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autoCompressPictures="0" defaultThemeVersion="124226"/>
  <mc:AlternateContent xmlns:mc="http://schemas.openxmlformats.org/markup-compatibility/2006">
    <mc:Choice Requires="x15">
      <x15ac:absPath xmlns:x15ac="http://schemas.microsoft.com/office/spreadsheetml/2010/11/ac" url="/Users/Ben/Dropbox/eps-1.4.2-canada-wipC/InputData/indst/PERAC/Step4/"/>
    </mc:Choice>
  </mc:AlternateContent>
  <xr:revisionPtr revIDLastSave="0" documentId="13_ncr:1_{0238B17C-C3F2-2546-BC03-A69FDC71523B}" xr6:coauthVersionLast="36" xr6:coauthVersionMax="36" xr10:uidLastSave="{00000000-0000-0000-0000-000000000000}"/>
  <bookViews>
    <workbookView xWindow="0" yWindow="460" windowWidth="25600" windowHeight="15540" activeTab="3" xr2:uid="{00000000-000D-0000-FFFF-FFFF00000000}"/>
  </bookViews>
  <sheets>
    <sheet name="About" sheetId="1" r:id="rId1"/>
    <sheet name="Country Selector" sheetId="20" r:id="rId2"/>
    <sheet name="Cross-Page Data" sheetId="62" r:id="rId3"/>
    <sheet name="BAU Process Emissions" sheetId="52" r:id="rId4"/>
    <sheet name="Chem - ODS" sheetId="94" r:id="rId5"/>
    <sheet name="Chemicals Calcs" sheetId="65" r:id="rId6"/>
    <sheet name="Cement" sheetId="30" r:id="rId7"/>
    <sheet name="Process Emissions Multipliers" sheetId="51" r:id="rId8"/>
    <sheet name="PERAC-MCAbMC-cement-CC" sheetId="29" r:id="rId9"/>
    <sheet name="PERAC-MCAbMC-mining-MR" sheetId="19" r:id="rId10"/>
    <sheet name="PERAC-MCAbMC-mining-MD" sheetId="21" r:id="rId11"/>
    <sheet name="PERAC-MCAbMC-chemicals-CP" sheetId="22" r:id="rId12"/>
    <sheet name="PERAC-MCAbMC-ngps-WT" sheetId="25" r:id="rId13"/>
    <sheet name="PERAC-MCAbMC-ngps-MR" sheetId="26" r:id="rId14"/>
    <sheet name="PERAC-MCAbMC-waste-MR" sheetId="23" r:id="rId15"/>
    <sheet name="PERAC-MCAbMC-waste-MD" sheetId="24" r:id="rId16"/>
    <sheet name="PERAC-MCAbMC-ag-CM" sheetId="40" r:id="rId17"/>
    <sheet name="PERAC-MCAbMC-ag-RC" sheetId="41" r:id="rId18"/>
    <sheet name="PERAC-MCAbMC-ag-LM" sheetId="42" r:id="rId19"/>
    <sheet name="PERAC-MCAbMC-other-WT" sheetId="27" r:id="rId20"/>
    <sheet name="PERAC-MCAbMC-other-CP" sheetId="28" r:id="rId21"/>
    <sheet name="Coal Baselines" sheetId="54" r:id="rId22"/>
    <sheet name="Coal mining 2010" sheetId="4" r:id="rId23"/>
    <sheet name="Coal mining 2020" sheetId="5" r:id="rId24"/>
    <sheet name="Coal mining 2030" sheetId="6" r:id="rId25"/>
    <sheet name="Chemicals Baselines" sheetId="55" r:id="rId26"/>
    <sheet name="Chemicals 2010" sheetId="7" r:id="rId27"/>
    <sheet name="Chemicals 2020" sheetId="8" r:id="rId28"/>
    <sheet name="Chemicals 2030" sheetId="9" r:id="rId29"/>
    <sheet name="NGPS Baselines" sheetId="56" r:id="rId30"/>
    <sheet name="NGPS 2010" sheetId="10" r:id="rId31"/>
    <sheet name="NGPS 2020" sheetId="11" r:id="rId32"/>
    <sheet name="NGPS 2030" sheetId="12" r:id="rId33"/>
    <sheet name="Waste Baselines" sheetId="57" r:id="rId34"/>
    <sheet name="Waste 2010" sheetId="13" r:id="rId35"/>
    <sheet name="Waste 2020" sheetId="14" r:id="rId36"/>
    <sheet name="Waste 2030" sheetId="15" r:id="rId37"/>
    <sheet name="Other Baselines" sheetId="58" r:id="rId38"/>
    <sheet name="Other 2010" sheetId="16" r:id="rId39"/>
    <sheet name="Other 2020" sheetId="17" r:id="rId40"/>
    <sheet name="Other 2030" sheetId="18" r:id="rId41"/>
    <sheet name="Soil Baselines" sheetId="59" r:id="rId42"/>
    <sheet name="Soil 2010" sheetId="31" r:id="rId43"/>
    <sheet name="Soil 2020" sheetId="32" r:id="rId44"/>
    <sheet name="Soil 2030" sheetId="33" r:id="rId45"/>
    <sheet name="Rice Baselines" sheetId="60" r:id="rId46"/>
    <sheet name="Ric 2010" sheetId="34" r:id="rId47"/>
    <sheet name="Ric 2020" sheetId="35" r:id="rId48"/>
    <sheet name="Ric 2030" sheetId="36" r:id="rId49"/>
    <sheet name="Livestock Baselines" sheetId="61" r:id="rId50"/>
    <sheet name="Liv 2010" sheetId="37" r:id="rId51"/>
    <sheet name="Liv 2020" sheetId="38" r:id="rId52"/>
    <sheet name="Liv 2030" sheetId="39" r:id="rId53"/>
    <sheet name="15" sheetId="67" r:id="rId54"/>
    <sheet name="14" sheetId="68" r:id="rId55"/>
    <sheet name="13" sheetId="69" r:id="rId56"/>
    <sheet name="12" sheetId="70" r:id="rId57"/>
    <sheet name="11" sheetId="71" r:id="rId58"/>
    <sheet name="10" sheetId="72" r:id="rId59"/>
    <sheet name="09" sheetId="73" r:id="rId60"/>
    <sheet name="08" sheetId="74" r:id="rId61"/>
    <sheet name="07" sheetId="75" r:id="rId62"/>
    <sheet name="06" sheetId="76" r:id="rId63"/>
    <sheet name="05" sheetId="77" r:id="rId64"/>
    <sheet name="04" sheetId="78" r:id="rId65"/>
    <sheet name="03" sheetId="79" r:id="rId66"/>
    <sheet name="02" sheetId="80" r:id="rId67"/>
    <sheet name="01" sheetId="81" r:id="rId68"/>
    <sheet name="00" sheetId="82" r:id="rId69"/>
    <sheet name="99" sheetId="83" r:id="rId70"/>
    <sheet name="98" sheetId="84" r:id="rId71"/>
    <sheet name="97" sheetId="85" r:id="rId72"/>
    <sheet name="96" sheetId="86" r:id="rId73"/>
    <sheet name="95" sheetId="87" r:id="rId74"/>
    <sheet name="94" sheetId="88" r:id="rId75"/>
    <sheet name="93" sheetId="89" r:id="rId76"/>
    <sheet name="92" sheetId="90" r:id="rId77"/>
    <sheet name="91" sheetId="91" r:id="rId78"/>
    <sheet name="90" sheetId="92" r:id="rId79"/>
  </sheets>
  <externalReferences>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___W.O.R.K.B.O.O.K..C.O.N.T.E.N.T.S____">#REF!</definedName>
    <definedName name="_1990">#REF!</definedName>
    <definedName name="_1991">#REF!</definedName>
    <definedName name="_1992">#REF!</definedName>
    <definedName name="_1993">#REF!</definedName>
    <definedName name="_1994">#REF!</definedName>
    <definedName name="_1995">#REF!</definedName>
    <definedName name="_1996">#REF!</definedName>
    <definedName name="_1997">#REF!</definedName>
    <definedName name="_1998">#REF!</definedName>
    <definedName name="_1999">#REF!</definedName>
    <definedName name="_2000">#REF!</definedName>
    <definedName name="_2001">#REF!</definedName>
    <definedName name="_2002">#REF!</definedName>
    <definedName name="_2003">#REF!</definedName>
    <definedName name="_2004">#REF!</definedName>
    <definedName name="_2005">#REF!</definedName>
    <definedName name="_2006">#REF!</definedName>
    <definedName name="_2007">#REF!</definedName>
    <definedName name="_2008">#REF!</definedName>
    <definedName name="_2009">#REF!</definedName>
    <definedName name="_2010">#REF!</definedName>
    <definedName name="_2011">#REF!</definedName>
    <definedName name="_2012">#REF!</definedName>
    <definedName name="_2013">#REF!</definedName>
    <definedName name="_2014">#REF!</definedName>
    <definedName name="_2015">#REF!</definedName>
    <definedName name="_xlnm._FilterDatabase" localSheetId="4" hidden="1">'Chem - ODS'!#REF!</definedName>
    <definedName name="CH4_to_CO2e" localSheetId="4">'[1]Cross-Page Data'!$C$12</definedName>
    <definedName name="CH4_to_CO2e">'Cross-Page Data'!$C$12</definedName>
    <definedName name="CRF_4_KP__Doc">'[2]4(KP)'!$A$17:$E$18</definedName>
    <definedName name="CRF_4_KP__Main">'[2]4(KP)'!$A$5:$E$15</definedName>
    <definedName name="CRF_4_KP_I_A.1_Doc">'[3]4(KP-I)A'!$A$16:$AA$17</definedName>
    <definedName name="CRF_4_KP_I_A.1_Main">'[3]4(KP-I)A'!$A$6:$AA$14</definedName>
    <definedName name="CRF_4_KP_I_A.1.1_Doc">'[4]4(KP-I)A.1'!#REF!</definedName>
    <definedName name="CRF_4_KP_I_A.1.1_Main">'[4]4(KP-I)A.1'!$A$6:$O$18</definedName>
    <definedName name="CRF_4_KP_I_A.2_Doc">'[5]4(KP-I)A'!#REF!</definedName>
    <definedName name="CRF_4_KP_I_A.2_Main1">'[5]4(KP-I)A'!$A$6:$AA$14</definedName>
    <definedName name="CRF_4_KP_I_A.2_Main2">'[5]4(KP-I)A'!$A$18:$AA$24</definedName>
    <definedName name="CRF_4_KP_I_A.2.1_Doc">'[6]4(KP-I)A.2'!#REF!</definedName>
    <definedName name="CRF_4_KP_I_A.2.1_Main">'[6]4(KP-I)A.2'!$A$6:$B$9</definedName>
    <definedName name="CRF_4_KP_I_B.1_Doc">'[7]4(KP-I)B'!$A$20:$AB$21</definedName>
    <definedName name="CRF_4_KP_I_B.1_Main">'[7]4(KP-I)B'!$A$6:$AB$18</definedName>
    <definedName name="CRF_4_KP_I_B.1.1_Doc">'[8]4(KP-I)B.1'!#REF!</definedName>
    <definedName name="CRF_4_KP_I_B.1.1_Main">'[8]4(KP-I)B.1'!$A$6:$C$10</definedName>
    <definedName name="CRF_4_KP_I_B.1.2_Doc">'[9]4(KP-I)B.1'!$A$13:$J$14</definedName>
    <definedName name="CRF_4_KP_I_B.1.2_Main">'[9]4(KP-I)B.1'!$A$7:$J$11</definedName>
    <definedName name="CRF_4_KP_I_B.1.3_Doc">'[10]4(KP-I)B.1'!#REF!</definedName>
    <definedName name="CRF_4_KP_I_B.1.3_Main">'[10]4(KP-I)B.1'!$A$6:$O$18</definedName>
    <definedName name="CRF_4_KP_I_B.2_Doc">'[11]4(KP-I)B'!$A$13:$Z$14</definedName>
    <definedName name="CRF_4_KP_I_B.2_Main">'[11]4(KP-I)B'!$A$6:$Z$11</definedName>
    <definedName name="CRF_4_KP_I_B.3_Doc">'[12]4(KP-I)B'!$A$13:$Z$14</definedName>
    <definedName name="CRF_4_KP_I_B.3_Main">'[12]4(KP-I)B'!$A$6:$Z$11</definedName>
    <definedName name="CRF_4_KP_I_B.4_Doc">'[13]4(KP-I)B'!$A$13:$Z$14</definedName>
    <definedName name="CRF_4_KP_I_B.4_Main">'[13]4(KP-I)B'!$A$6:$Z$11</definedName>
    <definedName name="CRF_4_KP_I_B.5_Doc">'[14]4(KP-I)B'!$A$13:$Z$14</definedName>
    <definedName name="CRF_4_KP_I_B.5_Main">'[14]4(KP-I)B'!$A$6:$Z$11</definedName>
    <definedName name="CRF_4_KP_II_1_Doc">'[15]4(KP-II)1'!$A$15:$D$16</definedName>
    <definedName name="CRF_4_KP_II_1_Main">'[15]4(KP-II)1'!$A$6:$D$13</definedName>
    <definedName name="CRF_4_KP_II_2_Doc">'[16]4(KP-II)2'!$A$38:$F$39</definedName>
    <definedName name="CRF_4_KP_II_2_Main">'[16]4(KP-II)2'!$A$6:$F$36</definedName>
    <definedName name="CRF_4_KP_II_3_Doc">'[17]4(KP-II)3'!$A$22:$E$23</definedName>
    <definedName name="CRF_4_KP_II_3_Main">'[17]4(KP-II)3'!$A$6:$E$20</definedName>
    <definedName name="CRF_4_KP_II_4_Doc">'[18]4(KP-II)4'!$A$45:$J$46</definedName>
    <definedName name="CRF_4_KP_II_4_Main">'[18]4(KP-II)4'!$A$6:$J$43</definedName>
    <definedName name="CRF_4_KP_Recalculations_Doc">'[19]4(KP)Recalculations'!$A$74:$R$75</definedName>
    <definedName name="CRF_4_KP_Recalculations_Main1">'[19]4(KP)Recalculations'!$A$5:$R$60</definedName>
    <definedName name="CRF_4_KP_Recalculations_Main2">'[19]4(KP)Recalculations'!$A$62:$F$70</definedName>
    <definedName name="CRF_accounting_Main">[20]accounting!$A$7:$M$29</definedName>
    <definedName name="CRF_NIR_1_Add">'[21]NIR-1'!$A$33:$C$36</definedName>
    <definedName name="CRF_NIR_1_Main">'[21]NIR-1'!$A$5:$P$16</definedName>
    <definedName name="CRF_NIR_2_Main">'[22]NIR-2'!$A$5:$J$18</definedName>
    <definedName name="CRF_NIR_2.1_Main">'[23]NIR-2'!$A$5:$C$10</definedName>
    <definedName name="CRF_NIR_3_Main">'[24]NIR-3'!$A$5:$F$7</definedName>
    <definedName name="CRF_Table3.B_a_s2_Add">#REF!</definedName>
    <definedName name="CRF_Table5_Doc">#REF!</definedName>
    <definedName name="CRF_Table5_Main">#REF!</definedName>
    <definedName name="CRF_Table7_Main">#REF!</definedName>
    <definedName name="data_2010" localSheetId="22">'Coal mining 2010'!$B$9:$S$185</definedName>
    <definedName name="data_2010" localSheetId="30">'NGPS 2010'!$B$9:$S$185</definedName>
    <definedName name="data_2020" localSheetId="23">'Coal mining 2020'!$B$8:$S$184</definedName>
    <definedName name="data_2020" localSheetId="31">'NGPS 2020'!$B$9:$S$185</definedName>
    <definedName name="data_2030" localSheetId="24">'Coal mining 2030'!$B$9:$S$185</definedName>
    <definedName name="data_2030" localSheetId="32">'NGPS 2030'!$B$9:$S$185</definedName>
    <definedName name="N2O_to_CO2e" localSheetId="4">'[1]Cross-Page Data'!$C$13</definedName>
    <definedName name="N2O_to_CO2e">'Cross-Page Data'!$C$13</definedName>
    <definedName name="Regions">'Country Selector'!$D$2:$D$18</definedName>
    <definedName name="Summary">#REF!</definedName>
  </definedNames>
  <calcPr calcId="179021"/>
  <extLst>
    <ext xmlns:mx="http://schemas.microsoft.com/office/mac/excel/2008/main" uri="{7523E5D3-25F3-A5E0-1632-64F254C22452}">
      <mx:ArchID Flags="2"/>
    </ext>
  </extLst>
</workbook>
</file>

<file path=xl/calcChain.xml><?xml version="1.0" encoding="utf-8"?>
<calcChain xmlns="http://schemas.openxmlformats.org/spreadsheetml/2006/main">
  <c r="D4" i="51" l="1"/>
  <c r="C7" i="51"/>
  <c r="C8" i="51"/>
  <c r="C31" i="51" s="1"/>
  <c r="C11" i="51"/>
  <c r="C12" i="51"/>
  <c r="C15" i="51"/>
  <c r="C16" i="51"/>
  <c r="C37" i="51" s="1"/>
  <c r="C24" i="51"/>
  <c r="C34" i="51"/>
  <c r="B4" i="51"/>
  <c r="D3" i="51"/>
  <c r="B3" i="51"/>
  <c r="E24" i="51"/>
  <c r="D24" i="51"/>
  <c r="D43" i="51" s="1"/>
  <c r="B24" i="51"/>
  <c r="E20" i="51"/>
  <c r="D20" i="51"/>
  <c r="B20" i="51"/>
  <c r="B40" i="51" s="1"/>
  <c r="E8" i="51"/>
  <c r="E31" i="51" s="1"/>
  <c r="D8" i="51"/>
  <c r="B8" i="51"/>
  <c r="B31" i="51" s="1"/>
  <c r="D19" i="51"/>
  <c r="C19" i="51" s="1"/>
  <c r="B19" i="51"/>
  <c r="G5" i="94"/>
  <c r="G7" i="94"/>
  <c r="H5" i="94"/>
  <c r="H7" i="94" s="1"/>
  <c r="I5" i="94"/>
  <c r="I7" i="94"/>
  <c r="J5" i="94"/>
  <c r="J7" i="94" s="1"/>
  <c r="K5" i="94"/>
  <c r="K7" i="94"/>
  <c r="L5" i="94"/>
  <c r="L7" i="94" s="1"/>
  <c r="M5" i="94"/>
  <c r="M7" i="94"/>
  <c r="N5" i="94"/>
  <c r="N7" i="94" s="1"/>
  <c r="O5" i="94"/>
  <c r="O7" i="94"/>
  <c r="P5" i="94"/>
  <c r="P7" i="94" s="1"/>
  <c r="Q5" i="94"/>
  <c r="Q7" i="94"/>
  <c r="R5" i="94"/>
  <c r="R7" i="94" s="1"/>
  <c r="S5" i="94"/>
  <c r="S7" i="94"/>
  <c r="T5" i="94"/>
  <c r="T7" i="94" s="1"/>
  <c r="U5" i="94"/>
  <c r="U7" i="94"/>
  <c r="V5" i="94"/>
  <c r="V7" i="94" s="1"/>
  <c r="W5" i="94"/>
  <c r="W7" i="94"/>
  <c r="X5" i="94"/>
  <c r="X7" i="94" s="1"/>
  <c r="Y5" i="94"/>
  <c r="Y7" i="94"/>
  <c r="Z5" i="94"/>
  <c r="Z7" i="94" s="1"/>
  <c r="AA5" i="94"/>
  <c r="AA7" i="94"/>
  <c r="AB5" i="94"/>
  <c r="AB7" i="94" s="1"/>
  <c r="I37" i="94"/>
  <c r="I38" i="94"/>
  <c r="I39" i="94" s="1"/>
  <c r="I40" i="94" s="1"/>
  <c r="I41" i="94" s="1"/>
  <c r="I42" i="94"/>
  <c r="I43" i="94" s="1"/>
  <c r="I44" i="94" s="1"/>
  <c r="I45" i="94" s="1"/>
  <c r="I46" i="94" s="1"/>
  <c r="E4" i="51" s="1"/>
  <c r="E28" i="51"/>
  <c r="F5" i="94"/>
  <c r="F7" i="94"/>
  <c r="H37" i="94"/>
  <c r="H38" i="94"/>
  <c r="H39" i="94" s="1"/>
  <c r="H40" i="94" s="1"/>
  <c r="H41" i="94" s="1"/>
  <c r="H42" i="94" s="1"/>
  <c r="H43" i="94" s="1"/>
  <c r="H44" i="94" s="1"/>
  <c r="H45" i="94" s="1"/>
  <c r="H46" i="94" s="1"/>
  <c r="E5" i="94"/>
  <c r="D5" i="94"/>
  <c r="B5" i="94"/>
  <c r="D23" i="51"/>
  <c r="E12" i="51"/>
  <c r="D12" i="51"/>
  <c r="D11" i="51"/>
  <c r="B12" i="51"/>
  <c r="B34" i="51" s="1"/>
  <c r="B11" i="51"/>
  <c r="B3" i="20"/>
  <c r="B23" i="51"/>
  <c r="D15" i="51"/>
  <c r="B15" i="51"/>
  <c r="D7" i="51"/>
  <c r="D31" i="51" s="1"/>
  <c r="B7" i="51"/>
  <c r="W55" i="29"/>
  <c r="X55" i="29"/>
  <c r="Y55" i="29"/>
  <c r="Z55" i="29"/>
  <c r="AA55" i="29"/>
  <c r="AB55" i="29"/>
  <c r="AC55" i="29"/>
  <c r="AD55" i="29"/>
  <c r="AE55" i="29"/>
  <c r="AF55" i="29"/>
  <c r="AG55" i="29"/>
  <c r="AH55" i="29"/>
  <c r="AI55" i="29"/>
  <c r="AJ55" i="29"/>
  <c r="AK55" i="29"/>
  <c r="AL55" i="29"/>
  <c r="AM55" i="29"/>
  <c r="AN55" i="29"/>
  <c r="AO55" i="29"/>
  <c r="AP55" i="29"/>
  <c r="B3" i="24"/>
  <c r="B4" i="24"/>
  <c r="B5" i="24"/>
  <c r="B6" i="24"/>
  <c r="B7" i="24"/>
  <c r="B8" i="24"/>
  <c r="B9" i="24"/>
  <c r="B10" i="24"/>
  <c r="B11" i="24"/>
  <c r="B12" i="24"/>
  <c r="B13" i="24"/>
  <c r="B14" i="24"/>
  <c r="B15" i="24"/>
  <c r="B16"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9" i="24"/>
  <c r="B60" i="24"/>
  <c r="B61" i="24"/>
  <c r="B62" i="24"/>
  <c r="B63" i="24"/>
  <c r="B64" i="24"/>
  <c r="B65" i="24"/>
  <c r="B66" i="24"/>
  <c r="B67" i="24"/>
  <c r="B68" i="24"/>
  <c r="B69" i="24"/>
  <c r="B70" i="24"/>
  <c r="B71" i="24"/>
  <c r="B72" i="24"/>
  <c r="B73" i="24"/>
  <c r="B74" i="24"/>
  <c r="B75" i="24"/>
  <c r="B76" i="24"/>
  <c r="B77" i="24"/>
  <c r="B78" i="24"/>
  <c r="B79" i="24"/>
  <c r="B80" i="24"/>
  <c r="B81" i="24"/>
  <c r="B82" i="24"/>
  <c r="B83" i="24"/>
  <c r="B84" i="24"/>
  <c r="B85" i="24"/>
  <c r="B86" i="24"/>
  <c r="B87" i="24"/>
  <c r="B88" i="24"/>
  <c r="B89" i="24"/>
  <c r="B90" i="24"/>
  <c r="B91" i="24"/>
  <c r="B92" i="24"/>
  <c r="B93" i="24"/>
  <c r="B94" i="24"/>
  <c r="B95" i="24"/>
  <c r="B96" i="24"/>
  <c r="B97" i="24"/>
  <c r="B98" i="24"/>
  <c r="B99" i="24"/>
  <c r="B100" i="24"/>
  <c r="B101" i="24"/>
  <c r="B102" i="24"/>
  <c r="B103" i="24"/>
  <c r="B104" i="24"/>
  <c r="B105" i="24"/>
  <c r="B106" i="24"/>
  <c r="B107" i="24"/>
  <c r="B108" i="24"/>
  <c r="B109" i="24"/>
  <c r="B110" i="24"/>
  <c r="B111" i="24"/>
  <c r="B112" i="24"/>
  <c r="B113" i="24"/>
  <c r="B114" i="24"/>
  <c r="B115" i="24"/>
  <c r="B116" i="24"/>
  <c r="B117" i="24"/>
  <c r="B118" i="24"/>
  <c r="B119" i="24"/>
  <c r="B120" i="24"/>
  <c r="B121" i="24"/>
  <c r="B122" i="24"/>
  <c r="B123" i="24"/>
  <c r="B124" i="24"/>
  <c r="B125" i="24"/>
  <c r="B126" i="24"/>
  <c r="B127" i="24"/>
  <c r="B128" i="24"/>
  <c r="B129" i="24"/>
  <c r="B130" i="24"/>
  <c r="B131" i="24"/>
  <c r="B132" i="24"/>
  <c r="B133" i="24"/>
  <c r="B134" i="24"/>
  <c r="B135" i="24"/>
  <c r="B136" i="24"/>
  <c r="B137" i="24"/>
  <c r="B138" i="24"/>
  <c r="B139" i="24"/>
  <c r="B140" i="24"/>
  <c r="B141" i="24"/>
  <c r="B142" i="24"/>
  <c r="B143" i="24"/>
  <c r="B144" i="24"/>
  <c r="B145" i="24"/>
  <c r="B146" i="24"/>
  <c r="B147" i="24"/>
  <c r="B148" i="24"/>
  <c r="B149" i="24"/>
  <c r="B150" i="24"/>
  <c r="B151" i="24"/>
  <c r="B152" i="24"/>
  <c r="B153" i="24"/>
  <c r="B154" i="24"/>
  <c r="B155" i="24"/>
  <c r="B156" i="24"/>
  <c r="B157" i="24"/>
  <c r="B158" i="24"/>
  <c r="B159" i="24"/>
  <c r="B160" i="24"/>
  <c r="B161" i="24"/>
  <c r="B162" i="24"/>
  <c r="B163" i="24"/>
  <c r="B164" i="24"/>
  <c r="B165" i="24"/>
  <c r="B166" i="24"/>
  <c r="B167" i="24"/>
  <c r="B168" i="24"/>
  <c r="B169" i="24"/>
  <c r="B170" i="24"/>
  <c r="B171" i="24"/>
  <c r="B172" i="24"/>
  <c r="B173" i="24"/>
  <c r="B174" i="24"/>
  <c r="B175" i="24"/>
  <c r="B176" i="24"/>
  <c r="B177" i="24"/>
  <c r="B58" i="23"/>
  <c r="B43" i="26"/>
  <c r="B46" i="26"/>
  <c r="B49" i="26"/>
  <c r="B50" i="26"/>
  <c r="B51" i="26"/>
  <c r="B59" i="26"/>
  <c r="B61" i="26"/>
  <c r="B64" i="26"/>
  <c r="B67" i="26"/>
  <c r="B78" i="26"/>
  <c r="B80" i="26"/>
  <c r="B83" i="26"/>
  <c r="B104" i="26"/>
  <c r="B105" i="26"/>
  <c r="B156" i="26"/>
  <c r="B159" i="26"/>
  <c r="B164" i="26"/>
  <c r="B171" i="26"/>
  <c r="B3" i="25"/>
  <c r="B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4" i="25"/>
  <c r="B45" i="25"/>
  <c r="B47" i="25"/>
  <c r="B48" i="25"/>
  <c r="B52" i="25"/>
  <c r="B53" i="25"/>
  <c r="B54" i="25"/>
  <c r="B55" i="25"/>
  <c r="B56" i="25"/>
  <c r="B57" i="25"/>
  <c r="B58" i="25"/>
  <c r="B60" i="25"/>
  <c r="B62" i="25"/>
  <c r="B63" i="25"/>
  <c r="B65" i="25"/>
  <c r="B66" i="25"/>
  <c r="B68" i="25"/>
  <c r="B69" i="25"/>
  <c r="B70" i="25"/>
  <c r="B71" i="25"/>
  <c r="B72" i="25"/>
  <c r="B73" i="25"/>
  <c r="B74" i="25"/>
  <c r="B75" i="25"/>
  <c r="B76" i="25"/>
  <c r="B77" i="25"/>
  <c r="B79" i="25"/>
  <c r="B81" i="25"/>
  <c r="B82" i="25"/>
  <c r="B84" i="25"/>
  <c r="B85" i="25"/>
  <c r="B86" i="25"/>
  <c r="B87" i="25"/>
  <c r="B88" i="25"/>
  <c r="B89" i="25"/>
  <c r="B90" i="25"/>
  <c r="B91" i="25"/>
  <c r="B92" i="25"/>
  <c r="B93" i="25"/>
  <c r="B94" i="25"/>
  <c r="B95" i="25"/>
  <c r="B96" i="25"/>
  <c r="B97" i="25"/>
  <c r="B98" i="25"/>
  <c r="B99" i="25"/>
  <c r="B100" i="25"/>
  <c r="B101" i="25"/>
  <c r="B102" i="25"/>
  <c r="B103"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B148" i="25"/>
  <c r="B149" i="25"/>
  <c r="B150" i="25"/>
  <c r="B151" i="25"/>
  <c r="B152" i="25"/>
  <c r="B153" i="25"/>
  <c r="B154" i="25"/>
  <c r="B155" i="25"/>
  <c r="B157" i="25"/>
  <c r="B158" i="25"/>
  <c r="B160" i="25"/>
  <c r="B161" i="25"/>
  <c r="B162" i="25"/>
  <c r="B163" i="25"/>
  <c r="B165" i="25"/>
  <c r="B166" i="25"/>
  <c r="B167" i="25"/>
  <c r="B168" i="25"/>
  <c r="B169" i="25"/>
  <c r="B170" i="25"/>
  <c r="B172" i="25"/>
  <c r="B173" i="25"/>
  <c r="B174" i="25"/>
  <c r="B175" i="25"/>
  <c r="B176" i="25"/>
  <c r="B177" i="25"/>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19"/>
  <c r="B54" i="19"/>
  <c r="B55" i="19"/>
  <c r="B56" i="19"/>
  <c r="B57" i="19"/>
  <c r="B58" i="19"/>
  <c r="B59" i="19"/>
  <c r="B60" i="19"/>
  <c r="B61" i="19"/>
  <c r="B62" i="19"/>
  <c r="B63" i="19"/>
  <c r="B64" i="19"/>
  <c r="B65" i="19"/>
  <c r="B66" i="19"/>
  <c r="B67" i="19"/>
  <c r="B68" i="19"/>
  <c r="B69" i="19"/>
  <c r="B70" i="19"/>
  <c r="B71" i="19"/>
  <c r="B72" i="19"/>
  <c r="B73" i="19"/>
  <c r="B74" i="19"/>
  <c r="B75" i="19"/>
  <c r="K75" i="19" s="1"/>
  <c r="B76" i="19"/>
  <c r="B77" i="19"/>
  <c r="B78" i="19"/>
  <c r="B79" i="19"/>
  <c r="B80" i="19"/>
  <c r="F80" i="19" s="1"/>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C115" i="19" s="1"/>
  <c r="B116" i="19"/>
  <c r="B117" i="19"/>
  <c r="B118" i="19"/>
  <c r="B119" i="19"/>
  <c r="E119" i="19" s="1"/>
  <c r="B120" i="19"/>
  <c r="B121" i="19"/>
  <c r="B122" i="19"/>
  <c r="B123" i="19"/>
  <c r="B124" i="19"/>
  <c r="B125" i="19"/>
  <c r="B126" i="19"/>
  <c r="B127" i="19"/>
  <c r="B128" i="19"/>
  <c r="B129" i="19"/>
  <c r="B130" i="19"/>
  <c r="B131" i="19"/>
  <c r="B132" i="19"/>
  <c r="B133" i="19"/>
  <c r="B134" i="19"/>
  <c r="B135" i="19"/>
  <c r="I135" i="19" s="1"/>
  <c r="B136" i="19"/>
  <c r="B137" i="19"/>
  <c r="B138" i="19"/>
  <c r="B139" i="19"/>
  <c r="B140" i="19"/>
  <c r="B141" i="19"/>
  <c r="B142" i="19"/>
  <c r="B143" i="19"/>
  <c r="B144" i="19"/>
  <c r="B145" i="19"/>
  <c r="B146" i="19"/>
  <c r="B147" i="19"/>
  <c r="B148" i="19"/>
  <c r="B149" i="19"/>
  <c r="B150" i="19"/>
  <c r="B151" i="19"/>
  <c r="K151" i="19" s="1"/>
  <c r="B152" i="19"/>
  <c r="B153" i="19"/>
  <c r="B154" i="19"/>
  <c r="B155" i="19"/>
  <c r="B156" i="19"/>
  <c r="B157" i="19"/>
  <c r="B158" i="19"/>
  <c r="B159" i="19"/>
  <c r="B160" i="19"/>
  <c r="D160" i="19" s="1"/>
  <c r="B161" i="19"/>
  <c r="B162" i="19"/>
  <c r="B163" i="19"/>
  <c r="C163" i="19" s="1"/>
  <c r="B164" i="19"/>
  <c r="B165" i="19"/>
  <c r="B166" i="19"/>
  <c r="B167" i="19"/>
  <c r="B168" i="19"/>
  <c r="B169" i="19"/>
  <c r="B170" i="19"/>
  <c r="B171" i="19"/>
  <c r="B172" i="19"/>
  <c r="B173" i="19"/>
  <c r="B174" i="19"/>
  <c r="B175" i="19"/>
  <c r="G175" i="19" s="1"/>
  <c r="B176" i="19"/>
  <c r="B177" i="19"/>
  <c r="B2" i="21"/>
  <c r="B2" i="25"/>
  <c r="B2" i="24"/>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B130" i="27"/>
  <c r="B131" i="27"/>
  <c r="B132" i="27"/>
  <c r="B133" i="27"/>
  <c r="B134" i="27"/>
  <c r="B135" i="27"/>
  <c r="B136" i="27"/>
  <c r="B137" i="27"/>
  <c r="B138" i="27"/>
  <c r="B139" i="27"/>
  <c r="B140" i="27"/>
  <c r="B141" i="27"/>
  <c r="B142" i="27"/>
  <c r="B143" i="27"/>
  <c r="B144" i="27"/>
  <c r="B145" i="27"/>
  <c r="B146" i="27"/>
  <c r="B147" i="27"/>
  <c r="B148" i="27"/>
  <c r="B149" i="27"/>
  <c r="B150" i="27"/>
  <c r="B151" i="27"/>
  <c r="B152" i="27"/>
  <c r="B153" i="27"/>
  <c r="B154" i="27"/>
  <c r="B155" i="27"/>
  <c r="B156" i="27"/>
  <c r="B157" i="27"/>
  <c r="B158" i="27"/>
  <c r="B159" i="27"/>
  <c r="B160" i="27"/>
  <c r="B161" i="27"/>
  <c r="B162" i="27"/>
  <c r="B163" i="27"/>
  <c r="B164" i="27"/>
  <c r="B165" i="27"/>
  <c r="B166" i="27"/>
  <c r="B167" i="27"/>
  <c r="B168" i="27"/>
  <c r="B169" i="27"/>
  <c r="B170" i="27"/>
  <c r="B171" i="27"/>
  <c r="B172" i="27"/>
  <c r="B173" i="27"/>
  <c r="B174" i="27"/>
  <c r="B175" i="27"/>
  <c r="B176" i="27"/>
  <c r="B177" i="27"/>
  <c r="B52" i="28"/>
  <c r="B2" i="27"/>
  <c r="C55" i="29"/>
  <c r="D55" i="29"/>
  <c r="E55" i="29"/>
  <c r="F55" i="29"/>
  <c r="G55" i="29"/>
  <c r="H55" i="29"/>
  <c r="I55" i="29"/>
  <c r="J55" i="29"/>
  <c r="K55" i="29"/>
  <c r="L55" i="29"/>
  <c r="M55" i="29"/>
  <c r="N55" i="29"/>
  <c r="O55" i="29"/>
  <c r="P55" i="29"/>
  <c r="Q55" i="29"/>
  <c r="R55" i="29"/>
  <c r="S55" i="29"/>
  <c r="T55" i="29"/>
  <c r="U55" i="29"/>
  <c r="V55" i="29"/>
  <c r="B55" i="29"/>
  <c r="B11" i="30"/>
  <c r="C11" i="30"/>
  <c r="E16" i="51"/>
  <c r="D16" i="51"/>
  <c r="D37" i="51" s="1"/>
  <c r="V165" i="24" s="1"/>
  <c r="B16" i="51"/>
  <c r="B37" i="51" s="1"/>
  <c r="E43" i="51"/>
  <c r="C5" i="94"/>
  <c r="AC5" i="94"/>
  <c r="L121" i="27"/>
  <c r="L145" i="27"/>
  <c r="L91" i="27"/>
  <c r="L163" i="27"/>
  <c r="L41" i="27"/>
  <c r="L34" i="27"/>
  <c r="L169" i="27"/>
  <c r="L141" i="27"/>
  <c r="L118" i="27"/>
  <c r="L51" i="27"/>
  <c r="L76" i="27"/>
  <c r="V132" i="24"/>
  <c r="B43" i="51"/>
  <c r="L119" i="19"/>
  <c r="L83" i="27"/>
  <c r="L78" i="27"/>
  <c r="L147" i="27"/>
  <c r="L151" i="27"/>
  <c r="L177" i="27"/>
  <c r="F177" i="27" s="1"/>
  <c r="L162" i="27"/>
  <c r="E37" i="51"/>
  <c r="L39" i="24"/>
  <c r="L5" i="21"/>
  <c r="E5" i="21"/>
  <c r="L36" i="21"/>
  <c r="L151" i="19"/>
  <c r="L65" i="19"/>
  <c r="L107" i="19"/>
  <c r="F107" i="19"/>
  <c r="L142" i="19"/>
  <c r="L64" i="19"/>
  <c r="L163" i="19"/>
  <c r="L61" i="19"/>
  <c r="L102" i="19"/>
  <c r="L6" i="21"/>
  <c r="L80" i="19"/>
  <c r="L124" i="19"/>
  <c r="L77" i="19"/>
  <c r="L56" i="19"/>
  <c r="H56" i="19"/>
  <c r="L175" i="19"/>
  <c r="L68" i="19"/>
  <c r="L160" i="19"/>
  <c r="L158" i="19"/>
  <c r="L2" i="21"/>
  <c r="L7" i="21"/>
  <c r="L168" i="19"/>
  <c r="D168" i="19"/>
  <c r="L23" i="21"/>
  <c r="L116" i="19"/>
  <c r="L46" i="21"/>
  <c r="D46" i="21"/>
  <c r="L34" i="21"/>
  <c r="L9" i="21"/>
  <c r="L78" i="19"/>
  <c r="L16" i="21"/>
  <c r="L4" i="21"/>
  <c r="L135" i="19"/>
  <c r="L145" i="19"/>
  <c r="E145" i="19" s="1"/>
  <c r="L96" i="19"/>
  <c r="L94" i="19"/>
  <c r="L115" i="19"/>
  <c r="V111" i="24"/>
  <c r="V14" i="24"/>
  <c r="AP14" i="24" s="1"/>
  <c r="V127" i="24"/>
  <c r="E169" i="27"/>
  <c r="I169" i="27"/>
  <c r="J51" i="27"/>
  <c r="L3" i="27"/>
  <c r="L77" i="27"/>
  <c r="G41" i="27"/>
  <c r="C34" i="27"/>
  <c r="J34" i="27"/>
  <c r="G51" i="27"/>
  <c r="L144" i="25"/>
  <c r="L45" i="27"/>
  <c r="G45" i="27" s="1"/>
  <c r="L85" i="27"/>
  <c r="I51" i="27"/>
  <c r="L20" i="25"/>
  <c r="L116" i="27"/>
  <c r="E116" i="27" s="1"/>
  <c r="L56" i="27"/>
  <c r="L126" i="27"/>
  <c r="L93" i="27"/>
  <c r="F93" i="27" s="1"/>
  <c r="H34" i="27"/>
  <c r="L69" i="19"/>
  <c r="C69" i="19" s="1"/>
  <c r="L44" i="21"/>
  <c r="I44" i="21"/>
  <c r="L35" i="21"/>
  <c r="V6" i="24"/>
  <c r="AP6" i="24"/>
  <c r="Z6" i="24"/>
  <c r="L169" i="19"/>
  <c r="J169" i="19"/>
  <c r="L51" i="21"/>
  <c r="L75" i="19"/>
  <c r="L91" i="19"/>
  <c r="H91" i="19"/>
  <c r="L105" i="19"/>
  <c r="F105" i="19"/>
  <c r="L155" i="19"/>
  <c r="I155" i="19"/>
  <c r="L32" i="21"/>
  <c r="C32" i="21"/>
  <c r="L28" i="27"/>
  <c r="V116" i="24"/>
  <c r="V20" i="24"/>
  <c r="V89" i="24"/>
  <c r="AP89" i="24"/>
  <c r="V137" i="24"/>
  <c r="AP137" i="24"/>
  <c r="AN137" i="24"/>
  <c r="V103" i="24"/>
  <c r="V12" i="24"/>
  <c r="V26" i="24"/>
  <c r="AP26" i="24"/>
  <c r="V63" i="24"/>
  <c r="AP63" i="24"/>
  <c r="V122" i="24"/>
  <c r="V28" i="24"/>
  <c r="AP28" i="24"/>
  <c r="AC28" i="24" s="1"/>
  <c r="V49" i="24"/>
  <c r="V176" i="24"/>
  <c r="AP176" i="24" s="1"/>
  <c r="V93" i="24"/>
  <c r="AP93" i="24"/>
  <c r="AL93" i="24" s="1"/>
  <c r="V29" i="24"/>
  <c r="V38" i="24"/>
  <c r="AP38" i="24"/>
  <c r="V46" i="24"/>
  <c r="V117" i="24"/>
  <c r="AP117" i="24"/>
  <c r="AD117" i="24" s="1"/>
  <c r="V170" i="24"/>
  <c r="V52" i="24"/>
  <c r="V175" i="24"/>
  <c r="AP175" i="24"/>
  <c r="V144" i="24"/>
  <c r="AP144" i="24"/>
  <c r="AM144" i="24"/>
  <c r="V10" i="24"/>
  <c r="V42" i="24"/>
  <c r="AP42" i="24"/>
  <c r="V124" i="24"/>
  <c r="V166" i="24"/>
  <c r="AP166" i="24" s="1"/>
  <c r="AL166" i="24"/>
  <c r="V109" i="24"/>
  <c r="AP109" i="24"/>
  <c r="V80" i="24"/>
  <c r="AP80" i="24"/>
  <c r="AI80" i="24" s="1"/>
  <c r="V163" i="24"/>
  <c r="V158" i="24"/>
  <c r="AP158" i="24"/>
  <c r="V41" i="24"/>
  <c r="AP41" i="24"/>
  <c r="AM41" i="24" s="1"/>
  <c r="V54" i="24"/>
  <c r="V33" i="24"/>
  <c r="L167" i="19"/>
  <c r="E167" i="19"/>
  <c r="V40" i="24"/>
  <c r="AP40" i="24"/>
  <c r="AB40" i="24" s="1"/>
  <c r="V21" i="24"/>
  <c r="AP21" i="24" s="1"/>
  <c r="V77" i="24"/>
  <c r="AP77" i="24" s="1"/>
  <c r="V150" i="24"/>
  <c r="L149" i="19"/>
  <c r="H149" i="19"/>
  <c r="L133" i="25"/>
  <c r="L147" i="19"/>
  <c r="L83" i="26"/>
  <c r="L131" i="19"/>
  <c r="G131" i="19"/>
  <c r="L69" i="25"/>
  <c r="V154" i="24"/>
  <c r="AP154" i="24"/>
  <c r="V115" i="24"/>
  <c r="V73" i="24"/>
  <c r="AP73" i="24"/>
  <c r="V44" i="24"/>
  <c r="AP44" i="24"/>
  <c r="AC44" i="24" s="1"/>
  <c r="V64" i="24"/>
  <c r="AP64" i="24" s="1"/>
  <c r="V169" i="24"/>
  <c r="V13" i="24"/>
  <c r="AP13" i="24"/>
  <c r="AO13" i="24"/>
  <c r="V174" i="24"/>
  <c r="V167" i="24"/>
  <c r="AP167" i="24" s="1"/>
  <c r="AG167" i="24"/>
  <c r="V47" i="24"/>
  <c r="AP47" i="24"/>
  <c r="AA47" i="24" s="1"/>
  <c r="V97" i="24"/>
  <c r="AP97" i="24" s="1"/>
  <c r="V139" i="24"/>
  <c r="AP139" i="24"/>
  <c r="V157" i="24"/>
  <c r="AP157" i="24" s="1"/>
  <c r="AF157" i="24"/>
  <c r="V164" i="24"/>
  <c r="AP164" i="24"/>
  <c r="V143" i="24"/>
  <c r="AP143" i="24"/>
  <c r="V123" i="24"/>
  <c r="AP123" i="24"/>
  <c r="V156" i="24"/>
  <c r="V142" i="24"/>
  <c r="V75" i="24"/>
  <c r="AP75" i="24"/>
  <c r="V84" i="24"/>
  <c r="V126" i="24"/>
  <c r="AP126" i="24"/>
  <c r="V134" i="24"/>
  <c r="V22" i="24"/>
  <c r="AP22" i="24"/>
  <c r="AE22" i="24" s="1"/>
  <c r="V30" i="24"/>
  <c r="AP30" i="24"/>
  <c r="AC30" i="24"/>
  <c r="V7" i="24"/>
  <c r="AP7" i="24"/>
  <c r="V56" i="24"/>
  <c r="AP56" i="24"/>
  <c r="V145" i="24"/>
  <c r="AP145" i="24"/>
  <c r="AA145" i="24"/>
  <c r="V9" i="24"/>
  <c r="V172" i="24"/>
  <c r="AP172" i="24" s="1"/>
  <c r="V8" i="24"/>
  <c r="V50" i="24"/>
  <c r="V83" i="24"/>
  <c r="V17" i="24"/>
  <c r="AP17" i="24"/>
  <c r="AA17" i="24"/>
  <c r="V74" i="24"/>
  <c r="V76" i="24"/>
  <c r="V3" i="24"/>
  <c r="AP3" i="24"/>
  <c r="AF3" i="24"/>
  <c r="V86" i="24"/>
  <c r="AP86" i="24" s="1"/>
  <c r="AN86" i="24"/>
  <c r="V104" i="24"/>
  <c r="AP104" i="24"/>
  <c r="AD104" i="24" s="1"/>
  <c r="V67" i="24"/>
  <c r="AP67" i="24"/>
  <c r="AN67" i="24" s="1"/>
  <c r="V168" i="24"/>
  <c r="AP168" i="24"/>
  <c r="AG168" i="24" s="1"/>
  <c r="V129" i="24"/>
  <c r="AP129" i="24" s="1"/>
  <c r="AH129" i="24"/>
  <c r="V90" i="24"/>
  <c r="V16" i="24"/>
  <c r="AP16" i="24"/>
  <c r="AF16" i="24"/>
  <c r="V147" i="24"/>
  <c r="AP147" i="24"/>
  <c r="AO147" i="24"/>
  <c r="V98" i="24"/>
  <c r="V58" i="23"/>
  <c r="AP58" i="23"/>
  <c r="V34" i="24"/>
  <c r="V92" i="24"/>
  <c r="AP92" i="24"/>
  <c r="AD92" i="24"/>
  <c r="V70" i="24"/>
  <c r="AP70" i="24" s="1"/>
  <c r="V19" i="24"/>
  <c r="V15" i="24"/>
  <c r="AP15" i="24"/>
  <c r="AB15" i="24" s="1"/>
  <c r="V69" i="24"/>
  <c r="V78" i="24"/>
  <c r="V36" i="24"/>
  <c r="AP36" i="24" s="1"/>
  <c r="AJ36" i="24"/>
  <c r="V153" i="24"/>
  <c r="AP153" i="24"/>
  <c r="AN153" i="24" s="1"/>
  <c r="V148" i="24"/>
  <c r="AP148" i="24" s="1"/>
  <c r="AM148" i="24"/>
  <c r="V138" i="24"/>
  <c r="V79" i="24"/>
  <c r="V95" i="24"/>
  <c r="AP95" i="24"/>
  <c r="V59" i="24"/>
  <c r="V91" i="24"/>
  <c r="AP91" i="24"/>
  <c r="V110" i="24"/>
  <c r="AP110" i="24" s="1"/>
  <c r="AA110" i="24"/>
  <c r="V135" i="24"/>
  <c r="AP135" i="24"/>
  <c r="V31" i="24"/>
  <c r="AP31" i="24"/>
  <c r="V177" i="24"/>
  <c r="AP177" i="24"/>
  <c r="V66" i="24"/>
  <c r="AP66" i="24"/>
  <c r="AC66" i="24" s="1"/>
  <c r="V99" i="24"/>
  <c r="AP99" i="24" s="1"/>
  <c r="AO99" i="24"/>
  <c r="V101" i="24"/>
  <c r="V11" i="24"/>
  <c r="AP11" i="24"/>
  <c r="Y11" i="24"/>
  <c r="V85" i="24"/>
  <c r="AP85" i="24"/>
  <c r="AO85" i="24"/>
  <c r="V173" i="24"/>
  <c r="V108" i="24"/>
  <c r="AP108" i="24"/>
  <c r="V88" i="24"/>
  <c r="AP88" i="24"/>
  <c r="V32" i="24"/>
  <c r="AP32" i="24" s="1"/>
  <c r="V55" i="24"/>
  <c r="V87" i="24"/>
  <c r="AP87" i="24"/>
  <c r="V23" i="24"/>
  <c r="V159" i="24"/>
  <c r="AP159" i="24"/>
  <c r="V140" i="24"/>
  <c r="AP140" i="24"/>
  <c r="AB140" i="24"/>
  <c r="V37" i="24"/>
  <c r="V53" i="24"/>
  <c r="AP53" i="24"/>
  <c r="V121" i="24"/>
  <c r="V94" i="24"/>
  <c r="AP94" i="24"/>
  <c r="AO94" i="24"/>
  <c r="V155" i="24"/>
  <c r="AP155" i="24" s="1"/>
  <c r="AH155" i="24"/>
  <c r="V125" i="24"/>
  <c r="AP125" i="24"/>
  <c r="V152" i="24"/>
  <c r="AP152" i="24"/>
  <c r="AK152" i="24"/>
  <c r="V18" i="24"/>
  <c r="AP18" i="24"/>
  <c r="V71" i="24"/>
  <c r="AP71" i="24"/>
  <c r="V2" i="24"/>
  <c r="AP2" i="24"/>
  <c r="Z2" i="24"/>
  <c r="V118" i="24"/>
  <c r="V61" i="24"/>
  <c r="AP61" i="24"/>
  <c r="V100" i="24"/>
  <c r="AP100" i="24"/>
  <c r="V5" i="24"/>
  <c r="AP5" i="24"/>
  <c r="AA5" i="24"/>
  <c r="L174" i="19"/>
  <c r="C174" i="19" s="1"/>
  <c r="V82" i="24"/>
  <c r="AP82" i="24" s="1"/>
  <c r="V136" i="24"/>
  <c r="V25" i="24"/>
  <c r="V130" i="24"/>
  <c r="AP130" i="24"/>
  <c r="V102" i="24"/>
  <c r="V27" i="24"/>
  <c r="AP27" i="24"/>
  <c r="Y27" i="24" s="1"/>
  <c r="V65" i="24"/>
  <c r="AP65" i="24" s="1"/>
  <c r="AI65" i="24"/>
  <c r="V106" i="24"/>
  <c r="AP106" i="24" s="1"/>
  <c r="V57" i="24"/>
  <c r="AP57" i="24"/>
  <c r="V131" i="24"/>
  <c r="AP131" i="24" s="1"/>
  <c r="V39" i="24"/>
  <c r="P39" i="24"/>
  <c r="V48" i="24"/>
  <c r="V60" i="24"/>
  <c r="AP60" i="24"/>
  <c r="V120" i="24"/>
  <c r="AP120" i="24"/>
  <c r="AA120" i="24"/>
  <c r="V151" i="24"/>
  <c r="V149" i="24"/>
  <c r="AP149" i="24"/>
  <c r="V72" i="24"/>
  <c r="AP72" i="24"/>
  <c r="AB72" i="24" s="1"/>
  <c r="V133" i="24"/>
  <c r="AP133" i="24" s="1"/>
  <c r="AM133" i="24"/>
  <c r="V141" i="24"/>
  <c r="V162" i="24"/>
  <c r="AP162" i="24"/>
  <c r="AB162" i="24"/>
  <c r="V114" i="24"/>
  <c r="AP114" i="24"/>
  <c r="V35" i="24"/>
  <c r="AP35" i="24"/>
  <c r="V105" i="24"/>
  <c r="AP105" i="24"/>
  <c r="AM105" i="24"/>
  <c r="E147" i="27"/>
  <c r="D5" i="21"/>
  <c r="C107" i="19"/>
  <c r="K135" i="19"/>
  <c r="F5" i="21"/>
  <c r="C64" i="19"/>
  <c r="F64" i="19"/>
  <c r="I64" i="19"/>
  <c r="J64" i="19"/>
  <c r="C51" i="27"/>
  <c r="E168" i="19"/>
  <c r="I46" i="21"/>
  <c r="K160" i="19"/>
  <c r="D118" i="27"/>
  <c r="H61" i="19"/>
  <c r="K64" i="19"/>
  <c r="E64" i="19"/>
  <c r="D64" i="19"/>
  <c r="C36" i="21"/>
  <c r="I36" i="21"/>
  <c r="L42" i="25"/>
  <c r="L107" i="25"/>
  <c r="I107" i="25"/>
  <c r="L43" i="26"/>
  <c r="L65" i="25"/>
  <c r="L164" i="26"/>
  <c r="L63" i="25"/>
  <c r="L116" i="25"/>
  <c r="K116" i="25" s="1"/>
  <c r="L61" i="26"/>
  <c r="C61" i="26"/>
  <c r="L166" i="25"/>
  <c r="H166" i="25" s="1"/>
  <c r="L70" i="25"/>
  <c r="L34" i="25"/>
  <c r="L21" i="25"/>
  <c r="L29" i="25"/>
  <c r="L121" i="25"/>
  <c r="F121" i="25"/>
  <c r="L33" i="25"/>
  <c r="I33" i="25" s="1"/>
  <c r="L114" i="25"/>
  <c r="K114" i="25"/>
  <c r="L78" i="26"/>
  <c r="D78" i="26" s="1"/>
  <c r="L161" i="25"/>
  <c r="F161" i="25" s="1"/>
  <c r="L152" i="25"/>
  <c r="L55" i="25"/>
  <c r="F55" i="25" s="1"/>
  <c r="L165" i="25"/>
  <c r="L8" i="25"/>
  <c r="H8" i="25"/>
  <c r="L14" i="25"/>
  <c r="L11" i="25"/>
  <c r="L48" i="25"/>
  <c r="L67" i="26"/>
  <c r="L77" i="25"/>
  <c r="L128" i="25"/>
  <c r="L91" i="25"/>
  <c r="L27" i="25"/>
  <c r="I27" i="25" s="1"/>
  <c r="L125" i="25"/>
  <c r="G125" i="25"/>
  <c r="L98" i="25"/>
  <c r="L71" i="25"/>
  <c r="E71" i="25" s="1"/>
  <c r="L172" i="25"/>
  <c r="L87" i="25"/>
  <c r="L17" i="25"/>
  <c r="L19" i="25"/>
  <c r="L46" i="26"/>
  <c r="L106" i="25"/>
  <c r="L28" i="25"/>
  <c r="J28" i="25"/>
  <c r="L54" i="25"/>
  <c r="L153" i="25"/>
  <c r="L92" i="25"/>
  <c r="L160" i="25"/>
  <c r="L104" i="26"/>
  <c r="K104" i="26"/>
  <c r="L35" i="25"/>
  <c r="G35" i="25" s="1"/>
  <c r="L50" i="26"/>
  <c r="G50" i="26"/>
  <c r="L134" i="25"/>
  <c r="L32" i="25"/>
  <c r="L131" i="25"/>
  <c r="L168" i="25"/>
  <c r="G168" i="25" s="1"/>
  <c r="L81" i="25"/>
  <c r="L108" i="25"/>
  <c r="L111" i="25"/>
  <c r="H111" i="25" s="1"/>
  <c r="L76" i="25"/>
  <c r="G76" i="25"/>
  <c r="L37" i="25"/>
  <c r="D37" i="25" s="1"/>
  <c r="L175" i="25"/>
  <c r="L51" i="26"/>
  <c r="J51" i="26"/>
  <c r="L127" i="25"/>
  <c r="J127" i="25" s="1"/>
  <c r="L40" i="25"/>
  <c r="L170" i="25"/>
  <c r="E170" i="25"/>
  <c r="L9" i="25"/>
  <c r="L140" i="25"/>
  <c r="L173" i="25"/>
  <c r="D173" i="25"/>
  <c r="L66" i="25"/>
  <c r="E66" i="25"/>
  <c r="L103" i="25"/>
  <c r="L84" i="25"/>
  <c r="L49" i="26"/>
  <c r="L39" i="25"/>
  <c r="L115" i="25"/>
  <c r="I115" i="25" s="1"/>
  <c r="L113" i="25"/>
  <c r="L15" i="25"/>
  <c r="L148" i="25"/>
  <c r="C148" i="25"/>
  <c r="L47" i="25"/>
  <c r="H47" i="25" s="1"/>
  <c r="L85" i="25"/>
  <c r="L120" i="25"/>
  <c r="L18" i="25"/>
  <c r="I18" i="25" s="1"/>
  <c r="L5" i="25"/>
  <c r="L57" i="25"/>
  <c r="L124" i="25"/>
  <c r="K124" i="25" s="1"/>
  <c r="L109" i="25"/>
  <c r="G109" i="25" s="1"/>
  <c r="L151" i="25"/>
  <c r="L132" i="25"/>
  <c r="L101" i="25"/>
  <c r="L139" i="25"/>
  <c r="J139" i="25" s="1"/>
  <c r="L154" i="25"/>
  <c r="L31" i="25"/>
  <c r="L41" i="25"/>
  <c r="L176" i="25"/>
  <c r="C176" i="25" s="1"/>
  <c r="L30" i="25"/>
  <c r="K30" i="25"/>
  <c r="L59" i="26"/>
  <c r="K59" i="26" s="1"/>
  <c r="L123" i="25"/>
  <c r="L130" i="25"/>
  <c r="F130" i="25"/>
  <c r="L13" i="25"/>
  <c r="G13" i="25"/>
  <c r="L112" i="25"/>
  <c r="J112" i="25" s="1"/>
  <c r="L23" i="25"/>
  <c r="L36" i="25"/>
  <c r="L156" i="26"/>
  <c r="L44" i="25"/>
  <c r="D44" i="25" s="1"/>
  <c r="L62" i="25"/>
  <c r="C62" i="25" s="1"/>
  <c r="L157" i="25"/>
  <c r="L26" i="25"/>
  <c r="F26" i="25" s="1"/>
  <c r="L142" i="25"/>
  <c r="C142" i="25" s="1"/>
  <c r="L117" i="25"/>
  <c r="L122" i="25"/>
  <c r="L16" i="25"/>
  <c r="C16" i="25" s="1"/>
  <c r="L169" i="25"/>
  <c r="L56" i="25"/>
  <c r="L12" i="25"/>
  <c r="L52" i="25"/>
  <c r="D52" i="25"/>
  <c r="L3" i="25"/>
  <c r="L53" i="25"/>
  <c r="D53" i="25"/>
  <c r="L95" i="25"/>
  <c r="I95" i="25"/>
  <c r="L72" i="25"/>
  <c r="L177" i="25"/>
  <c r="E177" i="25"/>
  <c r="L138" i="25"/>
  <c r="C138" i="25" s="1"/>
  <c r="L105" i="26"/>
  <c r="J105" i="26" s="1"/>
  <c r="L162" i="25"/>
  <c r="L25" i="25"/>
  <c r="H25" i="25" s="1"/>
  <c r="L75" i="25"/>
  <c r="D75" i="25"/>
  <c r="F118" i="27"/>
  <c r="J118" i="27"/>
  <c r="H118" i="27"/>
  <c r="K163" i="27"/>
  <c r="C163" i="27"/>
  <c r="D163" i="27"/>
  <c r="C91" i="27"/>
  <c r="I91" i="27"/>
  <c r="J91" i="27"/>
  <c r="E91" i="27"/>
  <c r="L158" i="25"/>
  <c r="L118" i="25"/>
  <c r="F118" i="25"/>
  <c r="L6" i="25"/>
  <c r="H64" i="19"/>
  <c r="D61" i="19"/>
  <c r="J61" i="19"/>
  <c r="I61" i="19"/>
  <c r="L143" i="25"/>
  <c r="L58" i="25"/>
  <c r="L86" i="25"/>
  <c r="J86" i="25"/>
  <c r="D36" i="21"/>
  <c r="G115" i="19"/>
  <c r="L159" i="26"/>
  <c r="I159" i="26"/>
  <c r="L100" i="25"/>
  <c r="L134" i="19"/>
  <c r="L154" i="19"/>
  <c r="J154" i="19" s="1"/>
  <c r="L74" i="19"/>
  <c r="L62" i="19"/>
  <c r="L30" i="21"/>
  <c r="L140" i="19"/>
  <c r="L126" i="19"/>
  <c r="L122" i="19"/>
  <c r="L58" i="19"/>
  <c r="C58" i="19"/>
  <c r="L125" i="19"/>
  <c r="I125" i="19" s="1"/>
  <c r="L71" i="19"/>
  <c r="L12" i="21"/>
  <c r="D12" i="21"/>
  <c r="L52" i="21"/>
  <c r="L99" i="19"/>
  <c r="L162" i="19"/>
  <c r="L29" i="21"/>
  <c r="L63" i="19"/>
  <c r="L66" i="19"/>
  <c r="L31" i="21"/>
  <c r="C31" i="21" s="1"/>
  <c r="F31" i="21"/>
  <c r="L48" i="21"/>
  <c r="K48" i="21"/>
  <c r="L130" i="19"/>
  <c r="I130" i="19"/>
  <c r="L129" i="19"/>
  <c r="L161" i="19"/>
  <c r="L111" i="19"/>
  <c r="G111" i="19"/>
  <c r="L43" i="21"/>
  <c r="I43" i="21"/>
  <c r="L143" i="19"/>
  <c r="E143" i="19"/>
  <c r="L21" i="21"/>
  <c r="F21" i="21"/>
  <c r="L171" i="19"/>
  <c r="K171" i="19"/>
  <c r="L95" i="19"/>
  <c r="L172" i="19"/>
  <c r="L101" i="19"/>
  <c r="K101" i="19"/>
  <c r="L97" i="19"/>
  <c r="L92" i="19"/>
  <c r="J92" i="19"/>
  <c r="L176" i="19"/>
  <c r="L89" i="19"/>
  <c r="L17" i="21"/>
  <c r="I17" i="21"/>
  <c r="L17" i="27"/>
  <c r="L39" i="27"/>
  <c r="L158" i="27"/>
  <c r="L159" i="27"/>
  <c r="L144" i="27"/>
  <c r="L173" i="19"/>
  <c r="F173" i="19"/>
  <c r="L14" i="21"/>
  <c r="L93" i="19"/>
  <c r="I93" i="19"/>
  <c r="L33" i="21"/>
  <c r="E33" i="21" s="1"/>
  <c r="L144" i="19"/>
  <c r="L40" i="21"/>
  <c r="L45" i="21"/>
  <c r="L67" i="19"/>
  <c r="L150" i="19"/>
  <c r="L164" i="19"/>
  <c r="AD5" i="94"/>
  <c r="AC7" i="94"/>
  <c r="F102" i="19"/>
  <c r="G102" i="19"/>
  <c r="J145" i="27"/>
  <c r="E145" i="27"/>
  <c r="G107" i="19"/>
  <c r="H46" i="21"/>
  <c r="C46" i="21"/>
  <c r="F46" i="21"/>
  <c r="G46" i="21"/>
  <c r="E46" i="21"/>
  <c r="J46" i="21"/>
  <c r="K46" i="21"/>
  <c r="E80" i="19"/>
  <c r="K80" i="19"/>
  <c r="C80" i="19"/>
  <c r="G80" i="19"/>
  <c r="H80" i="19"/>
  <c r="J80" i="19"/>
  <c r="I80" i="19"/>
  <c r="I96" i="19"/>
  <c r="D80" i="19"/>
  <c r="H168" i="19"/>
  <c r="K168" i="19"/>
  <c r="G168" i="19"/>
  <c r="J168" i="19"/>
  <c r="H121" i="27"/>
  <c r="E121" i="27"/>
  <c r="D121" i="27"/>
  <c r="I121" i="27"/>
  <c r="G121" i="27"/>
  <c r="C168" i="19"/>
  <c r="J107" i="19"/>
  <c r="E102" i="19"/>
  <c r="I102" i="19"/>
  <c r="D107" i="19"/>
  <c r="D177" i="27"/>
  <c r="K107" i="19"/>
  <c r="J102" i="19"/>
  <c r="K102" i="19"/>
  <c r="H145" i="27"/>
  <c r="G145" i="27"/>
  <c r="J76" i="27"/>
  <c r="G76" i="27"/>
  <c r="F145" i="27"/>
  <c r="I145" i="27"/>
  <c r="K141" i="27"/>
  <c r="K145" i="27"/>
  <c r="V94" i="27"/>
  <c r="V100" i="27"/>
  <c r="V34" i="27"/>
  <c r="V99" i="27"/>
  <c r="V175" i="27"/>
  <c r="V158" i="27"/>
  <c r="AP158" i="27" s="1"/>
  <c r="AJ158" i="27"/>
  <c r="V46" i="27"/>
  <c r="V120" i="27"/>
  <c r="V145" i="27"/>
  <c r="Q145" i="27"/>
  <c r="V169" i="27"/>
  <c r="M169" i="27" s="1"/>
  <c r="V146" i="27"/>
  <c r="V124" i="27"/>
  <c r="V17" i="27"/>
  <c r="I16" i="21"/>
  <c r="G16" i="21"/>
  <c r="V112" i="24"/>
  <c r="V45" i="24"/>
  <c r="V161" i="24"/>
  <c r="V119" i="24"/>
  <c r="AP119" i="24" s="1"/>
  <c r="V160" i="24"/>
  <c r="V146" i="24"/>
  <c r="AP146" i="24"/>
  <c r="V24" i="24"/>
  <c r="AP24" i="24"/>
  <c r="V107" i="24"/>
  <c r="V68" i="24"/>
  <c r="V113" i="24"/>
  <c r="AP113" i="24"/>
  <c r="V96" i="24"/>
  <c r="AP96" i="24"/>
  <c r="V171" i="24"/>
  <c r="V43" i="24"/>
  <c r="V128" i="24"/>
  <c r="V81" i="24"/>
  <c r="AP81" i="24"/>
  <c r="AH81" i="24" s="1"/>
  <c r="V51" i="24"/>
  <c r="V62" i="24"/>
  <c r="V4" i="24"/>
  <c r="L84" i="19"/>
  <c r="H84" i="19" s="1"/>
  <c r="L81" i="19"/>
  <c r="J81" i="19" s="1"/>
  <c r="L146" i="19"/>
  <c r="L112" i="19"/>
  <c r="L108" i="19"/>
  <c r="L170" i="19"/>
  <c r="G170" i="19"/>
  <c r="L120" i="19"/>
  <c r="L177" i="19"/>
  <c r="K177" i="19"/>
  <c r="L70" i="19"/>
  <c r="L148" i="19"/>
  <c r="G148" i="19" s="1"/>
  <c r="L72" i="19"/>
  <c r="L20" i="21"/>
  <c r="J20" i="21" s="1"/>
  <c r="C20" i="21"/>
  <c r="L11" i="21"/>
  <c r="L103" i="19"/>
  <c r="J103" i="19"/>
  <c r="L153" i="19"/>
  <c r="L106" i="19"/>
  <c r="K106" i="19" s="1"/>
  <c r="L128" i="19"/>
  <c r="C128" i="19" s="1"/>
  <c r="L25" i="21"/>
  <c r="L100" i="19"/>
  <c r="L41" i="21"/>
  <c r="K41" i="21"/>
  <c r="L3" i="21"/>
  <c r="L121" i="19"/>
  <c r="L141" i="19"/>
  <c r="E141" i="19"/>
  <c r="L79" i="19"/>
  <c r="C79" i="19" s="1"/>
  <c r="L165" i="19"/>
  <c r="G165" i="19"/>
  <c r="L98" i="19"/>
  <c r="L28" i="21"/>
  <c r="K28" i="21" s="1"/>
  <c r="L87" i="19"/>
  <c r="L15" i="21"/>
  <c r="L123" i="19"/>
  <c r="L8" i="21"/>
  <c r="L42" i="21"/>
  <c r="L19" i="21"/>
  <c r="L90" i="19"/>
  <c r="L113" i="19"/>
  <c r="L156" i="19"/>
  <c r="E156" i="19"/>
  <c r="L82" i="19"/>
  <c r="L18" i="21"/>
  <c r="L136" i="19"/>
  <c r="L86" i="19"/>
  <c r="L88" i="19"/>
  <c r="J88" i="19" s="1"/>
  <c r="L13" i="21"/>
  <c r="E13" i="21"/>
  <c r="L53" i="19"/>
  <c r="L109" i="19"/>
  <c r="I109" i="19"/>
  <c r="L54" i="19"/>
  <c r="L60" i="19"/>
  <c r="E60" i="19"/>
  <c r="L76" i="19"/>
  <c r="L166" i="19"/>
  <c r="L24" i="21"/>
  <c r="E24" i="21"/>
  <c r="L114" i="19"/>
  <c r="L138" i="19"/>
  <c r="L83" i="19"/>
  <c r="D83" i="19"/>
  <c r="L110" i="19"/>
  <c r="L132" i="19"/>
  <c r="C132" i="19" s="1"/>
  <c r="L127" i="19"/>
  <c r="L139" i="19"/>
  <c r="L117" i="19"/>
  <c r="H117" i="19" s="1"/>
  <c r="L50" i="21"/>
  <c r="G50" i="21" s="1"/>
  <c r="L137" i="19"/>
  <c r="J39" i="24"/>
  <c r="I39" i="24"/>
  <c r="E39" i="24"/>
  <c r="D39" i="24"/>
  <c r="C39" i="24"/>
  <c r="F39" i="24"/>
  <c r="K39" i="24"/>
  <c r="H39" i="24"/>
  <c r="G39" i="24"/>
  <c r="L140" i="24"/>
  <c r="P140" i="24" s="1"/>
  <c r="L127" i="24"/>
  <c r="P127" i="24"/>
  <c r="L107" i="24"/>
  <c r="L162" i="24"/>
  <c r="L71" i="24"/>
  <c r="D71" i="24"/>
  <c r="L94" i="24"/>
  <c r="L147" i="24"/>
  <c r="K147" i="24" s="1"/>
  <c r="L138" i="24"/>
  <c r="L122" i="24"/>
  <c r="L40" i="24"/>
  <c r="L52" i="24"/>
  <c r="F52" i="24"/>
  <c r="L63" i="24"/>
  <c r="D63" i="24" s="1"/>
  <c r="L95" i="24"/>
  <c r="I95" i="24"/>
  <c r="L38" i="24"/>
  <c r="L143" i="24"/>
  <c r="D143" i="24"/>
  <c r="L112" i="24"/>
  <c r="E112" i="24" s="1"/>
  <c r="L42" i="24"/>
  <c r="L35" i="24"/>
  <c r="L139" i="24"/>
  <c r="L69" i="24"/>
  <c r="L132" i="24"/>
  <c r="Q132" i="24"/>
  <c r="L17" i="24"/>
  <c r="L53" i="24"/>
  <c r="L59" i="24"/>
  <c r="L155" i="24"/>
  <c r="L37" i="24"/>
  <c r="L75" i="24"/>
  <c r="L149" i="24"/>
  <c r="L50" i="24"/>
  <c r="G50" i="24"/>
  <c r="L98" i="24"/>
  <c r="L30" i="24"/>
  <c r="L79" i="24"/>
  <c r="I79" i="24"/>
  <c r="L41" i="24"/>
  <c r="G41" i="24"/>
  <c r="L9" i="24"/>
  <c r="J9" i="24"/>
  <c r="L10" i="24"/>
  <c r="L74" i="24"/>
  <c r="L4" i="24"/>
  <c r="L169" i="24"/>
  <c r="L101" i="24"/>
  <c r="L51" i="24"/>
  <c r="I51" i="24"/>
  <c r="L58" i="23"/>
  <c r="L23" i="24"/>
  <c r="L166" i="24"/>
  <c r="L133" i="24"/>
  <c r="U133" i="24" s="1"/>
  <c r="L64" i="24"/>
  <c r="L174" i="24"/>
  <c r="F174" i="24"/>
  <c r="L84" i="24"/>
  <c r="L124" i="24"/>
  <c r="O124" i="24" s="1"/>
  <c r="L160" i="24"/>
  <c r="J160" i="24"/>
  <c r="L25" i="24"/>
  <c r="L81" i="24"/>
  <c r="L114" i="24"/>
  <c r="L44" i="24"/>
  <c r="D44" i="24"/>
  <c r="L19" i="24"/>
  <c r="I19" i="24"/>
  <c r="L125" i="24"/>
  <c r="L168" i="24"/>
  <c r="G168" i="24" s="1"/>
  <c r="L105" i="24"/>
  <c r="L121" i="24"/>
  <c r="L128" i="24"/>
  <c r="L83" i="24"/>
  <c r="G83" i="24"/>
  <c r="L151" i="24"/>
  <c r="O151" i="24" s="1"/>
  <c r="L150" i="24"/>
  <c r="L172" i="24"/>
  <c r="L100" i="24"/>
  <c r="M100" i="24" s="1"/>
  <c r="L13" i="24"/>
  <c r="F13" i="24" s="1"/>
  <c r="L118" i="24"/>
  <c r="L171" i="24"/>
  <c r="L156" i="24"/>
  <c r="D156" i="24" s="1"/>
  <c r="L99" i="24"/>
  <c r="L68" i="24"/>
  <c r="D68" i="24" s="1"/>
  <c r="L175" i="24"/>
  <c r="L113" i="24"/>
  <c r="G113" i="24" s="1"/>
  <c r="L55" i="24"/>
  <c r="L119" i="24"/>
  <c r="L82" i="24"/>
  <c r="L56" i="24"/>
  <c r="G56" i="24"/>
  <c r="L22" i="24"/>
  <c r="L43" i="24"/>
  <c r="L104" i="24"/>
  <c r="F104" i="24" s="1"/>
  <c r="L137" i="24"/>
  <c r="M137" i="24" s="1"/>
  <c r="L33" i="24"/>
  <c r="F33" i="24"/>
  <c r="L32" i="24"/>
  <c r="I32" i="24"/>
  <c r="L15" i="24"/>
  <c r="L130" i="24"/>
  <c r="P130" i="24" s="1"/>
  <c r="L20" i="24"/>
  <c r="L102" i="24"/>
  <c r="L86" i="24"/>
  <c r="L57" i="24"/>
  <c r="L158" i="24"/>
  <c r="L47" i="24"/>
  <c r="L6" i="24"/>
  <c r="E6" i="24" s="1"/>
  <c r="L167" i="24"/>
  <c r="I167" i="24"/>
  <c r="L72" i="24"/>
  <c r="C72" i="24" s="1"/>
  <c r="L117" i="24"/>
  <c r="L116" i="24"/>
  <c r="N116" i="24" s="1"/>
  <c r="L159" i="24"/>
  <c r="L60" i="24"/>
  <c r="C60" i="24" s="1"/>
  <c r="L97" i="24"/>
  <c r="L5" i="24"/>
  <c r="Q5" i="24" s="1"/>
  <c r="L129" i="24"/>
  <c r="J129" i="24"/>
  <c r="L163" i="24"/>
  <c r="L66" i="24"/>
  <c r="L14" i="24"/>
  <c r="F14" i="24"/>
  <c r="L154" i="24"/>
  <c r="U154" i="24" s="1"/>
  <c r="L61" i="24"/>
  <c r="F61" i="24"/>
  <c r="L29" i="24"/>
  <c r="L134" i="24"/>
  <c r="L45" i="24"/>
  <c r="C45" i="24"/>
  <c r="L152" i="24"/>
  <c r="L165" i="24"/>
  <c r="G165" i="24"/>
  <c r="L7" i="24"/>
  <c r="L93" i="24"/>
  <c r="H93" i="24" s="1"/>
  <c r="L62" i="24"/>
  <c r="D62" i="24" s="1"/>
  <c r="L144" i="24"/>
  <c r="L120" i="24"/>
  <c r="L73" i="24"/>
  <c r="L26" i="24"/>
  <c r="K26" i="24"/>
  <c r="L142" i="24"/>
  <c r="L173" i="24"/>
  <c r="L2" i="24"/>
  <c r="I2" i="24"/>
  <c r="L161" i="24"/>
  <c r="E161" i="24"/>
  <c r="L70" i="24"/>
  <c r="L65" i="24"/>
  <c r="L103" i="24"/>
  <c r="L115" i="24"/>
  <c r="L148" i="24"/>
  <c r="L3" i="24"/>
  <c r="L12" i="24"/>
  <c r="L109" i="24"/>
  <c r="L27" i="24"/>
  <c r="R27" i="24" s="1"/>
  <c r="L126" i="24"/>
  <c r="L28" i="24"/>
  <c r="L21" i="24"/>
  <c r="L49" i="24"/>
  <c r="L136" i="24"/>
  <c r="L145" i="24"/>
  <c r="L90" i="24"/>
  <c r="L135" i="24"/>
  <c r="L131" i="24"/>
  <c r="L157" i="24"/>
  <c r="L141" i="24"/>
  <c r="L89" i="24"/>
  <c r="L34" i="24"/>
  <c r="L8" i="24"/>
  <c r="L87" i="24"/>
  <c r="L123" i="24"/>
  <c r="L108" i="24"/>
  <c r="L96" i="24"/>
  <c r="L31" i="24"/>
  <c r="L110" i="24"/>
  <c r="L54" i="24"/>
  <c r="L170" i="24"/>
  <c r="L76" i="24"/>
  <c r="L67" i="24"/>
  <c r="L91" i="24"/>
  <c r="L146" i="24"/>
  <c r="L18" i="24"/>
  <c r="L92" i="24"/>
  <c r="L48" i="24"/>
  <c r="G147" i="27"/>
  <c r="L77" i="24"/>
  <c r="N39" i="24"/>
  <c r="G96" i="19"/>
  <c r="K96" i="19"/>
  <c r="J96" i="19"/>
  <c r="C96" i="19"/>
  <c r="F96" i="19"/>
  <c r="I168" i="19"/>
  <c r="F168" i="19"/>
  <c r="K36" i="21"/>
  <c r="E36" i="21"/>
  <c r="F36" i="21"/>
  <c r="H5" i="21"/>
  <c r="C5" i="21"/>
  <c r="J5" i="21"/>
  <c r="K5" i="21"/>
  <c r="H177" i="27"/>
  <c r="I119" i="19"/>
  <c r="J162" i="27"/>
  <c r="F162" i="27"/>
  <c r="I162" i="27"/>
  <c r="H162" i="27"/>
  <c r="D162" i="27"/>
  <c r="F119" i="19"/>
  <c r="K119" i="19"/>
  <c r="H119" i="19"/>
  <c r="G162" i="27"/>
  <c r="I177" i="27"/>
  <c r="E177" i="27"/>
  <c r="K177" i="27"/>
  <c r="G177" i="27"/>
  <c r="J177" i="27"/>
  <c r="C177" i="27"/>
  <c r="C162" i="27"/>
  <c r="C135" i="19"/>
  <c r="L118" i="19"/>
  <c r="L57" i="19"/>
  <c r="L39" i="21"/>
  <c r="L22" i="21"/>
  <c r="L38" i="21"/>
  <c r="L85" i="24"/>
  <c r="L153" i="24"/>
  <c r="L176" i="24"/>
  <c r="L11" i="24"/>
  <c r="L177" i="24"/>
  <c r="R177" i="24" s="1"/>
  <c r="L104" i="19"/>
  <c r="L159" i="19"/>
  <c r="L152" i="19"/>
  <c r="L37" i="21"/>
  <c r="H34" i="21"/>
  <c r="F34" i="21"/>
  <c r="G34" i="21"/>
  <c r="J34" i="21"/>
  <c r="D34" i="21"/>
  <c r="I34" i="21"/>
  <c r="K34" i="21"/>
  <c r="C34" i="21"/>
  <c r="E34" i="21"/>
  <c r="G2" i="21"/>
  <c r="J2" i="21"/>
  <c r="D2" i="21"/>
  <c r="H2" i="21"/>
  <c r="C2" i="21"/>
  <c r="K2" i="21"/>
  <c r="F2" i="21"/>
  <c r="I2" i="21"/>
  <c r="E2" i="21"/>
  <c r="H78" i="27"/>
  <c r="E78" i="27"/>
  <c r="C78" i="27"/>
  <c r="K78" i="27"/>
  <c r="I78" i="27"/>
  <c r="F78" i="27"/>
  <c r="G78" i="27"/>
  <c r="C119" i="19"/>
  <c r="F147" i="27"/>
  <c r="D147" i="27"/>
  <c r="J119" i="19"/>
  <c r="J135" i="19"/>
  <c r="E135" i="19"/>
  <c r="K94" i="19"/>
  <c r="J94" i="19"/>
  <c r="E94" i="19"/>
  <c r="D94" i="19"/>
  <c r="G94" i="19"/>
  <c r="F94" i="19"/>
  <c r="G78" i="19"/>
  <c r="C78" i="19"/>
  <c r="D78" i="19"/>
  <c r="F78" i="19"/>
  <c r="H78" i="19"/>
  <c r="J78" i="19"/>
  <c r="K78" i="19"/>
  <c r="E78" i="19"/>
  <c r="I78" i="19"/>
  <c r="K23" i="21"/>
  <c r="D23" i="21"/>
  <c r="H23" i="21"/>
  <c r="I83" i="27"/>
  <c r="G83" i="27"/>
  <c r="K83" i="27"/>
  <c r="D83" i="27"/>
  <c r="D119" i="19"/>
  <c r="K147" i="27"/>
  <c r="I147" i="27"/>
  <c r="I23" i="21"/>
  <c r="G23" i="21"/>
  <c r="F135" i="19"/>
  <c r="D135" i="19"/>
  <c r="G119" i="19"/>
  <c r="C147" i="27"/>
  <c r="H147" i="27"/>
  <c r="F23" i="21"/>
  <c r="H135" i="19"/>
  <c r="G135" i="19"/>
  <c r="D78" i="27"/>
  <c r="C23" i="21"/>
  <c r="J78" i="27"/>
  <c r="H94" i="19"/>
  <c r="L27" i="21"/>
  <c r="L49" i="21"/>
  <c r="L157" i="19"/>
  <c r="L36" i="24"/>
  <c r="L16" i="24"/>
  <c r="O16" i="24" s="1"/>
  <c r="E83" i="27"/>
  <c r="H36" i="21"/>
  <c r="I5" i="21"/>
  <c r="H96" i="19"/>
  <c r="E96" i="19"/>
  <c r="G5" i="21"/>
  <c r="F115" i="19"/>
  <c r="J151" i="19"/>
  <c r="H7" i="21"/>
  <c r="J115" i="19"/>
  <c r="E163" i="19"/>
  <c r="J160" i="19"/>
  <c r="G163" i="19"/>
  <c r="K145" i="19"/>
  <c r="J145" i="19"/>
  <c r="C145" i="19"/>
  <c r="I145" i="19"/>
  <c r="H145" i="19"/>
  <c r="G145" i="19"/>
  <c r="D145" i="19"/>
  <c r="F145" i="19"/>
  <c r="F9" i="21"/>
  <c r="C6" i="21"/>
  <c r="J6" i="21"/>
  <c r="G6" i="21"/>
  <c r="K6" i="21"/>
  <c r="H6" i="21"/>
  <c r="D6" i="21"/>
  <c r="F6" i="21"/>
  <c r="E6" i="21"/>
  <c r="G65" i="19"/>
  <c r="I65" i="19"/>
  <c r="D65" i="19"/>
  <c r="J65" i="19"/>
  <c r="C65" i="19"/>
  <c r="F65" i="19"/>
  <c r="K65" i="19"/>
  <c r="E65" i="19"/>
  <c r="C151" i="19"/>
  <c r="E151" i="19"/>
  <c r="C7" i="21"/>
  <c r="D7" i="21"/>
  <c r="H115" i="19"/>
  <c r="E115" i="19"/>
  <c r="D151" i="19"/>
  <c r="D163" i="19"/>
  <c r="F7" i="21"/>
  <c r="F16" i="21"/>
  <c r="D16" i="21"/>
  <c r="J16" i="21"/>
  <c r="H16" i="21"/>
  <c r="C16" i="21"/>
  <c r="E16" i="21"/>
  <c r="K16" i="21"/>
  <c r="G116" i="19"/>
  <c r="F116" i="19"/>
  <c r="H116" i="19"/>
  <c r="C116" i="19"/>
  <c r="E116" i="19"/>
  <c r="I116" i="19"/>
  <c r="K116" i="19"/>
  <c r="J116" i="19"/>
  <c r="I160" i="19"/>
  <c r="E160" i="19"/>
  <c r="G124" i="19"/>
  <c r="E124" i="19"/>
  <c r="J124" i="19"/>
  <c r="K124" i="19"/>
  <c r="C124" i="19"/>
  <c r="G142" i="19"/>
  <c r="D142" i="19"/>
  <c r="J142" i="19"/>
  <c r="F142" i="19"/>
  <c r="E142" i="19"/>
  <c r="K142" i="19"/>
  <c r="H142" i="19"/>
  <c r="C142" i="19"/>
  <c r="F160" i="19"/>
  <c r="K7" i="21"/>
  <c r="D115" i="19"/>
  <c r="F151" i="19"/>
  <c r="H151" i="19"/>
  <c r="J163" i="19"/>
  <c r="F163" i="19"/>
  <c r="G160" i="19"/>
  <c r="H65" i="19"/>
  <c r="J7" i="21"/>
  <c r="I142" i="19"/>
  <c r="I115" i="19"/>
  <c r="K115" i="19"/>
  <c r="H160" i="19"/>
  <c r="E7" i="21"/>
  <c r="G151" i="19"/>
  <c r="I151" i="19"/>
  <c r="H163" i="19"/>
  <c r="K163" i="19"/>
  <c r="C160" i="19"/>
  <c r="I163" i="19"/>
  <c r="I6" i="21"/>
  <c r="D116" i="19"/>
  <c r="AP132" i="24"/>
  <c r="AK132" i="24" s="1"/>
  <c r="AH14" i="24"/>
  <c r="AP127" i="24"/>
  <c r="V82" i="27"/>
  <c r="V174" i="27"/>
  <c r="V156" i="27"/>
  <c r="V152" i="27"/>
  <c r="V50" i="27"/>
  <c r="V14" i="27"/>
  <c r="V177" i="27"/>
  <c r="V48" i="27"/>
  <c r="V5" i="27"/>
  <c r="V77" i="27"/>
  <c r="V155" i="27"/>
  <c r="V150" i="27"/>
  <c r="V104" i="27"/>
  <c r="V117" i="27"/>
  <c r="V159" i="27"/>
  <c r="V130" i="27"/>
  <c r="V101" i="27"/>
  <c r="V166" i="27"/>
  <c r="V136" i="27"/>
  <c r="V20" i="27"/>
  <c r="V135" i="27"/>
  <c r="V153" i="27"/>
  <c r="V139" i="27"/>
  <c r="V61" i="27"/>
  <c r="V131" i="27"/>
  <c r="V161" i="27"/>
  <c r="V151" i="27"/>
  <c r="V138" i="27"/>
  <c r="V80" i="27"/>
  <c r="V137" i="27"/>
  <c r="V53" i="27"/>
  <c r="V95" i="27"/>
  <c r="V7" i="27"/>
  <c r="V58" i="27"/>
  <c r="V55" i="27"/>
  <c r="V122" i="27"/>
  <c r="V147" i="27"/>
  <c r="V144" i="27"/>
  <c r="V12" i="27"/>
  <c r="V164" i="27"/>
  <c r="V111" i="27"/>
  <c r="V127" i="27"/>
  <c r="V98" i="27"/>
  <c r="V32" i="27"/>
  <c r="V40" i="27"/>
  <c r="V74" i="27"/>
  <c r="V29" i="27"/>
  <c r="V163" i="27"/>
  <c r="V63" i="27"/>
  <c r="V28" i="27"/>
  <c r="V33" i="27"/>
  <c r="V115" i="27"/>
  <c r="V143" i="27"/>
  <c r="V114" i="27"/>
  <c r="V69" i="27"/>
  <c r="V134" i="27"/>
  <c r="V72" i="27"/>
  <c r="V89" i="27"/>
  <c r="V103" i="27"/>
  <c r="V171" i="27"/>
  <c r="V16" i="27"/>
  <c r="V97" i="27"/>
  <c r="V83" i="27"/>
  <c r="V105" i="27"/>
  <c r="V119" i="27"/>
  <c r="V106" i="27"/>
  <c r="V15" i="27"/>
  <c r="V172" i="27"/>
  <c r="V51" i="27"/>
  <c r="V126" i="27"/>
  <c r="V56" i="27"/>
  <c r="V132" i="27"/>
  <c r="V128" i="27"/>
  <c r="V65" i="27"/>
  <c r="V91" i="27"/>
  <c r="V86" i="27"/>
  <c r="V121" i="27"/>
  <c r="V107" i="27"/>
  <c r="V66" i="27"/>
  <c r="V148" i="27"/>
  <c r="V92" i="27"/>
  <c r="V41" i="27"/>
  <c r="V176" i="27"/>
  <c r="V31" i="27"/>
  <c r="V44" i="27"/>
  <c r="V116" i="27"/>
  <c r="V118" i="27"/>
  <c r="V45" i="27"/>
  <c r="V157" i="27"/>
  <c r="V3" i="27"/>
  <c r="V67" i="27"/>
  <c r="V87" i="27"/>
  <c r="V27" i="27"/>
  <c r="V24" i="27"/>
  <c r="V26" i="27"/>
  <c r="V109" i="27"/>
  <c r="V30" i="27"/>
  <c r="V113" i="27"/>
  <c r="V141" i="27"/>
  <c r="V6" i="27"/>
  <c r="V112" i="27"/>
  <c r="V2" i="27"/>
  <c r="V22" i="27"/>
  <c r="V85" i="27"/>
  <c r="V129" i="27"/>
  <c r="V102" i="27"/>
  <c r="V165" i="27"/>
  <c r="V93" i="27"/>
  <c r="V142" i="27"/>
  <c r="V160" i="27"/>
  <c r="V162" i="27"/>
  <c r="V25" i="27"/>
  <c r="V37" i="27"/>
  <c r="V60" i="27"/>
  <c r="AP60" i="27" s="1"/>
  <c r="V9" i="27"/>
  <c r="V10" i="27"/>
  <c r="V43" i="27"/>
  <c r="V170" i="27"/>
  <c r="V62" i="27"/>
  <c r="V108" i="27"/>
  <c r="V78" i="27"/>
  <c r="V140" i="27"/>
  <c r="V154" i="27"/>
  <c r="V70" i="27"/>
  <c r="V90" i="27"/>
  <c r="V18" i="27"/>
  <c r="V47" i="27"/>
  <c r="V23" i="27"/>
  <c r="V35" i="27"/>
  <c r="V73" i="27"/>
  <c r="V75" i="27"/>
  <c r="V81" i="27"/>
  <c r="V96" i="27"/>
  <c r="V59" i="27"/>
  <c r="V173" i="27"/>
  <c r="V79" i="27"/>
  <c r="V4" i="27"/>
  <c r="V57" i="27"/>
  <c r="V38" i="27"/>
  <c r="V8" i="27"/>
  <c r="V71" i="27"/>
  <c r="V149" i="27"/>
  <c r="V11" i="27"/>
  <c r="V88" i="27"/>
  <c r="V125" i="27"/>
  <c r="V64" i="27"/>
  <c r="V21" i="27"/>
  <c r="V52" i="28"/>
  <c r="V19" i="27"/>
  <c r="V168" i="27"/>
  <c r="V133" i="27"/>
  <c r="V167" i="27"/>
  <c r="V42" i="27"/>
  <c r="V123" i="27"/>
  <c r="V110" i="27"/>
  <c r="V76" i="27"/>
  <c r="V68" i="27"/>
  <c r="V54" i="27"/>
  <c r="V49" i="27"/>
  <c r="V84" i="27"/>
  <c r="V36" i="27"/>
  <c r="V13" i="27"/>
  <c r="V39" i="27"/>
  <c r="L78" i="24"/>
  <c r="L88" i="24"/>
  <c r="L80" i="24"/>
  <c r="L46" i="24"/>
  <c r="U46" i="24" s="1"/>
  <c r="L106" i="24"/>
  <c r="L24" i="24"/>
  <c r="L164" i="24"/>
  <c r="L111" i="24"/>
  <c r="S111" i="24"/>
  <c r="AP111" i="24"/>
  <c r="AO111" i="24"/>
  <c r="F4" i="21"/>
  <c r="E4" i="21"/>
  <c r="H4" i="21"/>
  <c r="C4" i="21"/>
  <c r="I4" i="21"/>
  <c r="K4" i="21"/>
  <c r="J4" i="21"/>
  <c r="G158" i="19"/>
  <c r="D158" i="19"/>
  <c r="H158" i="19"/>
  <c r="F158" i="19"/>
  <c r="C158" i="19"/>
  <c r="E158" i="19"/>
  <c r="I158" i="19"/>
  <c r="J158" i="19"/>
  <c r="K158" i="19"/>
  <c r="E175" i="19"/>
  <c r="H175" i="19"/>
  <c r="C175" i="19"/>
  <c r="I175" i="19"/>
  <c r="J175" i="19"/>
  <c r="K175" i="19"/>
  <c r="D175" i="19"/>
  <c r="E77" i="19"/>
  <c r="H77" i="19"/>
  <c r="D77" i="19"/>
  <c r="C77" i="19"/>
  <c r="G77" i="19"/>
  <c r="J77" i="19"/>
  <c r="F77" i="19"/>
  <c r="K77" i="19"/>
  <c r="F175" i="19"/>
  <c r="K68" i="19"/>
  <c r="D68" i="19"/>
  <c r="F68" i="19"/>
  <c r="C68" i="19"/>
  <c r="I68" i="19"/>
  <c r="J68" i="19"/>
  <c r="H68" i="19"/>
  <c r="G68" i="19"/>
  <c r="E68" i="19"/>
  <c r="G56" i="19"/>
  <c r="D56" i="19"/>
  <c r="K56" i="19"/>
  <c r="I56" i="19"/>
  <c r="E56" i="19"/>
  <c r="C56" i="19"/>
  <c r="F56" i="19"/>
  <c r="J56" i="19"/>
  <c r="AP165" i="24"/>
  <c r="AL165" i="24"/>
  <c r="I77" i="19"/>
  <c r="G77" i="27"/>
  <c r="I93" i="27"/>
  <c r="G147" i="19"/>
  <c r="J149" i="19"/>
  <c r="G91" i="19"/>
  <c r="D44" i="21"/>
  <c r="H44" i="21"/>
  <c r="I91" i="19"/>
  <c r="I147" i="19"/>
  <c r="O74" i="24"/>
  <c r="K44" i="21"/>
  <c r="U75" i="24"/>
  <c r="J93" i="27"/>
  <c r="G93" i="27"/>
  <c r="AK56" i="24"/>
  <c r="K147" i="19"/>
  <c r="H93" i="27"/>
  <c r="K155" i="19"/>
  <c r="J155" i="19"/>
  <c r="AH32" i="24"/>
  <c r="AP39" i="24"/>
  <c r="AD39" i="24"/>
  <c r="K167" i="19"/>
  <c r="AK32" i="24"/>
  <c r="AG32" i="24"/>
  <c r="D105" i="19"/>
  <c r="M39" i="24"/>
  <c r="Q39" i="24"/>
  <c r="F35" i="21"/>
  <c r="AN56" i="24"/>
  <c r="E105" i="19"/>
  <c r="AN32" i="24"/>
  <c r="AI56" i="24"/>
  <c r="AI32" i="24"/>
  <c r="AF32" i="24"/>
  <c r="AO32" i="24"/>
  <c r="AA56" i="24"/>
  <c r="W56" i="24"/>
  <c r="AG56" i="24"/>
  <c r="H105" i="19"/>
  <c r="E91" i="19"/>
  <c r="O117" i="24"/>
  <c r="R39" i="24"/>
  <c r="J35" i="21"/>
  <c r="C35" i="21"/>
  <c r="J167" i="19"/>
  <c r="C147" i="19"/>
  <c r="D93" i="27"/>
  <c r="W32" i="24"/>
  <c r="D167" i="19"/>
  <c r="Y32" i="24"/>
  <c r="AE56" i="24"/>
  <c r="AC56" i="24"/>
  <c r="K105" i="19"/>
  <c r="Z32" i="24"/>
  <c r="AD32" i="24"/>
  <c r="AJ32" i="24"/>
  <c r="AD56" i="24"/>
  <c r="J105" i="19"/>
  <c r="J91" i="19"/>
  <c r="D91" i="19"/>
  <c r="M20" i="24"/>
  <c r="O39" i="24"/>
  <c r="K35" i="21"/>
  <c r="C44" i="21"/>
  <c r="K93" i="27"/>
  <c r="C93" i="27"/>
  <c r="I85" i="27"/>
  <c r="AE32" i="24"/>
  <c r="S166" i="24"/>
  <c r="H35" i="21"/>
  <c r="AC32" i="24"/>
  <c r="AL32" i="24"/>
  <c r="AO56" i="24"/>
  <c r="I105" i="19"/>
  <c r="F91" i="19"/>
  <c r="Q121" i="24"/>
  <c r="U39" i="24"/>
  <c r="J44" i="21"/>
  <c r="H147" i="19"/>
  <c r="E93" i="27"/>
  <c r="AA32" i="24"/>
  <c r="AH56" i="24"/>
  <c r="U76" i="24"/>
  <c r="S39" i="24"/>
  <c r="T39" i="24"/>
  <c r="F44" i="21"/>
  <c r="I167" i="19"/>
  <c r="E44" i="21"/>
  <c r="D147" i="19"/>
  <c r="AJ56" i="24"/>
  <c r="AL56" i="24"/>
  <c r="G35" i="21"/>
  <c r="G167" i="19"/>
  <c r="F167" i="19"/>
  <c r="J147" i="19"/>
  <c r="F147" i="19"/>
  <c r="C105" i="19"/>
  <c r="C167" i="19"/>
  <c r="AM32" i="24"/>
  <c r="G105" i="19"/>
  <c r="X32" i="24"/>
  <c r="AB32" i="24"/>
  <c r="Y56" i="24"/>
  <c r="K91" i="19"/>
  <c r="C91" i="19"/>
  <c r="M53" i="24"/>
  <c r="G44" i="21"/>
  <c r="H167" i="19"/>
  <c r="D35" i="21"/>
  <c r="E35" i="21"/>
  <c r="M172" i="24"/>
  <c r="H144" i="25"/>
  <c r="K32" i="21"/>
  <c r="J144" i="25"/>
  <c r="I131" i="19"/>
  <c r="H32" i="21"/>
  <c r="C144" i="25"/>
  <c r="G144" i="25"/>
  <c r="C56" i="27"/>
  <c r="K149" i="19"/>
  <c r="G149" i="19"/>
  <c r="F126" i="27"/>
  <c r="E149" i="19"/>
  <c r="D51" i="21"/>
  <c r="R30" i="24"/>
  <c r="M158" i="24"/>
  <c r="I174" i="19"/>
  <c r="C169" i="19"/>
  <c r="F174" i="19"/>
  <c r="J69" i="19"/>
  <c r="H75" i="19"/>
  <c r="E69" i="19"/>
  <c r="E75" i="19"/>
  <c r="H51" i="21"/>
  <c r="G69" i="19"/>
  <c r="S142" i="24"/>
  <c r="I149" i="19"/>
  <c r="F75" i="19"/>
  <c r="K51" i="21"/>
  <c r="R18" i="24"/>
  <c r="I126" i="27"/>
  <c r="G75" i="19"/>
  <c r="C75" i="19"/>
  <c r="F51" i="21"/>
  <c r="J75" i="19"/>
  <c r="E51" i="21"/>
  <c r="I69" i="19"/>
  <c r="R149" i="24"/>
  <c r="E126" i="27"/>
  <c r="I75" i="19"/>
  <c r="F69" i="19"/>
  <c r="M10" i="24"/>
  <c r="D69" i="19"/>
  <c r="H69" i="19"/>
  <c r="D149" i="19"/>
  <c r="F149" i="19"/>
  <c r="D75" i="19"/>
  <c r="J51" i="21"/>
  <c r="K69" i="19"/>
  <c r="O42" i="24"/>
  <c r="N140" i="24"/>
  <c r="C149" i="19"/>
  <c r="D169" i="19"/>
  <c r="K69" i="25"/>
  <c r="F169" i="19"/>
  <c r="I169" i="19"/>
  <c r="J174" i="19"/>
  <c r="D174" i="19"/>
  <c r="I45" i="27"/>
  <c r="G169" i="19"/>
  <c r="D69" i="25"/>
  <c r="E69" i="25"/>
  <c r="G21" i="21"/>
  <c r="G69" i="25"/>
  <c r="C69" i="25"/>
  <c r="K169" i="19"/>
  <c r="J69" i="25"/>
  <c r="H45" i="27"/>
  <c r="H169" i="19"/>
  <c r="E169" i="19"/>
  <c r="H69" i="25"/>
  <c r="D45" i="27"/>
  <c r="I69" i="25"/>
  <c r="K45" i="27"/>
  <c r="F116" i="27"/>
  <c r="I116" i="27"/>
  <c r="F155" i="19"/>
  <c r="J116" i="27"/>
  <c r="G155" i="19"/>
  <c r="I133" i="25"/>
  <c r="C116" i="27"/>
  <c r="D155" i="19"/>
  <c r="C155" i="19"/>
  <c r="G116" i="27"/>
  <c r="D116" i="27"/>
  <c r="K116" i="27"/>
  <c r="J133" i="25"/>
  <c r="Q64" i="24"/>
  <c r="E83" i="26"/>
  <c r="M157" i="24"/>
  <c r="H116" i="27"/>
  <c r="H155" i="19"/>
  <c r="E155" i="19"/>
  <c r="P163" i="24"/>
  <c r="F77" i="27"/>
  <c r="R36" i="24"/>
  <c r="N114" i="24"/>
  <c r="D56" i="27"/>
  <c r="D77" i="27"/>
  <c r="E77" i="27"/>
  <c r="H85" i="27"/>
  <c r="C77" i="27"/>
  <c r="AI77" i="24"/>
  <c r="G56" i="27"/>
  <c r="H77" i="27"/>
  <c r="N175" i="24"/>
  <c r="F56" i="27"/>
  <c r="F45" i="27"/>
  <c r="C45" i="27"/>
  <c r="E45" i="27"/>
  <c r="P169" i="24"/>
  <c r="F32" i="21"/>
  <c r="I32" i="21"/>
  <c r="K131" i="19"/>
  <c r="H131" i="19"/>
  <c r="E32" i="21"/>
  <c r="I75" i="25"/>
  <c r="U162" i="24"/>
  <c r="D32" i="21"/>
  <c r="J32" i="21"/>
  <c r="I72" i="25"/>
  <c r="M55" i="24"/>
  <c r="G32" i="21"/>
  <c r="E131" i="19"/>
  <c r="C131" i="19"/>
  <c r="J131" i="19"/>
  <c r="H28" i="27"/>
  <c r="F28" i="27"/>
  <c r="D131" i="19"/>
  <c r="F131" i="19"/>
  <c r="Q110" i="24"/>
  <c r="R22" i="24"/>
  <c r="E174" i="19"/>
  <c r="U87" i="24"/>
  <c r="K174" i="19"/>
  <c r="H174" i="19"/>
  <c r="G174" i="19"/>
  <c r="Q123" i="24"/>
  <c r="O23" i="24"/>
  <c r="R125" i="24"/>
  <c r="K159" i="26"/>
  <c r="K75" i="25"/>
  <c r="H140" i="19"/>
  <c r="D43" i="21"/>
  <c r="D139" i="25"/>
  <c r="F75" i="25"/>
  <c r="G71" i="25"/>
  <c r="F43" i="21"/>
  <c r="K71" i="25"/>
  <c r="G159" i="26"/>
  <c r="G66" i="25"/>
  <c r="G61" i="26"/>
  <c r="D140" i="19"/>
  <c r="K35" i="25"/>
  <c r="H127" i="25"/>
  <c r="E31" i="21"/>
  <c r="G43" i="21"/>
  <c r="K66" i="25"/>
  <c r="E139" i="25"/>
  <c r="E75" i="25"/>
  <c r="H35" i="25"/>
  <c r="K107" i="25"/>
  <c r="C139" i="25"/>
  <c r="C43" i="21"/>
  <c r="C35" i="25"/>
  <c r="H43" i="21"/>
  <c r="D159" i="26"/>
  <c r="H107" i="25"/>
  <c r="H61" i="26"/>
  <c r="I31" i="21"/>
  <c r="E43" i="21"/>
  <c r="F127" i="25"/>
  <c r="C140" i="19"/>
  <c r="C159" i="26"/>
  <c r="H159" i="26"/>
  <c r="K142" i="25"/>
  <c r="I142" i="25"/>
  <c r="H139" i="25"/>
  <c r="G122" i="19"/>
  <c r="H95" i="24"/>
  <c r="J44" i="25"/>
  <c r="F8" i="25"/>
  <c r="H138" i="25"/>
  <c r="U66" i="24"/>
  <c r="D174" i="24"/>
  <c r="AM63" i="24"/>
  <c r="P174" i="24"/>
  <c r="M165" i="24"/>
  <c r="D94" i="24"/>
  <c r="N117" i="24"/>
  <c r="E38" i="24"/>
  <c r="I111" i="19"/>
  <c r="J111" i="19"/>
  <c r="G67" i="19"/>
  <c r="C111" i="19"/>
  <c r="E111" i="19"/>
  <c r="H111" i="19"/>
  <c r="F67" i="19"/>
  <c r="K67" i="19"/>
  <c r="K111" i="19"/>
  <c r="G28" i="25"/>
  <c r="K42" i="24"/>
  <c r="P61" i="24"/>
  <c r="K28" i="25"/>
  <c r="E40" i="25"/>
  <c r="K164" i="19"/>
  <c r="F103" i="25"/>
  <c r="F143" i="19"/>
  <c r="K50" i="26"/>
  <c r="I77" i="25"/>
  <c r="F12" i="21"/>
  <c r="G117" i="25"/>
  <c r="D33" i="25"/>
  <c r="T165" i="24"/>
  <c r="G38" i="24"/>
  <c r="N94" i="24"/>
  <c r="G43" i="24"/>
  <c r="I164" i="19"/>
  <c r="S66" i="24"/>
  <c r="C28" i="25"/>
  <c r="J50" i="26"/>
  <c r="G177" i="25"/>
  <c r="G143" i="19"/>
  <c r="C143" i="19"/>
  <c r="E103" i="25"/>
  <c r="AA96" i="24"/>
  <c r="J174" i="24"/>
  <c r="S38" i="24"/>
  <c r="M66" i="24"/>
  <c r="U165" i="24"/>
  <c r="H164" i="19"/>
  <c r="E52" i="25"/>
  <c r="D50" i="26"/>
  <c r="H177" i="25"/>
  <c r="D143" i="19"/>
  <c r="E12" i="21"/>
  <c r="F40" i="25"/>
  <c r="K103" i="25"/>
  <c r="H156" i="26"/>
  <c r="C165" i="25"/>
  <c r="AA94" i="24"/>
  <c r="C98" i="24"/>
  <c r="P38" i="24"/>
  <c r="Q66" i="24"/>
  <c r="F43" i="24"/>
  <c r="S110" i="24"/>
  <c r="E28" i="25"/>
  <c r="E50" i="26"/>
  <c r="K177" i="25"/>
  <c r="G172" i="25"/>
  <c r="C40" i="25"/>
  <c r="H12" i="21"/>
  <c r="D103" i="25"/>
  <c r="F164" i="19"/>
  <c r="AG94" i="24"/>
  <c r="S174" i="24"/>
  <c r="C38" i="24"/>
  <c r="I174" i="24"/>
  <c r="E94" i="24"/>
  <c r="I94" i="24"/>
  <c r="P98" i="24"/>
  <c r="F50" i="26"/>
  <c r="I28" i="25"/>
  <c r="H50" i="26"/>
  <c r="I50" i="26"/>
  <c r="I177" i="25"/>
  <c r="I143" i="19"/>
  <c r="I172" i="25"/>
  <c r="G40" i="25"/>
  <c r="C12" i="21"/>
  <c r="D172" i="25"/>
  <c r="E164" i="19"/>
  <c r="E174" i="24"/>
  <c r="K94" i="24"/>
  <c r="S98" i="24"/>
  <c r="D28" i="25"/>
  <c r="K52" i="25"/>
  <c r="F177" i="25"/>
  <c r="J177" i="25"/>
  <c r="H40" i="25"/>
  <c r="G12" i="21"/>
  <c r="G103" i="25"/>
  <c r="N174" i="24"/>
  <c r="AD96" i="24"/>
  <c r="O174" i="24"/>
  <c r="P94" i="24"/>
  <c r="I38" i="24"/>
  <c r="F66" i="24"/>
  <c r="K174" i="24"/>
  <c r="F94" i="24"/>
  <c r="R98" i="24"/>
  <c r="F28" i="25"/>
  <c r="C50" i="26"/>
  <c r="H52" i="25"/>
  <c r="G52" i="25"/>
  <c r="D177" i="25"/>
  <c r="C177" i="25"/>
  <c r="J143" i="19"/>
  <c r="K40" i="25"/>
  <c r="J12" i="21"/>
  <c r="J103" i="25"/>
  <c r="G77" i="25"/>
  <c r="K66" i="24"/>
  <c r="O38" i="24"/>
  <c r="N66" i="24"/>
  <c r="G174" i="24"/>
  <c r="R94" i="24"/>
  <c r="H28" i="25"/>
  <c r="C103" i="25"/>
  <c r="K117" i="25"/>
  <c r="D77" i="25"/>
  <c r="E124" i="25"/>
  <c r="N17" i="27"/>
  <c r="J166" i="25"/>
  <c r="AL129" i="24"/>
  <c r="AB130" i="24"/>
  <c r="AL113" i="24"/>
  <c r="W129" i="24"/>
  <c r="U140" i="24"/>
  <c r="X148" i="24"/>
  <c r="K122" i="24"/>
  <c r="Q22" i="24"/>
  <c r="AM109" i="24"/>
  <c r="Z15" i="24"/>
  <c r="AI104" i="24"/>
  <c r="D122" i="24"/>
  <c r="M42" i="24"/>
  <c r="Z110" i="24"/>
  <c r="Y104" i="24"/>
  <c r="U42" i="24"/>
  <c r="W126" i="24"/>
  <c r="T41" i="24"/>
  <c r="S140" i="24"/>
  <c r="D41" i="24"/>
  <c r="D5" i="24"/>
  <c r="Q140" i="24"/>
  <c r="AJ35" i="24"/>
  <c r="Y164" i="24"/>
  <c r="N42" i="24"/>
  <c r="Q42" i="24"/>
  <c r="AL126" i="24"/>
  <c r="AM67" i="24"/>
  <c r="I41" i="24"/>
  <c r="S122" i="24"/>
  <c r="AA72" i="24"/>
  <c r="AK130" i="24"/>
  <c r="AL72" i="24"/>
  <c r="AE72" i="24"/>
  <c r="J117" i="24"/>
  <c r="AI148" i="24"/>
  <c r="AN87" i="24"/>
  <c r="AH130" i="24"/>
  <c r="AE130" i="24"/>
  <c r="AN148" i="24"/>
  <c r="AO105" i="24"/>
  <c r="Z130" i="24"/>
  <c r="AO72" i="24"/>
  <c r="AK148" i="24"/>
  <c r="AK87" i="24"/>
  <c r="W105" i="24"/>
  <c r="AJ130" i="24"/>
  <c r="AN130" i="24"/>
  <c r="AM129" i="24"/>
  <c r="AH11" i="24"/>
  <c r="J42" i="24"/>
  <c r="C41" i="24"/>
  <c r="K41" i="24"/>
  <c r="O122" i="24"/>
  <c r="C42" i="24"/>
  <c r="R140" i="24"/>
  <c r="R41" i="24"/>
  <c r="AE53" i="24"/>
  <c r="Q41" i="24"/>
  <c r="C61" i="24"/>
  <c r="AC47" i="24"/>
  <c r="AM47" i="24"/>
  <c r="S42" i="24"/>
  <c r="O140" i="24"/>
  <c r="U41" i="24"/>
  <c r="F42" i="24"/>
  <c r="P155" i="24"/>
  <c r="K61" i="24"/>
  <c r="E33" i="24"/>
  <c r="H67" i="19"/>
  <c r="Z47" i="24"/>
  <c r="AD47" i="24"/>
  <c r="M140" i="24"/>
  <c r="F41" i="24"/>
  <c r="G42" i="24"/>
  <c r="D42" i="24"/>
  <c r="T61" i="24"/>
  <c r="Q158" i="24"/>
  <c r="T42" i="24"/>
  <c r="H61" i="24"/>
  <c r="AN110" i="24"/>
  <c r="AK15" i="24"/>
  <c r="X15" i="24"/>
  <c r="C18" i="24"/>
  <c r="R17" i="27"/>
  <c r="N152" i="24"/>
  <c r="G95" i="24"/>
  <c r="T22" i="24"/>
  <c r="D163" i="24"/>
  <c r="R71" i="24"/>
  <c r="U21" i="24"/>
  <c r="M163" i="24"/>
  <c r="AM15" i="24"/>
  <c r="AB113" i="24"/>
  <c r="K18" i="24"/>
  <c r="T18" i="24"/>
  <c r="O95" i="24"/>
  <c r="M50" i="24"/>
  <c r="O71" i="24"/>
  <c r="P21" i="24"/>
  <c r="N163" i="24"/>
  <c r="AI166" i="24"/>
  <c r="G18" i="24"/>
  <c r="P17" i="27"/>
  <c r="M95" i="24"/>
  <c r="O21" i="24"/>
  <c r="K163" i="24"/>
  <c r="Q71" i="24"/>
  <c r="Q26" i="24"/>
  <c r="G44" i="24"/>
  <c r="C11" i="25"/>
  <c r="AH110" i="24"/>
  <c r="S17" i="27"/>
  <c r="U72" i="24"/>
  <c r="G163" i="24"/>
  <c r="N95" i="24"/>
  <c r="E163" i="24"/>
  <c r="N71" i="24"/>
  <c r="O26" i="24"/>
  <c r="E71" i="24"/>
  <c r="E50" i="24"/>
  <c r="U132" i="24"/>
  <c r="AC166" i="24"/>
  <c r="AG110" i="24"/>
  <c r="AF166" i="24"/>
  <c r="E18" i="24"/>
  <c r="G130" i="24"/>
  <c r="R95" i="24"/>
  <c r="U50" i="24"/>
  <c r="K22" i="24"/>
  <c r="I163" i="24"/>
  <c r="U71" i="24"/>
  <c r="U26" i="24"/>
  <c r="F95" i="25"/>
  <c r="O22" i="24"/>
  <c r="Y110" i="24"/>
  <c r="AH166" i="24"/>
  <c r="AI110" i="24"/>
  <c r="AE166" i="24"/>
  <c r="AD113" i="24"/>
  <c r="U18" i="24"/>
  <c r="Z3" i="24"/>
  <c r="AL61" i="24"/>
  <c r="R61" i="24"/>
  <c r="O61" i="24"/>
  <c r="E41" i="24"/>
  <c r="O41" i="24"/>
  <c r="G33" i="24"/>
  <c r="AE3" i="24"/>
  <c r="AB63" i="24"/>
  <c r="R42" i="24"/>
  <c r="H42" i="24"/>
  <c r="O155" i="24"/>
  <c r="G61" i="24"/>
  <c r="U61" i="24"/>
  <c r="S41" i="24"/>
  <c r="P41" i="24"/>
  <c r="I33" i="24"/>
  <c r="K55" i="24"/>
  <c r="AA109" i="24"/>
  <c r="Q61" i="24"/>
  <c r="E61" i="24"/>
  <c r="N41" i="24"/>
  <c r="J33" i="24"/>
  <c r="R33" i="24"/>
  <c r="AP124" i="27"/>
  <c r="I111" i="25"/>
  <c r="I37" i="25"/>
  <c r="AF63" i="24"/>
  <c r="AC63" i="24"/>
  <c r="AD137" i="24"/>
  <c r="P42" i="24"/>
  <c r="M33" i="24"/>
  <c r="T140" i="24"/>
  <c r="D61" i="24"/>
  <c r="N61" i="24"/>
  <c r="S61" i="24"/>
  <c r="H41" i="24"/>
  <c r="H33" i="24"/>
  <c r="P55" i="24"/>
  <c r="N43" i="24"/>
  <c r="AA3" i="24"/>
  <c r="AI63" i="24"/>
  <c r="AJ63" i="24"/>
  <c r="AA31" i="24"/>
  <c r="I61" i="24"/>
  <c r="J61" i="24"/>
  <c r="J41" i="24"/>
  <c r="C33" i="24"/>
  <c r="Q55" i="24"/>
  <c r="AO63" i="24"/>
  <c r="AM86" i="24"/>
  <c r="M61" i="24"/>
  <c r="M41" i="24"/>
  <c r="Q33" i="24"/>
  <c r="K158" i="24"/>
  <c r="AG71" i="24"/>
  <c r="G161" i="19"/>
  <c r="D161" i="19"/>
  <c r="K62" i="19"/>
  <c r="D62" i="19"/>
  <c r="E62" i="19"/>
  <c r="H62" i="19"/>
  <c r="C62" i="19"/>
  <c r="G62" i="19"/>
  <c r="I62" i="19"/>
  <c r="J62" i="19"/>
  <c r="J58" i="25"/>
  <c r="G58" i="25"/>
  <c r="H58" i="25"/>
  <c r="D58" i="25"/>
  <c r="I58" i="25"/>
  <c r="C58" i="25"/>
  <c r="K58" i="25"/>
  <c r="E58" i="25"/>
  <c r="E158" i="25"/>
  <c r="D158" i="25"/>
  <c r="F158" i="25"/>
  <c r="C158" i="25"/>
  <c r="G158" i="25"/>
  <c r="I158" i="25"/>
  <c r="J158" i="25"/>
  <c r="H158" i="25"/>
  <c r="C25" i="25"/>
  <c r="E25" i="25"/>
  <c r="F25" i="25"/>
  <c r="J25" i="25"/>
  <c r="D25" i="25"/>
  <c r="K25" i="25"/>
  <c r="G25" i="25"/>
  <c r="I25" i="25"/>
  <c r="J95" i="25"/>
  <c r="E95" i="25"/>
  <c r="D95" i="25"/>
  <c r="G95" i="25"/>
  <c r="H95" i="25"/>
  <c r="C95" i="25"/>
  <c r="K95" i="25"/>
  <c r="D26" i="25"/>
  <c r="E26" i="25"/>
  <c r="H26" i="25"/>
  <c r="C26" i="25"/>
  <c r="G26" i="25"/>
  <c r="I26" i="25"/>
  <c r="J26" i="25"/>
  <c r="K26" i="25"/>
  <c r="C23" i="25"/>
  <c r="D23" i="25"/>
  <c r="K23" i="25"/>
  <c r="I23" i="25"/>
  <c r="E23" i="25"/>
  <c r="G23" i="25"/>
  <c r="H23" i="25"/>
  <c r="J23" i="25"/>
  <c r="F23" i="25"/>
  <c r="H59" i="26"/>
  <c r="E59" i="26"/>
  <c r="I59" i="26"/>
  <c r="G59" i="26"/>
  <c r="D59" i="26"/>
  <c r="F59" i="26"/>
  <c r="J59" i="26"/>
  <c r="C59" i="26"/>
  <c r="G101" i="25"/>
  <c r="C101" i="25"/>
  <c r="F101" i="25"/>
  <c r="D101" i="25"/>
  <c r="E101" i="25"/>
  <c r="J101" i="25"/>
  <c r="K101" i="25"/>
  <c r="C18" i="25"/>
  <c r="K18" i="25"/>
  <c r="F18" i="25"/>
  <c r="J18" i="25"/>
  <c r="D18" i="25"/>
  <c r="H18" i="25"/>
  <c r="E18" i="25"/>
  <c r="G18" i="25"/>
  <c r="K115" i="25"/>
  <c r="H115" i="25"/>
  <c r="F115" i="25"/>
  <c r="C115" i="25"/>
  <c r="G115" i="25"/>
  <c r="J115" i="25"/>
  <c r="D115" i="25"/>
  <c r="E115" i="25"/>
  <c r="E173" i="25"/>
  <c r="C173" i="25"/>
  <c r="H173" i="25"/>
  <c r="F173" i="25"/>
  <c r="K173" i="25"/>
  <c r="J173" i="25"/>
  <c r="I173" i="25"/>
  <c r="G173" i="25"/>
  <c r="G51" i="26"/>
  <c r="E51" i="26"/>
  <c r="H51" i="26"/>
  <c r="C51" i="26"/>
  <c r="D51" i="26"/>
  <c r="K51" i="26"/>
  <c r="F51" i="26"/>
  <c r="I51" i="26"/>
  <c r="K160" i="25"/>
  <c r="J160" i="25"/>
  <c r="D160" i="25"/>
  <c r="C160" i="25"/>
  <c r="H160" i="25"/>
  <c r="F160" i="25"/>
  <c r="I160" i="25"/>
  <c r="E160" i="25"/>
  <c r="J125" i="25"/>
  <c r="K125" i="25"/>
  <c r="E125" i="25"/>
  <c r="D125" i="25"/>
  <c r="F125" i="25"/>
  <c r="H125" i="25"/>
  <c r="C125" i="25"/>
  <c r="I125" i="25"/>
  <c r="K11" i="25"/>
  <c r="H11" i="25"/>
  <c r="E11" i="25"/>
  <c r="J11" i="25"/>
  <c r="G11" i="25"/>
  <c r="F11" i="25"/>
  <c r="I11" i="25"/>
  <c r="D11" i="25"/>
  <c r="D29" i="25"/>
  <c r="C29" i="25"/>
  <c r="D63" i="25"/>
  <c r="H63" i="25"/>
  <c r="F63" i="25"/>
  <c r="C63" i="25"/>
  <c r="J63" i="25"/>
  <c r="F62" i="19"/>
  <c r="K158" i="25"/>
  <c r="AD164" i="24"/>
  <c r="AH164" i="24"/>
  <c r="W164" i="24"/>
  <c r="AG164" i="24"/>
  <c r="AN164" i="24"/>
  <c r="AJ164" i="24"/>
  <c r="P169" i="27"/>
  <c r="U169" i="27"/>
  <c r="I101" i="25"/>
  <c r="AD2" i="24"/>
  <c r="AK2" i="24"/>
  <c r="AO2" i="24"/>
  <c r="F58" i="25"/>
  <c r="H101" i="25"/>
  <c r="AH149" i="24"/>
  <c r="AE149" i="24"/>
  <c r="AJ7" i="24"/>
  <c r="AB7" i="24"/>
  <c r="Y7" i="24"/>
  <c r="AA7" i="24"/>
  <c r="AE28" i="24"/>
  <c r="W28" i="24"/>
  <c r="AB28" i="24"/>
  <c r="X73" i="24"/>
  <c r="W139" i="24"/>
  <c r="AB110" i="24"/>
  <c r="AO110" i="24"/>
  <c r="AO87" i="24"/>
  <c r="Y63" i="24"/>
  <c r="AL130" i="24"/>
  <c r="AF17" i="24"/>
  <c r="AL63" i="24"/>
  <c r="X130" i="24"/>
  <c r="AJ67" i="24"/>
  <c r="AK129" i="24"/>
  <c r="Y130" i="24"/>
  <c r="W130" i="24"/>
  <c r="Z63" i="24"/>
  <c r="N18" i="24"/>
  <c r="N132" i="24"/>
  <c r="I142" i="24"/>
  <c r="G151" i="24"/>
  <c r="AK110" i="24"/>
  <c r="X110" i="24"/>
  <c r="W110" i="24"/>
  <c r="AM94" i="24"/>
  <c r="AO130" i="24"/>
  <c r="AH63" i="24"/>
  <c r="AF72" i="24"/>
  <c r="X63" i="24"/>
  <c r="AA130" i="24"/>
  <c r="C20" i="24"/>
  <c r="K151" i="24"/>
  <c r="AF110" i="24"/>
  <c r="AD110" i="24"/>
  <c r="AJ110" i="24"/>
  <c r="AL94" i="24"/>
  <c r="AD130" i="24"/>
  <c r="AG63" i="24"/>
  <c r="AG130" i="24"/>
  <c r="AF94" i="24"/>
  <c r="AE129" i="24"/>
  <c r="E64" i="24"/>
  <c r="S89" i="24"/>
  <c r="AJ144" i="24"/>
  <c r="AE110" i="24"/>
  <c r="AL110" i="24"/>
  <c r="AD94" i="24"/>
  <c r="AK63" i="24"/>
  <c r="AD63" i="24"/>
  <c r="AE94" i="24"/>
  <c r="AC130" i="24"/>
  <c r="S132" i="24"/>
  <c r="H72" i="24"/>
  <c r="AI144" i="24"/>
  <c r="AM110" i="24"/>
  <c r="AC110" i="24"/>
  <c r="AF87" i="24"/>
  <c r="AN63" i="24"/>
  <c r="AM130" i="24"/>
  <c r="AA63" i="24"/>
  <c r="AI94" i="24"/>
  <c r="AI72" i="24"/>
  <c r="AF130" i="24"/>
  <c r="AF30" i="24"/>
  <c r="I26" i="24"/>
  <c r="M150" i="24"/>
  <c r="Y148" i="24"/>
  <c r="AB148" i="24"/>
  <c r="W148" i="24"/>
  <c r="AJ11" i="24"/>
  <c r="D50" i="21"/>
  <c r="AJ85" i="24"/>
  <c r="AF148" i="24"/>
  <c r="AC158" i="27"/>
  <c r="AH31" i="24"/>
  <c r="AO148" i="24"/>
  <c r="X158" i="27"/>
  <c r="AE148" i="24"/>
  <c r="AJ109" i="24"/>
  <c r="W31" i="24"/>
  <c r="J13" i="21"/>
  <c r="AL148" i="24"/>
  <c r="AG148" i="24"/>
  <c r="Z148" i="24"/>
  <c r="AJ148" i="24"/>
  <c r="AA148" i="24"/>
  <c r="AH109" i="24"/>
  <c r="AB31" i="24"/>
  <c r="H25" i="21"/>
  <c r="AD148" i="24"/>
  <c r="AC148" i="24"/>
  <c r="AC109" i="24"/>
  <c r="AH148" i="24"/>
  <c r="D98" i="19"/>
  <c r="AN105" i="24"/>
  <c r="Z105" i="24"/>
  <c r="G25" i="21"/>
  <c r="K25" i="21"/>
  <c r="E98" i="19"/>
  <c r="N147" i="24"/>
  <c r="H81" i="19"/>
  <c r="D13" i="21"/>
  <c r="C50" i="21"/>
  <c r="AG105" i="24"/>
  <c r="Y105" i="24"/>
  <c r="AD86" i="24"/>
  <c r="I148" i="19"/>
  <c r="H148" i="19"/>
  <c r="E25" i="21"/>
  <c r="D25" i="21"/>
  <c r="J98" i="19"/>
  <c r="D81" i="19"/>
  <c r="I13" i="21"/>
  <c r="AI105" i="24"/>
  <c r="AE105" i="24"/>
  <c r="AL105" i="24"/>
  <c r="W92" i="24"/>
  <c r="U175" i="24"/>
  <c r="D148" i="19"/>
  <c r="G98" i="19"/>
  <c r="E81" i="19"/>
  <c r="AD105" i="24"/>
  <c r="AF105" i="24"/>
  <c r="AJ86" i="24"/>
  <c r="AB92" i="24"/>
  <c r="E148" i="19"/>
  <c r="F98" i="19"/>
  <c r="F81" i="19"/>
  <c r="C81" i="19"/>
  <c r="AJ105" i="24"/>
  <c r="AA105" i="24"/>
  <c r="AH92" i="24"/>
  <c r="Y92" i="24"/>
  <c r="C148" i="19"/>
  <c r="C98" i="19"/>
  <c r="I98" i="19"/>
  <c r="K81" i="19"/>
  <c r="AK105" i="24"/>
  <c r="AN92" i="24"/>
  <c r="K148" i="19"/>
  <c r="J148" i="19"/>
  <c r="K98" i="19"/>
  <c r="H98" i="19"/>
  <c r="I81" i="19"/>
  <c r="G13" i="21"/>
  <c r="AB105" i="24"/>
  <c r="AC105" i="24"/>
  <c r="AN162" i="24"/>
  <c r="F148" i="19"/>
  <c r="G81" i="19"/>
  <c r="C13" i="21"/>
  <c r="O40" i="24"/>
  <c r="N40" i="24"/>
  <c r="H40" i="21"/>
  <c r="J40" i="21"/>
  <c r="I40" i="21"/>
  <c r="D40" i="21"/>
  <c r="E40" i="21"/>
  <c r="G40" i="21"/>
  <c r="H89" i="19"/>
  <c r="D89" i="19"/>
  <c r="I95" i="19"/>
  <c r="K95" i="19"/>
  <c r="C95" i="19"/>
  <c r="G95" i="19"/>
  <c r="E95" i="19"/>
  <c r="D95" i="19"/>
  <c r="H95" i="19"/>
  <c r="J129" i="19"/>
  <c r="I129" i="19"/>
  <c r="F129" i="19"/>
  <c r="H129" i="19"/>
  <c r="G129" i="19"/>
  <c r="E129" i="19"/>
  <c r="D129" i="19"/>
  <c r="F29" i="21"/>
  <c r="G29" i="21"/>
  <c r="E120" i="25"/>
  <c r="K120" i="25"/>
  <c r="AB2" i="24"/>
  <c r="M9" i="24"/>
  <c r="U27" i="24"/>
  <c r="X105" i="24"/>
  <c r="AH105" i="24"/>
  <c r="K40" i="21"/>
  <c r="C89" i="19"/>
  <c r="G134" i="19"/>
  <c r="E127" i="24"/>
  <c r="J40" i="24"/>
  <c r="AN109" i="24"/>
  <c r="AD109" i="24"/>
  <c r="AM31" i="24"/>
  <c r="AD31" i="24"/>
  <c r="Y137" i="24"/>
  <c r="AG137" i="24"/>
  <c r="AO80" i="24"/>
  <c r="W80" i="24"/>
  <c r="O169" i="27"/>
  <c r="T169" i="27"/>
  <c r="AP100" i="27"/>
  <c r="W100" i="27"/>
  <c r="J89" i="19"/>
  <c r="J97" i="19"/>
  <c r="J100" i="25"/>
  <c r="G100" i="25"/>
  <c r="I3" i="25"/>
  <c r="H3" i="25"/>
  <c r="D122" i="25"/>
  <c r="J122" i="25"/>
  <c r="J84" i="25"/>
  <c r="H134" i="25"/>
  <c r="F54" i="25"/>
  <c r="I54" i="25"/>
  <c r="J54" i="25"/>
  <c r="G87" i="25"/>
  <c r="D128" i="25"/>
  <c r="F128" i="25"/>
  <c r="F70" i="25"/>
  <c r="J70" i="25"/>
  <c r="K43" i="26"/>
  <c r="H43" i="26"/>
  <c r="I43" i="26"/>
  <c r="AG18" i="24"/>
  <c r="AN18" i="24"/>
  <c r="AJ18" i="24"/>
  <c r="AL18" i="24"/>
  <c r="Y71" i="24"/>
  <c r="F40" i="21"/>
  <c r="AN60" i="24"/>
  <c r="T144" i="24"/>
  <c r="C40" i="21"/>
  <c r="D29" i="21"/>
  <c r="K44" i="25"/>
  <c r="I29" i="21"/>
  <c r="H13" i="25"/>
  <c r="O9" i="24"/>
  <c r="AM71" i="24"/>
  <c r="Z71" i="24"/>
  <c r="X18" i="24"/>
  <c r="AO18" i="24"/>
  <c r="I134" i="19"/>
  <c r="C129" i="19"/>
  <c r="M18" i="24"/>
  <c r="Q18" i="24"/>
  <c r="H18" i="24"/>
  <c r="S18" i="24"/>
  <c r="J18" i="24"/>
  <c r="P18" i="24"/>
  <c r="O18" i="24"/>
  <c r="M31" i="24"/>
  <c r="O31" i="24"/>
  <c r="M21" i="24"/>
  <c r="Q21" i="24"/>
  <c r="D21" i="24"/>
  <c r="T21" i="24"/>
  <c r="J21" i="24"/>
  <c r="N21" i="24"/>
  <c r="E21" i="24"/>
  <c r="C21" i="24"/>
  <c r="S21" i="24"/>
  <c r="G21" i="24"/>
  <c r="F21" i="24"/>
  <c r="K21" i="24"/>
  <c r="T115" i="24"/>
  <c r="Q115" i="24"/>
  <c r="N26" i="24"/>
  <c r="R26" i="24"/>
  <c r="S26" i="24"/>
  <c r="T26" i="24"/>
  <c r="P26" i="24"/>
  <c r="H26" i="24"/>
  <c r="M26" i="24"/>
  <c r="R152" i="24"/>
  <c r="Q152" i="24"/>
  <c r="U152" i="24"/>
  <c r="M152" i="24"/>
  <c r="R163" i="24"/>
  <c r="F163" i="24"/>
  <c r="T163" i="24"/>
  <c r="O163" i="24"/>
  <c r="Q163" i="24"/>
  <c r="U163" i="24"/>
  <c r="C163" i="24"/>
  <c r="H163" i="24"/>
  <c r="F72" i="24"/>
  <c r="S72" i="24"/>
  <c r="Q72" i="24"/>
  <c r="Q20" i="24"/>
  <c r="G20" i="24"/>
  <c r="S20" i="24"/>
  <c r="I22" i="24"/>
  <c r="C22" i="24"/>
  <c r="P22" i="24"/>
  <c r="U22" i="24"/>
  <c r="S22" i="24"/>
  <c r="J22" i="24"/>
  <c r="M22" i="24"/>
  <c r="F99" i="24"/>
  <c r="S44" i="24"/>
  <c r="M44" i="24"/>
  <c r="E44" i="24"/>
  <c r="F50" i="24"/>
  <c r="T50" i="24"/>
  <c r="S50" i="24"/>
  <c r="N50" i="24"/>
  <c r="C50" i="24"/>
  <c r="R132" i="24"/>
  <c r="T132" i="24"/>
  <c r="O132" i="24"/>
  <c r="P132" i="24"/>
  <c r="M132" i="24"/>
  <c r="U95" i="24"/>
  <c r="C95" i="24"/>
  <c r="K95" i="24"/>
  <c r="S95" i="24"/>
  <c r="J95" i="24"/>
  <c r="D95" i="24"/>
  <c r="T95" i="24"/>
  <c r="F95" i="24"/>
  <c r="P95" i="24"/>
  <c r="P71" i="24"/>
  <c r="G71" i="24"/>
  <c r="T71" i="24"/>
  <c r="J71" i="24"/>
  <c r="S71" i="24"/>
  <c r="K71" i="24"/>
  <c r="M71" i="24"/>
  <c r="H79" i="19"/>
  <c r="J79" i="19"/>
  <c r="C106" i="19"/>
  <c r="I106" i="19"/>
  <c r="AA2" i="24"/>
  <c r="AH2" i="24"/>
  <c r="AC2" i="24"/>
  <c r="AF2" i="24"/>
  <c r="R127" i="24"/>
  <c r="F95" i="19"/>
  <c r="AM81" i="24"/>
  <c r="AD71" i="24"/>
  <c r="AM24" i="24"/>
  <c r="AH67" i="24"/>
  <c r="W67" i="24"/>
  <c r="J95" i="19"/>
  <c r="K134" i="19"/>
  <c r="K129" i="19"/>
  <c r="AM2" i="24"/>
  <c r="X2" i="24"/>
  <c r="AN2" i="24"/>
  <c r="I18" i="21"/>
  <c r="G18" i="21"/>
  <c r="I123" i="19"/>
  <c r="J123" i="19"/>
  <c r="C121" i="19"/>
  <c r="H121" i="19"/>
  <c r="Q165" i="24"/>
  <c r="D102" i="24"/>
  <c r="P19" i="24"/>
  <c r="AI86" i="24"/>
  <c r="W152" i="24"/>
  <c r="Z86" i="24"/>
  <c r="W86" i="24"/>
  <c r="AK86" i="24"/>
  <c r="I103" i="19"/>
  <c r="I134" i="25"/>
  <c r="G3" i="25"/>
  <c r="J60" i="19"/>
  <c r="K21" i="21"/>
  <c r="I122" i="19"/>
  <c r="C60" i="19"/>
  <c r="F18" i="21"/>
  <c r="D84" i="25"/>
  <c r="F122" i="25"/>
  <c r="I100" i="25"/>
  <c r="K111" i="25"/>
  <c r="E111" i="25"/>
  <c r="E43" i="26"/>
  <c r="E13" i="25"/>
  <c r="K122" i="25"/>
  <c r="E70" i="25"/>
  <c r="E114" i="25"/>
  <c r="G114" i="25"/>
  <c r="AL86" i="24"/>
  <c r="AC92" i="24"/>
  <c r="AE92" i="24"/>
  <c r="AA86" i="24"/>
  <c r="Y86" i="24"/>
  <c r="AO61" i="24"/>
  <c r="C54" i="25"/>
  <c r="E134" i="25"/>
  <c r="K3" i="25"/>
  <c r="F134" i="25"/>
  <c r="G60" i="19"/>
  <c r="I21" i="21"/>
  <c r="C122" i="19"/>
  <c r="G170" i="25"/>
  <c r="J170" i="25"/>
  <c r="E84" i="25"/>
  <c r="K84" i="25"/>
  <c r="G128" i="25"/>
  <c r="H122" i="25"/>
  <c r="E87" i="25"/>
  <c r="J111" i="25"/>
  <c r="F170" i="25"/>
  <c r="K148" i="25"/>
  <c r="J43" i="26"/>
  <c r="C13" i="25"/>
  <c r="H114" i="25"/>
  <c r="K70" i="25"/>
  <c r="AH86" i="24"/>
  <c r="Z58" i="23"/>
  <c r="Z92" i="24"/>
  <c r="AG86" i="24"/>
  <c r="AL162" i="24"/>
  <c r="K103" i="19"/>
  <c r="H54" i="25"/>
  <c r="K134" i="25"/>
  <c r="F3" i="25"/>
  <c r="C3" i="25"/>
  <c r="D21" i="21"/>
  <c r="I170" i="25"/>
  <c r="G84" i="25"/>
  <c r="K128" i="25"/>
  <c r="I122" i="25"/>
  <c r="D87" i="25"/>
  <c r="G111" i="25"/>
  <c r="C100" i="25"/>
  <c r="J148" i="25"/>
  <c r="D13" i="25"/>
  <c r="E128" i="25"/>
  <c r="H93" i="19"/>
  <c r="AL152" i="24"/>
  <c r="X58" i="23"/>
  <c r="AK92" i="24"/>
  <c r="T65" i="24"/>
  <c r="E103" i="19"/>
  <c r="G123" i="19"/>
  <c r="K82" i="24"/>
  <c r="E54" i="25"/>
  <c r="G134" i="25"/>
  <c r="J3" i="25"/>
  <c r="H21" i="21"/>
  <c r="D122" i="19"/>
  <c r="H84" i="25"/>
  <c r="C122" i="25"/>
  <c r="E122" i="25"/>
  <c r="I87" i="25"/>
  <c r="I97" i="19"/>
  <c r="D111" i="25"/>
  <c r="E148" i="25"/>
  <c r="K13" i="25"/>
  <c r="I148" i="25"/>
  <c r="E93" i="19"/>
  <c r="F43" i="26"/>
  <c r="C109" i="25"/>
  <c r="H97" i="19"/>
  <c r="AE86" i="24"/>
  <c r="AG92" i="24"/>
  <c r="AA152" i="24"/>
  <c r="AO152" i="24"/>
  <c r="X86" i="24"/>
  <c r="AF58" i="23"/>
  <c r="AL92" i="24"/>
  <c r="AD162" i="24"/>
  <c r="AO86" i="24"/>
  <c r="AC86" i="24"/>
  <c r="M65" i="24"/>
  <c r="F103" i="19"/>
  <c r="D121" i="19"/>
  <c r="D123" i="19"/>
  <c r="F141" i="19"/>
  <c r="G54" i="25"/>
  <c r="D3" i="25"/>
  <c r="C21" i="21"/>
  <c r="E122" i="19"/>
  <c r="D170" i="25"/>
  <c r="C170" i="25"/>
  <c r="C84" i="25"/>
  <c r="H128" i="25"/>
  <c r="I128" i="25"/>
  <c r="H87" i="25"/>
  <c r="F111" i="25"/>
  <c r="F148" i="25"/>
  <c r="H148" i="25"/>
  <c r="K78" i="26"/>
  <c r="F13" i="25"/>
  <c r="D148" i="25"/>
  <c r="J93" i="19"/>
  <c r="AF86" i="24"/>
  <c r="AD152" i="24"/>
  <c r="AB86" i="24"/>
  <c r="E123" i="19"/>
  <c r="S52" i="24"/>
  <c r="K54" i="25"/>
  <c r="D54" i="25"/>
  <c r="K170" i="19"/>
  <c r="E3" i="25"/>
  <c r="E21" i="21"/>
  <c r="K122" i="19"/>
  <c r="D97" i="19"/>
  <c r="F132" i="19"/>
  <c r="K170" i="25"/>
  <c r="C128" i="25"/>
  <c r="K87" i="25"/>
  <c r="C111" i="25"/>
  <c r="G148" i="25"/>
  <c r="J13" i="25"/>
  <c r="I13" i="25"/>
  <c r="K93" i="19"/>
  <c r="G43" i="26"/>
  <c r="J134" i="25"/>
  <c r="J21" i="21"/>
  <c r="J122" i="19"/>
  <c r="H170" i="25"/>
  <c r="G122" i="25"/>
  <c r="G97" i="19"/>
  <c r="K97" i="19"/>
  <c r="D43" i="26"/>
  <c r="AL11" i="24"/>
  <c r="AF11" i="24"/>
  <c r="AO3" i="24"/>
  <c r="AK3" i="24"/>
  <c r="AO35" i="24"/>
  <c r="Z104" i="24"/>
  <c r="AI35" i="24"/>
  <c r="AM104" i="24"/>
  <c r="X35" i="24"/>
  <c r="AH126" i="24"/>
  <c r="AL100" i="24"/>
  <c r="AN11" i="24"/>
  <c r="X11" i="24"/>
  <c r="W3" i="24"/>
  <c r="AM3" i="24"/>
  <c r="AE35" i="24"/>
  <c r="AH104" i="24"/>
  <c r="Z35" i="24"/>
  <c r="AE104" i="24"/>
  <c r="AM35" i="24"/>
  <c r="AC126" i="24"/>
  <c r="AA11" i="24"/>
  <c r="AH3" i="24"/>
  <c r="AL3" i="24"/>
  <c r="AG35" i="24"/>
  <c r="AJ104" i="24"/>
  <c r="AG126" i="24"/>
  <c r="Y126" i="24"/>
  <c r="R16" i="24"/>
  <c r="AO11" i="24"/>
  <c r="X3" i="24"/>
  <c r="AG11" i="24"/>
  <c r="Z11" i="24"/>
  <c r="AN3" i="24"/>
  <c r="AK89" i="24"/>
  <c r="W35" i="24"/>
  <c r="AO104" i="24"/>
  <c r="AB35" i="24"/>
  <c r="AD126" i="24"/>
  <c r="AA126" i="24"/>
  <c r="AM126" i="24"/>
  <c r="AL104" i="24"/>
  <c r="P16" i="24"/>
  <c r="AB11" i="24"/>
  <c r="AG89" i="24"/>
  <c r="AB3" i="24"/>
  <c r="AF35" i="24"/>
  <c r="AB126" i="24"/>
  <c r="AI126" i="24"/>
  <c r="AK126" i="24"/>
  <c r="AG3" i="24"/>
  <c r="AC11" i="24"/>
  <c r="AC3" i="24"/>
  <c r="AD11" i="24"/>
  <c r="AM11" i="24"/>
  <c r="AI11" i="24"/>
  <c r="AK11" i="24"/>
  <c r="AJ3" i="24"/>
  <c r="AN104" i="24"/>
  <c r="AI3" i="24"/>
  <c r="AN126" i="24"/>
  <c r="AJ126" i="24"/>
  <c r="AO126" i="24"/>
  <c r="AE126" i="24"/>
  <c r="W11" i="24"/>
  <c r="AE11" i="24"/>
  <c r="Y3" i="24"/>
  <c r="AD35" i="24"/>
  <c r="AF104" i="24"/>
  <c r="Z126" i="24"/>
  <c r="W104" i="24"/>
  <c r="AF126" i="24"/>
  <c r="AD3" i="24"/>
  <c r="D153" i="25"/>
  <c r="C153" i="25"/>
  <c r="G14" i="25"/>
  <c r="E14" i="25"/>
  <c r="C21" i="25"/>
  <c r="AB158" i="27"/>
  <c r="AE158" i="27"/>
  <c r="X38" i="24"/>
  <c r="AD61" i="24"/>
  <c r="O175" i="24"/>
  <c r="H137" i="19"/>
  <c r="C138" i="19"/>
  <c r="I113" i="19"/>
  <c r="J113" i="19"/>
  <c r="F113" i="19"/>
  <c r="H28" i="21"/>
  <c r="F28" i="21"/>
  <c r="I100" i="19"/>
  <c r="F100" i="19"/>
  <c r="E72" i="19"/>
  <c r="G72" i="19"/>
  <c r="E146" i="19"/>
  <c r="C134" i="19"/>
  <c r="J134" i="19"/>
  <c r="F134" i="19"/>
  <c r="E134" i="19"/>
  <c r="H134" i="19"/>
  <c r="D134" i="19"/>
  <c r="I138" i="25"/>
  <c r="K138" i="25"/>
  <c r="E138" i="25"/>
  <c r="G138" i="25"/>
  <c r="D138" i="25"/>
  <c r="J138" i="25"/>
  <c r="J16" i="25"/>
  <c r="I16" i="25"/>
  <c r="E16" i="25"/>
  <c r="K16" i="25"/>
  <c r="H16" i="25"/>
  <c r="G16" i="25"/>
  <c r="F16" i="25"/>
  <c r="F44" i="25"/>
  <c r="G44" i="25"/>
  <c r="C44" i="25"/>
  <c r="E44" i="25"/>
  <c r="I44" i="25"/>
  <c r="H44" i="25"/>
  <c r="K41" i="25"/>
  <c r="E41" i="25"/>
  <c r="H41" i="25"/>
  <c r="F41" i="25"/>
  <c r="E151" i="25"/>
  <c r="C47" i="25"/>
  <c r="G47" i="25"/>
  <c r="F47" i="25"/>
  <c r="K47" i="25"/>
  <c r="E47" i="25"/>
  <c r="D47" i="25"/>
  <c r="K49" i="26"/>
  <c r="C49" i="26"/>
  <c r="I49" i="26"/>
  <c r="H49" i="26"/>
  <c r="J49" i="26"/>
  <c r="F9" i="25"/>
  <c r="J9" i="25"/>
  <c r="D9" i="25"/>
  <c r="I9" i="25"/>
  <c r="E9" i="25"/>
  <c r="C9" i="25"/>
  <c r="D76" i="25"/>
  <c r="I76" i="25"/>
  <c r="C76" i="25"/>
  <c r="H76" i="25"/>
  <c r="E76" i="25"/>
  <c r="E17" i="25"/>
  <c r="I8" i="25"/>
  <c r="G8" i="25"/>
  <c r="E8" i="25"/>
  <c r="K8" i="25"/>
  <c r="G78" i="26"/>
  <c r="C78" i="26"/>
  <c r="H78" i="26"/>
  <c r="E78" i="26"/>
  <c r="I78" i="26"/>
  <c r="J78" i="26"/>
  <c r="G34" i="25"/>
  <c r="F34" i="25"/>
  <c r="F65" i="25"/>
  <c r="J65" i="25"/>
  <c r="D65" i="25"/>
  <c r="I65" i="25"/>
  <c r="G65" i="25"/>
  <c r="E65" i="25"/>
  <c r="C65" i="25"/>
  <c r="J176" i="25"/>
  <c r="AG158" i="27"/>
  <c r="AN158" i="27"/>
  <c r="F138" i="25"/>
  <c r="D49" i="26"/>
  <c r="D16" i="25"/>
  <c r="H65" i="25"/>
  <c r="AF95" i="24"/>
  <c r="AA158" i="27"/>
  <c r="E176" i="25"/>
  <c r="Z158" i="27"/>
  <c r="AH158" i="27"/>
  <c r="AJ61" i="24"/>
  <c r="AM158" i="27"/>
  <c r="AF158" i="27"/>
  <c r="AO153" i="24"/>
  <c r="AO109" i="24"/>
  <c r="Y38" i="24"/>
  <c r="AC91" i="24"/>
  <c r="AO16" i="24"/>
  <c r="AF61" i="24"/>
  <c r="AG61" i="24"/>
  <c r="AM61" i="24"/>
  <c r="AI61" i="24"/>
  <c r="F49" i="26"/>
  <c r="C112" i="25"/>
  <c r="K65" i="25"/>
  <c r="F150" i="19"/>
  <c r="H150" i="19"/>
  <c r="E150" i="19"/>
  <c r="H31" i="21"/>
  <c r="K31" i="21"/>
  <c r="G31" i="21"/>
  <c r="F71" i="19"/>
  <c r="F140" i="19"/>
  <c r="E140" i="19"/>
  <c r="G140" i="19"/>
  <c r="I140" i="19"/>
  <c r="F159" i="26"/>
  <c r="E159" i="26"/>
  <c r="J159" i="26"/>
  <c r="G75" i="25"/>
  <c r="C75" i="25"/>
  <c r="H75" i="25"/>
  <c r="J75" i="25"/>
  <c r="E72" i="25"/>
  <c r="D72" i="25"/>
  <c r="G72" i="25"/>
  <c r="H72" i="25"/>
  <c r="C72" i="25"/>
  <c r="J72" i="25"/>
  <c r="K72" i="25"/>
  <c r="E142" i="25"/>
  <c r="H142" i="25"/>
  <c r="D142" i="25"/>
  <c r="G142" i="25"/>
  <c r="J142" i="25"/>
  <c r="F142" i="25"/>
  <c r="G130" i="25"/>
  <c r="I130" i="25"/>
  <c r="C130" i="25"/>
  <c r="D130" i="25"/>
  <c r="H130" i="25"/>
  <c r="I139" i="25"/>
  <c r="K139" i="25"/>
  <c r="F139" i="25"/>
  <c r="G139" i="25"/>
  <c r="C113" i="25"/>
  <c r="E113" i="25"/>
  <c r="D113" i="25"/>
  <c r="D66" i="25"/>
  <c r="C66" i="25"/>
  <c r="F66" i="25"/>
  <c r="I66" i="25"/>
  <c r="J66" i="25"/>
  <c r="H66" i="25"/>
  <c r="I127" i="25"/>
  <c r="G127" i="25"/>
  <c r="E127" i="25"/>
  <c r="D127" i="25"/>
  <c r="C127" i="25"/>
  <c r="K127" i="25"/>
  <c r="K81" i="25"/>
  <c r="E81" i="25"/>
  <c r="D81" i="25"/>
  <c r="D35" i="25"/>
  <c r="J35" i="25"/>
  <c r="I35" i="25"/>
  <c r="E35" i="25"/>
  <c r="F35" i="25"/>
  <c r="I71" i="25"/>
  <c r="H71" i="25"/>
  <c r="F71" i="25"/>
  <c r="J71" i="25"/>
  <c r="C71" i="25"/>
  <c r="D71" i="25"/>
  <c r="D67" i="26"/>
  <c r="F67" i="26"/>
  <c r="C67" i="26"/>
  <c r="J121" i="25"/>
  <c r="I121" i="25"/>
  <c r="K121" i="25"/>
  <c r="G121" i="25"/>
  <c r="C121" i="25"/>
  <c r="E121" i="25"/>
  <c r="K61" i="26"/>
  <c r="J61" i="26"/>
  <c r="I61" i="26"/>
  <c r="C107" i="25"/>
  <c r="J107" i="25"/>
  <c r="E107" i="25"/>
  <c r="F107" i="25"/>
  <c r="D107" i="25"/>
  <c r="G107" i="25"/>
  <c r="AN61" i="24"/>
  <c r="AL158" i="27"/>
  <c r="W158" i="27"/>
  <c r="AL95" i="24"/>
  <c r="W153" i="24"/>
  <c r="AK91" i="24"/>
  <c r="AA16" i="24"/>
  <c r="AE61" i="24"/>
  <c r="Z61" i="24"/>
  <c r="X61" i="24"/>
  <c r="K53" i="25"/>
  <c r="K9" i="25"/>
  <c r="E49" i="26"/>
  <c r="F76" i="25"/>
  <c r="K136" i="19"/>
  <c r="G136" i="19"/>
  <c r="E8" i="21"/>
  <c r="Y158" i="27"/>
  <c r="K7" i="24"/>
  <c r="N30" i="24"/>
  <c r="N104" i="24"/>
  <c r="I138" i="19"/>
  <c r="G9" i="25"/>
  <c r="G49" i="26"/>
  <c r="C8" i="25"/>
  <c r="D8" i="25"/>
  <c r="K76" i="25"/>
  <c r="D132" i="19"/>
  <c r="H132" i="19"/>
  <c r="I60" i="19"/>
  <c r="D60" i="19"/>
  <c r="H60" i="19"/>
  <c r="C18" i="21"/>
  <c r="K18" i="21"/>
  <c r="J18" i="21"/>
  <c r="H18" i="21"/>
  <c r="E18" i="21"/>
  <c r="D18" i="21"/>
  <c r="F123" i="19"/>
  <c r="C123" i="19"/>
  <c r="H123" i="19"/>
  <c r="K123" i="19"/>
  <c r="G121" i="19"/>
  <c r="J121" i="19"/>
  <c r="I121" i="19"/>
  <c r="K121" i="19"/>
  <c r="C103" i="19"/>
  <c r="H103" i="19"/>
  <c r="G103" i="19"/>
  <c r="D103" i="19"/>
  <c r="H170" i="19"/>
  <c r="J170" i="19"/>
  <c r="I47" i="25"/>
  <c r="AD158" i="27"/>
  <c r="AD6" i="24"/>
  <c r="Z95" i="24"/>
  <c r="AO158" i="27"/>
  <c r="AJ91" i="24"/>
  <c r="AI158" i="27"/>
  <c r="Y61" i="24"/>
  <c r="AK61" i="24"/>
  <c r="AC61" i="24"/>
  <c r="AK158" i="27"/>
  <c r="Y109" i="24"/>
  <c r="AI109" i="24"/>
  <c r="AB104" i="24"/>
  <c r="AH61" i="24"/>
  <c r="AB61" i="24"/>
  <c r="W61" i="24"/>
  <c r="U101" i="24"/>
  <c r="H9" i="25"/>
  <c r="U176" i="24"/>
  <c r="Q176" i="24"/>
  <c r="J8" i="25"/>
  <c r="J76" i="25"/>
  <c r="I144" i="24"/>
  <c r="E97" i="24"/>
  <c r="D97" i="24"/>
  <c r="J97" i="24"/>
  <c r="T37" i="24"/>
  <c r="T40" i="24"/>
  <c r="C40" i="24"/>
  <c r="C127" i="24"/>
  <c r="M127" i="24"/>
  <c r="J47" i="25"/>
  <c r="C41" i="25"/>
  <c r="C97" i="19"/>
  <c r="Y72" i="24"/>
  <c r="AD67" i="24"/>
  <c r="Z129" i="24"/>
  <c r="AF129" i="24"/>
  <c r="X67" i="24"/>
  <c r="AB67" i="24"/>
  <c r="AI67" i="24"/>
  <c r="S33" i="24"/>
  <c r="R60" i="24"/>
  <c r="U158" i="24"/>
  <c r="S60" i="24"/>
  <c r="N55" i="24"/>
  <c r="E117" i="25"/>
  <c r="D71" i="19"/>
  <c r="H172" i="25"/>
  <c r="E71" i="19"/>
  <c r="H77" i="25"/>
  <c r="F6" i="25"/>
  <c r="I40" i="25"/>
  <c r="C166" i="25"/>
  <c r="E33" i="25"/>
  <c r="F172" i="19"/>
  <c r="Q60" i="24"/>
  <c r="G62" i="24"/>
  <c r="P60" i="24"/>
  <c r="U60" i="24"/>
  <c r="D155" i="24"/>
  <c r="G13" i="24"/>
  <c r="E160" i="24"/>
  <c r="I71" i="19"/>
  <c r="K6" i="25"/>
  <c r="G6" i="25"/>
  <c r="G33" i="25"/>
  <c r="D165" i="25"/>
  <c r="C156" i="26"/>
  <c r="D172" i="19"/>
  <c r="G154" i="25"/>
  <c r="C71" i="19"/>
  <c r="AM72" i="24"/>
  <c r="AA67" i="24"/>
  <c r="AC129" i="24"/>
  <c r="D33" i="24"/>
  <c r="T33" i="24"/>
  <c r="K62" i="24"/>
  <c r="K60" i="24"/>
  <c r="H62" i="24"/>
  <c r="M60" i="24"/>
  <c r="M58" i="23"/>
  <c r="F140" i="24"/>
  <c r="E155" i="24"/>
  <c r="E13" i="24"/>
  <c r="G160" i="24"/>
  <c r="C13" i="24"/>
  <c r="G55" i="24"/>
  <c r="I117" i="25"/>
  <c r="E77" i="25"/>
  <c r="J71" i="19"/>
  <c r="G71" i="19"/>
  <c r="C6" i="25"/>
  <c r="K33" i="25"/>
  <c r="H165" i="25"/>
  <c r="J172" i="19"/>
  <c r="K156" i="26"/>
  <c r="J124" i="25"/>
  <c r="AJ72" i="24"/>
  <c r="AC72" i="24"/>
  <c r="AF67" i="24"/>
  <c r="AL67" i="24"/>
  <c r="AG129" i="24"/>
  <c r="U33" i="24"/>
  <c r="O105" i="24"/>
  <c r="S55" i="24"/>
  <c r="F158" i="24"/>
  <c r="N13" i="24"/>
  <c r="J140" i="24"/>
  <c r="K13" i="24"/>
  <c r="E105" i="24"/>
  <c r="D55" i="24"/>
  <c r="F117" i="25"/>
  <c r="H71" i="19"/>
  <c r="D6" i="25"/>
  <c r="J33" i="25"/>
  <c r="G165" i="25"/>
  <c r="F124" i="25"/>
  <c r="E173" i="19"/>
  <c r="E166" i="25"/>
  <c r="I124" i="25"/>
  <c r="AN72" i="24"/>
  <c r="G161" i="24"/>
  <c r="J161" i="24"/>
  <c r="O13" i="24"/>
  <c r="D158" i="24"/>
  <c r="D140" i="24"/>
  <c r="F156" i="26"/>
  <c r="K71" i="19"/>
  <c r="H6" i="25"/>
  <c r="C33" i="25"/>
  <c r="E165" i="25"/>
  <c r="F166" i="25"/>
  <c r="D173" i="19"/>
  <c r="AO129" i="24"/>
  <c r="Z67" i="24"/>
  <c r="AE67" i="24"/>
  <c r="AB129" i="24"/>
  <c r="P33" i="24"/>
  <c r="K33" i="24"/>
  <c r="N105" i="24"/>
  <c r="D161" i="24"/>
  <c r="J158" i="24"/>
  <c r="O55" i="24"/>
  <c r="C117" i="25"/>
  <c r="E172" i="25"/>
  <c r="E156" i="26"/>
  <c r="K77" i="25"/>
  <c r="J6" i="25"/>
  <c r="D166" i="25"/>
  <c r="Y67" i="24"/>
  <c r="AJ129" i="24"/>
  <c r="AK67" i="24"/>
  <c r="D117" i="25"/>
  <c r="C172" i="25"/>
  <c r="K165" i="25"/>
  <c r="J165" i="25"/>
  <c r="K172" i="19"/>
  <c r="J173" i="19"/>
  <c r="E105" i="26"/>
  <c r="AB47" i="24"/>
  <c r="AF47" i="24"/>
  <c r="AI28" i="24"/>
  <c r="Y28" i="24"/>
  <c r="AA149" i="24"/>
  <c r="AB139" i="24"/>
  <c r="X7" i="24"/>
  <c r="AL7" i="24"/>
  <c r="AE7" i="24"/>
  <c r="AD73" i="24"/>
  <c r="X27" i="24"/>
  <c r="E53" i="25"/>
  <c r="C105" i="26"/>
  <c r="C154" i="19"/>
  <c r="J62" i="25"/>
  <c r="F62" i="25"/>
  <c r="J14" i="25"/>
  <c r="I14" i="25"/>
  <c r="G112" i="25"/>
  <c r="J37" i="25"/>
  <c r="F176" i="25"/>
  <c r="K161" i="25"/>
  <c r="G176" i="25"/>
  <c r="AL158" i="24"/>
  <c r="W7" i="24"/>
  <c r="G53" i="25"/>
  <c r="H105" i="26"/>
  <c r="G62" i="25"/>
  <c r="H14" i="25"/>
  <c r="D112" i="25"/>
  <c r="I112" i="25"/>
  <c r="I154" i="19"/>
  <c r="G37" i="25"/>
  <c r="K37" i="25"/>
  <c r="K21" i="25"/>
  <c r="D85" i="25"/>
  <c r="D176" i="25"/>
  <c r="H161" i="25"/>
  <c r="D161" i="25"/>
  <c r="F21" i="25"/>
  <c r="AI157" i="24"/>
  <c r="AG66" i="24"/>
  <c r="Z7" i="24"/>
  <c r="AN27" i="24"/>
  <c r="AL111" i="24"/>
  <c r="AH28" i="24"/>
  <c r="Z28" i="24"/>
  <c r="Z149" i="24"/>
  <c r="AH7" i="24"/>
  <c r="AC7" i="24"/>
  <c r="AF139" i="24"/>
  <c r="AE111" i="24"/>
  <c r="AH27" i="24"/>
  <c r="Y73" i="24"/>
  <c r="AH158" i="24"/>
  <c r="G153" i="25"/>
  <c r="C53" i="25"/>
  <c r="D105" i="26"/>
  <c r="J33" i="21"/>
  <c r="H86" i="25"/>
  <c r="I62" i="25"/>
  <c r="D58" i="19"/>
  <c r="K14" i="25"/>
  <c r="H112" i="25"/>
  <c r="C37" i="25"/>
  <c r="K176" i="25"/>
  <c r="F92" i="19"/>
  <c r="D21" i="25"/>
  <c r="J128" i="25"/>
  <c r="AI149" i="24"/>
  <c r="Y139" i="24"/>
  <c r="AK139" i="24"/>
  <c r="F41" i="21"/>
  <c r="AN157" i="24"/>
  <c r="AI47" i="24"/>
  <c r="AH47" i="24"/>
  <c r="AM28" i="24"/>
  <c r="AK28" i="24"/>
  <c r="Y149" i="24"/>
  <c r="AK7" i="24"/>
  <c r="AG7" i="24"/>
  <c r="AA139" i="24"/>
  <c r="AJ111" i="24"/>
  <c r="AG73" i="24"/>
  <c r="AF73" i="24"/>
  <c r="AM111" i="24"/>
  <c r="AJ60" i="27"/>
  <c r="K153" i="25"/>
  <c r="I105" i="26"/>
  <c r="C177" i="24"/>
  <c r="H154" i="19"/>
  <c r="K86" i="25"/>
  <c r="E91" i="25"/>
  <c r="C14" i="25"/>
  <c r="E112" i="25"/>
  <c r="F37" i="25"/>
  <c r="I161" i="25"/>
  <c r="C43" i="26"/>
  <c r="G21" i="25"/>
  <c r="AA157" i="24"/>
  <c r="AE47" i="24"/>
  <c r="AN28" i="24"/>
  <c r="AJ28" i="24"/>
  <c r="AC149" i="24"/>
  <c r="AD7" i="24"/>
  <c r="AO7" i="24"/>
  <c r="AF60" i="27"/>
  <c r="AE60" i="27"/>
  <c r="H53" i="25"/>
  <c r="J53" i="25"/>
  <c r="K105" i="26"/>
  <c r="J153" i="25"/>
  <c r="C48" i="21"/>
  <c r="E62" i="25"/>
  <c r="D14" i="25"/>
  <c r="K112" i="25"/>
  <c r="E37" i="25"/>
  <c r="E161" i="25"/>
  <c r="H176" i="25"/>
  <c r="H21" i="25"/>
  <c r="G105" i="26"/>
  <c r="W66" i="24"/>
  <c r="AD28" i="24"/>
  <c r="AK111" i="24"/>
  <c r="AJ80" i="24"/>
  <c r="AD80" i="24"/>
  <c r="X111" i="24"/>
  <c r="AC157" i="24"/>
  <c r="AJ47" i="24"/>
  <c r="X47" i="24"/>
  <c r="AO28" i="24"/>
  <c r="AG28" i="24"/>
  <c r="AB149" i="24"/>
  <c r="AF158" i="24"/>
  <c r="AC139" i="24"/>
  <c r="AK47" i="24"/>
  <c r="AI7" i="24"/>
  <c r="AF7" i="24"/>
  <c r="AC73" i="24"/>
  <c r="AK73" i="24"/>
  <c r="AG139" i="24"/>
  <c r="AE80" i="24"/>
  <c r="I153" i="25"/>
  <c r="F153" i="25"/>
  <c r="I53" i="25"/>
  <c r="F105" i="26"/>
  <c r="F86" i="25"/>
  <c r="K62" i="25"/>
  <c r="D62" i="25"/>
  <c r="F14" i="25"/>
  <c r="F112" i="25"/>
  <c r="H37" i="25"/>
  <c r="E21" i="25"/>
  <c r="I173" i="19"/>
  <c r="X28" i="24"/>
  <c r="AG47" i="24"/>
  <c r="Y66" i="24"/>
  <c r="Y47" i="24"/>
  <c r="AL47" i="24"/>
  <c r="W47" i="24"/>
  <c r="AO47" i="24"/>
  <c r="AL28" i="24"/>
  <c r="AA28" i="24"/>
  <c r="AF28" i="24"/>
  <c r="AJ149" i="24"/>
  <c r="AN7" i="24"/>
  <c r="AM7" i="24"/>
  <c r="AG17" i="24"/>
  <c r="AN47" i="24"/>
  <c r="AN111" i="24"/>
  <c r="Z27" i="24"/>
  <c r="AE73" i="24"/>
  <c r="AJ73" i="24"/>
  <c r="F53" i="25"/>
  <c r="G48" i="21"/>
  <c r="H62" i="25"/>
  <c r="I176" i="25"/>
  <c r="H92" i="19"/>
  <c r="S158" i="27"/>
  <c r="AH66" i="24"/>
  <c r="AJ66" i="24"/>
  <c r="AN66" i="24"/>
  <c r="AF66" i="24"/>
  <c r="AK17" i="24"/>
  <c r="AJ146" i="24"/>
  <c r="AE17" i="24"/>
  <c r="AD17" i="24"/>
  <c r="D20" i="21"/>
  <c r="G130" i="19"/>
  <c r="H27" i="25"/>
  <c r="Z66" i="24"/>
  <c r="AD66" i="24"/>
  <c r="AL66" i="24"/>
  <c r="Z17" i="24"/>
  <c r="AB17" i="24"/>
  <c r="I20" i="21"/>
  <c r="X66" i="24"/>
  <c r="AO66" i="24"/>
  <c r="W155" i="24"/>
  <c r="AI17" i="24"/>
  <c r="X17" i="24"/>
  <c r="Z168" i="24"/>
  <c r="G87" i="19"/>
  <c r="F171" i="19"/>
  <c r="AM66" i="24"/>
  <c r="AJ155" i="24"/>
  <c r="AI155" i="24"/>
  <c r="AL17" i="24"/>
  <c r="W146" i="24"/>
  <c r="AG146" i="24"/>
  <c r="I87" i="19"/>
  <c r="AK66" i="24"/>
  <c r="AB66" i="24"/>
  <c r="AE66" i="24"/>
  <c r="AI66" i="24"/>
  <c r="AD5" i="24"/>
  <c r="AF155" i="24"/>
  <c r="AH17" i="24"/>
  <c r="AC17" i="24"/>
  <c r="I156" i="19"/>
  <c r="AA66" i="24"/>
  <c r="W17" i="24"/>
  <c r="AN17" i="24"/>
  <c r="AJ17" i="24"/>
  <c r="Y17" i="24"/>
  <c r="AO17" i="24"/>
  <c r="AM17" i="24"/>
  <c r="D30" i="21"/>
  <c r="I30" i="21"/>
  <c r="J30" i="21"/>
  <c r="H30" i="21"/>
  <c r="K30" i="21"/>
  <c r="G30" i="21"/>
  <c r="F30" i="21"/>
  <c r="G36" i="25"/>
  <c r="I36" i="25"/>
  <c r="D36" i="25"/>
  <c r="H123" i="25"/>
  <c r="E123" i="25"/>
  <c r="K123" i="25"/>
  <c r="F123" i="25"/>
  <c r="I123" i="25"/>
  <c r="J123" i="25"/>
  <c r="G123" i="25"/>
  <c r="F5" i="25"/>
  <c r="G5" i="25"/>
  <c r="E168" i="25"/>
  <c r="J168" i="25"/>
  <c r="K168" i="25"/>
  <c r="C168" i="25"/>
  <c r="F168" i="25"/>
  <c r="H168" i="25"/>
  <c r="I168" i="25"/>
  <c r="I104" i="26"/>
  <c r="H104" i="26"/>
  <c r="E104" i="26"/>
  <c r="F104" i="26"/>
  <c r="D104" i="26"/>
  <c r="C104" i="26"/>
  <c r="J104" i="26"/>
  <c r="G98" i="25"/>
  <c r="E48" i="25"/>
  <c r="F48" i="25"/>
  <c r="G48" i="25"/>
  <c r="I48" i="25"/>
  <c r="H48" i="25"/>
  <c r="D48" i="25"/>
  <c r="J48" i="25"/>
  <c r="C55" i="25"/>
  <c r="J55" i="25"/>
  <c r="G55" i="25"/>
  <c r="E55" i="25"/>
  <c r="H55" i="25"/>
  <c r="K55" i="25"/>
  <c r="I55" i="25"/>
  <c r="F116" i="25"/>
  <c r="G116" i="25"/>
  <c r="D116" i="25"/>
  <c r="D42" i="25"/>
  <c r="E42" i="25"/>
  <c r="F42" i="25"/>
  <c r="K42" i="25"/>
  <c r="AJ60" i="24"/>
  <c r="W16" i="24"/>
  <c r="AK16" i="24"/>
  <c r="AK18" i="24"/>
  <c r="AE18" i="24"/>
  <c r="G104" i="26"/>
  <c r="D168" i="25"/>
  <c r="U23" i="24"/>
  <c r="E118" i="25"/>
  <c r="C123" i="25"/>
  <c r="C116" i="25"/>
  <c r="AC16" i="24"/>
  <c r="Y16" i="24"/>
  <c r="G118" i="25"/>
  <c r="J42" i="25"/>
  <c r="AP17" i="27"/>
  <c r="Z17" i="27"/>
  <c r="O17" i="27"/>
  <c r="T17" i="27"/>
  <c r="U17" i="27"/>
  <c r="D123" i="25"/>
  <c r="H5" i="25"/>
  <c r="C144" i="19"/>
  <c r="J144" i="19"/>
  <c r="G144" i="19"/>
  <c r="H144" i="19"/>
  <c r="Q158" i="27"/>
  <c r="M158" i="27"/>
  <c r="C176" i="19"/>
  <c r="H176" i="19"/>
  <c r="J176" i="19"/>
  <c r="I176" i="19"/>
  <c r="E176" i="19"/>
  <c r="G176" i="19"/>
  <c r="E171" i="19"/>
  <c r="G171" i="19"/>
  <c r="C130" i="19"/>
  <c r="E130" i="19"/>
  <c r="K130" i="19"/>
  <c r="J130" i="19"/>
  <c r="H130" i="19"/>
  <c r="F130" i="19"/>
  <c r="D130" i="19"/>
  <c r="H125" i="19"/>
  <c r="C125" i="19"/>
  <c r="F125" i="19"/>
  <c r="G125" i="19"/>
  <c r="J125" i="19"/>
  <c r="K125" i="19"/>
  <c r="D125" i="19"/>
  <c r="E74" i="19"/>
  <c r="J162" i="25"/>
  <c r="F157" i="25"/>
  <c r="C157" i="25"/>
  <c r="F39" i="25"/>
  <c r="C39" i="25"/>
  <c r="F140" i="25"/>
  <c r="J140" i="25"/>
  <c r="G175" i="25"/>
  <c r="I175" i="25"/>
  <c r="J131" i="25"/>
  <c r="H92" i="25"/>
  <c r="K92" i="25"/>
  <c r="J92" i="25"/>
  <c r="D164" i="26"/>
  <c r="H164" i="26"/>
  <c r="C164" i="26"/>
  <c r="AL60" i="24"/>
  <c r="AM16" i="24"/>
  <c r="AJ16" i="24"/>
  <c r="G17" i="21"/>
  <c r="F36" i="25"/>
  <c r="I171" i="19"/>
  <c r="C48" i="25"/>
  <c r="H161" i="19"/>
  <c r="C161" i="19"/>
  <c r="J161" i="19"/>
  <c r="I161" i="19"/>
  <c r="K161" i="19"/>
  <c r="E161" i="19"/>
  <c r="F161" i="19"/>
  <c r="AG60" i="24"/>
  <c r="AH16" i="24"/>
  <c r="K48" i="25"/>
  <c r="D73" i="24"/>
  <c r="K73" i="24"/>
  <c r="E45" i="21"/>
  <c r="G45" i="21"/>
  <c r="J45" i="21"/>
  <c r="C45" i="21"/>
  <c r="D45" i="21"/>
  <c r="F45" i="21"/>
  <c r="I45" i="21"/>
  <c r="K45" i="21"/>
  <c r="D17" i="21"/>
  <c r="E17" i="21"/>
  <c r="C17" i="21"/>
  <c r="K17" i="21"/>
  <c r="H17" i="21"/>
  <c r="J17" i="21"/>
  <c r="F17" i="21"/>
  <c r="I118" i="25"/>
  <c r="D118" i="25"/>
  <c r="C118" i="25"/>
  <c r="K118" i="25"/>
  <c r="J118" i="25"/>
  <c r="AN16" i="24"/>
  <c r="H45" i="21"/>
  <c r="H36" i="25"/>
  <c r="E125" i="19"/>
  <c r="K127" i="19"/>
  <c r="D127" i="19"/>
  <c r="I76" i="19"/>
  <c r="E120" i="19"/>
  <c r="C120" i="19"/>
  <c r="AP112" i="24"/>
  <c r="AL112" i="24"/>
  <c r="D176" i="19"/>
  <c r="AG16" i="24"/>
  <c r="E30" i="21"/>
  <c r="J36" i="25"/>
  <c r="P67" i="24"/>
  <c r="J27" i="24"/>
  <c r="M27" i="24"/>
  <c r="Q27" i="24"/>
  <c r="S27" i="24"/>
  <c r="F97" i="24"/>
  <c r="C97" i="24"/>
  <c r="H97" i="24"/>
  <c r="G97" i="24"/>
  <c r="J47" i="24"/>
  <c r="H32" i="24"/>
  <c r="S32" i="24"/>
  <c r="I119" i="24"/>
  <c r="P119" i="24"/>
  <c r="H118" i="24"/>
  <c r="R118" i="24"/>
  <c r="S118" i="24"/>
  <c r="I121" i="24"/>
  <c r="M121" i="24"/>
  <c r="O121" i="24"/>
  <c r="T121" i="24"/>
  <c r="E121" i="24"/>
  <c r="I9" i="24"/>
  <c r="S9" i="24"/>
  <c r="G9" i="24"/>
  <c r="U9" i="24"/>
  <c r="M37" i="24"/>
  <c r="O35" i="24"/>
  <c r="C35" i="24"/>
  <c r="R35" i="24"/>
  <c r="H35" i="24"/>
  <c r="I40" i="24"/>
  <c r="P40" i="24"/>
  <c r="K40" i="24"/>
  <c r="R40" i="24"/>
  <c r="F40" i="24"/>
  <c r="K127" i="24"/>
  <c r="I127" i="24"/>
  <c r="G127" i="24"/>
  <c r="H127" i="24"/>
  <c r="F176" i="19"/>
  <c r="X16" i="24"/>
  <c r="AE16" i="24"/>
  <c r="C30" i="21"/>
  <c r="H118" i="25"/>
  <c r="E36" i="25"/>
  <c r="D55" i="25"/>
  <c r="AN144" i="24"/>
  <c r="AC99" i="24"/>
  <c r="J112" i="24"/>
  <c r="D131" i="25"/>
  <c r="E92" i="25"/>
  <c r="I162" i="25"/>
  <c r="K33" i="21"/>
  <c r="K2" i="24"/>
  <c r="H143" i="25"/>
  <c r="I39" i="25"/>
  <c r="D39" i="25"/>
  <c r="H48" i="21"/>
  <c r="C86" i="25"/>
  <c r="D27" i="25"/>
  <c r="J58" i="19"/>
  <c r="G164" i="26"/>
  <c r="I120" i="25"/>
  <c r="F164" i="26"/>
  <c r="AO144" i="24"/>
  <c r="AK85" i="24"/>
  <c r="W85" i="24"/>
  <c r="X144" i="24"/>
  <c r="AL144" i="24"/>
  <c r="AC85" i="24"/>
  <c r="AE81" i="24"/>
  <c r="AH22" i="24"/>
  <c r="AM99" i="24"/>
  <c r="G92" i="25"/>
  <c r="D92" i="25"/>
  <c r="G162" i="25"/>
  <c r="D33" i="21"/>
  <c r="C92" i="25"/>
  <c r="F154" i="19"/>
  <c r="G86" i="25"/>
  <c r="J39" i="25"/>
  <c r="E48" i="21"/>
  <c r="H140" i="25"/>
  <c r="K140" i="25"/>
  <c r="E27" i="25"/>
  <c r="G58" i="19"/>
  <c r="E157" i="25"/>
  <c r="E154" i="19"/>
  <c r="H175" i="25"/>
  <c r="G92" i="19"/>
  <c r="G120" i="25"/>
  <c r="J164" i="26"/>
  <c r="AG144" i="24"/>
  <c r="AB144" i="24"/>
  <c r="AK144" i="24"/>
  <c r="AN85" i="24"/>
  <c r="AI41" i="24"/>
  <c r="Y123" i="24"/>
  <c r="AJ81" i="24"/>
  <c r="F92" i="25"/>
  <c r="G131" i="25"/>
  <c r="K162" i="25"/>
  <c r="C33" i="21"/>
  <c r="H157" i="25"/>
  <c r="G154" i="19"/>
  <c r="K143" i="25"/>
  <c r="E39" i="25"/>
  <c r="D140" i="25"/>
  <c r="K27" i="25"/>
  <c r="F58" i="19"/>
  <c r="K157" i="25"/>
  <c r="C92" i="19"/>
  <c r="C175" i="25"/>
  <c r="F120" i="25"/>
  <c r="I164" i="26"/>
  <c r="I92" i="19"/>
  <c r="AF144" i="24"/>
  <c r="AE41" i="24"/>
  <c r="AB120" i="24"/>
  <c r="AF22" i="24"/>
  <c r="AG120" i="24"/>
  <c r="AN81" i="24"/>
  <c r="F131" i="25"/>
  <c r="F162" i="25"/>
  <c r="C162" i="25"/>
  <c r="G33" i="21"/>
  <c r="K39" i="25"/>
  <c r="K154" i="19"/>
  <c r="J143" i="25"/>
  <c r="I143" i="25"/>
  <c r="H39" i="25"/>
  <c r="D154" i="19"/>
  <c r="G140" i="25"/>
  <c r="J27" i="25"/>
  <c r="E58" i="19"/>
  <c r="K92" i="19"/>
  <c r="I86" i="25"/>
  <c r="E175" i="25"/>
  <c r="J175" i="25"/>
  <c r="D152" i="25"/>
  <c r="H120" i="25"/>
  <c r="E164" i="26"/>
  <c r="W144" i="24"/>
  <c r="AD144" i="24"/>
  <c r="Y144" i="24"/>
  <c r="AL85" i="24"/>
  <c r="AN24" i="24"/>
  <c r="H79" i="24"/>
  <c r="H131" i="25"/>
  <c r="I131" i="25"/>
  <c r="D162" i="25"/>
  <c r="E162" i="25"/>
  <c r="I33" i="21"/>
  <c r="C140" i="25"/>
  <c r="F27" i="25"/>
  <c r="D48" i="21"/>
  <c r="H58" i="19"/>
  <c r="D86" i="25"/>
  <c r="F175" i="25"/>
  <c r="K175" i="25"/>
  <c r="H30" i="25"/>
  <c r="D120" i="25"/>
  <c r="AE144" i="24"/>
  <c r="AA144" i="24"/>
  <c r="AI85" i="24"/>
  <c r="X40" i="24"/>
  <c r="AJ24" i="24"/>
  <c r="I92" i="25"/>
  <c r="E131" i="25"/>
  <c r="K131" i="25"/>
  <c r="H162" i="25"/>
  <c r="H33" i="21"/>
  <c r="E92" i="19"/>
  <c r="E86" i="25"/>
  <c r="G39" i="25"/>
  <c r="J48" i="21"/>
  <c r="F143" i="25"/>
  <c r="E140" i="25"/>
  <c r="G27" i="25"/>
  <c r="K58" i="19"/>
  <c r="D175" i="25"/>
  <c r="F30" i="25"/>
  <c r="K152" i="25"/>
  <c r="D30" i="25"/>
  <c r="K164" i="26"/>
  <c r="AC144" i="24"/>
  <c r="AD85" i="24"/>
  <c r="Z144" i="24"/>
  <c r="AH144" i="24"/>
  <c r="AE85" i="24"/>
  <c r="AF24" i="24"/>
  <c r="AG93" i="24"/>
  <c r="AC81" i="24"/>
  <c r="AM22" i="24"/>
  <c r="AK81" i="24"/>
  <c r="C131" i="25"/>
  <c r="F33" i="21"/>
  <c r="I48" i="21"/>
  <c r="C143" i="25"/>
  <c r="F48" i="21"/>
  <c r="I140" i="25"/>
  <c r="C27" i="25"/>
  <c r="I58" i="19"/>
  <c r="C152" i="25"/>
  <c r="D92" i="19"/>
  <c r="AF41" i="24"/>
  <c r="AH41" i="24"/>
  <c r="AI177" i="24"/>
  <c r="W41" i="24"/>
  <c r="AD22" i="24"/>
  <c r="AN22" i="24"/>
  <c r="AO93" i="24"/>
  <c r="AG99" i="24"/>
  <c r="AH99" i="24"/>
  <c r="M153" i="24"/>
  <c r="AB5" i="24"/>
  <c r="AH5" i="24"/>
  <c r="AL41" i="24"/>
  <c r="AK41" i="24"/>
  <c r="AN177" i="24"/>
  <c r="AC117" i="24"/>
  <c r="AC123" i="24"/>
  <c r="AC22" i="24"/>
  <c r="AA22" i="24"/>
  <c r="X93" i="24"/>
  <c r="AN88" i="24"/>
  <c r="X99" i="24"/>
  <c r="W99" i="24"/>
  <c r="AD99" i="24"/>
  <c r="J151" i="25"/>
  <c r="C151" i="25"/>
  <c r="D41" i="25"/>
  <c r="AM5" i="24"/>
  <c r="X41" i="24"/>
  <c r="Y41" i="24"/>
  <c r="Z22" i="24"/>
  <c r="AI117" i="24"/>
  <c r="AA93" i="24"/>
  <c r="Y99" i="24"/>
  <c r="AF99" i="24"/>
  <c r="AA99" i="24"/>
  <c r="C101" i="19"/>
  <c r="J34" i="25"/>
  <c r="J41" i="25"/>
  <c r="AF5" i="24"/>
  <c r="AJ5" i="24"/>
  <c r="AJ41" i="24"/>
  <c r="AB41" i="24"/>
  <c r="W22" i="24"/>
  <c r="X177" i="24"/>
  <c r="AE93" i="24"/>
  <c r="AJ123" i="24"/>
  <c r="AM120" i="24"/>
  <c r="AK99" i="24"/>
  <c r="AN99" i="24"/>
  <c r="AI22" i="24"/>
  <c r="K24" i="21"/>
  <c r="H101" i="19"/>
  <c r="G101" i="19"/>
  <c r="I101" i="19"/>
  <c r="G41" i="25"/>
  <c r="X5" i="24"/>
  <c r="AN41" i="24"/>
  <c r="AO41" i="24"/>
  <c r="AG123" i="24"/>
  <c r="AC93" i="24"/>
  <c r="AH117" i="24"/>
  <c r="AI99" i="24"/>
  <c r="AJ99" i="24"/>
  <c r="X22" i="24"/>
  <c r="S153" i="24"/>
  <c r="D101" i="19"/>
  <c r="I41" i="25"/>
  <c r="J101" i="19"/>
  <c r="I14" i="21"/>
  <c r="G89" i="19"/>
  <c r="AK5" i="24"/>
  <c r="AD41" i="24"/>
  <c r="AA41" i="24"/>
  <c r="AE117" i="24"/>
  <c r="AK22" i="24"/>
  <c r="AN40" i="24"/>
  <c r="AB22" i="24"/>
  <c r="AG22" i="24"/>
  <c r="AJ93" i="24"/>
  <c r="AM93" i="24"/>
  <c r="AM88" i="24"/>
  <c r="AL99" i="24"/>
  <c r="J54" i="24"/>
  <c r="G14" i="24"/>
  <c r="N153" i="24"/>
  <c r="F101" i="19"/>
  <c r="F78" i="26"/>
  <c r="K14" i="21"/>
  <c r="E101" i="19"/>
  <c r="W5" i="24"/>
  <c r="AC41" i="24"/>
  <c r="AO177" i="24"/>
  <c r="AJ117" i="24"/>
  <c r="AO22" i="24"/>
  <c r="AJ22" i="24"/>
  <c r="AE99" i="24"/>
  <c r="AB99" i="24"/>
  <c r="Z99" i="24"/>
  <c r="H14" i="24"/>
  <c r="G14" i="21"/>
  <c r="Y60" i="27"/>
  <c r="AA27" i="24"/>
  <c r="Z60" i="27"/>
  <c r="AG60" i="27"/>
  <c r="D121" i="24"/>
  <c r="G124" i="25"/>
  <c r="F14" i="21"/>
  <c r="H14" i="21"/>
  <c r="I17" i="27"/>
  <c r="F17" i="27"/>
  <c r="G17" i="27"/>
  <c r="K17" i="27"/>
  <c r="J17" i="27"/>
  <c r="E17" i="27"/>
  <c r="D17" i="27"/>
  <c r="H17" i="27"/>
  <c r="C17" i="27"/>
  <c r="K143" i="19"/>
  <c r="H143" i="19"/>
  <c r="K100" i="25"/>
  <c r="I151" i="25"/>
  <c r="G151" i="25"/>
  <c r="H151" i="25"/>
  <c r="D34" i="25"/>
  <c r="I34" i="25"/>
  <c r="H34" i="25"/>
  <c r="K34" i="25"/>
  <c r="C34" i="25"/>
  <c r="E34" i="25"/>
  <c r="AE27" i="24"/>
  <c r="AO27" i="24"/>
  <c r="AE40" i="24"/>
  <c r="H124" i="25"/>
  <c r="K173" i="19"/>
  <c r="H173" i="19"/>
  <c r="J43" i="21"/>
  <c r="K43" i="21"/>
  <c r="D31" i="21"/>
  <c r="J31" i="21"/>
  <c r="H109" i="25"/>
  <c r="E109" i="25"/>
  <c r="F109" i="25"/>
  <c r="J109" i="25"/>
  <c r="I109" i="25"/>
  <c r="D109" i="25"/>
  <c r="K109" i="25"/>
  <c r="F114" i="25"/>
  <c r="D114" i="25"/>
  <c r="J114" i="25"/>
  <c r="C114" i="25"/>
  <c r="I114" i="25"/>
  <c r="C70" i="25"/>
  <c r="H70" i="25"/>
  <c r="I70" i="25"/>
  <c r="G70" i="25"/>
  <c r="D70" i="25"/>
  <c r="D67" i="19"/>
  <c r="J67" i="19"/>
  <c r="F111" i="19"/>
  <c r="D111" i="19"/>
  <c r="D66" i="19"/>
  <c r="F66" i="19"/>
  <c r="C66" i="19"/>
  <c r="K66" i="19"/>
  <c r="J66" i="19"/>
  <c r="G66" i="19"/>
  <c r="E66" i="19"/>
  <c r="H66" i="19"/>
  <c r="I66" i="19"/>
  <c r="D154" i="25"/>
  <c r="I154" i="25"/>
  <c r="K166" i="25"/>
  <c r="G166" i="25"/>
  <c r="I166" i="25"/>
  <c r="J144" i="27"/>
  <c r="G144" i="27"/>
  <c r="K144" i="27"/>
  <c r="D144" i="27"/>
  <c r="E144" i="27"/>
  <c r="H144" i="27"/>
  <c r="I144" i="27"/>
  <c r="C144" i="27"/>
  <c r="F144" i="27"/>
  <c r="E63" i="19"/>
  <c r="H63" i="19"/>
  <c r="J63" i="19"/>
  <c r="D63" i="19"/>
  <c r="F63" i="19"/>
  <c r="C63" i="19"/>
  <c r="I63" i="19"/>
  <c r="K63" i="19"/>
  <c r="G63" i="19"/>
  <c r="H121" i="25"/>
  <c r="D121" i="25"/>
  <c r="F61" i="26"/>
  <c r="E61" i="26"/>
  <c r="D61" i="26"/>
  <c r="AB60" i="27"/>
  <c r="AA60" i="27"/>
  <c r="W60" i="27"/>
  <c r="E119" i="24"/>
  <c r="D124" i="25"/>
  <c r="C159" i="27"/>
  <c r="J159" i="27"/>
  <c r="H159" i="27"/>
  <c r="I159" i="27"/>
  <c r="E159" i="27"/>
  <c r="G159" i="27"/>
  <c r="K29" i="21"/>
  <c r="H29" i="21"/>
  <c r="I12" i="25"/>
  <c r="H12" i="25"/>
  <c r="D12" i="25"/>
  <c r="E12" i="25"/>
  <c r="K12" i="25"/>
  <c r="J12" i="25"/>
  <c r="C12" i="25"/>
  <c r="F12" i="25"/>
  <c r="G12" i="25"/>
  <c r="K5" i="25"/>
  <c r="I5" i="25"/>
  <c r="E5" i="25"/>
  <c r="J5" i="25"/>
  <c r="C5" i="25"/>
  <c r="D5" i="25"/>
  <c r="C106" i="25"/>
  <c r="J106" i="25"/>
  <c r="K106" i="25"/>
  <c r="G106" i="25"/>
  <c r="J116" i="25"/>
  <c r="E116" i="25"/>
  <c r="H116" i="25"/>
  <c r="I116" i="25"/>
  <c r="AI27" i="24"/>
  <c r="AC60" i="27"/>
  <c r="AI60" i="27"/>
  <c r="X60" i="27"/>
  <c r="AN120" i="24"/>
  <c r="F33" i="25"/>
  <c r="AE5" i="94"/>
  <c r="AD7" i="94"/>
  <c r="E158" i="27"/>
  <c r="F158" i="27"/>
  <c r="I158" i="27"/>
  <c r="D158" i="27"/>
  <c r="G158" i="27"/>
  <c r="J158" i="27"/>
  <c r="C158" i="27"/>
  <c r="H158" i="27"/>
  <c r="K158" i="27"/>
  <c r="C171" i="19"/>
  <c r="H171" i="19"/>
  <c r="E162" i="19"/>
  <c r="H162" i="19"/>
  <c r="D162" i="19"/>
  <c r="G162" i="19"/>
  <c r="K162" i="19"/>
  <c r="J162" i="19"/>
  <c r="I162" i="19"/>
  <c r="C162" i="19"/>
  <c r="F162" i="19"/>
  <c r="G56" i="25"/>
  <c r="C56" i="25"/>
  <c r="J56" i="25"/>
  <c r="D56" i="25"/>
  <c r="F56" i="25"/>
  <c r="E56" i="25"/>
  <c r="H56" i="25"/>
  <c r="I56" i="25"/>
  <c r="K56" i="25"/>
  <c r="I46" i="26"/>
  <c r="F46" i="26"/>
  <c r="H46" i="26"/>
  <c r="G46" i="26"/>
  <c r="C46" i="26"/>
  <c r="J46" i="26"/>
  <c r="D46" i="26"/>
  <c r="E46" i="26"/>
  <c r="K46" i="26"/>
  <c r="I63" i="25"/>
  <c r="E63" i="25"/>
  <c r="G63" i="25"/>
  <c r="K63" i="25"/>
  <c r="W40" i="24"/>
  <c r="W93" i="24"/>
  <c r="AK93" i="24"/>
  <c r="AN93" i="24"/>
  <c r="AK60" i="27"/>
  <c r="AD60" i="27"/>
  <c r="AN60" i="27"/>
  <c r="AF120" i="24"/>
  <c r="AM60" i="27"/>
  <c r="H33" i="25"/>
  <c r="G173" i="19"/>
  <c r="K176" i="19"/>
  <c r="K99" i="19"/>
  <c r="D99" i="19"/>
  <c r="H99" i="19"/>
  <c r="I99" i="19"/>
  <c r="J99" i="19"/>
  <c r="C99" i="19"/>
  <c r="E99" i="19"/>
  <c r="F99" i="19"/>
  <c r="G99" i="19"/>
  <c r="C30" i="25"/>
  <c r="J120" i="25"/>
  <c r="C120" i="25"/>
  <c r="J19" i="25"/>
  <c r="F19" i="25"/>
  <c r="E19" i="25"/>
  <c r="C19" i="25"/>
  <c r="K19" i="25"/>
  <c r="G19" i="25"/>
  <c r="I19" i="25"/>
  <c r="D19" i="25"/>
  <c r="H19" i="25"/>
  <c r="AK40" i="24"/>
  <c r="AB93" i="24"/>
  <c r="AL60" i="27"/>
  <c r="AO60" i="27"/>
  <c r="AH60" i="27"/>
  <c r="Y120" i="24"/>
  <c r="C124" i="25"/>
  <c r="C173" i="19"/>
  <c r="F93" i="19"/>
  <c r="G93" i="19"/>
  <c r="D93" i="19"/>
  <c r="C93" i="19"/>
  <c r="G39" i="27"/>
  <c r="F39" i="27"/>
  <c r="D39" i="27"/>
  <c r="J39" i="27"/>
  <c r="I39" i="27"/>
  <c r="K39" i="27"/>
  <c r="H39" i="27"/>
  <c r="E39" i="27"/>
  <c r="C39" i="27"/>
  <c r="D52" i="21"/>
  <c r="J52" i="21"/>
  <c r="G52" i="21"/>
  <c r="E52" i="21"/>
  <c r="C52" i="21"/>
  <c r="I52" i="21"/>
  <c r="F52" i="21"/>
  <c r="H52" i="21"/>
  <c r="K52" i="21"/>
  <c r="C161" i="25"/>
  <c r="J161" i="25"/>
  <c r="G161" i="25"/>
  <c r="I21" i="25"/>
  <c r="J21" i="25"/>
  <c r="Q153" i="24"/>
  <c r="AL96" i="24"/>
  <c r="AN96" i="24"/>
  <c r="AH96" i="24"/>
  <c r="AK140" i="24"/>
  <c r="AI152" i="24"/>
  <c r="X152" i="24"/>
  <c r="AG24" i="24"/>
  <c r="AF81" i="24"/>
  <c r="AG81" i="24"/>
  <c r="W81" i="24"/>
  <c r="Y24" i="24"/>
  <c r="AH24" i="24"/>
  <c r="Y81" i="24"/>
  <c r="K54" i="24"/>
  <c r="P175" i="24"/>
  <c r="R143" i="24"/>
  <c r="T175" i="24"/>
  <c r="R175" i="24"/>
  <c r="S65" i="24"/>
  <c r="U5" i="24"/>
  <c r="J147" i="24"/>
  <c r="Q52" i="24"/>
  <c r="G139" i="24"/>
  <c r="N145" i="27"/>
  <c r="M145" i="27"/>
  <c r="U145" i="27"/>
  <c r="AP145" i="27"/>
  <c r="AP175" i="27"/>
  <c r="AP94" i="27"/>
  <c r="Q120" i="24"/>
  <c r="I120" i="24"/>
  <c r="N120" i="24"/>
  <c r="K134" i="24"/>
  <c r="E5" i="24"/>
  <c r="R5" i="24"/>
  <c r="H5" i="24"/>
  <c r="J5" i="24"/>
  <c r="F5" i="24"/>
  <c r="N5" i="24"/>
  <c r="I5" i="24"/>
  <c r="G5" i="24"/>
  <c r="K5" i="24"/>
  <c r="O5" i="24"/>
  <c r="S5" i="24"/>
  <c r="P5" i="24"/>
  <c r="S116" i="24"/>
  <c r="T116" i="24"/>
  <c r="G116" i="24"/>
  <c r="U116" i="24"/>
  <c r="G86" i="24"/>
  <c r="D86" i="24"/>
  <c r="H104" i="24"/>
  <c r="T104" i="24"/>
  <c r="U104" i="24"/>
  <c r="P104" i="24"/>
  <c r="E104" i="24"/>
  <c r="C104" i="24"/>
  <c r="R104" i="24"/>
  <c r="O104" i="24"/>
  <c r="D104" i="24"/>
  <c r="G104" i="24"/>
  <c r="M104" i="24"/>
  <c r="Q104" i="24"/>
  <c r="M30" i="24"/>
  <c r="C30" i="24"/>
  <c r="S30" i="24"/>
  <c r="O30" i="24"/>
  <c r="U30" i="24"/>
  <c r="H30" i="24"/>
  <c r="P30" i="24"/>
  <c r="I30" i="24"/>
  <c r="F30" i="24"/>
  <c r="K30" i="24"/>
  <c r="E30" i="24"/>
  <c r="P53" i="24"/>
  <c r="Q53" i="24"/>
  <c r="O53" i="24"/>
  <c r="S53" i="24"/>
  <c r="T53" i="24"/>
  <c r="R53" i="24"/>
  <c r="U53" i="24"/>
  <c r="Q143" i="24"/>
  <c r="I143" i="24"/>
  <c r="K143" i="24"/>
  <c r="G143" i="24"/>
  <c r="C143" i="24"/>
  <c r="M143" i="24"/>
  <c r="H143" i="24"/>
  <c r="F147" i="24"/>
  <c r="E147" i="24"/>
  <c r="P147" i="24"/>
  <c r="C147" i="24"/>
  <c r="D147" i="24"/>
  <c r="S147" i="24"/>
  <c r="I147" i="24"/>
  <c r="T147" i="24"/>
  <c r="O147" i="24"/>
  <c r="R147" i="24"/>
  <c r="Q147" i="24"/>
  <c r="G147" i="24"/>
  <c r="C15" i="21"/>
  <c r="J15" i="21"/>
  <c r="I15" i="21"/>
  <c r="H15" i="21"/>
  <c r="J3" i="21"/>
  <c r="D3" i="21"/>
  <c r="I3" i="21"/>
  <c r="E3" i="21"/>
  <c r="E11" i="21"/>
  <c r="I11" i="21"/>
  <c r="C11" i="21"/>
  <c r="D11" i="21"/>
  <c r="AO81" i="24"/>
  <c r="AD81" i="24"/>
  <c r="X96" i="24"/>
  <c r="AI96" i="24"/>
  <c r="AF96" i="24"/>
  <c r="AG140" i="24"/>
  <c r="AG152" i="24"/>
  <c r="AK24" i="24"/>
  <c r="AC24" i="24"/>
  <c r="AD24" i="24"/>
  <c r="X81" i="24"/>
  <c r="Z81" i="24"/>
  <c r="X24" i="24"/>
  <c r="AB81" i="24"/>
  <c r="G54" i="24"/>
  <c r="N36" i="24"/>
  <c r="D165" i="19"/>
  <c r="K3" i="21"/>
  <c r="G82" i="24"/>
  <c r="M175" i="24"/>
  <c r="Q175" i="24"/>
  <c r="U147" i="24"/>
  <c r="T5" i="24"/>
  <c r="D30" i="24"/>
  <c r="J104" i="24"/>
  <c r="K15" i="21"/>
  <c r="K11" i="21"/>
  <c r="U173" i="24"/>
  <c r="T75" i="24"/>
  <c r="S54" i="24"/>
  <c r="Q54" i="24"/>
  <c r="N14" i="24"/>
  <c r="M14" i="24"/>
  <c r="T14" i="24"/>
  <c r="D14" i="24"/>
  <c r="C15" i="24"/>
  <c r="Q15" i="24"/>
  <c r="O82" i="24"/>
  <c r="H82" i="24"/>
  <c r="N125" i="24"/>
  <c r="P125" i="24"/>
  <c r="D84" i="24"/>
  <c r="F139" i="24"/>
  <c r="M139" i="24"/>
  <c r="D52" i="24"/>
  <c r="I52" i="24"/>
  <c r="K52" i="24"/>
  <c r="E52" i="24"/>
  <c r="T52" i="24"/>
  <c r="U52" i="24"/>
  <c r="G52" i="24"/>
  <c r="C52" i="24"/>
  <c r="M52" i="24"/>
  <c r="O52" i="24"/>
  <c r="N52" i="24"/>
  <c r="P52" i="24"/>
  <c r="R52" i="24"/>
  <c r="H52" i="24"/>
  <c r="H107" i="24"/>
  <c r="F107" i="24"/>
  <c r="F165" i="19"/>
  <c r="K165" i="19"/>
  <c r="J165" i="19"/>
  <c r="E165" i="19"/>
  <c r="G128" i="19"/>
  <c r="E128" i="19"/>
  <c r="F128" i="19"/>
  <c r="K128" i="19"/>
  <c r="J128" i="19"/>
  <c r="J70" i="19"/>
  <c r="E108" i="19"/>
  <c r="H108" i="19"/>
  <c r="K108" i="19"/>
  <c r="C108" i="19"/>
  <c r="M161" i="24"/>
  <c r="AP161" i="24"/>
  <c r="N161" i="24"/>
  <c r="Q161" i="24"/>
  <c r="AI81" i="24"/>
  <c r="AC96" i="24"/>
  <c r="Z96" i="24"/>
  <c r="AM96" i="24"/>
  <c r="X140" i="24"/>
  <c r="AJ152" i="24"/>
  <c r="Y152" i="24"/>
  <c r="AM152" i="24"/>
  <c r="AB24" i="24"/>
  <c r="AI24" i="24"/>
  <c r="AA81" i="24"/>
  <c r="AE24" i="24"/>
  <c r="AA24" i="24"/>
  <c r="I54" i="24"/>
  <c r="N53" i="24"/>
  <c r="Q30" i="24"/>
  <c r="R65" i="24"/>
  <c r="O116" i="24"/>
  <c r="M147" i="24"/>
  <c r="C5" i="24"/>
  <c r="H147" i="24"/>
  <c r="J52" i="24"/>
  <c r="M5" i="24"/>
  <c r="G30" i="24"/>
  <c r="S104" i="24"/>
  <c r="F15" i="21"/>
  <c r="F143" i="24"/>
  <c r="P14" i="24"/>
  <c r="J108" i="19"/>
  <c r="Q6" i="24"/>
  <c r="AI91" i="24"/>
  <c r="AL91" i="24"/>
  <c r="AJ6" i="24"/>
  <c r="AC6" i="24"/>
  <c r="AJ153" i="24"/>
  <c r="AM177" i="24"/>
  <c r="X123" i="24"/>
  <c r="AK117" i="24"/>
  <c r="AK123" i="24"/>
  <c r="Z123" i="24"/>
  <c r="AG177" i="24"/>
  <c r="K109" i="19"/>
  <c r="J109" i="19"/>
  <c r="D109" i="19"/>
  <c r="F109" i="19"/>
  <c r="E87" i="19"/>
  <c r="F87" i="19"/>
  <c r="I41" i="21"/>
  <c r="J41" i="21"/>
  <c r="D41" i="21"/>
  <c r="G41" i="21"/>
  <c r="C41" i="21"/>
  <c r="F20" i="21"/>
  <c r="K20" i="21"/>
  <c r="K112" i="19"/>
  <c r="E112" i="19"/>
  <c r="C112" i="19"/>
  <c r="I112" i="19"/>
  <c r="AP120" i="27"/>
  <c r="W120" i="27"/>
  <c r="AD149" i="24"/>
  <c r="AM149" i="24"/>
  <c r="AK149" i="24"/>
  <c r="W44" i="24"/>
  <c r="Z87" i="24"/>
  <c r="AM87" i="24"/>
  <c r="AL87" i="24"/>
  <c r="AM6" i="24"/>
  <c r="AH87" i="24"/>
  <c r="W87" i="24"/>
  <c r="X153" i="24"/>
  <c r="Y140" i="24"/>
  <c r="AL109" i="24"/>
  <c r="AF109" i="24"/>
  <c r="Z109" i="24"/>
  <c r="AB109" i="24"/>
  <c r="AE88" i="24"/>
  <c r="Z88" i="24"/>
  <c r="AD91" i="24"/>
  <c r="AI88" i="24"/>
  <c r="AC152" i="24"/>
  <c r="AB177" i="24"/>
  <c r="AN152" i="24"/>
  <c r="Y146" i="24"/>
  <c r="AH152" i="24"/>
  <c r="AM146" i="24"/>
  <c r="AF177" i="24"/>
  <c r="AF14" i="24"/>
  <c r="W117" i="24"/>
  <c r="Z177" i="24"/>
  <c r="AH123" i="24"/>
  <c r="AB152" i="24"/>
  <c r="Y117" i="24"/>
  <c r="AO14" i="24"/>
  <c r="X117" i="24"/>
  <c r="AJ88" i="24"/>
  <c r="AF117" i="24"/>
  <c r="AN117" i="24"/>
  <c r="AF88" i="24"/>
  <c r="Z117" i="24"/>
  <c r="AD14" i="24"/>
  <c r="AH146" i="24"/>
  <c r="AN91" i="24"/>
  <c r="AF100" i="24"/>
  <c r="AN100" i="24"/>
  <c r="Y175" i="24"/>
  <c r="AE91" i="24"/>
  <c r="J87" i="19"/>
  <c r="E20" i="21"/>
  <c r="H41" i="21"/>
  <c r="D112" i="19"/>
  <c r="C83" i="19"/>
  <c r="G86" i="19"/>
  <c r="J137" i="19"/>
  <c r="E137" i="19"/>
  <c r="D137" i="19"/>
  <c r="I137" i="19"/>
  <c r="C137" i="19"/>
  <c r="F127" i="19"/>
  <c r="G127" i="19"/>
  <c r="H127" i="19"/>
  <c r="E127" i="19"/>
  <c r="H138" i="19"/>
  <c r="G138" i="19"/>
  <c r="D138" i="19"/>
  <c r="F138" i="19"/>
  <c r="J138" i="19"/>
  <c r="K138" i="19"/>
  <c r="E138" i="19"/>
  <c r="D76" i="19"/>
  <c r="K53" i="19"/>
  <c r="H53" i="19"/>
  <c r="D53" i="19"/>
  <c r="E53" i="19"/>
  <c r="F53" i="19"/>
  <c r="C53" i="19"/>
  <c r="D136" i="19"/>
  <c r="F136" i="19"/>
  <c r="C136" i="19"/>
  <c r="H136" i="19"/>
  <c r="E136" i="19"/>
  <c r="J136" i="19"/>
  <c r="I136" i="19"/>
  <c r="E113" i="19"/>
  <c r="C113" i="19"/>
  <c r="H113" i="19"/>
  <c r="K113" i="19"/>
  <c r="G113" i="19"/>
  <c r="D113" i="19"/>
  <c r="E28" i="21"/>
  <c r="J28" i="21"/>
  <c r="C28" i="21"/>
  <c r="D28" i="21"/>
  <c r="G28" i="21"/>
  <c r="I28" i="21"/>
  <c r="C141" i="19"/>
  <c r="I141" i="19"/>
  <c r="J141" i="19"/>
  <c r="G141" i="19"/>
  <c r="K141" i="19"/>
  <c r="D141" i="19"/>
  <c r="H141" i="19"/>
  <c r="C100" i="19"/>
  <c r="G100" i="19"/>
  <c r="D100" i="19"/>
  <c r="H100" i="19"/>
  <c r="E100" i="19"/>
  <c r="J100" i="19"/>
  <c r="K100" i="19"/>
  <c r="C153" i="19"/>
  <c r="E153" i="19"/>
  <c r="I153" i="19"/>
  <c r="D153" i="19"/>
  <c r="H153" i="19"/>
  <c r="H72" i="19"/>
  <c r="I72" i="19"/>
  <c r="J72" i="19"/>
  <c r="F72" i="19"/>
  <c r="C72" i="19"/>
  <c r="D72" i="19"/>
  <c r="K72" i="19"/>
  <c r="J120" i="19"/>
  <c r="D120" i="19"/>
  <c r="K120" i="19"/>
  <c r="I120" i="19"/>
  <c r="G120" i="19"/>
  <c r="F120" i="19"/>
  <c r="H120" i="19"/>
  <c r="D146" i="19"/>
  <c r="C146" i="19"/>
  <c r="K146" i="19"/>
  <c r="J146" i="19"/>
  <c r="F146" i="19"/>
  <c r="P43" i="24"/>
  <c r="O43" i="24"/>
  <c r="AP160" i="24"/>
  <c r="N160" i="24"/>
  <c r="AE177" i="24"/>
  <c r="AC177" i="24"/>
  <c r="AM30" i="24"/>
  <c r="AJ30" i="24"/>
  <c r="AD30" i="24"/>
  <c r="AK30" i="24"/>
  <c r="AD88" i="24"/>
  <c r="AL88" i="24"/>
  <c r="AA117" i="24"/>
  <c r="AE123" i="24"/>
  <c r="AL177" i="24"/>
  <c r="X88" i="24"/>
  <c r="AL117" i="24"/>
  <c r="AA123" i="24"/>
  <c r="AG117" i="24"/>
  <c r="AB91" i="24"/>
  <c r="AB30" i="24"/>
  <c r="X175" i="24"/>
  <c r="F139" i="19"/>
  <c r="G139" i="19"/>
  <c r="F166" i="19"/>
  <c r="D42" i="21"/>
  <c r="C42" i="21"/>
  <c r="E79" i="19"/>
  <c r="F79" i="19"/>
  <c r="G79" i="19"/>
  <c r="I79" i="19"/>
  <c r="D79" i="19"/>
  <c r="D106" i="19"/>
  <c r="G106" i="19"/>
  <c r="F106" i="19"/>
  <c r="J106" i="19"/>
  <c r="H106" i="19"/>
  <c r="H177" i="19"/>
  <c r="I177" i="19"/>
  <c r="D177" i="19"/>
  <c r="J177" i="19"/>
  <c r="C177" i="19"/>
  <c r="G177" i="19"/>
  <c r="F177" i="19"/>
  <c r="R4" i="24"/>
  <c r="AP4" i="24"/>
  <c r="AE4" i="24"/>
  <c r="S4" i="24"/>
  <c r="AP99" i="27"/>
  <c r="AJ99" i="27" s="1"/>
  <c r="AN149" i="24"/>
  <c r="X149" i="24"/>
  <c r="AO149" i="24"/>
  <c r="X44" i="24"/>
  <c r="AJ87" i="24"/>
  <c r="AB87" i="24"/>
  <c r="AD87" i="24"/>
  <c r="AE6" i="24"/>
  <c r="AK153" i="24"/>
  <c r="AJ140" i="24"/>
  <c r="W109" i="24"/>
  <c r="AE109" i="24"/>
  <c r="AG109" i="24"/>
  <c r="AK109" i="24"/>
  <c r="W88" i="24"/>
  <c r="AO88" i="24"/>
  <c r="AG88" i="24"/>
  <c r="AF152" i="24"/>
  <c r="AE152" i="24"/>
  <c r="Z152" i="24"/>
  <c r="Z146" i="24"/>
  <c r="AI123" i="24"/>
  <c r="AO117" i="24"/>
  <c r="Y177" i="24"/>
  <c r="AB123" i="24"/>
  <c r="AL146" i="24"/>
  <c r="AM117" i="24"/>
  <c r="AA177" i="24"/>
  <c r="AG143" i="24"/>
  <c r="AB117" i="24"/>
  <c r="AM123" i="24"/>
  <c r="AC146" i="24"/>
  <c r="AL123" i="24"/>
  <c r="AO123" i="24"/>
  <c r="AH91" i="24"/>
  <c r="W91" i="24"/>
  <c r="AH100" i="24"/>
  <c r="AO146" i="24"/>
  <c r="Y91" i="24"/>
  <c r="AH175" i="24"/>
  <c r="G20" i="21"/>
  <c r="E106" i="19"/>
  <c r="E41" i="21"/>
  <c r="K79" i="19"/>
  <c r="H87" i="19"/>
  <c r="AL16" i="24"/>
  <c r="AB16" i="24"/>
  <c r="Z16" i="24"/>
  <c r="AI16" i="24"/>
  <c r="E177" i="19"/>
  <c r="Z24" i="24"/>
  <c r="AO24" i="24"/>
  <c r="W24" i="24"/>
  <c r="AL24" i="24"/>
  <c r="AG67" i="24"/>
  <c r="AC67" i="24"/>
  <c r="AP128" i="24"/>
  <c r="P128" i="24"/>
  <c r="C11" i="24"/>
  <c r="U11" i="24"/>
  <c r="H100" i="24"/>
  <c r="Q100" i="24"/>
  <c r="O59" i="24"/>
  <c r="P59" i="24"/>
  <c r="Q138" i="24"/>
  <c r="K138" i="24"/>
  <c r="R54" i="24"/>
  <c r="N54" i="24"/>
  <c r="U14" i="24"/>
  <c r="K14" i="24"/>
  <c r="J14" i="24"/>
  <c r="N86" i="24"/>
  <c r="C86" i="24"/>
  <c r="T15" i="24"/>
  <c r="D15" i="24"/>
  <c r="K104" i="24"/>
  <c r="I104" i="24"/>
  <c r="E82" i="24"/>
  <c r="U82" i="24"/>
  <c r="J82" i="24"/>
  <c r="E139" i="24"/>
  <c r="J139" i="24"/>
  <c r="K139" i="24"/>
  <c r="D139" i="24"/>
  <c r="T139" i="24"/>
  <c r="E143" i="24"/>
  <c r="U143" i="24"/>
  <c r="P143" i="24"/>
  <c r="J143" i="24"/>
  <c r="S143" i="24"/>
  <c r="O143" i="24"/>
  <c r="N143" i="24"/>
  <c r="AL125" i="24"/>
  <c r="AE125" i="24"/>
  <c r="AO125" i="24"/>
  <c r="AE44" i="24"/>
  <c r="AI6" i="24"/>
  <c r="AB6" i="24"/>
  <c r="AM53" i="24"/>
  <c r="AD155" i="24"/>
  <c r="AM155" i="24"/>
  <c r="AA153" i="24"/>
  <c r="AL153" i="24"/>
  <c r="AB125" i="24"/>
  <c r="AF143" i="24"/>
  <c r="AE147" i="24"/>
  <c r="AD53" i="24"/>
  <c r="AH6" i="24"/>
  <c r="AO155" i="24"/>
  <c r="Z155" i="24"/>
  <c r="AM153" i="24"/>
  <c r="AF147" i="24"/>
  <c r="Z44" i="24"/>
  <c r="AJ44" i="24"/>
  <c r="AM44" i="24"/>
  <c r="X6" i="24"/>
  <c r="AO6" i="24"/>
  <c r="AF6" i="24"/>
  <c r="AG6" i="24"/>
  <c r="AG53" i="24"/>
  <c r="AF53" i="24"/>
  <c r="Y155" i="24"/>
  <c r="AA155" i="24"/>
  <c r="AE155" i="24"/>
  <c r="AG155" i="24"/>
  <c r="X155" i="24"/>
  <c r="AE153" i="24"/>
  <c r="Y153" i="24"/>
  <c r="AG153" i="24"/>
  <c r="AD153" i="24"/>
  <c r="AF153" i="24"/>
  <c r="AB53" i="24"/>
  <c r="AD125" i="24"/>
  <c r="Y44" i="24"/>
  <c r="AK125" i="24"/>
  <c r="AE143" i="24"/>
  <c r="AJ143" i="24"/>
  <c r="AM143" i="24"/>
  <c r="AC143" i="24"/>
  <c r="AI143" i="24"/>
  <c r="AK143" i="24"/>
  <c r="W143" i="24"/>
  <c r="AB143" i="24"/>
  <c r="AH44" i="24"/>
  <c r="AF44" i="24"/>
  <c r="AK44" i="24"/>
  <c r="AD44" i="24"/>
  <c r="W6" i="24"/>
  <c r="X53" i="24"/>
  <c r="AL155" i="24"/>
  <c r="AB153" i="24"/>
  <c r="AH153" i="24"/>
  <c r="Z53" i="24"/>
  <c r="AC155" i="24"/>
  <c r="AN44" i="24"/>
  <c r="AD143" i="24"/>
  <c r="AJ125" i="24"/>
  <c r="AG44" i="24"/>
  <c r="AC147" i="24"/>
  <c r="AB44" i="24"/>
  <c r="Y6" i="24"/>
  <c r="AL6" i="24"/>
  <c r="AK6" i="24"/>
  <c r="AN6" i="24"/>
  <c r="AA6" i="24"/>
  <c r="AO53" i="24"/>
  <c r="W53" i="24"/>
  <c r="Y53" i="24"/>
  <c r="AB155" i="24"/>
  <c r="AK155" i="24"/>
  <c r="AN155" i="24"/>
  <c r="AC153" i="24"/>
  <c r="AI153" i="24"/>
  <c r="Z153" i="24"/>
  <c r="AA143" i="24"/>
  <c r="Z143" i="24"/>
  <c r="AC125" i="24"/>
  <c r="AO143" i="24"/>
  <c r="AI44" i="24"/>
  <c r="AO44" i="24"/>
  <c r="O91" i="24"/>
  <c r="S91" i="24"/>
  <c r="T91" i="24"/>
  <c r="N91" i="24"/>
  <c r="M91" i="24"/>
  <c r="P91" i="24"/>
  <c r="U91" i="24"/>
  <c r="Q91" i="24"/>
  <c r="R91" i="24"/>
  <c r="D54" i="24"/>
  <c r="M54" i="24"/>
  <c r="U54" i="24"/>
  <c r="M108" i="24"/>
  <c r="Q108" i="24"/>
  <c r="R108" i="24"/>
  <c r="T108" i="24"/>
  <c r="U108" i="24"/>
  <c r="S3" i="24"/>
  <c r="Q3" i="24"/>
  <c r="T3" i="24"/>
  <c r="P3" i="24"/>
  <c r="O3" i="24"/>
  <c r="I173" i="24"/>
  <c r="C173" i="24"/>
  <c r="E173" i="24"/>
  <c r="F173" i="24"/>
  <c r="P173" i="24"/>
  <c r="S173" i="24"/>
  <c r="Q173" i="24"/>
  <c r="K173" i="24"/>
  <c r="N173" i="24"/>
  <c r="M173" i="24"/>
  <c r="G173" i="24"/>
  <c r="H173" i="24"/>
  <c r="T173" i="24"/>
  <c r="R173" i="24"/>
  <c r="C120" i="24"/>
  <c r="S120" i="24"/>
  <c r="F120" i="24"/>
  <c r="K120" i="24"/>
  <c r="P120" i="24"/>
  <c r="D120" i="24"/>
  <c r="J120" i="24"/>
  <c r="G120" i="24"/>
  <c r="E120" i="24"/>
  <c r="H120" i="24"/>
  <c r="R120" i="24"/>
  <c r="H7" i="24"/>
  <c r="R7" i="24"/>
  <c r="G7" i="24"/>
  <c r="O7" i="24"/>
  <c r="Q7" i="24"/>
  <c r="T7" i="24"/>
  <c r="S7" i="24"/>
  <c r="Q134" i="24"/>
  <c r="G134" i="24"/>
  <c r="E134" i="24"/>
  <c r="N134" i="24"/>
  <c r="R134" i="24"/>
  <c r="P134" i="24"/>
  <c r="J134" i="24"/>
  <c r="M134" i="24"/>
  <c r="I134" i="24"/>
  <c r="H134" i="24"/>
  <c r="C14" i="24"/>
  <c r="Q14" i="24"/>
  <c r="R14" i="24"/>
  <c r="O14" i="24"/>
  <c r="I14" i="24"/>
  <c r="S14" i="24"/>
  <c r="E14" i="24"/>
  <c r="D116" i="24"/>
  <c r="K116" i="24"/>
  <c r="P116" i="24"/>
  <c r="M116" i="24"/>
  <c r="J116" i="24"/>
  <c r="I116" i="24"/>
  <c r="Q116" i="24"/>
  <c r="R116" i="24"/>
  <c r="H116" i="24"/>
  <c r="I6" i="24"/>
  <c r="R6" i="24"/>
  <c r="P6" i="24"/>
  <c r="O6" i="24"/>
  <c r="U6" i="24"/>
  <c r="M6" i="24"/>
  <c r="J6" i="24"/>
  <c r="G6" i="24"/>
  <c r="D6" i="24"/>
  <c r="C6" i="24"/>
  <c r="T6" i="24"/>
  <c r="H6" i="24"/>
  <c r="K6" i="24"/>
  <c r="F6" i="24"/>
  <c r="S6" i="24"/>
  <c r="P86" i="24"/>
  <c r="T86" i="24"/>
  <c r="U86" i="24"/>
  <c r="S86" i="24"/>
  <c r="I86" i="24"/>
  <c r="M86" i="24"/>
  <c r="R86" i="24"/>
  <c r="O86" i="24"/>
  <c r="O15" i="24"/>
  <c r="I15" i="24"/>
  <c r="F15" i="24"/>
  <c r="U15" i="24"/>
  <c r="R15" i="24"/>
  <c r="N15" i="24"/>
  <c r="J15" i="24"/>
  <c r="K15" i="24"/>
  <c r="M15" i="24"/>
  <c r="G15" i="24"/>
  <c r="H15" i="24"/>
  <c r="E15" i="24"/>
  <c r="S15" i="24"/>
  <c r="D82" i="24"/>
  <c r="R82" i="24"/>
  <c r="S82" i="24"/>
  <c r="N82" i="24"/>
  <c r="T82" i="24"/>
  <c r="Q82" i="24"/>
  <c r="K175" i="24"/>
  <c r="C175" i="24"/>
  <c r="J175" i="24"/>
  <c r="D175" i="24"/>
  <c r="S175" i="24"/>
  <c r="G175" i="24"/>
  <c r="E175" i="24"/>
  <c r="H175" i="24"/>
  <c r="I175" i="24"/>
  <c r="K171" i="24"/>
  <c r="D171" i="24"/>
  <c r="H171" i="24"/>
  <c r="J171" i="24"/>
  <c r="C171" i="24"/>
  <c r="F171" i="24"/>
  <c r="E171" i="24"/>
  <c r="D172" i="24"/>
  <c r="I172" i="24"/>
  <c r="R172" i="24"/>
  <c r="H172" i="24"/>
  <c r="Q172" i="24"/>
  <c r="S172" i="24"/>
  <c r="O172" i="24"/>
  <c r="N172" i="24"/>
  <c r="E172" i="24"/>
  <c r="F172" i="24"/>
  <c r="P172" i="24"/>
  <c r="J172" i="24"/>
  <c r="G172" i="24"/>
  <c r="T172" i="24"/>
  <c r="E128" i="24"/>
  <c r="M128" i="24"/>
  <c r="K128" i="24"/>
  <c r="Q128" i="24"/>
  <c r="C128" i="24"/>
  <c r="N128" i="24"/>
  <c r="D128" i="24"/>
  <c r="I128" i="24"/>
  <c r="H128" i="24"/>
  <c r="U128" i="24"/>
  <c r="F128" i="24"/>
  <c r="J128" i="24"/>
  <c r="O128" i="24"/>
  <c r="G128" i="24"/>
  <c r="R128" i="24"/>
  <c r="S128" i="24"/>
  <c r="D125" i="24"/>
  <c r="K125" i="24"/>
  <c r="E125" i="24"/>
  <c r="F125" i="24"/>
  <c r="U125" i="24"/>
  <c r="S125" i="24"/>
  <c r="G125" i="24"/>
  <c r="Q125" i="24"/>
  <c r="J125" i="24"/>
  <c r="H125" i="24"/>
  <c r="J81" i="24"/>
  <c r="D81" i="24"/>
  <c r="H81" i="24"/>
  <c r="E81" i="24"/>
  <c r="M81" i="24"/>
  <c r="I81" i="24"/>
  <c r="Q81" i="24"/>
  <c r="G81" i="24"/>
  <c r="Q84" i="24"/>
  <c r="S84" i="24"/>
  <c r="C84" i="24"/>
  <c r="O84" i="24"/>
  <c r="R84" i="24"/>
  <c r="N84" i="24"/>
  <c r="F84" i="24"/>
  <c r="K84" i="24"/>
  <c r="U84" i="24"/>
  <c r="E84" i="24"/>
  <c r="T84" i="24"/>
  <c r="H84" i="24"/>
  <c r="M166" i="24"/>
  <c r="N166" i="24"/>
  <c r="J166" i="24"/>
  <c r="Q166" i="24"/>
  <c r="U166" i="24"/>
  <c r="I166" i="24"/>
  <c r="O166" i="24"/>
  <c r="P166" i="24"/>
  <c r="R166" i="24"/>
  <c r="E166" i="24"/>
  <c r="T166" i="24"/>
  <c r="H166" i="24"/>
  <c r="O101" i="24"/>
  <c r="N101" i="24"/>
  <c r="M101" i="24"/>
  <c r="R101" i="24"/>
  <c r="T101" i="24"/>
  <c r="Q10" i="24"/>
  <c r="O10" i="24"/>
  <c r="T10" i="24"/>
  <c r="N10" i="24"/>
  <c r="F10" i="24"/>
  <c r="R10" i="24"/>
  <c r="U10" i="24"/>
  <c r="P10" i="24"/>
  <c r="S10" i="24"/>
  <c r="J30" i="24"/>
  <c r="T30" i="24"/>
  <c r="P75" i="24"/>
  <c r="N75" i="24"/>
  <c r="M75" i="24"/>
  <c r="O75" i="24"/>
  <c r="S75" i="24"/>
  <c r="R75" i="24"/>
  <c r="Q75" i="24"/>
  <c r="P139" i="24"/>
  <c r="R139" i="24"/>
  <c r="D107" i="24"/>
  <c r="J107" i="24"/>
  <c r="I107" i="24"/>
  <c r="C107" i="24"/>
  <c r="G107" i="24"/>
  <c r="K107" i="24"/>
  <c r="E107" i="24"/>
  <c r="M62" i="24"/>
  <c r="S62" i="24"/>
  <c r="AP62" i="24"/>
  <c r="T62" i="24"/>
  <c r="AP43" i="24"/>
  <c r="AI43" i="24" s="1"/>
  <c r="U43" i="24"/>
  <c r="U68" i="24"/>
  <c r="AP68" i="24"/>
  <c r="T120" i="24"/>
  <c r="J173" i="24"/>
  <c r="C116" i="24"/>
  <c r="Q86" i="24"/>
  <c r="P108" i="24"/>
  <c r="P15" i="24"/>
  <c r="T143" i="24"/>
  <c r="F175" i="24"/>
  <c r="M3" i="24"/>
  <c r="T128" i="24"/>
  <c r="C125" i="24"/>
  <c r="U172" i="24"/>
  <c r="M120" i="24"/>
  <c r="D173" i="24"/>
  <c r="N6" i="24"/>
  <c r="O108" i="24"/>
  <c r="C10" i="24"/>
  <c r="C172" i="24"/>
  <c r="U3" i="24"/>
  <c r="I125" i="24"/>
  <c r="K172" i="24"/>
  <c r="F50" i="21"/>
  <c r="H50" i="21"/>
  <c r="J50" i="21"/>
  <c r="K50" i="21"/>
  <c r="E50" i="21"/>
  <c r="I50" i="21"/>
  <c r="G132" i="19"/>
  <c r="K132" i="19"/>
  <c r="E132" i="19"/>
  <c r="I132" i="19"/>
  <c r="J132" i="19"/>
  <c r="K60" i="19"/>
  <c r="F60" i="19"/>
  <c r="H13" i="21"/>
  <c r="F13" i="21"/>
  <c r="K13" i="21"/>
  <c r="D90" i="19"/>
  <c r="H90" i="19"/>
  <c r="K90" i="19"/>
  <c r="E90" i="19"/>
  <c r="F90" i="19"/>
  <c r="Q67" i="24"/>
  <c r="N67" i="24"/>
  <c r="O67" i="24"/>
  <c r="R110" i="24"/>
  <c r="O110" i="24"/>
  <c r="P110" i="24"/>
  <c r="S123" i="24"/>
  <c r="M123" i="24"/>
  <c r="P123" i="24"/>
  <c r="O123" i="24"/>
  <c r="I89" i="24"/>
  <c r="O89" i="24"/>
  <c r="T89" i="24"/>
  <c r="R89" i="24"/>
  <c r="D89" i="24"/>
  <c r="E89" i="24"/>
  <c r="U89" i="24"/>
  <c r="S135" i="24"/>
  <c r="Q135" i="24"/>
  <c r="R135" i="24"/>
  <c r="Q148" i="24"/>
  <c r="O148" i="24"/>
  <c r="U148" i="24"/>
  <c r="S148" i="24"/>
  <c r="T148" i="24"/>
  <c r="F142" i="24"/>
  <c r="U142" i="24"/>
  <c r="G142" i="24"/>
  <c r="R142" i="24"/>
  <c r="T142" i="24"/>
  <c r="K142" i="24"/>
  <c r="K144" i="24"/>
  <c r="J144" i="24"/>
  <c r="G144" i="24"/>
  <c r="H165" i="24"/>
  <c r="J165" i="24"/>
  <c r="R29" i="24"/>
  <c r="E29" i="24"/>
  <c r="Q29" i="24"/>
  <c r="M29" i="24"/>
  <c r="F117" i="24"/>
  <c r="K117" i="24"/>
  <c r="D47" i="24"/>
  <c r="F47" i="24"/>
  <c r="T47" i="24"/>
  <c r="K47" i="24"/>
  <c r="R102" i="24"/>
  <c r="K102" i="24"/>
  <c r="N102" i="24"/>
  <c r="M102" i="24"/>
  <c r="Q102" i="24"/>
  <c r="E32" i="24"/>
  <c r="M32" i="24"/>
  <c r="J32" i="24"/>
  <c r="U32" i="24"/>
  <c r="N32" i="24"/>
  <c r="R32" i="24"/>
  <c r="F32" i="24"/>
  <c r="D32" i="24"/>
  <c r="C32" i="24"/>
  <c r="C119" i="24"/>
  <c r="N119" i="24"/>
  <c r="T119" i="24"/>
  <c r="O119" i="24"/>
  <c r="J119" i="24"/>
  <c r="H119" i="24"/>
  <c r="F119" i="24"/>
  <c r="M119" i="24"/>
  <c r="D119" i="24"/>
  <c r="E68" i="24"/>
  <c r="R68" i="24"/>
  <c r="I68" i="24"/>
  <c r="O68" i="24"/>
  <c r="K68" i="24"/>
  <c r="T68" i="24"/>
  <c r="H68" i="24"/>
  <c r="M68" i="24"/>
  <c r="F68" i="24"/>
  <c r="I118" i="24"/>
  <c r="F118" i="24"/>
  <c r="K118" i="24"/>
  <c r="C118" i="24"/>
  <c r="E150" i="24"/>
  <c r="O150" i="24"/>
  <c r="J150" i="24"/>
  <c r="D150" i="24"/>
  <c r="G150" i="24"/>
  <c r="I150" i="24"/>
  <c r="U150" i="24"/>
  <c r="R150" i="24"/>
  <c r="H150" i="24"/>
  <c r="F150" i="24"/>
  <c r="C121" i="24"/>
  <c r="G121" i="24"/>
  <c r="K121" i="24"/>
  <c r="S121" i="24"/>
  <c r="J121" i="24"/>
  <c r="F121" i="24"/>
  <c r="H19" i="24"/>
  <c r="S19" i="24"/>
  <c r="F19" i="24"/>
  <c r="D19" i="24"/>
  <c r="K19" i="24"/>
  <c r="N19" i="24"/>
  <c r="Q19" i="24"/>
  <c r="K25" i="24"/>
  <c r="P25" i="24"/>
  <c r="S25" i="24"/>
  <c r="G25" i="24"/>
  <c r="H25" i="24"/>
  <c r="U25" i="24"/>
  <c r="M25" i="24"/>
  <c r="R23" i="24"/>
  <c r="Q23" i="24"/>
  <c r="S23" i="24"/>
  <c r="P17" i="24"/>
  <c r="Q17" i="24"/>
  <c r="S17" i="24"/>
  <c r="E117" i="19"/>
  <c r="F117" i="19"/>
  <c r="I117" i="19"/>
  <c r="J117" i="19"/>
  <c r="K117" i="19"/>
  <c r="G110" i="19"/>
  <c r="K110" i="19"/>
  <c r="D110" i="19"/>
  <c r="D24" i="21"/>
  <c r="F24" i="21"/>
  <c r="G24" i="21"/>
  <c r="K54" i="19"/>
  <c r="D54" i="19"/>
  <c r="H54" i="19"/>
  <c r="F54" i="19"/>
  <c r="E88" i="19"/>
  <c r="D88" i="19"/>
  <c r="C88" i="19"/>
  <c r="G88" i="19"/>
  <c r="F88" i="19"/>
  <c r="F82" i="19"/>
  <c r="C82" i="19"/>
  <c r="H82" i="19"/>
  <c r="E82" i="19"/>
  <c r="I19" i="21"/>
  <c r="F19" i="21"/>
  <c r="G19" i="21"/>
  <c r="D84" i="19"/>
  <c r="C84" i="19"/>
  <c r="F84" i="19"/>
  <c r="K84" i="19"/>
  <c r="J84" i="19"/>
  <c r="P171" i="24"/>
  <c r="M171" i="24"/>
  <c r="Q107" i="24"/>
  <c r="M107" i="24"/>
  <c r="R107" i="24"/>
  <c r="AP46" i="27"/>
  <c r="O34" i="27"/>
  <c r="N34" i="27"/>
  <c r="S34" i="27"/>
  <c r="U34" i="27"/>
  <c r="T34" i="27"/>
  <c r="P34" i="27"/>
  <c r="R34" i="27"/>
  <c r="M34" i="27"/>
  <c r="Q34" i="27"/>
  <c r="AP34" i="27"/>
  <c r="AB34" i="27"/>
  <c r="AP107" i="24"/>
  <c r="AC107" i="24"/>
  <c r="Q117" i="24"/>
  <c r="U117" i="24"/>
  <c r="T117" i="24"/>
  <c r="E70" i="19"/>
  <c r="D70" i="19"/>
  <c r="C24" i="21"/>
  <c r="M23" i="24"/>
  <c r="H142" i="24"/>
  <c r="U19" i="24"/>
  <c r="P23" i="24"/>
  <c r="Q47" i="24"/>
  <c r="J142" i="24"/>
  <c r="O32" i="24"/>
  <c r="T32" i="24"/>
  <c r="C47" i="24"/>
  <c r="R19" i="24"/>
  <c r="N165" i="24"/>
  <c r="T107" i="24"/>
  <c r="P107" i="24"/>
  <c r="R123" i="24"/>
  <c r="T19" i="24"/>
  <c r="Q142" i="24"/>
  <c r="F165" i="24"/>
  <c r="S102" i="24"/>
  <c r="O135" i="24"/>
  <c r="M110" i="24"/>
  <c r="N150" i="24"/>
  <c r="C25" i="24"/>
  <c r="I88" i="19"/>
  <c r="G117" i="19"/>
  <c r="P135" i="24"/>
  <c r="T17" i="24"/>
  <c r="K119" i="24"/>
  <c r="S171" i="24"/>
  <c r="J19" i="21"/>
  <c r="K82" i="19"/>
  <c r="Q89" i="24"/>
  <c r="E54" i="19"/>
  <c r="C150" i="24"/>
  <c r="G118" i="24"/>
  <c r="N68" i="24"/>
  <c r="M176" i="24"/>
  <c r="C176" i="24"/>
  <c r="I84" i="19"/>
  <c r="N110" i="24"/>
  <c r="C19" i="21"/>
  <c r="T76" i="24"/>
  <c r="S76" i="24"/>
  <c r="M76" i="24"/>
  <c r="Q76" i="24"/>
  <c r="R76" i="24"/>
  <c r="S31" i="24"/>
  <c r="U31" i="24"/>
  <c r="Q31" i="24"/>
  <c r="R31" i="24"/>
  <c r="P87" i="24"/>
  <c r="Q87" i="24"/>
  <c r="N87" i="24"/>
  <c r="R87" i="24"/>
  <c r="S87" i="24"/>
  <c r="M87" i="24"/>
  <c r="T87" i="24"/>
  <c r="R115" i="24"/>
  <c r="N115" i="24"/>
  <c r="U115" i="24"/>
  <c r="M115" i="24"/>
  <c r="U161" i="24"/>
  <c r="F161" i="24"/>
  <c r="I161" i="24"/>
  <c r="C161" i="24"/>
  <c r="T161" i="24"/>
  <c r="E26" i="24"/>
  <c r="D26" i="24"/>
  <c r="C26" i="24"/>
  <c r="G26" i="24"/>
  <c r="O62" i="24"/>
  <c r="Q62" i="24"/>
  <c r="U62" i="24"/>
  <c r="F62" i="24"/>
  <c r="I62" i="24"/>
  <c r="N62" i="24"/>
  <c r="C152" i="24"/>
  <c r="H152" i="24"/>
  <c r="I152" i="24"/>
  <c r="J60" i="24"/>
  <c r="I60" i="24"/>
  <c r="E60" i="24"/>
  <c r="F60" i="24"/>
  <c r="N60" i="24"/>
  <c r="O60" i="24"/>
  <c r="J72" i="24"/>
  <c r="G72" i="24"/>
  <c r="T72" i="24"/>
  <c r="D72" i="24"/>
  <c r="M72" i="24"/>
  <c r="R72" i="24"/>
  <c r="P72" i="24"/>
  <c r="O72" i="24"/>
  <c r="H158" i="24"/>
  <c r="I158" i="24"/>
  <c r="R158" i="24"/>
  <c r="S158" i="24"/>
  <c r="C158" i="24"/>
  <c r="G158" i="24"/>
  <c r="E20" i="24"/>
  <c r="K20" i="24"/>
  <c r="I20" i="24"/>
  <c r="J20" i="24"/>
  <c r="R20" i="24"/>
  <c r="F20" i="24"/>
  <c r="D20" i="24"/>
  <c r="H20" i="24"/>
  <c r="P20" i="24"/>
  <c r="F55" i="24"/>
  <c r="J55" i="24"/>
  <c r="E55" i="24"/>
  <c r="U55" i="24"/>
  <c r="S99" i="24"/>
  <c r="K99" i="24"/>
  <c r="Q99" i="24"/>
  <c r="J99" i="24"/>
  <c r="P99" i="24"/>
  <c r="T99" i="24"/>
  <c r="I13" i="24"/>
  <c r="H13" i="24"/>
  <c r="M13" i="24"/>
  <c r="P13" i="24"/>
  <c r="T13" i="24"/>
  <c r="D13" i="24"/>
  <c r="Q13" i="24"/>
  <c r="S13" i="24"/>
  <c r="N151" i="24"/>
  <c r="M151" i="24"/>
  <c r="D151" i="24"/>
  <c r="R151" i="24"/>
  <c r="E151" i="24"/>
  <c r="H151" i="24"/>
  <c r="C151" i="24"/>
  <c r="J151" i="24"/>
  <c r="I151" i="24"/>
  <c r="J105" i="24"/>
  <c r="U105" i="24"/>
  <c r="C105" i="24"/>
  <c r="O44" i="24"/>
  <c r="T44" i="24"/>
  <c r="P44" i="24"/>
  <c r="N44" i="24"/>
  <c r="H44" i="24"/>
  <c r="J44" i="24"/>
  <c r="R44" i="24"/>
  <c r="K44" i="24"/>
  <c r="U44" i="24"/>
  <c r="H160" i="24"/>
  <c r="U160" i="24"/>
  <c r="Q160" i="24"/>
  <c r="T160" i="24"/>
  <c r="I160" i="24"/>
  <c r="P160" i="24"/>
  <c r="S160" i="24"/>
  <c r="M160" i="24"/>
  <c r="C160" i="24"/>
  <c r="K160" i="24"/>
  <c r="C64" i="24"/>
  <c r="R64" i="24"/>
  <c r="T64" i="24"/>
  <c r="P64" i="24"/>
  <c r="J64" i="24"/>
  <c r="G64" i="24"/>
  <c r="H64" i="24"/>
  <c r="N58" i="23"/>
  <c r="R58" i="23"/>
  <c r="M4" i="24"/>
  <c r="Q4" i="24"/>
  <c r="T4" i="24"/>
  <c r="G155" i="24"/>
  <c r="I155" i="24"/>
  <c r="F71" i="24"/>
  <c r="H71" i="24"/>
  <c r="C71" i="24"/>
  <c r="I71" i="24"/>
  <c r="H140" i="24"/>
  <c r="I140" i="24"/>
  <c r="G140" i="24"/>
  <c r="C140" i="24"/>
  <c r="E139" i="19"/>
  <c r="D139" i="19"/>
  <c r="J139" i="19"/>
  <c r="I139" i="19"/>
  <c r="K139" i="19"/>
  <c r="I83" i="19"/>
  <c r="H83" i="19"/>
  <c r="G83" i="19"/>
  <c r="J83" i="19"/>
  <c r="E83" i="19"/>
  <c r="K83" i="19"/>
  <c r="J166" i="19"/>
  <c r="D166" i="19"/>
  <c r="H166" i="19"/>
  <c r="K166" i="19"/>
  <c r="E109" i="19"/>
  <c r="H109" i="19"/>
  <c r="H86" i="19"/>
  <c r="C86" i="19"/>
  <c r="D86" i="19"/>
  <c r="F86" i="19"/>
  <c r="H156" i="19"/>
  <c r="G156" i="19"/>
  <c r="C156" i="19"/>
  <c r="J156" i="19"/>
  <c r="K42" i="21"/>
  <c r="E42" i="21"/>
  <c r="J42" i="21"/>
  <c r="G42" i="21"/>
  <c r="H42" i="21"/>
  <c r="T81" i="24"/>
  <c r="R81" i="24"/>
  <c r="S169" i="27"/>
  <c r="Q169" i="27"/>
  <c r="N169" i="27"/>
  <c r="R169" i="27"/>
  <c r="AP169" i="27"/>
  <c r="P158" i="27"/>
  <c r="N158" i="27"/>
  <c r="R158" i="27"/>
  <c r="O158" i="27"/>
  <c r="T174" i="24"/>
  <c r="M174" i="24"/>
  <c r="U174" i="24"/>
  <c r="S169" i="24"/>
  <c r="Q97" i="24"/>
  <c r="K98" i="24"/>
  <c r="O98" i="24"/>
  <c r="H94" i="24"/>
  <c r="P165" i="24"/>
  <c r="R165" i="24"/>
  <c r="N9" i="24"/>
  <c r="D35" i="24"/>
  <c r="S35" i="24"/>
  <c r="D66" i="24"/>
  <c r="N127" i="24"/>
  <c r="J127" i="24"/>
  <c r="D127" i="24"/>
  <c r="U127" i="24"/>
  <c r="U38" i="24"/>
  <c r="H38" i="24"/>
  <c r="N38" i="24"/>
  <c r="T38" i="24"/>
  <c r="E35" i="24"/>
  <c r="O66" i="24"/>
  <c r="I66" i="24"/>
  <c r="T66" i="24"/>
  <c r="R66" i="24"/>
  <c r="O144" i="24"/>
  <c r="P144" i="24"/>
  <c r="P121" i="24"/>
  <c r="F3" i="21"/>
  <c r="C94" i="24"/>
  <c r="AP146" i="27"/>
  <c r="AF146" i="27"/>
  <c r="C174" i="24"/>
  <c r="H11" i="21"/>
  <c r="G11" i="21"/>
  <c r="I128" i="19"/>
  <c r="H128" i="19"/>
  <c r="H3" i="21"/>
  <c r="C165" i="19"/>
  <c r="H165" i="19"/>
  <c r="G15" i="21"/>
  <c r="T94" i="24"/>
  <c r="Q94" i="24"/>
  <c r="S94" i="24"/>
  <c r="Q40" i="24"/>
  <c r="M40" i="24"/>
  <c r="D40" i="24"/>
  <c r="E40" i="24"/>
  <c r="T97" i="24"/>
  <c r="R97" i="24"/>
  <c r="I97" i="24"/>
  <c r="J98" i="24"/>
  <c r="N98" i="24"/>
  <c r="G98" i="24"/>
  <c r="I98" i="24"/>
  <c r="Q118" i="24"/>
  <c r="R37" i="24"/>
  <c r="H9" i="24"/>
  <c r="R9" i="24"/>
  <c r="P9" i="24"/>
  <c r="M43" i="24"/>
  <c r="R43" i="24"/>
  <c r="E43" i="24"/>
  <c r="H43" i="24"/>
  <c r="O27" i="24"/>
  <c r="P27" i="24"/>
  <c r="R117" i="24"/>
  <c r="G108" i="19"/>
  <c r="I108" i="19"/>
  <c r="D108" i="19"/>
  <c r="AP171" i="24"/>
  <c r="P117" i="24"/>
  <c r="I70" i="19"/>
  <c r="J176" i="24"/>
  <c r="H176" i="24"/>
  <c r="I24" i="21"/>
  <c r="N142" i="24"/>
  <c r="C165" i="24"/>
  <c r="I102" i="24"/>
  <c r="E117" i="24"/>
  <c r="C29" i="24"/>
  <c r="D29" i="24"/>
  <c r="S29" i="24"/>
  <c r="S107" i="24"/>
  <c r="Q32" i="24"/>
  <c r="K32" i="24"/>
  <c r="Q58" i="23"/>
  <c r="P62" i="24"/>
  <c r="F26" i="24"/>
  <c r="N123" i="24"/>
  <c r="S64" i="24"/>
  <c r="T158" i="24"/>
  <c r="O102" i="24"/>
  <c r="E158" i="24"/>
  <c r="J62" i="24"/>
  <c r="U107" i="24"/>
  <c r="N107" i="24"/>
  <c r="T20" i="24"/>
  <c r="N20" i="24"/>
  <c r="N158" i="24"/>
  <c r="N72" i="24"/>
  <c r="E72" i="24"/>
  <c r="E152" i="24"/>
  <c r="T123" i="24"/>
  <c r="S115" i="24"/>
  <c r="R13" i="24"/>
  <c r="E144" i="24"/>
  <c r="O142" i="24"/>
  <c r="T55" i="24"/>
  <c r="E102" i="24"/>
  <c r="C99" i="24"/>
  <c r="P158" i="24"/>
  <c r="K140" i="24"/>
  <c r="Q151" i="24"/>
  <c r="E19" i="24"/>
  <c r="R55" i="24"/>
  <c r="C139" i="19"/>
  <c r="E19" i="21"/>
  <c r="F83" i="19"/>
  <c r="J13" i="24"/>
  <c r="O17" i="24"/>
  <c r="K156" i="19"/>
  <c r="K88" i="19"/>
  <c r="C109" i="19"/>
  <c r="C166" i="19"/>
  <c r="F110" i="19"/>
  <c r="E110" i="19"/>
  <c r="C117" i="19"/>
  <c r="D160" i="24"/>
  <c r="R160" i="24"/>
  <c r="C44" i="24"/>
  <c r="F44" i="24"/>
  <c r="P151" i="24"/>
  <c r="U151" i="24"/>
  <c r="U13" i="24"/>
  <c r="D99" i="24"/>
  <c r="N135" i="24"/>
  <c r="U119" i="24"/>
  <c r="Q119" i="24"/>
  <c r="C68" i="24"/>
  <c r="J118" i="24"/>
  <c r="T150" i="24"/>
  <c r="O87" i="24"/>
  <c r="K19" i="21"/>
  <c r="G19" i="24"/>
  <c r="F42" i="21"/>
  <c r="G82" i="19"/>
  <c r="U158" i="27"/>
  <c r="C89" i="24"/>
  <c r="E86" i="19"/>
  <c r="G54" i="19"/>
  <c r="S150" i="24"/>
  <c r="D118" i="24"/>
  <c r="Q68" i="24"/>
  <c r="R67" i="24"/>
  <c r="T31" i="24"/>
  <c r="O76" i="24"/>
  <c r="T153" i="24"/>
  <c r="O153" i="24"/>
  <c r="E84" i="19"/>
  <c r="N17" i="24"/>
  <c r="AL81" i="24"/>
  <c r="Q174" i="24"/>
  <c r="R174" i="24"/>
  <c r="R169" i="24"/>
  <c r="O169" i="24"/>
  <c r="Q43" i="24"/>
  <c r="S165" i="24"/>
  <c r="U94" i="24"/>
  <c r="O165" i="24"/>
  <c r="S127" i="24"/>
  <c r="E15" i="21"/>
  <c r="N121" i="24"/>
  <c r="O37" i="24"/>
  <c r="R121" i="24"/>
  <c r="O127" i="24"/>
  <c r="Q127" i="24"/>
  <c r="F127" i="24"/>
  <c r="T127" i="24"/>
  <c r="K38" i="24"/>
  <c r="J38" i="24"/>
  <c r="F38" i="24"/>
  <c r="R38" i="24"/>
  <c r="M35" i="24"/>
  <c r="H66" i="24"/>
  <c r="G66" i="24"/>
  <c r="E66" i="24"/>
  <c r="S144" i="24"/>
  <c r="U121" i="24"/>
  <c r="T98" i="24"/>
  <c r="H174" i="24"/>
  <c r="F11" i="21"/>
  <c r="J11" i="21"/>
  <c r="D128" i="19"/>
  <c r="G3" i="21"/>
  <c r="C3" i="21"/>
  <c r="I165" i="19"/>
  <c r="D15" i="21"/>
  <c r="G94" i="24"/>
  <c r="J94" i="24"/>
  <c r="S40" i="24"/>
  <c r="G40" i="24"/>
  <c r="H40" i="24"/>
  <c r="U40" i="24"/>
  <c r="U97" i="24"/>
  <c r="O97" i="24"/>
  <c r="M97" i="24"/>
  <c r="Q98" i="24"/>
  <c r="M98" i="24"/>
  <c r="F98" i="24"/>
  <c r="M118" i="24"/>
  <c r="S37" i="24"/>
  <c r="C9" i="24"/>
  <c r="Q9" i="24"/>
  <c r="T43" i="24"/>
  <c r="S43" i="24"/>
  <c r="D43" i="24"/>
  <c r="N27" i="24"/>
  <c r="T27" i="24"/>
  <c r="F108" i="19"/>
  <c r="M117" i="24"/>
  <c r="S117" i="24"/>
  <c r="H70" i="19"/>
  <c r="S176" i="24"/>
  <c r="E176" i="24"/>
  <c r="J24" i="21"/>
  <c r="O107" i="24"/>
  <c r="K165" i="24"/>
  <c r="P102" i="24"/>
  <c r="P47" i="24"/>
  <c r="I117" i="24"/>
  <c r="G29" i="24"/>
  <c r="O19" i="24"/>
  <c r="E165" i="24"/>
  <c r="G102" i="24"/>
  <c r="G60" i="24"/>
  <c r="C117" i="24"/>
  <c r="E142" i="24"/>
  <c r="C142" i="24"/>
  <c r="P32" i="24"/>
  <c r="G32" i="24"/>
  <c r="I47" i="24"/>
  <c r="P29" i="24"/>
  <c r="J26" i="24"/>
  <c r="P115" i="24"/>
  <c r="N23" i="24"/>
  <c r="U47" i="24"/>
  <c r="D142" i="24"/>
  <c r="H117" i="24"/>
  <c r="D64" i="24"/>
  <c r="U20" i="24"/>
  <c r="O20" i="24"/>
  <c r="O158" i="24"/>
  <c r="K72" i="24"/>
  <c r="I72" i="24"/>
  <c r="K152" i="24"/>
  <c r="U123" i="24"/>
  <c r="M19" i="24"/>
  <c r="D144" i="24"/>
  <c r="P142" i="24"/>
  <c r="S47" i="24"/>
  <c r="D60" i="24"/>
  <c r="G68" i="24"/>
  <c r="E62" i="24"/>
  <c r="D156" i="19"/>
  <c r="E140" i="24"/>
  <c r="T23" i="24"/>
  <c r="J155" i="24"/>
  <c r="T110" i="24"/>
  <c r="I44" i="24"/>
  <c r="I55" i="24"/>
  <c r="H139" i="19"/>
  <c r="H19" i="21"/>
  <c r="Q25" i="24"/>
  <c r="H105" i="24"/>
  <c r="J25" i="24"/>
  <c r="R119" i="24"/>
  <c r="U110" i="24"/>
  <c r="P50" i="24"/>
  <c r="M148" i="24"/>
  <c r="I25" i="24"/>
  <c r="P148" i="24"/>
  <c r="D19" i="21"/>
  <c r="K150" i="24"/>
  <c r="N171" i="24"/>
  <c r="F156" i="19"/>
  <c r="H88" i="19"/>
  <c r="G109" i="19"/>
  <c r="I166" i="19"/>
  <c r="H110" i="19"/>
  <c r="D117" i="19"/>
  <c r="F160" i="24"/>
  <c r="O160" i="24"/>
  <c r="U81" i="24"/>
  <c r="Q44" i="24"/>
  <c r="F151" i="24"/>
  <c r="S151" i="24"/>
  <c r="I99" i="24"/>
  <c r="G119" i="24"/>
  <c r="S119" i="24"/>
  <c r="F25" i="24"/>
  <c r="N148" i="24"/>
  <c r="H24" i="21"/>
  <c r="I42" i="21"/>
  <c r="T158" i="27"/>
  <c r="N89" i="24"/>
  <c r="P89" i="24"/>
  <c r="I54" i="19"/>
  <c r="P150" i="24"/>
  <c r="E118" i="24"/>
  <c r="J68" i="24"/>
  <c r="T67" i="24"/>
  <c r="P31" i="24"/>
  <c r="R153" i="24"/>
  <c r="T151" i="24"/>
  <c r="G84" i="19"/>
  <c r="R25" i="24"/>
  <c r="O25" i="24"/>
  <c r="H121" i="24"/>
  <c r="R148" i="24"/>
  <c r="N31" i="24"/>
  <c r="O115" i="24"/>
  <c r="T145" i="27"/>
  <c r="P145" i="27"/>
  <c r="S145" i="27"/>
  <c r="O145" i="27"/>
  <c r="T171" i="24"/>
  <c r="E121" i="19"/>
  <c r="F121" i="19"/>
  <c r="R145" i="27"/>
  <c r="Q146" i="24"/>
  <c r="O146" i="24"/>
  <c r="N146" i="24"/>
  <c r="C146" i="24"/>
  <c r="R146" i="24"/>
  <c r="G146" i="24"/>
  <c r="T146" i="24"/>
  <c r="I146" i="24"/>
  <c r="S146" i="24"/>
  <c r="H146" i="24"/>
  <c r="E146" i="24"/>
  <c r="M146" i="24"/>
  <c r="U146" i="24"/>
  <c r="P146" i="24"/>
  <c r="J146" i="24"/>
  <c r="D146" i="24"/>
  <c r="F146" i="24"/>
  <c r="K146" i="24"/>
  <c r="J170" i="24"/>
  <c r="I170" i="24"/>
  <c r="G170" i="24"/>
  <c r="D170" i="24"/>
  <c r="H170" i="24"/>
  <c r="K170" i="24"/>
  <c r="E170" i="24"/>
  <c r="F170" i="24"/>
  <c r="C170" i="24"/>
  <c r="P170" i="24"/>
  <c r="T170" i="24"/>
  <c r="M170" i="24"/>
  <c r="O170" i="24"/>
  <c r="Q170" i="24"/>
  <c r="N170" i="24"/>
  <c r="S170" i="24"/>
  <c r="G96" i="24"/>
  <c r="F96" i="24"/>
  <c r="K96" i="24"/>
  <c r="O96" i="24"/>
  <c r="U96" i="24"/>
  <c r="H96" i="24"/>
  <c r="M96" i="24"/>
  <c r="N96" i="24"/>
  <c r="S96" i="24"/>
  <c r="D96" i="24"/>
  <c r="E96" i="24"/>
  <c r="Q96" i="24"/>
  <c r="P96" i="24"/>
  <c r="C96" i="24"/>
  <c r="T96" i="24"/>
  <c r="J96" i="24"/>
  <c r="R96" i="24"/>
  <c r="I96" i="24"/>
  <c r="E8" i="24"/>
  <c r="C8" i="24"/>
  <c r="J8" i="24"/>
  <c r="H8" i="24"/>
  <c r="G8" i="24"/>
  <c r="D8" i="24"/>
  <c r="I8" i="24"/>
  <c r="K8" i="24"/>
  <c r="F8" i="24"/>
  <c r="R8" i="24"/>
  <c r="O8" i="24"/>
  <c r="T8" i="24"/>
  <c r="M8" i="24"/>
  <c r="N8" i="24"/>
  <c r="P8" i="24"/>
  <c r="C157" i="24"/>
  <c r="E157" i="24"/>
  <c r="K157" i="24"/>
  <c r="D157" i="24"/>
  <c r="G157" i="24"/>
  <c r="J157" i="24"/>
  <c r="F157" i="24"/>
  <c r="H157" i="24"/>
  <c r="I157" i="24"/>
  <c r="P157" i="24"/>
  <c r="U157" i="24"/>
  <c r="O157" i="24"/>
  <c r="R157" i="24"/>
  <c r="Q157" i="24"/>
  <c r="S157" i="24"/>
  <c r="T157" i="24"/>
  <c r="M145" i="24"/>
  <c r="G145" i="24"/>
  <c r="J145" i="24"/>
  <c r="I145" i="24"/>
  <c r="C145" i="24"/>
  <c r="H145" i="24"/>
  <c r="E145" i="24"/>
  <c r="K145" i="24"/>
  <c r="F145" i="24"/>
  <c r="D145" i="24"/>
  <c r="Q145" i="24"/>
  <c r="O145" i="24"/>
  <c r="P145" i="24"/>
  <c r="U145" i="24"/>
  <c r="T145" i="24"/>
  <c r="R145" i="24"/>
  <c r="K28" i="24"/>
  <c r="E28" i="24"/>
  <c r="J28" i="24"/>
  <c r="G28" i="24"/>
  <c r="I28" i="24"/>
  <c r="F28" i="24"/>
  <c r="D28" i="24"/>
  <c r="H28" i="24"/>
  <c r="S28" i="24"/>
  <c r="N28" i="24"/>
  <c r="T28" i="24"/>
  <c r="R28" i="24"/>
  <c r="M28" i="24"/>
  <c r="Q28" i="24"/>
  <c r="O28" i="24"/>
  <c r="P28" i="24"/>
  <c r="C28" i="24"/>
  <c r="U28" i="24"/>
  <c r="K12" i="24"/>
  <c r="G12" i="24"/>
  <c r="H12" i="24"/>
  <c r="I12" i="24"/>
  <c r="E12" i="24"/>
  <c r="F12" i="24"/>
  <c r="J12" i="24"/>
  <c r="C12" i="24"/>
  <c r="D12" i="24"/>
  <c r="S12" i="24"/>
  <c r="M12" i="24"/>
  <c r="O12" i="24"/>
  <c r="Q12" i="24"/>
  <c r="R12" i="24"/>
  <c r="N12" i="24"/>
  <c r="P12" i="24"/>
  <c r="H103" i="24"/>
  <c r="G103" i="24"/>
  <c r="I103" i="24"/>
  <c r="E103" i="24"/>
  <c r="C103" i="24"/>
  <c r="J103" i="24"/>
  <c r="D103" i="24"/>
  <c r="F103" i="24"/>
  <c r="K103" i="24"/>
  <c r="N103" i="24"/>
  <c r="O103" i="24"/>
  <c r="U103" i="24"/>
  <c r="T103" i="24"/>
  <c r="M103" i="24"/>
  <c r="R103" i="24"/>
  <c r="Q103" i="24"/>
  <c r="F2" i="24"/>
  <c r="E2" i="24"/>
  <c r="N2" i="24"/>
  <c r="Q2" i="24"/>
  <c r="C2" i="24"/>
  <c r="G2" i="24"/>
  <c r="R2" i="24"/>
  <c r="S2" i="24"/>
  <c r="O2" i="24"/>
  <c r="H2" i="24"/>
  <c r="J2" i="24"/>
  <c r="P2" i="24"/>
  <c r="U2" i="24"/>
  <c r="M2" i="24"/>
  <c r="U73" i="24"/>
  <c r="S73" i="24"/>
  <c r="T73" i="24"/>
  <c r="Q73" i="24"/>
  <c r="C73" i="24"/>
  <c r="O73" i="24"/>
  <c r="P73" i="24"/>
  <c r="N73" i="24"/>
  <c r="J73" i="24"/>
  <c r="I73" i="24"/>
  <c r="M73" i="24"/>
  <c r="E73" i="24"/>
  <c r="F73" i="24"/>
  <c r="R73" i="24"/>
  <c r="U93" i="24"/>
  <c r="S93" i="24"/>
  <c r="F93" i="24"/>
  <c r="P93" i="24"/>
  <c r="N93" i="24"/>
  <c r="R93" i="24"/>
  <c r="J93" i="24"/>
  <c r="D93" i="24"/>
  <c r="E93" i="24"/>
  <c r="Q93" i="24"/>
  <c r="G93" i="24"/>
  <c r="M93" i="24"/>
  <c r="T93" i="24"/>
  <c r="O93" i="24"/>
  <c r="C93" i="24"/>
  <c r="M45" i="24"/>
  <c r="J45" i="24"/>
  <c r="N45" i="24"/>
  <c r="F45" i="24"/>
  <c r="D45" i="24"/>
  <c r="P45" i="24"/>
  <c r="H45" i="24"/>
  <c r="R45" i="24"/>
  <c r="O45" i="24"/>
  <c r="E45" i="24"/>
  <c r="G45" i="24"/>
  <c r="Q45" i="24"/>
  <c r="I45" i="24"/>
  <c r="U45" i="24"/>
  <c r="K45" i="24"/>
  <c r="S45" i="24"/>
  <c r="J154" i="24"/>
  <c r="O154" i="24"/>
  <c r="G154" i="24"/>
  <c r="H154" i="24"/>
  <c r="N154" i="24"/>
  <c r="P154" i="24"/>
  <c r="E154" i="24"/>
  <c r="I154" i="24"/>
  <c r="K154" i="24"/>
  <c r="R154" i="24"/>
  <c r="T154" i="24"/>
  <c r="S154" i="24"/>
  <c r="D154" i="24"/>
  <c r="F154" i="24"/>
  <c r="M154" i="24"/>
  <c r="K129" i="24"/>
  <c r="P129" i="24"/>
  <c r="C129" i="24"/>
  <c r="U129" i="24"/>
  <c r="S129" i="24"/>
  <c r="Q129" i="24"/>
  <c r="E129" i="24"/>
  <c r="M129" i="24"/>
  <c r="F129" i="24"/>
  <c r="R129" i="24"/>
  <c r="N129" i="24"/>
  <c r="T129" i="24"/>
  <c r="O129" i="24"/>
  <c r="G129" i="24"/>
  <c r="I129" i="24"/>
  <c r="D159" i="24"/>
  <c r="T159" i="24"/>
  <c r="R159" i="24"/>
  <c r="N159" i="24"/>
  <c r="H159" i="24"/>
  <c r="J159" i="24"/>
  <c r="M159" i="24"/>
  <c r="C159" i="24"/>
  <c r="P159" i="24"/>
  <c r="K159" i="24"/>
  <c r="O159" i="24"/>
  <c r="E159" i="24"/>
  <c r="G159" i="24"/>
  <c r="S167" i="24"/>
  <c r="R167" i="24"/>
  <c r="P167" i="24"/>
  <c r="F167" i="24"/>
  <c r="T167" i="24"/>
  <c r="H167" i="24"/>
  <c r="C167" i="24"/>
  <c r="U167" i="24"/>
  <c r="Q167" i="24"/>
  <c r="O167" i="24"/>
  <c r="D167" i="24"/>
  <c r="G167" i="24"/>
  <c r="G57" i="24"/>
  <c r="E57" i="24"/>
  <c r="C57" i="24"/>
  <c r="F57" i="24"/>
  <c r="R57" i="24"/>
  <c r="U57" i="24"/>
  <c r="S57" i="24"/>
  <c r="O57" i="24"/>
  <c r="K57" i="24"/>
  <c r="M57" i="24"/>
  <c r="I57" i="24"/>
  <c r="J57" i="24"/>
  <c r="P57" i="24"/>
  <c r="Q57" i="24"/>
  <c r="F130" i="24"/>
  <c r="I130" i="24"/>
  <c r="Q130" i="24"/>
  <c r="E130" i="24"/>
  <c r="N130" i="24"/>
  <c r="D130" i="24"/>
  <c r="H130" i="24"/>
  <c r="S130" i="24"/>
  <c r="R130" i="24"/>
  <c r="J130" i="24"/>
  <c r="T130" i="24"/>
  <c r="U130" i="24"/>
  <c r="M130" i="24"/>
  <c r="C130" i="24"/>
  <c r="K137" i="24"/>
  <c r="E137" i="24"/>
  <c r="T137" i="24"/>
  <c r="D137" i="24"/>
  <c r="H137" i="24"/>
  <c r="U137" i="24"/>
  <c r="N137" i="24"/>
  <c r="Q137" i="24"/>
  <c r="G137" i="24"/>
  <c r="R137" i="24"/>
  <c r="P137" i="24"/>
  <c r="F137" i="24"/>
  <c r="S137" i="24"/>
  <c r="C137" i="24"/>
  <c r="K56" i="24"/>
  <c r="H56" i="24"/>
  <c r="E56" i="24"/>
  <c r="M56" i="24"/>
  <c r="S56" i="24"/>
  <c r="P56" i="24"/>
  <c r="I56" i="24"/>
  <c r="D56" i="24"/>
  <c r="N56" i="24"/>
  <c r="O56" i="24"/>
  <c r="J56" i="24"/>
  <c r="F56" i="24"/>
  <c r="U56" i="24"/>
  <c r="R56" i="24"/>
  <c r="P113" i="24"/>
  <c r="R113" i="24"/>
  <c r="S113" i="24"/>
  <c r="N113" i="24"/>
  <c r="M113" i="24"/>
  <c r="F113" i="24"/>
  <c r="O113" i="24"/>
  <c r="U113" i="24"/>
  <c r="J113" i="24"/>
  <c r="T113" i="24"/>
  <c r="K113" i="24"/>
  <c r="K156" i="24"/>
  <c r="I156" i="24"/>
  <c r="R156" i="24"/>
  <c r="Q156" i="24"/>
  <c r="E156" i="24"/>
  <c r="G156" i="24"/>
  <c r="M156" i="24"/>
  <c r="S156" i="24"/>
  <c r="F156" i="24"/>
  <c r="P156" i="24"/>
  <c r="C156" i="24"/>
  <c r="U156" i="24"/>
  <c r="N156" i="24"/>
  <c r="C100" i="24"/>
  <c r="K100" i="24"/>
  <c r="O100" i="24"/>
  <c r="T100" i="24"/>
  <c r="D100" i="24"/>
  <c r="J100" i="24"/>
  <c r="R100" i="24"/>
  <c r="N100" i="24"/>
  <c r="F100" i="24"/>
  <c r="I100" i="24"/>
  <c r="S100" i="24"/>
  <c r="U100" i="24"/>
  <c r="P83" i="24"/>
  <c r="Q83" i="24"/>
  <c r="E83" i="24"/>
  <c r="R83" i="24"/>
  <c r="C83" i="24"/>
  <c r="J83" i="24"/>
  <c r="K83" i="24"/>
  <c r="S83" i="24"/>
  <c r="I83" i="24"/>
  <c r="N83" i="24"/>
  <c r="F83" i="24"/>
  <c r="D83" i="24"/>
  <c r="J168" i="24"/>
  <c r="D168" i="24"/>
  <c r="N168" i="24"/>
  <c r="Q168" i="24"/>
  <c r="F168" i="24"/>
  <c r="C168" i="24"/>
  <c r="U168" i="24"/>
  <c r="K168" i="24"/>
  <c r="E168" i="24"/>
  <c r="R168" i="24"/>
  <c r="S168" i="24"/>
  <c r="O168" i="24"/>
  <c r="I168" i="24"/>
  <c r="M168" i="24"/>
  <c r="D114" i="24"/>
  <c r="G114" i="24"/>
  <c r="T114" i="24"/>
  <c r="R114" i="24"/>
  <c r="J114" i="24"/>
  <c r="Q114" i="24"/>
  <c r="U114" i="24"/>
  <c r="F114" i="24"/>
  <c r="C114" i="24"/>
  <c r="P114" i="24"/>
  <c r="O114" i="24"/>
  <c r="M114" i="24"/>
  <c r="H114" i="24"/>
  <c r="G124" i="24"/>
  <c r="D124" i="24"/>
  <c r="P124" i="24"/>
  <c r="R124" i="24"/>
  <c r="H124" i="24"/>
  <c r="I124" i="24"/>
  <c r="M124" i="24"/>
  <c r="U124" i="24"/>
  <c r="Q124" i="24"/>
  <c r="K124" i="24"/>
  <c r="C124" i="24"/>
  <c r="S124" i="24"/>
  <c r="F124" i="24"/>
  <c r="J124" i="24"/>
  <c r="G133" i="24"/>
  <c r="N133" i="24"/>
  <c r="F133" i="24"/>
  <c r="J133" i="24"/>
  <c r="O133" i="24"/>
  <c r="P133" i="24"/>
  <c r="D133" i="24"/>
  <c r="E133" i="24"/>
  <c r="H133" i="24"/>
  <c r="C133" i="24"/>
  <c r="M133" i="24"/>
  <c r="T133" i="24"/>
  <c r="R133" i="24"/>
  <c r="I133" i="24"/>
  <c r="S51" i="24"/>
  <c r="T51" i="24"/>
  <c r="Q51" i="24"/>
  <c r="P51" i="24"/>
  <c r="R51" i="24"/>
  <c r="O51" i="24"/>
  <c r="N51" i="24"/>
  <c r="F51" i="24"/>
  <c r="U51" i="24"/>
  <c r="M51" i="24"/>
  <c r="G51" i="24"/>
  <c r="H51" i="24"/>
  <c r="C51" i="24"/>
  <c r="K51" i="24"/>
  <c r="J51" i="24"/>
  <c r="C74" i="24"/>
  <c r="E74" i="24"/>
  <c r="G74" i="24"/>
  <c r="H74" i="24"/>
  <c r="J74" i="24"/>
  <c r="F74" i="24"/>
  <c r="D74" i="24"/>
  <c r="I74" i="24"/>
  <c r="K74" i="24"/>
  <c r="S74" i="24"/>
  <c r="U74" i="24"/>
  <c r="R74" i="24"/>
  <c r="T74" i="24"/>
  <c r="M74" i="24"/>
  <c r="Q74" i="24"/>
  <c r="P74" i="24"/>
  <c r="D79" i="24"/>
  <c r="K79" i="24"/>
  <c r="R79" i="24"/>
  <c r="Q79" i="24"/>
  <c r="P79" i="24"/>
  <c r="C79" i="24"/>
  <c r="J79" i="24"/>
  <c r="M79" i="24"/>
  <c r="N79" i="24"/>
  <c r="S79" i="24"/>
  <c r="E79" i="24"/>
  <c r="U79" i="24"/>
  <c r="F79" i="24"/>
  <c r="C149" i="24"/>
  <c r="I149" i="24"/>
  <c r="N149" i="24"/>
  <c r="J149" i="24"/>
  <c r="K149" i="24"/>
  <c r="U149" i="24"/>
  <c r="P149" i="24"/>
  <c r="S149" i="24"/>
  <c r="D149" i="24"/>
  <c r="G149" i="24"/>
  <c r="M149" i="24"/>
  <c r="T149" i="24"/>
  <c r="H149" i="24"/>
  <c r="D59" i="24"/>
  <c r="K59" i="24"/>
  <c r="C59" i="24"/>
  <c r="H59" i="24"/>
  <c r="G59" i="24"/>
  <c r="J59" i="24"/>
  <c r="E59" i="24"/>
  <c r="I59" i="24"/>
  <c r="F59" i="24"/>
  <c r="N59" i="24"/>
  <c r="U59" i="24"/>
  <c r="Q59" i="24"/>
  <c r="R59" i="24"/>
  <c r="S59" i="24"/>
  <c r="T59" i="24"/>
  <c r="M59" i="24"/>
  <c r="K69" i="24"/>
  <c r="F69" i="24"/>
  <c r="N69" i="24"/>
  <c r="D69" i="24"/>
  <c r="G69" i="24"/>
  <c r="H69" i="24"/>
  <c r="E69" i="24"/>
  <c r="O69" i="24"/>
  <c r="M69" i="24"/>
  <c r="S69" i="24"/>
  <c r="I69" i="24"/>
  <c r="J69" i="24"/>
  <c r="P69" i="24"/>
  <c r="C69" i="24"/>
  <c r="U69" i="24"/>
  <c r="T69" i="24"/>
  <c r="R69" i="24"/>
  <c r="Q69" i="24"/>
  <c r="H112" i="24"/>
  <c r="T112" i="24"/>
  <c r="M112" i="24"/>
  <c r="F112" i="24"/>
  <c r="R112" i="24"/>
  <c r="U112" i="24"/>
  <c r="C112" i="24"/>
  <c r="N112" i="24"/>
  <c r="G112" i="24"/>
  <c r="O112" i="24"/>
  <c r="S112" i="24"/>
  <c r="Q112" i="24"/>
  <c r="P112" i="24"/>
  <c r="D112" i="24"/>
  <c r="T63" i="24"/>
  <c r="S63" i="24"/>
  <c r="E63" i="24"/>
  <c r="H63" i="24"/>
  <c r="N63" i="24"/>
  <c r="G63" i="24"/>
  <c r="F63" i="24"/>
  <c r="C63" i="24"/>
  <c r="J63" i="24"/>
  <c r="R63" i="24"/>
  <c r="O63" i="24"/>
  <c r="P63" i="24"/>
  <c r="I63" i="24"/>
  <c r="E138" i="24"/>
  <c r="F138" i="24"/>
  <c r="G138" i="24"/>
  <c r="M138" i="24"/>
  <c r="T138" i="24"/>
  <c r="J138" i="24"/>
  <c r="D138" i="24"/>
  <c r="N138" i="24"/>
  <c r="H138" i="24"/>
  <c r="I138" i="24"/>
  <c r="C138" i="24"/>
  <c r="R138" i="24"/>
  <c r="U138" i="24"/>
  <c r="F162" i="24"/>
  <c r="R162" i="24"/>
  <c r="T162" i="24"/>
  <c r="I162" i="24"/>
  <c r="G162" i="24"/>
  <c r="C162" i="24"/>
  <c r="H162" i="24"/>
  <c r="P162" i="24"/>
  <c r="M162" i="24"/>
  <c r="Q162" i="24"/>
  <c r="S162" i="24"/>
  <c r="O162" i="24"/>
  <c r="AL157" i="24"/>
  <c r="X157" i="24"/>
  <c r="AK157" i="24"/>
  <c r="AM157" i="24"/>
  <c r="AL147" i="24"/>
  <c r="AH147" i="24"/>
  <c r="S145" i="24"/>
  <c r="T79" i="24"/>
  <c r="U170" i="24"/>
  <c r="T56" i="24"/>
  <c r="O137" i="24"/>
  <c r="P138" i="24"/>
  <c r="Q133" i="24"/>
  <c r="O130" i="24"/>
  <c r="T12" i="24"/>
  <c r="Q149" i="24"/>
  <c r="G79" i="24"/>
  <c r="S138" i="24"/>
  <c r="M63" i="24"/>
  <c r="K112" i="24"/>
  <c r="O149" i="24"/>
  <c r="AF125" i="24"/>
  <c r="AM125" i="24"/>
  <c r="H83" i="24"/>
  <c r="S103" i="24"/>
  <c r="Q159" i="24"/>
  <c r="H73" i="24"/>
  <c r="K93" i="24"/>
  <c r="E167" i="24"/>
  <c r="T45" i="24"/>
  <c r="E51" i="24"/>
  <c r="D51" i="24"/>
  <c r="S8" i="24"/>
  <c r="E100" i="24"/>
  <c r="K114" i="24"/>
  <c r="D162" i="24"/>
  <c r="C113" i="24"/>
  <c r="U8" i="24"/>
  <c r="E113" i="24"/>
  <c r="I114" i="24"/>
  <c r="N162" i="24"/>
  <c r="S114" i="24"/>
  <c r="H156" i="24"/>
  <c r="I113" i="24"/>
  <c r="N77" i="24"/>
  <c r="O77" i="24"/>
  <c r="I77" i="24"/>
  <c r="F77" i="24"/>
  <c r="U77" i="24"/>
  <c r="R77" i="24"/>
  <c r="E77" i="24"/>
  <c r="C77" i="24"/>
  <c r="D77" i="24"/>
  <c r="Q77" i="24"/>
  <c r="J77" i="24"/>
  <c r="G77" i="24"/>
  <c r="S77" i="24"/>
  <c r="T77" i="24"/>
  <c r="K77" i="24"/>
  <c r="M77" i="24"/>
  <c r="P77" i="24"/>
  <c r="H77" i="24"/>
  <c r="W157" i="24"/>
  <c r="AD157" i="24"/>
  <c r="AJ157" i="24"/>
  <c r="Z147" i="24"/>
  <c r="N145" i="24"/>
  <c r="H129" i="24"/>
  <c r="R170" i="24"/>
  <c r="Q56" i="24"/>
  <c r="J137" i="24"/>
  <c r="I112" i="24"/>
  <c r="S133" i="24"/>
  <c r="C154" i="24"/>
  <c r="U12" i="24"/>
  <c r="O138" i="24"/>
  <c r="K63" i="24"/>
  <c r="F149" i="24"/>
  <c r="AC158" i="24"/>
  <c r="AD158" i="24"/>
  <c r="X158" i="24"/>
  <c r="AE158" i="24"/>
  <c r="Y143" i="24"/>
  <c r="X143" i="24"/>
  <c r="AH143" i="24"/>
  <c r="AL143" i="24"/>
  <c r="AL44" i="24"/>
  <c r="AA44" i="24"/>
  <c r="AO91" i="24"/>
  <c r="Z91" i="24"/>
  <c r="AA91" i="24"/>
  <c r="AF91" i="24"/>
  <c r="AK177" i="24"/>
  <c r="AD177" i="24"/>
  <c r="F159" i="24"/>
  <c r="N167" i="24"/>
  <c r="D2" i="24"/>
  <c r="H57" i="24"/>
  <c r="N57" i="24"/>
  <c r="U159" i="24"/>
  <c r="N157" i="24"/>
  <c r="D57" i="24"/>
  <c r="O156" i="24"/>
  <c r="K167" i="24"/>
  <c r="I93" i="24"/>
  <c r="J156" i="24"/>
  <c r="M83" i="24"/>
  <c r="P168" i="24"/>
  <c r="E162" i="24"/>
  <c r="D113" i="24"/>
  <c r="Q8" i="24"/>
  <c r="U83" i="24"/>
  <c r="T124" i="24"/>
  <c r="O83" i="24"/>
  <c r="E114" i="24"/>
  <c r="T168" i="24"/>
  <c r="N74" i="24"/>
  <c r="AE157" i="24"/>
  <c r="Y157" i="24"/>
  <c r="AB147" i="24"/>
  <c r="AG157" i="24"/>
  <c r="AO157" i="24"/>
  <c r="AB157" i="24"/>
  <c r="AH157" i="24"/>
  <c r="Z157" i="24"/>
  <c r="Y147" i="24"/>
  <c r="X147" i="24"/>
  <c r="W147" i="24"/>
  <c r="U63" i="24"/>
  <c r="D129" i="24"/>
  <c r="O79" i="24"/>
  <c r="C56" i="24"/>
  <c r="I137" i="24"/>
  <c r="K133" i="24"/>
  <c r="K130" i="24"/>
  <c r="Q154" i="24"/>
  <c r="Q63" i="24"/>
  <c r="E149" i="24"/>
  <c r="P100" i="24"/>
  <c r="T2" i="24"/>
  <c r="P103" i="24"/>
  <c r="I159" i="24"/>
  <c r="T57" i="24"/>
  <c r="J167" i="24"/>
  <c r="S159" i="24"/>
  <c r="T156" i="24"/>
  <c r="G73" i="24"/>
  <c r="E124" i="24"/>
  <c r="M167" i="24"/>
  <c r="H113" i="24"/>
  <c r="Q113" i="24"/>
  <c r="J162" i="24"/>
  <c r="H168" i="24"/>
  <c r="K162" i="24"/>
  <c r="N124" i="24"/>
  <c r="T83" i="24"/>
  <c r="G100" i="24"/>
  <c r="I48" i="24"/>
  <c r="G48" i="24"/>
  <c r="J48" i="24"/>
  <c r="K48" i="24"/>
  <c r="E48" i="24"/>
  <c r="C48" i="24"/>
  <c r="Q48" i="24"/>
  <c r="S48" i="24"/>
  <c r="H48" i="24"/>
  <c r="O48" i="24"/>
  <c r="R48" i="24"/>
  <c r="D48" i="24"/>
  <c r="T48" i="24"/>
  <c r="M48" i="24"/>
  <c r="U48" i="24"/>
  <c r="P48" i="24"/>
  <c r="F48" i="24"/>
  <c r="N48" i="24"/>
  <c r="H91" i="24"/>
  <c r="D91" i="24"/>
  <c r="I91" i="24"/>
  <c r="E91" i="24"/>
  <c r="C91" i="24"/>
  <c r="G91" i="24"/>
  <c r="F91" i="24"/>
  <c r="K91" i="24"/>
  <c r="J91" i="24"/>
  <c r="K108" i="24"/>
  <c r="F108" i="24"/>
  <c r="E108" i="24"/>
  <c r="G108" i="24"/>
  <c r="D108" i="24"/>
  <c r="J108" i="24"/>
  <c r="H108" i="24"/>
  <c r="C108" i="24"/>
  <c r="I108" i="24"/>
  <c r="K34" i="24"/>
  <c r="J34" i="24"/>
  <c r="F34" i="24"/>
  <c r="D34" i="24"/>
  <c r="H34" i="24"/>
  <c r="R34" i="24"/>
  <c r="N34" i="24"/>
  <c r="U34" i="24"/>
  <c r="G34" i="24"/>
  <c r="S34" i="24"/>
  <c r="T34" i="24"/>
  <c r="O34" i="24"/>
  <c r="E34" i="24"/>
  <c r="I34" i="24"/>
  <c r="P34" i="24"/>
  <c r="Q34" i="24"/>
  <c r="C34" i="24"/>
  <c r="M34" i="24"/>
  <c r="O131" i="24"/>
  <c r="Q131" i="24"/>
  <c r="R131" i="24"/>
  <c r="T131" i="24"/>
  <c r="N131" i="24"/>
  <c r="M131" i="24"/>
  <c r="G131" i="24"/>
  <c r="I131" i="24"/>
  <c r="J131" i="24"/>
  <c r="K131" i="24"/>
  <c r="U131" i="24"/>
  <c r="P131" i="24"/>
  <c r="D131" i="24"/>
  <c r="H131" i="24"/>
  <c r="S131" i="24"/>
  <c r="E131" i="24"/>
  <c r="F131" i="24"/>
  <c r="C131" i="24"/>
  <c r="H136" i="24"/>
  <c r="K136" i="24"/>
  <c r="R136" i="24"/>
  <c r="G136" i="24"/>
  <c r="D136" i="24"/>
  <c r="F136" i="24"/>
  <c r="N136" i="24"/>
  <c r="I136" i="24"/>
  <c r="C136" i="24"/>
  <c r="U136" i="24"/>
  <c r="Q136" i="24"/>
  <c r="M136" i="24"/>
  <c r="O136" i="24"/>
  <c r="J136" i="24"/>
  <c r="E136" i="24"/>
  <c r="T136" i="24"/>
  <c r="P136" i="24"/>
  <c r="S136" i="24"/>
  <c r="U126" i="24"/>
  <c r="P126" i="24"/>
  <c r="T126" i="24"/>
  <c r="J126" i="24"/>
  <c r="O126" i="24"/>
  <c r="M126" i="24"/>
  <c r="Q126" i="24"/>
  <c r="N126" i="24"/>
  <c r="R126" i="24"/>
  <c r="C126" i="24"/>
  <c r="K126" i="24"/>
  <c r="D126" i="24"/>
  <c r="F126" i="24"/>
  <c r="E126" i="24"/>
  <c r="H126" i="24"/>
  <c r="I126" i="24"/>
  <c r="S126" i="24"/>
  <c r="G126" i="24"/>
  <c r="H3" i="24"/>
  <c r="G3" i="24"/>
  <c r="C3" i="24"/>
  <c r="I3" i="24"/>
  <c r="J3" i="24"/>
  <c r="F3" i="24"/>
  <c r="D3" i="24"/>
  <c r="E3" i="24"/>
  <c r="K3" i="24"/>
  <c r="F65" i="24"/>
  <c r="G65" i="24"/>
  <c r="E65" i="24"/>
  <c r="K65" i="24"/>
  <c r="I65" i="24"/>
  <c r="D65" i="24"/>
  <c r="J65" i="24"/>
  <c r="C65" i="24"/>
  <c r="H65" i="24"/>
  <c r="U120" i="24"/>
  <c r="O120" i="24"/>
  <c r="C134" i="24"/>
  <c r="D134" i="24"/>
  <c r="F134" i="24"/>
  <c r="E116" i="24"/>
  <c r="F116" i="24"/>
  <c r="J86" i="24"/>
  <c r="K86" i="24"/>
  <c r="D166" i="24"/>
  <c r="K166" i="24"/>
  <c r="C166" i="24"/>
  <c r="F166" i="24"/>
  <c r="G166" i="24"/>
  <c r="J101" i="24"/>
  <c r="I101" i="24"/>
  <c r="H101" i="24"/>
  <c r="G101" i="24"/>
  <c r="C101" i="24"/>
  <c r="E101" i="24"/>
  <c r="D101" i="24"/>
  <c r="K101" i="24"/>
  <c r="F101" i="24"/>
  <c r="D10" i="24"/>
  <c r="J10" i="24"/>
  <c r="I10" i="24"/>
  <c r="H10" i="24"/>
  <c r="K10" i="24"/>
  <c r="E10" i="24"/>
  <c r="G10" i="24"/>
  <c r="H75" i="24"/>
  <c r="G75" i="24"/>
  <c r="D75" i="24"/>
  <c r="K75" i="24"/>
  <c r="F75" i="24"/>
  <c r="C75" i="24"/>
  <c r="E75" i="24"/>
  <c r="I75" i="24"/>
  <c r="J75" i="24"/>
  <c r="E53" i="24"/>
  <c r="J53" i="24"/>
  <c r="F53" i="24"/>
  <c r="G53" i="24"/>
  <c r="K53" i="24"/>
  <c r="I53" i="24"/>
  <c r="C53" i="24"/>
  <c r="H53" i="24"/>
  <c r="D53" i="24"/>
  <c r="U92" i="24"/>
  <c r="R92" i="24"/>
  <c r="C92" i="24"/>
  <c r="H92" i="24"/>
  <c r="Q92" i="24"/>
  <c r="N92" i="24"/>
  <c r="K92" i="24"/>
  <c r="G92" i="24"/>
  <c r="T92" i="24"/>
  <c r="P92" i="24"/>
  <c r="D92" i="24"/>
  <c r="F92" i="24"/>
  <c r="E92" i="24"/>
  <c r="S92" i="24"/>
  <c r="M92" i="24"/>
  <c r="J92" i="24"/>
  <c r="I92" i="24"/>
  <c r="O92" i="24"/>
  <c r="C67" i="24"/>
  <c r="F67" i="24"/>
  <c r="G67" i="24"/>
  <c r="H67" i="24"/>
  <c r="J67" i="24"/>
  <c r="D67" i="24"/>
  <c r="E67" i="24"/>
  <c r="K67" i="24"/>
  <c r="I67" i="24"/>
  <c r="E110" i="24"/>
  <c r="K110" i="24"/>
  <c r="D110" i="24"/>
  <c r="I110" i="24"/>
  <c r="G110" i="24"/>
  <c r="H110" i="24"/>
  <c r="J110" i="24"/>
  <c r="C110" i="24"/>
  <c r="F110" i="24"/>
  <c r="J123" i="24"/>
  <c r="K123" i="24"/>
  <c r="G123" i="24"/>
  <c r="F123" i="24"/>
  <c r="E123" i="24"/>
  <c r="D123" i="24"/>
  <c r="H123" i="24"/>
  <c r="I123" i="24"/>
  <c r="C123" i="24"/>
  <c r="H135" i="24"/>
  <c r="D135" i="24"/>
  <c r="J135" i="24"/>
  <c r="K135" i="24"/>
  <c r="E135" i="24"/>
  <c r="I135" i="24"/>
  <c r="G135" i="24"/>
  <c r="C135" i="24"/>
  <c r="F135" i="24"/>
  <c r="M49" i="24"/>
  <c r="P49" i="24"/>
  <c r="S49" i="24"/>
  <c r="T49" i="24"/>
  <c r="U49" i="24"/>
  <c r="N49" i="24"/>
  <c r="O49" i="24"/>
  <c r="R49" i="24"/>
  <c r="D49" i="24"/>
  <c r="G49" i="24"/>
  <c r="Q49" i="24"/>
  <c r="I49" i="24"/>
  <c r="K49" i="24"/>
  <c r="H49" i="24"/>
  <c r="F49" i="24"/>
  <c r="C49" i="24"/>
  <c r="J49" i="24"/>
  <c r="E49" i="24"/>
  <c r="C27" i="24"/>
  <c r="F27" i="24"/>
  <c r="I27" i="24"/>
  <c r="E27" i="24"/>
  <c r="D27" i="24"/>
  <c r="H27" i="24"/>
  <c r="G27" i="24"/>
  <c r="K27" i="24"/>
  <c r="F148" i="24"/>
  <c r="K148" i="24"/>
  <c r="D148" i="24"/>
  <c r="I148" i="24"/>
  <c r="J148" i="24"/>
  <c r="G148" i="24"/>
  <c r="E148" i="24"/>
  <c r="H148" i="24"/>
  <c r="C148" i="24"/>
  <c r="P70" i="24"/>
  <c r="N70" i="24"/>
  <c r="M70" i="24"/>
  <c r="Q70" i="24"/>
  <c r="R70" i="24"/>
  <c r="O70" i="24"/>
  <c r="S70" i="24"/>
  <c r="F70" i="24"/>
  <c r="T70" i="24"/>
  <c r="U70" i="24"/>
  <c r="J70" i="24"/>
  <c r="C70" i="24"/>
  <c r="E70" i="24"/>
  <c r="D70" i="24"/>
  <c r="K70" i="24"/>
  <c r="H70" i="24"/>
  <c r="I70" i="24"/>
  <c r="G70" i="24"/>
  <c r="D165" i="24"/>
  <c r="I165" i="24"/>
  <c r="J29" i="24"/>
  <c r="I29" i="24"/>
  <c r="D117" i="24"/>
  <c r="G117" i="24"/>
  <c r="H47" i="24"/>
  <c r="M47" i="24"/>
  <c r="T102" i="24"/>
  <c r="H102" i="24"/>
  <c r="C19" i="24"/>
  <c r="J19" i="24"/>
  <c r="J23" i="24"/>
  <c r="I23" i="24"/>
  <c r="E23" i="24"/>
  <c r="G23" i="24"/>
  <c r="K23" i="24"/>
  <c r="D23" i="24"/>
  <c r="F23" i="24"/>
  <c r="H23" i="24"/>
  <c r="C23" i="24"/>
  <c r="H169" i="24"/>
  <c r="F169" i="24"/>
  <c r="C169" i="24"/>
  <c r="K169" i="24"/>
  <c r="G169" i="24"/>
  <c r="D169" i="24"/>
  <c r="J169" i="24"/>
  <c r="E169" i="24"/>
  <c r="I169" i="24"/>
  <c r="F37" i="24"/>
  <c r="D37" i="24"/>
  <c r="H37" i="24"/>
  <c r="G37" i="24"/>
  <c r="J37" i="24"/>
  <c r="K37" i="24"/>
  <c r="E37" i="24"/>
  <c r="C37" i="24"/>
  <c r="I37" i="24"/>
  <c r="G17" i="24"/>
  <c r="H17" i="24"/>
  <c r="F17" i="24"/>
  <c r="D17" i="24"/>
  <c r="E17" i="24"/>
  <c r="C17" i="24"/>
  <c r="K17" i="24"/>
  <c r="J17" i="24"/>
  <c r="I17" i="24"/>
  <c r="G35" i="24"/>
  <c r="I35" i="24"/>
  <c r="P35" i="24"/>
  <c r="U35" i="24"/>
  <c r="I18" i="24"/>
  <c r="F18" i="24"/>
  <c r="D18" i="24"/>
  <c r="J76" i="24"/>
  <c r="D76" i="24"/>
  <c r="I76" i="24"/>
  <c r="F76" i="24"/>
  <c r="K76" i="24"/>
  <c r="E76" i="24"/>
  <c r="H76" i="24"/>
  <c r="G76" i="24"/>
  <c r="C76" i="24"/>
  <c r="K31" i="24"/>
  <c r="C31" i="24"/>
  <c r="I31" i="24"/>
  <c r="G31" i="24"/>
  <c r="J31" i="24"/>
  <c r="F31" i="24"/>
  <c r="H31" i="24"/>
  <c r="E31" i="24"/>
  <c r="D31" i="24"/>
  <c r="K87" i="24"/>
  <c r="D87" i="24"/>
  <c r="J87" i="24"/>
  <c r="G87" i="24"/>
  <c r="F87" i="24"/>
  <c r="H87" i="24"/>
  <c r="I87" i="24"/>
  <c r="C87" i="24"/>
  <c r="E87" i="24"/>
  <c r="R141" i="24"/>
  <c r="S141" i="24"/>
  <c r="H141" i="24"/>
  <c r="I141" i="24"/>
  <c r="Q141" i="24"/>
  <c r="N141" i="24"/>
  <c r="M141" i="24"/>
  <c r="F141" i="24"/>
  <c r="E141" i="24"/>
  <c r="U141" i="24"/>
  <c r="O141" i="24"/>
  <c r="D141" i="24"/>
  <c r="C141" i="24"/>
  <c r="P141" i="24"/>
  <c r="K141" i="24"/>
  <c r="T141" i="24"/>
  <c r="G141" i="24"/>
  <c r="J141" i="24"/>
  <c r="T90" i="24"/>
  <c r="G90" i="24"/>
  <c r="J90" i="24"/>
  <c r="Q90" i="24"/>
  <c r="O90" i="24"/>
  <c r="S90" i="24"/>
  <c r="K90" i="24"/>
  <c r="H90" i="24"/>
  <c r="E90" i="24"/>
  <c r="N90" i="24"/>
  <c r="R90" i="24"/>
  <c r="P90" i="24"/>
  <c r="D90" i="24"/>
  <c r="U90" i="24"/>
  <c r="F90" i="24"/>
  <c r="C90" i="24"/>
  <c r="M90" i="24"/>
  <c r="I90" i="24"/>
  <c r="E109" i="24"/>
  <c r="H109" i="24"/>
  <c r="G109" i="24"/>
  <c r="K109" i="24"/>
  <c r="D109" i="24"/>
  <c r="J109" i="24"/>
  <c r="F109" i="24"/>
  <c r="M109" i="24"/>
  <c r="P109" i="24"/>
  <c r="R109" i="24"/>
  <c r="T109" i="24"/>
  <c r="S109" i="24"/>
  <c r="U109" i="24"/>
  <c r="C109" i="24"/>
  <c r="N109" i="24"/>
  <c r="Q109" i="24"/>
  <c r="I109" i="24"/>
  <c r="O109" i="24"/>
  <c r="K115" i="24"/>
  <c r="J115" i="24"/>
  <c r="F115" i="24"/>
  <c r="C115" i="24"/>
  <c r="E115" i="24"/>
  <c r="I115" i="24"/>
  <c r="D115" i="24"/>
  <c r="H115" i="24"/>
  <c r="G115" i="24"/>
  <c r="K161" i="24"/>
  <c r="H161" i="24"/>
  <c r="R62" i="24"/>
  <c r="C62" i="24"/>
  <c r="H60" i="24"/>
  <c r="T60" i="24"/>
  <c r="C55" i="24"/>
  <c r="H55" i="24"/>
  <c r="D58" i="23"/>
  <c r="J58" i="23"/>
  <c r="I58" i="23"/>
  <c r="G58" i="23"/>
  <c r="K58" i="23"/>
  <c r="C58" i="23"/>
  <c r="H58" i="23"/>
  <c r="E58" i="23"/>
  <c r="F58" i="23"/>
  <c r="N4" i="24"/>
  <c r="F4" i="24"/>
  <c r="G4" i="24"/>
  <c r="I4" i="24"/>
  <c r="E4" i="24"/>
  <c r="J4" i="24"/>
  <c r="C4" i="24"/>
  <c r="K4" i="24"/>
  <c r="H4" i="24"/>
  <c r="D4" i="24"/>
  <c r="F155" i="24"/>
  <c r="K155" i="24"/>
  <c r="C155" i="24"/>
  <c r="H155" i="24"/>
  <c r="D132" i="24"/>
  <c r="I132" i="24"/>
  <c r="E132" i="24"/>
  <c r="K132" i="24"/>
  <c r="C132" i="24"/>
  <c r="G132" i="24"/>
  <c r="J132" i="24"/>
  <c r="F132" i="24"/>
  <c r="H132" i="24"/>
  <c r="E42" i="24"/>
  <c r="I42" i="24"/>
  <c r="E95" i="24"/>
  <c r="Q95" i="24"/>
  <c r="E122" i="24"/>
  <c r="F122" i="24"/>
  <c r="J122" i="24"/>
  <c r="G122" i="24"/>
  <c r="Y14" i="24"/>
  <c r="AE14" i="24"/>
  <c r="AI14" i="24"/>
  <c r="AB14" i="24"/>
  <c r="AM14" i="24"/>
  <c r="AK14" i="24"/>
  <c r="AC14" i="24"/>
  <c r="X14" i="24"/>
  <c r="AL14" i="24"/>
  <c r="AH40" i="24"/>
  <c r="AC40" i="24"/>
  <c r="AA40" i="24"/>
  <c r="AM40" i="24"/>
  <c r="AD40" i="24"/>
  <c r="AJ40" i="24"/>
  <c r="T36" i="24"/>
  <c r="U36" i="24"/>
  <c r="O36" i="24"/>
  <c r="M36" i="24"/>
  <c r="P36" i="24"/>
  <c r="Q36" i="24"/>
  <c r="I177" i="24"/>
  <c r="D177" i="24"/>
  <c r="O177" i="24"/>
  <c r="T177" i="24"/>
  <c r="N177" i="24"/>
  <c r="Q177" i="24"/>
  <c r="K177" i="24"/>
  <c r="S177" i="24"/>
  <c r="F177" i="24"/>
  <c r="G177" i="24"/>
  <c r="H177" i="24"/>
  <c r="U177" i="24"/>
  <c r="J177" i="24"/>
  <c r="P177" i="24"/>
  <c r="R85" i="24"/>
  <c r="N85" i="24"/>
  <c r="U85" i="24"/>
  <c r="Q85" i="24"/>
  <c r="T85" i="24"/>
  <c r="M85" i="24"/>
  <c r="W15" i="24"/>
  <c r="Y15" i="24"/>
  <c r="AH15" i="24"/>
  <c r="AN15" i="24"/>
  <c r="AO15" i="24"/>
  <c r="AD15" i="24"/>
  <c r="AF15" i="24"/>
  <c r="AA15" i="24"/>
  <c r="AL15" i="24"/>
  <c r="AC15" i="24"/>
  <c r="AI15" i="24"/>
  <c r="AE15" i="24"/>
  <c r="AG133" i="24"/>
  <c r="AL133" i="24"/>
  <c r="AH133" i="24"/>
  <c r="X133" i="24"/>
  <c r="Z133" i="24"/>
  <c r="AA133" i="24"/>
  <c r="W133" i="24"/>
  <c r="AN133" i="24"/>
  <c r="AD133" i="24"/>
  <c r="AJ133" i="24"/>
  <c r="AE133" i="24"/>
  <c r="W137" i="24"/>
  <c r="AI137" i="24"/>
  <c r="AJ137" i="24"/>
  <c r="AL137" i="24"/>
  <c r="AE137" i="24"/>
  <c r="Z137" i="24"/>
  <c r="AC137" i="24"/>
  <c r="AO137" i="24"/>
  <c r="AM137" i="24"/>
  <c r="AF137" i="24"/>
  <c r="X137" i="24"/>
  <c r="X168" i="24"/>
  <c r="AC168" i="24"/>
  <c r="AM168" i="24"/>
  <c r="AK168" i="24"/>
  <c r="AH168" i="24"/>
  <c r="AO168" i="24"/>
  <c r="W168" i="24"/>
  <c r="AE168" i="24"/>
  <c r="AA168" i="24"/>
  <c r="AB168" i="24"/>
  <c r="D11" i="24"/>
  <c r="R11" i="24"/>
  <c r="M11" i="24"/>
  <c r="F11" i="24"/>
  <c r="E11" i="24"/>
  <c r="G11" i="24"/>
  <c r="K11" i="24"/>
  <c r="N11" i="24"/>
  <c r="J11" i="24"/>
  <c r="S11" i="24"/>
  <c r="Q11" i="24"/>
  <c r="H11" i="24"/>
  <c r="P11" i="24"/>
  <c r="AD58" i="23"/>
  <c r="AI58" i="23"/>
  <c r="AC58" i="23"/>
  <c r="AN58" i="23"/>
  <c r="AM58" i="23"/>
  <c r="AO58" i="23"/>
  <c r="AB58" i="23"/>
  <c r="AJ58" i="23"/>
  <c r="AL58" i="23"/>
  <c r="AK58" i="23"/>
  <c r="AM113" i="24"/>
  <c r="AO113" i="24"/>
  <c r="AE113" i="24"/>
  <c r="AI113" i="24"/>
  <c r="Y113" i="24"/>
  <c r="AK113" i="24"/>
  <c r="AJ113" i="24"/>
  <c r="W113" i="24"/>
  <c r="AC113" i="24"/>
  <c r="AG162" i="24"/>
  <c r="AF162" i="24"/>
  <c r="X162" i="24"/>
  <c r="Y162" i="24"/>
  <c r="Z162" i="24"/>
  <c r="AO162" i="24"/>
  <c r="W162" i="24"/>
  <c r="AK162" i="24"/>
  <c r="AJ162" i="24"/>
  <c r="AH162" i="24"/>
  <c r="AI162" i="24"/>
  <c r="Z60" i="24"/>
  <c r="X60" i="24"/>
  <c r="AB95" i="24"/>
  <c r="AN95" i="24"/>
  <c r="X164" i="24"/>
  <c r="AC164" i="24"/>
  <c r="AF85" i="24"/>
  <c r="AG85" i="24"/>
  <c r="AH85" i="24"/>
  <c r="AM85" i="24"/>
  <c r="AN147" i="24"/>
  <c r="AI147" i="24"/>
  <c r="AM147" i="24"/>
  <c r="AJ147" i="24"/>
  <c r="AH60" i="24"/>
  <c r="Y60" i="24"/>
  <c r="W60" i="24"/>
  <c r="AE60" i="24"/>
  <c r="AO5" i="24"/>
  <c r="Z5" i="24"/>
  <c r="AG5" i="24"/>
  <c r="AN5" i="24"/>
  <c r="Y5" i="24"/>
  <c r="AB164" i="24"/>
  <c r="AE164" i="24"/>
  <c r="AG95" i="24"/>
  <c r="X95" i="24"/>
  <c r="AC95" i="24"/>
  <c r="Y95" i="24"/>
  <c r="AJ95" i="24"/>
  <c r="AG166" i="24"/>
  <c r="AL89" i="24"/>
  <c r="AJ89" i="24"/>
  <c r="AN166" i="24"/>
  <c r="AB166" i="24"/>
  <c r="W166" i="24"/>
  <c r="X113" i="24"/>
  <c r="AA14" i="24"/>
  <c r="AG113" i="24"/>
  <c r="AN14" i="24"/>
  <c r="AH113" i="24"/>
  <c r="AH58" i="23"/>
  <c r="AG58" i="23"/>
  <c r="AE58" i="23"/>
  <c r="AG14" i="24"/>
  <c r="AJ15" i="24"/>
  <c r="Z113" i="24"/>
  <c r="AC162" i="24"/>
  <c r="AM162" i="24"/>
  <c r="AL40" i="24"/>
  <c r="AG15" i="24"/>
  <c r="Y168" i="24"/>
  <c r="AD168" i="24"/>
  <c r="AF168" i="24"/>
  <c r="AH137" i="24"/>
  <c r="AB137" i="24"/>
  <c r="AA137" i="24"/>
  <c r="AK137" i="24"/>
  <c r="AK133" i="24"/>
  <c r="T11" i="24"/>
  <c r="O85" i="24"/>
  <c r="P85" i="24"/>
  <c r="M177" i="24"/>
  <c r="AC89" i="24"/>
  <c r="W89" i="24"/>
  <c r="Y89" i="24"/>
  <c r="AE89" i="24"/>
  <c r="AA89" i="24"/>
  <c r="AN89" i="24"/>
  <c r="X166" i="24"/>
  <c r="AD166" i="24"/>
  <c r="AJ166" i="24"/>
  <c r="AK166" i="24"/>
  <c r="AO166" i="24"/>
  <c r="AF164" i="24"/>
  <c r="AI164" i="24"/>
  <c r="Z85" i="24"/>
  <c r="Y85" i="24"/>
  <c r="AB85" i="24"/>
  <c r="AA85" i="24"/>
  <c r="AG147" i="24"/>
  <c r="AD147" i="24"/>
  <c r="AA147" i="24"/>
  <c r="AK147" i="24"/>
  <c r="AI60" i="24"/>
  <c r="AO60" i="24"/>
  <c r="AD60" i="24"/>
  <c r="AA60" i="24"/>
  <c r="AL5" i="24"/>
  <c r="AE5" i="24"/>
  <c r="AC5" i="24"/>
  <c r="AI5" i="24"/>
  <c r="AK164" i="24"/>
  <c r="Z164" i="24"/>
  <c r="AD95" i="24"/>
  <c r="AO95" i="24"/>
  <c r="AK95" i="24"/>
  <c r="X85" i="24"/>
  <c r="AA166" i="24"/>
  <c r="AD89" i="24"/>
  <c r="X89" i="24"/>
  <c r="AO89" i="24"/>
  <c r="Z89" i="24"/>
  <c r="AM166" i="24"/>
  <c r="Z166" i="24"/>
  <c r="Y166" i="24"/>
  <c r="AA113" i="24"/>
  <c r="Z14" i="24"/>
  <c r="AF113" i="24"/>
  <c r="AN113" i="24"/>
  <c r="W58" i="23"/>
  <c r="Y58" i="23"/>
  <c r="W14" i="24"/>
  <c r="AJ14" i="24"/>
  <c r="AA162" i="24"/>
  <c r="AG40" i="24"/>
  <c r="AI168" i="24"/>
  <c r="AL168" i="24"/>
  <c r="AJ168" i="24"/>
  <c r="AN168" i="24"/>
  <c r="AE162" i="24"/>
  <c r="Y40" i="24"/>
  <c r="AF133" i="24"/>
  <c r="AO133" i="24"/>
  <c r="AC133" i="24"/>
  <c r="AI133" i="24"/>
  <c r="AB133" i="24"/>
  <c r="I11" i="24"/>
  <c r="O11" i="24"/>
  <c r="S85" i="24"/>
  <c r="E177" i="24"/>
  <c r="AL175" i="24"/>
  <c r="Z175" i="24"/>
  <c r="AI175" i="24"/>
  <c r="AN175" i="24"/>
  <c r="AK175" i="24"/>
  <c r="AB175" i="24"/>
  <c r="AG42" i="24"/>
  <c r="AE42" i="24"/>
  <c r="AN146" i="24"/>
  <c r="AF146" i="24"/>
  <c r="AB132" i="24"/>
  <c r="AL132" i="24"/>
  <c r="I37" i="21"/>
  <c r="C37" i="21"/>
  <c r="G37" i="21"/>
  <c r="F37" i="21"/>
  <c r="K37" i="21"/>
  <c r="D37" i="21"/>
  <c r="H37" i="21"/>
  <c r="J37" i="21"/>
  <c r="E37" i="21"/>
  <c r="J85" i="24"/>
  <c r="G85" i="24"/>
  <c r="H85" i="24"/>
  <c r="K85" i="24"/>
  <c r="F85" i="24"/>
  <c r="C85" i="24"/>
  <c r="E85" i="24"/>
  <c r="D85" i="24"/>
  <c r="I85" i="24"/>
  <c r="E38" i="21"/>
  <c r="J38" i="21"/>
  <c r="I38" i="21"/>
  <c r="H38" i="21"/>
  <c r="K38" i="21"/>
  <c r="F38" i="21"/>
  <c r="G38" i="21"/>
  <c r="C38" i="21"/>
  <c r="D38" i="21"/>
  <c r="I118" i="19"/>
  <c r="E118" i="19"/>
  <c r="H118" i="19"/>
  <c r="G118" i="19"/>
  <c r="K118" i="19"/>
  <c r="F118" i="19"/>
  <c r="D118" i="19"/>
  <c r="C118" i="19"/>
  <c r="J118" i="19"/>
  <c r="C152" i="19"/>
  <c r="J152" i="19"/>
  <c r="G152" i="19"/>
  <c r="H152" i="19"/>
  <c r="K152" i="19"/>
  <c r="F152" i="19"/>
  <c r="I152" i="19"/>
  <c r="D152" i="19"/>
  <c r="E152" i="19"/>
  <c r="J22" i="21"/>
  <c r="C22" i="21"/>
  <c r="I22" i="21"/>
  <c r="G22" i="21"/>
  <c r="K22" i="21"/>
  <c r="H22" i="21"/>
  <c r="F22" i="21"/>
  <c r="E22" i="21"/>
  <c r="D22" i="21"/>
  <c r="H159" i="19"/>
  <c r="C159" i="19"/>
  <c r="G159" i="19"/>
  <c r="F159" i="19"/>
  <c r="E159" i="19"/>
  <c r="I159" i="19"/>
  <c r="K159" i="19"/>
  <c r="J159" i="19"/>
  <c r="D159" i="19"/>
  <c r="G176" i="24"/>
  <c r="R176" i="24"/>
  <c r="I176" i="24"/>
  <c r="F176" i="24"/>
  <c r="P176" i="24"/>
  <c r="E39" i="21"/>
  <c r="K39" i="21"/>
  <c r="I39" i="21"/>
  <c r="H39" i="21"/>
  <c r="F39" i="21"/>
  <c r="G39" i="21"/>
  <c r="J39" i="21"/>
  <c r="C39" i="21"/>
  <c r="D39" i="21"/>
  <c r="AJ13" i="24"/>
  <c r="E104" i="19"/>
  <c r="K104" i="19"/>
  <c r="D104" i="19"/>
  <c r="G104" i="19"/>
  <c r="J104" i="19"/>
  <c r="F104" i="19"/>
  <c r="C104" i="19"/>
  <c r="I104" i="19"/>
  <c r="H104" i="19"/>
  <c r="G153" i="24"/>
  <c r="D153" i="24"/>
  <c r="E153" i="24"/>
  <c r="C153" i="24"/>
  <c r="H153" i="24"/>
  <c r="I153" i="24"/>
  <c r="K153" i="24"/>
  <c r="F153" i="24"/>
  <c r="J153" i="24"/>
  <c r="D57" i="19"/>
  <c r="J57" i="19"/>
  <c r="H57" i="19"/>
  <c r="C57" i="19"/>
  <c r="E57" i="19"/>
  <c r="I57" i="19"/>
  <c r="F57" i="19"/>
  <c r="K57" i="19"/>
  <c r="G57" i="19"/>
  <c r="Y133" i="24"/>
  <c r="T16" i="24"/>
  <c r="U16" i="24"/>
  <c r="Q16" i="24"/>
  <c r="R46" i="24"/>
  <c r="AL65" i="24"/>
  <c r="S16" i="24"/>
  <c r="N16" i="24"/>
  <c r="Q111" i="24"/>
  <c r="AH95" i="24"/>
  <c r="M16" i="24"/>
  <c r="M46" i="24"/>
  <c r="N111" i="24"/>
  <c r="F36" i="24"/>
  <c r="C36" i="24"/>
  <c r="H36" i="24"/>
  <c r="S36" i="24"/>
  <c r="G36" i="24"/>
  <c r="E36" i="24"/>
  <c r="K36" i="24"/>
  <c r="D36" i="24"/>
  <c r="J36" i="24"/>
  <c r="I36" i="24"/>
  <c r="J49" i="21"/>
  <c r="I49" i="21"/>
  <c r="H49" i="21"/>
  <c r="E49" i="21"/>
  <c r="F49" i="21"/>
  <c r="C49" i="21"/>
  <c r="K49" i="21"/>
  <c r="D49" i="21"/>
  <c r="G49" i="21"/>
  <c r="J27" i="21"/>
  <c r="G27" i="21"/>
  <c r="C27" i="21"/>
  <c r="H27" i="21"/>
  <c r="I27" i="21"/>
  <c r="E27" i="21"/>
  <c r="F27" i="21"/>
  <c r="D27" i="21"/>
  <c r="K27" i="21"/>
  <c r="AA42" i="24"/>
  <c r="E16" i="24"/>
  <c r="J16" i="24"/>
  <c r="G16" i="24"/>
  <c r="F16" i="24"/>
  <c r="D16" i="24"/>
  <c r="C16" i="24"/>
  <c r="K16" i="24"/>
  <c r="H16" i="24"/>
  <c r="I16" i="24"/>
  <c r="I157" i="19"/>
  <c r="H157" i="19"/>
  <c r="D157" i="19"/>
  <c r="K157" i="19"/>
  <c r="F157" i="19"/>
  <c r="E157" i="19"/>
  <c r="J157" i="19"/>
  <c r="G157" i="19"/>
  <c r="C157" i="19"/>
  <c r="AC65" i="24"/>
  <c r="AB65" i="24"/>
  <c r="W42" i="24"/>
  <c r="Z42" i="24"/>
  <c r="AN65" i="24"/>
  <c r="AF65" i="24"/>
  <c r="AH42" i="24"/>
  <c r="AB42" i="24"/>
  <c r="AD65" i="24"/>
  <c r="AA65" i="24"/>
  <c r="AM65" i="24"/>
  <c r="X65" i="24"/>
  <c r="AJ42" i="24"/>
  <c r="Y42" i="24"/>
  <c r="Y65" i="24"/>
  <c r="AJ65" i="24"/>
  <c r="Z65" i="24"/>
  <c r="AH65" i="24"/>
  <c r="AO65" i="24"/>
  <c r="AN42" i="24"/>
  <c r="AK42" i="24"/>
  <c r="AL42" i="24"/>
  <c r="AM42" i="24"/>
  <c r="AK65" i="24"/>
  <c r="W65" i="24"/>
  <c r="AG65" i="24"/>
  <c r="AE65" i="24"/>
  <c r="AI42" i="24"/>
  <c r="X42" i="24"/>
  <c r="AD42" i="24"/>
  <c r="N46" i="24"/>
  <c r="O46" i="24"/>
  <c r="S46" i="24"/>
  <c r="T46" i="24"/>
  <c r="R111" i="24"/>
  <c r="AI40" i="24"/>
  <c r="AO40" i="24"/>
  <c r="Z120" i="24"/>
  <c r="Q46" i="24"/>
  <c r="P46" i="24"/>
  <c r="M111" i="24"/>
  <c r="T151" i="27"/>
  <c r="AF40" i="24"/>
  <c r="Z40" i="24"/>
  <c r="P111" i="24"/>
  <c r="Y132" i="24"/>
  <c r="AJ53" i="24"/>
  <c r="AI53" i="24"/>
  <c r="AL31" i="24"/>
  <c r="AC31" i="24"/>
  <c r="AA104" i="24"/>
  <c r="X94" i="24"/>
  <c r="AM92" i="24"/>
  <c r="AM80" i="24"/>
  <c r="AK80" i="24"/>
  <c r="AH30" i="24"/>
  <c r="AC80" i="24"/>
  <c r="AG31" i="24"/>
  <c r="Y31" i="24"/>
  <c r="AG80" i="24"/>
  <c r="AA80" i="24"/>
  <c r="AA129" i="24"/>
  <c r="Y129" i="24"/>
  <c r="W63" i="24"/>
  <c r="AH120" i="24"/>
  <c r="AC120" i="24"/>
  <c r="Z30" i="24"/>
  <c r="AD72" i="24"/>
  <c r="W158" i="24"/>
  <c r="AJ158" i="24"/>
  <c r="AK104" i="24"/>
  <c r="AN30" i="24"/>
  <c r="AE30" i="24"/>
  <c r="AO92" i="24"/>
  <c r="AI120" i="24"/>
  <c r="Z158" i="24"/>
  <c r="AA108" i="24"/>
  <c r="U111" i="24"/>
  <c r="T111" i="24"/>
  <c r="U151" i="27"/>
  <c r="X132" i="24"/>
  <c r="AE132" i="24"/>
  <c r="AN158" i="24"/>
  <c r="AN129" i="24"/>
  <c r="Z31" i="24"/>
  <c r="AI129" i="24"/>
  <c r="AN80" i="24"/>
  <c r="AO31" i="24"/>
  <c r="Z80" i="24"/>
  <c r="AF80" i="24"/>
  <c r="X129" i="24"/>
  <c r="AA92" i="24"/>
  <c r="AE31" i="24"/>
  <c r="AH72" i="24"/>
  <c r="Z72" i="24"/>
  <c r="AK120" i="24"/>
  <c r="AD120" i="24"/>
  <c r="AA30" i="24"/>
  <c r="AL30" i="24"/>
  <c r="AG72" i="24"/>
  <c r="AM158" i="24"/>
  <c r="AA158" i="24"/>
  <c r="Y158" i="24"/>
  <c r="W30" i="24"/>
  <c r="AI92" i="24"/>
  <c r="AF92" i="24"/>
  <c r="AJ92" i="24"/>
  <c r="X92" i="24"/>
  <c r="AJ120" i="24"/>
  <c r="W120" i="24"/>
  <c r="AM132" i="24"/>
  <c r="AH132" i="24"/>
  <c r="AF132" i="24"/>
  <c r="AJ132" i="24"/>
  <c r="AH94" i="24"/>
  <c r="X31" i="24"/>
  <c r="AJ31" i="24"/>
  <c r="AI31" i="24"/>
  <c r="AG104" i="24"/>
  <c r="AC104" i="24"/>
  <c r="AL80" i="24"/>
  <c r="AG158" i="24"/>
  <c r="Y30" i="24"/>
  <c r="AG30" i="24"/>
  <c r="AF31" i="24"/>
  <c r="AH80" i="24"/>
  <c r="AK31" i="24"/>
  <c r="X80" i="24"/>
  <c r="Y80" i="24"/>
  <c r="AD129" i="24"/>
  <c r="AB80" i="24"/>
  <c r="W72" i="24"/>
  <c r="AK72" i="24"/>
  <c r="X72" i="24"/>
  <c r="AO120" i="24"/>
  <c r="AE120" i="24"/>
  <c r="X30" i="24"/>
  <c r="AO30" i="24"/>
  <c r="AK158" i="24"/>
  <c r="AB158" i="24"/>
  <c r="AI30" i="24"/>
  <c r="AO158" i="24"/>
  <c r="X120" i="24"/>
  <c r="AL120" i="24"/>
  <c r="AM165" i="24"/>
  <c r="O111" i="24"/>
  <c r="AI132" i="24"/>
  <c r="Z132" i="24"/>
  <c r="AN132" i="24"/>
  <c r="AC132" i="24"/>
  <c r="N106" i="24"/>
  <c r="Q106" i="24"/>
  <c r="O106" i="24"/>
  <c r="T106" i="24"/>
  <c r="U106" i="24"/>
  <c r="S106" i="24"/>
  <c r="P106" i="24"/>
  <c r="R106" i="24"/>
  <c r="D106" i="24"/>
  <c r="J106" i="24"/>
  <c r="M106" i="24"/>
  <c r="H106" i="24"/>
  <c r="K106" i="24"/>
  <c r="F106" i="24"/>
  <c r="I106" i="24"/>
  <c r="C106" i="24"/>
  <c r="E106" i="24"/>
  <c r="G106" i="24"/>
  <c r="Q78" i="24"/>
  <c r="D78" i="24"/>
  <c r="S78" i="24"/>
  <c r="J78" i="24"/>
  <c r="F78" i="24"/>
  <c r="O78" i="24"/>
  <c r="T78" i="24"/>
  <c r="P78" i="24"/>
  <c r="N78" i="24"/>
  <c r="H78" i="24"/>
  <c r="I78" i="24"/>
  <c r="U78" i="24"/>
  <c r="E78" i="24"/>
  <c r="C78" i="24"/>
  <c r="M78" i="24"/>
  <c r="G78" i="24"/>
  <c r="R78" i="24"/>
  <c r="K78" i="24"/>
  <c r="AP84" i="27"/>
  <c r="Y84" i="27" s="1"/>
  <c r="AP76" i="27"/>
  <c r="AM76" i="27"/>
  <c r="U76" i="27"/>
  <c r="T76" i="27"/>
  <c r="N76" i="27"/>
  <c r="R76" i="27"/>
  <c r="M76" i="27"/>
  <c r="O76" i="27"/>
  <c r="S76" i="27"/>
  <c r="Q76" i="27"/>
  <c r="P76" i="27"/>
  <c r="AP167" i="27"/>
  <c r="AK167" i="27"/>
  <c r="AP52" i="28"/>
  <c r="Z52" i="28"/>
  <c r="AP88" i="27"/>
  <c r="AP8" i="27"/>
  <c r="AN8" i="27"/>
  <c r="AP79" i="27"/>
  <c r="AO79" i="27" s="1"/>
  <c r="AP81" i="27"/>
  <c r="AG81" i="27" s="1"/>
  <c r="AP23" i="27"/>
  <c r="AB23" i="27"/>
  <c r="AP70" i="27"/>
  <c r="AP108" i="27"/>
  <c r="AI108" i="27" s="1"/>
  <c r="AP10" i="27"/>
  <c r="AA10" i="27"/>
  <c r="AP25" i="27"/>
  <c r="T93" i="27"/>
  <c r="M93" i="27"/>
  <c r="U93" i="27"/>
  <c r="O93" i="27"/>
  <c r="N93" i="27"/>
  <c r="P93" i="27"/>
  <c r="R93" i="27"/>
  <c r="AP93" i="27"/>
  <c r="AM93" i="27"/>
  <c r="Q93" i="27"/>
  <c r="S93" i="27"/>
  <c r="M85" i="27"/>
  <c r="T85" i="27"/>
  <c r="Q85" i="27"/>
  <c r="U85" i="27"/>
  <c r="N85" i="27"/>
  <c r="P85" i="27"/>
  <c r="R85" i="27"/>
  <c r="O85" i="27"/>
  <c r="AP85" i="27"/>
  <c r="S85" i="27"/>
  <c r="AP6" i="27"/>
  <c r="AP109" i="27"/>
  <c r="AP87" i="27"/>
  <c r="N45" i="27"/>
  <c r="R45" i="27"/>
  <c r="O45" i="27"/>
  <c r="AP45" i="27"/>
  <c r="W45" i="27"/>
  <c r="M45" i="27"/>
  <c r="Q45" i="27"/>
  <c r="U45" i="27"/>
  <c r="S45" i="27"/>
  <c r="P45" i="27"/>
  <c r="T45" i="27"/>
  <c r="AP31" i="27"/>
  <c r="AA31" i="27" s="1"/>
  <c r="AB31" i="27"/>
  <c r="AP148" i="27"/>
  <c r="AL148" i="27"/>
  <c r="AP86" i="27"/>
  <c r="AD86" i="27" s="1"/>
  <c r="AC86" i="27"/>
  <c r="AP132" i="27"/>
  <c r="AG132" i="27"/>
  <c r="AP172" i="27"/>
  <c r="AL172" i="27"/>
  <c r="AP105" i="27"/>
  <c r="AO105" i="27"/>
  <c r="AP171" i="27"/>
  <c r="AP134" i="27"/>
  <c r="AL134" i="27"/>
  <c r="AP115" i="27"/>
  <c r="S163" i="27"/>
  <c r="Q163" i="27"/>
  <c r="T163" i="27"/>
  <c r="M163" i="27"/>
  <c r="R163" i="27"/>
  <c r="O163" i="27"/>
  <c r="AP163" i="27"/>
  <c r="AM163" i="27" s="1"/>
  <c r="P163" i="27"/>
  <c r="N163" i="27"/>
  <c r="U163" i="27"/>
  <c r="AP32" i="27"/>
  <c r="AP164" i="27"/>
  <c r="AD164" i="27"/>
  <c r="AP122" i="27"/>
  <c r="AF122" i="27"/>
  <c r="AP95" i="27"/>
  <c r="AE95" i="27"/>
  <c r="AP138" i="27"/>
  <c r="AN138" i="27" s="1"/>
  <c r="AD138" i="27"/>
  <c r="AP61" i="27"/>
  <c r="AP20" i="27"/>
  <c r="AP130" i="27"/>
  <c r="AP150" i="27"/>
  <c r="AP48" i="27"/>
  <c r="AP152" i="27"/>
  <c r="AF152" i="27"/>
  <c r="Y114" i="24"/>
  <c r="X114" i="24"/>
  <c r="W114" i="24"/>
  <c r="AD114" i="24"/>
  <c r="AH114" i="24"/>
  <c r="AF114" i="24"/>
  <c r="AB114" i="24"/>
  <c r="AN114" i="24"/>
  <c r="AE114" i="24"/>
  <c r="AA114" i="24"/>
  <c r="AI114" i="24"/>
  <c r="AO114" i="24"/>
  <c r="AL114" i="24"/>
  <c r="AJ114" i="24"/>
  <c r="AG114" i="24"/>
  <c r="AM114" i="24"/>
  <c r="AK114" i="24"/>
  <c r="Z114" i="24"/>
  <c r="AC114" i="24"/>
  <c r="AL57" i="24"/>
  <c r="AJ57" i="24"/>
  <c r="AI57" i="24"/>
  <c r="AH57" i="24"/>
  <c r="AK57" i="24"/>
  <c r="Y57" i="24"/>
  <c r="AF57" i="24"/>
  <c r="AA57" i="24"/>
  <c r="W57" i="24"/>
  <c r="AO57" i="24"/>
  <c r="X57" i="24"/>
  <c r="AG57" i="24"/>
  <c r="AD57" i="24"/>
  <c r="AB57" i="24"/>
  <c r="AC57" i="24"/>
  <c r="AM57" i="24"/>
  <c r="Z57" i="24"/>
  <c r="AE57" i="24"/>
  <c r="AN57" i="24"/>
  <c r="AB70" i="24"/>
  <c r="AH70" i="24"/>
  <c r="AN70" i="24"/>
  <c r="AA70" i="24"/>
  <c r="AD70" i="24"/>
  <c r="X70" i="24"/>
  <c r="AF70" i="24"/>
  <c r="AG70" i="24"/>
  <c r="AM70" i="24"/>
  <c r="Z70" i="24"/>
  <c r="Y70" i="24"/>
  <c r="AC70" i="24"/>
  <c r="AE70" i="24"/>
  <c r="W70" i="24"/>
  <c r="AI70" i="24"/>
  <c r="AO70" i="24"/>
  <c r="AL70" i="24"/>
  <c r="AJ70" i="24"/>
  <c r="AK70" i="24"/>
  <c r="AF93" i="24"/>
  <c r="AI93" i="24"/>
  <c r="AD93" i="24"/>
  <c r="AH93" i="24"/>
  <c r="Z93" i="24"/>
  <c r="Y93" i="24"/>
  <c r="AH73" i="24"/>
  <c r="AM73" i="24"/>
  <c r="AO73" i="24"/>
  <c r="AL73" i="24"/>
  <c r="Z73" i="24"/>
  <c r="AB73" i="24"/>
  <c r="X139" i="24"/>
  <c r="AH139" i="24"/>
  <c r="Z139" i="24"/>
  <c r="AD139" i="24"/>
  <c r="AN139" i="24"/>
  <c r="AE139" i="24"/>
  <c r="AL139" i="24"/>
  <c r="AO139" i="24"/>
  <c r="AA38" i="24"/>
  <c r="AL38" i="24"/>
  <c r="AO38" i="24"/>
  <c r="AK38" i="24"/>
  <c r="Z38" i="24"/>
  <c r="W38" i="24"/>
  <c r="AE38" i="24"/>
  <c r="AI38" i="24"/>
  <c r="AB38" i="24"/>
  <c r="AM38" i="24"/>
  <c r="AG38" i="24"/>
  <c r="AD38" i="24"/>
  <c r="AL22" i="24"/>
  <c r="Y22" i="24"/>
  <c r="AL2" i="24"/>
  <c r="AI2" i="24"/>
  <c r="AC26" i="24"/>
  <c r="AJ26" i="24"/>
  <c r="AG26" i="24"/>
  <c r="AD26" i="24"/>
  <c r="AB26" i="24"/>
  <c r="AA26" i="24"/>
  <c r="W26" i="24"/>
  <c r="AB82" i="24"/>
  <c r="Z82" i="24"/>
  <c r="W82" i="24"/>
  <c r="AN82" i="24"/>
  <c r="AE82" i="24"/>
  <c r="AH82" i="24"/>
  <c r="AC82" i="24"/>
  <c r="AI82" i="24"/>
  <c r="AK82" i="24"/>
  <c r="AD82" i="24"/>
  <c r="AG82" i="24"/>
  <c r="AA82" i="24"/>
  <c r="AM82" i="24"/>
  <c r="AO82" i="24"/>
  <c r="X82" i="24"/>
  <c r="AJ82" i="24"/>
  <c r="Y82" i="24"/>
  <c r="AF82" i="24"/>
  <c r="AL82" i="24"/>
  <c r="AG41" i="24"/>
  <c r="Z41" i="24"/>
  <c r="AA135" i="24"/>
  <c r="AK135" i="24"/>
  <c r="AO135" i="24"/>
  <c r="AL135" i="24"/>
  <c r="AI135" i="24"/>
  <c r="AN135" i="24"/>
  <c r="AM135" i="24"/>
  <c r="Y135" i="24"/>
  <c r="AE135" i="24"/>
  <c r="AD135" i="24"/>
  <c r="AC135" i="24"/>
  <c r="Z135" i="24"/>
  <c r="AJ135" i="24"/>
  <c r="X135" i="24"/>
  <c r="AH135" i="24"/>
  <c r="AF135" i="24"/>
  <c r="AB135" i="24"/>
  <c r="W135" i="24"/>
  <c r="AG135" i="24"/>
  <c r="K111" i="24"/>
  <c r="E111" i="24"/>
  <c r="F111" i="24"/>
  <c r="C111" i="24"/>
  <c r="G111" i="24"/>
  <c r="D111" i="24"/>
  <c r="I111" i="24"/>
  <c r="J111" i="24"/>
  <c r="H111" i="24"/>
  <c r="F46" i="24"/>
  <c r="H46" i="24"/>
  <c r="C46" i="24"/>
  <c r="D46" i="24"/>
  <c r="E46" i="24"/>
  <c r="K46" i="24"/>
  <c r="J46" i="24"/>
  <c r="I46" i="24"/>
  <c r="G46" i="24"/>
  <c r="AO75" i="24"/>
  <c r="W75" i="24"/>
  <c r="AF75" i="24"/>
  <c r="Y75" i="24"/>
  <c r="AB75" i="24"/>
  <c r="AJ75" i="24"/>
  <c r="AA75" i="24"/>
  <c r="X75" i="24"/>
  <c r="AH75" i="24"/>
  <c r="AM75" i="24"/>
  <c r="Z75" i="24"/>
  <c r="AD75" i="24"/>
  <c r="AL75" i="24"/>
  <c r="AK75" i="24"/>
  <c r="AI75" i="24"/>
  <c r="AE75" i="24"/>
  <c r="AC75" i="24"/>
  <c r="AN75" i="24"/>
  <c r="AG75" i="24"/>
  <c r="T39" i="27"/>
  <c r="U39" i="27"/>
  <c r="S39" i="27"/>
  <c r="O39" i="27"/>
  <c r="P39" i="27"/>
  <c r="M39" i="27"/>
  <c r="Q39" i="27"/>
  <c r="N39" i="27"/>
  <c r="AP39" i="27"/>
  <c r="R39" i="27"/>
  <c r="AP49" i="27"/>
  <c r="AP110" i="27"/>
  <c r="AG110" i="27" s="1"/>
  <c r="AP133" i="27"/>
  <c r="AP21" i="27"/>
  <c r="AP11" i="27"/>
  <c r="AP38" i="27"/>
  <c r="AP173" i="27"/>
  <c r="AJ173" i="27" s="1"/>
  <c r="AP75" i="27"/>
  <c r="AP47" i="27"/>
  <c r="AP154" i="27"/>
  <c r="AP62" i="27"/>
  <c r="W62" i="27" s="1"/>
  <c r="AP9" i="27"/>
  <c r="AE9" i="27" s="1"/>
  <c r="W9" i="27"/>
  <c r="AP162" i="27"/>
  <c r="AL162" i="27"/>
  <c r="S162" i="27"/>
  <c r="R162" i="27"/>
  <c r="P162" i="27"/>
  <c r="N162" i="27"/>
  <c r="O162" i="27"/>
  <c r="U162" i="27"/>
  <c r="Q162" i="27"/>
  <c r="M162" i="27"/>
  <c r="T162" i="27"/>
  <c r="AP165" i="27"/>
  <c r="AP22" i="27"/>
  <c r="M141" i="27"/>
  <c r="P141" i="27"/>
  <c r="N141" i="27"/>
  <c r="AP141" i="27"/>
  <c r="O141" i="27"/>
  <c r="S141" i="27"/>
  <c r="R141" i="27"/>
  <c r="Q141" i="27"/>
  <c r="T141" i="27"/>
  <c r="U141" i="27"/>
  <c r="AP26" i="27"/>
  <c r="AI26" i="27" s="1"/>
  <c r="AP67" i="27"/>
  <c r="M118" i="27"/>
  <c r="AP118" i="27"/>
  <c r="R118" i="27"/>
  <c r="Q118" i="27"/>
  <c r="N118" i="27"/>
  <c r="T118" i="27"/>
  <c r="P118" i="27"/>
  <c r="S118" i="27"/>
  <c r="U118" i="27"/>
  <c r="O118" i="27"/>
  <c r="AP176" i="27"/>
  <c r="AP66" i="27"/>
  <c r="AM66" i="27" s="1"/>
  <c r="T91" i="27"/>
  <c r="AP91" i="27"/>
  <c r="U91" i="27"/>
  <c r="N91" i="27"/>
  <c r="S91" i="27"/>
  <c r="Q91" i="27"/>
  <c r="M91" i="27"/>
  <c r="P91" i="27"/>
  <c r="R91" i="27"/>
  <c r="O91" i="27"/>
  <c r="AP56" i="27"/>
  <c r="R56" i="27"/>
  <c r="U56" i="27"/>
  <c r="S56" i="27"/>
  <c r="O56" i="27"/>
  <c r="N56" i="27"/>
  <c r="T56" i="27"/>
  <c r="P56" i="27"/>
  <c r="M56" i="27"/>
  <c r="Q56" i="27"/>
  <c r="AP15" i="27"/>
  <c r="P83" i="27"/>
  <c r="O83" i="27"/>
  <c r="S83" i="27"/>
  <c r="T83" i="27"/>
  <c r="M83" i="27"/>
  <c r="Q83" i="27"/>
  <c r="N83" i="27"/>
  <c r="AP83" i="27"/>
  <c r="U83" i="27"/>
  <c r="R83" i="27"/>
  <c r="AP103" i="27"/>
  <c r="AP69" i="27"/>
  <c r="AP33" i="27"/>
  <c r="AP29" i="27"/>
  <c r="AP98" i="27"/>
  <c r="AP12" i="27"/>
  <c r="Z12" i="27"/>
  <c r="AP55" i="27"/>
  <c r="AN55" i="27" s="1"/>
  <c r="AP53" i="27"/>
  <c r="AP151" i="27"/>
  <c r="S151" i="27"/>
  <c r="N151" i="27"/>
  <c r="AP139" i="27"/>
  <c r="AP136" i="27"/>
  <c r="AP159" i="27"/>
  <c r="R159" i="27"/>
  <c r="U159" i="27"/>
  <c r="N159" i="27"/>
  <c r="Q159" i="27"/>
  <c r="P159" i="27"/>
  <c r="S159" i="27"/>
  <c r="T159" i="27"/>
  <c r="M159" i="27"/>
  <c r="O159" i="27"/>
  <c r="AP155" i="27"/>
  <c r="AP177" i="27"/>
  <c r="AA177" i="27" s="1"/>
  <c r="X177" i="27"/>
  <c r="U177" i="27"/>
  <c r="N177" i="27"/>
  <c r="O177" i="27"/>
  <c r="M177" i="27"/>
  <c r="R177" i="27"/>
  <c r="T177" i="27"/>
  <c r="P177" i="27"/>
  <c r="Q177" i="27"/>
  <c r="S177" i="27"/>
  <c r="AP156" i="27"/>
  <c r="AD176" i="24"/>
  <c r="AG176" i="24"/>
  <c r="AM176" i="24"/>
  <c r="AB176" i="24"/>
  <c r="AN176" i="24"/>
  <c r="AH176" i="24"/>
  <c r="AC176" i="24"/>
  <c r="W176" i="24"/>
  <c r="Z176" i="24"/>
  <c r="AA176" i="24"/>
  <c r="X176" i="24"/>
  <c r="AK176" i="24"/>
  <c r="AJ176" i="24"/>
  <c r="AL176" i="24"/>
  <c r="Y176" i="24"/>
  <c r="AE176" i="24"/>
  <c r="AO176" i="24"/>
  <c r="AI176" i="24"/>
  <c r="AF176" i="24"/>
  <c r="AI127" i="24"/>
  <c r="AM127" i="24"/>
  <c r="Y127" i="24"/>
  <c r="AH127" i="24"/>
  <c r="Z127" i="24"/>
  <c r="AE127" i="24"/>
  <c r="W127" i="24"/>
  <c r="AG127" i="24"/>
  <c r="AK127" i="24"/>
  <c r="AN127" i="24"/>
  <c r="AD127" i="24"/>
  <c r="AA127" i="24"/>
  <c r="AL127" i="24"/>
  <c r="AB127" i="24"/>
  <c r="AC127" i="24"/>
  <c r="AO127" i="24"/>
  <c r="X127" i="24"/>
  <c r="AF127" i="24"/>
  <c r="AJ127" i="24"/>
  <c r="W119" i="24"/>
  <c r="AM119" i="24"/>
  <c r="X119" i="24"/>
  <c r="AO119" i="24"/>
  <c r="AI119" i="24"/>
  <c r="AH119" i="24"/>
  <c r="AN119" i="24"/>
  <c r="Z119" i="24"/>
  <c r="Y119" i="24"/>
  <c r="AE119" i="24"/>
  <c r="AK119" i="24"/>
  <c r="AF119" i="24"/>
  <c r="AB119" i="24"/>
  <c r="AC119" i="24"/>
  <c r="AJ119" i="24"/>
  <c r="AL119" i="24"/>
  <c r="AG119" i="24"/>
  <c r="AD119" i="24"/>
  <c r="AA119" i="24"/>
  <c r="Q151" i="27"/>
  <c r="G164" i="24"/>
  <c r="E164" i="24"/>
  <c r="C164" i="24"/>
  <c r="H164" i="24"/>
  <c r="J164" i="24"/>
  <c r="K164" i="24"/>
  <c r="D164" i="24"/>
  <c r="F164" i="24"/>
  <c r="I164" i="24"/>
  <c r="P164" i="24"/>
  <c r="U164" i="24"/>
  <c r="N164" i="24"/>
  <c r="Q164" i="24"/>
  <c r="T164" i="24"/>
  <c r="R164" i="24"/>
  <c r="O164" i="24"/>
  <c r="M164" i="24"/>
  <c r="S164" i="24"/>
  <c r="J80" i="24"/>
  <c r="F80" i="24"/>
  <c r="C80" i="24"/>
  <c r="K80" i="24"/>
  <c r="G80" i="24"/>
  <c r="U80" i="24"/>
  <c r="S80" i="24"/>
  <c r="P80" i="24"/>
  <c r="O80" i="24"/>
  <c r="M80" i="24"/>
  <c r="T80" i="24"/>
  <c r="Q80" i="24"/>
  <c r="E80" i="24"/>
  <c r="R80" i="24"/>
  <c r="H80" i="24"/>
  <c r="I80" i="24"/>
  <c r="D80" i="24"/>
  <c r="N80" i="24"/>
  <c r="AI97" i="24"/>
  <c r="AG97" i="24"/>
  <c r="AK97" i="24"/>
  <c r="AE97" i="24"/>
  <c r="AB97" i="24"/>
  <c r="AF97" i="24"/>
  <c r="W97" i="24"/>
  <c r="X97" i="24"/>
  <c r="AN97" i="24"/>
  <c r="AL97" i="24"/>
  <c r="AA97" i="24"/>
  <c r="Z97" i="24"/>
  <c r="AH97" i="24"/>
  <c r="AJ97" i="24"/>
  <c r="AC97" i="24"/>
  <c r="Y97" i="24"/>
  <c r="AD97" i="24"/>
  <c r="AM97" i="24"/>
  <c r="AO97" i="24"/>
  <c r="AP13" i="27"/>
  <c r="AP54" i="27"/>
  <c r="AM54" i="27" s="1"/>
  <c r="AP123" i="27"/>
  <c r="AP168" i="27"/>
  <c r="AG168" i="27" s="1"/>
  <c r="AP64" i="27"/>
  <c r="AP149" i="27"/>
  <c r="AP57" i="27"/>
  <c r="AP59" i="27"/>
  <c r="AP73" i="27"/>
  <c r="AP18" i="27"/>
  <c r="AP140" i="27"/>
  <c r="AP170" i="27"/>
  <c r="AP160" i="27"/>
  <c r="AP102" i="27"/>
  <c r="Y102" i="27" s="1"/>
  <c r="AP2" i="27"/>
  <c r="AP113" i="27"/>
  <c r="AP24" i="27"/>
  <c r="N3" i="27"/>
  <c r="T3" i="27"/>
  <c r="Q3" i="27"/>
  <c r="R3" i="27"/>
  <c r="M3" i="27"/>
  <c r="S3" i="27"/>
  <c r="P3" i="27"/>
  <c r="AP3" i="27"/>
  <c r="U3" i="27"/>
  <c r="O3" i="27"/>
  <c r="AP116" i="27"/>
  <c r="Q116" i="27"/>
  <c r="P116" i="27"/>
  <c r="M116" i="27"/>
  <c r="T116" i="27"/>
  <c r="S116" i="27"/>
  <c r="N116" i="27"/>
  <c r="U116" i="27"/>
  <c r="O116" i="27"/>
  <c r="R116" i="27"/>
  <c r="P41" i="27"/>
  <c r="Q41" i="27"/>
  <c r="O41" i="27"/>
  <c r="S41" i="27"/>
  <c r="AP41" i="27"/>
  <c r="U41" i="27"/>
  <c r="M41" i="27"/>
  <c r="T41" i="27"/>
  <c r="N41" i="27"/>
  <c r="R41" i="27"/>
  <c r="AP107" i="27"/>
  <c r="AP65" i="27"/>
  <c r="AB65" i="27"/>
  <c r="M126" i="27"/>
  <c r="AP126" i="27"/>
  <c r="O126" i="27"/>
  <c r="U126" i="27"/>
  <c r="T126" i="27"/>
  <c r="P126" i="27"/>
  <c r="N126" i="27"/>
  <c r="R126" i="27"/>
  <c r="Q126" i="27"/>
  <c r="S126" i="27"/>
  <c r="AP106" i="27"/>
  <c r="AP97" i="27"/>
  <c r="AG97" i="27" s="1"/>
  <c r="AD97" i="27"/>
  <c r="AP89" i="27"/>
  <c r="AN89" i="27" s="1"/>
  <c r="AP114" i="27"/>
  <c r="P28" i="27"/>
  <c r="T28" i="27"/>
  <c r="AP28" i="27"/>
  <c r="U28" i="27"/>
  <c r="N28" i="27"/>
  <c r="O28" i="27"/>
  <c r="S28" i="27"/>
  <c r="R28" i="27"/>
  <c r="M28" i="27"/>
  <c r="Q28" i="27"/>
  <c r="AP74" i="27"/>
  <c r="AP127" i="27"/>
  <c r="AP144" i="27"/>
  <c r="N144" i="27"/>
  <c r="P144" i="27"/>
  <c r="R144" i="27"/>
  <c r="U144" i="27"/>
  <c r="M144" i="27"/>
  <c r="S144" i="27"/>
  <c r="T144" i="27"/>
  <c r="O144" i="27"/>
  <c r="Q144" i="27"/>
  <c r="AP58" i="27"/>
  <c r="AE58" i="27"/>
  <c r="AP137" i="27"/>
  <c r="AP161" i="27"/>
  <c r="AP153" i="27"/>
  <c r="AO153" i="27"/>
  <c r="AP166" i="27"/>
  <c r="AP117" i="27"/>
  <c r="X117" i="27" s="1"/>
  <c r="AH117" i="27"/>
  <c r="O77" i="27"/>
  <c r="S77" i="27"/>
  <c r="T77" i="27"/>
  <c r="M77" i="27"/>
  <c r="AP77" i="27"/>
  <c r="AG77" i="27"/>
  <c r="R77" i="27"/>
  <c r="Q77" i="27"/>
  <c r="P77" i="27"/>
  <c r="U77" i="27"/>
  <c r="N77" i="27"/>
  <c r="AP14" i="27"/>
  <c r="AP174" i="27"/>
  <c r="AA21" i="24"/>
  <c r="AJ21" i="24"/>
  <c r="AN21" i="24"/>
  <c r="AG21" i="24"/>
  <c r="AM21" i="24"/>
  <c r="AL21" i="24"/>
  <c r="AK21" i="24"/>
  <c r="AD21" i="24"/>
  <c r="AI21" i="24"/>
  <c r="X21" i="24"/>
  <c r="W21" i="24"/>
  <c r="Z21" i="24"/>
  <c r="AC21" i="24"/>
  <c r="Y21" i="24"/>
  <c r="AH21" i="24"/>
  <c r="AO21" i="24"/>
  <c r="AB21" i="24"/>
  <c r="AF21" i="24"/>
  <c r="AE21" i="24"/>
  <c r="AG106" i="24"/>
  <c r="AL106" i="24"/>
  <c r="AI106" i="24"/>
  <c r="Y106" i="24"/>
  <c r="AK106" i="24"/>
  <c r="AE106" i="24"/>
  <c r="AH106" i="24"/>
  <c r="W106" i="24"/>
  <c r="AO106" i="24"/>
  <c r="AJ106" i="24"/>
  <c r="Z106" i="24"/>
  <c r="AC106" i="24"/>
  <c r="X106" i="24"/>
  <c r="AD106" i="24"/>
  <c r="AF106" i="24"/>
  <c r="AM106" i="24"/>
  <c r="AN106" i="24"/>
  <c r="AB106" i="24"/>
  <c r="AA106" i="24"/>
  <c r="AE159" i="24"/>
  <c r="Z159" i="24"/>
  <c r="AA159" i="24"/>
  <c r="AJ159" i="24"/>
  <c r="AB159" i="24"/>
  <c r="AI159" i="24"/>
  <c r="AG159" i="24"/>
  <c r="AK159" i="24"/>
  <c r="AO159" i="24"/>
  <c r="W159" i="24"/>
  <c r="AF159" i="24"/>
  <c r="AH159" i="24"/>
  <c r="Y159" i="24"/>
  <c r="AL159" i="24"/>
  <c r="AN159" i="24"/>
  <c r="X159" i="24"/>
  <c r="AD159" i="24"/>
  <c r="AM159" i="24"/>
  <c r="AC159" i="24"/>
  <c r="O151" i="27"/>
  <c r="M151" i="27"/>
  <c r="F24" i="24"/>
  <c r="Q24" i="24"/>
  <c r="P24" i="24"/>
  <c r="R24" i="24"/>
  <c r="E24" i="24"/>
  <c r="H24" i="24"/>
  <c r="M24" i="24"/>
  <c r="T24" i="24"/>
  <c r="K24" i="24"/>
  <c r="G24" i="24"/>
  <c r="N24" i="24"/>
  <c r="O24" i="24"/>
  <c r="U24" i="24"/>
  <c r="C24" i="24"/>
  <c r="I24" i="24"/>
  <c r="J24" i="24"/>
  <c r="S24" i="24"/>
  <c r="D24" i="24"/>
  <c r="G88" i="24"/>
  <c r="C88" i="24"/>
  <c r="H88" i="24"/>
  <c r="J88" i="24"/>
  <c r="D88" i="24"/>
  <c r="K88" i="24"/>
  <c r="F88" i="24"/>
  <c r="E88" i="24"/>
  <c r="I88" i="24"/>
  <c r="M88" i="24"/>
  <c r="T88" i="24"/>
  <c r="N88" i="24"/>
  <c r="O88" i="24"/>
  <c r="S88" i="24"/>
  <c r="P88" i="24"/>
  <c r="R88" i="24"/>
  <c r="U88" i="24"/>
  <c r="Q88" i="24"/>
  <c r="AI154" i="24"/>
  <c r="AA154" i="24"/>
  <c r="W154" i="24"/>
  <c r="X154" i="24"/>
  <c r="AE154" i="24"/>
  <c r="Z154" i="24"/>
  <c r="Y154" i="24"/>
  <c r="AH154" i="24"/>
  <c r="AL154" i="24"/>
  <c r="AD154" i="24"/>
  <c r="AF154" i="24"/>
  <c r="AN154" i="24"/>
  <c r="AG154" i="24"/>
  <c r="AJ154" i="24"/>
  <c r="AO154" i="24"/>
  <c r="AM154" i="24"/>
  <c r="AC154" i="24"/>
  <c r="AB154" i="24"/>
  <c r="AK154" i="24"/>
  <c r="AP36" i="27"/>
  <c r="AP68" i="27"/>
  <c r="AP42" i="27"/>
  <c r="X42" i="27"/>
  <c r="AP19" i="27"/>
  <c r="AH19" i="27"/>
  <c r="AP125" i="27"/>
  <c r="AL125" i="27"/>
  <c r="AP71" i="27"/>
  <c r="AP4" i="27"/>
  <c r="AP96" i="27"/>
  <c r="AP35" i="27"/>
  <c r="AP90" i="27"/>
  <c r="AP78" i="27"/>
  <c r="R78" i="27"/>
  <c r="O78" i="27"/>
  <c r="S78" i="27"/>
  <c r="M78" i="27"/>
  <c r="T78" i="27"/>
  <c r="P78" i="27"/>
  <c r="U78" i="27"/>
  <c r="N78" i="27"/>
  <c r="Q78" i="27"/>
  <c r="AP43" i="27"/>
  <c r="AP37" i="27"/>
  <c r="AP142" i="27"/>
  <c r="AP129" i="27"/>
  <c r="AP112" i="27"/>
  <c r="AP30" i="27"/>
  <c r="AJ30" i="27"/>
  <c r="AP27" i="27"/>
  <c r="AB27" i="27"/>
  <c r="AP157" i="27"/>
  <c r="AP44" i="27"/>
  <c r="AP92" i="27"/>
  <c r="U121" i="27"/>
  <c r="T121" i="27"/>
  <c r="Q121" i="27"/>
  <c r="P121" i="27"/>
  <c r="R121" i="27"/>
  <c r="AP121" i="27"/>
  <c r="S121" i="27"/>
  <c r="N121" i="27"/>
  <c r="M121" i="27"/>
  <c r="O121" i="27"/>
  <c r="AP128" i="27"/>
  <c r="O51" i="27"/>
  <c r="N51" i="27"/>
  <c r="S51" i="27"/>
  <c r="Q51" i="27"/>
  <c r="U51" i="27"/>
  <c r="M51" i="27"/>
  <c r="P51" i="27"/>
  <c r="R51" i="27"/>
  <c r="AP51" i="27"/>
  <c r="T51" i="27"/>
  <c r="AP119" i="27"/>
  <c r="AP16" i="27"/>
  <c r="AP72" i="27"/>
  <c r="AP143" i="27"/>
  <c r="AP63" i="27"/>
  <c r="AP40" i="27"/>
  <c r="AP111" i="27"/>
  <c r="AP147" i="27"/>
  <c r="T147" i="27"/>
  <c r="S147" i="27"/>
  <c r="M147" i="27"/>
  <c r="U147" i="27"/>
  <c r="Q147" i="27"/>
  <c r="O147" i="27"/>
  <c r="R147" i="27"/>
  <c r="N147" i="27"/>
  <c r="P147" i="27"/>
  <c r="AP7" i="27"/>
  <c r="Z7" i="27"/>
  <c r="AP80" i="27"/>
  <c r="AP131" i="27"/>
  <c r="AO131" i="27" s="1"/>
  <c r="AP135" i="27"/>
  <c r="AP101" i="27"/>
  <c r="AP104" i="27"/>
  <c r="AB104" i="27"/>
  <c r="AP5" i="27"/>
  <c r="AP50" i="27"/>
  <c r="Z50" i="27"/>
  <c r="AP82" i="27"/>
  <c r="AC82" i="27"/>
  <c r="AK131" i="24"/>
  <c r="AF131" i="24"/>
  <c r="AM131" i="24"/>
  <c r="Z131" i="24"/>
  <c r="AN131" i="24"/>
  <c r="AB131" i="24"/>
  <c r="AD131" i="24"/>
  <c r="AC131" i="24"/>
  <c r="AG131" i="24"/>
  <c r="X131" i="24"/>
  <c r="AE131" i="24"/>
  <c r="AH131" i="24"/>
  <c r="Y131" i="24"/>
  <c r="W131" i="24"/>
  <c r="AO131" i="24"/>
  <c r="AA131" i="24"/>
  <c r="AJ131" i="24"/>
  <c r="AI131" i="24"/>
  <c r="AL131" i="24"/>
  <c r="AH64" i="24"/>
  <c r="AF64" i="24"/>
  <c r="AN64" i="24"/>
  <c r="Y64" i="24"/>
  <c r="W64" i="24"/>
  <c r="AO64" i="24"/>
  <c r="AA64" i="24"/>
  <c r="AC64" i="24"/>
  <c r="AL64" i="24"/>
  <c r="AJ64" i="24"/>
  <c r="AE64" i="24"/>
  <c r="AK64" i="24"/>
  <c r="AM64" i="24"/>
  <c r="AG64" i="24"/>
  <c r="AI64" i="24"/>
  <c r="AB64" i="24"/>
  <c r="X64" i="24"/>
  <c r="Z64" i="24"/>
  <c r="AD64" i="24"/>
  <c r="AO172" i="24"/>
  <c r="Y172" i="24"/>
  <c r="X172" i="24"/>
  <c r="AD172" i="24"/>
  <c r="AI172" i="24"/>
  <c r="Z172" i="24"/>
  <c r="AN172" i="24"/>
  <c r="AL172" i="24"/>
  <c r="AC172" i="24"/>
  <c r="AB172" i="24"/>
  <c r="AE172" i="24"/>
  <c r="AG172" i="24"/>
  <c r="AK172" i="24"/>
  <c r="W172" i="24"/>
  <c r="AF172" i="24"/>
  <c r="AH172" i="24"/>
  <c r="AM172" i="24"/>
  <c r="AA172" i="24"/>
  <c r="AJ172" i="24"/>
  <c r="P151" i="27"/>
  <c r="AO132" i="24"/>
  <c r="W132" i="24"/>
  <c r="AD132" i="24"/>
  <c r="AG132" i="24"/>
  <c r="AA132" i="24"/>
  <c r="AI111" i="24"/>
  <c r="AG111" i="24"/>
  <c r="W111" i="24"/>
  <c r="AB111" i="24"/>
  <c r="Y111" i="24"/>
  <c r="Z111" i="24"/>
  <c r="AF111" i="24"/>
  <c r="AA111" i="24"/>
  <c r="AD111" i="24"/>
  <c r="AH111" i="24"/>
  <c r="AD18" i="24"/>
  <c r="AI18" i="24"/>
  <c r="AM18" i="24"/>
  <c r="AC18" i="24"/>
  <c r="AF18" i="24"/>
  <c r="AB18" i="24"/>
  <c r="Z18" i="24"/>
  <c r="AH18" i="24"/>
  <c r="AA18" i="24"/>
  <c r="Y18" i="24"/>
  <c r="W18" i="24"/>
  <c r="AJ108" i="24"/>
  <c r="AM108" i="24"/>
  <c r="AD108" i="24"/>
  <c r="AN108" i="24"/>
  <c r="AO175" i="24"/>
  <c r="AG175" i="24"/>
  <c r="AM175" i="24"/>
  <c r="AE175" i="24"/>
  <c r="AC175" i="24"/>
  <c r="AJ175" i="24"/>
  <c r="AD175" i="24"/>
  <c r="AA175" i="24"/>
  <c r="AF175" i="24"/>
  <c r="AI165" i="24"/>
  <c r="X165" i="24"/>
  <c r="AH165" i="24"/>
  <c r="Y100" i="24"/>
  <c r="AG100" i="24"/>
  <c r="Z100" i="24"/>
  <c r="AO100" i="24"/>
  <c r="W100" i="24"/>
  <c r="AM100" i="24"/>
  <c r="X100" i="24"/>
  <c r="AA100" i="24"/>
  <c r="W2" i="24"/>
  <c r="AG2" i="24"/>
  <c r="AE2" i="24"/>
  <c r="Y2" i="24"/>
  <c r="AJ2" i="24"/>
  <c r="AA125" i="24"/>
  <c r="AH125" i="24"/>
  <c r="AG125" i="24"/>
  <c r="X125" i="24"/>
  <c r="AL26" i="24"/>
  <c r="AK26" i="24"/>
  <c r="Z26" i="24"/>
  <c r="AI26" i="24"/>
  <c r="AH26" i="24"/>
  <c r="AO26" i="24"/>
  <c r="Y26" i="24"/>
  <c r="AF26" i="24"/>
  <c r="AM26" i="24"/>
  <c r="AE26" i="24"/>
  <c r="AN26" i="24"/>
  <c r="X26" i="24"/>
  <c r="AL27" i="24"/>
  <c r="AD27" i="24"/>
  <c r="AC27" i="24"/>
  <c r="AK27" i="24"/>
  <c r="W27" i="24"/>
  <c r="AF27" i="24"/>
  <c r="AB27" i="24"/>
  <c r="AJ27" i="24"/>
  <c r="AM27" i="24"/>
  <c r="AG27" i="24"/>
  <c r="AM167" i="24"/>
  <c r="AJ167" i="24"/>
  <c r="AI140" i="24"/>
  <c r="AL140" i="24"/>
  <c r="AC140" i="24"/>
  <c r="AA140" i="24"/>
  <c r="AN140" i="24"/>
  <c r="W71" i="24"/>
  <c r="AN71" i="24"/>
  <c r="AI71" i="24"/>
  <c r="AA71" i="24"/>
  <c r="Y13" i="24"/>
  <c r="AA165" i="24"/>
  <c r="AN165" i="24"/>
  <c r="AE165" i="24"/>
  <c r="AK165" i="24"/>
  <c r="AO165" i="24"/>
  <c r="AO140" i="24"/>
  <c r="AF140" i="24"/>
  <c r="AD140" i="24"/>
  <c r="AM140" i="24"/>
  <c r="AE71" i="24"/>
  <c r="AJ71" i="24"/>
  <c r="AK71" i="24"/>
  <c r="AO71" i="24"/>
  <c r="AG108" i="24"/>
  <c r="AK13" i="24"/>
  <c r="AI13" i="24"/>
  <c r="AC36" i="24"/>
  <c r="AG165" i="24"/>
  <c r="Y165" i="24"/>
  <c r="AJ165" i="24"/>
  <c r="AC165" i="24"/>
  <c r="AH140" i="24"/>
  <c r="AE140" i="24"/>
  <c r="W140" i="24"/>
  <c r="Z140" i="24"/>
  <c r="AC71" i="24"/>
  <c r="AB71" i="24"/>
  <c r="X71" i="24"/>
  <c r="W165" i="24"/>
  <c r="AD165" i="24"/>
  <c r="AF165" i="24"/>
  <c r="AB165" i="24"/>
  <c r="Z165" i="24"/>
  <c r="AF42" i="24"/>
  <c r="AO42" i="24"/>
  <c r="AD16" i="24"/>
  <c r="AC111" i="24"/>
  <c r="AC42" i="24"/>
  <c r="AC167" i="24"/>
  <c r="AE167" i="24"/>
  <c r="AD167" i="24"/>
  <c r="AK167" i="24"/>
  <c r="X167" i="24"/>
  <c r="AL167" i="24"/>
  <c r="AA167" i="24"/>
  <c r="Y167" i="24"/>
  <c r="AB167" i="24"/>
  <c r="AH167" i="24"/>
  <c r="AI167" i="24"/>
  <c r="Z167" i="24"/>
  <c r="Y108" i="24"/>
  <c r="AH108" i="24"/>
  <c r="AC108" i="24"/>
  <c r="AB108" i="24"/>
  <c r="AK108" i="24"/>
  <c r="W108" i="24"/>
  <c r="AL108" i="24"/>
  <c r="AI108" i="24"/>
  <c r="AF108" i="24"/>
  <c r="AE108" i="24"/>
  <c r="AM145" i="24"/>
  <c r="AB145" i="24"/>
  <c r="AL145" i="24"/>
  <c r="AN145" i="24"/>
  <c r="X145" i="24"/>
  <c r="AO145" i="24"/>
  <c r="Z145" i="24"/>
  <c r="AJ145" i="24"/>
  <c r="AK145" i="24"/>
  <c r="AE145" i="24"/>
  <c r="AC145" i="24"/>
  <c r="AI145" i="24"/>
  <c r="AD145" i="24"/>
  <c r="Y145" i="24"/>
  <c r="AH145" i="24"/>
  <c r="AG145" i="24"/>
  <c r="AF145" i="24"/>
  <c r="W145" i="24"/>
  <c r="W167" i="24"/>
  <c r="AN167" i="24"/>
  <c r="Z108" i="24"/>
  <c r="W13" i="24"/>
  <c r="Z13" i="24"/>
  <c r="AF13" i="24"/>
  <c r="X13" i="24"/>
  <c r="AC13" i="24"/>
  <c r="AB13" i="24"/>
  <c r="AL13" i="24"/>
  <c r="AN13" i="24"/>
  <c r="AG13" i="24"/>
  <c r="AM13" i="24"/>
  <c r="AA13" i="24"/>
  <c r="AD13" i="24"/>
  <c r="AE13" i="24"/>
  <c r="AH13" i="24"/>
  <c r="AF167" i="24"/>
  <c r="AO167" i="24"/>
  <c r="X108" i="24"/>
  <c r="AM36" i="24"/>
  <c r="AI36" i="24"/>
  <c r="AH36" i="24"/>
  <c r="AD36" i="24"/>
  <c r="AN36" i="24"/>
  <c r="AB36" i="24"/>
  <c r="X36" i="24"/>
  <c r="AK36" i="24"/>
  <c r="AA36" i="24"/>
  <c r="W36" i="24"/>
  <c r="Z36" i="24"/>
  <c r="AL36" i="24"/>
  <c r="AE36" i="24"/>
  <c r="Y36" i="24"/>
  <c r="AF36" i="24"/>
  <c r="AG36" i="24"/>
  <c r="AO36" i="24"/>
  <c r="AN39" i="24"/>
  <c r="AJ39" i="24"/>
  <c r="Z39" i="24"/>
  <c r="AF39" i="24"/>
  <c r="W39" i="24"/>
  <c r="AO39" i="24"/>
  <c r="AC39" i="24"/>
  <c r="AL39" i="24"/>
  <c r="Y39" i="24"/>
  <c r="AK39" i="24"/>
  <c r="AH39" i="24"/>
  <c r="AB39" i="24"/>
  <c r="AE39" i="24"/>
  <c r="X39" i="24"/>
  <c r="AA39" i="24"/>
  <c r="AG39" i="24"/>
  <c r="AM39" i="24"/>
  <c r="AI39" i="24"/>
  <c r="X77" i="24"/>
  <c r="Y77" i="24"/>
  <c r="AG77" i="24"/>
  <c r="AJ77" i="24"/>
  <c r="AO77" i="24"/>
  <c r="AC77" i="24"/>
  <c r="AF77" i="24"/>
  <c r="AA77" i="24"/>
  <c r="W77" i="24"/>
  <c r="AN77" i="24"/>
  <c r="AD77" i="24"/>
  <c r="AK77" i="24"/>
  <c r="AM77" i="24"/>
  <c r="Z77" i="24"/>
  <c r="AL77" i="24"/>
  <c r="AE77" i="24"/>
  <c r="AB77" i="24"/>
  <c r="AH77" i="24"/>
  <c r="AE146" i="27"/>
  <c r="AG124" i="27"/>
  <c r="AD124" i="27"/>
  <c r="Z146" i="27"/>
  <c r="AC124" i="27"/>
  <c r="AG112" i="24"/>
  <c r="AA146" i="27"/>
  <c r="AI146" i="27"/>
  <c r="AL4" i="24"/>
  <c r="AC4" i="24"/>
  <c r="AA4" i="24"/>
  <c r="Y4" i="24"/>
  <c r="X124" i="27"/>
  <c r="AA107" i="24"/>
  <c r="Y17" i="27"/>
  <c r="AH17" i="27"/>
  <c r="AC17" i="27"/>
  <c r="AG17" i="27"/>
  <c r="W17" i="27"/>
  <c r="AD112" i="24"/>
  <c r="Y112" i="24"/>
  <c r="X112" i="24"/>
  <c r="Z120" i="27"/>
  <c r="AH5" i="27"/>
  <c r="Y120" i="27"/>
  <c r="AD107" i="24"/>
  <c r="AK124" i="27"/>
  <c r="Z124" i="27"/>
  <c r="AH124" i="27"/>
  <c r="AB124" i="27"/>
  <c r="AM124" i="27"/>
  <c r="AJ124" i="27"/>
  <c r="Y124" i="27"/>
  <c r="AA124" i="27"/>
  <c r="AN124" i="27"/>
  <c r="AO124" i="27"/>
  <c r="AF124" i="27"/>
  <c r="AE124" i="27"/>
  <c r="AL124" i="27"/>
  <c r="W124" i="27"/>
  <c r="AG107" i="24"/>
  <c r="AI107" i="24"/>
  <c r="AL107" i="24"/>
  <c r="AK107" i="24"/>
  <c r="AE107" i="24"/>
  <c r="AM107" i="24"/>
  <c r="AO107" i="24"/>
  <c r="AN107" i="24"/>
  <c r="AJ107" i="24"/>
  <c r="X107" i="24"/>
  <c r="W107" i="24"/>
  <c r="Z107" i="24"/>
  <c r="AH107" i="24"/>
  <c r="AB107" i="24"/>
  <c r="AF107" i="24"/>
  <c r="Y107" i="24"/>
  <c r="X100" i="27"/>
  <c r="W37" i="27"/>
  <c r="AB100" i="27"/>
  <c r="Z175" i="27"/>
  <c r="Z100" i="27"/>
  <c r="AG100" i="27"/>
  <c r="AM100" i="27"/>
  <c r="AI100" i="27"/>
  <c r="AD100" i="27"/>
  <c r="Y100" i="27"/>
  <c r="AK100" i="27"/>
  <c r="AL100" i="27"/>
  <c r="AO128" i="24"/>
  <c r="AH100" i="27"/>
  <c r="AN100" i="27"/>
  <c r="AC100" i="27"/>
  <c r="AJ100" i="27"/>
  <c r="AF100" i="27"/>
  <c r="AO100" i="27"/>
  <c r="AA100" i="27"/>
  <c r="AE100" i="27"/>
  <c r="AB146" i="27"/>
  <c r="Y146" i="27"/>
  <c r="AK146" i="27"/>
  <c r="AL146" i="27"/>
  <c r="X146" i="27"/>
  <c r="AD146" i="27"/>
  <c r="AH146" i="27"/>
  <c r="AN146" i="27"/>
  <c r="AO146" i="27"/>
  <c r="AJ146" i="27"/>
  <c r="AM146" i="27"/>
  <c r="AC146" i="27"/>
  <c r="W146" i="27"/>
  <c r="AG146" i="27"/>
  <c r="AN43" i="24"/>
  <c r="AL43" i="24"/>
  <c r="AK43" i="24"/>
  <c r="AH175" i="27"/>
  <c r="W175" i="27"/>
  <c r="AD175" i="27"/>
  <c r="AI175" i="27"/>
  <c r="AN175" i="27"/>
  <c r="Y175" i="27"/>
  <c r="AJ175" i="27"/>
  <c r="AG175" i="27"/>
  <c r="AO175" i="27"/>
  <c r="AK175" i="27"/>
  <c r="AC175" i="27"/>
  <c r="AA175" i="27"/>
  <c r="X34" i="27"/>
  <c r="Z34" i="27"/>
  <c r="AI79" i="27"/>
  <c r="AB17" i="27"/>
  <c r="AL17" i="27"/>
  <c r="AI17" i="27"/>
  <c r="AJ17" i="27"/>
  <c r="AF17" i="27"/>
  <c r="AK17" i="27"/>
  <c r="AE17" i="27"/>
  <c r="AD17" i="27"/>
  <c r="X17" i="27"/>
  <c r="AM17" i="27"/>
  <c r="AN17" i="27"/>
  <c r="AN112" i="24"/>
  <c r="AA112" i="24"/>
  <c r="AI112" i="24"/>
  <c r="AK112" i="24"/>
  <c r="AC112" i="24"/>
  <c r="AF112" i="24"/>
  <c r="AH112" i="24"/>
  <c r="AB112" i="24"/>
  <c r="AJ112" i="24"/>
  <c r="AO112" i="24"/>
  <c r="W112" i="24"/>
  <c r="Z112" i="24"/>
  <c r="AM112" i="24"/>
  <c r="AL161" i="24"/>
  <c r="AO161" i="24"/>
  <c r="AI161" i="24"/>
  <c r="AE112" i="24"/>
  <c r="X161" i="24"/>
  <c r="AO17" i="27"/>
  <c r="AN161" i="24"/>
  <c r="AA17" i="27"/>
  <c r="Y34" i="27"/>
  <c r="AJ34" i="27"/>
  <c r="AH34" i="27"/>
  <c r="W34" i="27"/>
  <c r="AC34" i="27"/>
  <c r="AD34" i="27"/>
  <c r="AM34" i="27"/>
  <c r="AI34" i="27"/>
  <c r="AN34" i="27"/>
  <c r="AO34" i="27"/>
  <c r="AK34" i="27"/>
  <c r="AF34" i="27"/>
  <c r="AL34" i="27"/>
  <c r="AE34" i="27"/>
  <c r="AG34" i="27"/>
  <c r="AA34" i="27"/>
  <c r="AC120" i="27"/>
  <c r="AB120" i="27"/>
  <c r="X163" i="27"/>
  <c r="AF5" i="94"/>
  <c r="AE7" i="94"/>
  <c r="AH161" i="27"/>
  <c r="Y87" i="27"/>
  <c r="AD52" i="28"/>
  <c r="AN79" i="27"/>
  <c r="AH24" i="27"/>
  <c r="Y93" i="27"/>
  <c r="W93" i="27"/>
  <c r="AM24" i="27"/>
  <c r="AD93" i="27"/>
  <c r="AA24" i="27"/>
  <c r="AN24" i="27"/>
  <c r="AE24" i="27"/>
  <c r="AG24" i="27"/>
  <c r="AI24" i="27"/>
  <c r="AK24" i="27"/>
  <c r="AF24" i="27"/>
  <c r="AL24" i="27"/>
  <c r="W10" i="27"/>
  <c r="X79" i="27"/>
  <c r="Y24" i="27"/>
  <c r="AC24" i="27"/>
  <c r="X24" i="27"/>
  <c r="AK79" i="27"/>
  <c r="AJ120" i="27"/>
  <c r="AN120" i="27"/>
  <c r="AE161" i="24"/>
  <c r="AL164" i="27"/>
  <c r="AK6" i="27"/>
  <c r="AM161" i="24"/>
  <c r="AB161" i="24"/>
  <c r="W161" i="24"/>
  <c r="AF161" i="24"/>
  <c r="AO120" i="27"/>
  <c r="AE120" i="27"/>
  <c r="AF120" i="27"/>
  <c r="AA120" i="27"/>
  <c r="AH161" i="24"/>
  <c r="AA161" i="24"/>
  <c r="Z161" i="24"/>
  <c r="AI120" i="27"/>
  <c r="AH120" i="27"/>
  <c r="AK120" i="27"/>
  <c r="AG120" i="27"/>
  <c r="X120" i="27"/>
  <c r="AD120" i="27"/>
  <c r="AL8" i="27"/>
  <c r="AM10" i="27"/>
  <c r="AC161" i="24"/>
  <c r="Y161" i="24"/>
  <c r="AM120" i="27"/>
  <c r="AL120" i="27"/>
  <c r="X99" i="27"/>
  <c r="AJ128" i="24"/>
  <c r="AH145" i="27"/>
  <c r="Z145" i="27"/>
  <c r="AK145" i="27"/>
  <c r="AE145" i="27"/>
  <c r="X145" i="27"/>
  <c r="AL145" i="27"/>
  <c r="AA145" i="27"/>
  <c r="AJ145" i="27"/>
  <c r="AO145" i="27"/>
  <c r="W145" i="27"/>
  <c r="Y145" i="27"/>
  <c r="AI145" i="27"/>
  <c r="AC145" i="27"/>
  <c r="AD145" i="27"/>
  <c r="AN145" i="27"/>
  <c r="AB145" i="27"/>
  <c r="AG145" i="27"/>
  <c r="AF145" i="27"/>
  <c r="AM145" i="27"/>
  <c r="Z10" i="27"/>
  <c r="AF79" i="27"/>
  <c r="AC43" i="24"/>
  <c r="AD43" i="24"/>
  <c r="AA43" i="24"/>
  <c r="X43" i="24"/>
  <c r="AE128" i="24"/>
  <c r="AB94" i="27"/>
  <c r="AM94" i="27"/>
  <c r="AI94" i="27"/>
  <c r="Z94" i="27"/>
  <c r="AK94" i="27"/>
  <c r="X94" i="27"/>
  <c r="AN94" i="27"/>
  <c r="AC94" i="27"/>
  <c r="AD94" i="27"/>
  <c r="AL94" i="27"/>
  <c r="Y94" i="27"/>
  <c r="AG94" i="27"/>
  <c r="AO94" i="27"/>
  <c r="AH94" i="27"/>
  <c r="W94" i="27"/>
  <c r="AA94" i="27"/>
  <c r="AF94" i="27"/>
  <c r="AJ94" i="27"/>
  <c r="AG43" i="24"/>
  <c r="AH43" i="24"/>
  <c r="AJ43" i="24"/>
  <c r="AD99" i="27"/>
  <c r="AE94" i="27"/>
  <c r="AB37" i="27"/>
  <c r="AJ152" i="27"/>
  <c r="AC6" i="27"/>
  <c r="AO10" i="27"/>
  <c r="Y79" i="27"/>
  <c r="AB43" i="24"/>
  <c r="Y99" i="27"/>
  <c r="AA99" i="27"/>
  <c r="AJ161" i="24"/>
  <c r="AK161" i="24"/>
  <c r="AL175" i="27"/>
  <c r="AB175" i="27"/>
  <c r="AD161" i="24"/>
  <c r="Y110" i="27"/>
  <c r="AD110" i="27"/>
  <c r="AL110" i="27"/>
  <c r="AF110" i="27"/>
  <c r="AC110" i="27"/>
  <c r="AK160" i="24"/>
  <c r="AC160" i="24"/>
  <c r="Y160" i="24"/>
  <c r="AN160" i="24"/>
  <c r="AJ160" i="24"/>
  <c r="AI160" i="24"/>
  <c r="AG160" i="24"/>
  <c r="Z160" i="24"/>
  <c r="AM160" i="24"/>
  <c r="AA160" i="24"/>
  <c r="AB160" i="24"/>
  <c r="AF160" i="24"/>
  <c r="AH160" i="24"/>
  <c r="AE160" i="24"/>
  <c r="AD160" i="24"/>
  <c r="X160" i="24"/>
  <c r="AO160" i="24"/>
  <c r="W160" i="24"/>
  <c r="AL160" i="24"/>
  <c r="AC108" i="27"/>
  <c r="AD108" i="27"/>
  <c r="AB108" i="27"/>
  <c r="AJ108" i="27"/>
  <c r="AB32" i="27"/>
  <c r="AC32" i="27"/>
  <c r="Z84" i="27"/>
  <c r="AH20" i="27"/>
  <c r="X20" i="27"/>
  <c r="AB4" i="24"/>
  <c r="AM4" i="24"/>
  <c r="Z4" i="24"/>
  <c r="AD4" i="24"/>
  <c r="AG4" i="24"/>
  <c r="AJ4" i="24"/>
  <c r="AN4" i="24"/>
  <c r="AF4" i="24"/>
  <c r="AH4" i="24"/>
  <c r="AK4" i="24"/>
  <c r="AO4" i="24"/>
  <c r="X4" i="24"/>
  <c r="AI4" i="24"/>
  <c r="W4" i="24"/>
  <c r="W25" i="27"/>
  <c r="AG164" i="27"/>
  <c r="AG79" i="27"/>
  <c r="AL128" i="24"/>
  <c r="AA128" i="24"/>
  <c r="AB128" i="24"/>
  <c r="AN99" i="27"/>
  <c r="AK99" i="27"/>
  <c r="W99" i="27"/>
  <c r="AE99" i="27"/>
  <c r="AH99" i="27"/>
  <c r="AC99" i="27"/>
  <c r="AI99" i="27"/>
  <c r="AL99" i="27"/>
  <c r="AF99" i="27"/>
  <c r="AO99" i="27"/>
  <c r="AM99" i="27"/>
  <c r="AB99" i="27"/>
  <c r="AF128" i="24"/>
  <c r="Y128" i="24"/>
  <c r="AN128" i="24"/>
  <c r="AG99" i="27"/>
  <c r="AC128" i="24"/>
  <c r="Z99" i="27"/>
  <c r="AC23" i="27"/>
  <c r="X108" i="27"/>
  <c r="AG31" i="27"/>
  <c r="AF108" i="27"/>
  <c r="AC152" i="27"/>
  <c r="AM48" i="27"/>
  <c r="AA172" i="27"/>
  <c r="AE6" i="27"/>
  <c r="AI25" i="27"/>
  <c r="AE108" i="27"/>
  <c r="AK108" i="27"/>
  <c r="AF43" i="24"/>
  <c r="Z43" i="24"/>
  <c r="AM43" i="24"/>
  <c r="Y43" i="24"/>
  <c r="AE43" i="24"/>
  <c r="W43" i="24"/>
  <c r="AO43" i="24"/>
  <c r="AI132" i="27"/>
  <c r="AB25" i="27"/>
  <c r="AK132" i="27"/>
  <c r="AM84" i="27"/>
  <c r="AL48" i="27"/>
  <c r="AG20" i="27"/>
  <c r="AN105" i="27"/>
  <c r="AO31" i="27"/>
  <c r="AD6" i="27"/>
  <c r="AM108" i="27"/>
  <c r="AE68" i="24"/>
  <c r="W62" i="24"/>
  <c r="AD62" i="24"/>
  <c r="Y62" i="24"/>
  <c r="AJ62" i="24"/>
  <c r="AK62" i="24"/>
  <c r="AH62" i="24"/>
  <c r="AO62" i="24"/>
  <c r="AI62" i="24"/>
  <c r="Z62" i="24"/>
  <c r="AL62" i="24"/>
  <c r="AC62" i="24"/>
  <c r="AF62" i="24"/>
  <c r="AA62" i="24"/>
  <c r="AE62" i="24"/>
  <c r="AG62" i="24"/>
  <c r="AN62" i="24"/>
  <c r="X62" i="24"/>
  <c r="AM62" i="24"/>
  <c r="AB62" i="24"/>
  <c r="AB148" i="27"/>
  <c r="AC132" i="27"/>
  <c r="AC148" i="27"/>
  <c r="AM52" i="28"/>
  <c r="AE48" i="27"/>
  <c r="Y48" i="27"/>
  <c r="AC130" i="27"/>
  <c r="AE20" i="27"/>
  <c r="AK164" i="27"/>
  <c r="AI164" i="27"/>
  <c r="X164" i="27"/>
  <c r="AJ5" i="27"/>
  <c r="AA104" i="27"/>
  <c r="AJ37" i="27"/>
  <c r="AM37" i="27"/>
  <c r="Y52" i="28"/>
  <c r="Z81" i="27"/>
  <c r="AI81" i="27"/>
  <c r="AI48" i="27"/>
  <c r="X130" i="27"/>
  <c r="Y20" i="27"/>
  <c r="AA164" i="27"/>
  <c r="AB164" i="27"/>
  <c r="AF164" i="27"/>
  <c r="AM171" i="27"/>
  <c r="AB45" i="27"/>
  <c r="AI6" i="27"/>
  <c r="Y6" i="27"/>
  <c r="AL25" i="27"/>
  <c r="AC10" i="27"/>
  <c r="AG10" i="27"/>
  <c r="AE10" i="27"/>
  <c r="Y46" i="27"/>
  <c r="AM46" i="27"/>
  <c r="AG46" i="27"/>
  <c r="AF46" i="27"/>
  <c r="AE46" i="27"/>
  <c r="AD46" i="27"/>
  <c r="Z46" i="27"/>
  <c r="AN46" i="27"/>
  <c r="W46" i="27"/>
  <c r="AH46" i="27"/>
  <c r="X46" i="27"/>
  <c r="AB46" i="27"/>
  <c r="AK46" i="27"/>
  <c r="AL46" i="27"/>
  <c r="AI46" i="27"/>
  <c r="AO46" i="27"/>
  <c r="AC46" i="27"/>
  <c r="AJ46" i="27"/>
  <c r="AA46" i="27"/>
  <c r="AN104" i="27"/>
  <c r="AL72" i="27"/>
  <c r="AA37" i="27"/>
  <c r="AM177" i="27"/>
  <c r="AF20" i="27"/>
  <c r="AA48" i="27"/>
  <c r="AF48" i="27"/>
  <c r="W20" i="27"/>
  <c r="AJ20" i="27"/>
  <c r="AM164" i="27"/>
  <c r="AE164" i="27"/>
  <c r="Z164" i="27"/>
  <c r="AN171" i="27"/>
  <c r="AO6" i="27"/>
  <c r="AB10" i="27"/>
  <c r="X10" i="27"/>
  <c r="AH10" i="27"/>
  <c r="AO81" i="27"/>
  <c r="AH171" i="24"/>
  <c r="AE171" i="24"/>
  <c r="AB171" i="24"/>
  <c r="AO171" i="24"/>
  <c r="Z171" i="24"/>
  <c r="AM171" i="24"/>
  <c r="AA171" i="24"/>
  <c r="AN171" i="24"/>
  <c r="W171" i="24"/>
  <c r="AJ171" i="24"/>
  <c r="AK171" i="24"/>
  <c r="AF171" i="24"/>
  <c r="AG171" i="24"/>
  <c r="Y171" i="24"/>
  <c r="AI171" i="24"/>
  <c r="AD171" i="24"/>
  <c r="AL171" i="24"/>
  <c r="AC171" i="24"/>
  <c r="X171" i="24"/>
  <c r="AI125" i="27"/>
  <c r="X19" i="27"/>
  <c r="Z19" i="27"/>
  <c r="AC81" i="27"/>
  <c r="W81" i="27"/>
  <c r="Y81" i="27"/>
  <c r="AA152" i="27"/>
  <c r="W31" i="27"/>
  <c r="AL81" i="27"/>
  <c r="AF125" i="27"/>
  <c r="AD117" i="27"/>
  <c r="AA9" i="27"/>
  <c r="AH81" i="27"/>
  <c r="AG152" i="27"/>
  <c r="Z152" i="27"/>
  <c r="AA20" i="27"/>
  <c r="AL20" i="27"/>
  <c r="AF163" i="27"/>
  <c r="AF31" i="27"/>
  <c r="AJ31" i="27"/>
  <c r="AB81" i="27"/>
  <c r="W52" i="28"/>
  <c r="AO125" i="27"/>
  <c r="W58" i="27"/>
  <c r="AF81" i="27"/>
  <c r="AM81" i="27"/>
  <c r="AD20" i="27"/>
  <c r="AK20" i="27"/>
  <c r="AA122" i="27"/>
  <c r="AJ163" i="27"/>
  <c r="Z31" i="27"/>
  <c r="AL31" i="27"/>
  <c r="AD81" i="27"/>
  <c r="AN84" i="27"/>
  <c r="AF7" i="27"/>
  <c r="AF42" i="27"/>
  <c r="AC42" i="27"/>
  <c r="AE117" i="27"/>
  <c r="AJ177" i="27"/>
  <c r="Y177" i="27"/>
  <c r="AE12" i="27"/>
  <c r="AK9" i="27"/>
  <c r="AO9" i="27"/>
  <c r="AB9" i="27"/>
  <c r="AK93" i="27"/>
  <c r="AC8" i="27"/>
  <c r="AJ93" i="27"/>
  <c r="AL122" i="27"/>
  <c r="AI122" i="27"/>
  <c r="Z134" i="27"/>
  <c r="X32" i="27"/>
  <c r="AO93" i="27"/>
  <c r="Z122" i="27"/>
  <c r="W84" i="27"/>
  <c r="AD8" i="27"/>
  <c r="Z93" i="27"/>
  <c r="AL61" i="27"/>
  <c r="AE61" i="27"/>
  <c r="W122" i="27"/>
  <c r="AE163" i="27"/>
  <c r="AK163" i="27"/>
  <c r="AD134" i="27"/>
  <c r="AF105" i="27"/>
  <c r="Y172" i="27"/>
  <c r="AA108" i="27"/>
  <c r="AN108" i="27"/>
  <c r="AH108" i="27"/>
  <c r="Y23" i="27"/>
  <c r="AN81" i="27"/>
  <c r="X81" i="27"/>
  <c r="AA81" i="27"/>
  <c r="W79" i="27"/>
  <c r="AA79" i="27"/>
  <c r="AM79" i="27"/>
  <c r="AF52" i="28"/>
  <c r="X84" i="27"/>
  <c r="AN7" i="27"/>
  <c r="AI42" i="27"/>
  <c r="AM42" i="27"/>
  <c r="Y42" i="27"/>
  <c r="AM166" i="27"/>
  <c r="AO177" i="27"/>
  <c r="AL177" i="27"/>
  <c r="X9" i="27"/>
  <c r="Y9" i="27"/>
  <c r="AC9" i="27"/>
  <c r="Y122" i="27"/>
  <c r="AH23" i="27"/>
  <c r="AF84" i="27"/>
  <c r="AC93" i="27"/>
  <c r="Z172" i="27"/>
  <c r="Z8" i="27"/>
  <c r="AA84" i="27"/>
  <c r="AO84" i="27"/>
  <c r="AD87" i="27"/>
  <c r="AB93" i="27"/>
  <c r="AC61" i="27"/>
  <c r="AG61" i="27"/>
  <c r="AK122" i="27"/>
  <c r="AB122" i="27"/>
  <c r="W163" i="27"/>
  <c r="AB163" i="27"/>
  <c r="X134" i="27"/>
  <c r="AE172" i="27"/>
  <c r="AD23" i="27"/>
  <c r="AJ84" i="27"/>
  <c r="W19" i="27"/>
  <c r="AG19" i="27"/>
  <c r="AH42" i="27"/>
  <c r="AH177" i="27"/>
  <c r="AI177" i="27"/>
  <c r="AN177" i="27"/>
  <c r="AN9" i="27"/>
  <c r="AJ9" i="27"/>
  <c r="Z9" i="27"/>
  <c r="AE122" i="27"/>
  <c r="AL84" i="27"/>
  <c r="W87" i="27"/>
  <c r="AF93" i="27"/>
  <c r="AD84" i="27"/>
  <c r="AL87" i="27"/>
  <c r="AG93" i="27"/>
  <c r="AI84" i="27"/>
  <c r="AN61" i="27"/>
  <c r="AI61" i="27"/>
  <c r="AH163" i="27"/>
  <c r="Z163" i="27"/>
  <c r="AD163" i="27"/>
  <c r="AA134" i="27"/>
  <c r="AL105" i="27"/>
  <c r="Z108" i="27"/>
  <c r="W108" i="27"/>
  <c r="AE81" i="27"/>
  <c r="AJ81" i="27"/>
  <c r="AE79" i="27"/>
  <c r="AH79" i="27"/>
  <c r="AE8" i="27"/>
  <c r="AE82" i="27"/>
  <c r="AA80" i="27"/>
  <c r="AE161" i="27"/>
  <c r="AA82" i="27"/>
  <c r="Z104" i="27"/>
  <c r="AH101" i="27"/>
  <c r="AK125" i="27"/>
  <c r="AC172" i="27"/>
  <c r="AK8" i="27"/>
  <c r="AI8" i="27"/>
  <c r="AB8" i="27"/>
  <c r="AN134" i="27"/>
  <c r="AK134" i="27"/>
  <c r="AN23" i="27"/>
  <c r="W152" i="27"/>
  <c r="AB152" i="27"/>
  <c r="X152" i="27"/>
  <c r="Y150" i="27"/>
  <c r="AF150" i="27"/>
  <c r="AF130" i="27"/>
  <c r="AG130" i="27"/>
  <c r="AD122" i="27"/>
  <c r="AJ122" i="27"/>
  <c r="AM134" i="27"/>
  <c r="AE134" i="27"/>
  <c r="AB134" i="27"/>
  <c r="AK105" i="27"/>
  <c r="AD105" i="27"/>
  <c r="Y105" i="27"/>
  <c r="X172" i="27"/>
  <c r="AD172" i="27"/>
  <c r="AF172" i="27"/>
  <c r="Z132" i="27"/>
  <c r="AK86" i="27"/>
  <c r="AC31" i="27"/>
  <c r="AN31" i="27"/>
  <c r="AE31" i="27"/>
  <c r="AI10" i="27"/>
  <c r="AJ10" i="27"/>
  <c r="AN10" i="27"/>
  <c r="AF10" i="27"/>
  <c r="AK10" i="27"/>
  <c r="AG23" i="27"/>
  <c r="AM23" i="27"/>
  <c r="AI23" i="27"/>
  <c r="AG8" i="27"/>
  <c r="AH84" i="27"/>
  <c r="AC84" i="27"/>
  <c r="AF82" i="27"/>
  <c r="Y101" i="27"/>
  <c r="X125" i="27"/>
  <c r="W65" i="27"/>
  <c r="W105" i="27"/>
  <c r="AL86" i="27"/>
  <c r="AC105" i="27"/>
  <c r="AA105" i="27"/>
  <c r="AH8" i="27"/>
  <c r="AA23" i="27"/>
  <c r="AF8" i="27"/>
  <c r="Y152" i="27"/>
  <c r="AM152" i="27"/>
  <c r="AN152" i="27"/>
  <c r="AJ48" i="27"/>
  <c r="W48" i="27"/>
  <c r="AM150" i="27"/>
  <c r="W130" i="27"/>
  <c r="AO20" i="27"/>
  <c r="Z20" i="27"/>
  <c r="AN20" i="27"/>
  <c r="W61" i="27"/>
  <c r="X122" i="27"/>
  <c r="AM122" i="27"/>
  <c r="AJ164" i="27"/>
  <c r="AH164" i="27"/>
  <c r="Y164" i="27"/>
  <c r="W164" i="27"/>
  <c r="AO164" i="27"/>
  <c r="AA163" i="27"/>
  <c r="AO163" i="27"/>
  <c r="AL163" i="27"/>
  <c r="AG134" i="27"/>
  <c r="AJ134" i="27"/>
  <c r="AO134" i="27"/>
  <c r="AC134" i="27"/>
  <c r="AJ105" i="27"/>
  <c r="AE105" i="27"/>
  <c r="AM105" i="27"/>
  <c r="AB172" i="27"/>
  <c r="AK172" i="27"/>
  <c r="AG172" i="27"/>
  <c r="W172" i="27"/>
  <c r="AM86" i="27"/>
  <c r="AH31" i="27"/>
  <c r="AK31" i="27"/>
  <c r="Y31" i="27"/>
  <c r="AD10" i="27"/>
  <c r="Y10" i="27"/>
  <c r="AL10" i="27"/>
  <c r="AO23" i="27"/>
  <c r="X23" i="27"/>
  <c r="AF23" i="27"/>
  <c r="W8" i="27"/>
  <c r="AK84" i="27"/>
  <c r="AF134" i="27"/>
  <c r="W23" i="27"/>
  <c r="X105" i="27"/>
  <c r="X8" i="27"/>
  <c r="AI152" i="27"/>
  <c r="AD152" i="27"/>
  <c r="AA150" i="27"/>
  <c r="X150" i="27"/>
  <c r="AA130" i="27"/>
  <c r="Z130" i="27"/>
  <c r="Y134" i="27"/>
  <c r="AI134" i="27"/>
  <c r="W134" i="27"/>
  <c r="AH134" i="27"/>
  <c r="AI105" i="27"/>
  <c r="AG105" i="27"/>
  <c r="AH105" i="27"/>
  <c r="AN172" i="27"/>
  <c r="AM172" i="27"/>
  <c r="AK23" i="27"/>
  <c r="AO8" i="27"/>
  <c r="AA5" i="27"/>
  <c r="AK5" i="27"/>
  <c r="AB131" i="27"/>
  <c r="AO97" i="27"/>
  <c r="AB176" i="27"/>
  <c r="AC164" i="27"/>
  <c r="X5" i="27"/>
  <c r="AI101" i="27"/>
  <c r="AM5" i="27"/>
  <c r="AM131" i="27"/>
  <c r="AE166" i="27"/>
  <c r="AN164" i="27"/>
  <c r="AL143" i="27"/>
  <c r="AC166" i="27"/>
  <c r="Y166" i="27"/>
  <c r="AG166" i="27"/>
  <c r="AI166" i="27"/>
  <c r="AK97" i="27"/>
  <c r="AN97" i="27"/>
  <c r="W97" i="27"/>
  <c r="AE97" i="27"/>
  <c r="AJ97" i="27"/>
  <c r="AC97" i="27"/>
  <c r="AH110" i="27"/>
  <c r="AG48" i="27"/>
  <c r="AM162" i="27"/>
  <c r="AF9" i="27"/>
  <c r="Z110" i="27"/>
  <c r="Y143" i="27"/>
  <c r="AI37" i="27"/>
  <c r="W166" i="27"/>
  <c r="AB166" i="27"/>
  <c r="AL97" i="27"/>
  <c r="Y97" i="27"/>
  <c r="AH97" i="27"/>
  <c r="Z58" i="27"/>
  <c r="AN125" i="27"/>
  <c r="X58" i="27"/>
  <c r="AN48" i="27"/>
  <c r="X101" i="27"/>
  <c r="Z27" i="27"/>
  <c r="AD125" i="27"/>
  <c r="AO48" i="27"/>
  <c r="AL30" i="27"/>
  <c r="AE30" i="27"/>
  <c r="AD30" i="27"/>
  <c r="AN144" i="27"/>
  <c r="X144" i="27"/>
  <c r="AE144" i="27"/>
  <c r="Y144" i="27"/>
  <c r="AH144" i="27"/>
  <c r="AA29" i="27"/>
  <c r="Y115" i="27"/>
  <c r="AE115" i="27"/>
  <c r="AC115" i="27"/>
  <c r="AG115" i="27"/>
  <c r="AO7" i="27"/>
  <c r="Y111" i="27"/>
  <c r="AC30" i="27"/>
  <c r="AA176" i="27"/>
  <c r="AL176" i="27"/>
  <c r="X176" i="27"/>
  <c r="AJ176" i="27"/>
  <c r="AM176" i="27"/>
  <c r="AC176" i="27"/>
  <c r="AB86" i="27"/>
  <c r="AG86" i="27"/>
  <c r="AI86" i="27"/>
  <c r="AH86" i="27"/>
  <c r="AE86" i="27"/>
  <c r="AJ86" i="27"/>
  <c r="X86" i="27"/>
  <c r="AN86" i="27"/>
  <c r="AA86" i="27"/>
  <c r="W86" i="27"/>
  <c r="Y148" i="27"/>
  <c r="AH148" i="27"/>
  <c r="AO148" i="27"/>
  <c r="AF148" i="27"/>
  <c r="W148" i="27"/>
  <c r="AG148" i="27"/>
  <c r="X148" i="27"/>
  <c r="AD148" i="27"/>
  <c r="Z148" i="27"/>
  <c r="AN148" i="27"/>
  <c r="AJ148" i="27"/>
  <c r="AA148" i="27"/>
  <c r="AM148" i="27"/>
  <c r="AE148" i="27"/>
  <c r="AD5" i="27"/>
  <c r="AE5" i="27"/>
  <c r="W5" i="27"/>
  <c r="AK131" i="27"/>
  <c r="X131" i="27"/>
  <c r="AJ7" i="27"/>
  <c r="AG143" i="27"/>
  <c r="AN72" i="27"/>
  <c r="X30" i="27"/>
  <c r="AL144" i="27"/>
  <c r="AB138" i="27"/>
  <c r="AE138" i="27"/>
  <c r="AM138" i="27"/>
  <c r="W115" i="27"/>
  <c r="AO86" i="27"/>
  <c r="AI148" i="27"/>
  <c r="AC5" i="27"/>
  <c r="Y5" i="27"/>
  <c r="Z5" i="27"/>
  <c r="AL131" i="27"/>
  <c r="AE7" i="27"/>
  <c r="W72" i="27"/>
  <c r="AG153" i="27"/>
  <c r="AH153" i="27"/>
  <c r="AB153" i="27"/>
  <c r="Y153" i="27"/>
  <c r="X151" i="27"/>
  <c r="AD176" i="27"/>
  <c r="AC26" i="27"/>
  <c r="AF86" i="27"/>
  <c r="AK148" i="27"/>
  <c r="AI27" i="27"/>
  <c r="AA125" i="27"/>
  <c r="Y125" i="27"/>
  <c r="AL117" i="27"/>
  <c r="AD166" i="27"/>
  <c r="AA58" i="27"/>
  <c r="AJ58" i="27"/>
  <c r="AM97" i="27"/>
  <c r="AJ24" i="27"/>
  <c r="AI162" i="27"/>
  <c r="AC125" i="27"/>
  <c r="AK166" i="27"/>
  <c r="AH166" i="27"/>
  <c r="Z166" i="27"/>
  <c r="AH58" i="27"/>
  <c r="AG58" i="27"/>
  <c r="AD58" i="27"/>
  <c r="AG5" i="27"/>
  <c r="AJ125" i="27"/>
  <c r="AN153" i="27"/>
  <c r="AB48" i="27"/>
  <c r="AD9" i="27"/>
  <c r="AI9" i="27"/>
  <c r="AO5" i="27"/>
  <c r="AE125" i="27"/>
  <c r="AK48" i="27"/>
  <c r="AO78" i="27"/>
  <c r="AN78" i="27"/>
  <c r="X78" i="27"/>
  <c r="AL78" i="27"/>
  <c r="AM78" i="27"/>
  <c r="AA78" i="27"/>
  <c r="AD78" i="27"/>
  <c r="AE78" i="27"/>
  <c r="AG78" i="27"/>
  <c r="Y78" i="27"/>
  <c r="W78" i="27"/>
  <c r="AK78" i="27"/>
  <c r="AB78" i="27"/>
  <c r="AJ78" i="27"/>
  <c r="AI78" i="27"/>
  <c r="AG4" i="27"/>
  <c r="AH4" i="27"/>
  <c r="AD4" i="27"/>
  <c r="AM4" i="27"/>
  <c r="AE4" i="27"/>
  <c r="AJ4" i="27"/>
  <c r="AH71" i="27"/>
  <c r="W71" i="27"/>
  <c r="X71" i="27"/>
  <c r="AI71" i="27"/>
  <c r="AG71" i="27"/>
  <c r="Y71" i="27"/>
  <c r="AO71" i="27"/>
  <c r="AC71" i="27"/>
  <c r="AN71" i="27"/>
  <c r="AL71" i="27"/>
  <c r="AM71" i="27"/>
  <c r="AB116" i="27"/>
  <c r="AC116" i="27"/>
  <c r="Z116" i="27"/>
  <c r="AO116" i="27"/>
  <c r="AE116" i="27"/>
  <c r="AA116" i="27"/>
  <c r="Y116" i="27"/>
  <c r="AL116" i="27"/>
  <c r="AJ116" i="27"/>
  <c r="AK116" i="27"/>
  <c r="AG116" i="27"/>
  <c r="AM116" i="27"/>
  <c r="AF116" i="27"/>
  <c r="X116" i="27"/>
  <c r="W116" i="27"/>
  <c r="AD2" i="27"/>
  <c r="AF2" i="27"/>
  <c r="AK2" i="27"/>
  <c r="AE2" i="27"/>
  <c r="AO2" i="27"/>
  <c r="AJ2" i="27"/>
  <c r="Z2" i="27"/>
  <c r="W2" i="27"/>
  <c r="Y2" i="27"/>
  <c r="AM2" i="27"/>
  <c r="AN2" i="27"/>
  <c r="AI2" i="27"/>
  <c r="X2" i="27"/>
  <c r="AL2" i="27"/>
  <c r="AC2" i="27"/>
  <c r="AD59" i="27"/>
  <c r="AE59" i="27"/>
  <c r="AO59" i="27"/>
  <c r="AH59" i="27"/>
  <c r="W59" i="27"/>
  <c r="AM59" i="27"/>
  <c r="AK59" i="27"/>
  <c r="AI59" i="27"/>
  <c r="AC59" i="27"/>
  <c r="AF59" i="27"/>
  <c r="AJ59" i="27"/>
  <c r="X59" i="27"/>
  <c r="AG59" i="27"/>
  <c r="AB59" i="27"/>
  <c r="AG149" i="27"/>
  <c r="AC149" i="27"/>
  <c r="AK149" i="27"/>
  <c r="AF149" i="27"/>
  <c r="W149" i="27"/>
  <c r="AO149" i="27"/>
  <c r="AL149" i="27"/>
  <c r="AH149" i="27"/>
  <c r="AD149" i="27"/>
  <c r="AN149" i="27"/>
  <c r="Y149" i="27"/>
  <c r="AA149" i="27"/>
  <c r="AB149" i="27"/>
  <c r="AE149" i="27"/>
  <c r="AC167" i="27"/>
  <c r="AA167" i="27"/>
  <c r="AE167" i="27"/>
  <c r="AI167" i="27"/>
  <c r="Z167" i="27"/>
  <c r="AG167" i="27"/>
  <c r="AH167" i="27"/>
  <c r="AF167" i="27"/>
  <c r="Y167" i="27"/>
  <c r="X167" i="27"/>
  <c r="AJ167" i="27"/>
  <c r="AO167" i="27"/>
  <c r="AL167" i="27"/>
  <c r="AB167" i="27"/>
  <c r="AM167" i="27"/>
  <c r="AD167" i="27"/>
  <c r="W167" i="27"/>
  <c r="X76" i="27"/>
  <c r="W76" i="27"/>
  <c r="Y76" i="27"/>
  <c r="AB76" i="27"/>
  <c r="AN76" i="27"/>
  <c r="AK76" i="27"/>
  <c r="AJ76" i="27"/>
  <c r="AG76" i="27"/>
  <c r="AH76" i="27"/>
  <c r="AI76" i="27"/>
  <c r="AF76" i="27"/>
  <c r="AD76" i="27"/>
  <c r="AE76" i="27"/>
  <c r="AL76" i="27"/>
  <c r="AI128" i="27"/>
  <c r="AN128" i="27"/>
  <c r="AA128" i="27"/>
  <c r="AB128" i="27"/>
  <c r="Z128" i="27"/>
  <c r="W128" i="27"/>
  <c r="AK128" i="27"/>
  <c r="AC128" i="27"/>
  <c r="AJ128" i="27"/>
  <c r="AD128" i="27"/>
  <c r="AG128" i="27"/>
  <c r="Y128" i="27"/>
  <c r="AE128" i="27"/>
  <c r="AL128" i="27"/>
  <c r="AH128" i="27"/>
  <c r="AO128" i="27"/>
  <c r="AM128" i="27"/>
  <c r="X128" i="27"/>
  <c r="AF128" i="27"/>
  <c r="AI77" i="27"/>
  <c r="AE77" i="27"/>
  <c r="AO77" i="27"/>
  <c r="AA77" i="27"/>
  <c r="AF77" i="27"/>
  <c r="Y77" i="27"/>
  <c r="AJ77" i="27"/>
  <c r="X77" i="27"/>
  <c r="AC77" i="27"/>
  <c r="AN77" i="27"/>
  <c r="Z77" i="27"/>
  <c r="AH77" i="27"/>
  <c r="AK77" i="27"/>
  <c r="AM77" i="27"/>
  <c r="AN116" i="27"/>
  <c r="AN155" i="27"/>
  <c r="X155" i="27"/>
  <c r="AL155" i="27"/>
  <c r="AB155" i="27"/>
  <c r="W155" i="27"/>
  <c r="AE155" i="27"/>
  <c r="AA155" i="27"/>
  <c r="AG155" i="27"/>
  <c r="Y155" i="27"/>
  <c r="AD155" i="27"/>
  <c r="AC155" i="27"/>
  <c r="AO155" i="27"/>
  <c r="Z155" i="27"/>
  <c r="AM155" i="27"/>
  <c r="AH155" i="27"/>
  <c r="AF155" i="27"/>
  <c r="AK155" i="27"/>
  <c r="AJ155" i="27"/>
  <c r="AI155" i="27"/>
  <c r="Z55" i="27"/>
  <c r="AI55" i="27"/>
  <c r="AA55" i="27"/>
  <c r="X55" i="27"/>
  <c r="AJ55" i="27"/>
  <c r="AH55" i="27"/>
  <c r="AG55" i="27"/>
  <c r="AC55" i="27"/>
  <c r="Y55" i="27"/>
  <c r="AL55" i="27"/>
  <c r="AK55" i="27"/>
  <c r="AE55" i="27"/>
  <c r="AD55" i="27"/>
  <c r="AO55" i="27"/>
  <c r="AO141" i="27"/>
  <c r="AK141" i="27"/>
  <c r="AE141" i="27"/>
  <c r="AI141" i="27"/>
  <c r="AJ141" i="27"/>
  <c r="AC141" i="27"/>
  <c r="Z141" i="27"/>
  <c r="AH141" i="27"/>
  <c r="AF141" i="27"/>
  <c r="Y141" i="27"/>
  <c r="AM141" i="27"/>
  <c r="AG141" i="27"/>
  <c r="X141" i="27"/>
  <c r="AL141" i="27"/>
  <c r="AO165" i="27"/>
  <c r="X165" i="27"/>
  <c r="AK165" i="27"/>
  <c r="AC165" i="27"/>
  <c r="AG165" i="27"/>
  <c r="AB165" i="27"/>
  <c r="AN165" i="27"/>
  <c r="AE165" i="27"/>
  <c r="Z165" i="27"/>
  <c r="Y165" i="27"/>
  <c r="AI165" i="27"/>
  <c r="AM165" i="27"/>
  <c r="AD165" i="27"/>
  <c r="AJ165" i="27"/>
  <c r="AI49" i="27"/>
  <c r="AA49" i="27"/>
  <c r="AD49" i="27"/>
  <c r="AH49" i="27"/>
  <c r="AB49" i="27"/>
  <c r="W49" i="27"/>
  <c r="AE49" i="27"/>
  <c r="AJ49" i="27"/>
  <c r="Z49" i="27"/>
  <c r="AC49" i="27"/>
  <c r="AO49" i="27"/>
  <c r="AB95" i="27"/>
  <c r="AA95" i="27"/>
  <c r="Y95" i="27"/>
  <c r="AM95" i="27"/>
  <c r="AD95" i="27"/>
  <c r="AO95" i="27"/>
  <c r="AH95" i="27"/>
  <c r="AN95" i="27"/>
  <c r="W95" i="27"/>
  <c r="AH45" i="27"/>
  <c r="AJ45" i="27"/>
  <c r="X45" i="27"/>
  <c r="Y45" i="27"/>
  <c r="Z45" i="27"/>
  <c r="AM45" i="27"/>
  <c r="AD45" i="27"/>
  <c r="AF45" i="27"/>
  <c r="AA45" i="27"/>
  <c r="AE45" i="27"/>
  <c r="AI45" i="27"/>
  <c r="AG45" i="27"/>
  <c r="AN45" i="27"/>
  <c r="AK45" i="27"/>
  <c r="AC45" i="27"/>
  <c r="Z109" i="27"/>
  <c r="AH109" i="27"/>
  <c r="AL104" i="27"/>
  <c r="AE104" i="27"/>
  <c r="X104" i="27"/>
  <c r="AJ104" i="27"/>
  <c r="AO104" i="27"/>
  <c r="AC104" i="27"/>
  <c r="Y104" i="27"/>
  <c r="AH104" i="27"/>
  <c r="AF104" i="27"/>
  <c r="AK104" i="27"/>
  <c r="AG104" i="27"/>
  <c r="AI104" i="27"/>
  <c r="AD104" i="27"/>
  <c r="W104" i="27"/>
  <c r="AM104" i="27"/>
  <c r="AO19" i="27"/>
  <c r="AF19" i="27"/>
  <c r="AB19" i="27"/>
  <c r="Y19" i="27"/>
  <c r="AK19" i="27"/>
  <c r="AE19" i="27"/>
  <c r="AL19" i="27"/>
  <c r="AA19" i="27"/>
  <c r="AC19" i="27"/>
  <c r="AD19" i="27"/>
  <c r="AO65" i="27"/>
  <c r="AK65" i="27"/>
  <c r="AN65" i="27"/>
  <c r="AG65" i="27"/>
  <c r="AF65" i="27"/>
  <c r="X65" i="27"/>
  <c r="AI65" i="27"/>
  <c r="Y65" i="27"/>
  <c r="AM65" i="27"/>
  <c r="AL65" i="27"/>
  <c r="Z65" i="27"/>
  <c r="W41" i="27"/>
  <c r="AM41" i="27"/>
  <c r="AE41" i="27"/>
  <c r="Y41" i="27"/>
  <c r="AN41" i="27"/>
  <c r="AB41" i="27"/>
  <c r="AD41" i="27"/>
  <c r="X41" i="27"/>
  <c r="Z41" i="27"/>
  <c r="AH41" i="27"/>
  <c r="AI41" i="27"/>
  <c r="AK41" i="27"/>
  <c r="AC41" i="27"/>
  <c r="AL41" i="27"/>
  <c r="AG41" i="27"/>
  <c r="AH116" i="27"/>
  <c r="AJ26" i="27"/>
  <c r="AA26" i="27"/>
  <c r="AO26" i="27"/>
  <c r="AE26" i="27"/>
  <c r="AH26" i="27"/>
  <c r="AK26" i="27"/>
  <c r="AD26" i="27"/>
  <c r="AB26" i="27"/>
  <c r="AM26" i="27"/>
  <c r="X26" i="27"/>
  <c r="AN26" i="27"/>
  <c r="W26" i="27"/>
  <c r="AK162" i="27"/>
  <c r="X162" i="27"/>
  <c r="AO162" i="27"/>
  <c r="AC162" i="27"/>
  <c r="AH162" i="27"/>
  <c r="AD162" i="27"/>
  <c r="AF162" i="27"/>
  <c r="Z162" i="27"/>
  <c r="AE162" i="27"/>
  <c r="AG162" i="27"/>
  <c r="AA162" i="27"/>
  <c r="W162" i="27"/>
  <c r="Y162" i="27"/>
  <c r="AN162" i="27"/>
  <c r="AJ162" i="27"/>
  <c r="Z62" i="27"/>
  <c r="AG62" i="27"/>
  <c r="AB62" i="27"/>
  <c r="AK62" i="27"/>
  <c r="X62" i="27"/>
  <c r="AE62" i="27"/>
  <c r="AF62" i="27"/>
  <c r="AA62" i="27"/>
  <c r="AL62" i="27"/>
  <c r="AI62" i="27"/>
  <c r="AM62" i="27"/>
  <c r="AH62" i="27"/>
  <c r="Y62" i="27"/>
  <c r="AC62" i="27"/>
  <c r="AH173" i="27"/>
  <c r="AM173" i="27"/>
  <c r="AE173" i="27"/>
  <c r="AO173" i="27"/>
  <c r="AI173" i="27"/>
  <c r="AB173" i="27"/>
  <c r="AD173" i="27"/>
  <c r="X173" i="27"/>
  <c r="AC173" i="27"/>
  <c r="AK173" i="27"/>
  <c r="Y173" i="27"/>
  <c r="W173" i="27"/>
  <c r="AA173" i="27"/>
  <c r="AL173" i="27"/>
  <c r="Z173" i="27"/>
  <c r="AL45" i="27"/>
  <c r="AA76" i="27"/>
  <c r="Z95" i="27"/>
  <c r="AO132" i="27"/>
  <c r="X132" i="27"/>
  <c r="AE132" i="27"/>
  <c r="AM132" i="27"/>
  <c r="AH132" i="27"/>
  <c r="AB132" i="27"/>
  <c r="AL132" i="27"/>
  <c r="Y132" i="27"/>
  <c r="W132" i="27"/>
  <c r="AO45" i="27"/>
  <c r="AC52" i="28"/>
  <c r="AE52" i="28"/>
  <c r="AL52" i="28"/>
  <c r="AG52" i="28"/>
  <c r="X52" i="28"/>
  <c r="AH52" i="28"/>
  <c r="AO52" i="28"/>
  <c r="AK52" i="28"/>
  <c r="AB52" i="28"/>
  <c r="AN52" i="28"/>
  <c r="AJ52" i="28"/>
  <c r="AA52" i="28"/>
  <c r="AI52" i="28"/>
  <c r="X161" i="27"/>
  <c r="AF161" i="27"/>
  <c r="AN161" i="27"/>
  <c r="Y161" i="27"/>
  <c r="AL161" i="27"/>
  <c r="AO161" i="27"/>
  <c r="AJ161" i="27"/>
  <c r="AI161" i="27"/>
  <c r="AD116" i="27"/>
  <c r="AI116" i="27"/>
  <c r="AI156" i="27"/>
  <c r="AB156" i="27"/>
  <c r="AG156" i="27"/>
  <c r="AJ156" i="27"/>
  <c r="Z156" i="27"/>
  <c r="AC156" i="27"/>
  <c r="AN156" i="27"/>
  <c r="AH156" i="27"/>
  <c r="X156" i="27"/>
  <c r="AE156" i="27"/>
  <c r="W159" i="27"/>
  <c r="AE159" i="27"/>
  <c r="AD159" i="27"/>
  <c r="AM159" i="27"/>
  <c r="AB159" i="27"/>
  <c r="AH159" i="27"/>
  <c r="AN159" i="27"/>
  <c r="Y159" i="27"/>
  <c r="AI159" i="27"/>
  <c r="X159" i="27"/>
  <c r="AG159" i="27"/>
  <c r="AC159" i="27"/>
  <c r="AO159" i="27"/>
  <c r="Z159" i="27"/>
  <c r="AG136" i="27"/>
  <c r="AO136" i="27"/>
  <c r="AN136" i="27"/>
  <c r="Z136" i="27"/>
  <c r="Y136" i="27"/>
  <c r="AF136" i="27"/>
  <c r="AM136" i="27"/>
  <c r="AD136" i="27"/>
  <c r="AI136" i="27"/>
  <c r="AH136" i="27"/>
  <c r="AJ136" i="27"/>
  <c r="AL136" i="27"/>
  <c r="AA136" i="27"/>
  <c r="X136" i="27"/>
  <c r="AE136" i="27"/>
  <c r="AO12" i="27"/>
  <c r="AA12" i="27"/>
  <c r="W12" i="27"/>
  <c r="AM12" i="27"/>
  <c r="AF12" i="27"/>
  <c r="AJ12" i="27"/>
  <c r="AB12" i="27"/>
  <c r="AK12" i="27"/>
  <c r="Z33" i="27"/>
  <c r="AE33" i="27"/>
  <c r="AF33" i="27"/>
  <c r="AD33" i="27"/>
  <c r="AH33" i="27"/>
  <c r="AO33" i="27"/>
  <c r="AI33" i="27"/>
  <c r="AL33" i="27"/>
  <c r="AA33" i="27"/>
  <c r="X33" i="27"/>
  <c r="AK33" i="27"/>
  <c r="AN33" i="27"/>
  <c r="AB33" i="27"/>
  <c r="AG33" i="27"/>
  <c r="AJ33" i="27"/>
  <c r="AM33" i="27"/>
  <c r="AC33" i="27"/>
  <c r="Y33" i="27"/>
  <c r="W33" i="27"/>
  <c r="Y26" i="27"/>
  <c r="AB162" i="27"/>
  <c r="AO76" i="27"/>
  <c r="AC76" i="27"/>
  <c r="Z76" i="27"/>
  <c r="AG138" i="27"/>
  <c r="AO138" i="27"/>
  <c r="X138" i="27"/>
  <c r="AK138" i="27"/>
  <c r="AC138" i="27"/>
  <c r="AL138" i="27"/>
  <c r="Y138" i="27"/>
  <c r="AJ138" i="27"/>
  <c r="Z138" i="27"/>
  <c r="W138" i="27"/>
  <c r="AI138" i="27"/>
  <c r="AA138" i="27"/>
  <c r="AH138" i="27"/>
  <c r="AF138" i="27"/>
  <c r="AL32" i="27"/>
  <c r="Z32" i="27"/>
  <c r="AD32" i="27"/>
  <c r="AO32" i="27"/>
  <c r="AJ32" i="27"/>
  <c r="AK32" i="27"/>
  <c r="AG32" i="27"/>
  <c r="AA32" i="27"/>
  <c r="AH32" i="27"/>
  <c r="W32" i="27"/>
  <c r="AE32" i="27"/>
  <c r="AI115" i="27"/>
  <c r="AM115" i="27"/>
  <c r="AK115" i="27"/>
  <c r="AA115" i="27"/>
  <c r="AO115" i="27"/>
  <c r="AF115" i="27"/>
  <c r="AN115" i="27"/>
  <c r="AB115" i="27"/>
  <c r="AL115" i="27"/>
  <c r="AH115" i="27"/>
  <c r="X115" i="27"/>
  <c r="AD115" i="27"/>
  <c r="AJ115" i="27"/>
  <c r="Z115" i="27"/>
  <c r="AA132" i="27"/>
  <c r="AN167" i="27"/>
  <c r="AD147" i="27"/>
  <c r="AB147" i="27"/>
  <c r="W147" i="27"/>
  <c r="AG147" i="27"/>
  <c r="AA147" i="27"/>
  <c r="AC147" i="27"/>
  <c r="AN147" i="27"/>
  <c r="AJ147" i="27"/>
  <c r="AH147" i="27"/>
  <c r="Z147" i="27"/>
  <c r="AI147" i="27"/>
  <c r="X147" i="27"/>
  <c r="AE147" i="27"/>
  <c r="AM147" i="27"/>
  <c r="Y40" i="27"/>
  <c r="AE40" i="27"/>
  <c r="AH40" i="27"/>
  <c r="AL40" i="27"/>
  <c r="X40" i="27"/>
  <c r="AA40" i="27"/>
  <c r="AB40" i="27"/>
  <c r="AO40" i="27"/>
  <c r="Z40" i="27"/>
  <c r="AF40" i="27"/>
  <c r="AK40" i="27"/>
  <c r="AJ40" i="27"/>
  <c r="AD40" i="27"/>
  <c r="AN40" i="27"/>
  <c r="AJ72" i="27"/>
  <c r="AF72" i="27"/>
  <c r="AA72" i="27"/>
  <c r="Z72" i="27"/>
  <c r="AC72" i="27"/>
  <c r="AC157" i="27"/>
  <c r="AH157" i="27"/>
  <c r="AM157" i="27"/>
  <c r="AF157" i="27"/>
  <c r="AE157" i="27"/>
  <c r="AL157" i="27"/>
  <c r="W157" i="27"/>
  <c r="AD157" i="27"/>
  <c r="Z157" i="27"/>
  <c r="AO157" i="27"/>
  <c r="AA27" i="27"/>
  <c r="X27" i="27"/>
  <c r="AE27" i="27"/>
  <c r="AF27" i="27"/>
  <c r="AL27" i="27"/>
  <c r="AH27" i="27"/>
  <c r="AO27" i="27"/>
  <c r="AC112" i="27"/>
  <c r="AB112" i="27"/>
  <c r="AN112" i="27"/>
  <c r="Y112" i="27"/>
  <c r="Z112" i="27"/>
  <c r="AL112" i="27"/>
  <c r="AM112" i="27"/>
  <c r="X112" i="27"/>
  <c r="AI112" i="27"/>
  <c r="AO112" i="27"/>
  <c r="AK112" i="27"/>
  <c r="AO129" i="27"/>
  <c r="AK129" i="27"/>
  <c r="Z129" i="27"/>
  <c r="AM129" i="27"/>
  <c r="AN129" i="27"/>
  <c r="AC129" i="27"/>
  <c r="AL129" i="27"/>
  <c r="AE129" i="27"/>
  <c r="AB129" i="27"/>
  <c r="AH129" i="27"/>
  <c r="X129" i="27"/>
  <c r="AG129" i="27"/>
  <c r="AF129" i="27"/>
  <c r="AD129" i="27"/>
  <c r="W129" i="27"/>
  <c r="AK142" i="27"/>
  <c r="AF142" i="27"/>
  <c r="AN142" i="27"/>
  <c r="Z142" i="27"/>
  <c r="AL142" i="27"/>
  <c r="AD142" i="27"/>
  <c r="AB142" i="27"/>
  <c r="AM142" i="27"/>
  <c r="Y142" i="27"/>
  <c r="AJ142" i="27"/>
  <c r="AG142" i="27"/>
  <c r="AI142" i="27"/>
  <c r="AE142" i="27"/>
  <c r="X142" i="27"/>
  <c r="AE43" i="27"/>
  <c r="AL43" i="27"/>
  <c r="AI43" i="27"/>
  <c r="AO43" i="27"/>
  <c r="AD43" i="27"/>
  <c r="X43" i="27"/>
  <c r="W43" i="27"/>
  <c r="AF43" i="27"/>
  <c r="AM43" i="27"/>
  <c r="AK43" i="27"/>
  <c r="AN43" i="27"/>
  <c r="Z43" i="27"/>
  <c r="AA43" i="27"/>
  <c r="AJ43" i="27"/>
  <c r="AC43" i="27"/>
  <c r="AB43" i="27"/>
  <c r="AG43" i="27"/>
  <c r="AH43" i="27"/>
  <c r="Y43" i="27"/>
  <c r="AD90" i="27"/>
  <c r="AA90" i="27"/>
  <c r="AO90" i="27"/>
  <c r="AC90" i="27"/>
  <c r="AI90" i="27"/>
  <c r="AB90" i="27"/>
  <c r="Y90" i="27"/>
  <c r="AJ90" i="27"/>
  <c r="AN90" i="27"/>
  <c r="Z90" i="27"/>
  <c r="AE90" i="27"/>
  <c r="AK90" i="27"/>
  <c r="AH90" i="27"/>
  <c r="X90" i="27"/>
  <c r="W90" i="27"/>
  <c r="AF90" i="27"/>
  <c r="AG90" i="27"/>
  <c r="AM90" i="27"/>
  <c r="AL90" i="27"/>
  <c r="AE96" i="27"/>
  <c r="AN96" i="27"/>
  <c r="Y96" i="27"/>
  <c r="AB96" i="27"/>
  <c r="AM96" i="27"/>
  <c r="Z96" i="27"/>
  <c r="AC96" i="27"/>
  <c r="AG96" i="27"/>
  <c r="AL96" i="27"/>
  <c r="X96" i="27"/>
  <c r="AO96" i="27"/>
  <c r="AJ96" i="27"/>
  <c r="AI96" i="27"/>
  <c r="W96" i="27"/>
  <c r="AF96" i="27"/>
  <c r="AK96" i="27"/>
  <c r="AD96" i="27"/>
  <c r="AH96" i="27"/>
  <c r="AA96" i="27"/>
  <c r="Z68" i="27"/>
  <c r="AE68" i="27"/>
  <c r="AO68" i="27"/>
  <c r="AD68" i="27"/>
  <c r="W68" i="27"/>
  <c r="AF68" i="27"/>
  <c r="AK68" i="27"/>
  <c r="AJ68" i="27"/>
  <c r="AM68" i="27"/>
  <c r="AL68" i="27"/>
  <c r="AI68" i="27"/>
  <c r="AN68" i="27"/>
  <c r="Y68" i="27"/>
  <c r="X68" i="27"/>
  <c r="AC68" i="27"/>
  <c r="AG68" i="27"/>
  <c r="AH68" i="27"/>
  <c r="AA68" i="27"/>
  <c r="AB68" i="27"/>
  <c r="AF14" i="27"/>
  <c r="AN14" i="27"/>
  <c r="AO14" i="27"/>
  <c r="X14" i="27"/>
  <c r="AD14" i="27"/>
  <c r="AI14" i="27"/>
  <c r="W14" i="27"/>
  <c r="Y14" i="27"/>
  <c r="AA14" i="27"/>
  <c r="Z14" i="27"/>
  <c r="AB14" i="27"/>
  <c r="AG14" i="27"/>
  <c r="AC14" i="27"/>
  <c r="AJ14" i="27"/>
  <c r="AL14" i="27"/>
  <c r="AM14" i="27"/>
  <c r="AH14" i="27"/>
  <c r="AE14" i="27"/>
  <c r="AK14" i="27"/>
  <c r="AM153" i="27"/>
  <c r="AE153" i="27"/>
  <c r="AC153" i="27"/>
  <c r="W153" i="27"/>
  <c r="AD153" i="27"/>
  <c r="X153" i="27"/>
  <c r="AL153" i="27"/>
  <c r="AA153" i="27"/>
  <c r="AI153" i="27"/>
  <c r="AJ153" i="27"/>
  <c r="X137" i="27"/>
  <c r="Z137" i="27"/>
  <c r="AI137" i="27"/>
  <c r="Y137" i="27"/>
  <c r="AM137" i="27"/>
  <c r="W137" i="27"/>
  <c r="AO137" i="27"/>
  <c r="AJ137" i="27"/>
  <c r="AD137" i="27"/>
  <c r="AN74" i="27"/>
  <c r="AO74" i="27"/>
  <c r="AI74" i="27"/>
  <c r="X74" i="27"/>
  <c r="Y74" i="27"/>
  <c r="W74" i="27"/>
  <c r="AG74" i="27"/>
  <c r="AL74" i="27"/>
  <c r="AM74" i="27"/>
  <c r="AF74" i="27"/>
  <c r="AC74" i="27"/>
  <c r="AH74" i="27"/>
  <c r="AD74" i="27"/>
  <c r="AK74" i="27"/>
  <c r="AN28" i="27"/>
  <c r="AJ28" i="27"/>
  <c r="AC28" i="27"/>
  <c r="AM28" i="27"/>
  <c r="AF28" i="27"/>
  <c r="W28" i="27"/>
  <c r="AB28" i="27"/>
  <c r="AK28" i="27"/>
  <c r="Y28" i="27"/>
  <c r="AL28" i="27"/>
  <c r="AD28" i="27"/>
  <c r="X28" i="27"/>
  <c r="AG28" i="27"/>
  <c r="AI28" i="27"/>
  <c r="AO28" i="27"/>
  <c r="AI102" i="27"/>
  <c r="AO102" i="27"/>
  <c r="AD102" i="27"/>
  <c r="AN102" i="27"/>
  <c r="AG102" i="27"/>
  <c r="AL102" i="27"/>
  <c r="AA102" i="27"/>
  <c r="AC102" i="27"/>
  <c r="AJ102" i="27"/>
  <c r="AH102" i="27"/>
  <c r="AK102" i="27"/>
  <c r="W102" i="27"/>
  <c r="X102" i="27"/>
  <c r="AF102" i="27"/>
  <c r="AO168" i="27"/>
  <c r="X168" i="27"/>
  <c r="AA168" i="27"/>
  <c r="AF168" i="27"/>
  <c r="AI168" i="27"/>
  <c r="AJ168" i="27"/>
  <c r="AE168" i="27"/>
  <c r="Z168" i="27"/>
  <c r="W168" i="27"/>
  <c r="AC168" i="27"/>
  <c r="AK168" i="27"/>
  <c r="AL168" i="27"/>
  <c r="AH168" i="27"/>
  <c r="AB168" i="27"/>
  <c r="AE54" i="27"/>
  <c r="AB54" i="27"/>
  <c r="X54" i="27"/>
  <c r="AH54" i="27"/>
  <c r="AC54" i="27"/>
  <c r="AG54" i="27"/>
  <c r="W54" i="27"/>
  <c r="AJ54" i="27"/>
  <c r="Z54" i="27"/>
  <c r="AO54" i="27"/>
  <c r="AL54" i="27"/>
  <c r="AI54" i="27"/>
  <c r="AF54" i="27"/>
  <c r="AA54" i="27"/>
  <c r="AA139" i="27"/>
  <c r="AL139" i="27"/>
  <c r="AC139" i="27"/>
  <c r="AG139" i="27"/>
  <c r="AB139" i="27"/>
  <c r="AN139" i="27"/>
  <c r="AH53" i="27"/>
  <c r="AC53" i="27"/>
  <c r="AL53" i="27"/>
  <c r="W53" i="27"/>
  <c r="AD53" i="27"/>
  <c r="AF53" i="27"/>
  <c r="AK69" i="27"/>
  <c r="AB69" i="27"/>
  <c r="Y69" i="27"/>
  <c r="AA69" i="27"/>
  <c r="X69" i="27"/>
  <c r="AE69" i="27"/>
  <c r="AD69" i="27"/>
  <c r="AM69" i="27"/>
  <c r="Z69" i="27"/>
  <c r="AL69" i="27"/>
  <c r="AC69" i="27"/>
  <c r="AJ69" i="27"/>
  <c r="AO69" i="27"/>
  <c r="AI69" i="27"/>
  <c r="AC15" i="27"/>
  <c r="W15" i="27"/>
  <c r="AG15" i="27"/>
  <c r="AO15" i="27"/>
  <c r="AN15" i="27"/>
  <c r="AE67" i="27"/>
  <c r="Z67" i="27"/>
  <c r="AA67" i="27"/>
  <c r="X67" i="27"/>
  <c r="AD67" i="27"/>
  <c r="AF67" i="27"/>
  <c r="AC67" i="27"/>
  <c r="AH67" i="27"/>
  <c r="AB67" i="27"/>
  <c r="AL67" i="27"/>
  <c r="AM67" i="27"/>
  <c r="Y67" i="27"/>
  <c r="W67" i="27"/>
  <c r="AO67" i="27"/>
  <c r="AN67" i="27"/>
  <c r="AG67" i="27"/>
  <c r="AI67" i="27"/>
  <c r="AJ67" i="27"/>
  <c r="AK67" i="27"/>
  <c r="AA110" i="27"/>
  <c r="AF153" i="27"/>
  <c r="AO172" i="27"/>
  <c r="AH172" i="27"/>
  <c r="AF85" i="27"/>
  <c r="AH85" i="27"/>
  <c r="X85" i="27"/>
  <c r="AJ85" i="27"/>
  <c r="Y85" i="27"/>
  <c r="AB85" i="27"/>
  <c r="AI85" i="27"/>
  <c r="AC85" i="27"/>
  <c r="Z85" i="27"/>
  <c r="AA85" i="27"/>
  <c r="AG85" i="27"/>
  <c r="AK85" i="27"/>
  <c r="W85" i="27"/>
  <c r="AN85" i="27"/>
  <c r="AE85" i="27"/>
  <c r="AD85" i="27"/>
  <c r="AM85" i="27"/>
  <c r="AL85" i="27"/>
  <c r="AO85" i="27"/>
  <c r="AH93" i="27"/>
  <c r="AA93" i="27"/>
  <c r="AE93" i="27"/>
  <c r="X93" i="27"/>
  <c r="AN93" i="27"/>
  <c r="AI93" i="27"/>
  <c r="AL108" i="27"/>
  <c r="AG108" i="27"/>
  <c r="Y108" i="27"/>
  <c r="AC79" i="27"/>
  <c r="AJ79" i="27"/>
  <c r="AG84" i="27"/>
  <c r="AB84" i="27"/>
  <c r="AE84" i="27"/>
  <c r="Y50" i="27"/>
  <c r="AL50" i="27"/>
  <c r="AJ50" i="27"/>
  <c r="AC50" i="27"/>
  <c r="AN50" i="27"/>
  <c r="X50" i="27"/>
  <c r="AI50" i="27"/>
  <c r="AB50" i="27"/>
  <c r="AG50" i="27"/>
  <c r="AH50" i="27"/>
  <c r="AO50" i="27"/>
  <c r="AF50" i="27"/>
  <c r="AA50" i="27"/>
  <c r="AL101" i="27"/>
  <c r="AN101" i="27"/>
  <c r="W101" i="27"/>
  <c r="AF135" i="27"/>
  <c r="X135" i="27"/>
  <c r="AL135" i="27"/>
  <c r="AJ135" i="27"/>
  <c r="Z135" i="27"/>
  <c r="AM135" i="27"/>
  <c r="AH135" i="27"/>
  <c r="W135" i="27"/>
  <c r="AB135" i="27"/>
  <c r="Y135" i="27"/>
  <c r="AA135" i="27"/>
  <c r="AG135" i="27"/>
  <c r="AN135" i="27"/>
  <c r="AK135" i="27"/>
  <c r="AA7" i="27"/>
  <c r="AH7" i="27"/>
  <c r="AD7" i="27"/>
  <c r="X111" i="27"/>
  <c r="AA63" i="27"/>
  <c r="AK143" i="27"/>
  <c r="AH72" i="27"/>
  <c r="AB72" i="27"/>
  <c r="AE72" i="27"/>
  <c r="AO119" i="27"/>
  <c r="AK119" i="27"/>
  <c r="AI119" i="27"/>
  <c r="AD119" i="27"/>
  <c r="AM119" i="27"/>
  <c r="AC119" i="27"/>
  <c r="Y119" i="27"/>
  <c r="AL119" i="27"/>
  <c r="AF119" i="27"/>
  <c r="W119" i="27"/>
  <c r="AH119" i="27"/>
  <c r="W121" i="27"/>
  <c r="AJ121" i="27"/>
  <c r="Y121" i="27"/>
  <c r="AB121" i="27"/>
  <c r="AK121" i="27"/>
  <c r="AG121" i="27"/>
  <c r="AO121" i="27"/>
  <c r="AD121" i="27"/>
  <c r="AN121" i="27"/>
  <c r="AF121" i="27"/>
  <c r="AK27" i="27"/>
  <c r="AM30" i="27"/>
  <c r="Z30" i="27"/>
  <c r="AO30" i="27"/>
  <c r="AN37" i="27"/>
  <c r="AO37" i="27"/>
  <c r="AF37" i="27"/>
  <c r="Y37" i="27"/>
  <c r="W125" i="27"/>
  <c r="AM125" i="27"/>
  <c r="Z125" i="27"/>
  <c r="Y58" i="27"/>
  <c r="AB58" i="27"/>
  <c r="AK58" i="27"/>
  <c r="AN58" i="27"/>
  <c r="AO58" i="27"/>
  <c r="AM58" i="27"/>
  <c r="AK144" i="27"/>
  <c r="AF144" i="27"/>
  <c r="AB144" i="27"/>
  <c r="Z144" i="27"/>
  <c r="AN114" i="27"/>
  <c r="AK114" i="27"/>
  <c r="AI114" i="27"/>
  <c r="AL114" i="27"/>
  <c r="Z114" i="27"/>
  <c r="X114" i="27"/>
  <c r="AG114" i="27"/>
  <c r="W114" i="27"/>
  <c r="AJ114" i="27"/>
  <c r="AB114" i="27"/>
  <c r="AE114" i="27"/>
  <c r="AF114" i="27"/>
  <c r="AO114" i="27"/>
  <c r="AD114" i="27"/>
  <c r="X89" i="27"/>
  <c r="AF89" i="27"/>
  <c r="AL89" i="27"/>
  <c r="AH89" i="27"/>
  <c r="Y89" i="27"/>
  <c r="AB89" i="27"/>
  <c r="W89" i="27"/>
  <c r="AE89" i="27"/>
  <c r="AO89" i="27"/>
  <c r="AI89" i="27"/>
  <c r="AG89" i="27"/>
  <c r="AJ89" i="27"/>
  <c r="AD89" i="27"/>
  <c r="AA89" i="27"/>
  <c r="Z89" i="27"/>
  <c r="AM89" i="27"/>
  <c r="AC89" i="27"/>
  <c r="AK89" i="27"/>
  <c r="AH126" i="27"/>
  <c r="AF126" i="27"/>
  <c r="AJ107" i="27"/>
  <c r="X107" i="27"/>
  <c r="AO107" i="27"/>
  <c r="AE107" i="27"/>
  <c r="AL107" i="27"/>
  <c r="AH107" i="27"/>
  <c r="AA107" i="27"/>
  <c r="AI107" i="27"/>
  <c r="Y107" i="27"/>
  <c r="Z107" i="27"/>
  <c r="W107" i="27"/>
  <c r="AF107" i="27"/>
  <c r="AK107" i="27"/>
  <c r="AN107" i="27"/>
  <c r="AM107" i="27"/>
  <c r="AB107" i="27"/>
  <c r="AG107" i="27"/>
  <c r="AC107" i="27"/>
  <c r="AD107" i="27"/>
  <c r="AJ160" i="27"/>
  <c r="AC160" i="27"/>
  <c r="AA160" i="27"/>
  <c r="AL160" i="27"/>
  <c r="AN160" i="27"/>
  <c r="AE160" i="27"/>
  <c r="AD160" i="27"/>
  <c r="AB160" i="27"/>
  <c r="X160" i="27"/>
  <c r="AO160" i="27"/>
  <c r="AF160" i="27"/>
  <c r="AG160" i="27"/>
  <c r="AI160" i="27"/>
  <c r="W160" i="27"/>
  <c r="AK160" i="27"/>
  <c r="Z160" i="27"/>
  <c r="AM160" i="27"/>
  <c r="AH160" i="27"/>
  <c r="Y160" i="27"/>
  <c r="AG170" i="27"/>
  <c r="AH170" i="27"/>
  <c r="AA170" i="27"/>
  <c r="Y170" i="27"/>
  <c r="AF170" i="27"/>
  <c r="AK170" i="27"/>
  <c r="AO170" i="27"/>
  <c r="AD170" i="27"/>
  <c r="AM170" i="27"/>
  <c r="AB170" i="27"/>
  <c r="AI170" i="27"/>
  <c r="AJ170" i="27"/>
  <c r="AN170" i="27"/>
  <c r="W170" i="27"/>
  <c r="Z170" i="27"/>
  <c r="X170" i="27"/>
  <c r="AC170" i="27"/>
  <c r="AE170" i="27"/>
  <c r="AL170" i="27"/>
  <c r="AI57" i="27"/>
  <c r="AG57" i="27"/>
  <c r="AF57" i="27"/>
  <c r="AB57" i="27"/>
  <c r="W57" i="27"/>
  <c r="AC57" i="27"/>
  <c r="AL57" i="27"/>
  <c r="AO57" i="27"/>
  <c r="X57" i="27"/>
  <c r="AH57" i="27"/>
  <c r="AA57" i="27"/>
  <c r="AE57" i="27"/>
  <c r="AD57" i="27"/>
  <c r="AK57" i="27"/>
  <c r="Y57" i="27"/>
  <c r="Z57" i="27"/>
  <c r="AN57" i="27"/>
  <c r="AJ57" i="27"/>
  <c r="AM57" i="27"/>
  <c r="AM123" i="27"/>
  <c r="AJ123" i="27"/>
  <c r="AN123" i="27"/>
  <c r="Z123" i="27"/>
  <c r="X123" i="27"/>
  <c r="AA123" i="27"/>
  <c r="AC123" i="27"/>
  <c r="AO123" i="27"/>
  <c r="AG123" i="27"/>
  <c r="W123" i="27"/>
  <c r="AH123" i="27"/>
  <c r="AI123" i="27"/>
  <c r="AD123" i="27"/>
  <c r="AK123" i="27"/>
  <c r="AE123" i="27"/>
  <c r="AL123" i="27"/>
  <c r="AB123" i="27"/>
  <c r="AF123" i="27"/>
  <c r="Y123" i="27"/>
  <c r="AC177" i="27"/>
  <c r="AF177" i="27"/>
  <c r="AK177" i="27"/>
  <c r="AB177" i="27"/>
  <c r="AE53" i="27"/>
  <c r="Z98" i="27"/>
  <c r="AE98" i="27"/>
  <c r="AH98" i="27"/>
  <c r="Y98" i="27"/>
  <c r="AO98" i="27"/>
  <c r="AL98" i="27"/>
  <c r="AN98" i="27"/>
  <c r="AD98" i="27"/>
  <c r="X98" i="27"/>
  <c r="AK98" i="27"/>
  <c r="AF98" i="27"/>
  <c r="W98" i="27"/>
  <c r="AJ98" i="27"/>
  <c r="AG98" i="27"/>
  <c r="AC98" i="27"/>
  <c r="AA98" i="27"/>
  <c r="AM98" i="27"/>
  <c r="AB98" i="27"/>
  <c r="AI98" i="27"/>
  <c r="AE29" i="27"/>
  <c r="AI29" i="27"/>
  <c r="AC29" i="27"/>
  <c r="AM29" i="27"/>
  <c r="AM56" i="27"/>
  <c r="AO56" i="27"/>
  <c r="AF56" i="27"/>
  <c r="AG56" i="27"/>
  <c r="AC56" i="27"/>
  <c r="Z56" i="27"/>
  <c r="W56" i="27"/>
  <c r="AJ56" i="27"/>
  <c r="AD56" i="27"/>
  <c r="AL56" i="27"/>
  <c r="AB56" i="27"/>
  <c r="AN56" i="27"/>
  <c r="Y56" i="27"/>
  <c r="AK56" i="27"/>
  <c r="AE56" i="27"/>
  <c r="AI66" i="27"/>
  <c r="AA66" i="27"/>
  <c r="AK66" i="27"/>
  <c r="AH66" i="27"/>
  <c r="AN66" i="27"/>
  <c r="AG22" i="27"/>
  <c r="X22" i="27"/>
  <c r="AI22" i="27"/>
  <c r="AD22" i="27"/>
  <c r="AE22" i="27"/>
  <c r="W22" i="27"/>
  <c r="AJ22" i="27"/>
  <c r="AC22" i="27"/>
  <c r="AA22" i="27"/>
  <c r="AF22" i="27"/>
  <c r="AB22" i="27"/>
  <c r="AK22" i="27"/>
  <c r="AH22" i="27"/>
  <c r="AM22" i="27"/>
  <c r="Y22" i="27"/>
  <c r="Z22" i="27"/>
  <c r="AL22" i="27"/>
  <c r="AN22" i="27"/>
  <c r="AO22" i="27"/>
  <c r="AB154" i="27"/>
  <c r="AA154" i="27"/>
  <c r="AE154" i="27"/>
  <c r="AC154" i="27"/>
  <c r="AL154" i="27"/>
  <c r="AJ154" i="27"/>
  <c r="X154" i="27"/>
  <c r="AM154" i="27"/>
  <c r="AO154" i="27"/>
  <c r="AH154" i="27"/>
  <c r="W154" i="27"/>
  <c r="AG154" i="27"/>
  <c r="AN154" i="27"/>
  <c r="AI154" i="27"/>
  <c r="AG75" i="27"/>
  <c r="AO75" i="27"/>
  <c r="AE75" i="27"/>
  <c r="AN75" i="27"/>
  <c r="AC133" i="27"/>
  <c r="W133" i="27"/>
  <c r="AF133" i="27"/>
  <c r="AO133" i="27"/>
  <c r="AI133" i="27"/>
  <c r="AD133" i="27"/>
  <c r="Z133" i="27"/>
  <c r="AB133" i="27"/>
  <c r="Y133" i="27"/>
  <c r="X133" i="27"/>
  <c r="AH133" i="27"/>
  <c r="AM133" i="27"/>
  <c r="AN133" i="27"/>
  <c r="AA133" i="27"/>
  <c r="AG133" i="27"/>
  <c r="AJ133" i="27"/>
  <c r="AE133" i="27"/>
  <c r="AL133" i="27"/>
  <c r="AK133" i="27"/>
  <c r="AE110" i="27"/>
  <c r="AI110" i="27"/>
  <c r="AM110" i="27"/>
  <c r="W110" i="27"/>
  <c r="AK110" i="27"/>
  <c r="AA39" i="27"/>
  <c r="AN39" i="27"/>
  <c r="AK39" i="27"/>
  <c r="AJ39" i="27"/>
  <c r="AC39" i="27"/>
  <c r="AL39" i="27"/>
  <c r="W39" i="27"/>
  <c r="Z39" i="27"/>
  <c r="AO39" i="27"/>
  <c r="AB39" i="27"/>
  <c r="AI39" i="27"/>
  <c r="AG39" i="27"/>
  <c r="AM39" i="27"/>
  <c r="AH39" i="27"/>
  <c r="AE39" i="27"/>
  <c r="Y39" i="27"/>
  <c r="X39" i="27"/>
  <c r="AF39" i="27"/>
  <c r="AD39" i="27"/>
  <c r="AK153" i="27"/>
  <c r="AJ172" i="27"/>
  <c r="AO87" i="27"/>
  <c r="AF87" i="27"/>
  <c r="AN87" i="27"/>
  <c r="X87" i="27"/>
  <c r="AL93" i="27"/>
  <c r="AB70" i="27"/>
  <c r="AO70" i="27"/>
  <c r="AG70" i="27"/>
  <c r="AF70" i="27"/>
  <c r="AD70" i="27"/>
  <c r="AC70" i="27"/>
  <c r="W70" i="27"/>
  <c r="AJ70" i="27"/>
  <c r="AA70" i="27"/>
  <c r="AK70" i="27"/>
  <c r="AE70" i="27"/>
  <c r="Y70" i="27"/>
  <c r="AN70" i="27"/>
  <c r="AL70" i="27"/>
  <c r="AM70" i="27"/>
  <c r="X70" i="27"/>
  <c r="Z70" i="27"/>
  <c r="AH70" i="27"/>
  <c r="AI70" i="27"/>
  <c r="AD101" i="27"/>
  <c r="Z101" i="27"/>
  <c r="AG101" i="27"/>
  <c r="AB101" i="27"/>
  <c r="AL80" i="27"/>
  <c r="Y7" i="27"/>
  <c r="AL7" i="27"/>
  <c r="AC111" i="27"/>
  <c r="AG111" i="27"/>
  <c r="AO111" i="27"/>
  <c r="AN111" i="27"/>
  <c r="AL111" i="27"/>
  <c r="AB111" i="27"/>
  <c r="Z111" i="27"/>
  <c r="AI111" i="27"/>
  <c r="AL63" i="27"/>
  <c r="AC143" i="27"/>
  <c r="AI143" i="27"/>
  <c r="AG72" i="27"/>
  <c r="AK72" i="27"/>
  <c r="X72" i="27"/>
  <c r="AC16" i="27"/>
  <c r="AI16" i="27"/>
  <c r="AJ16" i="27"/>
  <c r="AF16" i="27"/>
  <c r="AB16" i="27"/>
  <c r="W16" i="27"/>
  <c r="X16" i="27"/>
  <c r="AA16" i="27"/>
  <c r="AM16" i="27"/>
  <c r="AG16" i="27"/>
  <c r="AN16" i="27"/>
  <c r="AD16" i="27"/>
  <c r="AK16" i="27"/>
  <c r="AH16" i="27"/>
  <c r="AL16" i="27"/>
  <c r="AE16" i="27"/>
  <c r="AO16" i="27"/>
  <c r="Z16" i="27"/>
  <c r="Y16" i="27"/>
  <c r="AJ51" i="27"/>
  <c r="AM44" i="27"/>
  <c r="AN44" i="27"/>
  <c r="AK44" i="27"/>
  <c r="AM27" i="27"/>
  <c r="AG27" i="27"/>
  <c r="AB30" i="27"/>
  <c r="W30" i="27"/>
  <c r="AC37" i="27"/>
  <c r="AD37" i="27"/>
  <c r="AL37" i="27"/>
  <c r="AH37" i="27"/>
  <c r="AG35" i="27"/>
  <c r="AD35" i="27"/>
  <c r="AM35" i="27"/>
  <c r="AB35" i="27"/>
  <c r="AJ35" i="27"/>
  <c r="AO35" i="27"/>
  <c r="AH35" i="27"/>
  <c r="Y35" i="27"/>
  <c r="AA35" i="27"/>
  <c r="AK35" i="27"/>
  <c r="X35" i="27"/>
  <c r="AI35" i="27"/>
  <c r="AF35" i="27"/>
  <c r="Z35" i="27"/>
  <c r="AN35" i="27"/>
  <c r="AE35" i="27"/>
  <c r="AC35" i="27"/>
  <c r="W35" i="27"/>
  <c r="AL35" i="27"/>
  <c r="AG125" i="27"/>
  <c r="AB125" i="27"/>
  <c r="AH125" i="27"/>
  <c r="AO42" i="27"/>
  <c r="AN42" i="27"/>
  <c r="AD42" i="27"/>
  <c r="AJ42" i="27"/>
  <c r="AL42" i="27"/>
  <c r="Z42" i="27"/>
  <c r="AK42" i="27"/>
  <c r="AG42" i="27"/>
  <c r="AE42" i="27"/>
  <c r="AL36" i="27"/>
  <c r="AK36" i="27"/>
  <c r="AF36" i="27"/>
  <c r="W36" i="27"/>
  <c r="AE36" i="27"/>
  <c r="AI36" i="27"/>
  <c r="AB36" i="27"/>
  <c r="Z36" i="27"/>
  <c r="W174" i="27"/>
  <c r="Y174" i="27"/>
  <c r="AB174" i="27"/>
  <c r="X174" i="27"/>
  <c r="AL174" i="27"/>
  <c r="AN174" i="27"/>
  <c r="AJ174" i="27"/>
  <c r="AK174" i="27"/>
  <c r="AE174" i="27"/>
  <c r="AH174" i="27"/>
  <c r="AM174" i="27"/>
  <c r="AC174" i="27"/>
  <c r="AA174" i="27"/>
  <c r="AO174" i="27"/>
  <c r="AA117" i="27"/>
  <c r="AG117" i="27"/>
  <c r="AJ117" i="27"/>
  <c r="AC117" i="27"/>
  <c r="AF117" i="27"/>
  <c r="AM117" i="27"/>
  <c r="Y117" i="27"/>
  <c r="AN117" i="27"/>
  <c r="W117" i="27"/>
  <c r="AK117" i="27"/>
  <c r="AB117" i="27"/>
  <c r="Z117" i="27"/>
  <c r="AO117" i="27"/>
  <c r="AI117" i="27"/>
  <c r="AA137" i="27"/>
  <c r="AF58" i="27"/>
  <c r="AI58" i="27"/>
  <c r="AC58" i="27"/>
  <c r="AL58" i="27"/>
  <c r="AG144" i="27"/>
  <c r="W144" i="27"/>
  <c r="AI144" i="27"/>
  <c r="AO144" i="27"/>
  <c r="AJ144" i="27"/>
  <c r="AH127" i="27"/>
  <c r="AN127" i="27"/>
  <c r="W127" i="27"/>
  <c r="AL127" i="27"/>
  <c r="AM127" i="27"/>
  <c r="AA127" i="27"/>
  <c r="AJ127" i="27"/>
  <c r="AO127" i="27"/>
  <c r="AI127" i="27"/>
  <c r="AB127" i="27"/>
  <c r="Z127" i="27"/>
  <c r="AE127" i="27"/>
  <c r="AK127" i="27"/>
  <c r="AD127" i="27"/>
  <c r="X127" i="27"/>
  <c r="Y127" i="27"/>
  <c r="AC127" i="27"/>
  <c r="AF127" i="27"/>
  <c r="AG127" i="27"/>
  <c r="AF106" i="27"/>
  <c r="AM106" i="27"/>
  <c r="AB106" i="27"/>
  <c r="AD106" i="27"/>
  <c r="AJ106" i="27"/>
  <c r="W106" i="27"/>
  <c r="AO106" i="27"/>
  <c r="AC106" i="27"/>
  <c r="AH106" i="27"/>
  <c r="AL106" i="27"/>
  <c r="Y106" i="27"/>
  <c r="AA106" i="27"/>
  <c r="AI106" i="27"/>
  <c r="AE106" i="27"/>
  <c r="Z106" i="27"/>
  <c r="AK106" i="27"/>
  <c r="AN106" i="27"/>
  <c r="X106" i="27"/>
  <c r="AG106" i="27"/>
  <c r="AF3" i="27"/>
  <c r="AD3" i="27"/>
  <c r="AJ3" i="27"/>
  <c r="AG3" i="27"/>
  <c r="AL3" i="27"/>
  <c r="AH3" i="27"/>
  <c r="Y3" i="27"/>
  <c r="AI3" i="27"/>
  <c r="W3" i="27"/>
  <c r="AN3" i="27"/>
  <c r="AE3" i="27"/>
  <c r="AA3" i="27"/>
  <c r="AC3" i="27"/>
  <c r="X3" i="27"/>
  <c r="Z3" i="27"/>
  <c r="AK3" i="27"/>
  <c r="AM3" i="27"/>
  <c r="AO3" i="27"/>
  <c r="AB3" i="27"/>
  <c r="AA113" i="27"/>
  <c r="W113" i="27"/>
  <c r="AJ113" i="27"/>
  <c r="AN113" i="27"/>
  <c r="AH113" i="27"/>
  <c r="AF113" i="27"/>
  <c r="X113" i="27"/>
  <c r="AD113" i="27"/>
  <c r="Y113" i="27"/>
  <c r="Z113" i="27"/>
  <c r="AB113" i="27"/>
  <c r="AC113" i="27"/>
  <c r="AK113" i="27"/>
  <c r="AL113" i="27"/>
  <c r="AO113" i="27"/>
  <c r="AG113" i="27"/>
  <c r="AE113" i="27"/>
  <c r="AI113" i="27"/>
  <c r="AM113" i="27"/>
  <c r="AD140" i="27"/>
  <c r="AH140" i="27"/>
  <c r="AM140" i="27"/>
  <c r="AK140" i="27"/>
  <c r="AN140" i="27"/>
  <c r="W140" i="27"/>
  <c r="AL140" i="27"/>
  <c r="AG18" i="27"/>
  <c r="AO18" i="27"/>
  <c r="X18" i="27"/>
  <c r="AC18" i="27"/>
  <c r="W18" i="27"/>
  <c r="AN18" i="27"/>
  <c r="AI18" i="27"/>
  <c r="AE18" i="27"/>
  <c r="Y18" i="27"/>
  <c r="AF18" i="27"/>
  <c r="AJ18" i="27"/>
  <c r="AL18" i="27"/>
  <c r="AM18" i="27"/>
  <c r="AB18" i="27"/>
  <c r="Z18" i="27"/>
  <c r="AK18" i="27"/>
  <c r="AA18" i="27"/>
  <c r="AD18" i="27"/>
  <c r="AH18" i="27"/>
  <c r="X73" i="27"/>
  <c r="AO73" i="27"/>
  <c r="AC73" i="27"/>
  <c r="AE73" i="27"/>
  <c r="AI73" i="27"/>
  <c r="AA73" i="27"/>
  <c r="AN73" i="27"/>
  <c r="AM73" i="27"/>
  <c r="W73" i="27"/>
  <c r="Y73" i="27"/>
  <c r="AG73" i="27"/>
  <c r="AF73" i="27"/>
  <c r="AD73" i="27"/>
  <c r="AL73" i="27"/>
  <c r="AK73" i="27"/>
  <c r="AJ73" i="27"/>
  <c r="AH73" i="27"/>
  <c r="AB73" i="27"/>
  <c r="Z73" i="27"/>
  <c r="AO64" i="27"/>
  <c r="AG64" i="27"/>
  <c r="AE64" i="27"/>
  <c r="AJ64" i="27"/>
  <c r="AC64" i="27"/>
  <c r="AA64" i="27"/>
  <c r="AK64" i="27"/>
  <c r="AD64" i="27"/>
  <c r="AI64" i="27"/>
  <c r="AB64" i="27"/>
  <c r="AH64" i="27"/>
  <c r="Z64" i="27"/>
  <c r="AF64" i="27"/>
  <c r="W64" i="27"/>
  <c r="Y64" i="27"/>
  <c r="AL64" i="27"/>
  <c r="AN64" i="27"/>
  <c r="AM64" i="27"/>
  <c r="X64" i="27"/>
  <c r="AM13" i="27"/>
  <c r="AL13" i="27"/>
  <c r="X13" i="27"/>
  <c r="AI13" i="27"/>
  <c r="AB13" i="27"/>
  <c r="W13" i="27"/>
  <c r="AF13" i="27"/>
  <c r="AD13" i="27"/>
  <c r="AO13" i="27"/>
  <c r="AE13" i="27"/>
  <c r="Z13" i="27"/>
  <c r="AG13" i="27"/>
  <c r="AN13" i="27"/>
  <c r="AA13" i="27"/>
  <c r="AK13" i="27"/>
  <c r="AH13" i="27"/>
  <c r="AC13" i="27"/>
  <c r="AJ13" i="27"/>
  <c r="Y13" i="27"/>
  <c r="Z177" i="27"/>
  <c r="W177" i="27"/>
  <c r="AE177" i="27"/>
  <c r="AG177" i="27"/>
  <c r="AD177" i="27"/>
  <c r="AM53" i="27"/>
  <c r="AJ103" i="27"/>
  <c r="AF103" i="27"/>
  <c r="AD103" i="27"/>
  <c r="Z103" i="27"/>
  <c r="AB103" i="27"/>
  <c r="AC103" i="27"/>
  <c r="AL103" i="27"/>
  <c r="AK103" i="27"/>
  <c r="AN103" i="27"/>
  <c r="AA103" i="27"/>
  <c r="X103" i="27"/>
  <c r="AH103" i="27"/>
  <c r="AE103" i="27"/>
  <c r="AI103" i="27"/>
  <c r="AO103" i="27"/>
  <c r="Y103" i="27"/>
  <c r="AG103" i="27"/>
  <c r="AM103" i="27"/>
  <c r="W103" i="27"/>
  <c r="AL83" i="27"/>
  <c r="AI83" i="27"/>
  <c r="AA83" i="27"/>
  <c r="Z83" i="27"/>
  <c r="AH83" i="27"/>
  <c r="AM83" i="27"/>
  <c r="AJ83" i="27"/>
  <c r="AN83" i="27"/>
  <c r="AG83" i="27"/>
  <c r="AC83" i="27"/>
  <c r="Y83" i="27"/>
  <c r="X83" i="27"/>
  <c r="W83" i="27"/>
  <c r="AB83" i="27"/>
  <c r="AO83" i="27"/>
  <c r="AE83" i="27"/>
  <c r="AF83" i="27"/>
  <c r="AK83" i="27"/>
  <c r="AD83" i="27"/>
  <c r="AI91" i="27"/>
  <c r="AO91" i="27"/>
  <c r="AE91" i="27"/>
  <c r="AH91" i="27"/>
  <c r="Y91" i="27"/>
  <c r="AD91" i="27"/>
  <c r="AN91" i="27"/>
  <c r="AC91" i="27"/>
  <c r="W91" i="27"/>
  <c r="AG91" i="27"/>
  <c r="AJ91" i="27"/>
  <c r="X91" i="27"/>
  <c r="AF91" i="27"/>
  <c r="AL91" i="27"/>
  <c r="AB91" i="27"/>
  <c r="AA91" i="27"/>
  <c r="AK91" i="27"/>
  <c r="Z91" i="27"/>
  <c r="AM91" i="27"/>
  <c r="AB118" i="27"/>
  <c r="AA118" i="27"/>
  <c r="AN118" i="27"/>
  <c r="AH118" i="27"/>
  <c r="AD118" i="27"/>
  <c r="X118" i="27"/>
  <c r="AC118" i="27"/>
  <c r="AM118" i="27"/>
  <c r="W118" i="27"/>
  <c r="AL118" i="27"/>
  <c r="AI118" i="27"/>
  <c r="AG118" i="27"/>
  <c r="Z118" i="27"/>
  <c r="AJ118" i="27"/>
  <c r="AE118" i="27"/>
  <c r="Y118" i="27"/>
  <c r="AO118" i="27"/>
  <c r="AF118" i="27"/>
  <c r="AK118" i="27"/>
  <c r="W47" i="27"/>
  <c r="AD47" i="27"/>
  <c r="AC47" i="27"/>
  <c r="AO47" i="27"/>
  <c r="AB47" i="27"/>
  <c r="AN47" i="27"/>
  <c r="AA47" i="27"/>
  <c r="Z47" i="27"/>
  <c r="AJ47" i="27"/>
  <c r="X47" i="27"/>
  <c r="AI47" i="27"/>
  <c r="AG47" i="27"/>
  <c r="AF47" i="27"/>
  <c r="AE47" i="27"/>
  <c r="AM47" i="27"/>
  <c r="AK47" i="27"/>
  <c r="AL47" i="27"/>
  <c r="AH47" i="27"/>
  <c r="Y47" i="27"/>
  <c r="X38" i="27"/>
  <c r="AK38" i="27"/>
  <c r="AA38" i="27"/>
  <c r="AM38" i="27"/>
  <c r="AG38" i="27"/>
  <c r="W38" i="27"/>
  <c r="AL38" i="27"/>
  <c r="AN38" i="27"/>
  <c r="AB38" i="27"/>
  <c r="AC38" i="27"/>
  <c r="Y38" i="27"/>
  <c r="AF38" i="27"/>
  <c r="AO38" i="27"/>
  <c r="AE38" i="27"/>
  <c r="AD38" i="27"/>
  <c r="Z11" i="27"/>
  <c r="AB11" i="27"/>
  <c r="W11" i="27"/>
  <c r="AF11" i="27"/>
  <c r="AG11" i="27"/>
  <c r="Y11" i="27"/>
  <c r="AK11" i="27"/>
  <c r="AD21" i="27"/>
  <c r="AJ21" i="27"/>
  <c r="Y21" i="27"/>
  <c r="AH21" i="27"/>
  <c r="AK21" i="27"/>
  <c r="AM21" i="27"/>
  <c r="AC21" i="27"/>
  <c r="W21" i="27"/>
  <c r="Z21" i="27"/>
  <c r="AI21" i="27"/>
  <c r="AL21" i="27"/>
  <c r="AN21" i="27"/>
  <c r="AO21" i="27"/>
  <c r="AF21" i="27"/>
  <c r="X110" i="27"/>
  <c r="AB110" i="27"/>
  <c r="AO110" i="27"/>
  <c r="Z153" i="27"/>
  <c r="AK61" i="27"/>
  <c r="AJ61" i="27"/>
  <c r="AN122" i="27"/>
  <c r="AO122" i="27"/>
  <c r="AG163" i="27"/>
  <c r="Z105" i="27"/>
  <c r="AB105" i="27"/>
  <c r="AI172" i="27"/>
  <c r="Z23" i="27"/>
  <c r="AL23" i="27"/>
  <c r="AE23" i="27"/>
  <c r="AJ23" i="27"/>
  <c r="AA8" i="27"/>
  <c r="Y8" i="27"/>
  <c r="AJ8" i="27"/>
  <c r="AM8" i="27"/>
  <c r="AG5" i="94"/>
  <c r="AF7" i="94"/>
  <c r="AG7" i="94"/>
  <c r="AH5" i="94"/>
  <c r="AI5" i="94"/>
  <c r="AH7" i="94"/>
  <c r="AJ5" i="94"/>
  <c r="AI7" i="94"/>
  <c r="AK5" i="94"/>
  <c r="AK7" i="94" s="1"/>
  <c r="AJ7" i="94"/>
  <c r="B66" i="65"/>
  <c r="V176" i="40"/>
  <c r="V30" i="42"/>
  <c r="V175" i="41"/>
  <c r="V11" i="41"/>
  <c r="V67" i="41"/>
  <c r="V13" i="41"/>
  <c r="B106" i="21"/>
  <c r="B165" i="65"/>
  <c r="B128" i="65"/>
  <c r="V99" i="42"/>
  <c r="B154" i="23"/>
  <c r="B70" i="42"/>
  <c r="V66" i="40"/>
  <c r="B49" i="42"/>
  <c r="V123" i="42"/>
  <c r="V7" i="42"/>
  <c r="L15" i="26"/>
  <c r="V158" i="40"/>
  <c r="V159" i="41"/>
  <c r="B89" i="42"/>
  <c r="B34" i="65"/>
  <c r="B7" i="65"/>
  <c r="B122" i="65"/>
  <c r="B46" i="25"/>
  <c r="B88" i="65"/>
  <c r="V14" i="41"/>
  <c r="L131" i="21"/>
  <c r="L43" i="19"/>
  <c r="V11" i="42"/>
  <c r="B163" i="65"/>
  <c r="B84" i="42"/>
  <c r="V15" i="41"/>
  <c r="B59" i="65"/>
  <c r="B105" i="65"/>
  <c r="V132" i="42"/>
  <c r="V141" i="42"/>
  <c r="V41" i="41"/>
  <c r="V84" i="42"/>
  <c r="B76" i="65"/>
  <c r="B3" i="65"/>
  <c r="V94" i="42"/>
  <c r="B90" i="65"/>
  <c r="L32" i="19"/>
  <c r="L152" i="26"/>
  <c r="V99" i="41"/>
  <c r="V149" i="40"/>
  <c r="L166" i="21"/>
  <c r="B87" i="28"/>
  <c r="B74" i="42"/>
  <c r="B104" i="21"/>
  <c r="B109" i="65"/>
  <c r="V118" i="42"/>
  <c r="V145" i="40"/>
  <c r="B26" i="65"/>
  <c r="V19" i="40"/>
  <c r="V117" i="40"/>
  <c r="L170" i="21"/>
  <c r="V6" i="41"/>
  <c r="V59" i="40"/>
  <c r="L126" i="26"/>
  <c r="V148" i="42"/>
  <c r="L147" i="21"/>
  <c r="B111" i="21"/>
  <c r="V143" i="40"/>
  <c r="L88" i="26"/>
  <c r="B49" i="65"/>
  <c r="B99" i="42"/>
  <c r="B23" i="40"/>
  <c r="L84" i="21"/>
  <c r="V135" i="41"/>
  <c r="B60" i="22"/>
  <c r="V108" i="42"/>
  <c r="V161" i="40"/>
  <c r="L66" i="26"/>
  <c r="V105" i="42"/>
  <c r="V30" i="40"/>
  <c r="L123" i="21"/>
  <c r="B93" i="65"/>
  <c r="V177" i="41"/>
  <c r="B117" i="65"/>
  <c r="V105" i="41"/>
  <c r="V155" i="40"/>
  <c r="V4" i="42"/>
  <c r="V86" i="41"/>
  <c r="V48" i="42"/>
  <c r="V166" i="42"/>
  <c r="V131" i="42"/>
  <c r="V162" i="40"/>
  <c r="B106" i="42"/>
  <c r="B26" i="42"/>
  <c r="V106" i="42"/>
  <c r="B134" i="41"/>
  <c r="B100" i="22"/>
  <c r="V152" i="42"/>
  <c r="B124" i="65"/>
  <c r="L51" i="25"/>
  <c r="B162" i="41"/>
  <c r="B60" i="65"/>
  <c r="B172" i="65"/>
  <c r="L116" i="26"/>
  <c r="B160" i="42"/>
  <c r="B140" i="42"/>
  <c r="B114" i="42"/>
  <c r="B146" i="41"/>
  <c r="V170" i="42"/>
  <c r="V117" i="41"/>
  <c r="B137" i="42"/>
  <c r="V45" i="42"/>
  <c r="L39" i="19"/>
  <c r="V166" i="41"/>
  <c r="V68" i="42"/>
  <c r="V127" i="42"/>
  <c r="V42" i="40"/>
  <c r="V21" i="40"/>
  <c r="B86" i="65"/>
  <c r="B114" i="26"/>
  <c r="B149" i="22"/>
  <c r="B21" i="41"/>
  <c r="L132" i="26"/>
  <c r="V130" i="42"/>
  <c r="L56" i="21"/>
  <c r="B150" i="65"/>
  <c r="L154" i="26"/>
  <c r="B2" i="65"/>
  <c r="V62" i="42"/>
  <c r="B115" i="65"/>
  <c r="V80" i="42"/>
  <c r="V55" i="40"/>
  <c r="B41" i="65"/>
  <c r="B88" i="22"/>
  <c r="B48" i="65"/>
  <c r="B75" i="28"/>
  <c r="L99" i="26"/>
  <c r="B177" i="40"/>
  <c r="V14" i="40"/>
  <c r="V6" i="42"/>
  <c r="V27" i="41"/>
  <c r="V156" i="41"/>
  <c r="V107" i="42"/>
  <c r="L18" i="19"/>
  <c r="B129" i="23"/>
  <c r="L145" i="21"/>
  <c r="L130" i="26"/>
  <c r="B2" i="28"/>
  <c r="B55" i="40"/>
  <c r="V124" i="42"/>
  <c r="L140" i="26"/>
  <c r="B137" i="65"/>
  <c r="B96" i="42"/>
  <c r="V33" i="42"/>
  <c r="V98" i="42"/>
  <c r="V110" i="42"/>
  <c r="L91" i="26"/>
  <c r="V146" i="42"/>
  <c r="L140" i="21"/>
  <c r="V9" i="42"/>
  <c r="V148" i="41"/>
  <c r="B62" i="65"/>
  <c r="B116" i="42"/>
  <c r="B140" i="40"/>
  <c r="B46" i="41"/>
  <c r="V156" i="42"/>
  <c r="B120" i="40"/>
  <c r="V71" i="41"/>
  <c r="V119" i="41"/>
  <c r="L13" i="26"/>
  <c r="B110" i="42"/>
  <c r="B121" i="26"/>
  <c r="V153" i="42"/>
  <c r="B100" i="65"/>
  <c r="L35" i="26"/>
  <c r="B167" i="42"/>
  <c r="B138" i="41"/>
  <c r="L17" i="26"/>
  <c r="V139" i="40"/>
  <c r="B32" i="65"/>
  <c r="B85" i="42"/>
  <c r="B174" i="40"/>
  <c r="B177" i="41"/>
  <c r="L51" i="19"/>
  <c r="B62" i="28"/>
  <c r="L46" i="25"/>
  <c r="B78" i="41"/>
  <c r="B14" i="40"/>
  <c r="B107" i="23"/>
  <c r="L77" i="26"/>
  <c r="B91" i="65"/>
  <c r="B28" i="65"/>
  <c r="L5" i="26"/>
  <c r="L67" i="25"/>
  <c r="B52" i="65"/>
  <c r="V168" i="42"/>
  <c r="L157" i="21"/>
  <c r="B129" i="65"/>
  <c r="B83" i="23"/>
  <c r="B35" i="28"/>
  <c r="V122" i="42"/>
  <c r="L144" i="21"/>
  <c r="B166" i="65"/>
  <c r="B94" i="65"/>
  <c r="L24" i="19"/>
  <c r="V145" i="41"/>
  <c r="L160" i="26"/>
  <c r="V56" i="40"/>
  <c r="B114" i="22"/>
  <c r="B78" i="65"/>
  <c r="V12" i="40"/>
  <c r="V152" i="41"/>
  <c r="B20" i="19"/>
  <c r="V103" i="40"/>
  <c r="V66" i="41"/>
  <c r="V35" i="40"/>
  <c r="V177" i="40"/>
  <c r="V10" i="40"/>
  <c r="V62" i="41"/>
  <c r="B121" i="23"/>
  <c r="B92" i="21"/>
  <c r="L175" i="26"/>
  <c r="B73" i="23"/>
  <c r="B160" i="21"/>
  <c r="B48" i="40"/>
  <c r="B7" i="19"/>
  <c r="B24" i="23"/>
  <c r="V173" i="42"/>
  <c r="B113" i="40"/>
  <c r="B168" i="41"/>
  <c r="L81" i="23"/>
  <c r="V126" i="40"/>
  <c r="B53" i="65"/>
  <c r="L16" i="26"/>
  <c r="B27" i="65"/>
  <c r="B153" i="65"/>
  <c r="B163" i="41"/>
  <c r="B106" i="65"/>
  <c r="L150" i="21"/>
  <c r="V29" i="41"/>
  <c r="B109" i="21"/>
  <c r="B144" i="41"/>
  <c r="B118" i="40"/>
  <c r="B9" i="19"/>
  <c r="B51" i="40"/>
  <c r="V72" i="42"/>
  <c r="B65" i="28"/>
  <c r="B126" i="21"/>
  <c r="B12" i="26"/>
  <c r="V44" i="42"/>
  <c r="B8" i="28"/>
  <c r="B98" i="28"/>
  <c r="B130" i="40"/>
  <c r="B94" i="22"/>
  <c r="B156" i="28"/>
  <c r="B66" i="26"/>
  <c r="B119" i="21"/>
  <c r="L102" i="26"/>
  <c r="V88" i="42"/>
  <c r="B53" i="40"/>
  <c r="B111" i="26"/>
  <c r="B55" i="23"/>
  <c r="L70" i="26"/>
  <c r="B74" i="41"/>
  <c r="V115" i="41"/>
  <c r="V9" i="40"/>
  <c r="L159" i="25"/>
  <c r="B42" i="26"/>
  <c r="B11" i="41"/>
  <c r="L148" i="26"/>
  <c r="B101" i="42"/>
  <c r="B21" i="28"/>
  <c r="B123" i="23"/>
  <c r="B150" i="26"/>
  <c r="V49" i="41"/>
  <c r="B8" i="41"/>
  <c r="B164" i="40"/>
  <c r="B104" i="28"/>
  <c r="L43" i="25"/>
  <c r="B62" i="41"/>
  <c r="V46" i="41"/>
  <c r="B13" i="41"/>
  <c r="B19" i="41"/>
  <c r="V118" i="40"/>
  <c r="V28" i="42"/>
  <c r="B119" i="65"/>
  <c r="V113" i="42"/>
  <c r="B162" i="65"/>
  <c r="V114" i="42"/>
  <c r="L61" i="25"/>
  <c r="B153" i="22"/>
  <c r="V39" i="42"/>
  <c r="V54" i="41"/>
  <c r="L8" i="26"/>
  <c r="B120" i="42"/>
  <c r="B81" i="40"/>
  <c r="V165" i="41"/>
  <c r="V47" i="41"/>
  <c r="V105" i="40"/>
  <c r="L19" i="23"/>
  <c r="V158" i="41"/>
  <c r="L122" i="21"/>
  <c r="B65" i="21"/>
  <c r="V15" i="40"/>
  <c r="B71" i="22"/>
  <c r="B39" i="22"/>
  <c r="B126" i="42"/>
  <c r="B97" i="21"/>
  <c r="V5" i="42"/>
  <c r="B123" i="26"/>
  <c r="B135" i="21"/>
  <c r="B103" i="22"/>
  <c r="V51" i="41"/>
  <c r="B169" i="22"/>
  <c r="B43" i="22"/>
  <c r="B134" i="65"/>
  <c r="B16" i="65"/>
  <c r="B111" i="23"/>
  <c r="B8" i="26"/>
  <c r="B4" i="19"/>
  <c r="B156" i="42"/>
  <c r="B50" i="42"/>
  <c r="B113" i="42"/>
  <c r="L100" i="21"/>
  <c r="L124" i="26"/>
  <c r="B3" i="42"/>
  <c r="B142" i="22"/>
  <c r="B71" i="65"/>
  <c r="B98" i="23"/>
  <c r="B132" i="65"/>
  <c r="B18" i="23"/>
  <c r="V137" i="42"/>
  <c r="B127" i="23"/>
  <c r="V76" i="40"/>
  <c r="V22" i="42"/>
  <c r="V94" i="41"/>
  <c r="L66" i="21"/>
  <c r="V116" i="41"/>
  <c r="B40" i="26"/>
  <c r="B31" i="42"/>
  <c r="B142" i="40"/>
  <c r="B35" i="22"/>
  <c r="B50" i="22"/>
  <c r="L151" i="26"/>
  <c r="V47" i="40"/>
  <c r="B53" i="41"/>
  <c r="L19" i="19"/>
  <c r="L172" i="21"/>
  <c r="L79" i="21"/>
  <c r="L87" i="26"/>
  <c r="L120" i="21"/>
  <c r="B103" i="26"/>
  <c r="B31" i="19"/>
  <c r="B44" i="26"/>
  <c r="B94" i="40"/>
  <c r="B44" i="22"/>
  <c r="B153" i="21"/>
  <c r="V169" i="40"/>
  <c r="V43" i="41"/>
  <c r="V113" i="40"/>
  <c r="L53" i="26"/>
  <c r="B98" i="22"/>
  <c r="B14" i="28"/>
  <c r="B36" i="41"/>
  <c r="V170" i="41"/>
  <c r="V83" i="40"/>
  <c r="B63" i="41"/>
  <c r="L31" i="23"/>
  <c r="B40" i="41"/>
  <c r="B97" i="26"/>
  <c r="B127" i="41"/>
  <c r="B125" i="21"/>
  <c r="B41" i="42"/>
  <c r="B12" i="19"/>
  <c r="B93" i="23"/>
  <c r="B46" i="28"/>
  <c r="B86" i="23"/>
  <c r="V16" i="41"/>
  <c r="B102" i="26"/>
  <c r="B168" i="26"/>
  <c r="L175" i="23"/>
  <c r="V118" i="23"/>
  <c r="L70" i="41"/>
  <c r="B127" i="22"/>
  <c r="B124" i="26"/>
  <c r="L61" i="21"/>
  <c r="L143" i="41"/>
  <c r="L52" i="41"/>
  <c r="L161" i="26"/>
  <c r="B107" i="41"/>
  <c r="B132" i="26"/>
  <c r="B100" i="26"/>
  <c r="B57" i="42"/>
  <c r="V129" i="41"/>
  <c r="B163" i="21"/>
  <c r="B32" i="19"/>
  <c r="B89" i="28"/>
  <c r="L150" i="26"/>
  <c r="B70" i="23"/>
  <c r="V102" i="41"/>
  <c r="B116" i="22"/>
  <c r="B149" i="28"/>
  <c r="B18" i="19"/>
  <c r="V125" i="42"/>
  <c r="B148" i="41"/>
  <c r="B91" i="41"/>
  <c r="L95" i="23"/>
  <c r="V157" i="41"/>
  <c r="B145" i="41"/>
  <c r="V160" i="23"/>
  <c r="V14" i="23"/>
  <c r="V134" i="23"/>
  <c r="V96" i="28"/>
  <c r="B136" i="26"/>
  <c r="L139" i="23"/>
  <c r="V82" i="42"/>
  <c r="B44" i="23"/>
  <c r="B64" i="25"/>
  <c r="B130" i="22"/>
  <c r="B78" i="42"/>
  <c r="B36" i="22"/>
  <c r="B82" i="26"/>
  <c r="V109" i="42"/>
  <c r="B16" i="22"/>
  <c r="B28" i="22"/>
  <c r="B151" i="22"/>
  <c r="V77" i="40"/>
  <c r="B54" i="21"/>
  <c r="B110" i="28"/>
  <c r="L115" i="21"/>
  <c r="B91" i="21"/>
  <c r="B109" i="26"/>
  <c r="B30" i="41"/>
  <c r="B33" i="28"/>
  <c r="V72" i="40"/>
  <c r="B15" i="22"/>
  <c r="B30" i="40"/>
  <c r="L155" i="23"/>
  <c r="B3" i="28"/>
  <c r="B157" i="23"/>
  <c r="B27" i="28"/>
  <c r="B115" i="28"/>
  <c r="B135" i="26"/>
  <c r="B83" i="28"/>
  <c r="B12" i="28"/>
  <c r="B59" i="23"/>
  <c r="B130" i="65"/>
  <c r="V140" i="41"/>
  <c r="B103" i="28"/>
  <c r="B36" i="40"/>
  <c r="B31" i="23"/>
  <c r="B133" i="26"/>
  <c r="B124" i="40"/>
  <c r="L28" i="26"/>
  <c r="B120" i="22"/>
  <c r="V128" i="40"/>
  <c r="B58" i="40"/>
  <c r="B31" i="41"/>
  <c r="B152" i="23"/>
  <c r="L162" i="23"/>
  <c r="B163" i="22"/>
  <c r="B30" i="26"/>
  <c r="B128" i="22"/>
  <c r="V32" i="40"/>
  <c r="L50" i="25"/>
  <c r="B160" i="28"/>
  <c r="B88" i="41"/>
  <c r="V70" i="42"/>
  <c r="B121" i="21"/>
  <c r="B72" i="22"/>
  <c r="B147" i="42"/>
  <c r="B88" i="40"/>
  <c r="B92" i="28"/>
  <c r="B81" i="22"/>
  <c r="B38" i="40"/>
  <c r="B95" i="21"/>
  <c r="B17" i="65"/>
  <c r="V131" i="41"/>
  <c r="L75" i="26"/>
  <c r="B88" i="23"/>
  <c r="B152" i="41"/>
  <c r="B167" i="41"/>
  <c r="B77" i="42"/>
  <c r="B45" i="22"/>
  <c r="B109" i="40"/>
  <c r="B97" i="41"/>
  <c r="V56" i="41"/>
  <c r="B21" i="26"/>
  <c r="B51" i="23"/>
  <c r="B33" i="40"/>
  <c r="L20" i="19"/>
  <c r="B105" i="23"/>
  <c r="B173" i="26"/>
  <c r="B147" i="21"/>
  <c r="B17" i="22"/>
  <c r="B149" i="42"/>
  <c r="B28" i="40"/>
  <c r="B37" i="23"/>
  <c r="B42" i="28"/>
  <c r="B41" i="26"/>
  <c r="B161" i="23"/>
  <c r="B33" i="26"/>
  <c r="B175" i="26"/>
  <c r="B65" i="40"/>
  <c r="B44" i="65"/>
  <c r="B173" i="23"/>
  <c r="V149" i="42"/>
  <c r="B110" i="40"/>
  <c r="B87" i="40"/>
  <c r="L174" i="26"/>
  <c r="B26" i="19"/>
  <c r="B90" i="40"/>
  <c r="B105" i="40"/>
  <c r="B138" i="21"/>
  <c r="L171" i="23"/>
  <c r="B96" i="40"/>
  <c r="B29" i="23"/>
  <c r="B168" i="21"/>
  <c r="B9" i="26"/>
  <c r="B63" i="40"/>
  <c r="V75" i="41"/>
  <c r="B170" i="40"/>
  <c r="L165" i="26"/>
  <c r="B40" i="42"/>
  <c r="V23" i="41"/>
  <c r="B115" i="21"/>
  <c r="B37" i="42"/>
  <c r="B43" i="41"/>
  <c r="B159" i="42"/>
  <c r="L176" i="21"/>
  <c r="B79" i="40"/>
  <c r="B155" i="21"/>
  <c r="B172" i="40"/>
  <c r="B169" i="42"/>
  <c r="B139" i="40"/>
  <c r="B151" i="21"/>
  <c r="B58" i="41"/>
  <c r="L30" i="23"/>
  <c r="B9" i="22"/>
  <c r="B57" i="22"/>
  <c r="B136" i="42"/>
  <c r="V49" i="40"/>
  <c r="L3" i="19"/>
  <c r="B68" i="41"/>
  <c r="V52" i="23"/>
  <c r="L18" i="42"/>
  <c r="L94" i="21"/>
  <c r="L151" i="21"/>
  <c r="L121" i="23"/>
  <c r="L55" i="42"/>
  <c r="L100" i="40"/>
  <c r="B79" i="42"/>
  <c r="L125" i="26"/>
  <c r="V50" i="42"/>
  <c r="B24" i="26"/>
  <c r="B125" i="40"/>
  <c r="V131" i="40"/>
  <c r="L127" i="26"/>
  <c r="B112" i="26"/>
  <c r="B161" i="40"/>
  <c r="B75" i="21"/>
  <c r="B149" i="21"/>
  <c r="B119" i="22"/>
  <c r="B23" i="19"/>
  <c r="B147" i="41"/>
  <c r="L35" i="23"/>
  <c r="B95" i="26"/>
  <c r="L32" i="23"/>
  <c r="B70" i="40"/>
  <c r="B34" i="28"/>
  <c r="V65" i="41"/>
  <c r="L119" i="23"/>
  <c r="V145" i="23"/>
  <c r="L93" i="42"/>
  <c r="B123" i="40"/>
  <c r="L78" i="21"/>
  <c r="L31" i="19"/>
  <c r="B30" i="19"/>
  <c r="L125" i="23"/>
  <c r="L115" i="42"/>
  <c r="L48" i="41"/>
  <c r="B82" i="22"/>
  <c r="L140" i="40"/>
  <c r="V17" i="28"/>
  <c r="B20" i="28"/>
  <c r="L146" i="23"/>
  <c r="B103" i="21"/>
  <c r="L41" i="40"/>
  <c r="L67" i="41"/>
  <c r="L137" i="40"/>
  <c r="B143" i="41"/>
  <c r="L57" i="23"/>
  <c r="B50" i="40"/>
  <c r="B89" i="41"/>
  <c r="B8" i="23"/>
  <c r="L159" i="41"/>
  <c r="V57" i="23"/>
  <c r="V23" i="23"/>
  <c r="B61" i="28"/>
  <c r="B118" i="23"/>
  <c r="B157" i="65"/>
  <c r="B13" i="19"/>
  <c r="B17" i="23"/>
  <c r="B18" i="22"/>
  <c r="B125" i="28"/>
  <c r="L68" i="21"/>
  <c r="B104" i="40"/>
  <c r="B52" i="23"/>
  <c r="V164" i="41"/>
  <c r="B171" i="40"/>
  <c r="B41" i="19"/>
  <c r="B78" i="28"/>
  <c r="B11" i="28"/>
  <c r="B96" i="23"/>
  <c r="V159" i="23"/>
  <c r="V155" i="28"/>
  <c r="V90" i="23"/>
  <c r="V131" i="28"/>
  <c r="L127" i="23"/>
  <c r="V167" i="23"/>
  <c r="V5" i="28"/>
  <c r="B36" i="28"/>
  <c r="V174" i="23"/>
  <c r="L130" i="28"/>
  <c r="B110" i="23"/>
  <c r="L21" i="40"/>
  <c r="V74" i="28"/>
  <c r="B14" i="22"/>
  <c r="B23" i="23"/>
  <c r="L25" i="19"/>
  <c r="B151" i="23"/>
  <c r="L40" i="41"/>
  <c r="L144" i="40"/>
  <c r="L36" i="40"/>
  <c r="L8" i="28"/>
  <c r="B92" i="41"/>
  <c r="B93" i="40"/>
  <c r="B9" i="41"/>
  <c r="B149" i="23"/>
  <c r="L30" i="40"/>
  <c r="B127" i="26"/>
  <c r="L163" i="42"/>
  <c r="V80" i="23"/>
  <c r="B148" i="22"/>
  <c r="V125" i="23"/>
  <c r="L64" i="28"/>
  <c r="L42" i="23"/>
  <c r="V56" i="28"/>
  <c r="L35" i="40"/>
  <c r="V166" i="28"/>
  <c r="L93" i="23"/>
  <c r="L23" i="28"/>
  <c r="L19" i="41"/>
  <c r="B47" i="41"/>
  <c r="L102" i="41"/>
  <c r="L108" i="26"/>
  <c r="L51" i="23"/>
  <c r="L136" i="42"/>
  <c r="L4" i="28"/>
  <c r="L36" i="41"/>
  <c r="B2" i="26"/>
  <c r="B110" i="41"/>
  <c r="L159" i="23"/>
  <c r="B84" i="28"/>
  <c r="L83" i="42"/>
  <c r="B70" i="28"/>
  <c r="L126" i="42"/>
  <c r="V82" i="23"/>
  <c r="L153" i="41"/>
  <c r="L172" i="41"/>
  <c r="L100" i="41"/>
  <c r="L163" i="23"/>
  <c r="V113" i="28"/>
  <c r="L167" i="42"/>
  <c r="B146" i="40"/>
  <c r="B58" i="22"/>
  <c r="L87" i="28"/>
  <c r="B136" i="21"/>
  <c r="L59" i="21"/>
  <c r="B16" i="40"/>
  <c r="L16" i="42"/>
  <c r="L160" i="40"/>
  <c r="L92" i="42"/>
  <c r="L71" i="23"/>
  <c r="B52" i="40"/>
  <c r="B127" i="40"/>
  <c r="B92" i="42"/>
  <c r="B129" i="28"/>
  <c r="L56" i="42"/>
  <c r="B97" i="40"/>
  <c r="L73" i="42"/>
  <c r="V113" i="23"/>
  <c r="B85" i="41"/>
  <c r="V11" i="23"/>
  <c r="B44" i="42"/>
  <c r="L3" i="23"/>
  <c r="L115" i="28"/>
  <c r="B176" i="40"/>
  <c r="V167" i="42"/>
  <c r="B134" i="22"/>
  <c r="L148" i="41"/>
  <c r="L22" i="40"/>
  <c r="L94" i="41"/>
  <c r="L111" i="23"/>
  <c r="B75" i="22"/>
  <c r="V109" i="41"/>
  <c r="B138" i="22"/>
  <c r="B54" i="28"/>
  <c r="L92" i="41"/>
  <c r="V72" i="28"/>
  <c r="V174" i="28"/>
  <c r="L168" i="21"/>
  <c r="L63" i="28"/>
  <c r="B97" i="23"/>
  <c r="L126" i="23"/>
  <c r="B109" i="23"/>
  <c r="B20" i="26"/>
  <c r="V20" i="23"/>
  <c r="B37" i="41"/>
  <c r="B94" i="26"/>
  <c r="B23" i="26"/>
  <c r="B135" i="28"/>
  <c r="B163" i="23"/>
  <c r="L164" i="41"/>
  <c r="L85" i="23"/>
  <c r="L23" i="19"/>
  <c r="B99" i="21"/>
  <c r="B143" i="22"/>
  <c r="L39" i="42"/>
  <c r="V51" i="28"/>
  <c r="L142" i="40"/>
  <c r="V89" i="41"/>
  <c r="B143" i="28"/>
  <c r="B16" i="23"/>
  <c r="B154" i="22"/>
  <c r="B63" i="23"/>
  <c r="L31" i="41"/>
  <c r="B90" i="26"/>
  <c r="L171" i="42"/>
  <c r="L58" i="41"/>
  <c r="L168" i="23"/>
  <c r="L48" i="42"/>
  <c r="L97" i="28"/>
  <c r="V102" i="23"/>
  <c r="L13" i="40"/>
  <c r="L55" i="41"/>
  <c r="L97" i="26"/>
  <c r="B76" i="41"/>
  <c r="V165" i="42"/>
  <c r="L144" i="23"/>
  <c r="B146" i="23"/>
  <c r="B176" i="28"/>
  <c r="V49" i="23"/>
  <c r="L52" i="42"/>
  <c r="V36" i="23"/>
  <c r="L4" i="42"/>
  <c r="B3" i="40"/>
  <c r="V142" i="28"/>
  <c r="L156" i="40"/>
  <c r="L89" i="40"/>
  <c r="L155" i="40"/>
  <c r="L145" i="42"/>
  <c r="V109" i="28"/>
  <c r="V42" i="28"/>
  <c r="L73" i="23"/>
  <c r="L55" i="28"/>
  <c r="L49" i="40"/>
  <c r="V15" i="28"/>
  <c r="V158" i="28"/>
  <c r="V148" i="28"/>
  <c r="B39" i="65"/>
  <c r="V55" i="28"/>
  <c r="B40" i="22"/>
  <c r="B175" i="28"/>
  <c r="B137" i="40"/>
  <c r="V62" i="23"/>
  <c r="L68" i="42"/>
  <c r="B11" i="65"/>
  <c r="L154" i="42"/>
  <c r="L15" i="41"/>
  <c r="L79" i="41"/>
  <c r="L50" i="40"/>
  <c r="L133" i="42"/>
  <c r="V95" i="28"/>
  <c r="B140" i="21"/>
  <c r="B100" i="42"/>
  <c r="B158" i="21"/>
  <c r="V43" i="28"/>
  <c r="B115" i="22"/>
  <c r="V101" i="28"/>
  <c r="B30" i="65"/>
  <c r="L102" i="42"/>
  <c r="L46" i="23"/>
  <c r="L16" i="23"/>
  <c r="L170" i="28"/>
  <c r="L166" i="23"/>
  <c r="L20" i="28"/>
  <c r="L97" i="40"/>
  <c r="L63" i="42"/>
  <c r="L14" i="42"/>
  <c r="L63" i="40"/>
  <c r="B115" i="40"/>
  <c r="B131" i="26"/>
  <c r="L173" i="40"/>
  <c r="L140" i="28"/>
  <c r="L43" i="41"/>
  <c r="B7" i="22"/>
  <c r="B60" i="26"/>
  <c r="L23" i="23"/>
  <c r="V86" i="28"/>
  <c r="L91" i="40"/>
  <c r="B122" i="26"/>
  <c r="L100" i="26"/>
  <c r="L116" i="28"/>
  <c r="B81" i="23"/>
  <c r="L44" i="42"/>
  <c r="V27" i="28"/>
  <c r="V155" i="23"/>
  <c r="B165" i="26"/>
  <c r="B102" i="23"/>
  <c r="V23" i="28"/>
  <c r="L161" i="23"/>
  <c r="B27" i="26"/>
  <c r="V72" i="23"/>
  <c r="V25" i="28"/>
  <c r="V161" i="42"/>
  <c r="L113" i="21"/>
  <c r="L111" i="41"/>
  <c r="L54" i="28"/>
  <c r="L8" i="41"/>
  <c r="B13" i="65"/>
  <c r="V91" i="23"/>
  <c r="L23" i="42"/>
  <c r="L65" i="41"/>
  <c r="V129" i="23"/>
  <c r="B139" i="21"/>
  <c r="B102" i="21"/>
  <c r="L131" i="23"/>
  <c r="L135" i="40"/>
  <c r="L20" i="23"/>
  <c r="B162" i="40"/>
  <c r="V37" i="23"/>
  <c r="L101" i="41"/>
  <c r="L124" i="40"/>
  <c r="V144" i="28"/>
  <c r="V112" i="28"/>
  <c r="L29" i="41"/>
  <c r="V122" i="28"/>
  <c r="L85" i="42"/>
  <c r="L101" i="42"/>
  <c r="L60" i="28"/>
  <c r="L78" i="28"/>
  <c r="L154" i="41"/>
  <c r="L22" i="28"/>
  <c r="B23" i="28"/>
  <c r="L54" i="41"/>
  <c r="V70" i="28"/>
  <c r="L3" i="42"/>
  <c r="L125" i="40"/>
  <c r="V128" i="23"/>
  <c r="L174" i="42"/>
  <c r="L76" i="40"/>
  <c r="B159" i="41"/>
  <c r="L174" i="23"/>
  <c r="L101" i="28"/>
  <c r="L95" i="42"/>
  <c r="L52" i="40"/>
  <c r="L61" i="40"/>
  <c r="V52" i="27"/>
  <c r="L41" i="28"/>
  <c r="B5" i="28"/>
  <c r="B47" i="26"/>
  <c r="V171" i="23"/>
  <c r="L49" i="42"/>
  <c r="L120" i="40"/>
  <c r="L47" i="42"/>
  <c r="L167" i="40"/>
  <c r="L74" i="23"/>
  <c r="V31" i="28"/>
  <c r="L147" i="40"/>
  <c r="L34" i="40"/>
  <c r="V5" i="23"/>
  <c r="L9" i="28"/>
  <c r="L99" i="40"/>
  <c r="L13" i="23"/>
  <c r="L27" i="40"/>
  <c r="L135" i="41"/>
  <c r="V136" i="28"/>
  <c r="V119" i="40"/>
  <c r="B69" i="22"/>
  <c r="V77" i="23"/>
  <c r="V63" i="23"/>
  <c r="B144" i="22"/>
  <c r="B4" i="65"/>
  <c r="L74" i="41"/>
  <c r="L4" i="40"/>
  <c r="L14" i="40"/>
  <c r="L133" i="41"/>
  <c r="L171" i="40"/>
  <c r="L32" i="41"/>
  <c r="V130" i="28"/>
  <c r="L37" i="40"/>
  <c r="V129" i="28"/>
  <c r="L141" i="40"/>
  <c r="L150" i="41"/>
  <c r="L114" i="41"/>
  <c r="L107" i="28"/>
  <c r="B41" i="40"/>
  <c r="L53" i="28"/>
  <c r="V3" i="28"/>
  <c r="L22" i="41"/>
  <c r="V7" i="28"/>
  <c r="L107" i="40"/>
  <c r="L34" i="28"/>
  <c r="V172" i="28"/>
  <c r="L24" i="40"/>
  <c r="L108" i="41"/>
  <c r="L5" i="40"/>
  <c r="L160" i="41"/>
  <c r="V89" i="23"/>
  <c r="L74" i="40"/>
  <c r="L44" i="41"/>
  <c r="V34" i="28"/>
  <c r="L81" i="41"/>
  <c r="V26" i="28"/>
  <c r="L155" i="28"/>
  <c r="L51" i="40"/>
  <c r="L144" i="41"/>
  <c r="L37" i="41"/>
  <c r="B58" i="21"/>
  <c r="L121" i="41"/>
  <c r="V60" i="28"/>
  <c r="L43" i="28"/>
  <c r="L50" i="28"/>
  <c r="L33" i="26"/>
  <c r="L149" i="40"/>
  <c r="L77" i="40"/>
  <c r="L136" i="41"/>
  <c r="L42" i="42"/>
  <c r="L53" i="41"/>
  <c r="V54" i="28"/>
  <c r="L173" i="41"/>
  <c r="V146" i="28"/>
  <c r="V19" i="23"/>
  <c r="B96" i="28"/>
  <c r="L7" i="41"/>
  <c r="L120" i="42"/>
  <c r="V16" i="28"/>
  <c r="L122" i="42"/>
  <c r="L147" i="41"/>
  <c r="L120" i="41"/>
  <c r="B165" i="40"/>
  <c r="L106" i="40"/>
  <c r="L106" i="41"/>
  <c r="L49" i="28"/>
  <c r="L42" i="40"/>
  <c r="L42" i="28"/>
  <c r="V96" i="23"/>
  <c r="L149" i="23"/>
  <c r="L56" i="40"/>
  <c r="L143" i="28"/>
  <c r="V14" i="28"/>
  <c r="L96" i="40"/>
  <c r="V125" i="28"/>
  <c r="L145" i="28"/>
  <c r="L176" i="41"/>
  <c r="L88" i="21"/>
  <c r="L91" i="42"/>
  <c r="V124" i="28"/>
  <c r="L13" i="42"/>
  <c r="V173" i="28"/>
  <c r="L120" i="28"/>
  <c r="L112" i="40"/>
  <c r="L65" i="21"/>
  <c r="V133" i="41"/>
  <c r="B155" i="42"/>
  <c r="B51" i="65"/>
  <c r="L126" i="21"/>
  <c r="V136" i="42"/>
  <c r="B166" i="42"/>
  <c r="V74" i="40"/>
  <c r="B120" i="65"/>
  <c r="V13" i="40"/>
  <c r="B111" i="65"/>
  <c r="B51" i="42"/>
  <c r="L119" i="21"/>
  <c r="B173" i="28"/>
  <c r="B7" i="26"/>
  <c r="L2" i="26"/>
  <c r="B69" i="40"/>
  <c r="B65" i="41"/>
  <c r="B55" i="42"/>
  <c r="V151" i="42"/>
  <c r="V93" i="41"/>
  <c r="L44" i="19"/>
  <c r="L80" i="21"/>
  <c r="V37" i="40"/>
  <c r="B63" i="65"/>
  <c r="V120" i="41"/>
  <c r="V95" i="42"/>
  <c r="L92" i="21"/>
  <c r="B147" i="65"/>
  <c r="L108" i="21"/>
  <c r="B160" i="65"/>
  <c r="V93" i="42"/>
  <c r="V97" i="41"/>
  <c r="B104" i="23"/>
  <c r="V68" i="40"/>
  <c r="V122" i="40"/>
  <c r="B72" i="21"/>
  <c r="B81" i="42"/>
  <c r="L98" i="21"/>
  <c r="B10" i="23"/>
  <c r="V67" i="42"/>
  <c r="B160" i="22"/>
  <c r="B173" i="41"/>
  <c r="V169" i="42"/>
  <c r="B83" i="65"/>
  <c r="B101" i="65"/>
  <c r="B4" i="22"/>
  <c r="V140" i="42"/>
  <c r="B176" i="42"/>
  <c r="L102" i="21"/>
  <c r="B134" i="23"/>
  <c r="B151" i="65"/>
  <c r="B22" i="65"/>
  <c r="B89" i="65"/>
  <c r="L107" i="26"/>
  <c r="L105" i="25"/>
  <c r="B141" i="65"/>
  <c r="V154" i="42"/>
  <c r="B110" i="65"/>
  <c r="V12" i="42"/>
  <c r="L59" i="25"/>
  <c r="V18" i="40"/>
  <c r="V94" i="40"/>
  <c r="B14" i="41"/>
  <c r="B134" i="42"/>
  <c r="B158" i="26"/>
  <c r="V4" i="41"/>
  <c r="B3" i="26"/>
  <c r="B87" i="42"/>
  <c r="V104" i="42"/>
  <c r="L91" i="21"/>
  <c r="V84" i="40"/>
  <c r="V103" i="42"/>
  <c r="L103" i="21"/>
  <c r="V7" i="41"/>
  <c r="B62" i="23"/>
  <c r="L37" i="26"/>
  <c r="L38" i="26"/>
  <c r="L40" i="26"/>
  <c r="L111" i="21"/>
  <c r="L20" i="26"/>
  <c r="V157" i="40"/>
  <c r="V81" i="42"/>
  <c r="B113" i="65"/>
  <c r="L58" i="21"/>
  <c r="B112" i="65"/>
  <c r="B163" i="42"/>
  <c r="B106" i="23"/>
  <c r="V142" i="41"/>
  <c r="V144" i="40"/>
  <c r="L136" i="21"/>
  <c r="V52" i="40"/>
  <c r="B71" i="26"/>
  <c r="B123" i="65"/>
  <c r="B42" i="42"/>
  <c r="V58" i="40"/>
  <c r="B42" i="65"/>
  <c r="V119" i="42"/>
  <c r="B177" i="42"/>
  <c r="V154" i="41"/>
  <c r="B130" i="42"/>
  <c r="B25" i="65"/>
  <c r="V16" i="42"/>
  <c r="V115" i="40"/>
  <c r="L139" i="26"/>
  <c r="B117" i="40"/>
  <c r="L75" i="21"/>
  <c r="V53" i="41"/>
  <c r="V134" i="41"/>
  <c r="B14" i="42"/>
  <c r="B99" i="65"/>
  <c r="B20" i="40"/>
  <c r="L142" i="26"/>
  <c r="B94" i="42"/>
  <c r="V28" i="40"/>
  <c r="V73" i="42"/>
  <c r="L157" i="26"/>
  <c r="B101" i="28"/>
  <c r="L125" i="21"/>
  <c r="B107" i="65"/>
  <c r="B138" i="42"/>
  <c r="V138" i="41"/>
  <c r="B112" i="41"/>
  <c r="L79" i="26"/>
  <c r="L111" i="26"/>
  <c r="L166" i="26"/>
  <c r="L89" i="21"/>
  <c r="L4" i="19"/>
  <c r="V122" i="41"/>
  <c r="V160" i="40"/>
  <c r="L152" i="21"/>
  <c r="B84" i="65"/>
  <c r="L60" i="26"/>
  <c r="B44" i="41"/>
  <c r="B52" i="42"/>
  <c r="B46" i="22"/>
  <c r="V46" i="42"/>
  <c r="V97" i="42"/>
  <c r="B7" i="28"/>
  <c r="B7" i="42"/>
  <c r="B135" i="41"/>
  <c r="V86" i="40"/>
  <c r="V6" i="40"/>
  <c r="B71" i="42"/>
  <c r="B45" i="19"/>
  <c r="L109" i="21"/>
  <c r="V92" i="41"/>
  <c r="B85" i="65"/>
  <c r="B32" i="40"/>
  <c r="L54" i="26"/>
  <c r="B127" i="65"/>
  <c r="B111" i="42"/>
  <c r="V7" i="40"/>
  <c r="V38" i="42"/>
  <c r="L93" i="26"/>
  <c r="B174" i="41"/>
  <c r="V117" i="42"/>
  <c r="B6" i="26"/>
  <c r="V133" i="40"/>
  <c r="V35" i="42"/>
  <c r="V147" i="42"/>
  <c r="B145" i="65"/>
  <c r="B150" i="42"/>
  <c r="B37" i="19"/>
  <c r="B25" i="19"/>
  <c r="V90" i="40"/>
  <c r="B21" i="19"/>
  <c r="B62" i="22"/>
  <c r="B50" i="41"/>
  <c r="B86" i="26"/>
  <c r="B14" i="23"/>
  <c r="B108" i="23"/>
  <c r="B8" i="19"/>
  <c r="V27" i="40"/>
  <c r="B32" i="28"/>
  <c r="L76" i="26"/>
  <c r="B160" i="26"/>
  <c r="V57" i="41"/>
  <c r="L63" i="26"/>
  <c r="B172" i="41"/>
  <c r="B146" i="26"/>
  <c r="B59" i="41"/>
  <c r="B141" i="28"/>
  <c r="V72" i="41"/>
  <c r="L149" i="21"/>
  <c r="V93" i="40"/>
  <c r="B142" i="42"/>
  <c r="V34" i="42"/>
  <c r="V10" i="42"/>
  <c r="V31" i="42"/>
  <c r="V64" i="41"/>
  <c r="V174" i="42"/>
  <c r="B45" i="40"/>
  <c r="V114" i="40"/>
  <c r="B100" i="21"/>
  <c r="B5" i="22"/>
  <c r="V85" i="40"/>
  <c r="V73" i="40"/>
  <c r="B92" i="26"/>
  <c r="B108" i="42"/>
  <c r="V3" i="41"/>
  <c r="B11" i="26"/>
  <c r="V61" i="41"/>
  <c r="B19" i="42"/>
  <c r="L39" i="26"/>
  <c r="B51" i="25"/>
  <c r="B69" i="28"/>
  <c r="B151" i="28"/>
  <c r="B25" i="40"/>
  <c r="B103" i="23"/>
  <c r="B101" i="22"/>
  <c r="B93" i="42"/>
  <c r="B73" i="65"/>
  <c r="B171" i="65"/>
  <c r="L30" i="19"/>
  <c r="V160" i="42"/>
  <c r="B148" i="23"/>
  <c r="L10" i="26"/>
  <c r="V23" i="42"/>
  <c r="V70" i="40"/>
  <c r="L49" i="19"/>
  <c r="V109" i="40"/>
  <c r="L148" i="21"/>
  <c r="B134" i="28"/>
  <c r="V173" i="41"/>
  <c r="B79" i="21"/>
  <c r="L27" i="23"/>
  <c r="B139" i="22"/>
  <c r="L86" i="26"/>
  <c r="B121" i="42"/>
  <c r="B40" i="23"/>
  <c r="B164" i="23"/>
  <c r="L22" i="26"/>
  <c r="B144" i="65"/>
  <c r="V40" i="40"/>
  <c r="B106" i="41"/>
  <c r="B6" i="40"/>
  <c r="B121" i="22"/>
  <c r="L21" i="26"/>
  <c r="B13" i="28"/>
  <c r="B73" i="40"/>
  <c r="V29" i="42"/>
  <c r="L8" i="23"/>
  <c r="B22" i="26"/>
  <c r="V124" i="40"/>
  <c r="B136" i="40"/>
  <c r="B19" i="26"/>
  <c r="B161" i="42"/>
  <c r="B133" i="41"/>
  <c r="B79" i="22"/>
  <c r="V103" i="41"/>
  <c r="B107" i="26"/>
  <c r="B117" i="28"/>
  <c r="B26" i="41"/>
  <c r="B156" i="65"/>
  <c r="B154" i="40"/>
  <c r="B28" i="19"/>
  <c r="B36" i="42"/>
  <c r="L48" i="23"/>
  <c r="B159" i="40"/>
  <c r="V155" i="41"/>
  <c r="B142" i="65"/>
  <c r="V45" i="41"/>
  <c r="V100" i="42"/>
  <c r="B164" i="42"/>
  <c r="V52" i="41"/>
  <c r="B176" i="65"/>
  <c r="L3" i="26"/>
  <c r="L31" i="26"/>
  <c r="V10" i="41"/>
  <c r="B115" i="26"/>
  <c r="B87" i="22"/>
  <c r="B11" i="40"/>
  <c r="B169" i="65"/>
  <c r="V147" i="40"/>
  <c r="B125" i="65"/>
  <c r="V31" i="40"/>
  <c r="V2" i="41"/>
  <c r="B60" i="42"/>
  <c r="V66" i="42"/>
  <c r="L69" i="26"/>
  <c r="V102" i="42"/>
  <c r="V110" i="40"/>
  <c r="B63" i="42"/>
  <c r="B24" i="22"/>
  <c r="B146" i="42"/>
  <c r="B161" i="26"/>
  <c r="B84" i="40"/>
  <c r="V79" i="42"/>
  <c r="B52" i="22"/>
  <c r="B131" i="22"/>
  <c r="B48" i="42"/>
  <c r="L133" i="26"/>
  <c r="L22" i="19"/>
  <c r="B4" i="41"/>
  <c r="L131" i="26"/>
  <c r="B126" i="23"/>
  <c r="L105" i="21"/>
  <c r="V108" i="40"/>
  <c r="B31" i="28"/>
  <c r="B15" i="19"/>
  <c r="V134" i="40"/>
  <c r="L71" i="21"/>
  <c r="V69" i="41"/>
  <c r="B12" i="40"/>
  <c r="B63" i="21"/>
  <c r="B20" i="42"/>
  <c r="L64" i="25"/>
  <c r="L41" i="26"/>
  <c r="B120" i="41"/>
  <c r="B71" i="21"/>
  <c r="B3" i="22"/>
  <c r="B144" i="23"/>
  <c r="B25" i="41"/>
  <c r="B57" i="26"/>
  <c r="B98" i="41"/>
  <c r="B38" i="28"/>
  <c r="B108" i="41"/>
  <c r="V116" i="42"/>
  <c r="V17" i="42"/>
  <c r="B86" i="40"/>
  <c r="B96" i="22"/>
  <c r="B60" i="28"/>
  <c r="B153" i="26"/>
  <c r="V86" i="23"/>
  <c r="V142" i="23"/>
  <c r="V46" i="28"/>
  <c r="B155" i="22"/>
  <c r="L6" i="23"/>
  <c r="B134" i="40"/>
  <c r="B102" i="40"/>
  <c r="V144" i="23"/>
  <c r="L23" i="41"/>
  <c r="L72" i="40"/>
  <c r="L162" i="26"/>
  <c r="L29" i="19"/>
  <c r="L135" i="26"/>
  <c r="B71" i="28"/>
  <c r="B153" i="28"/>
  <c r="B25" i="42"/>
  <c r="B53" i="22"/>
  <c r="B138" i="26"/>
  <c r="B112" i="22"/>
  <c r="V68" i="41"/>
  <c r="B78" i="25"/>
  <c r="B145" i="21"/>
  <c r="B23" i="41"/>
  <c r="B3" i="41"/>
  <c r="V47" i="42"/>
  <c r="B165" i="21"/>
  <c r="L12" i="26"/>
  <c r="B69" i="21"/>
  <c r="B100" i="23"/>
  <c r="B90" i="21"/>
  <c r="L153" i="26"/>
  <c r="L97" i="23"/>
  <c r="V88" i="40"/>
  <c r="V43" i="40"/>
  <c r="B77" i="40"/>
  <c r="B84" i="21"/>
  <c r="V138" i="40"/>
  <c r="V94" i="23"/>
  <c r="V176" i="28"/>
  <c r="L80" i="42"/>
  <c r="B139" i="26"/>
  <c r="B57" i="41"/>
  <c r="V163" i="41"/>
  <c r="B81" i="21"/>
  <c r="B13" i="26"/>
  <c r="B124" i="21"/>
  <c r="B111" i="22"/>
  <c r="B144" i="42"/>
  <c r="B125" i="41"/>
  <c r="B98" i="21"/>
  <c r="V92" i="42"/>
  <c r="V147" i="41"/>
  <c r="B42" i="19"/>
  <c r="B115" i="41"/>
  <c r="B141" i="22"/>
  <c r="B177" i="26"/>
  <c r="B168" i="22"/>
  <c r="V165" i="40"/>
  <c r="B142" i="26"/>
  <c r="B122" i="41"/>
  <c r="B159" i="25"/>
  <c r="V31" i="23"/>
  <c r="V112" i="23"/>
  <c r="B156" i="22"/>
  <c r="V40" i="42"/>
  <c r="L62" i="23"/>
  <c r="B35" i="23"/>
  <c r="B27" i="42"/>
  <c r="B81" i="41"/>
  <c r="V126" i="42"/>
  <c r="L174" i="21"/>
  <c r="B103" i="40"/>
  <c r="B51" i="22"/>
  <c r="B24" i="65"/>
  <c r="B167" i="28"/>
  <c r="B137" i="26"/>
  <c r="V99" i="40"/>
  <c r="L92" i="26"/>
  <c r="B116" i="28"/>
  <c r="B135" i="23"/>
  <c r="B169" i="26"/>
  <c r="B41" i="23"/>
  <c r="B89" i="40"/>
  <c r="B123" i="22"/>
  <c r="L17" i="23"/>
  <c r="B38" i="23"/>
  <c r="L60" i="23"/>
  <c r="V74" i="23"/>
  <c r="L3" i="41"/>
  <c r="B128" i="41"/>
  <c r="B20" i="41"/>
  <c r="B172" i="28"/>
  <c r="B129" i="40"/>
  <c r="V46" i="23"/>
  <c r="L70" i="40"/>
  <c r="L66" i="41"/>
  <c r="L143" i="26"/>
  <c r="B82" i="40"/>
  <c r="V5" i="41"/>
  <c r="B51" i="19"/>
  <c r="L11" i="26"/>
  <c r="B164" i="41"/>
  <c r="B104" i="41"/>
  <c r="B80" i="28"/>
  <c r="B90" i="23"/>
  <c r="L144" i="26"/>
  <c r="B2" i="19"/>
  <c r="V37" i="42"/>
  <c r="V106" i="41"/>
  <c r="L72" i="21"/>
  <c r="L102" i="23"/>
  <c r="L141" i="23"/>
  <c r="B124" i="28"/>
  <c r="B73" i="41"/>
  <c r="V143" i="23"/>
  <c r="L82" i="23"/>
  <c r="L28" i="42"/>
  <c r="B154" i="28"/>
  <c r="V172" i="42"/>
  <c r="B91" i="26"/>
  <c r="B139" i="23"/>
  <c r="V87" i="23"/>
  <c r="L107" i="21"/>
  <c r="V34" i="41"/>
  <c r="V81" i="40"/>
  <c r="V89" i="40"/>
  <c r="B29" i="41"/>
  <c r="B38" i="41"/>
  <c r="B176" i="26"/>
  <c r="B107" i="40"/>
  <c r="B52" i="41"/>
  <c r="B89" i="21"/>
  <c r="V89" i="42"/>
  <c r="B53" i="28"/>
  <c r="B3" i="19"/>
  <c r="L14" i="19"/>
  <c r="B113" i="22"/>
  <c r="B98" i="26"/>
  <c r="B160" i="40"/>
  <c r="L164" i="23"/>
  <c r="B105" i="25"/>
  <c r="B13" i="40"/>
  <c r="B47" i="22"/>
  <c r="L49" i="23"/>
  <c r="B13" i="42"/>
  <c r="V95" i="40"/>
  <c r="B56" i="40"/>
  <c r="L171" i="25"/>
  <c r="L9" i="26"/>
  <c r="B29" i="28"/>
  <c r="B122" i="22"/>
  <c r="B12" i="41"/>
  <c r="B32" i="23"/>
  <c r="B172" i="23"/>
  <c r="L177" i="26"/>
  <c r="B72" i="26"/>
  <c r="B121" i="28"/>
  <c r="L147" i="23"/>
  <c r="B58" i="28"/>
  <c r="B149" i="41"/>
  <c r="B57" i="23"/>
  <c r="B29" i="22"/>
  <c r="B166" i="23"/>
  <c r="V156" i="23"/>
  <c r="V65" i="23"/>
  <c r="L52" i="23"/>
  <c r="V57" i="28"/>
  <c r="L109" i="26"/>
  <c r="B43" i="65"/>
  <c r="B104" i="22"/>
  <c r="V104" i="23"/>
  <c r="L6" i="42"/>
  <c r="L137" i="41"/>
  <c r="B124" i="42"/>
  <c r="L110" i="26"/>
  <c r="L142" i="23"/>
  <c r="V65" i="40"/>
  <c r="V139" i="42"/>
  <c r="L129" i="21"/>
  <c r="B61" i="23"/>
  <c r="B56" i="21"/>
  <c r="B123" i="28"/>
  <c r="B7" i="41"/>
  <c r="V38" i="40"/>
  <c r="V129" i="40"/>
  <c r="B11" i="22"/>
  <c r="L18" i="23"/>
  <c r="B65" i="26"/>
  <c r="B153" i="42"/>
  <c r="L158" i="26"/>
  <c r="B101" i="40"/>
  <c r="B10" i="26"/>
  <c r="B96" i="41"/>
  <c r="V138" i="23"/>
  <c r="V35" i="23"/>
  <c r="V169" i="28"/>
  <c r="L84" i="26"/>
  <c r="V33" i="41"/>
  <c r="B166" i="28"/>
  <c r="V29" i="23"/>
  <c r="L105" i="41"/>
  <c r="L10" i="40"/>
  <c r="B66" i="23"/>
  <c r="V111" i="28"/>
  <c r="B50" i="23"/>
  <c r="B34" i="22"/>
  <c r="B76" i="26"/>
  <c r="B129" i="41"/>
  <c r="B175" i="23"/>
  <c r="B92" i="22"/>
  <c r="B177" i="21"/>
  <c r="B79" i="28"/>
  <c r="B61" i="22"/>
  <c r="L58" i="24"/>
  <c r="B47" i="42"/>
  <c r="B5" i="40"/>
  <c r="B157" i="26"/>
  <c r="V40" i="28"/>
  <c r="L165" i="42"/>
  <c r="V28" i="28"/>
  <c r="B161" i="28"/>
  <c r="L81" i="26"/>
  <c r="B175" i="40"/>
  <c r="L33" i="42"/>
  <c r="L129" i="40"/>
  <c r="L90" i="42"/>
  <c r="V22" i="41"/>
  <c r="B108" i="21"/>
  <c r="B163" i="28"/>
  <c r="V20" i="40"/>
  <c r="B31" i="40"/>
  <c r="L115" i="41"/>
  <c r="V36" i="28"/>
  <c r="L64" i="42"/>
  <c r="V111" i="23"/>
  <c r="L75" i="28"/>
  <c r="V115" i="23"/>
  <c r="L29" i="28"/>
  <c r="V38" i="23"/>
  <c r="L115" i="40"/>
  <c r="V163" i="28"/>
  <c r="L118" i="28"/>
  <c r="L57" i="42"/>
  <c r="L123" i="23"/>
  <c r="B16" i="41"/>
  <c r="B159" i="22"/>
  <c r="B176" i="23"/>
  <c r="L35" i="19"/>
  <c r="L137" i="21"/>
  <c r="L6" i="26"/>
  <c r="L87" i="23"/>
  <c r="B162" i="26"/>
  <c r="L132" i="21"/>
  <c r="V96" i="41"/>
  <c r="B125" i="23"/>
  <c r="B77" i="21"/>
  <c r="L45" i="40"/>
  <c r="B167" i="22"/>
  <c r="L10" i="42"/>
  <c r="L126" i="28"/>
  <c r="V69" i="23"/>
  <c r="L17" i="40"/>
  <c r="L105" i="28"/>
  <c r="V122" i="23"/>
  <c r="B29" i="65"/>
  <c r="V35" i="28"/>
  <c r="L21" i="42"/>
  <c r="L177" i="41"/>
  <c r="L28" i="40"/>
  <c r="L104" i="40"/>
  <c r="L109" i="42"/>
  <c r="V141" i="23"/>
  <c r="V83" i="23"/>
  <c r="B128" i="21"/>
  <c r="B164" i="22"/>
  <c r="B18" i="26"/>
  <c r="L155" i="21"/>
  <c r="L37" i="23"/>
  <c r="L125" i="28"/>
  <c r="L26" i="41"/>
  <c r="L143" i="42"/>
  <c r="B34" i="26"/>
  <c r="B122" i="42"/>
  <c r="B6" i="22"/>
  <c r="B16" i="26"/>
  <c r="B38" i="19"/>
  <c r="L40" i="40"/>
  <c r="L69" i="41"/>
  <c r="L62" i="41"/>
  <c r="B148" i="28"/>
  <c r="V7" i="23"/>
  <c r="V44" i="28"/>
  <c r="V172" i="23"/>
  <c r="V127" i="28"/>
  <c r="L30" i="28"/>
  <c r="V10" i="23"/>
  <c r="V168" i="28"/>
  <c r="L132" i="23"/>
  <c r="V162" i="23"/>
  <c r="B85" i="22"/>
  <c r="L53" i="42"/>
  <c r="B75" i="23"/>
  <c r="B173" i="40"/>
  <c r="B68" i="21"/>
  <c r="L143" i="23"/>
  <c r="B33" i="65"/>
  <c r="V13" i="28"/>
  <c r="L20" i="42"/>
  <c r="L43" i="23"/>
  <c r="B144" i="28"/>
  <c r="B147" i="26"/>
  <c r="B67" i="40"/>
  <c r="L172" i="23"/>
  <c r="L96" i="42"/>
  <c r="B30" i="22"/>
  <c r="L138" i="42"/>
  <c r="L133" i="28"/>
  <c r="V27" i="23"/>
  <c r="L48" i="40"/>
  <c r="B129" i="26"/>
  <c r="L67" i="40"/>
  <c r="B149" i="26"/>
  <c r="B53" i="21"/>
  <c r="B43" i="28"/>
  <c r="L167" i="23"/>
  <c r="B36" i="65"/>
  <c r="V123" i="28"/>
  <c r="L177" i="40"/>
  <c r="L63" i="23"/>
  <c r="V31" i="41"/>
  <c r="B165" i="42"/>
  <c r="V8" i="40"/>
  <c r="L169" i="42"/>
  <c r="L122" i="28"/>
  <c r="L82" i="40"/>
  <c r="L175" i="42"/>
  <c r="L47" i="23"/>
  <c r="L73" i="40"/>
  <c r="L11" i="28"/>
  <c r="V137" i="23"/>
  <c r="V22" i="28"/>
  <c r="L114" i="42"/>
  <c r="L8" i="40"/>
  <c r="B24" i="40"/>
  <c r="L68" i="41"/>
  <c r="L98" i="41"/>
  <c r="L75" i="23"/>
  <c r="L113" i="40"/>
  <c r="L27" i="42"/>
  <c r="B170" i="23"/>
  <c r="L53" i="40"/>
  <c r="B89" i="26"/>
  <c r="B160" i="23"/>
  <c r="B72" i="42"/>
  <c r="B36" i="26"/>
  <c r="B174" i="23"/>
  <c r="L166" i="42"/>
  <c r="L89" i="28"/>
  <c r="V47" i="28"/>
  <c r="B19" i="19"/>
  <c r="B110" i="21"/>
  <c r="V107" i="40"/>
  <c r="B62" i="26"/>
  <c r="B128" i="23"/>
  <c r="L160" i="23"/>
  <c r="B165" i="28"/>
  <c r="L130" i="40"/>
  <c r="L21" i="23"/>
  <c r="L141" i="21"/>
  <c r="L103" i="23"/>
  <c r="L94" i="40"/>
  <c r="B19" i="23"/>
  <c r="B47" i="19"/>
  <c r="V91" i="41"/>
  <c r="L120" i="23"/>
  <c r="V139" i="28"/>
  <c r="V49" i="42"/>
  <c r="B77" i="41"/>
  <c r="L135" i="42"/>
  <c r="L76" i="28"/>
  <c r="L62" i="40"/>
  <c r="L15" i="40"/>
  <c r="V176" i="23"/>
  <c r="V9" i="23"/>
  <c r="L162" i="40"/>
  <c r="V24" i="28"/>
  <c r="V76" i="28"/>
  <c r="L123" i="41"/>
  <c r="B73" i="42"/>
  <c r="L11" i="40"/>
  <c r="V126" i="28"/>
  <c r="V98" i="28"/>
  <c r="L128" i="41"/>
  <c r="V88" i="28"/>
  <c r="L77" i="28"/>
  <c r="L78" i="42"/>
  <c r="L78" i="23"/>
  <c r="L24" i="42"/>
  <c r="V105" i="28"/>
  <c r="L167" i="28"/>
  <c r="B94" i="41"/>
  <c r="B90" i="22"/>
  <c r="B10" i="41"/>
  <c r="L66" i="42"/>
  <c r="V4" i="28"/>
  <c r="L17" i="28"/>
  <c r="L127" i="41"/>
  <c r="L79" i="42"/>
  <c r="V163" i="23"/>
  <c r="V101" i="23"/>
  <c r="L116" i="41"/>
  <c r="V94" i="28"/>
  <c r="L90" i="28"/>
  <c r="L148" i="28"/>
  <c r="L17" i="41"/>
  <c r="L99" i="28"/>
  <c r="B35" i="19"/>
  <c r="L114" i="40"/>
  <c r="V159" i="28"/>
  <c r="L14" i="41"/>
  <c r="L36" i="42"/>
  <c r="B145" i="40"/>
  <c r="L165" i="41"/>
  <c r="L118" i="41"/>
  <c r="V103" i="28"/>
  <c r="L134" i="21"/>
  <c r="L105" i="40"/>
  <c r="L6" i="40"/>
  <c r="V153" i="28"/>
  <c r="L118" i="42"/>
  <c r="V123" i="23"/>
  <c r="V161" i="23"/>
  <c r="L27" i="41"/>
  <c r="V140" i="28"/>
  <c r="L96" i="28"/>
  <c r="B17" i="40"/>
  <c r="L90" i="40"/>
  <c r="L158" i="28"/>
  <c r="B3" i="23"/>
  <c r="L82" i="42"/>
  <c r="L57" i="41"/>
  <c r="L147" i="28"/>
  <c r="L117" i="40"/>
  <c r="V100" i="23"/>
  <c r="L163" i="21"/>
  <c r="L21" i="41"/>
  <c r="V120" i="23"/>
  <c r="L84" i="40"/>
  <c r="B120" i="28"/>
  <c r="B82" i="28"/>
  <c r="L87" i="40"/>
  <c r="L84" i="42"/>
  <c r="L146" i="40"/>
  <c r="L12" i="23"/>
  <c r="L98" i="23"/>
  <c r="L176" i="28"/>
  <c r="B176" i="22"/>
  <c r="B45" i="28"/>
  <c r="L139" i="41"/>
  <c r="L136" i="40"/>
  <c r="B74" i="22"/>
  <c r="B154" i="21"/>
  <c r="B101" i="41"/>
  <c r="V175" i="28"/>
  <c r="L90" i="21"/>
  <c r="B96" i="21"/>
  <c r="L174" i="28"/>
  <c r="B13" i="22"/>
  <c r="L134" i="41"/>
  <c r="V67" i="28"/>
  <c r="L52" i="27"/>
  <c r="B105" i="42"/>
  <c r="L14" i="23"/>
  <c r="L158" i="23"/>
  <c r="B20" i="23"/>
  <c r="B9" i="65"/>
  <c r="L65" i="40"/>
  <c r="V11" i="28"/>
  <c r="L110" i="41"/>
  <c r="B14" i="19"/>
  <c r="V77" i="28"/>
  <c r="L25" i="42"/>
  <c r="V167" i="28"/>
  <c r="L35" i="42"/>
  <c r="V37" i="28"/>
  <c r="L123" i="40"/>
  <c r="L161" i="40"/>
  <c r="B122" i="28"/>
  <c r="V101" i="41"/>
  <c r="B112" i="21"/>
  <c r="V151" i="28"/>
  <c r="V124" i="23"/>
  <c r="L155" i="42"/>
  <c r="V12" i="23"/>
  <c r="B91" i="22"/>
  <c r="L129" i="42"/>
  <c r="L51" i="42"/>
  <c r="L162" i="41"/>
  <c r="V76" i="23"/>
  <c r="V19" i="28"/>
  <c r="L4" i="23"/>
  <c r="L135" i="28"/>
  <c r="L69" i="40"/>
  <c r="V71" i="28"/>
  <c r="L88" i="41"/>
  <c r="L95" i="40"/>
  <c r="B96" i="26"/>
  <c r="B67" i="21"/>
  <c r="V53" i="28"/>
  <c r="L168" i="40"/>
  <c r="L117" i="23"/>
  <c r="L162" i="28"/>
  <c r="L134" i="42"/>
  <c r="L3" i="28"/>
  <c r="L33" i="40"/>
  <c r="V148" i="23"/>
  <c r="V44" i="23"/>
  <c r="L88" i="42"/>
  <c r="V98" i="23"/>
  <c r="L46" i="42"/>
  <c r="L47" i="28"/>
  <c r="L83" i="23"/>
  <c r="L130" i="42"/>
  <c r="L6" i="28"/>
  <c r="L39" i="28"/>
  <c r="L172" i="40"/>
  <c r="L142" i="41"/>
  <c r="L7" i="28"/>
  <c r="L28" i="28"/>
  <c r="L54" i="42"/>
  <c r="L43" i="40"/>
  <c r="B27" i="23"/>
  <c r="L149" i="41"/>
  <c r="L40" i="28"/>
  <c r="L110" i="42"/>
  <c r="L117" i="28"/>
  <c r="L38" i="40"/>
  <c r="L71" i="28"/>
  <c r="L132" i="28"/>
  <c r="L63" i="41"/>
  <c r="V29" i="28"/>
  <c r="L89" i="41"/>
  <c r="L49" i="41"/>
  <c r="L175" i="28"/>
  <c r="B118" i="26"/>
  <c r="L54" i="40"/>
  <c r="V135" i="28"/>
  <c r="L117" i="41"/>
  <c r="V149" i="28"/>
  <c r="L56" i="28"/>
  <c r="L148" i="42"/>
  <c r="V39" i="28"/>
  <c r="L177" i="28"/>
  <c r="V136" i="23"/>
  <c r="B154" i="41"/>
  <c r="L2" i="42"/>
  <c r="L152" i="40"/>
  <c r="L110" i="40"/>
  <c r="L98" i="28"/>
  <c r="L106" i="28"/>
  <c r="L76" i="41"/>
  <c r="V10" i="28"/>
  <c r="L16" i="40"/>
  <c r="L2" i="40"/>
  <c r="B119" i="41"/>
  <c r="L114" i="23"/>
  <c r="L113" i="42"/>
  <c r="V51" i="23"/>
  <c r="V30" i="28"/>
  <c r="L157" i="42"/>
  <c r="V55" i="23"/>
  <c r="V68" i="28"/>
  <c r="L168" i="28"/>
  <c r="B124" i="22"/>
  <c r="L138" i="28"/>
  <c r="L4" i="41"/>
  <c r="V41" i="28"/>
  <c r="V97" i="28"/>
  <c r="L86" i="28"/>
  <c r="L151" i="40"/>
  <c r="L89" i="42"/>
  <c r="L164" i="42"/>
  <c r="L67" i="42"/>
  <c r="L26" i="28"/>
  <c r="L129" i="28"/>
  <c r="L112" i="41"/>
  <c r="V12" i="28"/>
  <c r="L170" i="42"/>
  <c r="V51" i="40"/>
  <c r="B126" i="65"/>
  <c r="L29" i="26"/>
  <c r="V151" i="41"/>
  <c r="V63" i="42"/>
  <c r="V85" i="42"/>
  <c r="L28" i="19"/>
  <c r="B126" i="22"/>
  <c r="B38" i="42"/>
  <c r="V63" i="41"/>
  <c r="B62" i="42"/>
  <c r="L10" i="19"/>
  <c r="B56" i="22"/>
  <c r="B65" i="65"/>
  <c r="V100" i="40"/>
  <c r="L89" i="26"/>
  <c r="V76" i="41"/>
  <c r="B55" i="65"/>
  <c r="B33" i="42"/>
  <c r="B93" i="28"/>
  <c r="V71" i="40"/>
  <c r="B114" i="21"/>
  <c r="L129" i="26"/>
  <c r="B11" i="42"/>
  <c r="B140" i="65"/>
  <c r="B17" i="42"/>
  <c r="B118" i="65"/>
  <c r="B65" i="23"/>
  <c r="L136" i="26"/>
  <c r="B113" i="23"/>
  <c r="B72" i="65"/>
  <c r="V127" i="40"/>
  <c r="L63" i="21"/>
  <c r="L87" i="21"/>
  <c r="L57" i="26"/>
  <c r="V21" i="42"/>
  <c r="V60" i="40"/>
  <c r="B164" i="65"/>
  <c r="B103" i="65"/>
  <c r="V123" i="41"/>
  <c r="B96" i="65"/>
  <c r="L146" i="26"/>
  <c r="L44" i="26"/>
  <c r="B121" i="65"/>
  <c r="L170" i="26"/>
  <c r="B154" i="65"/>
  <c r="B143" i="42"/>
  <c r="L4" i="26"/>
  <c r="L106" i="26"/>
  <c r="V115" i="42"/>
  <c r="V82" i="41"/>
  <c r="B8" i="42"/>
  <c r="V130" i="41"/>
  <c r="B131" i="65"/>
  <c r="V88" i="41"/>
  <c r="V161" i="41"/>
  <c r="B37" i="22"/>
  <c r="V86" i="42"/>
  <c r="B102" i="65"/>
  <c r="B132" i="42"/>
  <c r="L16" i="19"/>
  <c r="V41" i="40"/>
  <c r="B97" i="65"/>
  <c r="V111" i="42"/>
  <c r="V135" i="40"/>
  <c r="B48" i="23"/>
  <c r="B146" i="65"/>
  <c r="B76" i="28"/>
  <c r="B108" i="22"/>
  <c r="L55" i="21"/>
  <c r="L159" i="21"/>
  <c r="B29" i="26"/>
  <c r="B130" i="23"/>
  <c r="B55" i="26"/>
  <c r="L104" i="25"/>
  <c r="L14" i="26"/>
  <c r="B69" i="42"/>
  <c r="L2" i="19"/>
  <c r="V3" i="40"/>
  <c r="B70" i="65"/>
  <c r="B75" i="42"/>
  <c r="B76" i="22"/>
  <c r="B52" i="26"/>
  <c r="V9" i="41"/>
  <c r="L123" i="26"/>
  <c r="B72" i="23"/>
  <c r="B60" i="23"/>
  <c r="B137" i="22"/>
  <c r="L6" i="19"/>
  <c r="B158" i="65"/>
  <c r="V69" i="42"/>
  <c r="B75" i="41"/>
  <c r="B86" i="21"/>
  <c r="B102" i="41"/>
  <c r="B39" i="19"/>
  <c r="B113" i="26"/>
  <c r="L162" i="21"/>
  <c r="B58" i="26"/>
  <c r="B170" i="41"/>
  <c r="V167" i="41"/>
  <c r="B98" i="65"/>
  <c r="B46" i="19"/>
  <c r="B108" i="65"/>
  <c r="L34" i="19"/>
  <c r="V8" i="42"/>
  <c r="L121" i="21"/>
  <c r="B149" i="65"/>
  <c r="B131" i="42"/>
  <c r="B16" i="42"/>
  <c r="B148" i="65"/>
  <c r="V101" i="40"/>
  <c r="L25" i="26"/>
  <c r="V81" i="41"/>
  <c r="V142" i="40"/>
  <c r="B170" i="65"/>
  <c r="B128" i="42"/>
  <c r="L82" i="26"/>
  <c r="B64" i="65"/>
  <c r="L58" i="26"/>
  <c r="V52" i="42"/>
  <c r="L142" i="21"/>
  <c r="B16" i="28"/>
  <c r="B39" i="42"/>
  <c r="B75" i="26"/>
  <c r="B54" i="42"/>
  <c r="B145" i="26"/>
  <c r="V58" i="41"/>
  <c r="V102" i="40"/>
  <c r="B45" i="65"/>
  <c r="B102" i="28"/>
  <c r="V176" i="42"/>
  <c r="B27" i="19"/>
  <c r="L98" i="26"/>
  <c r="B57" i="65"/>
  <c r="B6" i="28"/>
  <c r="L26" i="26"/>
  <c r="L120" i="26"/>
  <c r="L53" i="21"/>
  <c r="V168" i="41"/>
  <c r="L161" i="21"/>
  <c r="B65" i="42"/>
  <c r="B12" i="42"/>
  <c r="B82" i="41"/>
  <c r="L62" i="26"/>
  <c r="V126" i="41"/>
  <c r="V40" i="41"/>
  <c r="B28" i="42"/>
  <c r="B5" i="42"/>
  <c r="L49" i="25"/>
  <c r="L33" i="19"/>
  <c r="B67" i="22"/>
  <c r="L42" i="26"/>
  <c r="V112" i="42"/>
  <c r="B2" i="40"/>
  <c r="V152" i="40"/>
  <c r="B55" i="21"/>
  <c r="L110" i="21"/>
  <c r="B69" i="65"/>
  <c r="V23" i="40"/>
  <c r="B34" i="42"/>
  <c r="V24" i="42"/>
  <c r="B12" i="22"/>
  <c r="B128" i="26"/>
  <c r="B77" i="23"/>
  <c r="B173" i="65"/>
  <c r="B19" i="40"/>
  <c r="L92" i="23"/>
  <c r="B156" i="23"/>
  <c r="B95" i="42"/>
  <c r="L44" i="23"/>
  <c r="B143" i="65"/>
  <c r="B136" i="65"/>
  <c r="L95" i="26"/>
  <c r="L86" i="21"/>
  <c r="B13" i="23"/>
  <c r="B39" i="41"/>
  <c r="B120" i="23"/>
  <c r="B115" i="42"/>
  <c r="B170" i="42"/>
  <c r="V127" i="41"/>
  <c r="V176" i="41"/>
  <c r="B165" i="23"/>
  <c r="B42" i="40"/>
  <c r="B127" i="21"/>
  <c r="B168" i="23"/>
  <c r="B105" i="21"/>
  <c r="B74" i="65"/>
  <c r="B103" i="42"/>
  <c r="B126" i="40"/>
  <c r="V159" i="42"/>
  <c r="B70" i="21"/>
  <c r="B161" i="65"/>
  <c r="B168" i="42"/>
  <c r="B97" i="22"/>
  <c r="B123" i="42"/>
  <c r="V48" i="41"/>
  <c r="V64" i="40"/>
  <c r="V134" i="42"/>
  <c r="L24" i="26"/>
  <c r="B32" i="42"/>
  <c r="B175" i="21"/>
  <c r="B177" i="22"/>
  <c r="B143" i="26"/>
  <c r="B59" i="21"/>
  <c r="B174" i="22"/>
  <c r="B117" i="41"/>
  <c r="B175" i="22"/>
  <c r="B106" i="26"/>
  <c r="B166" i="26"/>
  <c r="B175" i="65"/>
  <c r="V55" i="42"/>
  <c r="L57" i="21"/>
  <c r="B113" i="21"/>
  <c r="L65" i="26"/>
  <c r="V159" i="40"/>
  <c r="L124" i="21"/>
  <c r="L52" i="26"/>
  <c r="L145" i="26"/>
  <c r="V60" i="42"/>
  <c r="B127" i="42"/>
  <c r="B118" i="22"/>
  <c r="L72" i="26"/>
  <c r="B8" i="40"/>
  <c r="B49" i="22"/>
  <c r="B138" i="23"/>
  <c r="B146" i="21"/>
  <c r="B35" i="26"/>
  <c r="L138" i="21"/>
  <c r="L9" i="19"/>
  <c r="B15" i="26"/>
  <c r="V25" i="41"/>
  <c r="B145" i="23"/>
  <c r="L154" i="21"/>
  <c r="B148" i="42"/>
  <c r="B18" i="40"/>
  <c r="B22" i="23"/>
  <c r="B112" i="28"/>
  <c r="B162" i="21"/>
  <c r="B116" i="40"/>
  <c r="L129" i="23"/>
  <c r="B29" i="40"/>
  <c r="V117" i="23"/>
  <c r="B101" i="23"/>
  <c r="V171" i="41"/>
  <c r="B78" i="40"/>
  <c r="V66" i="28"/>
  <c r="L93" i="21"/>
  <c r="L118" i="21"/>
  <c r="B113" i="41"/>
  <c r="B34" i="41"/>
  <c r="B26" i="28"/>
  <c r="L91" i="23"/>
  <c r="B54" i="23"/>
  <c r="V174" i="41"/>
  <c r="V146" i="40"/>
  <c r="V66" i="23"/>
  <c r="V139" i="41"/>
  <c r="L22" i="23"/>
  <c r="V110" i="23"/>
  <c r="L60" i="40"/>
  <c r="V150" i="41"/>
  <c r="B4" i="40"/>
  <c r="B61" i="25"/>
  <c r="B137" i="21"/>
  <c r="B162" i="28"/>
  <c r="B87" i="41"/>
  <c r="B172" i="21"/>
  <c r="B136" i="28"/>
  <c r="L33" i="23"/>
  <c r="L28" i="23"/>
  <c r="V19" i="41"/>
  <c r="B60" i="21"/>
  <c r="V123" i="40"/>
  <c r="B132" i="28"/>
  <c r="V62" i="40"/>
  <c r="V26" i="40"/>
  <c r="B169" i="21"/>
  <c r="B165" i="41"/>
  <c r="B116" i="41"/>
  <c r="B139" i="28"/>
  <c r="V40" i="23"/>
  <c r="V42" i="41"/>
  <c r="V136" i="41"/>
  <c r="B158" i="40"/>
  <c r="V152" i="28"/>
  <c r="V71" i="42"/>
  <c r="V77" i="41"/>
  <c r="B83" i="25"/>
  <c r="B42" i="41"/>
  <c r="B88" i="42"/>
  <c r="B26" i="23"/>
  <c r="L59" i="23"/>
  <c r="B73" i="28"/>
  <c r="B164" i="25"/>
  <c r="B45" i="26"/>
  <c r="V70" i="23"/>
  <c r="V158" i="42"/>
  <c r="L149" i="26"/>
  <c r="B142" i="28"/>
  <c r="L96" i="21"/>
  <c r="B119" i="23"/>
  <c r="V78" i="42"/>
  <c r="B104" i="25"/>
  <c r="B47" i="28"/>
  <c r="B17" i="28"/>
  <c r="L23" i="26"/>
  <c r="B47" i="40"/>
  <c r="B39" i="40"/>
  <c r="B156" i="21"/>
  <c r="B99" i="40"/>
  <c r="V87" i="41"/>
  <c r="B144" i="26"/>
  <c r="B7" i="40"/>
  <c r="B15" i="28"/>
  <c r="B85" i="28"/>
  <c r="B57" i="21"/>
  <c r="B7" i="23"/>
  <c r="B26" i="22"/>
  <c r="B28" i="26"/>
  <c r="V3" i="23"/>
  <c r="B165" i="22"/>
  <c r="L168" i="26"/>
  <c r="B73" i="26"/>
  <c r="V45" i="28"/>
  <c r="B99" i="22"/>
  <c r="V76" i="42"/>
  <c r="L164" i="25"/>
  <c r="B17" i="41"/>
  <c r="B100" i="40"/>
  <c r="B119" i="26"/>
  <c r="B141" i="40"/>
  <c r="B59" i="40"/>
  <c r="B10" i="28"/>
  <c r="B66" i="21"/>
  <c r="B132" i="40"/>
  <c r="V15" i="23"/>
  <c r="L45" i="23"/>
  <c r="L173" i="26"/>
  <c r="B83" i="40"/>
  <c r="V117" i="28"/>
  <c r="V4" i="23"/>
  <c r="B144" i="40"/>
  <c r="V20" i="41"/>
  <c r="B66" i="28"/>
  <c r="B117" i="23"/>
  <c r="B151" i="40"/>
  <c r="B157" i="21"/>
  <c r="B55" i="22"/>
  <c r="V79" i="23"/>
  <c r="B154" i="42"/>
  <c r="B164" i="21"/>
  <c r="B94" i="23"/>
  <c r="L45" i="28"/>
  <c r="B171" i="41"/>
  <c r="B4" i="26"/>
  <c r="B35" i="41"/>
  <c r="L138" i="41"/>
  <c r="L104" i="42"/>
  <c r="L22" i="42"/>
  <c r="L169" i="23"/>
  <c r="L32" i="40"/>
  <c r="L103" i="40"/>
  <c r="B135" i="22"/>
  <c r="B11" i="23"/>
  <c r="V172" i="40"/>
  <c r="B26" i="40"/>
  <c r="B2" i="42"/>
  <c r="L79" i="23"/>
  <c r="B129" i="42"/>
  <c r="L171" i="41"/>
  <c r="L77" i="42"/>
  <c r="B156" i="40"/>
  <c r="V93" i="28"/>
  <c r="L87" i="41"/>
  <c r="V78" i="28"/>
  <c r="V28" i="23"/>
  <c r="B54" i="22"/>
  <c r="B48" i="41"/>
  <c r="B152" i="21"/>
  <c r="B92" i="40"/>
  <c r="B6" i="65"/>
  <c r="L169" i="41"/>
  <c r="B120" i="21"/>
  <c r="B50" i="25"/>
  <c r="L7" i="42"/>
  <c r="L34" i="42"/>
  <c r="V108" i="23"/>
  <c r="L73" i="28"/>
  <c r="L174" i="40"/>
  <c r="L2" i="41"/>
  <c r="V64" i="23"/>
  <c r="B140" i="26"/>
  <c r="B49" i="25"/>
  <c r="L161" i="28"/>
  <c r="L5" i="42"/>
  <c r="B66" i="40"/>
  <c r="B2" i="41"/>
  <c r="L19" i="40"/>
  <c r="L148" i="40"/>
  <c r="B43" i="25"/>
  <c r="V92" i="28"/>
  <c r="B135" i="40"/>
  <c r="V44" i="41"/>
  <c r="L7" i="40"/>
  <c r="B140" i="22"/>
  <c r="V39" i="41"/>
  <c r="B19" i="28"/>
  <c r="L76" i="42"/>
  <c r="L115" i="23"/>
  <c r="V21" i="23"/>
  <c r="L27" i="28"/>
  <c r="L103" i="41"/>
  <c r="L46" i="28"/>
  <c r="L119" i="42"/>
  <c r="B21" i="40"/>
  <c r="L127" i="28"/>
  <c r="L94" i="23"/>
  <c r="B136" i="23"/>
  <c r="L113" i="41"/>
  <c r="L77" i="23"/>
  <c r="L30" i="26"/>
  <c r="L46" i="19"/>
  <c r="B160" i="41"/>
  <c r="B88" i="21"/>
  <c r="V63" i="28"/>
  <c r="B25" i="28"/>
  <c r="B158" i="28"/>
  <c r="B57" i="40"/>
  <c r="B39" i="23"/>
  <c r="L122" i="40"/>
  <c r="L166" i="40"/>
  <c r="V121" i="23"/>
  <c r="L153" i="28"/>
  <c r="L29" i="23"/>
  <c r="L173" i="42"/>
  <c r="V82" i="28"/>
  <c r="L32" i="28"/>
  <c r="V88" i="23"/>
  <c r="L44" i="28"/>
  <c r="L86" i="41"/>
  <c r="B93" i="26"/>
  <c r="L151" i="23"/>
  <c r="L41" i="42"/>
  <c r="L36" i="28"/>
  <c r="L12" i="40"/>
  <c r="V133" i="23"/>
  <c r="L165" i="23"/>
  <c r="L131" i="42"/>
  <c r="V116" i="28"/>
  <c r="V139" i="23"/>
  <c r="L141" i="42"/>
  <c r="V156" i="40"/>
  <c r="V105" i="23"/>
  <c r="V73" i="23"/>
  <c r="L66" i="40"/>
  <c r="L48" i="28"/>
  <c r="L132" i="41"/>
  <c r="V45" i="23"/>
  <c r="L72" i="28"/>
  <c r="L80" i="23"/>
  <c r="L101" i="40"/>
  <c r="V157" i="28"/>
  <c r="L50" i="41"/>
  <c r="L61" i="42"/>
  <c r="L26" i="23"/>
  <c r="L111" i="28"/>
  <c r="L124" i="23"/>
  <c r="L155" i="41"/>
  <c r="B159" i="28"/>
  <c r="V160" i="28"/>
  <c r="B112" i="40"/>
  <c r="L26" i="42"/>
  <c r="L135" i="23"/>
  <c r="B85" i="26"/>
  <c r="B168" i="28"/>
  <c r="L137" i="42"/>
  <c r="L38" i="41"/>
  <c r="L74" i="42"/>
  <c r="B34" i="23"/>
  <c r="B169" i="23"/>
  <c r="L116" i="42"/>
  <c r="L154" i="40"/>
  <c r="V42" i="23"/>
  <c r="L9" i="42"/>
  <c r="L83" i="41"/>
  <c r="V147" i="28"/>
  <c r="L67" i="23"/>
  <c r="L128" i="42"/>
  <c r="B107" i="42"/>
  <c r="L91" i="28"/>
  <c r="L31" i="42"/>
  <c r="L37" i="42"/>
  <c r="V6" i="23"/>
  <c r="L53" i="23"/>
  <c r="L132" i="40"/>
  <c r="L98" i="42"/>
  <c r="L153" i="40"/>
  <c r="B141" i="41"/>
  <c r="V168" i="23"/>
  <c r="L109" i="40"/>
  <c r="L25" i="23"/>
  <c r="L129" i="41"/>
  <c r="L127" i="40"/>
  <c r="L157" i="41"/>
  <c r="L59" i="40"/>
  <c r="V68" i="23"/>
  <c r="L141" i="41"/>
  <c r="L117" i="42"/>
  <c r="V121" i="28"/>
  <c r="V143" i="28"/>
  <c r="V90" i="28"/>
  <c r="L105" i="23"/>
  <c r="B80" i="23"/>
  <c r="L79" i="28"/>
  <c r="L38" i="28"/>
  <c r="V34" i="23"/>
  <c r="L60" i="42"/>
  <c r="L144" i="42"/>
  <c r="L125" i="41"/>
  <c r="V140" i="23"/>
  <c r="L98" i="40"/>
  <c r="L156" i="28"/>
  <c r="L51" i="41"/>
  <c r="L67" i="28"/>
  <c r="L11" i="41"/>
  <c r="V145" i="28"/>
  <c r="B47" i="65"/>
  <c r="L82" i="41"/>
  <c r="V134" i="28"/>
  <c r="L9" i="23"/>
  <c r="L119" i="28"/>
  <c r="L150" i="42"/>
  <c r="V38" i="28"/>
  <c r="L170" i="23"/>
  <c r="V141" i="28"/>
  <c r="B36" i="19"/>
  <c r="L92" i="40"/>
  <c r="V63" i="40"/>
  <c r="B56" i="65"/>
  <c r="B78" i="23"/>
  <c r="B53" i="42"/>
  <c r="V142" i="42"/>
  <c r="B55" i="28"/>
  <c r="V80" i="40"/>
  <c r="V137" i="40"/>
  <c r="V114" i="41"/>
  <c r="V87" i="40"/>
  <c r="B156" i="41"/>
  <c r="B35" i="65"/>
  <c r="V120" i="42"/>
  <c r="V20" i="42"/>
  <c r="V54" i="42"/>
  <c r="V154" i="40"/>
  <c r="L133" i="21"/>
  <c r="L156" i="21"/>
  <c r="L95" i="21"/>
  <c r="B95" i="65"/>
  <c r="V75" i="40"/>
  <c r="V41" i="42"/>
  <c r="V36" i="42"/>
  <c r="B56" i="42"/>
  <c r="L156" i="25"/>
  <c r="V163" i="40"/>
  <c r="V25" i="42"/>
  <c r="B91" i="42"/>
  <c r="V85" i="41"/>
  <c r="V75" i="42"/>
  <c r="B128" i="40"/>
  <c r="L77" i="21"/>
  <c r="V143" i="41"/>
  <c r="B135" i="65"/>
  <c r="V162" i="42"/>
  <c r="V60" i="41"/>
  <c r="L137" i="26"/>
  <c r="V104" i="40"/>
  <c r="V91" i="42"/>
  <c r="V95" i="41"/>
  <c r="V98" i="41"/>
  <c r="B104" i="65"/>
  <c r="V65" i="42"/>
  <c r="V120" i="40"/>
  <c r="B21" i="42"/>
  <c r="B42" i="23"/>
  <c r="V143" i="42"/>
  <c r="V5" i="40"/>
  <c r="B109" i="22"/>
  <c r="B71" i="40"/>
  <c r="V17" i="40"/>
  <c r="B34" i="40"/>
  <c r="L76" i="23"/>
  <c r="B50" i="65"/>
  <c r="V45" i="40"/>
  <c r="V96" i="40"/>
  <c r="L34" i="26"/>
  <c r="B71" i="23"/>
  <c r="B50" i="28"/>
  <c r="V32" i="42"/>
  <c r="B28" i="23"/>
  <c r="L114" i="26"/>
  <c r="B161" i="21"/>
  <c r="V144" i="42"/>
  <c r="B4" i="23"/>
  <c r="B80" i="65"/>
  <c r="B137" i="23"/>
  <c r="B169" i="41"/>
  <c r="B98" i="42"/>
  <c r="B25" i="23"/>
  <c r="B80" i="22"/>
  <c r="B138" i="65"/>
  <c r="V162" i="41"/>
  <c r="B93" i="41"/>
  <c r="V18" i="42"/>
  <c r="B95" i="23"/>
  <c r="B135" i="42"/>
  <c r="B118" i="21"/>
  <c r="V42" i="42"/>
  <c r="B111" i="41"/>
  <c r="L94" i="26"/>
  <c r="B150" i="40"/>
  <c r="B10" i="42"/>
  <c r="V87" i="42"/>
  <c r="B109" i="42"/>
  <c r="B141" i="42"/>
  <c r="B45" i="42"/>
  <c r="V74" i="41"/>
  <c r="B147" i="23"/>
  <c r="B24" i="19"/>
  <c r="V82" i="40"/>
  <c r="B125" i="42"/>
  <c r="L99" i="21"/>
  <c r="B66" i="22"/>
  <c r="B74" i="23"/>
  <c r="B6" i="42"/>
  <c r="L155" i="26"/>
  <c r="L130" i="21"/>
  <c r="B171" i="22"/>
  <c r="B177" i="28"/>
  <c r="B150" i="28"/>
  <c r="B172" i="26"/>
  <c r="B43" i="40"/>
  <c r="B46" i="23"/>
  <c r="V166" i="23"/>
  <c r="B18" i="65"/>
  <c r="B126" i="26"/>
  <c r="L79" i="40"/>
  <c r="V12" i="41"/>
  <c r="V3" i="42"/>
  <c r="B116" i="21"/>
  <c r="B167" i="40"/>
  <c r="B143" i="40"/>
  <c r="L11" i="23"/>
  <c r="B141" i="23"/>
  <c r="L20" i="40"/>
  <c r="B67" i="28"/>
  <c r="B148" i="26"/>
  <c r="V136" i="40"/>
  <c r="V59" i="41"/>
  <c r="B132" i="41"/>
  <c r="L37" i="19"/>
  <c r="V149" i="23"/>
  <c r="B63" i="28"/>
  <c r="B146" i="28"/>
  <c r="B49" i="23"/>
  <c r="L113" i="26"/>
  <c r="B66" i="41"/>
  <c r="B73" i="21"/>
  <c r="B77" i="22"/>
  <c r="B167" i="26"/>
  <c r="B166" i="40"/>
  <c r="B140" i="23"/>
  <c r="B32" i="22"/>
  <c r="B159" i="23"/>
  <c r="B49" i="40"/>
  <c r="B121" i="41"/>
  <c r="V24" i="41"/>
  <c r="B101" i="21"/>
  <c r="B106" i="22"/>
  <c r="B154" i="26"/>
  <c r="B101" i="26"/>
  <c r="B145" i="22"/>
  <c r="B16" i="19"/>
  <c r="L74" i="26"/>
  <c r="B5" i="26"/>
  <c r="V171" i="40"/>
  <c r="V61" i="40"/>
  <c r="B86" i="42"/>
  <c r="L84" i="23"/>
  <c r="B73" i="22"/>
  <c r="B121" i="40"/>
  <c r="L40" i="23"/>
  <c r="V83" i="41"/>
  <c r="B174" i="26"/>
  <c r="B157" i="28"/>
  <c r="B94" i="21"/>
  <c r="B68" i="42"/>
  <c r="V118" i="41"/>
  <c r="B24" i="42"/>
  <c r="B166" i="21"/>
  <c r="V150" i="23"/>
  <c r="L82" i="28"/>
  <c r="B84" i="41"/>
  <c r="L34" i="41"/>
  <c r="L73" i="21"/>
  <c r="V8" i="41"/>
  <c r="V27" i="42"/>
  <c r="L71" i="26"/>
  <c r="B131" i="28"/>
  <c r="B107" i="21"/>
  <c r="B155" i="40"/>
  <c r="V170" i="23"/>
  <c r="B23" i="65"/>
  <c r="B87" i="23"/>
  <c r="L159" i="40"/>
  <c r="L109" i="23"/>
  <c r="B69" i="23"/>
  <c r="V130" i="40"/>
  <c r="L84" i="28"/>
  <c r="V100" i="41"/>
  <c r="B155" i="26"/>
  <c r="B5" i="23"/>
  <c r="B114" i="28"/>
  <c r="B173" i="42"/>
  <c r="L134" i="23"/>
  <c r="B126" i="28"/>
  <c r="L137" i="23"/>
  <c r="V53" i="23"/>
  <c r="L24" i="41"/>
  <c r="L8" i="42"/>
  <c r="L69" i="23"/>
  <c r="B150" i="21"/>
  <c r="L150" i="23"/>
  <c r="B157" i="22"/>
  <c r="L144" i="28"/>
  <c r="B79" i="26"/>
  <c r="V81" i="23"/>
  <c r="L158" i="41"/>
  <c r="V99" i="28"/>
  <c r="V132" i="23"/>
  <c r="L94" i="42"/>
  <c r="B131" i="23"/>
  <c r="B88" i="26"/>
  <c r="L88" i="40"/>
  <c r="B120" i="26"/>
  <c r="L90" i="23"/>
  <c r="L109" i="41"/>
  <c r="V17" i="23"/>
  <c r="V157" i="23"/>
  <c r="L128" i="28"/>
  <c r="B30" i="23"/>
  <c r="B64" i="42"/>
  <c r="L30" i="41"/>
  <c r="L138" i="23"/>
  <c r="L119" i="41"/>
  <c r="L130" i="41"/>
  <c r="L83" i="21"/>
  <c r="V111" i="41"/>
  <c r="B100" i="41"/>
  <c r="L31" i="28"/>
  <c r="B177" i="23"/>
  <c r="L16" i="28"/>
  <c r="V49" i="28"/>
  <c r="L50" i="19"/>
  <c r="V58" i="28"/>
  <c r="V173" i="23"/>
  <c r="B114" i="41"/>
  <c r="B68" i="23"/>
  <c r="B54" i="40"/>
  <c r="B69" i="41"/>
  <c r="L38" i="42"/>
  <c r="B4" i="28"/>
  <c r="L78" i="25"/>
  <c r="L69" i="42"/>
  <c r="V39" i="40"/>
  <c r="V56" i="23"/>
  <c r="L124" i="28"/>
  <c r="L145" i="23"/>
  <c r="L45" i="19"/>
  <c r="L102" i="40"/>
  <c r="L75" i="40"/>
  <c r="L169" i="28"/>
  <c r="L18" i="28"/>
  <c r="V75" i="28"/>
  <c r="L96" i="23"/>
  <c r="L80" i="28"/>
  <c r="L165" i="28"/>
  <c r="V153" i="23"/>
  <c r="V33" i="28"/>
  <c r="B61" i="21"/>
  <c r="L6" i="41"/>
  <c r="L17" i="42"/>
  <c r="L65" i="28"/>
  <c r="V106" i="28"/>
  <c r="V114" i="28"/>
  <c r="B155" i="23"/>
  <c r="V18" i="23"/>
  <c r="L43" i="42"/>
  <c r="L131" i="41"/>
  <c r="L151" i="28"/>
  <c r="B169" i="28"/>
  <c r="L138" i="40"/>
  <c r="L160" i="28"/>
  <c r="L45" i="42"/>
  <c r="V21" i="28"/>
  <c r="L99" i="23"/>
  <c r="L78" i="41"/>
  <c r="V164" i="28"/>
  <c r="V175" i="23"/>
  <c r="L112" i="42"/>
  <c r="L122" i="23"/>
  <c r="L81" i="28"/>
  <c r="B153" i="41"/>
  <c r="L20" i="41"/>
  <c r="L140" i="23"/>
  <c r="L137" i="28"/>
  <c r="B9" i="28"/>
  <c r="L165" i="40"/>
  <c r="L10" i="41"/>
  <c r="B82" i="21"/>
  <c r="L64" i="40"/>
  <c r="V73" i="28"/>
  <c r="L169" i="40"/>
  <c r="L106" i="42"/>
  <c r="B85" i="21"/>
  <c r="L59" i="42"/>
  <c r="V137" i="28"/>
  <c r="L72" i="41"/>
  <c r="L105" i="42"/>
  <c r="B17" i="26"/>
  <c r="L177" i="42"/>
  <c r="V16" i="23"/>
  <c r="L127" i="42"/>
  <c r="L170" i="40"/>
  <c r="L95" i="41"/>
  <c r="L150" i="28"/>
  <c r="L72" i="42"/>
  <c r="V84" i="28"/>
  <c r="L164" i="28"/>
  <c r="V150" i="28"/>
  <c r="B58" i="24"/>
  <c r="L18" i="40"/>
  <c r="L170" i="41"/>
  <c r="L140" i="42"/>
  <c r="V56" i="42"/>
  <c r="L85" i="40"/>
  <c r="B68" i="40"/>
  <c r="L24" i="28"/>
  <c r="L159" i="28"/>
  <c r="V99" i="23"/>
  <c r="V120" i="28"/>
  <c r="L95" i="28"/>
  <c r="L132" i="42"/>
  <c r="B43" i="19"/>
  <c r="V171" i="28"/>
  <c r="L9" i="41"/>
  <c r="L34" i="23"/>
  <c r="L143" i="40"/>
  <c r="V118" i="28"/>
  <c r="L28" i="41"/>
  <c r="L69" i="28"/>
  <c r="L145" i="41"/>
  <c r="L131" i="40"/>
  <c r="L61" i="41"/>
  <c r="B134" i="26"/>
  <c r="B81" i="65"/>
  <c r="B157" i="41"/>
  <c r="V125" i="40"/>
  <c r="B162" i="42"/>
  <c r="V13" i="42"/>
  <c r="B48" i="28"/>
  <c r="B15" i="42"/>
  <c r="L52" i="19"/>
  <c r="V70" i="41"/>
  <c r="B42" i="22"/>
  <c r="V91" i="40"/>
  <c r="B75" i="65"/>
  <c r="B54" i="65"/>
  <c r="V167" i="40"/>
  <c r="V46" i="40"/>
  <c r="V78" i="40"/>
  <c r="L119" i="26"/>
  <c r="V14" i="42"/>
  <c r="V69" i="40"/>
  <c r="V48" i="40"/>
  <c r="B92" i="65"/>
  <c r="B46" i="65"/>
  <c r="V166" i="40"/>
  <c r="B156" i="25"/>
  <c r="L67" i="21"/>
  <c r="L106" i="21"/>
  <c r="V177" i="42"/>
  <c r="V80" i="41"/>
  <c r="V164" i="40"/>
  <c r="B79" i="65"/>
  <c r="L13" i="19"/>
  <c r="B68" i="65"/>
  <c r="V112" i="41"/>
  <c r="L74" i="21"/>
  <c r="B8" i="65"/>
  <c r="V67" i="40"/>
  <c r="B48" i="26"/>
  <c r="L12" i="19"/>
  <c r="V25" i="40"/>
  <c r="B5" i="19"/>
  <c r="B67" i="42"/>
  <c r="B117" i="22"/>
  <c r="B40" i="40"/>
  <c r="B46" i="42"/>
  <c r="B37" i="28"/>
  <c r="B65" i="22"/>
  <c r="L85" i="26"/>
  <c r="B21" i="23"/>
  <c r="B142" i="21"/>
  <c r="B111" i="40"/>
  <c r="B93" i="22"/>
  <c r="B168" i="65"/>
  <c r="B6" i="23"/>
  <c r="B67" i="41"/>
  <c r="B172" i="42"/>
  <c r="B102" i="42"/>
  <c r="B122" i="23"/>
  <c r="B76" i="23"/>
  <c r="B132" i="22"/>
  <c r="B111" i="28"/>
  <c r="V2" i="40"/>
  <c r="B177" i="65"/>
  <c r="B86" i="41"/>
  <c r="V79" i="40"/>
  <c r="B83" i="42"/>
  <c r="B158" i="41"/>
  <c r="B22" i="19"/>
  <c r="V53" i="42"/>
  <c r="V35" i="41"/>
  <c r="B162" i="23"/>
  <c r="L175" i="21"/>
  <c r="B58" i="65"/>
  <c r="B74" i="28"/>
  <c r="B131" i="41"/>
  <c r="V170" i="40"/>
  <c r="L138" i="26"/>
  <c r="V135" i="42"/>
  <c r="B50" i="19"/>
  <c r="B72" i="28"/>
  <c r="B56" i="28"/>
  <c r="L69" i="21"/>
  <c r="B87" i="21"/>
  <c r="B27" i="22"/>
  <c r="B174" i="21"/>
  <c r="V92" i="40"/>
  <c r="L81" i="21"/>
  <c r="L70" i="21"/>
  <c r="B175" i="42"/>
  <c r="B9" i="42"/>
  <c r="V150" i="40"/>
  <c r="B48" i="19"/>
  <c r="V121" i="42"/>
  <c r="B82" i="23"/>
  <c r="B140" i="41"/>
  <c r="B99" i="26"/>
  <c r="B79" i="41"/>
  <c r="B133" i="23"/>
  <c r="L147" i="26"/>
  <c r="B76" i="42"/>
  <c r="B124" i="41"/>
  <c r="B41" i="22"/>
  <c r="L5" i="23"/>
  <c r="B146" i="22"/>
  <c r="B89" i="22"/>
  <c r="B173" i="22"/>
  <c r="L176" i="23"/>
  <c r="B69" i="26"/>
  <c r="L18" i="41"/>
  <c r="L115" i="26"/>
  <c r="B152" i="28"/>
  <c r="V133" i="42"/>
  <c r="B54" i="41"/>
  <c r="B100" i="28"/>
  <c r="L82" i="21"/>
  <c r="B85" i="40"/>
  <c r="V39" i="23"/>
  <c r="B61" i="41"/>
  <c r="B81" i="28"/>
  <c r="V91" i="28"/>
  <c r="B35" i="40"/>
  <c r="B90" i="42"/>
  <c r="B129" i="21"/>
  <c r="B32" i="41"/>
  <c r="V32" i="41"/>
  <c r="B32" i="26"/>
  <c r="V97" i="23"/>
  <c r="B55" i="41"/>
  <c r="B20" i="22"/>
  <c r="L176" i="26"/>
  <c r="B172" i="22"/>
  <c r="B44" i="28"/>
  <c r="B109" i="41"/>
  <c r="L165" i="21"/>
  <c r="L15" i="23"/>
  <c r="V146" i="41"/>
  <c r="B148" i="40"/>
  <c r="L108" i="23"/>
  <c r="B133" i="21"/>
  <c r="L122" i="41"/>
  <c r="B77" i="28"/>
  <c r="B6" i="41"/>
  <c r="L156" i="23"/>
  <c r="B130" i="21"/>
  <c r="L101" i="23"/>
  <c r="B104" i="42"/>
  <c r="L55" i="23"/>
  <c r="B19" i="22"/>
  <c r="B24" i="41"/>
  <c r="L128" i="26"/>
  <c r="B164" i="28"/>
  <c r="B94" i="28"/>
  <c r="V175" i="40"/>
  <c r="B89" i="23"/>
  <c r="L10" i="23"/>
  <c r="B137" i="28"/>
  <c r="L177" i="21"/>
  <c r="B37" i="26"/>
  <c r="B143" i="23"/>
  <c r="B64" i="23"/>
  <c r="B133" i="40"/>
  <c r="B86" i="28"/>
  <c r="B62" i="40"/>
  <c r="L39" i="23"/>
  <c r="B74" i="40"/>
  <c r="L2" i="23"/>
  <c r="L29" i="40"/>
  <c r="B170" i="22"/>
  <c r="V111" i="40"/>
  <c r="B91" i="28"/>
  <c r="B176" i="21"/>
  <c r="B8" i="22"/>
  <c r="B10" i="40"/>
  <c r="B49" i="41"/>
  <c r="V26" i="42"/>
  <c r="L50" i="23"/>
  <c r="B145" i="28"/>
  <c r="L173" i="23"/>
  <c r="L119" i="40"/>
  <c r="B127" i="28"/>
  <c r="B75" i="40"/>
  <c r="L83" i="40"/>
  <c r="B116" i="23"/>
  <c r="B151" i="41"/>
  <c r="V161" i="28"/>
  <c r="B150" i="41"/>
  <c r="B137" i="41"/>
  <c r="B140" i="28"/>
  <c r="B72" i="40"/>
  <c r="V25" i="23"/>
  <c r="L146" i="41"/>
  <c r="V6" i="28"/>
  <c r="L47" i="41"/>
  <c r="L80" i="41"/>
  <c r="B23" i="22"/>
  <c r="B28" i="28"/>
  <c r="L159" i="42"/>
  <c r="B10" i="22"/>
  <c r="B159" i="21"/>
  <c r="B25" i="22"/>
  <c r="V127" i="23"/>
  <c r="L33" i="28"/>
  <c r="V162" i="28"/>
  <c r="L46" i="40"/>
  <c r="V104" i="28"/>
  <c r="L62" i="21"/>
  <c r="L134" i="40"/>
  <c r="L112" i="23"/>
  <c r="B84" i="23"/>
  <c r="L172" i="42"/>
  <c r="V107" i="23"/>
  <c r="L78" i="40"/>
  <c r="B9" i="40"/>
  <c r="L86" i="42"/>
  <c r="B136" i="41"/>
  <c r="B80" i="42"/>
  <c r="L70" i="28"/>
  <c r="B5" i="41"/>
  <c r="B114" i="40"/>
  <c r="L128" i="23"/>
  <c r="V41" i="23"/>
  <c r="L30" i="42"/>
  <c r="B105" i="28"/>
  <c r="B171" i="28"/>
  <c r="L39" i="41"/>
  <c r="B44" i="40"/>
  <c r="B163" i="26"/>
  <c r="L103" i="42"/>
  <c r="L32" i="26"/>
  <c r="V59" i="28"/>
  <c r="V37" i="41"/>
  <c r="V67" i="23"/>
  <c r="L176" i="42"/>
  <c r="B64" i="40"/>
  <c r="L93" i="28"/>
  <c r="L75" i="42"/>
  <c r="L71" i="40"/>
  <c r="B74" i="26"/>
  <c r="B64" i="28"/>
  <c r="B2" i="23"/>
  <c r="B99" i="28"/>
  <c r="B10" i="19"/>
  <c r="V85" i="23"/>
  <c r="L37" i="28"/>
  <c r="V48" i="23"/>
  <c r="L32" i="42"/>
  <c r="L168" i="42"/>
  <c r="L152" i="42"/>
  <c r="L112" i="28"/>
  <c r="L93" i="40"/>
  <c r="B110" i="26"/>
  <c r="V2" i="28"/>
  <c r="V158" i="23"/>
  <c r="V24" i="23"/>
  <c r="L62" i="42"/>
  <c r="V87" i="28"/>
  <c r="V177" i="28"/>
  <c r="L50" i="42"/>
  <c r="L108" i="40"/>
  <c r="V33" i="23"/>
  <c r="V54" i="23"/>
  <c r="V8" i="28"/>
  <c r="L58" i="28"/>
  <c r="B31" i="26"/>
  <c r="L111" i="40"/>
  <c r="B170" i="21"/>
  <c r="L104" i="41"/>
  <c r="L12" i="28"/>
  <c r="L61" i="23"/>
  <c r="L149" i="42"/>
  <c r="B40" i="28"/>
  <c r="L113" i="23"/>
  <c r="V132" i="40"/>
  <c r="V93" i="23"/>
  <c r="L121" i="40"/>
  <c r="L86" i="40"/>
  <c r="B79" i="23"/>
  <c r="V81" i="28"/>
  <c r="V131" i="23"/>
  <c r="L166" i="28"/>
  <c r="L71" i="41"/>
  <c r="V59" i="23"/>
  <c r="V30" i="23"/>
  <c r="L68" i="23"/>
  <c r="L57" i="28"/>
  <c r="V50" i="23"/>
  <c r="V169" i="23"/>
  <c r="L131" i="28"/>
  <c r="B138" i="40"/>
  <c r="B10" i="65"/>
  <c r="L58" i="42"/>
  <c r="V151" i="23"/>
  <c r="V132" i="28"/>
  <c r="L59" i="41"/>
  <c r="L21" i="28"/>
  <c r="B49" i="28"/>
  <c r="L94" i="28"/>
  <c r="L146" i="28"/>
  <c r="L70" i="42"/>
  <c r="L121" i="42"/>
  <c r="L153" i="42"/>
  <c r="V61" i="28"/>
  <c r="L33" i="41"/>
  <c r="L141" i="28"/>
  <c r="L41" i="41"/>
  <c r="B40" i="19"/>
  <c r="V154" i="28"/>
  <c r="L146" i="42"/>
  <c r="L12" i="42"/>
  <c r="V64" i="28"/>
  <c r="L125" i="42"/>
  <c r="L163" i="41"/>
  <c r="V84" i="23"/>
  <c r="L96" i="41"/>
  <c r="L18" i="26"/>
  <c r="V124" i="41"/>
  <c r="B134" i="21"/>
  <c r="L135" i="21"/>
  <c r="B14" i="65"/>
  <c r="V128" i="42"/>
  <c r="V104" i="41"/>
  <c r="B23" i="42"/>
  <c r="B142" i="23"/>
  <c r="B114" i="65"/>
  <c r="L90" i="26"/>
  <c r="B145" i="42"/>
  <c r="L27" i="26"/>
  <c r="V4" i="40"/>
  <c r="V141" i="40"/>
  <c r="V33" i="40"/>
  <c r="V153" i="41"/>
  <c r="L40" i="19"/>
  <c r="L172" i="26"/>
  <c r="L117" i="21"/>
  <c r="B66" i="42"/>
  <c r="V106" i="40"/>
  <c r="L127" i="21"/>
  <c r="B77" i="26"/>
  <c r="L128" i="21"/>
  <c r="B46" i="40"/>
  <c r="B37" i="65"/>
  <c r="B36" i="23"/>
  <c r="B118" i="41"/>
  <c r="B51" i="28"/>
  <c r="B161" i="22"/>
  <c r="B107" i="22"/>
  <c r="V148" i="40"/>
  <c r="V34" i="40"/>
  <c r="B113" i="28"/>
  <c r="V173" i="40"/>
  <c r="B175" i="41"/>
  <c r="L15" i="19"/>
  <c r="L38" i="19"/>
  <c r="L21" i="19"/>
  <c r="B99" i="23"/>
  <c r="B11" i="19"/>
  <c r="V172" i="41"/>
  <c r="L158" i="21"/>
  <c r="V22" i="40"/>
  <c r="V110" i="41"/>
  <c r="L167" i="26"/>
  <c r="B59" i="25"/>
  <c r="V157" i="42"/>
  <c r="B168" i="40"/>
  <c r="B116" i="65"/>
  <c r="B33" i="22"/>
  <c r="B170" i="26"/>
  <c r="B147" i="40"/>
  <c r="B132" i="21"/>
  <c r="V47" i="23"/>
  <c r="V103" i="23"/>
  <c r="V57" i="40"/>
  <c r="L148" i="23"/>
  <c r="B52" i="27"/>
  <c r="L147" i="42"/>
  <c r="L80" i="25"/>
  <c r="L96" i="26"/>
  <c r="B123" i="41"/>
  <c r="V138" i="42"/>
  <c r="L107" i="42"/>
  <c r="V15" i="42"/>
  <c r="L104" i="23"/>
  <c r="B63" i="26"/>
  <c r="B173" i="21"/>
  <c r="B39" i="28"/>
  <c r="L24" i="23"/>
  <c r="V73" i="41"/>
  <c r="V74" i="42"/>
  <c r="B48" i="22"/>
  <c r="L66" i="23"/>
  <c r="L54" i="23"/>
  <c r="B18" i="28"/>
  <c r="B132" i="23"/>
  <c r="B80" i="25"/>
  <c r="L163" i="26"/>
  <c r="B29" i="19"/>
  <c r="B95" i="28"/>
  <c r="B31" i="22"/>
  <c r="V135" i="23"/>
  <c r="V146" i="23"/>
  <c r="B56" i="41"/>
  <c r="V84" i="41"/>
  <c r="B112" i="23"/>
  <c r="B83" i="21"/>
  <c r="V2" i="23"/>
  <c r="V78" i="23"/>
  <c r="B44" i="19"/>
  <c r="B163" i="40"/>
  <c r="L106" i="23"/>
  <c r="B33" i="41"/>
  <c r="L163" i="40"/>
  <c r="B118" i="42"/>
  <c r="L14" i="28"/>
  <c r="L150" i="40"/>
  <c r="L38" i="23"/>
  <c r="B6" i="19"/>
  <c r="B152" i="42"/>
  <c r="V83" i="42"/>
  <c r="L133" i="40"/>
  <c r="L88" i="28"/>
  <c r="L116" i="23"/>
  <c r="B152" i="40"/>
  <c r="V128" i="28"/>
  <c r="B53" i="23"/>
  <c r="B83" i="41"/>
  <c r="L16" i="41"/>
  <c r="L121" i="26"/>
  <c r="B88" i="28"/>
  <c r="L39" i="40"/>
  <c r="L40" i="42"/>
  <c r="B18" i="42"/>
  <c r="L81" i="40"/>
  <c r="L136" i="28"/>
  <c r="B38" i="26"/>
  <c r="B103" i="41"/>
  <c r="B158" i="23"/>
  <c r="B83" i="22"/>
  <c r="B59" i="22"/>
  <c r="L7" i="23"/>
  <c r="V79" i="28"/>
  <c r="B33" i="23"/>
  <c r="L175" i="40"/>
  <c r="V133" i="28"/>
  <c r="V18" i="28"/>
  <c r="L145" i="40"/>
  <c r="L162" i="42"/>
  <c r="B84" i="26"/>
  <c r="L42" i="41"/>
  <c r="V48" i="28"/>
  <c r="L44" i="40"/>
  <c r="V138" i="28"/>
  <c r="L71" i="42"/>
  <c r="V65" i="28"/>
  <c r="L134" i="28"/>
  <c r="L31" i="40"/>
  <c r="B136" i="22"/>
  <c r="V125" i="41"/>
  <c r="L118" i="23"/>
  <c r="L121" i="28"/>
  <c r="L169" i="26"/>
  <c r="V102" i="28"/>
  <c r="V115" i="28"/>
  <c r="V108" i="28"/>
  <c r="V170" i="28"/>
  <c r="L133" i="23"/>
  <c r="B166" i="22"/>
  <c r="B21" i="65"/>
  <c r="L93" i="41"/>
  <c r="L168" i="41"/>
  <c r="L152" i="41"/>
  <c r="V107" i="28"/>
  <c r="L110" i="28"/>
  <c r="L61" i="28"/>
  <c r="L55" i="40"/>
  <c r="L35" i="28"/>
  <c r="L9" i="40"/>
  <c r="L142" i="28"/>
  <c r="L23" i="40"/>
  <c r="L172" i="28"/>
  <c r="V165" i="23"/>
  <c r="L103" i="28"/>
  <c r="B167" i="65"/>
  <c r="B116" i="26"/>
  <c r="V149" i="41"/>
  <c r="V108" i="41"/>
  <c r="L5" i="19"/>
  <c r="L141" i="26"/>
  <c r="B15" i="40"/>
  <c r="V121" i="40"/>
  <c r="L103" i="26"/>
  <c r="L36" i="19"/>
  <c r="V38" i="41"/>
  <c r="B82" i="42"/>
  <c r="L8" i="19"/>
  <c r="B38" i="65"/>
  <c r="B19" i="65"/>
  <c r="B174" i="65"/>
  <c r="B174" i="42"/>
  <c r="L139" i="21"/>
  <c r="L153" i="23"/>
  <c r="L114" i="21"/>
  <c r="L143" i="21"/>
  <c r="B131" i="40"/>
  <c r="B78" i="21"/>
  <c r="B169" i="40"/>
  <c r="B161" i="41"/>
  <c r="V153" i="40"/>
  <c r="V132" i="41"/>
  <c r="B93" i="21"/>
  <c r="B95" i="40"/>
  <c r="L83" i="25"/>
  <c r="B95" i="41"/>
  <c r="B155" i="65"/>
  <c r="L56" i="26"/>
  <c r="B51" i="41"/>
  <c r="L110" i="23"/>
  <c r="L7" i="26"/>
  <c r="B27" i="41"/>
  <c r="V137" i="41"/>
  <c r="L72" i="23"/>
  <c r="B112" i="42"/>
  <c r="B143" i="21"/>
  <c r="V160" i="41"/>
  <c r="L42" i="19"/>
  <c r="L55" i="26"/>
  <c r="B98" i="40"/>
  <c r="B133" i="28"/>
  <c r="V90" i="42"/>
  <c r="L136" i="23"/>
  <c r="B171" i="23"/>
  <c r="V61" i="23"/>
  <c r="V92" i="23"/>
  <c r="B60" i="41"/>
  <c r="B64" i="22"/>
  <c r="V163" i="42"/>
  <c r="L112" i="26"/>
  <c r="B125" i="22"/>
  <c r="B141" i="21"/>
  <c r="B30" i="28"/>
  <c r="L173" i="21"/>
  <c r="B39" i="26"/>
  <c r="V141" i="41"/>
  <c r="L84" i="41"/>
  <c r="L153" i="21"/>
  <c r="B24" i="28"/>
  <c r="V128" i="41"/>
  <c r="V101" i="42"/>
  <c r="V77" i="42"/>
  <c r="V112" i="40"/>
  <c r="V78" i="41"/>
  <c r="B53" i="26"/>
  <c r="V30" i="41"/>
  <c r="L154" i="28"/>
  <c r="L108" i="42"/>
  <c r="B9" i="23"/>
  <c r="L75" i="41"/>
  <c r="B158" i="22"/>
  <c r="B90" i="28"/>
  <c r="B67" i="25"/>
  <c r="L51" i="28"/>
  <c r="B49" i="19"/>
  <c r="L140" i="41"/>
  <c r="L25" i="41"/>
  <c r="L48" i="19"/>
  <c r="L139" i="28"/>
  <c r="L41" i="23"/>
  <c r="L161" i="42"/>
  <c r="L73" i="41"/>
  <c r="L92" i="28"/>
  <c r="B5" i="65"/>
  <c r="B31" i="65"/>
  <c r="V60" i="23"/>
  <c r="L12" i="41"/>
  <c r="L164" i="40"/>
  <c r="L29" i="42"/>
  <c r="V129" i="42"/>
  <c r="L62" i="28"/>
  <c r="V9" i="28"/>
  <c r="L90" i="41"/>
  <c r="V100" i="28"/>
  <c r="L156" i="42"/>
  <c r="B64" i="41"/>
  <c r="B52" i="19"/>
  <c r="B20" i="65"/>
  <c r="L158" i="42"/>
  <c r="L65" i="42"/>
  <c r="L13" i="41"/>
  <c r="L156" i="41"/>
  <c r="L152" i="23"/>
  <c r="L13" i="28"/>
  <c r="V20" i="28"/>
  <c r="L97" i="41"/>
  <c r="L100" i="28"/>
  <c r="B26" i="26"/>
  <c r="V175" i="42"/>
  <c r="B99" i="41"/>
  <c r="V151" i="40"/>
  <c r="L146" i="21"/>
  <c r="B126" i="41"/>
  <c r="B77" i="65"/>
  <c r="B76" i="40"/>
  <c r="B153" i="23"/>
  <c r="B67" i="65"/>
  <c r="L41" i="19"/>
  <c r="V24" i="40"/>
  <c r="B70" i="41"/>
  <c r="B133" i="65"/>
  <c r="L54" i="21"/>
  <c r="V2" i="42"/>
  <c r="B61" i="65"/>
  <c r="V61" i="42"/>
  <c r="B129" i="22"/>
  <c r="B95" i="22"/>
  <c r="V16" i="40"/>
  <c r="V59" i="42"/>
  <c r="L169" i="21"/>
  <c r="B139" i="41"/>
  <c r="B133" i="42"/>
  <c r="B58" i="42"/>
  <c r="B84" i="22"/>
  <c r="B118" i="28"/>
  <c r="V90" i="41"/>
  <c r="B149" i="40"/>
  <c r="B28" i="41"/>
  <c r="L45" i="26"/>
  <c r="L101" i="26"/>
  <c r="V144" i="41"/>
  <c r="V43" i="42"/>
  <c r="B76" i="21"/>
  <c r="L47" i="19"/>
  <c r="B56" i="23"/>
  <c r="V107" i="41"/>
  <c r="L176" i="40"/>
  <c r="B117" i="26"/>
  <c r="B107" i="28"/>
  <c r="B119" i="40"/>
  <c r="B97" i="42"/>
  <c r="B81" i="26"/>
  <c r="B147" i="22"/>
  <c r="B70" i="26"/>
  <c r="L116" i="21"/>
  <c r="B61" i="42"/>
  <c r="B38" i="22"/>
  <c r="B142" i="41"/>
  <c r="L89" i="23"/>
  <c r="V155" i="42"/>
  <c r="V18" i="41"/>
  <c r="L86" i="23"/>
  <c r="B105" i="22"/>
  <c r="V64" i="42"/>
  <c r="B124" i="23"/>
  <c r="L107" i="23"/>
  <c r="V53" i="40"/>
  <c r="L85" i="21"/>
  <c r="L7" i="19"/>
  <c r="L128" i="40"/>
  <c r="B123" i="21"/>
  <c r="B108" i="26"/>
  <c r="L88" i="23"/>
  <c r="B67" i="23"/>
  <c r="L17" i="19"/>
  <c r="B171" i="25"/>
  <c r="L118" i="40"/>
  <c r="L175" i="41"/>
  <c r="L99" i="41"/>
  <c r="B162" i="22"/>
  <c r="B130" i="26"/>
  <c r="L167" i="41"/>
  <c r="L130" i="23"/>
  <c r="L65" i="23"/>
  <c r="B12" i="23"/>
  <c r="L77" i="41"/>
  <c r="L11" i="42"/>
  <c r="L107" i="41"/>
  <c r="L117" i="26"/>
  <c r="L81" i="42"/>
  <c r="L5" i="41"/>
  <c r="L58" i="40"/>
  <c r="B15" i="41"/>
  <c r="B155" i="41"/>
  <c r="L167" i="21"/>
  <c r="L114" i="28"/>
  <c r="L104" i="28"/>
  <c r="L161" i="41"/>
  <c r="L47" i="40"/>
  <c r="L10" i="28"/>
  <c r="V147" i="23"/>
  <c r="L124" i="41"/>
  <c r="V85" i="28"/>
  <c r="L123" i="42"/>
  <c r="B59" i="42"/>
  <c r="B117" i="21"/>
  <c r="V114" i="23"/>
  <c r="V116" i="40"/>
  <c r="V89" i="28"/>
  <c r="V13" i="23"/>
  <c r="L142" i="42"/>
  <c r="L173" i="28"/>
  <c r="V8" i="23"/>
  <c r="V80" i="28"/>
  <c r="L5" i="28"/>
  <c r="V71" i="23"/>
  <c r="L158" i="40"/>
  <c r="L15" i="28"/>
  <c r="V145" i="42"/>
  <c r="V69" i="28"/>
  <c r="L157" i="28"/>
  <c r="L64" i="23"/>
  <c r="L68" i="28"/>
  <c r="B174" i="28"/>
  <c r="V177" i="23"/>
  <c r="B87" i="65"/>
  <c r="B108" i="40"/>
  <c r="B159" i="65"/>
  <c r="B90" i="41"/>
  <c r="L101" i="21"/>
  <c r="B114" i="23"/>
  <c r="V57" i="42"/>
  <c r="B40" i="65"/>
  <c r="B125" i="26"/>
  <c r="B148" i="21"/>
  <c r="V54" i="40"/>
  <c r="L11" i="19"/>
  <c r="V174" i="40"/>
  <c r="L160" i="21"/>
  <c r="B144" i="21"/>
  <c r="B61" i="40"/>
  <c r="V11" i="40"/>
  <c r="V121" i="41"/>
  <c r="B54" i="26"/>
  <c r="B86" i="22"/>
  <c r="L64" i="21"/>
  <c r="B151" i="26"/>
  <c r="B18" i="41"/>
  <c r="B155" i="28"/>
  <c r="V58" i="42"/>
  <c r="V22" i="23"/>
  <c r="V98" i="40"/>
  <c r="L104" i="21"/>
  <c r="B138" i="28"/>
  <c r="V164" i="42"/>
  <c r="V36" i="41"/>
  <c r="B92" i="23"/>
  <c r="L177" i="23"/>
  <c r="V110" i="28"/>
  <c r="L70" i="23"/>
  <c r="L97" i="42"/>
  <c r="L46" i="41"/>
  <c r="B150" i="22"/>
  <c r="L87" i="42"/>
  <c r="V17" i="41"/>
  <c r="L134" i="26"/>
  <c r="B45" i="41"/>
  <c r="V55" i="41"/>
  <c r="V109" i="23"/>
  <c r="L19" i="28"/>
  <c r="B17" i="19"/>
  <c r="B102" i="22"/>
  <c r="B152" i="22"/>
  <c r="L102" i="28"/>
  <c r="L15" i="42"/>
  <c r="V43" i="23"/>
  <c r="V156" i="28"/>
  <c r="V75" i="23"/>
  <c r="V126" i="23"/>
  <c r="V106" i="23"/>
  <c r="V152" i="23"/>
  <c r="B128" i="28"/>
  <c r="V21" i="41"/>
  <c r="B80" i="41"/>
  <c r="B122" i="21"/>
  <c r="B12" i="65"/>
  <c r="B130" i="41"/>
  <c r="L68" i="26"/>
  <c r="V28" i="41"/>
  <c r="B152" i="65"/>
  <c r="L118" i="26"/>
  <c r="V150" i="42"/>
  <c r="L164" i="21"/>
  <c r="V169" i="41"/>
  <c r="B63" i="22"/>
  <c r="B41" i="41"/>
  <c r="L19" i="26"/>
  <c r="B105" i="41"/>
  <c r="L171" i="21"/>
  <c r="B22" i="22"/>
  <c r="V140" i="40"/>
  <c r="B115" i="23"/>
  <c r="L47" i="26"/>
  <c r="B22" i="40"/>
  <c r="V50" i="40"/>
  <c r="B27" i="40"/>
  <c r="B158" i="42"/>
  <c r="B68" i="26"/>
  <c r="B60" i="40"/>
  <c r="B64" i="21"/>
  <c r="B62" i="21"/>
  <c r="V58" i="24"/>
  <c r="B21" i="22"/>
  <c r="L100" i="23"/>
  <c r="B152" i="26"/>
  <c r="B72" i="41"/>
  <c r="L126" i="41"/>
  <c r="B35" i="42"/>
  <c r="L139" i="40"/>
  <c r="B147" i="28"/>
  <c r="L151" i="42"/>
  <c r="B171" i="21"/>
  <c r="L154" i="23"/>
  <c r="B157" i="40"/>
  <c r="B117" i="42"/>
  <c r="L174" i="41"/>
  <c r="V50" i="28"/>
  <c r="B37" i="40"/>
  <c r="L56" i="23"/>
  <c r="V95" i="23"/>
  <c r="L149" i="28"/>
  <c r="B70" i="22"/>
  <c r="V32" i="23"/>
  <c r="V83" i="28"/>
  <c r="B85" i="23"/>
  <c r="L163" i="28"/>
  <c r="L64" i="41"/>
  <c r="L157" i="23"/>
  <c r="L124" i="42"/>
  <c r="L108" i="28"/>
  <c r="V130" i="23"/>
  <c r="B82" i="65"/>
  <c r="B139" i="65"/>
  <c r="V96" i="42"/>
  <c r="B29" i="42"/>
  <c r="B74" i="21"/>
  <c r="L60" i="21"/>
  <c r="B22" i="42"/>
  <c r="B68" i="22"/>
  <c r="B109" i="28"/>
  <c r="B130" i="28"/>
  <c r="B43" i="23"/>
  <c r="B176" i="41"/>
  <c r="B34" i="19"/>
  <c r="L27" i="19"/>
  <c r="V154" i="23"/>
  <c r="B106" i="40"/>
  <c r="B22" i="28"/>
  <c r="L100" i="42"/>
  <c r="B170" i="28"/>
  <c r="L25" i="40"/>
  <c r="B57" i="28"/>
  <c r="V62" i="28"/>
  <c r="L45" i="41"/>
  <c r="L126" i="40"/>
  <c r="L123" i="28"/>
  <c r="L116" i="40"/>
  <c r="L57" i="40"/>
  <c r="L151" i="41"/>
  <c r="L113" i="28"/>
  <c r="B80" i="21"/>
  <c r="L68" i="40"/>
  <c r="L66" i="28"/>
  <c r="L26" i="40"/>
  <c r="L112" i="21"/>
  <c r="B139" i="42"/>
  <c r="V26" i="41"/>
  <c r="L122" i="26"/>
  <c r="B133" i="22"/>
  <c r="V51" i="42"/>
  <c r="B122" i="40"/>
  <c r="B110" i="22"/>
  <c r="V97" i="40"/>
  <c r="V171" i="42"/>
  <c r="B25" i="26"/>
  <c r="B97" i="28"/>
  <c r="L48" i="26"/>
  <c r="B141" i="26"/>
  <c r="B15" i="23"/>
  <c r="B80" i="40"/>
  <c r="B167" i="23"/>
  <c r="V113" i="41"/>
  <c r="B56" i="26"/>
  <c r="B68" i="28"/>
  <c r="V168" i="40"/>
  <c r="B47" i="23"/>
  <c r="L26" i="19"/>
  <c r="L85" i="41"/>
  <c r="L85" i="28"/>
  <c r="L74" i="28"/>
  <c r="V119" i="28"/>
  <c r="L152" i="28"/>
  <c r="L56" i="41"/>
  <c r="L157" i="40"/>
  <c r="V32" i="28"/>
  <c r="B33" i="19"/>
  <c r="L97" i="21"/>
  <c r="B43" i="42"/>
  <c r="V50" i="41"/>
  <c r="B59" i="28"/>
  <c r="V44" i="40"/>
  <c r="B14" i="26"/>
  <c r="B150" i="23"/>
  <c r="B91" i="40"/>
  <c r="B108" i="28"/>
  <c r="B91" i="23"/>
  <c r="L80" i="40"/>
  <c r="V26" i="23"/>
  <c r="L109" i="28"/>
  <c r="L60" i="41"/>
  <c r="B131" i="21"/>
  <c r="L25" i="28"/>
  <c r="V36" i="40"/>
  <c r="L36" i="26"/>
  <c r="B87" i="26"/>
  <c r="B167" i="21"/>
  <c r="L73" i="26"/>
  <c r="B171" i="42"/>
  <c r="B22" i="41"/>
  <c r="L36" i="23"/>
  <c r="L35" i="41"/>
  <c r="L99" i="42"/>
  <c r="L2" i="28"/>
  <c r="B41" i="28"/>
  <c r="B78" i="22"/>
  <c r="B15" i="65"/>
  <c r="B151" i="42"/>
  <c r="B4" i="42"/>
  <c r="B119" i="28"/>
  <c r="B45" i="23"/>
  <c r="L83" i="28"/>
  <c r="L19" i="42"/>
  <c r="L166" i="41"/>
  <c r="L3" i="40"/>
  <c r="B30" i="42"/>
  <c r="V79" i="41"/>
  <c r="B166" i="41"/>
  <c r="B153" i="40"/>
  <c r="L59" i="28"/>
  <c r="B106" i="28"/>
  <c r="V119" i="23"/>
  <c r="L139" i="42"/>
  <c r="V19" i="42"/>
  <c r="B157" i="42"/>
  <c r="V116" i="23"/>
  <c r="B119" i="42"/>
  <c r="L111" i="42"/>
  <c r="V164" i="23"/>
  <c r="L171" i="28"/>
  <c r="L76" i="21"/>
  <c r="L160" i="42"/>
  <c r="V165" i="28"/>
  <c r="V29" i="40"/>
  <c r="L91" i="41"/>
  <c r="B71" i="41"/>
  <c r="C71" i="41" l="1"/>
  <c r="H71" i="41"/>
  <c r="K71" i="41"/>
  <c r="F71" i="41"/>
  <c r="I71" i="41"/>
  <c r="J71" i="41"/>
  <c r="E71" i="41"/>
  <c r="D71" i="41"/>
  <c r="G71" i="41"/>
  <c r="T91" i="41"/>
  <c r="O91" i="41"/>
  <c r="M91" i="41"/>
  <c r="R91" i="41"/>
  <c r="P91" i="41"/>
  <c r="Q91" i="41"/>
  <c r="U91" i="41"/>
  <c r="N91" i="41"/>
  <c r="S91" i="41"/>
  <c r="AP29" i="40"/>
  <c r="Z29" i="40" s="1"/>
  <c r="AI29" i="40"/>
  <c r="AM29" i="40"/>
  <c r="AN29" i="40"/>
  <c r="AP165" i="28"/>
  <c r="W165" i="28"/>
  <c r="AB165" i="28"/>
  <c r="AD165" i="28"/>
  <c r="AC165" i="28"/>
  <c r="AA165" i="28"/>
  <c r="AL165" i="28"/>
  <c r="Y165" i="28"/>
  <c r="AE165" i="28"/>
  <c r="AK165" i="28"/>
  <c r="AJ165" i="28"/>
  <c r="AN165" i="28"/>
  <c r="X165" i="28"/>
  <c r="AF165" i="28"/>
  <c r="AO165" i="28"/>
  <c r="AM165" i="28"/>
  <c r="AG165" i="28"/>
  <c r="AH165" i="28"/>
  <c r="AI165" i="28"/>
  <c r="Z165" i="28"/>
  <c r="R160" i="42"/>
  <c r="U160" i="42"/>
  <c r="P160" i="42"/>
  <c r="O160" i="42"/>
  <c r="N160" i="42"/>
  <c r="T160" i="42"/>
  <c r="S160" i="42"/>
  <c r="M160" i="42"/>
  <c r="Q160" i="42"/>
  <c r="S171" i="28"/>
  <c r="U171" i="28"/>
  <c r="R171" i="28"/>
  <c r="M171" i="28"/>
  <c r="P171" i="28"/>
  <c r="N171" i="28"/>
  <c r="O171" i="28"/>
  <c r="T171" i="28"/>
  <c r="Q171" i="28"/>
  <c r="AP164" i="23"/>
  <c r="AL164" i="23"/>
  <c r="AJ164" i="23"/>
  <c r="AG164" i="23"/>
  <c r="AC164" i="23"/>
  <c r="AK164" i="23"/>
  <c r="AB164" i="23"/>
  <c r="AN164" i="23"/>
  <c r="W164" i="23"/>
  <c r="AD164" i="23"/>
  <c r="Z164" i="23"/>
  <c r="AE164" i="23"/>
  <c r="X164" i="23"/>
  <c r="AM164" i="23"/>
  <c r="AH164" i="23"/>
  <c r="AA164" i="23"/>
  <c r="AO164" i="23"/>
  <c r="Y164" i="23"/>
  <c r="AF164" i="23"/>
  <c r="AI164" i="23"/>
  <c r="O111" i="42"/>
  <c r="R111" i="42"/>
  <c r="U111" i="42"/>
  <c r="T111" i="42"/>
  <c r="P111" i="42"/>
  <c r="Q111" i="42"/>
  <c r="S111" i="42"/>
  <c r="M111" i="42"/>
  <c r="N111" i="42"/>
  <c r="E119" i="42"/>
  <c r="H119" i="42"/>
  <c r="G119" i="42"/>
  <c r="C119" i="42"/>
  <c r="J119" i="42"/>
  <c r="I119" i="42"/>
  <c r="F119" i="42"/>
  <c r="D119" i="42"/>
  <c r="K119" i="42"/>
  <c r="AP116" i="23"/>
  <c r="AH116" i="23" s="1"/>
  <c r="Z116" i="23"/>
  <c r="AO116" i="23"/>
  <c r="AA116" i="23"/>
  <c r="AE116" i="23"/>
  <c r="Y116" i="23"/>
  <c r="AB116" i="23"/>
  <c r="AJ116" i="23"/>
  <c r="X116" i="23"/>
  <c r="AK116" i="23"/>
  <c r="C157" i="42"/>
  <c r="J157" i="42"/>
  <c r="G157" i="42"/>
  <c r="H157" i="42"/>
  <c r="E157" i="42"/>
  <c r="I157" i="42"/>
  <c r="K157" i="42"/>
  <c r="F157" i="42"/>
  <c r="D157" i="42"/>
  <c r="AJ19" i="42"/>
  <c r="AN19" i="42"/>
  <c r="X19" i="42"/>
  <c r="AP19" i="42"/>
  <c r="AD19" i="42" s="1"/>
  <c r="AO19" i="42"/>
  <c r="AE19" i="42"/>
  <c r="AH19" i="42"/>
  <c r="AG19" i="42"/>
  <c r="AI19" i="42"/>
  <c r="AM19" i="42"/>
  <c r="Y19" i="42"/>
  <c r="AF19" i="42"/>
  <c r="AK19" i="42"/>
  <c r="AC19" i="42"/>
  <c r="W19" i="42"/>
  <c r="AA19" i="42"/>
  <c r="AL19" i="42"/>
  <c r="S139" i="42"/>
  <c r="R139" i="42"/>
  <c r="M139" i="42"/>
  <c r="N139" i="42"/>
  <c r="P139" i="42"/>
  <c r="Q139" i="42"/>
  <c r="U139" i="42"/>
  <c r="T139" i="42"/>
  <c r="O139" i="42"/>
  <c r="AP119" i="23"/>
  <c r="AN119" i="23" s="1"/>
  <c r="X119" i="23"/>
  <c r="Y119" i="23"/>
  <c r="AC119" i="23"/>
  <c r="AI119" i="23"/>
  <c r="AF119" i="23"/>
  <c r="Z119" i="23"/>
  <c r="AA119" i="23"/>
  <c r="AB119" i="23"/>
  <c r="AO119" i="23"/>
  <c r="AL119" i="23"/>
  <c r="AM119" i="23"/>
  <c r="AD119" i="23"/>
  <c r="AK119" i="23"/>
  <c r="AG119" i="23"/>
  <c r="W119" i="23"/>
  <c r="AE119" i="23"/>
  <c r="AJ119" i="23"/>
  <c r="AH119" i="23"/>
  <c r="I106" i="28"/>
  <c r="F106" i="28"/>
  <c r="E106" i="28"/>
  <c r="D106" i="28"/>
  <c r="H106" i="28"/>
  <c r="J106" i="28"/>
  <c r="G106" i="28"/>
  <c r="K106" i="28"/>
  <c r="C106" i="28"/>
  <c r="R59" i="28"/>
  <c r="O59" i="28"/>
  <c r="Q59" i="28"/>
  <c r="P59" i="28"/>
  <c r="T59" i="28"/>
  <c r="M59" i="28"/>
  <c r="N59" i="28"/>
  <c r="U59" i="28"/>
  <c r="S59" i="28"/>
  <c r="J153" i="40"/>
  <c r="C153" i="40"/>
  <c r="I153" i="40"/>
  <c r="E153" i="40"/>
  <c r="H153" i="40"/>
  <c r="K153" i="40"/>
  <c r="F153" i="40"/>
  <c r="G153" i="40"/>
  <c r="D153" i="40"/>
  <c r="K166" i="41"/>
  <c r="C166" i="41"/>
  <c r="I166" i="41"/>
  <c r="D166" i="41"/>
  <c r="G166" i="41"/>
  <c r="F166" i="41"/>
  <c r="H166" i="41"/>
  <c r="J166" i="41"/>
  <c r="E166" i="41"/>
  <c r="AF79" i="41"/>
  <c r="AP79" i="41"/>
  <c r="AC79" i="41"/>
  <c r="AN79" i="41"/>
  <c r="AD79" i="41"/>
  <c r="AG79" i="41"/>
  <c r="AJ79" i="41"/>
  <c r="AL79" i="41"/>
  <c r="W79" i="41"/>
  <c r="AH79" i="41"/>
  <c r="Y79" i="41"/>
  <c r="AI79" i="41"/>
  <c r="AM79" i="41"/>
  <c r="X79" i="41"/>
  <c r="AK79" i="41"/>
  <c r="AE79" i="41"/>
  <c r="AO79" i="41"/>
  <c r="AA79" i="41"/>
  <c r="AB79" i="41"/>
  <c r="Z79" i="41"/>
  <c r="I30" i="42"/>
  <c r="C30" i="42"/>
  <c r="J30" i="42"/>
  <c r="H30" i="42"/>
  <c r="D30" i="42"/>
  <c r="F30" i="42"/>
  <c r="E30" i="42"/>
  <c r="G30" i="42"/>
  <c r="K30" i="42"/>
  <c r="P3" i="40"/>
  <c r="R3" i="40"/>
  <c r="U3" i="40"/>
  <c r="Q3" i="40"/>
  <c r="S3" i="40"/>
  <c r="N3" i="40"/>
  <c r="T3" i="40"/>
  <c r="M3" i="40"/>
  <c r="O3" i="40"/>
  <c r="T166" i="41"/>
  <c r="P166" i="41"/>
  <c r="Q166" i="41"/>
  <c r="S166" i="41"/>
  <c r="M166" i="41"/>
  <c r="R166" i="41"/>
  <c r="O166" i="41"/>
  <c r="N166" i="41"/>
  <c r="U166" i="41"/>
  <c r="Q19" i="42"/>
  <c r="R19" i="42"/>
  <c r="S19" i="42"/>
  <c r="T19" i="42"/>
  <c r="N19" i="42"/>
  <c r="P19" i="42"/>
  <c r="M19" i="42"/>
  <c r="O19" i="42"/>
  <c r="U19" i="42"/>
  <c r="Q83" i="28"/>
  <c r="O83" i="28"/>
  <c r="U83" i="28"/>
  <c r="R83" i="28"/>
  <c r="S83" i="28"/>
  <c r="T83" i="28"/>
  <c r="N83" i="28"/>
  <c r="M83" i="28"/>
  <c r="P83" i="28"/>
  <c r="G45" i="23"/>
  <c r="H45" i="23"/>
  <c r="D45" i="23"/>
  <c r="J45" i="23"/>
  <c r="E45" i="23"/>
  <c r="F45" i="23"/>
  <c r="K45" i="23"/>
  <c r="I45" i="23"/>
  <c r="C45" i="23"/>
  <c r="K119" i="28"/>
  <c r="C119" i="28"/>
  <c r="F119" i="28"/>
  <c r="J119" i="28"/>
  <c r="D119" i="28"/>
  <c r="E119" i="28"/>
  <c r="I119" i="28"/>
  <c r="G119" i="28"/>
  <c r="H119" i="28"/>
  <c r="C4" i="42"/>
  <c r="K4" i="42"/>
  <c r="I4" i="42"/>
  <c r="F4" i="42"/>
  <c r="G4" i="42"/>
  <c r="H4" i="42"/>
  <c r="J4" i="42"/>
  <c r="E4" i="42"/>
  <c r="D4" i="42"/>
  <c r="C151" i="42"/>
  <c r="I151" i="42"/>
  <c r="J151" i="42"/>
  <c r="E151" i="42"/>
  <c r="F151" i="42"/>
  <c r="K151" i="42"/>
  <c r="H151" i="42"/>
  <c r="G151" i="42"/>
  <c r="D151" i="42"/>
  <c r="C41" i="28"/>
  <c r="H41" i="28"/>
  <c r="G41" i="28"/>
  <c r="K41" i="28"/>
  <c r="E41" i="28"/>
  <c r="I41" i="28"/>
  <c r="F41" i="28"/>
  <c r="J41" i="28"/>
  <c r="D41" i="28"/>
  <c r="R2" i="28"/>
  <c r="P2" i="28"/>
  <c r="U2" i="28"/>
  <c r="N2" i="28"/>
  <c r="T2" i="28"/>
  <c r="M2" i="28"/>
  <c r="Q2" i="28"/>
  <c r="S2" i="28"/>
  <c r="O2" i="28"/>
  <c r="P99" i="42"/>
  <c r="Q99" i="42"/>
  <c r="U99" i="42"/>
  <c r="M99" i="42"/>
  <c r="S99" i="42"/>
  <c r="R99" i="42"/>
  <c r="O99" i="42"/>
  <c r="N99" i="42"/>
  <c r="T99" i="42"/>
  <c r="S35" i="41"/>
  <c r="R35" i="41"/>
  <c r="O35" i="41"/>
  <c r="M35" i="41"/>
  <c r="U35" i="41"/>
  <c r="T35" i="41"/>
  <c r="P35" i="41"/>
  <c r="Q35" i="41"/>
  <c r="N35" i="41"/>
  <c r="U36" i="23"/>
  <c r="O36" i="23"/>
  <c r="S36" i="23"/>
  <c r="N36" i="23"/>
  <c r="M36" i="23"/>
  <c r="T36" i="23"/>
  <c r="Q36" i="23"/>
  <c r="R36" i="23"/>
  <c r="P36" i="23"/>
  <c r="J22" i="41"/>
  <c r="H22" i="41"/>
  <c r="K22" i="41"/>
  <c r="D22" i="41"/>
  <c r="G22" i="41"/>
  <c r="F22" i="41"/>
  <c r="E22" i="41"/>
  <c r="C22" i="41"/>
  <c r="I22" i="41"/>
  <c r="E171" i="42"/>
  <c r="I171" i="42"/>
  <c r="K171" i="42"/>
  <c r="D171" i="42"/>
  <c r="G171" i="42"/>
  <c r="J171" i="42"/>
  <c r="H171" i="42"/>
  <c r="C171" i="42"/>
  <c r="F171" i="42"/>
  <c r="J167" i="21"/>
  <c r="I167" i="21"/>
  <c r="D167" i="21"/>
  <c r="C167" i="21"/>
  <c r="E167" i="21"/>
  <c r="G167" i="21"/>
  <c r="F167" i="21"/>
  <c r="K167" i="21"/>
  <c r="H167" i="21"/>
  <c r="C87" i="26"/>
  <c r="K87" i="26"/>
  <c r="I87" i="26"/>
  <c r="F87" i="26"/>
  <c r="G87" i="26"/>
  <c r="H87" i="26"/>
  <c r="J87" i="26"/>
  <c r="D87" i="26"/>
  <c r="E87" i="26"/>
  <c r="AP36" i="40"/>
  <c r="AF36" i="40" s="1"/>
  <c r="AJ36" i="40"/>
  <c r="U25" i="28"/>
  <c r="Q25" i="28"/>
  <c r="R25" i="28"/>
  <c r="S25" i="28"/>
  <c r="M25" i="28"/>
  <c r="P25" i="28"/>
  <c r="O25" i="28"/>
  <c r="T25" i="28"/>
  <c r="N25" i="28"/>
  <c r="D131" i="21"/>
  <c r="I131" i="21"/>
  <c r="E131" i="21"/>
  <c r="J131" i="21"/>
  <c r="G131" i="21"/>
  <c r="C131" i="21"/>
  <c r="H131" i="21"/>
  <c r="F131" i="21"/>
  <c r="K131" i="21"/>
  <c r="M60" i="41"/>
  <c r="T60" i="41"/>
  <c r="U60" i="41"/>
  <c r="O60" i="41"/>
  <c r="N60" i="41"/>
  <c r="P60" i="41"/>
  <c r="R60" i="41"/>
  <c r="Q60" i="41"/>
  <c r="S60" i="41"/>
  <c r="N109" i="28"/>
  <c r="R109" i="28"/>
  <c r="M109" i="28"/>
  <c r="T109" i="28"/>
  <c r="S109" i="28"/>
  <c r="Q109" i="28"/>
  <c r="U109" i="28"/>
  <c r="O109" i="28"/>
  <c r="P109" i="28"/>
  <c r="AP26" i="23"/>
  <c r="AG26" i="23"/>
  <c r="AH26" i="23"/>
  <c r="AI26" i="23"/>
  <c r="AA26" i="23"/>
  <c r="AD26" i="23"/>
  <c r="Y26" i="23"/>
  <c r="AJ26" i="23"/>
  <c r="AK26" i="23"/>
  <c r="AF26" i="23"/>
  <c r="W26" i="23"/>
  <c r="AB26" i="23"/>
  <c r="AE26" i="23"/>
  <c r="AN26" i="23"/>
  <c r="AC26" i="23"/>
  <c r="AL26" i="23"/>
  <c r="X26" i="23"/>
  <c r="AM26" i="23"/>
  <c r="Z26" i="23"/>
  <c r="AO26" i="23"/>
  <c r="S80" i="40"/>
  <c r="P80" i="40"/>
  <c r="T80" i="40"/>
  <c r="U80" i="40"/>
  <c r="R80" i="40"/>
  <c r="M80" i="40"/>
  <c r="O80" i="40"/>
  <c r="Q80" i="40"/>
  <c r="N80" i="40"/>
  <c r="F91" i="23"/>
  <c r="K91" i="23"/>
  <c r="I91" i="23"/>
  <c r="E91" i="23"/>
  <c r="G91" i="23"/>
  <c r="C91" i="23"/>
  <c r="J91" i="23"/>
  <c r="H91" i="23"/>
  <c r="D91" i="23"/>
  <c r="C108" i="28"/>
  <c r="K108" i="28"/>
  <c r="G108" i="28"/>
  <c r="H108" i="28"/>
  <c r="I108" i="28"/>
  <c r="F108" i="28"/>
  <c r="J108" i="28"/>
  <c r="D108" i="28"/>
  <c r="E108" i="28"/>
  <c r="F91" i="40"/>
  <c r="I91" i="40"/>
  <c r="G91" i="40"/>
  <c r="D91" i="40"/>
  <c r="C91" i="40"/>
  <c r="H91" i="40"/>
  <c r="E91" i="40"/>
  <c r="K91" i="40"/>
  <c r="J91" i="40"/>
  <c r="H150" i="23"/>
  <c r="F150" i="23"/>
  <c r="G150" i="23"/>
  <c r="E150" i="23"/>
  <c r="I150" i="23"/>
  <c r="J150" i="23"/>
  <c r="D150" i="23"/>
  <c r="C150" i="23"/>
  <c r="K150" i="23"/>
  <c r="E14" i="26"/>
  <c r="I14" i="26"/>
  <c r="C14" i="26"/>
  <c r="J14" i="26"/>
  <c r="D14" i="26"/>
  <c r="F14" i="26"/>
  <c r="H14" i="26"/>
  <c r="G14" i="26"/>
  <c r="K14" i="26"/>
  <c r="AP44" i="40"/>
  <c r="AM44" i="40" s="1"/>
  <c r="AL44" i="40"/>
  <c r="AI44" i="40"/>
  <c r="X44" i="40"/>
  <c r="Y44" i="40"/>
  <c r="C59" i="28"/>
  <c r="E59" i="28"/>
  <c r="J59" i="28"/>
  <c r="H59" i="28"/>
  <c r="F59" i="28"/>
  <c r="I59" i="28"/>
  <c r="D59" i="28"/>
  <c r="K59" i="28"/>
  <c r="G59" i="28"/>
  <c r="AP50" i="41"/>
  <c r="AI50" i="41" s="1"/>
  <c r="AH50" i="41"/>
  <c r="AB50" i="41"/>
  <c r="W50" i="41"/>
  <c r="D43" i="42"/>
  <c r="E43" i="42"/>
  <c r="C43" i="42"/>
  <c r="G43" i="42"/>
  <c r="H43" i="42"/>
  <c r="K43" i="42"/>
  <c r="I43" i="42"/>
  <c r="J43" i="42"/>
  <c r="F43" i="42"/>
  <c r="D33" i="19"/>
  <c r="G33" i="19"/>
  <c r="J33" i="19"/>
  <c r="E33" i="19"/>
  <c r="I33" i="19"/>
  <c r="H33" i="19"/>
  <c r="F33" i="19"/>
  <c r="K33" i="19"/>
  <c r="C33" i="19"/>
  <c r="AJ32" i="28"/>
  <c r="AP32" i="28"/>
  <c r="AM32" i="28"/>
  <c r="AD32" i="28"/>
  <c r="AA32" i="28"/>
  <c r="AC32" i="28"/>
  <c r="AK32" i="28"/>
  <c r="AH32" i="28"/>
  <c r="AB32" i="28"/>
  <c r="AG32" i="28"/>
  <c r="X32" i="28"/>
  <c r="Z32" i="28"/>
  <c r="AI32" i="28"/>
  <c r="AN32" i="28"/>
  <c r="W32" i="28"/>
  <c r="AF32" i="28"/>
  <c r="AL32" i="28"/>
  <c r="Y32" i="28"/>
  <c r="AE32" i="28"/>
  <c r="AO32" i="28"/>
  <c r="O157" i="40"/>
  <c r="P157" i="40"/>
  <c r="S157" i="40"/>
  <c r="M157" i="40"/>
  <c r="N157" i="40"/>
  <c r="Q157" i="40"/>
  <c r="U157" i="40"/>
  <c r="T157" i="40"/>
  <c r="R157" i="40"/>
  <c r="M56" i="41"/>
  <c r="O56" i="41"/>
  <c r="Q56" i="41"/>
  <c r="P56" i="41"/>
  <c r="R56" i="41"/>
  <c r="S56" i="41"/>
  <c r="T56" i="41"/>
  <c r="U56" i="41"/>
  <c r="N56" i="41"/>
  <c r="Q152" i="28"/>
  <c r="M152" i="28"/>
  <c r="O152" i="28"/>
  <c r="U152" i="28"/>
  <c r="S152" i="28"/>
  <c r="N152" i="28"/>
  <c r="R152" i="28"/>
  <c r="P152" i="28"/>
  <c r="T152" i="28"/>
  <c r="AP119" i="28"/>
  <c r="AD119" i="28" s="1"/>
  <c r="AO119" i="28"/>
  <c r="W119" i="28"/>
  <c r="AC119" i="28"/>
  <c r="AH119" i="28"/>
  <c r="AJ119" i="28"/>
  <c r="AI119" i="28"/>
  <c r="AM119" i="28"/>
  <c r="Y119" i="28"/>
  <c r="AB119" i="28"/>
  <c r="M74" i="28"/>
  <c r="N74" i="28"/>
  <c r="T74" i="28"/>
  <c r="O74" i="28"/>
  <c r="Q74" i="28"/>
  <c r="S74" i="28"/>
  <c r="R74" i="28"/>
  <c r="P74" i="28"/>
  <c r="U74" i="28"/>
  <c r="U85" i="28"/>
  <c r="Q85" i="28"/>
  <c r="N85" i="28"/>
  <c r="T85" i="28"/>
  <c r="M85" i="28"/>
  <c r="S85" i="28"/>
  <c r="P85" i="28"/>
  <c r="R85" i="28"/>
  <c r="O85" i="28"/>
  <c r="S85" i="41"/>
  <c r="T85" i="41"/>
  <c r="U85" i="41"/>
  <c r="R85" i="41"/>
  <c r="N85" i="41"/>
  <c r="M85" i="41"/>
  <c r="P85" i="41"/>
  <c r="O85" i="41"/>
  <c r="Q85" i="41"/>
  <c r="C47" i="23"/>
  <c r="E47" i="23"/>
  <c r="D47" i="23"/>
  <c r="I47" i="23"/>
  <c r="F47" i="23"/>
  <c r="J47" i="23"/>
  <c r="H47" i="23"/>
  <c r="G47" i="23"/>
  <c r="K47" i="23"/>
  <c r="AP168" i="40"/>
  <c r="AG168" i="40" s="1"/>
  <c r="X168" i="40"/>
  <c r="AL168" i="40"/>
  <c r="Z168" i="40"/>
  <c r="AA168" i="40"/>
  <c r="K68" i="28"/>
  <c r="G68" i="28"/>
  <c r="J68" i="28"/>
  <c r="D68" i="28"/>
  <c r="E68" i="28"/>
  <c r="H68" i="28"/>
  <c r="I68" i="28"/>
  <c r="F68" i="28"/>
  <c r="C68" i="28"/>
  <c r="D56" i="26"/>
  <c r="I56" i="26"/>
  <c r="K56" i="26"/>
  <c r="F56" i="26"/>
  <c r="G56" i="26"/>
  <c r="J56" i="26"/>
  <c r="H56" i="26"/>
  <c r="C56" i="26"/>
  <c r="E56" i="26"/>
  <c r="AP113" i="41"/>
  <c r="Z113" i="41"/>
  <c r="AA113" i="41"/>
  <c r="AO113" i="41"/>
  <c r="AK113" i="41"/>
  <c r="W113" i="41"/>
  <c r="AN113" i="41"/>
  <c r="AG113" i="41"/>
  <c r="Y113" i="41"/>
  <c r="AH113" i="41"/>
  <c r="AI113" i="41"/>
  <c r="X113" i="41"/>
  <c r="AC113" i="41"/>
  <c r="AB113" i="41"/>
  <c r="AL113" i="41"/>
  <c r="AD113" i="41"/>
  <c r="AM113" i="41"/>
  <c r="AJ113" i="41"/>
  <c r="AF113" i="41"/>
  <c r="AE113" i="41"/>
  <c r="D167" i="23"/>
  <c r="J167" i="23"/>
  <c r="I167" i="23"/>
  <c r="C167" i="23"/>
  <c r="F167" i="23"/>
  <c r="E167" i="23"/>
  <c r="K167" i="23"/>
  <c r="G167" i="23"/>
  <c r="H167" i="23"/>
  <c r="I80" i="40"/>
  <c r="E80" i="40"/>
  <c r="D80" i="40"/>
  <c r="H80" i="40"/>
  <c r="J80" i="40"/>
  <c r="F80" i="40"/>
  <c r="K80" i="40"/>
  <c r="G80" i="40"/>
  <c r="C80" i="40"/>
  <c r="G15" i="23"/>
  <c r="F15" i="23"/>
  <c r="I15" i="23"/>
  <c r="D15" i="23"/>
  <c r="J15" i="23"/>
  <c r="C15" i="23"/>
  <c r="E15" i="23"/>
  <c r="K15" i="23"/>
  <c r="H15" i="23"/>
  <c r="C141" i="26"/>
  <c r="J141" i="26"/>
  <c r="D141" i="26"/>
  <c r="E141" i="26"/>
  <c r="G141" i="26"/>
  <c r="K141" i="26"/>
  <c r="H141" i="26"/>
  <c r="F141" i="26"/>
  <c r="I141" i="26"/>
  <c r="D97" i="28"/>
  <c r="H97" i="28"/>
  <c r="G97" i="28"/>
  <c r="E97" i="28"/>
  <c r="I97" i="28"/>
  <c r="F97" i="28"/>
  <c r="K97" i="28"/>
  <c r="J97" i="28"/>
  <c r="C97" i="28"/>
  <c r="E25" i="26"/>
  <c r="I25" i="26"/>
  <c r="K25" i="26"/>
  <c r="F25" i="26"/>
  <c r="C25" i="26"/>
  <c r="G25" i="26"/>
  <c r="H25" i="26"/>
  <c r="D25" i="26"/>
  <c r="J25" i="26"/>
  <c r="AA171" i="42"/>
  <c r="W171" i="42"/>
  <c r="AP171" i="42"/>
  <c r="AK171" i="42" s="1"/>
  <c r="AO171" i="42"/>
  <c r="AF171" i="42"/>
  <c r="AD171" i="42"/>
  <c r="AL171" i="42"/>
  <c r="Z171" i="42"/>
  <c r="AM171" i="42"/>
  <c r="X171" i="42"/>
  <c r="AE171" i="42"/>
  <c r="Y171" i="42"/>
  <c r="AI171" i="42"/>
  <c r="AN171" i="42"/>
  <c r="AB171" i="42"/>
  <c r="AH171" i="42"/>
  <c r="AC171" i="42"/>
  <c r="AP97" i="40"/>
  <c r="AA97" i="40"/>
  <c r="Z97" i="40"/>
  <c r="AL97" i="40"/>
  <c r="AM97" i="40"/>
  <c r="W97" i="40"/>
  <c r="AJ97" i="40"/>
  <c r="AB97" i="40"/>
  <c r="AF97" i="40"/>
  <c r="AE97" i="40"/>
  <c r="AI97" i="40"/>
  <c r="AO97" i="40"/>
  <c r="AC97" i="40"/>
  <c r="Y97" i="40"/>
  <c r="AH97" i="40"/>
  <c r="AK97" i="40"/>
  <c r="AD97" i="40"/>
  <c r="X97" i="40"/>
  <c r="AN97" i="40"/>
  <c r="AG97" i="40"/>
  <c r="E122" i="40"/>
  <c r="F122" i="40"/>
  <c r="D122" i="40"/>
  <c r="I122" i="40"/>
  <c r="J122" i="40"/>
  <c r="G122" i="40"/>
  <c r="C122" i="40"/>
  <c r="H122" i="40"/>
  <c r="K122" i="40"/>
  <c r="AP51" i="42"/>
  <c r="AN51" i="42"/>
  <c r="AO51" i="42"/>
  <c r="AA51" i="42"/>
  <c r="X51" i="42"/>
  <c r="AI51" i="42"/>
  <c r="AG51" i="42"/>
  <c r="AJ51" i="42"/>
  <c r="AM51" i="42"/>
  <c r="AC51" i="42"/>
  <c r="AE51" i="42"/>
  <c r="AB51" i="42"/>
  <c r="Z51" i="42"/>
  <c r="AK51" i="42"/>
  <c r="AL51" i="42"/>
  <c r="AD51" i="42"/>
  <c r="Y51" i="42"/>
  <c r="AF51" i="42"/>
  <c r="AH51" i="42"/>
  <c r="W51" i="42"/>
  <c r="AD26" i="41"/>
  <c r="X26" i="41"/>
  <c r="AE26" i="41"/>
  <c r="AP26" i="41"/>
  <c r="Y26" i="41"/>
  <c r="AL26" i="41"/>
  <c r="AK26" i="41"/>
  <c r="AO26" i="41"/>
  <c r="AG26" i="41"/>
  <c r="AM26" i="41"/>
  <c r="AI26" i="41"/>
  <c r="AN26" i="41"/>
  <c r="AA26" i="41"/>
  <c r="AB26" i="41"/>
  <c r="Z26" i="41"/>
  <c r="AC26" i="41"/>
  <c r="AJ26" i="41"/>
  <c r="AH26" i="41"/>
  <c r="W26" i="41"/>
  <c r="AF26" i="41"/>
  <c r="K139" i="42"/>
  <c r="E139" i="42"/>
  <c r="I139" i="42"/>
  <c r="D139" i="42"/>
  <c r="G139" i="42"/>
  <c r="F139" i="42"/>
  <c r="H139" i="42"/>
  <c r="C139" i="42"/>
  <c r="J139" i="42"/>
  <c r="P26" i="40"/>
  <c r="S26" i="40"/>
  <c r="T26" i="40"/>
  <c r="O26" i="40"/>
  <c r="Q26" i="40"/>
  <c r="M26" i="40"/>
  <c r="N26" i="40"/>
  <c r="U26" i="40"/>
  <c r="R26" i="40"/>
  <c r="U66" i="28"/>
  <c r="M66" i="28"/>
  <c r="T66" i="28"/>
  <c r="O66" i="28"/>
  <c r="Q66" i="28"/>
  <c r="N66" i="28"/>
  <c r="S66" i="28"/>
  <c r="R66" i="28"/>
  <c r="P66" i="28"/>
  <c r="S68" i="40"/>
  <c r="M68" i="40"/>
  <c r="N68" i="40"/>
  <c r="Q68" i="40"/>
  <c r="P68" i="40"/>
  <c r="T68" i="40"/>
  <c r="O68" i="40"/>
  <c r="R68" i="40"/>
  <c r="U68" i="40"/>
  <c r="F80" i="21"/>
  <c r="C80" i="21"/>
  <c r="K80" i="21"/>
  <c r="H80" i="21"/>
  <c r="D80" i="21"/>
  <c r="I80" i="21"/>
  <c r="G80" i="21"/>
  <c r="E80" i="21"/>
  <c r="J80" i="21"/>
  <c r="P113" i="28"/>
  <c r="N113" i="28"/>
  <c r="M113" i="28"/>
  <c r="R113" i="28"/>
  <c r="T113" i="28"/>
  <c r="O113" i="28"/>
  <c r="Q113" i="28"/>
  <c r="S113" i="28"/>
  <c r="U113" i="28"/>
  <c r="M151" i="41"/>
  <c r="R151" i="41"/>
  <c r="T151" i="41"/>
  <c r="S151" i="41"/>
  <c r="Q151" i="41"/>
  <c r="N151" i="41"/>
  <c r="P151" i="41"/>
  <c r="U151" i="41"/>
  <c r="O151" i="41"/>
  <c r="T57" i="40"/>
  <c r="M57" i="40"/>
  <c r="P57" i="40"/>
  <c r="Q57" i="40"/>
  <c r="N57" i="40"/>
  <c r="O57" i="40"/>
  <c r="S57" i="40"/>
  <c r="U57" i="40"/>
  <c r="R57" i="40"/>
  <c r="Q116" i="40"/>
  <c r="R116" i="40"/>
  <c r="U116" i="40"/>
  <c r="N116" i="40"/>
  <c r="M116" i="40"/>
  <c r="P116" i="40"/>
  <c r="S116" i="40"/>
  <c r="T116" i="40"/>
  <c r="O116" i="40"/>
  <c r="P123" i="28"/>
  <c r="R123" i="28"/>
  <c r="N123" i="28"/>
  <c r="S123" i="28"/>
  <c r="O123" i="28"/>
  <c r="M123" i="28"/>
  <c r="Q123" i="28"/>
  <c r="U123" i="28"/>
  <c r="T123" i="28"/>
  <c r="N126" i="40"/>
  <c r="O126" i="40"/>
  <c r="M126" i="40"/>
  <c r="P126" i="40"/>
  <c r="U126" i="40"/>
  <c r="Q126" i="40"/>
  <c r="S126" i="40"/>
  <c r="T126" i="40"/>
  <c r="R126" i="40"/>
  <c r="T45" i="41"/>
  <c r="R45" i="41"/>
  <c r="Q45" i="41"/>
  <c r="N45" i="41"/>
  <c r="M45" i="41"/>
  <c r="U45" i="41"/>
  <c r="O45" i="41"/>
  <c r="P45" i="41"/>
  <c r="S45" i="41"/>
  <c r="AG62" i="28"/>
  <c r="AP62" i="28"/>
  <c r="AM62" i="28"/>
  <c r="Y62" i="28"/>
  <c r="AK62" i="28"/>
  <c r="W62" i="28"/>
  <c r="AF62" i="28"/>
  <c r="AE62" i="28"/>
  <c r="AB62" i="28"/>
  <c r="AC62" i="28"/>
  <c r="AN62" i="28"/>
  <c r="AL62" i="28"/>
  <c r="AJ62" i="28"/>
  <c r="AO62" i="28"/>
  <c r="AH62" i="28"/>
  <c r="AD62" i="28"/>
  <c r="Z62" i="28"/>
  <c r="AI62" i="28"/>
  <c r="AA62" i="28"/>
  <c r="X62" i="28"/>
  <c r="G57" i="28"/>
  <c r="J57" i="28"/>
  <c r="C57" i="28"/>
  <c r="H57" i="28"/>
  <c r="K57" i="28"/>
  <c r="D57" i="28"/>
  <c r="I57" i="28"/>
  <c r="F57" i="28"/>
  <c r="E57" i="28"/>
  <c r="Q25" i="40"/>
  <c r="S25" i="40"/>
  <c r="P25" i="40"/>
  <c r="U25" i="40"/>
  <c r="R25" i="40"/>
  <c r="O25" i="40"/>
  <c r="T25" i="40"/>
  <c r="M25" i="40"/>
  <c r="N25" i="40"/>
  <c r="E170" i="28"/>
  <c r="I170" i="28"/>
  <c r="C170" i="28"/>
  <c r="G170" i="28"/>
  <c r="K170" i="28"/>
  <c r="H170" i="28"/>
  <c r="F170" i="28"/>
  <c r="D170" i="28"/>
  <c r="J170" i="28"/>
  <c r="N100" i="42"/>
  <c r="S100" i="42"/>
  <c r="T100" i="42"/>
  <c r="R100" i="42"/>
  <c r="Q100" i="42"/>
  <c r="M100" i="42"/>
  <c r="P100" i="42"/>
  <c r="O100" i="42"/>
  <c r="U100" i="42"/>
  <c r="H22" i="28"/>
  <c r="J22" i="28"/>
  <c r="K22" i="28"/>
  <c r="F22" i="28"/>
  <c r="D22" i="28"/>
  <c r="C22" i="28"/>
  <c r="G22" i="28"/>
  <c r="I22" i="28"/>
  <c r="E22" i="28"/>
  <c r="F106" i="40"/>
  <c r="I106" i="40"/>
  <c r="G106" i="40"/>
  <c r="E106" i="40"/>
  <c r="J106" i="40"/>
  <c r="H106" i="40"/>
  <c r="C106" i="40"/>
  <c r="D106" i="40"/>
  <c r="K106" i="40"/>
  <c r="AP154" i="23"/>
  <c r="AG154" i="23"/>
  <c r="AI154" i="23"/>
  <c r="X154" i="23"/>
  <c r="AN154" i="23"/>
  <c r="AA154" i="23"/>
  <c r="AK154" i="23"/>
  <c r="Z154" i="23"/>
  <c r="AF154" i="23"/>
  <c r="AE154" i="23"/>
  <c r="AO154" i="23"/>
  <c r="AC154" i="23"/>
  <c r="AH154" i="23"/>
  <c r="AB154" i="23"/>
  <c r="Y154" i="23"/>
  <c r="W154" i="23"/>
  <c r="AL154" i="23"/>
  <c r="AM154" i="23"/>
  <c r="AD154" i="23"/>
  <c r="AJ154" i="23"/>
  <c r="C34" i="19"/>
  <c r="H34" i="19"/>
  <c r="G34" i="19"/>
  <c r="K34" i="19"/>
  <c r="J34" i="19"/>
  <c r="D34" i="19"/>
  <c r="F34" i="19"/>
  <c r="E34" i="19"/>
  <c r="I34" i="19"/>
  <c r="C176" i="41"/>
  <c r="K176" i="41"/>
  <c r="D176" i="41"/>
  <c r="H176" i="41"/>
  <c r="E176" i="41"/>
  <c r="F176" i="41"/>
  <c r="J176" i="41"/>
  <c r="G176" i="41"/>
  <c r="I176" i="41"/>
  <c r="H43" i="23"/>
  <c r="I43" i="23"/>
  <c r="J43" i="23"/>
  <c r="D43" i="23"/>
  <c r="K43" i="23"/>
  <c r="F43" i="23"/>
  <c r="E43" i="23"/>
  <c r="G43" i="23"/>
  <c r="C43" i="23"/>
  <c r="E130" i="28"/>
  <c r="G130" i="28"/>
  <c r="K130" i="28"/>
  <c r="J130" i="28"/>
  <c r="I130" i="28"/>
  <c r="F130" i="28"/>
  <c r="C130" i="28"/>
  <c r="D130" i="28"/>
  <c r="H130" i="28"/>
  <c r="C109" i="28"/>
  <c r="H109" i="28"/>
  <c r="G109" i="28"/>
  <c r="I109" i="28"/>
  <c r="D109" i="28"/>
  <c r="J109" i="28"/>
  <c r="K109" i="28"/>
  <c r="E109" i="28"/>
  <c r="F109" i="28"/>
  <c r="H22" i="42"/>
  <c r="G22" i="42"/>
  <c r="I22" i="42"/>
  <c r="E22" i="42"/>
  <c r="C22" i="42"/>
  <c r="D22" i="42"/>
  <c r="K22" i="42"/>
  <c r="J22" i="42"/>
  <c r="F22" i="42"/>
  <c r="K74" i="21"/>
  <c r="I74" i="21"/>
  <c r="F74" i="21"/>
  <c r="C74" i="21"/>
  <c r="G74" i="21"/>
  <c r="D74" i="21"/>
  <c r="H74" i="21"/>
  <c r="J74" i="21"/>
  <c r="E74" i="21"/>
  <c r="E29" i="42"/>
  <c r="G29" i="42"/>
  <c r="K29" i="42"/>
  <c r="J29" i="42"/>
  <c r="I29" i="42"/>
  <c r="H29" i="42"/>
  <c r="C29" i="42"/>
  <c r="F29" i="42"/>
  <c r="D29" i="42"/>
  <c r="AP96" i="42"/>
  <c r="AJ96" i="42" s="1"/>
  <c r="AO96" i="42"/>
  <c r="AF96" i="42"/>
  <c r="AL96" i="42"/>
  <c r="AM96" i="42"/>
  <c r="AP130" i="23"/>
  <c r="AC130" i="23"/>
  <c r="AI130" i="23"/>
  <c r="AE130" i="23"/>
  <c r="AB130" i="23"/>
  <c r="Y130" i="23"/>
  <c r="AD130" i="23"/>
  <c r="AN130" i="23"/>
  <c r="X130" i="23"/>
  <c r="Z130" i="23"/>
  <c r="AG130" i="23"/>
  <c r="W130" i="23"/>
  <c r="AO130" i="23"/>
  <c r="AH130" i="23"/>
  <c r="AA130" i="23"/>
  <c r="AK130" i="23"/>
  <c r="AL130" i="23"/>
  <c r="AM130" i="23"/>
  <c r="AF130" i="23"/>
  <c r="AJ130" i="23"/>
  <c r="S108" i="28"/>
  <c r="R108" i="28"/>
  <c r="U108" i="28"/>
  <c r="P108" i="28"/>
  <c r="T108" i="28"/>
  <c r="N108" i="28"/>
  <c r="M108" i="28"/>
  <c r="O108" i="28"/>
  <c r="Q108" i="28"/>
  <c r="N124" i="42"/>
  <c r="Q124" i="42"/>
  <c r="S124" i="42"/>
  <c r="T124" i="42"/>
  <c r="U124" i="42"/>
  <c r="R124" i="42"/>
  <c r="M124" i="42"/>
  <c r="P124" i="42"/>
  <c r="O124" i="42"/>
  <c r="O157" i="23"/>
  <c r="R157" i="23"/>
  <c r="N157" i="23"/>
  <c r="U157" i="23"/>
  <c r="M157" i="23"/>
  <c r="S157" i="23"/>
  <c r="T157" i="23"/>
  <c r="P157" i="23"/>
  <c r="Q157" i="23"/>
  <c r="T64" i="41"/>
  <c r="S64" i="41"/>
  <c r="Q64" i="41"/>
  <c r="M64" i="41"/>
  <c r="N64" i="41"/>
  <c r="O64" i="41"/>
  <c r="R64" i="41"/>
  <c r="P64" i="41"/>
  <c r="U64" i="41"/>
  <c r="T163" i="28"/>
  <c r="R163" i="28"/>
  <c r="Q163" i="28"/>
  <c r="U163" i="28"/>
  <c r="N163" i="28"/>
  <c r="M163" i="28"/>
  <c r="S163" i="28"/>
  <c r="P163" i="28"/>
  <c r="O163" i="28"/>
  <c r="G85" i="23"/>
  <c r="H85" i="23"/>
  <c r="J85" i="23"/>
  <c r="E85" i="23"/>
  <c r="K85" i="23"/>
  <c r="D85" i="23"/>
  <c r="F85" i="23"/>
  <c r="I85" i="23"/>
  <c r="C85" i="23"/>
  <c r="AF83" i="28"/>
  <c r="AP83" i="28"/>
  <c r="AC83" i="28"/>
  <c r="Z83" i="28"/>
  <c r="W83" i="28"/>
  <c r="AD83" i="28"/>
  <c r="AN83" i="28"/>
  <c r="AE83" i="28"/>
  <c r="AK83" i="28"/>
  <c r="AB83" i="28"/>
  <c r="AM83" i="28"/>
  <c r="AA83" i="28"/>
  <c r="Y83" i="28"/>
  <c r="AL83" i="28"/>
  <c r="X83" i="28"/>
  <c r="AO83" i="28"/>
  <c r="AG83" i="28"/>
  <c r="AH83" i="28"/>
  <c r="AI83" i="28"/>
  <c r="AJ83" i="28"/>
  <c r="AP32" i="23"/>
  <c r="W32" i="23" s="1"/>
  <c r="AA32" i="23"/>
  <c r="AL32" i="23"/>
  <c r="AJ32" i="23"/>
  <c r="AI32" i="23"/>
  <c r="O149" i="28"/>
  <c r="P149" i="28"/>
  <c r="S149" i="28"/>
  <c r="M149" i="28"/>
  <c r="U149" i="28"/>
  <c r="R149" i="28"/>
  <c r="N149" i="28"/>
  <c r="T149" i="28"/>
  <c r="Q149" i="28"/>
  <c r="AP95" i="23"/>
  <c r="Y95" i="23"/>
  <c r="AA95" i="23"/>
  <c r="AH95" i="23"/>
  <c r="AI95" i="23"/>
  <c r="AJ95" i="23"/>
  <c r="AO95" i="23"/>
  <c r="AE95" i="23"/>
  <c r="X95" i="23"/>
  <c r="AF95" i="23"/>
  <c r="AN95" i="23"/>
  <c r="AC95" i="23"/>
  <c r="AB95" i="23"/>
  <c r="AD95" i="23"/>
  <c r="AG95" i="23"/>
  <c r="Z95" i="23"/>
  <c r="W95" i="23"/>
  <c r="AK95" i="23"/>
  <c r="AL95" i="23"/>
  <c r="AM95" i="23"/>
  <c r="Q56" i="23"/>
  <c r="T56" i="23"/>
  <c r="M56" i="23"/>
  <c r="N56" i="23"/>
  <c r="S56" i="23"/>
  <c r="P56" i="23"/>
  <c r="U56" i="23"/>
  <c r="R56" i="23"/>
  <c r="O56" i="23"/>
  <c r="C37" i="40"/>
  <c r="D37" i="40"/>
  <c r="E37" i="40"/>
  <c r="J37" i="40"/>
  <c r="G37" i="40"/>
  <c r="K37" i="40"/>
  <c r="H37" i="40"/>
  <c r="F37" i="40"/>
  <c r="I37" i="40"/>
  <c r="AP50" i="28"/>
  <c r="AK50" i="28" s="1"/>
  <c r="Z50" i="28"/>
  <c r="AJ50" i="28"/>
  <c r="AE50" i="28"/>
  <c r="AF50" i="28"/>
  <c r="AG50" i="28"/>
  <c r="AN50" i="28"/>
  <c r="AM50" i="28"/>
  <c r="Y50" i="28"/>
  <c r="AH50" i="28"/>
  <c r="P174" i="41"/>
  <c r="T174" i="41"/>
  <c r="U174" i="41"/>
  <c r="M174" i="41"/>
  <c r="Q174" i="41"/>
  <c r="N174" i="41"/>
  <c r="O174" i="41"/>
  <c r="R174" i="41"/>
  <c r="S174" i="41"/>
  <c r="H117" i="42"/>
  <c r="G117" i="42"/>
  <c r="K117" i="42"/>
  <c r="F117" i="42"/>
  <c r="D117" i="42"/>
  <c r="C117" i="42"/>
  <c r="J117" i="42"/>
  <c r="E117" i="42"/>
  <c r="I117" i="42"/>
  <c r="I157" i="40"/>
  <c r="C157" i="40"/>
  <c r="K157" i="40"/>
  <c r="E157" i="40"/>
  <c r="D157" i="40"/>
  <c r="G157" i="40"/>
  <c r="F157" i="40"/>
  <c r="H157" i="40"/>
  <c r="J157" i="40"/>
  <c r="U154" i="23"/>
  <c r="O154" i="23"/>
  <c r="Q154" i="23"/>
  <c r="S154" i="23"/>
  <c r="M154" i="23"/>
  <c r="T154" i="23"/>
  <c r="R154" i="23"/>
  <c r="P154" i="23"/>
  <c r="N154" i="23"/>
  <c r="I171" i="21"/>
  <c r="E171" i="21"/>
  <c r="J171" i="21"/>
  <c r="F171" i="21"/>
  <c r="C171" i="21"/>
  <c r="H171" i="21"/>
  <c r="D171" i="21"/>
  <c r="G171" i="21"/>
  <c r="K171" i="21"/>
  <c r="P151" i="42"/>
  <c r="R151" i="42"/>
  <c r="S151" i="42"/>
  <c r="Q151" i="42"/>
  <c r="M151" i="42"/>
  <c r="U151" i="42"/>
  <c r="T151" i="42"/>
  <c r="O151" i="42"/>
  <c r="N151" i="42"/>
  <c r="E147" i="28"/>
  <c r="C147" i="28"/>
  <c r="J147" i="28"/>
  <c r="H147" i="28"/>
  <c r="I147" i="28"/>
  <c r="D147" i="28"/>
  <c r="K147" i="28"/>
  <c r="G147" i="28"/>
  <c r="F147" i="28"/>
  <c r="U139" i="40"/>
  <c r="T139" i="40"/>
  <c r="S139" i="40"/>
  <c r="Q139" i="40"/>
  <c r="M139" i="40"/>
  <c r="N139" i="40"/>
  <c r="O139" i="40"/>
  <c r="P139" i="40"/>
  <c r="R139" i="40"/>
  <c r="H35" i="42"/>
  <c r="C35" i="42"/>
  <c r="I35" i="42"/>
  <c r="J35" i="42"/>
  <c r="D35" i="42"/>
  <c r="E35" i="42"/>
  <c r="G35" i="42"/>
  <c r="K35" i="42"/>
  <c r="F35" i="42"/>
  <c r="T126" i="41"/>
  <c r="O126" i="41"/>
  <c r="P126" i="41"/>
  <c r="N126" i="41"/>
  <c r="R126" i="41"/>
  <c r="U126" i="41"/>
  <c r="M126" i="41"/>
  <c r="Q126" i="41"/>
  <c r="S126" i="41"/>
  <c r="C72" i="41"/>
  <c r="I72" i="41"/>
  <c r="G72" i="41"/>
  <c r="H72" i="41"/>
  <c r="J72" i="41"/>
  <c r="E72" i="41"/>
  <c r="K72" i="41"/>
  <c r="F72" i="41"/>
  <c r="D72" i="41"/>
  <c r="C152" i="26"/>
  <c r="D152" i="26"/>
  <c r="F152" i="26"/>
  <c r="K152" i="26"/>
  <c r="I152" i="26"/>
  <c r="H152" i="26"/>
  <c r="J152" i="26"/>
  <c r="G152" i="26"/>
  <c r="E152" i="26"/>
  <c r="R100" i="23"/>
  <c r="M100" i="23"/>
  <c r="N100" i="23"/>
  <c r="S100" i="23"/>
  <c r="Q100" i="23"/>
  <c r="O100" i="23"/>
  <c r="U100" i="23"/>
  <c r="P100" i="23"/>
  <c r="T100" i="23"/>
  <c r="AP58" i="24"/>
  <c r="AO58" i="24" s="1"/>
  <c r="AH58" i="24"/>
  <c r="AI58" i="24"/>
  <c r="AM58" i="24"/>
  <c r="AB58" i="24"/>
  <c r="J62" i="21"/>
  <c r="C62" i="21"/>
  <c r="I62" i="21"/>
  <c r="E62" i="21"/>
  <c r="D62" i="21"/>
  <c r="K62" i="21"/>
  <c r="F62" i="21"/>
  <c r="G62" i="21"/>
  <c r="H62" i="21"/>
  <c r="C64" i="21"/>
  <c r="H64" i="21"/>
  <c r="I64" i="21"/>
  <c r="E64" i="21"/>
  <c r="J64" i="21"/>
  <c r="K64" i="21"/>
  <c r="F64" i="21"/>
  <c r="D64" i="21"/>
  <c r="G64" i="21"/>
  <c r="H60" i="40"/>
  <c r="D60" i="40"/>
  <c r="F60" i="40"/>
  <c r="G60" i="40"/>
  <c r="C60" i="40"/>
  <c r="K60" i="40"/>
  <c r="I60" i="40"/>
  <c r="J60" i="40"/>
  <c r="E60" i="40"/>
  <c r="J68" i="26"/>
  <c r="C68" i="26"/>
  <c r="G68" i="26"/>
  <c r="D68" i="26"/>
  <c r="K68" i="26"/>
  <c r="F68" i="26"/>
  <c r="H68" i="26"/>
  <c r="E68" i="26"/>
  <c r="I68" i="26"/>
  <c r="E158" i="42"/>
  <c r="J158" i="42"/>
  <c r="C158" i="42"/>
  <c r="H158" i="42"/>
  <c r="G158" i="42"/>
  <c r="D158" i="42"/>
  <c r="K158" i="42"/>
  <c r="F158" i="42"/>
  <c r="I158" i="42"/>
  <c r="C27" i="40"/>
  <c r="E27" i="40"/>
  <c r="G27" i="40"/>
  <c r="J27" i="40"/>
  <c r="F27" i="40"/>
  <c r="D27" i="40"/>
  <c r="K27" i="40"/>
  <c r="H27" i="40"/>
  <c r="I27" i="40"/>
  <c r="AP50" i="40"/>
  <c r="X50" i="40"/>
  <c r="AB50" i="40"/>
  <c r="AH50" i="40"/>
  <c r="AF50" i="40"/>
  <c r="AA50" i="40"/>
  <c r="AN50" i="40"/>
  <c r="AG50" i="40"/>
  <c r="AD50" i="40"/>
  <c r="AI50" i="40"/>
  <c r="Z50" i="40"/>
  <c r="AO50" i="40"/>
  <c r="Y50" i="40"/>
  <c r="AC50" i="40"/>
  <c r="AM50" i="40"/>
  <c r="W50" i="40"/>
  <c r="AJ50" i="40"/>
  <c r="AE50" i="40"/>
  <c r="AL50" i="40"/>
  <c r="AK50" i="40"/>
  <c r="I22" i="40"/>
  <c r="F22" i="40"/>
  <c r="D22" i="40"/>
  <c r="E22" i="40"/>
  <c r="G22" i="40"/>
  <c r="C22" i="40"/>
  <c r="J22" i="40"/>
  <c r="K22" i="40"/>
  <c r="H22" i="40"/>
  <c r="F115" i="23"/>
  <c r="D115" i="23"/>
  <c r="C115" i="23"/>
  <c r="J115" i="23"/>
  <c r="G115" i="23"/>
  <c r="H115" i="23"/>
  <c r="E115" i="23"/>
  <c r="I115" i="23"/>
  <c r="K115" i="23"/>
  <c r="AP140" i="40"/>
  <c r="AE140" i="40"/>
  <c r="AK140" i="40"/>
  <c r="AN140" i="40"/>
  <c r="AO140" i="40"/>
  <c r="AB140" i="40"/>
  <c r="X140" i="40"/>
  <c r="AD140" i="40"/>
  <c r="AA140" i="40"/>
  <c r="AF140" i="40"/>
  <c r="AG140" i="40"/>
  <c r="W140" i="40"/>
  <c r="Z140" i="40"/>
  <c r="AL140" i="40"/>
  <c r="AC140" i="40"/>
  <c r="AM140" i="40"/>
  <c r="AI140" i="40"/>
  <c r="AH140" i="40"/>
  <c r="Y140" i="40"/>
  <c r="AJ140" i="40"/>
  <c r="G105" i="41"/>
  <c r="I105" i="41"/>
  <c r="E105" i="41"/>
  <c r="K105" i="41"/>
  <c r="F105" i="41"/>
  <c r="H105" i="41"/>
  <c r="J105" i="41"/>
  <c r="D105" i="41"/>
  <c r="C105" i="41"/>
  <c r="F41" i="41"/>
  <c r="C41" i="41"/>
  <c r="D41" i="41"/>
  <c r="H41" i="41"/>
  <c r="E41" i="41"/>
  <c r="I41" i="41"/>
  <c r="K41" i="41"/>
  <c r="G41" i="41"/>
  <c r="J41" i="41"/>
  <c r="AP169" i="41"/>
  <c r="AC169" i="41"/>
  <c r="AA169" i="41"/>
  <c r="AO169" i="41"/>
  <c r="X169" i="41"/>
  <c r="AG169" i="41"/>
  <c r="W169" i="41"/>
  <c r="Y169" i="41"/>
  <c r="AJ169" i="41"/>
  <c r="AM169" i="41"/>
  <c r="AF169" i="41"/>
  <c r="AI169" i="41"/>
  <c r="Z169" i="41"/>
  <c r="AD169" i="41"/>
  <c r="AN169" i="41"/>
  <c r="AK169" i="41"/>
  <c r="AL169" i="41"/>
  <c r="AH169" i="41"/>
  <c r="AE169" i="41"/>
  <c r="AB169" i="41"/>
  <c r="AP150" i="42"/>
  <c r="AH150" i="42" s="1"/>
  <c r="AI150" i="42"/>
  <c r="AJ150" i="42"/>
  <c r="AL150" i="42"/>
  <c r="AD150" i="42"/>
  <c r="AO150" i="42"/>
  <c r="AA150" i="42"/>
  <c r="AC150" i="42"/>
  <c r="X150" i="42"/>
  <c r="AF150" i="42"/>
  <c r="AM150" i="42"/>
  <c r="AN150" i="42"/>
  <c r="Y150" i="42"/>
  <c r="AK150" i="42"/>
  <c r="AG150" i="42"/>
  <c r="AB150" i="42"/>
  <c r="AE150" i="42"/>
  <c r="Z150" i="42"/>
  <c r="W150" i="42"/>
  <c r="AH28" i="41"/>
  <c r="AB28" i="41"/>
  <c r="AK28" i="41"/>
  <c r="AP28" i="41"/>
  <c r="AG28" i="41" s="1"/>
  <c r="AM28" i="41"/>
  <c r="AJ28" i="41"/>
  <c r="W28" i="41"/>
  <c r="AC28" i="41"/>
  <c r="X28" i="41"/>
  <c r="AL28" i="41"/>
  <c r="AF28" i="41"/>
  <c r="AI28" i="41"/>
  <c r="AO28" i="41"/>
  <c r="AN28" i="41"/>
  <c r="Z28" i="41"/>
  <c r="AA28" i="41"/>
  <c r="AD28" i="41"/>
  <c r="J130" i="41"/>
  <c r="D130" i="41"/>
  <c r="H130" i="41"/>
  <c r="I130" i="41"/>
  <c r="K130" i="41"/>
  <c r="E130" i="41"/>
  <c r="G130" i="41"/>
  <c r="C130" i="41"/>
  <c r="F130" i="41"/>
  <c r="G122" i="21"/>
  <c r="I122" i="21"/>
  <c r="K122" i="21"/>
  <c r="J122" i="21"/>
  <c r="C122" i="21"/>
  <c r="H122" i="21"/>
  <c r="F122" i="21"/>
  <c r="D122" i="21"/>
  <c r="E122" i="21"/>
  <c r="E80" i="41"/>
  <c r="G80" i="41"/>
  <c r="K80" i="41"/>
  <c r="I80" i="41"/>
  <c r="F80" i="41"/>
  <c r="C80" i="41"/>
  <c r="D80" i="41"/>
  <c r="J80" i="41"/>
  <c r="H80" i="41"/>
  <c r="W21" i="41"/>
  <c r="AM21" i="41"/>
  <c r="AB21" i="41"/>
  <c r="AG21" i="41"/>
  <c r="Z21" i="41"/>
  <c r="Y21" i="41"/>
  <c r="AK21" i="41"/>
  <c r="AA21" i="41"/>
  <c r="AP21" i="41"/>
  <c r="AC21" i="41" s="1"/>
  <c r="AL21" i="41"/>
  <c r="AI21" i="41"/>
  <c r="H128" i="28"/>
  <c r="C128" i="28"/>
  <c r="J128" i="28"/>
  <c r="K128" i="28"/>
  <c r="E128" i="28"/>
  <c r="D128" i="28"/>
  <c r="G128" i="28"/>
  <c r="F128" i="28"/>
  <c r="I128" i="28"/>
  <c r="AP152" i="23"/>
  <c r="AE152" i="23" s="1"/>
  <c r="AG152" i="23"/>
  <c r="Y152" i="23"/>
  <c r="X152" i="23"/>
  <c r="AD152" i="23"/>
  <c r="AC152" i="23"/>
  <c r="AB152" i="23"/>
  <c r="AF152" i="23"/>
  <c r="Z152" i="23"/>
  <c r="AN152" i="23"/>
  <c r="AP106" i="23"/>
  <c r="AB106" i="23"/>
  <c r="AC106" i="23"/>
  <c r="Y106" i="23"/>
  <c r="AA106" i="23"/>
  <c r="AI106" i="23"/>
  <c r="AK106" i="23"/>
  <c r="AJ106" i="23"/>
  <c r="AE106" i="23"/>
  <c r="X106" i="23"/>
  <c r="AN106" i="23"/>
  <c r="AM106" i="23"/>
  <c r="AO106" i="23"/>
  <c r="W106" i="23"/>
  <c r="AG106" i="23"/>
  <c r="AL106" i="23"/>
  <c r="AD106" i="23"/>
  <c r="AH106" i="23"/>
  <c r="AF106" i="23"/>
  <c r="Z106" i="23"/>
  <c r="AP126" i="23"/>
  <c r="AI126" i="23" s="1"/>
  <c r="W126" i="23"/>
  <c r="AK126" i="23"/>
  <c r="AD126" i="23"/>
  <c r="AJ126" i="23"/>
  <c r="AE126" i="23"/>
  <c r="AC126" i="23"/>
  <c r="AA126" i="23"/>
  <c r="AG126" i="23"/>
  <c r="Y126" i="23"/>
  <c r="AP75" i="23"/>
  <c r="AD75" i="23"/>
  <c r="AI75" i="23"/>
  <c r="AL75" i="23"/>
  <c r="AG75" i="23"/>
  <c r="AE75" i="23"/>
  <c r="AO75" i="23"/>
  <c r="AK75" i="23"/>
  <c r="AB75" i="23"/>
  <c r="AM75" i="23"/>
  <c r="Y75" i="23"/>
  <c r="AA75" i="23"/>
  <c r="Z75" i="23"/>
  <c r="W75" i="23"/>
  <c r="AN75" i="23"/>
  <c r="AH75" i="23"/>
  <c r="AC75" i="23"/>
  <c r="AF75" i="23"/>
  <c r="X75" i="23"/>
  <c r="AJ75" i="23"/>
  <c r="AP156" i="28"/>
  <c r="AE156" i="28"/>
  <c r="AJ156" i="28"/>
  <c r="X156" i="28"/>
  <c r="AC156" i="28"/>
  <c r="AG156" i="28"/>
  <c r="AN156" i="28"/>
  <c r="AO156" i="28"/>
  <c r="AM156" i="28"/>
  <c r="AA156" i="28"/>
  <c r="AF156" i="28"/>
  <c r="AK156" i="28"/>
  <c r="AD156" i="28"/>
  <c r="Z156" i="28"/>
  <c r="W156" i="28"/>
  <c r="AB156" i="28"/>
  <c r="AI156" i="28"/>
  <c r="AH156" i="28"/>
  <c r="AL156" i="28"/>
  <c r="Y156" i="28"/>
  <c r="AP43" i="23"/>
  <c r="AI43" i="23"/>
  <c r="AJ43" i="23"/>
  <c r="AH43" i="23"/>
  <c r="Y43" i="23"/>
  <c r="AK43" i="23"/>
  <c r="W43" i="23"/>
  <c r="AB43" i="23"/>
  <c r="AL43" i="23"/>
  <c r="AA43" i="23"/>
  <c r="AD43" i="23"/>
  <c r="AG43" i="23"/>
  <c r="AO43" i="23"/>
  <c r="AC43" i="23"/>
  <c r="AE43" i="23"/>
  <c r="Z43" i="23"/>
  <c r="AF43" i="23"/>
  <c r="X43" i="23"/>
  <c r="AM43" i="23"/>
  <c r="AN43" i="23"/>
  <c r="P15" i="42"/>
  <c r="U15" i="42"/>
  <c r="T15" i="42"/>
  <c r="O15" i="42"/>
  <c r="N15" i="42"/>
  <c r="R15" i="42"/>
  <c r="M15" i="42"/>
  <c r="S15" i="42"/>
  <c r="Q15" i="42"/>
  <c r="T102" i="28"/>
  <c r="Q102" i="28"/>
  <c r="N102" i="28"/>
  <c r="M102" i="28"/>
  <c r="S102" i="28"/>
  <c r="O102" i="28"/>
  <c r="P102" i="28"/>
  <c r="U102" i="28"/>
  <c r="R102" i="28"/>
  <c r="J17" i="19"/>
  <c r="G17" i="19"/>
  <c r="I17" i="19"/>
  <c r="E17" i="19"/>
  <c r="H17" i="19"/>
  <c r="D17" i="19"/>
  <c r="F17" i="19"/>
  <c r="K17" i="19"/>
  <c r="C17" i="19"/>
  <c r="O19" i="28"/>
  <c r="U19" i="28"/>
  <c r="M19" i="28"/>
  <c r="Q19" i="28"/>
  <c r="T19" i="28"/>
  <c r="S19" i="28"/>
  <c r="R19" i="28"/>
  <c r="P19" i="28"/>
  <c r="N19" i="28"/>
  <c r="AP109" i="23"/>
  <c r="AE109" i="23" s="1"/>
  <c r="AL109" i="23"/>
  <c r="AD109" i="23"/>
  <c r="AO109" i="23"/>
  <c r="AI109" i="23"/>
  <c r="AK109" i="23"/>
  <c r="AM109" i="23"/>
  <c r="AN109" i="23"/>
  <c r="AC109" i="23"/>
  <c r="AJ109" i="23"/>
  <c r="AP55" i="41"/>
  <c r="AJ55" i="41" s="1"/>
  <c r="AI55" i="41"/>
  <c r="AB55" i="41"/>
  <c r="AD55" i="41"/>
  <c r="Y55" i="41"/>
  <c r="AC55" i="41"/>
  <c r="AO55" i="41"/>
  <c r="AG55" i="41"/>
  <c r="AK55" i="41"/>
  <c r="X55" i="41"/>
  <c r="C45" i="41"/>
  <c r="H45" i="41"/>
  <c r="J45" i="41"/>
  <c r="F45" i="41"/>
  <c r="G45" i="41"/>
  <c r="D45" i="41"/>
  <c r="I45" i="41"/>
  <c r="E45" i="41"/>
  <c r="K45" i="41"/>
  <c r="AG17" i="41"/>
  <c r="AP17" i="41"/>
  <c r="AB17" i="41"/>
  <c r="AC17" i="41"/>
  <c r="AK17" i="41"/>
  <c r="W17" i="41"/>
  <c r="X17" i="41"/>
  <c r="AA17" i="41"/>
  <c r="AF17" i="41"/>
  <c r="AL17" i="41"/>
  <c r="AJ17" i="41"/>
  <c r="AE17" i="41"/>
  <c r="Z17" i="41"/>
  <c r="AN17" i="41"/>
  <c r="AM17" i="41"/>
  <c r="AO17" i="41"/>
  <c r="AD17" i="41"/>
  <c r="AH17" i="41"/>
  <c r="Y17" i="41"/>
  <c r="AI17" i="41"/>
  <c r="O87" i="42"/>
  <c r="Q87" i="42"/>
  <c r="S87" i="42"/>
  <c r="N87" i="42"/>
  <c r="T87" i="42"/>
  <c r="P87" i="42"/>
  <c r="R87" i="42"/>
  <c r="M87" i="42"/>
  <c r="U87" i="42"/>
  <c r="M46" i="41"/>
  <c r="T46" i="41"/>
  <c r="R46" i="41"/>
  <c r="Q46" i="41"/>
  <c r="N46" i="41"/>
  <c r="O46" i="41"/>
  <c r="P46" i="41"/>
  <c r="U46" i="41"/>
  <c r="S46" i="41"/>
  <c r="S97" i="42"/>
  <c r="N97" i="42"/>
  <c r="T97" i="42"/>
  <c r="R97" i="42"/>
  <c r="Q97" i="42"/>
  <c r="M97" i="42"/>
  <c r="O97" i="42"/>
  <c r="P97" i="42"/>
  <c r="U97" i="42"/>
  <c r="T70" i="23"/>
  <c r="N70" i="23"/>
  <c r="O70" i="23"/>
  <c r="M70" i="23"/>
  <c r="R70" i="23"/>
  <c r="U70" i="23"/>
  <c r="Q70" i="23"/>
  <c r="S70" i="23"/>
  <c r="P70" i="23"/>
  <c r="AP110" i="28"/>
  <c r="AL110" i="28" s="1"/>
  <c r="AI110" i="28"/>
  <c r="W110" i="28"/>
  <c r="AN110" i="28"/>
  <c r="AO110" i="28"/>
  <c r="N177" i="23"/>
  <c r="U177" i="23"/>
  <c r="M177" i="23"/>
  <c r="S177" i="23"/>
  <c r="P177" i="23"/>
  <c r="T177" i="23"/>
  <c r="R177" i="23"/>
  <c r="Q177" i="23"/>
  <c r="O177" i="23"/>
  <c r="G92" i="23"/>
  <c r="I92" i="23"/>
  <c r="F92" i="23"/>
  <c r="J92" i="23"/>
  <c r="H92" i="23"/>
  <c r="K92" i="23"/>
  <c r="D92" i="23"/>
  <c r="C92" i="23"/>
  <c r="E92" i="23"/>
  <c r="AP36" i="41"/>
  <c r="AA36" i="41" s="1"/>
  <c r="AB36" i="41"/>
  <c r="AI36" i="41"/>
  <c r="AH36" i="41"/>
  <c r="X36" i="41"/>
  <c r="AJ36" i="41"/>
  <c r="AC36" i="41"/>
  <c r="AG36" i="41"/>
  <c r="AD36" i="41"/>
  <c r="AM36" i="41"/>
  <c r="AN164" i="42"/>
  <c r="AC164" i="42"/>
  <c r="AD164" i="42"/>
  <c r="AL164" i="42"/>
  <c r="AF164" i="42"/>
  <c r="Y164" i="42"/>
  <c r="AB164" i="42"/>
  <c r="AJ164" i="42"/>
  <c r="AK164" i="42"/>
  <c r="AI164" i="42"/>
  <c r="AP164" i="42"/>
  <c r="AO164" i="42" s="1"/>
  <c r="C138" i="28"/>
  <c r="D138" i="28"/>
  <c r="G138" i="28"/>
  <c r="E138" i="28"/>
  <c r="J138" i="28"/>
  <c r="H138" i="28"/>
  <c r="F138" i="28"/>
  <c r="I138" i="28"/>
  <c r="K138" i="28"/>
  <c r="AG98" i="40"/>
  <c r="AP98" i="40"/>
  <c r="X98" i="40" s="1"/>
  <c r="AA98" i="40"/>
  <c r="AI98" i="40"/>
  <c r="AL98" i="40"/>
  <c r="AN98" i="40"/>
  <c r="Y98" i="40"/>
  <c r="Z98" i="40"/>
  <c r="AC98" i="40"/>
  <c r="AF98" i="40"/>
  <c r="AH98" i="40"/>
  <c r="AD98" i="40"/>
  <c r="AM98" i="40"/>
  <c r="AK98" i="40"/>
  <c r="AB98" i="40"/>
  <c r="AE98" i="40"/>
  <c r="W98" i="40"/>
  <c r="AJ98" i="40"/>
  <c r="AP22" i="23"/>
  <c r="AN22" i="23" s="1"/>
  <c r="AC22" i="23"/>
  <c r="AA22" i="23"/>
  <c r="Y22" i="23"/>
  <c r="AB22" i="23"/>
  <c r="AP58" i="42"/>
  <c r="Z58" i="42" s="1"/>
  <c r="AI58" i="42"/>
  <c r="X58" i="42"/>
  <c r="AB58" i="42"/>
  <c r="AC58" i="42"/>
  <c r="F155" i="28"/>
  <c r="I155" i="28"/>
  <c r="J155" i="28"/>
  <c r="E155" i="28"/>
  <c r="K155" i="28"/>
  <c r="C155" i="28"/>
  <c r="D155" i="28"/>
  <c r="G155" i="28"/>
  <c r="H155" i="28"/>
  <c r="E18" i="41"/>
  <c r="I18" i="41"/>
  <c r="G18" i="41"/>
  <c r="K18" i="41"/>
  <c r="F18" i="41"/>
  <c r="H18" i="41"/>
  <c r="C18" i="41"/>
  <c r="J18" i="41"/>
  <c r="D18" i="41"/>
  <c r="H151" i="26"/>
  <c r="G151" i="26"/>
  <c r="C151" i="26"/>
  <c r="I151" i="26"/>
  <c r="K151" i="26"/>
  <c r="F151" i="26"/>
  <c r="J151" i="26"/>
  <c r="E151" i="26"/>
  <c r="D151" i="26"/>
  <c r="I54" i="26"/>
  <c r="E54" i="26"/>
  <c r="F54" i="26"/>
  <c r="C54" i="26"/>
  <c r="G54" i="26"/>
  <c r="J54" i="26"/>
  <c r="K54" i="26"/>
  <c r="H54" i="26"/>
  <c r="D54" i="26"/>
  <c r="AP121" i="41"/>
  <c r="AE121" i="41"/>
  <c r="AK121" i="41"/>
  <c r="Y121" i="41"/>
  <c r="W121" i="41"/>
  <c r="AM121" i="41"/>
  <c r="AN121" i="41"/>
  <c r="AD121" i="41"/>
  <c r="AB121" i="41"/>
  <c r="AO121" i="41"/>
  <c r="AA121" i="41"/>
  <c r="X121" i="41"/>
  <c r="AF121" i="41"/>
  <c r="AL121" i="41"/>
  <c r="Z121" i="41"/>
  <c r="AJ121" i="41"/>
  <c r="AC121" i="41"/>
  <c r="AG121" i="41"/>
  <c r="AH121" i="41"/>
  <c r="AI121" i="41"/>
  <c r="AP11" i="40"/>
  <c r="Z11" i="40"/>
  <c r="AI11" i="40"/>
  <c r="AJ11" i="40"/>
  <c r="AD11" i="40"/>
  <c r="AN11" i="40"/>
  <c r="AL11" i="40"/>
  <c r="W11" i="40"/>
  <c r="Y11" i="40"/>
  <c r="AO11" i="40"/>
  <c r="AC11" i="40"/>
  <c r="AM11" i="40"/>
  <c r="X11" i="40"/>
  <c r="AA11" i="40"/>
  <c r="AF11" i="40"/>
  <c r="AK11" i="40"/>
  <c r="AH11" i="40"/>
  <c r="AG11" i="40"/>
  <c r="AE11" i="40"/>
  <c r="AB11" i="40"/>
  <c r="K61" i="40"/>
  <c r="J61" i="40"/>
  <c r="C61" i="40"/>
  <c r="H61" i="40"/>
  <c r="I61" i="40"/>
  <c r="E61" i="40"/>
  <c r="G61" i="40"/>
  <c r="D61" i="40"/>
  <c r="F61" i="40"/>
  <c r="H144" i="21"/>
  <c r="E144" i="21"/>
  <c r="F144" i="21"/>
  <c r="J144" i="21"/>
  <c r="G144" i="21"/>
  <c r="D144" i="21"/>
  <c r="K144" i="21"/>
  <c r="I144" i="21"/>
  <c r="C144" i="21"/>
  <c r="Z174" i="40"/>
  <c r="AP174" i="40"/>
  <c r="AE174" i="40" s="1"/>
  <c r="AG174" i="40"/>
  <c r="AM174" i="40"/>
  <c r="W174" i="40"/>
  <c r="AB174" i="40"/>
  <c r="AN174" i="40"/>
  <c r="X174" i="40"/>
  <c r="AO174" i="40"/>
  <c r="AC174" i="40"/>
  <c r="AA174" i="40"/>
  <c r="AF174" i="40"/>
  <c r="Y174" i="40"/>
  <c r="AK174" i="40"/>
  <c r="AL174" i="40"/>
  <c r="AJ174" i="40"/>
  <c r="AH174" i="40"/>
  <c r="AI174" i="40"/>
  <c r="AD174" i="40"/>
  <c r="AC54" i="40"/>
  <c r="AP54" i="40"/>
  <c r="AA54" i="40"/>
  <c r="AD54" i="40"/>
  <c r="AH54" i="40"/>
  <c r="AL54" i="40"/>
  <c r="W54" i="40"/>
  <c r="Y54" i="40"/>
  <c r="AI54" i="40"/>
  <c r="AO54" i="40"/>
  <c r="AE54" i="40"/>
  <c r="X54" i="40"/>
  <c r="AG54" i="40"/>
  <c r="AK54" i="40"/>
  <c r="AN54" i="40"/>
  <c r="AM54" i="40"/>
  <c r="AJ54" i="40"/>
  <c r="AF54" i="40"/>
  <c r="AB54" i="40"/>
  <c r="Z54" i="40"/>
  <c r="G148" i="21"/>
  <c r="J148" i="21"/>
  <c r="I148" i="21"/>
  <c r="H148" i="21"/>
  <c r="E148" i="21"/>
  <c r="D148" i="21"/>
  <c r="F148" i="21"/>
  <c r="K148" i="21"/>
  <c r="C148" i="21"/>
  <c r="H125" i="26"/>
  <c r="E125" i="26"/>
  <c r="G125" i="26"/>
  <c r="D125" i="26"/>
  <c r="C125" i="26"/>
  <c r="K125" i="26"/>
  <c r="I125" i="26"/>
  <c r="J125" i="26"/>
  <c r="F125" i="26"/>
  <c r="AI57" i="42"/>
  <c r="AJ57" i="42"/>
  <c r="AM57" i="42"/>
  <c r="AH57" i="42"/>
  <c r="AB57" i="42"/>
  <c r="AN57" i="42"/>
  <c r="AL57" i="42"/>
  <c r="AA57" i="42"/>
  <c r="X57" i="42"/>
  <c r="AP57" i="42"/>
  <c r="AF57" i="42" s="1"/>
  <c r="AE57" i="42"/>
  <c r="D114" i="23"/>
  <c r="E114" i="23"/>
  <c r="F114" i="23"/>
  <c r="C114" i="23"/>
  <c r="G114" i="23"/>
  <c r="J114" i="23"/>
  <c r="I114" i="23"/>
  <c r="H114" i="23"/>
  <c r="K114" i="23"/>
  <c r="J90" i="41"/>
  <c r="E90" i="41"/>
  <c r="C90" i="41"/>
  <c r="H90" i="41"/>
  <c r="K90" i="41"/>
  <c r="F90" i="41"/>
  <c r="I90" i="41"/>
  <c r="D90" i="41"/>
  <c r="G90" i="41"/>
  <c r="H108" i="40"/>
  <c r="E108" i="40"/>
  <c r="G108" i="40"/>
  <c r="C108" i="40"/>
  <c r="K108" i="40"/>
  <c r="I108" i="40"/>
  <c r="J108" i="40"/>
  <c r="D108" i="40"/>
  <c r="F108" i="40"/>
  <c r="AP177" i="23"/>
  <c r="AJ177" i="23" s="1"/>
  <c r="AO177" i="23"/>
  <c r="X177" i="23"/>
  <c r="Y177" i="23"/>
  <c r="AI177" i="23"/>
  <c r="AD177" i="23"/>
  <c r="Z177" i="23"/>
  <c r="AE177" i="23"/>
  <c r="AA177" i="23"/>
  <c r="AN177" i="23"/>
  <c r="I174" i="28"/>
  <c r="C174" i="28"/>
  <c r="H174" i="28"/>
  <c r="J174" i="28"/>
  <c r="G174" i="28"/>
  <c r="K174" i="28"/>
  <c r="F174" i="28"/>
  <c r="E174" i="28"/>
  <c r="D174" i="28"/>
  <c r="M68" i="28"/>
  <c r="Q68" i="28"/>
  <c r="U68" i="28"/>
  <c r="O68" i="28"/>
  <c r="N68" i="28"/>
  <c r="P68" i="28"/>
  <c r="R68" i="28"/>
  <c r="S68" i="28"/>
  <c r="T68" i="28"/>
  <c r="Q64" i="23"/>
  <c r="M64" i="23"/>
  <c r="P64" i="23"/>
  <c r="U64" i="23"/>
  <c r="T64" i="23"/>
  <c r="O64" i="23"/>
  <c r="N64" i="23"/>
  <c r="R64" i="23"/>
  <c r="S64" i="23"/>
  <c r="R157" i="28"/>
  <c r="Q157" i="28"/>
  <c r="S157" i="28"/>
  <c r="U157" i="28"/>
  <c r="N157" i="28"/>
  <c r="P157" i="28"/>
  <c r="O157" i="28"/>
  <c r="M157" i="28"/>
  <c r="T157" i="28"/>
  <c r="AP69" i="28"/>
  <c r="Y69" i="28" s="1"/>
  <c r="W69" i="28"/>
  <c r="Z69" i="28"/>
  <c r="AK69" i="28"/>
  <c r="AL69" i="28"/>
  <c r="AD69" i="28"/>
  <c r="AO69" i="28"/>
  <c r="X69" i="28"/>
  <c r="AM69" i="28"/>
  <c r="AE69" i="28"/>
  <c r="AP145" i="42"/>
  <c r="AD145" i="42"/>
  <c r="AE145" i="42"/>
  <c r="AC145" i="42"/>
  <c r="AJ145" i="42"/>
  <c r="AF145" i="42"/>
  <c r="AG145" i="42"/>
  <c r="AO145" i="42"/>
  <c r="X145" i="42"/>
  <c r="W145" i="42"/>
  <c r="AH145" i="42"/>
  <c r="AK145" i="42"/>
  <c r="Z145" i="42"/>
  <c r="AB145" i="42"/>
  <c r="Y145" i="42"/>
  <c r="AA145" i="42"/>
  <c r="AL145" i="42"/>
  <c r="AN145" i="42"/>
  <c r="AI145" i="42"/>
  <c r="AM145" i="42"/>
  <c r="R15" i="28"/>
  <c r="T15" i="28"/>
  <c r="N15" i="28"/>
  <c r="Q15" i="28"/>
  <c r="U15" i="28"/>
  <c r="M15" i="28"/>
  <c r="O15" i="28"/>
  <c r="S15" i="28"/>
  <c r="P15" i="28"/>
  <c r="P158" i="40"/>
  <c r="M158" i="40"/>
  <c r="R158" i="40"/>
  <c r="S158" i="40"/>
  <c r="U158" i="40"/>
  <c r="O158" i="40"/>
  <c r="T158" i="40"/>
  <c r="Q158" i="40"/>
  <c r="N158" i="40"/>
  <c r="AP71" i="23"/>
  <c r="AE71" i="23" s="1"/>
  <c r="Z71" i="23"/>
  <c r="AN71" i="23"/>
  <c r="AC71" i="23"/>
  <c r="AB71" i="23"/>
  <c r="N5" i="28"/>
  <c r="O5" i="28"/>
  <c r="R5" i="28"/>
  <c r="M5" i="28"/>
  <c r="S5" i="28"/>
  <c r="T5" i="28"/>
  <c r="U5" i="28"/>
  <c r="P5" i="28"/>
  <c r="Q5" i="28"/>
  <c r="AE80" i="28"/>
  <c r="AP80" i="28"/>
  <c r="AO80" i="28"/>
  <c r="W80" i="28"/>
  <c r="X80" i="28"/>
  <c r="AG80" i="28"/>
  <c r="AK80" i="28"/>
  <c r="AM80" i="28"/>
  <c r="AH80" i="28"/>
  <c r="Y80" i="28"/>
  <c r="AA80" i="28"/>
  <c r="AJ80" i="28"/>
  <c r="AB80" i="28"/>
  <c r="Z80" i="28"/>
  <c r="AC80" i="28"/>
  <c r="AF80" i="28"/>
  <c r="AN80" i="28"/>
  <c r="AL80" i="28"/>
  <c r="AD80" i="28"/>
  <c r="AI80" i="28"/>
  <c r="Y8" i="23"/>
  <c r="AP8" i="23"/>
  <c r="AA8" i="23"/>
  <c r="AL8" i="23"/>
  <c r="Z8" i="23"/>
  <c r="AG8" i="23"/>
  <c r="AD8" i="23"/>
  <c r="AK8" i="23"/>
  <c r="X8" i="23"/>
  <c r="AF8" i="23"/>
  <c r="AM8" i="23"/>
  <c r="AH8" i="23"/>
  <c r="AJ8" i="23"/>
  <c r="AO8" i="23"/>
  <c r="AE8" i="23"/>
  <c r="AC8" i="23"/>
  <c r="W8" i="23"/>
  <c r="AN8" i="23"/>
  <c r="AI8" i="23"/>
  <c r="AB8" i="23"/>
  <c r="T173" i="28"/>
  <c r="P173" i="28"/>
  <c r="R173" i="28"/>
  <c r="M173" i="28"/>
  <c r="U173" i="28"/>
  <c r="O173" i="28"/>
  <c r="Q173" i="28"/>
  <c r="N173" i="28"/>
  <c r="S173" i="28"/>
  <c r="Q142" i="42"/>
  <c r="O142" i="42"/>
  <c r="S142" i="42"/>
  <c r="U142" i="42"/>
  <c r="R142" i="42"/>
  <c r="N142" i="42"/>
  <c r="M142" i="42"/>
  <c r="T142" i="42"/>
  <c r="P142" i="42"/>
  <c r="AP13" i="23"/>
  <c r="Z13" i="23" s="1"/>
  <c r="AM13" i="23"/>
  <c r="AH13" i="23"/>
  <c r="AC13" i="23"/>
  <c r="AI13" i="23"/>
  <c r="X13" i="23"/>
  <c r="AJ13" i="23"/>
  <c r="AO13" i="23"/>
  <c r="AN13" i="23"/>
  <c r="W13" i="23"/>
  <c r="AP89" i="28"/>
  <c r="AM89" i="28" s="1"/>
  <c r="AB89" i="28"/>
  <c r="AD89" i="28"/>
  <c r="AC89" i="28"/>
  <c r="AG89" i="28"/>
  <c r="AO89" i="28"/>
  <c r="AH89" i="28"/>
  <c r="Y89" i="28"/>
  <c r="AE89" i="28"/>
  <c r="AJ89" i="28"/>
  <c r="AP116" i="40"/>
  <c r="Z116" i="40" s="1"/>
  <c r="AL116" i="40"/>
  <c r="AO116" i="40"/>
  <c r="AM116" i="40"/>
  <c r="AN116" i="40"/>
  <c r="AP114" i="23"/>
  <c r="AB114" i="23" s="1"/>
  <c r="AC114" i="23"/>
  <c r="AA114" i="23"/>
  <c r="X114" i="23"/>
  <c r="Z114" i="23"/>
  <c r="AN114" i="23"/>
  <c r="AF114" i="23"/>
  <c r="AK114" i="23"/>
  <c r="AI114" i="23"/>
  <c r="AL114" i="23"/>
  <c r="J117" i="21"/>
  <c r="D117" i="21"/>
  <c r="E117" i="21"/>
  <c r="H117" i="21"/>
  <c r="C117" i="21"/>
  <c r="G117" i="21"/>
  <c r="F117" i="21"/>
  <c r="K117" i="21"/>
  <c r="I117" i="21"/>
  <c r="K59" i="42"/>
  <c r="H59" i="42"/>
  <c r="C59" i="42"/>
  <c r="G59" i="42"/>
  <c r="F59" i="42"/>
  <c r="D59" i="42"/>
  <c r="I59" i="42"/>
  <c r="E59" i="42"/>
  <c r="J59" i="42"/>
  <c r="N123" i="42"/>
  <c r="O123" i="42"/>
  <c r="S123" i="42"/>
  <c r="M123" i="42"/>
  <c r="U123" i="42"/>
  <c r="P123" i="42"/>
  <c r="T123" i="42"/>
  <c r="Q123" i="42"/>
  <c r="R123" i="42"/>
  <c r="AP85" i="28"/>
  <c r="AJ85" i="28"/>
  <c r="AM85" i="28"/>
  <c r="Z85" i="28"/>
  <c r="W85" i="28"/>
  <c r="Y85" i="28"/>
  <c r="AN85" i="28"/>
  <c r="AG85" i="28"/>
  <c r="AK85" i="28"/>
  <c r="AC85" i="28"/>
  <c r="AF85" i="28"/>
  <c r="AA85" i="28"/>
  <c r="AL85" i="28"/>
  <c r="AO85" i="28"/>
  <c r="AI85" i="28"/>
  <c r="AE85" i="28"/>
  <c r="AB85" i="28"/>
  <c r="AH85" i="28"/>
  <c r="AD85" i="28"/>
  <c r="X85" i="28"/>
  <c r="Q124" i="41"/>
  <c r="M124" i="41"/>
  <c r="U124" i="41"/>
  <c r="P124" i="41"/>
  <c r="S124" i="41"/>
  <c r="R124" i="41"/>
  <c r="T124" i="41"/>
  <c r="O124" i="41"/>
  <c r="N124" i="41"/>
  <c r="AP147" i="23"/>
  <c r="AB147" i="23" s="1"/>
  <c r="W147" i="23"/>
  <c r="AM147" i="23"/>
  <c r="Y147" i="23"/>
  <c r="AO147" i="23"/>
  <c r="AJ147" i="23"/>
  <c r="AN147" i="23"/>
  <c r="AK147" i="23"/>
  <c r="AC147" i="23"/>
  <c r="AE147" i="23"/>
  <c r="R10" i="28"/>
  <c r="P10" i="28"/>
  <c r="Q10" i="28"/>
  <c r="U10" i="28"/>
  <c r="O10" i="28"/>
  <c r="S10" i="28"/>
  <c r="T10" i="28"/>
  <c r="N10" i="28"/>
  <c r="M10" i="28"/>
  <c r="S47" i="40"/>
  <c r="P47" i="40"/>
  <c r="U47" i="40"/>
  <c r="O47" i="40"/>
  <c r="N47" i="40"/>
  <c r="T47" i="40"/>
  <c r="Q47" i="40"/>
  <c r="R47" i="40"/>
  <c r="M47" i="40"/>
  <c r="T161" i="41"/>
  <c r="N161" i="41"/>
  <c r="Q161" i="41"/>
  <c r="R161" i="41"/>
  <c r="S161" i="41"/>
  <c r="U161" i="41"/>
  <c r="M161" i="41"/>
  <c r="P161" i="41"/>
  <c r="O161" i="41"/>
  <c r="T104" i="28"/>
  <c r="P104" i="28"/>
  <c r="M104" i="28"/>
  <c r="O104" i="28"/>
  <c r="U104" i="28"/>
  <c r="R104" i="28"/>
  <c r="S104" i="28"/>
  <c r="Q104" i="28"/>
  <c r="N104" i="28"/>
  <c r="T114" i="28"/>
  <c r="R114" i="28"/>
  <c r="S114" i="28"/>
  <c r="M114" i="28"/>
  <c r="O114" i="28"/>
  <c r="U114" i="28"/>
  <c r="N114" i="28"/>
  <c r="Q114" i="28"/>
  <c r="P114" i="28"/>
  <c r="F155" i="41"/>
  <c r="C155" i="41"/>
  <c r="E155" i="41"/>
  <c r="H155" i="41"/>
  <c r="D155" i="41"/>
  <c r="G155" i="41"/>
  <c r="K155" i="41"/>
  <c r="I155" i="41"/>
  <c r="J155" i="41"/>
  <c r="E15" i="41"/>
  <c r="F15" i="41"/>
  <c r="C15" i="41"/>
  <c r="I15" i="41"/>
  <c r="J15" i="41"/>
  <c r="K15" i="41"/>
  <c r="G15" i="41"/>
  <c r="H15" i="41"/>
  <c r="D15" i="41"/>
  <c r="O58" i="40"/>
  <c r="R58" i="40"/>
  <c r="U58" i="40"/>
  <c r="N58" i="40"/>
  <c r="P58" i="40"/>
  <c r="T58" i="40"/>
  <c r="S58" i="40"/>
  <c r="M58" i="40"/>
  <c r="Q58" i="40"/>
  <c r="Q5" i="41"/>
  <c r="U5" i="41"/>
  <c r="M5" i="41"/>
  <c r="S5" i="41"/>
  <c r="P5" i="41"/>
  <c r="N5" i="41"/>
  <c r="R5" i="41"/>
  <c r="O5" i="41"/>
  <c r="T5" i="41"/>
  <c r="M81" i="42"/>
  <c r="P81" i="42"/>
  <c r="N81" i="42"/>
  <c r="R81" i="42"/>
  <c r="Q81" i="42"/>
  <c r="O81" i="42"/>
  <c r="T81" i="42"/>
  <c r="S81" i="42"/>
  <c r="U81" i="42"/>
  <c r="S107" i="41"/>
  <c r="M107" i="41"/>
  <c r="P107" i="41"/>
  <c r="O107" i="41"/>
  <c r="Q107" i="41"/>
  <c r="U107" i="41"/>
  <c r="T107" i="41"/>
  <c r="N107" i="41"/>
  <c r="R107" i="41"/>
  <c r="O11" i="42"/>
  <c r="T11" i="42"/>
  <c r="Q11" i="42"/>
  <c r="S11" i="42"/>
  <c r="U11" i="42"/>
  <c r="M11" i="42"/>
  <c r="N11" i="42"/>
  <c r="R11" i="42"/>
  <c r="P11" i="42"/>
  <c r="S77" i="41"/>
  <c r="U77" i="41"/>
  <c r="N77" i="41"/>
  <c r="T77" i="41"/>
  <c r="O77" i="41"/>
  <c r="M77" i="41"/>
  <c r="Q77" i="41"/>
  <c r="P77" i="41"/>
  <c r="R77" i="41"/>
  <c r="E12" i="23"/>
  <c r="K12" i="23"/>
  <c r="D12" i="23"/>
  <c r="H12" i="23"/>
  <c r="I12" i="23"/>
  <c r="J12" i="23"/>
  <c r="G12" i="23"/>
  <c r="F12" i="23"/>
  <c r="C12" i="23"/>
  <c r="Q65" i="23"/>
  <c r="T65" i="23"/>
  <c r="M65" i="23"/>
  <c r="N65" i="23"/>
  <c r="S65" i="23"/>
  <c r="U65" i="23"/>
  <c r="O65" i="23"/>
  <c r="R65" i="23"/>
  <c r="P65" i="23"/>
  <c r="N130" i="23"/>
  <c r="R130" i="23"/>
  <c r="O130" i="23"/>
  <c r="P130" i="23"/>
  <c r="Q130" i="23"/>
  <c r="T130" i="23"/>
  <c r="M130" i="23"/>
  <c r="S130" i="23"/>
  <c r="U130" i="23"/>
  <c r="T167" i="41"/>
  <c r="S167" i="41"/>
  <c r="P167" i="41"/>
  <c r="N167" i="41"/>
  <c r="U167" i="41"/>
  <c r="R167" i="41"/>
  <c r="M167" i="41"/>
  <c r="Q167" i="41"/>
  <c r="O167" i="41"/>
  <c r="E130" i="26"/>
  <c r="D130" i="26"/>
  <c r="K130" i="26"/>
  <c r="J130" i="26"/>
  <c r="I130" i="26"/>
  <c r="G130" i="26"/>
  <c r="H130" i="26"/>
  <c r="F130" i="26"/>
  <c r="C130" i="26"/>
  <c r="U99" i="41"/>
  <c r="P99" i="41"/>
  <c r="O99" i="41"/>
  <c r="T99" i="41"/>
  <c r="M99" i="41"/>
  <c r="R99" i="41"/>
  <c r="Q99" i="41"/>
  <c r="S99" i="41"/>
  <c r="N99" i="41"/>
  <c r="Q175" i="41"/>
  <c r="M175" i="41"/>
  <c r="U175" i="41"/>
  <c r="R175" i="41"/>
  <c r="N175" i="41"/>
  <c r="P175" i="41"/>
  <c r="O175" i="41"/>
  <c r="S175" i="41"/>
  <c r="T175" i="41"/>
  <c r="Q118" i="40"/>
  <c r="R118" i="40"/>
  <c r="S118" i="40"/>
  <c r="M118" i="40"/>
  <c r="N118" i="40"/>
  <c r="P118" i="40"/>
  <c r="T118" i="40"/>
  <c r="O118" i="40"/>
  <c r="U118" i="40"/>
  <c r="C171" i="25"/>
  <c r="F171" i="25"/>
  <c r="D171" i="25"/>
  <c r="E171" i="25"/>
  <c r="G171" i="25"/>
  <c r="J171" i="25"/>
  <c r="K171" i="25"/>
  <c r="H171" i="25"/>
  <c r="I171" i="25"/>
  <c r="C67" i="23"/>
  <c r="F67" i="23"/>
  <c r="J67" i="23"/>
  <c r="I67" i="23"/>
  <c r="K67" i="23"/>
  <c r="H67" i="23"/>
  <c r="G67" i="23"/>
  <c r="E67" i="23"/>
  <c r="D67" i="23"/>
  <c r="Q88" i="23"/>
  <c r="M88" i="23"/>
  <c r="O88" i="23"/>
  <c r="U88" i="23"/>
  <c r="S88" i="23"/>
  <c r="R88" i="23"/>
  <c r="N88" i="23"/>
  <c r="P88" i="23"/>
  <c r="T88" i="23"/>
  <c r="G108" i="26"/>
  <c r="J108" i="26"/>
  <c r="H108" i="26"/>
  <c r="C108" i="26"/>
  <c r="I108" i="26"/>
  <c r="F108" i="26"/>
  <c r="E108" i="26"/>
  <c r="D108" i="26"/>
  <c r="K108" i="26"/>
  <c r="K123" i="21"/>
  <c r="F123" i="21"/>
  <c r="I123" i="21"/>
  <c r="J123" i="21"/>
  <c r="D123" i="21"/>
  <c r="G123" i="21"/>
  <c r="C123" i="21"/>
  <c r="E123" i="21"/>
  <c r="H123" i="21"/>
  <c r="O128" i="40"/>
  <c r="Q128" i="40"/>
  <c r="P128" i="40"/>
  <c r="S128" i="40"/>
  <c r="M128" i="40"/>
  <c r="T128" i="40"/>
  <c r="N128" i="40"/>
  <c r="U128" i="40"/>
  <c r="R128" i="40"/>
  <c r="AP53" i="40"/>
  <c r="AL53" i="40" s="1"/>
  <c r="AG53" i="40"/>
  <c r="AA53" i="40"/>
  <c r="Y53" i="40"/>
  <c r="W53" i="40"/>
  <c r="AO53" i="40"/>
  <c r="AK53" i="40"/>
  <c r="AF53" i="40"/>
  <c r="AH53" i="40"/>
  <c r="AM53" i="40"/>
  <c r="M107" i="23"/>
  <c r="N107" i="23"/>
  <c r="T107" i="23"/>
  <c r="Q107" i="23"/>
  <c r="S107" i="23"/>
  <c r="O107" i="23"/>
  <c r="U107" i="23"/>
  <c r="P107" i="23"/>
  <c r="R107" i="23"/>
  <c r="F124" i="23"/>
  <c r="H124" i="23"/>
  <c r="E124" i="23"/>
  <c r="I124" i="23"/>
  <c r="J124" i="23"/>
  <c r="K124" i="23"/>
  <c r="G124" i="23"/>
  <c r="D124" i="23"/>
  <c r="C124" i="23"/>
  <c r="AP64" i="42"/>
  <c r="AI64" i="42" s="1"/>
  <c r="AE64" i="42"/>
  <c r="Z64" i="42"/>
  <c r="AM64" i="42"/>
  <c r="AA64" i="42"/>
  <c r="AH64" i="42"/>
  <c r="X64" i="42"/>
  <c r="AL64" i="42"/>
  <c r="AB64" i="42"/>
  <c r="AD64" i="42"/>
  <c r="Y64" i="42"/>
  <c r="W64" i="42"/>
  <c r="AG64" i="42"/>
  <c r="AO64" i="42"/>
  <c r="AK64" i="42"/>
  <c r="AJ64" i="42"/>
  <c r="AC64" i="42"/>
  <c r="AF64" i="42"/>
  <c r="AN64" i="42"/>
  <c r="Q86" i="23"/>
  <c r="T86" i="23"/>
  <c r="R86" i="23"/>
  <c r="O86" i="23"/>
  <c r="S86" i="23"/>
  <c r="N86" i="23"/>
  <c r="U86" i="23"/>
  <c r="P86" i="23"/>
  <c r="M86" i="23"/>
  <c r="AP18" i="41"/>
  <c r="X18" i="41"/>
  <c r="Z18" i="41"/>
  <c r="AI18" i="41"/>
  <c r="AL18" i="41"/>
  <c r="AO18" i="41"/>
  <c r="AF18" i="41"/>
  <c r="AA18" i="41"/>
  <c r="AN18" i="41"/>
  <c r="AE18" i="41"/>
  <c r="AH18" i="41"/>
  <c r="AJ18" i="41"/>
  <c r="W18" i="41"/>
  <c r="AC18" i="41"/>
  <c r="AM18" i="41"/>
  <c r="AK18" i="41"/>
  <c r="AG18" i="41"/>
  <c r="Y18" i="41"/>
  <c r="AD18" i="41"/>
  <c r="AB18" i="41"/>
  <c r="AP155" i="42"/>
  <c r="W155" i="42"/>
  <c r="AH155" i="42"/>
  <c r="AL155" i="42"/>
  <c r="AI155" i="42"/>
  <c r="AK155" i="42"/>
  <c r="AN155" i="42"/>
  <c r="AF155" i="42"/>
  <c r="AD155" i="42"/>
  <c r="AE155" i="42"/>
  <c r="AC155" i="42"/>
  <c r="AA155" i="42"/>
  <c r="AG155" i="42"/>
  <c r="AM155" i="42"/>
  <c r="AO155" i="42"/>
  <c r="X155" i="42"/>
  <c r="Y155" i="42"/>
  <c r="AJ155" i="42"/>
  <c r="AB155" i="42"/>
  <c r="Z155" i="42"/>
  <c r="T89" i="23"/>
  <c r="S89" i="23"/>
  <c r="P89" i="23"/>
  <c r="O89" i="23"/>
  <c r="N89" i="23"/>
  <c r="Q89" i="23"/>
  <c r="M89" i="23"/>
  <c r="U89" i="23"/>
  <c r="R89" i="23"/>
  <c r="D142" i="41"/>
  <c r="C142" i="41"/>
  <c r="K142" i="41"/>
  <c r="E142" i="41"/>
  <c r="F142" i="41"/>
  <c r="H142" i="41"/>
  <c r="G142" i="41"/>
  <c r="I142" i="41"/>
  <c r="J142" i="41"/>
  <c r="F61" i="42"/>
  <c r="I61" i="42"/>
  <c r="G61" i="42"/>
  <c r="J61" i="42"/>
  <c r="D61" i="42"/>
  <c r="E61" i="42"/>
  <c r="C61" i="42"/>
  <c r="H61" i="42"/>
  <c r="K61" i="42"/>
  <c r="H70" i="26"/>
  <c r="G70" i="26"/>
  <c r="J70" i="26"/>
  <c r="D70" i="26"/>
  <c r="F70" i="26"/>
  <c r="K70" i="26"/>
  <c r="I70" i="26"/>
  <c r="C70" i="26"/>
  <c r="E70" i="26"/>
  <c r="C81" i="26"/>
  <c r="G81" i="26"/>
  <c r="D81" i="26"/>
  <c r="J81" i="26"/>
  <c r="H81" i="26"/>
  <c r="I81" i="26"/>
  <c r="E81" i="26"/>
  <c r="F81" i="26"/>
  <c r="K81" i="26"/>
  <c r="I97" i="42"/>
  <c r="K97" i="42"/>
  <c r="H97" i="42"/>
  <c r="D97" i="42"/>
  <c r="F97" i="42"/>
  <c r="G97" i="42"/>
  <c r="J97" i="42"/>
  <c r="E97" i="42"/>
  <c r="C97" i="42"/>
  <c r="K119" i="40"/>
  <c r="D119" i="40"/>
  <c r="C119" i="40"/>
  <c r="E119" i="40"/>
  <c r="J119" i="40"/>
  <c r="G119" i="40"/>
  <c r="H119" i="40"/>
  <c r="F119" i="40"/>
  <c r="I119" i="40"/>
  <c r="E107" i="28"/>
  <c r="H107" i="28"/>
  <c r="G107" i="28"/>
  <c r="F107" i="28"/>
  <c r="D107" i="28"/>
  <c r="K107" i="28"/>
  <c r="J107" i="28"/>
  <c r="C107" i="28"/>
  <c r="I107" i="28"/>
  <c r="E117" i="26"/>
  <c r="C117" i="26"/>
  <c r="J117" i="26"/>
  <c r="I117" i="26"/>
  <c r="D117" i="26"/>
  <c r="H117" i="26"/>
  <c r="K117" i="26"/>
  <c r="F117" i="26"/>
  <c r="G117" i="26"/>
  <c r="P176" i="40"/>
  <c r="R176" i="40"/>
  <c r="Q176" i="40"/>
  <c r="N176" i="40"/>
  <c r="O176" i="40"/>
  <c r="T176" i="40"/>
  <c r="U176" i="40"/>
  <c r="M176" i="40"/>
  <c r="S176" i="40"/>
  <c r="AP107" i="41"/>
  <c r="W107" i="41" s="1"/>
  <c r="AB107" i="41"/>
  <c r="AC107" i="41"/>
  <c r="AG107" i="41"/>
  <c r="Z107" i="41"/>
  <c r="I56" i="23"/>
  <c r="D56" i="23"/>
  <c r="F56" i="23"/>
  <c r="H56" i="23"/>
  <c r="E56" i="23"/>
  <c r="G56" i="23"/>
  <c r="J56" i="23"/>
  <c r="C56" i="23"/>
  <c r="K56" i="23"/>
  <c r="K76" i="21"/>
  <c r="I76" i="21"/>
  <c r="E76" i="21"/>
  <c r="D76" i="21"/>
  <c r="G76" i="21"/>
  <c r="H76" i="21"/>
  <c r="C76" i="21"/>
  <c r="J76" i="21"/>
  <c r="F76" i="21"/>
  <c r="X43" i="42"/>
  <c r="AP43" i="42"/>
  <c r="AI43" i="42" s="1"/>
  <c r="W43" i="42"/>
  <c r="AB43" i="42"/>
  <c r="AE43" i="42"/>
  <c r="Y43" i="42"/>
  <c r="AJ43" i="42"/>
  <c r="AD43" i="42"/>
  <c r="AM43" i="42"/>
  <c r="AK43" i="42"/>
  <c r="AG43" i="42"/>
  <c r="AA43" i="42"/>
  <c r="AO43" i="42"/>
  <c r="AF43" i="42"/>
  <c r="AH43" i="42"/>
  <c r="AL43" i="42"/>
  <c r="AN43" i="42"/>
  <c r="AC43" i="42"/>
  <c r="Z43" i="42"/>
  <c r="AP144" i="41"/>
  <c r="AI144" i="41" s="1"/>
  <c r="AO144" i="41"/>
  <c r="AA144" i="41"/>
  <c r="Z144" i="41"/>
  <c r="AF144" i="41"/>
  <c r="J28" i="41"/>
  <c r="D28" i="41"/>
  <c r="H28" i="41"/>
  <c r="C28" i="41"/>
  <c r="I28" i="41"/>
  <c r="G28" i="41"/>
  <c r="E28" i="41"/>
  <c r="F28" i="41"/>
  <c r="K28" i="41"/>
  <c r="D149" i="40"/>
  <c r="H149" i="40"/>
  <c r="E149" i="40"/>
  <c r="I149" i="40"/>
  <c r="C149" i="40"/>
  <c r="F149" i="40"/>
  <c r="J149" i="40"/>
  <c r="K149" i="40"/>
  <c r="G149" i="40"/>
  <c r="AP90" i="41"/>
  <c r="AB90" i="41" s="1"/>
  <c r="AN90" i="41"/>
  <c r="AM90" i="41"/>
  <c r="AL90" i="41"/>
  <c r="X90" i="41"/>
  <c r="E118" i="28"/>
  <c r="K118" i="28"/>
  <c r="C118" i="28"/>
  <c r="G118" i="28"/>
  <c r="I118" i="28"/>
  <c r="J118" i="28"/>
  <c r="D118" i="28"/>
  <c r="H118" i="28"/>
  <c r="F118" i="28"/>
  <c r="C58" i="42"/>
  <c r="K58" i="42"/>
  <c r="G58" i="42"/>
  <c r="D58" i="42"/>
  <c r="J58" i="42"/>
  <c r="E58" i="42"/>
  <c r="F58" i="42"/>
  <c r="I58" i="42"/>
  <c r="H58" i="42"/>
  <c r="F133" i="42"/>
  <c r="H133" i="42"/>
  <c r="K133" i="42"/>
  <c r="C133" i="42"/>
  <c r="D133" i="42"/>
  <c r="E133" i="42"/>
  <c r="J133" i="42"/>
  <c r="G133" i="42"/>
  <c r="I133" i="42"/>
  <c r="F139" i="41"/>
  <c r="D139" i="41"/>
  <c r="E139" i="41"/>
  <c r="J139" i="41"/>
  <c r="K139" i="41"/>
  <c r="I139" i="41"/>
  <c r="G139" i="41"/>
  <c r="C139" i="41"/>
  <c r="H139" i="41"/>
  <c r="AP59" i="42"/>
  <c r="AH59" i="42" s="1"/>
  <c r="AI59" i="42"/>
  <c r="AE59" i="42"/>
  <c r="AN59" i="42"/>
  <c r="AM59" i="42"/>
  <c r="Z59" i="42"/>
  <c r="AG59" i="42"/>
  <c r="AO59" i="42"/>
  <c r="AB59" i="42"/>
  <c r="AA59" i="42"/>
  <c r="AC59" i="42"/>
  <c r="W59" i="42"/>
  <c r="AJ59" i="42"/>
  <c r="Y59" i="42"/>
  <c r="AF59" i="42"/>
  <c r="AK59" i="42"/>
  <c r="AL59" i="42"/>
  <c r="X59" i="42"/>
  <c r="AD59" i="42"/>
  <c r="AP16" i="40"/>
  <c r="AM16" i="40" s="1"/>
  <c r="X16" i="40"/>
  <c r="W16" i="40"/>
  <c r="AG16" i="40"/>
  <c r="AJ16" i="40"/>
  <c r="AF16" i="40"/>
  <c r="AK16" i="40"/>
  <c r="AE16" i="40"/>
  <c r="AL16" i="40"/>
  <c r="AA16" i="40"/>
  <c r="AI16" i="40"/>
  <c r="Y16" i="40"/>
  <c r="AO16" i="40"/>
  <c r="AN16" i="40"/>
  <c r="AB16" i="40"/>
  <c r="AP61" i="42"/>
  <c r="AF61" i="42" s="1"/>
  <c r="AE61" i="42"/>
  <c r="AN61" i="42"/>
  <c r="Z61" i="42"/>
  <c r="AG61" i="42"/>
  <c r="Y61" i="42"/>
  <c r="W61" i="42"/>
  <c r="AJ61" i="42"/>
  <c r="AB61" i="42"/>
  <c r="AD61" i="42"/>
  <c r="AC61" i="42"/>
  <c r="AA61" i="42"/>
  <c r="AH61" i="42"/>
  <c r="X61" i="42"/>
  <c r="AM61" i="42"/>
  <c r="AP2" i="42"/>
  <c r="AC2" i="42"/>
  <c r="Y2" i="42"/>
  <c r="AN2" i="42"/>
  <c r="AF2" i="42"/>
  <c r="AH2" i="42"/>
  <c r="Z2" i="42"/>
  <c r="AG2" i="42"/>
  <c r="AJ2" i="42"/>
  <c r="W2" i="42"/>
  <c r="AD2" i="42"/>
  <c r="X2" i="42"/>
  <c r="AL2" i="42"/>
  <c r="AA2" i="42"/>
  <c r="AM2" i="42"/>
  <c r="AB2" i="42"/>
  <c r="AK2" i="42"/>
  <c r="AO2" i="42"/>
  <c r="AI2" i="42"/>
  <c r="AE2" i="42"/>
  <c r="G70" i="41"/>
  <c r="F70" i="41"/>
  <c r="J70" i="41"/>
  <c r="I70" i="41"/>
  <c r="H70" i="41"/>
  <c r="K70" i="41"/>
  <c r="E70" i="41"/>
  <c r="D70" i="41"/>
  <c r="C70" i="41"/>
  <c r="AP24" i="40"/>
  <c r="AN24" i="40" s="1"/>
  <c r="Z24" i="40"/>
  <c r="D153" i="23"/>
  <c r="J153" i="23"/>
  <c r="F153" i="23"/>
  <c r="I153" i="23"/>
  <c r="C153" i="23"/>
  <c r="H153" i="23"/>
  <c r="E153" i="23"/>
  <c r="G153" i="23"/>
  <c r="K153" i="23"/>
  <c r="F76" i="40"/>
  <c r="E76" i="40"/>
  <c r="H76" i="40"/>
  <c r="I76" i="40"/>
  <c r="G76" i="40"/>
  <c r="J76" i="40"/>
  <c r="D76" i="40"/>
  <c r="C76" i="40"/>
  <c r="K76" i="40"/>
  <c r="I126" i="41"/>
  <c r="F126" i="41"/>
  <c r="H126" i="41"/>
  <c r="G126" i="41"/>
  <c r="K126" i="41"/>
  <c r="C126" i="41"/>
  <c r="E126" i="41"/>
  <c r="D126" i="41"/>
  <c r="J126" i="41"/>
  <c r="AP151" i="40"/>
  <c r="AD151" i="40" s="1"/>
  <c r="AO151" i="40"/>
  <c r="D99" i="41"/>
  <c r="J99" i="41"/>
  <c r="E99" i="41"/>
  <c r="G99" i="41"/>
  <c r="F99" i="41"/>
  <c r="I99" i="41"/>
  <c r="H99" i="41"/>
  <c r="K99" i="41"/>
  <c r="C99" i="41"/>
  <c r="AP175" i="42"/>
  <c r="X175" i="42" s="1"/>
  <c r="AJ175" i="42"/>
  <c r="AN175" i="42"/>
  <c r="AF175" i="42"/>
  <c r="AE175" i="42"/>
  <c r="AA175" i="42"/>
  <c r="AB175" i="42"/>
  <c r="AI175" i="42"/>
  <c r="AK175" i="42"/>
  <c r="AM175" i="42"/>
  <c r="AC175" i="42"/>
  <c r="AG175" i="42"/>
  <c r="AO175" i="42"/>
  <c r="Y175" i="42"/>
  <c r="AH175" i="42"/>
  <c r="K26" i="26"/>
  <c r="J26" i="26"/>
  <c r="D26" i="26"/>
  <c r="E26" i="26"/>
  <c r="C26" i="26"/>
  <c r="H26" i="26"/>
  <c r="G26" i="26"/>
  <c r="I26" i="26"/>
  <c r="F26" i="26"/>
  <c r="M100" i="28"/>
  <c r="T100" i="28"/>
  <c r="P100" i="28"/>
  <c r="O100" i="28"/>
  <c r="S100" i="28"/>
  <c r="N100" i="28"/>
  <c r="Q100" i="28"/>
  <c r="U100" i="28"/>
  <c r="R100" i="28"/>
  <c r="M97" i="41"/>
  <c r="O97" i="41"/>
  <c r="Q97" i="41"/>
  <c r="N97" i="41"/>
  <c r="T97" i="41"/>
  <c r="S97" i="41"/>
  <c r="R97" i="41"/>
  <c r="P97" i="41"/>
  <c r="U97" i="41"/>
  <c r="AP20" i="28"/>
  <c r="AF20" i="28" s="1"/>
  <c r="AC20" i="28"/>
  <c r="AI20" i="28"/>
  <c r="AE20" i="28"/>
  <c r="AK20" i="28"/>
  <c r="S13" i="28"/>
  <c r="O13" i="28"/>
  <c r="M13" i="28"/>
  <c r="N13" i="28"/>
  <c r="P13" i="28"/>
  <c r="R13" i="28"/>
  <c r="T13" i="28"/>
  <c r="Q13" i="28"/>
  <c r="U13" i="28"/>
  <c r="S152" i="23"/>
  <c r="M152" i="23"/>
  <c r="P152" i="23"/>
  <c r="R152" i="23"/>
  <c r="N152" i="23"/>
  <c r="O152" i="23"/>
  <c r="Q152" i="23"/>
  <c r="U152" i="23"/>
  <c r="T152" i="23"/>
  <c r="T156" i="41"/>
  <c r="U156" i="41"/>
  <c r="M156" i="41"/>
  <c r="R156" i="41"/>
  <c r="S156" i="41"/>
  <c r="Q156" i="41"/>
  <c r="O156" i="41"/>
  <c r="N156" i="41"/>
  <c r="P156" i="41"/>
  <c r="T13" i="41"/>
  <c r="Q13" i="41"/>
  <c r="O13" i="41"/>
  <c r="M13" i="41"/>
  <c r="R13" i="41"/>
  <c r="P13" i="41"/>
  <c r="N13" i="41"/>
  <c r="S13" i="41"/>
  <c r="U13" i="41"/>
  <c r="S65" i="42"/>
  <c r="R65" i="42"/>
  <c r="M65" i="42"/>
  <c r="Q65" i="42"/>
  <c r="N65" i="42"/>
  <c r="T65" i="42"/>
  <c r="P65" i="42"/>
  <c r="U65" i="42"/>
  <c r="O65" i="42"/>
  <c r="P158" i="42"/>
  <c r="N158" i="42"/>
  <c r="R158" i="42"/>
  <c r="U158" i="42"/>
  <c r="O158" i="42"/>
  <c r="T158" i="42"/>
  <c r="Q158" i="42"/>
  <c r="M158" i="42"/>
  <c r="S158" i="42"/>
  <c r="D52" i="19"/>
  <c r="I52" i="19"/>
  <c r="G52" i="19"/>
  <c r="J52" i="19"/>
  <c r="F52" i="19"/>
  <c r="H52" i="19"/>
  <c r="E52" i="19"/>
  <c r="C52" i="19"/>
  <c r="K52" i="19"/>
  <c r="C64" i="41"/>
  <c r="D64" i="41"/>
  <c r="I64" i="41"/>
  <c r="J64" i="41"/>
  <c r="H64" i="41"/>
  <c r="K64" i="41"/>
  <c r="G64" i="41"/>
  <c r="E64" i="41"/>
  <c r="F64" i="41"/>
  <c r="R156" i="42"/>
  <c r="O156" i="42"/>
  <c r="T156" i="42"/>
  <c r="Q156" i="42"/>
  <c r="P156" i="42"/>
  <c r="M156" i="42"/>
  <c r="U156" i="42"/>
  <c r="S156" i="42"/>
  <c r="N156" i="42"/>
  <c r="AP100" i="28"/>
  <c r="AM100" i="28"/>
  <c r="AG100" i="28"/>
  <c r="AI100" i="28"/>
  <c r="AN100" i="28"/>
  <c r="AE100" i="28"/>
  <c r="W100" i="28"/>
  <c r="AD100" i="28"/>
  <c r="X100" i="28"/>
  <c r="AO100" i="28"/>
  <c r="Z100" i="28"/>
  <c r="AA100" i="28"/>
  <c r="Y100" i="28"/>
  <c r="AJ100" i="28"/>
  <c r="AC100" i="28"/>
  <c r="AK100" i="28"/>
  <c r="AB100" i="28"/>
  <c r="AH100" i="28"/>
  <c r="AL100" i="28"/>
  <c r="AF100" i="28"/>
  <c r="T90" i="41"/>
  <c r="N90" i="41"/>
  <c r="S90" i="41"/>
  <c r="R90" i="41"/>
  <c r="O90" i="41"/>
  <c r="Q90" i="41"/>
  <c r="P90" i="41"/>
  <c r="U90" i="41"/>
  <c r="M90" i="41"/>
  <c r="AP9" i="28"/>
  <c r="AC9" i="28" s="1"/>
  <c r="AM9" i="28"/>
  <c r="AJ9" i="28"/>
  <c r="W9" i="28"/>
  <c r="AG9" i="28"/>
  <c r="AO9" i="28"/>
  <c r="AD9" i="28"/>
  <c r="AA9" i="28"/>
  <c r="X9" i="28"/>
  <c r="AL9" i="28"/>
  <c r="R62" i="28"/>
  <c r="S62" i="28"/>
  <c r="Q62" i="28"/>
  <c r="M62" i="28"/>
  <c r="T62" i="28"/>
  <c r="P62" i="28"/>
  <c r="N62" i="28"/>
  <c r="U62" i="28"/>
  <c r="O62" i="28"/>
  <c r="AP129" i="42"/>
  <c r="AG129" i="42" s="1"/>
  <c r="AA129" i="42"/>
  <c r="Y129" i="42"/>
  <c r="AO129" i="42"/>
  <c r="AK129" i="42"/>
  <c r="Q29" i="42"/>
  <c r="R29" i="42"/>
  <c r="N29" i="42"/>
  <c r="M29" i="42"/>
  <c r="O29" i="42"/>
  <c r="P29" i="42"/>
  <c r="U29" i="42"/>
  <c r="S29" i="42"/>
  <c r="T29" i="42"/>
  <c r="N164" i="40"/>
  <c r="M164" i="40"/>
  <c r="U164" i="40"/>
  <c r="T164" i="40"/>
  <c r="P164" i="40"/>
  <c r="O164" i="40"/>
  <c r="R164" i="40"/>
  <c r="Q164" i="40"/>
  <c r="S164" i="40"/>
  <c r="U12" i="41"/>
  <c r="N12" i="41"/>
  <c r="Q12" i="41"/>
  <c r="O12" i="41"/>
  <c r="S12" i="41"/>
  <c r="P12" i="41"/>
  <c r="M12" i="41"/>
  <c r="T12" i="41"/>
  <c r="R12" i="41"/>
  <c r="AP60" i="23"/>
  <c r="AF60" i="23" s="1"/>
  <c r="AK60" i="23"/>
  <c r="AG60" i="23"/>
  <c r="AH60" i="23"/>
  <c r="X60" i="23"/>
  <c r="AE60" i="23"/>
  <c r="Z60" i="23"/>
  <c r="AN60" i="23"/>
  <c r="AC60" i="23"/>
  <c r="AA60" i="23"/>
  <c r="T92" i="28"/>
  <c r="S92" i="28"/>
  <c r="U92" i="28"/>
  <c r="M92" i="28"/>
  <c r="P92" i="28"/>
  <c r="R92" i="28"/>
  <c r="O92" i="28"/>
  <c r="Q92" i="28"/>
  <c r="N92" i="28"/>
  <c r="O73" i="41"/>
  <c r="S73" i="41"/>
  <c r="U73" i="41"/>
  <c r="R73" i="41"/>
  <c r="T73" i="41"/>
  <c r="Q73" i="41"/>
  <c r="N73" i="41"/>
  <c r="P73" i="41"/>
  <c r="M73" i="41"/>
  <c r="S161" i="42"/>
  <c r="N161" i="42"/>
  <c r="M161" i="42"/>
  <c r="P161" i="42"/>
  <c r="T161" i="42"/>
  <c r="O161" i="42"/>
  <c r="R161" i="42"/>
  <c r="Q161" i="42"/>
  <c r="U161" i="42"/>
  <c r="S41" i="23"/>
  <c r="Q41" i="23"/>
  <c r="P41" i="23"/>
  <c r="U41" i="23"/>
  <c r="M41" i="23"/>
  <c r="O41" i="23"/>
  <c r="T41" i="23"/>
  <c r="R41" i="23"/>
  <c r="N41" i="23"/>
  <c r="P139" i="28"/>
  <c r="R139" i="28"/>
  <c r="N139" i="28"/>
  <c r="U139" i="28"/>
  <c r="Q139" i="28"/>
  <c r="O139" i="28"/>
  <c r="S139" i="28"/>
  <c r="T139" i="28"/>
  <c r="M139" i="28"/>
  <c r="R25" i="41"/>
  <c r="P25" i="41"/>
  <c r="Q25" i="41"/>
  <c r="S25" i="41"/>
  <c r="N25" i="41"/>
  <c r="O25" i="41"/>
  <c r="M25" i="41"/>
  <c r="U25" i="41"/>
  <c r="T25" i="41"/>
  <c r="N140" i="41"/>
  <c r="S140" i="41"/>
  <c r="Q140" i="41"/>
  <c r="R140" i="41"/>
  <c r="T140" i="41"/>
  <c r="O140" i="41"/>
  <c r="P140" i="41"/>
  <c r="M140" i="41"/>
  <c r="U140" i="41"/>
  <c r="H49" i="19"/>
  <c r="G49" i="19"/>
  <c r="J49" i="19"/>
  <c r="D49" i="19"/>
  <c r="F49" i="19"/>
  <c r="E49" i="19"/>
  <c r="C49" i="19"/>
  <c r="K49" i="19"/>
  <c r="I49" i="19"/>
  <c r="M51" i="28"/>
  <c r="Q51" i="28"/>
  <c r="P51" i="28"/>
  <c r="S51" i="28"/>
  <c r="O51" i="28"/>
  <c r="N51" i="28"/>
  <c r="T51" i="28"/>
  <c r="U51" i="28"/>
  <c r="R51" i="28"/>
  <c r="H67" i="25"/>
  <c r="E67" i="25"/>
  <c r="C67" i="25"/>
  <c r="J67" i="25"/>
  <c r="I67" i="25"/>
  <c r="F67" i="25"/>
  <c r="G67" i="25"/>
  <c r="D67" i="25"/>
  <c r="K67" i="25"/>
  <c r="J90" i="28"/>
  <c r="I90" i="28"/>
  <c r="K90" i="28"/>
  <c r="E90" i="28"/>
  <c r="F90" i="28"/>
  <c r="G90" i="28"/>
  <c r="C90" i="28"/>
  <c r="D90" i="28"/>
  <c r="H90" i="28"/>
  <c r="R75" i="41"/>
  <c r="P75" i="41"/>
  <c r="T75" i="41"/>
  <c r="Q75" i="41"/>
  <c r="M75" i="41"/>
  <c r="O75" i="41"/>
  <c r="S75" i="41"/>
  <c r="U75" i="41"/>
  <c r="N75" i="41"/>
  <c r="K9" i="23"/>
  <c r="E9" i="23"/>
  <c r="I9" i="23"/>
  <c r="H9" i="23"/>
  <c r="C9" i="23"/>
  <c r="J9" i="23"/>
  <c r="F9" i="23"/>
  <c r="D9" i="23"/>
  <c r="G9" i="23"/>
  <c r="T108" i="42"/>
  <c r="U108" i="42"/>
  <c r="R108" i="42"/>
  <c r="Q108" i="42"/>
  <c r="S108" i="42"/>
  <c r="O108" i="42"/>
  <c r="N108" i="42"/>
  <c r="M108" i="42"/>
  <c r="P108" i="42"/>
  <c r="O154" i="28"/>
  <c r="T154" i="28"/>
  <c r="Q154" i="28"/>
  <c r="S154" i="28"/>
  <c r="M154" i="28"/>
  <c r="P154" i="28"/>
  <c r="U154" i="28"/>
  <c r="R154" i="28"/>
  <c r="N154" i="28"/>
  <c r="AP30" i="41"/>
  <c r="AB30" i="41" s="1"/>
  <c r="AA30" i="41"/>
  <c r="AF30" i="41"/>
  <c r="AD30" i="41"/>
  <c r="AC30" i="41"/>
  <c r="AL30" i="41"/>
  <c r="AM30" i="41"/>
  <c r="Z30" i="41"/>
  <c r="W30" i="41"/>
  <c r="AG30" i="41"/>
  <c r="Y30" i="41"/>
  <c r="AJ30" i="41"/>
  <c r="AH30" i="41"/>
  <c r="AO30" i="41"/>
  <c r="AI30" i="41"/>
  <c r="F53" i="26"/>
  <c r="I53" i="26"/>
  <c r="G53" i="26"/>
  <c r="J53" i="26"/>
  <c r="H53" i="26"/>
  <c r="C53" i="26"/>
  <c r="E53" i="26"/>
  <c r="D53" i="26"/>
  <c r="K53" i="26"/>
  <c r="AP78" i="41"/>
  <c r="AG78" i="41"/>
  <c r="AJ78" i="41"/>
  <c r="AB78" i="41"/>
  <c r="AI78" i="41"/>
  <c r="Z78" i="41"/>
  <c r="AL78" i="41"/>
  <c r="AE78" i="41"/>
  <c r="AO78" i="41"/>
  <c r="W78" i="41"/>
  <c r="AA78" i="41"/>
  <c r="AM78" i="41"/>
  <c r="AC78" i="41"/>
  <c r="AK78" i="41"/>
  <c r="AN78" i="41"/>
  <c r="AH78" i="41"/>
  <c r="AF78" i="41"/>
  <c r="X78" i="41"/>
  <c r="Y78" i="41"/>
  <c r="AD78" i="41"/>
  <c r="AP112" i="40"/>
  <c r="Z112" i="40"/>
  <c r="AF112" i="40"/>
  <c r="AM112" i="40"/>
  <c r="AO112" i="40"/>
  <c r="AB112" i="40"/>
  <c r="AJ112" i="40"/>
  <c r="AI112" i="40"/>
  <c r="AL112" i="40"/>
  <c r="AN112" i="40"/>
  <c r="AK112" i="40"/>
  <c r="AG112" i="40"/>
  <c r="AH112" i="40"/>
  <c r="X112" i="40"/>
  <c r="Y112" i="40"/>
  <c r="AC112" i="40"/>
  <c r="W112" i="40"/>
  <c r="AD112" i="40"/>
  <c r="AA112" i="40"/>
  <c r="AE112" i="40"/>
  <c r="AP77" i="42"/>
  <c r="AO77" i="42"/>
  <c r="AB77" i="42"/>
  <c r="AH77" i="42"/>
  <c r="AN77" i="42"/>
  <c r="AJ77" i="42"/>
  <c r="AE77" i="42"/>
  <c r="AL77" i="42"/>
  <c r="AK77" i="42"/>
  <c r="Z77" i="42"/>
  <c r="Y77" i="42"/>
  <c r="W77" i="42"/>
  <c r="AF77" i="42"/>
  <c r="AC77" i="42"/>
  <c r="X77" i="42"/>
  <c r="AD77" i="42"/>
  <c r="AG77" i="42"/>
  <c r="AA77" i="42"/>
  <c r="AI77" i="42"/>
  <c r="AM77" i="42"/>
  <c r="AP101" i="42"/>
  <c r="Y101" i="42"/>
  <c r="AE101" i="42"/>
  <c r="AI101" i="42"/>
  <c r="W101" i="42"/>
  <c r="AC101" i="42"/>
  <c r="AM101" i="42"/>
  <c r="AG101" i="42"/>
  <c r="AK101" i="42"/>
  <c r="X101" i="42"/>
  <c r="Z101" i="42"/>
  <c r="AB101" i="42"/>
  <c r="AH101" i="42"/>
  <c r="AL101" i="42"/>
  <c r="AN101" i="42"/>
  <c r="AD101" i="42"/>
  <c r="AJ101" i="42"/>
  <c r="AO101" i="42"/>
  <c r="AF101" i="42"/>
  <c r="AA101" i="42"/>
  <c r="AP128" i="41"/>
  <c r="AB128" i="41"/>
  <c r="X128" i="41"/>
  <c r="AA128" i="41"/>
  <c r="Y128" i="41"/>
  <c r="AL128" i="41"/>
  <c r="Z128" i="41"/>
  <c r="AE128" i="41"/>
  <c r="AI128" i="41"/>
  <c r="AF128" i="41"/>
  <c r="AO128" i="41"/>
  <c r="W128" i="41"/>
  <c r="AK128" i="41"/>
  <c r="AH128" i="41"/>
  <c r="AN128" i="41"/>
  <c r="AG128" i="41"/>
  <c r="AJ128" i="41"/>
  <c r="AC128" i="41"/>
  <c r="AM128" i="41"/>
  <c r="AD128" i="41"/>
  <c r="I24" i="28"/>
  <c r="C24" i="28"/>
  <c r="J24" i="28"/>
  <c r="H24" i="28"/>
  <c r="G24" i="28"/>
  <c r="E24" i="28"/>
  <c r="K24" i="28"/>
  <c r="D24" i="28"/>
  <c r="F24" i="28"/>
  <c r="U84" i="41"/>
  <c r="R84" i="41"/>
  <c r="O84" i="41"/>
  <c r="Q84" i="41"/>
  <c r="P84" i="41"/>
  <c r="S84" i="41"/>
  <c r="M84" i="41"/>
  <c r="N84" i="41"/>
  <c r="T84" i="41"/>
  <c r="AP141" i="41"/>
  <c r="W141" i="41" s="1"/>
  <c r="AE141" i="41"/>
  <c r="AO141" i="41"/>
  <c r="AJ141" i="41"/>
  <c r="Z141" i="41"/>
  <c r="AH141" i="41"/>
  <c r="AF141" i="41"/>
  <c r="AL141" i="41"/>
  <c r="X141" i="41"/>
  <c r="AG141" i="41"/>
  <c r="AK141" i="41"/>
  <c r="AC141" i="41"/>
  <c r="AB141" i="41"/>
  <c r="AI141" i="41"/>
  <c r="AN141" i="41"/>
  <c r="C39" i="26"/>
  <c r="H39" i="26"/>
  <c r="K39" i="26"/>
  <c r="J39" i="26"/>
  <c r="I39" i="26"/>
  <c r="F39" i="26"/>
  <c r="E39" i="26"/>
  <c r="D39" i="26"/>
  <c r="G39" i="26"/>
  <c r="J30" i="28"/>
  <c r="G30" i="28"/>
  <c r="H30" i="28"/>
  <c r="K30" i="28"/>
  <c r="E30" i="28"/>
  <c r="F30" i="28"/>
  <c r="I30" i="28"/>
  <c r="C30" i="28"/>
  <c r="D30" i="28"/>
  <c r="H141" i="21"/>
  <c r="E141" i="21"/>
  <c r="D141" i="21"/>
  <c r="G141" i="21"/>
  <c r="I141" i="21"/>
  <c r="F141" i="21"/>
  <c r="C141" i="21"/>
  <c r="J141" i="21"/>
  <c r="K141" i="21"/>
  <c r="AP163" i="42"/>
  <c r="AN163" i="42"/>
  <c r="AF163" i="42"/>
  <c r="AA163" i="42"/>
  <c r="AO163" i="42"/>
  <c r="AG163" i="42"/>
  <c r="AD163" i="42"/>
  <c r="AK163" i="42"/>
  <c r="W163" i="42"/>
  <c r="AM163" i="42"/>
  <c r="X163" i="42"/>
  <c r="AC163" i="42"/>
  <c r="AI163" i="42"/>
  <c r="AE163" i="42"/>
  <c r="AJ163" i="42"/>
  <c r="AL163" i="42"/>
  <c r="AH163" i="42"/>
  <c r="Z163" i="42"/>
  <c r="AB163" i="42"/>
  <c r="Y163" i="42"/>
  <c r="J60" i="41"/>
  <c r="H60" i="41"/>
  <c r="E60" i="41"/>
  <c r="D60" i="41"/>
  <c r="I60" i="41"/>
  <c r="K60" i="41"/>
  <c r="C60" i="41"/>
  <c r="G60" i="41"/>
  <c r="F60" i="41"/>
  <c r="AP92" i="23"/>
  <c r="AI92" i="23" s="1"/>
  <c r="AM92" i="23"/>
  <c r="AC92" i="23"/>
  <c r="AG92" i="23"/>
  <c r="AL92" i="23"/>
  <c r="Z92" i="23"/>
  <c r="AE92" i="23"/>
  <c r="AA92" i="23"/>
  <c r="AD92" i="23"/>
  <c r="AB92" i="23"/>
  <c r="AG61" i="23"/>
  <c r="AE61" i="23"/>
  <c r="X61" i="23"/>
  <c r="AD61" i="23"/>
  <c r="AO61" i="23"/>
  <c r="AI61" i="23"/>
  <c r="AP61" i="23"/>
  <c r="AK61" i="23" s="1"/>
  <c r="AM61" i="23"/>
  <c r="AH61" i="23"/>
  <c r="AF61" i="23"/>
  <c r="AN61" i="23"/>
  <c r="AB61" i="23"/>
  <c r="Y61" i="23"/>
  <c r="AJ61" i="23"/>
  <c r="AA61" i="23"/>
  <c r="Z61" i="23"/>
  <c r="AC61" i="23"/>
  <c r="W61" i="23"/>
  <c r="AL61" i="23"/>
  <c r="F171" i="23"/>
  <c r="G171" i="23"/>
  <c r="C171" i="23"/>
  <c r="J171" i="23"/>
  <c r="H171" i="23"/>
  <c r="D171" i="23"/>
  <c r="I171" i="23"/>
  <c r="E171" i="23"/>
  <c r="K171" i="23"/>
  <c r="P136" i="23"/>
  <c r="Q136" i="23"/>
  <c r="M136" i="23"/>
  <c r="T136" i="23"/>
  <c r="O136" i="23"/>
  <c r="U136" i="23"/>
  <c r="S136" i="23"/>
  <c r="R136" i="23"/>
  <c r="N136" i="23"/>
  <c r="AB90" i="42"/>
  <c r="W90" i="42"/>
  <c r="AP90" i="42"/>
  <c r="AD90" i="42" s="1"/>
  <c r="X90" i="42"/>
  <c r="AC90" i="42"/>
  <c r="AJ90" i="42"/>
  <c r="AF90" i="42"/>
  <c r="Y90" i="42"/>
  <c r="AN90" i="42"/>
  <c r="AM90" i="42"/>
  <c r="AH90" i="42"/>
  <c r="AI90" i="42"/>
  <c r="AE90" i="42"/>
  <c r="AA90" i="42"/>
  <c r="D133" i="28"/>
  <c r="F133" i="28"/>
  <c r="I133" i="28"/>
  <c r="C133" i="28"/>
  <c r="K133" i="28"/>
  <c r="H133" i="28"/>
  <c r="E133" i="28"/>
  <c r="G133" i="28"/>
  <c r="J133" i="28"/>
  <c r="E98" i="40"/>
  <c r="I98" i="40"/>
  <c r="J98" i="40"/>
  <c r="K98" i="40"/>
  <c r="D98" i="40"/>
  <c r="C98" i="40"/>
  <c r="G98" i="40"/>
  <c r="H98" i="40"/>
  <c r="F98" i="40"/>
  <c r="AP160" i="41"/>
  <c r="AN160" i="41" s="1"/>
  <c r="AF160" i="41"/>
  <c r="AG160" i="41"/>
  <c r="AE160" i="41"/>
  <c r="AA160" i="41"/>
  <c r="AB160" i="41"/>
  <c r="AL160" i="41"/>
  <c r="X160" i="41"/>
  <c r="AJ160" i="41"/>
  <c r="Y160" i="41"/>
  <c r="W160" i="41"/>
  <c r="Z160" i="41"/>
  <c r="AK160" i="41"/>
  <c r="AO160" i="41"/>
  <c r="AM160" i="41"/>
  <c r="J143" i="21"/>
  <c r="H143" i="21"/>
  <c r="F143" i="21"/>
  <c r="C143" i="21"/>
  <c r="I143" i="21"/>
  <c r="E143" i="21"/>
  <c r="G143" i="21"/>
  <c r="D143" i="21"/>
  <c r="K143" i="21"/>
  <c r="K112" i="42"/>
  <c r="H112" i="42"/>
  <c r="G112" i="42"/>
  <c r="J112" i="42"/>
  <c r="F112" i="42"/>
  <c r="D112" i="42"/>
  <c r="E112" i="42"/>
  <c r="I112" i="42"/>
  <c r="C112" i="42"/>
  <c r="T72" i="23"/>
  <c r="S72" i="23"/>
  <c r="P72" i="23"/>
  <c r="O72" i="23"/>
  <c r="R72" i="23"/>
  <c r="N72" i="23"/>
  <c r="U72" i="23"/>
  <c r="Q72" i="23"/>
  <c r="M72" i="23"/>
  <c r="AJ137" i="41"/>
  <c r="AP137" i="41"/>
  <c r="AF137" i="41" s="1"/>
  <c r="AG137" i="41"/>
  <c r="Z137" i="41"/>
  <c r="AM137" i="41"/>
  <c r="Y137" i="41"/>
  <c r="AO137" i="41"/>
  <c r="AD137" i="41"/>
  <c r="AC137" i="41"/>
  <c r="AK137" i="41"/>
  <c r="AN137" i="41"/>
  <c r="AB137" i="41"/>
  <c r="AI137" i="41"/>
  <c r="AL137" i="41"/>
  <c r="AA137" i="41"/>
  <c r="F27" i="41"/>
  <c r="G27" i="41"/>
  <c r="H27" i="41"/>
  <c r="I27" i="41"/>
  <c r="J27" i="41"/>
  <c r="K27" i="41"/>
  <c r="E27" i="41"/>
  <c r="C27" i="41"/>
  <c r="D27" i="41"/>
  <c r="T110" i="23"/>
  <c r="N110" i="23"/>
  <c r="S110" i="23"/>
  <c r="P110" i="23"/>
  <c r="Q110" i="23"/>
  <c r="M110" i="23"/>
  <c r="U110" i="23"/>
  <c r="O110" i="23"/>
  <c r="R110" i="23"/>
  <c r="D51" i="41"/>
  <c r="J51" i="41"/>
  <c r="I51" i="41"/>
  <c r="H51" i="41"/>
  <c r="K51" i="41"/>
  <c r="G51" i="41"/>
  <c r="C51" i="41"/>
  <c r="F51" i="41"/>
  <c r="E51" i="41"/>
  <c r="H95" i="41"/>
  <c r="J95" i="41"/>
  <c r="F95" i="41"/>
  <c r="C95" i="41"/>
  <c r="G95" i="41"/>
  <c r="I95" i="41"/>
  <c r="K95" i="41"/>
  <c r="D95" i="41"/>
  <c r="E95" i="41"/>
  <c r="I95" i="40"/>
  <c r="D95" i="40"/>
  <c r="K95" i="40"/>
  <c r="J95" i="40"/>
  <c r="H95" i="40"/>
  <c r="C95" i="40"/>
  <c r="G95" i="40"/>
  <c r="F95" i="40"/>
  <c r="E95" i="40"/>
  <c r="D93" i="21"/>
  <c r="E93" i="21"/>
  <c r="J93" i="21"/>
  <c r="K93" i="21"/>
  <c r="F93" i="21"/>
  <c r="I93" i="21"/>
  <c r="G93" i="21"/>
  <c r="C93" i="21"/>
  <c r="H93" i="21"/>
  <c r="AP132" i="41"/>
  <c r="X132" i="41"/>
  <c r="AL132" i="41"/>
  <c r="W132" i="41"/>
  <c r="AH132" i="41"/>
  <c r="AB132" i="41"/>
  <c r="Y132" i="41"/>
  <c r="AG132" i="41"/>
  <c r="AE132" i="41"/>
  <c r="Z132" i="41"/>
  <c r="AD132" i="41"/>
  <c r="AO132" i="41"/>
  <c r="AF132" i="41"/>
  <c r="AA132" i="41"/>
  <c r="AK132" i="41"/>
  <c r="AM132" i="41"/>
  <c r="AC132" i="41"/>
  <c r="AI132" i="41"/>
  <c r="AN132" i="41"/>
  <c r="AJ132" i="41"/>
  <c r="AP153" i="40"/>
  <c r="AB153" i="40"/>
  <c r="AL153" i="40"/>
  <c r="AF153" i="40"/>
  <c r="X153" i="40"/>
  <c r="AN153" i="40"/>
  <c r="AD153" i="40"/>
  <c r="W153" i="40"/>
  <c r="AO153" i="40"/>
  <c r="AK153" i="40"/>
  <c r="AM153" i="40"/>
  <c r="AH153" i="40"/>
  <c r="AC153" i="40"/>
  <c r="Y153" i="40"/>
  <c r="AA153" i="40"/>
  <c r="AI153" i="40"/>
  <c r="AE153" i="40"/>
  <c r="AG153" i="40"/>
  <c r="Z153" i="40"/>
  <c r="AJ153" i="40"/>
  <c r="F161" i="41"/>
  <c r="G161" i="41"/>
  <c r="E161" i="41"/>
  <c r="C161" i="41"/>
  <c r="I161" i="41"/>
  <c r="J161" i="41"/>
  <c r="D161" i="41"/>
  <c r="H161" i="41"/>
  <c r="K161" i="41"/>
  <c r="K169" i="40"/>
  <c r="G169" i="40"/>
  <c r="H169" i="40"/>
  <c r="D169" i="40"/>
  <c r="F169" i="40"/>
  <c r="J169" i="40"/>
  <c r="I169" i="40"/>
  <c r="C169" i="40"/>
  <c r="E169" i="40"/>
  <c r="K78" i="21"/>
  <c r="F78" i="21"/>
  <c r="J78" i="21"/>
  <c r="D78" i="21"/>
  <c r="G78" i="21"/>
  <c r="I78" i="21"/>
  <c r="E78" i="21"/>
  <c r="H78" i="21"/>
  <c r="C78" i="21"/>
  <c r="E131" i="40"/>
  <c r="D131" i="40"/>
  <c r="C131" i="40"/>
  <c r="H131" i="40"/>
  <c r="J131" i="40"/>
  <c r="F131" i="40"/>
  <c r="G131" i="40"/>
  <c r="K131" i="40"/>
  <c r="I131" i="40"/>
  <c r="N153" i="23"/>
  <c r="T153" i="23"/>
  <c r="P153" i="23"/>
  <c r="O153" i="23"/>
  <c r="Q153" i="23"/>
  <c r="M153" i="23"/>
  <c r="U153" i="23"/>
  <c r="R153" i="23"/>
  <c r="S153" i="23"/>
  <c r="H174" i="42"/>
  <c r="E174" i="42"/>
  <c r="C174" i="42"/>
  <c r="J174" i="42"/>
  <c r="I174" i="42"/>
  <c r="D174" i="42"/>
  <c r="G174" i="42"/>
  <c r="F174" i="42"/>
  <c r="K174" i="42"/>
  <c r="I82" i="42"/>
  <c r="H82" i="42"/>
  <c r="G82" i="42"/>
  <c r="F82" i="42"/>
  <c r="K82" i="42"/>
  <c r="C82" i="42"/>
  <c r="D82" i="42"/>
  <c r="E82" i="42"/>
  <c r="J82" i="42"/>
  <c r="AP38" i="41"/>
  <c r="AF38" i="41" s="1"/>
  <c r="AB38" i="41"/>
  <c r="W38" i="41"/>
  <c r="AG38" i="41"/>
  <c r="AA38" i="41"/>
  <c r="AP121" i="40"/>
  <c r="AI121" i="40" s="1"/>
  <c r="AM121" i="40"/>
  <c r="Y121" i="40"/>
  <c r="H15" i="40"/>
  <c r="I15" i="40"/>
  <c r="C15" i="40"/>
  <c r="K15" i="40"/>
  <c r="D15" i="40"/>
  <c r="F15" i="40"/>
  <c r="J15" i="40"/>
  <c r="E15" i="40"/>
  <c r="G15" i="40"/>
  <c r="AP108" i="41"/>
  <c r="AG108" i="41" s="1"/>
  <c r="AM108" i="41"/>
  <c r="X108" i="41"/>
  <c r="Y108" i="41"/>
  <c r="AF108" i="41"/>
  <c r="AD108" i="41"/>
  <c r="AN108" i="41"/>
  <c r="AB108" i="41"/>
  <c r="W108" i="41"/>
  <c r="AO108" i="41"/>
  <c r="AP149" i="41"/>
  <c r="AB149" i="41"/>
  <c r="Z149" i="41"/>
  <c r="AJ149" i="41"/>
  <c r="AL149" i="41"/>
  <c r="AF149" i="41"/>
  <c r="AA149" i="41"/>
  <c r="AG149" i="41"/>
  <c r="AC149" i="41"/>
  <c r="W149" i="41"/>
  <c r="AH149" i="41"/>
  <c r="AN149" i="41"/>
  <c r="X149" i="41"/>
  <c r="Y149" i="41"/>
  <c r="AE149" i="41"/>
  <c r="AO149" i="41"/>
  <c r="AD149" i="41"/>
  <c r="AM149" i="41"/>
  <c r="AK149" i="41"/>
  <c r="AI149" i="41"/>
  <c r="J116" i="26"/>
  <c r="C116" i="26"/>
  <c r="F116" i="26"/>
  <c r="K116" i="26"/>
  <c r="D116" i="26"/>
  <c r="G116" i="26"/>
  <c r="I116" i="26"/>
  <c r="E116" i="26"/>
  <c r="H116" i="26"/>
  <c r="Q103" i="28"/>
  <c r="U103" i="28"/>
  <c r="P103" i="28"/>
  <c r="M103" i="28"/>
  <c r="N103" i="28"/>
  <c r="S103" i="28"/>
  <c r="R103" i="28"/>
  <c r="O103" i="28"/>
  <c r="T103" i="28"/>
  <c r="AG165" i="23"/>
  <c r="AP165" i="23"/>
  <c r="AF165" i="23"/>
  <c r="AN165" i="23"/>
  <c r="AH165" i="23"/>
  <c r="W165" i="23"/>
  <c r="AD165" i="23"/>
  <c r="AO165" i="23"/>
  <c r="AK165" i="23"/>
  <c r="AC165" i="23"/>
  <c r="AL165" i="23"/>
  <c r="X165" i="23"/>
  <c r="AB165" i="23"/>
  <c r="Z165" i="23"/>
  <c r="AJ165" i="23"/>
  <c r="Y165" i="23"/>
  <c r="AA165" i="23"/>
  <c r="AM165" i="23"/>
  <c r="AE165" i="23"/>
  <c r="AI165" i="23"/>
  <c r="U172" i="28"/>
  <c r="N172" i="28"/>
  <c r="M172" i="28"/>
  <c r="S172" i="28"/>
  <c r="T172" i="28"/>
  <c r="R172" i="28"/>
  <c r="O172" i="28"/>
  <c r="P172" i="28"/>
  <c r="Q172" i="28"/>
  <c r="R23" i="40"/>
  <c r="P23" i="40"/>
  <c r="Q23" i="40"/>
  <c r="M23" i="40"/>
  <c r="U23" i="40"/>
  <c r="O23" i="40"/>
  <c r="S23" i="40"/>
  <c r="N23" i="40"/>
  <c r="T23" i="40"/>
  <c r="T142" i="28"/>
  <c r="M142" i="28"/>
  <c r="U142" i="28"/>
  <c r="R142" i="28"/>
  <c r="O142" i="28"/>
  <c r="P142" i="28"/>
  <c r="Q142" i="28"/>
  <c r="S142" i="28"/>
  <c r="N142" i="28"/>
  <c r="R9" i="40"/>
  <c r="Q9" i="40"/>
  <c r="M9" i="40"/>
  <c r="T9" i="40"/>
  <c r="O9" i="40"/>
  <c r="S9" i="40"/>
  <c r="P9" i="40"/>
  <c r="N9" i="40"/>
  <c r="U9" i="40"/>
  <c r="T35" i="28"/>
  <c r="P35" i="28"/>
  <c r="S35" i="28"/>
  <c r="U35" i="28"/>
  <c r="M35" i="28"/>
  <c r="R35" i="28"/>
  <c r="N35" i="28"/>
  <c r="Q35" i="28"/>
  <c r="O35" i="28"/>
  <c r="O55" i="40"/>
  <c r="Q55" i="40"/>
  <c r="S55" i="40"/>
  <c r="P55" i="40"/>
  <c r="R55" i="40"/>
  <c r="M55" i="40"/>
  <c r="U55" i="40"/>
  <c r="T55" i="40"/>
  <c r="N55" i="40"/>
  <c r="S61" i="28"/>
  <c r="N61" i="28"/>
  <c r="O61" i="28"/>
  <c r="Q61" i="28"/>
  <c r="T61" i="28"/>
  <c r="R61" i="28"/>
  <c r="M61" i="28"/>
  <c r="P61" i="28"/>
  <c r="U61" i="28"/>
  <c r="O110" i="28"/>
  <c r="R110" i="28"/>
  <c r="M110" i="28"/>
  <c r="N110" i="28"/>
  <c r="Q110" i="28"/>
  <c r="S110" i="28"/>
  <c r="T110" i="28"/>
  <c r="P110" i="28"/>
  <c r="U110" i="28"/>
  <c r="AP107" i="28"/>
  <c r="AF107" i="28" s="1"/>
  <c r="W107" i="28"/>
  <c r="AG107" i="28"/>
  <c r="AE107" i="28"/>
  <c r="AK107" i="28"/>
  <c r="M152" i="41"/>
  <c r="P152" i="41"/>
  <c r="Q152" i="41"/>
  <c r="S152" i="41"/>
  <c r="N152" i="41"/>
  <c r="O152" i="41"/>
  <c r="T152" i="41"/>
  <c r="U152" i="41"/>
  <c r="R152" i="41"/>
  <c r="U168" i="41"/>
  <c r="P168" i="41"/>
  <c r="T168" i="41"/>
  <c r="R168" i="41"/>
  <c r="M168" i="41"/>
  <c r="Q168" i="41"/>
  <c r="S168" i="41"/>
  <c r="O168" i="41"/>
  <c r="N168" i="41"/>
  <c r="S93" i="41"/>
  <c r="M93" i="41"/>
  <c r="Q93" i="41"/>
  <c r="O93" i="41"/>
  <c r="R93" i="41"/>
  <c r="T93" i="41"/>
  <c r="U93" i="41"/>
  <c r="N93" i="41"/>
  <c r="P93" i="41"/>
  <c r="R133" i="23"/>
  <c r="S133" i="23"/>
  <c r="T133" i="23"/>
  <c r="Q133" i="23"/>
  <c r="M133" i="23"/>
  <c r="P133" i="23"/>
  <c r="U133" i="23"/>
  <c r="O133" i="23"/>
  <c r="N133" i="23"/>
  <c r="AP170" i="28"/>
  <c r="AH170" i="28"/>
  <c r="AD170" i="28"/>
  <c r="AC170" i="28"/>
  <c r="AI170" i="28"/>
  <c r="AE170" i="28"/>
  <c r="AO170" i="28"/>
  <c r="X170" i="28"/>
  <c r="AA170" i="28"/>
  <c r="Z170" i="28"/>
  <c r="AK170" i="28"/>
  <c r="AN170" i="28"/>
  <c r="W170" i="28"/>
  <c r="AG170" i="28"/>
  <c r="Y170" i="28"/>
  <c r="AM170" i="28"/>
  <c r="AF170" i="28"/>
  <c r="AJ170" i="28"/>
  <c r="AL170" i="28"/>
  <c r="AB170" i="28"/>
  <c r="AP108" i="28"/>
  <c r="AE108" i="28" s="1"/>
  <c r="X108" i="28"/>
  <c r="AG108" i="28"/>
  <c r="AF108" i="28"/>
  <c r="AH108" i="28"/>
  <c r="AO108" i="28"/>
  <c r="W108" i="28"/>
  <c r="AD108" i="28"/>
  <c r="AK108" i="28"/>
  <c r="AI108" i="28"/>
  <c r="AP115" i="28"/>
  <c r="Z115" i="28" s="1"/>
  <c r="AN115" i="28"/>
  <c r="AL115" i="28"/>
  <c r="AH115" i="28"/>
  <c r="AG115" i="28"/>
  <c r="AB115" i="28"/>
  <c r="W115" i="28"/>
  <c r="AF115" i="28"/>
  <c r="AJ115" i="28"/>
  <c r="AI115" i="28"/>
  <c r="AM102" i="28"/>
  <c r="AP102" i="28"/>
  <c r="X102" i="28"/>
  <c r="AN102" i="28"/>
  <c r="Z102" i="28"/>
  <c r="AG102" i="28"/>
  <c r="AH102" i="28"/>
  <c r="AK102" i="28"/>
  <c r="AJ102" i="28"/>
  <c r="AI102" i="28"/>
  <c r="Y102" i="28"/>
  <c r="AC102" i="28"/>
  <c r="AB102" i="28"/>
  <c r="AL102" i="28"/>
  <c r="AE102" i="28"/>
  <c r="AF102" i="28"/>
  <c r="W102" i="28"/>
  <c r="AA102" i="28"/>
  <c r="AO102" i="28"/>
  <c r="AD102" i="28"/>
  <c r="R121" i="28"/>
  <c r="O121" i="28"/>
  <c r="U121" i="28"/>
  <c r="T121" i="28"/>
  <c r="Q121" i="28"/>
  <c r="P121" i="28"/>
  <c r="S121" i="28"/>
  <c r="N121" i="28"/>
  <c r="M121" i="28"/>
  <c r="T118" i="23"/>
  <c r="O118" i="23"/>
  <c r="Q118" i="23"/>
  <c r="N118" i="23"/>
  <c r="U118" i="23"/>
  <c r="R118" i="23"/>
  <c r="M118" i="23"/>
  <c r="S118" i="23"/>
  <c r="P118" i="23"/>
  <c r="AP125" i="41"/>
  <c r="AO125" i="41" s="1"/>
  <c r="AF125" i="41"/>
  <c r="X125" i="41"/>
  <c r="AH125" i="41"/>
  <c r="AL125" i="41"/>
  <c r="O31" i="40"/>
  <c r="M31" i="40"/>
  <c r="P31" i="40"/>
  <c r="Q31" i="40"/>
  <c r="N31" i="40"/>
  <c r="T31" i="40"/>
  <c r="U31" i="40"/>
  <c r="R31" i="40"/>
  <c r="S31" i="40"/>
  <c r="P134" i="28"/>
  <c r="R134" i="28"/>
  <c r="M134" i="28"/>
  <c r="N134" i="28"/>
  <c r="T134" i="28"/>
  <c r="S134" i="28"/>
  <c r="Q134" i="28"/>
  <c r="O134" i="28"/>
  <c r="U134" i="28"/>
  <c r="AP65" i="28"/>
  <c r="AN65" i="28"/>
  <c r="AD65" i="28"/>
  <c r="AM65" i="28"/>
  <c r="AL65" i="28"/>
  <c r="AK65" i="28"/>
  <c r="AI65" i="28"/>
  <c r="AH65" i="28"/>
  <c r="AB65" i="28"/>
  <c r="W65" i="28"/>
  <c r="AC65" i="28"/>
  <c r="AA65" i="28"/>
  <c r="AE65" i="28"/>
  <c r="Z65" i="28"/>
  <c r="AF65" i="28"/>
  <c r="AG65" i="28"/>
  <c r="AO65" i="28"/>
  <c r="AJ65" i="28"/>
  <c r="X65" i="28"/>
  <c r="Y65" i="28"/>
  <c r="R71" i="42"/>
  <c r="U71" i="42"/>
  <c r="Q71" i="42"/>
  <c r="M71" i="42"/>
  <c r="O71" i="42"/>
  <c r="P71" i="42"/>
  <c r="N71" i="42"/>
  <c r="S71" i="42"/>
  <c r="T71" i="42"/>
  <c r="AP138" i="28"/>
  <c r="AD138" i="28" s="1"/>
  <c r="AL138" i="28"/>
  <c r="AF138" i="28"/>
  <c r="AM138" i="28"/>
  <c r="W138" i="28"/>
  <c r="R44" i="40"/>
  <c r="O44" i="40"/>
  <c r="P44" i="40"/>
  <c r="T44" i="40"/>
  <c r="U44" i="40"/>
  <c r="Q44" i="40"/>
  <c r="S44" i="40"/>
  <c r="N44" i="40"/>
  <c r="M44" i="40"/>
  <c r="AA48" i="28"/>
  <c r="AP48" i="28"/>
  <c r="AN48" i="28" s="1"/>
  <c r="AO48" i="28"/>
  <c r="Y48" i="28"/>
  <c r="AC48" i="28"/>
  <c r="AI48" i="28"/>
  <c r="X48" i="28"/>
  <c r="AK48" i="28"/>
  <c r="AG48" i="28"/>
  <c r="AH48" i="28"/>
  <c r="M42" i="41"/>
  <c r="T42" i="41"/>
  <c r="N42" i="41"/>
  <c r="P42" i="41"/>
  <c r="R42" i="41"/>
  <c r="O42" i="41"/>
  <c r="Q42" i="41"/>
  <c r="U42" i="41"/>
  <c r="S42" i="41"/>
  <c r="I84" i="26"/>
  <c r="J84" i="26"/>
  <c r="D84" i="26"/>
  <c r="K84" i="26"/>
  <c r="E84" i="26"/>
  <c r="G84" i="26"/>
  <c r="F84" i="26"/>
  <c r="H84" i="26"/>
  <c r="C84" i="26"/>
  <c r="Q162" i="42"/>
  <c r="R162" i="42"/>
  <c r="U162" i="42"/>
  <c r="O162" i="42"/>
  <c r="P162" i="42"/>
  <c r="M162" i="42"/>
  <c r="S162" i="42"/>
  <c r="N162" i="42"/>
  <c r="T162" i="42"/>
  <c r="T145" i="40"/>
  <c r="O145" i="40"/>
  <c r="P145" i="40"/>
  <c r="S145" i="40"/>
  <c r="U145" i="40"/>
  <c r="N145" i="40"/>
  <c r="M145" i="40"/>
  <c r="Q145" i="40"/>
  <c r="R145" i="40"/>
  <c r="AP18" i="28"/>
  <c r="AI18" i="28" s="1"/>
  <c r="X18" i="28"/>
  <c r="AD18" i="28"/>
  <c r="AC18" i="28"/>
  <c r="AM18" i="28"/>
  <c r="AP133" i="28"/>
  <c r="AJ133" i="28" s="1"/>
  <c r="AK133" i="28"/>
  <c r="Y133" i="28"/>
  <c r="AB133" i="28"/>
  <c r="AM133" i="28"/>
  <c r="P175" i="40"/>
  <c r="T175" i="40"/>
  <c r="N175" i="40"/>
  <c r="M175" i="40"/>
  <c r="Q175" i="40"/>
  <c r="O175" i="40"/>
  <c r="U175" i="40"/>
  <c r="S175" i="40"/>
  <c r="R175" i="40"/>
  <c r="F33" i="23"/>
  <c r="I33" i="23"/>
  <c r="E33" i="23"/>
  <c r="D33" i="23"/>
  <c r="C33" i="23"/>
  <c r="J33" i="23"/>
  <c r="G33" i="23"/>
  <c r="H33" i="23"/>
  <c r="K33" i="23"/>
  <c r="AP79" i="28"/>
  <c r="AB79" i="28"/>
  <c r="AE79" i="28"/>
  <c r="AC79" i="28"/>
  <c r="AD79" i="28"/>
  <c r="AF79" i="28"/>
  <c r="AH79" i="28"/>
  <c r="Y79" i="28"/>
  <c r="AL79" i="28"/>
  <c r="AM79" i="28"/>
  <c r="W79" i="28"/>
  <c r="AG79" i="28"/>
  <c r="AJ79" i="28"/>
  <c r="AA79" i="28"/>
  <c r="AN79" i="28"/>
  <c r="AK79" i="28"/>
  <c r="AI79" i="28"/>
  <c r="AO79" i="28"/>
  <c r="X79" i="28"/>
  <c r="Z79" i="28"/>
  <c r="R7" i="23"/>
  <c r="Q7" i="23"/>
  <c r="O7" i="23"/>
  <c r="M7" i="23"/>
  <c r="U7" i="23"/>
  <c r="P7" i="23"/>
  <c r="T7" i="23"/>
  <c r="S7" i="23"/>
  <c r="N7" i="23"/>
  <c r="K158" i="23"/>
  <c r="I158" i="23"/>
  <c r="F158" i="23"/>
  <c r="E158" i="23"/>
  <c r="C158" i="23"/>
  <c r="H158" i="23"/>
  <c r="J158" i="23"/>
  <c r="G158" i="23"/>
  <c r="D158" i="23"/>
  <c r="H103" i="41"/>
  <c r="C103" i="41"/>
  <c r="G103" i="41"/>
  <c r="E103" i="41"/>
  <c r="F103" i="41"/>
  <c r="J103" i="41"/>
  <c r="K103" i="41"/>
  <c r="I103" i="41"/>
  <c r="D103" i="41"/>
  <c r="K38" i="26"/>
  <c r="C38" i="26"/>
  <c r="I38" i="26"/>
  <c r="G38" i="26"/>
  <c r="H38" i="26"/>
  <c r="F38" i="26"/>
  <c r="E38" i="26"/>
  <c r="J38" i="26"/>
  <c r="D38" i="26"/>
  <c r="O136" i="28"/>
  <c r="P136" i="28"/>
  <c r="T136" i="28"/>
  <c r="Q136" i="28"/>
  <c r="R136" i="28"/>
  <c r="N136" i="28"/>
  <c r="U136" i="28"/>
  <c r="S136" i="28"/>
  <c r="M136" i="28"/>
  <c r="M81" i="40"/>
  <c r="U81" i="40"/>
  <c r="R81" i="40"/>
  <c r="Q81" i="40"/>
  <c r="S81" i="40"/>
  <c r="O81" i="40"/>
  <c r="N81" i="40"/>
  <c r="T81" i="40"/>
  <c r="P81" i="40"/>
  <c r="C18" i="42"/>
  <c r="K18" i="42"/>
  <c r="F18" i="42"/>
  <c r="E18" i="42"/>
  <c r="H18" i="42"/>
  <c r="I18" i="42"/>
  <c r="D18" i="42"/>
  <c r="G18" i="42"/>
  <c r="J18" i="42"/>
  <c r="P40" i="42"/>
  <c r="S40" i="42"/>
  <c r="N40" i="42"/>
  <c r="T40" i="42"/>
  <c r="U40" i="42"/>
  <c r="O40" i="42"/>
  <c r="R40" i="42"/>
  <c r="Q40" i="42"/>
  <c r="M40" i="42"/>
  <c r="Q39" i="40"/>
  <c r="U39" i="40"/>
  <c r="R39" i="40"/>
  <c r="M39" i="40"/>
  <c r="S39" i="40"/>
  <c r="P39" i="40"/>
  <c r="N39" i="40"/>
  <c r="T39" i="40"/>
  <c r="O39" i="40"/>
  <c r="F88" i="28"/>
  <c r="C88" i="28"/>
  <c r="I88" i="28"/>
  <c r="H88" i="28"/>
  <c r="D88" i="28"/>
  <c r="G88" i="28"/>
  <c r="J88" i="28"/>
  <c r="E88" i="28"/>
  <c r="K88" i="28"/>
  <c r="S16" i="41"/>
  <c r="U16" i="41"/>
  <c r="R16" i="41"/>
  <c r="Q16" i="41"/>
  <c r="N16" i="41"/>
  <c r="M16" i="41"/>
  <c r="T16" i="41"/>
  <c r="P16" i="41"/>
  <c r="O16" i="41"/>
  <c r="F83" i="41"/>
  <c r="D83" i="41"/>
  <c r="J83" i="41"/>
  <c r="E83" i="41"/>
  <c r="K83" i="41"/>
  <c r="H83" i="41"/>
  <c r="I83" i="41"/>
  <c r="G83" i="41"/>
  <c r="C83" i="41"/>
  <c r="G53" i="23"/>
  <c r="I53" i="23"/>
  <c r="J53" i="23"/>
  <c r="E53" i="23"/>
  <c r="D53" i="23"/>
  <c r="C53" i="23"/>
  <c r="F53" i="23"/>
  <c r="H53" i="23"/>
  <c r="K53" i="23"/>
  <c r="AC128" i="28"/>
  <c r="AP128" i="28"/>
  <c r="AB128" i="28" s="1"/>
  <c r="AJ128" i="28"/>
  <c r="AE128" i="28"/>
  <c r="Y128" i="28"/>
  <c r="AI128" i="28"/>
  <c r="AM128" i="28"/>
  <c r="Z128" i="28"/>
  <c r="AA128" i="28"/>
  <c r="AL128" i="28"/>
  <c r="F152" i="40"/>
  <c r="J152" i="40"/>
  <c r="K152" i="40"/>
  <c r="D152" i="40"/>
  <c r="G152" i="40"/>
  <c r="E152" i="40"/>
  <c r="C152" i="40"/>
  <c r="I152" i="40"/>
  <c r="H152" i="40"/>
  <c r="P116" i="23"/>
  <c r="O116" i="23"/>
  <c r="S116" i="23"/>
  <c r="N116" i="23"/>
  <c r="M116" i="23"/>
  <c r="R116" i="23"/>
  <c r="U116" i="23"/>
  <c r="Q116" i="23"/>
  <c r="T116" i="23"/>
  <c r="O88" i="28"/>
  <c r="M88" i="28"/>
  <c r="U88" i="28"/>
  <c r="S88" i="28"/>
  <c r="Q88" i="28"/>
  <c r="P88" i="28"/>
  <c r="R88" i="28"/>
  <c r="T88" i="28"/>
  <c r="N88" i="28"/>
  <c r="N133" i="40"/>
  <c r="S133" i="40"/>
  <c r="O133" i="40"/>
  <c r="M133" i="40"/>
  <c r="T133" i="40"/>
  <c r="U133" i="40"/>
  <c r="R133" i="40"/>
  <c r="P133" i="40"/>
  <c r="Q133" i="40"/>
  <c r="AP83" i="42"/>
  <c r="AG83" i="42" s="1"/>
  <c r="AI83" i="42"/>
  <c r="AA83" i="42"/>
  <c r="AB83" i="42"/>
  <c r="AE83" i="42"/>
  <c r="F152" i="42"/>
  <c r="I152" i="42"/>
  <c r="E152" i="42"/>
  <c r="J152" i="42"/>
  <c r="K152" i="42"/>
  <c r="D152" i="42"/>
  <c r="C152" i="42"/>
  <c r="H152" i="42"/>
  <c r="G152" i="42"/>
  <c r="C6" i="19"/>
  <c r="F6" i="19"/>
  <c r="G6" i="19"/>
  <c r="H6" i="19"/>
  <c r="E6" i="19"/>
  <c r="D6" i="19"/>
  <c r="I6" i="19"/>
  <c r="J6" i="19"/>
  <c r="K6" i="19"/>
  <c r="U38" i="23"/>
  <c r="T38" i="23"/>
  <c r="S38" i="23"/>
  <c r="M38" i="23"/>
  <c r="P38" i="23"/>
  <c r="R38" i="23"/>
  <c r="Q38" i="23"/>
  <c r="O38" i="23"/>
  <c r="N38" i="23"/>
  <c r="T150" i="40"/>
  <c r="P150" i="40"/>
  <c r="Q150" i="40"/>
  <c r="N150" i="40"/>
  <c r="S150" i="40"/>
  <c r="O150" i="40"/>
  <c r="U150" i="40"/>
  <c r="M150" i="40"/>
  <c r="R150" i="40"/>
  <c r="N14" i="28"/>
  <c r="Q14" i="28"/>
  <c r="O14" i="28"/>
  <c r="U14" i="28"/>
  <c r="R14" i="28"/>
  <c r="T14" i="28"/>
  <c r="P14" i="28"/>
  <c r="M14" i="28"/>
  <c r="S14" i="28"/>
  <c r="F118" i="42"/>
  <c r="C118" i="42"/>
  <c r="I118" i="42"/>
  <c r="D118" i="42"/>
  <c r="E118" i="42"/>
  <c r="K118" i="42"/>
  <c r="H118" i="42"/>
  <c r="G118" i="42"/>
  <c r="J118" i="42"/>
  <c r="O163" i="40"/>
  <c r="N163" i="40"/>
  <c r="U163" i="40"/>
  <c r="M163" i="40"/>
  <c r="Q163" i="40"/>
  <c r="P163" i="40"/>
  <c r="T163" i="40"/>
  <c r="S163" i="40"/>
  <c r="R163" i="40"/>
  <c r="J33" i="41"/>
  <c r="I33" i="41"/>
  <c r="H33" i="41"/>
  <c r="D33" i="41"/>
  <c r="E33" i="41"/>
  <c r="G33" i="41"/>
  <c r="F33" i="41"/>
  <c r="K33" i="41"/>
  <c r="C33" i="41"/>
  <c r="U106" i="23"/>
  <c r="O106" i="23"/>
  <c r="S106" i="23"/>
  <c r="N106" i="23"/>
  <c r="Q106" i="23"/>
  <c r="P106" i="23"/>
  <c r="T106" i="23"/>
  <c r="R106" i="23"/>
  <c r="M106" i="23"/>
  <c r="F163" i="40"/>
  <c r="E163" i="40"/>
  <c r="H163" i="40"/>
  <c r="C163" i="40"/>
  <c r="J163" i="40"/>
  <c r="G163" i="40"/>
  <c r="I163" i="40"/>
  <c r="K163" i="40"/>
  <c r="D163" i="40"/>
  <c r="E44" i="19"/>
  <c r="F44" i="19"/>
  <c r="C44" i="19"/>
  <c r="I44" i="19"/>
  <c r="H44" i="19"/>
  <c r="J44" i="19"/>
  <c r="D44" i="19"/>
  <c r="K44" i="19"/>
  <c r="G44" i="19"/>
  <c r="AP78" i="23"/>
  <c r="AN78" i="23" s="1"/>
  <c r="AH78" i="23"/>
  <c r="X78" i="23"/>
  <c r="AO78" i="23"/>
  <c r="AJ78" i="23"/>
  <c r="AM78" i="23"/>
  <c r="AG78" i="23"/>
  <c r="Y78" i="23"/>
  <c r="AE78" i="23"/>
  <c r="AD78" i="23"/>
  <c r="Z78" i="23"/>
  <c r="AI78" i="23"/>
  <c r="AC78" i="23"/>
  <c r="AK78" i="23"/>
  <c r="AL78" i="23"/>
  <c r="AP2" i="23"/>
  <c r="AA2" i="23" s="1"/>
  <c r="AL2" i="23"/>
  <c r="AO2" i="23"/>
  <c r="AE2" i="23"/>
  <c r="AF2" i="23"/>
  <c r="AI2" i="23"/>
  <c r="AH2" i="23"/>
  <c r="AN2" i="23"/>
  <c r="AM2" i="23"/>
  <c r="AJ2" i="23"/>
  <c r="AG2" i="23"/>
  <c r="AD2" i="23"/>
  <c r="X2" i="23"/>
  <c r="W2" i="23"/>
  <c r="Z2" i="23"/>
  <c r="J83" i="21"/>
  <c r="H83" i="21"/>
  <c r="G83" i="21"/>
  <c r="D83" i="21"/>
  <c r="E83" i="21"/>
  <c r="K83" i="21"/>
  <c r="C83" i="21"/>
  <c r="I83" i="21"/>
  <c r="F83" i="21"/>
  <c r="D112" i="23"/>
  <c r="G112" i="23"/>
  <c r="K112" i="23"/>
  <c r="E112" i="23"/>
  <c r="H112" i="23"/>
  <c r="I112" i="23"/>
  <c r="C112" i="23"/>
  <c r="F112" i="23"/>
  <c r="J112" i="23"/>
  <c r="AP84" i="41"/>
  <c r="AJ84" i="41" s="1"/>
  <c r="AD84" i="41"/>
  <c r="AF84" i="41"/>
  <c r="AC84" i="41"/>
  <c r="AE84" i="41"/>
  <c r="AA84" i="41"/>
  <c r="W84" i="41"/>
  <c r="AO84" i="41"/>
  <c r="AL84" i="41"/>
  <c r="X84" i="41"/>
  <c r="K56" i="41"/>
  <c r="G56" i="41"/>
  <c r="D56" i="41"/>
  <c r="J56" i="41"/>
  <c r="C56" i="41"/>
  <c r="F56" i="41"/>
  <c r="E56" i="41"/>
  <c r="H56" i="41"/>
  <c r="I56" i="41"/>
  <c r="AP146" i="23"/>
  <c r="AE146" i="23"/>
  <c r="AF146" i="23"/>
  <c r="W146" i="23"/>
  <c r="AO146" i="23"/>
  <c r="Z146" i="23"/>
  <c r="X146" i="23"/>
  <c r="AA146" i="23"/>
  <c r="AJ146" i="23"/>
  <c r="AN146" i="23"/>
  <c r="AD146" i="23"/>
  <c r="AL146" i="23"/>
  <c r="AG146" i="23"/>
  <c r="AM146" i="23"/>
  <c r="AC146" i="23"/>
  <c r="AI146" i="23"/>
  <c r="AK146" i="23"/>
  <c r="AB146" i="23"/>
  <c r="Y146" i="23"/>
  <c r="AH146" i="23"/>
  <c r="AP135" i="23"/>
  <c r="AE135" i="23" s="1"/>
  <c r="AH135" i="23"/>
  <c r="Y135" i="23"/>
  <c r="AJ135" i="23"/>
  <c r="Z135" i="23"/>
  <c r="AG135" i="23"/>
  <c r="AM135" i="23"/>
  <c r="AC135" i="23"/>
  <c r="AB135" i="23"/>
  <c r="AI135" i="23"/>
  <c r="AN135" i="23"/>
  <c r="AA135" i="23"/>
  <c r="AK135" i="23"/>
  <c r="AF135" i="23"/>
  <c r="X135" i="23"/>
  <c r="E95" i="28"/>
  <c r="J95" i="28"/>
  <c r="G95" i="28"/>
  <c r="I95" i="28"/>
  <c r="H95" i="28"/>
  <c r="K95" i="28"/>
  <c r="C95" i="28"/>
  <c r="D95" i="28"/>
  <c r="F95" i="28"/>
  <c r="F29" i="19"/>
  <c r="D29" i="19"/>
  <c r="H29" i="19"/>
  <c r="E29" i="19"/>
  <c r="I29" i="19"/>
  <c r="J29" i="19"/>
  <c r="C29" i="19"/>
  <c r="G29" i="19"/>
  <c r="K29" i="19"/>
  <c r="K80" i="25"/>
  <c r="H80" i="25"/>
  <c r="I80" i="25"/>
  <c r="G80" i="25"/>
  <c r="E80" i="25"/>
  <c r="J80" i="25"/>
  <c r="F80" i="25"/>
  <c r="D80" i="25"/>
  <c r="C80" i="25"/>
  <c r="H132" i="23"/>
  <c r="G132" i="23"/>
  <c r="K132" i="23"/>
  <c r="D132" i="23"/>
  <c r="F132" i="23"/>
  <c r="C132" i="23"/>
  <c r="E132" i="23"/>
  <c r="J132" i="23"/>
  <c r="I132" i="23"/>
  <c r="H18" i="28"/>
  <c r="K18" i="28"/>
  <c r="J18" i="28"/>
  <c r="C18" i="28"/>
  <c r="G18" i="28"/>
  <c r="F18" i="28"/>
  <c r="I18" i="28"/>
  <c r="E18" i="28"/>
  <c r="D18" i="28"/>
  <c r="Q54" i="23"/>
  <c r="N54" i="23"/>
  <c r="T54" i="23"/>
  <c r="S54" i="23"/>
  <c r="O54" i="23"/>
  <c r="U54" i="23"/>
  <c r="P54" i="23"/>
  <c r="R54" i="23"/>
  <c r="M54" i="23"/>
  <c r="Q66" i="23"/>
  <c r="T66" i="23"/>
  <c r="S66" i="23"/>
  <c r="P66" i="23"/>
  <c r="R66" i="23"/>
  <c r="U66" i="23"/>
  <c r="O66" i="23"/>
  <c r="N66" i="23"/>
  <c r="M66" i="23"/>
  <c r="AP74" i="42"/>
  <c r="AE74" i="42"/>
  <c r="AB74" i="42"/>
  <c r="AA74" i="42"/>
  <c r="W74" i="42"/>
  <c r="AO74" i="42"/>
  <c r="AF74" i="42"/>
  <c r="AL74" i="42"/>
  <c r="AC74" i="42"/>
  <c r="AD74" i="42"/>
  <c r="Y74" i="42"/>
  <c r="AN74" i="42"/>
  <c r="Z74" i="42"/>
  <c r="X74" i="42"/>
  <c r="AG74" i="42"/>
  <c r="AH74" i="42"/>
  <c r="AK74" i="42"/>
  <c r="AI74" i="42"/>
  <c r="AM74" i="42"/>
  <c r="AJ74" i="42"/>
  <c r="AP73" i="41"/>
  <c r="AB73" i="41"/>
  <c r="AH73" i="41"/>
  <c r="AD73" i="41"/>
  <c r="AJ73" i="41"/>
  <c r="AA73" i="41"/>
  <c r="Y73" i="41"/>
  <c r="AL73" i="41"/>
  <c r="AK73" i="41"/>
  <c r="AC73" i="41"/>
  <c r="AF73" i="41"/>
  <c r="AN73" i="41"/>
  <c r="W73" i="41"/>
  <c r="AG73" i="41"/>
  <c r="AE73" i="41"/>
  <c r="AI73" i="41"/>
  <c r="X73" i="41"/>
  <c r="Z73" i="41"/>
  <c r="AM73" i="41"/>
  <c r="AO73" i="41"/>
  <c r="M24" i="23"/>
  <c r="Q24" i="23"/>
  <c r="O24" i="23"/>
  <c r="S24" i="23"/>
  <c r="N24" i="23"/>
  <c r="P24" i="23"/>
  <c r="R24" i="23"/>
  <c r="U24" i="23"/>
  <c r="T24" i="23"/>
  <c r="K39" i="28"/>
  <c r="H39" i="28"/>
  <c r="D39" i="28"/>
  <c r="F39" i="28"/>
  <c r="G39" i="28"/>
  <c r="E39" i="28"/>
  <c r="I39" i="28"/>
  <c r="J39" i="28"/>
  <c r="C39" i="28"/>
  <c r="G173" i="21"/>
  <c r="J173" i="21"/>
  <c r="I173" i="21"/>
  <c r="H173" i="21"/>
  <c r="C173" i="21"/>
  <c r="D173" i="21"/>
  <c r="F173" i="21"/>
  <c r="E173" i="21"/>
  <c r="K173" i="21"/>
  <c r="G63" i="26"/>
  <c r="K63" i="26"/>
  <c r="F63" i="26"/>
  <c r="E63" i="26"/>
  <c r="H63" i="26"/>
  <c r="D63" i="26"/>
  <c r="C63" i="26"/>
  <c r="J63" i="26"/>
  <c r="I63" i="26"/>
  <c r="T104" i="23"/>
  <c r="S104" i="23"/>
  <c r="N104" i="23"/>
  <c r="U104" i="23"/>
  <c r="R104" i="23"/>
  <c r="P104" i="23"/>
  <c r="M104" i="23"/>
  <c r="Q104" i="23"/>
  <c r="O104" i="23"/>
  <c r="AP15" i="42"/>
  <c r="Y15" i="42" s="1"/>
  <c r="AC15" i="42"/>
  <c r="AN15" i="42"/>
  <c r="AJ15" i="42"/>
  <c r="AE15" i="42"/>
  <c r="X15" i="42"/>
  <c r="AI15" i="42"/>
  <c r="AG15" i="42"/>
  <c r="AM15" i="42"/>
  <c r="Z15" i="42"/>
  <c r="AO15" i="42"/>
  <c r="W15" i="42"/>
  <c r="AB15" i="42"/>
  <c r="AD15" i="42"/>
  <c r="AF15" i="42"/>
  <c r="M107" i="42"/>
  <c r="Q107" i="42"/>
  <c r="N107" i="42"/>
  <c r="T107" i="42"/>
  <c r="R107" i="42"/>
  <c r="U107" i="42"/>
  <c r="P107" i="42"/>
  <c r="O107" i="42"/>
  <c r="S107" i="42"/>
  <c r="Y138" i="42"/>
  <c r="AL138" i="42"/>
  <c r="AA138" i="42"/>
  <c r="W138" i="42"/>
  <c r="AO138" i="42"/>
  <c r="AP138" i="42"/>
  <c r="AN138" i="42" s="1"/>
  <c r="AD138" i="42"/>
  <c r="AH138" i="42"/>
  <c r="Z138" i="42"/>
  <c r="AE138" i="42"/>
  <c r="AM138" i="42"/>
  <c r="AI138" i="42"/>
  <c r="AJ138" i="42"/>
  <c r="AC138" i="42"/>
  <c r="AK138" i="42"/>
  <c r="AB138" i="42"/>
  <c r="AG138" i="42"/>
  <c r="X138" i="42"/>
  <c r="AF138" i="42"/>
  <c r="F123" i="41"/>
  <c r="C123" i="41"/>
  <c r="G123" i="41"/>
  <c r="K123" i="41"/>
  <c r="J123" i="41"/>
  <c r="I123" i="41"/>
  <c r="D123" i="41"/>
  <c r="H123" i="41"/>
  <c r="E123" i="41"/>
  <c r="O147" i="42"/>
  <c r="T147" i="42"/>
  <c r="N147" i="42"/>
  <c r="U147" i="42"/>
  <c r="S147" i="42"/>
  <c r="R147" i="42"/>
  <c r="P147" i="42"/>
  <c r="M147" i="42"/>
  <c r="Q147" i="42"/>
  <c r="D52" i="27"/>
  <c r="J52" i="27"/>
  <c r="C52" i="27"/>
  <c r="F52" i="27"/>
  <c r="I52" i="27"/>
  <c r="G52" i="27"/>
  <c r="K52" i="27"/>
  <c r="H52" i="27"/>
  <c r="E52" i="27"/>
  <c r="S148" i="23"/>
  <c r="R148" i="23"/>
  <c r="O148" i="23"/>
  <c r="U148" i="23"/>
  <c r="P148" i="23"/>
  <c r="Q148" i="23"/>
  <c r="N148" i="23"/>
  <c r="T148" i="23"/>
  <c r="M148" i="23"/>
  <c r="AP57" i="40"/>
  <c r="Z57" i="40"/>
  <c r="AB57" i="40"/>
  <c r="Y57" i="40"/>
  <c r="AA57" i="40"/>
  <c r="X57" i="40"/>
  <c r="AH57" i="40"/>
  <c r="AO57" i="40"/>
  <c r="AD57" i="40"/>
  <c r="AM57" i="40"/>
  <c r="AG57" i="40"/>
  <c r="AL57" i="40"/>
  <c r="W57" i="40"/>
  <c r="AI57" i="40"/>
  <c r="AJ57" i="40"/>
  <c r="AC57" i="40"/>
  <c r="AK57" i="40"/>
  <c r="AF57" i="40"/>
  <c r="AN57" i="40"/>
  <c r="AE57" i="40"/>
  <c r="AP103" i="23"/>
  <c r="AK103" i="23"/>
  <c r="AG103" i="23"/>
  <c r="AH103" i="23"/>
  <c r="AO103" i="23"/>
  <c r="AB103" i="23"/>
  <c r="AN103" i="23"/>
  <c r="AJ103" i="23"/>
  <c r="Z103" i="23"/>
  <c r="AL103" i="23"/>
  <c r="AD103" i="23"/>
  <c r="AC103" i="23"/>
  <c r="Y103" i="23"/>
  <c r="AM103" i="23"/>
  <c r="AI103" i="23"/>
  <c r="AA103" i="23"/>
  <c r="AF103" i="23"/>
  <c r="W103" i="23"/>
  <c r="X103" i="23"/>
  <c r="AE103" i="23"/>
  <c r="AP47" i="23"/>
  <c r="AM47" i="23"/>
  <c r="W47" i="23"/>
  <c r="AL47" i="23"/>
  <c r="AD47" i="23"/>
  <c r="AG47" i="23"/>
  <c r="AB47" i="23"/>
  <c r="AA47" i="23"/>
  <c r="X47" i="23"/>
  <c r="AJ47" i="23"/>
  <c r="AO47" i="23"/>
  <c r="AI47" i="23"/>
  <c r="AK47" i="23"/>
  <c r="Y47" i="23"/>
  <c r="AN47" i="23"/>
  <c r="AH47" i="23"/>
  <c r="AC47" i="23"/>
  <c r="AF47" i="23"/>
  <c r="AE47" i="23"/>
  <c r="Z47" i="23"/>
  <c r="J132" i="21"/>
  <c r="E132" i="21"/>
  <c r="D132" i="21"/>
  <c r="F132" i="21"/>
  <c r="H132" i="21"/>
  <c r="G132" i="21"/>
  <c r="I132" i="21"/>
  <c r="C132" i="21"/>
  <c r="K132" i="21"/>
  <c r="H147" i="40"/>
  <c r="F147" i="40"/>
  <c r="D147" i="40"/>
  <c r="G147" i="40"/>
  <c r="J147" i="40"/>
  <c r="K147" i="40"/>
  <c r="E147" i="40"/>
  <c r="C147" i="40"/>
  <c r="I147" i="40"/>
  <c r="H170" i="26"/>
  <c r="J170" i="26"/>
  <c r="G170" i="26"/>
  <c r="C170" i="26"/>
  <c r="F170" i="26"/>
  <c r="I170" i="26"/>
  <c r="D170" i="26"/>
  <c r="E170" i="26"/>
  <c r="K170" i="26"/>
  <c r="J168" i="40"/>
  <c r="D168" i="40"/>
  <c r="I168" i="40"/>
  <c r="G168" i="40"/>
  <c r="F168" i="40"/>
  <c r="K168" i="40"/>
  <c r="E168" i="40"/>
  <c r="H168" i="40"/>
  <c r="C168" i="40"/>
  <c r="AP157" i="42"/>
  <c r="Z157" i="42" s="1"/>
  <c r="Y157" i="42"/>
  <c r="AF157" i="42"/>
  <c r="AK157" i="42"/>
  <c r="AB157" i="42"/>
  <c r="AO157" i="42"/>
  <c r="AH157" i="42"/>
  <c r="AA157" i="42"/>
  <c r="AI157" i="42"/>
  <c r="AJ157" i="42"/>
  <c r="AL157" i="42"/>
  <c r="AM157" i="42"/>
  <c r="AN157" i="42"/>
  <c r="W157" i="42"/>
  <c r="AG157" i="42"/>
  <c r="I59" i="25"/>
  <c r="D59" i="25"/>
  <c r="K59" i="25"/>
  <c r="F59" i="25"/>
  <c r="E59" i="25"/>
  <c r="J59" i="25"/>
  <c r="G59" i="25"/>
  <c r="C59" i="25"/>
  <c r="H59" i="25"/>
  <c r="X110" i="41"/>
  <c r="AP110" i="41"/>
  <c r="AA110" i="41"/>
  <c r="AG110" i="41"/>
  <c r="AN110" i="41"/>
  <c r="AF110" i="41"/>
  <c r="AH110" i="41"/>
  <c r="Z110" i="41"/>
  <c r="AO110" i="41"/>
  <c r="AB110" i="41"/>
  <c r="AC110" i="41"/>
  <c r="W110" i="41"/>
  <c r="AJ110" i="41"/>
  <c r="Y110" i="41"/>
  <c r="AD110" i="41"/>
  <c r="AI110" i="41"/>
  <c r="AM110" i="41"/>
  <c r="AK110" i="41"/>
  <c r="AE110" i="41"/>
  <c r="AL110" i="41"/>
  <c r="AP22" i="40"/>
  <c r="W22" i="40" s="1"/>
  <c r="AL22" i="40"/>
  <c r="AM22" i="40"/>
  <c r="AC22" i="40"/>
  <c r="AG22" i="40"/>
  <c r="AF22" i="40"/>
  <c r="Y22" i="40"/>
  <c r="X22" i="40"/>
  <c r="AI22" i="40"/>
  <c r="AB22" i="40"/>
  <c r="AP172" i="41"/>
  <c r="AN172" i="41" s="1"/>
  <c r="AH172" i="41"/>
  <c r="AM172" i="41"/>
  <c r="Z172" i="41"/>
  <c r="Y172" i="41"/>
  <c r="W172" i="41"/>
  <c r="AG172" i="41"/>
  <c r="AB172" i="41"/>
  <c r="AL172" i="41"/>
  <c r="AF172" i="41"/>
  <c r="AI172" i="41"/>
  <c r="AK172" i="41"/>
  <c r="AA172" i="41"/>
  <c r="AD172" i="41"/>
  <c r="AE172" i="41"/>
  <c r="C11" i="19"/>
  <c r="E11" i="19"/>
  <c r="K11" i="19"/>
  <c r="J11" i="19"/>
  <c r="H11" i="19"/>
  <c r="G11" i="19"/>
  <c r="F11" i="19"/>
  <c r="D11" i="19"/>
  <c r="I11" i="19"/>
  <c r="K99" i="23"/>
  <c r="G99" i="23"/>
  <c r="E99" i="23"/>
  <c r="H99" i="23"/>
  <c r="I99" i="23"/>
  <c r="F99" i="23"/>
  <c r="C99" i="23"/>
  <c r="D99" i="23"/>
  <c r="J99" i="23"/>
  <c r="I175" i="41"/>
  <c r="G175" i="41"/>
  <c r="E175" i="41"/>
  <c r="F175" i="41"/>
  <c r="J175" i="41"/>
  <c r="D175" i="41"/>
  <c r="K175" i="41"/>
  <c r="C175" i="41"/>
  <c r="H175" i="41"/>
  <c r="AP173" i="40"/>
  <c r="AN173" i="40" s="1"/>
  <c r="AF173" i="40"/>
  <c r="AG173" i="40"/>
  <c r="AM173" i="40"/>
  <c r="C113" i="28"/>
  <c r="D113" i="28"/>
  <c r="F113" i="28"/>
  <c r="I113" i="28"/>
  <c r="G113" i="28"/>
  <c r="J113" i="28"/>
  <c r="E113" i="28"/>
  <c r="H113" i="28"/>
  <c r="K113" i="28"/>
  <c r="AE34" i="40"/>
  <c r="Y34" i="40"/>
  <c r="AL34" i="40"/>
  <c r="AP34" i="40"/>
  <c r="AI34" i="40" s="1"/>
  <c r="AJ34" i="40"/>
  <c r="AN34" i="40"/>
  <c r="AG34" i="40"/>
  <c r="AA34" i="40"/>
  <c r="W34" i="40"/>
  <c r="AF34" i="40"/>
  <c r="X34" i="40"/>
  <c r="AB34" i="40"/>
  <c r="AO34" i="40"/>
  <c r="AD34" i="40"/>
  <c r="AG148" i="40"/>
  <c r="AP148" i="40"/>
  <c r="AB148" i="40" s="1"/>
  <c r="AD148" i="40"/>
  <c r="AN148" i="40"/>
  <c r="Z148" i="40"/>
  <c r="AJ148" i="40"/>
  <c r="AF148" i="40"/>
  <c r="X148" i="40"/>
  <c r="W148" i="40"/>
  <c r="AE148" i="40"/>
  <c r="AK148" i="40"/>
  <c r="AM148" i="40"/>
  <c r="Y148" i="40"/>
  <c r="AI148" i="40"/>
  <c r="AA148" i="40"/>
  <c r="G51" i="28"/>
  <c r="F51" i="28"/>
  <c r="E51" i="28"/>
  <c r="I51" i="28"/>
  <c r="J51" i="28"/>
  <c r="D51" i="28"/>
  <c r="K51" i="28"/>
  <c r="H51" i="28"/>
  <c r="C51" i="28"/>
  <c r="G118" i="41"/>
  <c r="K118" i="41"/>
  <c r="D118" i="41"/>
  <c r="C118" i="41"/>
  <c r="H118" i="41"/>
  <c r="E118" i="41"/>
  <c r="I118" i="41"/>
  <c r="J118" i="41"/>
  <c r="F118" i="41"/>
  <c r="C36" i="23"/>
  <c r="E36" i="23"/>
  <c r="F36" i="23"/>
  <c r="J36" i="23"/>
  <c r="I36" i="23"/>
  <c r="G36" i="23"/>
  <c r="D36" i="23"/>
  <c r="K36" i="23"/>
  <c r="H36" i="23"/>
  <c r="F46" i="40"/>
  <c r="I46" i="40"/>
  <c r="D46" i="40"/>
  <c r="E46" i="40"/>
  <c r="K46" i="40"/>
  <c r="H46" i="40"/>
  <c r="C46" i="40"/>
  <c r="J46" i="40"/>
  <c r="G46" i="40"/>
  <c r="K77" i="26"/>
  <c r="H77" i="26"/>
  <c r="I77" i="26"/>
  <c r="J77" i="26"/>
  <c r="C77" i="26"/>
  <c r="E77" i="26"/>
  <c r="G77" i="26"/>
  <c r="D77" i="26"/>
  <c r="F77" i="26"/>
  <c r="AP106" i="40"/>
  <c r="AF106" i="40" s="1"/>
  <c r="AB106" i="40"/>
  <c r="Y106" i="40"/>
  <c r="W106" i="40"/>
  <c r="Z106" i="40"/>
  <c r="H66" i="42"/>
  <c r="F66" i="42"/>
  <c r="E66" i="42"/>
  <c r="D66" i="42"/>
  <c r="I66" i="42"/>
  <c r="K66" i="42"/>
  <c r="G66" i="42"/>
  <c r="J66" i="42"/>
  <c r="C66" i="42"/>
  <c r="AP153" i="41"/>
  <c r="AO153" i="41" s="1"/>
  <c r="AM153" i="41"/>
  <c r="AF153" i="41"/>
  <c r="AJ153" i="41"/>
  <c r="AK153" i="41"/>
  <c r="AH153" i="41"/>
  <c r="AC153" i="41"/>
  <c r="AB153" i="41"/>
  <c r="AE153" i="41"/>
  <c r="AI153" i="41"/>
  <c r="AP33" i="40"/>
  <c r="AC33" i="40" s="1"/>
  <c r="AK33" i="40"/>
  <c r="AD33" i="40"/>
  <c r="AJ33" i="40"/>
  <c r="Y33" i="40"/>
  <c r="AP141" i="40"/>
  <c r="AB141" i="40" s="1"/>
  <c r="AG141" i="40"/>
  <c r="AP4" i="40"/>
  <c r="AF4" i="40" s="1"/>
  <c r="AG4" i="40"/>
  <c r="Y4" i="40"/>
  <c r="Z4" i="40"/>
  <c r="AB4" i="40"/>
  <c r="AA4" i="40"/>
  <c r="AL4" i="40"/>
  <c r="AD4" i="40"/>
  <c r="AO4" i="40"/>
  <c r="AE4" i="40"/>
  <c r="F145" i="42"/>
  <c r="D145" i="42"/>
  <c r="J145" i="42"/>
  <c r="C145" i="42"/>
  <c r="I145" i="42"/>
  <c r="K145" i="42"/>
  <c r="G145" i="42"/>
  <c r="H145" i="42"/>
  <c r="E145" i="42"/>
  <c r="I142" i="23"/>
  <c r="D142" i="23"/>
  <c r="G142" i="23"/>
  <c r="E142" i="23"/>
  <c r="H142" i="23"/>
  <c r="F142" i="23"/>
  <c r="J142" i="23"/>
  <c r="K142" i="23"/>
  <c r="C142" i="23"/>
  <c r="J23" i="42"/>
  <c r="K23" i="42"/>
  <c r="I23" i="42"/>
  <c r="E23" i="42"/>
  <c r="C23" i="42"/>
  <c r="D23" i="42"/>
  <c r="G23" i="42"/>
  <c r="H23" i="42"/>
  <c r="F23" i="42"/>
  <c r="Y104" i="41"/>
  <c r="AK104" i="41"/>
  <c r="AP104" i="41"/>
  <c r="AF104" i="41" s="1"/>
  <c r="AC104" i="41"/>
  <c r="AG104" i="41"/>
  <c r="AE104" i="41"/>
  <c r="AD104" i="41"/>
  <c r="AL104" i="41"/>
  <c r="X104" i="41"/>
  <c r="AK128" i="42"/>
  <c r="AB128" i="42"/>
  <c r="X128" i="42"/>
  <c r="Y128" i="42"/>
  <c r="AG128" i="42"/>
  <c r="AJ128" i="42"/>
  <c r="AF128" i="42"/>
  <c r="AN128" i="42"/>
  <c r="AD128" i="42"/>
  <c r="AH128" i="42"/>
  <c r="AE128" i="42"/>
  <c r="AA128" i="42"/>
  <c r="AP128" i="42"/>
  <c r="AL128" i="42" s="1"/>
  <c r="Z128" i="42"/>
  <c r="W128" i="42"/>
  <c r="AM128" i="42"/>
  <c r="AI128" i="42"/>
  <c r="I134" i="21"/>
  <c r="H134" i="21"/>
  <c r="E134" i="21"/>
  <c r="F134" i="21"/>
  <c r="D134" i="21"/>
  <c r="G134" i="21"/>
  <c r="K134" i="21"/>
  <c r="J134" i="21"/>
  <c r="C134" i="21"/>
  <c r="W124" i="41"/>
  <c r="AP124" i="41"/>
  <c r="AE124" i="41" s="1"/>
  <c r="AN124" i="41"/>
  <c r="AF124" i="41"/>
  <c r="AG124" i="41"/>
  <c r="X124" i="41"/>
  <c r="AH124" i="41"/>
  <c r="AC124" i="41"/>
  <c r="Y124" i="41"/>
  <c r="AM124" i="41"/>
  <c r="M96" i="41"/>
  <c r="P96" i="41"/>
  <c r="U96" i="41"/>
  <c r="R96" i="41"/>
  <c r="Q96" i="41"/>
  <c r="O96" i="41"/>
  <c r="T96" i="41"/>
  <c r="N96" i="41"/>
  <c r="S96" i="41"/>
  <c r="AP84" i="23"/>
  <c r="AF84" i="23" s="1"/>
  <c r="AL84" i="23"/>
  <c r="AA84" i="23"/>
  <c r="W84" i="23"/>
  <c r="AM84" i="23"/>
  <c r="N163" i="41"/>
  <c r="O163" i="41"/>
  <c r="M163" i="41"/>
  <c r="U163" i="41"/>
  <c r="S163" i="41"/>
  <c r="Q163" i="41"/>
  <c r="R163" i="41"/>
  <c r="T163" i="41"/>
  <c r="P163" i="41"/>
  <c r="N125" i="42"/>
  <c r="U125" i="42"/>
  <c r="O125" i="42"/>
  <c r="S125" i="42"/>
  <c r="T125" i="42"/>
  <c r="P125" i="42"/>
  <c r="R125" i="42"/>
  <c r="M125" i="42"/>
  <c r="Q125" i="42"/>
  <c r="AP64" i="28"/>
  <c r="AH64" i="28" s="1"/>
  <c r="AK64" i="28"/>
  <c r="AB64" i="28"/>
  <c r="AO64" i="28"/>
  <c r="Z64" i="28"/>
  <c r="W64" i="28"/>
  <c r="AJ64" i="28"/>
  <c r="AA64" i="28"/>
  <c r="AM64" i="28"/>
  <c r="X64" i="28"/>
  <c r="AE64" i="28"/>
  <c r="Y64" i="28"/>
  <c r="AI64" i="28"/>
  <c r="AC64" i="28"/>
  <c r="AF64" i="28"/>
  <c r="U12" i="42"/>
  <c r="P12" i="42"/>
  <c r="N12" i="42"/>
  <c r="M12" i="42"/>
  <c r="R12" i="42"/>
  <c r="T12" i="42"/>
  <c r="Q12" i="42"/>
  <c r="S12" i="42"/>
  <c r="O12" i="42"/>
  <c r="U146" i="42"/>
  <c r="T146" i="42"/>
  <c r="P146" i="42"/>
  <c r="S146" i="42"/>
  <c r="Q146" i="42"/>
  <c r="M146" i="42"/>
  <c r="O146" i="42"/>
  <c r="R146" i="42"/>
  <c r="N146" i="42"/>
  <c r="AN154" i="28"/>
  <c r="AP154" i="28"/>
  <c r="Z154" i="28" s="1"/>
  <c r="AC154" i="28"/>
  <c r="AJ154" i="28"/>
  <c r="Y154" i="28"/>
  <c r="AG154" i="28"/>
  <c r="AH154" i="28"/>
  <c r="AD154" i="28"/>
  <c r="W154" i="28"/>
  <c r="AO154" i="28"/>
  <c r="K40" i="19"/>
  <c r="E40" i="19"/>
  <c r="C40" i="19"/>
  <c r="H40" i="19"/>
  <c r="F40" i="19"/>
  <c r="I40" i="19"/>
  <c r="D40" i="19"/>
  <c r="G40" i="19"/>
  <c r="J40" i="19"/>
  <c r="U41" i="41"/>
  <c r="S41" i="41"/>
  <c r="P41" i="41"/>
  <c r="N41" i="41"/>
  <c r="Q41" i="41"/>
  <c r="M41" i="41"/>
  <c r="T41" i="41"/>
  <c r="R41" i="41"/>
  <c r="O41" i="41"/>
  <c r="M141" i="28"/>
  <c r="P141" i="28"/>
  <c r="O141" i="28"/>
  <c r="U141" i="28"/>
  <c r="N141" i="28"/>
  <c r="S141" i="28"/>
  <c r="Q141" i="28"/>
  <c r="R141" i="28"/>
  <c r="T141" i="28"/>
  <c r="M33" i="41"/>
  <c r="U33" i="41"/>
  <c r="S33" i="41"/>
  <c r="Q33" i="41"/>
  <c r="O33" i="41"/>
  <c r="P33" i="41"/>
  <c r="R33" i="41"/>
  <c r="T33" i="41"/>
  <c r="N33" i="41"/>
  <c r="AA61" i="28"/>
  <c r="AP61" i="28"/>
  <c r="AN61" i="28" s="1"/>
  <c r="Z61" i="28"/>
  <c r="AI61" i="28"/>
  <c r="Y61" i="28"/>
  <c r="AH61" i="28"/>
  <c r="AL61" i="28"/>
  <c r="AC61" i="28"/>
  <c r="AK61" i="28"/>
  <c r="AO61" i="28"/>
  <c r="T153" i="42"/>
  <c r="M153" i="42"/>
  <c r="R153" i="42"/>
  <c r="O153" i="42"/>
  <c r="U153" i="42"/>
  <c r="N153" i="42"/>
  <c r="S153" i="42"/>
  <c r="Q153" i="42"/>
  <c r="P153" i="42"/>
  <c r="T121" i="42"/>
  <c r="P121" i="42"/>
  <c r="M121" i="42"/>
  <c r="S121" i="42"/>
  <c r="U121" i="42"/>
  <c r="O121" i="42"/>
  <c r="R121" i="42"/>
  <c r="Q121" i="42"/>
  <c r="N121" i="42"/>
  <c r="T70" i="42"/>
  <c r="S70" i="42"/>
  <c r="Q70" i="42"/>
  <c r="O70" i="42"/>
  <c r="M70" i="42"/>
  <c r="N70" i="42"/>
  <c r="P70" i="42"/>
  <c r="U70" i="42"/>
  <c r="R70" i="42"/>
  <c r="N146" i="28"/>
  <c r="S146" i="28"/>
  <c r="T146" i="28"/>
  <c r="Q146" i="28"/>
  <c r="O146" i="28"/>
  <c r="M146" i="28"/>
  <c r="U146" i="28"/>
  <c r="R146" i="28"/>
  <c r="P146" i="28"/>
  <c r="M94" i="28"/>
  <c r="U94" i="28"/>
  <c r="T94" i="28"/>
  <c r="P94" i="28"/>
  <c r="S94" i="28"/>
  <c r="Q94" i="28"/>
  <c r="R94" i="28"/>
  <c r="N94" i="28"/>
  <c r="O94" i="28"/>
  <c r="E49" i="28"/>
  <c r="C49" i="28"/>
  <c r="K49" i="28"/>
  <c r="G49" i="28"/>
  <c r="F49" i="28"/>
  <c r="I49" i="28"/>
  <c r="H49" i="28"/>
  <c r="D49" i="28"/>
  <c r="J49" i="28"/>
  <c r="Q21" i="28"/>
  <c r="N21" i="28"/>
  <c r="M21" i="28"/>
  <c r="P21" i="28"/>
  <c r="U21" i="28"/>
  <c r="R21" i="28"/>
  <c r="T21" i="28"/>
  <c r="S21" i="28"/>
  <c r="O21" i="28"/>
  <c r="N59" i="41"/>
  <c r="P59" i="41"/>
  <c r="R59" i="41"/>
  <c r="T59" i="41"/>
  <c r="M59" i="41"/>
  <c r="S59" i="41"/>
  <c r="O59" i="41"/>
  <c r="Q59" i="41"/>
  <c r="U59" i="41"/>
  <c r="AP132" i="28"/>
  <c r="AC132" i="28" s="1"/>
  <c r="AO132" i="28"/>
  <c r="AM132" i="28"/>
  <c r="AK132" i="28"/>
  <c r="X132" i="28"/>
  <c r="AP151" i="23"/>
  <c r="AI151" i="23" s="1"/>
  <c r="AC151" i="23"/>
  <c r="AG151" i="23"/>
  <c r="AK151" i="23"/>
  <c r="AA151" i="23"/>
  <c r="N58" i="42"/>
  <c r="U58" i="42"/>
  <c r="R58" i="42"/>
  <c r="Q58" i="42"/>
  <c r="T58" i="42"/>
  <c r="O58" i="42"/>
  <c r="M58" i="42"/>
  <c r="S58" i="42"/>
  <c r="P58" i="42"/>
  <c r="H138" i="40"/>
  <c r="K138" i="40"/>
  <c r="E138" i="40"/>
  <c r="F138" i="40"/>
  <c r="J138" i="40"/>
  <c r="G138" i="40"/>
  <c r="C138" i="40"/>
  <c r="I138" i="40"/>
  <c r="D138" i="40"/>
  <c r="T131" i="28"/>
  <c r="N131" i="28"/>
  <c r="P131" i="28"/>
  <c r="Q131" i="28"/>
  <c r="S131" i="28"/>
  <c r="O131" i="28"/>
  <c r="M131" i="28"/>
  <c r="U131" i="28"/>
  <c r="R131" i="28"/>
  <c r="AP169" i="23"/>
  <c r="AG169" i="23" s="1"/>
  <c r="AI169" i="23"/>
  <c r="Z169" i="23"/>
  <c r="Y169" i="23"/>
  <c r="AC169" i="23"/>
  <c r="AP50" i="23"/>
  <c r="Y50" i="23" s="1"/>
  <c r="AH50" i="23"/>
  <c r="AF50" i="23"/>
  <c r="AN50" i="23"/>
  <c r="AK50" i="23"/>
  <c r="M57" i="28"/>
  <c r="S57" i="28"/>
  <c r="P57" i="28"/>
  <c r="Q57" i="28"/>
  <c r="T57" i="28"/>
  <c r="U57" i="28"/>
  <c r="O57" i="28"/>
  <c r="R57" i="28"/>
  <c r="N57" i="28"/>
  <c r="T68" i="23"/>
  <c r="M68" i="23"/>
  <c r="N68" i="23"/>
  <c r="O68" i="23"/>
  <c r="R68" i="23"/>
  <c r="Q68" i="23"/>
  <c r="P68" i="23"/>
  <c r="U68" i="23"/>
  <c r="S68" i="23"/>
  <c r="AP30" i="23"/>
  <c r="AD30" i="23"/>
  <c r="AJ30" i="23"/>
  <c r="AK30" i="23"/>
  <c r="AO30" i="23"/>
  <c r="AM30" i="23"/>
  <c r="X30" i="23"/>
  <c r="W30" i="23"/>
  <c r="AI30" i="23"/>
  <c r="AG30" i="23"/>
  <c r="Y30" i="23"/>
  <c r="Z30" i="23"/>
  <c r="AN30" i="23"/>
  <c r="AC30" i="23"/>
  <c r="AF30" i="23"/>
  <c r="AA30" i="23"/>
  <c r="AE30" i="23"/>
  <c r="AH30" i="23"/>
  <c r="AB30" i="23"/>
  <c r="AL30" i="23"/>
  <c r="AP59" i="23"/>
  <c r="AO59" i="23"/>
  <c r="AN59" i="23"/>
  <c r="AE59" i="23"/>
  <c r="AF59" i="23"/>
  <c r="AL59" i="23"/>
  <c r="AG59" i="23"/>
  <c r="AH59" i="23"/>
  <c r="X59" i="23"/>
  <c r="AD59" i="23"/>
  <c r="AI59" i="23"/>
  <c r="AC59" i="23"/>
  <c r="Z59" i="23"/>
  <c r="AK59" i="23"/>
  <c r="AJ59" i="23"/>
  <c r="AA59" i="23"/>
  <c r="AB59" i="23"/>
  <c r="W59" i="23"/>
  <c r="AM59" i="23"/>
  <c r="Y59" i="23"/>
  <c r="M71" i="41"/>
  <c r="U71" i="41"/>
  <c r="N71" i="41"/>
  <c r="Q71" i="41"/>
  <c r="O71" i="41"/>
  <c r="R71" i="41"/>
  <c r="S71" i="41"/>
  <c r="T71" i="41"/>
  <c r="P71" i="41"/>
  <c r="N166" i="28"/>
  <c r="M166" i="28"/>
  <c r="S166" i="28"/>
  <c r="P166" i="28"/>
  <c r="U166" i="28"/>
  <c r="Q166" i="28"/>
  <c r="O166" i="28"/>
  <c r="R166" i="28"/>
  <c r="T166" i="28"/>
  <c r="AP131" i="23"/>
  <c r="AG131" i="23" s="1"/>
  <c r="X131" i="23"/>
  <c r="AM131" i="23"/>
  <c r="AA131" i="23"/>
  <c r="AE131" i="23"/>
  <c r="AC81" i="28"/>
  <c r="AP81" i="28"/>
  <c r="Z81" i="28" s="1"/>
  <c r="Y81" i="28"/>
  <c r="AK81" i="28"/>
  <c r="AD81" i="28"/>
  <c r="AB81" i="28"/>
  <c r="AN81" i="28"/>
  <c r="X81" i="28"/>
  <c r="AE81" i="28"/>
  <c r="AL81" i="28"/>
  <c r="I79" i="23"/>
  <c r="H79" i="23"/>
  <c r="D79" i="23"/>
  <c r="K79" i="23"/>
  <c r="C79" i="23"/>
  <c r="G79" i="23"/>
  <c r="F79" i="23"/>
  <c r="E79" i="23"/>
  <c r="J79" i="23"/>
  <c r="M86" i="40"/>
  <c r="S86" i="40"/>
  <c r="U86" i="40"/>
  <c r="T86" i="40"/>
  <c r="O86" i="40"/>
  <c r="P86" i="40"/>
  <c r="N86" i="40"/>
  <c r="Q86" i="40"/>
  <c r="R86" i="40"/>
  <c r="O121" i="40"/>
  <c r="N121" i="40"/>
  <c r="Q121" i="40"/>
  <c r="U121" i="40"/>
  <c r="M121" i="40"/>
  <c r="T121" i="40"/>
  <c r="R121" i="40"/>
  <c r="P121" i="40"/>
  <c r="S121" i="40"/>
  <c r="AP93" i="23"/>
  <c r="Z93" i="23" s="1"/>
  <c r="X93" i="23"/>
  <c r="AO93" i="23"/>
  <c r="AF93" i="23"/>
  <c r="AI93" i="23"/>
  <c r="AH93" i="23"/>
  <c r="AM93" i="23"/>
  <c r="W93" i="23"/>
  <c r="AE93" i="23"/>
  <c r="AK93" i="23"/>
  <c r="AJ93" i="23"/>
  <c r="AL93" i="23"/>
  <c r="AD93" i="23"/>
  <c r="Y93" i="23"/>
  <c r="AA93" i="23"/>
  <c r="AP132" i="40"/>
  <c r="AL132" i="40" s="1"/>
  <c r="X132" i="40"/>
  <c r="AA132" i="40"/>
  <c r="AJ132" i="40"/>
  <c r="AC132" i="40"/>
  <c r="N113" i="23"/>
  <c r="U113" i="23"/>
  <c r="R113" i="23"/>
  <c r="Q113" i="23"/>
  <c r="O113" i="23"/>
  <c r="S113" i="23"/>
  <c r="P113" i="23"/>
  <c r="M113" i="23"/>
  <c r="T113" i="23"/>
  <c r="H40" i="28"/>
  <c r="F40" i="28"/>
  <c r="C40" i="28"/>
  <c r="G40" i="28"/>
  <c r="I40" i="28"/>
  <c r="D40" i="28"/>
  <c r="E40" i="28"/>
  <c r="J40" i="28"/>
  <c r="K40" i="28"/>
  <c r="R149" i="42"/>
  <c r="T149" i="42"/>
  <c r="Q149" i="42"/>
  <c r="U149" i="42"/>
  <c r="M149" i="42"/>
  <c r="N149" i="42"/>
  <c r="O149" i="42"/>
  <c r="S149" i="42"/>
  <c r="P149" i="42"/>
  <c r="S61" i="23"/>
  <c r="N61" i="23"/>
  <c r="P61" i="23"/>
  <c r="R61" i="23"/>
  <c r="U61" i="23"/>
  <c r="M61" i="23"/>
  <c r="Q61" i="23"/>
  <c r="O61" i="23"/>
  <c r="T61" i="23"/>
  <c r="P12" i="28"/>
  <c r="Q12" i="28"/>
  <c r="N12" i="28"/>
  <c r="O12" i="28"/>
  <c r="U12" i="28"/>
  <c r="R12" i="28"/>
  <c r="T12" i="28"/>
  <c r="M12" i="28"/>
  <c r="S12" i="28"/>
  <c r="U104" i="41"/>
  <c r="T104" i="41"/>
  <c r="M104" i="41"/>
  <c r="S104" i="41"/>
  <c r="R104" i="41"/>
  <c r="N104" i="41"/>
  <c r="Q104" i="41"/>
  <c r="P104" i="41"/>
  <c r="O104" i="41"/>
  <c r="C170" i="21"/>
  <c r="G170" i="21"/>
  <c r="J170" i="21"/>
  <c r="D170" i="21"/>
  <c r="I170" i="21"/>
  <c r="E170" i="21"/>
  <c r="K170" i="21"/>
  <c r="H170" i="21"/>
  <c r="F170" i="21"/>
  <c r="Q111" i="40"/>
  <c r="R111" i="40"/>
  <c r="M111" i="40"/>
  <c r="P111" i="40"/>
  <c r="T111" i="40"/>
  <c r="U111" i="40"/>
  <c r="O111" i="40"/>
  <c r="S111" i="40"/>
  <c r="N111" i="40"/>
  <c r="K31" i="26"/>
  <c r="D31" i="26"/>
  <c r="I31" i="26"/>
  <c r="H31" i="26"/>
  <c r="F31" i="26"/>
  <c r="E31" i="26"/>
  <c r="G31" i="26"/>
  <c r="C31" i="26"/>
  <c r="J31" i="26"/>
  <c r="R58" i="28"/>
  <c r="U58" i="28"/>
  <c r="P58" i="28"/>
  <c r="S58" i="28"/>
  <c r="N58" i="28"/>
  <c r="Q58" i="28"/>
  <c r="M58" i="28"/>
  <c r="T58" i="28"/>
  <c r="O58" i="28"/>
  <c r="AP8" i="28"/>
  <c r="W8" i="28" s="1"/>
  <c r="AG8" i="28"/>
  <c r="AO8" i="28"/>
  <c r="X8" i="28"/>
  <c r="AI8" i="28"/>
  <c r="Z8" i="28"/>
  <c r="AJ8" i="28"/>
  <c r="AK8" i="28"/>
  <c r="AH8" i="28"/>
  <c r="AN8" i="28"/>
  <c r="AP54" i="23"/>
  <c r="Y54" i="23" s="1"/>
  <c r="W54" i="23"/>
  <c r="AA54" i="23"/>
  <c r="AI54" i="23"/>
  <c r="AF54" i="23"/>
  <c r="AM54" i="23"/>
  <c r="AK54" i="23"/>
  <c r="X54" i="23"/>
  <c r="AC54" i="23"/>
  <c r="AL54" i="23"/>
  <c r="AN33" i="23"/>
  <c r="AP33" i="23"/>
  <c r="Z33" i="23"/>
  <c r="AF33" i="23"/>
  <c r="AG33" i="23"/>
  <c r="AK33" i="23"/>
  <c r="X33" i="23"/>
  <c r="AB33" i="23"/>
  <c r="AO33" i="23"/>
  <c r="Y33" i="23"/>
  <c r="AA33" i="23"/>
  <c r="AE33" i="23"/>
  <c r="AH33" i="23"/>
  <c r="AC33" i="23"/>
  <c r="W33" i="23"/>
  <c r="AL33" i="23"/>
  <c r="AJ33" i="23"/>
  <c r="AM33" i="23"/>
  <c r="AD33" i="23"/>
  <c r="AI33" i="23"/>
  <c r="S108" i="40"/>
  <c r="U108" i="40"/>
  <c r="N108" i="40"/>
  <c r="P108" i="40"/>
  <c r="R108" i="40"/>
  <c r="T108" i="40"/>
  <c r="O108" i="40"/>
  <c r="M108" i="40"/>
  <c r="Q108" i="40"/>
  <c r="N50" i="42"/>
  <c r="U50" i="42"/>
  <c r="R50" i="42"/>
  <c r="M50" i="42"/>
  <c r="P50" i="42"/>
  <c r="Q50" i="42"/>
  <c r="O50" i="42"/>
  <c r="S50" i="42"/>
  <c r="T50" i="42"/>
  <c r="AP177" i="28"/>
  <c r="AE177" i="28" s="1"/>
  <c r="AJ177" i="28"/>
  <c r="AF177" i="28"/>
  <c r="AI177" i="28"/>
  <c r="AA177" i="28"/>
  <c r="AD177" i="28"/>
  <c r="AH177" i="28"/>
  <c r="AK177" i="28"/>
  <c r="X177" i="28"/>
  <c r="AG177" i="28"/>
  <c r="AM177" i="28"/>
  <c r="AB177" i="28"/>
  <c r="W177" i="28"/>
  <c r="AL177" i="28"/>
  <c r="AO177" i="28"/>
  <c r="AP87" i="28"/>
  <c r="AN87" i="28" s="1"/>
  <c r="AM87" i="28"/>
  <c r="AB87" i="28"/>
  <c r="Y87" i="28"/>
  <c r="X87" i="28"/>
  <c r="AF87" i="28"/>
  <c r="AG87" i="28"/>
  <c r="AC87" i="28"/>
  <c r="AK87" i="28"/>
  <c r="AL87" i="28"/>
  <c r="AE87" i="28"/>
  <c r="AH87" i="28"/>
  <c r="AD87" i="28"/>
  <c r="AJ87" i="28"/>
  <c r="AI87" i="28"/>
  <c r="N62" i="42"/>
  <c r="U62" i="42"/>
  <c r="R62" i="42"/>
  <c r="T62" i="42"/>
  <c r="O62" i="42"/>
  <c r="Q62" i="42"/>
  <c r="M62" i="42"/>
  <c r="S62" i="42"/>
  <c r="P62" i="42"/>
  <c r="AP24" i="23"/>
  <c r="AK24" i="23" s="1"/>
  <c r="Y24" i="23"/>
  <c r="AD24" i="23"/>
  <c r="AB24" i="23"/>
  <c r="W24" i="23"/>
  <c r="Z158" i="23"/>
  <c r="AP158" i="23"/>
  <c r="AL158" i="23" s="1"/>
  <c r="AM158" i="23"/>
  <c r="AK158" i="23"/>
  <c r="AE158" i="23"/>
  <c r="AN158" i="23"/>
  <c r="AO158" i="23"/>
  <c r="AI158" i="23"/>
  <c r="AA158" i="23"/>
  <c r="AF158" i="23"/>
  <c r="AP2" i="28"/>
  <c r="AD2" i="28" s="1"/>
  <c r="AJ2" i="28"/>
  <c r="AL2" i="28"/>
  <c r="Y2" i="28"/>
  <c r="AB2" i="28"/>
  <c r="E110" i="26"/>
  <c r="J110" i="26"/>
  <c r="G110" i="26"/>
  <c r="K110" i="26"/>
  <c r="C110" i="26"/>
  <c r="F110" i="26"/>
  <c r="D110" i="26"/>
  <c r="I110" i="26"/>
  <c r="H110" i="26"/>
  <c r="R93" i="40"/>
  <c r="S93" i="40"/>
  <c r="T93" i="40"/>
  <c r="P93" i="40"/>
  <c r="Q93" i="40"/>
  <c r="N93" i="40"/>
  <c r="O93" i="40"/>
  <c r="M93" i="40"/>
  <c r="U93" i="40"/>
  <c r="T112" i="28"/>
  <c r="S112" i="28"/>
  <c r="U112" i="28"/>
  <c r="N112" i="28"/>
  <c r="P112" i="28"/>
  <c r="O112" i="28"/>
  <c r="Q112" i="28"/>
  <c r="M112" i="28"/>
  <c r="R112" i="28"/>
  <c r="U152" i="42"/>
  <c r="S152" i="42"/>
  <c r="Q152" i="42"/>
  <c r="T152" i="42"/>
  <c r="M152" i="42"/>
  <c r="P152" i="42"/>
  <c r="O152" i="42"/>
  <c r="N152" i="42"/>
  <c r="R152" i="42"/>
  <c r="R168" i="42"/>
  <c r="O168" i="42"/>
  <c r="U168" i="42"/>
  <c r="S168" i="42"/>
  <c r="P168" i="42"/>
  <c r="T168" i="42"/>
  <c r="Q168" i="42"/>
  <c r="N168" i="42"/>
  <c r="M168" i="42"/>
  <c r="N32" i="42"/>
  <c r="U32" i="42"/>
  <c r="P32" i="42"/>
  <c r="S32" i="42"/>
  <c r="R32" i="42"/>
  <c r="Q32" i="42"/>
  <c r="O32" i="42"/>
  <c r="M32" i="42"/>
  <c r="T32" i="42"/>
  <c r="AP48" i="23"/>
  <c r="AM48" i="23"/>
  <c r="AL48" i="23"/>
  <c r="AF48" i="23"/>
  <c r="Z48" i="23"/>
  <c r="AN48" i="23"/>
  <c r="AJ48" i="23"/>
  <c r="AB48" i="23"/>
  <c r="AK48" i="23"/>
  <c r="AD48" i="23"/>
  <c r="AO48" i="23"/>
  <c r="AH48" i="23"/>
  <c r="AG48" i="23"/>
  <c r="AA48" i="23"/>
  <c r="AI48" i="23"/>
  <c r="AC48" i="23"/>
  <c r="W48" i="23"/>
  <c r="AE48" i="23"/>
  <c r="X48" i="23"/>
  <c r="Y48" i="23"/>
  <c r="S37" i="28"/>
  <c r="T37" i="28"/>
  <c r="R37" i="28"/>
  <c r="M37" i="28"/>
  <c r="N37" i="28"/>
  <c r="P37" i="28"/>
  <c r="U37" i="28"/>
  <c r="Q37" i="28"/>
  <c r="O37" i="28"/>
  <c r="AP85" i="23"/>
  <c r="AH85" i="23" s="1"/>
  <c r="X85" i="23"/>
  <c r="AO85" i="23"/>
  <c r="AC85" i="23"/>
  <c r="Y85" i="23"/>
  <c r="AG85" i="23"/>
  <c r="AA85" i="23"/>
  <c r="AL85" i="23"/>
  <c r="AB85" i="23"/>
  <c r="AN85" i="23"/>
  <c r="AD85" i="23"/>
  <c r="W85" i="23"/>
  <c r="AK85" i="23"/>
  <c r="AM85" i="23"/>
  <c r="Z85" i="23"/>
  <c r="G10" i="19"/>
  <c r="C10" i="19"/>
  <c r="E10" i="19"/>
  <c r="D10" i="19"/>
  <c r="K10" i="19"/>
  <c r="H10" i="19"/>
  <c r="F10" i="19"/>
  <c r="J10" i="19"/>
  <c r="I10" i="19"/>
  <c r="E99" i="28"/>
  <c r="C99" i="28"/>
  <c r="G99" i="28"/>
  <c r="H99" i="28"/>
  <c r="J99" i="28"/>
  <c r="I99" i="28"/>
  <c r="K99" i="28"/>
  <c r="D99" i="28"/>
  <c r="F99" i="28"/>
  <c r="H2" i="23"/>
  <c r="K2" i="23"/>
  <c r="C2" i="23"/>
  <c r="E2" i="23"/>
  <c r="G2" i="23"/>
  <c r="J2" i="23"/>
  <c r="F2" i="23"/>
  <c r="D2" i="23"/>
  <c r="I2" i="23"/>
  <c r="D64" i="28"/>
  <c r="H64" i="28"/>
  <c r="J64" i="28"/>
  <c r="C64" i="28"/>
  <c r="I64" i="28"/>
  <c r="G64" i="28"/>
  <c r="K64" i="28"/>
  <c r="E64" i="28"/>
  <c r="F64" i="28"/>
  <c r="G74" i="26"/>
  <c r="J74" i="26"/>
  <c r="E74" i="26"/>
  <c r="H74" i="26"/>
  <c r="K74" i="26"/>
  <c r="D74" i="26"/>
  <c r="I74" i="26"/>
  <c r="F74" i="26"/>
  <c r="C74" i="26"/>
  <c r="Q71" i="40"/>
  <c r="M71" i="40"/>
  <c r="S71" i="40"/>
  <c r="R71" i="40"/>
  <c r="T71" i="40"/>
  <c r="N71" i="40"/>
  <c r="U71" i="40"/>
  <c r="P71" i="40"/>
  <c r="O71" i="40"/>
  <c r="R75" i="42"/>
  <c r="U75" i="42"/>
  <c r="M75" i="42"/>
  <c r="P75" i="42"/>
  <c r="Q75" i="42"/>
  <c r="T75" i="42"/>
  <c r="N75" i="42"/>
  <c r="O75" i="42"/>
  <c r="S75" i="42"/>
  <c r="Q93" i="28"/>
  <c r="R93" i="28"/>
  <c r="O93" i="28"/>
  <c r="U93" i="28"/>
  <c r="N93" i="28"/>
  <c r="T93" i="28"/>
  <c r="M93" i="28"/>
  <c r="P93" i="28"/>
  <c r="S93" i="28"/>
  <c r="J64" i="40"/>
  <c r="C64" i="40"/>
  <c r="H64" i="40"/>
  <c r="D64" i="40"/>
  <c r="F64" i="40"/>
  <c r="G64" i="40"/>
  <c r="I64" i="40"/>
  <c r="K64" i="40"/>
  <c r="E64" i="40"/>
  <c r="T176" i="42"/>
  <c r="N176" i="42"/>
  <c r="S176" i="42"/>
  <c r="R176" i="42"/>
  <c r="Q176" i="42"/>
  <c r="U176" i="42"/>
  <c r="P176" i="42"/>
  <c r="M176" i="42"/>
  <c r="O176" i="42"/>
  <c r="AF67" i="23"/>
  <c r="AP67" i="23"/>
  <c r="AL67" i="23"/>
  <c r="AI67" i="23"/>
  <c r="Y67" i="23"/>
  <c r="W67" i="23"/>
  <c r="AN67" i="23"/>
  <c r="AO67" i="23"/>
  <c r="AH67" i="23"/>
  <c r="AC67" i="23"/>
  <c r="AE67" i="23"/>
  <c r="AG67" i="23"/>
  <c r="AA67" i="23"/>
  <c r="Z67" i="23"/>
  <c r="AJ67" i="23"/>
  <c r="AK67" i="23"/>
  <c r="AM67" i="23"/>
  <c r="X67" i="23"/>
  <c r="AD67" i="23"/>
  <c r="AB67" i="23"/>
  <c r="AP37" i="41"/>
  <c r="AJ37" i="41" s="1"/>
  <c r="Y37" i="41"/>
  <c r="AB37" i="41"/>
  <c r="AE37" i="41"/>
  <c r="AH37" i="41"/>
  <c r="AA37" i="41"/>
  <c r="AF37" i="41"/>
  <c r="AN37" i="41"/>
  <c r="AO37" i="41"/>
  <c r="AG37" i="41"/>
  <c r="AP59" i="28"/>
  <c r="AK59" i="28" s="1"/>
  <c r="AE59" i="28"/>
  <c r="AG59" i="28"/>
  <c r="AD59" i="28"/>
  <c r="X59" i="28"/>
  <c r="AJ59" i="28"/>
  <c r="AN59" i="28"/>
  <c r="Z59" i="28"/>
  <c r="AO59" i="28"/>
  <c r="AB59" i="28"/>
  <c r="N103" i="42"/>
  <c r="P103" i="42"/>
  <c r="T103" i="42"/>
  <c r="O103" i="42"/>
  <c r="R103" i="42"/>
  <c r="U103" i="42"/>
  <c r="Q103" i="42"/>
  <c r="S103" i="42"/>
  <c r="M103" i="42"/>
  <c r="F163" i="26"/>
  <c r="C163" i="26"/>
  <c r="K163" i="26"/>
  <c r="I163" i="26"/>
  <c r="J163" i="26"/>
  <c r="G163" i="26"/>
  <c r="D163" i="26"/>
  <c r="E163" i="26"/>
  <c r="H163" i="26"/>
  <c r="F44" i="40"/>
  <c r="H44" i="40"/>
  <c r="C44" i="40"/>
  <c r="J44" i="40"/>
  <c r="K44" i="40"/>
  <c r="G44" i="40"/>
  <c r="E44" i="40"/>
  <c r="I44" i="40"/>
  <c r="D44" i="40"/>
  <c r="Q39" i="41"/>
  <c r="S39" i="41"/>
  <c r="T39" i="41"/>
  <c r="M39" i="41"/>
  <c r="U39" i="41"/>
  <c r="O39" i="41"/>
  <c r="R39" i="41"/>
  <c r="P39" i="41"/>
  <c r="N39" i="41"/>
  <c r="E171" i="28"/>
  <c r="H171" i="28"/>
  <c r="D171" i="28"/>
  <c r="C171" i="28"/>
  <c r="J171" i="28"/>
  <c r="I171" i="28"/>
  <c r="F171" i="28"/>
  <c r="K171" i="28"/>
  <c r="G171" i="28"/>
  <c r="J105" i="28"/>
  <c r="I105" i="28"/>
  <c r="D105" i="28"/>
  <c r="K105" i="28"/>
  <c r="F105" i="28"/>
  <c r="H105" i="28"/>
  <c r="G105" i="28"/>
  <c r="C105" i="28"/>
  <c r="E105" i="28"/>
  <c r="Q30" i="42"/>
  <c r="R30" i="42"/>
  <c r="P30" i="42"/>
  <c r="O30" i="42"/>
  <c r="M30" i="42"/>
  <c r="U30" i="42"/>
  <c r="T30" i="42"/>
  <c r="S30" i="42"/>
  <c r="N30" i="42"/>
  <c r="AE41" i="23"/>
  <c r="AP41" i="23"/>
  <c r="AH41" i="23"/>
  <c r="Y41" i="23"/>
  <c r="AD41" i="23"/>
  <c r="AC41" i="23"/>
  <c r="AF41" i="23"/>
  <c r="X41" i="23"/>
  <c r="AO41" i="23"/>
  <c r="AB41" i="23"/>
  <c r="Z41" i="23"/>
  <c r="AJ41" i="23"/>
  <c r="AK41" i="23"/>
  <c r="AN41" i="23"/>
  <c r="AL41" i="23"/>
  <c r="AI41" i="23"/>
  <c r="W41" i="23"/>
  <c r="AM41" i="23"/>
  <c r="AA41" i="23"/>
  <c r="AG41" i="23"/>
  <c r="O128" i="23"/>
  <c r="M128" i="23"/>
  <c r="S128" i="23"/>
  <c r="T128" i="23"/>
  <c r="N128" i="23"/>
  <c r="R128" i="23"/>
  <c r="P128" i="23"/>
  <c r="Q128" i="23"/>
  <c r="U128" i="23"/>
  <c r="H114" i="40"/>
  <c r="G114" i="40"/>
  <c r="E114" i="40"/>
  <c r="D114" i="40"/>
  <c r="F114" i="40"/>
  <c r="I114" i="40"/>
  <c r="C114" i="40"/>
  <c r="J114" i="40"/>
  <c r="K114" i="40"/>
  <c r="H5" i="41"/>
  <c r="I5" i="41"/>
  <c r="D5" i="41"/>
  <c r="E5" i="41"/>
  <c r="G5" i="41"/>
  <c r="F5" i="41"/>
  <c r="K5" i="41"/>
  <c r="C5" i="41"/>
  <c r="J5" i="41"/>
  <c r="P70" i="28"/>
  <c r="R70" i="28"/>
  <c r="N70" i="28"/>
  <c r="O70" i="28"/>
  <c r="U70" i="28"/>
  <c r="M70" i="28"/>
  <c r="S70" i="28"/>
  <c r="T70" i="28"/>
  <c r="Q70" i="28"/>
  <c r="D80" i="42"/>
  <c r="G80" i="42"/>
  <c r="J80" i="42"/>
  <c r="I80" i="42"/>
  <c r="H80" i="42"/>
  <c r="E80" i="42"/>
  <c r="K80" i="42"/>
  <c r="F80" i="42"/>
  <c r="C80" i="42"/>
  <c r="J136" i="41"/>
  <c r="D136" i="41"/>
  <c r="F136" i="41"/>
  <c r="E136" i="41"/>
  <c r="I136" i="41"/>
  <c r="G136" i="41"/>
  <c r="H136" i="41"/>
  <c r="C136" i="41"/>
  <c r="K136" i="41"/>
  <c r="R86" i="42"/>
  <c r="O86" i="42"/>
  <c r="T86" i="42"/>
  <c r="S86" i="42"/>
  <c r="N86" i="42"/>
  <c r="M86" i="42"/>
  <c r="U86" i="42"/>
  <c r="P86" i="42"/>
  <c r="Q86" i="42"/>
  <c r="D9" i="40"/>
  <c r="C9" i="40"/>
  <c r="J9" i="40"/>
  <c r="H9" i="40"/>
  <c r="I9" i="40"/>
  <c r="E9" i="40"/>
  <c r="G9" i="40"/>
  <c r="K9" i="40"/>
  <c r="F9" i="40"/>
  <c r="R78" i="40"/>
  <c r="U78" i="40"/>
  <c r="S78" i="40"/>
  <c r="Q78" i="40"/>
  <c r="T78" i="40"/>
  <c r="O78" i="40"/>
  <c r="N78" i="40"/>
  <c r="P78" i="40"/>
  <c r="M78" i="40"/>
  <c r="AP107" i="23"/>
  <c r="AD107" i="23"/>
  <c r="AB107" i="23"/>
  <c r="AL107" i="23"/>
  <c r="AA107" i="23"/>
  <c r="AG107" i="23"/>
  <c r="AE107" i="23"/>
  <c r="AH107" i="23"/>
  <c r="AJ107" i="23"/>
  <c r="Z107" i="23"/>
  <c r="AI107" i="23"/>
  <c r="W107" i="23"/>
  <c r="X107" i="23"/>
  <c r="Y107" i="23"/>
  <c r="AK107" i="23"/>
  <c r="AM107" i="23"/>
  <c r="AO107" i="23"/>
  <c r="AF107" i="23"/>
  <c r="AC107" i="23"/>
  <c r="AN107" i="23"/>
  <c r="O172" i="42"/>
  <c r="S172" i="42"/>
  <c r="T172" i="42"/>
  <c r="P172" i="42"/>
  <c r="R172" i="42"/>
  <c r="M172" i="42"/>
  <c r="Q172" i="42"/>
  <c r="N172" i="42"/>
  <c r="U172" i="42"/>
  <c r="F84" i="23"/>
  <c r="I84" i="23"/>
  <c r="K84" i="23"/>
  <c r="C84" i="23"/>
  <c r="H84" i="23"/>
  <c r="G84" i="23"/>
  <c r="E84" i="23"/>
  <c r="J84" i="23"/>
  <c r="D84" i="23"/>
  <c r="S112" i="23"/>
  <c r="O112" i="23"/>
  <c r="T112" i="23"/>
  <c r="Q112" i="23"/>
  <c r="N112" i="23"/>
  <c r="M112" i="23"/>
  <c r="U112" i="23"/>
  <c r="P112" i="23"/>
  <c r="R112" i="23"/>
  <c r="O134" i="40"/>
  <c r="R134" i="40"/>
  <c r="M134" i="40"/>
  <c r="P134" i="40"/>
  <c r="S134" i="40"/>
  <c r="U134" i="40"/>
  <c r="T134" i="40"/>
  <c r="N134" i="40"/>
  <c r="Q134" i="40"/>
  <c r="AP104" i="28"/>
  <c r="Z104" i="28" s="1"/>
  <c r="X104" i="28"/>
  <c r="AA104" i="28"/>
  <c r="AL104" i="28"/>
  <c r="AE104" i="28"/>
  <c r="AM104" i="28"/>
  <c r="AH104" i="28"/>
  <c r="AN104" i="28"/>
  <c r="AD104" i="28"/>
  <c r="W104" i="28"/>
  <c r="AK104" i="28"/>
  <c r="AI104" i="28"/>
  <c r="AF104" i="28"/>
  <c r="AG104" i="28"/>
  <c r="Y104" i="28"/>
  <c r="M46" i="40"/>
  <c r="P46" i="40"/>
  <c r="T46" i="40"/>
  <c r="S46" i="40"/>
  <c r="N46" i="40"/>
  <c r="Q46" i="40"/>
  <c r="R46" i="40"/>
  <c r="U46" i="40"/>
  <c r="O46" i="40"/>
  <c r="AJ162" i="28"/>
  <c r="AE162" i="28"/>
  <c r="AK162" i="28"/>
  <c r="AA162" i="28"/>
  <c r="AB162" i="28"/>
  <c r="AL162" i="28"/>
  <c r="Z162" i="28"/>
  <c r="AG162" i="28"/>
  <c r="AD162" i="28"/>
  <c r="AH162" i="28"/>
  <c r="AP162" i="28"/>
  <c r="AI162" i="28" s="1"/>
  <c r="T33" i="28"/>
  <c r="P33" i="28"/>
  <c r="U33" i="28"/>
  <c r="O33" i="28"/>
  <c r="M33" i="28"/>
  <c r="S33" i="28"/>
  <c r="Q33" i="28"/>
  <c r="N33" i="28"/>
  <c r="R33" i="28"/>
  <c r="AP127" i="23"/>
  <c r="AF127" i="23" s="1"/>
  <c r="X127" i="23"/>
  <c r="AH127" i="23"/>
  <c r="AE127" i="23"/>
  <c r="AD127" i="23"/>
  <c r="AK127" i="23"/>
  <c r="Z127" i="23"/>
  <c r="AB127" i="23"/>
  <c r="AM127" i="23"/>
  <c r="AL127" i="23"/>
  <c r="I159" i="21"/>
  <c r="H159" i="21"/>
  <c r="G159" i="21"/>
  <c r="D159" i="21"/>
  <c r="K159" i="21"/>
  <c r="C159" i="21"/>
  <c r="F159" i="21"/>
  <c r="E159" i="21"/>
  <c r="J159" i="21"/>
  <c r="R159" i="42"/>
  <c r="P159" i="42"/>
  <c r="Q159" i="42"/>
  <c r="T159" i="42"/>
  <c r="M159" i="42"/>
  <c r="O159" i="42"/>
  <c r="U159" i="42"/>
  <c r="N159" i="42"/>
  <c r="S159" i="42"/>
  <c r="F28" i="28"/>
  <c r="K28" i="28"/>
  <c r="G28" i="28"/>
  <c r="D28" i="28"/>
  <c r="E28" i="28"/>
  <c r="H28" i="28"/>
  <c r="J28" i="28"/>
  <c r="C28" i="28"/>
  <c r="I28" i="28"/>
  <c r="S80" i="41"/>
  <c r="Q80" i="41"/>
  <c r="O80" i="41"/>
  <c r="P80" i="41"/>
  <c r="T80" i="41"/>
  <c r="R80" i="41"/>
  <c r="M80" i="41"/>
  <c r="U80" i="41"/>
  <c r="N80" i="41"/>
  <c r="S47" i="41"/>
  <c r="R47" i="41"/>
  <c r="U47" i="41"/>
  <c r="O47" i="41"/>
  <c r="Q47" i="41"/>
  <c r="P47" i="41"/>
  <c r="T47" i="41"/>
  <c r="M47" i="41"/>
  <c r="N47" i="41"/>
  <c r="AP6" i="28"/>
  <c r="AF6" i="28"/>
  <c r="X6" i="28"/>
  <c r="AM6" i="28"/>
  <c r="Y6" i="28"/>
  <c r="AA6" i="28"/>
  <c r="W6" i="28"/>
  <c r="AI6" i="28"/>
  <c r="AE6" i="28"/>
  <c r="AC6" i="28"/>
  <c r="Z6" i="28"/>
  <c r="AO6" i="28"/>
  <c r="AK6" i="28"/>
  <c r="AG6" i="28"/>
  <c r="AN6" i="28"/>
  <c r="AH6" i="28"/>
  <c r="AJ6" i="28"/>
  <c r="AB6" i="28"/>
  <c r="AD6" i="28"/>
  <c r="AL6" i="28"/>
  <c r="S146" i="41"/>
  <c r="U146" i="41"/>
  <c r="M146" i="41"/>
  <c r="O146" i="41"/>
  <c r="T146" i="41"/>
  <c r="N146" i="41"/>
  <c r="Q146" i="41"/>
  <c r="R146" i="41"/>
  <c r="P146" i="41"/>
  <c r="AP25" i="23"/>
  <c r="AD25" i="23" s="1"/>
  <c r="AE25" i="23"/>
  <c r="AN25" i="23"/>
  <c r="Z25" i="23"/>
  <c r="AM25" i="23"/>
  <c r="AH25" i="23"/>
  <c r="AC25" i="23"/>
  <c r="AB25" i="23"/>
  <c r="AG25" i="23"/>
  <c r="AO25" i="23"/>
  <c r="AJ25" i="23"/>
  <c r="Y25" i="23"/>
  <c r="AK25" i="23"/>
  <c r="AI25" i="23"/>
  <c r="AL25" i="23"/>
  <c r="G72" i="40"/>
  <c r="E72" i="40"/>
  <c r="F72" i="40"/>
  <c r="I72" i="40"/>
  <c r="J72" i="40"/>
  <c r="K72" i="40"/>
  <c r="C72" i="40"/>
  <c r="H72" i="40"/>
  <c r="D72" i="40"/>
  <c r="K140" i="28"/>
  <c r="I140" i="28"/>
  <c r="G140" i="28"/>
  <c r="H140" i="28"/>
  <c r="C140" i="28"/>
  <c r="E140" i="28"/>
  <c r="D140" i="28"/>
  <c r="J140" i="28"/>
  <c r="F140" i="28"/>
  <c r="D137" i="41"/>
  <c r="I137" i="41"/>
  <c r="C137" i="41"/>
  <c r="H137" i="41"/>
  <c r="K137" i="41"/>
  <c r="E137" i="41"/>
  <c r="F137" i="41"/>
  <c r="G137" i="41"/>
  <c r="J137" i="41"/>
  <c r="J150" i="41"/>
  <c r="K150" i="41"/>
  <c r="G150" i="41"/>
  <c r="E150" i="41"/>
  <c r="I150" i="41"/>
  <c r="D150" i="41"/>
  <c r="H150" i="41"/>
  <c r="C150" i="41"/>
  <c r="F150" i="41"/>
  <c r="AP161" i="28"/>
  <c r="AD161" i="28" s="1"/>
  <c r="W161" i="28"/>
  <c r="AL161" i="28"/>
  <c r="AN161" i="28"/>
  <c r="Y161" i="28"/>
  <c r="AM161" i="28"/>
  <c r="AH161" i="28"/>
  <c r="AG161" i="28"/>
  <c r="AE161" i="28"/>
  <c r="AJ161" i="28"/>
  <c r="AB161" i="28"/>
  <c r="AC161" i="28"/>
  <c r="X161" i="28"/>
  <c r="AF161" i="28"/>
  <c r="AK161" i="28"/>
  <c r="J151" i="41"/>
  <c r="F151" i="41"/>
  <c r="G151" i="41"/>
  <c r="H151" i="41"/>
  <c r="I151" i="41"/>
  <c r="K151" i="41"/>
  <c r="E151" i="41"/>
  <c r="D151" i="41"/>
  <c r="C151" i="41"/>
  <c r="H116" i="23"/>
  <c r="I116" i="23"/>
  <c r="C116" i="23"/>
  <c r="K116" i="23"/>
  <c r="F116" i="23"/>
  <c r="J116" i="23"/>
  <c r="E116" i="23"/>
  <c r="D116" i="23"/>
  <c r="G116" i="23"/>
  <c r="Q83" i="40"/>
  <c r="R83" i="40"/>
  <c r="U83" i="40"/>
  <c r="T83" i="40"/>
  <c r="N83" i="40"/>
  <c r="S83" i="40"/>
  <c r="P83" i="40"/>
  <c r="O83" i="40"/>
  <c r="M83" i="40"/>
  <c r="J75" i="40"/>
  <c r="C75" i="40"/>
  <c r="H75" i="40"/>
  <c r="F75" i="40"/>
  <c r="K75" i="40"/>
  <c r="G75" i="40"/>
  <c r="E75" i="40"/>
  <c r="D75" i="40"/>
  <c r="I75" i="40"/>
  <c r="C127" i="28"/>
  <c r="H127" i="28"/>
  <c r="F127" i="28"/>
  <c r="G127" i="28"/>
  <c r="K127" i="28"/>
  <c r="D127" i="28"/>
  <c r="E127" i="28"/>
  <c r="I127" i="28"/>
  <c r="J127" i="28"/>
  <c r="O119" i="40"/>
  <c r="S119" i="40"/>
  <c r="P119" i="40"/>
  <c r="T119" i="40"/>
  <c r="N119" i="40"/>
  <c r="M119" i="40"/>
  <c r="Q119" i="40"/>
  <c r="U119" i="40"/>
  <c r="R119" i="40"/>
  <c r="P173" i="23"/>
  <c r="R173" i="23"/>
  <c r="O173" i="23"/>
  <c r="N173" i="23"/>
  <c r="M173" i="23"/>
  <c r="S173" i="23"/>
  <c r="U173" i="23"/>
  <c r="Q173" i="23"/>
  <c r="T173" i="23"/>
  <c r="K145" i="28"/>
  <c r="H145" i="28"/>
  <c r="F145" i="28"/>
  <c r="J145" i="28"/>
  <c r="D145" i="28"/>
  <c r="E145" i="28"/>
  <c r="I145" i="28"/>
  <c r="G145" i="28"/>
  <c r="C145" i="28"/>
  <c r="T50" i="23"/>
  <c r="S50" i="23"/>
  <c r="R50" i="23"/>
  <c r="P50" i="23"/>
  <c r="Q50" i="23"/>
  <c r="O50" i="23"/>
  <c r="N50" i="23"/>
  <c r="U50" i="23"/>
  <c r="M50" i="23"/>
  <c r="AP26" i="42"/>
  <c r="AB26" i="42" s="1"/>
  <c r="AK26" i="42"/>
  <c r="Y26" i="42"/>
  <c r="AC26" i="42"/>
  <c r="AE26" i="42"/>
  <c r="C49" i="41"/>
  <c r="G49" i="41"/>
  <c r="F49" i="41"/>
  <c r="J49" i="41"/>
  <c r="E49" i="41"/>
  <c r="H49" i="41"/>
  <c r="I49" i="41"/>
  <c r="D49" i="41"/>
  <c r="K49" i="41"/>
  <c r="G10" i="40"/>
  <c r="C10" i="40"/>
  <c r="H10" i="40"/>
  <c r="E10" i="40"/>
  <c r="J10" i="40"/>
  <c r="K10" i="40"/>
  <c r="I10" i="40"/>
  <c r="F10" i="40"/>
  <c r="D10" i="40"/>
  <c r="F176" i="21"/>
  <c r="I176" i="21"/>
  <c r="J176" i="21"/>
  <c r="E176" i="21"/>
  <c r="C176" i="21"/>
  <c r="D176" i="21"/>
  <c r="G176" i="21"/>
  <c r="H176" i="21"/>
  <c r="K176" i="21"/>
  <c r="E91" i="28"/>
  <c r="C91" i="28"/>
  <c r="K91" i="28"/>
  <c r="F91" i="28"/>
  <c r="H91" i="28"/>
  <c r="J91" i="28"/>
  <c r="I91" i="28"/>
  <c r="G91" i="28"/>
  <c r="D91" i="28"/>
  <c r="AP111" i="40"/>
  <c r="AG111" i="40" s="1"/>
  <c r="AC111" i="40"/>
  <c r="AO111" i="40"/>
  <c r="W111" i="40"/>
  <c r="AF111" i="40"/>
  <c r="S29" i="40"/>
  <c r="R29" i="40"/>
  <c r="P29" i="40"/>
  <c r="O29" i="40"/>
  <c r="Q29" i="40"/>
  <c r="N29" i="40"/>
  <c r="M29" i="40"/>
  <c r="T29" i="40"/>
  <c r="U29" i="40"/>
  <c r="N2" i="23"/>
  <c r="O2" i="23"/>
  <c r="M2" i="23"/>
  <c r="T2" i="23"/>
  <c r="P2" i="23"/>
  <c r="S2" i="23"/>
  <c r="U2" i="23"/>
  <c r="R2" i="23"/>
  <c r="Q2" i="23"/>
  <c r="E74" i="40"/>
  <c r="F74" i="40"/>
  <c r="G74" i="40"/>
  <c r="I74" i="40"/>
  <c r="D74" i="40"/>
  <c r="J74" i="40"/>
  <c r="K74" i="40"/>
  <c r="H74" i="40"/>
  <c r="C74" i="40"/>
  <c r="U39" i="23"/>
  <c r="S39" i="23"/>
  <c r="R39" i="23"/>
  <c r="P39" i="23"/>
  <c r="O39" i="23"/>
  <c r="M39" i="23"/>
  <c r="T39" i="23"/>
  <c r="N39" i="23"/>
  <c r="Q39" i="23"/>
  <c r="F62" i="40"/>
  <c r="E62" i="40"/>
  <c r="D62" i="40"/>
  <c r="H62" i="40"/>
  <c r="I62" i="40"/>
  <c r="K62" i="40"/>
  <c r="C62" i="40"/>
  <c r="J62" i="40"/>
  <c r="G62" i="40"/>
  <c r="J86" i="28"/>
  <c r="D86" i="28"/>
  <c r="G86" i="28"/>
  <c r="H86" i="28"/>
  <c r="E86" i="28"/>
  <c r="F86" i="28"/>
  <c r="C86" i="28"/>
  <c r="I86" i="28"/>
  <c r="K86" i="28"/>
  <c r="D133" i="40"/>
  <c r="G133" i="40"/>
  <c r="F133" i="40"/>
  <c r="J133" i="40"/>
  <c r="K133" i="40"/>
  <c r="C133" i="40"/>
  <c r="H133" i="40"/>
  <c r="E133" i="40"/>
  <c r="I133" i="40"/>
  <c r="C64" i="23"/>
  <c r="I64" i="23"/>
  <c r="F64" i="23"/>
  <c r="H64" i="23"/>
  <c r="E64" i="23"/>
  <c r="G64" i="23"/>
  <c r="D64" i="23"/>
  <c r="K64" i="23"/>
  <c r="J64" i="23"/>
  <c r="D143" i="23"/>
  <c r="H143" i="23"/>
  <c r="F143" i="23"/>
  <c r="E143" i="23"/>
  <c r="I143" i="23"/>
  <c r="G143" i="23"/>
  <c r="C143" i="23"/>
  <c r="J143" i="23"/>
  <c r="K143" i="23"/>
  <c r="G37" i="26"/>
  <c r="F37" i="26"/>
  <c r="K37" i="26"/>
  <c r="J37" i="26"/>
  <c r="I37" i="26"/>
  <c r="E37" i="26"/>
  <c r="D37" i="26"/>
  <c r="C37" i="26"/>
  <c r="H37" i="26"/>
  <c r="K137" i="28"/>
  <c r="E137" i="28"/>
  <c r="C137" i="28"/>
  <c r="I137" i="28"/>
  <c r="F137" i="28"/>
  <c r="H137" i="28"/>
  <c r="J137" i="28"/>
  <c r="G137" i="28"/>
  <c r="D137" i="28"/>
  <c r="M10" i="23"/>
  <c r="N10" i="23"/>
  <c r="O10" i="23"/>
  <c r="U10" i="23"/>
  <c r="S10" i="23"/>
  <c r="R10" i="23"/>
  <c r="T10" i="23"/>
  <c r="Q10" i="23"/>
  <c r="P10" i="23"/>
  <c r="K89" i="23"/>
  <c r="G89" i="23"/>
  <c r="J89" i="23"/>
  <c r="H89" i="23"/>
  <c r="D89" i="23"/>
  <c r="E89" i="23"/>
  <c r="C89" i="23"/>
  <c r="I89" i="23"/>
  <c r="F89" i="23"/>
  <c r="AP175" i="40"/>
  <c r="AK175" i="40"/>
  <c r="AE175" i="40"/>
  <c r="AB175" i="40"/>
  <c r="AJ175" i="40"/>
  <c r="AH175" i="40"/>
  <c r="X175" i="40"/>
  <c r="AG175" i="40"/>
  <c r="AM175" i="40"/>
  <c r="AL175" i="40"/>
  <c r="Z175" i="40"/>
  <c r="AA175" i="40"/>
  <c r="AC175" i="40"/>
  <c r="AD175" i="40"/>
  <c r="AF175" i="40"/>
  <c r="Y175" i="40"/>
  <c r="AI175" i="40"/>
  <c r="AN175" i="40"/>
  <c r="W175" i="40"/>
  <c r="AO175" i="40"/>
  <c r="J94" i="28"/>
  <c r="H94" i="28"/>
  <c r="E94" i="28"/>
  <c r="K94" i="28"/>
  <c r="D94" i="28"/>
  <c r="G94" i="28"/>
  <c r="F94" i="28"/>
  <c r="I94" i="28"/>
  <c r="C94" i="28"/>
  <c r="C164" i="28"/>
  <c r="E164" i="28"/>
  <c r="G164" i="28"/>
  <c r="I164" i="28"/>
  <c r="D164" i="28"/>
  <c r="K164" i="28"/>
  <c r="J164" i="28"/>
  <c r="H164" i="28"/>
  <c r="F164" i="28"/>
  <c r="J24" i="41"/>
  <c r="H24" i="41"/>
  <c r="K24" i="41"/>
  <c r="C24" i="41"/>
  <c r="G24" i="41"/>
  <c r="D24" i="41"/>
  <c r="E24" i="41"/>
  <c r="F24" i="41"/>
  <c r="I24" i="41"/>
  <c r="R55" i="23"/>
  <c r="S55" i="23"/>
  <c r="P55" i="23"/>
  <c r="O55" i="23"/>
  <c r="U55" i="23"/>
  <c r="T55" i="23"/>
  <c r="Q55" i="23"/>
  <c r="M55" i="23"/>
  <c r="N55" i="23"/>
  <c r="D104" i="42"/>
  <c r="I104" i="42"/>
  <c r="F104" i="42"/>
  <c r="K104" i="42"/>
  <c r="E104" i="42"/>
  <c r="G104" i="42"/>
  <c r="J104" i="42"/>
  <c r="H104" i="42"/>
  <c r="C104" i="42"/>
  <c r="M101" i="23"/>
  <c r="N101" i="23"/>
  <c r="Q101" i="23"/>
  <c r="T101" i="23"/>
  <c r="S101" i="23"/>
  <c r="O101" i="23"/>
  <c r="U101" i="23"/>
  <c r="P101" i="23"/>
  <c r="R101" i="23"/>
  <c r="K130" i="21"/>
  <c r="D130" i="21"/>
  <c r="H130" i="21"/>
  <c r="C130" i="21"/>
  <c r="E130" i="21"/>
  <c r="G130" i="21"/>
  <c r="F130" i="21"/>
  <c r="I130" i="21"/>
  <c r="J130" i="21"/>
  <c r="N156" i="23"/>
  <c r="Q156" i="23"/>
  <c r="R156" i="23"/>
  <c r="P156" i="23"/>
  <c r="U156" i="23"/>
  <c r="O156" i="23"/>
  <c r="S156" i="23"/>
  <c r="T156" i="23"/>
  <c r="M156" i="23"/>
  <c r="F6" i="41"/>
  <c r="J6" i="41"/>
  <c r="G6" i="41"/>
  <c r="K6" i="41"/>
  <c r="E6" i="41"/>
  <c r="H6" i="41"/>
  <c r="I6" i="41"/>
  <c r="C6" i="41"/>
  <c r="D6" i="41"/>
  <c r="H77" i="28"/>
  <c r="C77" i="28"/>
  <c r="F77" i="28"/>
  <c r="G77" i="28"/>
  <c r="E77" i="28"/>
  <c r="D77" i="28"/>
  <c r="K77" i="28"/>
  <c r="J77" i="28"/>
  <c r="I77" i="28"/>
  <c r="M122" i="41"/>
  <c r="U122" i="41"/>
  <c r="T122" i="41"/>
  <c r="P122" i="41"/>
  <c r="S122" i="41"/>
  <c r="R122" i="41"/>
  <c r="Q122" i="41"/>
  <c r="N122" i="41"/>
  <c r="O122" i="41"/>
  <c r="C133" i="21"/>
  <c r="H133" i="21"/>
  <c r="F133" i="21"/>
  <c r="I133" i="21"/>
  <c r="E133" i="21"/>
  <c r="K133" i="21"/>
  <c r="G133" i="21"/>
  <c r="J133" i="21"/>
  <c r="D133" i="21"/>
  <c r="R108" i="23"/>
  <c r="Q108" i="23"/>
  <c r="T108" i="23"/>
  <c r="S108" i="23"/>
  <c r="P108" i="23"/>
  <c r="M108" i="23"/>
  <c r="N108" i="23"/>
  <c r="O108" i="23"/>
  <c r="U108" i="23"/>
  <c r="C148" i="40"/>
  <c r="I148" i="40"/>
  <c r="G148" i="40"/>
  <c r="K148" i="40"/>
  <c r="H148" i="40"/>
  <c r="J148" i="40"/>
  <c r="E148" i="40"/>
  <c r="F148" i="40"/>
  <c r="D148" i="40"/>
  <c r="AP146" i="41"/>
  <c r="AH146" i="41" s="1"/>
  <c r="AB146" i="41"/>
  <c r="AF146" i="41"/>
  <c r="W146" i="41"/>
  <c r="AC146" i="41"/>
  <c r="Y146" i="41"/>
  <c r="Z146" i="41"/>
  <c r="AK146" i="41"/>
  <c r="X146" i="41"/>
  <c r="AJ146" i="41"/>
  <c r="N15" i="23"/>
  <c r="P15" i="23"/>
  <c r="S15" i="23"/>
  <c r="O15" i="23"/>
  <c r="U15" i="23"/>
  <c r="T15" i="23"/>
  <c r="M15" i="23"/>
  <c r="R15" i="23"/>
  <c r="Q15" i="23"/>
  <c r="D109" i="41"/>
  <c r="G109" i="41"/>
  <c r="C109" i="41"/>
  <c r="E109" i="41"/>
  <c r="J109" i="41"/>
  <c r="K109" i="41"/>
  <c r="H109" i="41"/>
  <c r="I109" i="41"/>
  <c r="F109" i="41"/>
  <c r="E44" i="28"/>
  <c r="C44" i="28"/>
  <c r="J44" i="28"/>
  <c r="D44" i="28"/>
  <c r="I44" i="28"/>
  <c r="H44" i="28"/>
  <c r="F44" i="28"/>
  <c r="G44" i="28"/>
  <c r="K44" i="28"/>
  <c r="K55" i="41"/>
  <c r="J55" i="41"/>
  <c r="F55" i="41"/>
  <c r="H55" i="41"/>
  <c r="C55" i="41"/>
  <c r="G55" i="41"/>
  <c r="I55" i="41"/>
  <c r="D55" i="41"/>
  <c r="E55" i="41"/>
  <c r="AP97" i="23"/>
  <c r="X97" i="23" s="1"/>
  <c r="AH97" i="23"/>
  <c r="AL97" i="23"/>
  <c r="Z97" i="23"/>
  <c r="AF97" i="23"/>
  <c r="I32" i="26"/>
  <c r="G32" i="26"/>
  <c r="H32" i="26"/>
  <c r="D32" i="26"/>
  <c r="J32" i="26"/>
  <c r="F32" i="26"/>
  <c r="E32" i="26"/>
  <c r="C32" i="26"/>
  <c r="K32" i="26"/>
  <c r="AP32" i="41"/>
  <c r="AL32" i="41" s="1"/>
  <c r="AF32" i="41"/>
  <c r="AB32" i="41"/>
  <c r="AO32" i="41"/>
  <c r="AC32" i="41"/>
  <c r="K32" i="41"/>
  <c r="G32" i="41"/>
  <c r="C32" i="41"/>
  <c r="E32" i="41"/>
  <c r="F32" i="41"/>
  <c r="J32" i="41"/>
  <c r="H32" i="41"/>
  <c r="I32" i="41"/>
  <c r="D32" i="41"/>
  <c r="J129" i="21"/>
  <c r="I129" i="21"/>
  <c r="E129" i="21"/>
  <c r="C129" i="21"/>
  <c r="K129" i="21"/>
  <c r="G129" i="21"/>
  <c r="D129" i="21"/>
  <c r="H129" i="21"/>
  <c r="F129" i="21"/>
  <c r="C90" i="42"/>
  <c r="K90" i="42"/>
  <c r="E90" i="42"/>
  <c r="H90" i="42"/>
  <c r="I90" i="42"/>
  <c r="G90" i="42"/>
  <c r="F90" i="42"/>
  <c r="J90" i="42"/>
  <c r="D90" i="42"/>
  <c r="F35" i="40"/>
  <c r="H35" i="40"/>
  <c r="K35" i="40"/>
  <c r="J35" i="40"/>
  <c r="I35" i="40"/>
  <c r="G35" i="40"/>
  <c r="E35" i="40"/>
  <c r="C35" i="40"/>
  <c r="D35" i="40"/>
  <c r="AP91" i="28"/>
  <c r="W91" i="28" s="1"/>
  <c r="AB91" i="28"/>
  <c r="AL91" i="28"/>
  <c r="AD91" i="28"/>
  <c r="X91" i="28"/>
  <c r="H81" i="28"/>
  <c r="F81" i="28"/>
  <c r="J81" i="28"/>
  <c r="K81" i="28"/>
  <c r="D81" i="28"/>
  <c r="E81" i="28"/>
  <c r="G81" i="28"/>
  <c r="C81" i="28"/>
  <c r="I81" i="28"/>
  <c r="D61" i="41"/>
  <c r="I61" i="41"/>
  <c r="G61" i="41"/>
  <c r="E61" i="41"/>
  <c r="J61" i="41"/>
  <c r="K61" i="41"/>
  <c r="H61" i="41"/>
  <c r="C61" i="41"/>
  <c r="F61" i="41"/>
  <c r="AP39" i="23"/>
  <c r="AC39" i="23" s="1"/>
  <c r="W39" i="23"/>
  <c r="AG39" i="23"/>
  <c r="Y39" i="23"/>
  <c r="AL39" i="23"/>
  <c r="AE39" i="23"/>
  <c r="AD39" i="23"/>
  <c r="AM39" i="23"/>
  <c r="Z39" i="23"/>
  <c r="AN39" i="23"/>
  <c r="AK39" i="23"/>
  <c r="AA39" i="23"/>
  <c r="AB39" i="23"/>
  <c r="AF39" i="23"/>
  <c r="AI39" i="23"/>
  <c r="J85" i="40"/>
  <c r="H85" i="40"/>
  <c r="I85" i="40"/>
  <c r="F85" i="40"/>
  <c r="K85" i="40"/>
  <c r="D85" i="40"/>
  <c r="E85" i="40"/>
  <c r="G85" i="40"/>
  <c r="C85" i="40"/>
  <c r="D100" i="28"/>
  <c r="C100" i="28"/>
  <c r="J100" i="28"/>
  <c r="G100" i="28"/>
  <c r="I100" i="28"/>
  <c r="H100" i="28"/>
  <c r="K100" i="28"/>
  <c r="E100" i="28"/>
  <c r="F100" i="28"/>
  <c r="D54" i="41"/>
  <c r="G54" i="41"/>
  <c r="E54" i="41"/>
  <c r="F54" i="41"/>
  <c r="I54" i="41"/>
  <c r="K54" i="41"/>
  <c r="J54" i="41"/>
  <c r="C54" i="41"/>
  <c r="H54" i="41"/>
  <c r="AP133" i="42"/>
  <c r="W133" i="42"/>
  <c r="AD133" i="42"/>
  <c r="X133" i="42"/>
  <c r="AK133" i="42"/>
  <c r="AL133" i="42"/>
  <c r="AO133" i="42"/>
  <c r="AM133" i="42"/>
  <c r="AA133" i="42"/>
  <c r="Z133" i="42"/>
  <c r="AN133" i="42"/>
  <c r="AG133" i="42"/>
  <c r="AF133" i="42"/>
  <c r="AJ133" i="42"/>
  <c r="Y133" i="42"/>
  <c r="AE133" i="42"/>
  <c r="AC133" i="42"/>
  <c r="AB133" i="42"/>
  <c r="AH133" i="42"/>
  <c r="AI133" i="42"/>
  <c r="H152" i="28"/>
  <c r="G152" i="28"/>
  <c r="I152" i="28"/>
  <c r="D152" i="28"/>
  <c r="C152" i="28"/>
  <c r="J152" i="28"/>
  <c r="K152" i="28"/>
  <c r="F152" i="28"/>
  <c r="E152" i="28"/>
  <c r="U18" i="41"/>
  <c r="M18" i="41"/>
  <c r="S18" i="41"/>
  <c r="P18" i="41"/>
  <c r="O18" i="41"/>
  <c r="N18" i="41"/>
  <c r="T18" i="41"/>
  <c r="R18" i="41"/>
  <c r="Q18" i="41"/>
  <c r="H69" i="26"/>
  <c r="E69" i="26"/>
  <c r="I69" i="26"/>
  <c r="F69" i="26"/>
  <c r="J69" i="26"/>
  <c r="D69" i="26"/>
  <c r="C69" i="26"/>
  <c r="K69" i="26"/>
  <c r="G69" i="26"/>
  <c r="S176" i="23"/>
  <c r="M176" i="23"/>
  <c r="T176" i="23"/>
  <c r="Q176" i="23"/>
  <c r="O176" i="23"/>
  <c r="R176" i="23"/>
  <c r="P176" i="23"/>
  <c r="N176" i="23"/>
  <c r="U176" i="23"/>
  <c r="P5" i="23"/>
  <c r="S5" i="23"/>
  <c r="M5" i="23"/>
  <c r="O5" i="23"/>
  <c r="T5" i="23"/>
  <c r="R5" i="23"/>
  <c r="U5" i="23"/>
  <c r="Q5" i="23"/>
  <c r="N5" i="23"/>
  <c r="H124" i="41"/>
  <c r="J124" i="41"/>
  <c r="D124" i="41"/>
  <c r="F124" i="41"/>
  <c r="K124" i="41"/>
  <c r="E124" i="41"/>
  <c r="G124" i="41"/>
  <c r="C124" i="41"/>
  <c r="I124" i="41"/>
  <c r="I76" i="42"/>
  <c r="E76" i="42"/>
  <c r="F76" i="42"/>
  <c r="J76" i="42"/>
  <c r="H76" i="42"/>
  <c r="G76" i="42"/>
  <c r="D76" i="42"/>
  <c r="C76" i="42"/>
  <c r="K76" i="42"/>
  <c r="J133" i="23"/>
  <c r="C133" i="23"/>
  <c r="H133" i="23"/>
  <c r="E133" i="23"/>
  <c r="K133" i="23"/>
  <c r="G133" i="23"/>
  <c r="I133" i="23"/>
  <c r="F133" i="23"/>
  <c r="D133" i="23"/>
  <c r="E79" i="41"/>
  <c r="J79" i="41"/>
  <c r="F79" i="41"/>
  <c r="D79" i="41"/>
  <c r="K79" i="41"/>
  <c r="H79" i="41"/>
  <c r="G79" i="41"/>
  <c r="C79" i="41"/>
  <c r="I79" i="41"/>
  <c r="C99" i="26"/>
  <c r="G99" i="26"/>
  <c r="K99" i="26"/>
  <c r="E99" i="26"/>
  <c r="H99" i="26"/>
  <c r="D99" i="26"/>
  <c r="F99" i="26"/>
  <c r="I99" i="26"/>
  <c r="J99" i="26"/>
  <c r="D140" i="41"/>
  <c r="I140" i="41"/>
  <c r="F140" i="41"/>
  <c r="K140" i="41"/>
  <c r="C140" i="41"/>
  <c r="E140" i="41"/>
  <c r="H140" i="41"/>
  <c r="G140" i="41"/>
  <c r="J140" i="41"/>
  <c r="F82" i="23"/>
  <c r="H82" i="23"/>
  <c r="C82" i="23"/>
  <c r="I82" i="23"/>
  <c r="G82" i="23"/>
  <c r="E82" i="23"/>
  <c r="J82" i="23"/>
  <c r="K82" i="23"/>
  <c r="D82" i="23"/>
  <c r="AN121" i="42"/>
  <c r="AP121" i="42"/>
  <c r="AB121" i="42" s="1"/>
  <c r="AC121" i="42"/>
  <c r="AG121" i="42"/>
  <c r="Y121" i="42"/>
  <c r="AO121" i="42"/>
  <c r="X121" i="42"/>
  <c r="Z121" i="42"/>
  <c r="W121" i="42"/>
  <c r="AF121" i="42"/>
  <c r="C48" i="19"/>
  <c r="G48" i="19"/>
  <c r="E48" i="19"/>
  <c r="D48" i="19"/>
  <c r="F48" i="19"/>
  <c r="K48" i="19"/>
  <c r="I48" i="19"/>
  <c r="H48" i="19"/>
  <c r="J48" i="19"/>
  <c r="AI150" i="40"/>
  <c r="AP150" i="40"/>
  <c r="X150" i="40"/>
  <c r="AF150" i="40"/>
  <c r="AK150" i="40"/>
  <c r="AC150" i="40"/>
  <c r="AH150" i="40"/>
  <c r="AO150" i="40"/>
  <c r="AN150" i="40"/>
  <c r="AD150" i="40"/>
  <c r="AB150" i="40"/>
  <c r="AL150" i="40"/>
  <c r="W150" i="40"/>
  <c r="AG150" i="40"/>
  <c r="AM150" i="40"/>
  <c r="Y150" i="40"/>
  <c r="Z150" i="40"/>
  <c r="AA150" i="40"/>
  <c r="AJ150" i="40"/>
  <c r="AE150" i="40"/>
  <c r="K9" i="42"/>
  <c r="D9" i="42"/>
  <c r="E9" i="42"/>
  <c r="I9" i="42"/>
  <c r="J9" i="42"/>
  <c r="F9" i="42"/>
  <c r="H9" i="42"/>
  <c r="C9" i="42"/>
  <c r="G9" i="42"/>
  <c r="C175" i="42"/>
  <c r="K175" i="42"/>
  <c r="E175" i="42"/>
  <c r="I175" i="42"/>
  <c r="J175" i="42"/>
  <c r="D175" i="42"/>
  <c r="G175" i="42"/>
  <c r="H175" i="42"/>
  <c r="F175" i="42"/>
  <c r="AP92" i="40"/>
  <c r="W92" i="40" s="1"/>
  <c r="AF92" i="40"/>
  <c r="AN92" i="40"/>
  <c r="AL92" i="40"/>
  <c r="AM92" i="40"/>
  <c r="F174" i="21"/>
  <c r="K174" i="21"/>
  <c r="H174" i="21"/>
  <c r="J174" i="21"/>
  <c r="I174" i="21"/>
  <c r="D174" i="21"/>
  <c r="G174" i="21"/>
  <c r="C174" i="21"/>
  <c r="E174" i="21"/>
  <c r="D87" i="21"/>
  <c r="H87" i="21"/>
  <c r="I87" i="21"/>
  <c r="E87" i="21"/>
  <c r="J87" i="21"/>
  <c r="G87" i="21"/>
  <c r="C87" i="21"/>
  <c r="F87" i="21"/>
  <c r="K87" i="21"/>
  <c r="C56" i="28"/>
  <c r="J56" i="28"/>
  <c r="I56" i="28"/>
  <c r="G56" i="28"/>
  <c r="H56" i="28"/>
  <c r="D56" i="28"/>
  <c r="F56" i="28"/>
  <c r="E56" i="28"/>
  <c r="K56" i="28"/>
  <c r="D72" i="28"/>
  <c r="C72" i="28"/>
  <c r="G72" i="28"/>
  <c r="H72" i="28"/>
  <c r="I72" i="28"/>
  <c r="F72" i="28"/>
  <c r="K72" i="28"/>
  <c r="J72" i="28"/>
  <c r="E72" i="28"/>
  <c r="F50" i="19"/>
  <c r="G50" i="19"/>
  <c r="D50" i="19"/>
  <c r="K50" i="19"/>
  <c r="C50" i="19"/>
  <c r="I50" i="19"/>
  <c r="H50" i="19"/>
  <c r="E50" i="19"/>
  <c r="J50" i="19"/>
  <c r="AP135" i="42"/>
  <c r="AD135" i="42"/>
  <c r="AI135" i="42"/>
  <c r="AM135" i="42"/>
  <c r="AH135" i="42"/>
  <c r="AK135" i="42"/>
  <c r="AE135" i="42"/>
  <c r="AA135" i="42"/>
  <c r="AB135" i="42"/>
  <c r="AF135" i="42"/>
  <c r="AG135" i="42"/>
  <c r="Z135" i="42"/>
  <c r="AN135" i="42"/>
  <c r="AC135" i="42"/>
  <c r="AO135" i="42"/>
  <c r="AL135" i="42"/>
  <c r="X135" i="42"/>
  <c r="AJ135" i="42"/>
  <c r="W135" i="42"/>
  <c r="Y135" i="42"/>
  <c r="AJ170" i="40"/>
  <c r="AP170" i="40"/>
  <c r="AM170" i="40" s="1"/>
  <c r="AI170" i="40"/>
  <c r="Y170" i="40"/>
  <c r="AK170" i="40"/>
  <c r="AA170" i="40"/>
  <c r="AE170" i="40"/>
  <c r="AN170" i="40"/>
  <c r="X170" i="40"/>
  <c r="AG170" i="40"/>
  <c r="E131" i="41"/>
  <c r="H131" i="41"/>
  <c r="D131" i="41"/>
  <c r="K131" i="41"/>
  <c r="C131" i="41"/>
  <c r="F131" i="41"/>
  <c r="G131" i="41"/>
  <c r="I131" i="41"/>
  <c r="J131" i="41"/>
  <c r="I74" i="28"/>
  <c r="F74" i="28"/>
  <c r="D74" i="28"/>
  <c r="G74" i="28"/>
  <c r="J74" i="28"/>
  <c r="K74" i="28"/>
  <c r="H74" i="28"/>
  <c r="C74" i="28"/>
  <c r="E74" i="28"/>
  <c r="E162" i="23"/>
  <c r="H162" i="23"/>
  <c r="D162" i="23"/>
  <c r="F162" i="23"/>
  <c r="G162" i="23"/>
  <c r="I162" i="23"/>
  <c r="K162" i="23"/>
  <c r="C162" i="23"/>
  <c r="J162" i="23"/>
  <c r="X35" i="41"/>
  <c r="AM35" i="41"/>
  <c r="AC35" i="41"/>
  <c r="AP35" i="41"/>
  <c r="AK35" i="41" s="1"/>
  <c r="W35" i="41"/>
  <c r="AI35" i="41"/>
  <c r="Y35" i="41"/>
  <c r="AH35" i="41"/>
  <c r="AJ35" i="41"/>
  <c r="AB35" i="41"/>
  <c r="AO35" i="41"/>
  <c r="AF35" i="41"/>
  <c r="Z35" i="41"/>
  <c r="AE35" i="41"/>
  <c r="AA35" i="41"/>
  <c r="AG35" i="41"/>
  <c r="AD35" i="41"/>
  <c r="AP53" i="42"/>
  <c r="AI53" i="42" s="1"/>
  <c r="AM53" i="42"/>
  <c r="AK53" i="42"/>
  <c r="W53" i="42"/>
  <c r="AN53" i="42"/>
  <c r="AD53" i="42"/>
  <c r="AC53" i="42"/>
  <c r="AA53" i="42"/>
  <c r="AO53" i="42"/>
  <c r="AB53" i="42"/>
  <c r="K22" i="19"/>
  <c r="H22" i="19"/>
  <c r="I22" i="19"/>
  <c r="G22" i="19"/>
  <c r="F22" i="19"/>
  <c r="E22" i="19"/>
  <c r="C22" i="19"/>
  <c r="D22" i="19"/>
  <c r="J22" i="19"/>
  <c r="C158" i="41"/>
  <c r="E158" i="41"/>
  <c r="D158" i="41"/>
  <c r="K158" i="41"/>
  <c r="J158" i="41"/>
  <c r="I158" i="41"/>
  <c r="F158" i="41"/>
  <c r="G158" i="41"/>
  <c r="H158" i="41"/>
  <c r="H83" i="42"/>
  <c r="K83" i="42"/>
  <c r="D83" i="42"/>
  <c r="J83" i="42"/>
  <c r="F83" i="42"/>
  <c r="G83" i="42"/>
  <c r="C83" i="42"/>
  <c r="I83" i="42"/>
  <c r="E83" i="42"/>
  <c r="AP79" i="40"/>
  <c r="AN79" i="40" s="1"/>
  <c r="AI79" i="40"/>
  <c r="AO79" i="40"/>
  <c r="AJ79" i="40"/>
  <c r="AC79" i="40"/>
  <c r="F86" i="41"/>
  <c r="J86" i="41"/>
  <c r="K86" i="41"/>
  <c r="E86" i="41"/>
  <c r="C86" i="41"/>
  <c r="I86" i="41"/>
  <c r="G86" i="41"/>
  <c r="D86" i="41"/>
  <c r="H86" i="41"/>
  <c r="AP2" i="40"/>
  <c r="AJ2" i="40" s="1"/>
  <c r="AF2" i="40"/>
  <c r="W2" i="40"/>
  <c r="Z2" i="40"/>
  <c r="AI2" i="40"/>
  <c r="Y2" i="40"/>
  <c r="AM2" i="40"/>
  <c r="AC2" i="40"/>
  <c r="AG2" i="40"/>
  <c r="AL2" i="40"/>
  <c r="AB2" i="40"/>
  <c r="AH2" i="40"/>
  <c r="AA2" i="40"/>
  <c r="AE2" i="40"/>
  <c r="AD2" i="40"/>
  <c r="AO2" i="40"/>
  <c r="X2" i="40"/>
  <c r="AN2" i="40"/>
  <c r="AK2" i="40"/>
  <c r="D111" i="28"/>
  <c r="K111" i="28"/>
  <c r="F111" i="28"/>
  <c r="J111" i="28"/>
  <c r="G111" i="28"/>
  <c r="C111" i="28"/>
  <c r="E111" i="28"/>
  <c r="H111" i="28"/>
  <c r="I111" i="28"/>
  <c r="D76" i="23"/>
  <c r="J76" i="23"/>
  <c r="H76" i="23"/>
  <c r="G76" i="23"/>
  <c r="E76" i="23"/>
  <c r="C76" i="23"/>
  <c r="I76" i="23"/>
  <c r="F76" i="23"/>
  <c r="K76" i="23"/>
  <c r="J122" i="23"/>
  <c r="E122" i="23"/>
  <c r="H122" i="23"/>
  <c r="K122" i="23"/>
  <c r="I122" i="23"/>
  <c r="C122" i="23"/>
  <c r="G122" i="23"/>
  <c r="F122" i="23"/>
  <c r="D122" i="23"/>
  <c r="D102" i="42"/>
  <c r="H102" i="42"/>
  <c r="F102" i="42"/>
  <c r="J102" i="42"/>
  <c r="I102" i="42"/>
  <c r="G102" i="42"/>
  <c r="C102" i="42"/>
  <c r="K102" i="42"/>
  <c r="E102" i="42"/>
  <c r="G172" i="42"/>
  <c r="F172" i="42"/>
  <c r="I172" i="42"/>
  <c r="J172" i="42"/>
  <c r="E172" i="42"/>
  <c r="C172" i="42"/>
  <c r="H172" i="42"/>
  <c r="D172" i="42"/>
  <c r="K172" i="42"/>
  <c r="C67" i="41"/>
  <c r="D67" i="41"/>
  <c r="E67" i="41"/>
  <c r="K67" i="41"/>
  <c r="H67" i="41"/>
  <c r="J67" i="41"/>
  <c r="G67" i="41"/>
  <c r="I67" i="41"/>
  <c r="F67" i="41"/>
  <c r="H6" i="23"/>
  <c r="C6" i="23"/>
  <c r="G6" i="23"/>
  <c r="J6" i="23"/>
  <c r="F6" i="23"/>
  <c r="D6" i="23"/>
  <c r="I6" i="23"/>
  <c r="E6" i="23"/>
  <c r="K6" i="23"/>
  <c r="I111" i="40"/>
  <c r="K111" i="40"/>
  <c r="H111" i="40"/>
  <c r="C111" i="40"/>
  <c r="E111" i="40"/>
  <c r="D111" i="40"/>
  <c r="J111" i="40"/>
  <c r="G111" i="40"/>
  <c r="F111" i="40"/>
  <c r="K142" i="21"/>
  <c r="C142" i="21"/>
  <c r="J142" i="21"/>
  <c r="E142" i="21"/>
  <c r="G142" i="21"/>
  <c r="D142" i="21"/>
  <c r="H142" i="21"/>
  <c r="I142" i="21"/>
  <c r="F142" i="21"/>
  <c r="G21" i="23"/>
  <c r="E21" i="23"/>
  <c r="K21" i="23"/>
  <c r="I21" i="23"/>
  <c r="D21" i="23"/>
  <c r="J21" i="23"/>
  <c r="H21" i="23"/>
  <c r="C21" i="23"/>
  <c r="F21" i="23"/>
  <c r="J37" i="28"/>
  <c r="E37" i="28"/>
  <c r="K37" i="28"/>
  <c r="H37" i="28"/>
  <c r="I37" i="28"/>
  <c r="G37" i="28"/>
  <c r="F37" i="28"/>
  <c r="C37" i="28"/>
  <c r="D37" i="28"/>
  <c r="K46" i="42"/>
  <c r="G46" i="42"/>
  <c r="I46" i="42"/>
  <c r="C46" i="42"/>
  <c r="D46" i="42"/>
  <c r="F46" i="42"/>
  <c r="H46" i="42"/>
  <c r="E46" i="42"/>
  <c r="J46" i="42"/>
  <c r="F40" i="40"/>
  <c r="E40" i="40"/>
  <c r="H40" i="40"/>
  <c r="G40" i="40"/>
  <c r="I40" i="40"/>
  <c r="J40" i="40"/>
  <c r="K40" i="40"/>
  <c r="C40" i="40"/>
  <c r="D40" i="40"/>
  <c r="F67" i="42"/>
  <c r="I67" i="42"/>
  <c r="C67" i="42"/>
  <c r="E67" i="42"/>
  <c r="H67" i="42"/>
  <c r="J67" i="42"/>
  <c r="G67" i="42"/>
  <c r="K67" i="42"/>
  <c r="D67" i="42"/>
  <c r="C5" i="19"/>
  <c r="G5" i="19"/>
  <c r="E5" i="19"/>
  <c r="I5" i="19"/>
  <c r="D5" i="19"/>
  <c r="H5" i="19"/>
  <c r="F5" i="19"/>
  <c r="J5" i="19"/>
  <c r="K5" i="19"/>
  <c r="AP25" i="40"/>
  <c r="AG25" i="40"/>
  <c r="AD25" i="40"/>
  <c r="AI25" i="40"/>
  <c r="W25" i="40"/>
  <c r="AK25" i="40"/>
  <c r="Z25" i="40"/>
  <c r="AO25" i="40"/>
  <c r="AN25" i="40"/>
  <c r="Y25" i="40"/>
  <c r="AA25" i="40"/>
  <c r="AJ25" i="40"/>
  <c r="AE25" i="40"/>
  <c r="AF25" i="40"/>
  <c r="AM25" i="40"/>
  <c r="AB25" i="40"/>
  <c r="AC25" i="40"/>
  <c r="AL25" i="40"/>
  <c r="X25" i="40"/>
  <c r="AH25" i="40"/>
  <c r="G48" i="26"/>
  <c r="I48" i="26"/>
  <c r="D48" i="26"/>
  <c r="C48" i="26"/>
  <c r="F48" i="26"/>
  <c r="K48" i="26"/>
  <c r="E48" i="26"/>
  <c r="J48" i="26"/>
  <c r="H48" i="26"/>
  <c r="AP67" i="40"/>
  <c r="AL67" i="40" s="1"/>
  <c r="AC67" i="40"/>
  <c r="Z67" i="40"/>
  <c r="AO67" i="40"/>
  <c r="AM67" i="40"/>
  <c r="AG67" i="40"/>
  <c r="W67" i="40"/>
  <c r="AB67" i="40"/>
  <c r="AH67" i="40"/>
  <c r="AK67" i="40"/>
  <c r="AP112" i="41"/>
  <c r="AB112" i="41"/>
  <c r="AF112" i="41"/>
  <c r="AK112" i="41"/>
  <c r="AJ112" i="41"/>
  <c r="AI112" i="41"/>
  <c r="AD112" i="41"/>
  <c r="W112" i="41"/>
  <c r="Y112" i="41"/>
  <c r="AE112" i="41"/>
  <c r="AO112" i="41"/>
  <c r="X112" i="41"/>
  <c r="AG112" i="41"/>
  <c r="Z112" i="41"/>
  <c r="AL112" i="41"/>
  <c r="AH112" i="41"/>
  <c r="AN112" i="41"/>
  <c r="AA112" i="41"/>
  <c r="AC112" i="41"/>
  <c r="AM112" i="41"/>
  <c r="AM164" i="40"/>
  <c r="AP164" i="40"/>
  <c r="AF164" i="40" s="1"/>
  <c r="AA164" i="40"/>
  <c r="AJ164" i="40"/>
  <c r="AE164" i="40"/>
  <c r="AD164" i="40"/>
  <c r="AN164" i="40"/>
  <c r="AC164" i="40"/>
  <c r="AL164" i="40"/>
  <c r="X164" i="40"/>
  <c r="AP80" i="41"/>
  <c r="AB80" i="41" s="1"/>
  <c r="AI80" i="41"/>
  <c r="AK80" i="41"/>
  <c r="AF80" i="41"/>
  <c r="AH80" i="41"/>
  <c r="AL80" i="41"/>
  <c r="AC80" i="41"/>
  <c r="AA80" i="41"/>
  <c r="AM80" i="41"/>
  <c r="AO80" i="41"/>
  <c r="X80" i="41"/>
  <c r="Z80" i="41"/>
  <c r="AE80" i="41"/>
  <c r="Y80" i="41"/>
  <c r="AJ80" i="41"/>
  <c r="AG80" i="41"/>
  <c r="W80" i="41"/>
  <c r="AN80" i="41"/>
  <c r="AD80" i="41"/>
  <c r="AP177" i="42"/>
  <c r="AH177" i="42"/>
  <c r="AE177" i="42"/>
  <c r="AO177" i="42"/>
  <c r="AJ177" i="42"/>
  <c r="AA177" i="42"/>
  <c r="AB177" i="42"/>
  <c r="AL177" i="42"/>
  <c r="AD177" i="42"/>
  <c r="AF177" i="42"/>
  <c r="X177" i="42"/>
  <c r="AM177" i="42"/>
  <c r="AC177" i="42"/>
  <c r="AI177" i="42"/>
  <c r="AK177" i="42"/>
  <c r="AN177" i="42"/>
  <c r="Y177" i="42"/>
  <c r="Z177" i="42"/>
  <c r="W177" i="42"/>
  <c r="AG177" i="42"/>
  <c r="E156" i="25"/>
  <c r="D156" i="25"/>
  <c r="I156" i="25"/>
  <c r="F156" i="25"/>
  <c r="G156" i="25"/>
  <c r="K156" i="25"/>
  <c r="H156" i="25"/>
  <c r="J156" i="25"/>
  <c r="C156" i="25"/>
  <c r="AP166" i="40"/>
  <c r="Z166" i="40" s="1"/>
  <c r="AG48" i="40"/>
  <c r="AM48" i="40"/>
  <c r="AP48" i="40"/>
  <c r="W48" i="40" s="1"/>
  <c r="AH48" i="40"/>
  <c r="AF48" i="40"/>
  <c r="AJ48" i="40"/>
  <c r="AI48" i="40"/>
  <c r="AO48" i="40"/>
  <c r="X48" i="40"/>
  <c r="Z48" i="40"/>
  <c r="AL48" i="40"/>
  <c r="AA48" i="40"/>
  <c r="AD48" i="40"/>
  <c r="AE48" i="40"/>
  <c r="AK48" i="40"/>
  <c r="Y48" i="40"/>
  <c r="AB48" i="40"/>
  <c r="AN48" i="40"/>
  <c r="AP69" i="40"/>
  <c r="AL69" i="40"/>
  <c r="AF69" i="40"/>
  <c r="AI69" i="40"/>
  <c r="AJ69" i="40"/>
  <c r="AD69" i="40"/>
  <c r="AN69" i="40"/>
  <c r="AA69" i="40"/>
  <c r="Z69" i="40"/>
  <c r="AC69" i="40"/>
  <c r="AG69" i="40"/>
  <c r="AO69" i="40"/>
  <c r="X69" i="40"/>
  <c r="AK69" i="40"/>
  <c r="AH69" i="40"/>
  <c r="AB69" i="40"/>
  <c r="AE69" i="40"/>
  <c r="AM69" i="40"/>
  <c r="W69" i="40"/>
  <c r="Y69" i="40"/>
  <c r="AP14" i="42"/>
  <c r="AC14" i="42"/>
  <c r="AD14" i="42"/>
  <c r="Z14" i="42"/>
  <c r="AG14" i="42"/>
  <c r="AJ14" i="42"/>
  <c r="AO14" i="42"/>
  <c r="AH14" i="42"/>
  <c r="AN14" i="42"/>
  <c r="AB14" i="42"/>
  <c r="AI14" i="42"/>
  <c r="AK14" i="42"/>
  <c r="AA14" i="42"/>
  <c r="X14" i="42"/>
  <c r="AL14" i="42"/>
  <c r="Y14" i="42"/>
  <c r="W14" i="42"/>
  <c r="AE14" i="42"/>
  <c r="AF14" i="42"/>
  <c r="AM14" i="42"/>
  <c r="AP78" i="40"/>
  <c r="X78" i="40" s="1"/>
  <c r="AN78" i="40"/>
  <c r="AB78" i="40"/>
  <c r="AO78" i="40"/>
  <c r="AF78" i="40"/>
  <c r="AB46" i="40"/>
  <c r="AA46" i="40"/>
  <c r="AC46" i="40"/>
  <c r="AP46" i="40"/>
  <c r="AL46" i="40" s="1"/>
  <c r="AM46" i="40"/>
  <c r="AJ46" i="40"/>
  <c r="AG46" i="40"/>
  <c r="AD46" i="40"/>
  <c r="AP167" i="40"/>
  <c r="X167" i="40" s="1"/>
  <c r="AE167" i="40"/>
  <c r="Z167" i="40"/>
  <c r="AD167" i="40"/>
  <c r="AB167" i="40"/>
  <c r="AP91" i="40"/>
  <c r="Y91" i="40" s="1"/>
  <c r="AE70" i="41"/>
  <c r="AB70" i="41"/>
  <c r="AP70" i="41"/>
  <c r="AF70" i="41" s="1"/>
  <c r="AI70" i="41"/>
  <c r="AO70" i="41"/>
  <c r="AG70" i="41"/>
  <c r="X70" i="41"/>
  <c r="AD70" i="41"/>
  <c r="Y70" i="41"/>
  <c r="Z70" i="41"/>
  <c r="W70" i="41"/>
  <c r="AN70" i="41"/>
  <c r="AL70" i="41"/>
  <c r="AC70" i="41"/>
  <c r="AK70" i="41"/>
  <c r="AM70" i="41"/>
  <c r="AA70" i="41"/>
  <c r="H15" i="42"/>
  <c r="E15" i="42"/>
  <c r="C15" i="42"/>
  <c r="J15" i="42"/>
  <c r="G15" i="42"/>
  <c r="F15" i="42"/>
  <c r="I15" i="42"/>
  <c r="D15" i="42"/>
  <c r="K15" i="42"/>
  <c r="E48" i="28"/>
  <c r="K48" i="28"/>
  <c r="F48" i="28"/>
  <c r="I48" i="28"/>
  <c r="G48" i="28"/>
  <c r="C48" i="28"/>
  <c r="J48" i="28"/>
  <c r="D48" i="28"/>
  <c r="H48" i="28"/>
  <c r="AP13" i="42"/>
  <c r="Z13" i="42" s="1"/>
  <c r="Y13" i="42"/>
  <c r="AH13" i="42"/>
  <c r="AN13" i="42"/>
  <c r="AJ13" i="42"/>
  <c r="AO13" i="42"/>
  <c r="AG13" i="42"/>
  <c r="AK13" i="42"/>
  <c r="X13" i="42"/>
  <c r="AC13" i="42"/>
  <c r="G162" i="42"/>
  <c r="E162" i="42"/>
  <c r="K162" i="42"/>
  <c r="F162" i="42"/>
  <c r="I162" i="42"/>
  <c r="H162" i="42"/>
  <c r="D162" i="42"/>
  <c r="C162" i="42"/>
  <c r="J162" i="42"/>
  <c r="AP125" i="40"/>
  <c r="AI125" i="40" s="1"/>
  <c r="AO125" i="40"/>
  <c r="AL125" i="40"/>
  <c r="Y125" i="40"/>
  <c r="AM125" i="40"/>
  <c r="AH125" i="40"/>
  <c r="AK125" i="40"/>
  <c r="W125" i="40"/>
  <c r="AC125" i="40"/>
  <c r="AF125" i="40"/>
  <c r="AB125" i="40"/>
  <c r="AN125" i="40"/>
  <c r="AE125" i="40"/>
  <c r="AD125" i="40"/>
  <c r="AA125" i="40"/>
  <c r="Z125" i="40"/>
  <c r="AJ125" i="40"/>
  <c r="X125" i="40"/>
  <c r="AG125" i="40"/>
  <c r="D157" i="41"/>
  <c r="E157" i="41"/>
  <c r="H157" i="41"/>
  <c r="K157" i="41"/>
  <c r="C157" i="41"/>
  <c r="J157" i="41"/>
  <c r="F157" i="41"/>
  <c r="I157" i="41"/>
  <c r="G157" i="41"/>
  <c r="J134" i="26"/>
  <c r="D134" i="26"/>
  <c r="F134" i="26"/>
  <c r="G134" i="26"/>
  <c r="I134" i="26"/>
  <c r="H134" i="26"/>
  <c r="E134" i="26"/>
  <c r="K134" i="26"/>
  <c r="C134" i="26"/>
  <c r="T61" i="41"/>
  <c r="N61" i="41"/>
  <c r="S61" i="41"/>
  <c r="U61" i="41"/>
  <c r="Q61" i="41"/>
  <c r="P61" i="41"/>
  <c r="R61" i="41"/>
  <c r="O61" i="41"/>
  <c r="M61" i="41"/>
  <c r="N131" i="40"/>
  <c r="P131" i="40"/>
  <c r="Q131" i="40"/>
  <c r="T131" i="40"/>
  <c r="S131" i="40"/>
  <c r="M131" i="40"/>
  <c r="R131" i="40"/>
  <c r="O131" i="40"/>
  <c r="U131" i="40"/>
  <c r="S145" i="41"/>
  <c r="U145" i="41"/>
  <c r="O145" i="41"/>
  <c r="P145" i="41"/>
  <c r="R145" i="41"/>
  <c r="T145" i="41"/>
  <c r="N145" i="41"/>
  <c r="Q145" i="41"/>
  <c r="M145" i="41"/>
  <c r="R69" i="28"/>
  <c r="M69" i="28"/>
  <c r="S69" i="28"/>
  <c r="U69" i="28"/>
  <c r="T69" i="28"/>
  <c r="O69" i="28"/>
  <c r="N69" i="28"/>
  <c r="P69" i="28"/>
  <c r="Q69" i="28"/>
  <c r="M28" i="41"/>
  <c r="O28" i="41"/>
  <c r="T28" i="41"/>
  <c r="S28" i="41"/>
  <c r="N28" i="41"/>
  <c r="U28" i="41"/>
  <c r="P28" i="41"/>
  <c r="R28" i="41"/>
  <c r="Q28" i="41"/>
  <c r="AP118" i="28"/>
  <c r="Y118" i="28" s="1"/>
  <c r="AM118" i="28"/>
  <c r="X118" i="28"/>
  <c r="AH118" i="28"/>
  <c r="AK118" i="28"/>
  <c r="Z118" i="28"/>
  <c r="AG118" i="28"/>
  <c r="AJ118" i="28"/>
  <c r="AO118" i="28"/>
  <c r="AN118" i="28"/>
  <c r="AC118" i="28"/>
  <c r="AE118" i="28"/>
  <c r="AD118" i="28"/>
  <c r="AA118" i="28"/>
  <c r="AF118" i="28"/>
  <c r="W118" i="28"/>
  <c r="AL118" i="28"/>
  <c r="AI118" i="28"/>
  <c r="AB118" i="28"/>
  <c r="N143" i="40"/>
  <c r="R143" i="40"/>
  <c r="P143" i="40"/>
  <c r="Q143" i="40"/>
  <c r="S143" i="40"/>
  <c r="U143" i="40"/>
  <c r="O143" i="40"/>
  <c r="M143" i="40"/>
  <c r="T143" i="40"/>
  <c r="S34" i="23"/>
  <c r="N34" i="23"/>
  <c r="T34" i="23"/>
  <c r="Q34" i="23"/>
  <c r="P34" i="23"/>
  <c r="M34" i="23"/>
  <c r="O34" i="23"/>
  <c r="U34" i="23"/>
  <c r="R34" i="23"/>
  <c r="O9" i="41"/>
  <c r="T9" i="41"/>
  <c r="Q9" i="41"/>
  <c r="P9" i="41"/>
  <c r="N9" i="41"/>
  <c r="U9" i="41"/>
  <c r="R9" i="41"/>
  <c r="M9" i="41"/>
  <c r="S9" i="41"/>
  <c r="AP171" i="28"/>
  <c r="Z171" i="28" s="1"/>
  <c r="AC171" i="28"/>
  <c r="AO171" i="28"/>
  <c r="AG171" i="28"/>
  <c r="AM171" i="28"/>
  <c r="AI171" i="28"/>
  <c r="W171" i="28"/>
  <c r="X171" i="28"/>
  <c r="AD171" i="28"/>
  <c r="AL171" i="28"/>
  <c r="H43" i="19"/>
  <c r="I43" i="19"/>
  <c r="D43" i="19"/>
  <c r="J43" i="19"/>
  <c r="F43" i="19"/>
  <c r="E43" i="19"/>
  <c r="G43" i="19"/>
  <c r="C43" i="19"/>
  <c r="K43" i="19"/>
  <c r="P132" i="42"/>
  <c r="S132" i="42"/>
  <c r="U132" i="42"/>
  <c r="N132" i="42"/>
  <c r="O132" i="42"/>
  <c r="R132" i="42"/>
  <c r="M132" i="42"/>
  <c r="T132" i="42"/>
  <c r="Q132" i="42"/>
  <c r="Q95" i="28"/>
  <c r="S95" i="28"/>
  <c r="P95" i="28"/>
  <c r="O95" i="28"/>
  <c r="M95" i="28"/>
  <c r="N95" i="28"/>
  <c r="R95" i="28"/>
  <c r="U95" i="28"/>
  <c r="T95" i="28"/>
  <c r="AP120" i="28"/>
  <c r="AI120" i="28" s="1"/>
  <c r="AE120" i="28"/>
  <c r="AF120" i="28"/>
  <c r="AJ120" i="28"/>
  <c r="AD120" i="28"/>
  <c r="AP99" i="23"/>
  <c r="AD99" i="23" s="1"/>
  <c r="AM99" i="23"/>
  <c r="AO99" i="23"/>
  <c r="AN99" i="23"/>
  <c r="AA99" i="23"/>
  <c r="P159" i="28"/>
  <c r="S159" i="28"/>
  <c r="T159" i="28"/>
  <c r="Q159" i="28"/>
  <c r="U159" i="28"/>
  <c r="M159" i="28"/>
  <c r="N159" i="28"/>
  <c r="R159" i="28"/>
  <c r="O159" i="28"/>
  <c r="T24" i="28"/>
  <c r="M24" i="28"/>
  <c r="R24" i="28"/>
  <c r="S24" i="28"/>
  <c r="O24" i="28"/>
  <c r="Q24" i="28"/>
  <c r="U24" i="28"/>
  <c r="P24" i="28"/>
  <c r="N24" i="28"/>
  <c r="D68" i="40"/>
  <c r="G68" i="40"/>
  <c r="H68" i="40"/>
  <c r="J68" i="40"/>
  <c r="F68" i="40"/>
  <c r="I68" i="40"/>
  <c r="K68" i="40"/>
  <c r="E68" i="40"/>
  <c r="C68" i="40"/>
  <c r="U85" i="40"/>
  <c r="R85" i="40"/>
  <c r="T85" i="40"/>
  <c r="N85" i="40"/>
  <c r="M85" i="40"/>
  <c r="O85" i="40"/>
  <c r="P85" i="40"/>
  <c r="S85" i="40"/>
  <c r="Q85" i="40"/>
  <c r="AI56" i="42"/>
  <c r="AP56" i="42"/>
  <c r="AE56" i="42" s="1"/>
  <c r="W56" i="42"/>
  <c r="AG56" i="42"/>
  <c r="AC56" i="42"/>
  <c r="AD56" i="42"/>
  <c r="Z56" i="42"/>
  <c r="AN56" i="42"/>
  <c r="Y56" i="42"/>
  <c r="AK56" i="42"/>
  <c r="O140" i="42"/>
  <c r="T140" i="42"/>
  <c r="U140" i="42"/>
  <c r="M140" i="42"/>
  <c r="Q140" i="42"/>
  <c r="P140" i="42"/>
  <c r="N140" i="42"/>
  <c r="S140" i="42"/>
  <c r="R140" i="42"/>
  <c r="M170" i="41"/>
  <c r="O170" i="41"/>
  <c r="P170" i="41"/>
  <c r="U170" i="41"/>
  <c r="R170" i="41"/>
  <c r="S170" i="41"/>
  <c r="N170" i="41"/>
  <c r="Q170" i="41"/>
  <c r="T170" i="41"/>
  <c r="U18" i="40"/>
  <c r="Q18" i="40"/>
  <c r="S18" i="40"/>
  <c r="R18" i="40"/>
  <c r="O18" i="40"/>
  <c r="N18" i="40"/>
  <c r="P18" i="40"/>
  <c r="M18" i="40"/>
  <c r="T18" i="40"/>
  <c r="H58" i="24"/>
  <c r="E58" i="24"/>
  <c r="G58" i="24"/>
  <c r="J58" i="24"/>
  <c r="K58" i="24"/>
  <c r="C58" i="24"/>
  <c r="D58" i="24"/>
  <c r="F58" i="24"/>
  <c r="I58" i="24"/>
  <c r="AP150" i="28"/>
  <c r="AG150" i="28" s="1"/>
  <c r="AA150" i="28"/>
  <c r="AI150" i="28"/>
  <c r="Y150" i="28"/>
  <c r="W150" i="28"/>
  <c r="M164" i="28"/>
  <c r="N164" i="28"/>
  <c r="Q164" i="28"/>
  <c r="S164" i="28"/>
  <c r="P164" i="28"/>
  <c r="R164" i="28"/>
  <c r="T164" i="28"/>
  <c r="U164" i="28"/>
  <c r="O164" i="28"/>
  <c r="AL84" i="28"/>
  <c r="AP84" i="28"/>
  <c r="Z84" i="28" s="1"/>
  <c r="AG84" i="28"/>
  <c r="AI84" i="28"/>
  <c r="X84" i="28"/>
  <c r="AB84" i="28"/>
  <c r="AJ84" i="28"/>
  <c r="AE84" i="28"/>
  <c r="AD84" i="28"/>
  <c r="AN84" i="28"/>
  <c r="W84" i="28"/>
  <c r="AF84" i="28"/>
  <c r="AM84" i="28"/>
  <c r="AK84" i="28"/>
  <c r="AA84" i="28"/>
  <c r="AO84" i="28"/>
  <c r="AH84" i="28"/>
  <c r="Y84" i="28"/>
  <c r="AC84" i="28"/>
  <c r="U72" i="42"/>
  <c r="R72" i="42"/>
  <c r="Q72" i="42"/>
  <c r="P72" i="42"/>
  <c r="O72" i="42"/>
  <c r="M72" i="42"/>
  <c r="T72" i="42"/>
  <c r="N72" i="42"/>
  <c r="S72" i="42"/>
  <c r="N150" i="28"/>
  <c r="O150" i="28"/>
  <c r="Q150" i="28"/>
  <c r="U150" i="28"/>
  <c r="R150" i="28"/>
  <c r="M150" i="28"/>
  <c r="T150" i="28"/>
  <c r="P150" i="28"/>
  <c r="S150" i="28"/>
  <c r="U95" i="41"/>
  <c r="O95" i="41"/>
  <c r="S95" i="41"/>
  <c r="P95" i="41"/>
  <c r="R95" i="41"/>
  <c r="Q95" i="41"/>
  <c r="N95" i="41"/>
  <c r="T95" i="41"/>
  <c r="M95" i="41"/>
  <c r="O170" i="40"/>
  <c r="Q170" i="40"/>
  <c r="S170" i="40"/>
  <c r="M170" i="40"/>
  <c r="P170" i="40"/>
  <c r="U170" i="40"/>
  <c r="N170" i="40"/>
  <c r="T170" i="40"/>
  <c r="R170" i="40"/>
  <c r="S127" i="42"/>
  <c r="Q127" i="42"/>
  <c r="O127" i="42"/>
  <c r="R127" i="42"/>
  <c r="T127" i="42"/>
  <c r="U127" i="42"/>
  <c r="N127" i="42"/>
  <c r="M127" i="42"/>
  <c r="P127" i="42"/>
  <c r="AP16" i="23"/>
  <c r="AB16" i="23" s="1"/>
  <c r="AM16" i="23"/>
  <c r="AK16" i="23"/>
  <c r="AL16" i="23"/>
  <c r="W16" i="23"/>
  <c r="AE16" i="23"/>
  <c r="AD16" i="23"/>
  <c r="X16" i="23"/>
  <c r="AO16" i="23"/>
  <c r="AC16" i="23"/>
  <c r="AA16" i="23"/>
  <c r="Y16" i="23"/>
  <c r="AN16" i="23"/>
  <c r="AJ16" i="23"/>
  <c r="Z16" i="23"/>
  <c r="AI16" i="23"/>
  <c r="AH16" i="23"/>
  <c r="AF16" i="23"/>
  <c r="AG16" i="23"/>
  <c r="T177" i="42"/>
  <c r="O177" i="42"/>
  <c r="Q177" i="42"/>
  <c r="N177" i="42"/>
  <c r="M177" i="42"/>
  <c r="U177" i="42"/>
  <c r="R177" i="42"/>
  <c r="P177" i="42"/>
  <c r="S177" i="42"/>
  <c r="K17" i="26"/>
  <c r="I17" i="26"/>
  <c r="J17" i="26"/>
  <c r="D17" i="26"/>
  <c r="F17" i="26"/>
  <c r="C17" i="26"/>
  <c r="G17" i="26"/>
  <c r="E17" i="26"/>
  <c r="H17" i="26"/>
  <c r="R105" i="42"/>
  <c r="N105" i="42"/>
  <c r="Q105" i="42"/>
  <c r="U105" i="42"/>
  <c r="M105" i="42"/>
  <c r="T105" i="42"/>
  <c r="O105" i="42"/>
  <c r="S105" i="42"/>
  <c r="P105" i="42"/>
  <c r="Q72" i="41"/>
  <c r="P72" i="41"/>
  <c r="O72" i="41"/>
  <c r="S72" i="41"/>
  <c r="T72" i="41"/>
  <c r="M72" i="41"/>
  <c r="N72" i="41"/>
  <c r="R72" i="41"/>
  <c r="U72" i="41"/>
  <c r="AP137" i="28"/>
  <c r="AH137" i="28" s="1"/>
  <c r="AK137" i="28"/>
  <c r="AD137" i="28"/>
  <c r="AO137" i="28"/>
  <c r="Y137" i="28"/>
  <c r="Z137" i="28"/>
  <c r="AE137" i="28"/>
  <c r="AC137" i="28"/>
  <c r="AF137" i="28"/>
  <c r="X137" i="28"/>
  <c r="AB137" i="28"/>
  <c r="AL137" i="28"/>
  <c r="AJ137" i="28"/>
  <c r="AN137" i="28"/>
  <c r="AG137" i="28"/>
  <c r="AA137" i="28"/>
  <c r="W137" i="28"/>
  <c r="AI137" i="28"/>
  <c r="AM137" i="28"/>
  <c r="U59" i="42"/>
  <c r="N59" i="42"/>
  <c r="M59" i="42"/>
  <c r="P59" i="42"/>
  <c r="Q59" i="42"/>
  <c r="S59" i="42"/>
  <c r="R59" i="42"/>
  <c r="T59" i="42"/>
  <c r="O59" i="42"/>
  <c r="H85" i="21"/>
  <c r="D85" i="21"/>
  <c r="C85" i="21"/>
  <c r="I85" i="21"/>
  <c r="J85" i="21"/>
  <c r="K85" i="21"/>
  <c r="G85" i="21"/>
  <c r="F85" i="21"/>
  <c r="E85" i="21"/>
  <c r="O106" i="42"/>
  <c r="P106" i="42"/>
  <c r="U106" i="42"/>
  <c r="M106" i="42"/>
  <c r="Q106" i="42"/>
  <c r="S106" i="42"/>
  <c r="T106" i="42"/>
  <c r="N106" i="42"/>
  <c r="R106" i="42"/>
  <c r="M169" i="40"/>
  <c r="T169" i="40"/>
  <c r="N169" i="40"/>
  <c r="R169" i="40"/>
  <c r="P169" i="40"/>
  <c r="U169" i="40"/>
  <c r="S169" i="40"/>
  <c r="O169" i="40"/>
  <c r="Q169" i="40"/>
  <c r="AP73" i="28"/>
  <c r="AJ73" i="28" s="1"/>
  <c r="AI73" i="28"/>
  <c r="Z73" i="28"/>
  <c r="AO73" i="28"/>
  <c r="AA73" i="28"/>
  <c r="X73" i="28"/>
  <c r="AC73" i="28"/>
  <c r="AN73" i="28"/>
  <c r="AL73" i="28"/>
  <c r="AF73" i="28"/>
  <c r="AH73" i="28"/>
  <c r="AM73" i="28"/>
  <c r="AK73" i="28"/>
  <c r="AD73" i="28"/>
  <c r="W73" i="28"/>
  <c r="AE73" i="28"/>
  <c r="AG73" i="28"/>
  <c r="Y73" i="28"/>
  <c r="AB73" i="28"/>
  <c r="R64" i="40"/>
  <c r="T64" i="40"/>
  <c r="P64" i="40"/>
  <c r="N64" i="40"/>
  <c r="Q64" i="40"/>
  <c r="U64" i="40"/>
  <c r="S64" i="40"/>
  <c r="O64" i="40"/>
  <c r="M64" i="40"/>
  <c r="F82" i="21"/>
  <c r="K82" i="21"/>
  <c r="I82" i="21"/>
  <c r="C82" i="21"/>
  <c r="D82" i="21"/>
  <c r="G82" i="21"/>
  <c r="J82" i="21"/>
  <c r="H82" i="21"/>
  <c r="E82" i="21"/>
  <c r="M10" i="41"/>
  <c r="P10" i="41"/>
  <c r="N10" i="41"/>
  <c r="Q10" i="41"/>
  <c r="R10" i="41"/>
  <c r="O10" i="41"/>
  <c r="T10" i="41"/>
  <c r="U10" i="41"/>
  <c r="S10" i="41"/>
  <c r="T165" i="40"/>
  <c r="R165" i="40"/>
  <c r="U165" i="40"/>
  <c r="P165" i="40"/>
  <c r="N165" i="40"/>
  <c r="Q165" i="40"/>
  <c r="O165" i="40"/>
  <c r="M165" i="40"/>
  <c r="S165" i="40"/>
  <c r="I9" i="28"/>
  <c r="K9" i="28"/>
  <c r="C9" i="28"/>
  <c r="G9" i="28"/>
  <c r="H9" i="28"/>
  <c r="F9" i="28"/>
  <c r="J9" i="28"/>
  <c r="E9" i="28"/>
  <c r="D9" i="28"/>
  <c r="M137" i="28"/>
  <c r="O137" i="28"/>
  <c r="U137" i="28"/>
  <c r="S137" i="28"/>
  <c r="R137" i="28"/>
  <c r="P137" i="28"/>
  <c r="T137" i="28"/>
  <c r="N137" i="28"/>
  <c r="Q137" i="28"/>
  <c r="U140" i="23"/>
  <c r="S140" i="23"/>
  <c r="O140" i="23"/>
  <c r="N140" i="23"/>
  <c r="P140" i="23"/>
  <c r="T140" i="23"/>
  <c r="M140" i="23"/>
  <c r="Q140" i="23"/>
  <c r="R140" i="23"/>
  <c r="M20" i="41"/>
  <c r="P20" i="41"/>
  <c r="O20" i="41"/>
  <c r="S20" i="41"/>
  <c r="Q20" i="41"/>
  <c r="R20" i="41"/>
  <c r="N20" i="41"/>
  <c r="T20" i="41"/>
  <c r="U20" i="41"/>
  <c r="I153" i="41"/>
  <c r="D153" i="41"/>
  <c r="C153" i="41"/>
  <c r="H153" i="41"/>
  <c r="G153" i="41"/>
  <c r="K153" i="41"/>
  <c r="J153" i="41"/>
  <c r="E153" i="41"/>
  <c r="F153" i="41"/>
  <c r="Q81" i="28"/>
  <c r="N81" i="28"/>
  <c r="S81" i="28"/>
  <c r="T81" i="28"/>
  <c r="P81" i="28"/>
  <c r="R81" i="28"/>
  <c r="M81" i="28"/>
  <c r="O81" i="28"/>
  <c r="U81" i="28"/>
  <c r="R122" i="23"/>
  <c r="P122" i="23"/>
  <c r="O122" i="23"/>
  <c r="N122" i="23"/>
  <c r="M122" i="23"/>
  <c r="T122" i="23"/>
  <c r="U122" i="23"/>
  <c r="Q122" i="23"/>
  <c r="S122" i="23"/>
  <c r="M112" i="42"/>
  <c r="O112" i="42"/>
  <c r="T112" i="42"/>
  <c r="Q112" i="42"/>
  <c r="S112" i="42"/>
  <c r="P112" i="42"/>
  <c r="R112" i="42"/>
  <c r="U112" i="42"/>
  <c r="N112" i="42"/>
  <c r="AP175" i="23"/>
  <c r="AN175" i="23"/>
  <c r="Y175" i="23"/>
  <c r="AD175" i="23"/>
  <c r="AH175" i="23"/>
  <c r="AF175" i="23"/>
  <c r="AG175" i="23"/>
  <c r="Z175" i="23"/>
  <c r="AM175" i="23"/>
  <c r="AA175" i="23"/>
  <c r="AL175" i="23"/>
  <c r="AO175" i="23"/>
  <c r="AE175" i="23"/>
  <c r="AC175" i="23"/>
  <c r="AJ175" i="23"/>
  <c r="AK175" i="23"/>
  <c r="AI175" i="23"/>
  <c r="X175" i="23"/>
  <c r="AB175" i="23"/>
  <c r="W175" i="23"/>
  <c r="AP164" i="28"/>
  <c r="AA164" i="28"/>
  <c r="AB164" i="28"/>
  <c r="AE164" i="28"/>
  <c r="AD164" i="28"/>
  <c r="AL164" i="28"/>
  <c r="AJ164" i="28"/>
  <c r="AC164" i="28"/>
  <c r="AG164" i="28"/>
  <c r="AO164" i="28"/>
  <c r="AK164" i="28"/>
  <c r="X164" i="28"/>
  <c r="AH164" i="28"/>
  <c r="AF164" i="28"/>
  <c r="W164" i="28"/>
  <c r="AN164" i="28"/>
  <c r="Y164" i="28"/>
  <c r="Z164" i="28"/>
  <c r="AI164" i="28"/>
  <c r="AM164" i="28"/>
  <c r="O78" i="41"/>
  <c r="U78" i="41"/>
  <c r="R78" i="41"/>
  <c r="M78" i="41"/>
  <c r="N78" i="41"/>
  <c r="Q78" i="41"/>
  <c r="P78" i="41"/>
  <c r="T78" i="41"/>
  <c r="S78" i="41"/>
  <c r="T99" i="23"/>
  <c r="O99" i="23"/>
  <c r="N99" i="23"/>
  <c r="P99" i="23"/>
  <c r="Q99" i="23"/>
  <c r="U99" i="23"/>
  <c r="R99" i="23"/>
  <c r="M99" i="23"/>
  <c r="S99" i="23"/>
  <c r="AE21" i="28"/>
  <c r="AP21" i="28"/>
  <c r="W21" i="28" s="1"/>
  <c r="AN21" i="28"/>
  <c r="AD21" i="28"/>
  <c r="AM21" i="28"/>
  <c r="AO21" i="28"/>
  <c r="Y21" i="28"/>
  <c r="Z21" i="28"/>
  <c r="AC21" i="28"/>
  <c r="AL21" i="28"/>
  <c r="P45" i="42"/>
  <c r="N45" i="42"/>
  <c r="U45" i="42"/>
  <c r="S45" i="42"/>
  <c r="R45" i="42"/>
  <c r="M45" i="42"/>
  <c r="T45" i="42"/>
  <c r="O45" i="42"/>
  <c r="Q45" i="42"/>
  <c r="R160" i="28"/>
  <c r="P160" i="28"/>
  <c r="N160" i="28"/>
  <c r="O160" i="28"/>
  <c r="S160" i="28"/>
  <c r="U160" i="28"/>
  <c r="M160" i="28"/>
  <c r="T160" i="28"/>
  <c r="Q160" i="28"/>
  <c r="N138" i="40"/>
  <c r="P138" i="40"/>
  <c r="R138" i="40"/>
  <c r="U138" i="40"/>
  <c r="M138" i="40"/>
  <c r="T138" i="40"/>
  <c r="O138" i="40"/>
  <c r="Q138" i="40"/>
  <c r="S138" i="40"/>
  <c r="K169" i="28"/>
  <c r="F169" i="28"/>
  <c r="I169" i="28"/>
  <c r="D169" i="28"/>
  <c r="E169" i="28"/>
  <c r="H169" i="28"/>
  <c r="C169" i="28"/>
  <c r="J169" i="28"/>
  <c r="G169" i="28"/>
  <c r="M151" i="28"/>
  <c r="T151" i="28"/>
  <c r="O151" i="28"/>
  <c r="Q151" i="28"/>
  <c r="U151" i="28"/>
  <c r="S151" i="28"/>
  <c r="P151" i="28"/>
  <c r="R151" i="28"/>
  <c r="N151" i="28"/>
  <c r="P131" i="41"/>
  <c r="O131" i="41"/>
  <c r="Q131" i="41"/>
  <c r="M131" i="41"/>
  <c r="U131" i="41"/>
  <c r="N131" i="41"/>
  <c r="R131" i="41"/>
  <c r="S131" i="41"/>
  <c r="T131" i="41"/>
  <c r="T43" i="42"/>
  <c r="P43" i="42"/>
  <c r="S43" i="42"/>
  <c r="O43" i="42"/>
  <c r="Q43" i="42"/>
  <c r="R43" i="42"/>
  <c r="M43" i="42"/>
  <c r="U43" i="42"/>
  <c r="N43" i="42"/>
  <c r="AP18" i="23"/>
  <c r="AN18" i="23"/>
  <c r="AF18" i="23"/>
  <c r="AC18" i="23"/>
  <c r="AM18" i="23"/>
  <c r="AH18" i="23"/>
  <c r="AE18" i="23"/>
  <c r="AK18" i="23"/>
  <c r="X18" i="23"/>
  <c r="AI18" i="23"/>
  <c r="AL18" i="23"/>
  <c r="AB18" i="23"/>
  <c r="AD18" i="23"/>
  <c r="Z18" i="23"/>
  <c r="AA18" i="23"/>
  <c r="AJ18" i="23"/>
  <c r="Y18" i="23"/>
  <c r="W18" i="23"/>
  <c r="AG18" i="23"/>
  <c r="AO18" i="23"/>
  <c r="J155" i="23"/>
  <c r="E155" i="23"/>
  <c r="H155" i="23"/>
  <c r="I155" i="23"/>
  <c r="G155" i="23"/>
  <c r="K155" i="23"/>
  <c r="F155" i="23"/>
  <c r="C155" i="23"/>
  <c r="D155" i="23"/>
  <c r="AG114" i="28"/>
  <c r="AP114" i="28"/>
  <c r="AN114" i="28" s="1"/>
  <c r="AB114" i="28"/>
  <c r="AO114" i="28"/>
  <c r="Z114" i="28"/>
  <c r="AF114" i="28"/>
  <c r="AM114" i="28"/>
  <c r="AA114" i="28"/>
  <c r="AL114" i="28"/>
  <c r="AC114" i="28"/>
  <c r="AA106" i="28"/>
  <c r="AP106" i="28"/>
  <c r="AB106" i="28" s="1"/>
  <c r="AD106" i="28"/>
  <c r="W106" i="28"/>
  <c r="AF106" i="28"/>
  <c r="AO106" i="28"/>
  <c r="AH106" i="28"/>
  <c r="AM106" i="28"/>
  <c r="AK106" i="28"/>
  <c r="AI106" i="28"/>
  <c r="Q65" i="28"/>
  <c r="M65" i="28"/>
  <c r="U65" i="28"/>
  <c r="T65" i="28"/>
  <c r="O65" i="28"/>
  <c r="S65" i="28"/>
  <c r="P65" i="28"/>
  <c r="N65" i="28"/>
  <c r="R65" i="28"/>
  <c r="R17" i="42"/>
  <c r="T17" i="42"/>
  <c r="M17" i="42"/>
  <c r="N17" i="42"/>
  <c r="O17" i="42"/>
  <c r="P17" i="42"/>
  <c r="S17" i="42"/>
  <c r="Q17" i="42"/>
  <c r="U17" i="42"/>
  <c r="Q6" i="41"/>
  <c r="N6" i="41"/>
  <c r="O6" i="41"/>
  <c r="S6" i="41"/>
  <c r="U6" i="41"/>
  <c r="M6" i="41"/>
  <c r="R6" i="41"/>
  <c r="P6" i="41"/>
  <c r="T6" i="41"/>
  <c r="I61" i="21"/>
  <c r="K61" i="21"/>
  <c r="C61" i="21"/>
  <c r="J61" i="21"/>
  <c r="G61" i="21"/>
  <c r="F61" i="21"/>
  <c r="D61" i="21"/>
  <c r="H61" i="21"/>
  <c r="E61" i="21"/>
  <c r="AP33" i="28"/>
  <c r="AI33" i="28" s="1"/>
  <c r="AB33" i="28"/>
  <c r="AE33" i="28"/>
  <c r="AA33" i="28"/>
  <c r="AN33" i="28"/>
  <c r="AE153" i="23"/>
  <c r="AP153" i="23"/>
  <c r="AI153" i="23" s="1"/>
  <c r="AD153" i="23"/>
  <c r="AN153" i="23"/>
  <c r="AM153" i="23"/>
  <c r="Z153" i="23"/>
  <c r="Y153" i="23"/>
  <c r="AF153" i="23"/>
  <c r="AC153" i="23"/>
  <c r="AH153" i="23"/>
  <c r="S165" i="28"/>
  <c r="Q165" i="28"/>
  <c r="M165" i="28"/>
  <c r="T165" i="28"/>
  <c r="R165" i="28"/>
  <c r="O165" i="28"/>
  <c r="P165" i="28"/>
  <c r="U165" i="28"/>
  <c r="N165" i="28"/>
  <c r="M80" i="28"/>
  <c r="U80" i="28"/>
  <c r="P80" i="28"/>
  <c r="R80" i="28"/>
  <c r="T80" i="28"/>
  <c r="S80" i="28"/>
  <c r="O80" i="28"/>
  <c r="Q80" i="28"/>
  <c r="N80" i="28"/>
  <c r="R96" i="23"/>
  <c r="T96" i="23"/>
  <c r="O96" i="23"/>
  <c r="Q96" i="23"/>
  <c r="P96" i="23"/>
  <c r="N96" i="23"/>
  <c r="U96" i="23"/>
  <c r="M96" i="23"/>
  <c r="S96" i="23"/>
  <c r="AP75" i="28"/>
  <c r="AH75" i="28"/>
  <c r="AI75" i="28"/>
  <c r="AF75" i="28"/>
  <c r="W75" i="28"/>
  <c r="AN75" i="28"/>
  <c r="AG75" i="28"/>
  <c r="AD75" i="28"/>
  <c r="AK75" i="28"/>
  <c r="AE75" i="28"/>
  <c r="AO75" i="28"/>
  <c r="AB75" i="28"/>
  <c r="AA75" i="28"/>
  <c r="Z75" i="28"/>
  <c r="AC75" i="28"/>
  <c r="AM75" i="28"/>
  <c r="AL75" i="28"/>
  <c r="X75" i="28"/>
  <c r="Y75" i="28"/>
  <c r="AJ75" i="28"/>
  <c r="S18" i="28"/>
  <c r="Q18" i="28"/>
  <c r="N18" i="28"/>
  <c r="P18" i="28"/>
  <c r="M18" i="28"/>
  <c r="O18" i="28"/>
  <c r="R18" i="28"/>
  <c r="U18" i="28"/>
  <c r="T18" i="28"/>
  <c r="T169" i="28"/>
  <c r="S169" i="28"/>
  <c r="N169" i="28"/>
  <c r="P169" i="28"/>
  <c r="R169" i="28"/>
  <c r="Q169" i="28"/>
  <c r="O169" i="28"/>
  <c r="M169" i="28"/>
  <c r="U169" i="28"/>
  <c r="N75" i="40"/>
  <c r="U75" i="40"/>
  <c r="M75" i="40"/>
  <c r="O75" i="40"/>
  <c r="T75" i="40"/>
  <c r="R75" i="40"/>
  <c r="Q75" i="40"/>
  <c r="P75" i="40"/>
  <c r="S75" i="40"/>
  <c r="M102" i="40"/>
  <c r="O102" i="40"/>
  <c r="T102" i="40"/>
  <c r="R102" i="40"/>
  <c r="P102" i="40"/>
  <c r="N102" i="40"/>
  <c r="S102" i="40"/>
  <c r="Q102" i="40"/>
  <c r="U102" i="40"/>
  <c r="P145" i="23"/>
  <c r="N145" i="23"/>
  <c r="Q145" i="23"/>
  <c r="M145" i="23"/>
  <c r="O145" i="23"/>
  <c r="T145" i="23"/>
  <c r="R145" i="23"/>
  <c r="U145" i="23"/>
  <c r="S145" i="23"/>
  <c r="T124" i="28"/>
  <c r="N124" i="28"/>
  <c r="U124" i="28"/>
  <c r="O124" i="28"/>
  <c r="P124" i="28"/>
  <c r="S124" i="28"/>
  <c r="R124" i="28"/>
  <c r="M124" i="28"/>
  <c r="Q124" i="28"/>
  <c r="AP56" i="23"/>
  <c r="AC56" i="23" s="1"/>
  <c r="Y56" i="23"/>
  <c r="AJ56" i="23"/>
  <c r="AE56" i="23"/>
  <c r="W56" i="23"/>
  <c r="AB56" i="23"/>
  <c r="X56" i="23"/>
  <c r="AD56" i="23"/>
  <c r="AN56" i="23"/>
  <c r="AO56" i="23"/>
  <c r="AI56" i="23"/>
  <c r="AK56" i="23"/>
  <c r="AM56" i="23"/>
  <c r="AL56" i="23"/>
  <c r="AA56" i="23"/>
  <c r="AF56" i="23"/>
  <c r="Z56" i="23"/>
  <c r="AH56" i="23"/>
  <c r="AG56" i="23"/>
  <c r="AP39" i="40"/>
  <c r="Z39" i="40"/>
  <c r="AB39" i="40"/>
  <c r="AA39" i="40"/>
  <c r="Y39" i="40"/>
  <c r="AH39" i="40"/>
  <c r="AM39" i="40"/>
  <c r="AD39" i="40"/>
  <c r="AK39" i="40"/>
  <c r="AG39" i="40"/>
  <c r="AO39" i="40"/>
  <c r="W39" i="40"/>
  <c r="AN39" i="40"/>
  <c r="AJ39" i="40"/>
  <c r="AE39" i="40"/>
  <c r="X39" i="40"/>
  <c r="AI39" i="40"/>
  <c r="AC39" i="40"/>
  <c r="AF39" i="40"/>
  <c r="AL39" i="40"/>
  <c r="N69" i="42"/>
  <c r="R69" i="42"/>
  <c r="Q69" i="42"/>
  <c r="T69" i="42"/>
  <c r="M69" i="42"/>
  <c r="P69" i="42"/>
  <c r="O69" i="42"/>
  <c r="S69" i="42"/>
  <c r="U69" i="42"/>
  <c r="H4" i="28"/>
  <c r="D4" i="28"/>
  <c r="F4" i="28"/>
  <c r="G4" i="28"/>
  <c r="E4" i="28"/>
  <c r="K4" i="28"/>
  <c r="J4" i="28"/>
  <c r="C4" i="28"/>
  <c r="I4" i="28"/>
  <c r="M38" i="42"/>
  <c r="R38" i="42"/>
  <c r="U38" i="42"/>
  <c r="T38" i="42"/>
  <c r="S38" i="42"/>
  <c r="Q38" i="42"/>
  <c r="P38" i="42"/>
  <c r="N38" i="42"/>
  <c r="O38" i="42"/>
  <c r="C69" i="41"/>
  <c r="G69" i="41"/>
  <c r="J69" i="41"/>
  <c r="F69" i="41"/>
  <c r="H69" i="41"/>
  <c r="D69" i="41"/>
  <c r="I69" i="41"/>
  <c r="E69" i="41"/>
  <c r="K69" i="41"/>
  <c r="K54" i="40"/>
  <c r="G54" i="40"/>
  <c r="D54" i="40"/>
  <c r="E54" i="40"/>
  <c r="F54" i="40"/>
  <c r="H54" i="40"/>
  <c r="J54" i="40"/>
  <c r="I54" i="40"/>
  <c r="C54" i="40"/>
  <c r="H68" i="23"/>
  <c r="I68" i="23"/>
  <c r="C68" i="23"/>
  <c r="F68" i="23"/>
  <c r="D68" i="23"/>
  <c r="K68" i="23"/>
  <c r="E68" i="23"/>
  <c r="J68" i="23"/>
  <c r="G68" i="23"/>
  <c r="F114" i="41"/>
  <c r="J114" i="41"/>
  <c r="D114" i="41"/>
  <c r="E114" i="41"/>
  <c r="C114" i="41"/>
  <c r="I114" i="41"/>
  <c r="K114" i="41"/>
  <c r="G114" i="41"/>
  <c r="H114" i="41"/>
  <c r="AP173" i="23"/>
  <c r="AL173" i="23"/>
  <c r="AD173" i="23"/>
  <c r="AI173" i="23"/>
  <c r="Y173" i="23"/>
  <c r="W173" i="23"/>
  <c r="AH173" i="23"/>
  <c r="AE173" i="23"/>
  <c r="AG173" i="23"/>
  <c r="AK173" i="23"/>
  <c r="AN173" i="23"/>
  <c r="X173" i="23"/>
  <c r="AF173" i="23"/>
  <c r="Z173" i="23"/>
  <c r="AM173" i="23"/>
  <c r="AJ173" i="23"/>
  <c r="AA173" i="23"/>
  <c r="AO173" i="23"/>
  <c r="AB173" i="23"/>
  <c r="AC173" i="23"/>
  <c r="AP58" i="28"/>
  <c r="AB58" i="28"/>
  <c r="AO58" i="28"/>
  <c r="AE58" i="28"/>
  <c r="AA58" i="28"/>
  <c r="AK58" i="28"/>
  <c r="W58" i="28"/>
  <c r="AC58" i="28"/>
  <c r="AJ58" i="28"/>
  <c r="AL58" i="28"/>
  <c r="AI58" i="28"/>
  <c r="X58" i="28"/>
  <c r="AM58" i="28"/>
  <c r="AF58" i="28"/>
  <c r="AG58" i="28"/>
  <c r="AH58" i="28"/>
  <c r="AD58" i="28"/>
  <c r="AN58" i="28"/>
  <c r="Y58" i="28"/>
  <c r="Z58" i="28"/>
  <c r="AP49" i="28"/>
  <c r="AM49" i="28" s="1"/>
  <c r="W49" i="28"/>
  <c r="AL49" i="28"/>
  <c r="AO49" i="28"/>
  <c r="AG49" i="28"/>
  <c r="M16" i="28"/>
  <c r="N16" i="28"/>
  <c r="S16" i="28"/>
  <c r="R16" i="28"/>
  <c r="O16" i="28"/>
  <c r="U16" i="28"/>
  <c r="Q16" i="28"/>
  <c r="T16" i="28"/>
  <c r="P16" i="28"/>
  <c r="E177" i="23"/>
  <c r="G177" i="23"/>
  <c r="H177" i="23"/>
  <c r="I177" i="23"/>
  <c r="F177" i="23"/>
  <c r="K177" i="23"/>
  <c r="C177" i="23"/>
  <c r="D177" i="23"/>
  <c r="J177" i="23"/>
  <c r="T31" i="28"/>
  <c r="O31" i="28"/>
  <c r="P31" i="28"/>
  <c r="R31" i="28"/>
  <c r="S31" i="28"/>
  <c r="M31" i="28"/>
  <c r="Q31" i="28"/>
  <c r="N31" i="28"/>
  <c r="U31" i="28"/>
  <c r="D100" i="41"/>
  <c r="C100" i="41"/>
  <c r="F100" i="41"/>
  <c r="H100" i="41"/>
  <c r="K100" i="41"/>
  <c r="G100" i="41"/>
  <c r="J100" i="41"/>
  <c r="E100" i="41"/>
  <c r="I100" i="41"/>
  <c r="AP111" i="41"/>
  <c r="AJ111" i="41"/>
  <c r="AK111" i="41"/>
  <c r="AM111" i="41"/>
  <c r="AC111" i="41"/>
  <c r="AO111" i="41"/>
  <c r="AA111" i="41"/>
  <c r="W111" i="41"/>
  <c r="AE111" i="41"/>
  <c r="X111" i="41"/>
  <c r="AL111" i="41"/>
  <c r="AF111" i="41"/>
  <c r="AN111" i="41"/>
  <c r="AI111" i="41"/>
  <c r="AG111" i="41"/>
  <c r="Z111" i="41"/>
  <c r="AB111" i="41"/>
  <c r="AD111" i="41"/>
  <c r="AH111" i="41"/>
  <c r="Y111" i="41"/>
  <c r="O130" i="41"/>
  <c r="R130" i="41"/>
  <c r="N130" i="41"/>
  <c r="S130" i="41"/>
  <c r="Q130" i="41"/>
  <c r="T130" i="41"/>
  <c r="U130" i="41"/>
  <c r="P130" i="41"/>
  <c r="M130" i="41"/>
  <c r="M119" i="41"/>
  <c r="Q119" i="41"/>
  <c r="N119" i="41"/>
  <c r="S119" i="41"/>
  <c r="R119" i="41"/>
  <c r="O119" i="41"/>
  <c r="P119" i="41"/>
  <c r="T119" i="41"/>
  <c r="U119" i="41"/>
  <c r="U138" i="23"/>
  <c r="S138" i="23"/>
  <c r="R138" i="23"/>
  <c r="P138" i="23"/>
  <c r="M138" i="23"/>
  <c r="T138" i="23"/>
  <c r="O138" i="23"/>
  <c r="N138" i="23"/>
  <c r="Q138" i="23"/>
  <c r="R30" i="41"/>
  <c r="N30" i="41"/>
  <c r="M30" i="41"/>
  <c r="O30" i="41"/>
  <c r="P30" i="41"/>
  <c r="S30" i="41"/>
  <c r="U30" i="41"/>
  <c r="T30" i="41"/>
  <c r="Q30" i="41"/>
  <c r="E64" i="42"/>
  <c r="F64" i="42"/>
  <c r="G64" i="42"/>
  <c r="C64" i="42"/>
  <c r="D64" i="42"/>
  <c r="J64" i="42"/>
  <c r="H64" i="42"/>
  <c r="I64" i="42"/>
  <c r="K64" i="42"/>
  <c r="J30" i="23"/>
  <c r="H30" i="23"/>
  <c r="G30" i="23"/>
  <c r="I30" i="23"/>
  <c r="E30" i="23"/>
  <c r="F30" i="23"/>
  <c r="K30" i="23"/>
  <c r="C30" i="23"/>
  <c r="D30" i="23"/>
  <c r="Q128" i="28"/>
  <c r="M128" i="28"/>
  <c r="U128" i="28"/>
  <c r="N128" i="28"/>
  <c r="T128" i="28"/>
  <c r="S128" i="28"/>
  <c r="R128" i="28"/>
  <c r="O128" i="28"/>
  <c r="P128" i="28"/>
  <c r="AP157" i="23"/>
  <c r="X157" i="23" s="1"/>
  <c r="AO157" i="23"/>
  <c r="AK157" i="23"/>
  <c r="AH157" i="23"/>
  <c r="AM157" i="23"/>
  <c r="AP17" i="23"/>
  <c r="AD17" i="23" s="1"/>
  <c r="AB17" i="23"/>
  <c r="AK17" i="23"/>
  <c r="W17" i="23"/>
  <c r="AC17" i="23"/>
  <c r="U109" i="41"/>
  <c r="O109" i="41"/>
  <c r="N109" i="41"/>
  <c r="R109" i="41"/>
  <c r="S109" i="41"/>
  <c r="P109" i="41"/>
  <c r="T109" i="41"/>
  <c r="M109" i="41"/>
  <c r="Q109" i="41"/>
  <c r="U90" i="23"/>
  <c r="Q90" i="23"/>
  <c r="O90" i="23"/>
  <c r="N90" i="23"/>
  <c r="P90" i="23"/>
  <c r="S90" i="23"/>
  <c r="T90" i="23"/>
  <c r="M90" i="23"/>
  <c r="R90" i="23"/>
  <c r="K120" i="26"/>
  <c r="I120" i="26"/>
  <c r="D120" i="26"/>
  <c r="G120" i="26"/>
  <c r="C120" i="26"/>
  <c r="F120" i="26"/>
  <c r="J120" i="26"/>
  <c r="E120" i="26"/>
  <c r="H120" i="26"/>
  <c r="N88" i="40"/>
  <c r="T88" i="40"/>
  <c r="S88" i="40"/>
  <c r="M88" i="40"/>
  <c r="O88" i="40"/>
  <c r="Q88" i="40"/>
  <c r="P88" i="40"/>
  <c r="R88" i="40"/>
  <c r="U88" i="40"/>
  <c r="D88" i="26"/>
  <c r="E88" i="26"/>
  <c r="J88" i="26"/>
  <c r="C88" i="26"/>
  <c r="G88" i="26"/>
  <c r="I88" i="26"/>
  <c r="K88" i="26"/>
  <c r="H88" i="26"/>
  <c r="F88" i="26"/>
  <c r="G131" i="23"/>
  <c r="E131" i="23"/>
  <c r="D131" i="23"/>
  <c r="C131" i="23"/>
  <c r="F131" i="23"/>
  <c r="I131" i="23"/>
  <c r="J131" i="23"/>
  <c r="K131" i="23"/>
  <c r="H131" i="23"/>
  <c r="M94" i="42"/>
  <c r="U94" i="42"/>
  <c r="Q94" i="42"/>
  <c r="N94" i="42"/>
  <c r="S94" i="42"/>
  <c r="T94" i="42"/>
  <c r="O94" i="42"/>
  <c r="R94" i="42"/>
  <c r="P94" i="42"/>
  <c r="AP132" i="23"/>
  <c r="Y132" i="23" s="1"/>
  <c r="AG132" i="23"/>
  <c r="AI132" i="23"/>
  <c r="W132" i="23"/>
  <c r="AA132" i="23"/>
  <c r="AN132" i="23"/>
  <c r="AM132" i="23"/>
  <c r="AJ132" i="23"/>
  <c r="AL132" i="23"/>
  <c r="Z132" i="23"/>
  <c r="AF132" i="23"/>
  <c r="AO132" i="23"/>
  <c r="X132" i="23"/>
  <c r="AK132" i="23"/>
  <c r="AC132" i="23"/>
  <c r="AH132" i="23"/>
  <c r="AB132" i="23"/>
  <c r="AD132" i="23"/>
  <c r="AE132" i="23"/>
  <c r="AP99" i="28"/>
  <c r="AN99" i="28"/>
  <c r="AD99" i="28"/>
  <c r="Y99" i="28"/>
  <c r="AG99" i="28"/>
  <c r="AL99" i="28"/>
  <c r="AA99" i="28"/>
  <c r="AM99" i="28"/>
  <c r="W99" i="28"/>
  <c r="AE99" i="28"/>
  <c r="Z99" i="28"/>
  <c r="AO99" i="28"/>
  <c r="X99" i="28"/>
  <c r="AI99" i="28"/>
  <c r="AC99" i="28"/>
  <c r="AJ99" i="28"/>
  <c r="AB99" i="28"/>
  <c r="AF99" i="28"/>
  <c r="AH99" i="28"/>
  <c r="AK99" i="28"/>
  <c r="Q158" i="41"/>
  <c r="N158" i="41"/>
  <c r="T158" i="41"/>
  <c r="P158" i="41"/>
  <c r="M158" i="41"/>
  <c r="S158" i="41"/>
  <c r="R158" i="41"/>
  <c r="U158" i="41"/>
  <c r="O158" i="41"/>
  <c r="AP81" i="23"/>
  <c r="AA81" i="23" s="1"/>
  <c r="AO81" i="23"/>
  <c r="AG81" i="23"/>
  <c r="AF81" i="23"/>
  <c r="AK81" i="23"/>
  <c r="J79" i="26"/>
  <c r="F79" i="26"/>
  <c r="C79" i="26"/>
  <c r="D79" i="26"/>
  <c r="K79" i="26"/>
  <c r="E79" i="26"/>
  <c r="I79" i="26"/>
  <c r="H79" i="26"/>
  <c r="G79" i="26"/>
  <c r="T144" i="28"/>
  <c r="N144" i="28"/>
  <c r="R144" i="28"/>
  <c r="S144" i="28"/>
  <c r="Q144" i="28"/>
  <c r="O144" i="28"/>
  <c r="U144" i="28"/>
  <c r="M144" i="28"/>
  <c r="P144" i="28"/>
  <c r="T150" i="23"/>
  <c r="P150" i="23"/>
  <c r="O150" i="23"/>
  <c r="Q150" i="23"/>
  <c r="N150" i="23"/>
  <c r="M150" i="23"/>
  <c r="S150" i="23"/>
  <c r="U150" i="23"/>
  <c r="R150" i="23"/>
  <c r="I150" i="21"/>
  <c r="D150" i="21"/>
  <c r="G150" i="21"/>
  <c r="H150" i="21"/>
  <c r="C150" i="21"/>
  <c r="J150" i="21"/>
  <c r="F150" i="21"/>
  <c r="K150" i="21"/>
  <c r="E150" i="21"/>
  <c r="U69" i="23"/>
  <c r="Q69" i="23"/>
  <c r="R69" i="23"/>
  <c r="T69" i="23"/>
  <c r="O69" i="23"/>
  <c r="P69" i="23"/>
  <c r="S69" i="23"/>
  <c r="N69" i="23"/>
  <c r="M69" i="23"/>
  <c r="P8" i="42"/>
  <c r="O8" i="42"/>
  <c r="N8" i="42"/>
  <c r="U8" i="42"/>
  <c r="S8" i="42"/>
  <c r="M8" i="42"/>
  <c r="T8" i="42"/>
  <c r="R8" i="42"/>
  <c r="Q8" i="42"/>
  <c r="Q24" i="41"/>
  <c r="S24" i="41"/>
  <c r="M24" i="41"/>
  <c r="U24" i="41"/>
  <c r="N24" i="41"/>
  <c r="T24" i="41"/>
  <c r="P24" i="41"/>
  <c r="R24" i="41"/>
  <c r="O24" i="41"/>
  <c r="AP53" i="23"/>
  <c r="W53" i="23" s="1"/>
  <c r="AN53" i="23"/>
  <c r="AC53" i="23"/>
  <c r="AH53" i="23"/>
  <c r="AO53" i="23"/>
  <c r="Z53" i="23"/>
  <c r="AK53" i="23"/>
  <c r="AB53" i="23"/>
  <c r="X53" i="23"/>
  <c r="AL53" i="23"/>
  <c r="AM53" i="23"/>
  <c r="AG53" i="23"/>
  <c r="AF53" i="23"/>
  <c r="AA53" i="23"/>
  <c r="AD53" i="23"/>
  <c r="AI53" i="23"/>
  <c r="Y53" i="23"/>
  <c r="AJ53" i="23"/>
  <c r="AE53" i="23"/>
  <c r="S137" i="23"/>
  <c r="N137" i="23"/>
  <c r="T137" i="23"/>
  <c r="U137" i="23"/>
  <c r="P137" i="23"/>
  <c r="R137" i="23"/>
  <c r="M137" i="23"/>
  <c r="Q137" i="23"/>
  <c r="O137" i="23"/>
  <c r="F126" i="28"/>
  <c r="H126" i="28"/>
  <c r="D126" i="28"/>
  <c r="K126" i="28"/>
  <c r="C126" i="28"/>
  <c r="J126" i="28"/>
  <c r="I126" i="28"/>
  <c r="E126" i="28"/>
  <c r="G126" i="28"/>
  <c r="O134" i="23"/>
  <c r="R134" i="23"/>
  <c r="Q134" i="23"/>
  <c r="M134" i="23"/>
  <c r="P134" i="23"/>
  <c r="S134" i="23"/>
  <c r="T134" i="23"/>
  <c r="U134" i="23"/>
  <c r="N134" i="23"/>
  <c r="H173" i="42"/>
  <c r="K173" i="42"/>
  <c r="C173" i="42"/>
  <c r="I173" i="42"/>
  <c r="G173" i="42"/>
  <c r="J173" i="42"/>
  <c r="E173" i="42"/>
  <c r="D173" i="42"/>
  <c r="F173" i="42"/>
  <c r="H114" i="28"/>
  <c r="E114" i="28"/>
  <c r="F114" i="28"/>
  <c r="K114" i="28"/>
  <c r="I114" i="28"/>
  <c r="J114" i="28"/>
  <c r="D114" i="28"/>
  <c r="G114" i="28"/>
  <c r="C114" i="28"/>
  <c r="E5" i="23"/>
  <c r="H5" i="23"/>
  <c r="K5" i="23"/>
  <c r="F5" i="23"/>
  <c r="I5" i="23"/>
  <c r="G5" i="23"/>
  <c r="C5" i="23"/>
  <c r="J5" i="23"/>
  <c r="D5" i="23"/>
  <c r="E155" i="26"/>
  <c r="H155" i="26"/>
  <c r="K155" i="26"/>
  <c r="I155" i="26"/>
  <c r="D155" i="26"/>
  <c r="F155" i="26"/>
  <c r="G155" i="26"/>
  <c r="J155" i="26"/>
  <c r="C155" i="26"/>
  <c r="AP100" i="41"/>
  <c r="AI100" i="41" s="1"/>
  <c r="AK100" i="41"/>
  <c r="AD100" i="41"/>
  <c r="AG100" i="41"/>
  <c r="AA100" i="41"/>
  <c r="AC100" i="41"/>
  <c r="AH100" i="41"/>
  <c r="Y100" i="41"/>
  <c r="Z100" i="41"/>
  <c r="AO100" i="41"/>
  <c r="O84" i="28"/>
  <c r="N84" i="28"/>
  <c r="R84" i="28"/>
  <c r="Q84" i="28"/>
  <c r="T84" i="28"/>
  <c r="M84" i="28"/>
  <c r="S84" i="28"/>
  <c r="U84" i="28"/>
  <c r="P84" i="28"/>
  <c r="AP130" i="40"/>
  <c r="W130" i="40" s="1"/>
  <c r="AD130" i="40"/>
  <c r="AG130" i="40"/>
  <c r="AB130" i="40"/>
  <c r="AA130" i="40"/>
  <c r="AJ130" i="40"/>
  <c r="Z130" i="40"/>
  <c r="Y130" i="40"/>
  <c r="AI130" i="40"/>
  <c r="AL130" i="40"/>
  <c r="AC130" i="40"/>
  <c r="AF130" i="40"/>
  <c r="X130" i="40"/>
  <c r="AK130" i="40"/>
  <c r="AO130" i="40"/>
  <c r="AN130" i="40"/>
  <c r="AH130" i="40"/>
  <c r="AM130" i="40"/>
  <c r="AE130" i="40"/>
  <c r="I69" i="23"/>
  <c r="C69" i="23"/>
  <c r="F69" i="23"/>
  <c r="G69" i="23"/>
  <c r="D69" i="23"/>
  <c r="J69" i="23"/>
  <c r="H69" i="23"/>
  <c r="K69" i="23"/>
  <c r="E69" i="23"/>
  <c r="P109" i="23"/>
  <c r="N109" i="23"/>
  <c r="R109" i="23"/>
  <c r="O109" i="23"/>
  <c r="M109" i="23"/>
  <c r="U109" i="23"/>
  <c r="S109" i="23"/>
  <c r="T109" i="23"/>
  <c r="Q109" i="23"/>
  <c r="N159" i="40"/>
  <c r="Q159" i="40"/>
  <c r="R159" i="40"/>
  <c r="M159" i="40"/>
  <c r="T159" i="40"/>
  <c r="O159" i="40"/>
  <c r="P159" i="40"/>
  <c r="U159" i="40"/>
  <c r="S159" i="40"/>
  <c r="C87" i="23"/>
  <c r="H87" i="23"/>
  <c r="D87" i="23"/>
  <c r="G87" i="23"/>
  <c r="F87" i="23"/>
  <c r="K87" i="23"/>
  <c r="E87" i="23"/>
  <c r="I87" i="23"/>
  <c r="J87" i="23"/>
  <c r="AP170" i="23"/>
  <c r="AO170" i="23"/>
  <c r="AF170" i="23"/>
  <c r="AM170" i="23"/>
  <c r="X170" i="23"/>
  <c r="AH170" i="23"/>
  <c r="AD170" i="23"/>
  <c r="W170" i="23"/>
  <c r="AJ170" i="23"/>
  <c r="Z170" i="23"/>
  <c r="AN170" i="23"/>
  <c r="AI170" i="23"/>
  <c r="AB170" i="23"/>
  <c r="AE170" i="23"/>
  <c r="AL170" i="23"/>
  <c r="AC170" i="23"/>
  <c r="Y170" i="23"/>
  <c r="AG170" i="23"/>
  <c r="AK170" i="23"/>
  <c r="AA170" i="23"/>
  <c r="F155" i="40"/>
  <c r="D155" i="40"/>
  <c r="J155" i="40"/>
  <c r="I155" i="40"/>
  <c r="E155" i="40"/>
  <c r="K155" i="40"/>
  <c r="C155" i="40"/>
  <c r="G155" i="40"/>
  <c r="H155" i="40"/>
  <c r="K107" i="21"/>
  <c r="G107" i="21"/>
  <c r="J107" i="21"/>
  <c r="F107" i="21"/>
  <c r="D107" i="21"/>
  <c r="C107" i="21"/>
  <c r="H107" i="21"/>
  <c r="I107" i="21"/>
  <c r="E107" i="21"/>
  <c r="I131" i="28"/>
  <c r="D131" i="28"/>
  <c r="E131" i="28"/>
  <c r="F131" i="28"/>
  <c r="H131" i="28"/>
  <c r="G131" i="28"/>
  <c r="C131" i="28"/>
  <c r="K131" i="28"/>
  <c r="J131" i="28"/>
  <c r="AP27" i="42"/>
  <c r="Z27" i="42"/>
  <c r="AM27" i="42"/>
  <c r="AE27" i="42"/>
  <c r="AB27" i="42"/>
  <c r="AG27" i="42"/>
  <c r="AJ27" i="42"/>
  <c r="X27" i="42"/>
  <c r="W27" i="42"/>
  <c r="AK27" i="42"/>
  <c r="AC27" i="42"/>
  <c r="AA27" i="42"/>
  <c r="Y27" i="42"/>
  <c r="AO27" i="42"/>
  <c r="AI27" i="42"/>
  <c r="AD27" i="42"/>
  <c r="AH27" i="42"/>
  <c r="AF27" i="42"/>
  <c r="AL27" i="42"/>
  <c r="AN27" i="42"/>
  <c r="AP8" i="41"/>
  <c r="AM8" i="41"/>
  <c r="AA8" i="41"/>
  <c r="AE8" i="41"/>
  <c r="Z8" i="41"/>
  <c r="AJ8" i="41"/>
  <c r="AI8" i="41"/>
  <c r="W8" i="41"/>
  <c r="AO8" i="41"/>
  <c r="AF8" i="41"/>
  <c r="AB8" i="41"/>
  <c r="AL8" i="41"/>
  <c r="AK8" i="41"/>
  <c r="X8" i="41"/>
  <c r="AC8" i="41"/>
  <c r="AG8" i="41"/>
  <c r="AH8" i="41"/>
  <c r="AN8" i="41"/>
  <c r="AD8" i="41"/>
  <c r="Y8" i="41"/>
  <c r="N34" i="41"/>
  <c r="M34" i="41"/>
  <c r="T34" i="41"/>
  <c r="O34" i="41"/>
  <c r="Q34" i="41"/>
  <c r="R34" i="41"/>
  <c r="P34" i="41"/>
  <c r="S34" i="41"/>
  <c r="U34" i="41"/>
  <c r="E84" i="41"/>
  <c r="G84" i="41"/>
  <c r="H84" i="41"/>
  <c r="K84" i="41"/>
  <c r="D84" i="41"/>
  <c r="I84" i="41"/>
  <c r="F84" i="41"/>
  <c r="C84" i="41"/>
  <c r="J84" i="41"/>
  <c r="O82" i="28"/>
  <c r="T82" i="28"/>
  <c r="M82" i="28"/>
  <c r="P82" i="28"/>
  <c r="S82" i="28"/>
  <c r="R82" i="28"/>
  <c r="N82" i="28"/>
  <c r="U82" i="28"/>
  <c r="Q82" i="28"/>
  <c r="Y150" i="23"/>
  <c r="AM150" i="23"/>
  <c r="AG150" i="23"/>
  <c r="AN150" i="23"/>
  <c r="AK150" i="23"/>
  <c r="AD150" i="23"/>
  <c r="AI150" i="23"/>
  <c r="AA150" i="23"/>
  <c r="AP150" i="23"/>
  <c r="AL150" i="23" s="1"/>
  <c r="Z150" i="23"/>
  <c r="AO150" i="23"/>
  <c r="AB150" i="23"/>
  <c r="H166" i="21"/>
  <c r="E166" i="21"/>
  <c r="D166" i="21"/>
  <c r="C166" i="21"/>
  <c r="K166" i="21"/>
  <c r="F166" i="21"/>
  <c r="I166" i="21"/>
  <c r="G166" i="21"/>
  <c r="J166" i="21"/>
  <c r="D24" i="42"/>
  <c r="I24" i="42"/>
  <c r="H24" i="42"/>
  <c r="F24" i="42"/>
  <c r="K24" i="42"/>
  <c r="C24" i="42"/>
  <c r="J24" i="42"/>
  <c r="G24" i="42"/>
  <c r="E24" i="42"/>
  <c r="AP118" i="41"/>
  <c r="AL118" i="41" s="1"/>
  <c r="AI118" i="41"/>
  <c r="AK118" i="41"/>
  <c r="AO118" i="41"/>
  <c r="AM118" i="41"/>
  <c r="AF118" i="41"/>
  <c r="AE118" i="41"/>
  <c r="W118" i="41"/>
  <c r="X118" i="41"/>
  <c r="AH118" i="41"/>
  <c r="C68" i="42"/>
  <c r="J68" i="42"/>
  <c r="I68" i="42"/>
  <c r="E68" i="42"/>
  <c r="G68" i="42"/>
  <c r="F68" i="42"/>
  <c r="K68" i="42"/>
  <c r="D68" i="42"/>
  <c r="H68" i="42"/>
  <c r="J94" i="21"/>
  <c r="F94" i="21"/>
  <c r="G94" i="21"/>
  <c r="H94" i="21"/>
  <c r="K94" i="21"/>
  <c r="C94" i="21"/>
  <c r="E94" i="21"/>
  <c r="I94" i="21"/>
  <c r="D94" i="21"/>
  <c r="G157" i="28"/>
  <c r="E157" i="28"/>
  <c r="K157" i="28"/>
  <c r="F157" i="28"/>
  <c r="H157" i="28"/>
  <c r="I157" i="28"/>
  <c r="J157" i="28"/>
  <c r="D157" i="28"/>
  <c r="C157" i="28"/>
  <c r="I174" i="26"/>
  <c r="J174" i="26"/>
  <c r="C174" i="26"/>
  <c r="F174" i="26"/>
  <c r="G174" i="26"/>
  <c r="D174" i="26"/>
  <c r="H174" i="26"/>
  <c r="E174" i="26"/>
  <c r="K174" i="26"/>
  <c r="AP83" i="41"/>
  <c r="AG83" i="41" s="1"/>
  <c r="Z83" i="41"/>
  <c r="AK83" i="41"/>
  <c r="AE83" i="41"/>
  <c r="AO83" i="41"/>
  <c r="AJ83" i="41"/>
  <c r="AB83" i="41"/>
  <c r="AC83" i="41"/>
  <c r="AN83" i="41"/>
  <c r="AM83" i="41"/>
  <c r="S40" i="23"/>
  <c r="Q40" i="23"/>
  <c r="T40" i="23"/>
  <c r="N40" i="23"/>
  <c r="M40" i="23"/>
  <c r="R40" i="23"/>
  <c r="P40" i="23"/>
  <c r="U40" i="23"/>
  <c r="O40" i="23"/>
  <c r="K121" i="40"/>
  <c r="G121" i="40"/>
  <c r="E121" i="40"/>
  <c r="C121" i="40"/>
  <c r="H121" i="40"/>
  <c r="I121" i="40"/>
  <c r="F121" i="40"/>
  <c r="J121" i="40"/>
  <c r="D121" i="40"/>
  <c r="M84" i="23"/>
  <c r="O84" i="23"/>
  <c r="P84" i="23"/>
  <c r="Q84" i="23"/>
  <c r="N84" i="23"/>
  <c r="S84" i="23"/>
  <c r="U84" i="23"/>
  <c r="R84" i="23"/>
  <c r="T84" i="23"/>
  <c r="C86" i="42"/>
  <c r="K86" i="42"/>
  <c r="F86" i="42"/>
  <c r="G86" i="42"/>
  <c r="E86" i="42"/>
  <c r="D86" i="42"/>
  <c r="J86" i="42"/>
  <c r="I86" i="42"/>
  <c r="H86" i="42"/>
  <c r="AP61" i="40"/>
  <c r="Y61" i="40" s="1"/>
  <c r="AI61" i="40"/>
  <c r="AA61" i="40"/>
  <c r="Z61" i="40"/>
  <c r="AC61" i="40"/>
  <c r="AL61" i="40"/>
  <c r="AE61" i="40"/>
  <c r="AK61" i="40"/>
  <c r="AJ61" i="40"/>
  <c r="AM61" i="40"/>
  <c r="AP171" i="40"/>
  <c r="AN171" i="40" s="1"/>
  <c r="AK171" i="40"/>
  <c r="AH171" i="40"/>
  <c r="W171" i="40"/>
  <c r="Z171" i="40"/>
  <c r="AL171" i="40"/>
  <c r="AB171" i="40"/>
  <c r="AD171" i="40"/>
  <c r="AO171" i="40"/>
  <c r="AI171" i="40"/>
  <c r="E5" i="26"/>
  <c r="J5" i="26"/>
  <c r="I5" i="26"/>
  <c r="D5" i="26"/>
  <c r="G5" i="26"/>
  <c r="H5" i="26"/>
  <c r="K5" i="26"/>
  <c r="F5" i="26"/>
  <c r="C5" i="26"/>
  <c r="K16" i="19"/>
  <c r="F16" i="19"/>
  <c r="C16" i="19"/>
  <c r="J16" i="19"/>
  <c r="H16" i="19"/>
  <c r="E16" i="19"/>
  <c r="I16" i="19"/>
  <c r="G16" i="19"/>
  <c r="D16" i="19"/>
  <c r="C101" i="26"/>
  <c r="I101" i="26"/>
  <c r="F101" i="26"/>
  <c r="E101" i="26"/>
  <c r="K101" i="26"/>
  <c r="H101" i="26"/>
  <c r="G101" i="26"/>
  <c r="J101" i="26"/>
  <c r="D101" i="26"/>
  <c r="K154" i="26"/>
  <c r="H154" i="26"/>
  <c r="E154" i="26"/>
  <c r="J154" i="26"/>
  <c r="G154" i="26"/>
  <c r="I154" i="26"/>
  <c r="C154" i="26"/>
  <c r="F154" i="26"/>
  <c r="D154" i="26"/>
  <c r="F101" i="21"/>
  <c r="K101" i="21"/>
  <c r="I101" i="21"/>
  <c r="H101" i="21"/>
  <c r="C101" i="21"/>
  <c r="D101" i="21"/>
  <c r="G101" i="21"/>
  <c r="J101" i="21"/>
  <c r="E101" i="21"/>
  <c r="AP24" i="41"/>
  <c r="AJ24" i="41"/>
  <c r="AC24" i="41"/>
  <c r="AI24" i="41"/>
  <c r="AN24" i="41"/>
  <c r="AD24" i="41"/>
  <c r="AO24" i="41"/>
  <c r="X24" i="41"/>
  <c r="AA24" i="41"/>
  <c r="AH24" i="41"/>
  <c r="AE24" i="41"/>
  <c r="AK24" i="41"/>
  <c r="W24" i="41"/>
  <c r="AG24" i="41"/>
  <c r="Y24" i="41"/>
  <c r="AL24" i="41"/>
  <c r="Z24" i="41"/>
  <c r="AM24" i="41"/>
  <c r="AB24" i="41"/>
  <c r="AF24" i="41"/>
  <c r="H121" i="41"/>
  <c r="K121" i="41"/>
  <c r="J121" i="41"/>
  <c r="I121" i="41"/>
  <c r="F121" i="41"/>
  <c r="G121" i="41"/>
  <c r="E121" i="41"/>
  <c r="D121" i="41"/>
  <c r="C121" i="41"/>
  <c r="K49" i="40"/>
  <c r="J49" i="40"/>
  <c r="F49" i="40"/>
  <c r="I49" i="40"/>
  <c r="E49" i="40"/>
  <c r="D49" i="40"/>
  <c r="G49" i="40"/>
  <c r="H49" i="40"/>
  <c r="C49" i="40"/>
  <c r="F159" i="23"/>
  <c r="I159" i="23"/>
  <c r="H159" i="23"/>
  <c r="D159" i="23"/>
  <c r="C159" i="23"/>
  <c r="J159" i="23"/>
  <c r="E159" i="23"/>
  <c r="G159" i="23"/>
  <c r="K159" i="23"/>
  <c r="E140" i="23"/>
  <c r="K140" i="23"/>
  <c r="G140" i="23"/>
  <c r="F140" i="23"/>
  <c r="J140" i="23"/>
  <c r="I140" i="23"/>
  <c r="C140" i="23"/>
  <c r="H140" i="23"/>
  <c r="D140" i="23"/>
  <c r="D166" i="40"/>
  <c r="E166" i="40"/>
  <c r="F166" i="40"/>
  <c r="J166" i="40"/>
  <c r="H166" i="40"/>
  <c r="K166" i="40"/>
  <c r="G166" i="40"/>
  <c r="I166" i="40"/>
  <c r="C166" i="40"/>
  <c r="D167" i="26"/>
  <c r="I167" i="26"/>
  <c r="E167" i="26"/>
  <c r="K167" i="26"/>
  <c r="F167" i="26"/>
  <c r="J167" i="26"/>
  <c r="G167" i="26"/>
  <c r="C167" i="26"/>
  <c r="H167" i="26"/>
  <c r="F73" i="21"/>
  <c r="D73" i="21"/>
  <c r="C73" i="21"/>
  <c r="E73" i="21"/>
  <c r="G73" i="21"/>
  <c r="J73" i="21"/>
  <c r="H73" i="21"/>
  <c r="I73" i="21"/>
  <c r="K73" i="21"/>
  <c r="E66" i="41"/>
  <c r="I66" i="41"/>
  <c r="D66" i="41"/>
  <c r="G66" i="41"/>
  <c r="H66" i="41"/>
  <c r="C66" i="41"/>
  <c r="J66" i="41"/>
  <c r="K66" i="41"/>
  <c r="F66" i="41"/>
  <c r="C49" i="23"/>
  <c r="D49" i="23"/>
  <c r="H49" i="23"/>
  <c r="E49" i="23"/>
  <c r="I49" i="23"/>
  <c r="K49" i="23"/>
  <c r="J49" i="23"/>
  <c r="F49" i="23"/>
  <c r="G49" i="23"/>
  <c r="E146" i="28"/>
  <c r="G146" i="28"/>
  <c r="D146" i="28"/>
  <c r="I146" i="28"/>
  <c r="H146" i="28"/>
  <c r="F146" i="28"/>
  <c r="C146" i="28"/>
  <c r="J146" i="28"/>
  <c r="K146" i="28"/>
  <c r="F63" i="28"/>
  <c r="E63" i="28"/>
  <c r="K63" i="28"/>
  <c r="D63" i="28"/>
  <c r="H63" i="28"/>
  <c r="J63" i="28"/>
  <c r="I63" i="28"/>
  <c r="C63" i="28"/>
  <c r="G63" i="28"/>
  <c r="AP149" i="23"/>
  <c r="X149" i="23"/>
  <c r="AL149" i="23"/>
  <c r="AC149" i="23"/>
  <c r="AD149" i="23"/>
  <c r="Z149" i="23"/>
  <c r="AK149" i="23"/>
  <c r="AF149" i="23"/>
  <c r="AE149" i="23"/>
  <c r="AJ149" i="23"/>
  <c r="AI149" i="23"/>
  <c r="AB149" i="23"/>
  <c r="AM149" i="23"/>
  <c r="Y149" i="23"/>
  <c r="AG149" i="23"/>
  <c r="AN149" i="23"/>
  <c r="AH149" i="23"/>
  <c r="AA149" i="23"/>
  <c r="AO149" i="23"/>
  <c r="W149" i="23"/>
  <c r="C132" i="41"/>
  <c r="E132" i="41"/>
  <c r="J132" i="41"/>
  <c r="I132" i="41"/>
  <c r="H132" i="41"/>
  <c r="F132" i="41"/>
  <c r="G132" i="41"/>
  <c r="D132" i="41"/>
  <c r="K132" i="41"/>
  <c r="AP59" i="41"/>
  <c r="X59" i="41" s="1"/>
  <c r="AM59" i="41"/>
  <c r="W59" i="41"/>
  <c r="AF59" i="41"/>
  <c r="AO59" i="41"/>
  <c r="AK59" i="41"/>
  <c r="AG59" i="41"/>
  <c r="AI59" i="41"/>
  <c r="AC59" i="41"/>
  <c r="AL59" i="41"/>
  <c r="AP136" i="40"/>
  <c r="AL136" i="40" s="1"/>
  <c r="AH136" i="40"/>
  <c r="AJ136" i="40"/>
  <c r="AM136" i="40"/>
  <c r="AF136" i="40"/>
  <c r="AK136" i="40"/>
  <c r="AG136" i="40"/>
  <c r="AI136" i="40"/>
  <c r="Z136" i="40"/>
  <c r="Y136" i="40"/>
  <c r="K148" i="26"/>
  <c r="F148" i="26"/>
  <c r="J148" i="26"/>
  <c r="G148" i="26"/>
  <c r="D148" i="26"/>
  <c r="C148" i="26"/>
  <c r="E148" i="26"/>
  <c r="I148" i="26"/>
  <c r="H148" i="26"/>
  <c r="F67" i="28"/>
  <c r="K67" i="28"/>
  <c r="J67" i="28"/>
  <c r="G67" i="28"/>
  <c r="D67" i="28"/>
  <c r="C67" i="28"/>
  <c r="E67" i="28"/>
  <c r="H67" i="28"/>
  <c r="I67" i="28"/>
  <c r="P20" i="40"/>
  <c r="M20" i="40"/>
  <c r="T20" i="40"/>
  <c r="Q20" i="40"/>
  <c r="R20" i="40"/>
  <c r="U20" i="40"/>
  <c r="S20" i="40"/>
  <c r="N20" i="40"/>
  <c r="O20" i="40"/>
  <c r="G141" i="23"/>
  <c r="H141" i="23"/>
  <c r="C141" i="23"/>
  <c r="I141" i="23"/>
  <c r="F141" i="23"/>
  <c r="D141" i="23"/>
  <c r="E141" i="23"/>
  <c r="J141" i="23"/>
  <c r="K141" i="23"/>
  <c r="N11" i="23"/>
  <c r="T11" i="23"/>
  <c r="P11" i="23"/>
  <c r="O11" i="23"/>
  <c r="U11" i="23"/>
  <c r="M11" i="23"/>
  <c r="R11" i="23"/>
  <c r="Q11" i="23"/>
  <c r="S11" i="23"/>
  <c r="G143" i="40"/>
  <c r="I143" i="40"/>
  <c r="F143" i="40"/>
  <c r="E143" i="40"/>
  <c r="D143" i="40"/>
  <c r="C143" i="40"/>
  <c r="H143" i="40"/>
  <c r="K143" i="40"/>
  <c r="J143" i="40"/>
  <c r="E167" i="40"/>
  <c r="K167" i="40"/>
  <c r="I167" i="40"/>
  <c r="H167" i="40"/>
  <c r="D167" i="40"/>
  <c r="J167" i="40"/>
  <c r="G167" i="40"/>
  <c r="C167" i="40"/>
  <c r="F167" i="40"/>
  <c r="J116" i="21"/>
  <c r="K116" i="21"/>
  <c r="D116" i="21"/>
  <c r="G116" i="21"/>
  <c r="F116" i="21"/>
  <c r="I116" i="21"/>
  <c r="C116" i="21"/>
  <c r="E116" i="21"/>
  <c r="H116" i="21"/>
  <c r="AC3" i="42"/>
  <c r="AE3" i="42"/>
  <c r="AJ3" i="42"/>
  <c r="Z3" i="42"/>
  <c r="AD3" i="42"/>
  <c r="AP3" i="42"/>
  <c r="AK3" i="42" s="1"/>
  <c r="AA3" i="42"/>
  <c r="AG3" i="42"/>
  <c r="AO3" i="42"/>
  <c r="AI3" i="42"/>
  <c r="AM3" i="42"/>
  <c r="AF3" i="42"/>
  <c r="X3" i="42"/>
  <c r="AH3" i="42"/>
  <c r="Y3" i="42"/>
  <c r="AP12" i="41"/>
  <c r="Z12" i="41" s="1"/>
  <c r="W12" i="41"/>
  <c r="AA12" i="41"/>
  <c r="AJ12" i="41"/>
  <c r="AK12" i="41"/>
  <c r="T79" i="40"/>
  <c r="N79" i="40"/>
  <c r="U79" i="40"/>
  <c r="M79" i="40"/>
  <c r="O79" i="40"/>
  <c r="Q79" i="40"/>
  <c r="R79" i="40"/>
  <c r="S79" i="40"/>
  <c r="P79" i="40"/>
  <c r="I126" i="26"/>
  <c r="F126" i="26"/>
  <c r="C126" i="26"/>
  <c r="D126" i="26"/>
  <c r="E126" i="26"/>
  <c r="K126" i="26"/>
  <c r="G126" i="26"/>
  <c r="J126" i="26"/>
  <c r="H126" i="26"/>
  <c r="AP166" i="23"/>
  <c r="AO166" i="23" s="1"/>
  <c r="AM166" i="23"/>
  <c r="AB166" i="23"/>
  <c r="AJ166" i="23"/>
  <c r="AI166" i="23"/>
  <c r="D46" i="23"/>
  <c r="G46" i="23"/>
  <c r="F46" i="23"/>
  <c r="J46" i="23"/>
  <c r="K46" i="23"/>
  <c r="E46" i="23"/>
  <c r="C46" i="23"/>
  <c r="H46" i="23"/>
  <c r="I46" i="23"/>
  <c r="C43" i="40"/>
  <c r="E43" i="40"/>
  <c r="K43" i="40"/>
  <c r="J43" i="40"/>
  <c r="G43" i="40"/>
  <c r="H43" i="40"/>
  <c r="D43" i="40"/>
  <c r="F43" i="40"/>
  <c r="I43" i="40"/>
  <c r="J172" i="26"/>
  <c r="H172" i="26"/>
  <c r="G172" i="26"/>
  <c r="C172" i="26"/>
  <c r="E172" i="26"/>
  <c r="K172" i="26"/>
  <c r="F172" i="26"/>
  <c r="I172" i="26"/>
  <c r="D172" i="26"/>
  <c r="F150" i="28"/>
  <c r="K150" i="28"/>
  <c r="G150" i="28"/>
  <c r="H150" i="28"/>
  <c r="D150" i="28"/>
  <c r="E150" i="28"/>
  <c r="C150" i="28"/>
  <c r="I150" i="28"/>
  <c r="J150" i="28"/>
  <c r="E177" i="28"/>
  <c r="I177" i="28"/>
  <c r="C177" i="28"/>
  <c r="D177" i="28"/>
  <c r="F177" i="28"/>
  <c r="J177" i="28"/>
  <c r="K177" i="28"/>
  <c r="G177" i="28"/>
  <c r="H177" i="28"/>
  <c r="C6" i="42"/>
  <c r="E6" i="42"/>
  <c r="H6" i="42"/>
  <c r="G6" i="42"/>
  <c r="K6" i="42"/>
  <c r="D6" i="42"/>
  <c r="J6" i="42"/>
  <c r="F6" i="42"/>
  <c r="I6" i="42"/>
  <c r="F74" i="23"/>
  <c r="C74" i="23"/>
  <c r="I74" i="23"/>
  <c r="G74" i="23"/>
  <c r="D74" i="23"/>
  <c r="E74" i="23"/>
  <c r="K74" i="23"/>
  <c r="H74" i="23"/>
  <c r="J74" i="23"/>
  <c r="I125" i="42"/>
  <c r="G125" i="42"/>
  <c r="F125" i="42"/>
  <c r="H125" i="42"/>
  <c r="D125" i="42"/>
  <c r="K125" i="42"/>
  <c r="J125" i="42"/>
  <c r="C125" i="42"/>
  <c r="E125" i="42"/>
  <c r="AP82" i="40"/>
  <c r="AB82" i="40"/>
  <c r="W82" i="40"/>
  <c r="AE82" i="40"/>
  <c r="Y82" i="40"/>
  <c r="AF82" i="40"/>
  <c r="AM82" i="40"/>
  <c r="AH82" i="40"/>
  <c r="AO82" i="40"/>
  <c r="AA82" i="40"/>
  <c r="AG82" i="40"/>
  <c r="AI82" i="40"/>
  <c r="AN82" i="40"/>
  <c r="AL82" i="40"/>
  <c r="AJ82" i="40"/>
  <c r="AD82" i="40"/>
  <c r="AK82" i="40"/>
  <c r="Z82" i="40"/>
  <c r="X82" i="40"/>
  <c r="AC82" i="40"/>
  <c r="I24" i="19"/>
  <c r="C24" i="19"/>
  <c r="E24" i="19"/>
  <c r="F24" i="19"/>
  <c r="J24" i="19"/>
  <c r="G24" i="19"/>
  <c r="D24" i="19"/>
  <c r="K24" i="19"/>
  <c r="H24" i="19"/>
  <c r="H147" i="23"/>
  <c r="G147" i="23"/>
  <c r="I147" i="23"/>
  <c r="C147" i="23"/>
  <c r="D147" i="23"/>
  <c r="E147" i="23"/>
  <c r="J147" i="23"/>
  <c r="F147" i="23"/>
  <c r="K147" i="23"/>
  <c r="AP74" i="41"/>
  <c r="AM74" i="41" s="1"/>
  <c r="AA74" i="41"/>
  <c r="AI74" i="41"/>
  <c r="X74" i="41"/>
  <c r="AE74" i="41"/>
  <c r="AF74" i="41"/>
  <c r="Z74" i="41"/>
  <c r="AB74" i="41"/>
  <c r="W74" i="41"/>
  <c r="AK74" i="41"/>
  <c r="H45" i="42"/>
  <c r="E45" i="42"/>
  <c r="J45" i="42"/>
  <c r="C45" i="42"/>
  <c r="D45" i="42"/>
  <c r="G45" i="42"/>
  <c r="I45" i="42"/>
  <c r="F45" i="42"/>
  <c r="K45" i="42"/>
  <c r="J141" i="42"/>
  <c r="H141" i="42"/>
  <c r="E141" i="42"/>
  <c r="C141" i="42"/>
  <c r="I141" i="42"/>
  <c r="F141" i="42"/>
  <c r="D141" i="42"/>
  <c r="K141" i="42"/>
  <c r="G141" i="42"/>
  <c r="J109" i="42"/>
  <c r="H109" i="42"/>
  <c r="F109" i="42"/>
  <c r="K109" i="42"/>
  <c r="G109" i="42"/>
  <c r="C109" i="42"/>
  <c r="I109" i="42"/>
  <c r="D109" i="42"/>
  <c r="E109" i="42"/>
  <c r="Z87" i="42"/>
  <c r="AG87" i="42"/>
  <c r="AB87" i="42"/>
  <c r="AP87" i="42"/>
  <c r="AO87" i="42" s="1"/>
  <c r="W87" i="42"/>
  <c r="AM87" i="42"/>
  <c r="AF87" i="42"/>
  <c r="AD87" i="42"/>
  <c r="K10" i="42"/>
  <c r="J10" i="42"/>
  <c r="I10" i="42"/>
  <c r="F10" i="42"/>
  <c r="C10" i="42"/>
  <c r="E10" i="42"/>
  <c r="G10" i="42"/>
  <c r="H10" i="42"/>
  <c r="D10" i="42"/>
  <c r="K150" i="40"/>
  <c r="F150" i="40"/>
  <c r="G150" i="40"/>
  <c r="E150" i="40"/>
  <c r="I150" i="40"/>
  <c r="H150" i="40"/>
  <c r="J150" i="40"/>
  <c r="D150" i="40"/>
  <c r="C150" i="40"/>
  <c r="H111" i="41"/>
  <c r="F111" i="41"/>
  <c r="C111" i="41"/>
  <c r="I111" i="41"/>
  <c r="E111" i="41"/>
  <c r="D111" i="41"/>
  <c r="J111" i="41"/>
  <c r="G111" i="41"/>
  <c r="K111" i="41"/>
  <c r="AP42" i="42"/>
  <c r="AH42" i="42" s="1"/>
  <c r="Y42" i="42"/>
  <c r="AG42" i="42"/>
  <c r="AF42" i="42"/>
  <c r="X42" i="42"/>
  <c r="K118" i="21"/>
  <c r="J118" i="21"/>
  <c r="H118" i="21"/>
  <c r="D118" i="21"/>
  <c r="E118" i="21"/>
  <c r="I118" i="21"/>
  <c r="G118" i="21"/>
  <c r="F118" i="21"/>
  <c r="C118" i="21"/>
  <c r="I135" i="42"/>
  <c r="K135" i="42"/>
  <c r="D135" i="42"/>
  <c r="H135" i="42"/>
  <c r="F135" i="42"/>
  <c r="C135" i="42"/>
  <c r="G135" i="42"/>
  <c r="J135" i="42"/>
  <c r="E135" i="42"/>
  <c r="D95" i="23"/>
  <c r="K95" i="23"/>
  <c r="E95" i="23"/>
  <c r="G95" i="23"/>
  <c r="F95" i="23"/>
  <c r="J95" i="23"/>
  <c r="H95" i="23"/>
  <c r="I95" i="23"/>
  <c r="C95" i="23"/>
  <c r="AP18" i="42"/>
  <c r="AC18" i="42"/>
  <c r="AL18" i="42"/>
  <c r="AE18" i="42"/>
  <c r="Y18" i="42"/>
  <c r="AF18" i="42"/>
  <c r="Z18" i="42"/>
  <c r="AK18" i="42"/>
  <c r="AJ18" i="42"/>
  <c r="AA18" i="42"/>
  <c r="AI18" i="42"/>
  <c r="AH18" i="42"/>
  <c r="X18" i="42"/>
  <c r="AM18" i="42"/>
  <c r="AG18" i="42"/>
  <c r="AB18" i="42"/>
  <c r="AD18" i="42"/>
  <c r="AO18" i="42"/>
  <c r="W18" i="42"/>
  <c r="AN18" i="42"/>
  <c r="J93" i="41"/>
  <c r="K93" i="41"/>
  <c r="E93" i="41"/>
  <c r="F93" i="41"/>
  <c r="D93" i="41"/>
  <c r="I93" i="41"/>
  <c r="G93" i="41"/>
  <c r="C93" i="41"/>
  <c r="H93" i="41"/>
  <c r="AL162" i="41"/>
  <c r="W162" i="41"/>
  <c r="AC162" i="41"/>
  <c r="Z162" i="41"/>
  <c r="AM162" i="41"/>
  <c r="Y162" i="41"/>
  <c r="AI162" i="41"/>
  <c r="AO162" i="41"/>
  <c r="AP162" i="41"/>
  <c r="AJ162" i="41" s="1"/>
  <c r="AE162" i="41"/>
  <c r="AA162" i="41"/>
  <c r="AB162" i="41"/>
  <c r="AH162" i="41"/>
  <c r="D25" i="23"/>
  <c r="J25" i="23"/>
  <c r="E25" i="23"/>
  <c r="F25" i="23"/>
  <c r="K25" i="23"/>
  <c r="G25" i="23"/>
  <c r="H25" i="23"/>
  <c r="I25" i="23"/>
  <c r="C25" i="23"/>
  <c r="I98" i="42"/>
  <c r="F98" i="42"/>
  <c r="D98" i="42"/>
  <c r="C98" i="42"/>
  <c r="E98" i="42"/>
  <c r="J98" i="42"/>
  <c r="G98" i="42"/>
  <c r="H98" i="42"/>
  <c r="K98" i="42"/>
  <c r="D169" i="41"/>
  <c r="E169" i="41"/>
  <c r="I169" i="41"/>
  <c r="J169" i="41"/>
  <c r="H169" i="41"/>
  <c r="G169" i="41"/>
  <c r="C169" i="41"/>
  <c r="F169" i="41"/>
  <c r="K169" i="41"/>
  <c r="K137" i="23"/>
  <c r="E137" i="23"/>
  <c r="I137" i="23"/>
  <c r="H137" i="23"/>
  <c r="F137" i="23"/>
  <c r="D137" i="23"/>
  <c r="G137" i="23"/>
  <c r="J137" i="23"/>
  <c r="C137" i="23"/>
  <c r="C4" i="23"/>
  <c r="K4" i="23"/>
  <c r="F4" i="23"/>
  <c r="I4" i="23"/>
  <c r="E4" i="23"/>
  <c r="J4" i="23"/>
  <c r="G4" i="23"/>
  <c r="D4" i="23"/>
  <c r="H4" i="23"/>
  <c r="AP144" i="42"/>
  <c r="AG144" i="42" s="1"/>
  <c r="AO144" i="42"/>
  <c r="AI144" i="42"/>
  <c r="Y144" i="42"/>
  <c r="AJ144" i="42"/>
  <c r="J161" i="21"/>
  <c r="H161" i="21"/>
  <c r="F161" i="21"/>
  <c r="D161" i="21"/>
  <c r="C161" i="21"/>
  <c r="G161" i="21"/>
  <c r="K161" i="21"/>
  <c r="I161" i="21"/>
  <c r="E161" i="21"/>
  <c r="D28" i="23"/>
  <c r="I28" i="23"/>
  <c r="G28" i="23"/>
  <c r="F28" i="23"/>
  <c r="K28" i="23"/>
  <c r="C28" i="23"/>
  <c r="J28" i="23"/>
  <c r="H28" i="23"/>
  <c r="E28" i="23"/>
  <c r="AP32" i="42"/>
  <c r="AE32" i="42"/>
  <c r="AH32" i="42"/>
  <c r="AI32" i="42"/>
  <c r="W32" i="42"/>
  <c r="AM32" i="42"/>
  <c r="AD32" i="42"/>
  <c r="AN32" i="42"/>
  <c r="Y32" i="42"/>
  <c r="AC32" i="42"/>
  <c r="AB32" i="42"/>
  <c r="AL32" i="42"/>
  <c r="AO32" i="42"/>
  <c r="AK32" i="42"/>
  <c r="AG32" i="42"/>
  <c r="Z32" i="42"/>
  <c r="AJ32" i="42"/>
  <c r="AA32" i="42"/>
  <c r="AF32" i="42"/>
  <c r="X32" i="42"/>
  <c r="G50" i="28"/>
  <c r="K50" i="28"/>
  <c r="C50" i="28"/>
  <c r="I50" i="28"/>
  <c r="F50" i="28"/>
  <c r="E50" i="28"/>
  <c r="H50" i="28"/>
  <c r="J50" i="28"/>
  <c r="D50" i="28"/>
  <c r="E71" i="23"/>
  <c r="D71" i="23"/>
  <c r="K71" i="23"/>
  <c r="C71" i="23"/>
  <c r="G71" i="23"/>
  <c r="H71" i="23"/>
  <c r="I71" i="23"/>
  <c r="J71" i="23"/>
  <c r="F71" i="23"/>
  <c r="AP96" i="40"/>
  <c r="AE96" i="40" s="1"/>
  <c r="AA96" i="40"/>
  <c r="AD96" i="40"/>
  <c r="AH96" i="40"/>
  <c r="AJ96" i="40"/>
  <c r="W96" i="40"/>
  <c r="AO96" i="40"/>
  <c r="Y96" i="40"/>
  <c r="Z96" i="40"/>
  <c r="AN96" i="40"/>
  <c r="AN45" i="40"/>
  <c r="AP45" i="40"/>
  <c r="X45" i="40" s="1"/>
  <c r="AK45" i="40"/>
  <c r="AC45" i="40"/>
  <c r="AF45" i="40"/>
  <c r="AA45" i="40"/>
  <c r="AG45" i="40"/>
  <c r="AH45" i="40"/>
  <c r="Z45" i="40"/>
  <c r="AI45" i="40"/>
  <c r="W45" i="40"/>
  <c r="AD45" i="40"/>
  <c r="AE45" i="40"/>
  <c r="AL45" i="40"/>
  <c r="AB45" i="40"/>
  <c r="AJ45" i="40"/>
  <c r="AO45" i="40"/>
  <c r="Y45" i="40"/>
  <c r="AM45" i="40"/>
  <c r="P76" i="23"/>
  <c r="S76" i="23"/>
  <c r="U76" i="23"/>
  <c r="O76" i="23"/>
  <c r="N76" i="23"/>
  <c r="Q76" i="23"/>
  <c r="T76" i="23"/>
  <c r="R76" i="23"/>
  <c r="M76" i="23"/>
  <c r="H34" i="40"/>
  <c r="G34" i="40"/>
  <c r="E34" i="40"/>
  <c r="I34" i="40"/>
  <c r="J34" i="40"/>
  <c r="K34" i="40"/>
  <c r="F34" i="40"/>
  <c r="C34" i="40"/>
  <c r="D34" i="40"/>
  <c r="AP17" i="40"/>
  <c r="AB17" i="40" s="1"/>
  <c r="AK17" i="40"/>
  <c r="AG17" i="40"/>
  <c r="I71" i="40"/>
  <c r="E71" i="40"/>
  <c r="D71" i="40"/>
  <c r="F71" i="40"/>
  <c r="G71" i="40"/>
  <c r="K71" i="40"/>
  <c r="H71" i="40"/>
  <c r="C71" i="40"/>
  <c r="J71" i="40"/>
  <c r="AP5" i="40"/>
  <c r="AH5" i="40" s="1"/>
  <c r="AO5" i="40"/>
  <c r="AD5" i="40"/>
  <c r="W5" i="40"/>
  <c r="AI5" i="40"/>
  <c r="X5" i="40"/>
  <c r="AF5" i="40"/>
  <c r="AA5" i="40"/>
  <c r="AJ5" i="40"/>
  <c r="AN5" i="40"/>
  <c r="AP143" i="42"/>
  <c r="W143" i="42" s="1"/>
  <c r="AE143" i="42"/>
  <c r="AN143" i="42"/>
  <c r="AG143" i="42"/>
  <c r="AK143" i="42"/>
  <c r="E42" i="23"/>
  <c r="D42" i="23"/>
  <c r="F42" i="23"/>
  <c r="G42" i="23"/>
  <c r="J42" i="23"/>
  <c r="H42" i="23"/>
  <c r="I42" i="23"/>
  <c r="K42" i="23"/>
  <c r="C42" i="23"/>
  <c r="K21" i="42"/>
  <c r="G21" i="42"/>
  <c r="D21" i="42"/>
  <c r="E21" i="42"/>
  <c r="C21" i="42"/>
  <c r="F21" i="42"/>
  <c r="H21" i="42"/>
  <c r="J21" i="42"/>
  <c r="I21" i="42"/>
  <c r="AP120" i="40"/>
  <c r="AK120" i="40"/>
  <c r="AD120" i="40"/>
  <c r="AI120" i="40"/>
  <c r="Z120" i="40"/>
  <c r="X120" i="40"/>
  <c r="AE120" i="40"/>
  <c r="AF120" i="40"/>
  <c r="AO120" i="40"/>
  <c r="W120" i="40"/>
  <c r="AL120" i="40"/>
  <c r="AA120" i="40"/>
  <c r="AM120" i="40"/>
  <c r="AC120" i="40"/>
  <c r="AN120" i="40"/>
  <c r="AH120" i="40"/>
  <c r="AJ120" i="40"/>
  <c r="AG120" i="40"/>
  <c r="AB120" i="40"/>
  <c r="Y120" i="40"/>
  <c r="AE65" i="42"/>
  <c r="AD65" i="42"/>
  <c r="AB65" i="42"/>
  <c r="AP65" i="42"/>
  <c r="Y65" i="42" s="1"/>
  <c r="AJ65" i="42"/>
  <c r="AF65" i="42"/>
  <c r="AL65" i="42"/>
  <c r="AN65" i="42"/>
  <c r="AM65" i="42"/>
  <c r="Z65" i="42"/>
  <c r="AH65" i="42"/>
  <c r="AI65" i="42"/>
  <c r="W65" i="42"/>
  <c r="AO65" i="42"/>
  <c r="X65" i="42"/>
  <c r="AK65" i="42"/>
  <c r="AA65" i="42"/>
  <c r="AC65" i="42"/>
  <c r="AG65" i="42"/>
  <c r="AP98" i="41"/>
  <c r="W98" i="41" s="1"/>
  <c r="AP95" i="41"/>
  <c r="AG95" i="41" s="1"/>
  <c r="AN95" i="41"/>
  <c r="AB95" i="41"/>
  <c r="Y95" i="41"/>
  <c r="AH95" i="41"/>
  <c r="AK91" i="42"/>
  <c r="AJ91" i="42"/>
  <c r="AH91" i="42"/>
  <c r="AL91" i="42"/>
  <c r="AN91" i="42"/>
  <c r="AC91" i="42"/>
  <c r="AP91" i="42"/>
  <c r="AO91" i="42" s="1"/>
  <c r="AF91" i="42"/>
  <c r="AI91" i="42"/>
  <c r="Z91" i="42"/>
  <c r="AG91" i="42"/>
  <c r="AA91" i="42"/>
  <c r="Y91" i="42"/>
  <c r="AB91" i="42"/>
  <c r="X91" i="42"/>
  <c r="AP104" i="40"/>
  <c r="AN104" i="40" s="1"/>
  <c r="AJ104" i="40"/>
  <c r="Y104" i="40"/>
  <c r="AM104" i="40"/>
  <c r="AL104" i="40"/>
  <c r="AM60" i="41"/>
  <c r="AP60" i="41"/>
  <c r="AC60" i="41" s="1"/>
  <c r="AF60" i="41"/>
  <c r="AA60" i="41"/>
  <c r="AJ60" i="41"/>
  <c r="AL60" i="41"/>
  <c r="AI60" i="41"/>
  <c r="AG60" i="41"/>
  <c r="AN60" i="41"/>
  <c r="AE60" i="41"/>
  <c r="AK60" i="41"/>
  <c r="AO60" i="41"/>
  <c r="W60" i="41"/>
  <c r="AB60" i="41"/>
  <c r="Y60" i="41"/>
  <c r="AH60" i="41"/>
  <c r="X60" i="41"/>
  <c r="Z60" i="41"/>
  <c r="AD60" i="41"/>
  <c r="AH162" i="42"/>
  <c r="Z162" i="42"/>
  <c r="W162" i="42"/>
  <c r="AO162" i="42"/>
  <c r="AF162" i="42"/>
  <c r="AI162" i="42"/>
  <c r="AD162" i="42"/>
  <c r="AP162" i="42"/>
  <c r="AK162" i="42" s="1"/>
  <c r="AN162" i="42"/>
  <c r="X162" i="42"/>
  <c r="AG162" i="42"/>
  <c r="AJ162" i="42"/>
  <c r="AL162" i="42"/>
  <c r="AK143" i="41"/>
  <c r="AE143" i="41"/>
  <c r="AP143" i="41"/>
  <c r="AI143" i="41" s="1"/>
  <c r="AH143" i="41"/>
  <c r="AF143" i="41"/>
  <c r="AJ143" i="41"/>
  <c r="W143" i="41"/>
  <c r="X143" i="41"/>
  <c r="AA143" i="41"/>
  <c r="AM143" i="41"/>
  <c r="AN143" i="41"/>
  <c r="AL143" i="41"/>
  <c r="AD143" i="41"/>
  <c r="Z143" i="41"/>
  <c r="AB143" i="41"/>
  <c r="AG143" i="41"/>
  <c r="AC143" i="41"/>
  <c r="G128" i="40"/>
  <c r="D128" i="40"/>
  <c r="I128" i="40"/>
  <c r="K128" i="40"/>
  <c r="F128" i="40"/>
  <c r="J128" i="40"/>
  <c r="E128" i="40"/>
  <c r="H128" i="40"/>
  <c r="C128" i="40"/>
  <c r="AH75" i="42"/>
  <c r="W75" i="42"/>
  <c r="AI75" i="42"/>
  <c r="AM75" i="42"/>
  <c r="AB75" i="42"/>
  <c r="AD75" i="42"/>
  <c r="AG75" i="42"/>
  <c r="Y75" i="42"/>
  <c r="AP75" i="42"/>
  <c r="X75" i="42" s="1"/>
  <c r="AK75" i="42"/>
  <c r="AA75" i="42"/>
  <c r="AF75" i="42"/>
  <c r="AN75" i="42"/>
  <c r="AP85" i="41"/>
  <c r="AK85" i="41" s="1"/>
  <c r="Y85" i="41"/>
  <c r="AM85" i="41"/>
  <c r="AA85" i="41"/>
  <c r="W85" i="41"/>
  <c r="C91" i="42"/>
  <c r="G91" i="42"/>
  <c r="J91" i="42"/>
  <c r="K91" i="42"/>
  <c r="E91" i="42"/>
  <c r="F91" i="42"/>
  <c r="I91" i="42"/>
  <c r="D91" i="42"/>
  <c r="H91" i="42"/>
  <c r="AL25" i="42"/>
  <c r="AP25" i="42"/>
  <c r="X25" i="42" s="1"/>
  <c r="AF25" i="42"/>
  <c r="AO25" i="42"/>
  <c r="AN25" i="42"/>
  <c r="Y25" i="42"/>
  <c r="AJ25" i="42"/>
  <c r="AH25" i="42"/>
  <c r="AE25" i="42"/>
  <c r="AP163" i="40"/>
  <c r="AB163" i="40" s="1"/>
  <c r="X163" i="40"/>
  <c r="AE163" i="40"/>
  <c r="AG163" i="40"/>
  <c r="AA163" i="40"/>
  <c r="AM163" i="40"/>
  <c r="Y163" i="40"/>
  <c r="AN163" i="40"/>
  <c r="AK163" i="40"/>
  <c r="AC163" i="40"/>
  <c r="C56" i="42"/>
  <c r="D56" i="42"/>
  <c r="I56" i="42"/>
  <c r="J56" i="42"/>
  <c r="H56" i="42"/>
  <c r="E56" i="42"/>
  <c r="K56" i="42"/>
  <c r="G56" i="42"/>
  <c r="F56" i="42"/>
  <c r="AP36" i="42"/>
  <c r="X36" i="42"/>
  <c r="AI36" i="42"/>
  <c r="AB36" i="42"/>
  <c r="AH36" i="42"/>
  <c r="AA36" i="42"/>
  <c r="AG36" i="42"/>
  <c r="AJ36" i="42"/>
  <c r="AC36" i="42"/>
  <c r="AO36" i="42"/>
  <c r="W36" i="42"/>
  <c r="AM36" i="42"/>
  <c r="AK36" i="42"/>
  <c r="AL36" i="42"/>
  <c r="AE36" i="42"/>
  <c r="AD36" i="42"/>
  <c r="Z36" i="42"/>
  <c r="AN36" i="42"/>
  <c r="Y36" i="42"/>
  <c r="AF36" i="42"/>
  <c r="AI41" i="42"/>
  <c r="AA41" i="42"/>
  <c r="W41" i="42"/>
  <c r="AD41" i="42"/>
  <c r="AC41" i="42"/>
  <c r="AJ41" i="42"/>
  <c r="AP41" i="42"/>
  <c r="Y41" i="42" s="1"/>
  <c r="AB41" i="42"/>
  <c r="AH41" i="42"/>
  <c r="AF41" i="42"/>
  <c r="Z41" i="42"/>
  <c r="AM41" i="42"/>
  <c r="AK41" i="42"/>
  <c r="AN41" i="42"/>
  <c r="AL41" i="42"/>
  <c r="AE41" i="42"/>
  <c r="X41" i="42"/>
  <c r="AG41" i="42"/>
  <c r="AP75" i="40"/>
  <c r="Z75" i="40" s="1"/>
  <c r="AI154" i="40"/>
  <c r="X154" i="40"/>
  <c r="W154" i="40"/>
  <c r="AG154" i="40"/>
  <c r="AH154" i="40"/>
  <c r="AP154" i="40"/>
  <c r="AA154" i="40" s="1"/>
  <c r="AO54" i="42"/>
  <c r="X54" i="42"/>
  <c r="AP54" i="42"/>
  <c r="AN54" i="42" s="1"/>
  <c r="AJ54" i="42"/>
  <c r="AG54" i="42"/>
  <c r="AA54" i="42"/>
  <c r="AE54" i="42"/>
  <c r="AF54" i="42"/>
  <c r="AM54" i="42"/>
  <c r="AB54" i="42"/>
  <c r="AD54" i="42"/>
  <c r="AK54" i="42"/>
  <c r="AI54" i="42"/>
  <c r="AL54" i="42"/>
  <c r="AC54" i="42"/>
  <c r="AH54" i="42"/>
  <c r="Y54" i="42"/>
  <c r="W54" i="42"/>
  <c r="AC20" i="42"/>
  <c r="X20" i="42"/>
  <c r="AL20" i="42"/>
  <c r="AM20" i="42"/>
  <c r="AG20" i="42"/>
  <c r="AK20" i="42"/>
  <c r="AO20" i="42"/>
  <c r="AJ20" i="42"/>
  <c r="AP20" i="42"/>
  <c r="AI20" i="42" s="1"/>
  <c r="AB20" i="42"/>
  <c r="AE20" i="42"/>
  <c r="AN20" i="42"/>
  <c r="AC120" i="42"/>
  <c r="X120" i="42"/>
  <c r="AO120" i="42"/>
  <c r="AF120" i="42"/>
  <c r="AD120" i="42"/>
  <c r="AP120" i="42"/>
  <c r="AG120" i="42" s="1"/>
  <c r="E156" i="41"/>
  <c r="I156" i="41"/>
  <c r="K156" i="41"/>
  <c r="H156" i="41"/>
  <c r="F156" i="41"/>
  <c r="G156" i="41"/>
  <c r="J156" i="41"/>
  <c r="D156" i="41"/>
  <c r="C156" i="41"/>
  <c r="AG87" i="40"/>
  <c r="W87" i="40"/>
  <c r="AC87" i="40"/>
  <c r="AP87" i="40"/>
  <c r="AF87" i="40" s="1"/>
  <c r="AD87" i="40"/>
  <c r="AL87" i="40"/>
  <c r="AH87" i="40"/>
  <c r="AA87" i="40"/>
  <c r="AB87" i="40"/>
  <c r="AK87" i="40"/>
  <c r="X87" i="40"/>
  <c r="AJ87" i="40"/>
  <c r="Z87" i="40"/>
  <c r="AE87" i="40"/>
  <c r="AN87" i="40"/>
  <c r="AM87" i="40"/>
  <c r="AO87" i="40"/>
  <c r="AG114" i="41"/>
  <c r="AC114" i="41"/>
  <c r="AE114" i="41"/>
  <c r="AB114" i="41"/>
  <c r="Z114" i="41"/>
  <c r="Y114" i="41"/>
  <c r="AK114" i="41"/>
  <c r="AN114" i="41"/>
  <c r="AL114" i="41"/>
  <c r="AP114" i="41"/>
  <c r="AD114" i="41" s="1"/>
  <c r="AH114" i="41"/>
  <c r="AP137" i="40"/>
  <c r="AJ137" i="40" s="1"/>
  <c r="AI137" i="40"/>
  <c r="AN137" i="40"/>
  <c r="X137" i="40"/>
  <c r="AP80" i="40"/>
  <c r="AL80" i="40" s="1"/>
  <c r="AB80" i="40"/>
  <c r="AD80" i="40"/>
  <c r="Z80" i="40"/>
  <c r="AM80" i="40"/>
  <c r="AG80" i="40"/>
  <c r="AK80" i="40"/>
  <c r="AA80" i="40"/>
  <c r="X80" i="40"/>
  <c r="AH80" i="40"/>
  <c r="I55" i="28"/>
  <c r="K55" i="28"/>
  <c r="G55" i="28"/>
  <c r="J55" i="28"/>
  <c r="H55" i="28"/>
  <c r="D55" i="28"/>
  <c r="F55" i="28"/>
  <c r="C55" i="28"/>
  <c r="E55" i="28"/>
  <c r="AP142" i="42"/>
  <c r="AC142" i="42" s="1"/>
  <c r="AI142" i="42"/>
  <c r="AK142" i="42"/>
  <c r="AD142" i="42"/>
  <c r="X142" i="42"/>
  <c r="AE142" i="42"/>
  <c r="AL142" i="42"/>
  <c r="Z142" i="42"/>
  <c r="AA142" i="42"/>
  <c r="W142" i="42"/>
  <c r="AO142" i="42"/>
  <c r="AB142" i="42"/>
  <c r="AJ142" i="42"/>
  <c r="AH142" i="42"/>
  <c r="Y142" i="42"/>
  <c r="AG142" i="42"/>
  <c r="AF142" i="42"/>
  <c r="AN142" i="42"/>
  <c r="AM142" i="42"/>
  <c r="C53" i="42"/>
  <c r="D53" i="42"/>
  <c r="H53" i="42"/>
  <c r="K53" i="42"/>
  <c r="J53" i="42"/>
  <c r="G53" i="42"/>
  <c r="F53" i="42"/>
  <c r="E53" i="42"/>
  <c r="I53" i="42"/>
  <c r="C78" i="23"/>
  <c r="J78" i="23"/>
  <c r="E78" i="23"/>
  <c r="G78" i="23"/>
  <c r="H78" i="23"/>
  <c r="F78" i="23"/>
  <c r="I78" i="23"/>
  <c r="K78" i="23"/>
  <c r="D78" i="23"/>
  <c r="X63" i="40"/>
  <c r="AG63" i="40"/>
  <c r="AD63" i="40"/>
  <c r="AP63" i="40"/>
  <c r="AK63" i="40" s="1"/>
  <c r="AE63" i="40"/>
  <c r="AI63" i="40"/>
  <c r="AO63" i="40"/>
  <c r="AM63" i="40"/>
  <c r="W63" i="40"/>
  <c r="AF63" i="40"/>
  <c r="Y63" i="40"/>
  <c r="Z63" i="40"/>
  <c r="AJ63" i="40"/>
  <c r="AB63" i="40"/>
  <c r="AH63" i="40"/>
  <c r="AL63" i="40"/>
  <c r="AA63" i="40"/>
  <c r="S92" i="40"/>
  <c r="U92" i="40"/>
  <c r="O92" i="40"/>
  <c r="R92" i="40"/>
  <c r="M92" i="40"/>
  <c r="N92" i="40"/>
  <c r="P92" i="40"/>
  <c r="T92" i="40"/>
  <c r="Q92" i="40"/>
  <c r="K36" i="19"/>
  <c r="G36" i="19"/>
  <c r="F36" i="19"/>
  <c r="I36" i="19"/>
  <c r="C36" i="19"/>
  <c r="J36" i="19"/>
  <c r="H36" i="19"/>
  <c r="E36" i="19"/>
  <c r="D36" i="19"/>
  <c r="AP141" i="28"/>
  <c r="AF141" i="28"/>
  <c r="AE141" i="28"/>
  <c r="AH141" i="28"/>
  <c r="W141" i="28"/>
  <c r="AJ141" i="28"/>
  <c r="AM141" i="28"/>
  <c r="AI141" i="28"/>
  <c r="AO141" i="28"/>
  <c r="Y141" i="28"/>
  <c r="Z141" i="28"/>
  <c r="AA141" i="28"/>
  <c r="AB141" i="28"/>
  <c r="AC141" i="28"/>
  <c r="AK141" i="28"/>
  <c r="X141" i="28"/>
  <c r="AD141" i="28"/>
  <c r="AG141" i="28"/>
  <c r="AN141" i="28"/>
  <c r="AL141" i="28"/>
  <c r="T170" i="23"/>
  <c r="S170" i="23"/>
  <c r="U170" i="23"/>
  <c r="O170" i="23"/>
  <c r="P170" i="23"/>
  <c r="N170" i="23"/>
  <c r="M170" i="23"/>
  <c r="R170" i="23"/>
  <c r="Q170" i="23"/>
  <c r="W38" i="28"/>
  <c r="AP38" i="28"/>
  <c r="AK38" i="28" s="1"/>
  <c r="AN38" i="28"/>
  <c r="AF38" i="28"/>
  <c r="Z38" i="28"/>
  <c r="AO38" i="28"/>
  <c r="AH38" i="28"/>
  <c r="AM38" i="28"/>
  <c r="AG38" i="28"/>
  <c r="AB38" i="28"/>
  <c r="P150" i="42"/>
  <c r="N150" i="42"/>
  <c r="R150" i="42"/>
  <c r="Q150" i="42"/>
  <c r="S150" i="42"/>
  <c r="O150" i="42"/>
  <c r="U150" i="42"/>
  <c r="T150" i="42"/>
  <c r="M150" i="42"/>
  <c r="N119" i="28"/>
  <c r="M119" i="28"/>
  <c r="O119" i="28"/>
  <c r="U119" i="28"/>
  <c r="T119" i="28"/>
  <c r="R119" i="28"/>
  <c r="Q119" i="28"/>
  <c r="S119" i="28"/>
  <c r="P119" i="28"/>
  <c r="Q9" i="23"/>
  <c r="P9" i="23"/>
  <c r="S9" i="23"/>
  <c r="M9" i="23"/>
  <c r="O9" i="23"/>
  <c r="R9" i="23"/>
  <c r="T9" i="23"/>
  <c r="N9" i="23"/>
  <c r="U9" i="23"/>
  <c r="AP134" i="28"/>
  <c r="W134" i="28" s="1"/>
  <c r="AO134" i="28"/>
  <c r="Y134" i="28"/>
  <c r="AJ134" i="28"/>
  <c r="T82" i="41"/>
  <c r="O82" i="41"/>
  <c r="U82" i="41"/>
  <c r="Q82" i="41"/>
  <c r="S82" i="41"/>
  <c r="P82" i="41"/>
  <c r="R82" i="41"/>
  <c r="N82" i="41"/>
  <c r="M82" i="41"/>
  <c r="W145" i="28"/>
  <c r="AP145" i="28"/>
  <c r="X145" i="28"/>
  <c r="AC145" i="28"/>
  <c r="AN145" i="28"/>
  <c r="AF145" i="28"/>
  <c r="AI145" i="28"/>
  <c r="AO145" i="28"/>
  <c r="AD145" i="28"/>
  <c r="AA145" i="28"/>
  <c r="AB145" i="28"/>
  <c r="AK145" i="28"/>
  <c r="AJ145" i="28"/>
  <c r="AH145" i="28"/>
  <c r="AG145" i="28"/>
  <c r="AE145" i="28"/>
  <c r="AL145" i="28"/>
  <c r="Y145" i="28"/>
  <c r="Z145" i="28"/>
  <c r="AM145" i="28"/>
  <c r="M11" i="41"/>
  <c r="Q11" i="41"/>
  <c r="P11" i="41"/>
  <c r="U11" i="41"/>
  <c r="R11" i="41"/>
  <c r="S11" i="41"/>
  <c r="N11" i="41"/>
  <c r="O11" i="41"/>
  <c r="T11" i="41"/>
  <c r="N67" i="28"/>
  <c r="M67" i="28"/>
  <c r="R67" i="28"/>
  <c r="O67" i="28"/>
  <c r="S67" i="28"/>
  <c r="Q67" i="28"/>
  <c r="P67" i="28"/>
  <c r="U67" i="28"/>
  <c r="T67" i="28"/>
  <c r="R51" i="41"/>
  <c r="M51" i="41"/>
  <c r="N51" i="41"/>
  <c r="O51" i="41"/>
  <c r="U51" i="41"/>
  <c r="S51" i="41"/>
  <c r="Q51" i="41"/>
  <c r="T51" i="41"/>
  <c r="P51" i="41"/>
  <c r="T156" i="28"/>
  <c r="Q156" i="28"/>
  <c r="N156" i="28"/>
  <c r="S156" i="28"/>
  <c r="O156" i="28"/>
  <c r="R156" i="28"/>
  <c r="P156" i="28"/>
  <c r="U156" i="28"/>
  <c r="M156" i="28"/>
  <c r="Q98" i="40"/>
  <c r="S98" i="40"/>
  <c r="M98" i="40"/>
  <c r="R98" i="40"/>
  <c r="O98" i="40"/>
  <c r="U98" i="40"/>
  <c r="P98" i="40"/>
  <c r="N98" i="40"/>
  <c r="T98" i="40"/>
  <c r="AP140" i="23"/>
  <c r="AK140" i="23"/>
  <c r="W140" i="23"/>
  <c r="AN140" i="23"/>
  <c r="AD140" i="23"/>
  <c r="AF140" i="23"/>
  <c r="AA140" i="23"/>
  <c r="AC140" i="23"/>
  <c r="AH140" i="23"/>
  <c r="AM140" i="23"/>
  <c r="X140" i="23"/>
  <c r="AG140" i="23"/>
  <c r="AI140" i="23"/>
  <c r="AL140" i="23"/>
  <c r="Y140" i="23"/>
  <c r="AJ140" i="23"/>
  <c r="AE140" i="23"/>
  <c r="AO140" i="23"/>
  <c r="AB140" i="23"/>
  <c r="Z140" i="23"/>
  <c r="U125" i="41"/>
  <c r="T125" i="41"/>
  <c r="R125" i="41"/>
  <c r="O125" i="41"/>
  <c r="N125" i="41"/>
  <c r="P125" i="41"/>
  <c r="M125" i="41"/>
  <c r="S125" i="41"/>
  <c r="Q125" i="41"/>
  <c r="R144" i="42"/>
  <c r="S144" i="42"/>
  <c r="U144" i="42"/>
  <c r="M144" i="42"/>
  <c r="O144" i="42"/>
  <c r="P144" i="42"/>
  <c r="N144" i="42"/>
  <c r="Q144" i="42"/>
  <c r="T144" i="42"/>
  <c r="M60" i="42"/>
  <c r="T60" i="42"/>
  <c r="R60" i="42"/>
  <c r="P60" i="42"/>
  <c r="S60" i="42"/>
  <c r="N60" i="42"/>
  <c r="U60" i="42"/>
  <c r="Q60" i="42"/>
  <c r="O60" i="42"/>
  <c r="AP34" i="23"/>
  <c r="AO34" i="23" s="1"/>
  <c r="Y34" i="23"/>
  <c r="AH34" i="23"/>
  <c r="W34" i="23"/>
  <c r="AD34" i="23"/>
  <c r="AE34" i="23"/>
  <c r="AF34" i="23"/>
  <c r="AM34" i="23"/>
  <c r="X34" i="23"/>
  <c r="AC34" i="23"/>
  <c r="T38" i="28"/>
  <c r="P38" i="28"/>
  <c r="Q38" i="28"/>
  <c r="S38" i="28"/>
  <c r="M38" i="28"/>
  <c r="N38" i="28"/>
  <c r="R38" i="28"/>
  <c r="O38" i="28"/>
  <c r="U38" i="28"/>
  <c r="T79" i="28"/>
  <c r="N79" i="28"/>
  <c r="Q79" i="28"/>
  <c r="R79" i="28"/>
  <c r="P79" i="28"/>
  <c r="S79" i="28"/>
  <c r="U79" i="28"/>
  <c r="M79" i="28"/>
  <c r="O79" i="28"/>
  <c r="C80" i="23"/>
  <c r="H80" i="23"/>
  <c r="G80" i="23"/>
  <c r="K80" i="23"/>
  <c r="F80" i="23"/>
  <c r="E80" i="23"/>
  <c r="D80" i="23"/>
  <c r="J80" i="23"/>
  <c r="I80" i="23"/>
  <c r="N105" i="23"/>
  <c r="R105" i="23"/>
  <c r="U105" i="23"/>
  <c r="M105" i="23"/>
  <c r="P105" i="23"/>
  <c r="T105" i="23"/>
  <c r="O105" i="23"/>
  <c r="Q105" i="23"/>
  <c r="S105" i="23"/>
  <c r="AP90" i="28"/>
  <c r="AN90" i="28" s="1"/>
  <c r="AC90" i="28"/>
  <c r="AJ90" i="28"/>
  <c r="AF90" i="28"/>
  <c r="AD90" i="28"/>
  <c r="AG90" i="28"/>
  <c r="X90" i="28"/>
  <c r="AI90" i="28"/>
  <c r="W90" i="28"/>
  <c r="AH90" i="28"/>
  <c r="AP143" i="28"/>
  <c r="Y143" i="28" s="1"/>
  <c r="Z143" i="28"/>
  <c r="AK143" i="28"/>
  <c r="AC143" i="28"/>
  <c r="AD143" i="28"/>
  <c r="AF143" i="28"/>
  <c r="AN143" i="28"/>
  <c r="AA143" i="28"/>
  <c r="AJ143" i="28"/>
  <c r="X143" i="28"/>
  <c r="AP121" i="28"/>
  <c r="Y121" i="28" s="1"/>
  <c r="Z121" i="28"/>
  <c r="W121" i="28"/>
  <c r="AD121" i="28"/>
  <c r="AJ121" i="28"/>
  <c r="AE121" i="28"/>
  <c r="AO121" i="28"/>
  <c r="AG121" i="28"/>
  <c r="AC121" i="28"/>
  <c r="AI121" i="28"/>
  <c r="Q117" i="42"/>
  <c r="O117" i="42"/>
  <c r="M117" i="42"/>
  <c r="N117" i="42"/>
  <c r="R117" i="42"/>
  <c r="U117" i="42"/>
  <c r="S117" i="42"/>
  <c r="P117" i="42"/>
  <c r="T117" i="42"/>
  <c r="T141" i="41"/>
  <c r="U141" i="41"/>
  <c r="N141" i="41"/>
  <c r="M141" i="41"/>
  <c r="O141" i="41"/>
  <c r="P141" i="41"/>
  <c r="Q141" i="41"/>
  <c r="R141" i="41"/>
  <c r="S141" i="41"/>
  <c r="AP68" i="23"/>
  <c r="Y68" i="23"/>
  <c r="X68" i="23"/>
  <c r="AL68" i="23"/>
  <c r="AJ68" i="23"/>
  <c r="AG68" i="23"/>
  <c r="AH68" i="23"/>
  <c r="Z68" i="23"/>
  <c r="AD68" i="23"/>
  <c r="W68" i="23"/>
  <c r="AF68" i="23"/>
  <c r="AM68" i="23"/>
  <c r="AB68" i="23"/>
  <c r="AA68" i="23"/>
  <c r="AE68" i="23"/>
  <c r="AC68" i="23"/>
  <c r="AN68" i="23"/>
  <c r="AO68" i="23"/>
  <c r="AI68" i="23"/>
  <c r="AK68" i="23"/>
  <c r="M59" i="40"/>
  <c r="O59" i="40"/>
  <c r="S59" i="40"/>
  <c r="N59" i="40"/>
  <c r="Q59" i="40"/>
  <c r="U59" i="40"/>
  <c r="P59" i="40"/>
  <c r="R59" i="40"/>
  <c r="T59" i="40"/>
  <c r="N157" i="41"/>
  <c r="R157" i="41"/>
  <c r="S157" i="41"/>
  <c r="U157" i="41"/>
  <c r="T157" i="41"/>
  <c r="M157" i="41"/>
  <c r="Q157" i="41"/>
  <c r="P157" i="41"/>
  <c r="O157" i="41"/>
  <c r="P127" i="40"/>
  <c r="U127" i="40"/>
  <c r="N127" i="40"/>
  <c r="S127" i="40"/>
  <c r="Q127" i="40"/>
  <c r="R127" i="40"/>
  <c r="T127" i="40"/>
  <c r="O127" i="40"/>
  <c r="M127" i="40"/>
  <c r="M129" i="41"/>
  <c r="P129" i="41"/>
  <c r="N129" i="41"/>
  <c r="U129" i="41"/>
  <c r="Q129" i="41"/>
  <c r="T129" i="41"/>
  <c r="O129" i="41"/>
  <c r="R129" i="41"/>
  <c r="S129" i="41"/>
  <c r="M25" i="23"/>
  <c r="P25" i="23"/>
  <c r="R25" i="23"/>
  <c r="T25" i="23"/>
  <c r="S25" i="23"/>
  <c r="N25" i="23"/>
  <c r="O25" i="23"/>
  <c r="U25" i="23"/>
  <c r="Q25" i="23"/>
  <c r="O109" i="40"/>
  <c r="T109" i="40"/>
  <c r="U109" i="40"/>
  <c r="R109" i="40"/>
  <c r="P109" i="40"/>
  <c r="S109" i="40"/>
  <c r="Q109" i="40"/>
  <c r="M109" i="40"/>
  <c r="N109" i="40"/>
  <c r="AG168" i="23"/>
  <c r="AP168" i="23"/>
  <c r="AF168" i="23"/>
  <c r="AH168" i="23"/>
  <c r="AD168" i="23"/>
  <c r="AJ168" i="23"/>
  <c r="X168" i="23"/>
  <c r="AO168" i="23"/>
  <c r="AC168" i="23"/>
  <c r="AL168" i="23"/>
  <c r="AI168" i="23"/>
  <c r="AM168" i="23"/>
  <c r="Y168" i="23"/>
  <c r="AN168" i="23"/>
  <c r="AA168" i="23"/>
  <c r="Z168" i="23"/>
  <c r="AB168" i="23"/>
  <c r="AE168" i="23"/>
  <c r="AK168" i="23"/>
  <c r="W168" i="23"/>
  <c r="F141" i="41"/>
  <c r="E141" i="41"/>
  <c r="D141" i="41"/>
  <c r="C141" i="41"/>
  <c r="G141" i="41"/>
  <c r="H141" i="41"/>
  <c r="I141" i="41"/>
  <c r="K141" i="41"/>
  <c r="J141" i="41"/>
  <c r="R153" i="40"/>
  <c r="Q153" i="40"/>
  <c r="O153" i="40"/>
  <c r="P153" i="40"/>
  <c r="S153" i="40"/>
  <c r="T153" i="40"/>
  <c r="M153" i="40"/>
  <c r="U153" i="40"/>
  <c r="N153" i="40"/>
  <c r="N98" i="42"/>
  <c r="Q98" i="42"/>
  <c r="M98" i="42"/>
  <c r="U98" i="42"/>
  <c r="P98" i="42"/>
  <c r="R98" i="42"/>
  <c r="O98" i="42"/>
  <c r="S98" i="42"/>
  <c r="T98" i="42"/>
  <c r="M132" i="40"/>
  <c r="U132" i="40"/>
  <c r="N132" i="40"/>
  <c r="T132" i="40"/>
  <c r="Q132" i="40"/>
  <c r="P132" i="40"/>
  <c r="R132" i="40"/>
  <c r="O132" i="40"/>
  <c r="S132" i="40"/>
  <c r="T53" i="23"/>
  <c r="R53" i="23"/>
  <c r="M53" i="23"/>
  <c r="P53" i="23"/>
  <c r="O53" i="23"/>
  <c r="Q53" i="23"/>
  <c r="U53" i="23"/>
  <c r="S53" i="23"/>
  <c r="N53" i="23"/>
  <c r="AP6" i="23"/>
  <c r="AM6" i="23" s="1"/>
  <c r="AN6" i="23"/>
  <c r="AH6" i="23"/>
  <c r="AA6" i="23"/>
  <c r="AE6" i="23"/>
  <c r="AC6" i="23"/>
  <c r="AG6" i="23"/>
  <c r="Z6" i="23"/>
  <c r="AD6" i="23"/>
  <c r="AB6" i="23"/>
  <c r="AL6" i="23"/>
  <c r="AJ6" i="23"/>
  <c r="Y6" i="23"/>
  <c r="AF6" i="23"/>
  <c r="AK6" i="23"/>
  <c r="W6" i="23"/>
  <c r="AI6" i="23"/>
  <c r="X6" i="23"/>
  <c r="AO6" i="23"/>
  <c r="S37" i="42"/>
  <c r="R37" i="42"/>
  <c r="T37" i="42"/>
  <c r="Q37" i="42"/>
  <c r="O37" i="42"/>
  <c r="P37" i="42"/>
  <c r="U37" i="42"/>
  <c r="M37" i="42"/>
  <c r="N37" i="42"/>
  <c r="O31" i="42"/>
  <c r="S31" i="42"/>
  <c r="Q31" i="42"/>
  <c r="R31" i="42"/>
  <c r="N31" i="42"/>
  <c r="P31" i="42"/>
  <c r="M31" i="42"/>
  <c r="T31" i="42"/>
  <c r="U31" i="42"/>
  <c r="N91" i="28"/>
  <c r="R91" i="28"/>
  <c r="T91" i="28"/>
  <c r="M91" i="28"/>
  <c r="Q91" i="28"/>
  <c r="S91" i="28"/>
  <c r="U91" i="28"/>
  <c r="O91" i="28"/>
  <c r="P91" i="28"/>
  <c r="D107" i="42"/>
  <c r="C107" i="42"/>
  <c r="F107" i="42"/>
  <c r="G107" i="42"/>
  <c r="J107" i="42"/>
  <c r="H107" i="42"/>
  <c r="E107" i="42"/>
  <c r="I107" i="42"/>
  <c r="K107" i="42"/>
  <c r="N128" i="42"/>
  <c r="U128" i="42"/>
  <c r="S128" i="42"/>
  <c r="Q128" i="42"/>
  <c r="O128" i="42"/>
  <c r="T128" i="42"/>
  <c r="P128" i="42"/>
  <c r="M128" i="42"/>
  <c r="R128" i="42"/>
  <c r="U67" i="23"/>
  <c r="N67" i="23"/>
  <c r="T67" i="23"/>
  <c r="O67" i="23"/>
  <c r="S67" i="23"/>
  <c r="Q67" i="23"/>
  <c r="M67" i="23"/>
  <c r="P67" i="23"/>
  <c r="R67" i="23"/>
  <c r="Z147" i="28"/>
  <c r="AP147" i="28"/>
  <c r="W147" i="28" s="1"/>
  <c r="AB147" i="28"/>
  <c r="AK147" i="28"/>
  <c r="AG147" i="28"/>
  <c r="AA147" i="28"/>
  <c r="AO147" i="28"/>
  <c r="Y147" i="28"/>
  <c r="X147" i="28"/>
  <c r="AE147" i="28"/>
  <c r="R83" i="41"/>
  <c r="M83" i="41"/>
  <c r="T83" i="41"/>
  <c r="S83" i="41"/>
  <c r="P83" i="41"/>
  <c r="N83" i="41"/>
  <c r="U83" i="41"/>
  <c r="O83" i="41"/>
  <c r="Q83" i="41"/>
  <c r="N9" i="42"/>
  <c r="U9" i="42"/>
  <c r="R9" i="42"/>
  <c r="S9" i="42"/>
  <c r="O9" i="42"/>
  <c r="M9" i="42"/>
  <c r="Q9" i="42"/>
  <c r="P9" i="42"/>
  <c r="T9" i="42"/>
  <c r="AP42" i="23"/>
  <c r="W42" i="23"/>
  <c r="Z42" i="23"/>
  <c r="AA42" i="23"/>
  <c r="Y42" i="23"/>
  <c r="AD42" i="23"/>
  <c r="AN42" i="23"/>
  <c r="AH42" i="23"/>
  <c r="AO42" i="23"/>
  <c r="AG42" i="23"/>
  <c r="AL42" i="23"/>
  <c r="AC42" i="23"/>
  <c r="AF42" i="23"/>
  <c r="AJ42" i="23"/>
  <c r="AE42" i="23"/>
  <c r="AI42" i="23"/>
  <c r="X42" i="23"/>
  <c r="AM42" i="23"/>
  <c r="AB42" i="23"/>
  <c r="AK42" i="23"/>
  <c r="P154" i="40"/>
  <c r="T154" i="40"/>
  <c r="N154" i="40"/>
  <c r="O154" i="40"/>
  <c r="S154" i="40"/>
  <c r="R154" i="40"/>
  <c r="U154" i="40"/>
  <c r="Q154" i="40"/>
  <c r="M154" i="40"/>
  <c r="U116" i="42"/>
  <c r="R116" i="42"/>
  <c r="Q116" i="42"/>
  <c r="P116" i="42"/>
  <c r="O116" i="42"/>
  <c r="T116" i="42"/>
  <c r="N116" i="42"/>
  <c r="S116" i="42"/>
  <c r="M116" i="42"/>
  <c r="E169" i="23"/>
  <c r="I169" i="23"/>
  <c r="J169" i="23"/>
  <c r="H169" i="23"/>
  <c r="D169" i="23"/>
  <c r="F169" i="23"/>
  <c r="G169" i="23"/>
  <c r="K169" i="23"/>
  <c r="C169" i="23"/>
  <c r="H34" i="23"/>
  <c r="G34" i="23"/>
  <c r="I34" i="23"/>
  <c r="E34" i="23"/>
  <c r="D34" i="23"/>
  <c r="C34" i="23"/>
  <c r="J34" i="23"/>
  <c r="K34" i="23"/>
  <c r="F34" i="23"/>
  <c r="O74" i="42"/>
  <c r="Q74" i="42"/>
  <c r="N74" i="42"/>
  <c r="P74" i="42"/>
  <c r="M74" i="42"/>
  <c r="R74" i="42"/>
  <c r="S74" i="42"/>
  <c r="U74" i="42"/>
  <c r="T74" i="42"/>
  <c r="Q38" i="41"/>
  <c r="S38" i="41"/>
  <c r="P38" i="41"/>
  <c r="N38" i="41"/>
  <c r="R38" i="41"/>
  <c r="M38" i="41"/>
  <c r="U38" i="41"/>
  <c r="T38" i="41"/>
  <c r="O38" i="41"/>
  <c r="R137" i="42"/>
  <c r="S137" i="42"/>
  <c r="M137" i="42"/>
  <c r="Q137" i="42"/>
  <c r="N137" i="42"/>
  <c r="P137" i="42"/>
  <c r="U137" i="42"/>
  <c r="O137" i="42"/>
  <c r="T137" i="42"/>
  <c r="K168" i="28"/>
  <c r="F168" i="28"/>
  <c r="I168" i="28"/>
  <c r="D168" i="28"/>
  <c r="C168" i="28"/>
  <c r="H168" i="28"/>
  <c r="G168" i="28"/>
  <c r="J168" i="28"/>
  <c r="E168" i="28"/>
  <c r="C85" i="26"/>
  <c r="D85" i="26"/>
  <c r="F85" i="26"/>
  <c r="K85" i="26"/>
  <c r="I85" i="26"/>
  <c r="H85" i="26"/>
  <c r="E85" i="26"/>
  <c r="G85" i="26"/>
  <c r="J85" i="26"/>
  <c r="S135" i="23"/>
  <c r="O135" i="23"/>
  <c r="U135" i="23"/>
  <c r="Q135" i="23"/>
  <c r="M135" i="23"/>
  <c r="N135" i="23"/>
  <c r="R135" i="23"/>
  <c r="T135" i="23"/>
  <c r="P135" i="23"/>
  <c r="Q26" i="42"/>
  <c r="M26" i="42"/>
  <c r="T26" i="42"/>
  <c r="S26" i="42"/>
  <c r="P26" i="42"/>
  <c r="O26" i="42"/>
  <c r="R26" i="42"/>
  <c r="N26" i="42"/>
  <c r="U26" i="42"/>
  <c r="H112" i="40"/>
  <c r="J112" i="40"/>
  <c r="F112" i="40"/>
  <c r="D112" i="40"/>
  <c r="C112" i="40"/>
  <c r="K112" i="40"/>
  <c r="G112" i="40"/>
  <c r="E112" i="40"/>
  <c r="I112" i="40"/>
  <c r="AP160" i="28"/>
  <c r="AG160" i="28" s="1"/>
  <c r="AH160" i="28"/>
  <c r="AJ160" i="28"/>
  <c r="AC160" i="28"/>
  <c r="Y160" i="28"/>
  <c r="AB160" i="28"/>
  <c r="Z160" i="28"/>
  <c r="AF160" i="28"/>
  <c r="AA160" i="28"/>
  <c r="AD160" i="28"/>
  <c r="AK160" i="28"/>
  <c r="W160" i="28"/>
  <c r="X160" i="28"/>
  <c r="AO160" i="28"/>
  <c r="AN160" i="28"/>
  <c r="AM160" i="28"/>
  <c r="AI160" i="28"/>
  <c r="AE160" i="28"/>
  <c r="AL160" i="28"/>
  <c r="H159" i="28"/>
  <c r="C159" i="28"/>
  <c r="D159" i="28"/>
  <c r="G159" i="28"/>
  <c r="J159" i="28"/>
  <c r="K159" i="28"/>
  <c r="I159" i="28"/>
  <c r="E159" i="28"/>
  <c r="F159" i="28"/>
  <c r="U155" i="41"/>
  <c r="R155" i="41"/>
  <c r="P155" i="41"/>
  <c r="T155" i="41"/>
  <c r="S155" i="41"/>
  <c r="O155" i="41"/>
  <c r="Q155" i="41"/>
  <c r="M155" i="41"/>
  <c r="N155" i="41"/>
  <c r="O124" i="23"/>
  <c r="N124" i="23"/>
  <c r="Q124" i="23"/>
  <c r="M124" i="23"/>
  <c r="U124" i="23"/>
  <c r="R124" i="23"/>
  <c r="T124" i="23"/>
  <c r="P124" i="23"/>
  <c r="S124" i="23"/>
  <c r="S111" i="28"/>
  <c r="M111" i="28"/>
  <c r="U111" i="28"/>
  <c r="T111" i="28"/>
  <c r="O111" i="28"/>
  <c r="R111" i="28"/>
  <c r="P111" i="28"/>
  <c r="Q111" i="28"/>
  <c r="N111" i="28"/>
  <c r="T26" i="23"/>
  <c r="Q26" i="23"/>
  <c r="R26" i="23"/>
  <c r="S26" i="23"/>
  <c r="P26" i="23"/>
  <c r="M26" i="23"/>
  <c r="O26" i="23"/>
  <c r="U26" i="23"/>
  <c r="N26" i="23"/>
  <c r="T61" i="42"/>
  <c r="P61" i="42"/>
  <c r="R61" i="42"/>
  <c r="M61" i="42"/>
  <c r="O61" i="42"/>
  <c r="U61" i="42"/>
  <c r="N61" i="42"/>
  <c r="Q61" i="42"/>
  <c r="S61" i="42"/>
  <c r="M50" i="41"/>
  <c r="N50" i="41"/>
  <c r="P50" i="41"/>
  <c r="T50" i="41"/>
  <c r="O50" i="41"/>
  <c r="U50" i="41"/>
  <c r="S50" i="41"/>
  <c r="R50" i="41"/>
  <c r="Q50" i="41"/>
  <c r="AP157" i="28"/>
  <c r="W157" i="28" s="1"/>
  <c r="AN157" i="28"/>
  <c r="AA157" i="28"/>
  <c r="Y157" i="28"/>
  <c r="AM157" i="28"/>
  <c r="AG157" i="28"/>
  <c r="AK157" i="28"/>
  <c r="AH157" i="28"/>
  <c r="X157" i="28"/>
  <c r="AE157" i="28"/>
  <c r="M101" i="40"/>
  <c r="T101" i="40"/>
  <c r="S101" i="40"/>
  <c r="Q101" i="40"/>
  <c r="U101" i="40"/>
  <c r="P101" i="40"/>
  <c r="R101" i="40"/>
  <c r="O101" i="40"/>
  <c r="N101" i="40"/>
  <c r="T80" i="23"/>
  <c r="S80" i="23"/>
  <c r="P80" i="23"/>
  <c r="M80" i="23"/>
  <c r="N80" i="23"/>
  <c r="R80" i="23"/>
  <c r="U80" i="23"/>
  <c r="O80" i="23"/>
  <c r="Q80" i="23"/>
  <c r="N72" i="28"/>
  <c r="R72" i="28"/>
  <c r="O72" i="28"/>
  <c r="S72" i="28"/>
  <c r="T72" i="28"/>
  <c r="P72" i="28"/>
  <c r="M72" i="28"/>
  <c r="U72" i="28"/>
  <c r="Q72" i="28"/>
  <c r="AP45" i="23"/>
  <c r="Z45" i="23" s="1"/>
  <c r="AK45" i="23"/>
  <c r="AE45" i="23"/>
  <c r="AI45" i="23"/>
  <c r="AG45" i="23"/>
  <c r="Q132" i="41"/>
  <c r="S132" i="41"/>
  <c r="O132" i="41"/>
  <c r="M132" i="41"/>
  <c r="R132" i="41"/>
  <c r="P132" i="41"/>
  <c r="T132" i="41"/>
  <c r="N132" i="41"/>
  <c r="U132" i="41"/>
  <c r="M48" i="28"/>
  <c r="R48" i="28"/>
  <c r="S48" i="28"/>
  <c r="T48" i="28"/>
  <c r="U48" i="28"/>
  <c r="Q48" i="28"/>
  <c r="O48" i="28"/>
  <c r="N48" i="28"/>
  <c r="P48" i="28"/>
  <c r="S66" i="40"/>
  <c r="O66" i="40"/>
  <c r="M66" i="40"/>
  <c r="Q66" i="40"/>
  <c r="R66" i="40"/>
  <c r="T66" i="40"/>
  <c r="N66" i="40"/>
  <c r="U66" i="40"/>
  <c r="P66" i="40"/>
  <c r="AP73" i="23"/>
  <c r="AN73" i="23"/>
  <c r="AF73" i="23"/>
  <c r="AL73" i="23"/>
  <c r="AJ73" i="23"/>
  <c r="AK73" i="23"/>
  <c r="AM73" i="23"/>
  <c r="AH73" i="23"/>
  <c r="AA73" i="23"/>
  <c r="AI73" i="23"/>
  <c r="AC73" i="23"/>
  <c r="W73" i="23"/>
  <c r="Z73" i="23"/>
  <c r="AE73" i="23"/>
  <c r="AD73" i="23"/>
  <c r="X73" i="23"/>
  <c r="AG73" i="23"/>
  <c r="AB73" i="23"/>
  <c r="Y73" i="23"/>
  <c r="AO73" i="23"/>
  <c r="AP105" i="23"/>
  <c r="AE105" i="23" s="1"/>
  <c r="AI105" i="23"/>
  <c r="AF105" i="23"/>
  <c r="AL105" i="23"/>
  <c r="W105" i="23"/>
  <c r="AP156" i="40"/>
  <c r="AC156" i="40"/>
  <c r="AM156" i="40"/>
  <c r="AB156" i="40"/>
  <c r="AG156" i="40"/>
  <c r="Y156" i="40"/>
  <c r="AK156" i="40"/>
  <c r="Z156" i="40"/>
  <c r="AI156" i="40"/>
  <c r="AD156" i="40"/>
  <c r="AH156" i="40"/>
  <c r="AJ156" i="40"/>
  <c r="AO156" i="40"/>
  <c r="AN156" i="40"/>
  <c r="AF156" i="40"/>
  <c r="W156" i="40"/>
  <c r="AL156" i="40"/>
  <c r="AE156" i="40"/>
  <c r="AA156" i="40"/>
  <c r="X156" i="40"/>
  <c r="M141" i="42"/>
  <c r="U141" i="42"/>
  <c r="P141" i="42"/>
  <c r="S141" i="42"/>
  <c r="O141" i="42"/>
  <c r="R141" i="42"/>
  <c r="T141" i="42"/>
  <c r="N141" i="42"/>
  <c r="Q141" i="42"/>
  <c r="AP139" i="23"/>
  <c r="AM139" i="23" s="1"/>
  <c r="W139" i="23"/>
  <c r="AB139" i="23"/>
  <c r="AF139" i="23"/>
  <c r="AD139" i="23"/>
  <c r="AP116" i="28"/>
  <c r="AC116" i="28" s="1"/>
  <c r="AL116" i="28"/>
  <c r="AI116" i="28"/>
  <c r="W116" i="28"/>
  <c r="AB116" i="28"/>
  <c r="S131" i="42"/>
  <c r="N131" i="42"/>
  <c r="Q131" i="42"/>
  <c r="P131" i="42"/>
  <c r="U131" i="42"/>
  <c r="R131" i="42"/>
  <c r="T131" i="42"/>
  <c r="O131" i="42"/>
  <c r="M131" i="42"/>
  <c r="R165" i="23"/>
  <c r="Q165" i="23"/>
  <c r="N165" i="23"/>
  <c r="S165" i="23"/>
  <c r="T165" i="23"/>
  <c r="O165" i="23"/>
  <c r="P165" i="23"/>
  <c r="U165" i="23"/>
  <c r="M165" i="23"/>
  <c r="AP133" i="23"/>
  <c r="AN133" i="23" s="1"/>
  <c r="AD133" i="23"/>
  <c r="AH133" i="23"/>
  <c r="AJ133" i="23"/>
  <c r="AL133" i="23"/>
  <c r="X133" i="23"/>
  <c r="AB133" i="23"/>
  <c r="AM133" i="23"/>
  <c r="AF133" i="23"/>
  <c r="AI133" i="23"/>
  <c r="AE133" i="23"/>
  <c r="AK133" i="23"/>
  <c r="W133" i="23"/>
  <c r="AG133" i="23"/>
  <c r="AA133" i="23"/>
  <c r="AO133" i="23"/>
  <c r="Y133" i="23"/>
  <c r="AC133" i="23"/>
  <c r="Z133" i="23"/>
  <c r="N12" i="40"/>
  <c r="T12" i="40"/>
  <c r="U12" i="40"/>
  <c r="O12" i="40"/>
  <c r="S12" i="40"/>
  <c r="R12" i="40"/>
  <c r="M12" i="40"/>
  <c r="P12" i="40"/>
  <c r="Q12" i="40"/>
  <c r="R36" i="28"/>
  <c r="P36" i="28"/>
  <c r="M36" i="28"/>
  <c r="T36" i="28"/>
  <c r="Q36" i="28"/>
  <c r="S36" i="28"/>
  <c r="N36" i="28"/>
  <c r="U36" i="28"/>
  <c r="O36" i="28"/>
  <c r="P41" i="42"/>
  <c r="O41" i="42"/>
  <c r="R41" i="42"/>
  <c r="N41" i="42"/>
  <c r="S41" i="42"/>
  <c r="Q41" i="42"/>
  <c r="M41" i="42"/>
  <c r="U41" i="42"/>
  <c r="T41" i="42"/>
  <c r="T151" i="23"/>
  <c r="U151" i="23"/>
  <c r="N151" i="23"/>
  <c r="R151" i="23"/>
  <c r="Q151" i="23"/>
  <c r="S151" i="23"/>
  <c r="P151" i="23"/>
  <c r="M151" i="23"/>
  <c r="O151" i="23"/>
  <c r="E93" i="26"/>
  <c r="C93" i="26"/>
  <c r="J93" i="26"/>
  <c r="I93" i="26"/>
  <c r="F93" i="26"/>
  <c r="D93" i="26"/>
  <c r="H93" i="26"/>
  <c r="G93" i="26"/>
  <c r="K93" i="26"/>
  <c r="T86" i="41"/>
  <c r="M86" i="41"/>
  <c r="O86" i="41"/>
  <c r="P86" i="41"/>
  <c r="N86" i="41"/>
  <c r="S86" i="41"/>
  <c r="U86" i="41"/>
  <c r="Q86" i="41"/>
  <c r="R86" i="41"/>
  <c r="O44" i="28"/>
  <c r="T44" i="28"/>
  <c r="S44" i="28"/>
  <c r="P44" i="28"/>
  <c r="M44" i="28"/>
  <c r="Q44" i="28"/>
  <c r="N44" i="28"/>
  <c r="U44" i="28"/>
  <c r="R44" i="28"/>
  <c r="AP88" i="23"/>
  <c r="AI88" i="23" s="1"/>
  <c r="AM88" i="23"/>
  <c r="AH88" i="23"/>
  <c r="AO88" i="23"/>
  <c r="Z88" i="23"/>
  <c r="AE88" i="23"/>
  <c r="AJ88" i="23"/>
  <c r="W88" i="23"/>
  <c r="AK88" i="23"/>
  <c r="AD88" i="23"/>
  <c r="Q32" i="28"/>
  <c r="P32" i="28"/>
  <c r="M32" i="28"/>
  <c r="U32" i="28"/>
  <c r="S32" i="28"/>
  <c r="O32" i="28"/>
  <c r="R32" i="28"/>
  <c r="T32" i="28"/>
  <c r="N32" i="28"/>
  <c r="AP82" i="28"/>
  <c r="Y82" i="28" s="1"/>
  <c r="AJ82" i="28"/>
  <c r="AB82" i="28"/>
  <c r="Z82" i="28"/>
  <c r="X82" i="28"/>
  <c r="AK82" i="28"/>
  <c r="AC82" i="28"/>
  <c r="W82" i="28"/>
  <c r="AN82" i="28"/>
  <c r="AE82" i="28"/>
  <c r="AI82" i="28"/>
  <c r="AH82" i="28"/>
  <c r="AF82" i="28"/>
  <c r="AO82" i="28"/>
  <c r="AL82" i="28"/>
  <c r="AM82" i="28"/>
  <c r="AA82" i="28"/>
  <c r="AG82" i="28"/>
  <c r="AD82" i="28"/>
  <c r="M173" i="42"/>
  <c r="Q173" i="42"/>
  <c r="T173" i="42"/>
  <c r="O173" i="42"/>
  <c r="S173" i="42"/>
  <c r="N173" i="42"/>
  <c r="U173" i="42"/>
  <c r="R173" i="42"/>
  <c r="P173" i="42"/>
  <c r="U29" i="23"/>
  <c r="Q29" i="23"/>
  <c r="M29" i="23"/>
  <c r="T29" i="23"/>
  <c r="S29" i="23"/>
  <c r="R29" i="23"/>
  <c r="P29" i="23"/>
  <c r="N29" i="23"/>
  <c r="O29" i="23"/>
  <c r="T153" i="28"/>
  <c r="M153" i="28"/>
  <c r="S153" i="28"/>
  <c r="O153" i="28"/>
  <c r="Q153" i="28"/>
  <c r="U153" i="28"/>
  <c r="P153" i="28"/>
  <c r="R153" i="28"/>
  <c r="N153" i="28"/>
  <c r="Z121" i="23"/>
  <c r="AP121" i="23"/>
  <c r="AG121" i="23" s="1"/>
  <c r="AO121" i="23"/>
  <c r="AB121" i="23"/>
  <c r="AJ121" i="23"/>
  <c r="AC121" i="23"/>
  <c r="W121" i="23"/>
  <c r="AM121" i="23"/>
  <c r="AH121" i="23"/>
  <c r="AF121" i="23"/>
  <c r="X121" i="23"/>
  <c r="Y121" i="23"/>
  <c r="AI121" i="23"/>
  <c r="AN121" i="23"/>
  <c r="AK121" i="23"/>
  <c r="AD121" i="23"/>
  <c r="AL121" i="23"/>
  <c r="AA121" i="23"/>
  <c r="AE121" i="23"/>
  <c r="N166" i="40"/>
  <c r="Q166" i="40"/>
  <c r="U166" i="40"/>
  <c r="S166" i="40"/>
  <c r="O166" i="40"/>
  <c r="T166" i="40"/>
  <c r="P166" i="40"/>
  <c r="M166" i="40"/>
  <c r="R166" i="40"/>
  <c r="O122" i="40"/>
  <c r="R122" i="40"/>
  <c r="U122" i="40"/>
  <c r="N122" i="40"/>
  <c r="S122" i="40"/>
  <c r="P122" i="40"/>
  <c r="M122" i="40"/>
  <c r="T122" i="40"/>
  <c r="Q122" i="40"/>
  <c r="F39" i="23"/>
  <c r="C39" i="23"/>
  <c r="G39" i="23"/>
  <c r="I39" i="23"/>
  <c r="K39" i="23"/>
  <c r="H39" i="23"/>
  <c r="E39" i="23"/>
  <c r="J39" i="23"/>
  <c r="D39" i="23"/>
  <c r="J57" i="40"/>
  <c r="E57" i="40"/>
  <c r="G57" i="40"/>
  <c r="C57" i="40"/>
  <c r="D57" i="40"/>
  <c r="K57" i="40"/>
  <c r="F57" i="40"/>
  <c r="I57" i="40"/>
  <c r="H57" i="40"/>
  <c r="I158" i="28"/>
  <c r="E158" i="28"/>
  <c r="F158" i="28"/>
  <c r="K158" i="28"/>
  <c r="H158" i="28"/>
  <c r="D158" i="28"/>
  <c r="C158" i="28"/>
  <c r="J158" i="28"/>
  <c r="G158" i="28"/>
  <c r="D25" i="28"/>
  <c r="H25" i="28"/>
  <c r="F25" i="28"/>
  <c r="E25" i="28"/>
  <c r="I25" i="28"/>
  <c r="G25" i="28"/>
  <c r="C25" i="28"/>
  <c r="K25" i="28"/>
  <c r="J25" i="28"/>
  <c r="AP63" i="28"/>
  <c r="X63" i="28"/>
  <c r="AL63" i="28"/>
  <c r="AC63" i="28"/>
  <c r="W63" i="28"/>
  <c r="AM63" i="28"/>
  <c r="Y63" i="28"/>
  <c r="AB63" i="28"/>
  <c r="AO63" i="28"/>
  <c r="AH63" i="28"/>
  <c r="AA63" i="28"/>
  <c r="AK63" i="28"/>
  <c r="AF63" i="28"/>
  <c r="AJ63" i="28"/>
  <c r="Z63" i="28"/>
  <c r="AE63" i="28"/>
  <c r="AG63" i="28"/>
  <c r="AD63" i="28"/>
  <c r="AI63" i="28"/>
  <c r="AN63" i="28"/>
  <c r="E88" i="21"/>
  <c r="C88" i="21"/>
  <c r="G88" i="21"/>
  <c r="F88" i="21"/>
  <c r="D88" i="21"/>
  <c r="J88" i="21"/>
  <c r="I88" i="21"/>
  <c r="K88" i="21"/>
  <c r="H88" i="21"/>
  <c r="C160" i="41"/>
  <c r="H160" i="41"/>
  <c r="K160" i="41"/>
  <c r="J160" i="41"/>
  <c r="I160" i="41"/>
  <c r="F160" i="41"/>
  <c r="E160" i="41"/>
  <c r="D160" i="41"/>
  <c r="G160" i="41"/>
  <c r="Q77" i="23"/>
  <c r="S77" i="23"/>
  <c r="N77" i="23"/>
  <c r="T77" i="23"/>
  <c r="M77" i="23"/>
  <c r="U77" i="23"/>
  <c r="P77" i="23"/>
  <c r="R77" i="23"/>
  <c r="O77" i="23"/>
  <c r="O113" i="41"/>
  <c r="R113" i="41"/>
  <c r="P113" i="41"/>
  <c r="M113" i="41"/>
  <c r="Q113" i="41"/>
  <c r="U113" i="41"/>
  <c r="N113" i="41"/>
  <c r="S113" i="41"/>
  <c r="T113" i="41"/>
  <c r="H136" i="23"/>
  <c r="E136" i="23"/>
  <c r="G136" i="23"/>
  <c r="C136" i="23"/>
  <c r="K136" i="23"/>
  <c r="J136" i="23"/>
  <c r="I136" i="23"/>
  <c r="F136" i="23"/>
  <c r="D136" i="23"/>
  <c r="Q94" i="23"/>
  <c r="S94" i="23"/>
  <c r="P94" i="23"/>
  <c r="U94" i="23"/>
  <c r="M94" i="23"/>
  <c r="T94" i="23"/>
  <c r="R94" i="23"/>
  <c r="N94" i="23"/>
  <c r="O94" i="23"/>
  <c r="T127" i="28"/>
  <c r="Q127" i="28"/>
  <c r="M127" i="28"/>
  <c r="P127" i="28"/>
  <c r="S127" i="28"/>
  <c r="R127" i="28"/>
  <c r="N127" i="28"/>
  <c r="O127" i="28"/>
  <c r="U127" i="28"/>
  <c r="K21" i="40"/>
  <c r="G21" i="40"/>
  <c r="H21" i="40"/>
  <c r="J21" i="40"/>
  <c r="I21" i="40"/>
  <c r="F21" i="40"/>
  <c r="C21" i="40"/>
  <c r="D21" i="40"/>
  <c r="E21" i="40"/>
  <c r="N119" i="42"/>
  <c r="O119" i="42"/>
  <c r="S119" i="42"/>
  <c r="P119" i="42"/>
  <c r="M119" i="42"/>
  <c r="R119" i="42"/>
  <c r="U119" i="42"/>
  <c r="Q119" i="42"/>
  <c r="T119" i="42"/>
  <c r="T46" i="28"/>
  <c r="Q46" i="28"/>
  <c r="P46" i="28"/>
  <c r="R46" i="28"/>
  <c r="U46" i="28"/>
  <c r="N46" i="28"/>
  <c r="M46" i="28"/>
  <c r="O46" i="28"/>
  <c r="S46" i="28"/>
  <c r="Q103" i="41"/>
  <c r="P103" i="41"/>
  <c r="S103" i="41"/>
  <c r="R103" i="41"/>
  <c r="U103" i="41"/>
  <c r="O103" i="41"/>
  <c r="M103" i="41"/>
  <c r="N103" i="41"/>
  <c r="T103" i="41"/>
  <c r="S27" i="28"/>
  <c r="U27" i="28"/>
  <c r="P27" i="28"/>
  <c r="M27" i="28"/>
  <c r="N27" i="28"/>
  <c r="R27" i="28"/>
  <c r="O27" i="28"/>
  <c r="Q27" i="28"/>
  <c r="T27" i="28"/>
  <c r="AP21" i="23"/>
  <c r="Z21" i="23" s="1"/>
  <c r="AA21" i="23"/>
  <c r="AL21" i="23"/>
  <c r="AC21" i="23"/>
  <c r="AN21" i="23"/>
  <c r="AD21" i="23"/>
  <c r="AI21" i="23"/>
  <c r="W21" i="23"/>
  <c r="AG21" i="23"/>
  <c r="AF21" i="23"/>
  <c r="R115" i="23"/>
  <c r="N115" i="23"/>
  <c r="Q115" i="23"/>
  <c r="S115" i="23"/>
  <c r="T115" i="23"/>
  <c r="P115" i="23"/>
  <c r="O115" i="23"/>
  <c r="M115" i="23"/>
  <c r="U115" i="23"/>
  <c r="R76" i="42"/>
  <c r="Q76" i="42"/>
  <c r="P76" i="42"/>
  <c r="O76" i="42"/>
  <c r="T76" i="42"/>
  <c r="M76" i="42"/>
  <c r="S76" i="42"/>
  <c r="N76" i="42"/>
  <c r="U76" i="42"/>
  <c r="C19" i="28"/>
  <c r="D19" i="28"/>
  <c r="E19" i="28"/>
  <c r="I19" i="28"/>
  <c r="J19" i="28"/>
  <c r="G19" i="28"/>
  <c r="H19" i="28"/>
  <c r="F19" i="28"/>
  <c r="K19" i="28"/>
  <c r="AJ39" i="41"/>
  <c r="AP39" i="41"/>
  <c r="X39" i="41" s="1"/>
  <c r="AM39" i="41"/>
  <c r="AF39" i="41"/>
  <c r="AH39" i="41"/>
  <c r="AO39" i="41"/>
  <c r="AN39" i="41"/>
  <c r="Y39" i="41"/>
  <c r="Z39" i="41"/>
  <c r="AG39" i="41"/>
  <c r="Q7" i="40"/>
  <c r="R7" i="40"/>
  <c r="O7" i="40"/>
  <c r="U7" i="40"/>
  <c r="T7" i="40"/>
  <c r="S7" i="40"/>
  <c r="P7" i="40"/>
  <c r="M7" i="40"/>
  <c r="N7" i="40"/>
  <c r="AE44" i="41"/>
  <c r="AP44" i="41"/>
  <c r="AG44" i="41"/>
  <c r="AA44" i="41"/>
  <c r="AD44" i="41"/>
  <c r="W44" i="41"/>
  <c r="AK44" i="41"/>
  <c r="AL44" i="41"/>
  <c r="Y44" i="41"/>
  <c r="AJ44" i="41"/>
  <c r="AM44" i="41"/>
  <c r="Z44" i="41"/>
  <c r="AF44" i="41"/>
  <c r="AI44" i="41"/>
  <c r="AO44" i="41"/>
  <c r="AB44" i="41"/>
  <c r="X44" i="41"/>
  <c r="AN44" i="41"/>
  <c r="AH44" i="41"/>
  <c r="AC44" i="41"/>
  <c r="K135" i="40"/>
  <c r="J135" i="40"/>
  <c r="H135" i="40"/>
  <c r="I135" i="40"/>
  <c r="C135" i="40"/>
  <c r="F135" i="40"/>
  <c r="D135" i="40"/>
  <c r="E135" i="40"/>
  <c r="G135" i="40"/>
  <c r="AP92" i="28"/>
  <c r="AF92" i="28"/>
  <c r="AL92" i="28"/>
  <c r="Z92" i="28"/>
  <c r="AC92" i="28"/>
  <c r="AN92" i="28"/>
  <c r="AM92" i="28"/>
  <c r="AK92" i="28"/>
  <c r="Y92" i="28"/>
  <c r="AE92" i="28"/>
  <c r="AD92" i="28"/>
  <c r="AO92" i="28"/>
  <c r="W92" i="28"/>
  <c r="AI92" i="28"/>
  <c r="X92" i="28"/>
  <c r="AG92" i="28"/>
  <c r="AH92" i="28"/>
  <c r="AJ92" i="28"/>
  <c r="AB92" i="28"/>
  <c r="AA92" i="28"/>
  <c r="G43" i="25"/>
  <c r="F43" i="25"/>
  <c r="I43" i="25"/>
  <c r="D43" i="25"/>
  <c r="C43" i="25"/>
  <c r="E43" i="25"/>
  <c r="H43" i="25"/>
  <c r="K43" i="25"/>
  <c r="J43" i="25"/>
  <c r="M148" i="40"/>
  <c r="U148" i="40"/>
  <c r="P148" i="40"/>
  <c r="T148" i="40"/>
  <c r="N148" i="40"/>
  <c r="S148" i="40"/>
  <c r="Q148" i="40"/>
  <c r="R148" i="40"/>
  <c r="O148" i="40"/>
  <c r="P19" i="40"/>
  <c r="O19" i="40"/>
  <c r="N19" i="40"/>
  <c r="T19" i="40"/>
  <c r="M19" i="40"/>
  <c r="S19" i="40"/>
  <c r="Q19" i="40"/>
  <c r="U19" i="40"/>
  <c r="R19" i="40"/>
  <c r="J2" i="41"/>
  <c r="G2" i="41"/>
  <c r="E2" i="41"/>
  <c r="C2" i="41"/>
  <c r="F2" i="41"/>
  <c r="K2" i="41"/>
  <c r="H2" i="41"/>
  <c r="I2" i="41"/>
  <c r="D2" i="41"/>
  <c r="I66" i="40"/>
  <c r="H66" i="40"/>
  <c r="F66" i="40"/>
  <c r="C66" i="40"/>
  <c r="D66" i="40"/>
  <c r="J66" i="40"/>
  <c r="K66" i="40"/>
  <c r="E66" i="40"/>
  <c r="G66" i="40"/>
  <c r="T5" i="42"/>
  <c r="O5" i="42"/>
  <c r="S5" i="42"/>
  <c r="U5" i="42"/>
  <c r="P5" i="42"/>
  <c r="M5" i="42"/>
  <c r="Q5" i="42"/>
  <c r="R5" i="42"/>
  <c r="N5" i="42"/>
  <c r="P161" i="28"/>
  <c r="U161" i="28"/>
  <c r="R161" i="28"/>
  <c r="O161" i="28"/>
  <c r="Q161" i="28"/>
  <c r="T161" i="28"/>
  <c r="S161" i="28"/>
  <c r="M161" i="28"/>
  <c r="N161" i="28"/>
  <c r="J49" i="25"/>
  <c r="G49" i="25"/>
  <c r="K49" i="25"/>
  <c r="E49" i="25"/>
  <c r="H49" i="25"/>
  <c r="I49" i="25"/>
  <c r="F49" i="25"/>
  <c r="C49" i="25"/>
  <c r="D49" i="25"/>
  <c r="C140" i="26"/>
  <c r="G140" i="26"/>
  <c r="E140" i="26"/>
  <c r="I140" i="26"/>
  <c r="J140" i="26"/>
  <c r="F140" i="26"/>
  <c r="D140" i="26"/>
  <c r="K140" i="26"/>
  <c r="H140" i="26"/>
  <c r="AP64" i="23"/>
  <c r="AM64" i="23" s="1"/>
  <c r="X64" i="23"/>
  <c r="AA64" i="23"/>
  <c r="AH64" i="23"/>
  <c r="N2" i="41"/>
  <c r="M2" i="41"/>
  <c r="Q2" i="41"/>
  <c r="O2" i="41"/>
  <c r="R2" i="41"/>
  <c r="S2" i="41"/>
  <c r="U2" i="41"/>
  <c r="T2" i="41"/>
  <c r="P2" i="41"/>
  <c r="Q174" i="40"/>
  <c r="O174" i="40"/>
  <c r="S174" i="40"/>
  <c r="N174" i="40"/>
  <c r="U174" i="40"/>
  <c r="R174" i="40"/>
  <c r="M174" i="40"/>
  <c r="P174" i="40"/>
  <c r="T174" i="40"/>
  <c r="N73" i="28"/>
  <c r="R73" i="28"/>
  <c r="M73" i="28"/>
  <c r="O73" i="28"/>
  <c r="P73" i="28"/>
  <c r="U73" i="28"/>
  <c r="Q73" i="28"/>
  <c r="S73" i="28"/>
  <c r="T73" i="28"/>
  <c r="AP108" i="23"/>
  <c r="AO108" i="23" s="1"/>
  <c r="AF108" i="23"/>
  <c r="AC108" i="23"/>
  <c r="X108" i="23"/>
  <c r="AK108" i="23"/>
  <c r="AH108" i="23"/>
  <c r="AA108" i="23"/>
  <c r="AI108" i="23"/>
  <c r="Y108" i="23"/>
  <c r="AJ108" i="23"/>
  <c r="AN108" i="23"/>
  <c r="AE108" i="23"/>
  <c r="W108" i="23"/>
  <c r="AD108" i="23"/>
  <c r="AL108" i="23"/>
  <c r="AM108" i="23"/>
  <c r="Z108" i="23"/>
  <c r="R34" i="42"/>
  <c r="N34" i="42"/>
  <c r="S34" i="42"/>
  <c r="T34" i="42"/>
  <c r="O34" i="42"/>
  <c r="U34" i="42"/>
  <c r="Q34" i="42"/>
  <c r="M34" i="42"/>
  <c r="P34" i="42"/>
  <c r="T7" i="42"/>
  <c r="N7" i="42"/>
  <c r="P7" i="42"/>
  <c r="Q7" i="42"/>
  <c r="S7" i="42"/>
  <c r="R7" i="42"/>
  <c r="O7" i="42"/>
  <c r="M7" i="42"/>
  <c r="U7" i="42"/>
  <c r="H50" i="25"/>
  <c r="C50" i="25"/>
  <c r="F50" i="25"/>
  <c r="G50" i="25"/>
  <c r="D50" i="25"/>
  <c r="I50" i="25"/>
  <c r="J50" i="25"/>
  <c r="K50" i="25"/>
  <c r="E50" i="25"/>
  <c r="I120" i="21"/>
  <c r="F120" i="21"/>
  <c r="K120" i="21"/>
  <c r="C120" i="21"/>
  <c r="H120" i="21"/>
  <c r="J120" i="21"/>
  <c r="E120" i="21"/>
  <c r="D120" i="21"/>
  <c r="G120" i="21"/>
  <c r="N169" i="41"/>
  <c r="S169" i="41"/>
  <c r="R169" i="41"/>
  <c r="Q169" i="41"/>
  <c r="M169" i="41"/>
  <c r="P169" i="41"/>
  <c r="T169" i="41"/>
  <c r="U169" i="41"/>
  <c r="O169" i="41"/>
  <c r="C92" i="40"/>
  <c r="K92" i="40"/>
  <c r="I92" i="40"/>
  <c r="G92" i="40"/>
  <c r="J92" i="40"/>
  <c r="E92" i="40"/>
  <c r="D92" i="40"/>
  <c r="F92" i="40"/>
  <c r="H92" i="40"/>
  <c r="J152" i="21"/>
  <c r="F152" i="21"/>
  <c r="I152" i="21"/>
  <c r="G152" i="21"/>
  <c r="K152" i="21"/>
  <c r="D152" i="21"/>
  <c r="E152" i="21"/>
  <c r="H152" i="21"/>
  <c r="C152" i="21"/>
  <c r="D48" i="41"/>
  <c r="C48" i="41"/>
  <c r="H48" i="41"/>
  <c r="I48" i="41"/>
  <c r="J48" i="41"/>
  <c r="G48" i="41"/>
  <c r="F48" i="41"/>
  <c r="K48" i="41"/>
  <c r="E48" i="41"/>
  <c r="AP28" i="23"/>
  <c r="AN28" i="23"/>
  <c r="X28" i="23"/>
  <c r="Z28" i="23"/>
  <c r="AH28" i="23"/>
  <c r="W28" i="23"/>
  <c r="AC28" i="23"/>
  <c r="AG28" i="23"/>
  <c r="AE28" i="23"/>
  <c r="AF28" i="23"/>
  <c r="AJ28" i="23"/>
  <c r="AM28" i="23"/>
  <c r="AA28" i="23"/>
  <c r="AL28" i="23"/>
  <c r="AD28" i="23"/>
  <c r="AK28" i="23"/>
  <c r="AO28" i="23"/>
  <c r="Y28" i="23"/>
  <c r="AI28" i="23"/>
  <c r="AB28" i="23"/>
  <c r="AP78" i="28"/>
  <c r="AN78" i="28"/>
  <c r="AD78" i="28"/>
  <c r="AG78" i="28"/>
  <c r="AB78" i="28"/>
  <c r="AI78" i="28"/>
  <c r="Z78" i="28"/>
  <c r="AJ78" i="28"/>
  <c r="AA78" i="28"/>
  <c r="AM78" i="28"/>
  <c r="X78" i="28"/>
  <c r="W78" i="28"/>
  <c r="AC78" i="28"/>
  <c r="AO78" i="28"/>
  <c r="AF78" i="28"/>
  <c r="AE78" i="28"/>
  <c r="AH78" i="28"/>
  <c r="Y78" i="28"/>
  <c r="AK78" i="28"/>
  <c r="AL78" i="28"/>
  <c r="Q87" i="41"/>
  <c r="S87" i="41"/>
  <c r="N87" i="41"/>
  <c r="P87" i="41"/>
  <c r="M87" i="41"/>
  <c r="U87" i="41"/>
  <c r="O87" i="41"/>
  <c r="R87" i="41"/>
  <c r="T87" i="41"/>
  <c r="AP93" i="28"/>
  <c r="AF93" i="28" s="1"/>
  <c r="Y93" i="28"/>
  <c r="X93" i="28"/>
  <c r="AC93" i="28"/>
  <c r="D156" i="40"/>
  <c r="J156" i="40"/>
  <c r="G156" i="40"/>
  <c r="F156" i="40"/>
  <c r="C156" i="40"/>
  <c r="E156" i="40"/>
  <c r="I156" i="40"/>
  <c r="K156" i="40"/>
  <c r="H156" i="40"/>
  <c r="P77" i="42"/>
  <c r="T77" i="42"/>
  <c r="Q77" i="42"/>
  <c r="M77" i="42"/>
  <c r="O77" i="42"/>
  <c r="R77" i="42"/>
  <c r="S77" i="42"/>
  <c r="U77" i="42"/>
  <c r="N77" i="42"/>
  <c r="R171" i="41"/>
  <c r="S171" i="41"/>
  <c r="T171" i="41"/>
  <c r="U171" i="41"/>
  <c r="M171" i="41"/>
  <c r="O171" i="41"/>
  <c r="Q171" i="41"/>
  <c r="P171" i="41"/>
  <c r="N171" i="41"/>
  <c r="E129" i="42"/>
  <c r="F129" i="42"/>
  <c r="J129" i="42"/>
  <c r="K129" i="42"/>
  <c r="H129" i="42"/>
  <c r="D129" i="42"/>
  <c r="C129" i="42"/>
  <c r="G129" i="42"/>
  <c r="I129" i="42"/>
  <c r="Q79" i="23"/>
  <c r="M79" i="23"/>
  <c r="O79" i="23"/>
  <c r="R79" i="23"/>
  <c r="U79" i="23"/>
  <c r="S79" i="23"/>
  <c r="T79" i="23"/>
  <c r="N79" i="23"/>
  <c r="P79" i="23"/>
  <c r="C2" i="42"/>
  <c r="K2" i="42"/>
  <c r="I2" i="42"/>
  <c r="G2" i="42"/>
  <c r="H2" i="42"/>
  <c r="E2" i="42"/>
  <c r="J2" i="42"/>
  <c r="F2" i="42"/>
  <c r="D2" i="42"/>
  <c r="K26" i="40"/>
  <c r="J26" i="40"/>
  <c r="H26" i="40"/>
  <c r="D26" i="40"/>
  <c r="G26" i="40"/>
  <c r="I26" i="40"/>
  <c r="C26" i="40"/>
  <c r="F26" i="40"/>
  <c r="E26" i="40"/>
  <c r="AP172" i="40"/>
  <c r="AN172" i="40" s="1"/>
  <c r="AM172" i="40"/>
  <c r="AI172" i="40"/>
  <c r="Y172" i="40"/>
  <c r="AE172" i="40"/>
  <c r="G11" i="23"/>
  <c r="I11" i="23"/>
  <c r="E11" i="23"/>
  <c r="F11" i="23"/>
  <c r="H11" i="23"/>
  <c r="C11" i="23"/>
  <c r="K11" i="23"/>
  <c r="D11" i="23"/>
  <c r="J11" i="23"/>
  <c r="T103" i="40"/>
  <c r="S103" i="40"/>
  <c r="O103" i="40"/>
  <c r="U103" i="40"/>
  <c r="M103" i="40"/>
  <c r="N103" i="40"/>
  <c r="Q103" i="40"/>
  <c r="P103" i="40"/>
  <c r="R103" i="40"/>
  <c r="T32" i="40"/>
  <c r="P32" i="40"/>
  <c r="O32" i="40"/>
  <c r="N32" i="40"/>
  <c r="Q32" i="40"/>
  <c r="R32" i="40"/>
  <c r="S32" i="40"/>
  <c r="M32" i="40"/>
  <c r="U32" i="40"/>
  <c r="U169" i="23"/>
  <c r="O169" i="23"/>
  <c r="Q169" i="23"/>
  <c r="T169" i="23"/>
  <c r="R169" i="23"/>
  <c r="N169" i="23"/>
  <c r="M169" i="23"/>
  <c r="S169" i="23"/>
  <c r="P169" i="23"/>
  <c r="M22" i="42"/>
  <c r="Q22" i="42"/>
  <c r="O22" i="42"/>
  <c r="R22" i="42"/>
  <c r="P22" i="42"/>
  <c r="T22" i="42"/>
  <c r="S22" i="42"/>
  <c r="U22" i="42"/>
  <c r="N22" i="42"/>
  <c r="T104" i="42"/>
  <c r="S104" i="42"/>
  <c r="P104" i="42"/>
  <c r="R104" i="42"/>
  <c r="U104" i="42"/>
  <c r="M104" i="42"/>
  <c r="N104" i="42"/>
  <c r="O104" i="42"/>
  <c r="Q104" i="42"/>
  <c r="M138" i="41"/>
  <c r="N138" i="41"/>
  <c r="P138" i="41"/>
  <c r="S138" i="41"/>
  <c r="R138" i="41"/>
  <c r="U138" i="41"/>
  <c r="T138" i="41"/>
  <c r="Q138" i="41"/>
  <c r="O138" i="41"/>
  <c r="E35" i="41"/>
  <c r="G35" i="41"/>
  <c r="K35" i="41"/>
  <c r="H35" i="41"/>
  <c r="I35" i="41"/>
  <c r="C35" i="41"/>
  <c r="F35" i="41"/>
  <c r="D35" i="41"/>
  <c r="J35" i="41"/>
  <c r="E4" i="26"/>
  <c r="D4" i="26"/>
  <c r="F4" i="26"/>
  <c r="I4" i="26"/>
  <c r="C4" i="26"/>
  <c r="H4" i="26"/>
  <c r="G4" i="26"/>
  <c r="J4" i="26"/>
  <c r="K4" i="26"/>
  <c r="D171" i="41"/>
  <c r="J171" i="41"/>
  <c r="E171" i="41"/>
  <c r="F171" i="41"/>
  <c r="C171" i="41"/>
  <c r="H171" i="41"/>
  <c r="I171" i="41"/>
  <c r="K171" i="41"/>
  <c r="G171" i="41"/>
  <c r="S45" i="28"/>
  <c r="P45" i="28"/>
  <c r="M45" i="28"/>
  <c r="T45" i="28"/>
  <c r="N45" i="28"/>
  <c r="R45" i="28"/>
  <c r="Q45" i="28"/>
  <c r="O45" i="28"/>
  <c r="U45" i="28"/>
  <c r="D94" i="23"/>
  <c r="K94" i="23"/>
  <c r="I94" i="23"/>
  <c r="J94" i="23"/>
  <c r="G94" i="23"/>
  <c r="F94" i="23"/>
  <c r="H94" i="23"/>
  <c r="E94" i="23"/>
  <c r="C94" i="23"/>
  <c r="C164" i="21"/>
  <c r="H164" i="21"/>
  <c r="F164" i="21"/>
  <c r="K164" i="21"/>
  <c r="G164" i="21"/>
  <c r="J164" i="21"/>
  <c r="I164" i="21"/>
  <c r="D164" i="21"/>
  <c r="E164" i="21"/>
  <c r="C154" i="42"/>
  <c r="K154" i="42"/>
  <c r="J154" i="42"/>
  <c r="G154" i="42"/>
  <c r="E154" i="42"/>
  <c r="D154" i="42"/>
  <c r="H154" i="42"/>
  <c r="F154" i="42"/>
  <c r="I154" i="42"/>
  <c r="AJ79" i="23"/>
  <c r="AP79" i="23"/>
  <c r="X79" i="23" s="1"/>
  <c r="AL79" i="23"/>
  <c r="W79" i="23"/>
  <c r="AH79" i="23"/>
  <c r="AI79" i="23"/>
  <c r="Z79" i="23"/>
  <c r="AB79" i="23"/>
  <c r="AF79" i="23"/>
  <c r="AO79" i="23"/>
  <c r="AD79" i="23"/>
  <c r="AK79" i="23"/>
  <c r="AN79" i="23"/>
  <c r="AC79" i="23"/>
  <c r="Y79" i="23"/>
  <c r="AG79" i="23"/>
  <c r="AM79" i="23"/>
  <c r="AA79" i="23"/>
  <c r="AE79" i="23"/>
  <c r="H157" i="21"/>
  <c r="I157" i="21"/>
  <c r="K157" i="21"/>
  <c r="G157" i="21"/>
  <c r="E157" i="21"/>
  <c r="F157" i="21"/>
  <c r="D157" i="21"/>
  <c r="J157" i="21"/>
  <c r="C157" i="21"/>
  <c r="E151" i="40"/>
  <c r="D151" i="40"/>
  <c r="G151" i="40"/>
  <c r="I151" i="40"/>
  <c r="H151" i="40"/>
  <c r="F151" i="40"/>
  <c r="C151" i="40"/>
  <c r="J151" i="40"/>
  <c r="K151" i="40"/>
  <c r="G117" i="23"/>
  <c r="F117" i="23"/>
  <c r="J117" i="23"/>
  <c r="D117" i="23"/>
  <c r="K117" i="23"/>
  <c r="C117" i="23"/>
  <c r="I117" i="23"/>
  <c r="E117" i="23"/>
  <c r="H117" i="23"/>
  <c r="G66" i="28"/>
  <c r="D66" i="28"/>
  <c r="E66" i="28"/>
  <c r="I66" i="28"/>
  <c r="C66" i="28"/>
  <c r="F66" i="28"/>
  <c r="K66" i="28"/>
  <c r="H66" i="28"/>
  <c r="J66" i="28"/>
  <c r="AP20" i="41"/>
  <c r="AA20" i="41" s="1"/>
  <c r="X20" i="41"/>
  <c r="AH20" i="41"/>
  <c r="AB20" i="41"/>
  <c r="AC20" i="41"/>
  <c r="AM20" i="41"/>
  <c r="AG20" i="41"/>
  <c r="W20" i="41"/>
  <c r="Z20" i="41"/>
  <c r="AD20" i="41"/>
  <c r="I144" i="40"/>
  <c r="J144" i="40"/>
  <c r="K144" i="40"/>
  <c r="H144" i="40"/>
  <c r="F144" i="40"/>
  <c r="E144" i="40"/>
  <c r="G144" i="40"/>
  <c r="D144" i="40"/>
  <c r="C144" i="40"/>
  <c r="AP4" i="23"/>
  <c r="AM4" i="23" s="1"/>
  <c r="X4" i="23"/>
  <c r="AF4" i="23"/>
  <c r="AD4" i="23"/>
  <c r="Z4" i="23"/>
  <c r="AC4" i="23"/>
  <c r="AG4" i="23"/>
  <c r="AL4" i="23"/>
  <c r="Y4" i="23"/>
  <c r="AE4" i="23"/>
  <c r="AA4" i="23"/>
  <c r="AB4" i="23"/>
  <c r="AI4" i="23"/>
  <c r="AO4" i="23"/>
  <c r="AN4" i="23"/>
  <c r="AK4" i="23"/>
  <c r="AJ4" i="23"/>
  <c r="AH4" i="23"/>
  <c r="W4" i="23"/>
  <c r="AP117" i="28"/>
  <c r="AE117" i="28" s="1"/>
  <c r="AN117" i="28"/>
  <c r="AC117" i="28"/>
  <c r="X117" i="28"/>
  <c r="W117" i="28"/>
  <c r="Z117" i="28"/>
  <c r="AO117" i="28"/>
  <c r="AL117" i="28"/>
  <c r="AB117" i="28"/>
  <c r="AJ117" i="28"/>
  <c r="AI117" i="28"/>
  <c r="AK117" i="28"/>
  <c r="AA117" i="28"/>
  <c r="AM117" i="28"/>
  <c r="AG117" i="28"/>
  <c r="Y117" i="28"/>
  <c r="AF117" i="28"/>
  <c r="AD117" i="28"/>
  <c r="AH117" i="28"/>
  <c r="E83" i="40"/>
  <c r="F83" i="40"/>
  <c r="J83" i="40"/>
  <c r="H83" i="40"/>
  <c r="K83" i="40"/>
  <c r="D83" i="40"/>
  <c r="C83" i="40"/>
  <c r="I83" i="40"/>
  <c r="G83" i="40"/>
  <c r="S45" i="23"/>
  <c r="N45" i="23"/>
  <c r="R45" i="23"/>
  <c r="P45" i="23"/>
  <c r="Q45" i="23"/>
  <c r="U45" i="23"/>
  <c r="T45" i="23"/>
  <c r="O45" i="23"/>
  <c r="M45" i="23"/>
  <c r="AP15" i="23"/>
  <c r="AF15" i="23" s="1"/>
  <c r="AB15" i="23"/>
  <c r="AO15" i="23"/>
  <c r="X15" i="23"/>
  <c r="AE15" i="23"/>
  <c r="Y15" i="23"/>
  <c r="AD15" i="23"/>
  <c r="AJ15" i="23"/>
  <c r="Z15" i="23"/>
  <c r="AN15" i="23"/>
  <c r="C132" i="40"/>
  <c r="E132" i="40"/>
  <c r="I132" i="40"/>
  <c r="K132" i="40"/>
  <c r="F132" i="40"/>
  <c r="G132" i="40"/>
  <c r="J132" i="40"/>
  <c r="H132" i="40"/>
  <c r="D132" i="40"/>
  <c r="E66" i="21"/>
  <c r="J66" i="21"/>
  <c r="C66" i="21"/>
  <c r="F66" i="21"/>
  <c r="K66" i="21"/>
  <c r="D66" i="21"/>
  <c r="H66" i="21"/>
  <c r="G66" i="21"/>
  <c r="I66" i="21"/>
  <c r="F10" i="28"/>
  <c r="G10" i="28"/>
  <c r="I10" i="28"/>
  <c r="H10" i="28"/>
  <c r="C10" i="28"/>
  <c r="D10" i="28"/>
  <c r="K10" i="28"/>
  <c r="E10" i="28"/>
  <c r="J10" i="28"/>
  <c r="H59" i="40"/>
  <c r="J59" i="40"/>
  <c r="D59" i="40"/>
  <c r="K59" i="40"/>
  <c r="I59" i="40"/>
  <c r="G59" i="40"/>
  <c r="F59" i="40"/>
  <c r="C59" i="40"/>
  <c r="E59" i="40"/>
  <c r="F141" i="40"/>
  <c r="G141" i="40"/>
  <c r="H141" i="40"/>
  <c r="D141" i="40"/>
  <c r="C141" i="40"/>
  <c r="I141" i="40"/>
  <c r="J141" i="40"/>
  <c r="E141" i="40"/>
  <c r="K141" i="40"/>
  <c r="H119" i="26"/>
  <c r="E119" i="26"/>
  <c r="C119" i="26"/>
  <c r="I119" i="26"/>
  <c r="G119" i="26"/>
  <c r="D119" i="26"/>
  <c r="K119" i="26"/>
  <c r="F119" i="26"/>
  <c r="J119" i="26"/>
  <c r="I100" i="40"/>
  <c r="F100" i="40"/>
  <c r="G100" i="40"/>
  <c r="J100" i="40"/>
  <c r="H100" i="40"/>
  <c r="C100" i="40"/>
  <c r="K100" i="40"/>
  <c r="D100" i="40"/>
  <c r="E100" i="40"/>
  <c r="I17" i="41"/>
  <c r="J17" i="41"/>
  <c r="G17" i="41"/>
  <c r="F17" i="41"/>
  <c r="C17" i="41"/>
  <c r="K17" i="41"/>
  <c r="D17" i="41"/>
  <c r="H17" i="41"/>
  <c r="E17" i="41"/>
  <c r="AP76" i="42"/>
  <c r="AB76" i="42" s="1"/>
  <c r="AL76" i="42"/>
  <c r="AD76" i="42"/>
  <c r="Y76" i="42"/>
  <c r="AH76" i="42"/>
  <c r="X76" i="42"/>
  <c r="AO76" i="42"/>
  <c r="AE76" i="42"/>
  <c r="AI76" i="42"/>
  <c r="Z76" i="42"/>
  <c r="W76" i="42"/>
  <c r="AG76" i="42"/>
  <c r="AF76" i="42"/>
  <c r="AJ76" i="42"/>
  <c r="AC76" i="42"/>
  <c r="AP45" i="28"/>
  <c r="AC45" i="28" s="1"/>
  <c r="AA45" i="28"/>
  <c r="AN45" i="28"/>
  <c r="AE45" i="28"/>
  <c r="W45" i="28"/>
  <c r="X45" i="28"/>
  <c r="AJ45" i="28"/>
  <c r="AK45" i="28"/>
  <c r="AD45" i="28"/>
  <c r="AH45" i="28"/>
  <c r="AG45" i="28"/>
  <c r="AF45" i="28"/>
  <c r="AM45" i="28"/>
  <c r="AI45" i="28"/>
  <c r="Y45" i="28"/>
  <c r="K73" i="26"/>
  <c r="F73" i="26"/>
  <c r="D73" i="26"/>
  <c r="J73" i="26"/>
  <c r="I73" i="26"/>
  <c r="G73" i="26"/>
  <c r="E73" i="26"/>
  <c r="H73" i="26"/>
  <c r="C73" i="26"/>
  <c r="AP3" i="23"/>
  <c r="AA3" i="23" s="1"/>
  <c r="AI3" i="23"/>
  <c r="AL3" i="23"/>
  <c r="AN3" i="23"/>
  <c r="AC3" i="23"/>
  <c r="I28" i="26"/>
  <c r="D28" i="26"/>
  <c r="K28" i="26"/>
  <c r="C28" i="26"/>
  <c r="F28" i="26"/>
  <c r="G28" i="26"/>
  <c r="E28" i="26"/>
  <c r="J28" i="26"/>
  <c r="H28" i="26"/>
  <c r="I7" i="23"/>
  <c r="G7" i="23"/>
  <c r="C7" i="23"/>
  <c r="F7" i="23"/>
  <c r="E7" i="23"/>
  <c r="H7" i="23"/>
  <c r="K7" i="23"/>
  <c r="D7" i="23"/>
  <c r="J7" i="23"/>
  <c r="C57" i="21"/>
  <c r="D57" i="21"/>
  <c r="K57" i="21"/>
  <c r="H57" i="21"/>
  <c r="E57" i="21"/>
  <c r="G57" i="21"/>
  <c r="F57" i="21"/>
  <c r="I57" i="21"/>
  <c r="J57" i="21"/>
  <c r="E85" i="28"/>
  <c r="I85" i="28"/>
  <c r="F85" i="28"/>
  <c r="G85" i="28"/>
  <c r="D85" i="28"/>
  <c r="J85" i="28"/>
  <c r="H85" i="28"/>
  <c r="C85" i="28"/>
  <c r="K85" i="28"/>
  <c r="G15" i="28"/>
  <c r="K15" i="28"/>
  <c r="E15" i="28"/>
  <c r="F15" i="28"/>
  <c r="C15" i="28"/>
  <c r="I15" i="28"/>
  <c r="D15" i="28"/>
  <c r="J15" i="28"/>
  <c r="H15" i="28"/>
  <c r="E7" i="40"/>
  <c r="G7" i="40"/>
  <c r="H7" i="40"/>
  <c r="J7" i="40"/>
  <c r="D7" i="40"/>
  <c r="K7" i="40"/>
  <c r="I7" i="40"/>
  <c r="F7" i="40"/>
  <c r="C7" i="40"/>
  <c r="C144" i="26"/>
  <c r="G144" i="26"/>
  <c r="I144" i="26"/>
  <c r="E144" i="26"/>
  <c r="H144" i="26"/>
  <c r="J144" i="26"/>
  <c r="F144" i="26"/>
  <c r="D144" i="26"/>
  <c r="K144" i="26"/>
  <c r="AP87" i="41"/>
  <c r="W87" i="41" s="1"/>
  <c r="AL87" i="41"/>
  <c r="AC87" i="41"/>
  <c r="D99" i="40"/>
  <c r="C99" i="40"/>
  <c r="J99" i="40"/>
  <c r="H99" i="40"/>
  <c r="G99" i="40"/>
  <c r="I99" i="40"/>
  <c r="E99" i="40"/>
  <c r="K99" i="40"/>
  <c r="F99" i="40"/>
  <c r="G156" i="21"/>
  <c r="J156" i="21"/>
  <c r="D156" i="21"/>
  <c r="F156" i="21"/>
  <c r="K156" i="21"/>
  <c r="C156" i="21"/>
  <c r="H156" i="21"/>
  <c r="I156" i="21"/>
  <c r="E156" i="21"/>
  <c r="I39" i="40"/>
  <c r="G39" i="40"/>
  <c r="E39" i="40"/>
  <c r="C39" i="40"/>
  <c r="K39" i="40"/>
  <c r="D39" i="40"/>
  <c r="J39" i="40"/>
  <c r="H39" i="40"/>
  <c r="F39" i="40"/>
  <c r="E47" i="40"/>
  <c r="K47" i="40"/>
  <c r="J47" i="40"/>
  <c r="D47" i="40"/>
  <c r="C47" i="40"/>
  <c r="G47" i="40"/>
  <c r="I47" i="40"/>
  <c r="H47" i="40"/>
  <c r="F47" i="40"/>
  <c r="D17" i="28"/>
  <c r="F17" i="28"/>
  <c r="G17" i="28"/>
  <c r="K17" i="28"/>
  <c r="C17" i="28"/>
  <c r="I17" i="28"/>
  <c r="E17" i="28"/>
  <c r="H17" i="28"/>
  <c r="J17" i="28"/>
  <c r="J47" i="28"/>
  <c r="D47" i="28"/>
  <c r="C47" i="28"/>
  <c r="K47" i="28"/>
  <c r="H47" i="28"/>
  <c r="E47" i="28"/>
  <c r="F47" i="28"/>
  <c r="G47" i="28"/>
  <c r="I47" i="28"/>
  <c r="C104" i="25"/>
  <c r="K104" i="25"/>
  <c r="H104" i="25"/>
  <c r="E104" i="25"/>
  <c r="F104" i="25"/>
  <c r="D104" i="25"/>
  <c r="J104" i="25"/>
  <c r="I104" i="25"/>
  <c r="G104" i="25"/>
  <c r="AP78" i="42"/>
  <c r="AC78" i="42"/>
  <c r="AB78" i="42"/>
  <c r="AG78" i="42"/>
  <c r="AE78" i="42"/>
  <c r="Z78" i="42"/>
  <c r="AN78" i="42"/>
  <c r="AL78" i="42"/>
  <c r="AD78" i="42"/>
  <c r="AI78" i="42"/>
  <c r="AF78" i="42"/>
  <c r="Y78" i="42"/>
  <c r="X78" i="42"/>
  <c r="AK78" i="42"/>
  <c r="AA78" i="42"/>
  <c r="AO78" i="42"/>
  <c r="W78" i="42"/>
  <c r="AM78" i="42"/>
  <c r="AJ78" i="42"/>
  <c r="AH78" i="42"/>
  <c r="K119" i="23"/>
  <c r="D119" i="23"/>
  <c r="G119" i="23"/>
  <c r="I119" i="23"/>
  <c r="J119" i="23"/>
  <c r="C119" i="23"/>
  <c r="F119" i="23"/>
  <c r="E119" i="23"/>
  <c r="H119" i="23"/>
  <c r="G142" i="28"/>
  <c r="K142" i="28"/>
  <c r="F142" i="28"/>
  <c r="H142" i="28"/>
  <c r="J142" i="28"/>
  <c r="D142" i="28"/>
  <c r="C142" i="28"/>
  <c r="I142" i="28"/>
  <c r="E142" i="28"/>
  <c r="AP158" i="42"/>
  <c r="Z158" i="42" s="1"/>
  <c r="AE158" i="42"/>
  <c r="Y158" i="42"/>
  <c r="W158" i="42"/>
  <c r="AM158" i="42"/>
  <c r="AA158" i="42"/>
  <c r="AC158" i="42"/>
  <c r="AG158" i="42"/>
  <c r="AF158" i="42"/>
  <c r="AJ158" i="42"/>
  <c r="AB158" i="42"/>
  <c r="AK158" i="42"/>
  <c r="AL158" i="42"/>
  <c r="X158" i="42"/>
  <c r="AH158" i="42"/>
  <c r="AO158" i="42"/>
  <c r="AI158" i="42"/>
  <c r="AN158" i="42"/>
  <c r="AD158" i="42"/>
  <c r="AP70" i="23"/>
  <c r="X70" i="23" s="1"/>
  <c r="AM70" i="23"/>
  <c r="AF70" i="23"/>
  <c r="AE70" i="23"/>
  <c r="AC70" i="23"/>
  <c r="W70" i="23"/>
  <c r="AA70" i="23"/>
  <c r="Y70" i="23"/>
  <c r="AL70" i="23"/>
  <c r="AD70" i="23"/>
  <c r="Z70" i="23"/>
  <c r="AI70" i="23"/>
  <c r="AK70" i="23"/>
  <c r="AO70" i="23"/>
  <c r="AJ70" i="23"/>
  <c r="AH70" i="23"/>
  <c r="AG70" i="23"/>
  <c r="AB70" i="23"/>
  <c r="AN70" i="23"/>
  <c r="C45" i="26"/>
  <c r="K45" i="26"/>
  <c r="D45" i="26"/>
  <c r="H45" i="26"/>
  <c r="I45" i="26"/>
  <c r="J45" i="26"/>
  <c r="E45" i="26"/>
  <c r="G45" i="26"/>
  <c r="F45" i="26"/>
  <c r="D164" i="25"/>
  <c r="C164" i="25"/>
  <c r="F164" i="25"/>
  <c r="I164" i="25"/>
  <c r="G164" i="25"/>
  <c r="E164" i="25"/>
  <c r="K164" i="25"/>
  <c r="J164" i="25"/>
  <c r="H164" i="25"/>
  <c r="K73" i="28"/>
  <c r="C73" i="28"/>
  <c r="D73" i="28"/>
  <c r="F73" i="28"/>
  <c r="G73" i="28"/>
  <c r="J73" i="28"/>
  <c r="H73" i="28"/>
  <c r="E73" i="28"/>
  <c r="I73" i="28"/>
  <c r="S59" i="23"/>
  <c r="T59" i="23"/>
  <c r="M59" i="23"/>
  <c r="N59" i="23"/>
  <c r="Q59" i="23"/>
  <c r="R59" i="23"/>
  <c r="P59" i="23"/>
  <c r="U59" i="23"/>
  <c r="O59" i="23"/>
  <c r="F26" i="23"/>
  <c r="D26" i="23"/>
  <c r="I26" i="23"/>
  <c r="G26" i="23"/>
  <c r="H26" i="23"/>
  <c r="K26" i="23"/>
  <c r="E26" i="23"/>
  <c r="J26" i="23"/>
  <c r="C26" i="23"/>
  <c r="E88" i="42"/>
  <c r="J88" i="42"/>
  <c r="K88" i="42"/>
  <c r="C88" i="42"/>
  <c r="G88" i="42"/>
  <c r="F88" i="42"/>
  <c r="D88" i="42"/>
  <c r="H88" i="42"/>
  <c r="I88" i="42"/>
  <c r="F42" i="41"/>
  <c r="H42" i="41"/>
  <c r="I42" i="41"/>
  <c r="E42" i="41"/>
  <c r="C42" i="41"/>
  <c r="G42" i="41"/>
  <c r="J42" i="41"/>
  <c r="D42" i="41"/>
  <c r="K42" i="41"/>
  <c r="C83" i="25"/>
  <c r="H83" i="25"/>
  <c r="D83" i="25"/>
  <c r="K83" i="25"/>
  <c r="E83" i="25"/>
  <c r="I83" i="25"/>
  <c r="F83" i="25"/>
  <c r="G83" i="25"/>
  <c r="J83" i="25"/>
  <c r="AP77" i="41"/>
  <c r="AM77" i="41" s="1"/>
  <c r="AD77" i="41"/>
  <c r="Y77" i="41"/>
  <c r="Z77" i="41"/>
  <c r="AE77" i="41"/>
  <c r="AL77" i="41"/>
  <c r="AF77" i="41"/>
  <c r="W77" i="41"/>
  <c r="AA77" i="41"/>
  <c r="AN77" i="41"/>
  <c r="AH77" i="41"/>
  <c r="AJ77" i="41"/>
  <c r="AK77" i="41"/>
  <c r="AB77" i="41"/>
  <c r="X77" i="41"/>
  <c r="AP71" i="42"/>
  <c r="AE71" i="42" s="1"/>
  <c r="AI71" i="42"/>
  <c r="AJ71" i="42"/>
  <c r="Y71" i="42"/>
  <c r="AH71" i="42"/>
  <c r="AC71" i="42"/>
  <c r="X71" i="42"/>
  <c r="Z71" i="42"/>
  <c r="AB71" i="42"/>
  <c r="AG71" i="42"/>
  <c r="AL71" i="42"/>
  <c r="AF71" i="42"/>
  <c r="AD71" i="42"/>
  <c r="AO71" i="42"/>
  <c r="AM71" i="42"/>
  <c r="AP152" i="28"/>
  <c r="AB152" i="28" s="1"/>
  <c r="AI152" i="28"/>
  <c r="AF152" i="28"/>
  <c r="AN152" i="28"/>
  <c r="AM152" i="28"/>
  <c r="AO152" i="28"/>
  <c r="AJ152" i="28"/>
  <c r="X152" i="28"/>
  <c r="AG152" i="28"/>
  <c r="AL152" i="28"/>
  <c r="AA152" i="28"/>
  <c r="AC152" i="28"/>
  <c r="Z152" i="28"/>
  <c r="W152" i="28"/>
  <c r="AD152" i="28"/>
  <c r="E158" i="40"/>
  <c r="F158" i="40"/>
  <c r="J158" i="40"/>
  <c r="H158" i="40"/>
  <c r="D158" i="40"/>
  <c r="G158" i="40"/>
  <c r="C158" i="40"/>
  <c r="K158" i="40"/>
  <c r="I158" i="40"/>
  <c r="AP136" i="41"/>
  <c r="Y136" i="41" s="1"/>
  <c r="Z136" i="41"/>
  <c r="AE136" i="41"/>
  <c r="AN136" i="41"/>
  <c r="AB136" i="41"/>
  <c r="AL42" i="41"/>
  <c r="AP42" i="41"/>
  <c r="AH42" i="41" s="1"/>
  <c r="AI42" i="41"/>
  <c r="AK42" i="41"/>
  <c r="Z42" i="41"/>
  <c r="AA42" i="41"/>
  <c r="AF42" i="41"/>
  <c r="AJ42" i="41"/>
  <c r="AG42" i="41"/>
  <c r="AE42" i="41"/>
  <c r="AP40" i="23"/>
  <c r="AL40" i="23" s="1"/>
  <c r="AE40" i="23"/>
  <c r="AN40" i="23"/>
  <c r="Y40" i="23"/>
  <c r="AG40" i="23"/>
  <c r="J139" i="28"/>
  <c r="I139" i="28"/>
  <c r="C139" i="28"/>
  <c r="D139" i="28"/>
  <c r="E139" i="28"/>
  <c r="H139" i="28"/>
  <c r="F139" i="28"/>
  <c r="K139" i="28"/>
  <c r="G139" i="28"/>
  <c r="D116" i="41"/>
  <c r="K116" i="41"/>
  <c r="C116" i="41"/>
  <c r="I116" i="41"/>
  <c r="G116" i="41"/>
  <c r="F116" i="41"/>
  <c r="J116" i="41"/>
  <c r="E116" i="41"/>
  <c r="H116" i="41"/>
  <c r="D165" i="41"/>
  <c r="C165" i="41"/>
  <c r="G165" i="41"/>
  <c r="E165" i="41"/>
  <c r="K165" i="41"/>
  <c r="H165" i="41"/>
  <c r="I165" i="41"/>
  <c r="J165" i="41"/>
  <c r="F165" i="41"/>
  <c r="K169" i="21"/>
  <c r="E169" i="21"/>
  <c r="D169" i="21"/>
  <c r="C169" i="21"/>
  <c r="F169" i="21"/>
  <c r="I169" i="21"/>
  <c r="H169" i="21"/>
  <c r="G169" i="21"/>
  <c r="J169" i="21"/>
  <c r="AP26" i="40"/>
  <c r="W26" i="40" s="1"/>
  <c r="AN26" i="40"/>
  <c r="AC26" i="40"/>
  <c r="AL26" i="40"/>
  <c r="X26" i="40"/>
  <c r="AP62" i="40"/>
  <c r="AA62" i="40" s="1"/>
  <c r="AE62" i="40"/>
  <c r="AK62" i="40"/>
  <c r="AN62" i="40"/>
  <c r="AL62" i="40"/>
  <c r="I132" i="28"/>
  <c r="F132" i="28"/>
  <c r="H132" i="28"/>
  <c r="J132" i="28"/>
  <c r="E132" i="28"/>
  <c r="D132" i="28"/>
  <c r="C132" i="28"/>
  <c r="K132" i="28"/>
  <c r="G132" i="28"/>
  <c r="AP123" i="40"/>
  <c r="AK123" i="40" s="1"/>
  <c r="AL123" i="40"/>
  <c r="AC123" i="40"/>
  <c r="Y123" i="40"/>
  <c r="W123" i="40"/>
  <c r="AD123" i="40"/>
  <c r="AA123" i="40"/>
  <c r="AO123" i="40"/>
  <c r="X123" i="40"/>
  <c r="AJ123" i="40"/>
  <c r="F60" i="21"/>
  <c r="G60" i="21"/>
  <c r="H60" i="21"/>
  <c r="E60" i="21"/>
  <c r="D60" i="21"/>
  <c r="C60" i="21"/>
  <c r="J60" i="21"/>
  <c r="I60" i="21"/>
  <c r="K60" i="21"/>
  <c r="AP19" i="41"/>
  <c r="AN19" i="41"/>
  <c r="AA19" i="41"/>
  <c r="AH19" i="41"/>
  <c r="AI19" i="41"/>
  <c r="AE19" i="41"/>
  <c r="AM19" i="41"/>
  <c r="AC19" i="41"/>
  <c r="X19" i="41"/>
  <c r="AB19" i="41"/>
  <c r="AJ19" i="41"/>
  <c r="Y19" i="41"/>
  <c r="AG19" i="41"/>
  <c r="AO19" i="41"/>
  <c r="Z19" i="41"/>
  <c r="AF19" i="41"/>
  <c r="AK19" i="41"/>
  <c r="AL19" i="41"/>
  <c r="W19" i="41"/>
  <c r="AD19" i="41"/>
  <c r="S28" i="23"/>
  <c r="R28" i="23"/>
  <c r="Q28" i="23"/>
  <c r="P28" i="23"/>
  <c r="O28" i="23"/>
  <c r="T28" i="23"/>
  <c r="M28" i="23"/>
  <c r="N28" i="23"/>
  <c r="U28" i="23"/>
  <c r="R33" i="23"/>
  <c r="N33" i="23"/>
  <c r="S33" i="23"/>
  <c r="O33" i="23"/>
  <c r="T33" i="23"/>
  <c r="M33" i="23"/>
  <c r="U33" i="23"/>
  <c r="Q33" i="23"/>
  <c r="P33" i="23"/>
  <c r="I136" i="28"/>
  <c r="H136" i="28"/>
  <c r="J136" i="28"/>
  <c r="G136" i="28"/>
  <c r="D136" i="28"/>
  <c r="C136" i="28"/>
  <c r="E136" i="28"/>
  <c r="K136" i="28"/>
  <c r="F136" i="28"/>
  <c r="D172" i="21"/>
  <c r="J172" i="21"/>
  <c r="E172" i="21"/>
  <c r="H172" i="21"/>
  <c r="K172" i="21"/>
  <c r="G172" i="21"/>
  <c r="I172" i="21"/>
  <c r="C172" i="21"/>
  <c r="F172" i="21"/>
  <c r="H87" i="41"/>
  <c r="F87" i="41"/>
  <c r="J87" i="41"/>
  <c r="G87" i="41"/>
  <c r="C87" i="41"/>
  <c r="E87" i="41"/>
  <c r="I87" i="41"/>
  <c r="K87" i="41"/>
  <c r="D87" i="41"/>
  <c r="C162" i="28"/>
  <c r="H162" i="28"/>
  <c r="E162" i="28"/>
  <c r="J162" i="28"/>
  <c r="F162" i="28"/>
  <c r="I162" i="28"/>
  <c r="K162" i="28"/>
  <c r="D162" i="28"/>
  <c r="G162" i="28"/>
  <c r="I137" i="21"/>
  <c r="D137" i="21"/>
  <c r="K137" i="21"/>
  <c r="G137" i="21"/>
  <c r="C137" i="21"/>
  <c r="J137" i="21"/>
  <c r="E137" i="21"/>
  <c r="F137" i="21"/>
  <c r="H137" i="21"/>
  <c r="G61" i="25"/>
  <c r="H61" i="25"/>
  <c r="K61" i="25"/>
  <c r="I61" i="25"/>
  <c r="E61" i="25"/>
  <c r="C61" i="25"/>
  <c r="F61" i="25"/>
  <c r="D61" i="25"/>
  <c r="J61" i="25"/>
  <c r="F4" i="40"/>
  <c r="I4" i="40"/>
  <c r="H4" i="40"/>
  <c r="D4" i="40"/>
  <c r="K4" i="40"/>
  <c r="C4" i="40"/>
  <c r="E4" i="40"/>
  <c r="G4" i="40"/>
  <c r="J4" i="40"/>
  <c r="X150" i="41"/>
  <c r="AP150" i="41"/>
  <c r="Y150" i="41" s="1"/>
  <c r="AF150" i="41"/>
  <c r="Z150" i="41"/>
  <c r="AK150" i="41"/>
  <c r="P60" i="40"/>
  <c r="M60" i="40"/>
  <c r="O60" i="40"/>
  <c r="Q60" i="40"/>
  <c r="S60" i="40"/>
  <c r="U60" i="40"/>
  <c r="R60" i="40"/>
  <c r="N60" i="40"/>
  <c r="T60" i="40"/>
  <c r="Y110" i="23"/>
  <c r="AI110" i="23"/>
  <c r="AP110" i="23"/>
  <c r="AM110" i="23"/>
  <c r="AK110" i="23"/>
  <c r="X110" i="23"/>
  <c r="AE110" i="23"/>
  <c r="AH110" i="23"/>
  <c r="AA110" i="23"/>
  <c r="AL110" i="23"/>
  <c r="AO110" i="23"/>
  <c r="AF110" i="23"/>
  <c r="AC110" i="23"/>
  <c r="AN110" i="23"/>
  <c r="AB110" i="23"/>
  <c r="W110" i="23"/>
  <c r="Z110" i="23"/>
  <c r="AG110" i="23"/>
  <c r="AD110" i="23"/>
  <c r="AJ110" i="23"/>
  <c r="R22" i="23"/>
  <c r="N22" i="23"/>
  <c r="T22" i="23"/>
  <c r="P22" i="23"/>
  <c r="O22" i="23"/>
  <c r="M22" i="23"/>
  <c r="Q22" i="23"/>
  <c r="S22" i="23"/>
  <c r="U22" i="23"/>
  <c r="AP139" i="41"/>
  <c r="AK139" i="41" s="1"/>
  <c r="AJ139" i="41"/>
  <c r="Z139" i="41"/>
  <c r="AN139" i="41"/>
  <c r="X139" i="41"/>
  <c r="AD139" i="41"/>
  <c r="AO139" i="41"/>
  <c r="W139" i="41"/>
  <c r="AI139" i="41"/>
  <c r="AG139" i="41"/>
  <c r="AP66" i="23"/>
  <c r="Z66" i="23" s="1"/>
  <c r="AI66" i="23"/>
  <c r="AG66" i="23"/>
  <c r="AF66" i="23"/>
  <c r="AO66" i="23"/>
  <c r="AL66" i="23"/>
  <c r="AH66" i="23"/>
  <c r="AD66" i="23"/>
  <c r="X66" i="23"/>
  <c r="AC66" i="23"/>
  <c r="AP146" i="40"/>
  <c r="X146" i="40" s="1"/>
  <c r="AC146" i="40"/>
  <c r="AI146" i="40"/>
  <c r="AO146" i="40"/>
  <c r="Y146" i="40"/>
  <c r="AG146" i="40"/>
  <c r="AF146" i="40"/>
  <c r="AK146" i="40"/>
  <c r="AM146" i="40"/>
  <c r="Z146" i="40"/>
  <c r="AF174" i="41"/>
  <c r="AP174" i="41"/>
  <c r="AO174" i="41"/>
  <c r="W174" i="41"/>
  <c r="AA174" i="41"/>
  <c r="AL174" i="41"/>
  <c r="AC174" i="41"/>
  <c r="AI174" i="41"/>
  <c r="AG174" i="41"/>
  <c r="AD174" i="41"/>
  <c r="AN174" i="41"/>
  <c r="AH174" i="41"/>
  <c r="Z174" i="41"/>
  <c r="AM174" i="41"/>
  <c r="AB174" i="41"/>
  <c r="AE174" i="41"/>
  <c r="AJ174" i="41"/>
  <c r="X174" i="41"/>
  <c r="Y174" i="41"/>
  <c r="AK174" i="41"/>
  <c r="E54" i="23"/>
  <c r="I54" i="23"/>
  <c r="F54" i="23"/>
  <c r="H54" i="23"/>
  <c r="K54" i="23"/>
  <c r="G54" i="23"/>
  <c r="J54" i="23"/>
  <c r="C54" i="23"/>
  <c r="D54" i="23"/>
  <c r="P91" i="23"/>
  <c r="M91" i="23"/>
  <c r="O91" i="23"/>
  <c r="Q91" i="23"/>
  <c r="R91" i="23"/>
  <c r="U91" i="23"/>
  <c r="T91" i="23"/>
  <c r="S91" i="23"/>
  <c r="N91" i="23"/>
  <c r="D26" i="28"/>
  <c r="H26" i="28"/>
  <c r="I26" i="28"/>
  <c r="F26" i="28"/>
  <c r="E26" i="28"/>
  <c r="J26" i="28"/>
  <c r="C26" i="28"/>
  <c r="G26" i="28"/>
  <c r="K26" i="28"/>
  <c r="E34" i="41"/>
  <c r="H34" i="41"/>
  <c r="I34" i="41"/>
  <c r="J34" i="41"/>
  <c r="D34" i="41"/>
  <c r="C34" i="41"/>
  <c r="K34" i="41"/>
  <c r="G34" i="41"/>
  <c r="F34" i="41"/>
  <c r="K113" i="41"/>
  <c r="E113" i="41"/>
  <c r="C113" i="41"/>
  <c r="D113" i="41"/>
  <c r="I113" i="41"/>
  <c r="J113" i="41"/>
  <c r="H113" i="41"/>
  <c r="G113" i="41"/>
  <c r="F113" i="41"/>
  <c r="AP66" i="28"/>
  <c r="Z66" i="28" s="1"/>
  <c r="AH66" i="28"/>
  <c r="AJ66" i="28"/>
  <c r="AA66" i="28"/>
  <c r="E78" i="40"/>
  <c r="K78" i="40"/>
  <c r="G78" i="40"/>
  <c r="D78" i="40"/>
  <c r="J78" i="40"/>
  <c r="H78" i="40"/>
  <c r="C78" i="40"/>
  <c r="I78" i="40"/>
  <c r="F78" i="40"/>
  <c r="AO171" i="41"/>
  <c r="AP171" i="41"/>
  <c r="AB171" i="41" s="1"/>
  <c r="AA171" i="41"/>
  <c r="Y171" i="41"/>
  <c r="AG171" i="41"/>
  <c r="AI171" i="41"/>
  <c r="AF171" i="41"/>
  <c r="Z171" i="41"/>
  <c r="AK171" i="41"/>
  <c r="D101" i="23"/>
  <c r="G101" i="23"/>
  <c r="E101" i="23"/>
  <c r="F101" i="23"/>
  <c r="H101" i="23"/>
  <c r="J101" i="23"/>
  <c r="I101" i="23"/>
  <c r="K101" i="23"/>
  <c r="C101" i="23"/>
  <c r="AP117" i="23"/>
  <c r="AG117" i="23" s="1"/>
  <c r="AD117" i="23"/>
  <c r="AH117" i="23"/>
  <c r="AI117" i="23"/>
  <c r="Z117" i="23"/>
  <c r="AE117" i="23"/>
  <c r="AK117" i="23"/>
  <c r="W117" i="23"/>
  <c r="AO117" i="23"/>
  <c r="AA117" i="23"/>
  <c r="AN117" i="23"/>
  <c r="AM117" i="23"/>
  <c r="AB117" i="23"/>
  <c r="Y117" i="23"/>
  <c r="AF117" i="23"/>
  <c r="I29" i="40"/>
  <c r="F29" i="40"/>
  <c r="K29" i="40"/>
  <c r="H29" i="40"/>
  <c r="G29" i="40"/>
  <c r="D29" i="40"/>
  <c r="E29" i="40"/>
  <c r="J29" i="40"/>
  <c r="C29" i="40"/>
  <c r="R129" i="23"/>
  <c r="T129" i="23"/>
  <c r="P129" i="23"/>
  <c r="O129" i="23"/>
  <c r="U129" i="23"/>
  <c r="M129" i="23"/>
  <c r="N129" i="23"/>
  <c r="S129" i="23"/>
  <c r="Q129" i="23"/>
  <c r="D116" i="40"/>
  <c r="H116" i="40"/>
  <c r="E116" i="40"/>
  <c r="I116" i="40"/>
  <c r="G116" i="40"/>
  <c r="J116" i="40"/>
  <c r="K116" i="40"/>
  <c r="F116" i="40"/>
  <c r="C116" i="40"/>
  <c r="E162" i="21"/>
  <c r="J162" i="21"/>
  <c r="H162" i="21"/>
  <c r="F162" i="21"/>
  <c r="G162" i="21"/>
  <c r="K162" i="21"/>
  <c r="I162" i="21"/>
  <c r="D162" i="21"/>
  <c r="C162" i="21"/>
  <c r="I112" i="28"/>
  <c r="H112" i="28"/>
  <c r="K112" i="28"/>
  <c r="G112" i="28"/>
  <c r="C112" i="28"/>
  <c r="J112" i="28"/>
  <c r="E112" i="28"/>
  <c r="F112" i="28"/>
  <c r="D112" i="28"/>
  <c r="E22" i="23"/>
  <c r="I22" i="23"/>
  <c r="K22" i="23"/>
  <c r="H22" i="23"/>
  <c r="J22" i="23"/>
  <c r="C22" i="23"/>
  <c r="D22" i="23"/>
  <c r="F22" i="23"/>
  <c r="G22" i="23"/>
  <c r="G18" i="40"/>
  <c r="E18" i="40"/>
  <c r="K18" i="40"/>
  <c r="I18" i="40"/>
  <c r="D18" i="40"/>
  <c r="F18" i="40"/>
  <c r="J18" i="40"/>
  <c r="C18" i="40"/>
  <c r="H18" i="40"/>
  <c r="H148" i="42"/>
  <c r="C148" i="42"/>
  <c r="K148" i="42"/>
  <c r="D148" i="42"/>
  <c r="I148" i="42"/>
  <c r="G148" i="42"/>
  <c r="E148" i="42"/>
  <c r="F148" i="42"/>
  <c r="J148" i="42"/>
  <c r="E145" i="23"/>
  <c r="F145" i="23"/>
  <c r="G145" i="23"/>
  <c r="J145" i="23"/>
  <c r="H145" i="23"/>
  <c r="K145" i="23"/>
  <c r="C145" i="23"/>
  <c r="I145" i="23"/>
  <c r="D145" i="23"/>
  <c r="AP25" i="41"/>
  <c r="AH25" i="41" s="1"/>
  <c r="X25" i="41"/>
  <c r="AM25" i="41"/>
  <c r="AC25" i="41"/>
  <c r="C15" i="26"/>
  <c r="H15" i="26"/>
  <c r="K15" i="26"/>
  <c r="D15" i="26"/>
  <c r="E15" i="26"/>
  <c r="I15" i="26"/>
  <c r="G15" i="26"/>
  <c r="J15" i="26"/>
  <c r="F15" i="26"/>
  <c r="E35" i="26"/>
  <c r="G35" i="26"/>
  <c r="I35" i="26"/>
  <c r="H35" i="26"/>
  <c r="F35" i="26"/>
  <c r="K35" i="26"/>
  <c r="C35" i="26"/>
  <c r="D35" i="26"/>
  <c r="J35" i="26"/>
  <c r="F146" i="21"/>
  <c r="E146" i="21"/>
  <c r="H146" i="21"/>
  <c r="I146" i="21"/>
  <c r="J146" i="21"/>
  <c r="C146" i="21"/>
  <c r="G146" i="21"/>
  <c r="K146" i="21"/>
  <c r="D146" i="21"/>
  <c r="K138" i="23"/>
  <c r="G138" i="23"/>
  <c r="C138" i="23"/>
  <c r="D138" i="23"/>
  <c r="I138" i="23"/>
  <c r="F138" i="23"/>
  <c r="J138" i="23"/>
  <c r="E138" i="23"/>
  <c r="H138" i="23"/>
  <c r="J8" i="40"/>
  <c r="K8" i="40"/>
  <c r="D8" i="40"/>
  <c r="E8" i="40"/>
  <c r="C8" i="40"/>
  <c r="I8" i="40"/>
  <c r="H8" i="40"/>
  <c r="F8" i="40"/>
  <c r="G8" i="40"/>
  <c r="J127" i="42"/>
  <c r="K127" i="42"/>
  <c r="I127" i="42"/>
  <c r="C127" i="42"/>
  <c r="F127" i="42"/>
  <c r="H127" i="42"/>
  <c r="E127" i="42"/>
  <c r="G127" i="42"/>
  <c r="D127" i="42"/>
  <c r="AP60" i="42"/>
  <c r="X60" i="42" s="1"/>
  <c r="Y60" i="42"/>
  <c r="AG60" i="42"/>
  <c r="AF60" i="42"/>
  <c r="AK60" i="42"/>
  <c r="W60" i="42"/>
  <c r="AJ60" i="42"/>
  <c r="AH60" i="42"/>
  <c r="AD60" i="42"/>
  <c r="AO60" i="42"/>
  <c r="AP159" i="40"/>
  <c r="AF159" i="40" s="1"/>
  <c r="AL159" i="40"/>
  <c r="AH159" i="40"/>
  <c r="AB159" i="40"/>
  <c r="J113" i="21"/>
  <c r="C113" i="21"/>
  <c r="H113" i="21"/>
  <c r="D113" i="21"/>
  <c r="E113" i="21"/>
  <c r="K113" i="21"/>
  <c r="F113" i="21"/>
  <c r="G113" i="21"/>
  <c r="I113" i="21"/>
  <c r="AP55" i="42"/>
  <c r="AF55" i="42" s="1"/>
  <c r="X55" i="42"/>
  <c r="AB55" i="42"/>
  <c r="AA55" i="42"/>
  <c r="I166" i="26"/>
  <c r="H166" i="26"/>
  <c r="K166" i="26"/>
  <c r="E166" i="26"/>
  <c r="J166" i="26"/>
  <c r="F166" i="26"/>
  <c r="C166" i="26"/>
  <c r="G166" i="26"/>
  <c r="D166" i="26"/>
  <c r="C106" i="26"/>
  <c r="G106" i="26"/>
  <c r="D106" i="26"/>
  <c r="H106" i="26"/>
  <c r="F106" i="26"/>
  <c r="I106" i="26"/>
  <c r="J106" i="26"/>
  <c r="K106" i="26"/>
  <c r="E106" i="26"/>
  <c r="I117" i="41"/>
  <c r="K117" i="41"/>
  <c r="C117" i="41"/>
  <c r="G117" i="41"/>
  <c r="D117" i="41"/>
  <c r="F117" i="41"/>
  <c r="J117" i="41"/>
  <c r="H117" i="41"/>
  <c r="E117" i="41"/>
  <c r="G59" i="21"/>
  <c r="I59" i="21"/>
  <c r="E59" i="21"/>
  <c r="C59" i="21"/>
  <c r="F59" i="21"/>
  <c r="H59" i="21"/>
  <c r="K59" i="21"/>
  <c r="D59" i="21"/>
  <c r="J59" i="21"/>
  <c r="H143" i="26"/>
  <c r="F143" i="26"/>
  <c r="C143" i="26"/>
  <c r="K143" i="26"/>
  <c r="D143" i="26"/>
  <c r="J143" i="26"/>
  <c r="E143" i="26"/>
  <c r="G143" i="26"/>
  <c r="I143" i="26"/>
  <c r="J175" i="21"/>
  <c r="E175" i="21"/>
  <c r="I175" i="21"/>
  <c r="D175" i="21"/>
  <c r="H175" i="21"/>
  <c r="K175" i="21"/>
  <c r="C175" i="21"/>
  <c r="G175" i="21"/>
  <c r="F175" i="21"/>
  <c r="G32" i="42"/>
  <c r="F32" i="42"/>
  <c r="E32" i="42"/>
  <c r="C32" i="42"/>
  <c r="D32" i="42"/>
  <c r="H32" i="42"/>
  <c r="I32" i="42"/>
  <c r="J32" i="42"/>
  <c r="K32" i="42"/>
  <c r="AP134" i="42"/>
  <c r="AG134" i="42" s="1"/>
  <c r="AM134" i="42"/>
  <c r="AH134" i="42"/>
  <c r="AO134" i="42"/>
  <c r="AN64" i="40"/>
  <c r="AF64" i="40"/>
  <c r="AP64" i="40"/>
  <c r="Y64" i="40" s="1"/>
  <c r="AM64" i="40"/>
  <c r="X64" i="40"/>
  <c r="W64" i="40"/>
  <c r="AD64" i="40"/>
  <c r="AG64" i="40"/>
  <c r="AJ64" i="40"/>
  <c r="AP48" i="41"/>
  <c r="AJ48" i="41" s="1"/>
  <c r="AN48" i="41"/>
  <c r="AM48" i="41"/>
  <c r="AB48" i="41"/>
  <c r="AE48" i="41"/>
  <c r="H123" i="42"/>
  <c r="C123" i="42"/>
  <c r="G123" i="42"/>
  <c r="F123" i="42"/>
  <c r="E123" i="42"/>
  <c r="K123" i="42"/>
  <c r="J123" i="42"/>
  <c r="D123" i="42"/>
  <c r="I123" i="42"/>
  <c r="E168" i="42"/>
  <c r="D168" i="42"/>
  <c r="K168" i="42"/>
  <c r="G168" i="42"/>
  <c r="F168" i="42"/>
  <c r="I168" i="42"/>
  <c r="C168" i="42"/>
  <c r="H168" i="42"/>
  <c r="J168" i="42"/>
  <c r="F70" i="21"/>
  <c r="E70" i="21"/>
  <c r="K70" i="21"/>
  <c r="I70" i="21"/>
  <c r="D70" i="21"/>
  <c r="H70" i="21"/>
  <c r="J70" i="21"/>
  <c r="G70" i="21"/>
  <c r="C70" i="21"/>
  <c r="AP159" i="42"/>
  <c r="AF159" i="42" s="1"/>
  <c r="AN159" i="42"/>
  <c r="AD159" i="42"/>
  <c r="AM159" i="42"/>
  <c r="F126" i="40"/>
  <c r="G126" i="40"/>
  <c r="D126" i="40"/>
  <c r="I126" i="40"/>
  <c r="J126" i="40"/>
  <c r="H126" i="40"/>
  <c r="E126" i="40"/>
  <c r="K126" i="40"/>
  <c r="C126" i="40"/>
  <c r="H103" i="42"/>
  <c r="C103" i="42"/>
  <c r="G103" i="42"/>
  <c r="E103" i="42"/>
  <c r="F103" i="42"/>
  <c r="I103" i="42"/>
  <c r="J103" i="42"/>
  <c r="D103" i="42"/>
  <c r="K103" i="42"/>
  <c r="H105" i="21"/>
  <c r="C105" i="21"/>
  <c r="D105" i="21"/>
  <c r="I105" i="21"/>
  <c r="K105" i="21"/>
  <c r="F105" i="21"/>
  <c r="E105" i="21"/>
  <c r="J105" i="21"/>
  <c r="G105" i="21"/>
  <c r="F168" i="23"/>
  <c r="C168" i="23"/>
  <c r="D168" i="23"/>
  <c r="H168" i="23"/>
  <c r="E168" i="23"/>
  <c r="K168" i="23"/>
  <c r="I168" i="23"/>
  <c r="J168" i="23"/>
  <c r="G168" i="23"/>
  <c r="G127" i="21"/>
  <c r="K127" i="21"/>
  <c r="C127" i="21"/>
  <c r="E127" i="21"/>
  <c r="D127" i="21"/>
  <c r="F127" i="21"/>
  <c r="H127" i="21"/>
  <c r="J127" i="21"/>
  <c r="I127" i="21"/>
  <c r="C42" i="40"/>
  <c r="J42" i="40"/>
  <c r="H42" i="40"/>
  <c r="F42" i="40"/>
  <c r="I42" i="40"/>
  <c r="G42" i="40"/>
  <c r="K42" i="40"/>
  <c r="E42" i="40"/>
  <c r="D42" i="40"/>
  <c r="F165" i="23"/>
  <c r="K165" i="23"/>
  <c r="H165" i="23"/>
  <c r="E165" i="23"/>
  <c r="D165" i="23"/>
  <c r="I165" i="23"/>
  <c r="C165" i="23"/>
  <c r="J165" i="23"/>
  <c r="G165" i="23"/>
  <c r="AP176" i="41"/>
  <c r="AI176" i="41" s="1"/>
  <c r="AB176" i="41"/>
  <c r="AC176" i="41"/>
  <c r="W176" i="41"/>
  <c r="X176" i="41"/>
  <c r="AI127" i="41"/>
  <c r="AO127" i="41"/>
  <c r="AP127" i="41"/>
  <c r="AM127" i="41" s="1"/>
  <c r="AN127" i="41"/>
  <c r="W127" i="41"/>
  <c r="Z127" i="41"/>
  <c r="AH127" i="41"/>
  <c r="AE127" i="41"/>
  <c r="X127" i="41"/>
  <c r="AL127" i="41"/>
  <c r="Y127" i="41"/>
  <c r="AG127" i="41"/>
  <c r="AB127" i="41"/>
  <c r="AK127" i="41"/>
  <c r="AA127" i="41"/>
  <c r="AF127" i="41"/>
  <c r="AD127" i="41"/>
  <c r="AC127" i="41"/>
  <c r="AJ127" i="41"/>
  <c r="H170" i="42"/>
  <c r="E170" i="42"/>
  <c r="J170" i="42"/>
  <c r="C170" i="42"/>
  <c r="I170" i="42"/>
  <c r="F170" i="42"/>
  <c r="G170" i="42"/>
  <c r="K170" i="42"/>
  <c r="D170" i="42"/>
  <c r="F115" i="42"/>
  <c r="G115" i="42"/>
  <c r="C115" i="42"/>
  <c r="J115" i="42"/>
  <c r="H115" i="42"/>
  <c r="D115" i="42"/>
  <c r="I115" i="42"/>
  <c r="E115" i="42"/>
  <c r="K115" i="42"/>
  <c r="I120" i="23"/>
  <c r="J120" i="23"/>
  <c r="D120" i="23"/>
  <c r="K120" i="23"/>
  <c r="G120" i="23"/>
  <c r="C120" i="23"/>
  <c r="H120" i="23"/>
  <c r="F120" i="23"/>
  <c r="E120" i="23"/>
  <c r="G39" i="41"/>
  <c r="F39" i="41"/>
  <c r="E39" i="41"/>
  <c r="C39" i="41"/>
  <c r="H39" i="41"/>
  <c r="J39" i="41"/>
  <c r="D39" i="41"/>
  <c r="K39" i="41"/>
  <c r="I39" i="41"/>
  <c r="C13" i="23"/>
  <c r="I13" i="23"/>
  <c r="D13" i="23"/>
  <c r="E13" i="23"/>
  <c r="J13" i="23"/>
  <c r="F13" i="23"/>
  <c r="K13" i="23"/>
  <c r="G13" i="23"/>
  <c r="H13" i="23"/>
  <c r="Q44" i="23"/>
  <c r="S44" i="23"/>
  <c r="M44" i="23"/>
  <c r="T44" i="23"/>
  <c r="N44" i="23"/>
  <c r="U44" i="23"/>
  <c r="R44" i="23"/>
  <c r="P44" i="23"/>
  <c r="O44" i="23"/>
  <c r="G95" i="42"/>
  <c r="J95" i="42"/>
  <c r="C95" i="42"/>
  <c r="H95" i="42"/>
  <c r="F95" i="42"/>
  <c r="D95" i="42"/>
  <c r="E95" i="42"/>
  <c r="I95" i="42"/>
  <c r="K95" i="42"/>
  <c r="H156" i="23"/>
  <c r="G156" i="23"/>
  <c r="D156" i="23"/>
  <c r="I156" i="23"/>
  <c r="J156" i="23"/>
  <c r="C156" i="23"/>
  <c r="E156" i="23"/>
  <c r="K156" i="23"/>
  <c r="F156" i="23"/>
  <c r="R92" i="23"/>
  <c r="N92" i="23"/>
  <c r="P92" i="23"/>
  <c r="T92" i="23"/>
  <c r="Q92" i="23"/>
  <c r="M92" i="23"/>
  <c r="O92" i="23"/>
  <c r="U92" i="23"/>
  <c r="S92" i="23"/>
  <c r="C19" i="40"/>
  <c r="J19" i="40"/>
  <c r="G19" i="40"/>
  <c r="F19" i="40"/>
  <c r="H19" i="40"/>
  <c r="E19" i="40"/>
  <c r="I19" i="40"/>
  <c r="D19" i="40"/>
  <c r="K19" i="40"/>
  <c r="C77" i="23"/>
  <c r="K77" i="23"/>
  <c r="J77" i="23"/>
  <c r="E77" i="23"/>
  <c r="F77" i="23"/>
  <c r="G77" i="23"/>
  <c r="I77" i="23"/>
  <c r="D77" i="23"/>
  <c r="H77" i="23"/>
  <c r="C128" i="26"/>
  <c r="D128" i="26"/>
  <c r="F128" i="26"/>
  <c r="H128" i="26"/>
  <c r="I128" i="26"/>
  <c r="K128" i="26"/>
  <c r="G128" i="26"/>
  <c r="E128" i="26"/>
  <c r="J128" i="26"/>
  <c r="AP24" i="42"/>
  <c r="AF24" i="42" s="1"/>
  <c r="AI24" i="42"/>
  <c r="X24" i="42"/>
  <c r="AL24" i="42"/>
  <c r="W24" i="42"/>
  <c r="Y24" i="42"/>
  <c r="AN24" i="42"/>
  <c r="AK24" i="42"/>
  <c r="AD24" i="42"/>
  <c r="AJ24" i="42"/>
  <c r="C34" i="42"/>
  <c r="K34" i="42"/>
  <c r="H34" i="42"/>
  <c r="D34" i="42"/>
  <c r="J34" i="42"/>
  <c r="E34" i="42"/>
  <c r="F34" i="42"/>
  <c r="I34" i="42"/>
  <c r="G34" i="42"/>
  <c r="AP23" i="40"/>
  <c r="AG23" i="40" s="1"/>
  <c r="X23" i="40"/>
  <c r="AE23" i="40"/>
  <c r="AD23" i="40"/>
  <c r="AN23" i="40"/>
  <c r="AK23" i="40"/>
  <c r="AF23" i="40"/>
  <c r="AC23" i="40"/>
  <c r="AI23" i="40"/>
  <c r="AO23" i="40"/>
  <c r="G55" i="21"/>
  <c r="F55" i="21"/>
  <c r="I55" i="21"/>
  <c r="C55" i="21"/>
  <c r="H55" i="21"/>
  <c r="E55" i="21"/>
  <c r="K55" i="21"/>
  <c r="J55" i="21"/>
  <c r="D55" i="21"/>
  <c r="AP152" i="40"/>
  <c r="AO152" i="40" s="1"/>
  <c r="AN152" i="40"/>
  <c r="AJ152" i="40"/>
  <c r="AE152" i="40"/>
  <c r="AM152" i="40"/>
  <c r="AD152" i="40"/>
  <c r="AI152" i="40"/>
  <c r="AH152" i="40"/>
  <c r="AK152" i="40"/>
  <c r="AA152" i="40"/>
  <c r="Y152" i="40"/>
  <c r="X152" i="40"/>
  <c r="W152" i="40"/>
  <c r="AB152" i="40"/>
  <c r="AF152" i="40"/>
  <c r="H2" i="40"/>
  <c r="D2" i="40"/>
  <c r="K2" i="40"/>
  <c r="G2" i="40"/>
  <c r="C2" i="40"/>
  <c r="F2" i="40"/>
  <c r="J2" i="40"/>
  <c r="E2" i="40"/>
  <c r="I2" i="40"/>
  <c r="AP112" i="42"/>
  <c r="AJ112" i="42" s="1"/>
  <c r="AM112" i="42"/>
  <c r="AG112" i="42"/>
  <c r="AN112" i="42"/>
  <c r="AH112" i="42"/>
  <c r="AK112" i="42"/>
  <c r="AI112" i="42"/>
  <c r="AF112" i="42"/>
  <c r="AB112" i="42"/>
  <c r="AD112" i="42"/>
  <c r="H5" i="42"/>
  <c r="E5" i="42"/>
  <c r="I5" i="42"/>
  <c r="C5" i="42"/>
  <c r="J5" i="42"/>
  <c r="F5" i="42"/>
  <c r="K5" i="42"/>
  <c r="G5" i="42"/>
  <c r="D5" i="42"/>
  <c r="G28" i="42"/>
  <c r="C28" i="42"/>
  <c r="E28" i="42"/>
  <c r="J28" i="42"/>
  <c r="D28" i="42"/>
  <c r="K28" i="42"/>
  <c r="I28" i="42"/>
  <c r="H28" i="42"/>
  <c r="F28" i="42"/>
  <c r="Y40" i="41"/>
  <c r="AC40" i="41"/>
  <c r="AB40" i="41"/>
  <c r="AH40" i="41"/>
  <c r="AP40" i="41"/>
  <c r="AO40" i="41" s="1"/>
  <c r="AF40" i="41"/>
  <c r="W40" i="41"/>
  <c r="AP126" i="41"/>
  <c r="W126" i="41"/>
  <c r="AH126" i="41"/>
  <c r="AO126" i="41"/>
  <c r="AB126" i="41"/>
  <c r="AJ126" i="41"/>
  <c r="AI126" i="41"/>
  <c r="Z126" i="41"/>
  <c r="AL126" i="41"/>
  <c r="AM126" i="41"/>
  <c r="AC126" i="41"/>
  <c r="AE126" i="41"/>
  <c r="X126" i="41"/>
  <c r="AK126" i="41"/>
  <c r="AA126" i="41"/>
  <c r="Y126" i="41"/>
  <c r="AF126" i="41"/>
  <c r="AD126" i="41"/>
  <c r="AN126" i="41"/>
  <c r="AG126" i="41"/>
  <c r="C82" i="41"/>
  <c r="E82" i="41"/>
  <c r="H82" i="41"/>
  <c r="G82" i="41"/>
  <c r="K82" i="41"/>
  <c r="D82" i="41"/>
  <c r="I82" i="41"/>
  <c r="F82" i="41"/>
  <c r="J82" i="41"/>
  <c r="I12" i="42"/>
  <c r="J12" i="42"/>
  <c r="E12" i="42"/>
  <c r="C12" i="42"/>
  <c r="G12" i="42"/>
  <c r="D12" i="42"/>
  <c r="K12" i="42"/>
  <c r="H12" i="42"/>
  <c r="F12" i="42"/>
  <c r="I65" i="42"/>
  <c r="K65" i="42"/>
  <c r="J65" i="42"/>
  <c r="C65" i="42"/>
  <c r="D65" i="42"/>
  <c r="H65" i="42"/>
  <c r="G65" i="42"/>
  <c r="F65" i="42"/>
  <c r="E65" i="42"/>
  <c r="AP168" i="41"/>
  <c r="AM168" i="41" s="1"/>
  <c r="AC168" i="41"/>
  <c r="X168" i="41"/>
  <c r="AD168" i="41"/>
  <c r="J6" i="28"/>
  <c r="H6" i="28"/>
  <c r="F6" i="28"/>
  <c r="C6" i="28"/>
  <c r="D6" i="28"/>
  <c r="I6" i="28"/>
  <c r="E6" i="28"/>
  <c r="K6" i="28"/>
  <c r="G6" i="28"/>
  <c r="E27" i="19"/>
  <c r="I27" i="19"/>
  <c r="J27" i="19"/>
  <c r="K27" i="19"/>
  <c r="G27" i="19"/>
  <c r="F27" i="19"/>
  <c r="C27" i="19"/>
  <c r="H27" i="19"/>
  <c r="D27" i="19"/>
  <c r="AP176" i="42"/>
  <c r="W176" i="42" s="1"/>
  <c r="C102" i="28"/>
  <c r="D102" i="28"/>
  <c r="I102" i="28"/>
  <c r="H102" i="28"/>
  <c r="J102" i="28"/>
  <c r="E102" i="28"/>
  <c r="G102" i="28"/>
  <c r="F102" i="28"/>
  <c r="K102" i="28"/>
  <c r="AP102" i="40"/>
  <c r="AL102" i="40" s="1"/>
  <c r="AO102" i="40"/>
  <c r="AC102" i="40"/>
  <c r="AK102" i="40"/>
  <c r="AH102" i="40"/>
  <c r="AF102" i="40"/>
  <c r="Y102" i="40"/>
  <c r="AN102" i="40"/>
  <c r="W102" i="40"/>
  <c r="AG102" i="40"/>
  <c r="AM102" i="40"/>
  <c r="AA102" i="40"/>
  <c r="AE102" i="40"/>
  <c r="AB102" i="40"/>
  <c r="AI102" i="40"/>
  <c r="AL58" i="41"/>
  <c r="Z58" i="41"/>
  <c r="AP58" i="41"/>
  <c r="AB58" i="41" s="1"/>
  <c r="AG58" i="41"/>
  <c r="AK58" i="41"/>
  <c r="W58" i="41"/>
  <c r="AA58" i="41"/>
  <c r="AO58" i="41"/>
  <c r="J145" i="26"/>
  <c r="C145" i="26"/>
  <c r="E145" i="26"/>
  <c r="H145" i="26"/>
  <c r="I145" i="26"/>
  <c r="K145" i="26"/>
  <c r="F145" i="26"/>
  <c r="D145" i="26"/>
  <c r="G145" i="26"/>
  <c r="F54" i="42"/>
  <c r="I54" i="42"/>
  <c r="H54" i="42"/>
  <c r="G54" i="42"/>
  <c r="C54" i="42"/>
  <c r="J54" i="42"/>
  <c r="K54" i="42"/>
  <c r="D54" i="42"/>
  <c r="E54" i="42"/>
  <c r="F75" i="26"/>
  <c r="E75" i="26"/>
  <c r="I75" i="26"/>
  <c r="D75" i="26"/>
  <c r="G75" i="26"/>
  <c r="K75" i="26"/>
  <c r="H75" i="26"/>
  <c r="C75" i="26"/>
  <c r="J75" i="26"/>
  <c r="J39" i="42"/>
  <c r="F39" i="42"/>
  <c r="E39" i="42"/>
  <c r="D39" i="42"/>
  <c r="C39" i="42"/>
  <c r="K39" i="42"/>
  <c r="G39" i="42"/>
  <c r="H39" i="42"/>
  <c r="I39" i="42"/>
  <c r="E16" i="28"/>
  <c r="I16" i="28"/>
  <c r="H16" i="28"/>
  <c r="C16" i="28"/>
  <c r="G16" i="28"/>
  <c r="K16" i="28"/>
  <c r="D16" i="28"/>
  <c r="J16" i="28"/>
  <c r="F16" i="28"/>
  <c r="AO52" i="42"/>
  <c r="AP52" i="42"/>
  <c r="AC52" i="42" s="1"/>
  <c r="AM52" i="42"/>
  <c r="AF52" i="42"/>
  <c r="W52" i="42"/>
  <c r="X52" i="42"/>
  <c r="Y52" i="42"/>
  <c r="AL52" i="42"/>
  <c r="AK52" i="42"/>
  <c r="AJ52" i="42"/>
  <c r="C128" i="42"/>
  <c r="G128" i="42"/>
  <c r="E128" i="42"/>
  <c r="H128" i="42"/>
  <c r="D128" i="42"/>
  <c r="J128" i="42"/>
  <c r="F128" i="42"/>
  <c r="K128" i="42"/>
  <c r="I128" i="42"/>
  <c r="AG142" i="40"/>
  <c r="AK142" i="40"/>
  <c r="AN142" i="40"/>
  <c r="AL142" i="40"/>
  <c r="AJ142" i="40"/>
  <c r="AI142" i="40"/>
  <c r="AF142" i="40"/>
  <c r="X142" i="40"/>
  <c r="AE142" i="40"/>
  <c r="AP142" i="40"/>
  <c r="AH142" i="40" s="1"/>
  <c r="AO142" i="40"/>
  <c r="Z142" i="40"/>
  <c r="AC142" i="40"/>
  <c r="AD142" i="40"/>
  <c r="W142" i="40"/>
  <c r="AM142" i="40"/>
  <c r="Y142" i="40"/>
  <c r="AA142" i="40"/>
  <c r="AI81" i="41"/>
  <c r="AP81" i="41"/>
  <c r="AA81" i="41" s="1"/>
  <c r="AF81" i="41"/>
  <c r="AJ81" i="41"/>
  <c r="AC81" i="41"/>
  <c r="AN81" i="41"/>
  <c r="X81" i="41"/>
  <c r="AB81" i="41"/>
  <c r="AG81" i="41"/>
  <c r="AE81" i="41"/>
  <c r="AM101" i="40"/>
  <c r="AE101" i="40"/>
  <c r="AO101" i="40"/>
  <c r="Z101" i="40"/>
  <c r="AD101" i="40"/>
  <c r="AN101" i="40"/>
  <c r="X101" i="40"/>
  <c r="AB101" i="40"/>
  <c r="AP101" i="40"/>
  <c r="AI101" i="40" s="1"/>
  <c r="AL101" i="40"/>
  <c r="AJ101" i="40"/>
  <c r="F16" i="42"/>
  <c r="H16" i="42"/>
  <c r="E16" i="42"/>
  <c r="D16" i="42"/>
  <c r="G16" i="42"/>
  <c r="J16" i="42"/>
  <c r="C16" i="42"/>
  <c r="K16" i="42"/>
  <c r="I16" i="42"/>
  <c r="K131" i="42"/>
  <c r="I131" i="42"/>
  <c r="F131" i="42"/>
  <c r="E131" i="42"/>
  <c r="J131" i="42"/>
  <c r="D131" i="42"/>
  <c r="H131" i="42"/>
  <c r="G131" i="42"/>
  <c r="C131" i="42"/>
  <c r="AF8" i="42"/>
  <c r="AD8" i="42"/>
  <c r="AH8" i="42"/>
  <c r="Z8" i="42"/>
  <c r="AP8" i="42"/>
  <c r="AO8" i="42" s="1"/>
  <c r="AN8" i="42"/>
  <c r="AL8" i="42"/>
  <c r="AK8" i="42"/>
  <c r="AA8" i="42"/>
  <c r="AE8" i="42"/>
  <c r="AC8" i="42"/>
  <c r="W8" i="42"/>
  <c r="AG8" i="42"/>
  <c r="AB8" i="42"/>
  <c r="AJ8" i="42"/>
  <c r="Y8" i="42"/>
  <c r="X8" i="42"/>
  <c r="AM8" i="42"/>
  <c r="AI8" i="42"/>
  <c r="F46" i="19"/>
  <c r="D46" i="19"/>
  <c r="H46" i="19"/>
  <c r="K46" i="19"/>
  <c r="E46" i="19"/>
  <c r="C46" i="19"/>
  <c r="G46" i="19"/>
  <c r="I46" i="19"/>
  <c r="J46" i="19"/>
  <c r="AM167" i="41"/>
  <c r="AP167" i="41"/>
  <c r="Y167" i="41"/>
  <c r="X167" i="41"/>
  <c r="AD167" i="41"/>
  <c r="AK167" i="41"/>
  <c r="AE167" i="41"/>
  <c r="W167" i="41"/>
  <c r="AH167" i="41"/>
  <c r="AN167" i="41"/>
  <c r="AO167" i="41"/>
  <c r="AC167" i="41"/>
  <c r="AA167" i="41"/>
  <c r="AF167" i="41"/>
  <c r="AG167" i="41"/>
  <c r="AI167" i="41"/>
  <c r="AJ167" i="41"/>
  <c r="Z167" i="41"/>
  <c r="AL167" i="41"/>
  <c r="AB167" i="41"/>
  <c r="G170" i="41"/>
  <c r="H170" i="41"/>
  <c r="I170" i="41"/>
  <c r="F170" i="41"/>
  <c r="J170" i="41"/>
  <c r="D170" i="41"/>
  <c r="E170" i="41"/>
  <c r="K170" i="41"/>
  <c r="C170" i="41"/>
  <c r="C58" i="26"/>
  <c r="D58" i="26"/>
  <c r="G58" i="26"/>
  <c r="J58" i="26"/>
  <c r="K58" i="26"/>
  <c r="H58" i="26"/>
  <c r="I58" i="26"/>
  <c r="E58" i="26"/>
  <c r="F58" i="26"/>
  <c r="J113" i="26"/>
  <c r="C113" i="26"/>
  <c r="K113" i="26"/>
  <c r="F113" i="26"/>
  <c r="H113" i="26"/>
  <c r="D113" i="26"/>
  <c r="I113" i="26"/>
  <c r="E113" i="26"/>
  <c r="G113" i="26"/>
  <c r="H39" i="19"/>
  <c r="I39" i="19"/>
  <c r="J39" i="19"/>
  <c r="F39" i="19"/>
  <c r="E39" i="19"/>
  <c r="G39" i="19"/>
  <c r="C39" i="19"/>
  <c r="D39" i="19"/>
  <c r="K39" i="19"/>
  <c r="I102" i="41"/>
  <c r="D102" i="41"/>
  <c r="K102" i="41"/>
  <c r="F102" i="41"/>
  <c r="C102" i="41"/>
  <c r="J102" i="41"/>
  <c r="E102" i="41"/>
  <c r="G102" i="41"/>
  <c r="H102" i="41"/>
  <c r="D86" i="21"/>
  <c r="J86" i="21"/>
  <c r="E86" i="21"/>
  <c r="H86" i="21"/>
  <c r="G86" i="21"/>
  <c r="C86" i="21"/>
  <c r="F86" i="21"/>
  <c r="I86" i="21"/>
  <c r="K86" i="21"/>
  <c r="K75" i="41"/>
  <c r="H75" i="41"/>
  <c r="C75" i="41"/>
  <c r="D75" i="41"/>
  <c r="G75" i="41"/>
  <c r="E75" i="41"/>
  <c r="I75" i="41"/>
  <c r="J75" i="41"/>
  <c r="F75" i="41"/>
  <c r="AP69" i="42"/>
  <c r="AD69" i="42" s="1"/>
  <c r="AK69" i="42"/>
  <c r="X69" i="42"/>
  <c r="AG69" i="42"/>
  <c r="AB69" i="42"/>
  <c r="AH69" i="42"/>
  <c r="AC69" i="42"/>
  <c r="Z69" i="42"/>
  <c r="AI69" i="42"/>
  <c r="AF69" i="42"/>
  <c r="C60" i="23"/>
  <c r="G60" i="23"/>
  <c r="D60" i="23"/>
  <c r="F60" i="23"/>
  <c r="K60" i="23"/>
  <c r="I60" i="23"/>
  <c r="J60" i="23"/>
  <c r="H60" i="23"/>
  <c r="E60" i="23"/>
  <c r="F72" i="23"/>
  <c r="J72" i="23"/>
  <c r="I72" i="23"/>
  <c r="E72" i="23"/>
  <c r="K72" i="23"/>
  <c r="G72" i="23"/>
  <c r="D72" i="23"/>
  <c r="H72" i="23"/>
  <c r="C72" i="23"/>
  <c r="AP9" i="41"/>
  <c r="AJ9" i="41" s="1"/>
  <c r="AI9" i="41"/>
  <c r="D52" i="26"/>
  <c r="I52" i="26"/>
  <c r="F52" i="26"/>
  <c r="G52" i="26"/>
  <c r="H52" i="26"/>
  <c r="K52" i="26"/>
  <c r="C52" i="26"/>
  <c r="J52" i="26"/>
  <c r="E52" i="26"/>
  <c r="G75" i="42"/>
  <c r="F75" i="42"/>
  <c r="I75" i="42"/>
  <c r="K75" i="42"/>
  <c r="D75" i="42"/>
  <c r="J75" i="42"/>
  <c r="H75" i="42"/>
  <c r="C75" i="42"/>
  <c r="E75" i="42"/>
  <c r="AP3" i="40"/>
  <c r="AK3" i="40" s="1"/>
  <c r="AB3" i="40"/>
  <c r="AD3" i="40"/>
  <c r="AE3" i="40"/>
  <c r="X3" i="40"/>
  <c r="AN3" i="40"/>
  <c r="AA3" i="40"/>
  <c r="W3" i="40"/>
  <c r="AO3" i="40"/>
  <c r="AJ3" i="40"/>
  <c r="H69" i="42"/>
  <c r="C69" i="42"/>
  <c r="I69" i="42"/>
  <c r="E69" i="42"/>
  <c r="F69" i="42"/>
  <c r="K69" i="42"/>
  <c r="D69" i="42"/>
  <c r="G69" i="42"/>
  <c r="J69" i="42"/>
  <c r="I55" i="26"/>
  <c r="F55" i="26"/>
  <c r="J55" i="26"/>
  <c r="C55" i="26"/>
  <c r="G55" i="26"/>
  <c r="D55" i="26"/>
  <c r="K55" i="26"/>
  <c r="H55" i="26"/>
  <c r="E55" i="26"/>
  <c r="F130" i="23"/>
  <c r="J130" i="23"/>
  <c r="E130" i="23"/>
  <c r="K130" i="23"/>
  <c r="I130" i="23"/>
  <c r="G130" i="23"/>
  <c r="C130" i="23"/>
  <c r="D130" i="23"/>
  <c r="H130" i="23"/>
  <c r="I29" i="26"/>
  <c r="G29" i="26"/>
  <c r="E29" i="26"/>
  <c r="D29" i="26"/>
  <c r="J29" i="26"/>
  <c r="C29" i="26"/>
  <c r="F29" i="26"/>
  <c r="H29" i="26"/>
  <c r="K29" i="26"/>
  <c r="E76" i="28"/>
  <c r="C76" i="28"/>
  <c r="I76" i="28"/>
  <c r="F76" i="28"/>
  <c r="D76" i="28"/>
  <c r="G76" i="28"/>
  <c r="K76" i="28"/>
  <c r="H76" i="28"/>
  <c r="J76" i="28"/>
  <c r="J48" i="23"/>
  <c r="K48" i="23"/>
  <c r="D48" i="23"/>
  <c r="F48" i="23"/>
  <c r="G48" i="23"/>
  <c r="I48" i="23"/>
  <c r="E48" i="23"/>
  <c r="C48" i="23"/>
  <c r="H48" i="23"/>
  <c r="AB135" i="40"/>
  <c r="AJ135" i="40"/>
  <c r="AI135" i="40"/>
  <c r="AC135" i="40"/>
  <c r="AE135" i="40"/>
  <c r="AK135" i="40"/>
  <c r="W135" i="40"/>
  <c r="X135" i="40"/>
  <c r="AD135" i="40"/>
  <c r="AL135" i="40"/>
  <c r="AP135" i="40"/>
  <c r="Z135" i="40" s="1"/>
  <c r="AA135" i="40"/>
  <c r="AO135" i="40"/>
  <c r="AN135" i="40"/>
  <c r="AM135" i="40"/>
  <c r="Y135" i="40"/>
  <c r="AH135" i="40"/>
  <c r="AP111" i="42"/>
  <c r="AL111" i="42" s="1"/>
  <c r="AO111" i="42"/>
  <c r="AM111" i="42"/>
  <c r="AD111" i="42"/>
  <c r="AI111" i="42"/>
  <c r="AI41" i="40"/>
  <c r="AF41" i="40"/>
  <c r="AB41" i="40"/>
  <c r="AJ41" i="40"/>
  <c r="AG41" i="40"/>
  <c r="AM41" i="40"/>
  <c r="AN41" i="40"/>
  <c r="Y41" i="40"/>
  <c r="Z41" i="40"/>
  <c r="AP41" i="40"/>
  <c r="AC41" i="40" s="1"/>
  <c r="AD41" i="40"/>
  <c r="H132" i="42"/>
  <c r="K132" i="42"/>
  <c r="G132" i="42"/>
  <c r="C132" i="42"/>
  <c r="I132" i="42"/>
  <c r="J132" i="42"/>
  <c r="E132" i="42"/>
  <c r="D132" i="42"/>
  <c r="F132" i="42"/>
  <c r="Z86" i="42"/>
  <c r="AP86" i="42"/>
  <c r="AJ86" i="42" s="1"/>
  <c r="AN86" i="42"/>
  <c r="AI86" i="42"/>
  <c r="AH86" i="42"/>
  <c r="Y86" i="42"/>
  <c r="AM86" i="42"/>
  <c r="AC86" i="42"/>
  <c r="AL86" i="42"/>
  <c r="W86" i="42"/>
  <c r="AP161" i="41"/>
  <c r="AB161" i="41" s="1"/>
  <c r="AA161" i="41"/>
  <c r="AI161" i="41"/>
  <c r="AK161" i="41"/>
  <c r="Y161" i="41"/>
  <c r="AP88" i="41"/>
  <c r="W88" i="41" s="1"/>
  <c r="AG88" i="41"/>
  <c r="Z88" i="41"/>
  <c r="X88" i="41"/>
  <c r="AF88" i="41"/>
  <c r="AP130" i="41"/>
  <c r="W130" i="41"/>
  <c r="AC130" i="41"/>
  <c r="AK130" i="41"/>
  <c r="AJ130" i="41"/>
  <c r="AE130" i="41"/>
  <c r="Z130" i="41"/>
  <c r="Y130" i="41"/>
  <c r="AN130" i="41"/>
  <c r="AB130" i="41"/>
  <c r="AA130" i="41"/>
  <c r="AF130" i="41"/>
  <c r="AM130" i="41"/>
  <c r="AH130" i="41"/>
  <c r="AG130" i="41"/>
  <c r="AL130" i="41"/>
  <c r="AI130" i="41"/>
  <c r="AO130" i="41"/>
  <c r="X130" i="41"/>
  <c r="AD130" i="41"/>
  <c r="J8" i="42"/>
  <c r="F8" i="42"/>
  <c r="C8" i="42"/>
  <c r="K8" i="42"/>
  <c r="G8" i="42"/>
  <c r="I8" i="42"/>
  <c r="E8" i="42"/>
  <c r="H8" i="42"/>
  <c r="D8" i="42"/>
  <c r="AP82" i="41"/>
  <c r="AE82" i="41" s="1"/>
  <c r="X82" i="41"/>
  <c r="W82" i="41"/>
  <c r="AB82" i="41"/>
  <c r="AK82" i="41"/>
  <c r="AP115" i="42"/>
  <c r="AD115" i="42" s="1"/>
  <c r="W115" i="42"/>
  <c r="AF115" i="42"/>
  <c r="AI115" i="42"/>
  <c r="Z115" i="42"/>
  <c r="AE115" i="42"/>
  <c r="AM115" i="42"/>
  <c r="AK115" i="42"/>
  <c r="AL115" i="42"/>
  <c r="AG115" i="42"/>
  <c r="K143" i="42"/>
  <c r="F143" i="42"/>
  <c r="H143" i="42"/>
  <c r="E143" i="42"/>
  <c r="I143" i="42"/>
  <c r="G143" i="42"/>
  <c r="D143" i="42"/>
  <c r="J143" i="42"/>
  <c r="C143" i="42"/>
  <c r="AP123" i="41"/>
  <c r="AK123" i="41" s="1"/>
  <c r="AG123" i="41"/>
  <c r="AD123" i="41"/>
  <c r="AP60" i="40"/>
  <c r="AL60" i="40"/>
  <c r="AK60" i="40"/>
  <c r="AH60" i="40"/>
  <c r="AB60" i="40"/>
  <c r="Z60" i="40"/>
  <c r="AG60" i="40"/>
  <c r="AA60" i="40"/>
  <c r="AO60" i="40"/>
  <c r="W60" i="40"/>
  <c r="X60" i="40"/>
  <c r="AD60" i="40"/>
  <c r="AC60" i="40"/>
  <c r="AE60" i="40"/>
  <c r="AF60" i="40"/>
  <c r="AJ60" i="40"/>
  <c r="AM60" i="40"/>
  <c r="Y60" i="40"/>
  <c r="AI60" i="40"/>
  <c r="AN60" i="40"/>
  <c r="AI21" i="42"/>
  <c r="AP21" i="42"/>
  <c r="AO21" i="42" s="1"/>
  <c r="AM21" i="42"/>
  <c r="AD21" i="42"/>
  <c r="AE21" i="42"/>
  <c r="Z21" i="42"/>
  <c r="AN21" i="42"/>
  <c r="AL21" i="42"/>
  <c r="AJ21" i="42"/>
  <c r="X21" i="42"/>
  <c r="AH21" i="42"/>
  <c r="W21" i="42"/>
  <c r="AB21" i="42"/>
  <c r="AK21" i="42"/>
  <c r="AC21" i="42"/>
  <c r="AP127" i="40"/>
  <c r="AC127" i="40" s="1"/>
  <c r="W127" i="40"/>
  <c r="AG127" i="40"/>
  <c r="Y127" i="40"/>
  <c r="AA127" i="40"/>
  <c r="D113" i="23"/>
  <c r="F113" i="23"/>
  <c r="H113" i="23"/>
  <c r="J113" i="23"/>
  <c r="G113" i="23"/>
  <c r="C113" i="23"/>
  <c r="E113" i="23"/>
  <c r="I113" i="23"/>
  <c r="K113" i="23"/>
  <c r="E65" i="23"/>
  <c r="I65" i="23"/>
  <c r="C65" i="23"/>
  <c r="K65" i="23"/>
  <c r="H65" i="23"/>
  <c r="D65" i="23"/>
  <c r="G65" i="23"/>
  <c r="J65" i="23"/>
  <c r="F65" i="23"/>
  <c r="F17" i="42"/>
  <c r="G17" i="42"/>
  <c r="C17" i="42"/>
  <c r="H17" i="42"/>
  <c r="D17" i="42"/>
  <c r="K17" i="42"/>
  <c r="J17" i="42"/>
  <c r="E17" i="42"/>
  <c r="I17" i="42"/>
  <c r="E11" i="42"/>
  <c r="F11" i="42"/>
  <c r="I11" i="42"/>
  <c r="K11" i="42"/>
  <c r="D11" i="42"/>
  <c r="J11" i="42"/>
  <c r="C11" i="42"/>
  <c r="H11" i="42"/>
  <c r="G11" i="42"/>
  <c r="F114" i="21"/>
  <c r="G114" i="21"/>
  <c r="K114" i="21"/>
  <c r="I114" i="21"/>
  <c r="C114" i="21"/>
  <c r="H114" i="21"/>
  <c r="D114" i="21"/>
  <c r="J114" i="21"/>
  <c r="E114" i="21"/>
  <c r="AK71" i="40"/>
  <c r="AP71" i="40"/>
  <c r="AD71" i="40" s="1"/>
  <c r="AO71" i="40"/>
  <c r="AN71" i="40"/>
  <c r="AJ71" i="40"/>
  <c r="AC71" i="40"/>
  <c r="AG71" i="40"/>
  <c r="AL71" i="40"/>
  <c r="W71" i="40"/>
  <c r="AB71" i="40"/>
  <c r="Z71" i="40"/>
  <c r="AM71" i="40"/>
  <c r="AE71" i="40"/>
  <c r="AF71" i="40"/>
  <c r="AA71" i="40"/>
  <c r="J93" i="28"/>
  <c r="E93" i="28"/>
  <c r="G93" i="28"/>
  <c r="F93" i="28"/>
  <c r="D93" i="28"/>
  <c r="I93" i="28"/>
  <c r="K93" i="28"/>
  <c r="C93" i="28"/>
  <c r="H93" i="28"/>
  <c r="J33" i="42"/>
  <c r="D33" i="42"/>
  <c r="G33" i="42"/>
  <c r="E33" i="42"/>
  <c r="H33" i="42"/>
  <c r="F33" i="42"/>
  <c r="I33" i="42"/>
  <c r="C33" i="42"/>
  <c r="K33" i="42"/>
  <c r="AP76" i="41"/>
  <c r="Y76" i="41"/>
  <c r="AF76" i="41"/>
  <c r="AA76" i="41"/>
  <c r="AM76" i="41"/>
  <c r="X76" i="41"/>
  <c r="AJ76" i="41"/>
  <c r="AB76" i="41"/>
  <c r="AN76" i="41"/>
  <c r="W76" i="41"/>
  <c r="AC76" i="41"/>
  <c r="AG76" i="41"/>
  <c r="AD76" i="41"/>
  <c r="AE76" i="41"/>
  <c r="AO76" i="41"/>
  <c r="Z76" i="41"/>
  <c r="AK76" i="41"/>
  <c r="AL76" i="41"/>
  <c r="AH76" i="41"/>
  <c r="AI76" i="41"/>
  <c r="AP100" i="40"/>
  <c r="Z100" i="40" s="1"/>
  <c r="AC100" i="40"/>
  <c r="Y100" i="40"/>
  <c r="AA100" i="40"/>
  <c r="AN100" i="40"/>
  <c r="AO100" i="40"/>
  <c r="AG100" i="40"/>
  <c r="W100" i="40"/>
  <c r="X100" i="40"/>
  <c r="AM100" i="40"/>
  <c r="D62" i="42"/>
  <c r="I62" i="42"/>
  <c r="K62" i="42"/>
  <c r="F62" i="42"/>
  <c r="H62" i="42"/>
  <c r="E62" i="42"/>
  <c r="C62" i="42"/>
  <c r="G62" i="42"/>
  <c r="J62" i="42"/>
  <c r="AM63" i="41"/>
  <c r="AP63" i="41"/>
  <c r="AI63" i="41" s="1"/>
  <c r="AO63" i="41"/>
  <c r="AG63" i="41"/>
  <c r="AA63" i="41"/>
  <c r="AL63" i="41"/>
  <c r="Z63" i="41"/>
  <c r="AE63" i="41"/>
  <c r="X63" i="41"/>
  <c r="H38" i="42"/>
  <c r="I38" i="42"/>
  <c r="F38" i="42"/>
  <c r="J38" i="42"/>
  <c r="G38" i="42"/>
  <c r="C38" i="42"/>
  <c r="E38" i="42"/>
  <c r="D38" i="42"/>
  <c r="K38" i="42"/>
  <c r="AP85" i="42"/>
  <c r="W85" i="42" s="1"/>
  <c r="AK85" i="42"/>
  <c r="AL85" i="42"/>
  <c r="AH85" i="42"/>
  <c r="Y85" i="42"/>
  <c r="X63" i="42"/>
  <c r="AP63" i="42"/>
  <c r="AI63" i="42" s="1"/>
  <c r="AL63" i="42"/>
  <c r="Z63" i="42"/>
  <c r="AH63" i="42"/>
  <c r="AA63" i="42"/>
  <c r="AC63" i="42"/>
  <c r="AB63" i="42"/>
  <c r="Y63" i="42"/>
  <c r="AN63" i="42"/>
  <c r="AP151" i="41"/>
  <c r="AA151" i="41" s="1"/>
  <c r="AH151" i="41"/>
  <c r="W151" i="41"/>
  <c r="Y151" i="41"/>
  <c r="AM151" i="41"/>
  <c r="Z151" i="41"/>
  <c r="AE151" i="41"/>
  <c r="AN151" i="41"/>
  <c r="AC151" i="41"/>
  <c r="AJ151" i="41"/>
  <c r="AI151" i="41"/>
  <c r="AD151" i="41"/>
  <c r="AF151" i="41"/>
  <c r="AL151" i="41"/>
  <c r="AG151" i="41"/>
  <c r="AM51" i="40"/>
  <c r="AC51" i="40"/>
  <c r="AD51" i="40"/>
  <c r="AJ51" i="40"/>
  <c r="AK51" i="40"/>
  <c r="AE51" i="40"/>
  <c r="AP51" i="40"/>
  <c r="W51" i="40" s="1"/>
  <c r="Y51" i="40"/>
  <c r="AG51" i="40"/>
  <c r="AO51" i="40"/>
  <c r="AL51" i="40"/>
  <c r="AA51" i="40"/>
  <c r="AH51" i="40"/>
  <c r="X51" i="40"/>
  <c r="Z51" i="40"/>
  <c r="AN51" i="40"/>
  <c r="AB51" i="40"/>
  <c r="AF51" i="40"/>
  <c r="S170" i="42"/>
  <c r="T170" i="42"/>
  <c r="O170" i="42"/>
  <c r="M170" i="42"/>
  <c r="U170" i="42"/>
  <c r="N170" i="42"/>
  <c r="P170" i="42"/>
  <c r="Q170" i="42"/>
  <c r="R170" i="42"/>
  <c r="AB12" i="28"/>
  <c r="AP12" i="28"/>
  <c r="AE12" i="28" s="1"/>
  <c r="AH12" i="28"/>
  <c r="AJ12" i="28"/>
  <c r="Y12" i="28"/>
  <c r="AL12" i="28"/>
  <c r="W12" i="28"/>
  <c r="AF12" i="28"/>
  <c r="AN12" i="28"/>
  <c r="AM12" i="28"/>
  <c r="Z12" i="28"/>
  <c r="AK12" i="28"/>
  <c r="X12" i="28"/>
  <c r="AA12" i="28"/>
  <c r="AD12" i="28"/>
  <c r="Q112" i="41"/>
  <c r="M112" i="41"/>
  <c r="N112" i="41"/>
  <c r="U112" i="41"/>
  <c r="R112" i="41"/>
  <c r="T112" i="41"/>
  <c r="O112" i="41"/>
  <c r="P112" i="41"/>
  <c r="S112" i="41"/>
  <c r="U129" i="28"/>
  <c r="R129" i="28"/>
  <c r="P129" i="28"/>
  <c r="O129" i="28"/>
  <c r="N129" i="28"/>
  <c r="M129" i="28"/>
  <c r="T129" i="28"/>
  <c r="S129" i="28"/>
  <c r="Q129" i="28"/>
  <c r="T26" i="28"/>
  <c r="R26" i="28"/>
  <c r="O26" i="28"/>
  <c r="P26" i="28"/>
  <c r="S26" i="28"/>
  <c r="N26" i="28"/>
  <c r="U26" i="28"/>
  <c r="M26" i="28"/>
  <c r="Q26" i="28"/>
  <c r="U67" i="42"/>
  <c r="P67" i="42"/>
  <c r="R67" i="42"/>
  <c r="N67" i="42"/>
  <c r="O67" i="42"/>
  <c r="T67" i="42"/>
  <c r="Q67" i="42"/>
  <c r="S67" i="42"/>
  <c r="M67" i="42"/>
  <c r="O164" i="42"/>
  <c r="T164" i="42"/>
  <c r="U164" i="42"/>
  <c r="S164" i="42"/>
  <c r="Q164" i="42"/>
  <c r="R164" i="42"/>
  <c r="P164" i="42"/>
  <c r="M164" i="42"/>
  <c r="N164" i="42"/>
  <c r="N89" i="42"/>
  <c r="S89" i="42"/>
  <c r="R89" i="42"/>
  <c r="T89" i="42"/>
  <c r="P89" i="42"/>
  <c r="U89" i="42"/>
  <c r="Q89" i="42"/>
  <c r="M89" i="42"/>
  <c r="O89" i="42"/>
  <c r="U151" i="40"/>
  <c r="M151" i="40"/>
  <c r="S151" i="40"/>
  <c r="T151" i="40"/>
  <c r="Q151" i="40"/>
  <c r="R151" i="40"/>
  <c r="P151" i="40"/>
  <c r="O151" i="40"/>
  <c r="N151" i="40"/>
  <c r="R86" i="28"/>
  <c r="T86" i="28"/>
  <c r="Q86" i="28"/>
  <c r="S86" i="28"/>
  <c r="M86" i="28"/>
  <c r="U86" i="28"/>
  <c r="N86" i="28"/>
  <c r="P86" i="28"/>
  <c r="O86" i="28"/>
  <c r="Y97" i="28"/>
  <c r="AP97" i="28"/>
  <c r="AE97" i="28" s="1"/>
  <c r="AJ97" i="28"/>
  <c r="X97" i="28"/>
  <c r="AN97" i="28"/>
  <c r="AH97" i="28"/>
  <c r="W97" i="28"/>
  <c r="AO97" i="28"/>
  <c r="AL97" i="28"/>
  <c r="AI97" i="28"/>
  <c r="AG97" i="28"/>
  <c r="Z97" i="28"/>
  <c r="AA97" i="28"/>
  <c r="AB97" i="28"/>
  <c r="AK97" i="28"/>
  <c r="AP41" i="28"/>
  <c r="AM41" i="28" s="1"/>
  <c r="AA41" i="28"/>
  <c r="Z41" i="28"/>
  <c r="AD41" i="28"/>
  <c r="AE41" i="28"/>
  <c r="AN41" i="28"/>
  <c r="AK41" i="28"/>
  <c r="Y41" i="28"/>
  <c r="AH41" i="28"/>
  <c r="X41" i="28"/>
  <c r="N4" i="41"/>
  <c r="O4" i="41"/>
  <c r="U4" i="41"/>
  <c r="T4" i="41"/>
  <c r="P4" i="41"/>
  <c r="S4" i="41"/>
  <c r="M4" i="41"/>
  <c r="Q4" i="41"/>
  <c r="R4" i="41"/>
  <c r="R138" i="28"/>
  <c r="S138" i="28"/>
  <c r="N138" i="28"/>
  <c r="P138" i="28"/>
  <c r="O138" i="28"/>
  <c r="T138" i="28"/>
  <c r="M138" i="28"/>
  <c r="U138" i="28"/>
  <c r="Q138" i="28"/>
  <c r="Q168" i="28"/>
  <c r="S168" i="28"/>
  <c r="P168" i="28"/>
  <c r="M168" i="28"/>
  <c r="U168" i="28"/>
  <c r="T168" i="28"/>
  <c r="O168" i="28"/>
  <c r="R168" i="28"/>
  <c r="N168" i="28"/>
  <c r="AP68" i="28"/>
  <c r="AC68" i="28" s="1"/>
  <c r="AI68" i="28"/>
  <c r="AK68" i="28"/>
  <c r="AH68" i="28"/>
  <c r="AB68" i="28"/>
  <c r="AL68" i="28"/>
  <c r="AM68" i="28"/>
  <c r="AE68" i="28"/>
  <c r="Y68" i="28"/>
  <c r="AN68" i="28"/>
  <c r="AP55" i="23"/>
  <c r="AK55" i="23"/>
  <c r="W55" i="23"/>
  <c r="Y55" i="23"/>
  <c r="AD55" i="23"/>
  <c r="AE55" i="23"/>
  <c r="Z55" i="23"/>
  <c r="AI55" i="23"/>
  <c r="AJ55" i="23"/>
  <c r="AO55" i="23"/>
  <c r="AA55" i="23"/>
  <c r="AM55" i="23"/>
  <c r="AG55" i="23"/>
  <c r="AB55" i="23"/>
  <c r="AL55" i="23"/>
  <c r="AF55" i="23"/>
  <c r="AH55" i="23"/>
  <c r="AN55" i="23"/>
  <c r="AC55" i="23"/>
  <c r="X55" i="23"/>
  <c r="S157" i="42"/>
  <c r="M157" i="42"/>
  <c r="Q157" i="42"/>
  <c r="P157" i="42"/>
  <c r="U157" i="42"/>
  <c r="N157" i="42"/>
  <c r="T157" i="42"/>
  <c r="R157" i="42"/>
  <c r="O157" i="42"/>
  <c r="AL30" i="28"/>
  <c r="AP30" i="28"/>
  <c r="AK30" i="28" s="1"/>
  <c r="AE30" i="28"/>
  <c r="AF30" i="28"/>
  <c r="AG30" i="28"/>
  <c r="AC30" i="28"/>
  <c r="AB30" i="28"/>
  <c r="AJ30" i="28"/>
  <c r="AI30" i="28"/>
  <c r="Z30" i="28"/>
  <c r="AO30" i="28"/>
  <c r="AH30" i="28"/>
  <c r="AM30" i="28"/>
  <c r="X30" i="28"/>
  <c r="Y30" i="28"/>
  <c r="AP51" i="23"/>
  <c r="AE51" i="23" s="1"/>
  <c r="W51" i="23"/>
  <c r="AK51" i="23"/>
  <c r="AC51" i="23"/>
  <c r="AL51" i="23"/>
  <c r="Y51" i="23"/>
  <c r="Z51" i="23"/>
  <c r="AB51" i="23"/>
  <c r="AG51" i="23"/>
  <c r="AF51" i="23"/>
  <c r="U113" i="42"/>
  <c r="S113" i="42"/>
  <c r="N113" i="42"/>
  <c r="M113" i="42"/>
  <c r="R113" i="42"/>
  <c r="O113" i="42"/>
  <c r="Q113" i="42"/>
  <c r="P113" i="42"/>
  <c r="T113" i="42"/>
  <c r="N114" i="23"/>
  <c r="S114" i="23"/>
  <c r="R114" i="23"/>
  <c r="O114" i="23"/>
  <c r="T114" i="23"/>
  <c r="M114" i="23"/>
  <c r="Q114" i="23"/>
  <c r="U114" i="23"/>
  <c r="P114" i="23"/>
  <c r="E119" i="41"/>
  <c r="G119" i="41"/>
  <c r="H119" i="41"/>
  <c r="J119" i="41"/>
  <c r="K119" i="41"/>
  <c r="D119" i="41"/>
  <c r="I119" i="41"/>
  <c r="F119" i="41"/>
  <c r="C119" i="41"/>
  <c r="N2" i="40"/>
  <c r="U2" i="40"/>
  <c r="Q2" i="40"/>
  <c r="T2" i="40"/>
  <c r="M2" i="40"/>
  <c r="S2" i="40"/>
  <c r="P2" i="40"/>
  <c r="O2" i="40"/>
  <c r="R2" i="40"/>
  <c r="R16" i="40"/>
  <c r="M16" i="40"/>
  <c r="O16" i="40"/>
  <c r="N16" i="40"/>
  <c r="S16" i="40"/>
  <c r="P16" i="40"/>
  <c r="T16" i="40"/>
  <c r="U16" i="40"/>
  <c r="Q16" i="40"/>
  <c r="AP10" i="28"/>
  <c r="AD10" i="28" s="1"/>
  <c r="AE10" i="28"/>
  <c r="AK10" i="28"/>
  <c r="AG10" i="28"/>
  <c r="AF10" i="28"/>
  <c r="Q76" i="41"/>
  <c r="M76" i="41"/>
  <c r="U76" i="41"/>
  <c r="R76" i="41"/>
  <c r="O76" i="41"/>
  <c r="T76" i="41"/>
  <c r="P76" i="41"/>
  <c r="S76" i="41"/>
  <c r="N76" i="41"/>
  <c r="N106" i="28"/>
  <c r="U106" i="28"/>
  <c r="Q106" i="28"/>
  <c r="T106" i="28"/>
  <c r="O106" i="28"/>
  <c r="P106" i="28"/>
  <c r="S106" i="28"/>
  <c r="R106" i="28"/>
  <c r="M106" i="28"/>
  <c r="Q98" i="28"/>
  <c r="O98" i="28"/>
  <c r="R98" i="28"/>
  <c r="S98" i="28"/>
  <c r="U98" i="28"/>
  <c r="M98" i="28"/>
  <c r="T98" i="28"/>
  <c r="P98" i="28"/>
  <c r="N98" i="28"/>
  <c r="M110" i="40"/>
  <c r="N110" i="40"/>
  <c r="O110" i="40"/>
  <c r="S110" i="40"/>
  <c r="U110" i="40"/>
  <c r="T110" i="40"/>
  <c r="R110" i="40"/>
  <c r="Q110" i="40"/>
  <c r="P110" i="40"/>
  <c r="S152" i="40"/>
  <c r="N152" i="40"/>
  <c r="M152" i="40"/>
  <c r="T152" i="40"/>
  <c r="R152" i="40"/>
  <c r="O152" i="40"/>
  <c r="P152" i="40"/>
  <c r="U152" i="40"/>
  <c r="Q152" i="40"/>
  <c r="U2" i="42"/>
  <c r="S2" i="42"/>
  <c r="R2" i="42"/>
  <c r="Q2" i="42"/>
  <c r="P2" i="42"/>
  <c r="T2" i="42"/>
  <c r="N2" i="42"/>
  <c r="M2" i="42"/>
  <c r="O2" i="42"/>
  <c r="E154" i="41"/>
  <c r="K154" i="41"/>
  <c r="H154" i="41"/>
  <c r="J154" i="41"/>
  <c r="F154" i="41"/>
  <c r="I154" i="41"/>
  <c r="G154" i="41"/>
  <c r="C154" i="41"/>
  <c r="D154" i="41"/>
  <c r="AP136" i="23"/>
  <c r="AG136" i="23" s="1"/>
  <c r="AC136" i="23"/>
  <c r="AN136" i="23"/>
  <c r="AD136" i="23"/>
  <c r="AJ136" i="23"/>
  <c r="AO136" i="23"/>
  <c r="AF136" i="23"/>
  <c r="AB136" i="23"/>
  <c r="W136" i="23"/>
  <c r="AH136" i="23"/>
  <c r="N177" i="28"/>
  <c r="Q177" i="28"/>
  <c r="M177" i="28"/>
  <c r="U177" i="28"/>
  <c r="T177" i="28"/>
  <c r="P177" i="28"/>
  <c r="S177" i="28"/>
  <c r="R177" i="28"/>
  <c r="O177" i="28"/>
  <c r="AP39" i="28"/>
  <c r="AF39" i="28" s="1"/>
  <c r="AA39" i="28"/>
  <c r="W39" i="28"/>
  <c r="AO39" i="28"/>
  <c r="AB39" i="28"/>
  <c r="AD39" i="28"/>
  <c r="X39" i="28"/>
  <c r="Z39" i="28"/>
  <c r="Y39" i="28"/>
  <c r="AG39" i="28"/>
  <c r="AL39" i="28"/>
  <c r="AI39" i="28"/>
  <c r="AC39" i="28"/>
  <c r="AE39" i="28"/>
  <c r="AH39" i="28"/>
  <c r="T148" i="42"/>
  <c r="S148" i="42"/>
  <c r="N148" i="42"/>
  <c r="U148" i="42"/>
  <c r="Q148" i="42"/>
  <c r="M148" i="42"/>
  <c r="R148" i="42"/>
  <c r="O148" i="42"/>
  <c r="P148" i="42"/>
  <c r="U56" i="28"/>
  <c r="Q56" i="28"/>
  <c r="P56" i="28"/>
  <c r="T56" i="28"/>
  <c r="M56" i="28"/>
  <c r="S56" i="28"/>
  <c r="R56" i="28"/>
  <c r="O56" i="28"/>
  <c r="N56" i="28"/>
  <c r="AP149" i="28"/>
  <c r="X149" i="28"/>
  <c r="AK149" i="28"/>
  <c r="AL149" i="28"/>
  <c r="Y149" i="28"/>
  <c r="AH149" i="28"/>
  <c r="AJ149" i="28"/>
  <c r="AD149" i="28"/>
  <c r="AG149" i="28"/>
  <c r="Z149" i="28"/>
  <c r="AA149" i="28"/>
  <c r="W149" i="28"/>
  <c r="AO149" i="28"/>
  <c r="AI149" i="28"/>
  <c r="AN149" i="28"/>
  <c r="AC149" i="28"/>
  <c r="AE149" i="28"/>
  <c r="AM149" i="28"/>
  <c r="AF149" i="28"/>
  <c r="AB149" i="28"/>
  <c r="T117" i="41"/>
  <c r="S117" i="41"/>
  <c r="P117" i="41"/>
  <c r="R117" i="41"/>
  <c r="O117" i="41"/>
  <c r="M117" i="41"/>
  <c r="U117" i="41"/>
  <c r="N117" i="41"/>
  <c r="Q117" i="41"/>
  <c r="AP135" i="28"/>
  <c r="AM135" i="28" s="1"/>
  <c r="AA135" i="28"/>
  <c r="AK135" i="28"/>
  <c r="AH135" i="28"/>
  <c r="W135" i="28"/>
  <c r="Y135" i="28"/>
  <c r="Z135" i="28"/>
  <c r="AO135" i="28"/>
  <c r="AD135" i="28"/>
  <c r="AN135" i="28"/>
  <c r="Q54" i="40"/>
  <c r="R54" i="40"/>
  <c r="N54" i="40"/>
  <c r="O54" i="40"/>
  <c r="T54" i="40"/>
  <c r="P54" i="40"/>
  <c r="M54" i="40"/>
  <c r="S54" i="40"/>
  <c r="U54" i="40"/>
  <c r="G118" i="26"/>
  <c r="E118" i="26"/>
  <c r="K118" i="26"/>
  <c r="J118" i="26"/>
  <c r="F118" i="26"/>
  <c r="C118" i="26"/>
  <c r="I118" i="26"/>
  <c r="D118" i="26"/>
  <c r="H118" i="26"/>
  <c r="N175" i="28"/>
  <c r="U175" i="28"/>
  <c r="P175" i="28"/>
  <c r="M175" i="28"/>
  <c r="S175" i="28"/>
  <c r="O175" i="28"/>
  <c r="T175" i="28"/>
  <c r="Q175" i="28"/>
  <c r="R175" i="28"/>
  <c r="Q49" i="41"/>
  <c r="T49" i="41"/>
  <c r="O49" i="41"/>
  <c r="U49" i="41"/>
  <c r="N49" i="41"/>
  <c r="R49" i="41"/>
  <c r="M49" i="41"/>
  <c r="P49" i="41"/>
  <c r="S49" i="41"/>
  <c r="U89" i="41"/>
  <c r="M89" i="41"/>
  <c r="Q89" i="41"/>
  <c r="O89" i="41"/>
  <c r="P89" i="41"/>
  <c r="R89" i="41"/>
  <c r="N89" i="41"/>
  <c r="T89" i="41"/>
  <c r="S89" i="41"/>
  <c r="AP29" i="28"/>
  <c r="X29" i="28" s="1"/>
  <c r="AJ29" i="28"/>
  <c r="AE29" i="28"/>
  <c r="AI29" i="28"/>
  <c r="AM29" i="28"/>
  <c r="Q63" i="41"/>
  <c r="P63" i="41"/>
  <c r="O63" i="41"/>
  <c r="M63" i="41"/>
  <c r="S63" i="41"/>
  <c r="R63" i="41"/>
  <c r="T63" i="41"/>
  <c r="U63" i="41"/>
  <c r="N63" i="41"/>
  <c r="N132" i="28"/>
  <c r="T132" i="28"/>
  <c r="P132" i="28"/>
  <c r="R132" i="28"/>
  <c r="U132" i="28"/>
  <c r="O132" i="28"/>
  <c r="M132" i="28"/>
  <c r="Q132" i="28"/>
  <c r="S132" i="28"/>
  <c r="N71" i="28"/>
  <c r="R71" i="28"/>
  <c r="U71" i="28"/>
  <c r="M71" i="28"/>
  <c r="P71" i="28"/>
  <c r="T71" i="28"/>
  <c r="O71" i="28"/>
  <c r="Q71" i="28"/>
  <c r="S71" i="28"/>
  <c r="P38" i="40"/>
  <c r="Q38" i="40"/>
  <c r="U38" i="40"/>
  <c r="N38" i="40"/>
  <c r="T38" i="40"/>
  <c r="R38" i="40"/>
  <c r="O38" i="40"/>
  <c r="M38" i="40"/>
  <c r="S38" i="40"/>
  <c r="P117" i="28"/>
  <c r="T117" i="28"/>
  <c r="U117" i="28"/>
  <c r="N117" i="28"/>
  <c r="Q117" i="28"/>
  <c r="R117" i="28"/>
  <c r="M117" i="28"/>
  <c r="S117" i="28"/>
  <c r="O117" i="28"/>
  <c r="M110" i="42"/>
  <c r="O110" i="42"/>
  <c r="P110" i="42"/>
  <c r="T110" i="42"/>
  <c r="S110" i="42"/>
  <c r="U110" i="42"/>
  <c r="R110" i="42"/>
  <c r="N110" i="42"/>
  <c r="Q110" i="42"/>
  <c r="Q40" i="28"/>
  <c r="N40" i="28"/>
  <c r="O40" i="28"/>
  <c r="P40" i="28"/>
  <c r="U40" i="28"/>
  <c r="R40" i="28"/>
  <c r="T40" i="28"/>
  <c r="M40" i="28"/>
  <c r="S40" i="28"/>
  <c r="M149" i="41"/>
  <c r="O149" i="41"/>
  <c r="P149" i="41"/>
  <c r="Q149" i="41"/>
  <c r="S149" i="41"/>
  <c r="T149" i="41"/>
  <c r="R149" i="41"/>
  <c r="U149" i="41"/>
  <c r="N149" i="41"/>
  <c r="I27" i="23"/>
  <c r="G27" i="23"/>
  <c r="E27" i="23"/>
  <c r="K27" i="23"/>
  <c r="F27" i="23"/>
  <c r="C27" i="23"/>
  <c r="H27" i="23"/>
  <c r="J27" i="23"/>
  <c r="D27" i="23"/>
  <c r="P43" i="40"/>
  <c r="N43" i="40"/>
  <c r="Q43" i="40"/>
  <c r="S43" i="40"/>
  <c r="U43" i="40"/>
  <c r="R43" i="40"/>
  <c r="T43" i="40"/>
  <c r="O43" i="40"/>
  <c r="M43" i="40"/>
  <c r="T54" i="42"/>
  <c r="S54" i="42"/>
  <c r="O54" i="42"/>
  <c r="N54" i="42"/>
  <c r="Q54" i="42"/>
  <c r="U54" i="42"/>
  <c r="R54" i="42"/>
  <c r="P54" i="42"/>
  <c r="M54" i="42"/>
  <c r="S28" i="28"/>
  <c r="R28" i="28"/>
  <c r="O28" i="28"/>
  <c r="N28" i="28"/>
  <c r="U28" i="28"/>
  <c r="T28" i="28"/>
  <c r="P28" i="28"/>
  <c r="M28" i="28"/>
  <c r="Q28" i="28"/>
  <c r="R7" i="28"/>
  <c r="N7" i="28"/>
  <c r="T7" i="28"/>
  <c r="U7" i="28"/>
  <c r="S7" i="28"/>
  <c r="O7" i="28"/>
  <c r="M7" i="28"/>
  <c r="P7" i="28"/>
  <c r="Q7" i="28"/>
  <c r="T142" i="41"/>
  <c r="U142" i="41"/>
  <c r="O142" i="41"/>
  <c r="N142" i="41"/>
  <c r="S142" i="41"/>
  <c r="R142" i="41"/>
  <c r="Q142" i="41"/>
  <c r="M142" i="41"/>
  <c r="P142" i="41"/>
  <c r="S172" i="40"/>
  <c r="T172" i="40"/>
  <c r="N172" i="40"/>
  <c r="Q172" i="40"/>
  <c r="P172" i="40"/>
  <c r="M172" i="40"/>
  <c r="U172" i="40"/>
  <c r="O172" i="40"/>
  <c r="R172" i="40"/>
  <c r="T39" i="28"/>
  <c r="M39" i="28"/>
  <c r="S39" i="28"/>
  <c r="U39" i="28"/>
  <c r="Q39" i="28"/>
  <c r="P39" i="28"/>
  <c r="R39" i="28"/>
  <c r="N39" i="28"/>
  <c r="O39" i="28"/>
  <c r="O6" i="28"/>
  <c r="P6" i="28"/>
  <c r="S6" i="28"/>
  <c r="N6" i="28"/>
  <c r="M6" i="28"/>
  <c r="T6" i="28"/>
  <c r="R6" i="28"/>
  <c r="Q6" i="28"/>
  <c r="U6" i="28"/>
  <c r="Q130" i="42"/>
  <c r="R130" i="42"/>
  <c r="P130" i="42"/>
  <c r="O130" i="42"/>
  <c r="S130" i="42"/>
  <c r="U130" i="42"/>
  <c r="T130" i="42"/>
  <c r="N130" i="42"/>
  <c r="M130" i="42"/>
  <c r="M83" i="23"/>
  <c r="R83" i="23"/>
  <c r="O83" i="23"/>
  <c r="N83" i="23"/>
  <c r="T83" i="23"/>
  <c r="P83" i="23"/>
  <c r="Q83" i="23"/>
  <c r="U83" i="23"/>
  <c r="S83" i="23"/>
  <c r="M47" i="28"/>
  <c r="T47" i="28"/>
  <c r="S47" i="28"/>
  <c r="P47" i="28"/>
  <c r="N47" i="28"/>
  <c r="R47" i="28"/>
  <c r="U47" i="28"/>
  <c r="O47" i="28"/>
  <c r="Q47" i="28"/>
  <c r="T46" i="42"/>
  <c r="O46" i="42"/>
  <c r="M46" i="42"/>
  <c r="U46" i="42"/>
  <c r="S46" i="42"/>
  <c r="Q46" i="42"/>
  <c r="R46" i="42"/>
  <c r="P46" i="42"/>
  <c r="N46" i="42"/>
  <c r="AP98" i="23"/>
  <c r="Z98" i="23" s="1"/>
  <c r="AI98" i="23"/>
  <c r="AE98" i="23"/>
  <c r="X98" i="23"/>
  <c r="AO98" i="23"/>
  <c r="P88" i="42"/>
  <c r="U88" i="42"/>
  <c r="N88" i="42"/>
  <c r="Q88" i="42"/>
  <c r="T88" i="42"/>
  <c r="O88" i="42"/>
  <c r="R88" i="42"/>
  <c r="M88" i="42"/>
  <c r="S88" i="42"/>
  <c r="AP44" i="23"/>
  <c r="AN44" i="23"/>
  <c r="AJ44" i="23"/>
  <c r="AL44" i="23"/>
  <c r="AA44" i="23"/>
  <c r="AI44" i="23"/>
  <c r="Z44" i="23"/>
  <c r="AH44" i="23"/>
  <c r="AC44" i="23"/>
  <c r="Y44" i="23"/>
  <c r="AB44" i="23"/>
  <c r="AM44" i="23"/>
  <c r="AG44" i="23"/>
  <c r="AO44" i="23"/>
  <c r="AD44" i="23"/>
  <c r="AE44" i="23"/>
  <c r="W44" i="23"/>
  <c r="AK44" i="23"/>
  <c r="X44" i="23"/>
  <c r="AF44" i="23"/>
  <c r="AP148" i="23"/>
  <c r="AB148" i="23"/>
  <c r="X148" i="23"/>
  <c r="AH148" i="23"/>
  <c r="AA148" i="23"/>
  <c r="W148" i="23"/>
  <c r="AG148" i="23"/>
  <c r="AI148" i="23"/>
  <c r="AL148" i="23"/>
  <c r="Y148" i="23"/>
  <c r="AO148" i="23"/>
  <c r="AJ148" i="23"/>
  <c r="AF148" i="23"/>
  <c r="AN148" i="23"/>
  <c r="AK148" i="23"/>
  <c r="AC148" i="23"/>
  <c r="AE148" i="23"/>
  <c r="AM148" i="23"/>
  <c r="Z148" i="23"/>
  <c r="AD148" i="23"/>
  <c r="T33" i="40"/>
  <c r="U33" i="40"/>
  <c r="N33" i="40"/>
  <c r="Q33" i="40"/>
  <c r="O33" i="40"/>
  <c r="S33" i="40"/>
  <c r="M33" i="40"/>
  <c r="P33" i="40"/>
  <c r="R33" i="40"/>
  <c r="S3" i="28"/>
  <c r="R3" i="28"/>
  <c r="N3" i="28"/>
  <c r="O3" i="28"/>
  <c r="P3" i="28"/>
  <c r="Q3" i="28"/>
  <c r="T3" i="28"/>
  <c r="U3" i="28"/>
  <c r="M3" i="28"/>
  <c r="T134" i="42"/>
  <c r="M134" i="42"/>
  <c r="P134" i="42"/>
  <c r="Q134" i="42"/>
  <c r="N134" i="42"/>
  <c r="S134" i="42"/>
  <c r="O134" i="42"/>
  <c r="U134" i="42"/>
  <c r="R134" i="42"/>
  <c r="Q162" i="28"/>
  <c r="M162" i="28"/>
  <c r="U162" i="28"/>
  <c r="R162" i="28"/>
  <c r="N162" i="28"/>
  <c r="T162" i="28"/>
  <c r="P162" i="28"/>
  <c r="S162" i="28"/>
  <c r="O162" i="28"/>
  <c r="P117" i="23"/>
  <c r="N117" i="23"/>
  <c r="O117" i="23"/>
  <c r="T117" i="23"/>
  <c r="S117" i="23"/>
  <c r="R117" i="23"/>
  <c r="M117" i="23"/>
  <c r="U117" i="23"/>
  <c r="Q117" i="23"/>
  <c r="M168" i="40"/>
  <c r="U168" i="40"/>
  <c r="N168" i="40"/>
  <c r="S168" i="40"/>
  <c r="P168" i="40"/>
  <c r="O168" i="40"/>
  <c r="Q168" i="40"/>
  <c r="R168" i="40"/>
  <c r="T168" i="40"/>
  <c r="AP53" i="28"/>
  <c r="W53" i="28" s="1"/>
  <c r="AL53" i="28"/>
  <c r="AN53" i="28"/>
  <c r="AB53" i="28"/>
  <c r="AD53" i="28"/>
  <c r="AE53" i="28"/>
  <c r="AG53" i="28"/>
  <c r="AF53" i="28"/>
  <c r="X53" i="28"/>
  <c r="AM53" i="28"/>
  <c r="AH53" i="28"/>
  <c r="AI53" i="28"/>
  <c r="AK53" i="28"/>
  <c r="Z53" i="28"/>
  <c r="AA53" i="28"/>
  <c r="I67" i="21"/>
  <c r="G67" i="21"/>
  <c r="D67" i="21"/>
  <c r="E67" i="21"/>
  <c r="C67" i="21"/>
  <c r="H67" i="21"/>
  <c r="K67" i="21"/>
  <c r="J67" i="21"/>
  <c r="F67" i="21"/>
  <c r="D96" i="26"/>
  <c r="H96" i="26"/>
  <c r="I96" i="26"/>
  <c r="C96" i="26"/>
  <c r="F96" i="26"/>
  <c r="K96" i="26"/>
  <c r="G96" i="26"/>
  <c r="J96" i="26"/>
  <c r="E96" i="26"/>
  <c r="T95" i="40"/>
  <c r="M95" i="40"/>
  <c r="S95" i="40"/>
  <c r="P95" i="40"/>
  <c r="N95" i="40"/>
  <c r="Q95" i="40"/>
  <c r="U95" i="40"/>
  <c r="O95" i="40"/>
  <c r="R95" i="40"/>
  <c r="O88" i="41"/>
  <c r="P88" i="41"/>
  <c r="T88" i="41"/>
  <c r="S88" i="41"/>
  <c r="R88" i="41"/>
  <c r="N88" i="41"/>
  <c r="U88" i="41"/>
  <c r="Q88" i="41"/>
  <c r="M88" i="41"/>
  <c r="AP71" i="28"/>
  <c r="AF71" i="28" s="1"/>
  <c r="Y71" i="28"/>
  <c r="AD71" i="28"/>
  <c r="X71" i="28"/>
  <c r="AK71" i="28"/>
  <c r="R69" i="40"/>
  <c r="M69" i="40"/>
  <c r="S69" i="40"/>
  <c r="O69" i="40"/>
  <c r="N69" i="40"/>
  <c r="Q69" i="40"/>
  <c r="P69" i="40"/>
  <c r="U69" i="40"/>
  <c r="T69" i="40"/>
  <c r="R135" i="28"/>
  <c r="S135" i="28"/>
  <c r="M135" i="28"/>
  <c r="Q135" i="28"/>
  <c r="U135" i="28"/>
  <c r="N135" i="28"/>
  <c r="O135" i="28"/>
  <c r="T135" i="28"/>
  <c r="P135" i="28"/>
  <c r="M4" i="23"/>
  <c r="O4" i="23"/>
  <c r="S4" i="23"/>
  <c r="P4" i="23"/>
  <c r="U4" i="23"/>
  <c r="N4" i="23"/>
  <c r="R4" i="23"/>
  <c r="T4" i="23"/>
  <c r="Q4" i="23"/>
  <c r="AP19" i="28"/>
  <c r="AJ19" i="28" s="1"/>
  <c r="Z19" i="28"/>
  <c r="X19" i="28"/>
  <c r="W19" i="28"/>
  <c r="AC19" i="28"/>
  <c r="AB19" i="28"/>
  <c r="AL19" i="28"/>
  <c r="AA19" i="28"/>
  <c r="AH19" i="28"/>
  <c r="AP76" i="23"/>
  <c r="AD76" i="23" s="1"/>
  <c r="AO76" i="23"/>
  <c r="AH76" i="23"/>
  <c r="AK76" i="23"/>
  <c r="W76" i="23"/>
  <c r="AG76" i="23"/>
  <c r="AN76" i="23"/>
  <c r="AE76" i="23"/>
  <c r="AI76" i="23"/>
  <c r="AA76" i="23"/>
  <c r="T162" i="41"/>
  <c r="Q162" i="41"/>
  <c r="O162" i="41"/>
  <c r="S162" i="41"/>
  <c r="N162" i="41"/>
  <c r="R162" i="41"/>
  <c r="P162" i="41"/>
  <c r="M162" i="41"/>
  <c r="U162" i="41"/>
  <c r="S51" i="42"/>
  <c r="M51" i="42"/>
  <c r="N51" i="42"/>
  <c r="U51" i="42"/>
  <c r="P51" i="42"/>
  <c r="T51" i="42"/>
  <c r="R51" i="42"/>
  <c r="Q51" i="42"/>
  <c r="O51" i="42"/>
  <c r="S129" i="42"/>
  <c r="Q129" i="42"/>
  <c r="N129" i="42"/>
  <c r="O129" i="42"/>
  <c r="M129" i="42"/>
  <c r="T129" i="42"/>
  <c r="R129" i="42"/>
  <c r="P129" i="42"/>
  <c r="U129" i="42"/>
  <c r="AP12" i="23"/>
  <c r="AG12" i="23"/>
  <c r="W12" i="23"/>
  <c r="Z12" i="23"/>
  <c r="AD12" i="23"/>
  <c r="AF12" i="23"/>
  <c r="AL12" i="23"/>
  <c r="AE12" i="23"/>
  <c r="AN12" i="23"/>
  <c r="AO12" i="23"/>
  <c r="AK12" i="23"/>
  <c r="AA12" i="23"/>
  <c r="AB12" i="23"/>
  <c r="Y12" i="23"/>
  <c r="AH12" i="23"/>
  <c r="AI12" i="23"/>
  <c r="AM12" i="23"/>
  <c r="AC12" i="23"/>
  <c r="X12" i="23"/>
  <c r="AJ12" i="23"/>
  <c r="S155" i="42"/>
  <c r="M155" i="42"/>
  <c r="U155" i="42"/>
  <c r="Q155" i="42"/>
  <c r="O155" i="42"/>
  <c r="T155" i="42"/>
  <c r="P155" i="42"/>
  <c r="R155" i="42"/>
  <c r="N155" i="42"/>
  <c r="AA124" i="23"/>
  <c r="AP124" i="23"/>
  <c r="AN124" i="23" s="1"/>
  <c r="AD124" i="23"/>
  <c r="AJ124" i="23"/>
  <c r="AC124" i="23"/>
  <c r="Z124" i="23"/>
  <c r="AE124" i="23"/>
  <c r="AL124" i="23"/>
  <c r="AK124" i="23"/>
  <c r="Y124" i="23"/>
  <c r="AH124" i="23"/>
  <c r="AI124" i="23"/>
  <c r="W124" i="23"/>
  <c r="AO124" i="23"/>
  <c r="AG124" i="23"/>
  <c r="AP151" i="28"/>
  <c r="AK151" i="28" s="1"/>
  <c r="AI151" i="28"/>
  <c r="Z151" i="28"/>
  <c r="AM151" i="28"/>
  <c r="AN151" i="28"/>
  <c r="AO151" i="28"/>
  <c r="AD151" i="28"/>
  <c r="AG151" i="28"/>
  <c r="W151" i="28"/>
  <c r="AC151" i="28"/>
  <c r="K112" i="21"/>
  <c r="D112" i="21"/>
  <c r="J112" i="21"/>
  <c r="C112" i="21"/>
  <c r="E112" i="21"/>
  <c r="H112" i="21"/>
  <c r="G112" i="21"/>
  <c r="F112" i="21"/>
  <c r="I112" i="21"/>
  <c r="AP101" i="41"/>
  <c r="AL101" i="41" s="1"/>
  <c r="AE101" i="41"/>
  <c r="AI101" i="41"/>
  <c r="AK101" i="41"/>
  <c r="X101" i="41"/>
  <c r="K122" i="28"/>
  <c r="C122" i="28"/>
  <c r="G122" i="28"/>
  <c r="I122" i="28"/>
  <c r="F122" i="28"/>
  <c r="J122" i="28"/>
  <c r="E122" i="28"/>
  <c r="D122" i="28"/>
  <c r="H122" i="28"/>
  <c r="P161" i="40"/>
  <c r="Q161" i="40"/>
  <c r="T161" i="40"/>
  <c r="R161" i="40"/>
  <c r="S161" i="40"/>
  <c r="U161" i="40"/>
  <c r="N161" i="40"/>
  <c r="M161" i="40"/>
  <c r="O161" i="40"/>
  <c r="S123" i="40"/>
  <c r="Q123" i="40"/>
  <c r="T123" i="40"/>
  <c r="U123" i="40"/>
  <c r="O123" i="40"/>
  <c r="P123" i="40"/>
  <c r="M123" i="40"/>
  <c r="N123" i="40"/>
  <c r="R123" i="40"/>
  <c r="W37" i="28"/>
  <c r="AP37" i="28"/>
  <c r="AG37" i="28" s="1"/>
  <c r="AN37" i="28"/>
  <c r="AM37" i="28"/>
  <c r="AB37" i="28"/>
  <c r="Y37" i="28"/>
  <c r="AO37" i="28"/>
  <c r="AD37" i="28"/>
  <c r="X37" i="28"/>
  <c r="AL37" i="28"/>
  <c r="AF37" i="28"/>
  <c r="AC37" i="28"/>
  <c r="AK37" i="28"/>
  <c r="AI37" i="28"/>
  <c r="AH37" i="28"/>
  <c r="Q35" i="42"/>
  <c r="M35" i="42"/>
  <c r="R35" i="42"/>
  <c r="U35" i="42"/>
  <c r="T35" i="42"/>
  <c r="S35" i="42"/>
  <c r="P35" i="42"/>
  <c r="O35" i="42"/>
  <c r="N35" i="42"/>
  <c r="AP167" i="28"/>
  <c r="W167" i="28" s="1"/>
  <c r="Y167" i="28"/>
  <c r="AJ167" i="28"/>
  <c r="AG167" i="28"/>
  <c r="AA167" i="28"/>
  <c r="M25" i="42"/>
  <c r="R25" i="42"/>
  <c r="P25" i="42"/>
  <c r="S25" i="42"/>
  <c r="T25" i="42"/>
  <c r="N25" i="42"/>
  <c r="U25" i="42"/>
  <c r="O25" i="42"/>
  <c r="Q25" i="42"/>
  <c r="AP77" i="28"/>
  <c r="AE77" i="28" s="1"/>
  <c r="AK77" i="28"/>
  <c r="W77" i="28"/>
  <c r="AB77" i="28"/>
  <c r="Z77" i="28"/>
  <c r="D14" i="19"/>
  <c r="I14" i="19"/>
  <c r="K14" i="19"/>
  <c r="H14" i="19"/>
  <c r="C14" i="19"/>
  <c r="F14" i="19"/>
  <c r="E14" i="19"/>
  <c r="G14" i="19"/>
  <c r="J14" i="19"/>
  <c r="O110" i="41"/>
  <c r="S110" i="41"/>
  <c r="P110" i="41"/>
  <c r="N110" i="41"/>
  <c r="U110" i="41"/>
  <c r="R110" i="41"/>
  <c r="M110" i="41"/>
  <c r="Q110" i="41"/>
  <c r="T110" i="41"/>
  <c r="AP11" i="28"/>
  <c r="AB11" i="28" s="1"/>
  <c r="AG11" i="28"/>
  <c r="X11" i="28"/>
  <c r="AO11" i="28"/>
  <c r="Y11" i="28"/>
  <c r="Z11" i="28"/>
  <c r="AH11" i="28"/>
  <c r="AF11" i="28"/>
  <c r="AC11" i="28"/>
  <c r="Q65" i="40"/>
  <c r="U65" i="40"/>
  <c r="P65" i="40"/>
  <c r="M65" i="40"/>
  <c r="N65" i="40"/>
  <c r="R65" i="40"/>
  <c r="T65" i="40"/>
  <c r="S65" i="40"/>
  <c r="O65" i="40"/>
  <c r="J20" i="23"/>
  <c r="C20" i="23"/>
  <c r="K20" i="23"/>
  <c r="E20" i="23"/>
  <c r="G20" i="23"/>
  <c r="H20" i="23"/>
  <c r="D20" i="23"/>
  <c r="I20" i="23"/>
  <c r="F20" i="23"/>
  <c r="N158" i="23"/>
  <c r="R158" i="23"/>
  <c r="Q158" i="23"/>
  <c r="O158" i="23"/>
  <c r="M158" i="23"/>
  <c r="P158" i="23"/>
  <c r="U158" i="23"/>
  <c r="S158" i="23"/>
  <c r="T158" i="23"/>
  <c r="P14" i="23"/>
  <c r="S14" i="23"/>
  <c r="N14" i="23"/>
  <c r="T14" i="23"/>
  <c r="R14" i="23"/>
  <c r="O14" i="23"/>
  <c r="Q14" i="23"/>
  <c r="M14" i="23"/>
  <c r="U14" i="23"/>
  <c r="J105" i="42"/>
  <c r="G105" i="42"/>
  <c r="F105" i="42"/>
  <c r="E105" i="42"/>
  <c r="D105" i="42"/>
  <c r="H105" i="42"/>
  <c r="C105" i="42"/>
  <c r="K105" i="42"/>
  <c r="I105" i="42"/>
  <c r="O52" i="27"/>
  <c r="S52" i="27"/>
  <c r="M52" i="27"/>
  <c r="T52" i="27"/>
  <c r="R52" i="27"/>
  <c r="U52" i="27"/>
  <c r="Q52" i="27"/>
  <c r="P52" i="27"/>
  <c r="N52" i="27"/>
  <c r="AP67" i="28"/>
  <c r="AF67" i="28"/>
  <c r="AE67" i="28"/>
  <c r="AN67" i="28"/>
  <c r="AL67" i="28"/>
  <c r="AD67" i="28"/>
  <c r="AI67" i="28"/>
  <c r="AJ67" i="28"/>
  <c r="AA67" i="28"/>
  <c r="AH67" i="28"/>
  <c r="AM67" i="28"/>
  <c r="W67" i="28"/>
  <c r="AO67" i="28"/>
  <c r="AK67" i="28"/>
  <c r="X67" i="28"/>
  <c r="AG67" i="28"/>
  <c r="Z67" i="28"/>
  <c r="AC67" i="28"/>
  <c r="Y67" i="28"/>
  <c r="AB67" i="28"/>
  <c r="S134" i="41"/>
  <c r="O134" i="41"/>
  <c r="P134" i="41"/>
  <c r="M134" i="41"/>
  <c r="U134" i="41"/>
  <c r="N134" i="41"/>
  <c r="R134" i="41"/>
  <c r="Q134" i="41"/>
  <c r="T134" i="41"/>
  <c r="U174" i="28"/>
  <c r="Q174" i="28"/>
  <c r="P174" i="28"/>
  <c r="T174" i="28"/>
  <c r="M174" i="28"/>
  <c r="R174" i="28"/>
  <c r="S174" i="28"/>
  <c r="N174" i="28"/>
  <c r="O174" i="28"/>
  <c r="D96" i="21"/>
  <c r="G96" i="21"/>
  <c r="J96" i="21"/>
  <c r="F96" i="21"/>
  <c r="E96" i="21"/>
  <c r="I96" i="21"/>
  <c r="C96" i="21"/>
  <c r="K96" i="21"/>
  <c r="H96" i="21"/>
  <c r="AP175" i="28"/>
  <c r="AH175" i="28"/>
  <c r="AD175" i="28"/>
  <c r="AC175" i="28"/>
  <c r="AG175" i="28"/>
  <c r="Z175" i="28"/>
  <c r="AE175" i="28"/>
  <c r="AI175" i="28"/>
  <c r="AF175" i="28"/>
  <c r="AN175" i="28"/>
  <c r="AO175" i="28"/>
  <c r="Y175" i="28"/>
  <c r="AJ175" i="28"/>
  <c r="W175" i="28"/>
  <c r="X175" i="28"/>
  <c r="AA175" i="28"/>
  <c r="AL175" i="28"/>
  <c r="AM175" i="28"/>
  <c r="AB175" i="28"/>
  <c r="AK175" i="28"/>
  <c r="F101" i="41"/>
  <c r="K101" i="41"/>
  <c r="C101" i="41"/>
  <c r="G101" i="41"/>
  <c r="H101" i="41"/>
  <c r="J101" i="41"/>
  <c r="I101" i="41"/>
  <c r="E101" i="41"/>
  <c r="D101" i="41"/>
  <c r="D154" i="21"/>
  <c r="K154" i="21"/>
  <c r="C154" i="21"/>
  <c r="E154" i="21"/>
  <c r="G154" i="21"/>
  <c r="H154" i="21"/>
  <c r="I154" i="21"/>
  <c r="J154" i="21"/>
  <c r="F154" i="21"/>
  <c r="T136" i="40"/>
  <c r="P136" i="40"/>
  <c r="N136" i="40"/>
  <c r="U136" i="40"/>
  <c r="S136" i="40"/>
  <c r="Q136" i="40"/>
  <c r="R136" i="40"/>
  <c r="O136" i="40"/>
  <c r="M136" i="40"/>
  <c r="P139" i="41"/>
  <c r="T139" i="41"/>
  <c r="R139" i="41"/>
  <c r="N139" i="41"/>
  <c r="U139" i="41"/>
  <c r="S139" i="41"/>
  <c r="O139" i="41"/>
  <c r="M139" i="41"/>
  <c r="Q139" i="41"/>
  <c r="H45" i="28"/>
  <c r="F45" i="28"/>
  <c r="I45" i="28"/>
  <c r="E45" i="28"/>
  <c r="D45" i="28"/>
  <c r="G45" i="28"/>
  <c r="K45" i="28"/>
  <c r="J45" i="28"/>
  <c r="C45" i="28"/>
  <c r="R176" i="28"/>
  <c r="P176" i="28"/>
  <c r="N176" i="28"/>
  <c r="T176" i="28"/>
  <c r="S176" i="28"/>
  <c r="O176" i="28"/>
  <c r="U176" i="28"/>
  <c r="Q176" i="28"/>
  <c r="M176" i="28"/>
  <c r="M98" i="23"/>
  <c r="U98" i="23"/>
  <c r="P98" i="23"/>
  <c r="S98" i="23"/>
  <c r="R98" i="23"/>
  <c r="T98" i="23"/>
  <c r="Q98" i="23"/>
  <c r="O98" i="23"/>
  <c r="N98" i="23"/>
  <c r="S12" i="23"/>
  <c r="Q12" i="23"/>
  <c r="P12" i="23"/>
  <c r="T12" i="23"/>
  <c r="M12" i="23"/>
  <c r="N12" i="23"/>
  <c r="U12" i="23"/>
  <c r="O12" i="23"/>
  <c r="R12" i="23"/>
  <c r="U146" i="40"/>
  <c r="N146" i="40"/>
  <c r="M146" i="40"/>
  <c r="O146" i="40"/>
  <c r="T146" i="40"/>
  <c r="R146" i="40"/>
  <c r="Q146" i="40"/>
  <c r="S146" i="40"/>
  <c r="P146" i="40"/>
  <c r="O84" i="42"/>
  <c r="S84" i="42"/>
  <c r="U84" i="42"/>
  <c r="N84" i="42"/>
  <c r="R84" i="42"/>
  <c r="M84" i="42"/>
  <c r="Q84" i="42"/>
  <c r="T84" i="42"/>
  <c r="P84" i="42"/>
  <c r="S87" i="40"/>
  <c r="M87" i="40"/>
  <c r="O87" i="40"/>
  <c r="Q87" i="40"/>
  <c r="T87" i="40"/>
  <c r="R87" i="40"/>
  <c r="N87" i="40"/>
  <c r="U87" i="40"/>
  <c r="P87" i="40"/>
  <c r="C82" i="28"/>
  <c r="J82" i="28"/>
  <c r="E82" i="28"/>
  <c r="D82" i="28"/>
  <c r="K82" i="28"/>
  <c r="I82" i="28"/>
  <c r="H82" i="28"/>
  <c r="F82" i="28"/>
  <c r="G82" i="28"/>
  <c r="H120" i="28"/>
  <c r="D120" i="28"/>
  <c r="J120" i="28"/>
  <c r="I120" i="28"/>
  <c r="E120" i="28"/>
  <c r="G120" i="28"/>
  <c r="F120" i="28"/>
  <c r="K120" i="28"/>
  <c r="C120" i="28"/>
  <c r="Q84" i="40"/>
  <c r="T84" i="40"/>
  <c r="R84" i="40"/>
  <c r="M84" i="40"/>
  <c r="S84" i="40"/>
  <c r="P84" i="40"/>
  <c r="N84" i="40"/>
  <c r="O84" i="40"/>
  <c r="U84" i="40"/>
  <c r="AP120" i="23"/>
  <c r="AF120" i="23" s="1"/>
  <c r="AE120" i="23"/>
  <c r="AC120" i="23"/>
  <c r="AK120" i="23"/>
  <c r="AL120" i="23"/>
  <c r="X120" i="23"/>
  <c r="AH120" i="23"/>
  <c r="AD120" i="23"/>
  <c r="AA120" i="23"/>
  <c r="Y120" i="23"/>
  <c r="AJ120" i="23"/>
  <c r="AO120" i="23"/>
  <c r="AM120" i="23"/>
  <c r="AN120" i="23"/>
  <c r="W120" i="23"/>
  <c r="O21" i="41"/>
  <c r="M21" i="41"/>
  <c r="P21" i="41"/>
  <c r="Q21" i="41"/>
  <c r="R21" i="41"/>
  <c r="N21" i="41"/>
  <c r="U21" i="41"/>
  <c r="T21" i="41"/>
  <c r="S21" i="41"/>
  <c r="AP100" i="23"/>
  <c r="AB100" i="23" s="1"/>
  <c r="X100" i="23"/>
  <c r="AE100" i="23"/>
  <c r="W100" i="23"/>
  <c r="AH100" i="23"/>
  <c r="Y100" i="23"/>
  <c r="AG100" i="23"/>
  <c r="AD100" i="23"/>
  <c r="AI100" i="23"/>
  <c r="AL100" i="23"/>
  <c r="S117" i="40"/>
  <c r="P117" i="40"/>
  <c r="R117" i="40"/>
  <c r="N117" i="40"/>
  <c r="Q117" i="40"/>
  <c r="U117" i="40"/>
  <c r="O117" i="40"/>
  <c r="M117" i="40"/>
  <c r="T117" i="40"/>
  <c r="S147" i="28"/>
  <c r="N147" i="28"/>
  <c r="T147" i="28"/>
  <c r="Q147" i="28"/>
  <c r="O147" i="28"/>
  <c r="U147" i="28"/>
  <c r="P147" i="28"/>
  <c r="R147" i="28"/>
  <c r="M147" i="28"/>
  <c r="O57" i="41"/>
  <c r="M57" i="41"/>
  <c r="U57" i="41"/>
  <c r="Q57" i="41"/>
  <c r="T57" i="41"/>
  <c r="R57" i="41"/>
  <c r="P57" i="41"/>
  <c r="S57" i="41"/>
  <c r="N57" i="41"/>
  <c r="P82" i="42"/>
  <c r="Q82" i="42"/>
  <c r="N82" i="42"/>
  <c r="U82" i="42"/>
  <c r="M82" i="42"/>
  <c r="O82" i="42"/>
  <c r="R82" i="42"/>
  <c r="S82" i="42"/>
  <c r="T82" i="42"/>
  <c r="D3" i="23"/>
  <c r="C3" i="23"/>
  <c r="G3" i="23"/>
  <c r="E3" i="23"/>
  <c r="H3" i="23"/>
  <c r="J3" i="23"/>
  <c r="I3" i="23"/>
  <c r="F3" i="23"/>
  <c r="K3" i="23"/>
  <c r="U158" i="28"/>
  <c r="Q158" i="28"/>
  <c r="T158" i="28"/>
  <c r="S158" i="28"/>
  <c r="R158" i="28"/>
  <c r="O158" i="28"/>
  <c r="M158" i="28"/>
  <c r="P158" i="28"/>
  <c r="N158" i="28"/>
  <c r="T90" i="40"/>
  <c r="P90" i="40"/>
  <c r="N90" i="40"/>
  <c r="R90" i="40"/>
  <c r="S90" i="40"/>
  <c r="U90" i="40"/>
  <c r="Q90" i="40"/>
  <c r="M90" i="40"/>
  <c r="O90" i="40"/>
  <c r="D17" i="40"/>
  <c r="H17" i="40"/>
  <c r="E17" i="40"/>
  <c r="J17" i="40"/>
  <c r="C17" i="40"/>
  <c r="G17" i="40"/>
  <c r="F17" i="40"/>
  <c r="I17" i="40"/>
  <c r="K17" i="40"/>
  <c r="R96" i="28"/>
  <c r="Q96" i="28"/>
  <c r="T96" i="28"/>
  <c r="N96" i="28"/>
  <c r="M96" i="28"/>
  <c r="P96" i="28"/>
  <c r="O96" i="28"/>
  <c r="S96" i="28"/>
  <c r="U96" i="28"/>
  <c r="AP140" i="28"/>
  <c r="AG140" i="28" s="1"/>
  <c r="AL140" i="28"/>
  <c r="AN140" i="28"/>
  <c r="Y140" i="28"/>
  <c r="AC140" i="28"/>
  <c r="AF140" i="28"/>
  <c r="AM140" i="28"/>
  <c r="AI140" i="28"/>
  <c r="AJ140" i="28"/>
  <c r="AD140" i="28"/>
  <c r="O27" i="41"/>
  <c r="S27" i="41"/>
  <c r="M27" i="41"/>
  <c r="Q27" i="41"/>
  <c r="N27" i="41"/>
  <c r="T27" i="41"/>
  <c r="P27" i="41"/>
  <c r="R27" i="41"/>
  <c r="U27" i="41"/>
  <c r="AP161" i="23"/>
  <c r="W161" i="23" s="1"/>
  <c r="AJ161" i="23"/>
  <c r="AO161" i="23"/>
  <c r="AA161" i="23"/>
  <c r="AC161" i="23"/>
  <c r="AP123" i="23"/>
  <c r="AN123" i="23" s="1"/>
  <c r="AK123" i="23"/>
  <c r="AE123" i="23"/>
  <c r="AL123" i="23"/>
  <c r="AG123" i="23"/>
  <c r="AI123" i="23"/>
  <c r="AM123" i="23"/>
  <c r="AA123" i="23"/>
  <c r="AC123" i="23"/>
  <c r="AB123" i="23"/>
  <c r="AJ123" i="23"/>
  <c r="AO123" i="23"/>
  <c r="Z123" i="23"/>
  <c r="AF123" i="23"/>
  <c r="X123" i="23"/>
  <c r="Q118" i="42"/>
  <c r="R118" i="42"/>
  <c r="S118" i="42"/>
  <c r="T118" i="42"/>
  <c r="N118" i="42"/>
  <c r="O118" i="42"/>
  <c r="U118" i="42"/>
  <c r="P118" i="42"/>
  <c r="M118" i="42"/>
  <c r="AJ153" i="28"/>
  <c r="AP153" i="28"/>
  <c r="AB153" i="28"/>
  <c r="AI153" i="28"/>
  <c r="AM153" i="28"/>
  <c r="Z153" i="28"/>
  <c r="AE153" i="28"/>
  <c r="AG153" i="28"/>
  <c r="AD153" i="28"/>
  <c r="AL153" i="28"/>
  <c r="Y153" i="28"/>
  <c r="W153" i="28"/>
  <c r="AA153" i="28"/>
  <c r="AO153" i="28"/>
  <c r="AC153" i="28"/>
  <c r="AN153" i="28"/>
  <c r="AF153" i="28"/>
  <c r="AK153" i="28"/>
  <c r="AH153" i="28"/>
  <c r="X153" i="28"/>
  <c r="S6" i="40"/>
  <c r="N6" i="40"/>
  <c r="Q6" i="40"/>
  <c r="R6" i="40"/>
  <c r="T6" i="40"/>
  <c r="O6" i="40"/>
  <c r="U6" i="40"/>
  <c r="M6" i="40"/>
  <c r="P6" i="40"/>
  <c r="P105" i="40"/>
  <c r="R105" i="40"/>
  <c r="O105" i="40"/>
  <c r="U105" i="40"/>
  <c r="Q105" i="40"/>
  <c r="T105" i="40"/>
  <c r="M105" i="40"/>
  <c r="N105" i="40"/>
  <c r="S105" i="40"/>
  <c r="AP103" i="28"/>
  <c r="AG103" i="28" s="1"/>
  <c r="AM103" i="28"/>
  <c r="AK103" i="28"/>
  <c r="AD103" i="28"/>
  <c r="AL103" i="28"/>
  <c r="M118" i="41"/>
  <c r="P118" i="41"/>
  <c r="N118" i="41"/>
  <c r="Q118" i="41"/>
  <c r="T118" i="41"/>
  <c r="O118" i="41"/>
  <c r="R118" i="41"/>
  <c r="S118" i="41"/>
  <c r="U118" i="41"/>
  <c r="O165" i="41"/>
  <c r="T165" i="41"/>
  <c r="N165" i="41"/>
  <c r="M165" i="41"/>
  <c r="Q165" i="41"/>
  <c r="S165" i="41"/>
  <c r="R165" i="41"/>
  <c r="P165" i="41"/>
  <c r="U165" i="41"/>
  <c r="D145" i="40"/>
  <c r="J145" i="40"/>
  <c r="I145" i="40"/>
  <c r="C145" i="40"/>
  <c r="G145" i="40"/>
  <c r="H145" i="40"/>
  <c r="E145" i="40"/>
  <c r="K145" i="40"/>
  <c r="F145" i="40"/>
  <c r="M36" i="42"/>
  <c r="P36" i="42"/>
  <c r="Q36" i="42"/>
  <c r="S36" i="42"/>
  <c r="U36" i="42"/>
  <c r="T36" i="42"/>
  <c r="N36" i="42"/>
  <c r="R36" i="42"/>
  <c r="O36" i="42"/>
  <c r="O14" i="41"/>
  <c r="M14" i="41"/>
  <c r="S14" i="41"/>
  <c r="U14" i="41"/>
  <c r="Q14" i="41"/>
  <c r="T14" i="41"/>
  <c r="N14" i="41"/>
  <c r="R14" i="41"/>
  <c r="P14" i="41"/>
  <c r="AP159" i="28"/>
  <c r="AI159" i="28" s="1"/>
  <c r="X159" i="28"/>
  <c r="AC159" i="28"/>
  <c r="AG159" i="28"/>
  <c r="W159" i="28"/>
  <c r="P114" i="40"/>
  <c r="T114" i="40"/>
  <c r="Q114" i="40"/>
  <c r="N114" i="40"/>
  <c r="R114" i="40"/>
  <c r="U114" i="40"/>
  <c r="M114" i="40"/>
  <c r="S114" i="40"/>
  <c r="O114" i="40"/>
  <c r="H35" i="19"/>
  <c r="I35" i="19"/>
  <c r="E35" i="19"/>
  <c r="K35" i="19"/>
  <c r="D35" i="19"/>
  <c r="G35" i="19"/>
  <c r="C35" i="19"/>
  <c r="F35" i="19"/>
  <c r="J35" i="19"/>
  <c r="N99" i="28"/>
  <c r="S99" i="28"/>
  <c r="R99" i="28"/>
  <c r="M99" i="28"/>
  <c r="U99" i="28"/>
  <c r="O99" i="28"/>
  <c r="P99" i="28"/>
  <c r="Q99" i="28"/>
  <c r="T99" i="28"/>
  <c r="O17" i="41"/>
  <c r="N17" i="41"/>
  <c r="M17" i="41"/>
  <c r="P17" i="41"/>
  <c r="U17" i="41"/>
  <c r="R17" i="41"/>
  <c r="S17" i="41"/>
  <c r="T17" i="41"/>
  <c r="Q17" i="41"/>
  <c r="M148" i="28"/>
  <c r="P148" i="28"/>
  <c r="N148" i="28"/>
  <c r="U148" i="28"/>
  <c r="R148" i="28"/>
  <c r="S148" i="28"/>
  <c r="T148" i="28"/>
  <c r="Q148" i="28"/>
  <c r="O148" i="28"/>
  <c r="S90" i="28"/>
  <c r="T90" i="28"/>
  <c r="O90" i="28"/>
  <c r="P90" i="28"/>
  <c r="U90" i="28"/>
  <c r="Q90" i="28"/>
  <c r="N90" i="28"/>
  <c r="M90" i="28"/>
  <c r="R90" i="28"/>
  <c r="AN94" i="28"/>
  <c r="AP94" i="28"/>
  <c r="AJ94" i="28" s="1"/>
  <c r="X94" i="28"/>
  <c r="Y94" i="28"/>
  <c r="AC94" i="28"/>
  <c r="AB94" i="28"/>
  <c r="AH94" i="28"/>
  <c r="AA94" i="28"/>
  <c r="AE94" i="28"/>
  <c r="AF94" i="28"/>
  <c r="AM94" i="28"/>
  <c r="AG94" i="28"/>
  <c r="AO94" i="28"/>
  <c r="AI94" i="28"/>
  <c r="W94" i="28"/>
  <c r="M116" i="41"/>
  <c r="P116" i="41"/>
  <c r="S116" i="41"/>
  <c r="O116" i="41"/>
  <c r="Q116" i="41"/>
  <c r="R116" i="41"/>
  <c r="T116" i="41"/>
  <c r="N116" i="41"/>
  <c r="U116" i="41"/>
  <c r="AP101" i="23"/>
  <c r="Y101" i="23" s="1"/>
  <c r="W101" i="23"/>
  <c r="AH101" i="23"/>
  <c r="AB101" i="23"/>
  <c r="X101" i="23"/>
  <c r="AJ101" i="23"/>
  <c r="AD101" i="23"/>
  <c r="AK101" i="23"/>
  <c r="AA101" i="23"/>
  <c r="AN101" i="23"/>
  <c r="AM101" i="23"/>
  <c r="AE101" i="23"/>
  <c r="AI101" i="23"/>
  <c r="AC101" i="23"/>
  <c r="Z101" i="23"/>
  <c r="AP163" i="23"/>
  <c r="AN163" i="23" s="1"/>
  <c r="AO163" i="23"/>
  <c r="AE163" i="23"/>
  <c r="AM163" i="23"/>
  <c r="AF163" i="23"/>
  <c r="N79" i="42"/>
  <c r="P79" i="42"/>
  <c r="R79" i="42"/>
  <c r="T79" i="42"/>
  <c r="U79" i="42"/>
  <c r="M79" i="42"/>
  <c r="Q79" i="42"/>
  <c r="O79" i="42"/>
  <c r="S79" i="42"/>
  <c r="R127" i="41"/>
  <c r="O127" i="41"/>
  <c r="T127" i="41"/>
  <c r="U127" i="41"/>
  <c r="Q127" i="41"/>
  <c r="N127" i="41"/>
  <c r="P127" i="41"/>
  <c r="M127" i="41"/>
  <c r="S127" i="41"/>
  <c r="T17" i="28"/>
  <c r="O17" i="28"/>
  <c r="Q17" i="28"/>
  <c r="P17" i="28"/>
  <c r="R17" i="28"/>
  <c r="M17" i="28"/>
  <c r="U17" i="28"/>
  <c r="N17" i="28"/>
  <c r="S17" i="28"/>
  <c r="AP4" i="28"/>
  <c r="AC4" i="28" s="1"/>
  <c r="AM4" i="28"/>
  <c r="AH4" i="28"/>
  <c r="AF4" i="28"/>
  <c r="AJ4" i="28"/>
  <c r="AG4" i="28"/>
  <c r="AO4" i="28"/>
  <c r="AI4" i="28"/>
  <c r="AD4" i="28"/>
  <c r="AL4" i="28"/>
  <c r="R66" i="42"/>
  <c r="M66" i="42"/>
  <c r="P66" i="42"/>
  <c r="U66" i="42"/>
  <c r="O66" i="42"/>
  <c r="S66" i="42"/>
  <c r="Q66" i="42"/>
  <c r="N66" i="42"/>
  <c r="T66" i="42"/>
  <c r="D10" i="41"/>
  <c r="F10" i="41"/>
  <c r="E10" i="41"/>
  <c r="J10" i="41"/>
  <c r="I10" i="41"/>
  <c r="G10" i="41"/>
  <c r="C10" i="41"/>
  <c r="K10" i="41"/>
  <c r="H10" i="41"/>
  <c r="E94" i="41"/>
  <c r="C94" i="41"/>
  <c r="I94" i="41"/>
  <c r="G94" i="41"/>
  <c r="D94" i="41"/>
  <c r="J94" i="41"/>
  <c r="K94" i="41"/>
  <c r="F94" i="41"/>
  <c r="H94" i="41"/>
  <c r="S167" i="28"/>
  <c r="Q167" i="28"/>
  <c r="R167" i="28"/>
  <c r="P167" i="28"/>
  <c r="O167" i="28"/>
  <c r="N167" i="28"/>
  <c r="M167" i="28"/>
  <c r="U167" i="28"/>
  <c r="T167" i="28"/>
  <c r="AP105" i="28"/>
  <c r="AK105" i="28" s="1"/>
  <c r="AE105" i="28"/>
  <c r="AC105" i="28"/>
  <c r="W105" i="28"/>
  <c r="AF105" i="28"/>
  <c r="X105" i="28"/>
  <c r="AH105" i="28"/>
  <c r="Y105" i="28"/>
  <c r="AL105" i="28"/>
  <c r="Q24" i="42"/>
  <c r="N24" i="42"/>
  <c r="P24" i="42"/>
  <c r="M24" i="42"/>
  <c r="T24" i="42"/>
  <c r="R24" i="42"/>
  <c r="U24" i="42"/>
  <c r="O24" i="42"/>
  <c r="S24" i="42"/>
  <c r="O78" i="23"/>
  <c r="T78" i="23"/>
  <c r="P78" i="23"/>
  <c r="S78" i="23"/>
  <c r="N78" i="23"/>
  <c r="M78" i="23"/>
  <c r="U78" i="23"/>
  <c r="R78" i="23"/>
  <c r="Q78" i="23"/>
  <c r="M78" i="42"/>
  <c r="R78" i="42"/>
  <c r="N78" i="42"/>
  <c r="S78" i="42"/>
  <c r="Q78" i="42"/>
  <c r="P78" i="42"/>
  <c r="O78" i="42"/>
  <c r="T78" i="42"/>
  <c r="U78" i="42"/>
  <c r="N77" i="28"/>
  <c r="T77" i="28"/>
  <c r="Q77" i="28"/>
  <c r="U77" i="28"/>
  <c r="M77" i="28"/>
  <c r="R77" i="28"/>
  <c r="P77" i="28"/>
  <c r="S77" i="28"/>
  <c r="O77" i="28"/>
  <c r="AE88" i="28"/>
  <c r="AP88" i="28"/>
  <c r="AL88" i="28" s="1"/>
  <c r="AH88" i="28"/>
  <c r="AD88" i="28"/>
  <c r="AB88" i="28"/>
  <c r="X88" i="28"/>
  <c r="AF88" i="28"/>
  <c r="AI88" i="28"/>
  <c r="AO88" i="28"/>
  <c r="AM88" i="28"/>
  <c r="AJ88" i="28"/>
  <c r="Y88" i="28"/>
  <c r="AC88" i="28"/>
  <c r="W88" i="28"/>
  <c r="AK88" i="28"/>
  <c r="O128" i="41"/>
  <c r="U128" i="41"/>
  <c r="N128" i="41"/>
  <c r="P128" i="41"/>
  <c r="T128" i="41"/>
  <c r="R128" i="41"/>
  <c r="S128" i="41"/>
  <c r="Q128" i="41"/>
  <c r="M128" i="41"/>
  <c r="AP98" i="28"/>
  <c r="Z98" i="28" s="1"/>
  <c r="AO98" i="28"/>
  <c r="AB98" i="28"/>
  <c r="AE98" i="28"/>
  <c r="Y98" i="28"/>
  <c r="AD98" i="28"/>
  <c r="AA98" i="28"/>
  <c r="AM98" i="28"/>
  <c r="AN98" i="28"/>
  <c r="X98" i="28"/>
  <c r="AJ98" i="28"/>
  <c r="AG98" i="28"/>
  <c r="AL98" i="28"/>
  <c r="AK98" i="28"/>
  <c r="AC98" i="28"/>
  <c r="AP126" i="28"/>
  <c r="AJ126" i="28" s="1"/>
  <c r="AO126" i="28"/>
  <c r="Y126" i="28"/>
  <c r="AN126" i="28"/>
  <c r="M11" i="40"/>
  <c r="O11" i="40"/>
  <c r="Q11" i="40"/>
  <c r="T11" i="40"/>
  <c r="R11" i="40"/>
  <c r="U11" i="40"/>
  <c r="P11" i="40"/>
  <c r="N11" i="40"/>
  <c r="S11" i="40"/>
  <c r="C73" i="42"/>
  <c r="H73" i="42"/>
  <c r="G73" i="42"/>
  <c r="J73" i="42"/>
  <c r="D73" i="42"/>
  <c r="E73" i="42"/>
  <c r="I73" i="42"/>
  <c r="K73" i="42"/>
  <c r="F73" i="42"/>
  <c r="N123" i="41"/>
  <c r="R123" i="41"/>
  <c r="Q123" i="41"/>
  <c r="U123" i="41"/>
  <c r="P123" i="41"/>
  <c r="M123" i="41"/>
  <c r="T123" i="41"/>
  <c r="S123" i="41"/>
  <c r="O123" i="41"/>
  <c r="AP76" i="28"/>
  <c r="AI76" i="28" s="1"/>
  <c r="AK76" i="28"/>
  <c r="AC76" i="28"/>
  <c r="AJ76" i="28"/>
  <c r="AM76" i="28"/>
  <c r="AL76" i="28"/>
  <c r="Y76" i="28"/>
  <c r="AG76" i="28"/>
  <c r="AD76" i="28"/>
  <c r="Z76" i="28"/>
  <c r="AO24" i="28"/>
  <c r="AP24" i="28"/>
  <c r="AK24" i="28" s="1"/>
  <c r="AA24" i="28"/>
  <c r="AC24" i="28"/>
  <c r="Z24" i="28"/>
  <c r="W24" i="28"/>
  <c r="AM24" i="28"/>
  <c r="Y24" i="28"/>
  <c r="AE24" i="28"/>
  <c r="X24" i="28"/>
  <c r="AN24" i="28"/>
  <c r="AI24" i="28"/>
  <c r="AF24" i="28"/>
  <c r="AL24" i="28"/>
  <c r="AH24" i="28"/>
  <c r="T162" i="40"/>
  <c r="R162" i="40"/>
  <c r="P162" i="40"/>
  <c r="Q162" i="40"/>
  <c r="N162" i="40"/>
  <c r="S162" i="40"/>
  <c r="O162" i="40"/>
  <c r="U162" i="40"/>
  <c r="M162" i="40"/>
  <c r="AP9" i="23"/>
  <c r="W9" i="23" s="1"/>
  <c r="X9" i="23"/>
  <c r="AF9" i="23"/>
  <c r="AD9" i="23"/>
  <c r="AK9" i="23"/>
  <c r="Z9" i="23"/>
  <c r="AC9" i="23"/>
  <c r="AI9" i="23"/>
  <c r="AB9" i="23"/>
  <c r="AN9" i="23"/>
  <c r="AG9" i="23"/>
  <c r="AJ9" i="23"/>
  <c r="AM9" i="23"/>
  <c r="AH9" i="23"/>
  <c r="AE9" i="23"/>
  <c r="AP176" i="23"/>
  <c r="Y176" i="23" s="1"/>
  <c r="AA176" i="23"/>
  <c r="AI176" i="23"/>
  <c r="AC176" i="23"/>
  <c r="AM176" i="23"/>
  <c r="R15" i="40"/>
  <c r="Q15" i="40"/>
  <c r="T15" i="40"/>
  <c r="S15" i="40"/>
  <c r="M15" i="40"/>
  <c r="O15" i="40"/>
  <c r="P15" i="40"/>
  <c r="U15" i="40"/>
  <c r="N15" i="40"/>
  <c r="O62" i="40"/>
  <c r="S62" i="40"/>
  <c r="R62" i="40"/>
  <c r="M62" i="40"/>
  <c r="Q62" i="40"/>
  <c r="T62" i="40"/>
  <c r="P62" i="40"/>
  <c r="U62" i="40"/>
  <c r="N62" i="40"/>
  <c r="M76" i="28"/>
  <c r="S76" i="28"/>
  <c r="N76" i="28"/>
  <c r="P76" i="28"/>
  <c r="O76" i="28"/>
  <c r="Q76" i="28"/>
  <c r="R76" i="28"/>
  <c r="U76" i="28"/>
  <c r="T76" i="28"/>
  <c r="U135" i="42"/>
  <c r="Q135" i="42"/>
  <c r="R135" i="42"/>
  <c r="O135" i="42"/>
  <c r="S135" i="42"/>
  <c r="P135" i="42"/>
  <c r="N135" i="42"/>
  <c r="M135" i="42"/>
  <c r="T135" i="42"/>
  <c r="E77" i="41"/>
  <c r="D77" i="41"/>
  <c r="H77" i="41"/>
  <c r="K77" i="41"/>
  <c r="C77" i="41"/>
  <c r="I77" i="41"/>
  <c r="G77" i="41"/>
  <c r="F77" i="41"/>
  <c r="J77" i="41"/>
  <c r="AI49" i="42"/>
  <c r="AP49" i="42"/>
  <c r="AF49" i="42"/>
  <c r="AE49" i="42"/>
  <c r="AJ49" i="42"/>
  <c r="AO49" i="42"/>
  <c r="AD49" i="42"/>
  <c r="Y49" i="42"/>
  <c r="AL49" i="42"/>
  <c r="AG49" i="42"/>
  <c r="X49" i="42"/>
  <c r="W49" i="42"/>
  <c r="AK49" i="42"/>
  <c r="AM49" i="42"/>
  <c r="AA49" i="42"/>
  <c r="AC49" i="42"/>
  <c r="Z49" i="42"/>
  <c r="AH49" i="42"/>
  <c r="AB49" i="42"/>
  <c r="AN49" i="42"/>
  <c r="AP139" i="28"/>
  <c r="Y139" i="28" s="1"/>
  <c r="AK139" i="28"/>
  <c r="AC139" i="28"/>
  <c r="AG139" i="28"/>
  <c r="AN139" i="28"/>
  <c r="P120" i="23"/>
  <c r="Q120" i="23"/>
  <c r="T120" i="23"/>
  <c r="M120" i="23"/>
  <c r="S120" i="23"/>
  <c r="O120" i="23"/>
  <c r="N120" i="23"/>
  <c r="U120" i="23"/>
  <c r="R120" i="23"/>
  <c r="AP91" i="41"/>
  <c r="AA91" i="41" s="1"/>
  <c r="AF91" i="41"/>
  <c r="AO91" i="41"/>
  <c r="Z91" i="41"/>
  <c r="W91" i="41"/>
  <c r="AG91" i="41"/>
  <c r="AJ91" i="41"/>
  <c r="AE91" i="41"/>
  <c r="AC91" i="41"/>
  <c r="AI91" i="41"/>
  <c r="I47" i="19"/>
  <c r="H47" i="19"/>
  <c r="J47" i="19"/>
  <c r="C47" i="19"/>
  <c r="F47" i="19"/>
  <c r="E47" i="19"/>
  <c r="D47" i="19"/>
  <c r="G47" i="19"/>
  <c r="K47" i="19"/>
  <c r="I19" i="23"/>
  <c r="D19" i="23"/>
  <c r="F19" i="23"/>
  <c r="J19" i="23"/>
  <c r="H19" i="23"/>
  <c r="G19" i="23"/>
  <c r="C19" i="23"/>
  <c r="K19" i="23"/>
  <c r="E19" i="23"/>
  <c r="N94" i="40"/>
  <c r="S94" i="40"/>
  <c r="O94" i="40"/>
  <c r="Q94" i="40"/>
  <c r="M94" i="40"/>
  <c r="T94" i="40"/>
  <c r="P94" i="40"/>
  <c r="R94" i="40"/>
  <c r="U94" i="40"/>
  <c r="Q103" i="23"/>
  <c r="O103" i="23"/>
  <c r="T103" i="23"/>
  <c r="P103" i="23"/>
  <c r="U103" i="23"/>
  <c r="M103" i="23"/>
  <c r="S103" i="23"/>
  <c r="R103" i="23"/>
  <c r="N103" i="23"/>
  <c r="R21" i="23"/>
  <c r="U21" i="23"/>
  <c r="T21" i="23"/>
  <c r="M21" i="23"/>
  <c r="N21" i="23"/>
  <c r="P21" i="23"/>
  <c r="Q21" i="23"/>
  <c r="O21" i="23"/>
  <c r="S21" i="23"/>
  <c r="N130" i="40"/>
  <c r="T130" i="40"/>
  <c r="R130" i="40"/>
  <c r="P130" i="40"/>
  <c r="Q130" i="40"/>
  <c r="M130" i="40"/>
  <c r="O130" i="40"/>
  <c r="S130" i="40"/>
  <c r="U130" i="40"/>
  <c r="F165" i="28"/>
  <c r="I165" i="28"/>
  <c r="D165" i="28"/>
  <c r="J165" i="28"/>
  <c r="E165" i="28"/>
  <c r="H165" i="28"/>
  <c r="C165" i="28"/>
  <c r="K165" i="28"/>
  <c r="G165" i="28"/>
  <c r="N160" i="23"/>
  <c r="M160" i="23"/>
  <c r="O160" i="23"/>
  <c r="R160" i="23"/>
  <c r="Q160" i="23"/>
  <c r="T160" i="23"/>
  <c r="U160" i="23"/>
  <c r="S160" i="23"/>
  <c r="P160" i="23"/>
  <c r="H128" i="23"/>
  <c r="G128" i="23"/>
  <c r="D128" i="23"/>
  <c r="I128" i="23"/>
  <c r="E128" i="23"/>
  <c r="F128" i="23"/>
  <c r="J128" i="23"/>
  <c r="K128" i="23"/>
  <c r="C128" i="23"/>
  <c r="G62" i="26"/>
  <c r="H62" i="26"/>
  <c r="D62" i="26"/>
  <c r="K62" i="26"/>
  <c r="F62" i="26"/>
  <c r="J62" i="26"/>
  <c r="I62" i="26"/>
  <c r="E62" i="26"/>
  <c r="C62" i="26"/>
  <c r="AP107" i="40"/>
  <c r="AH107" i="40" s="1"/>
  <c r="AJ107" i="40"/>
  <c r="AD107" i="40"/>
  <c r="AN107" i="40"/>
  <c r="K110" i="21"/>
  <c r="D110" i="21"/>
  <c r="G110" i="21"/>
  <c r="I110" i="21"/>
  <c r="C110" i="21"/>
  <c r="H110" i="21"/>
  <c r="J110" i="21"/>
  <c r="E110" i="21"/>
  <c r="F110" i="21"/>
  <c r="G19" i="19"/>
  <c r="E19" i="19"/>
  <c r="H19" i="19"/>
  <c r="C19" i="19"/>
  <c r="D19" i="19"/>
  <c r="J19" i="19"/>
  <c r="F19" i="19"/>
  <c r="I19" i="19"/>
  <c r="K19" i="19"/>
  <c r="AP47" i="28"/>
  <c r="AF47" i="28" s="1"/>
  <c r="AO47" i="28"/>
  <c r="Y47" i="28"/>
  <c r="AA47" i="28"/>
  <c r="AE47" i="28"/>
  <c r="AH47" i="28"/>
  <c r="AM47" i="28"/>
  <c r="AD47" i="28"/>
  <c r="AN47" i="28"/>
  <c r="Z47" i="28"/>
  <c r="U89" i="28"/>
  <c r="T89" i="28"/>
  <c r="M89" i="28"/>
  <c r="P89" i="28"/>
  <c r="R89" i="28"/>
  <c r="Q89" i="28"/>
  <c r="N89" i="28"/>
  <c r="O89" i="28"/>
  <c r="S89" i="28"/>
  <c r="R166" i="42"/>
  <c r="O166" i="42"/>
  <c r="T166" i="42"/>
  <c r="S166" i="42"/>
  <c r="N166" i="42"/>
  <c r="Q166" i="42"/>
  <c r="M166" i="42"/>
  <c r="P166" i="42"/>
  <c r="U166" i="42"/>
  <c r="H174" i="23"/>
  <c r="J174" i="23"/>
  <c r="K174" i="23"/>
  <c r="E174" i="23"/>
  <c r="G174" i="23"/>
  <c r="D174" i="23"/>
  <c r="C174" i="23"/>
  <c r="F174" i="23"/>
  <c r="I174" i="23"/>
  <c r="J36" i="26"/>
  <c r="G36" i="26"/>
  <c r="F36" i="26"/>
  <c r="H36" i="26"/>
  <c r="E36" i="26"/>
  <c r="C36" i="26"/>
  <c r="I36" i="26"/>
  <c r="K36" i="26"/>
  <c r="D36" i="26"/>
  <c r="C72" i="42"/>
  <c r="F72" i="42"/>
  <c r="G72" i="42"/>
  <c r="H72" i="42"/>
  <c r="E72" i="42"/>
  <c r="D72" i="42"/>
  <c r="I72" i="42"/>
  <c r="J72" i="42"/>
  <c r="K72" i="42"/>
  <c r="F160" i="23"/>
  <c r="H160" i="23"/>
  <c r="E160" i="23"/>
  <c r="K160" i="23"/>
  <c r="G160" i="23"/>
  <c r="C160" i="23"/>
  <c r="I160" i="23"/>
  <c r="J160" i="23"/>
  <c r="D160" i="23"/>
  <c r="I89" i="26"/>
  <c r="C89" i="26"/>
  <c r="F89" i="26"/>
  <c r="G89" i="26"/>
  <c r="K89" i="26"/>
  <c r="E89" i="26"/>
  <c r="J89" i="26"/>
  <c r="H89" i="26"/>
  <c r="D89" i="26"/>
  <c r="O53" i="40"/>
  <c r="S53" i="40"/>
  <c r="N53" i="40"/>
  <c r="P53" i="40"/>
  <c r="M53" i="40"/>
  <c r="R53" i="40"/>
  <c r="T53" i="40"/>
  <c r="Q53" i="40"/>
  <c r="U53" i="40"/>
  <c r="C170" i="23"/>
  <c r="H170" i="23"/>
  <c r="E170" i="23"/>
  <c r="J170" i="23"/>
  <c r="F170" i="23"/>
  <c r="G170" i="23"/>
  <c r="D170" i="23"/>
  <c r="K170" i="23"/>
  <c r="I170" i="23"/>
  <c r="R27" i="42"/>
  <c r="U27" i="42"/>
  <c r="O27" i="42"/>
  <c r="N27" i="42"/>
  <c r="T27" i="42"/>
  <c r="M27" i="42"/>
  <c r="Q27" i="42"/>
  <c r="S27" i="42"/>
  <c r="P27" i="42"/>
  <c r="T113" i="40"/>
  <c r="O113" i="40"/>
  <c r="S113" i="40"/>
  <c r="Q113" i="40"/>
  <c r="U113" i="40"/>
  <c r="P113" i="40"/>
  <c r="R113" i="40"/>
  <c r="M113" i="40"/>
  <c r="N113" i="40"/>
  <c r="R75" i="23"/>
  <c r="S75" i="23"/>
  <c r="U75" i="23"/>
  <c r="M75" i="23"/>
  <c r="O75" i="23"/>
  <c r="Q75" i="23"/>
  <c r="T75" i="23"/>
  <c r="P75" i="23"/>
  <c r="N75" i="23"/>
  <c r="T98" i="41"/>
  <c r="N98" i="41"/>
  <c r="R98" i="41"/>
  <c r="U98" i="41"/>
  <c r="O98" i="41"/>
  <c r="S98" i="41"/>
  <c r="P98" i="41"/>
  <c r="M98" i="41"/>
  <c r="Q98" i="41"/>
  <c r="P68" i="41"/>
  <c r="U68" i="41"/>
  <c r="R68" i="41"/>
  <c r="N68" i="41"/>
  <c r="O68" i="41"/>
  <c r="S68" i="41"/>
  <c r="M68" i="41"/>
  <c r="T68" i="41"/>
  <c r="Q68" i="41"/>
  <c r="G24" i="40"/>
  <c r="E24" i="40"/>
  <c r="F24" i="40"/>
  <c r="J24" i="40"/>
  <c r="D24" i="40"/>
  <c r="H24" i="40"/>
  <c r="K24" i="40"/>
  <c r="I24" i="40"/>
  <c r="C24" i="40"/>
  <c r="M8" i="40"/>
  <c r="P8" i="40"/>
  <c r="R8" i="40"/>
  <c r="U8" i="40"/>
  <c r="O8" i="40"/>
  <c r="N8" i="40"/>
  <c r="T8" i="40"/>
  <c r="Q8" i="40"/>
  <c r="S8" i="40"/>
  <c r="R114" i="42"/>
  <c r="Q114" i="42"/>
  <c r="M114" i="42"/>
  <c r="U114" i="42"/>
  <c r="S114" i="42"/>
  <c r="N114" i="42"/>
  <c r="P114" i="42"/>
  <c r="T114" i="42"/>
  <c r="O114" i="42"/>
  <c r="AP22" i="28"/>
  <c r="AH22" i="28" s="1"/>
  <c r="AE22" i="28"/>
  <c r="AI22" i="28"/>
  <c r="X22" i="28"/>
  <c r="AD22" i="28"/>
  <c r="Y22" i="28"/>
  <c r="AO22" i="28"/>
  <c r="AC22" i="28"/>
  <c r="Z22" i="28"/>
  <c r="AA22" i="28"/>
  <c r="AB22" i="28"/>
  <c r="AF22" i="28"/>
  <c r="AM22" i="28"/>
  <c r="AK22" i="28"/>
  <c r="AN22" i="28"/>
  <c r="AP137" i="23"/>
  <c r="AD137" i="23" s="1"/>
  <c r="AM137" i="23"/>
  <c r="AK137" i="23"/>
  <c r="AH137" i="23"/>
  <c r="AF137" i="23"/>
  <c r="W137" i="23"/>
  <c r="Y137" i="23"/>
  <c r="AA137" i="23"/>
  <c r="AC137" i="23"/>
  <c r="AE137" i="23"/>
  <c r="Z137" i="23"/>
  <c r="AI137" i="23"/>
  <c r="AB137" i="23"/>
  <c r="AL137" i="23"/>
  <c r="AG137" i="23"/>
  <c r="S11" i="28"/>
  <c r="R11" i="28"/>
  <c r="M11" i="28"/>
  <c r="O11" i="28"/>
  <c r="T11" i="28"/>
  <c r="N11" i="28"/>
  <c r="P11" i="28"/>
  <c r="U11" i="28"/>
  <c r="Q11" i="28"/>
  <c r="N73" i="40"/>
  <c r="S73" i="40"/>
  <c r="R73" i="40"/>
  <c r="M73" i="40"/>
  <c r="T73" i="40"/>
  <c r="U73" i="40"/>
  <c r="P73" i="40"/>
  <c r="O73" i="40"/>
  <c r="Q73" i="40"/>
  <c r="M47" i="23"/>
  <c r="S47" i="23"/>
  <c r="P47" i="23"/>
  <c r="R47" i="23"/>
  <c r="Q47" i="23"/>
  <c r="T47" i="23"/>
  <c r="O47" i="23"/>
  <c r="U47" i="23"/>
  <c r="N47" i="23"/>
  <c r="Q175" i="42"/>
  <c r="M175" i="42"/>
  <c r="S175" i="42"/>
  <c r="U175" i="42"/>
  <c r="O175" i="42"/>
  <c r="N175" i="42"/>
  <c r="T175" i="42"/>
  <c r="P175" i="42"/>
  <c r="R175" i="42"/>
  <c r="U82" i="40"/>
  <c r="N82" i="40"/>
  <c r="Q82" i="40"/>
  <c r="P82" i="40"/>
  <c r="O82" i="40"/>
  <c r="M82" i="40"/>
  <c r="T82" i="40"/>
  <c r="S82" i="40"/>
  <c r="R82" i="40"/>
  <c r="Q122" i="28"/>
  <c r="P122" i="28"/>
  <c r="R122" i="28"/>
  <c r="U122" i="28"/>
  <c r="T122" i="28"/>
  <c r="S122" i="28"/>
  <c r="M122" i="28"/>
  <c r="O122" i="28"/>
  <c r="N122" i="28"/>
  <c r="Q169" i="42"/>
  <c r="S169" i="42"/>
  <c r="R169" i="42"/>
  <c r="U169" i="42"/>
  <c r="N169" i="42"/>
  <c r="T169" i="42"/>
  <c r="M169" i="42"/>
  <c r="O169" i="42"/>
  <c r="P169" i="42"/>
  <c r="AP8" i="40"/>
  <c r="AA8" i="40" s="1"/>
  <c r="Z8" i="40"/>
  <c r="AN8" i="40"/>
  <c r="AF8" i="40"/>
  <c r="AO8" i="40"/>
  <c r="AI8" i="40"/>
  <c r="AJ8" i="40"/>
  <c r="AM8" i="40"/>
  <c r="X8" i="40"/>
  <c r="AL8" i="40"/>
  <c r="I165" i="42"/>
  <c r="H165" i="42"/>
  <c r="C165" i="42"/>
  <c r="F165" i="42"/>
  <c r="D165" i="42"/>
  <c r="G165" i="42"/>
  <c r="K165" i="42"/>
  <c r="J165" i="42"/>
  <c r="E165" i="42"/>
  <c r="AP31" i="41"/>
  <c r="AG31" i="41" s="1"/>
  <c r="Z31" i="41"/>
  <c r="AH31" i="41"/>
  <c r="AJ31" i="41"/>
  <c r="Y31" i="41"/>
  <c r="AI31" i="41"/>
  <c r="AN31" i="41"/>
  <c r="X31" i="41"/>
  <c r="W31" i="41"/>
  <c r="AM31" i="41"/>
  <c r="AD31" i="41"/>
  <c r="AE31" i="41"/>
  <c r="AA31" i="41"/>
  <c r="AB31" i="41"/>
  <c r="AC31" i="41"/>
  <c r="S63" i="23"/>
  <c r="Q63" i="23"/>
  <c r="R63" i="23"/>
  <c r="T63" i="23"/>
  <c r="U63" i="23"/>
  <c r="O63" i="23"/>
  <c r="N63" i="23"/>
  <c r="M63" i="23"/>
  <c r="P63" i="23"/>
  <c r="T177" i="40"/>
  <c r="N177" i="40"/>
  <c r="O177" i="40"/>
  <c r="U177" i="40"/>
  <c r="M177" i="40"/>
  <c r="P177" i="40"/>
  <c r="Q177" i="40"/>
  <c r="S177" i="40"/>
  <c r="R177" i="40"/>
  <c r="AP123" i="28"/>
  <c r="AE123" i="28"/>
  <c r="X123" i="28"/>
  <c r="AA123" i="28"/>
  <c r="AD123" i="28"/>
  <c r="AL123" i="28"/>
  <c r="AM123" i="28"/>
  <c r="W123" i="28"/>
  <c r="AK123" i="28"/>
  <c r="Y123" i="28"/>
  <c r="AJ123" i="28"/>
  <c r="AG123" i="28"/>
  <c r="AN123" i="28"/>
  <c r="AC123" i="28"/>
  <c r="AH123" i="28"/>
  <c r="AI123" i="28"/>
  <c r="AO123" i="28"/>
  <c r="AB123" i="28"/>
  <c r="AF123" i="28"/>
  <c r="Z123" i="28"/>
  <c r="M167" i="23"/>
  <c r="S167" i="23"/>
  <c r="N167" i="23"/>
  <c r="T167" i="23"/>
  <c r="O167" i="23"/>
  <c r="P167" i="23"/>
  <c r="R167" i="23"/>
  <c r="Q167" i="23"/>
  <c r="U167" i="23"/>
  <c r="H43" i="28"/>
  <c r="D43" i="28"/>
  <c r="I43" i="28"/>
  <c r="K43" i="28"/>
  <c r="E43" i="28"/>
  <c r="J43" i="28"/>
  <c r="C43" i="28"/>
  <c r="G43" i="28"/>
  <c r="F43" i="28"/>
  <c r="D53" i="21"/>
  <c r="J53" i="21"/>
  <c r="G53" i="21"/>
  <c r="E53" i="21"/>
  <c r="C53" i="21"/>
  <c r="I53" i="21"/>
  <c r="F53" i="21"/>
  <c r="H53" i="21"/>
  <c r="K53" i="21"/>
  <c r="E149" i="26"/>
  <c r="H149" i="26"/>
  <c r="F149" i="26"/>
  <c r="J149" i="26"/>
  <c r="K149" i="26"/>
  <c r="C149" i="26"/>
  <c r="G149" i="26"/>
  <c r="D149" i="26"/>
  <c r="I149" i="26"/>
  <c r="P67" i="40"/>
  <c r="O67" i="40"/>
  <c r="Q67" i="40"/>
  <c r="N67" i="40"/>
  <c r="S67" i="40"/>
  <c r="M67" i="40"/>
  <c r="T67" i="40"/>
  <c r="R67" i="40"/>
  <c r="U67" i="40"/>
  <c r="D129" i="26"/>
  <c r="G129" i="26"/>
  <c r="I129" i="26"/>
  <c r="F129" i="26"/>
  <c r="K129" i="26"/>
  <c r="E129" i="26"/>
  <c r="C129" i="26"/>
  <c r="H129" i="26"/>
  <c r="J129" i="26"/>
  <c r="R48" i="40"/>
  <c r="Q48" i="40"/>
  <c r="S48" i="40"/>
  <c r="O48" i="40"/>
  <c r="U48" i="40"/>
  <c r="N48" i="40"/>
  <c r="M48" i="40"/>
  <c r="T48" i="40"/>
  <c r="P48" i="40"/>
  <c r="AP27" i="23"/>
  <c r="AD27" i="23" s="1"/>
  <c r="AA27" i="23"/>
  <c r="Z27" i="23"/>
  <c r="X27" i="23"/>
  <c r="AL27" i="23"/>
  <c r="AO27" i="23"/>
  <c r="AB27" i="23"/>
  <c r="AH27" i="23"/>
  <c r="W27" i="23"/>
  <c r="AJ27" i="23"/>
  <c r="N133" i="28"/>
  <c r="R133" i="28"/>
  <c r="U133" i="28"/>
  <c r="Q133" i="28"/>
  <c r="P133" i="28"/>
  <c r="S133" i="28"/>
  <c r="M133" i="28"/>
  <c r="O133" i="28"/>
  <c r="T133" i="28"/>
  <c r="Q138" i="42"/>
  <c r="O138" i="42"/>
  <c r="S138" i="42"/>
  <c r="T138" i="42"/>
  <c r="U138" i="42"/>
  <c r="M138" i="42"/>
  <c r="R138" i="42"/>
  <c r="N138" i="42"/>
  <c r="P138" i="42"/>
  <c r="P96" i="42"/>
  <c r="O96" i="42"/>
  <c r="Q96" i="42"/>
  <c r="R96" i="42"/>
  <c r="N96" i="42"/>
  <c r="M96" i="42"/>
  <c r="U96" i="42"/>
  <c r="T96" i="42"/>
  <c r="S96" i="42"/>
  <c r="O172" i="23"/>
  <c r="N172" i="23"/>
  <c r="P172" i="23"/>
  <c r="T172" i="23"/>
  <c r="Q172" i="23"/>
  <c r="S172" i="23"/>
  <c r="R172" i="23"/>
  <c r="M172" i="23"/>
  <c r="U172" i="23"/>
  <c r="G67" i="40"/>
  <c r="D67" i="40"/>
  <c r="C67" i="40"/>
  <c r="K67" i="40"/>
  <c r="I67" i="40"/>
  <c r="J67" i="40"/>
  <c r="E67" i="40"/>
  <c r="F67" i="40"/>
  <c r="H67" i="40"/>
  <c r="I147" i="26"/>
  <c r="E147" i="26"/>
  <c r="F147" i="26"/>
  <c r="G147" i="26"/>
  <c r="J147" i="26"/>
  <c r="C147" i="26"/>
  <c r="K147" i="26"/>
  <c r="H147" i="26"/>
  <c r="D147" i="26"/>
  <c r="E144" i="28"/>
  <c r="G144" i="28"/>
  <c r="D144" i="28"/>
  <c r="C144" i="28"/>
  <c r="K144" i="28"/>
  <c r="H144" i="28"/>
  <c r="I144" i="28"/>
  <c r="J144" i="28"/>
  <c r="F144" i="28"/>
  <c r="Q43" i="23"/>
  <c r="R43" i="23"/>
  <c r="O43" i="23"/>
  <c r="M43" i="23"/>
  <c r="S43" i="23"/>
  <c r="T43" i="23"/>
  <c r="N43" i="23"/>
  <c r="P43" i="23"/>
  <c r="U43" i="23"/>
  <c r="R20" i="42"/>
  <c r="O20" i="42"/>
  <c r="S20" i="42"/>
  <c r="T20" i="42"/>
  <c r="N20" i="42"/>
  <c r="U20" i="42"/>
  <c r="Q20" i="42"/>
  <c r="P20" i="42"/>
  <c r="M20" i="42"/>
  <c r="AP13" i="28"/>
  <c r="AM13" i="28" s="1"/>
  <c r="AF13" i="28"/>
  <c r="Y13" i="28"/>
  <c r="X13" i="28"/>
  <c r="W13" i="28"/>
  <c r="AG13" i="28"/>
  <c r="AN13" i="28"/>
  <c r="AK13" i="28"/>
  <c r="Z13" i="28"/>
  <c r="AO13" i="28"/>
  <c r="M143" i="23"/>
  <c r="U143" i="23"/>
  <c r="N143" i="23"/>
  <c r="R143" i="23"/>
  <c r="P143" i="23"/>
  <c r="Q143" i="23"/>
  <c r="T143" i="23"/>
  <c r="O143" i="23"/>
  <c r="S143" i="23"/>
  <c r="I68" i="21"/>
  <c r="K68" i="21"/>
  <c r="E68" i="21"/>
  <c r="G68" i="21"/>
  <c r="F68" i="21"/>
  <c r="D68" i="21"/>
  <c r="H68" i="21"/>
  <c r="J68" i="21"/>
  <c r="C68" i="21"/>
  <c r="I173" i="40"/>
  <c r="G173" i="40"/>
  <c r="K173" i="40"/>
  <c r="E173" i="40"/>
  <c r="F173" i="40"/>
  <c r="D173" i="40"/>
  <c r="C173" i="40"/>
  <c r="J173" i="40"/>
  <c r="H173" i="40"/>
  <c r="F75" i="23"/>
  <c r="H75" i="23"/>
  <c r="E75" i="23"/>
  <c r="D75" i="23"/>
  <c r="I75" i="23"/>
  <c r="J75" i="23"/>
  <c r="G75" i="23"/>
  <c r="C75" i="23"/>
  <c r="K75" i="23"/>
  <c r="T53" i="42"/>
  <c r="S53" i="42"/>
  <c r="Q53" i="42"/>
  <c r="P53" i="42"/>
  <c r="U53" i="42"/>
  <c r="R53" i="42"/>
  <c r="N53" i="42"/>
  <c r="O53" i="42"/>
  <c r="M53" i="42"/>
  <c r="AP162" i="23"/>
  <c r="AN162" i="23" s="1"/>
  <c r="AJ162" i="23"/>
  <c r="AK162" i="23"/>
  <c r="AG162" i="23"/>
  <c r="AI162" i="23"/>
  <c r="O132" i="23"/>
  <c r="S132" i="23"/>
  <c r="M132" i="23"/>
  <c r="N132" i="23"/>
  <c r="U132" i="23"/>
  <c r="R132" i="23"/>
  <c r="Q132" i="23"/>
  <c r="P132" i="23"/>
  <c r="T132" i="23"/>
  <c r="Y168" i="28"/>
  <c r="AP168" i="28"/>
  <c r="AD168" i="28" s="1"/>
  <c r="AA168" i="28"/>
  <c r="AJ168" i="28"/>
  <c r="AC168" i="28"/>
  <c r="AG168" i="28"/>
  <c r="AB168" i="28"/>
  <c r="AK168" i="28"/>
  <c r="Z168" i="28"/>
  <c r="W168" i="28"/>
  <c r="AO168" i="28"/>
  <c r="AF168" i="28"/>
  <c r="AL168" i="28"/>
  <c r="AN168" i="28"/>
  <c r="AI168" i="28"/>
  <c r="AP10" i="23"/>
  <c r="AI10" i="23"/>
  <c r="AG10" i="23"/>
  <c r="W10" i="23"/>
  <c r="AL10" i="23"/>
  <c r="AD10" i="23"/>
  <c r="AO10" i="23"/>
  <c r="AC10" i="23"/>
  <c r="Z10" i="23"/>
  <c r="AK10" i="23"/>
  <c r="X10" i="23"/>
  <c r="AH10" i="23"/>
  <c r="Y10" i="23"/>
  <c r="AM10" i="23"/>
  <c r="AF10" i="23"/>
  <c r="AA10" i="23"/>
  <c r="AE10" i="23"/>
  <c r="AJ10" i="23"/>
  <c r="AB10" i="23"/>
  <c r="AN10" i="23"/>
  <c r="R30" i="28"/>
  <c r="P30" i="28"/>
  <c r="T30" i="28"/>
  <c r="S30" i="28"/>
  <c r="M30" i="28"/>
  <c r="N30" i="28"/>
  <c r="Q30" i="28"/>
  <c r="U30" i="28"/>
  <c r="O30" i="28"/>
  <c r="AJ127" i="28"/>
  <c r="AP127" i="28"/>
  <c r="AG127" i="28" s="1"/>
  <c r="AF127" i="28"/>
  <c r="AI127" i="28"/>
  <c r="AE127" i="28"/>
  <c r="AB127" i="28"/>
  <c r="AD127" i="28"/>
  <c r="AH127" i="28"/>
  <c r="AA127" i="28"/>
  <c r="Z127" i="28"/>
  <c r="Y127" i="28"/>
  <c r="AC127" i="28"/>
  <c r="AK127" i="28"/>
  <c r="AM127" i="28"/>
  <c r="W127" i="28"/>
  <c r="AP172" i="23"/>
  <c r="AD172" i="23" s="1"/>
  <c r="AJ172" i="23"/>
  <c r="X172" i="23"/>
  <c r="AA172" i="23"/>
  <c r="AG172" i="23"/>
  <c r="AC172" i="23"/>
  <c r="AH172" i="23"/>
  <c r="AN172" i="23"/>
  <c r="Z172" i="23"/>
  <c r="AB44" i="28"/>
  <c r="AP44" i="28"/>
  <c r="AC44" i="28" s="1"/>
  <c r="AA44" i="28"/>
  <c r="AJ44" i="28"/>
  <c r="Y44" i="28"/>
  <c r="AG44" i="28"/>
  <c r="AK44" i="28"/>
  <c r="AL44" i="28"/>
  <c r="Z44" i="28"/>
  <c r="AP7" i="23"/>
  <c r="AK7" i="23" s="1"/>
  <c r="AH7" i="23"/>
  <c r="Y7" i="23"/>
  <c r="W7" i="23"/>
  <c r="AJ7" i="23"/>
  <c r="AB7" i="23"/>
  <c r="AI7" i="23"/>
  <c r="AO7" i="23"/>
  <c r="AD7" i="23"/>
  <c r="AG7" i="23"/>
  <c r="G148" i="28"/>
  <c r="I148" i="28"/>
  <c r="D148" i="28"/>
  <c r="H148" i="28"/>
  <c r="J148" i="28"/>
  <c r="K148" i="28"/>
  <c r="E148" i="28"/>
  <c r="C148" i="28"/>
  <c r="F148" i="28"/>
  <c r="M62" i="41"/>
  <c r="T62" i="41"/>
  <c r="Q62" i="41"/>
  <c r="O62" i="41"/>
  <c r="S62" i="41"/>
  <c r="N62" i="41"/>
  <c r="U62" i="41"/>
  <c r="R62" i="41"/>
  <c r="P62" i="41"/>
  <c r="S69" i="41"/>
  <c r="U69" i="41"/>
  <c r="T69" i="41"/>
  <c r="R69" i="41"/>
  <c r="N69" i="41"/>
  <c r="O69" i="41"/>
  <c r="Q69" i="41"/>
  <c r="P69" i="41"/>
  <c r="M69" i="41"/>
  <c r="O40" i="40"/>
  <c r="S40" i="40"/>
  <c r="N40" i="40"/>
  <c r="R40" i="40"/>
  <c r="M40" i="40"/>
  <c r="U40" i="40"/>
  <c r="Q40" i="40"/>
  <c r="P40" i="40"/>
  <c r="T40" i="40"/>
  <c r="I38" i="19"/>
  <c r="K38" i="19"/>
  <c r="E38" i="19"/>
  <c r="G38" i="19"/>
  <c r="J38" i="19"/>
  <c r="C38" i="19"/>
  <c r="F38" i="19"/>
  <c r="D38" i="19"/>
  <c r="H38" i="19"/>
  <c r="H16" i="26"/>
  <c r="D16" i="26"/>
  <c r="C16" i="26"/>
  <c r="K16" i="26"/>
  <c r="E16" i="26"/>
  <c r="I16" i="26"/>
  <c r="J16" i="26"/>
  <c r="G16" i="26"/>
  <c r="F16" i="26"/>
  <c r="F122" i="42"/>
  <c r="J122" i="42"/>
  <c r="C122" i="42"/>
  <c r="G122" i="42"/>
  <c r="D122" i="42"/>
  <c r="K122" i="42"/>
  <c r="E122" i="42"/>
  <c r="I122" i="42"/>
  <c r="H122" i="42"/>
  <c r="H34" i="26"/>
  <c r="F34" i="26"/>
  <c r="J34" i="26"/>
  <c r="E34" i="26"/>
  <c r="G34" i="26"/>
  <c r="I34" i="26"/>
  <c r="K34" i="26"/>
  <c r="C34" i="26"/>
  <c r="D34" i="26"/>
  <c r="S143" i="42"/>
  <c r="O143" i="42"/>
  <c r="N143" i="42"/>
  <c r="R143" i="42"/>
  <c r="Q143" i="42"/>
  <c r="P143" i="42"/>
  <c r="U143" i="42"/>
  <c r="T143" i="42"/>
  <c r="M143" i="42"/>
  <c r="Q26" i="41"/>
  <c r="M26" i="41"/>
  <c r="T26" i="41"/>
  <c r="R26" i="41"/>
  <c r="U26" i="41"/>
  <c r="N26" i="41"/>
  <c r="P26" i="41"/>
  <c r="O26" i="41"/>
  <c r="S26" i="41"/>
  <c r="P125" i="28"/>
  <c r="O125" i="28"/>
  <c r="M125" i="28"/>
  <c r="R125" i="28"/>
  <c r="N125" i="28"/>
  <c r="U125" i="28"/>
  <c r="S125" i="28"/>
  <c r="Q125" i="28"/>
  <c r="T125" i="28"/>
  <c r="Q37" i="23"/>
  <c r="P37" i="23"/>
  <c r="M37" i="23"/>
  <c r="T37" i="23"/>
  <c r="N37" i="23"/>
  <c r="O37" i="23"/>
  <c r="U37" i="23"/>
  <c r="R37" i="23"/>
  <c r="S37" i="23"/>
  <c r="F18" i="26"/>
  <c r="H18" i="26"/>
  <c r="E18" i="26"/>
  <c r="I18" i="26"/>
  <c r="C18" i="26"/>
  <c r="K18" i="26"/>
  <c r="J18" i="26"/>
  <c r="G18" i="26"/>
  <c r="D18" i="26"/>
  <c r="F128" i="21"/>
  <c r="I128" i="21"/>
  <c r="G128" i="21"/>
  <c r="K128" i="21"/>
  <c r="C128" i="21"/>
  <c r="D128" i="21"/>
  <c r="E128" i="21"/>
  <c r="J128" i="21"/>
  <c r="H128" i="21"/>
  <c r="AP83" i="23"/>
  <c r="AA83" i="23"/>
  <c r="AC83" i="23"/>
  <c r="AE83" i="23"/>
  <c r="AL83" i="23"/>
  <c r="AD83" i="23"/>
  <c r="Z83" i="23"/>
  <c r="AF83" i="23"/>
  <c r="AB83" i="23"/>
  <c r="Y83" i="23"/>
  <c r="AM83" i="23"/>
  <c r="AN83" i="23"/>
  <c r="AH83" i="23"/>
  <c r="X83" i="23"/>
  <c r="W83" i="23"/>
  <c r="AI83" i="23"/>
  <c r="AG83" i="23"/>
  <c r="AJ83" i="23"/>
  <c r="AK83" i="23"/>
  <c r="AO83" i="23"/>
  <c r="AP141" i="23"/>
  <c r="AH141" i="23"/>
  <c r="Z141" i="23"/>
  <c r="AI141" i="23"/>
  <c r="W141" i="23"/>
  <c r="AL141" i="23"/>
  <c r="AK141" i="23"/>
  <c r="AM141" i="23"/>
  <c r="AJ141" i="23"/>
  <c r="AA141" i="23"/>
  <c r="AN141" i="23"/>
  <c r="AG141" i="23"/>
  <c r="AE141" i="23"/>
  <c r="X141" i="23"/>
  <c r="AD141" i="23"/>
  <c r="Y141" i="23"/>
  <c r="AC141" i="23"/>
  <c r="AO141" i="23"/>
  <c r="AF141" i="23"/>
  <c r="AB141" i="23"/>
  <c r="S109" i="42"/>
  <c r="N109" i="42"/>
  <c r="O109" i="42"/>
  <c r="R109" i="42"/>
  <c r="U109" i="42"/>
  <c r="P109" i="42"/>
  <c r="Q109" i="42"/>
  <c r="M109" i="42"/>
  <c r="T109" i="42"/>
  <c r="N104" i="40"/>
  <c r="S104" i="40"/>
  <c r="O104" i="40"/>
  <c r="M104" i="40"/>
  <c r="R104" i="40"/>
  <c r="T104" i="40"/>
  <c r="U104" i="40"/>
  <c r="Q104" i="40"/>
  <c r="P104" i="40"/>
  <c r="U28" i="40"/>
  <c r="P28" i="40"/>
  <c r="R28" i="40"/>
  <c r="N28" i="40"/>
  <c r="T28" i="40"/>
  <c r="O28" i="40"/>
  <c r="S28" i="40"/>
  <c r="M28" i="40"/>
  <c r="Q28" i="40"/>
  <c r="T177" i="41"/>
  <c r="R177" i="41"/>
  <c r="Q177" i="41"/>
  <c r="U177" i="41"/>
  <c r="O177" i="41"/>
  <c r="S177" i="41"/>
  <c r="N177" i="41"/>
  <c r="M177" i="41"/>
  <c r="P177" i="41"/>
  <c r="Q21" i="42"/>
  <c r="R21" i="42"/>
  <c r="O21" i="42"/>
  <c r="S21" i="42"/>
  <c r="M21" i="42"/>
  <c r="U21" i="42"/>
  <c r="P21" i="42"/>
  <c r="T21" i="42"/>
  <c r="N21" i="42"/>
  <c r="AE35" i="28"/>
  <c r="AP35" i="28"/>
  <c r="AN35" i="28" s="1"/>
  <c r="AM35" i="28"/>
  <c r="Z35" i="28"/>
  <c r="AC35" i="28"/>
  <c r="X35" i="28"/>
  <c r="W35" i="28"/>
  <c r="AD35" i="28"/>
  <c r="AH35" i="28"/>
  <c r="AK35" i="28"/>
  <c r="AF35" i="28"/>
  <c r="AA35" i="28"/>
  <c r="AJ35" i="28"/>
  <c r="AL35" i="28"/>
  <c r="AB35" i="28"/>
  <c r="AP122" i="23"/>
  <c r="AC122" i="23" s="1"/>
  <c r="AA122" i="23"/>
  <c r="AG122" i="23"/>
  <c r="AM122" i="23"/>
  <c r="AF122" i="23"/>
  <c r="Z122" i="23"/>
  <c r="AO122" i="23"/>
  <c r="Y122" i="23"/>
  <c r="AN122" i="23"/>
  <c r="AL122" i="23"/>
  <c r="AH122" i="23"/>
  <c r="AD122" i="23"/>
  <c r="AJ122" i="23"/>
  <c r="AE122" i="23"/>
  <c r="X122" i="23"/>
  <c r="R105" i="28"/>
  <c r="P105" i="28"/>
  <c r="Q105" i="28"/>
  <c r="O105" i="28"/>
  <c r="T105" i="28"/>
  <c r="S105" i="28"/>
  <c r="N105" i="28"/>
  <c r="M105" i="28"/>
  <c r="U105" i="28"/>
  <c r="N17" i="40"/>
  <c r="Q17" i="40"/>
  <c r="M17" i="40"/>
  <c r="S17" i="40"/>
  <c r="T17" i="40"/>
  <c r="U17" i="40"/>
  <c r="R17" i="40"/>
  <c r="O17" i="40"/>
  <c r="P17" i="40"/>
  <c r="AP69" i="23"/>
  <c r="AJ69" i="23"/>
  <c r="AE69" i="23"/>
  <c r="X69" i="23"/>
  <c r="AH69" i="23"/>
  <c r="AD69" i="23"/>
  <c r="AB69" i="23"/>
  <c r="AC69" i="23"/>
  <c r="AF69" i="23"/>
  <c r="W69" i="23"/>
  <c r="AM69" i="23"/>
  <c r="AA69" i="23"/>
  <c r="AI69" i="23"/>
  <c r="AG69" i="23"/>
  <c r="AN69" i="23"/>
  <c r="AK69" i="23"/>
  <c r="Z69" i="23"/>
  <c r="Y69" i="23"/>
  <c r="AO69" i="23"/>
  <c r="AL69" i="23"/>
  <c r="S126" i="28"/>
  <c r="P126" i="28"/>
  <c r="O126" i="28"/>
  <c r="N126" i="28"/>
  <c r="U126" i="28"/>
  <c r="M126" i="28"/>
  <c r="Q126" i="28"/>
  <c r="R126" i="28"/>
  <c r="T126" i="28"/>
  <c r="T10" i="42"/>
  <c r="Q10" i="42"/>
  <c r="P10" i="42"/>
  <c r="O10" i="42"/>
  <c r="U10" i="42"/>
  <c r="N10" i="42"/>
  <c r="M10" i="42"/>
  <c r="R10" i="42"/>
  <c r="S10" i="42"/>
  <c r="Q45" i="40"/>
  <c r="O45" i="40"/>
  <c r="R45" i="40"/>
  <c r="P45" i="40"/>
  <c r="S45" i="40"/>
  <c r="T45" i="40"/>
  <c r="U45" i="40"/>
  <c r="N45" i="40"/>
  <c r="M45" i="40"/>
  <c r="J77" i="21"/>
  <c r="K77" i="21"/>
  <c r="F77" i="21"/>
  <c r="H77" i="21"/>
  <c r="I77" i="21"/>
  <c r="E77" i="21"/>
  <c r="D77" i="21"/>
  <c r="G77" i="21"/>
  <c r="C77" i="21"/>
  <c r="D125" i="23"/>
  <c r="C125" i="23"/>
  <c r="K125" i="23"/>
  <c r="H125" i="23"/>
  <c r="F125" i="23"/>
  <c r="E125" i="23"/>
  <c r="I125" i="23"/>
  <c r="G125" i="23"/>
  <c r="J125" i="23"/>
  <c r="W96" i="41"/>
  <c r="Y96" i="41"/>
  <c r="AP96" i="41"/>
  <c r="AJ96" i="41" s="1"/>
  <c r="AM96" i="41"/>
  <c r="AI96" i="41"/>
  <c r="AB96" i="41"/>
  <c r="AN96" i="41"/>
  <c r="H162" i="26"/>
  <c r="C162" i="26"/>
  <c r="I162" i="26"/>
  <c r="G162" i="26"/>
  <c r="E162" i="26"/>
  <c r="F162" i="26"/>
  <c r="J162" i="26"/>
  <c r="D162" i="26"/>
  <c r="K162" i="26"/>
  <c r="R87" i="23"/>
  <c r="M87" i="23"/>
  <c r="S87" i="23"/>
  <c r="T87" i="23"/>
  <c r="N87" i="23"/>
  <c r="P87" i="23"/>
  <c r="Q87" i="23"/>
  <c r="U87" i="23"/>
  <c r="O87" i="23"/>
  <c r="I176" i="23"/>
  <c r="C176" i="23"/>
  <c r="G176" i="23"/>
  <c r="J176" i="23"/>
  <c r="H176" i="23"/>
  <c r="E176" i="23"/>
  <c r="F176" i="23"/>
  <c r="K176" i="23"/>
  <c r="D176" i="23"/>
  <c r="H16" i="41"/>
  <c r="J16" i="41"/>
  <c r="K16" i="41"/>
  <c r="I16" i="41"/>
  <c r="F16" i="41"/>
  <c r="E16" i="41"/>
  <c r="G16" i="41"/>
  <c r="D16" i="41"/>
  <c r="C16" i="41"/>
  <c r="O123" i="23"/>
  <c r="P123" i="23"/>
  <c r="S123" i="23"/>
  <c r="N123" i="23"/>
  <c r="Q123" i="23"/>
  <c r="U123" i="23"/>
  <c r="T123" i="23"/>
  <c r="M123" i="23"/>
  <c r="R123" i="23"/>
  <c r="M57" i="42"/>
  <c r="R57" i="42"/>
  <c r="S57" i="42"/>
  <c r="P57" i="42"/>
  <c r="N57" i="42"/>
  <c r="Q57" i="42"/>
  <c r="O57" i="42"/>
  <c r="T57" i="42"/>
  <c r="U57" i="42"/>
  <c r="N118" i="28"/>
  <c r="R118" i="28"/>
  <c r="Q118" i="28"/>
  <c r="S118" i="28"/>
  <c r="T118" i="28"/>
  <c r="U118" i="28"/>
  <c r="P118" i="28"/>
  <c r="M118" i="28"/>
  <c r="O118" i="28"/>
  <c r="AP163" i="28"/>
  <c r="W163" i="28"/>
  <c r="AB163" i="28"/>
  <c r="AC163" i="28"/>
  <c r="AG163" i="28"/>
  <c r="X163" i="28"/>
  <c r="AF163" i="28"/>
  <c r="AJ163" i="28"/>
  <c r="AO163" i="28"/>
  <c r="AI163" i="28"/>
  <c r="AH163" i="28"/>
  <c r="AK163" i="28"/>
  <c r="AD163" i="28"/>
  <c r="AN163" i="28"/>
  <c r="AE163" i="28"/>
  <c r="Y163" i="28"/>
  <c r="AL163" i="28"/>
  <c r="AM163" i="28"/>
  <c r="Z163" i="28"/>
  <c r="AA163" i="28"/>
  <c r="P115" i="40"/>
  <c r="Q115" i="40"/>
  <c r="U115" i="40"/>
  <c r="N115" i="40"/>
  <c r="S115" i="40"/>
  <c r="T115" i="40"/>
  <c r="R115" i="40"/>
  <c r="O115" i="40"/>
  <c r="M115" i="40"/>
  <c r="AM38" i="23"/>
  <c r="AP38" i="23"/>
  <c r="AO38" i="23" s="1"/>
  <c r="X38" i="23"/>
  <c r="AF38" i="23"/>
  <c r="Y38" i="23"/>
  <c r="AA38" i="23"/>
  <c r="AL38" i="23"/>
  <c r="AG38" i="23"/>
  <c r="AH38" i="23"/>
  <c r="AK38" i="23"/>
  <c r="AI38" i="23"/>
  <c r="W38" i="23"/>
  <c r="AB38" i="23"/>
  <c r="AN38" i="23"/>
  <c r="AJ38" i="23"/>
  <c r="N29" i="28"/>
  <c r="P29" i="28"/>
  <c r="S29" i="28"/>
  <c r="T29" i="28"/>
  <c r="Q29" i="28"/>
  <c r="M29" i="28"/>
  <c r="U29" i="28"/>
  <c r="O29" i="28"/>
  <c r="R29" i="28"/>
  <c r="AP115" i="23"/>
  <c r="AI115" i="23" s="1"/>
  <c r="AN115" i="23"/>
  <c r="AG115" i="23"/>
  <c r="AC115" i="23"/>
  <c r="AE115" i="23"/>
  <c r="AF115" i="23"/>
  <c r="AH115" i="23"/>
  <c r="AA115" i="23"/>
  <c r="X115" i="23"/>
  <c r="AK115" i="23"/>
  <c r="AL115" i="23"/>
  <c r="W115" i="23"/>
  <c r="Y115" i="23"/>
  <c r="AD115" i="23"/>
  <c r="AB115" i="23"/>
  <c r="R75" i="28"/>
  <c r="T75" i="28"/>
  <c r="Q75" i="28"/>
  <c r="M75" i="28"/>
  <c r="N75" i="28"/>
  <c r="U75" i="28"/>
  <c r="S75" i="28"/>
  <c r="P75" i="28"/>
  <c r="O75" i="28"/>
  <c r="AP111" i="23"/>
  <c r="AE111" i="23" s="1"/>
  <c r="X111" i="23"/>
  <c r="AM111" i="23"/>
  <c r="AB111" i="23"/>
  <c r="AA111" i="23"/>
  <c r="U64" i="42"/>
  <c r="N64" i="42"/>
  <c r="O64" i="42"/>
  <c r="Q64" i="42"/>
  <c r="R64" i="42"/>
  <c r="M64" i="42"/>
  <c r="P64" i="42"/>
  <c r="S64" i="42"/>
  <c r="T64" i="42"/>
  <c r="AP36" i="28"/>
  <c r="Y36" i="28"/>
  <c r="AM36" i="28"/>
  <c r="AO36" i="28"/>
  <c r="AD36" i="28"/>
  <c r="AK36" i="28"/>
  <c r="W36" i="28"/>
  <c r="AG36" i="28"/>
  <c r="AA36" i="28"/>
  <c r="AN36" i="28"/>
  <c r="AH36" i="28"/>
  <c r="Z36" i="28"/>
  <c r="AC36" i="28"/>
  <c r="AJ36" i="28"/>
  <c r="AE36" i="28"/>
  <c r="AF36" i="28"/>
  <c r="AL36" i="28"/>
  <c r="X36" i="28"/>
  <c r="AI36" i="28"/>
  <c r="AB36" i="28"/>
  <c r="Q115" i="41"/>
  <c r="O115" i="41"/>
  <c r="N115" i="41"/>
  <c r="T115" i="41"/>
  <c r="U115" i="41"/>
  <c r="S115" i="41"/>
  <c r="P115" i="41"/>
  <c r="M115" i="41"/>
  <c r="R115" i="41"/>
  <c r="D31" i="40"/>
  <c r="F31" i="40"/>
  <c r="J31" i="40"/>
  <c r="I31" i="40"/>
  <c r="H31" i="40"/>
  <c r="G31" i="40"/>
  <c r="C31" i="40"/>
  <c r="K31" i="40"/>
  <c r="E31" i="40"/>
  <c r="AP20" i="40"/>
  <c r="AJ20" i="40" s="1"/>
  <c r="AD20" i="40"/>
  <c r="AM20" i="40"/>
  <c r="AG20" i="40"/>
  <c r="X20" i="40"/>
  <c r="AA20" i="40"/>
  <c r="AE20" i="40"/>
  <c r="AH20" i="40"/>
  <c r="W20" i="40"/>
  <c r="AL20" i="40"/>
  <c r="Z20" i="40"/>
  <c r="AI20" i="40"/>
  <c r="AO20" i="40"/>
  <c r="AF20" i="40"/>
  <c r="AB20" i="40"/>
  <c r="E163" i="28"/>
  <c r="J163" i="28"/>
  <c r="D163" i="28"/>
  <c r="I163" i="28"/>
  <c r="C163" i="28"/>
  <c r="H163" i="28"/>
  <c r="G163" i="28"/>
  <c r="F163" i="28"/>
  <c r="K163" i="28"/>
  <c r="K108" i="21"/>
  <c r="J108" i="21"/>
  <c r="C108" i="21"/>
  <c r="D108" i="21"/>
  <c r="H108" i="21"/>
  <c r="G108" i="21"/>
  <c r="E108" i="21"/>
  <c r="F108" i="21"/>
  <c r="I108" i="21"/>
  <c r="AP22" i="41"/>
  <c r="AB22" i="41"/>
  <c r="AF22" i="41"/>
  <c r="AG22" i="41"/>
  <c r="AJ22" i="41"/>
  <c r="AI22" i="41"/>
  <c r="X22" i="41"/>
  <c r="AH22" i="41"/>
  <c r="Y22" i="41"/>
  <c r="AE22" i="41"/>
  <c r="AO22" i="41"/>
  <c r="AK22" i="41"/>
  <c r="AM22" i="41"/>
  <c r="Z22" i="41"/>
  <c r="AN22" i="41"/>
  <c r="AA22" i="41"/>
  <c r="AD22" i="41"/>
  <c r="AC22" i="41"/>
  <c r="AL22" i="41"/>
  <c r="W22" i="41"/>
  <c r="M90" i="42"/>
  <c r="U90" i="42"/>
  <c r="Q90" i="42"/>
  <c r="S90" i="42"/>
  <c r="O90" i="42"/>
  <c r="N90" i="42"/>
  <c r="R90" i="42"/>
  <c r="T90" i="42"/>
  <c r="P90" i="42"/>
  <c r="Q129" i="40"/>
  <c r="O129" i="40"/>
  <c r="S129" i="40"/>
  <c r="U129" i="40"/>
  <c r="R129" i="40"/>
  <c r="T129" i="40"/>
  <c r="P129" i="40"/>
  <c r="N129" i="40"/>
  <c r="M129" i="40"/>
  <c r="P33" i="42"/>
  <c r="S33" i="42"/>
  <c r="N33" i="42"/>
  <c r="M33" i="42"/>
  <c r="U33" i="42"/>
  <c r="O33" i="42"/>
  <c r="Q33" i="42"/>
  <c r="T33" i="42"/>
  <c r="R33" i="42"/>
  <c r="K175" i="40"/>
  <c r="I175" i="40"/>
  <c r="F175" i="40"/>
  <c r="H175" i="40"/>
  <c r="J175" i="40"/>
  <c r="G175" i="40"/>
  <c r="E175" i="40"/>
  <c r="C175" i="40"/>
  <c r="D175" i="40"/>
  <c r="K161" i="28"/>
  <c r="E161" i="28"/>
  <c r="F161" i="28"/>
  <c r="G161" i="28"/>
  <c r="I161" i="28"/>
  <c r="H161" i="28"/>
  <c r="D161" i="28"/>
  <c r="J161" i="28"/>
  <c r="C161" i="28"/>
  <c r="AP28" i="28"/>
  <c r="AC28" i="28" s="1"/>
  <c r="AL28" i="28"/>
  <c r="AJ28" i="28"/>
  <c r="Y28" i="28"/>
  <c r="W28" i="28"/>
  <c r="S165" i="42"/>
  <c r="T165" i="42"/>
  <c r="P165" i="42"/>
  <c r="R165" i="42"/>
  <c r="U165" i="42"/>
  <c r="M165" i="42"/>
  <c r="Q165" i="42"/>
  <c r="O165" i="42"/>
  <c r="N165" i="42"/>
  <c r="AP40" i="28"/>
  <c r="AD40" i="28" s="1"/>
  <c r="Z40" i="28"/>
  <c r="AC40" i="28"/>
  <c r="AM40" i="28"/>
  <c r="AG40" i="28"/>
  <c r="G157" i="26"/>
  <c r="D157" i="26"/>
  <c r="J157" i="26"/>
  <c r="H157" i="26"/>
  <c r="I157" i="26"/>
  <c r="C157" i="26"/>
  <c r="F157" i="26"/>
  <c r="K157" i="26"/>
  <c r="E157" i="26"/>
  <c r="J5" i="40"/>
  <c r="I5" i="40"/>
  <c r="C5" i="40"/>
  <c r="G5" i="40"/>
  <c r="E5" i="40"/>
  <c r="K5" i="40"/>
  <c r="H5" i="40"/>
  <c r="F5" i="40"/>
  <c r="D5" i="40"/>
  <c r="C47" i="42"/>
  <c r="K47" i="42"/>
  <c r="F47" i="42"/>
  <c r="G47" i="42"/>
  <c r="J47" i="42"/>
  <c r="H47" i="42"/>
  <c r="I47" i="42"/>
  <c r="E47" i="42"/>
  <c r="D47" i="42"/>
  <c r="P58" i="24"/>
  <c r="U58" i="24"/>
  <c r="O58" i="24"/>
  <c r="M58" i="24"/>
  <c r="R58" i="24"/>
  <c r="N58" i="24"/>
  <c r="S58" i="24"/>
  <c r="Q58" i="24"/>
  <c r="T58" i="24"/>
  <c r="I79" i="28"/>
  <c r="F79" i="28"/>
  <c r="E79" i="28"/>
  <c r="H79" i="28"/>
  <c r="G79" i="28"/>
  <c r="J79" i="28"/>
  <c r="D79" i="28"/>
  <c r="C79" i="28"/>
  <c r="K79" i="28"/>
  <c r="J177" i="21"/>
  <c r="I177" i="21"/>
  <c r="G177" i="21"/>
  <c r="C177" i="21"/>
  <c r="D177" i="21"/>
  <c r="H177" i="21"/>
  <c r="E177" i="21"/>
  <c r="K177" i="21"/>
  <c r="F177" i="21"/>
  <c r="I175" i="23"/>
  <c r="G175" i="23"/>
  <c r="D175" i="23"/>
  <c r="J175" i="23"/>
  <c r="F175" i="23"/>
  <c r="K175" i="23"/>
  <c r="C175" i="23"/>
  <c r="E175" i="23"/>
  <c r="H175" i="23"/>
  <c r="G129" i="41"/>
  <c r="I129" i="41"/>
  <c r="D129" i="41"/>
  <c r="J129" i="41"/>
  <c r="K129" i="41"/>
  <c r="C129" i="41"/>
  <c r="E129" i="41"/>
  <c r="F129" i="41"/>
  <c r="H129" i="41"/>
  <c r="I76" i="26"/>
  <c r="G76" i="26"/>
  <c r="K76" i="26"/>
  <c r="J76" i="26"/>
  <c r="H76" i="26"/>
  <c r="F76" i="26"/>
  <c r="C76" i="26"/>
  <c r="D76" i="26"/>
  <c r="E76" i="26"/>
  <c r="E50" i="23"/>
  <c r="H50" i="23"/>
  <c r="K50" i="23"/>
  <c r="F50" i="23"/>
  <c r="C50" i="23"/>
  <c r="G50" i="23"/>
  <c r="I50" i="23"/>
  <c r="D50" i="23"/>
  <c r="J50" i="23"/>
  <c r="AP111" i="28"/>
  <c r="AA111" i="28" s="1"/>
  <c r="AC111" i="28"/>
  <c r="AM111" i="28"/>
  <c r="AK111" i="28"/>
  <c r="X111" i="28"/>
  <c r="AE111" i="28"/>
  <c r="Z111" i="28"/>
  <c r="Y111" i="28"/>
  <c r="AF111" i="28"/>
  <c r="AN111" i="28"/>
  <c r="C66" i="23"/>
  <c r="J66" i="23"/>
  <c r="F66" i="23"/>
  <c r="I66" i="23"/>
  <c r="H66" i="23"/>
  <c r="D66" i="23"/>
  <c r="K66" i="23"/>
  <c r="E66" i="23"/>
  <c r="G66" i="23"/>
  <c r="S10" i="40"/>
  <c r="R10" i="40"/>
  <c r="T10" i="40"/>
  <c r="U10" i="40"/>
  <c r="P10" i="40"/>
  <c r="N10" i="40"/>
  <c r="O10" i="40"/>
  <c r="M10" i="40"/>
  <c r="Q10" i="40"/>
  <c r="M105" i="41"/>
  <c r="Q105" i="41"/>
  <c r="T105" i="41"/>
  <c r="U105" i="41"/>
  <c r="S105" i="41"/>
  <c r="R105" i="41"/>
  <c r="N105" i="41"/>
  <c r="P105" i="41"/>
  <c r="O105" i="41"/>
  <c r="AP29" i="23"/>
  <c r="AD29" i="23"/>
  <c r="Y29" i="23"/>
  <c r="AF29" i="23"/>
  <c r="AO29" i="23"/>
  <c r="AC29" i="23"/>
  <c r="Z29" i="23"/>
  <c r="AH29" i="23"/>
  <c r="AJ29" i="23"/>
  <c r="AI29" i="23"/>
  <c r="AG29" i="23"/>
  <c r="AE29" i="23"/>
  <c r="AK29" i="23"/>
  <c r="AA29" i="23"/>
  <c r="AN29" i="23"/>
  <c r="AL29" i="23"/>
  <c r="AB29" i="23"/>
  <c r="W29" i="23"/>
  <c r="AM29" i="23"/>
  <c r="X29" i="23"/>
  <c r="D166" i="28"/>
  <c r="C166" i="28"/>
  <c r="F166" i="28"/>
  <c r="I166" i="28"/>
  <c r="H166" i="28"/>
  <c r="E166" i="28"/>
  <c r="K166" i="28"/>
  <c r="G166" i="28"/>
  <c r="J166" i="28"/>
  <c r="AP33" i="41"/>
  <c r="X33" i="41" s="1"/>
  <c r="AE33" i="41"/>
  <c r="AC33" i="41"/>
  <c r="AM33" i="41"/>
  <c r="W33" i="41"/>
  <c r="AF33" i="41"/>
  <c r="AK33" i="41"/>
  <c r="AG33" i="41"/>
  <c r="AA33" i="41"/>
  <c r="AP169" i="28"/>
  <c r="AK169" i="28" s="1"/>
  <c r="AA169" i="28"/>
  <c r="AB169" i="28"/>
  <c r="AE169" i="28"/>
  <c r="AD169" i="28"/>
  <c r="AC169" i="28"/>
  <c r="AN169" i="28"/>
  <c r="X169" i="28"/>
  <c r="AL169" i="28"/>
  <c r="AJ169" i="28"/>
  <c r="AH169" i="28"/>
  <c r="Z169" i="28"/>
  <c r="W169" i="28"/>
  <c r="AO169" i="28"/>
  <c r="AF169" i="28"/>
  <c r="AP35" i="23"/>
  <c r="AF35" i="23" s="1"/>
  <c r="AH35" i="23"/>
  <c r="AN35" i="23"/>
  <c r="AJ35" i="23"/>
  <c r="X35" i="23"/>
  <c r="AI35" i="23"/>
  <c r="AE35" i="23"/>
  <c r="AM35" i="23"/>
  <c r="AL35" i="23"/>
  <c r="AO35" i="23"/>
  <c r="AC35" i="23"/>
  <c r="AB35" i="23"/>
  <c r="AG35" i="23"/>
  <c r="AD35" i="23"/>
  <c r="W35" i="23"/>
  <c r="AP138" i="23"/>
  <c r="W138" i="23" s="1"/>
  <c r="AG138" i="23"/>
  <c r="AM138" i="23"/>
  <c r="AL138" i="23"/>
  <c r="Y138" i="23"/>
  <c r="X138" i="23"/>
  <c r="AF138" i="23"/>
  <c r="AI138" i="23"/>
  <c r="AC138" i="23"/>
  <c r="AJ138" i="23"/>
  <c r="AE138" i="23"/>
  <c r="AA138" i="23"/>
  <c r="AH138" i="23"/>
  <c r="Z138" i="23"/>
  <c r="AO138" i="23"/>
  <c r="C96" i="41"/>
  <c r="K96" i="41"/>
  <c r="F96" i="41"/>
  <c r="J96" i="41"/>
  <c r="D96" i="41"/>
  <c r="H96" i="41"/>
  <c r="I96" i="41"/>
  <c r="E96" i="41"/>
  <c r="G96" i="41"/>
  <c r="D10" i="26"/>
  <c r="G10" i="26"/>
  <c r="H10" i="26"/>
  <c r="J10" i="26"/>
  <c r="E10" i="26"/>
  <c r="K10" i="26"/>
  <c r="I10" i="26"/>
  <c r="C10" i="26"/>
  <c r="F10" i="26"/>
  <c r="J101" i="40"/>
  <c r="D101" i="40"/>
  <c r="F101" i="40"/>
  <c r="H101" i="40"/>
  <c r="I101" i="40"/>
  <c r="G101" i="40"/>
  <c r="K101" i="40"/>
  <c r="E101" i="40"/>
  <c r="C101" i="40"/>
  <c r="C153" i="42"/>
  <c r="G153" i="42"/>
  <c r="F153" i="42"/>
  <c r="E153" i="42"/>
  <c r="I153" i="42"/>
  <c r="K153" i="42"/>
  <c r="H153" i="42"/>
  <c r="D153" i="42"/>
  <c r="J153" i="42"/>
  <c r="J65" i="26"/>
  <c r="C65" i="26"/>
  <c r="K65" i="26"/>
  <c r="D65" i="26"/>
  <c r="E65" i="26"/>
  <c r="H65" i="26"/>
  <c r="I65" i="26"/>
  <c r="G65" i="26"/>
  <c r="F65" i="26"/>
  <c r="O18" i="23"/>
  <c r="P18" i="23"/>
  <c r="S18" i="23"/>
  <c r="U18" i="23"/>
  <c r="R18" i="23"/>
  <c r="T18" i="23"/>
  <c r="N18" i="23"/>
  <c r="M18" i="23"/>
  <c r="Q18" i="23"/>
  <c r="AP129" i="40"/>
  <c r="X129" i="40" s="1"/>
  <c r="AM129" i="40"/>
  <c r="W129" i="40"/>
  <c r="AK129" i="40"/>
  <c r="AH129" i="40"/>
  <c r="AI129" i="40"/>
  <c r="AJ129" i="40"/>
  <c r="AC129" i="40"/>
  <c r="AE129" i="40"/>
  <c r="AL129" i="40"/>
  <c r="AP38" i="40"/>
  <c r="AJ38" i="40" s="1"/>
  <c r="AN38" i="40"/>
  <c r="AO38" i="40"/>
  <c r="AH38" i="40"/>
  <c r="AE38" i="40"/>
  <c r="AB38" i="40"/>
  <c r="X38" i="40"/>
  <c r="AC38" i="40"/>
  <c r="W38" i="40"/>
  <c r="AI38" i="40"/>
  <c r="F7" i="41"/>
  <c r="G7" i="41"/>
  <c r="D7" i="41"/>
  <c r="J7" i="41"/>
  <c r="K7" i="41"/>
  <c r="H7" i="41"/>
  <c r="I7" i="41"/>
  <c r="E7" i="41"/>
  <c r="C7" i="41"/>
  <c r="I123" i="28"/>
  <c r="K123" i="28"/>
  <c r="F123" i="28"/>
  <c r="E123" i="28"/>
  <c r="D123" i="28"/>
  <c r="H123" i="28"/>
  <c r="C123" i="28"/>
  <c r="J123" i="28"/>
  <c r="G123" i="28"/>
  <c r="E56" i="21"/>
  <c r="D56" i="21"/>
  <c r="J56" i="21"/>
  <c r="K56" i="21"/>
  <c r="I56" i="21"/>
  <c r="C56" i="21"/>
  <c r="G56" i="21"/>
  <c r="F56" i="21"/>
  <c r="H56" i="21"/>
  <c r="C61" i="23"/>
  <c r="H61" i="23"/>
  <c r="F61" i="23"/>
  <c r="G61" i="23"/>
  <c r="D61" i="23"/>
  <c r="J61" i="23"/>
  <c r="E61" i="23"/>
  <c r="I61" i="23"/>
  <c r="K61" i="23"/>
  <c r="AP139" i="42"/>
  <c r="AE139" i="42" s="1"/>
  <c r="W139" i="42"/>
  <c r="AA139" i="42"/>
  <c r="AK139" i="42"/>
  <c r="AN139" i="42"/>
  <c r="AM139" i="42"/>
  <c r="Z139" i="42"/>
  <c r="AI139" i="42"/>
  <c r="AD139" i="42"/>
  <c r="AO139" i="42"/>
  <c r="AC139" i="42"/>
  <c r="AJ139" i="42"/>
  <c r="AB139" i="42"/>
  <c r="Y139" i="42"/>
  <c r="AG139" i="42"/>
  <c r="AP65" i="40"/>
  <c r="W65" i="40" s="1"/>
  <c r="AJ65" i="40"/>
  <c r="Y65" i="40"/>
  <c r="AI65" i="40"/>
  <c r="X65" i="40"/>
  <c r="AC65" i="40"/>
  <c r="AM65" i="40"/>
  <c r="AN65" i="40"/>
  <c r="Z65" i="40"/>
  <c r="AA65" i="40"/>
  <c r="AF65" i="40"/>
  <c r="AG65" i="40"/>
  <c r="AE65" i="40"/>
  <c r="AK65" i="40"/>
  <c r="AO65" i="40"/>
  <c r="U142" i="23"/>
  <c r="P142" i="23"/>
  <c r="M142" i="23"/>
  <c r="Q142" i="23"/>
  <c r="S142" i="23"/>
  <c r="N142" i="23"/>
  <c r="R142" i="23"/>
  <c r="T142" i="23"/>
  <c r="O142" i="23"/>
  <c r="F124" i="42"/>
  <c r="D124" i="42"/>
  <c r="H124" i="42"/>
  <c r="J124" i="42"/>
  <c r="E124" i="42"/>
  <c r="K124" i="42"/>
  <c r="C124" i="42"/>
  <c r="I124" i="42"/>
  <c r="G124" i="42"/>
  <c r="Q137" i="41"/>
  <c r="M137" i="41"/>
  <c r="U137" i="41"/>
  <c r="T137" i="41"/>
  <c r="P137" i="41"/>
  <c r="R137" i="41"/>
  <c r="S137" i="41"/>
  <c r="O137" i="41"/>
  <c r="N137" i="41"/>
  <c r="U6" i="42"/>
  <c r="S6" i="42"/>
  <c r="N6" i="42"/>
  <c r="P6" i="42"/>
  <c r="O6" i="42"/>
  <c r="R6" i="42"/>
  <c r="T6" i="42"/>
  <c r="Q6" i="42"/>
  <c r="M6" i="42"/>
  <c r="AP104" i="23"/>
  <c r="AF104" i="23" s="1"/>
  <c r="AC104" i="23"/>
  <c r="AE104" i="23"/>
  <c r="AL104" i="23"/>
  <c r="X104" i="23"/>
  <c r="AP57" i="28"/>
  <c r="AB57" i="28" s="1"/>
  <c r="Z57" i="28"/>
  <c r="AK57" i="28"/>
  <c r="AM57" i="28"/>
  <c r="AO57" i="28"/>
  <c r="AJ57" i="28"/>
  <c r="AG57" i="28"/>
  <c r="AN57" i="28"/>
  <c r="W57" i="28"/>
  <c r="X57" i="28"/>
  <c r="T52" i="23"/>
  <c r="M52" i="23"/>
  <c r="S52" i="23"/>
  <c r="U52" i="23"/>
  <c r="O52" i="23"/>
  <c r="Q52" i="23"/>
  <c r="N52" i="23"/>
  <c r="R52" i="23"/>
  <c r="P52" i="23"/>
  <c r="AP65" i="23"/>
  <c r="W65" i="23" s="1"/>
  <c r="AG65" i="23"/>
  <c r="AE65" i="23"/>
  <c r="AA65" i="23"/>
  <c r="Y65" i="23"/>
  <c r="AL65" i="23"/>
  <c r="AF65" i="23"/>
  <c r="AM65" i="23"/>
  <c r="AI65" i="23"/>
  <c r="AK65" i="23"/>
  <c r="AD65" i="23"/>
  <c r="Z65" i="23"/>
  <c r="X65" i="23"/>
  <c r="AO65" i="23"/>
  <c r="AN65" i="23"/>
  <c r="AP156" i="23"/>
  <c r="AK156" i="23" s="1"/>
  <c r="AA156" i="23"/>
  <c r="W156" i="23"/>
  <c r="AL156" i="23"/>
  <c r="AF156" i="23"/>
  <c r="AM156" i="23"/>
  <c r="AG156" i="23"/>
  <c r="AJ156" i="23"/>
  <c r="Z156" i="23"/>
  <c r="AO156" i="23"/>
  <c r="AD156" i="23"/>
  <c r="AC156" i="23"/>
  <c r="AI156" i="23"/>
  <c r="AB156" i="23"/>
  <c r="AH156" i="23"/>
  <c r="G166" i="23"/>
  <c r="D166" i="23"/>
  <c r="J166" i="23"/>
  <c r="H166" i="23"/>
  <c r="K166" i="23"/>
  <c r="I166" i="23"/>
  <c r="F166" i="23"/>
  <c r="C166" i="23"/>
  <c r="E166" i="23"/>
  <c r="F57" i="23"/>
  <c r="J57" i="23"/>
  <c r="C57" i="23"/>
  <c r="H57" i="23"/>
  <c r="K57" i="23"/>
  <c r="D57" i="23"/>
  <c r="G57" i="23"/>
  <c r="I57" i="23"/>
  <c r="E57" i="23"/>
  <c r="F149" i="41"/>
  <c r="I149" i="41"/>
  <c r="E149" i="41"/>
  <c r="J149" i="41"/>
  <c r="H149" i="41"/>
  <c r="C149" i="41"/>
  <c r="D149" i="41"/>
  <c r="K149" i="41"/>
  <c r="G149" i="41"/>
  <c r="F58" i="28"/>
  <c r="I58" i="28"/>
  <c r="E58" i="28"/>
  <c r="D58" i="28"/>
  <c r="G58" i="28"/>
  <c r="J58" i="28"/>
  <c r="H58" i="28"/>
  <c r="K58" i="28"/>
  <c r="C58" i="28"/>
  <c r="M147" i="23"/>
  <c r="U147" i="23"/>
  <c r="P147" i="23"/>
  <c r="O147" i="23"/>
  <c r="T147" i="23"/>
  <c r="R147" i="23"/>
  <c r="S147" i="23"/>
  <c r="N147" i="23"/>
  <c r="Q147" i="23"/>
  <c r="I121" i="28"/>
  <c r="E121" i="28"/>
  <c r="J121" i="28"/>
  <c r="F121" i="28"/>
  <c r="H121" i="28"/>
  <c r="D121" i="28"/>
  <c r="K121" i="28"/>
  <c r="C121" i="28"/>
  <c r="G121" i="28"/>
  <c r="K72" i="26"/>
  <c r="I72" i="26"/>
  <c r="C72" i="26"/>
  <c r="E72" i="26"/>
  <c r="H72" i="26"/>
  <c r="F72" i="26"/>
  <c r="J72" i="26"/>
  <c r="D72" i="26"/>
  <c r="G72" i="26"/>
  <c r="C172" i="23"/>
  <c r="J172" i="23"/>
  <c r="K172" i="23"/>
  <c r="D172" i="23"/>
  <c r="E172" i="23"/>
  <c r="H172" i="23"/>
  <c r="I172" i="23"/>
  <c r="F172" i="23"/>
  <c r="G172" i="23"/>
  <c r="F32" i="23"/>
  <c r="G32" i="23"/>
  <c r="D32" i="23"/>
  <c r="K32" i="23"/>
  <c r="C32" i="23"/>
  <c r="I32" i="23"/>
  <c r="H32" i="23"/>
  <c r="E32" i="23"/>
  <c r="J32" i="23"/>
  <c r="G12" i="41"/>
  <c r="C12" i="41"/>
  <c r="D12" i="41"/>
  <c r="K12" i="41"/>
  <c r="H12" i="41"/>
  <c r="I12" i="41"/>
  <c r="E12" i="41"/>
  <c r="F12" i="41"/>
  <c r="J12" i="41"/>
  <c r="C29" i="28"/>
  <c r="E29" i="28"/>
  <c r="I29" i="28"/>
  <c r="H29" i="28"/>
  <c r="J29" i="28"/>
  <c r="K29" i="28"/>
  <c r="D29" i="28"/>
  <c r="G29" i="28"/>
  <c r="F29" i="28"/>
  <c r="D56" i="40"/>
  <c r="G56" i="40"/>
  <c r="K56" i="40"/>
  <c r="I56" i="40"/>
  <c r="F56" i="40"/>
  <c r="E56" i="40"/>
  <c r="J56" i="40"/>
  <c r="H56" i="40"/>
  <c r="C56" i="40"/>
  <c r="AP95" i="40"/>
  <c r="AG95" i="40" s="1"/>
  <c r="AL95" i="40"/>
  <c r="AN95" i="40"/>
  <c r="AK95" i="40"/>
  <c r="AE95" i="40"/>
  <c r="AB95" i="40"/>
  <c r="AA95" i="40"/>
  <c r="AD95" i="40"/>
  <c r="AI95" i="40"/>
  <c r="AO95" i="40"/>
  <c r="H13" i="42"/>
  <c r="D13" i="42"/>
  <c r="F13" i="42"/>
  <c r="I13" i="42"/>
  <c r="K13" i="42"/>
  <c r="C13" i="42"/>
  <c r="G13" i="42"/>
  <c r="E13" i="42"/>
  <c r="J13" i="42"/>
  <c r="R49" i="23"/>
  <c r="M49" i="23"/>
  <c r="P49" i="23"/>
  <c r="O49" i="23"/>
  <c r="N49" i="23"/>
  <c r="U49" i="23"/>
  <c r="Q49" i="23"/>
  <c r="T49" i="23"/>
  <c r="S49" i="23"/>
  <c r="E13" i="40"/>
  <c r="D13" i="40"/>
  <c r="H13" i="40"/>
  <c r="J13" i="40"/>
  <c r="K13" i="40"/>
  <c r="I13" i="40"/>
  <c r="G13" i="40"/>
  <c r="F13" i="40"/>
  <c r="C13" i="40"/>
  <c r="H105" i="25"/>
  <c r="E105" i="25"/>
  <c r="F105" i="25"/>
  <c r="J105" i="25"/>
  <c r="I105" i="25"/>
  <c r="C105" i="25"/>
  <c r="G105" i="25"/>
  <c r="D105" i="25"/>
  <c r="K105" i="25"/>
  <c r="R164" i="23"/>
  <c r="T164" i="23"/>
  <c r="Q164" i="23"/>
  <c r="M164" i="23"/>
  <c r="S164" i="23"/>
  <c r="P164" i="23"/>
  <c r="U164" i="23"/>
  <c r="N164" i="23"/>
  <c r="O164" i="23"/>
  <c r="J160" i="40"/>
  <c r="C160" i="40"/>
  <c r="D160" i="40"/>
  <c r="E160" i="40"/>
  <c r="F160" i="40"/>
  <c r="K160" i="40"/>
  <c r="I160" i="40"/>
  <c r="G160" i="40"/>
  <c r="H160" i="40"/>
  <c r="H98" i="26"/>
  <c r="G98" i="26"/>
  <c r="I98" i="26"/>
  <c r="C98" i="26"/>
  <c r="K98" i="26"/>
  <c r="E98" i="26"/>
  <c r="D98" i="26"/>
  <c r="J98" i="26"/>
  <c r="F98" i="26"/>
  <c r="F3" i="19"/>
  <c r="E3" i="19"/>
  <c r="H3" i="19"/>
  <c r="D3" i="19"/>
  <c r="K3" i="19"/>
  <c r="I3" i="19"/>
  <c r="J3" i="19"/>
  <c r="G3" i="19"/>
  <c r="C3" i="19"/>
  <c r="C53" i="28"/>
  <c r="E53" i="28"/>
  <c r="F53" i="28"/>
  <c r="G53" i="28"/>
  <c r="H53" i="28"/>
  <c r="K53" i="28"/>
  <c r="D53" i="28"/>
  <c r="J53" i="28"/>
  <c r="I53" i="28"/>
  <c r="AM89" i="42"/>
  <c r="AP89" i="42"/>
  <c r="AA89" i="42"/>
  <c r="Z89" i="42"/>
  <c r="AK89" i="42"/>
  <c r="W89" i="42"/>
  <c r="AN89" i="42"/>
  <c r="AL89" i="42"/>
  <c r="AB89" i="42"/>
  <c r="AO89" i="42"/>
  <c r="AC89" i="42"/>
  <c r="AD89" i="42"/>
  <c r="Y89" i="42"/>
  <c r="AJ89" i="42"/>
  <c r="AE89" i="42"/>
  <c r="X89" i="42"/>
  <c r="AH89" i="42"/>
  <c r="AG89" i="42"/>
  <c r="AI89" i="42"/>
  <c r="AF89" i="42"/>
  <c r="C89" i="21"/>
  <c r="E89" i="21"/>
  <c r="H89" i="21"/>
  <c r="I89" i="21"/>
  <c r="F89" i="21"/>
  <c r="D89" i="21"/>
  <c r="J89" i="21"/>
  <c r="K89" i="21"/>
  <c r="G89" i="21"/>
  <c r="J52" i="41"/>
  <c r="H52" i="41"/>
  <c r="K52" i="41"/>
  <c r="G52" i="41"/>
  <c r="F52" i="41"/>
  <c r="C52" i="41"/>
  <c r="D52" i="41"/>
  <c r="I52" i="41"/>
  <c r="E52" i="41"/>
  <c r="I107" i="40"/>
  <c r="D107" i="40"/>
  <c r="C107" i="40"/>
  <c r="J107" i="40"/>
  <c r="K107" i="40"/>
  <c r="H107" i="40"/>
  <c r="E107" i="40"/>
  <c r="F107" i="40"/>
  <c r="G107" i="40"/>
  <c r="F176" i="26"/>
  <c r="G176" i="26"/>
  <c r="J176" i="26"/>
  <c r="C176" i="26"/>
  <c r="I176" i="26"/>
  <c r="K176" i="26"/>
  <c r="D176" i="26"/>
  <c r="H176" i="26"/>
  <c r="E176" i="26"/>
  <c r="I38" i="41"/>
  <c r="F38" i="41"/>
  <c r="C38" i="41"/>
  <c r="G38" i="41"/>
  <c r="E38" i="41"/>
  <c r="D38" i="41"/>
  <c r="H38" i="41"/>
  <c r="K38" i="41"/>
  <c r="J38" i="41"/>
  <c r="H29" i="41"/>
  <c r="K29" i="41"/>
  <c r="G29" i="41"/>
  <c r="D29" i="41"/>
  <c r="C29" i="41"/>
  <c r="F29" i="41"/>
  <c r="I29" i="41"/>
  <c r="J29" i="41"/>
  <c r="E29" i="41"/>
  <c r="AP89" i="40"/>
  <c r="Z89" i="40" s="1"/>
  <c r="AE89" i="40"/>
  <c r="AJ89" i="40"/>
  <c r="AF89" i="40"/>
  <c r="AO89" i="40"/>
  <c r="AM89" i="40"/>
  <c r="W89" i="40"/>
  <c r="AG89" i="40"/>
  <c r="AH89" i="40"/>
  <c r="AN89" i="40"/>
  <c r="AP81" i="40"/>
  <c r="AL81" i="40" s="1"/>
  <c r="AD81" i="40"/>
  <c r="AK81" i="40"/>
  <c r="AB81" i="40"/>
  <c r="AE81" i="40"/>
  <c r="AI81" i="40"/>
  <c r="AG81" i="40"/>
  <c r="AA81" i="40"/>
  <c r="X81" i="40"/>
  <c r="AP34" i="41"/>
  <c r="AE34" i="41" s="1"/>
  <c r="AF34" i="41"/>
  <c r="X34" i="41"/>
  <c r="AB34" i="41"/>
  <c r="AG34" i="41"/>
  <c r="AP87" i="23"/>
  <c r="AF87" i="23" s="1"/>
  <c r="AE87" i="23"/>
  <c r="AC87" i="23"/>
  <c r="AJ87" i="23"/>
  <c r="AK87" i="23"/>
  <c r="AG87" i="23"/>
  <c r="AH87" i="23"/>
  <c r="AM87" i="23"/>
  <c r="AB87" i="23"/>
  <c r="Z87" i="23"/>
  <c r="AI87" i="23"/>
  <c r="AN87" i="23"/>
  <c r="W87" i="23"/>
  <c r="Y87" i="23"/>
  <c r="AL87" i="23"/>
  <c r="I139" i="23"/>
  <c r="F139" i="23"/>
  <c r="H139" i="23"/>
  <c r="G139" i="23"/>
  <c r="K139" i="23"/>
  <c r="D139" i="23"/>
  <c r="C139" i="23"/>
  <c r="J139" i="23"/>
  <c r="E139" i="23"/>
  <c r="I91" i="26"/>
  <c r="K91" i="26"/>
  <c r="C91" i="26"/>
  <c r="G91" i="26"/>
  <c r="D91" i="26"/>
  <c r="J91" i="26"/>
  <c r="F91" i="26"/>
  <c r="H91" i="26"/>
  <c r="E91" i="26"/>
  <c r="AP172" i="42"/>
  <c r="AJ172" i="42"/>
  <c r="W172" i="42"/>
  <c r="AN172" i="42"/>
  <c r="AD172" i="42"/>
  <c r="Y172" i="42"/>
  <c r="AM172" i="42"/>
  <c r="AF172" i="42"/>
  <c r="AE172" i="42"/>
  <c r="AA172" i="42"/>
  <c r="AK172" i="42"/>
  <c r="AH172" i="42"/>
  <c r="Z172" i="42"/>
  <c r="AC172" i="42"/>
  <c r="AL172" i="42"/>
  <c r="AB172" i="42"/>
  <c r="AO172" i="42"/>
  <c r="AG172" i="42"/>
  <c r="AI172" i="42"/>
  <c r="X172" i="42"/>
  <c r="G154" i="28"/>
  <c r="J154" i="28"/>
  <c r="H154" i="28"/>
  <c r="C154" i="28"/>
  <c r="K154" i="28"/>
  <c r="E154" i="28"/>
  <c r="D154" i="28"/>
  <c r="I154" i="28"/>
  <c r="F154" i="28"/>
  <c r="R28" i="42"/>
  <c r="N28" i="42"/>
  <c r="M28" i="42"/>
  <c r="Q28" i="42"/>
  <c r="S28" i="42"/>
  <c r="T28" i="42"/>
  <c r="O28" i="42"/>
  <c r="P28" i="42"/>
  <c r="U28" i="42"/>
  <c r="M82" i="23"/>
  <c r="O82" i="23"/>
  <c r="Q82" i="23"/>
  <c r="R82" i="23"/>
  <c r="N82" i="23"/>
  <c r="P82" i="23"/>
  <c r="T82" i="23"/>
  <c r="S82" i="23"/>
  <c r="U82" i="23"/>
  <c r="AP143" i="23"/>
  <c r="Z143" i="23" s="1"/>
  <c r="AF143" i="23"/>
  <c r="AC143" i="23"/>
  <c r="AJ143" i="23"/>
  <c r="AM143" i="23"/>
  <c r="E73" i="41"/>
  <c r="K73" i="41"/>
  <c r="D73" i="41"/>
  <c r="H73" i="41"/>
  <c r="J73" i="41"/>
  <c r="I73" i="41"/>
  <c r="G73" i="41"/>
  <c r="F73" i="41"/>
  <c r="C73" i="41"/>
  <c r="D124" i="28"/>
  <c r="G124" i="28"/>
  <c r="K124" i="28"/>
  <c r="F124" i="28"/>
  <c r="I124" i="28"/>
  <c r="E124" i="28"/>
  <c r="J124" i="28"/>
  <c r="H124" i="28"/>
  <c r="C124" i="28"/>
  <c r="P141" i="23"/>
  <c r="T141" i="23"/>
  <c r="S141" i="23"/>
  <c r="Q141" i="23"/>
  <c r="M141" i="23"/>
  <c r="N141" i="23"/>
  <c r="R141" i="23"/>
  <c r="O141" i="23"/>
  <c r="U141" i="23"/>
  <c r="Q102" i="23"/>
  <c r="S102" i="23"/>
  <c r="P102" i="23"/>
  <c r="R102" i="23"/>
  <c r="M102" i="23"/>
  <c r="N102" i="23"/>
  <c r="T102" i="23"/>
  <c r="U102" i="23"/>
  <c r="O102" i="23"/>
  <c r="AP106" i="41"/>
  <c r="AD106" i="41"/>
  <c r="AN106" i="41"/>
  <c r="AA106" i="41"/>
  <c r="AB106" i="41"/>
  <c r="AC106" i="41"/>
  <c r="AH106" i="41"/>
  <c r="W106" i="41"/>
  <c r="AF106" i="41"/>
  <c r="AO106" i="41"/>
  <c r="AK106" i="41"/>
  <c r="AJ106" i="41"/>
  <c r="X106" i="41"/>
  <c r="AM106" i="41"/>
  <c r="AE106" i="41"/>
  <c r="Y106" i="41"/>
  <c r="AG106" i="41"/>
  <c r="AL106" i="41"/>
  <c r="Z106" i="41"/>
  <c r="AI106" i="41"/>
  <c r="AP37" i="42"/>
  <c r="AI37" i="42" s="1"/>
  <c r="W37" i="42"/>
  <c r="Y37" i="42"/>
  <c r="AO37" i="42"/>
  <c r="AG37" i="42"/>
  <c r="AL37" i="42"/>
  <c r="AH37" i="42"/>
  <c r="AJ37" i="42"/>
  <c r="AB37" i="42"/>
  <c r="AN37" i="42"/>
  <c r="F2" i="19"/>
  <c r="J2" i="19"/>
  <c r="H2" i="19"/>
  <c r="I2" i="19"/>
  <c r="E2" i="19"/>
  <c r="G2" i="19"/>
  <c r="C2" i="19"/>
  <c r="D2" i="19"/>
  <c r="K2" i="19"/>
  <c r="I90" i="23"/>
  <c r="H90" i="23"/>
  <c r="D90" i="23"/>
  <c r="F90" i="23"/>
  <c r="G90" i="23"/>
  <c r="E90" i="23"/>
  <c r="C90" i="23"/>
  <c r="K90" i="23"/>
  <c r="J90" i="23"/>
  <c r="K80" i="28"/>
  <c r="E80" i="28"/>
  <c r="C80" i="28"/>
  <c r="I80" i="28"/>
  <c r="G80" i="28"/>
  <c r="D80" i="28"/>
  <c r="J80" i="28"/>
  <c r="F80" i="28"/>
  <c r="H80" i="28"/>
  <c r="I104" i="41"/>
  <c r="K104" i="41"/>
  <c r="D104" i="41"/>
  <c r="G104" i="41"/>
  <c r="F104" i="41"/>
  <c r="C104" i="41"/>
  <c r="E104" i="41"/>
  <c r="H104" i="41"/>
  <c r="J104" i="41"/>
  <c r="E164" i="41"/>
  <c r="D164" i="41"/>
  <c r="J164" i="41"/>
  <c r="I164" i="41"/>
  <c r="C164" i="41"/>
  <c r="F164" i="41"/>
  <c r="H164" i="41"/>
  <c r="G164" i="41"/>
  <c r="K164" i="41"/>
  <c r="D51" i="19"/>
  <c r="C51" i="19"/>
  <c r="F51" i="19"/>
  <c r="G51" i="19"/>
  <c r="J51" i="19"/>
  <c r="I51" i="19"/>
  <c r="H51" i="19"/>
  <c r="E51" i="19"/>
  <c r="K51" i="19"/>
  <c r="AM5" i="41"/>
  <c r="Z5" i="41"/>
  <c r="AJ5" i="41"/>
  <c r="AN5" i="41"/>
  <c r="AC5" i="41"/>
  <c r="AP5" i="41"/>
  <c r="AG5" i="41" s="1"/>
  <c r="X5" i="41"/>
  <c r="AO5" i="41"/>
  <c r="AK5" i="41"/>
  <c r="AH5" i="41"/>
  <c r="AF5" i="41"/>
  <c r="AL5" i="41"/>
  <c r="AD5" i="41"/>
  <c r="D82" i="40"/>
  <c r="I82" i="40"/>
  <c r="J82" i="40"/>
  <c r="K82" i="40"/>
  <c r="C82" i="40"/>
  <c r="H82" i="40"/>
  <c r="E82" i="40"/>
  <c r="G82" i="40"/>
  <c r="F82" i="40"/>
  <c r="R66" i="41"/>
  <c r="P66" i="41"/>
  <c r="U66" i="41"/>
  <c r="M66" i="41"/>
  <c r="N66" i="41"/>
  <c r="T66" i="41"/>
  <c r="S66" i="41"/>
  <c r="O66" i="41"/>
  <c r="Q66" i="41"/>
  <c r="T70" i="40"/>
  <c r="O70" i="40"/>
  <c r="N70" i="40"/>
  <c r="P70" i="40"/>
  <c r="Q70" i="40"/>
  <c r="U70" i="40"/>
  <c r="M70" i="40"/>
  <c r="S70" i="40"/>
  <c r="R70" i="40"/>
  <c r="AP46" i="23"/>
  <c r="AD46" i="23"/>
  <c r="X46" i="23"/>
  <c r="AL46" i="23"/>
  <c r="W46" i="23"/>
  <c r="AF46" i="23"/>
  <c r="Z46" i="23"/>
  <c r="Y46" i="23"/>
  <c r="AG46" i="23"/>
  <c r="AH46" i="23"/>
  <c r="AA46" i="23"/>
  <c r="AB46" i="23"/>
  <c r="AO46" i="23"/>
  <c r="AE46" i="23"/>
  <c r="AM46" i="23"/>
  <c r="AN46" i="23"/>
  <c r="AC46" i="23"/>
  <c r="AK46" i="23"/>
  <c r="AI46" i="23"/>
  <c r="AJ46" i="23"/>
  <c r="C129" i="40"/>
  <c r="E129" i="40"/>
  <c r="J129" i="40"/>
  <c r="K129" i="40"/>
  <c r="G129" i="40"/>
  <c r="H129" i="40"/>
  <c r="D129" i="40"/>
  <c r="F129" i="40"/>
  <c r="I129" i="40"/>
  <c r="G172" i="28"/>
  <c r="F172" i="28"/>
  <c r="E172" i="28"/>
  <c r="J172" i="28"/>
  <c r="C172" i="28"/>
  <c r="D172" i="28"/>
  <c r="H172" i="28"/>
  <c r="K172" i="28"/>
  <c r="I172" i="28"/>
  <c r="C20" i="41"/>
  <c r="J20" i="41"/>
  <c r="K20" i="41"/>
  <c r="E20" i="41"/>
  <c r="D20" i="41"/>
  <c r="G20" i="41"/>
  <c r="I20" i="41"/>
  <c r="F20" i="41"/>
  <c r="H20" i="41"/>
  <c r="H128" i="41"/>
  <c r="I128" i="41"/>
  <c r="J128" i="41"/>
  <c r="D128" i="41"/>
  <c r="F128" i="41"/>
  <c r="E128" i="41"/>
  <c r="C128" i="41"/>
  <c r="G128" i="41"/>
  <c r="K128" i="41"/>
  <c r="P3" i="41"/>
  <c r="M3" i="41"/>
  <c r="O3" i="41"/>
  <c r="U3" i="41"/>
  <c r="T3" i="41"/>
  <c r="N3" i="41"/>
  <c r="S3" i="41"/>
  <c r="Q3" i="41"/>
  <c r="R3" i="41"/>
  <c r="AP74" i="23"/>
  <c r="AN74" i="23" s="1"/>
  <c r="N60" i="23"/>
  <c r="S60" i="23"/>
  <c r="O60" i="23"/>
  <c r="R60" i="23"/>
  <c r="T60" i="23"/>
  <c r="Q60" i="23"/>
  <c r="U60" i="23"/>
  <c r="P60" i="23"/>
  <c r="M60" i="23"/>
  <c r="F38" i="23"/>
  <c r="C38" i="23"/>
  <c r="I38" i="23"/>
  <c r="K38" i="23"/>
  <c r="H38" i="23"/>
  <c r="E38" i="23"/>
  <c r="J38" i="23"/>
  <c r="D38" i="23"/>
  <c r="G38" i="23"/>
  <c r="T17" i="23"/>
  <c r="M17" i="23"/>
  <c r="O17" i="23"/>
  <c r="P17" i="23"/>
  <c r="S17" i="23"/>
  <c r="N17" i="23"/>
  <c r="Q17" i="23"/>
  <c r="R17" i="23"/>
  <c r="U17" i="23"/>
  <c r="D89" i="40"/>
  <c r="C89" i="40"/>
  <c r="F89" i="40"/>
  <c r="I89" i="40"/>
  <c r="J89" i="40"/>
  <c r="E89" i="40"/>
  <c r="G89" i="40"/>
  <c r="H89" i="40"/>
  <c r="K89" i="40"/>
  <c r="J41" i="23"/>
  <c r="G41" i="23"/>
  <c r="D41" i="23"/>
  <c r="I41" i="23"/>
  <c r="C41" i="23"/>
  <c r="E41" i="23"/>
  <c r="H41" i="23"/>
  <c r="F41" i="23"/>
  <c r="K41" i="23"/>
  <c r="J169" i="26"/>
  <c r="I169" i="26"/>
  <c r="H169" i="26"/>
  <c r="K169" i="26"/>
  <c r="E169" i="26"/>
  <c r="F169" i="26"/>
  <c r="D169" i="26"/>
  <c r="G169" i="26"/>
  <c r="C169" i="26"/>
  <c r="K135" i="23"/>
  <c r="F135" i="23"/>
  <c r="J135" i="23"/>
  <c r="G135" i="23"/>
  <c r="C135" i="23"/>
  <c r="I135" i="23"/>
  <c r="E135" i="23"/>
  <c r="D135" i="23"/>
  <c r="H135" i="23"/>
  <c r="G116" i="28"/>
  <c r="H116" i="28"/>
  <c r="F116" i="28"/>
  <c r="E116" i="28"/>
  <c r="I116" i="28"/>
  <c r="J116" i="28"/>
  <c r="D116" i="28"/>
  <c r="C116" i="28"/>
  <c r="K116" i="28"/>
  <c r="AP99" i="40"/>
  <c r="Z99" i="40" s="1"/>
  <c r="AO99" i="40"/>
  <c r="AF99" i="40"/>
  <c r="AD99" i="40"/>
  <c r="W99" i="40"/>
  <c r="AG99" i="40"/>
  <c r="AC99" i="40"/>
  <c r="AH99" i="40"/>
  <c r="AN99" i="40"/>
  <c r="X99" i="40"/>
  <c r="AK99" i="40"/>
  <c r="Y99" i="40"/>
  <c r="AM99" i="40"/>
  <c r="AA99" i="40"/>
  <c r="AB99" i="40"/>
  <c r="I137" i="26"/>
  <c r="G137" i="26"/>
  <c r="D137" i="26"/>
  <c r="C137" i="26"/>
  <c r="E137" i="26"/>
  <c r="J137" i="26"/>
  <c r="K137" i="26"/>
  <c r="H137" i="26"/>
  <c r="F137" i="26"/>
  <c r="H167" i="28"/>
  <c r="D167" i="28"/>
  <c r="E167" i="28"/>
  <c r="I167" i="28"/>
  <c r="J167" i="28"/>
  <c r="F167" i="28"/>
  <c r="K167" i="28"/>
  <c r="G167" i="28"/>
  <c r="C167" i="28"/>
  <c r="K103" i="40"/>
  <c r="G103" i="40"/>
  <c r="F103" i="40"/>
  <c r="I103" i="40"/>
  <c r="E103" i="40"/>
  <c r="H103" i="40"/>
  <c r="C103" i="40"/>
  <c r="D103" i="40"/>
  <c r="J103" i="40"/>
  <c r="AP126" i="42"/>
  <c r="AG126" i="42" s="1"/>
  <c r="W126" i="42"/>
  <c r="AA126" i="42"/>
  <c r="AK126" i="42"/>
  <c r="AD126" i="42"/>
  <c r="C81" i="41"/>
  <c r="G81" i="41"/>
  <c r="H81" i="41"/>
  <c r="D81" i="41"/>
  <c r="J81" i="41"/>
  <c r="E81" i="41"/>
  <c r="F81" i="41"/>
  <c r="I81" i="41"/>
  <c r="K81" i="41"/>
  <c r="G27" i="42"/>
  <c r="I27" i="42"/>
  <c r="D27" i="42"/>
  <c r="H27" i="42"/>
  <c r="F27" i="42"/>
  <c r="K27" i="42"/>
  <c r="J27" i="42"/>
  <c r="C27" i="42"/>
  <c r="E27" i="42"/>
  <c r="I35" i="23"/>
  <c r="J35" i="23"/>
  <c r="F35" i="23"/>
  <c r="K35" i="23"/>
  <c r="G35" i="23"/>
  <c r="E35" i="23"/>
  <c r="H35" i="23"/>
  <c r="C35" i="23"/>
  <c r="D35" i="23"/>
  <c r="O62" i="23"/>
  <c r="U62" i="23"/>
  <c r="P62" i="23"/>
  <c r="R62" i="23"/>
  <c r="M62" i="23"/>
  <c r="Q62" i="23"/>
  <c r="N62" i="23"/>
  <c r="S62" i="23"/>
  <c r="T62" i="23"/>
  <c r="AG40" i="42"/>
  <c r="AP40" i="42"/>
  <c r="AJ40" i="42"/>
  <c r="X40" i="42"/>
  <c r="AD40" i="42"/>
  <c r="AK40" i="42"/>
  <c r="W40" i="42"/>
  <c r="AE40" i="42"/>
  <c r="Y40" i="42"/>
  <c r="AN40" i="42"/>
  <c r="Z40" i="42"/>
  <c r="AM40" i="42"/>
  <c r="AI40" i="42"/>
  <c r="AA40" i="42"/>
  <c r="AO40" i="42"/>
  <c r="AB40" i="42"/>
  <c r="AH40" i="42"/>
  <c r="AF40" i="42"/>
  <c r="AC40" i="42"/>
  <c r="AL40" i="42"/>
  <c r="AP112" i="23"/>
  <c r="AD112" i="23" s="1"/>
  <c r="X112" i="23"/>
  <c r="AH112" i="23"/>
  <c r="AN31" i="23"/>
  <c r="AP31" i="23"/>
  <c r="X31" i="23"/>
  <c r="AA31" i="23"/>
  <c r="AL31" i="23"/>
  <c r="AJ31" i="23"/>
  <c r="AI31" i="23"/>
  <c r="AC31" i="23"/>
  <c r="Z31" i="23"/>
  <c r="W31" i="23"/>
  <c r="AF31" i="23"/>
  <c r="AK31" i="23"/>
  <c r="AD31" i="23"/>
  <c r="AE31" i="23"/>
  <c r="Y31" i="23"/>
  <c r="AH31" i="23"/>
  <c r="AO31" i="23"/>
  <c r="AM31" i="23"/>
  <c r="AB31" i="23"/>
  <c r="AG31" i="23"/>
  <c r="J159" i="25"/>
  <c r="E159" i="25"/>
  <c r="H159" i="25"/>
  <c r="G159" i="25"/>
  <c r="F159" i="25"/>
  <c r="D159" i="25"/>
  <c r="K159" i="25"/>
  <c r="C159" i="25"/>
  <c r="I159" i="25"/>
  <c r="C122" i="41"/>
  <c r="G122" i="41"/>
  <c r="J122" i="41"/>
  <c r="I122" i="41"/>
  <c r="H122" i="41"/>
  <c r="K122" i="41"/>
  <c r="E122" i="41"/>
  <c r="D122" i="41"/>
  <c r="F122" i="41"/>
  <c r="H142" i="26"/>
  <c r="C142" i="26"/>
  <c r="J142" i="26"/>
  <c r="F142" i="26"/>
  <c r="D142" i="26"/>
  <c r="E142" i="26"/>
  <c r="G142" i="26"/>
  <c r="K142" i="26"/>
  <c r="I142" i="26"/>
  <c r="AP165" i="40"/>
  <c r="AL165" i="40" s="1"/>
  <c r="AF165" i="40"/>
  <c r="AH165" i="40"/>
  <c r="AI165" i="40"/>
  <c r="AM165" i="40"/>
  <c r="AC165" i="40"/>
  <c r="AA165" i="40"/>
  <c r="AO165" i="40"/>
  <c r="X165" i="40"/>
  <c r="AD165" i="40"/>
  <c r="AK165" i="40"/>
  <c r="W165" i="40"/>
  <c r="AB165" i="40"/>
  <c r="AE165" i="40"/>
  <c r="Z165" i="40"/>
  <c r="G177" i="26"/>
  <c r="I177" i="26"/>
  <c r="C177" i="26"/>
  <c r="J177" i="26"/>
  <c r="K177" i="26"/>
  <c r="E177" i="26"/>
  <c r="F177" i="26"/>
  <c r="H177" i="26"/>
  <c r="D177" i="26"/>
  <c r="C115" i="41"/>
  <c r="H115" i="41"/>
  <c r="G115" i="41"/>
  <c r="K115" i="41"/>
  <c r="F115" i="41"/>
  <c r="D115" i="41"/>
  <c r="J115" i="41"/>
  <c r="E115" i="41"/>
  <c r="I115" i="41"/>
  <c r="H42" i="19"/>
  <c r="G42" i="19"/>
  <c r="D42" i="19"/>
  <c r="K42" i="19"/>
  <c r="I42" i="19"/>
  <c r="J42" i="19"/>
  <c r="C42" i="19"/>
  <c r="F42" i="19"/>
  <c r="E42" i="19"/>
  <c r="AP147" i="41"/>
  <c r="Z147" i="41" s="1"/>
  <c r="AM147" i="41"/>
  <c r="AA147" i="41"/>
  <c r="AG147" i="41"/>
  <c r="AJ147" i="41"/>
  <c r="AO147" i="41"/>
  <c r="AD147" i="41"/>
  <c r="Y147" i="41"/>
  <c r="AB147" i="41"/>
  <c r="AP92" i="42"/>
  <c r="AC92" i="42" s="1"/>
  <c r="AA92" i="42"/>
  <c r="AJ92" i="42"/>
  <c r="AD92" i="42"/>
  <c r="AN92" i="42"/>
  <c r="AL92" i="42"/>
  <c r="AG92" i="42"/>
  <c r="AM92" i="42"/>
  <c r="AK92" i="42"/>
  <c r="W92" i="42"/>
  <c r="C98" i="21"/>
  <c r="D98" i="21"/>
  <c r="J98" i="21"/>
  <c r="E98" i="21"/>
  <c r="K98" i="21"/>
  <c r="H98" i="21"/>
  <c r="G98" i="21"/>
  <c r="F98" i="21"/>
  <c r="I98" i="21"/>
  <c r="D125" i="41"/>
  <c r="J125" i="41"/>
  <c r="E125" i="41"/>
  <c r="C125" i="41"/>
  <c r="F125" i="41"/>
  <c r="H125" i="41"/>
  <c r="K125" i="41"/>
  <c r="G125" i="41"/>
  <c r="I125" i="41"/>
  <c r="I144" i="42"/>
  <c r="E144" i="42"/>
  <c r="J144" i="42"/>
  <c r="G144" i="42"/>
  <c r="D144" i="42"/>
  <c r="K144" i="42"/>
  <c r="H144" i="42"/>
  <c r="C144" i="42"/>
  <c r="F144" i="42"/>
  <c r="C124" i="21"/>
  <c r="K124" i="21"/>
  <c r="E124" i="21"/>
  <c r="F124" i="21"/>
  <c r="H124" i="21"/>
  <c r="I124" i="21"/>
  <c r="J124" i="21"/>
  <c r="D124" i="21"/>
  <c r="G124" i="21"/>
  <c r="F13" i="26"/>
  <c r="E13" i="26"/>
  <c r="C13" i="26"/>
  <c r="K13" i="26"/>
  <c r="G13" i="26"/>
  <c r="I13" i="26"/>
  <c r="D13" i="26"/>
  <c r="J13" i="26"/>
  <c r="H13" i="26"/>
  <c r="E81" i="21"/>
  <c r="J81" i="21"/>
  <c r="G81" i="21"/>
  <c r="D81" i="21"/>
  <c r="I81" i="21"/>
  <c r="K81" i="21"/>
  <c r="C81" i="21"/>
  <c r="F81" i="21"/>
  <c r="H81" i="21"/>
  <c r="AP163" i="41"/>
  <c r="AL163" i="41" s="1"/>
  <c r="AM163" i="41"/>
  <c r="Y163" i="41"/>
  <c r="AD163" i="41"/>
  <c r="E57" i="41"/>
  <c r="K57" i="41"/>
  <c r="H57" i="41"/>
  <c r="G57" i="41"/>
  <c r="D57" i="41"/>
  <c r="J57" i="41"/>
  <c r="F57" i="41"/>
  <c r="I57" i="41"/>
  <c r="C57" i="41"/>
  <c r="G139" i="26"/>
  <c r="J139" i="26"/>
  <c r="F139" i="26"/>
  <c r="D139" i="26"/>
  <c r="K139" i="26"/>
  <c r="E139" i="26"/>
  <c r="C139" i="26"/>
  <c r="I139" i="26"/>
  <c r="H139" i="26"/>
  <c r="R80" i="42"/>
  <c r="M80" i="42"/>
  <c r="O80" i="42"/>
  <c r="U80" i="42"/>
  <c r="S80" i="42"/>
  <c r="N80" i="42"/>
  <c r="P80" i="42"/>
  <c r="T80" i="42"/>
  <c r="Q80" i="42"/>
  <c r="AP176" i="28"/>
  <c r="AA176" i="28" s="1"/>
  <c r="AO176" i="28"/>
  <c r="AN176" i="28"/>
  <c r="AB176" i="28"/>
  <c r="Z176" i="28"/>
  <c r="AJ176" i="28"/>
  <c r="Y176" i="28"/>
  <c r="AK176" i="28"/>
  <c r="X176" i="28"/>
  <c r="AM176" i="28"/>
  <c r="W176" i="28"/>
  <c r="AD176" i="28"/>
  <c r="AE176" i="28"/>
  <c r="AL176" i="28"/>
  <c r="AG176" i="28"/>
  <c r="AP94" i="23"/>
  <c r="AL94" i="23" s="1"/>
  <c r="AA94" i="23"/>
  <c r="X94" i="23"/>
  <c r="AJ94" i="23"/>
  <c r="AC94" i="23"/>
  <c r="Y94" i="23"/>
  <c r="AB94" i="23"/>
  <c r="AI94" i="23"/>
  <c r="AM94" i="23"/>
  <c r="W94" i="23"/>
  <c r="Z94" i="23"/>
  <c r="AG94" i="23"/>
  <c r="AE94" i="23"/>
  <c r="AH94" i="23"/>
  <c r="AF94" i="23"/>
  <c r="AP138" i="40"/>
  <c r="AG138" i="40" s="1"/>
  <c r="AB138" i="40"/>
  <c r="AC138" i="40"/>
  <c r="Z138" i="40"/>
  <c r="X138" i="40"/>
  <c r="AI138" i="40"/>
  <c r="AM138" i="40"/>
  <c r="AJ138" i="40"/>
  <c r="AH138" i="40"/>
  <c r="AD138" i="40"/>
  <c r="AO138" i="40"/>
  <c r="AF138" i="40"/>
  <c r="AA138" i="40"/>
  <c r="AK138" i="40"/>
  <c r="AE138" i="40"/>
  <c r="D84" i="21"/>
  <c r="F84" i="21"/>
  <c r="H84" i="21"/>
  <c r="K84" i="21"/>
  <c r="C84" i="21"/>
  <c r="G84" i="21"/>
  <c r="J84" i="21"/>
  <c r="E84" i="21"/>
  <c r="I84" i="21"/>
  <c r="E77" i="40"/>
  <c r="F77" i="40"/>
  <c r="K77" i="40"/>
  <c r="D77" i="40"/>
  <c r="J77" i="40"/>
  <c r="C77" i="40"/>
  <c r="G77" i="40"/>
  <c r="H77" i="40"/>
  <c r="I77" i="40"/>
  <c r="AI43" i="40"/>
  <c r="AG43" i="40"/>
  <c r="AD43" i="40"/>
  <c r="AP43" i="40"/>
  <c r="AH43" i="40" s="1"/>
  <c r="AC43" i="40"/>
  <c r="AA43" i="40"/>
  <c r="AP88" i="40"/>
  <c r="AB88" i="40"/>
  <c r="AF88" i="40"/>
  <c r="AE88" i="40"/>
  <c r="AN88" i="40"/>
  <c r="Y88" i="40"/>
  <c r="X88" i="40"/>
  <c r="AJ88" i="40"/>
  <c r="AL88" i="40"/>
  <c r="AH88" i="40"/>
  <c r="AM88" i="40"/>
  <c r="AA88" i="40"/>
  <c r="Z88" i="40"/>
  <c r="AO88" i="40"/>
  <c r="W88" i="40"/>
  <c r="AD88" i="40"/>
  <c r="AC88" i="40"/>
  <c r="AI88" i="40"/>
  <c r="AG88" i="40"/>
  <c r="AK88" i="40"/>
  <c r="R97" i="23"/>
  <c r="S97" i="23"/>
  <c r="P97" i="23"/>
  <c r="T97" i="23"/>
  <c r="U97" i="23"/>
  <c r="O97" i="23"/>
  <c r="N97" i="23"/>
  <c r="Q97" i="23"/>
  <c r="M97" i="23"/>
  <c r="J90" i="21"/>
  <c r="F90" i="21"/>
  <c r="I90" i="21"/>
  <c r="H90" i="21"/>
  <c r="G90" i="21"/>
  <c r="K90" i="21"/>
  <c r="E90" i="21"/>
  <c r="C90" i="21"/>
  <c r="D90" i="21"/>
  <c r="C100" i="23"/>
  <c r="H100" i="23"/>
  <c r="F100" i="23"/>
  <c r="I100" i="23"/>
  <c r="K100" i="23"/>
  <c r="G100" i="23"/>
  <c r="D100" i="23"/>
  <c r="J100" i="23"/>
  <c r="E100" i="23"/>
  <c r="G69" i="21"/>
  <c r="F69" i="21"/>
  <c r="H69" i="21"/>
  <c r="K69" i="21"/>
  <c r="I69" i="21"/>
  <c r="J69" i="21"/>
  <c r="E69" i="21"/>
  <c r="C69" i="21"/>
  <c r="D69" i="21"/>
  <c r="H165" i="21"/>
  <c r="E165" i="21"/>
  <c r="G165" i="21"/>
  <c r="C165" i="21"/>
  <c r="F165" i="21"/>
  <c r="I165" i="21"/>
  <c r="D165" i="21"/>
  <c r="K165" i="21"/>
  <c r="J165" i="21"/>
  <c r="AP47" i="42"/>
  <c r="Y47" i="42" s="1"/>
  <c r="Z47" i="42"/>
  <c r="X47" i="42"/>
  <c r="AD47" i="42"/>
  <c r="AC47" i="42"/>
  <c r="H3" i="41"/>
  <c r="I3" i="41"/>
  <c r="G3" i="41"/>
  <c r="K3" i="41"/>
  <c r="E3" i="41"/>
  <c r="C3" i="41"/>
  <c r="D3" i="41"/>
  <c r="J3" i="41"/>
  <c r="F3" i="41"/>
  <c r="H23" i="41"/>
  <c r="F23" i="41"/>
  <c r="D23" i="41"/>
  <c r="C23" i="41"/>
  <c r="J23" i="41"/>
  <c r="E23" i="41"/>
  <c r="I23" i="41"/>
  <c r="K23" i="41"/>
  <c r="G23" i="41"/>
  <c r="F145" i="21"/>
  <c r="C145" i="21"/>
  <c r="E145" i="21"/>
  <c r="H145" i="21"/>
  <c r="D145" i="21"/>
  <c r="J145" i="21"/>
  <c r="I145" i="21"/>
  <c r="K145" i="21"/>
  <c r="G145" i="21"/>
  <c r="K78" i="25"/>
  <c r="F78" i="25"/>
  <c r="I78" i="25"/>
  <c r="D78" i="25"/>
  <c r="C78" i="25"/>
  <c r="E78" i="25"/>
  <c r="G78" i="25"/>
  <c r="J78" i="25"/>
  <c r="H78" i="25"/>
  <c r="AP68" i="41"/>
  <c r="AE68" i="41" s="1"/>
  <c r="X68" i="41"/>
  <c r="Z68" i="41"/>
  <c r="W68" i="41"/>
  <c r="AO68" i="41"/>
  <c r="G138" i="26"/>
  <c r="J138" i="26"/>
  <c r="C138" i="26"/>
  <c r="I138" i="26"/>
  <c r="E138" i="26"/>
  <c r="H138" i="26"/>
  <c r="F138" i="26"/>
  <c r="D138" i="26"/>
  <c r="K138" i="26"/>
  <c r="J25" i="42"/>
  <c r="C25" i="42"/>
  <c r="H25" i="42"/>
  <c r="I25" i="42"/>
  <c r="E25" i="42"/>
  <c r="G25" i="42"/>
  <c r="F25" i="42"/>
  <c r="D25" i="42"/>
  <c r="K25" i="42"/>
  <c r="I153" i="28"/>
  <c r="K153" i="28"/>
  <c r="G153" i="28"/>
  <c r="D153" i="28"/>
  <c r="C153" i="28"/>
  <c r="E153" i="28"/>
  <c r="H153" i="28"/>
  <c r="F153" i="28"/>
  <c r="J153" i="28"/>
  <c r="E71" i="28"/>
  <c r="F71" i="28"/>
  <c r="J71" i="28"/>
  <c r="C71" i="28"/>
  <c r="K71" i="28"/>
  <c r="H71" i="28"/>
  <c r="I71" i="28"/>
  <c r="G71" i="28"/>
  <c r="D71" i="28"/>
  <c r="T72" i="40"/>
  <c r="R72" i="40"/>
  <c r="M72" i="40"/>
  <c r="N72" i="40"/>
  <c r="Q72" i="40"/>
  <c r="P72" i="40"/>
  <c r="U72" i="40"/>
  <c r="O72" i="40"/>
  <c r="S72" i="40"/>
  <c r="M23" i="41"/>
  <c r="P23" i="41"/>
  <c r="U23" i="41"/>
  <c r="O23" i="41"/>
  <c r="Q23" i="41"/>
  <c r="S23" i="41"/>
  <c r="T23" i="41"/>
  <c r="N23" i="41"/>
  <c r="R23" i="41"/>
  <c r="AM144" i="23"/>
  <c r="AB144" i="23"/>
  <c r="AF144" i="23"/>
  <c r="AP144" i="23"/>
  <c r="AD144" i="23" s="1"/>
  <c r="AN144" i="23"/>
  <c r="AJ144" i="23"/>
  <c r="AC144" i="23"/>
  <c r="AI144" i="23"/>
  <c r="AL144" i="23"/>
  <c r="AA144" i="23"/>
  <c r="AG144" i="23"/>
  <c r="Z144" i="23"/>
  <c r="AK144" i="23"/>
  <c r="AH144" i="23"/>
  <c r="I102" i="40"/>
  <c r="H102" i="40"/>
  <c r="G102" i="40"/>
  <c r="J102" i="40"/>
  <c r="F102" i="40"/>
  <c r="C102" i="40"/>
  <c r="D102" i="40"/>
  <c r="E102" i="40"/>
  <c r="K102" i="40"/>
  <c r="D134" i="40"/>
  <c r="H134" i="40"/>
  <c r="C134" i="40"/>
  <c r="K134" i="40"/>
  <c r="G134" i="40"/>
  <c r="J134" i="40"/>
  <c r="F134" i="40"/>
  <c r="I134" i="40"/>
  <c r="E134" i="40"/>
  <c r="R6" i="23"/>
  <c r="U6" i="23"/>
  <c r="T6" i="23"/>
  <c r="O6" i="23"/>
  <c r="Q6" i="23"/>
  <c r="N6" i="23"/>
  <c r="M6" i="23"/>
  <c r="S6" i="23"/>
  <c r="P6" i="23"/>
  <c r="AO46" i="28"/>
  <c r="AP46" i="28"/>
  <c r="AL46" i="28"/>
  <c r="AJ46" i="28"/>
  <c r="AM46" i="28"/>
  <c r="AC46" i="28"/>
  <c r="AA46" i="28"/>
  <c r="W46" i="28"/>
  <c r="AN46" i="28"/>
  <c r="Z46" i="28"/>
  <c r="AH46" i="28"/>
  <c r="AB46" i="28"/>
  <c r="AE46" i="28"/>
  <c r="AG46" i="28"/>
  <c r="AD46" i="28"/>
  <c r="Y46" i="28"/>
  <c r="AI46" i="28"/>
  <c r="AF46" i="28"/>
  <c r="AK46" i="28"/>
  <c r="X46" i="28"/>
  <c r="AP142" i="23"/>
  <c r="AF142" i="23" s="1"/>
  <c r="AO142" i="23"/>
  <c r="AH142" i="23"/>
  <c r="AK142" i="23"/>
  <c r="AI142" i="23"/>
  <c r="AK86" i="23"/>
  <c r="AP86" i="23"/>
  <c r="X86" i="23"/>
  <c r="AC86" i="23"/>
  <c r="AM86" i="23"/>
  <c r="AI86" i="23"/>
  <c r="Y86" i="23"/>
  <c r="AN86" i="23"/>
  <c r="Z86" i="23"/>
  <c r="AG86" i="23"/>
  <c r="AD86" i="23"/>
  <c r="AJ86" i="23"/>
  <c r="AL86" i="23"/>
  <c r="AH86" i="23"/>
  <c r="AF86" i="23"/>
  <c r="AA86" i="23"/>
  <c r="AO86" i="23"/>
  <c r="AE86" i="23"/>
  <c r="W86" i="23"/>
  <c r="AB86" i="23"/>
  <c r="F153" i="26"/>
  <c r="C153" i="26"/>
  <c r="D153" i="26"/>
  <c r="E153" i="26"/>
  <c r="J153" i="26"/>
  <c r="H153" i="26"/>
  <c r="I153" i="26"/>
  <c r="G153" i="26"/>
  <c r="K153" i="26"/>
  <c r="I60" i="28"/>
  <c r="H60" i="28"/>
  <c r="G60" i="28"/>
  <c r="F60" i="28"/>
  <c r="C60" i="28"/>
  <c r="E60" i="28"/>
  <c r="J60" i="28"/>
  <c r="K60" i="28"/>
  <c r="D60" i="28"/>
  <c r="I86" i="40"/>
  <c r="E86" i="40"/>
  <c r="J86" i="40"/>
  <c r="D86" i="40"/>
  <c r="H86" i="40"/>
  <c r="C86" i="40"/>
  <c r="K86" i="40"/>
  <c r="G86" i="40"/>
  <c r="F86" i="40"/>
  <c r="AP17" i="42"/>
  <c r="X17" i="42" s="1"/>
  <c r="AG17" i="42"/>
  <c r="AL17" i="42"/>
  <c r="AB17" i="42"/>
  <c r="AE17" i="42"/>
  <c r="Z17" i="42"/>
  <c r="AJ17" i="42"/>
  <c r="Y17" i="42"/>
  <c r="AO17" i="42"/>
  <c r="AA17" i="42"/>
  <c r="AN17" i="42"/>
  <c r="AI17" i="42"/>
  <c r="AH17" i="42"/>
  <c r="AD17" i="42"/>
  <c r="AM17" i="42"/>
  <c r="AP116" i="42"/>
  <c r="AG116" i="42" s="1"/>
  <c r="AJ116" i="42"/>
  <c r="Z116" i="42"/>
  <c r="AB116" i="42"/>
  <c r="AK116" i="42"/>
  <c r="X116" i="42"/>
  <c r="AN116" i="42"/>
  <c r="AE116" i="42"/>
  <c r="AM116" i="42"/>
  <c r="AO116" i="42"/>
  <c r="AF116" i="42"/>
  <c r="W116" i="42"/>
  <c r="AC116" i="42"/>
  <c r="AL116" i="42"/>
  <c r="AA116" i="42"/>
  <c r="I108" i="41"/>
  <c r="C108" i="41"/>
  <c r="H108" i="41"/>
  <c r="G108" i="41"/>
  <c r="K108" i="41"/>
  <c r="E108" i="41"/>
  <c r="J108" i="41"/>
  <c r="F108" i="41"/>
  <c r="D108" i="41"/>
  <c r="C38" i="28"/>
  <c r="F38" i="28"/>
  <c r="J38" i="28"/>
  <c r="G38" i="28"/>
  <c r="H38" i="28"/>
  <c r="D38" i="28"/>
  <c r="I38" i="28"/>
  <c r="K38" i="28"/>
  <c r="E38" i="28"/>
  <c r="C98" i="41"/>
  <c r="I98" i="41"/>
  <c r="D98" i="41"/>
  <c r="F98" i="41"/>
  <c r="H98" i="41"/>
  <c r="K98" i="41"/>
  <c r="E98" i="41"/>
  <c r="J98" i="41"/>
  <c r="G98" i="41"/>
  <c r="I57" i="26"/>
  <c r="H57" i="26"/>
  <c r="C57" i="26"/>
  <c r="G57" i="26"/>
  <c r="J57" i="26"/>
  <c r="D57" i="26"/>
  <c r="E57" i="26"/>
  <c r="K57" i="26"/>
  <c r="F57" i="26"/>
  <c r="J25" i="41"/>
  <c r="I25" i="41"/>
  <c r="E25" i="41"/>
  <c r="G25" i="41"/>
  <c r="D25" i="41"/>
  <c r="K25" i="41"/>
  <c r="C25" i="41"/>
  <c r="F25" i="41"/>
  <c r="H25" i="41"/>
  <c r="F144" i="23"/>
  <c r="G144" i="23"/>
  <c r="D144" i="23"/>
  <c r="I144" i="23"/>
  <c r="K144" i="23"/>
  <c r="E144" i="23"/>
  <c r="H144" i="23"/>
  <c r="C144" i="23"/>
  <c r="J144" i="23"/>
  <c r="C71" i="21"/>
  <c r="D71" i="21"/>
  <c r="E71" i="21"/>
  <c r="J71" i="21"/>
  <c r="K71" i="21"/>
  <c r="G71" i="21"/>
  <c r="H71" i="21"/>
  <c r="I71" i="21"/>
  <c r="F71" i="21"/>
  <c r="C120" i="41"/>
  <c r="G120" i="41"/>
  <c r="D120" i="41"/>
  <c r="I120" i="41"/>
  <c r="F120" i="41"/>
  <c r="E120" i="41"/>
  <c r="K120" i="41"/>
  <c r="J120" i="41"/>
  <c r="H120" i="41"/>
  <c r="D20" i="42"/>
  <c r="K20" i="42"/>
  <c r="J20" i="42"/>
  <c r="E20" i="42"/>
  <c r="G20" i="42"/>
  <c r="F20" i="42"/>
  <c r="C20" i="42"/>
  <c r="H20" i="42"/>
  <c r="I20" i="42"/>
  <c r="K63" i="21"/>
  <c r="H63" i="21"/>
  <c r="G63" i="21"/>
  <c r="J63" i="21"/>
  <c r="D63" i="21"/>
  <c r="F63" i="21"/>
  <c r="C63" i="21"/>
  <c r="I63" i="21"/>
  <c r="E63" i="21"/>
  <c r="F12" i="40"/>
  <c r="D12" i="40"/>
  <c r="E12" i="40"/>
  <c r="J12" i="40"/>
  <c r="H12" i="40"/>
  <c r="K12" i="40"/>
  <c r="G12" i="40"/>
  <c r="I12" i="40"/>
  <c r="C12" i="40"/>
  <c r="AP69" i="41"/>
  <c r="AJ69" i="41" s="1"/>
  <c r="AL69" i="41"/>
  <c r="AH69" i="41"/>
  <c r="AI69" i="41"/>
  <c r="AF69" i="41"/>
  <c r="AP134" i="40"/>
  <c r="AC134" i="40" s="1"/>
  <c r="AK134" i="40"/>
  <c r="Y134" i="40"/>
  <c r="AG134" i="40"/>
  <c r="AI134" i="40"/>
  <c r="AD134" i="40"/>
  <c r="AN134" i="40"/>
  <c r="W134" i="40"/>
  <c r="AA134" i="40"/>
  <c r="G15" i="19"/>
  <c r="H15" i="19"/>
  <c r="J15" i="19"/>
  <c r="I15" i="19"/>
  <c r="E15" i="19"/>
  <c r="C15" i="19"/>
  <c r="F15" i="19"/>
  <c r="K15" i="19"/>
  <c r="D15" i="19"/>
  <c r="I31" i="28"/>
  <c r="D31" i="28"/>
  <c r="F31" i="28"/>
  <c r="G31" i="28"/>
  <c r="E31" i="28"/>
  <c r="C31" i="28"/>
  <c r="K31" i="28"/>
  <c r="H31" i="28"/>
  <c r="J31" i="28"/>
  <c r="AP108" i="40"/>
  <c r="AH108" i="40" s="1"/>
  <c r="AE108" i="40"/>
  <c r="AI108" i="40"/>
  <c r="AJ108" i="40"/>
  <c r="Z108" i="40"/>
  <c r="AN108" i="40"/>
  <c r="W108" i="40"/>
  <c r="AL108" i="40"/>
  <c r="Y108" i="40"/>
  <c r="AB108" i="40"/>
  <c r="AM108" i="40"/>
  <c r="AK108" i="40"/>
  <c r="AG108" i="40"/>
  <c r="X108" i="40"/>
  <c r="AD108" i="40"/>
  <c r="G126" i="23"/>
  <c r="D126" i="23"/>
  <c r="J126" i="23"/>
  <c r="C126" i="23"/>
  <c r="F126" i="23"/>
  <c r="H126" i="23"/>
  <c r="E126" i="23"/>
  <c r="I126" i="23"/>
  <c r="K126" i="23"/>
  <c r="J4" i="41"/>
  <c r="K4" i="41"/>
  <c r="C4" i="41"/>
  <c r="G4" i="41"/>
  <c r="D4" i="41"/>
  <c r="H4" i="41"/>
  <c r="F4" i="41"/>
  <c r="I4" i="41"/>
  <c r="E4" i="41"/>
  <c r="I48" i="42"/>
  <c r="K48" i="42"/>
  <c r="D48" i="42"/>
  <c r="H48" i="42"/>
  <c r="G48" i="42"/>
  <c r="C48" i="42"/>
  <c r="E48" i="42"/>
  <c r="J48" i="42"/>
  <c r="F48" i="42"/>
  <c r="AP79" i="42"/>
  <c r="AC79" i="42" s="1"/>
  <c r="AL79" i="42"/>
  <c r="Z79" i="42"/>
  <c r="AA79" i="42"/>
  <c r="AN79" i="42"/>
  <c r="AF79" i="42"/>
  <c r="AO79" i="42"/>
  <c r="Y79" i="42"/>
  <c r="AE79" i="42"/>
  <c r="G84" i="40"/>
  <c r="I84" i="40"/>
  <c r="E84" i="40"/>
  <c r="H84" i="40"/>
  <c r="J84" i="40"/>
  <c r="K84" i="40"/>
  <c r="F84" i="40"/>
  <c r="C84" i="40"/>
  <c r="D84" i="40"/>
  <c r="J161" i="26"/>
  <c r="I161" i="26"/>
  <c r="C161" i="26"/>
  <c r="D161" i="26"/>
  <c r="F161" i="26"/>
  <c r="H161" i="26"/>
  <c r="G161" i="26"/>
  <c r="K161" i="26"/>
  <c r="E161" i="26"/>
  <c r="K146" i="42"/>
  <c r="H146" i="42"/>
  <c r="F146" i="42"/>
  <c r="G146" i="42"/>
  <c r="D146" i="42"/>
  <c r="E146" i="42"/>
  <c r="C146" i="42"/>
  <c r="I146" i="42"/>
  <c r="J146" i="42"/>
  <c r="I63" i="42"/>
  <c r="H63" i="42"/>
  <c r="K63" i="42"/>
  <c r="F63" i="42"/>
  <c r="D63" i="42"/>
  <c r="J63" i="42"/>
  <c r="C63" i="42"/>
  <c r="E63" i="42"/>
  <c r="G63" i="42"/>
  <c r="AP110" i="40"/>
  <c r="AJ110" i="40" s="1"/>
  <c r="AD110" i="40"/>
  <c r="Z110" i="40"/>
  <c r="Y110" i="40"/>
  <c r="AI110" i="40"/>
  <c r="AC110" i="40"/>
  <c r="W110" i="40"/>
  <c r="AK110" i="40"/>
  <c r="AN110" i="40"/>
  <c r="X110" i="40"/>
  <c r="AP102" i="42"/>
  <c r="AH102" i="42" s="1"/>
  <c r="AM102" i="42"/>
  <c r="AD102" i="42"/>
  <c r="AF102" i="42"/>
  <c r="AI102" i="42"/>
  <c r="AP66" i="42"/>
  <c r="X66" i="42" s="1"/>
  <c r="AB66" i="42"/>
  <c r="W66" i="42"/>
  <c r="AO66" i="42"/>
  <c r="AE66" i="42"/>
  <c r="AJ66" i="42"/>
  <c r="AC66" i="42"/>
  <c r="AD66" i="42"/>
  <c r="Z66" i="42"/>
  <c r="AL66" i="42"/>
  <c r="AK66" i="42"/>
  <c r="AH66" i="42"/>
  <c r="Y66" i="42"/>
  <c r="AF66" i="42"/>
  <c r="AI66" i="42"/>
  <c r="I60" i="42"/>
  <c r="F60" i="42"/>
  <c r="C60" i="42"/>
  <c r="G60" i="42"/>
  <c r="H60" i="42"/>
  <c r="E60" i="42"/>
  <c r="D60" i="42"/>
  <c r="K60" i="42"/>
  <c r="J60" i="42"/>
  <c r="Y2" i="41"/>
  <c r="AP2" i="41"/>
  <c r="AF2" i="41"/>
  <c r="AK2" i="41"/>
  <c r="AH2" i="41"/>
  <c r="AM2" i="41"/>
  <c r="AL2" i="41"/>
  <c r="AA2" i="41"/>
  <c r="AI2" i="41"/>
  <c r="AN2" i="41"/>
  <c r="AB2" i="41"/>
  <c r="AC2" i="41"/>
  <c r="AD2" i="41"/>
  <c r="X2" i="41"/>
  <c r="Z2" i="41"/>
  <c r="AJ2" i="41"/>
  <c r="AG2" i="41"/>
  <c r="AE2" i="41"/>
  <c r="W2" i="41"/>
  <c r="AO2" i="41"/>
  <c r="AB31" i="40"/>
  <c r="AP31" i="40"/>
  <c r="AA31" i="40"/>
  <c r="AH31" i="40"/>
  <c r="AO31" i="40"/>
  <c r="Y31" i="40"/>
  <c r="AK31" i="40"/>
  <c r="AL31" i="40"/>
  <c r="AF31" i="40"/>
  <c r="AE31" i="40"/>
  <c r="Z31" i="40"/>
  <c r="AD31" i="40"/>
  <c r="AI31" i="40"/>
  <c r="AG31" i="40"/>
  <c r="AN31" i="40"/>
  <c r="AM31" i="40"/>
  <c r="AJ31" i="40"/>
  <c r="W31" i="40"/>
  <c r="X31" i="40"/>
  <c r="AC31" i="40"/>
  <c r="AP147" i="40"/>
  <c r="AG147" i="40"/>
  <c r="AH147" i="40"/>
  <c r="AI147" i="40"/>
  <c r="AL147" i="40"/>
  <c r="AF147" i="40"/>
  <c r="AM147" i="40"/>
  <c r="AA147" i="40"/>
  <c r="AE147" i="40"/>
  <c r="X147" i="40"/>
  <c r="AO147" i="40"/>
  <c r="AN147" i="40"/>
  <c r="AB147" i="40"/>
  <c r="AC147" i="40"/>
  <c r="AK147" i="40"/>
  <c r="W147" i="40"/>
  <c r="Y147" i="40"/>
  <c r="AD147" i="40"/>
  <c r="AJ147" i="40"/>
  <c r="Z147" i="40"/>
  <c r="D11" i="40"/>
  <c r="I11" i="40"/>
  <c r="K11" i="40"/>
  <c r="H11" i="40"/>
  <c r="E11" i="40"/>
  <c r="C11" i="40"/>
  <c r="F11" i="40"/>
  <c r="G11" i="40"/>
  <c r="J11" i="40"/>
  <c r="F115" i="26"/>
  <c r="D115" i="26"/>
  <c r="J115" i="26"/>
  <c r="H115" i="26"/>
  <c r="C115" i="26"/>
  <c r="G115" i="26"/>
  <c r="I115" i="26"/>
  <c r="K115" i="26"/>
  <c r="E115" i="26"/>
  <c r="AB10" i="41"/>
  <c r="AP10" i="41"/>
  <c r="AI10" i="41"/>
  <c r="AA10" i="41"/>
  <c r="AG10" i="41"/>
  <c r="Y10" i="41"/>
  <c r="X10" i="41"/>
  <c r="AN10" i="41"/>
  <c r="AD10" i="41"/>
  <c r="AJ10" i="41"/>
  <c r="AK10" i="41"/>
  <c r="W10" i="41"/>
  <c r="AH10" i="41"/>
  <c r="AF10" i="41"/>
  <c r="AO10" i="41"/>
  <c r="AC10" i="41"/>
  <c r="AL10" i="41"/>
  <c r="AM10" i="41"/>
  <c r="Z10" i="41"/>
  <c r="AE10" i="41"/>
  <c r="AP52" i="41"/>
  <c r="AM52" i="41" s="1"/>
  <c r="AK52" i="41"/>
  <c r="AJ52" i="41"/>
  <c r="AD52" i="41"/>
  <c r="W52" i="41"/>
  <c r="E164" i="42"/>
  <c r="G164" i="42"/>
  <c r="J164" i="42"/>
  <c r="D164" i="42"/>
  <c r="F164" i="42"/>
  <c r="C164" i="42"/>
  <c r="H164" i="42"/>
  <c r="K164" i="42"/>
  <c r="I164" i="42"/>
  <c r="AP100" i="42"/>
  <c r="AM100" i="42" s="1"/>
  <c r="X100" i="42"/>
  <c r="AA100" i="42"/>
  <c r="AG100" i="42"/>
  <c r="AD100" i="42"/>
  <c r="AP45" i="41"/>
  <c r="AF45" i="41" s="1"/>
  <c r="AO45" i="41"/>
  <c r="AA45" i="41"/>
  <c r="AE45" i="41"/>
  <c r="AG45" i="41"/>
  <c r="AA155" i="41"/>
  <c r="AN155" i="41"/>
  <c r="AD155" i="41"/>
  <c r="AI155" i="41"/>
  <c r="AJ155" i="41"/>
  <c r="AE155" i="41"/>
  <c r="AK155" i="41"/>
  <c r="W155" i="41"/>
  <c r="AM155" i="41"/>
  <c r="AP155" i="41"/>
  <c r="Y155" i="41" s="1"/>
  <c r="AH155" i="41"/>
  <c r="F159" i="40"/>
  <c r="K159" i="40"/>
  <c r="C159" i="40"/>
  <c r="I159" i="40"/>
  <c r="G159" i="40"/>
  <c r="J159" i="40"/>
  <c r="H159" i="40"/>
  <c r="E159" i="40"/>
  <c r="D159" i="40"/>
  <c r="M48" i="23"/>
  <c r="T48" i="23"/>
  <c r="U48" i="23"/>
  <c r="P48" i="23"/>
  <c r="R48" i="23"/>
  <c r="O48" i="23"/>
  <c r="N48" i="23"/>
  <c r="S48" i="23"/>
  <c r="Q48" i="23"/>
  <c r="G36" i="42"/>
  <c r="K36" i="42"/>
  <c r="E36" i="42"/>
  <c r="H36" i="42"/>
  <c r="J36" i="42"/>
  <c r="F36" i="42"/>
  <c r="I36" i="42"/>
  <c r="C36" i="42"/>
  <c r="D36" i="42"/>
  <c r="K28" i="19"/>
  <c r="H28" i="19"/>
  <c r="D28" i="19"/>
  <c r="J28" i="19"/>
  <c r="E28" i="19"/>
  <c r="F28" i="19"/>
  <c r="G28" i="19"/>
  <c r="C28" i="19"/>
  <c r="I28" i="19"/>
  <c r="I154" i="40"/>
  <c r="E154" i="40"/>
  <c r="F154" i="40"/>
  <c r="C154" i="40"/>
  <c r="G154" i="40"/>
  <c r="H154" i="40"/>
  <c r="J154" i="40"/>
  <c r="K154" i="40"/>
  <c r="D154" i="40"/>
  <c r="I26" i="41"/>
  <c r="G26" i="41"/>
  <c r="F26" i="41"/>
  <c r="E26" i="41"/>
  <c r="J26" i="41"/>
  <c r="C26" i="41"/>
  <c r="D26" i="41"/>
  <c r="H26" i="41"/>
  <c r="K26" i="41"/>
  <c r="G117" i="28"/>
  <c r="C117" i="28"/>
  <c r="D117" i="28"/>
  <c r="F117" i="28"/>
  <c r="E117" i="28"/>
  <c r="K117" i="28"/>
  <c r="H117" i="28"/>
  <c r="I117" i="28"/>
  <c r="J117" i="28"/>
  <c r="I107" i="26"/>
  <c r="G107" i="26"/>
  <c r="J107" i="26"/>
  <c r="E107" i="26"/>
  <c r="F107" i="26"/>
  <c r="D107" i="26"/>
  <c r="H107" i="26"/>
  <c r="K107" i="26"/>
  <c r="C107" i="26"/>
  <c r="AK103" i="41"/>
  <c r="AP103" i="41"/>
  <c r="AL103" i="41" s="1"/>
  <c r="Z103" i="41"/>
  <c r="AJ103" i="41"/>
  <c r="Y103" i="41"/>
  <c r="AG103" i="41"/>
  <c r="AD103" i="41"/>
  <c r="AO103" i="41"/>
  <c r="AN103" i="41"/>
  <c r="AF103" i="41"/>
  <c r="AH103" i="41"/>
  <c r="AI103" i="41"/>
  <c r="AC103" i="41"/>
  <c r="W103" i="41"/>
  <c r="AE103" i="41"/>
  <c r="E133" i="41"/>
  <c r="C133" i="41"/>
  <c r="I133" i="41"/>
  <c r="J133" i="41"/>
  <c r="K133" i="41"/>
  <c r="H133" i="41"/>
  <c r="D133" i="41"/>
  <c r="F133" i="41"/>
  <c r="G133" i="41"/>
  <c r="E161" i="42"/>
  <c r="G161" i="42"/>
  <c r="D161" i="42"/>
  <c r="C161" i="42"/>
  <c r="H161" i="42"/>
  <c r="K161" i="42"/>
  <c r="F161" i="42"/>
  <c r="J161" i="42"/>
  <c r="I161" i="42"/>
  <c r="F19" i="26"/>
  <c r="I19" i="26"/>
  <c r="E19" i="26"/>
  <c r="K19" i="26"/>
  <c r="D19" i="26"/>
  <c r="H19" i="26"/>
  <c r="J19" i="26"/>
  <c r="G19" i="26"/>
  <c r="C19" i="26"/>
  <c r="F136" i="40"/>
  <c r="D136" i="40"/>
  <c r="C136" i="40"/>
  <c r="H136" i="40"/>
  <c r="J136" i="40"/>
  <c r="G136" i="40"/>
  <c r="I136" i="40"/>
  <c r="K136" i="40"/>
  <c r="E136" i="40"/>
  <c r="AP124" i="40"/>
  <c r="AF124" i="40" s="1"/>
  <c r="AK124" i="40"/>
  <c r="Z124" i="40"/>
  <c r="AH124" i="40"/>
  <c r="AI124" i="40"/>
  <c r="AM124" i="40"/>
  <c r="AA124" i="40"/>
  <c r="AL124" i="40"/>
  <c r="X124" i="40"/>
  <c r="G22" i="26"/>
  <c r="D22" i="26"/>
  <c r="E22" i="26"/>
  <c r="F22" i="26"/>
  <c r="I22" i="26"/>
  <c r="C22" i="26"/>
  <c r="K22" i="26"/>
  <c r="J22" i="26"/>
  <c r="H22" i="26"/>
  <c r="T8" i="23"/>
  <c r="P8" i="23"/>
  <c r="S8" i="23"/>
  <c r="R8" i="23"/>
  <c r="O8" i="23"/>
  <c r="N8" i="23"/>
  <c r="U8" i="23"/>
  <c r="Q8" i="23"/>
  <c r="M8" i="23"/>
  <c r="AP29" i="42"/>
  <c r="Y29" i="42" s="1"/>
  <c r="W29" i="42"/>
  <c r="AE29" i="42"/>
  <c r="D73" i="40"/>
  <c r="E73" i="40"/>
  <c r="H73" i="40"/>
  <c r="J73" i="40"/>
  <c r="G73" i="40"/>
  <c r="C73" i="40"/>
  <c r="K73" i="40"/>
  <c r="I73" i="40"/>
  <c r="F73" i="40"/>
  <c r="C13" i="28"/>
  <c r="E13" i="28"/>
  <c r="J13" i="28"/>
  <c r="G13" i="28"/>
  <c r="F13" i="28"/>
  <c r="K13" i="28"/>
  <c r="I13" i="28"/>
  <c r="H13" i="28"/>
  <c r="D13" i="28"/>
  <c r="E6" i="40"/>
  <c r="C6" i="40"/>
  <c r="D6" i="40"/>
  <c r="F6" i="40"/>
  <c r="H6" i="40"/>
  <c r="I6" i="40"/>
  <c r="K6" i="40"/>
  <c r="J6" i="40"/>
  <c r="G6" i="40"/>
  <c r="G106" i="41"/>
  <c r="E106" i="41"/>
  <c r="C106" i="41"/>
  <c r="K106" i="41"/>
  <c r="D106" i="41"/>
  <c r="H106" i="41"/>
  <c r="I106" i="41"/>
  <c r="J106" i="41"/>
  <c r="F106" i="41"/>
  <c r="AP40" i="40"/>
  <c r="AC40" i="40"/>
  <c r="AL40" i="40"/>
  <c r="AG40" i="40"/>
  <c r="AE40" i="40"/>
  <c r="Z40" i="40"/>
  <c r="AD40" i="40"/>
  <c r="AJ40" i="40"/>
  <c r="W40" i="40"/>
  <c r="AO40" i="40"/>
  <c r="Y40" i="40"/>
  <c r="AM40" i="40"/>
  <c r="X40" i="40"/>
  <c r="AN40" i="40"/>
  <c r="AK40" i="40"/>
  <c r="AF40" i="40"/>
  <c r="AI40" i="40"/>
  <c r="AA40" i="40"/>
  <c r="AB40" i="40"/>
  <c r="AH40" i="40"/>
  <c r="C164" i="23"/>
  <c r="I164" i="23"/>
  <c r="K164" i="23"/>
  <c r="J164" i="23"/>
  <c r="G164" i="23"/>
  <c r="H164" i="23"/>
  <c r="D164" i="23"/>
  <c r="E164" i="23"/>
  <c r="F164" i="23"/>
  <c r="J40" i="23"/>
  <c r="D40" i="23"/>
  <c r="K40" i="23"/>
  <c r="F40" i="23"/>
  <c r="I40" i="23"/>
  <c r="H40" i="23"/>
  <c r="C40" i="23"/>
  <c r="E40" i="23"/>
  <c r="G40" i="23"/>
  <c r="D121" i="42"/>
  <c r="E121" i="42"/>
  <c r="F121" i="42"/>
  <c r="H121" i="42"/>
  <c r="G121" i="42"/>
  <c r="J121" i="42"/>
  <c r="I121" i="42"/>
  <c r="K121" i="42"/>
  <c r="C121" i="42"/>
  <c r="Q27" i="23"/>
  <c r="P27" i="23"/>
  <c r="O27" i="23"/>
  <c r="S27" i="23"/>
  <c r="U27" i="23"/>
  <c r="M27" i="23"/>
  <c r="R27" i="23"/>
  <c r="N27" i="23"/>
  <c r="T27" i="23"/>
  <c r="F79" i="21"/>
  <c r="E79" i="21"/>
  <c r="K79" i="21"/>
  <c r="G79" i="21"/>
  <c r="C79" i="21"/>
  <c r="D79" i="21"/>
  <c r="H79" i="21"/>
  <c r="J79" i="21"/>
  <c r="I79" i="21"/>
  <c r="AP173" i="41"/>
  <c r="AK173" i="41" s="1"/>
  <c r="AA173" i="41"/>
  <c r="AH173" i="41"/>
  <c r="AL173" i="41"/>
  <c r="AB173" i="41"/>
  <c r="AN173" i="41"/>
  <c r="AF173" i="41"/>
  <c r="AI173" i="41"/>
  <c r="AM173" i="41"/>
  <c r="AJ173" i="41"/>
  <c r="F134" i="28"/>
  <c r="G134" i="28"/>
  <c r="H134" i="28"/>
  <c r="K134" i="28"/>
  <c r="C134" i="28"/>
  <c r="I134" i="28"/>
  <c r="D134" i="28"/>
  <c r="J134" i="28"/>
  <c r="E134" i="28"/>
  <c r="AP109" i="40"/>
  <c r="AN109" i="40" s="1"/>
  <c r="AO109" i="40"/>
  <c r="AH109" i="40"/>
  <c r="AE109" i="40"/>
  <c r="AG109" i="40"/>
  <c r="AA109" i="40"/>
  <c r="X109" i="40"/>
  <c r="AF109" i="40"/>
  <c r="AJ109" i="40"/>
  <c r="AC109" i="40"/>
  <c r="AB109" i="40"/>
  <c r="AD109" i="40"/>
  <c r="Y109" i="40"/>
  <c r="W109" i="40"/>
  <c r="AI109" i="40"/>
  <c r="AB70" i="40"/>
  <c r="AG70" i="40"/>
  <c r="AK70" i="40"/>
  <c r="X70" i="40"/>
  <c r="AI70" i="40"/>
  <c r="Y70" i="40"/>
  <c r="AA70" i="40"/>
  <c r="AC70" i="40"/>
  <c r="AN70" i="40"/>
  <c r="AO70" i="40"/>
  <c r="AP70" i="40"/>
  <c r="AH70" i="40" s="1"/>
  <c r="AP23" i="42"/>
  <c r="AK23" i="42" s="1"/>
  <c r="AD23" i="42"/>
  <c r="AA23" i="42"/>
  <c r="AF23" i="42"/>
  <c r="Y23" i="42"/>
  <c r="C148" i="23"/>
  <c r="F148" i="23"/>
  <c r="I148" i="23"/>
  <c r="D148" i="23"/>
  <c r="J148" i="23"/>
  <c r="K148" i="23"/>
  <c r="G148" i="23"/>
  <c r="H148" i="23"/>
  <c r="E148" i="23"/>
  <c r="X160" i="42"/>
  <c r="AP160" i="42"/>
  <c r="AI160" i="42" s="1"/>
  <c r="AJ160" i="42"/>
  <c r="AD160" i="42"/>
  <c r="Y160" i="42"/>
  <c r="AB160" i="42"/>
  <c r="AA160" i="42"/>
  <c r="AC160" i="42"/>
  <c r="AN160" i="42"/>
  <c r="K93" i="42"/>
  <c r="C93" i="42"/>
  <c r="D93" i="42"/>
  <c r="H93" i="42"/>
  <c r="E93" i="42"/>
  <c r="G93" i="42"/>
  <c r="J93" i="42"/>
  <c r="F93" i="42"/>
  <c r="I93" i="42"/>
  <c r="K103" i="23"/>
  <c r="I103" i="23"/>
  <c r="C103" i="23"/>
  <c r="D103" i="23"/>
  <c r="F103" i="23"/>
  <c r="H103" i="23"/>
  <c r="J103" i="23"/>
  <c r="G103" i="23"/>
  <c r="E103" i="23"/>
  <c r="D25" i="40"/>
  <c r="E25" i="40"/>
  <c r="F25" i="40"/>
  <c r="I25" i="40"/>
  <c r="G25" i="40"/>
  <c r="H25" i="40"/>
  <c r="C25" i="40"/>
  <c r="K25" i="40"/>
  <c r="J25" i="40"/>
  <c r="H151" i="28"/>
  <c r="D151" i="28"/>
  <c r="E151" i="28"/>
  <c r="F151" i="28"/>
  <c r="I151" i="28"/>
  <c r="C151" i="28"/>
  <c r="K151" i="28"/>
  <c r="J151" i="28"/>
  <c r="G151" i="28"/>
  <c r="D69" i="28"/>
  <c r="K69" i="28"/>
  <c r="I69" i="28"/>
  <c r="H69" i="28"/>
  <c r="E69" i="28"/>
  <c r="C69" i="28"/>
  <c r="G69" i="28"/>
  <c r="F69" i="28"/>
  <c r="J69" i="28"/>
  <c r="D51" i="25"/>
  <c r="H51" i="25"/>
  <c r="G51" i="25"/>
  <c r="J51" i="25"/>
  <c r="F51" i="25"/>
  <c r="K51" i="25"/>
  <c r="C51" i="25"/>
  <c r="E51" i="25"/>
  <c r="I51" i="25"/>
  <c r="F19" i="42"/>
  <c r="G19" i="42"/>
  <c r="D19" i="42"/>
  <c r="I19" i="42"/>
  <c r="C19" i="42"/>
  <c r="K19" i="42"/>
  <c r="H19" i="42"/>
  <c r="J19" i="42"/>
  <c r="E19" i="42"/>
  <c r="AP61" i="41"/>
  <c r="AJ61" i="41" s="1"/>
  <c r="AB61" i="41"/>
  <c r="AC61" i="41"/>
  <c r="E11" i="26"/>
  <c r="C11" i="26"/>
  <c r="H11" i="26"/>
  <c r="G11" i="26"/>
  <c r="F11" i="26"/>
  <c r="I11" i="26"/>
  <c r="J11" i="26"/>
  <c r="K11" i="26"/>
  <c r="D11" i="26"/>
  <c r="AP3" i="41"/>
  <c r="AI3" i="41" s="1"/>
  <c r="AH3" i="41"/>
  <c r="AL3" i="41"/>
  <c r="AM3" i="41"/>
  <c r="AO3" i="41"/>
  <c r="W3" i="41"/>
  <c r="AF3" i="41"/>
  <c r="AG3" i="41"/>
  <c r="AB3" i="41"/>
  <c r="Y3" i="41"/>
  <c r="E108" i="42"/>
  <c r="G108" i="42"/>
  <c r="C108" i="42"/>
  <c r="H108" i="42"/>
  <c r="D108" i="42"/>
  <c r="I108" i="42"/>
  <c r="K108" i="42"/>
  <c r="F108" i="42"/>
  <c r="J108" i="42"/>
  <c r="H92" i="26"/>
  <c r="D92" i="26"/>
  <c r="G92" i="26"/>
  <c r="I92" i="26"/>
  <c r="J92" i="26"/>
  <c r="E92" i="26"/>
  <c r="K92" i="26"/>
  <c r="F92" i="26"/>
  <c r="C92" i="26"/>
  <c r="AP73" i="40"/>
  <c r="AD73" i="40" s="1"/>
  <c r="AP85" i="40"/>
  <c r="AE85" i="40" s="1"/>
  <c r="Z85" i="40"/>
  <c r="AK85" i="40"/>
  <c r="AA85" i="40"/>
  <c r="J100" i="21"/>
  <c r="H100" i="21"/>
  <c r="K100" i="21"/>
  <c r="G100" i="21"/>
  <c r="E100" i="21"/>
  <c r="C100" i="21"/>
  <c r="I100" i="21"/>
  <c r="F100" i="21"/>
  <c r="D100" i="21"/>
  <c r="AP114" i="40"/>
  <c r="Y114" i="40"/>
  <c r="AG114" i="40"/>
  <c r="AM114" i="40"/>
  <c r="AN114" i="40"/>
  <c r="AB114" i="40"/>
  <c r="AL114" i="40"/>
  <c r="X114" i="40"/>
  <c r="AI114" i="40"/>
  <c r="AD114" i="40"/>
  <c r="W114" i="40"/>
  <c r="AF114" i="40"/>
  <c r="AK114" i="40"/>
  <c r="AA114" i="40"/>
  <c r="AO114" i="40"/>
  <c r="Z114" i="40"/>
  <c r="AC114" i="40"/>
  <c r="AH114" i="40"/>
  <c r="AE114" i="40"/>
  <c r="AJ114" i="40"/>
  <c r="C45" i="40"/>
  <c r="H45" i="40"/>
  <c r="I45" i="40"/>
  <c r="E45" i="40"/>
  <c r="D45" i="40"/>
  <c r="G45" i="40"/>
  <c r="K45" i="40"/>
  <c r="J45" i="40"/>
  <c r="F45" i="40"/>
  <c r="AC174" i="42"/>
  <c r="AA174" i="42"/>
  <c r="Y174" i="42"/>
  <c r="AN174" i="42"/>
  <c r="AD174" i="42"/>
  <c r="AG174" i="42"/>
  <c r="AP174" i="42"/>
  <c r="X174" i="42" s="1"/>
  <c r="AL174" i="42"/>
  <c r="W174" i="42"/>
  <c r="AJ174" i="42"/>
  <c r="AI174" i="42"/>
  <c r="Z174" i="42"/>
  <c r="AK174" i="42"/>
  <c r="AB174" i="42"/>
  <c r="AH174" i="42"/>
  <c r="AF174" i="42"/>
  <c r="AM174" i="42"/>
  <c r="AO174" i="42"/>
  <c r="AE174" i="42"/>
  <c r="AP64" i="41"/>
  <c r="AH64" i="41" s="1"/>
  <c r="AB64" i="41"/>
  <c r="Z64" i="41"/>
  <c r="AE64" i="41"/>
  <c r="AJ64" i="41"/>
  <c r="AI64" i="41"/>
  <c r="AL64" i="41"/>
  <c r="Y64" i="41"/>
  <c r="AN64" i="41"/>
  <c r="X64" i="41"/>
  <c r="AP31" i="42"/>
  <c r="AE31" i="42" s="1"/>
  <c r="AD31" i="42"/>
  <c r="AF31" i="42"/>
  <c r="AL31" i="42"/>
  <c r="W31" i="42"/>
  <c r="AG31" i="42"/>
  <c r="Z31" i="42"/>
  <c r="AK31" i="42"/>
  <c r="AB31" i="42"/>
  <c r="AC31" i="42"/>
  <c r="AO10" i="42"/>
  <c r="AH10" i="42"/>
  <c r="AI10" i="42"/>
  <c r="AP10" i="42"/>
  <c r="W10" i="42"/>
  <c r="AN10" i="42"/>
  <c r="AF10" i="42"/>
  <c r="AE10" i="42"/>
  <c r="Z10" i="42"/>
  <c r="X10" i="42"/>
  <c r="AA10" i="42"/>
  <c r="AD10" i="42"/>
  <c r="AG10" i="42"/>
  <c r="AC10" i="42"/>
  <c r="AK10" i="42"/>
  <c r="AM10" i="42"/>
  <c r="AB10" i="42"/>
  <c r="Y10" i="42"/>
  <c r="AL10" i="42"/>
  <c r="AJ10" i="42"/>
  <c r="AP34" i="42"/>
  <c r="AN34" i="42" s="1"/>
  <c r="AB34" i="42"/>
  <c r="AM34" i="42"/>
  <c r="AC34" i="42"/>
  <c r="W34" i="42"/>
  <c r="AD34" i="42"/>
  <c r="AO34" i="42"/>
  <c r="AG34" i="42"/>
  <c r="AE34" i="42"/>
  <c r="AK34" i="42"/>
  <c r="F142" i="42"/>
  <c r="E142" i="42"/>
  <c r="I142" i="42"/>
  <c r="K142" i="42"/>
  <c r="G142" i="42"/>
  <c r="D142" i="42"/>
  <c r="H142" i="42"/>
  <c r="C142" i="42"/>
  <c r="J142" i="42"/>
  <c r="AJ93" i="40"/>
  <c r="AO93" i="40"/>
  <c r="AP93" i="40"/>
  <c r="AK93" i="40" s="1"/>
  <c r="AC93" i="40"/>
  <c r="X93" i="40"/>
  <c r="Z93" i="40"/>
  <c r="AA93" i="40"/>
  <c r="AE93" i="40"/>
  <c r="AN93" i="40"/>
  <c r="AH72" i="41"/>
  <c r="Z72" i="41"/>
  <c r="X72" i="41"/>
  <c r="AI72" i="41"/>
  <c r="W72" i="41"/>
  <c r="AD72" i="41"/>
  <c r="AM72" i="41"/>
  <c r="AP72" i="41"/>
  <c r="AF72" i="41" s="1"/>
  <c r="AB72" i="41"/>
  <c r="AL72" i="41"/>
  <c r="AO72" i="41"/>
  <c r="AG72" i="41"/>
  <c r="AN72" i="41"/>
  <c r="AJ72" i="41"/>
  <c r="Y72" i="41"/>
  <c r="AE72" i="41"/>
  <c r="AA72" i="41"/>
  <c r="AK72" i="41"/>
  <c r="C141" i="28"/>
  <c r="H141" i="28"/>
  <c r="D141" i="28"/>
  <c r="J141" i="28"/>
  <c r="K141" i="28"/>
  <c r="G141" i="28"/>
  <c r="I141" i="28"/>
  <c r="F141" i="28"/>
  <c r="E141" i="28"/>
  <c r="K59" i="41"/>
  <c r="E59" i="41"/>
  <c r="F59" i="41"/>
  <c r="H59" i="41"/>
  <c r="J59" i="41"/>
  <c r="G59" i="41"/>
  <c r="C59" i="41"/>
  <c r="I59" i="41"/>
  <c r="D59" i="41"/>
  <c r="C146" i="26"/>
  <c r="E146" i="26"/>
  <c r="H146" i="26"/>
  <c r="J146" i="26"/>
  <c r="D146" i="26"/>
  <c r="I146" i="26"/>
  <c r="K146" i="26"/>
  <c r="G146" i="26"/>
  <c r="F146" i="26"/>
  <c r="K172" i="41"/>
  <c r="E172" i="41"/>
  <c r="J172" i="41"/>
  <c r="H172" i="41"/>
  <c r="I172" i="41"/>
  <c r="F172" i="41"/>
  <c r="C172" i="41"/>
  <c r="D172" i="41"/>
  <c r="G172" i="41"/>
  <c r="AK57" i="41"/>
  <c r="AM57" i="41"/>
  <c r="AA57" i="41"/>
  <c r="AP57" i="41"/>
  <c r="X57" i="41" s="1"/>
  <c r="AC57" i="41"/>
  <c r="AO57" i="41"/>
  <c r="AF57" i="41"/>
  <c r="Z57" i="41"/>
  <c r="AH57" i="41"/>
  <c r="Y57" i="41"/>
  <c r="AJ57" i="41"/>
  <c r="AD57" i="41"/>
  <c r="AL57" i="41"/>
  <c r="AN57" i="41"/>
  <c r="F160" i="26"/>
  <c r="J160" i="26"/>
  <c r="I160" i="26"/>
  <c r="C160" i="26"/>
  <c r="H160" i="26"/>
  <c r="G160" i="26"/>
  <c r="D160" i="26"/>
  <c r="K160" i="26"/>
  <c r="E160" i="26"/>
  <c r="I32" i="28"/>
  <c r="J32" i="28"/>
  <c r="F32" i="28"/>
  <c r="H32" i="28"/>
  <c r="K32" i="28"/>
  <c r="G32" i="28"/>
  <c r="D32" i="28"/>
  <c r="E32" i="28"/>
  <c r="C32" i="28"/>
  <c r="AP27" i="40"/>
  <c r="AB27" i="40" s="1"/>
  <c r="F8" i="19"/>
  <c r="H8" i="19"/>
  <c r="D8" i="19"/>
  <c r="K8" i="19"/>
  <c r="J8" i="19"/>
  <c r="C8" i="19"/>
  <c r="E8" i="19"/>
  <c r="G8" i="19"/>
  <c r="I8" i="19"/>
  <c r="I108" i="23"/>
  <c r="J108" i="23"/>
  <c r="K108" i="23"/>
  <c r="G108" i="23"/>
  <c r="F108" i="23"/>
  <c r="D108" i="23"/>
  <c r="H108" i="23"/>
  <c r="C108" i="23"/>
  <c r="E108" i="23"/>
  <c r="D14" i="23"/>
  <c r="I14" i="23"/>
  <c r="J14" i="23"/>
  <c r="K14" i="23"/>
  <c r="G14" i="23"/>
  <c r="E14" i="23"/>
  <c r="C14" i="23"/>
  <c r="H14" i="23"/>
  <c r="F14" i="23"/>
  <c r="J86" i="26"/>
  <c r="E86" i="26"/>
  <c r="F86" i="26"/>
  <c r="G86" i="26"/>
  <c r="D86" i="26"/>
  <c r="I86" i="26"/>
  <c r="H86" i="26"/>
  <c r="K86" i="26"/>
  <c r="C86" i="26"/>
  <c r="H50" i="41"/>
  <c r="D50" i="41"/>
  <c r="F50" i="41"/>
  <c r="G50" i="41"/>
  <c r="C50" i="41"/>
  <c r="K50" i="41"/>
  <c r="J50" i="41"/>
  <c r="E50" i="41"/>
  <c r="I50" i="41"/>
  <c r="C21" i="19"/>
  <c r="J21" i="19"/>
  <c r="E21" i="19"/>
  <c r="I21" i="19"/>
  <c r="D21" i="19"/>
  <c r="K21" i="19"/>
  <c r="H21" i="19"/>
  <c r="F21" i="19"/>
  <c r="G21" i="19"/>
  <c r="Y90" i="40"/>
  <c r="AC90" i="40"/>
  <c r="AP90" i="40"/>
  <c r="AE90" i="40" s="1"/>
  <c r="AL90" i="40"/>
  <c r="AI90" i="40"/>
  <c r="AA90" i="40"/>
  <c r="AF90" i="40"/>
  <c r="AD90" i="40"/>
  <c r="H25" i="19"/>
  <c r="I25" i="19"/>
  <c r="C25" i="19"/>
  <c r="J25" i="19"/>
  <c r="E25" i="19"/>
  <c r="D25" i="19"/>
  <c r="F25" i="19"/>
  <c r="K25" i="19"/>
  <c r="G25" i="19"/>
  <c r="J37" i="19"/>
  <c r="C37" i="19"/>
  <c r="G37" i="19"/>
  <c r="K37" i="19"/>
  <c r="H37" i="19"/>
  <c r="E37" i="19"/>
  <c r="F37" i="19"/>
  <c r="D37" i="19"/>
  <c r="I37" i="19"/>
  <c r="I150" i="42"/>
  <c r="K150" i="42"/>
  <c r="J150" i="42"/>
  <c r="F150" i="42"/>
  <c r="D150" i="42"/>
  <c r="C150" i="42"/>
  <c r="E150" i="42"/>
  <c r="G150" i="42"/>
  <c r="H150" i="42"/>
  <c r="AP147" i="42"/>
  <c r="AA147" i="42" s="1"/>
  <c r="AJ147" i="42"/>
  <c r="W147" i="42"/>
  <c r="X147" i="42"/>
  <c r="AE147" i="42"/>
  <c r="Z147" i="42"/>
  <c r="AL147" i="42"/>
  <c r="Y147" i="42"/>
  <c r="AD147" i="42"/>
  <c r="AM147" i="42"/>
  <c r="AP35" i="42"/>
  <c r="W35" i="42" s="1"/>
  <c r="AL35" i="42"/>
  <c r="AF35" i="42"/>
  <c r="AB35" i="42"/>
  <c r="AG35" i="42"/>
  <c r="AK35" i="42"/>
  <c r="X35" i="42"/>
  <c r="Z35" i="42"/>
  <c r="AA35" i="42"/>
  <c r="AD35" i="42"/>
  <c r="AA133" i="40"/>
  <c r="AG133" i="40"/>
  <c r="AD133" i="40"/>
  <c r="AJ133" i="40"/>
  <c r="Y133" i="40"/>
  <c r="AE133" i="40"/>
  <c r="AF133" i="40"/>
  <c r="AH133" i="40"/>
  <c r="W133" i="40"/>
  <c r="AP133" i="40"/>
  <c r="AM133" i="40" s="1"/>
  <c r="AK133" i="40"/>
  <c r="H6" i="26"/>
  <c r="F6" i="26"/>
  <c r="E6" i="26"/>
  <c r="K6" i="26"/>
  <c r="D6" i="26"/>
  <c r="I6" i="26"/>
  <c r="G6" i="26"/>
  <c r="J6" i="26"/>
  <c r="C6" i="26"/>
  <c r="AM117" i="42"/>
  <c r="AC117" i="42"/>
  <c r="X117" i="42"/>
  <c r="Y117" i="42"/>
  <c r="AA117" i="42"/>
  <c r="AN117" i="42"/>
  <c r="AJ117" i="42"/>
  <c r="AB117" i="42"/>
  <c r="AD117" i="42"/>
  <c r="AE117" i="42"/>
  <c r="AI117" i="42"/>
  <c r="AP117" i="42"/>
  <c r="AK117" i="42" s="1"/>
  <c r="W117" i="42"/>
  <c r="AG117" i="42"/>
  <c r="AO117" i="42"/>
  <c r="AL117" i="42"/>
  <c r="Z117" i="42"/>
  <c r="G174" i="41"/>
  <c r="D174" i="41"/>
  <c r="I174" i="41"/>
  <c r="F174" i="41"/>
  <c r="K174" i="41"/>
  <c r="C174" i="41"/>
  <c r="J174" i="41"/>
  <c r="E174" i="41"/>
  <c r="H174" i="41"/>
  <c r="AG38" i="42"/>
  <c r="AM38" i="42"/>
  <c r="AE38" i="42"/>
  <c r="AP38" i="42"/>
  <c r="AB38" i="42" s="1"/>
  <c r="W38" i="42"/>
  <c r="AC38" i="42"/>
  <c r="AP7" i="40"/>
  <c r="AN7" i="40"/>
  <c r="AL7" i="40"/>
  <c r="AB7" i="40"/>
  <c r="AD7" i="40"/>
  <c r="AO7" i="40"/>
  <c r="Z7" i="40"/>
  <c r="AG7" i="40"/>
  <c r="AC7" i="40"/>
  <c r="X7" i="40"/>
  <c r="Y7" i="40"/>
  <c r="AA7" i="40"/>
  <c r="AI7" i="40"/>
  <c r="AJ7" i="40"/>
  <c r="AK7" i="40"/>
  <c r="AF7" i="40"/>
  <c r="AE7" i="40"/>
  <c r="AH7" i="40"/>
  <c r="AM7" i="40"/>
  <c r="W7" i="40"/>
  <c r="K111" i="42"/>
  <c r="C111" i="42"/>
  <c r="E111" i="42"/>
  <c r="D111" i="42"/>
  <c r="I111" i="42"/>
  <c r="G111" i="42"/>
  <c r="H111" i="42"/>
  <c r="J111" i="42"/>
  <c r="F111" i="42"/>
  <c r="E32" i="40"/>
  <c r="K32" i="40"/>
  <c r="F32" i="40"/>
  <c r="G32" i="40"/>
  <c r="D32" i="40"/>
  <c r="H32" i="40"/>
  <c r="I32" i="40"/>
  <c r="J32" i="40"/>
  <c r="C32" i="40"/>
  <c r="AH92" i="41"/>
  <c r="AN92" i="41"/>
  <c r="AC92" i="41"/>
  <c r="AP92" i="41"/>
  <c r="AB92" i="41"/>
  <c r="AM92" i="41"/>
  <c r="AJ92" i="41"/>
  <c r="X92" i="41"/>
  <c r="AG92" i="41"/>
  <c r="Z92" i="41"/>
  <c r="AI92" i="41"/>
  <c r="AO92" i="41"/>
  <c r="AE92" i="41"/>
  <c r="Y92" i="41"/>
  <c r="AA92" i="41"/>
  <c r="AK92" i="41"/>
  <c r="AL92" i="41"/>
  <c r="AF92" i="41"/>
  <c r="AD92" i="41"/>
  <c r="W92" i="41"/>
  <c r="G45" i="19"/>
  <c r="F45" i="19"/>
  <c r="D45" i="19"/>
  <c r="I45" i="19"/>
  <c r="E45" i="19"/>
  <c r="J45" i="19"/>
  <c r="K45" i="19"/>
  <c r="H45" i="19"/>
  <c r="C45" i="19"/>
  <c r="F71" i="42"/>
  <c r="J71" i="42"/>
  <c r="K71" i="42"/>
  <c r="H71" i="42"/>
  <c r="E71" i="42"/>
  <c r="G71" i="42"/>
  <c r="C71" i="42"/>
  <c r="I71" i="42"/>
  <c r="D71" i="42"/>
  <c r="AP6" i="40"/>
  <c r="AK6" i="40"/>
  <c r="Z6" i="40"/>
  <c r="X6" i="40"/>
  <c r="AM6" i="40"/>
  <c r="AN6" i="40"/>
  <c r="AE6" i="40"/>
  <c r="AC6" i="40"/>
  <c r="AL6" i="40"/>
  <c r="AA6" i="40"/>
  <c r="AF6" i="40"/>
  <c r="W6" i="40"/>
  <c r="AD6" i="40"/>
  <c r="Y6" i="40"/>
  <c r="AO6" i="40"/>
  <c r="AB6" i="40"/>
  <c r="AH6" i="40"/>
  <c r="AG6" i="40"/>
  <c r="AJ6" i="40"/>
  <c r="AI6" i="40"/>
  <c r="AP86" i="40"/>
  <c r="AM86" i="40" s="1"/>
  <c r="AB86" i="40"/>
  <c r="AG86" i="40"/>
  <c r="AO86" i="40"/>
  <c r="AC86" i="40"/>
  <c r="AN86" i="40"/>
  <c r="Z86" i="40"/>
  <c r="AA86" i="40"/>
  <c r="Y86" i="40"/>
  <c r="AE86" i="40"/>
  <c r="C135" i="41"/>
  <c r="E135" i="41"/>
  <c r="F135" i="41"/>
  <c r="D135" i="41"/>
  <c r="H135" i="41"/>
  <c r="I135" i="41"/>
  <c r="G135" i="41"/>
  <c r="J135" i="41"/>
  <c r="K135" i="41"/>
  <c r="F7" i="42"/>
  <c r="H7" i="42"/>
  <c r="D7" i="42"/>
  <c r="I7" i="42"/>
  <c r="G7" i="42"/>
  <c r="J7" i="42"/>
  <c r="K7" i="42"/>
  <c r="C7" i="42"/>
  <c r="E7" i="42"/>
  <c r="H7" i="28"/>
  <c r="J7" i="28"/>
  <c r="F7" i="28"/>
  <c r="C7" i="28"/>
  <c r="K7" i="28"/>
  <c r="G7" i="28"/>
  <c r="E7" i="28"/>
  <c r="I7" i="28"/>
  <c r="D7" i="28"/>
  <c r="AP97" i="42"/>
  <c r="AO97" i="42" s="1"/>
  <c r="AC97" i="42"/>
  <c r="X97" i="42"/>
  <c r="AN97" i="42"/>
  <c r="AF97" i="42"/>
  <c r="AP46" i="42"/>
  <c r="X46" i="42" s="1"/>
  <c r="AH46" i="42"/>
  <c r="Z46" i="42"/>
  <c r="AK46" i="42"/>
  <c r="AL46" i="42"/>
  <c r="E52" i="42"/>
  <c r="D52" i="42"/>
  <c r="G52" i="42"/>
  <c r="K52" i="42"/>
  <c r="I52" i="42"/>
  <c r="F52" i="42"/>
  <c r="C52" i="42"/>
  <c r="H52" i="42"/>
  <c r="J52" i="42"/>
  <c r="C44" i="41"/>
  <c r="H44" i="41"/>
  <c r="J44" i="41"/>
  <c r="F44" i="41"/>
  <c r="G44" i="41"/>
  <c r="E44" i="41"/>
  <c r="D44" i="41"/>
  <c r="K44" i="41"/>
  <c r="I44" i="41"/>
  <c r="AF160" i="40"/>
  <c r="Y160" i="40"/>
  <c r="AG160" i="40"/>
  <c r="AP160" i="40"/>
  <c r="AC160" i="40" s="1"/>
  <c r="AM160" i="40"/>
  <c r="X160" i="40"/>
  <c r="AL160" i="40"/>
  <c r="AK160" i="40"/>
  <c r="AE160" i="40"/>
  <c r="AB160" i="40"/>
  <c r="AA160" i="40"/>
  <c r="AI160" i="40"/>
  <c r="AH160" i="40"/>
  <c r="Z160" i="40"/>
  <c r="AG122" i="41"/>
  <c r="AM122" i="41"/>
  <c r="AE122" i="41"/>
  <c r="AP122" i="41"/>
  <c r="AD122" i="41" s="1"/>
  <c r="W122" i="41"/>
  <c r="Z122" i="41"/>
  <c r="AJ122" i="41"/>
  <c r="AC122" i="41"/>
  <c r="AF122" i="41"/>
  <c r="X122" i="41"/>
  <c r="AH122" i="41"/>
  <c r="AO122" i="41"/>
  <c r="Y122" i="41"/>
  <c r="AB122" i="41"/>
  <c r="AI122" i="41"/>
  <c r="AL122" i="41"/>
  <c r="AN122" i="41"/>
  <c r="AK122" i="41"/>
  <c r="AA122" i="41"/>
  <c r="K112" i="41"/>
  <c r="J112" i="41"/>
  <c r="D112" i="41"/>
  <c r="E112" i="41"/>
  <c r="F112" i="41"/>
  <c r="G112" i="41"/>
  <c r="H112" i="41"/>
  <c r="C112" i="41"/>
  <c r="I112" i="41"/>
  <c r="AP138" i="41"/>
  <c r="AI138" i="41" s="1"/>
  <c r="X138" i="41"/>
  <c r="AH138" i="41"/>
  <c r="AC138" i="41"/>
  <c r="AN138" i="41"/>
  <c r="Y138" i="41"/>
  <c r="AO138" i="41"/>
  <c r="AG138" i="41"/>
  <c r="W138" i="41"/>
  <c r="AD138" i="41"/>
  <c r="AB138" i="41"/>
  <c r="AF138" i="41"/>
  <c r="AJ138" i="41"/>
  <c r="AM138" i="41"/>
  <c r="Z138" i="41"/>
  <c r="D138" i="42"/>
  <c r="G138" i="42"/>
  <c r="J138" i="42"/>
  <c r="I138" i="42"/>
  <c r="H138" i="42"/>
  <c r="F138" i="42"/>
  <c r="C138" i="42"/>
  <c r="E138" i="42"/>
  <c r="K138" i="42"/>
  <c r="J101" i="28"/>
  <c r="E101" i="28"/>
  <c r="H101" i="28"/>
  <c r="F101" i="28"/>
  <c r="K101" i="28"/>
  <c r="C101" i="28"/>
  <c r="D101" i="28"/>
  <c r="I101" i="28"/>
  <c r="G101" i="28"/>
  <c r="AA73" i="42"/>
  <c r="Y73" i="42"/>
  <c r="AP73" i="42"/>
  <c r="AM73" i="42" s="1"/>
  <c r="Z73" i="42"/>
  <c r="AB73" i="42"/>
  <c r="W73" i="42"/>
  <c r="AO73" i="42"/>
  <c r="AJ73" i="42"/>
  <c r="AE73" i="42"/>
  <c r="AG73" i="42"/>
  <c r="X73" i="42"/>
  <c r="AH73" i="42"/>
  <c r="AC73" i="42"/>
  <c r="AI73" i="42"/>
  <c r="AK73" i="42"/>
  <c r="AP28" i="40"/>
  <c r="X28" i="40" s="1"/>
  <c r="AH28" i="40"/>
  <c r="AI28" i="40"/>
  <c r="AB28" i="40"/>
  <c r="Y28" i="40"/>
  <c r="E94" i="42"/>
  <c r="C94" i="42"/>
  <c r="F94" i="42"/>
  <c r="H94" i="42"/>
  <c r="D94" i="42"/>
  <c r="I94" i="42"/>
  <c r="G94" i="42"/>
  <c r="K94" i="42"/>
  <c r="J94" i="42"/>
  <c r="E20" i="40"/>
  <c r="J20" i="40"/>
  <c r="G20" i="40"/>
  <c r="K20" i="40"/>
  <c r="I20" i="40"/>
  <c r="D20" i="40"/>
  <c r="C20" i="40"/>
  <c r="H20" i="40"/>
  <c r="F20" i="40"/>
  <c r="E14" i="42"/>
  <c r="H14" i="42"/>
  <c r="I14" i="42"/>
  <c r="F14" i="42"/>
  <c r="D14" i="42"/>
  <c r="J14" i="42"/>
  <c r="G14" i="42"/>
  <c r="K14" i="42"/>
  <c r="C14" i="42"/>
  <c r="AF134" i="41"/>
  <c r="AP134" i="41"/>
  <c r="AB134" i="41" s="1"/>
  <c r="X134" i="41"/>
  <c r="AK134" i="41"/>
  <c r="Y134" i="41"/>
  <c r="AO134" i="41"/>
  <c r="AJ134" i="41"/>
  <c r="AC134" i="41"/>
  <c r="AA134" i="41"/>
  <c r="AL134" i="41"/>
  <c r="W134" i="41"/>
  <c r="AM134" i="41"/>
  <c r="AI134" i="41"/>
  <c r="AG134" i="41"/>
  <c r="AD134" i="41"/>
  <c r="AP53" i="41"/>
  <c r="AG53" i="41" s="1"/>
  <c r="AC53" i="41"/>
  <c r="AB53" i="41"/>
  <c r="AJ53" i="41"/>
  <c r="Z53" i="41"/>
  <c r="AO53" i="41"/>
  <c r="AH53" i="41"/>
  <c r="AE53" i="41"/>
  <c r="Y53" i="41"/>
  <c r="AM53" i="41"/>
  <c r="J117" i="40"/>
  <c r="F117" i="40"/>
  <c r="K117" i="40"/>
  <c r="C117" i="40"/>
  <c r="G117" i="40"/>
  <c r="H117" i="40"/>
  <c r="I117" i="40"/>
  <c r="D117" i="40"/>
  <c r="E117" i="40"/>
  <c r="AP115" i="40"/>
  <c r="AM115" i="40" s="1"/>
  <c r="AC115" i="40"/>
  <c r="AD115" i="40"/>
  <c r="AI115" i="40"/>
  <c r="AE115" i="40"/>
  <c r="AC16" i="42"/>
  <c r="AP16" i="42"/>
  <c r="AI16" i="42" s="1"/>
  <c r="AJ16" i="42"/>
  <c r="AD16" i="42"/>
  <c r="AO16" i="42"/>
  <c r="AF16" i="42"/>
  <c r="W16" i="42"/>
  <c r="AB16" i="42"/>
  <c r="AK16" i="42"/>
  <c r="Z16" i="42"/>
  <c r="K130" i="42"/>
  <c r="I130" i="42"/>
  <c r="C130" i="42"/>
  <c r="D130" i="42"/>
  <c r="E130" i="42"/>
  <c r="G130" i="42"/>
  <c r="F130" i="42"/>
  <c r="H130" i="42"/>
  <c r="J130" i="42"/>
  <c r="AK154" i="41"/>
  <c r="AE154" i="41"/>
  <c r="Y154" i="41"/>
  <c r="AP154" i="41"/>
  <c r="AF154" i="41" s="1"/>
  <c r="AB154" i="41"/>
  <c r="X154" i="41"/>
  <c r="AG154" i="41"/>
  <c r="AI154" i="41"/>
  <c r="W154" i="41"/>
  <c r="AD154" i="41"/>
  <c r="Z154" i="41"/>
  <c r="AH154" i="41"/>
  <c r="AN154" i="41"/>
  <c r="AA154" i="41"/>
  <c r="C177" i="42"/>
  <c r="E177" i="42"/>
  <c r="K177" i="42"/>
  <c r="H177" i="42"/>
  <c r="F177" i="42"/>
  <c r="I177" i="42"/>
  <c r="J177" i="42"/>
  <c r="D177" i="42"/>
  <c r="G177" i="42"/>
  <c r="Y119" i="42"/>
  <c r="AH119" i="42"/>
  <c r="AA119" i="42"/>
  <c r="AO119" i="42"/>
  <c r="AD119" i="42"/>
  <c r="AP119" i="42"/>
  <c r="AK119" i="42" s="1"/>
  <c r="AP58" i="40"/>
  <c r="X58" i="40" s="1"/>
  <c r="Y58" i="40"/>
  <c r="AG58" i="40"/>
  <c r="AA58" i="40"/>
  <c r="AF58" i="40"/>
  <c r="J42" i="42"/>
  <c r="D42" i="42"/>
  <c r="I42" i="42"/>
  <c r="E42" i="42"/>
  <c r="K42" i="42"/>
  <c r="F42" i="42"/>
  <c r="H42" i="42"/>
  <c r="C42" i="42"/>
  <c r="G42" i="42"/>
  <c r="G71" i="26"/>
  <c r="E71" i="26"/>
  <c r="K71" i="26"/>
  <c r="J71" i="26"/>
  <c r="H71" i="26"/>
  <c r="I71" i="26"/>
  <c r="F71" i="26"/>
  <c r="D71" i="26"/>
  <c r="C71" i="26"/>
  <c r="AN52" i="40"/>
  <c r="AC52" i="40"/>
  <c r="Y52" i="40"/>
  <c r="AM52" i="40"/>
  <c r="AJ52" i="40"/>
  <c r="AK52" i="40"/>
  <c r="AP52" i="40"/>
  <c r="AA52" i="40" s="1"/>
  <c r="AH52" i="40"/>
  <c r="AB52" i="40"/>
  <c r="Z52" i="40"/>
  <c r="W52" i="40"/>
  <c r="AE52" i="40"/>
  <c r="AP144" i="40"/>
  <c r="AK144" i="40" s="1"/>
  <c r="X144" i="40"/>
  <c r="AB144" i="40"/>
  <c r="AG144" i="40"/>
  <c r="AP142" i="41"/>
  <c r="Z142" i="41" s="1"/>
  <c r="AD142" i="41"/>
  <c r="W142" i="41"/>
  <c r="G106" i="23"/>
  <c r="F106" i="23"/>
  <c r="D106" i="23"/>
  <c r="E106" i="23"/>
  <c r="J106" i="23"/>
  <c r="I106" i="23"/>
  <c r="H106" i="23"/>
  <c r="K106" i="23"/>
  <c r="C106" i="23"/>
  <c r="F163" i="42"/>
  <c r="H163" i="42"/>
  <c r="I163" i="42"/>
  <c r="C163" i="42"/>
  <c r="D163" i="42"/>
  <c r="G163" i="42"/>
  <c r="K163" i="42"/>
  <c r="E163" i="42"/>
  <c r="J163" i="42"/>
  <c r="Y81" i="42"/>
  <c r="AP81" i="42"/>
  <c r="AK81" i="42" s="1"/>
  <c r="AB81" i="42"/>
  <c r="AL81" i="42"/>
  <c r="AO81" i="42"/>
  <c r="AE81" i="42"/>
  <c r="AA81" i="42"/>
  <c r="AG81" i="42"/>
  <c r="AH81" i="42"/>
  <c r="AP157" i="40"/>
  <c r="AJ157" i="40" s="1"/>
  <c r="W157" i="40"/>
  <c r="AE157" i="40"/>
  <c r="Z157" i="40"/>
  <c r="Y157" i="40"/>
  <c r="AC157" i="40"/>
  <c r="AK157" i="40"/>
  <c r="AA157" i="40"/>
  <c r="AD157" i="40"/>
  <c r="AG157" i="40"/>
  <c r="G62" i="23"/>
  <c r="J62" i="23"/>
  <c r="C62" i="23"/>
  <c r="D62" i="23"/>
  <c r="I62" i="23"/>
  <c r="H62" i="23"/>
  <c r="E62" i="23"/>
  <c r="F62" i="23"/>
  <c r="K62" i="23"/>
  <c r="AM7" i="41"/>
  <c r="AG7" i="41"/>
  <c r="AP7" i="41"/>
  <c r="Y7" i="41" s="1"/>
  <c r="AA7" i="41"/>
  <c r="AF7" i="41"/>
  <c r="AJ7" i="41"/>
  <c r="AD7" i="41"/>
  <c r="AH7" i="41"/>
  <c r="AM103" i="42"/>
  <c r="AP103" i="42"/>
  <c r="AF103" i="42"/>
  <c r="AG103" i="42"/>
  <c r="AL103" i="42"/>
  <c r="AC103" i="42"/>
  <c r="AI103" i="42"/>
  <c r="AN103" i="42"/>
  <c r="AK103" i="42"/>
  <c r="X103" i="42"/>
  <c r="AJ103" i="42"/>
  <c r="AD103" i="42"/>
  <c r="W103" i="42"/>
  <c r="AO103" i="42"/>
  <c r="AB103" i="42"/>
  <c r="Y103" i="42"/>
  <c r="Z103" i="42"/>
  <c r="AE103" i="42"/>
  <c r="AH103" i="42"/>
  <c r="AA103" i="42"/>
  <c r="AP84" i="40"/>
  <c r="AE84" i="40" s="1"/>
  <c r="AN84" i="40"/>
  <c r="AH84" i="40"/>
  <c r="AM84" i="40"/>
  <c r="Z84" i="40"/>
  <c r="AP104" i="42"/>
  <c r="AD104" i="42" s="1"/>
  <c r="AH104" i="42"/>
  <c r="W104" i="42"/>
  <c r="AL104" i="42"/>
  <c r="AO104" i="42"/>
  <c r="Y104" i="42"/>
  <c r="AJ104" i="42"/>
  <c r="AM104" i="42"/>
  <c r="AK104" i="42"/>
  <c r="AN104" i="42"/>
  <c r="F87" i="42"/>
  <c r="C87" i="42"/>
  <c r="D87" i="42"/>
  <c r="G87" i="42"/>
  <c r="I87" i="42"/>
  <c r="J87" i="42"/>
  <c r="K87" i="42"/>
  <c r="H87" i="42"/>
  <c r="E87" i="42"/>
  <c r="K3" i="26"/>
  <c r="F3" i="26"/>
  <c r="G3" i="26"/>
  <c r="H3" i="26"/>
  <c r="I3" i="26"/>
  <c r="J3" i="26"/>
  <c r="C3" i="26"/>
  <c r="D3" i="26"/>
  <c r="E3" i="26"/>
  <c r="AH4" i="41"/>
  <c r="AP4" i="41"/>
  <c r="Y4" i="41" s="1"/>
  <c r="AN4" i="41"/>
  <c r="AE4" i="41"/>
  <c r="Z4" i="41"/>
  <c r="AM4" i="41"/>
  <c r="X4" i="41"/>
  <c r="AJ4" i="41"/>
  <c r="AK4" i="41"/>
  <c r="AI4" i="41"/>
  <c r="H158" i="26"/>
  <c r="F158" i="26"/>
  <c r="I158" i="26"/>
  <c r="K158" i="26"/>
  <c r="C158" i="26"/>
  <c r="G158" i="26"/>
  <c r="E158" i="26"/>
  <c r="J158" i="26"/>
  <c r="D158" i="26"/>
  <c r="D134" i="42"/>
  <c r="I134" i="42"/>
  <c r="C134" i="42"/>
  <c r="G134" i="42"/>
  <c r="H134" i="42"/>
  <c r="F134" i="42"/>
  <c r="K134" i="42"/>
  <c r="E134" i="42"/>
  <c r="J134" i="42"/>
  <c r="H14" i="41"/>
  <c r="F14" i="41"/>
  <c r="D14" i="41"/>
  <c r="I14" i="41"/>
  <c r="K14" i="41"/>
  <c r="C14" i="41"/>
  <c r="J14" i="41"/>
  <c r="G14" i="41"/>
  <c r="E14" i="41"/>
  <c r="AF94" i="40"/>
  <c r="AP94" i="40"/>
  <c r="AG94" i="40" s="1"/>
  <c r="AK94" i="40"/>
  <c r="Y94" i="40"/>
  <c r="AL94" i="40"/>
  <c r="AJ94" i="40"/>
  <c r="AC94" i="40"/>
  <c r="X94" i="40"/>
  <c r="AN94" i="40"/>
  <c r="AB18" i="40"/>
  <c r="X18" i="40"/>
  <c r="AN18" i="40"/>
  <c r="AC18" i="40"/>
  <c r="AD18" i="40"/>
  <c r="AM18" i="40"/>
  <c r="Z18" i="40"/>
  <c r="AI18" i="40"/>
  <c r="AJ18" i="40"/>
  <c r="AL18" i="40"/>
  <c r="Y18" i="40"/>
  <c r="AG18" i="40"/>
  <c r="AP18" i="40"/>
  <c r="AA18" i="40" s="1"/>
  <c r="AO18" i="40"/>
  <c r="W18" i="40"/>
  <c r="AH18" i="40"/>
  <c r="AK18" i="40"/>
  <c r="AP12" i="42"/>
  <c r="W12" i="42" s="1"/>
  <c r="AC12" i="42"/>
  <c r="AI12" i="42"/>
  <c r="AK12" i="42"/>
  <c r="AH12" i="42"/>
  <c r="AJ12" i="42"/>
  <c r="AA12" i="42"/>
  <c r="AL12" i="42"/>
  <c r="AD12" i="42"/>
  <c r="Z12" i="42"/>
  <c r="AB12" i="42"/>
  <c r="AF12" i="42"/>
  <c r="AG12" i="42"/>
  <c r="Y12" i="42"/>
  <c r="AO12" i="42"/>
  <c r="AK154" i="42"/>
  <c r="AP154" i="42"/>
  <c r="Z154" i="42"/>
  <c r="AB154" i="42"/>
  <c r="X154" i="42"/>
  <c r="AM154" i="42"/>
  <c r="AC154" i="42"/>
  <c r="AJ154" i="42"/>
  <c r="AO154" i="42"/>
  <c r="AG154" i="42"/>
  <c r="AA154" i="42"/>
  <c r="AE154" i="42"/>
  <c r="AI154" i="42"/>
  <c r="AN154" i="42"/>
  <c r="AH154" i="42"/>
  <c r="W154" i="42"/>
  <c r="Y154" i="42"/>
  <c r="AL154" i="42"/>
  <c r="AF154" i="42"/>
  <c r="AD154" i="42"/>
  <c r="C134" i="23"/>
  <c r="I134" i="23"/>
  <c r="E134" i="23"/>
  <c r="D134" i="23"/>
  <c r="K134" i="23"/>
  <c r="J134" i="23"/>
  <c r="H134" i="23"/>
  <c r="F134" i="23"/>
  <c r="G134" i="23"/>
  <c r="F176" i="42"/>
  <c r="J176" i="42"/>
  <c r="E176" i="42"/>
  <c r="I176" i="42"/>
  <c r="K176" i="42"/>
  <c r="H176" i="42"/>
  <c r="G176" i="42"/>
  <c r="D176" i="42"/>
  <c r="C176" i="42"/>
  <c r="AL140" i="42"/>
  <c r="AM140" i="42"/>
  <c r="AP140" i="42"/>
  <c r="AJ140" i="42" s="1"/>
  <c r="Y140" i="42"/>
  <c r="AB140" i="42"/>
  <c r="W140" i="42"/>
  <c r="AF140" i="42"/>
  <c r="Z169" i="42"/>
  <c r="AL169" i="42"/>
  <c r="Y169" i="42"/>
  <c r="AP169" i="42"/>
  <c r="AB169" i="42" s="1"/>
  <c r="AA169" i="42"/>
  <c r="AG169" i="42"/>
  <c r="AC169" i="42"/>
  <c r="AO169" i="42"/>
  <c r="G173" i="41"/>
  <c r="J173" i="41"/>
  <c r="D173" i="41"/>
  <c r="H173" i="41"/>
  <c r="I173" i="41"/>
  <c r="K173" i="41"/>
  <c r="E173" i="41"/>
  <c r="F173" i="41"/>
  <c r="C173" i="41"/>
  <c r="AB67" i="42"/>
  <c r="AP67" i="42"/>
  <c r="W67" i="42" s="1"/>
  <c r="AD67" i="42"/>
  <c r="Z67" i="42"/>
  <c r="AE67" i="42"/>
  <c r="AG67" i="42"/>
  <c r="AN67" i="42"/>
  <c r="AC67" i="42"/>
  <c r="AK67" i="42"/>
  <c r="AF67" i="42"/>
  <c r="K10" i="23"/>
  <c r="J10" i="23"/>
  <c r="E10" i="23"/>
  <c r="I10" i="23"/>
  <c r="H10" i="23"/>
  <c r="D10" i="23"/>
  <c r="G10" i="23"/>
  <c r="C10" i="23"/>
  <c r="F10" i="23"/>
  <c r="G81" i="42"/>
  <c r="H81" i="42"/>
  <c r="C81" i="42"/>
  <c r="I81" i="42"/>
  <c r="J81" i="42"/>
  <c r="F81" i="42"/>
  <c r="E81" i="42"/>
  <c r="K81" i="42"/>
  <c r="D81" i="42"/>
  <c r="C72" i="21"/>
  <c r="G72" i="21"/>
  <c r="F72" i="21"/>
  <c r="J72" i="21"/>
  <c r="I72" i="21"/>
  <c r="D72" i="21"/>
  <c r="H72" i="21"/>
  <c r="K72" i="21"/>
  <c r="E72" i="21"/>
  <c r="AP122" i="40"/>
  <c r="AN122" i="40" s="1"/>
  <c r="W122" i="40"/>
  <c r="X122" i="40"/>
  <c r="Y122" i="40"/>
  <c r="AA122" i="40"/>
  <c r="AJ68" i="40"/>
  <c r="AI68" i="40"/>
  <c r="AL68" i="40"/>
  <c r="AF68" i="40"/>
  <c r="AB68" i="40"/>
  <c r="X68" i="40"/>
  <c r="AP68" i="40"/>
  <c r="AD68" i="40" s="1"/>
  <c r="W68" i="40"/>
  <c r="AO68" i="40"/>
  <c r="Y68" i="40"/>
  <c r="AM68" i="40"/>
  <c r="AK68" i="40"/>
  <c r="Z68" i="40"/>
  <c r="D104" i="23"/>
  <c r="C104" i="23"/>
  <c r="H104" i="23"/>
  <c r="E104" i="23"/>
  <c r="G104" i="23"/>
  <c r="F104" i="23"/>
  <c r="I104" i="23"/>
  <c r="K104" i="23"/>
  <c r="J104" i="23"/>
  <c r="AP97" i="41"/>
  <c r="AD97" i="41"/>
  <c r="AB97" i="41"/>
  <c r="AG97" i="41"/>
  <c r="AC97" i="41"/>
  <c r="W97" i="41"/>
  <c r="AO97" i="41"/>
  <c r="AM97" i="41"/>
  <c r="AL97" i="41"/>
  <c r="AA97" i="41"/>
  <c r="AH97" i="41"/>
  <c r="AJ97" i="41"/>
  <c r="X97" i="41"/>
  <c r="AI97" i="41"/>
  <c r="Z97" i="41"/>
  <c r="AF97" i="41"/>
  <c r="AE97" i="41"/>
  <c r="Y97" i="41"/>
  <c r="AN97" i="41"/>
  <c r="AK97" i="41"/>
  <c r="AP93" i="42"/>
  <c r="Z93" i="42" s="1"/>
  <c r="AF93" i="42"/>
  <c r="W93" i="42"/>
  <c r="AK93" i="42"/>
  <c r="AE93" i="42"/>
  <c r="AH93" i="42"/>
  <c r="AD93" i="42"/>
  <c r="AN93" i="42"/>
  <c r="AL93" i="42"/>
  <c r="X93" i="42"/>
  <c r="AB95" i="42"/>
  <c r="AN95" i="42"/>
  <c r="AG95" i="42"/>
  <c r="AP95" i="42"/>
  <c r="Y95" i="42" s="1"/>
  <c r="AK95" i="42"/>
  <c r="AH95" i="42"/>
  <c r="Z95" i="42"/>
  <c r="AL95" i="42"/>
  <c r="AO95" i="42"/>
  <c r="AI95" i="42"/>
  <c r="W95" i="42"/>
  <c r="AJ95" i="42"/>
  <c r="AF95" i="42"/>
  <c r="AC95" i="42"/>
  <c r="AE95" i="42"/>
  <c r="AD95" i="42"/>
  <c r="AA95" i="42"/>
  <c r="X95" i="42"/>
  <c r="AM95" i="42"/>
  <c r="AP120" i="41"/>
  <c r="AE120" i="41"/>
  <c r="AD120" i="41"/>
  <c r="AA120" i="41"/>
  <c r="AJ120" i="41"/>
  <c r="Z120" i="41"/>
  <c r="AB120" i="41"/>
  <c r="AL120" i="41"/>
  <c r="AC120" i="41"/>
  <c r="AO120" i="41"/>
  <c r="X120" i="41"/>
  <c r="AF120" i="41"/>
  <c r="AG120" i="41"/>
  <c r="AI120" i="41"/>
  <c r="Y120" i="41"/>
  <c r="AN120" i="41"/>
  <c r="AH120" i="41"/>
  <c r="AK120" i="41"/>
  <c r="AM120" i="41"/>
  <c r="W120" i="41"/>
  <c r="AA37" i="40"/>
  <c r="AP37" i="40"/>
  <c r="AN37" i="40" s="1"/>
  <c r="AF37" i="40"/>
  <c r="Y37" i="40"/>
  <c r="AM37" i="40"/>
  <c r="AH93" i="41"/>
  <c r="Z93" i="41"/>
  <c r="AD93" i="41"/>
  <c r="AK93" i="41"/>
  <c r="AA93" i="41"/>
  <c r="X93" i="41"/>
  <c r="AL93" i="41"/>
  <c r="AO93" i="41"/>
  <c r="AP93" i="41"/>
  <c r="AB93" i="41" s="1"/>
  <c r="AG93" i="41"/>
  <c r="Y93" i="41"/>
  <c r="W93" i="41"/>
  <c r="AJ151" i="42"/>
  <c r="AB151" i="42"/>
  <c r="AN151" i="42"/>
  <c r="AP151" i="42"/>
  <c r="AA151" i="42" s="1"/>
  <c r="AL151" i="42"/>
  <c r="AO151" i="42"/>
  <c r="AF151" i="42"/>
  <c r="Z151" i="42"/>
  <c r="C55" i="42"/>
  <c r="F55" i="42"/>
  <c r="D55" i="42"/>
  <c r="G55" i="42"/>
  <c r="K55" i="42"/>
  <c r="E55" i="42"/>
  <c r="J55" i="42"/>
  <c r="H55" i="42"/>
  <c r="I55" i="42"/>
  <c r="J65" i="41"/>
  <c r="E65" i="41"/>
  <c r="F65" i="41"/>
  <c r="C65" i="41"/>
  <c r="G65" i="41"/>
  <c r="K65" i="41"/>
  <c r="I65" i="41"/>
  <c r="H65" i="41"/>
  <c r="D65" i="41"/>
  <c r="H69" i="40"/>
  <c r="D69" i="40"/>
  <c r="G69" i="40"/>
  <c r="E69" i="40"/>
  <c r="C69" i="40"/>
  <c r="J69" i="40"/>
  <c r="I69" i="40"/>
  <c r="F69" i="40"/>
  <c r="K69" i="40"/>
  <c r="I7" i="26"/>
  <c r="E7" i="26"/>
  <c r="D7" i="26"/>
  <c r="K7" i="26"/>
  <c r="C7" i="26"/>
  <c r="F7" i="26"/>
  <c r="G7" i="26"/>
  <c r="H7" i="26"/>
  <c r="J7" i="26"/>
  <c r="D173" i="28"/>
  <c r="H173" i="28"/>
  <c r="J173" i="28"/>
  <c r="I173" i="28"/>
  <c r="F173" i="28"/>
  <c r="G173" i="28"/>
  <c r="K173" i="28"/>
  <c r="E173" i="28"/>
  <c r="C173" i="28"/>
  <c r="G51" i="42"/>
  <c r="C51" i="42"/>
  <c r="E51" i="42"/>
  <c r="D51" i="42"/>
  <c r="H51" i="42"/>
  <c r="I51" i="42"/>
  <c r="F51" i="42"/>
  <c r="K51" i="42"/>
  <c r="J51" i="42"/>
  <c r="AP13" i="40"/>
  <c r="AB13" i="40" s="1"/>
  <c r="AP74" i="40"/>
  <c r="AE74" i="40" s="1"/>
  <c r="AB74" i="40"/>
  <c r="AO74" i="40"/>
  <c r="X74" i="40"/>
  <c r="AL74" i="40"/>
  <c r="AH74" i="40"/>
  <c r="Y74" i="40"/>
  <c r="AM74" i="40"/>
  <c r="Z74" i="40"/>
  <c r="W74" i="40"/>
  <c r="K166" i="42"/>
  <c r="H166" i="42"/>
  <c r="C166" i="42"/>
  <c r="E166" i="42"/>
  <c r="D166" i="42"/>
  <c r="J166" i="42"/>
  <c r="F166" i="42"/>
  <c r="G166" i="42"/>
  <c r="I166" i="42"/>
  <c r="AG136" i="42"/>
  <c r="AF136" i="42"/>
  <c r="AD136" i="42"/>
  <c r="Y136" i="42"/>
  <c r="W136" i="42"/>
  <c r="AP136" i="42"/>
  <c r="AJ136" i="42" s="1"/>
  <c r="AA136" i="42"/>
  <c r="AH136" i="42"/>
  <c r="AO136" i="42"/>
  <c r="AE136" i="42"/>
  <c r="AL136" i="42"/>
  <c r="AN136" i="42"/>
  <c r="AM136" i="42"/>
  <c r="X136" i="42"/>
  <c r="AC136" i="42"/>
  <c r="AK136" i="42"/>
  <c r="AI136" i="42"/>
  <c r="Z136" i="42"/>
  <c r="AB136" i="42"/>
  <c r="K155" i="42"/>
  <c r="C155" i="42"/>
  <c r="I155" i="42"/>
  <c r="D155" i="42"/>
  <c r="F155" i="42"/>
  <c r="J155" i="42"/>
  <c r="G155" i="42"/>
  <c r="E155" i="42"/>
  <c r="H155" i="42"/>
  <c r="AP133" i="41"/>
  <c r="AB133" i="41" s="1"/>
  <c r="AF133" i="41"/>
  <c r="AH133" i="41"/>
  <c r="AL133" i="41"/>
  <c r="X133" i="41"/>
  <c r="AJ133" i="41"/>
  <c r="AG133" i="41"/>
  <c r="AN133" i="41"/>
  <c r="AD133" i="41"/>
  <c r="Y133" i="41"/>
  <c r="R112" i="40"/>
  <c r="Q112" i="40"/>
  <c r="N112" i="40"/>
  <c r="O112" i="40"/>
  <c r="P112" i="40"/>
  <c r="S112" i="40"/>
  <c r="M112" i="40"/>
  <c r="T112" i="40"/>
  <c r="U112" i="40"/>
  <c r="R120" i="28"/>
  <c r="T120" i="28"/>
  <c r="U120" i="28"/>
  <c r="O120" i="28"/>
  <c r="P120" i="28"/>
  <c r="Q120" i="28"/>
  <c r="M120" i="28"/>
  <c r="S120" i="28"/>
  <c r="N120" i="28"/>
  <c r="AP173" i="28"/>
  <c r="AI173" i="28" s="1"/>
  <c r="AC173" i="28"/>
  <c r="W173" i="28"/>
  <c r="Y173" i="28"/>
  <c r="AM173" i="28"/>
  <c r="AG173" i="28"/>
  <c r="X173" i="28"/>
  <c r="AO173" i="28"/>
  <c r="AF173" i="28"/>
  <c r="AK173" i="28"/>
  <c r="O13" i="42"/>
  <c r="S13" i="42"/>
  <c r="P13" i="42"/>
  <c r="R13" i="42"/>
  <c r="Q13" i="42"/>
  <c r="N13" i="42"/>
  <c r="T13" i="42"/>
  <c r="M13" i="42"/>
  <c r="U13" i="42"/>
  <c r="AP124" i="28"/>
  <c r="AG124" i="28" s="1"/>
  <c r="AL124" i="28"/>
  <c r="AK124" i="28"/>
  <c r="AB124" i="28"/>
  <c r="Z124" i="28"/>
  <c r="AH124" i="28"/>
  <c r="AF124" i="28"/>
  <c r="AJ124" i="28"/>
  <c r="AO124" i="28"/>
  <c r="AE124" i="28"/>
  <c r="M91" i="42"/>
  <c r="N91" i="42"/>
  <c r="Q91" i="42"/>
  <c r="T91" i="42"/>
  <c r="R91" i="42"/>
  <c r="U91" i="42"/>
  <c r="O91" i="42"/>
  <c r="S91" i="42"/>
  <c r="P91" i="42"/>
  <c r="N176" i="41"/>
  <c r="R176" i="41"/>
  <c r="T176" i="41"/>
  <c r="M176" i="41"/>
  <c r="O176" i="41"/>
  <c r="U176" i="41"/>
  <c r="Q176" i="41"/>
  <c r="P176" i="41"/>
  <c r="S176" i="41"/>
  <c r="R145" i="28"/>
  <c r="S145" i="28"/>
  <c r="U145" i="28"/>
  <c r="Q145" i="28"/>
  <c r="T145" i="28"/>
  <c r="O145" i="28"/>
  <c r="P145" i="28"/>
  <c r="M145" i="28"/>
  <c r="N145" i="28"/>
  <c r="AP125" i="28"/>
  <c r="AK125" i="28" s="1"/>
  <c r="X125" i="28"/>
  <c r="AF125" i="28"/>
  <c r="AG125" i="28"/>
  <c r="AN125" i="28"/>
  <c r="AI125" i="28"/>
  <c r="AJ125" i="28"/>
  <c r="Y125" i="28"/>
  <c r="AB125" i="28"/>
  <c r="AD125" i="28"/>
  <c r="O96" i="40"/>
  <c r="S96" i="40"/>
  <c r="Q96" i="40"/>
  <c r="P96" i="40"/>
  <c r="N96" i="40"/>
  <c r="U96" i="40"/>
  <c r="T96" i="40"/>
  <c r="M96" i="40"/>
  <c r="R96" i="40"/>
  <c r="AP14" i="28"/>
  <c r="AG14" i="28" s="1"/>
  <c r="Y14" i="28"/>
  <c r="AK14" i="28"/>
  <c r="AJ14" i="28"/>
  <c r="AO14" i="28"/>
  <c r="N143" i="28"/>
  <c r="R143" i="28"/>
  <c r="O143" i="28"/>
  <c r="S143" i="28"/>
  <c r="P143" i="28"/>
  <c r="U143" i="28"/>
  <c r="M143" i="28"/>
  <c r="Q143" i="28"/>
  <c r="T143" i="28"/>
  <c r="N56" i="40"/>
  <c r="S56" i="40"/>
  <c r="R56" i="40"/>
  <c r="T56" i="40"/>
  <c r="U56" i="40"/>
  <c r="P56" i="40"/>
  <c r="O56" i="40"/>
  <c r="M56" i="40"/>
  <c r="Q56" i="40"/>
  <c r="O149" i="23"/>
  <c r="S149" i="23"/>
  <c r="T149" i="23"/>
  <c r="M149" i="23"/>
  <c r="Q149" i="23"/>
  <c r="N149" i="23"/>
  <c r="R149" i="23"/>
  <c r="P149" i="23"/>
  <c r="U149" i="23"/>
  <c r="AP96" i="23"/>
  <c r="Y96" i="23" s="1"/>
  <c r="Z96" i="23"/>
  <c r="AI96" i="23"/>
  <c r="AA96" i="23"/>
  <c r="AK96" i="23"/>
  <c r="AM96" i="23"/>
  <c r="AO96" i="23"/>
  <c r="AJ96" i="23"/>
  <c r="AG96" i="23"/>
  <c r="AD96" i="23"/>
  <c r="M42" i="28"/>
  <c r="S42" i="28"/>
  <c r="T42" i="28"/>
  <c r="U42" i="28"/>
  <c r="O42" i="28"/>
  <c r="R42" i="28"/>
  <c r="N42" i="28"/>
  <c r="P42" i="28"/>
  <c r="Q42" i="28"/>
  <c r="Q42" i="40"/>
  <c r="N42" i="40"/>
  <c r="T42" i="40"/>
  <c r="M42" i="40"/>
  <c r="O42" i="40"/>
  <c r="P42" i="40"/>
  <c r="S42" i="40"/>
  <c r="U42" i="40"/>
  <c r="R42" i="40"/>
  <c r="N49" i="28"/>
  <c r="T49" i="28"/>
  <c r="Q49" i="28"/>
  <c r="P49" i="28"/>
  <c r="S49" i="28"/>
  <c r="M49" i="28"/>
  <c r="U49" i="28"/>
  <c r="R49" i="28"/>
  <c r="O49" i="28"/>
  <c r="Q106" i="41"/>
  <c r="P106" i="41"/>
  <c r="M106" i="41"/>
  <c r="N106" i="41"/>
  <c r="O106" i="41"/>
  <c r="R106" i="41"/>
  <c r="S106" i="41"/>
  <c r="U106" i="41"/>
  <c r="T106" i="41"/>
  <c r="Q106" i="40"/>
  <c r="T106" i="40"/>
  <c r="P106" i="40"/>
  <c r="R106" i="40"/>
  <c r="M106" i="40"/>
  <c r="S106" i="40"/>
  <c r="N106" i="40"/>
  <c r="U106" i="40"/>
  <c r="O106" i="40"/>
  <c r="F165" i="40"/>
  <c r="H165" i="40"/>
  <c r="J165" i="40"/>
  <c r="C165" i="40"/>
  <c r="I165" i="40"/>
  <c r="E165" i="40"/>
  <c r="G165" i="40"/>
  <c r="K165" i="40"/>
  <c r="D165" i="40"/>
  <c r="U120" i="41"/>
  <c r="P120" i="41"/>
  <c r="M120" i="41"/>
  <c r="Q120" i="41"/>
  <c r="T120" i="41"/>
  <c r="S120" i="41"/>
  <c r="R120" i="41"/>
  <c r="O120" i="41"/>
  <c r="N120" i="41"/>
  <c r="Q147" i="41"/>
  <c r="N147" i="41"/>
  <c r="M147" i="41"/>
  <c r="T147" i="41"/>
  <c r="U147" i="41"/>
  <c r="S147" i="41"/>
  <c r="R147" i="41"/>
  <c r="P147" i="41"/>
  <c r="O147" i="41"/>
  <c r="R122" i="42"/>
  <c r="Q122" i="42"/>
  <c r="S122" i="42"/>
  <c r="U122" i="42"/>
  <c r="M122" i="42"/>
  <c r="P122" i="42"/>
  <c r="N122" i="42"/>
  <c r="O122" i="42"/>
  <c r="T122" i="42"/>
  <c r="AP16" i="28"/>
  <c r="AD16" i="28" s="1"/>
  <c r="Y16" i="28"/>
  <c r="AI16" i="28"/>
  <c r="AH16" i="28"/>
  <c r="AN16" i="28"/>
  <c r="AF16" i="28"/>
  <c r="AK16" i="28"/>
  <c r="AA16" i="28"/>
  <c r="AJ16" i="28"/>
  <c r="X16" i="28"/>
  <c r="AB16" i="28"/>
  <c r="AO16" i="28"/>
  <c r="W16" i="28"/>
  <c r="AC16" i="28"/>
  <c r="AE16" i="28"/>
  <c r="O120" i="42"/>
  <c r="U120" i="42"/>
  <c r="Q120" i="42"/>
  <c r="T120" i="42"/>
  <c r="M120" i="42"/>
  <c r="P120" i="42"/>
  <c r="S120" i="42"/>
  <c r="R120" i="42"/>
  <c r="N120" i="42"/>
  <c r="Q7" i="41"/>
  <c r="T7" i="41"/>
  <c r="M7" i="41"/>
  <c r="R7" i="41"/>
  <c r="U7" i="41"/>
  <c r="N7" i="41"/>
  <c r="P7" i="41"/>
  <c r="S7" i="41"/>
  <c r="O7" i="41"/>
  <c r="C96" i="28"/>
  <c r="H96" i="28"/>
  <c r="D96" i="28"/>
  <c r="K96" i="28"/>
  <c r="E96" i="28"/>
  <c r="J96" i="28"/>
  <c r="I96" i="28"/>
  <c r="G96" i="28"/>
  <c r="F96" i="28"/>
  <c r="AP19" i="23"/>
  <c r="AD19" i="23" s="1"/>
  <c r="AL19" i="23"/>
  <c r="AG19" i="23"/>
  <c r="AH19" i="23"/>
  <c r="AI19" i="23"/>
  <c r="X19" i="23"/>
  <c r="AN19" i="23"/>
  <c r="AM19" i="23"/>
  <c r="W19" i="23"/>
  <c r="AK19" i="23"/>
  <c r="AP146" i="28"/>
  <c r="AJ146" i="28" s="1"/>
  <c r="AL146" i="28"/>
  <c r="AG146" i="28"/>
  <c r="AE146" i="28"/>
  <c r="AB146" i="28"/>
  <c r="X146" i="28"/>
  <c r="AD146" i="28"/>
  <c r="AA146" i="28"/>
  <c r="W146" i="28"/>
  <c r="AN146" i="28"/>
  <c r="O173" i="41"/>
  <c r="U173" i="41"/>
  <c r="R173" i="41"/>
  <c r="S173" i="41"/>
  <c r="M173" i="41"/>
  <c r="Q173" i="41"/>
  <c r="N173" i="41"/>
  <c r="T173" i="41"/>
  <c r="P173" i="41"/>
  <c r="AP54" i="28"/>
  <c r="AE54" i="28" s="1"/>
  <c r="AL54" i="28"/>
  <c r="AI54" i="28"/>
  <c r="AK54" i="28"/>
  <c r="AC54" i="28"/>
  <c r="P53" i="41"/>
  <c r="U53" i="41"/>
  <c r="M53" i="41"/>
  <c r="N53" i="41"/>
  <c r="T53" i="41"/>
  <c r="Q53" i="41"/>
  <c r="R53" i="41"/>
  <c r="S53" i="41"/>
  <c r="O53" i="41"/>
  <c r="S42" i="42"/>
  <c r="R42" i="42"/>
  <c r="O42" i="42"/>
  <c r="Q42" i="42"/>
  <c r="N42" i="42"/>
  <c r="P42" i="42"/>
  <c r="T42" i="42"/>
  <c r="M42" i="42"/>
  <c r="U42" i="42"/>
  <c r="N136" i="41"/>
  <c r="Q136" i="41"/>
  <c r="M136" i="41"/>
  <c r="S136" i="41"/>
  <c r="U136" i="41"/>
  <c r="R136" i="41"/>
  <c r="P136" i="41"/>
  <c r="O136" i="41"/>
  <c r="T136" i="41"/>
  <c r="O77" i="40"/>
  <c r="R77" i="40"/>
  <c r="Q77" i="40"/>
  <c r="M77" i="40"/>
  <c r="S77" i="40"/>
  <c r="U77" i="40"/>
  <c r="T77" i="40"/>
  <c r="P77" i="40"/>
  <c r="N77" i="40"/>
  <c r="N149" i="40"/>
  <c r="O149" i="40"/>
  <c r="Q149" i="40"/>
  <c r="P149" i="40"/>
  <c r="T149" i="40"/>
  <c r="M149" i="40"/>
  <c r="S149" i="40"/>
  <c r="R149" i="40"/>
  <c r="U149" i="40"/>
  <c r="R50" i="28"/>
  <c r="M50" i="28"/>
  <c r="N50" i="28"/>
  <c r="S50" i="28"/>
  <c r="O50" i="28"/>
  <c r="Q50" i="28"/>
  <c r="U50" i="28"/>
  <c r="T50" i="28"/>
  <c r="P50" i="28"/>
  <c r="R43" i="28"/>
  <c r="S43" i="28"/>
  <c r="T43" i="28"/>
  <c r="N43" i="28"/>
  <c r="U43" i="28"/>
  <c r="M43" i="28"/>
  <c r="P43" i="28"/>
  <c r="O43" i="28"/>
  <c r="Q43" i="28"/>
  <c r="AP60" i="28"/>
  <c r="AB60" i="28" s="1"/>
  <c r="AK60" i="28"/>
  <c r="AL60" i="28"/>
  <c r="Z60" i="28"/>
  <c r="AN60" i="28"/>
  <c r="P121" i="41"/>
  <c r="M121" i="41"/>
  <c r="U121" i="41"/>
  <c r="S121" i="41"/>
  <c r="T121" i="41"/>
  <c r="N121" i="41"/>
  <c r="O121" i="41"/>
  <c r="Q121" i="41"/>
  <c r="R121" i="41"/>
  <c r="C58" i="21"/>
  <c r="J58" i="21"/>
  <c r="D58" i="21"/>
  <c r="I58" i="21"/>
  <c r="F58" i="21"/>
  <c r="K58" i="21"/>
  <c r="G58" i="21"/>
  <c r="E58" i="21"/>
  <c r="H58" i="21"/>
  <c r="M37" i="41"/>
  <c r="U37" i="41"/>
  <c r="O37" i="41"/>
  <c r="P37" i="41"/>
  <c r="Q37" i="41"/>
  <c r="R37" i="41"/>
  <c r="S37" i="41"/>
  <c r="N37" i="41"/>
  <c r="T37" i="41"/>
  <c r="R144" i="41"/>
  <c r="M144" i="41"/>
  <c r="S144" i="41"/>
  <c r="O144" i="41"/>
  <c r="Q144" i="41"/>
  <c r="N144" i="41"/>
  <c r="T144" i="41"/>
  <c r="U144" i="41"/>
  <c r="P144" i="41"/>
  <c r="R51" i="40"/>
  <c r="M51" i="40"/>
  <c r="U51" i="40"/>
  <c r="Q51" i="40"/>
  <c r="N51" i="40"/>
  <c r="P51" i="40"/>
  <c r="T51" i="40"/>
  <c r="S51" i="40"/>
  <c r="O51" i="40"/>
  <c r="Q155" i="28"/>
  <c r="N155" i="28"/>
  <c r="P155" i="28"/>
  <c r="R155" i="28"/>
  <c r="O155" i="28"/>
  <c r="T155" i="28"/>
  <c r="S155" i="28"/>
  <c r="U155" i="28"/>
  <c r="M155" i="28"/>
  <c r="AP26" i="28"/>
  <c r="AE26" i="28" s="1"/>
  <c r="Z26" i="28"/>
  <c r="AH26" i="28"/>
  <c r="Y26" i="28"/>
  <c r="AG26" i="28"/>
  <c r="X26" i="28"/>
  <c r="AM26" i="28"/>
  <c r="AB26" i="28"/>
  <c r="AK26" i="28"/>
  <c r="AA26" i="28"/>
  <c r="R81" i="41"/>
  <c r="M81" i="41"/>
  <c r="Q81" i="41"/>
  <c r="S81" i="41"/>
  <c r="P81" i="41"/>
  <c r="U81" i="41"/>
  <c r="O81" i="41"/>
  <c r="N81" i="41"/>
  <c r="T81" i="41"/>
  <c r="AP34" i="28"/>
  <c r="AG34" i="28" s="1"/>
  <c r="AC34" i="28"/>
  <c r="W34" i="28"/>
  <c r="AK34" i="28"/>
  <c r="AO34" i="28"/>
  <c r="X34" i="28"/>
  <c r="AH34" i="28"/>
  <c r="AJ34" i="28"/>
  <c r="AB34" i="28"/>
  <c r="AF34" i="28"/>
  <c r="Q44" i="41"/>
  <c r="R44" i="41"/>
  <c r="M44" i="41"/>
  <c r="S44" i="41"/>
  <c r="T44" i="41"/>
  <c r="U44" i="41"/>
  <c r="P44" i="41"/>
  <c r="O44" i="41"/>
  <c r="N44" i="41"/>
  <c r="Q74" i="40"/>
  <c r="M74" i="40"/>
  <c r="N74" i="40"/>
  <c r="U74" i="40"/>
  <c r="T74" i="40"/>
  <c r="R74" i="40"/>
  <c r="S74" i="40"/>
  <c r="P74" i="40"/>
  <c r="O74" i="40"/>
  <c r="AP89" i="23"/>
  <c r="AF89" i="23" s="1"/>
  <c r="AK89" i="23"/>
  <c r="AB89" i="23"/>
  <c r="AH89" i="23"/>
  <c r="Q160" i="41"/>
  <c r="O160" i="41"/>
  <c r="S160" i="41"/>
  <c r="T160" i="41"/>
  <c r="R160" i="41"/>
  <c r="N160" i="41"/>
  <c r="M160" i="41"/>
  <c r="P160" i="41"/>
  <c r="U160" i="41"/>
  <c r="U5" i="40"/>
  <c r="M5" i="40"/>
  <c r="T5" i="40"/>
  <c r="P5" i="40"/>
  <c r="O5" i="40"/>
  <c r="N5" i="40"/>
  <c r="S5" i="40"/>
  <c r="Q5" i="40"/>
  <c r="R5" i="40"/>
  <c r="P108" i="41"/>
  <c r="U108" i="41"/>
  <c r="N108" i="41"/>
  <c r="M108" i="41"/>
  <c r="S108" i="41"/>
  <c r="O108" i="41"/>
  <c r="Q108" i="41"/>
  <c r="T108" i="41"/>
  <c r="R108" i="41"/>
  <c r="P24" i="40"/>
  <c r="N24" i="40"/>
  <c r="U24" i="40"/>
  <c r="T24" i="40"/>
  <c r="O24" i="40"/>
  <c r="M24" i="40"/>
  <c r="S24" i="40"/>
  <c r="R24" i="40"/>
  <c r="Q24" i="40"/>
  <c r="AP172" i="28"/>
  <c r="AG172" i="28" s="1"/>
  <c r="W172" i="28"/>
  <c r="X172" i="28"/>
  <c r="AJ172" i="28"/>
  <c r="AC172" i="28"/>
  <c r="P34" i="28"/>
  <c r="O34" i="28"/>
  <c r="Q34" i="28"/>
  <c r="S34" i="28"/>
  <c r="N34" i="28"/>
  <c r="M34" i="28"/>
  <c r="R34" i="28"/>
  <c r="T34" i="28"/>
  <c r="U34" i="28"/>
  <c r="O107" i="40"/>
  <c r="R107" i="40"/>
  <c r="M107" i="40"/>
  <c r="N107" i="40"/>
  <c r="P107" i="40"/>
  <c r="Q107" i="40"/>
  <c r="S107" i="40"/>
  <c r="U107" i="40"/>
  <c r="T107" i="40"/>
  <c r="AP7" i="28"/>
  <c r="AH7" i="28" s="1"/>
  <c r="AM7" i="28"/>
  <c r="AK7" i="28"/>
  <c r="AB7" i="28"/>
  <c r="AA7" i="28"/>
  <c r="AE7" i="28"/>
  <c r="AI7" i="28"/>
  <c r="AJ7" i="28"/>
  <c r="Y7" i="28"/>
  <c r="Z7" i="28"/>
  <c r="O22" i="41"/>
  <c r="U22" i="41"/>
  <c r="T22" i="41"/>
  <c r="P22" i="41"/>
  <c r="S22" i="41"/>
  <c r="M22" i="41"/>
  <c r="Q22" i="41"/>
  <c r="R22" i="41"/>
  <c r="N22" i="41"/>
  <c r="AP3" i="28"/>
  <c r="X3" i="28" s="1"/>
  <c r="AE3" i="28"/>
  <c r="AO3" i="28"/>
  <c r="AJ3" i="28"/>
  <c r="AA3" i="28"/>
  <c r="W3" i="28"/>
  <c r="AD3" i="28"/>
  <c r="AL3" i="28"/>
  <c r="AB3" i="28"/>
  <c r="AC3" i="28"/>
  <c r="AI3" i="28"/>
  <c r="Y3" i="28"/>
  <c r="AG3" i="28"/>
  <c r="AH3" i="28"/>
  <c r="AK3" i="28"/>
  <c r="S53" i="28"/>
  <c r="U53" i="28"/>
  <c r="P53" i="28"/>
  <c r="T53" i="28"/>
  <c r="O53" i="28"/>
  <c r="M53" i="28"/>
  <c r="N53" i="28"/>
  <c r="Q53" i="28"/>
  <c r="R53" i="28"/>
  <c r="I41" i="40"/>
  <c r="H41" i="40"/>
  <c r="J41" i="40"/>
  <c r="F41" i="40"/>
  <c r="G41" i="40"/>
  <c r="K41" i="40"/>
  <c r="D41" i="40"/>
  <c r="E41" i="40"/>
  <c r="C41" i="40"/>
  <c r="R107" i="28"/>
  <c r="U107" i="28"/>
  <c r="N107" i="28"/>
  <c r="P107" i="28"/>
  <c r="O107" i="28"/>
  <c r="S107" i="28"/>
  <c r="Q107" i="28"/>
  <c r="M107" i="28"/>
  <c r="T107" i="28"/>
  <c r="P114" i="41"/>
  <c r="M114" i="41"/>
  <c r="S114" i="41"/>
  <c r="N114" i="41"/>
  <c r="R114" i="41"/>
  <c r="T114" i="41"/>
  <c r="O114" i="41"/>
  <c r="Q114" i="41"/>
  <c r="U114" i="41"/>
  <c r="P150" i="41"/>
  <c r="Q150" i="41"/>
  <c r="O150" i="41"/>
  <c r="U150" i="41"/>
  <c r="R150" i="41"/>
  <c r="T150" i="41"/>
  <c r="N150" i="41"/>
  <c r="S150" i="41"/>
  <c r="M150" i="41"/>
  <c r="N141" i="40"/>
  <c r="S141" i="40"/>
  <c r="T141" i="40"/>
  <c r="O141" i="40"/>
  <c r="P141" i="40"/>
  <c r="M141" i="40"/>
  <c r="R141" i="40"/>
  <c r="Q141" i="40"/>
  <c r="U141" i="40"/>
  <c r="AP129" i="28"/>
  <c r="X129" i="28"/>
  <c r="AK129" i="28"/>
  <c r="AO129" i="28"/>
  <c r="W129" i="28"/>
  <c r="AD129" i="28"/>
  <c r="AM129" i="28"/>
  <c r="Z129" i="28"/>
  <c r="AH129" i="28"/>
  <c r="AE129" i="28"/>
  <c r="AF129" i="28"/>
  <c r="AJ129" i="28"/>
  <c r="AL129" i="28"/>
  <c r="AI129" i="28"/>
  <c r="AC129" i="28"/>
  <c r="AN129" i="28"/>
  <c r="Y129" i="28"/>
  <c r="AG129" i="28"/>
  <c r="AB129" i="28"/>
  <c r="AA129" i="28"/>
  <c r="S37" i="40"/>
  <c r="Q37" i="40"/>
  <c r="M37" i="40"/>
  <c r="O37" i="40"/>
  <c r="R37" i="40"/>
  <c r="T37" i="40"/>
  <c r="P37" i="40"/>
  <c r="N37" i="40"/>
  <c r="U37" i="40"/>
  <c r="AP130" i="28"/>
  <c r="AH130" i="28" s="1"/>
  <c r="W130" i="28"/>
  <c r="AE130" i="28"/>
  <c r="AA130" i="28"/>
  <c r="AN130" i="28"/>
  <c r="AB130" i="28"/>
  <c r="X130" i="28"/>
  <c r="AG130" i="28"/>
  <c r="AF130" i="28"/>
  <c r="AM130" i="28"/>
  <c r="R32" i="41"/>
  <c r="Q32" i="41"/>
  <c r="O32" i="41"/>
  <c r="T32" i="41"/>
  <c r="U32" i="41"/>
  <c r="M32" i="41"/>
  <c r="N32" i="41"/>
  <c r="P32" i="41"/>
  <c r="S32" i="41"/>
  <c r="P171" i="40"/>
  <c r="Q171" i="40"/>
  <c r="T171" i="40"/>
  <c r="O171" i="40"/>
  <c r="N171" i="40"/>
  <c r="S171" i="40"/>
  <c r="U171" i="40"/>
  <c r="M171" i="40"/>
  <c r="R171" i="40"/>
  <c r="Q133" i="41"/>
  <c r="U133" i="41"/>
  <c r="P133" i="41"/>
  <c r="M133" i="41"/>
  <c r="O133" i="41"/>
  <c r="N133" i="41"/>
  <c r="S133" i="41"/>
  <c r="R133" i="41"/>
  <c r="T133" i="41"/>
  <c r="R14" i="40"/>
  <c r="M14" i="40"/>
  <c r="P14" i="40"/>
  <c r="S14" i="40"/>
  <c r="U14" i="40"/>
  <c r="T14" i="40"/>
  <c r="N14" i="40"/>
  <c r="Q14" i="40"/>
  <c r="O14" i="40"/>
  <c r="U4" i="40"/>
  <c r="P4" i="40"/>
  <c r="R4" i="40"/>
  <c r="N4" i="40"/>
  <c r="O4" i="40"/>
  <c r="S4" i="40"/>
  <c r="Q4" i="40"/>
  <c r="T4" i="40"/>
  <c r="M4" i="40"/>
  <c r="T74" i="41"/>
  <c r="Q74" i="41"/>
  <c r="S74" i="41"/>
  <c r="R74" i="41"/>
  <c r="P74" i="41"/>
  <c r="U74" i="41"/>
  <c r="N74" i="41"/>
  <c r="O74" i="41"/>
  <c r="M74" i="41"/>
  <c r="AP63" i="23"/>
  <c r="W63" i="23" s="1"/>
  <c r="AO63" i="23"/>
  <c r="AK63" i="23"/>
  <c r="AM63" i="23"/>
  <c r="AD63" i="23"/>
  <c r="AJ63" i="23"/>
  <c r="AN63" i="23"/>
  <c r="AH63" i="23"/>
  <c r="AE63" i="23"/>
  <c r="AC63" i="23"/>
  <c r="AP77" i="23"/>
  <c r="AI77" i="23" s="1"/>
  <c r="AJ77" i="23"/>
  <c r="AD77" i="23"/>
  <c r="AM77" i="23"/>
  <c r="Y77" i="23"/>
  <c r="AA77" i="23"/>
  <c r="AC77" i="23"/>
  <c r="X77" i="23"/>
  <c r="AK77" i="23"/>
  <c r="AN77" i="23"/>
  <c r="AP119" i="40"/>
  <c r="AB119" i="40"/>
  <c r="AL119" i="40"/>
  <c r="X119" i="40"/>
  <c r="AJ119" i="40"/>
  <c r="AF119" i="40"/>
  <c r="AD119" i="40"/>
  <c r="W119" i="40"/>
  <c r="AE119" i="40"/>
  <c r="AA119" i="40"/>
  <c r="AC119" i="40"/>
  <c r="Z119" i="40"/>
  <c r="AG119" i="40"/>
  <c r="AI119" i="40"/>
  <c r="AK119" i="40"/>
  <c r="AN119" i="40"/>
  <c r="Y119" i="40"/>
  <c r="AO119" i="40"/>
  <c r="AM119" i="40"/>
  <c r="AH119" i="40"/>
  <c r="AP136" i="28"/>
  <c r="AD136" i="28"/>
  <c r="AE136" i="28"/>
  <c r="AN136" i="28"/>
  <c r="AA136" i="28"/>
  <c r="AK136" i="28"/>
  <c r="AH136" i="28"/>
  <c r="X136" i="28"/>
  <c r="AF136" i="28"/>
  <c r="AM136" i="28"/>
  <c r="AJ136" i="28"/>
  <c r="AI136" i="28"/>
  <c r="AG136" i="28"/>
  <c r="AB136" i="28"/>
  <c r="AL136" i="28"/>
  <c r="AO136" i="28"/>
  <c r="Z136" i="28"/>
  <c r="W136" i="28"/>
  <c r="Y136" i="28"/>
  <c r="AC136" i="28"/>
  <c r="M135" i="41"/>
  <c r="N135" i="41"/>
  <c r="U135" i="41"/>
  <c r="S135" i="41"/>
  <c r="O135" i="41"/>
  <c r="P135" i="41"/>
  <c r="R135" i="41"/>
  <c r="Q135" i="41"/>
  <c r="T135" i="41"/>
  <c r="T27" i="40"/>
  <c r="O27" i="40"/>
  <c r="U27" i="40"/>
  <c r="Q27" i="40"/>
  <c r="N27" i="40"/>
  <c r="S27" i="40"/>
  <c r="P27" i="40"/>
  <c r="M27" i="40"/>
  <c r="R27" i="40"/>
  <c r="M13" i="23"/>
  <c r="N13" i="23"/>
  <c r="T13" i="23"/>
  <c r="P13" i="23"/>
  <c r="S13" i="23"/>
  <c r="R13" i="23"/>
  <c r="O13" i="23"/>
  <c r="Q13" i="23"/>
  <c r="U13" i="23"/>
  <c r="N99" i="40"/>
  <c r="M99" i="40"/>
  <c r="O99" i="40"/>
  <c r="Q99" i="40"/>
  <c r="R99" i="40"/>
  <c r="T99" i="40"/>
  <c r="P99" i="40"/>
  <c r="U99" i="40"/>
  <c r="S99" i="40"/>
  <c r="N9" i="28"/>
  <c r="Q9" i="28"/>
  <c r="R9" i="28"/>
  <c r="P9" i="28"/>
  <c r="S9" i="28"/>
  <c r="M9" i="28"/>
  <c r="O9" i="28"/>
  <c r="T9" i="28"/>
  <c r="U9" i="28"/>
  <c r="W5" i="23"/>
  <c r="AP5" i="23"/>
  <c r="AJ5" i="23" s="1"/>
  <c r="Y5" i="23"/>
  <c r="AL5" i="23"/>
  <c r="Z5" i="23"/>
  <c r="AM5" i="23"/>
  <c r="AG5" i="23"/>
  <c r="AA5" i="23"/>
  <c r="AB5" i="23"/>
  <c r="AE5" i="23"/>
  <c r="AH5" i="23"/>
  <c r="X5" i="23"/>
  <c r="AK5" i="23"/>
  <c r="AN5" i="23"/>
  <c r="AI5" i="23"/>
  <c r="S34" i="40"/>
  <c r="U34" i="40"/>
  <c r="T34" i="40"/>
  <c r="R34" i="40"/>
  <c r="N34" i="40"/>
  <c r="O34" i="40"/>
  <c r="Q34" i="40"/>
  <c r="M34" i="40"/>
  <c r="P34" i="40"/>
  <c r="R147" i="40"/>
  <c r="T147" i="40"/>
  <c r="S147" i="40"/>
  <c r="U147" i="40"/>
  <c r="P147" i="40"/>
  <c r="N147" i="40"/>
  <c r="Q147" i="40"/>
  <c r="M147" i="40"/>
  <c r="O147" i="40"/>
  <c r="AP31" i="28"/>
  <c r="AM31" i="28" s="1"/>
  <c r="AD31" i="28"/>
  <c r="AH31" i="28"/>
  <c r="Y31" i="28"/>
  <c r="AC31" i="28"/>
  <c r="R74" i="23"/>
  <c r="U74" i="23"/>
  <c r="M74" i="23"/>
  <c r="O74" i="23"/>
  <c r="P74" i="23"/>
  <c r="S74" i="23"/>
  <c r="Q74" i="23"/>
  <c r="T74" i="23"/>
  <c r="N74" i="23"/>
  <c r="T167" i="40"/>
  <c r="R167" i="40"/>
  <c r="Q167" i="40"/>
  <c r="S167" i="40"/>
  <c r="P167" i="40"/>
  <c r="U167" i="40"/>
  <c r="N167" i="40"/>
  <c r="O167" i="40"/>
  <c r="M167" i="40"/>
  <c r="P47" i="42"/>
  <c r="R47" i="42"/>
  <c r="S47" i="42"/>
  <c r="Q47" i="42"/>
  <c r="N47" i="42"/>
  <c r="U47" i="42"/>
  <c r="T47" i="42"/>
  <c r="M47" i="42"/>
  <c r="O47" i="42"/>
  <c r="Q120" i="40"/>
  <c r="U120" i="40"/>
  <c r="P120" i="40"/>
  <c r="N120" i="40"/>
  <c r="M120" i="40"/>
  <c r="T120" i="40"/>
  <c r="S120" i="40"/>
  <c r="O120" i="40"/>
  <c r="R120" i="40"/>
  <c r="N49" i="42"/>
  <c r="T49" i="42"/>
  <c r="U49" i="42"/>
  <c r="M49" i="42"/>
  <c r="O49" i="42"/>
  <c r="Q49" i="42"/>
  <c r="R49" i="42"/>
  <c r="P49" i="42"/>
  <c r="S49" i="42"/>
  <c r="AP171" i="23"/>
  <c r="AK171" i="23"/>
  <c r="AA171" i="23"/>
  <c r="AE171" i="23"/>
  <c r="AM171" i="23"/>
  <c r="X171" i="23"/>
  <c r="AD171" i="23"/>
  <c r="AF171" i="23"/>
  <c r="W171" i="23"/>
  <c r="AG171" i="23"/>
  <c r="Y171" i="23"/>
  <c r="AL171" i="23"/>
  <c r="AN171" i="23"/>
  <c r="AJ171" i="23"/>
  <c r="AI171" i="23"/>
  <c r="AC171" i="23"/>
  <c r="AB171" i="23"/>
  <c r="Z171" i="23"/>
  <c r="AO171" i="23"/>
  <c r="AH171" i="23"/>
  <c r="G47" i="26"/>
  <c r="C47" i="26"/>
  <c r="H47" i="26"/>
  <c r="D47" i="26"/>
  <c r="E47" i="26"/>
  <c r="K47" i="26"/>
  <c r="I47" i="26"/>
  <c r="J47" i="26"/>
  <c r="F47" i="26"/>
  <c r="D5" i="28"/>
  <c r="E5" i="28"/>
  <c r="G5" i="28"/>
  <c r="H5" i="28"/>
  <c r="J5" i="28"/>
  <c r="F5" i="28"/>
  <c r="C5" i="28"/>
  <c r="I5" i="28"/>
  <c r="K5" i="28"/>
  <c r="R41" i="28"/>
  <c r="O41" i="28"/>
  <c r="P41" i="28"/>
  <c r="T41" i="28"/>
  <c r="U41" i="28"/>
  <c r="N41" i="28"/>
  <c r="S41" i="28"/>
  <c r="M41" i="28"/>
  <c r="Q41" i="28"/>
  <c r="W52" i="27"/>
  <c r="AP52" i="27"/>
  <c r="AJ52" i="27"/>
  <c r="AM52" i="27"/>
  <c r="AB52" i="27"/>
  <c r="AN52" i="27"/>
  <c r="AA52" i="27"/>
  <c r="Y52" i="27"/>
  <c r="AO52" i="27"/>
  <c r="AH52" i="27"/>
  <c r="AE52" i="27"/>
  <c r="AI52" i="27"/>
  <c r="AL52" i="27"/>
  <c r="AK52" i="27"/>
  <c r="AC52" i="27"/>
  <c r="AF52" i="27"/>
  <c r="AD52" i="27"/>
  <c r="Z52" i="27"/>
  <c r="AG52" i="27"/>
  <c r="X52" i="27"/>
  <c r="U61" i="40"/>
  <c r="S61" i="40"/>
  <c r="N61" i="40"/>
  <c r="Q61" i="40"/>
  <c r="M61" i="40"/>
  <c r="O61" i="40"/>
  <c r="R61" i="40"/>
  <c r="P61" i="40"/>
  <c r="T61" i="40"/>
  <c r="M52" i="40"/>
  <c r="S52" i="40"/>
  <c r="O52" i="40"/>
  <c r="Q52" i="40"/>
  <c r="P52" i="40"/>
  <c r="U52" i="40"/>
  <c r="R52" i="40"/>
  <c r="T52" i="40"/>
  <c r="N52" i="40"/>
  <c r="R95" i="42"/>
  <c r="Q95" i="42"/>
  <c r="S95" i="42"/>
  <c r="N95" i="42"/>
  <c r="U95" i="42"/>
  <c r="T95" i="42"/>
  <c r="M95" i="42"/>
  <c r="P95" i="42"/>
  <c r="O95" i="42"/>
  <c r="Q101" i="28"/>
  <c r="O101" i="28"/>
  <c r="T101" i="28"/>
  <c r="N101" i="28"/>
  <c r="U101" i="28"/>
  <c r="M101" i="28"/>
  <c r="S101" i="28"/>
  <c r="R101" i="28"/>
  <c r="P101" i="28"/>
  <c r="Q174" i="23"/>
  <c r="U174" i="23"/>
  <c r="O174" i="23"/>
  <c r="N174" i="23"/>
  <c r="T174" i="23"/>
  <c r="M174" i="23"/>
  <c r="S174" i="23"/>
  <c r="R174" i="23"/>
  <c r="P174" i="23"/>
  <c r="C159" i="41"/>
  <c r="J159" i="41"/>
  <c r="G159" i="41"/>
  <c r="D159" i="41"/>
  <c r="E159" i="41"/>
  <c r="K159" i="41"/>
  <c r="H159" i="41"/>
  <c r="I159" i="41"/>
  <c r="F159" i="41"/>
  <c r="U76" i="40"/>
  <c r="Q76" i="40"/>
  <c r="P76" i="40"/>
  <c r="T76" i="40"/>
  <c r="R76" i="40"/>
  <c r="O76" i="40"/>
  <c r="M76" i="40"/>
  <c r="S76" i="40"/>
  <c r="N76" i="40"/>
  <c r="S174" i="42"/>
  <c r="M174" i="42"/>
  <c r="N174" i="42"/>
  <c r="R174" i="42"/>
  <c r="T174" i="42"/>
  <c r="P174" i="42"/>
  <c r="O174" i="42"/>
  <c r="U174" i="42"/>
  <c r="Q174" i="42"/>
  <c r="AB128" i="23"/>
  <c r="AP128" i="23"/>
  <c r="AE128" i="23"/>
  <c r="AC128" i="23"/>
  <c r="AM128" i="23"/>
  <c r="AI128" i="23"/>
  <c r="Z128" i="23"/>
  <c r="W128" i="23"/>
  <c r="Y128" i="23"/>
  <c r="X128" i="23"/>
  <c r="AJ128" i="23"/>
  <c r="AF128" i="23"/>
  <c r="AO128" i="23"/>
  <c r="AG128" i="23"/>
  <c r="AL128" i="23"/>
  <c r="AH128" i="23"/>
  <c r="AN128" i="23"/>
  <c r="AD128" i="23"/>
  <c r="AK128" i="23"/>
  <c r="AA128" i="23"/>
  <c r="M125" i="40"/>
  <c r="P125" i="40"/>
  <c r="T125" i="40"/>
  <c r="Q125" i="40"/>
  <c r="N125" i="40"/>
  <c r="S125" i="40"/>
  <c r="R125" i="40"/>
  <c r="O125" i="40"/>
  <c r="U125" i="40"/>
  <c r="N3" i="42"/>
  <c r="U3" i="42"/>
  <c r="T3" i="42"/>
  <c r="P3" i="42"/>
  <c r="S3" i="42"/>
  <c r="R3" i="42"/>
  <c r="Q3" i="42"/>
  <c r="M3" i="42"/>
  <c r="O3" i="42"/>
  <c r="AC70" i="28"/>
  <c r="AP70" i="28"/>
  <c r="AN70" i="28" s="1"/>
  <c r="AM70" i="28"/>
  <c r="AJ70" i="28"/>
  <c r="AH70" i="28"/>
  <c r="AO70" i="28"/>
  <c r="AE70" i="28"/>
  <c r="Z70" i="28"/>
  <c r="X70" i="28"/>
  <c r="AL70" i="28"/>
  <c r="AA70" i="28"/>
  <c r="AD70" i="28"/>
  <c r="AG70" i="28"/>
  <c r="AB70" i="28"/>
  <c r="AF70" i="28"/>
  <c r="M54" i="41"/>
  <c r="Q54" i="41"/>
  <c r="P54" i="41"/>
  <c r="S54" i="41"/>
  <c r="U54" i="41"/>
  <c r="O54" i="41"/>
  <c r="T54" i="41"/>
  <c r="R54" i="41"/>
  <c r="N54" i="41"/>
  <c r="J23" i="28"/>
  <c r="G23" i="28"/>
  <c r="H23" i="28"/>
  <c r="I23" i="28"/>
  <c r="D23" i="28"/>
  <c r="F23" i="28"/>
  <c r="K23" i="28"/>
  <c r="E23" i="28"/>
  <c r="C23" i="28"/>
  <c r="U22" i="28"/>
  <c r="N22" i="28"/>
  <c r="T22" i="28"/>
  <c r="M22" i="28"/>
  <c r="R22" i="28"/>
  <c r="O22" i="28"/>
  <c r="P22" i="28"/>
  <c r="Q22" i="28"/>
  <c r="S22" i="28"/>
  <c r="N154" i="41"/>
  <c r="R154" i="41"/>
  <c r="P154" i="41"/>
  <c r="M154" i="41"/>
  <c r="O154" i="41"/>
  <c r="U154" i="41"/>
  <c r="S154" i="41"/>
  <c r="Q154" i="41"/>
  <c r="T154" i="41"/>
  <c r="Q78" i="28"/>
  <c r="O78" i="28"/>
  <c r="M78" i="28"/>
  <c r="N78" i="28"/>
  <c r="P78" i="28"/>
  <c r="R78" i="28"/>
  <c r="U78" i="28"/>
  <c r="S78" i="28"/>
  <c r="T78" i="28"/>
  <c r="R60" i="28"/>
  <c r="Q60" i="28"/>
  <c r="U60" i="28"/>
  <c r="M60" i="28"/>
  <c r="P60" i="28"/>
  <c r="N60" i="28"/>
  <c r="T60" i="28"/>
  <c r="S60" i="28"/>
  <c r="O60" i="28"/>
  <c r="P101" i="42"/>
  <c r="Q101" i="42"/>
  <c r="O101" i="42"/>
  <c r="M101" i="42"/>
  <c r="S101" i="42"/>
  <c r="N101" i="42"/>
  <c r="U101" i="42"/>
  <c r="T101" i="42"/>
  <c r="R101" i="42"/>
  <c r="O85" i="42"/>
  <c r="Q85" i="42"/>
  <c r="N85" i="42"/>
  <c r="U85" i="42"/>
  <c r="S85" i="42"/>
  <c r="R85" i="42"/>
  <c r="P85" i="42"/>
  <c r="T85" i="42"/>
  <c r="M85" i="42"/>
  <c r="AM122" i="28"/>
  <c r="AP122" i="28"/>
  <c r="AI122" i="28" s="1"/>
  <c r="W122" i="28"/>
  <c r="AL122" i="28"/>
  <c r="Z122" i="28"/>
  <c r="AO122" i="28"/>
  <c r="AA122" i="28"/>
  <c r="Y122" i="28"/>
  <c r="AB122" i="28"/>
  <c r="AK122" i="28"/>
  <c r="X122" i="28"/>
  <c r="AC122" i="28"/>
  <c r="AD122" i="28"/>
  <c r="AE122" i="28"/>
  <c r="AJ122" i="28"/>
  <c r="N29" i="41"/>
  <c r="U29" i="41"/>
  <c r="T29" i="41"/>
  <c r="Q29" i="41"/>
  <c r="S29" i="41"/>
  <c r="R29" i="41"/>
  <c r="M29" i="41"/>
  <c r="P29" i="41"/>
  <c r="O29" i="41"/>
  <c r="AP112" i="28"/>
  <c r="AH112" i="28" s="1"/>
  <c r="AA112" i="28"/>
  <c r="AL112" i="28"/>
  <c r="AF112" i="28"/>
  <c r="AG112" i="28"/>
  <c r="AO112" i="28"/>
  <c r="AC112" i="28"/>
  <c r="AE112" i="28"/>
  <c r="AJ112" i="28"/>
  <c r="AN112" i="28"/>
  <c r="X112" i="28"/>
  <c r="AK112" i="28"/>
  <c r="AI112" i="28"/>
  <c r="Z112" i="28"/>
  <c r="AB112" i="28"/>
  <c r="AP144" i="28"/>
  <c r="Y144" i="28" s="1"/>
  <c r="Z144" i="28"/>
  <c r="AJ144" i="28"/>
  <c r="AA144" i="28"/>
  <c r="AB144" i="28"/>
  <c r="AO144" i="28"/>
  <c r="AL144" i="28"/>
  <c r="AM144" i="28"/>
  <c r="AI144" i="28"/>
  <c r="AN144" i="28"/>
  <c r="AD144" i="28"/>
  <c r="W144" i="28"/>
  <c r="AH144" i="28"/>
  <c r="AE144" i="28"/>
  <c r="AC144" i="28"/>
  <c r="P124" i="40"/>
  <c r="N124" i="40"/>
  <c r="T124" i="40"/>
  <c r="R124" i="40"/>
  <c r="U124" i="40"/>
  <c r="Q124" i="40"/>
  <c r="S124" i="40"/>
  <c r="M124" i="40"/>
  <c r="O124" i="40"/>
  <c r="R101" i="41"/>
  <c r="M101" i="41"/>
  <c r="T101" i="41"/>
  <c r="U101" i="41"/>
  <c r="Q101" i="41"/>
  <c r="O101" i="41"/>
  <c r="S101" i="41"/>
  <c r="P101" i="41"/>
  <c r="N101" i="41"/>
  <c r="AP37" i="23"/>
  <c r="AK37" i="23"/>
  <c r="AL37" i="23"/>
  <c r="AH37" i="23"/>
  <c r="AN37" i="23"/>
  <c r="W37" i="23"/>
  <c r="AB37" i="23"/>
  <c r="Z37" i="23"/>
  <c r="AI37" i="23"/>
  <c r="AJ37" i="23"/>
  <c r="AG37" i="23"/>
  <c r="AD37" i="23"/>
  <c r="Y37" i="23"/>
  <c r="AF37" i="23"/>
  <c r="X37" i="23"/>
  <c r="AM37" i="23"/>
  <c r="AE37" i="23"/>
  <c r="AC37" i="23"/>
  <c r="AA37" i="23"/>
  <c r="AO37" i="23"/>
  <c r="I162" i="40"/>
  <c r="J162" i="40"/>
  <c r="H162" i="40"/>
  <c r="D162" i="40"/>
  <c r="G162" i="40"/>
  <c r="C162" i="40"/>
  <c r="F162" i="40"/>
  <c r="K162" i="40"/>
  <c r="E162" i="40"/>
  <c r="R20" i="23"/>
  <c r="N20" i="23"/>
  <c r="P20" i="23"/>
  <c r="M20" i="23"/>
  <c r="O20" i="23"/>
  <c r="Q20" i="23"/>
  <c r="S20" i="23"/>
  <c r="T20" i="23"/>
  <c r="U20" i="23"/>
  <c r="T135" i="40"/>
  <c r="R135" i="40"/>
  <c r="P135" i="40"/>
  <c r="N135" i="40"/>
  <c r="M135" i="40"/>
  <c r="Q135" i="40"/>
  <c r="S135" i="40"/>
  <c r="U135" i="40"/>
  <c r="O135" i="40"/>
  <c r="S131" i="23"/>
  <c r="R131" i="23"/>
  <c r="P131" i="23"/>
  <c r="T131" i="23"/>
  <c r="O131" i="23"/>
  <c r="M131" i="23"/>
  <c r="Q131" i="23"/>
  <c r="U131" i="23"/>
  <c r="N131" i="23"/>
  <c r="K102" i="21"/>
  <c r="F102" i="21"/>
  <c r="J102" i="21"/>
  <c r="I102" i="21"/>
  <c r="H102" i="21"/>
  <c r="E102" i="21"/>
  <c r="C102" i="21"/>
  <c r="D102" i="21"/>
  <c r="G102" i="21"/>
  <c r="K139" i="21"/>
  <c r="I139" i="21"/>
  <c r="E139" i="21"/>
  <c r="D139" i="21"/>
  <c r="J139" i="21"/>
  <c r="F139" i="21"/>
  <c r="G139" i="21"/>
  <c r="H139" i="21"/>
  <c r="C139" i="21"/>
  <c r="AP129" i="23"/>
  <c r="W129" i="23" s="1"/>
  <c r="AK129" i="23"/>
  <c r="AC129" i="23"/>
  <c r="AE129" i="23"/>
  <c r="AG129" i="23"/>
  <c r="Z129" i="23"/>
  <c r="AM129" i="23"/>
  <c r="AO129" i="23"/>
  <c r="AF129" i="23"/>
  <c r="AI129" i="23"/>
  <c r="AD129" i="23"/>
  <c r="AA129" i="23"/>
  <c r="AN129" i="23"/>
  <c r="AH129" i="23"/>
  <c r="AJ129" i="23"/>
  <c r="N65" i="41"/>
  <c r="S65" i="41"/>
  <c r="U65" i="41"/>
  <c r="Q65" i="41"/>
  <c r="T65" i="41"/>
  <c r="O65" i="41"/>
  <c r="P65" i="41"/>
  <c r="M65" i="41"/>
  <c r="R65" i="41"/>
  <c r="S23" i="42"/>
  <c r="R23" i="42"/>
  <c r="U23" i="42"/>
  <c r="Q23" i="42"/>
  <c r="O23" i="42"/>
  <c r="P23" i="42"/>
  <c r="T23" i="42"/>
  <c r="M23" i="42"/>
  <c r="N23" i="42"/>
  <c r="AP91" i="23"/>
  <c r="AA91" i="23"/>
  <c r="AI91" i="23"/>
  <c r="W91" i="23"/>
  <c r="AM91" i="23"/>
  <c r="AN91" i="23"/>
  <c r="AK91" i="23"/>
  <c r="AB91" i="23"/>
  <c r="AF91" i="23"/>
  <c r="AE91" i="23"/>
  <c r="AJ91" i="23"/>
  <c r="AH91" i="23"/>
  <c r="AC91" i="23"/>
  <c r="AG91" i="23"/>
  <c r="X91" i="23"/>
  <c r="Y91" i="23"/>
  <c r="Z91" i="23"/>
  <c r="AD91" i="23"/>
  <c r="AO91" i="23"/>
  <c r="AL91" i="23"/>
  <c r="P8" i="41"/>
  <c r="S8" i="41"/>
  <c r="N8" i="41"/>
  <c r="Q8" i="41"/>
  <c r="M8" i="41"/>
  <c r="R8" i="41"/>
  <c r="T8" i="41"/>
  <c r="U8" i="41"/>
  <c r="O8" i="41"/>
  <c r="M54" i="28"/>
  <c r="O54" i="28"/>
  <c r="P54" i="28"/>
  <c r="T54" i="28"/>
  <c r="S54" i="28"/>
  <c r="U54" i="28"/>
  <c r="N54" i="28"/>
  <c r="Q54" i="28"/>
  <c r="R54" i="28"/>
  <c r="T111" i="41"/>
  <c r="S111" i="41"/>
  <c r="M111" i="41"/>
  <c r="O111" i="41"/>
  <c r="U111" i="41"/>
  <c r="N111" i="41"/>
  <c r="R111" i="41"/>
  <c r="P111" i="41"/>
  <c r="Q111" i="41"/>
  <c r="AJ161" i="42"/>
  <c r="AP161" i="42"/>
  <c r="AC161" i="42" s="1"/>
  <c r="AG161" i="42"/>
  <c r="AE161" i="42"/>
  <c r="AF161" i="42"/>
  <c r="W161" i="42"/>
  <c r="AD161" i="42"/>
  <c r="AB161" i="42"/>
  <c r="Z161" i="42"/>
  <c r="AH161" i="42"/>
  <c r="Y161" i="42"/>
  <c r="AO161" i="42"/>
  <c r="AI161" i="42"/>
  <c r="AM161" i="42"/>
  <c r="X161" i="42"/>
  <c r="AP25" i="28"/>
  <c r="AG25" i="28" s="1"/>
  <c r="AA25" i="28"/>
  <c r="AK25" i="28"/>
  <c r="AI25" i="28"/>
  <c r="X25" i="28"/>
  <c r="AC25" i="28"/>
  <c r="AO25" i="28"/>
  <c r="AB25" i="28"/>
  <c r="AN25" i="28"/>
  <c r="AD25" i="28"/>
  <c r="AP72" i="23"/>
  <c r="W72" i="23" s="1"/>
  <c r="AG72" i="23"/>
  <c r="AN72" i="23"/>
  <c r="AK72" i="23"/>
  <c r="Y72" i="23"/>
  <c r="AD72" i="23"/>
  <c r="AO72" i="23"/>
  <c r="AL72" i="23"/>
  <c r="AI72" i="23"/>
  <c r="X72" i="23"/>
  <c r="C27" i="26"/>
  <c r="K27" i="26"/>
  <c r="H27" i="26"/>
  <c r="E27" i="26"/>
  <c r="D27" i="26"/>
  <c r="F27" i="26"/>
  <c r="I27" i="26"/>
  <c r="G27" i="26"/>
  <c r="J27" i="26"/>
  <c r="O161" i="23"/>
  <c r="M161" i="23"/>
  <c r="P161" i="23"/>
  <c r="Q161" i="23"/>
  <c r="N161" i="23"/>
  <c r="T161" i="23"/>
  <c r="U161" i="23"/>
  <c r="R161" i="23"/>
  <c r="S161" i="23"/>
  <c r="AI23" i="28"/>
  <c r="AP23" i="28"/>
  <c r="X23" i="28"/>
  <c r="AG23" i="28"/>
  <c r="AC23" i="28"/>
  <c r="AO23" i="28"/>
  <c r="AE23" i="28"/>
  <c r="AB23" i="28"/>
  <c r="W23" i="28"/>
  <c r="AF23" i="28"/>
  <c r="AN23" i="28"/>
  <c r="AL23" i="28"/>
  <c r="AD23" i="28"/>
  <c r="Z23" i="28"/>
  <c r="AH23" i="28"/>
  <c r="AA23" i="28"/>
  <c r="Y23" i="28"/>
  <c r="AJ23" i="28"/>
  <c r="AM23" i="28"/>
  <c r="AK23" i="28"/>
  <c r="C102" i="23"/>
  <c r="I102" i="23"/>
  <c r="H102" i="23"/>
  <c r="J102" i="23"/>
  <c r="K102" i="23"/>
  <c r="F102" i="23"/>
  <c r="D102" i="23"/>
  <c r="E102" i="23"/>
  <c r="G102" i="23"/>
  <c r="D165" i="26"/>
  <c r="E165" i="26"/>
  <c r="I165" i="26"/>
  <c r="K165" i="26"/>
  <c r="C165" i="26"/>
  <c r="J165" i="26"/>
  <c r="G165" i="26"/>
  <c r="H165" i="26"/>
  <c r="F165" i="26"/>
  <c r="AP155" i="23"/>
  <c r="AF155" i="23" s="1"/>
  <c r="AN155" i="23"/>
  <c r="AJ155" i="23"/>
  <c r="AB155" i="23"/>
  <c r="AO155" i="23"/>
  <c r="AK155" i="23"/>
  <c r="AE155" i="23"/>
  <c r="Y155" i="23"/>
  <c r="AL155" i="23"/>
  <c r="AG155" i="23"/>
  <c r="AP27" i="28"/>
  <c r="AJ27" i="28" s="1"/>
  <c r="AH27" i="28"/>
  <c r="AD27" i="28"/>
  <c r="AL27" i="28"/>
  <c r="AB27" i="28"/>
  <c r="X27" i="28"/>
  <c r="W27" i="28"/>
  <c r="AC27" i="28"/>
  <c r="AK27" i="28"/>
  <c r="AI27" i="28"/>
  <c r="M44" i="42"/>
  <c r="S44" i="42"/>
  <c r="P44" i="42"/>
  <c r="T44" i="42"/>
  <c r="N44" i="42"/>
  <c r="U44" i="42"/>
  <c r="Q44" i="42"/>
  <c r="O44" i="42"/>
  <c r="R44" i="42"/>
  <c r="K81" i="23"/>
  <c r="H81" i="23"/>
  <c r="J81" i="23"/>
  <c r="I81" i="23"/>
  <c r="F81" i="23"/>
  <c r="C81" i="23"/>
  <c r="G81" i="23"/>
  <c r="D81" i="23"/>
  <c r="E81" i="23"/>
  <c r="N116" i="28"/>
  <c r="O116" i="28"/>
  <c r="T116" i="28"/>
  <c r="M116" i="28"/>
  <c r="R116" i="28"/>
  <c r="Q116" i="28"/>
  <c r="P116" i="28"/>
  <c r="U116" i="28"/>
  <c r="S116" i="28"/>
  <c r="I122" i="26"/>
  <c r="C122" i="26"/>
  <c r="J122" i="26"/>
  <c r="K122" i="26"/>
  <c r="D122" i="26"/>
  <c r="G122" i="26"/>
  <c r="F122" i="26"/>
  <c r="E122" i="26"/>
  <c r="H122" i="26"/>
  <c r="N91" i="40"/>
  <c r="P91" i="40"/>
  <c r="T91" i="40"/>
  <c r="O91" i="40"/>
  <c r="U91" i="40"/>
  <c r="S91" i="40"/>
  <c r="R91" i="40"/>
  <c r="M91" i="40"/>
  <c r="Q91" i="40"/>
  <c r="AP86" i="28"/>
  <c r="AL86" i="28" s="1"/>
  <c r="AI86" i="28"/>
  <c r="Z86" i="28"/>
  <c r="AH86" i="28"/>
  <c r="AK86" i="28"/>
  <c r="R23" i="23"/>
  <c r="T23" i="23"/>
  <c r="M23" i="23"/>
  <c r="S23" i="23"/>
  <c r="O23" i="23"/>
  <c r="N23" i="23"/>
  <c r="P23" i="23"/>
  <c r="U23" i="23"/>
  <c r="Q23" i="23"/>
  <c r="I60" i="26"/>
  <c r="C60" i="26"/>
  <c r="J60" i="26"/>
  <c r="K60" i="26"/>
  <c r="H60" i="26"/>
  <c r="D60" i="26"/>
  <c r="G60" i="26"/>
  <c r="E60" i="26"/>
  <c r="F60" i="26"/>
  <c r="N43" i="41"/>
  <c r="O43" i="41"/>
  <c r="U43" i="41"/>
  <c r="P43" i="41"/>
  <c r="T43" i="41"/>
  <c r="R43" i="41"/>
  <c r="Q43" i="41"/>
  <c r="M43" i="41"/>
  <c r="S43" i="41"/>
  <c r="T140" i="28"/>
  <c r="P140" i="28"/>
  <c r="Q140" i="28"/>
  <c r="M140" i="28"/>
  <c r="N140" i="28"/>
  <c r="S140" i="28"/>
  <c r="U140" i="28"/>
  <c r="O140" i="28"/>
  <c r="R140" i="28"/>
  <c r="U173" i="40"/>
  <c r="P173" i="40"/>
  <c r="M173" i="40"/>
  <c r="Q173" i="40"/>
  <c r="T173" i="40"/>
  <c r="S173" i="40"/>
  <c r="O173" i="40"/>
  <c r="N173" i="40"/>
  <c r="R173" i="40"/>
  <c r="I131" i="26"/>
  <c r="C131" i="26"/>
  <c r="G131" i="26"/>
  <c r="K131" i="26"/>
  <c r="F131" i="26"/>
  <c r="J131" i="26"/>
  <c r="H131" i="26"/>
  <c r="E131" i="26"/>
  <c r="D131" i="26"/>
  <c r="F115" i="40"/>
  <c r="J115" i="40"/>
  <c r="E115" i="40"/>
  <c r="H115" i="40"/>
  <c r="C115" i="40"/>
  <c r="D115" i="40"/>
  <c r="K115" i="40"/>
  <c r="G115" i="40"/>
  <c r="I115" i="40"/>
  <c r="S63" i="40"/>
  <c r="U63" i="40"/>
  <c r="R63" i="40"/>
  <c r="P63" i="40"/>
  <c r="M63" i="40"/>
  <c r="T63" i="40"/>
  <c r="O63" i="40"/>
  <c r="Q63" i="40"/>
  <c r="N63" i="40"/>
  <c r="N14" i="42"/>
  <c r="Q14" i="42"/>
  <c r="P14" i="42"/>
  <c r="S14" i="42"/>
  <c r="T14" i="42"/>
  <c r="M14" i="42"/>
  <c r="O14" i="42"/>
  <c r="R14" i="42"/>
  <c r="U14" i="42"/>
  <c r="M63" i="42"/>
  <c r="U63" i="42"/>
  <c r="R63" i="42"/>
  <c r="Q63" i="42"/>
  <c r="N63" i="42"/>
  <c r="P63" i="42"/>
  <c r="O63" i="42"/>
  <c r="S63" i="42"/>
  <c r="T63" i="42"/>
  <c r="U97" i="40"/>
  <c r="N97" i="40"/>
  <c r="T97" i="40"/>
  <c r="P97" i="40"/>
  <c r="M97" i="40"/>
  <c r="O97" i="40"/>
  <c r="S97" i="40"/>
  <c r="Q97" i="40"/>
  <c r="R97" i="40"/>
  <c r="M20" i="28"/>
  <c r="Q20" i="28"/>
  <c r="T20" i="28"/>
  <c r="U20" i="28"/>
  <c r="P20" i="28"/>
  <c r="R20" i="28"/>
  <c r="N20" i="28"/>
  <c r="S20" i="28"/>
  <c r="O20" i="28"/>
  <c r="P166" i="23"/>
  <c r="N166" i="23"/>
  <c r="O166" i="23"/>
  <c r="M166" i="23"/>
  <c r="T166" i="23"/>
  <c r="U166" i="23"/>
  <c r="Q166" i="23"/>
  <c r="S166" i="23"/>
  <c r="R166" i="23"/>
  <c r="U170" i="28"/>
  <c r="T170" i="28"/>
  <c r="R170" i="28"/>
  <c r="S170" i="28"/>
  <c r="N170" i="28"/>
  <c r="P170" i="28"/>
  <c r="Q170" i="28"/>
  <c r="M170" i="28"/>
  <c r="O170" i="28"/>
  <c r="P16" i="23"/>
  <c r="S16" i="23"/>
  <c r="T16" i="23"/>
  <c r="O16" i="23"/>
  <c r="U16" i="23"/>
  <c r="M16" i="23"/>
  <c r="R16" i="23"/>
  <c r="N16" i="23"/>
  <c r="Q16" i="23"/>
  <c r="T46" i="23"/>
  <c r="P46" i="23"/>
  <c r="N46" i="23"/>
  <c r="Q46" i="23"/>
  <c r="U46" i="23"/>
  <c r="R46" i="23"/>
  <c r="S46" i="23"/>
  <c r="M46" i="23"/>
  <c r="O46" i="23"/>
  <c r="U102" i="42"/>
  <c r="R102" i="42"/>
  <c r="Q102" i="42"/>
  <c r="P102" i="42"/>
  <c r="S102" i="42"/>
  <c r="O102" i="42"/>
  <c r="T102" i="42"/>
  <c r="M102" i="42"/>
  <c r="N102" i="42"/>
  <c r="AK101" i="28"/>
  <c r="AP101" i="28"/>
  <c r="AN101" i="28" s="1"/>
  <c r="AC101" i="28"/>
  <c r="AA101" i="28"/>
  <c r="AM101" i="28"/>
  <c r="AH101" i="28"/>
  <c r="AF101" i="28"/>
  <c r="AG101" i="28"/>
  <c r="AE101" i="28"/>
  <c r="Z101" i="28"/>
  <c r="X101" i="28"/>
  <c r="W101" i="28"/>
  <c r="AO101" i="28"/>
  <c r="AB101" i="28"/>
  <c r="AJ101" i="28"/>
  <c r="AP43" i="28"/>
  <c r="AG43" i="28" s="1"/>
  <c r="AI43" i="28"/>
  <c r="AM43" i="28"/>
  <c r="AH43" i="28"/>
  <c r="AE43" i="28"/>
  <c r="AN43" i="28"/>
  <c r="AO43" i="28"/>
  <c r="W43" i="28"/>
  <c r="AK43" i="28"/>
  <c r="AF43" i="28"/>
  <c r="I158" i="21"/>
  <c r="E158" i="21"/>
  <c r="C158" i="21"/>
  <c r="D158" i="21"/>
  <c r="K158" i="21"/>
  <c r="J158" i="21"/>
  <c r="H158" i="21"/>
  <c r="G158" i="21"/>
  <c r="F158" i="21"/>
  <c r="C100" i="42"/>
  <c r="F100" i="42"/>
  <c r="J100" i="42"/>
  <c r="D100" i="42"/>
  <c r="K100" i="42"/>
  <c r="H100" i="42"/>
  <c r="I100" i="42"/>
  <c r="G100" i="42"/>
  <c r="E100" i="42"/>
  <c r="I140" i="21"/>
  <c r="H140" i="21"/>
  <c r="K140" i="21"/>
  <c r="D140" i="21"/>
  <c r="J140" i="21"/>
  <c r="E140" i="21"/>
  <c r="F140" i="21"/>
  <c r="C140" i="21"/>
  <c r="G140" i="21"/>
  <c r="AP95" i="28"/>
  <c r="AH95" i="28" s="1"/>
  <c r="Z95" i="28"/>
  <c r="AI95" i="28"/>
  <c r="W95" i="28"/>
  <c r="AO95" i="28"/>
  <c r="AL95" i="28"/>
  <c r="AK95" i="28"/>
  <c r="X95" i="28"/>
  <c r="AM95" i="28"/>
  <c r="AE95" i="28"/>
  <c r="U133" i="42"/>
  <c r="M133" i="42"/>
  <c r="N133" i="42"/>
  <c r="P133" i="42"/>
  <c r="T133" i="42"/>
  <c r="S133" i="42"/>
  <c r="R133" i="42"/>
  <c r="Q133" i="42"/>
  <c r="O133" i="42"/>
  <c r="O50" i="40"/>
  <c r="M50" i="40"/>
  <c r="Q50" i="40"/>
  <c r="P50" i="40"/>
  <c r="U50" i="40"/>
  <c r="T50" i="40"/>
  <c r="N50" i="40"/>
  <c r="S50" i="40"/>
  <c r="R50" i="40"/>
  <c r="P79" i="41"/>
  <c r="R79" i="41"/>
  <c r="Q79" i="41"/>
  <c r="O79" i="41"/>
  <c r="M79" i="41"/>
  <c r="N79" i="41"/>
  <c r="T79" i="41"/>
  <c r="S79" i="41"/>
  <c r="U79" i="41"/>
  <c r="T15" i="41"/>
  <c r="Q15" i="41"/>
  <c r="N15" i="41"/>
  <c r="U15" i="41"/>
  <c r="O15" i="41"/>
  <c r="M15" i="41"/>
  <c r="S15" i="41"/>
  <c r="R15" i="41"/>
  <c r="P15" i="41"/>
  <c r="T154" i="42"/>
  <c r="P154" i="42"/>
  <c r="S154" i="42"/>
  <c r="M154" i="42"/>
  <c r="N154" i="42"/>
  <c r="U154" i="42"/>
  <c r="Q154" i="42"/>
  <c r="O154" i="42"/>
  <c r="R154" i="42"/>
  <c r="U68" i="42"/>
  <c r="M68" i="42"/>
  <c r="R68" i="42"/>
  <c r="N68" i="42"/>
  <c r="P68" i="42"/>
  <c r="Q68" i="42"/>
  <c r="S68" i="42"/>
  <c r="T68" i="42"/>
  <c r="O68" i="42"/>
  <c r="AP62" i="23"/>
  <c r="AA62" i="23" s="1"/>
  <c r="AL62" i="23"/>
  <c r="Z62" i="23"/>
  <c r="AM62" i="23"/>
  <c r="AH62" i="23"/>
  <c r="D137" i="40"/>
  <c r="F137" i="40"/>
  <c r="E137" i="40"/>
  <c r="I137" i="40"/>
  <c r="C137" i="40"/>
  <c r="K137" i="40"/>
  <c r="J137" i="40"/>
  <c r="H137" i="40"/>
  <c r="G137" i="40"/>
  <c r="F175" i="28"/>
  <c r="K175" i="28"/>
  <c r="J175" i="28"/>
  <c r="G175" i="28"/>
  <c r="C175" i="28"/>
  <c r="H175" i="28"/>
  <c r="D175" i="28"/>
  <c r="E175" i="28"/>
  <c r="I175" i="28"/>
  <c r="AP55" i="28"/>
  <c r="AC55" i="28" s="1"/>
  <c r="AB55" i="28"/>
  <c r="AD55" i="28"/>
  <c r="Y55" i="28"/>
  <c r="AK55" i="28"/>
  <c r="AO55" i="28"/>
  <c r="X55" i="28"/>
  <c r="AF55" i="28"/>
  <c r="AN55" i="28"/>
  <c r="AG55" i="28"/>
  <c r="AP148" i="28"/>
  <c r="AF148" i="28" s="1"/>
  <c r="AD148" i="28"/>
  <c r="AC148" i="28"/>
  <c r="AB148" i="28"/>
  <c r="Y148" i="28"/>
  <c r="AJ148" i="28"/>
  <c r="AO148" i="28"/>
  <c r="X148" i="28"/>
  <c r="W148" i="28"/>
  <c r="AI148" i="28"/>
  <c r="AN148" i="28"/>
  <c r="AE148" i="28"/>
  <c r="AM148" i="28"/>
  <c r="AA148" i="28"/>
  <c r="Z148" i="28"/>
  <c r="AP158" i="28"/>
  <c r="AJ158" i="28" s="1"/>
  <c r="AN158" i="28"/>
  <c r="AE158" i="28"/>
  <c r="Y158" i="28"/>
  <c r="AB158" i="28"/>
  <c r="AI158" i="28"/>
  <c r="AO158" i="28"/>
  <c r="AF158" i="28"/>
  <c r="W158" i="28"/>
  <c r="AH158" i="28"/>
  <c r="AC158" i="28"/>
  <c r="AD158" i="28"/>
  <c r="X158" i="28"/>
  <c r="AG158" i="28"/>
  <c r="Z158" i="28"/>
  <c r="AP15" i="28"/>
  <c r="AN15" i="28" s="1"/>
  <c r="X15" i="28"/>
  <c r="AF15" i="28"/>
  <c r="AD15" i="28"/>
  <c r="AB15" i="28"/>
  <c r="AA15" i="28"/>
  <c r="AC15" i="28"/>
  <c r="AL15" i="28"/>
  <c r="AM15" i="28"/>
  <c r="Z15" i="28"/>
  <c r="AK15" i="28"/>
  <c r="AJ15" i="28"/>
  <c r="AI15" i="28"/>
  <c r="AH15" i="28"/>
  <c r="AE15" i="28"/>
  <c r="U49" i="40"/>
  <c r="N49" i="40"/>
  <c r="R49" i="40"/>
  <c r="T49" i="40"/>
  <c r="M49" i="40"/>
  <c r="Q49" i="40"/>
  <c r="S49" i="40"/>
  <c r="O49" i="40"/>
  <c r="P49" i="40"/>
  <c r="N55" i="28"/>
  <c r="S55" i="28"/>
  <c r="Q55" i="28"/>
  <c r="T55" i="28"/>
  <c r="O55" i="28"/>
  <c r="P55" i="28"/>
  <c r="U55" i="28"/>
  <c r="R55" i="28"/>
  <c r="M55" i="28"/>
  <c r="M73" i="23"/>
  <c r="O73" i="23"/>
  <c r="T73" i="23"/>
  <c r="P73" i="23"/>
  <c r="N73" i="23"/>
  <c r="Q73" i="23"/>
  <c r="R73" i="23"/>
  <c r="S73" i="23"/>
  <c r="U73" i="23"/>
  <c r="AP42" i="28"/>
  <c r="AE42" i="28" s="1"/>
  <c r="AL42" i="28"/>
  <c r="AM42" i="28"/>
  <c r="AA42" i="28"/>
  <c r="AD42" i="28"/>
  <c r="AC42" i="28"/>
  <c r="AJ42" i="28"/>
  <c r="Y42" i="28"/>
  <c r="Z42" i="28"/>
  <c r="AI42" i="28"/>
  <c r="AN109" i="28"/>
  <c r="AP109" i="28"/>
  <c r="W109" i="28" s="1"/>
  <c r="AO109" i="28"/>
  <c r="AM109" i="28"/>
  <c r="Y109" i="28"/>
  <c r="AH109" i="28"/>
  <c r="X109" i="28"/>
  <c r="AD109" i="28"/>
  <c r="AI109" i="28"/>
  <c r="AA109" i="28"/>
  <c r="AJ109" i="28"/>
  <c r="AF109" i="28"/>
  <c r="AK109" i="28"/>
  <c r="AE109" i="28"/>
  <c r="AL109" i="28"/>
  <c r="R145" i="42"/>
  <c r="S145" i="42"/>
  <c r="P145" i="42"/>
  <c r="Q145" i="42"/>
  <c r="N145" i="42"/>
  <c r="T145" i="42"/>
  <c r="U145" i="42"/>
  <c r="O145" i="42"/>
  <c r="M145" i="42"/>
  <c r="N155" i="40"/>
  <c r="T155" i="40"/>
  <c r="Q155" i="40"/>
  <c r="R155" i="40"/>
  <c r="M155" i="40"/>
  <c r="P155" i="40"/>
  <c r="U155" i="40"/>
  <c r="S155" i="40"/>
  <c r="O155" i="40"/>
  <c r="U89" i="40"/>
  <c r="Q89" i="40"/>
  <c r="O89" i="40"/>
  <c r="S89" i="40"/>
  <c r="N89" i="40"/>
  <c r="P89" i="40"/>
  <c r="T89" i="40"/>
  <c r="M89" i="40"/>
  <c r="R89" i="40"/>
  <c r="Q156" i="40"/>
  <c r="R156" i="40"/>
  <c r="U156" i="40"/>
  <c r="O156" i="40"/>
  <c r="T156" i="40"/>
  <c r="M156" i="40"/>
  <c r="P156" i="40"/>
  <c r="S156" i="40"/>
  <c r="N156" i="40"/>
  <c r="AI142" i="28"/>
  <c r="AP142" i="28"/>
  <c r="X142" i="28" s="1"/>
  <c r="AA142" i="28"/>
  <c r="AJ142" i="28"/>
  <c r="AF142" i="28"/>
  <c r="AB142" i="28"/>
  <c r="Z142" i="28"/>
  <c r="AN142" i="28"/>
  <c r="W142" i="28"/>
  <c r="AE142" i="28"/>
  <c r="AC142" i="28"/>
  <c r="AK142" i="28"/>
  <c r="AL142" i="28"/>
  <c r="AO142" i="28"/>
  <c r="AH142" i="28"/>
  <c r="J3" i="40"/>
  <c r="D3" i="40"/>
  <c r="H3" i="40"/>
  <c r="F3" i="40"/>
  <c r="E3" i="40"/>
  <c r="C3" i="40"/>
  <c r="I3" i="40"/>
  <c r="G3" i="40"/>
  <c r="K3" i="40"/>
  <c r="P4" i="42"/>
  <c r="M4" i="42"/>
  <c r="Q4" i="42"/>
  <c r="S4" i="42"/>
  <c r="T4" i="42"/>
  <c r="N4" i="42"/>
  <c r="U4" i="42"/>
  <c r="O4" i="42"/>
  <c r="R4" i="42"/>
  <c r="AP36" i="23"/>
  <c r="AO36" i="23" s="1"/>
  <c r="AL36" i="23"/>
  <c r="Y36" i="23"/>
  <c r="AJ36" i="23"/>
  <c r="AH36" i="23"/>
  <c r="S52" i="42"/>
  <c r="M52" i="42"/>
  <c r="Q52" i="42"/>
  <c r="O52" i="42"/>
  <c r="R52" i="42"/>
  <c r="P52" i="42"/>
  <c r="N52" i="42"/>
  <c r="U52" i="42"/>
  <c r="T52" i="42"/>
  <c r="AP49" i="23"/>
  <c r="AC49" i="23" s="1"/>
  <c r="W49" i="23"/>
  <c r="Z49" i="23"/>
  <c r="AK49" i="23"/>
  <c r="AB49" i="23"/>
  <c r="AA49" i="23"/>
  <c r="AL49" i="23"/>
  <c r="AE49" i="23"/>
  <c r="AF49" i="23"/>
  <c r="C176" i="28"/>
  <c r="I176" i="28"/>
  <c r="H176" i="28"/>
  <c r="D176" i="28"/>
  <c r="E176" i="28"/>
  <c r="J176" i="28"/>
  <c r="F176" i="28"/>
  <c r="K176" i="28"/>
  <c r="G176" i="28"/>
  <c r="C146" i="23"/>
  <c r="G146" i="23"/>
  <c r="J146" i="23"/>
  <c r="K146" i="23"/>
  <c r="I146" i="23"/>
  <c r="E146" i="23"/>
  <c r="H146" i="23"/>
  <c r="D146" i="23"/>
  <c r="F146" i="23"/>
  <c r="P144" i="23"/>
  <c r="R144" i="23"/>
  <c r="N144" i="23"/>
  <c r="M144" i="23"/>
  <c r="Q144" i="23"/>
  <c r="S144" i="23"/>
  <c r="U144" i="23"/>
  <c r="O144" i="23"/>
  <c r="T144" i="23"/>
  <c r="Z165" i="42"/>
  <c r="AP165" i="42"/>
  <c r="AD165" i="42"/>
  <c r="AI165" i="42"/>
  <c r="AE165" i="42"/>
  <c r="AK165" i="42"/>
  <c r="AG165" i="42"/>
  <c r="AN165" i="42"/>
  <c r="AL165" i="42"/>
  <c r="AA165" i="42"/>
  <c r="AO165" i="42"/>
  <c r="AF165" i="42"/>
  <c r="X165" i="42"/>
  <c r="AJ165" i="42"/>
  <c r="Y165" i="42"/>
  <c r="AM165" i="42"/>
  <c r="W165" i="42"/>
  <c r="AB165" i="42"/>
  <c r="AH165" i="42"/>
  <c r="AC165" i="42"/>
  <c r="D76" i="41"/>
  <c r="H76" i="41"/>
  <c r="E76" i="41"/>
  <c r="F76" i="41"/>
  <c r="G76" i="41"/>
  <c r="K76" i="41"/>
  <c r="J76" i="41"/>
  <c r="I76" i="41"/>
  <c r="C76" i="41"/>
  <c r="U55" i="41"/>
  <c r="N55" i="41"/>
  <c r="M55" i="41"/>
  <c r="T55" i="41"/>
  <c r="O55" i="41"/>
  <c r="Q55" i="41"/>
  <c r="S55" i="41"/>
  <c r="R55" i="41"/>
  <c r="P55" i="41"/>
  <c r="R13" i="40"/>
  <c r="P13" i="40"/>
  <c r="T13" i="40"/>
  <c r="M13" i="40"/>
  <c r="U13" i="40"/>
  <c r="O13" i="40"/>
  <c r="Q13" i="40"/>
  <c r="N13" i="40"/>
  <c r="S13" i="40"/>
  <c r="AP102" i="23"/>
  <c r="AK102" i="23" s="1"/>
  <c r="AH102" i="23"/>
  <c r="AA102" i="23"/>
  <c r="AN102" i="23"/>
  <c r="AD102" i="23"/>
  <c r="O97" i="28"/>
  <c r="N97" i="28"/>
  <c r="M97" i="28"/>
  <c r="P97" i="28"/>
  <c r="T97" i="28"/>
  <c r="R97" i="28"/>
  <c r="U97" i="28"/>
  <c r="Q97" i="28"/>
  <c r="S97" i="28"/>
  <c r="P48" i="42"/>
  <c r="M48" i="42"/>
  <c r="S48" i="42"/>
  <c r="U48" i="42"/>
  <c r="N48" i="42"/>
  <c r="Q48" i="42"/>
  <c r="O48" i="42"/>
  <c r="R48" i="42"/>
  <c r="T48" i="42"/>
  <c r="Q168" i="23"/>
  <c r="P168" i="23"/>
  <c r="R168" i="23"/>
  <c r="O168" i="23"/>
  <c r="T168" i="23"/>
  <c r="U168" i="23"/>
  <c r="S168" i="23"/>
  <c r="N168" i="23"/>
  <c r="M168" i="23"/>
  <c r="Q58" i="41"/>
  <c r="O58" i="41"/>
  <c r="S58" i="41"/>
  <c r="T58" i="41"/>
  <c r="M58" i="41"/>
  <c r="U58" i="41"/>
  <c r="R58" i="41"/>
  <c r="N58" i="41"/>
  <c r="P58" i="41"/>
  <c r="R171" i="42"/>
  <c r="M171" i="42"/>
  <c r="U171" i="42"/>
  <c r="P171" i="42"/>
  <c r="T171" i="42"/>
  <c r="S171" i="42"/>
  <c r="Q171" i="42"/>
  <c r="O171" i="42"/>
  <c r="N171" i="42"/>
  <c r="C90" i="26"/>
  <c r="J90" i="26"/>
  <c r="F90" i="26"/>
  <c r="I90" i="26"/>
  <c r="K90" i="26"/>
  <c r="G90" i="26"/>
  <c r="H90" i="26"/>
  <c r="E90" i="26"/>
  <c r="D90" i="26"/>
  <c r="U31" i="41"/>
  <c r="O31" i="41"/>
  <c r="N31" i="41"/>
  <c r="T31" i="41"/>
  <c r="Q31" i="41"/>
  <c r="P31" i="41"/>
  <c r="M31" i="41"/>
  <c r="S31" i="41"/>
  <c r="R31" i="41"/>
  <c r="J63" i="23"/>
  <c r="C63" i="23"/>
  <c r="K63" i="23"/>
  <c r="G63" i="23"/>
  <c r="D63" i="23"/>
  <c r="E63" i="23"/>
  <c r="F63" i="23"/>
  <c r="I63" i="23"/>
  <c r="H63" i="23"/>
  <c r="D16" i="23"/>
  <c r="G16" i="23"/>
  <c r="I16" i="23"/>
  <c r="C16" i="23"/>
  <c r="K16" i="23"/>
  <c r="J16" i="23"/>
  <c r="E16" i="23"/>
  <c r="H16" i="23"/>
  <c r="F16" i="23"/>
  <c r="E143" i="28"/>
  <c r="I143" i="28"/>
  <c r="D143" i="28"/>
  <c r="G143" i="28"/>
  <c r="C143" i="28"/>
  <c r="K143" i="28"/>
  <c r="H143" i="28"/>
  <c r="F143" i="28"/>
  <c r="J143" i="28"/>
  <c r="AP89" i="41"/>
  <c r="AF89" i="41" s="1"/>
  <c r="AN89" i="41"/>
  <c r="AB89" i="41"/>
  <c r="AA89" i="41"/>
  <c r="Z89" i="41"/>
  <c r="AD89" i="41"/>
  <c r="AH89" i="41"/>
  <c r="X89" i="41"/>
  <c r="AL89" i="41"/>
  <c r="AG89" i="41"/>
  <c r="T142" i="40"/>
  <c r="S142" i="40"/>
  <c r="O142" i="40"/>
  <c r="P142" i="40"/>
  <c r="R142" i="40"/>
  <c r="M142" i="40"/>
  <c r="Q142" i="40"/>
  <c r="U142" i="40"/>
  <c r="N142" i="40"/>
  <c r="AP51" i="28"/>
  <c r="AM51" i="28" s="1"/>
  <c r="AD51" i="28"/>
  <c r="W51" i="28"/>
  <c r="AJ51" i="28"/>
  <c r="AB51" i="28"/>
  <c r="Y51" i="28"/>
  <c r="Z51" i="28"/>
  <c r="AC51" i="28"/>
  <c r="AA51" i="28"/>
  <c r="AE51" i="28"/>
  <c r="AF51" i="28"/>
  <c r="X51" i="28"/>
  <c r="AH51" i="28"/>
  <c r="AG51" i="28"/>
  <c r="AN51" i="28"/>
  <c r="N39" i="42"/>
  <c r="O39" i="42"/>
  <c r="U39" i="42"/>
  <c r="T39" i="42"/>
  <c r="M39" i="42"/>
  <c r="P39" i="42"/>
  <c r="R39" i="42"/>
  <c r="S39" i="42"/>
  <c r="Q39" i="42"/>
  <c r="C99" i="21"/>
  <c r="F99" i="21"/>
  <c r="I99" i="21"/>
  <c r="D99" i="21"/>
  <c r="J99" i="21"/>
  <c r="E99" i="21"/>
  <c r="G99" i="21"/>
  <c r="H99" i="21"/>
  <c r="K99" i="21"/>
  <c r="Q85" i="23"/>
  <c r="S85" i="23"/>
  <c r="N85" i="23"/>
  <c r="O85" i="23"/>
  <c r="T85" i="23"/>
  <c r="R85" i="23"/>
  <c r="U85" i="23"/>
  <c r="M85" i="23"/>
  <c r="P85" i="23"/>
  <c r="Q164" i="41"/>
  <c r="N164" i="41"/>
  <c r="O164" i="41"/>
  <c r="P164" i="41"/>
  <c r="R164" i="41"/>
  <c r="T164" i="41"/>
  <c r="M164" i="41"/>
  <c r="S164" i="41"/>
  <c r="U164" i="41"/>
  <c r="C163" i="23"/>
  <c r="G163" i="23"/>
  <c r="E163" i="23"/>
  <c r="J163" i="23"/>
  <c r="K163" i="23"/>
  <c r="H163" i="23"/>
  <c r="D163" i="23"/>
  <c r="F163" i="23"/>
  <c r="I163" i="23"/>
  <c r="G135" i="28"/>
  <c r="K135" i="28"/>
  <c r="H135" i="28"/>
  <c r="D135" i="28"/>
  <c r="I135" i="28"/>
  <c r="C135" i="28"/>
  <c r="J135" i="28"/>
  <c r="F135" i="28"/>
  <c r="E135" i="28"/>
  <c r="D23" i="26"/>
  <c r="C23" i="26"/>
  <c r="E23" i="26"/>
  <c r="F23" i="26"/>
  <c r="H23" i="26"/>
  <c r="I23" i="26"/>
  <c r="K23" i="26"/>
  <c r="G23" i="26"/>
  <c r="J23" i="26"/>
  <c r="J94" i="26"/>
  <c r="H94" i="26"/>
  <c r="E94" i="26"/>
  <c r="K94" i="26"/>
  <c r="C94" i="26"/>
  <c r="D94" i="26"/>
  <c r="G94" i="26"/>
  <c r="I94" i="26"/>
  <c r="F94" i="26"/>
  <c r="J37" i="41"/>
  <c r="I37" i="41"/>
  <c r="D37" i="41"/>
  <c r="C37" i="41"/>
  <c r="G37" i="41"/>
  <c r="K37" i="41"/>
  <c r="F37" i="41"/>
  <c r="H37" i="41"/>
  <c r="E37" i="41"/>
  <c r="AP20" i="23"/>
  <c r="AM20" i="23"/>
  <c r="AH20" i="23"/>
  <c r="AO20" i="23"/>
  <c r="AE20" i="23"/>
  <c r="AB20" i="23"/>
  <c r="Y20" i="23"/>
  <c r="AG20" i="23"/>
  <c r="W20" i="23"/>
  <c r="Z20" i="23"/>
  <c r="X20" i="23"/>
  <c r="AK20" i="23"/>
  <c r="AD20" i="23"/>
  <c r="AA20" i="23"/>
  <c r="AN20" i="23"/>
  <c r="AF20" i="23"/>
  <c r="AL20" i="23"/>
  <c r="AI20" i="23"/>
  <c r="AC20" i="23"/>
  <c r="AJ20" i="23"/>
  <c r="J20" i="26"/>
  <c r="H20" i="26"/>
  <c r="C20" i="26"/>
  <c r="E20" i="26"/>
  <c r="I20" i="26"/>
  <c r="G20" i="26"/>
  <c r="K20" i="26"/>
  <c r="D20" i="26"/>
  <c r="F20" i="26"/>
  <c r="J109" i="23"/>
  <c r="K109" i="23"/>
  <c r="C109" i="23"/>
  <c r="D109" i="23"/>
  <c r="F109" i="23"/>
  <c r="G109" i="23"/>
  <c r="H109" i="23"/>
  <c r="E109" i="23"/>
  <c r="I109" i="23"/>
  <c r="Q126" i="23"/>
  <c r="S126" i="23"/>
  <c r="T126" i="23"/>
  <c r="R126" i="23"/>
  <c r="N126" i="23"/>
  <c r="M126" i="23"/>
  <c r="O126" i="23"/>
  <c r="P126" i="23"/>
  <c r="U126" i="23"/>
  <c r="E97" i="23"/>
  <c r="D97" i="23"/>
  <c r="I97" i="23"/>
  <c r="H97" i="23"/>
  <c r="C97" i="23"/>
  <c r="K97" i="23"/>
  <c r="F97" i="23"/>
  <c r="G97" i="23"/>
  <c r="J97" i="23"/>
  <c r="O63" i="28"/>
  <c r="R63" i="28"/>
  <c r="S63" i="28"/>
  <c r="T63" i="28"/>
  <c r="N63" i="28"/>
  <c r="Q63" i="28"/>
  <c r="U63" i="28"/>
  <c r="P63" i="28"/>
  <c r="M63" i="28"/>
  <c r="AP174" i="28"/>
  <c r="AJ174" i="28" s="1"/>
  <c r="Y174" i="28"/>
  <c r="AB174" i="28"/>
  <c r="AK174" i="28"/>
  <c r="W174" i="28"/>
  <c r="AP72" i="28"/>
  <c r="AB72" i="28" s="1"/>
  <c r="AF72" i="28"/>
  <c r="AG72" i="28"/>
  <c r="AO72" i="28"/>
  <c r="W72" i="28"/>
  <c r="N92" i="41"/>
  <c r="Q92" i="41"/>
  <c r="R92" i="41"/>
  <c r="T92" i="41"/>
  <c r="O92" i="41"/>
  <c r="S92" i="41"/>
  <c r="M92" i="41"/>
  <c r="U92" i="41"/>
  <c r="P92" i="41"/>
  <c r="J54" i="28"/>
  <c r="H54" i="28"/>
  <c r="E54" i="28"/>
  <c r="F54" i="28"/>
  <c r="K54" i="28"/>
  <c r="G54" i="28"/>
  <c r="D54" i="28"/>
  <c r="I54" i="28"/>
  <c r="C54" i="28"/>
  <c r="AP109" i="41"/>
  <c r="W109" i="41"/>
  <c r="AG109" i="41"/>
  <c r="AH109" i="41"/>
  <c r="AI109" i="41"/>
  <c r="AB109" i="41"/>
  <c r="AO109" i="41"/>
  <c r="AJ109" i="41"/>
  <c r="AF109" i="41"/>
  <c r="AC109" i="41"/>
  <c r="AD109" i="41"/>
  <c r="AL109" i="41"/>
  <c r="Y109" i="41"/>
  <c r="AE109" i="41"/>
  <c r="AA109" i="41"/>
  <c r="Z109" i="41"/>
  <c r="X109" i="41"/>
  <c r="AK109" i="41"/>
  <c r="AM109" i="41"/>
  <c r="AN109" i="41"/>
  <c r="U111" i="23"/>
  <c r="O111" i="23"/>
  <c r="R111" i="23"/>
  <c r="S111" i="23"/>
  <c r="N111" i="23"/>
  <c r="P111" i="23"/>
  <c r="M111" i="23"/>
  <c r="T111" i="23"/>
  <c r="Q111" i="23"/>
  <c r="P94" i="41"/>
  <c r="R94" i="41"/>
  <c r="N94" i="41"/>
  <c r="U94" i="41"/>
  <c r="S94" i="41"/>
  <c r="Q94" i="41"/>
  <c r="M94" i="41"/>
  <c r="T94" i="41"/>
  <c r="O94" i="41"/>
  <c r="T22" i="40"/>
  <c r="M22" i="40"/>
  <c r="P22" i="40"/>
  <c r="O22" i="40"/>
  <c r="S22" i="40"/>
  <c r="U22" i="40"/>
  <c r="R22" i="40"/>
  <c r="Q22" i="40"/>
  <c r="N22" i="40"/>
  <c r="U148" i="41"/>
  <c r="P148" i="41"/>
  <c r="M148" i="41"/>
  <c r="T148" i="41"/>
  <c r="N148" i="41"/>
  <c r="R148" i="41"/>
  <c r="O148" i="41"/>
  <c r="S148" i="41"/>
  <c r="Q148" i="41"/>
  <c r="AP167" i="42"/>
  <c r="AH167" i="42" s="1"/>
  <c r="W167" i="42"/>
  <c r="Z167" i="42"/>
  <c r="AL167" i="42"/>
  <c r="AD167" i="42"/>
  <c r="AG167" i="42"/>
  <c r="AB167" i="42"/>
  <c r="AE167" i="42"/>
  <c r="Y167" i="42"/>
  <c r="AK167" i="42"/>
  <c r="J176" i="40"/>
  <c r="F176" i="40"/>
  <c r="H176" i="40"/>
  <c r="K176" i="40"/>
  <c r="G176" i="40"/>
  <c r="D176" i="40"/>
  <c r="I176" i="40"/>
  <c r="E176" i="40"/>
  <c r="C176" i="40"/>
  <c r="O115" i="28"/>
  <c r="Q115" i="28"/>
  <c r="R115" i="28"/>
  <c r="T115" i="28"/>
  <c r="U115" i="28"/>
  <c r="P115" i="28"/>
  <c r="M115" i="28"/>
  <c r="N115" i="28"/>
  <c r="S115" i="28"/>
  <c r="S3" i="23"/>
  <c r="U3" i="23"/>
  <c r="R3" i="23"/>
  <c r="N3" i="23"/>
  <c r="O3" i="23"/>
  <c r="T3" i="23"/>
  <c r="M3" i="23"/>
  <c r="Q3" i="23"/>
  <c r="P3" i="23"/>
  <c r="K44" i="42"/>
  <c r="G44" i="42"/>
  <c r="J44" i="42"/>
  <c r="D44" i="42"/>
  <c r="H44" i="42"/>
  <c r="F44" i="42"/>
  <c r="I44" i="42"/>
  <c r="E44" i="42"/>
  <c r="C44" i="42"/>
  <c r="AP11" i="23"/>
  <c r="Z11" i="23"/>
  <c r="AG11" i="23"/>
  <c r="AI11" i="23"/>
  <c r="W11" i="23"/>
  <c r="AE11" i="23"/>
  <c r="AC11" i="23"/>
  <c r="AJ11" i="23"/>
  <c r="AL11" i="23"/>
  <c r="AB11" i="23"/>
  <c r="AN11" i="23"/>
  <c r="AO11" i="23"/>
  <c r="AK11" i="23"/>
  <c r="Y11" i="23"/>
  <c r="AD11" i="23"/>
  <c r="AH11" i="23"/>
  <c r="AM11" i="23"/>
  <c r="AF11" i="23"/>
  <c r="X11" i="23"/>
  <c r="AA11" i="23"/>
  <c r="K85" i="41"/>
  <c r="E85" i="41"/>
  <c r="H85" i="41"/>
  <c r="I85" i="41"/>
  <c r="G85" i="41"/>
  <c r="F85" i="41"/>
  <c r="J85" i="41"/>
  <c r="C85" i="41"/>
  <c r="D85" i="41"/>
  <c r="AP113" i="23"/>
  <c r="AG113" i="23" s="1"/>
  <c r="AA113" i="23"/>
  <c r="X113" i="23"/>
  <c r="AJ113" i="23"/>
  <c r="AF113" i="23"/>
  <c r="AL113" i="23"/>
  <c r="AO113" i="23"/>
  <c r="Z113" i="23"/>
  <c r="AN113" i="23"/>
  <c r="S73" i="42"/>
  <c r="R73" i="42"/>
  <c r="P73" i="42"/>
  <c r="N73" i="42"/>
  <c r="Q73" i="42"/>
  <c r="O73" i="42"/>
  <c r="U73" i="42"/>
  <c r="T73" i="42"/>
  <c r="M73" i="42"/>
  <c r="I97" i="40"/>
  <c r="F97" i="40"/>
  <c r="H97" i="40"/>
  <c r="C97" i="40"/>
  <c r="D97" i="40"/>
  <c r="E97" i="40"/>
  <c r="G97" i="40"/>
  <c r="J97" i="40"/>
  <c r="K97" i="40"/>
  <c r="P56" i="42"/>
  <c r="R56" i="42"/>
  <c r="T56" i="42"/>
  <c r="O56" i="42"/>
  <c r="Q56" i="42"/>
  <c r="M56" i="42"/>
  <c r="U56" i="42"/>
  <c r="S56" i="42"/>
  <c r="N56" i="42"/>
  <c r="J129" i="28"/>
  <c r="K129" i="28"/>
  <c r="F129" i="28"/>
  <c r="D129" i="28"/>
  <c r="G129" i="28"/>
  <c r="H129" i="28"/>
  <c r="C129" i="28"/>
  <c r="I129" i="28"/>
  <c r="E129" i="28"/>
  <c r="H92" i="42"/>
  <c r="K92" i="42"/>
  <c r="G92" i="42"/>
  <c r="C92" i="42"/>
  <c r="D92" i="42"/>
  <c r="E92" i="42"/>
  <c r="J92" i="42"/>
  <c r="I92" i="42"/>
  <c r="F92" i="42"/>
  <c r="C127" i="40"/>
  <c r="I127" i="40"/>
  <c r="D127" i="40"/>
  <c r="E127" i="40"/>
  <c r="H127" i="40"/>
  <c r="K127" i="40"/>
  <c r="J127" i="40"/>
  <c r="G127" i="40"/>
  <c r="F127" i="40"/>
  <c r="K52" i="40"/>
  <c r="D52" i="40"/>
  <c r="J52" i="40"/>
  <c r="F52" i="40"/>
  <c r="C52" i="40"/>
  <c r="H52" i="40"/>
  <c r="I52" i="40"/>
  <c r="G52" i="40"/>
  <c r="E52" i="40"/>
  <c r="U71" i="23"/>
  <c r="M71" i="23"/>
  <c r="Q71" i="23"/>
  <c r="N71" i="23"/>
  <c r="S71" i="23"/>
  <c r="P71" i="23"/>
  <c r="R71" i="23"/>
  <c r="T71" i="23"/>
  <c r="O71" i="23"/>
  <c r="N92" i="42"/>
  <c r="S92" i="42"/>
  <c r="R92" i="42"/>
  <c r="P92" i="42"/>
  <c r="M92" i="42"/>
  <c r="U92" i="42"/>
  <c r="Q92" i="42"/>
  <c r="T92" i="42"/>
  <c r="O92" i="42"/>
  <c r="N160" i="40"/>
  <c r="M160" i="40"/>
  <c r="R160" i="40"/>
  <c r="T160" i="40"/>
  <c r="S160" i="40"/>
  <c r="Q160" i="40"/>
  <c r="O160" i="40"/>
  <c r="U160" i="40"/>
  <c r="P160" i="40"/>
  <c r="T16" i="42"/>
  <c r="O16" i="42"/>
  <c r="U16" i="42"/>
  <c r="M16" i="42"/>
  <c r="N16" i="42"/>
  <c r="Q16" i="42"/>
  <c r="R16" i="42"/>
  <c r="S16" i="42"/>
  <c r="P16" i="42"/>
  <c r="K16" i="40"/>
  <c r="I16" i="40"/>
  <c r="C16" i="40"/>
  <c r="H16" i="40"/>
  <c r="F16" i="40"/>
  <c r="G16" i="40"/>
  <c r="D16" i="40"/>
  <c r="J16" i="40"/>
  <c r="E16" i="40"/>
  <c r="K136" i="21"/>
  <c r="I136" i="21"/>
  <c r="J136" i="21"/>
  <c r="G136" i="21"/>
  <c r="H136" i="21"/>
  <c r="F136" i="21"/>
  <c r="E136" i="21"/>
  <c r="D136" i="21"/>
  <c r="C136" i="21"/>
  <c r="M87" i="28"/>
  <c r="U87" i="28"/>
  <c r="S87" i="28"/>
  <c r="T87" i="28"/>
  <c r="P87" i="28"/>
  <c r="N87" i="28"/>
  <c r="Q87" i="28"/>
  <c r="R87" i="28"/>
  <c r="O87" i="28"/>
  <c r="K146" i="40"/>
  <c r="I146" i="40"/>
  <c r="E146" i="40"/>
  <c r="C146" i="40"/>
  <c r="J146" i="40"/>
  <c r="G146" i="40"/>
  <c r="H146" i="40"/>
  <c r="F146" i="40"/>
  <c r="D146" i="40"/>
  <c r="Q167" i="42"/>
  <c r="S167" i="42"/>
  <c r="O167" i="42"/>
  <c r="M167" i="42"/>
  <c r="R167" i="42"/>
  <c r="P167" i="42"/>
  <c r="T167" i="42"/>
  <c r="N167" i="42"/>
  <c r="U167" i="42"/>
  <c r="AP113" i="28"/>
  <c r="AG113" i="28" s="1"/>
  <c r="AN113" i="28"/>
  <c r="AH113" i="28"/>
  <c r="AE113" i="28"/>
  <c r="AF113" i="28"/>
  <c r="AB113" i="28"/>
  <c r="Y113" i="28"/>
  <c r="AJ113" i="28"/>
  <c r="AK113" i="28"/>
  <c r="AA113" i="28"/>
  <c r="X113" i="28"/>
  <c r="AC113" i="28"/>
  <c r="AL113" i="28"/>
  <c r="AO113" i="28"/>
  <c r="AM113" i="28"/>
  <c r="U163" i="23"/>
  <c r="S163" i="23"/>
  <c r="Q163" i="23"/>
  <c r="O163" i="23"/>
  <c r="T163" i="23"/>
  <c r="N163" i="23"/>
  <c r="M163" i="23"/>
  <c r="P163" i="23"/>
  <c r="R163" i="23"/>
  <c r="U100" i="41"/>
  <c r="S100" i="41"/>
  <c r="P100" i="41"/>
  <c r="Q100" i="41"/>
  <c r="R100" i="41"/>
  <c r="T100" i="41"/>
  <c r="M100" i="41"/>
  <c r="O100" i="41"/>
  <c r="N100" i="41"/>
  <c r="M172" i="41"/>
  <c r="R172" i="41"/>
  <c r="N172" i="41"/>
  <c r="O172" i="41"/>
  <c r="T172" i="41"/>
  <c r="P172" i="41"/>
  <c r="U172" i="41"/>
  <c r="Q172" i="41"/>
  <c r="S172" i="41"/>
  <c r="N153" i="41"/>
  <c r="Q153" i="41"/>
  <c r="R153" i="41"/>
  <c r="U153" i="41"/>
  <c r="T153" i="41"/>
  <c r="P153" i="41"/>
  <c r="M153" i="41"/>
  <c r="O153" i="41"/>
  <c r="S153" i="41"/>
  <c r="AP82" i="23"/>
  <c r="AM82" i="23" s="1"/>
  <c r="AA82" i="23"/>
  <c r="AL82" i="23"/>
  <c r="AN82" i="23"/>
  <c r="AO82" i="23"/>
  <c r="AH82" i="23"/>
  <c r="AI82" i="23"/>
  <c r="W82" i="23"/>
  <c r="AE82" i="23"/>
  <c r="AG82" i="23"/>
  <c r="AC82" i="23"/>
  <c r="AJ82" i="23"/>
  <c r="Y82" i="23"/>
  <c r="AD82" i="23"/>
  <c r="AK82" i="23"/>
  <c r="M126" i="42"/>
  <c r="P126" i="42"/>
  <c r="O126" i="42"/>
  <c r="S126" i="42"/>
  <c r="U126" i="42"/>
  <c r="T126" i="42"/>
  <c r="Q126" i="42"/>
  <c r="R126" i="42"/>
  <c r="N126" i="42"/>
  <c r="F70" i="28"/>
  <c r="J70" i="28"/>
  <c r="H70" i="28"/>
  <c r="I70" i="28"/>
  <c r="K70" i="28"/>
  <c r="G70" i="28"/>
  <c r="C70" i="28"/>
  <c r="E70" i="28"/>
  <c r="D70" i="28"/>
  <c r="P83" i="42"/>
  <c r="Q83" i="42"/>
  <c r="O83" i="42"/>
  <c r="S83" i="42"/>
  <c r="T83" i="42"/>
  <c r="U83" i="42"/>
  <c r="N83" i="42"/>
  <c r="M83" i="42"/>
  <c r="R83" i="42"/>
  <c r="F84" i="28"/>
  <c r="J84" i="28"/>
  <c r="K84" i="28"/>
  <c r="C84" i="28"/>
  <c r="H84" i="28"/>
  <c r="D84" i="28"/>
  <c r="G84" i="28"/>
  <c r="I84" i="28"/>
  <c r="E84" i="28"/>
  <c r="O159" i="23"/>
  <c r="M159" i="23"/>
  <c r="P159" i="23"/>
  <c r="U159" i="23"/>
  <c r="T159" i="23"/>
  <c r="R159" i="23"/>
  <c r="S159" i="23"/>
  <c r="N159" i="23"/>
  <c r="Q159" i="23"/>
  <c r="K110" i="41"/>
  <c r="F110" i="41"/>
  <c r="G110" i="41"/>
  <c r="I110" i="41"/>
  <c r="D110" i="41"/>
  <c r="E110" i="41"/>
  <c r="H110" i="41"/>
  <c r="J110" i="41"/>
  <c r="C110" i="41"/>
  <c r="F2" i="26"/>
  <c r="C2" i="26"/>
  <c r="D2" i="26"/>
  <c r="I2" i="26"/>
  <c r="E2" i="26"/>
  <c r="J2" i="26"/>
  <c r="K2" i="26"/>
  <c r="G2" i="26"/>
  <c r="H2" i="26"/>
  <c r="S36" i="41"/>
  <c r="R36" i="41"/>
  <c r="P36" i="41"/>
  <c r="T36" i="41"/>
  <c r="N36" i="41"/>
  <c r="U36" i="41"/>
  <c r="O36" i="41"/>
  <c r="Q36" i="41"/>
  <c r="M36" i="41"/>
  <c r="N4" i="28"/>
  <c r="R4" i="28"/>
  <c r="M4" i="28"/>
  <c r="O4" i="28"/>
  <c r="U4" i="28"/>
  <c r="T4" i="28"/>
  <c r="Q4" i="28"/>
  <c r="P4" i="28"/>
  <c r="S4" i="28"/>
  <c r="N136" i="42"/>
  <c r="M136" i="42"/>
  <c r="R136" i="42"/>
  <c r="P136" i="42"/>
  <c r="O136" i="42"/>
  <c r="T136" i="42"/>
  <c r="U136" i="42"/>
  <c r="Q136" i="42"/>
  <c r="S136" i="42"/>
  <c r="Q51" i="23"/>
  <c r="R51" i="23"/>
  <c r="O51" i="23"/>
  <c r="N51" i="23"/>
  <c r="U51" i="23"/>
  <c r="S51" i="23"/>
  <c r="T51" i="23"/>
  <c r="P51" i="23"/>
  <c r="M51" i="23"/>
  <c r="R102" i="41"/>
  <c r="S102" i="41"/>
  <c r="U102" i="41"/>
  <c r="N102" i="41"/>
  <c r="O102" i="41"/>
  <c r="T102" i="41"/>
  <c r="Q102" i="41"/>
  <c r="P102" i="41"/>
  <c r="M102" i="41"/>
  <c r="J47" i="41"/>
  <c r="I47" i="41"/>
  <c r="K47" i="41"/>
  <c r="E47" i="41"/>
  <c r="H47" i="41"/>
  <c r="D47" i="41"/>
  <c r="G47" i="41"/>
  <c r="C47" i="41"/>
  <c r="F47" i="41"/>
  <c r="N19" i="41"/>
  <c r="T19" i="41"/>
  <c r="P19" i="41"/>
  <c r="O19" i="41"/>
  <c r="U19" i="41"/>
  <c r="M19" i="41"/>
  <c r="R19" i="41"/>
  <c r="S19" i="41"/>
  <c r="Q19" i="41"/>
  <c r="P23" i="28"/>
  <c r="M23" i="28"/>
  <c r="S23" i="28"/>
  <c r="T23" i="28"/>
  <c r="O23" i="28"/>
  <c r="R23" i="28"/>
  <c r="U23" i="28"/>
  <c r="N23" i="28"/>
  <c r="Q23" i="28"/>
  <c r="T93" i="23"/>
  <c r="R93" i="23"/>
  <c r="N93" i="23"/>
  <c r="O93" i="23"/>
  <c r="S93" i="23"/>
  <c r="M93" i="23"/>
  <c r="U93" i="23"/>
  <c r="P93" i="23"/>
  <c r="Q93" i="23"/>
  <c r="AP166" i="28"/>
  <c r="AK166" i="28" s="1"/>
  <c r="AJ166" i="28"/>
  <c r="AN166" i="28"/>
  <c r="AI166" i="28"/>
  <c r="AH166" i="28"/>
  <c r="Q35" i="40"/>
  <c r="U35" i="40"/>
  <c r="T35" i="40"/>
  <c r="S35" i="40"/>
  <c r="R35" i="40"/>
  <c r="N35" i="40"/>
  <c r="O35" i="40"/>
  <c r="M35" i="40"/>
  <c r="P35" i="40"/>
  <c r="AP56" i="28"/>
  <c r="AJ56" i="28"/>
  <c r="AE56" i="28"/>
  <c r="AL56" i="28"/>
  <c r="AH56" i="28"/>
  <c r="W56" i="28"/>
  <c r="Z56" i="28"/>
  <c r="AC56" i="28"/>
  <c r="AN56" i="28"/>
  <c r="AD56" i="28"/>
  <c r="AF56" i="28"/>
  <c r="AK56" i="28"/>
  <c r="AB56" i="28"/>
  <c r="X56" i="28"/>
  <c r="AO56" i="28"/>
  <c r="AM56" i="28"/>
  <c r="AI56" i="28"/>
  <c r="AA56" i="28"/>
  <c r="Y56" i="28"/>
  <c r="AG56" i="28"/>
  <c r="T42" i="23"/>
  <c r="S42" i="23"/>
  <c r="R42" i="23"/>
  <c r="U42" i="23"/>
  <c r="M42" i="23"/>
  <c r="N42" i="23"/>
  <c r="Q42" i="23"/>
  <c r="P42" i="23"/>
  <c r="O42" i="23"/>
  <c r="O64" i="28"/>
  <c r="R64" i="28"/>
  <c r="U64" i="28"/>
  <c r="N64" i="28"/>
  <c r="Q64" i="28"/>
  <c r="T64" i="28"/>
  <c r="S64" i="28"/>
  <c r="P64" i="28"/>
  <c r="M64" i="28"/>
  <c r="AN125" i="23"/>
  <c r="X125" i="23"/>
  <c r="AL125" i="23"/>
  <c r="AO125" i="23"/>
  <c r="AJ125" i="23"/>
  <c r="AH125" i="23"/>
  <c r="AG125" i="23"/>
  <c r="Y125" i="23"/>
  <c r="AP125" i="23"/>
  <c r="AK125" i="23" s="1"/>
  <c r="AM125" i="23"/>
  <c r="AD125" i="23"/>
  <c r="AA125" i="23"/>
  <c r="AC125" i="23"/>
  <c r="W125" i="23"/>
  <c r="AE125" i="23"/>
  <c r="AB125" i="23"/>
  <c r="AI125" i="23"/>
  <c r="Z125" i="23"/>
  <c r="AP80" i="23"/>
  <c r="AG80" i="23" s="1"/>
  <c r="AH80" i="23"/>
  <c r="AK80" i="23"/>
  <c r="AF80" i="23"/>
  <c r="AD80" i="23"/>
  <c r="AJ80" i="23"/>
  <c r="AO80" i="23"/>
  <c r="X80" i="23"/>
  <c r="AL80" i="23"/>
  <c r="Y80" i="23"/>
  <c r="AI80" i="23"/>
  <c r="AB80" i="23"/>
  <c r="AA80" i="23"/>
  <c r="AN80" i="23"/>
  <c r="Z80" i="23"/>
  <c r="Q163" i="42"/>
  <c r="S163" i="42"/>
  <c r="N163" i="42"/>
  <c r="M163" i="42"/>
  <c r="O163" i="42"/>
  <c r="R163" i="42"/>
  <c r="U163" i="42"/>
  <c r="T163" i="42"/>
  <c r="P163" i="42"/>
  <c r="C127" i="26"/>
  <c r="H127" i="26"/>
  <c r="D127" i="26"/>
  <c r="E127" i="26"/>
  <c r="J127" i="26"/>
  <c r="F127" i="26"/>
  <c r="K127" i="26"/>
  <c r="G127" i="26"/>
  <c r="I127" i="26"/>
  <c r="P30" i="40"/>
  <c r="N30" i="40"/>
  <c r="Q30" i="40"/>
  <c r="T30" i="40"/>
  <c r="U30" i="40"/>
  <c r="M30" i="40"/>
  <c r="S30" i="40"/>
  <c r="R30" i="40"/>
  <c r="O30" i="40"/>
  <c r="J149" i="23"/>
  <c r="F149" i="23"/>
  <c r="H149" i="23"/>
  <c r="K149" i="23"/>
  <c r="I149" i="23"/>
  <c r="C149" i="23"/>
  <c r="D149" i="23"/>
  <c r="E149" i="23"/>
  <c r="G149" i="23"/>
  <c r="E9" i="41"/>
  <c r="H9" i="41"/>
  <c r="K9" i="41"/>
  <c r="D9" i="41"/>
  <c r="G9" i="41"/>
  <c r="J9" i="41"/>
  <c r="I9" i="41"/>
  <c r="F9" i="41"/>
  <c r="C9" i="41"/>
  <c r="H93" i="40"/>
  <c r="E93" i="40"/>
  <c r="I93" i="40"/>
  <c r="D93" i="40"/>
  <c r="J93" i="40"/>
  <c r="G93" i="40"/>
  <c r="F93" i="40"/>
  <c r="K93" i="40"/>
  <c r="C93" i="40"/>
  <c r="K92" i="41"/>
  <c r="H92" i="41"/>
  <c r="C92" i="41"/>
  <c r="J92" i="41"/>
  <c r="E92" i="41"/>
  <c r="D92" i="41"/>
  <c r="I92" i="41"/>
  <c r="G92" i="41"/>
  <c r="F92" i="41"/>
  <c r="U8" i="28"/>
  <c r="M8" i="28"/>
  <c r="R8" i="28"/>
  <c r="P8" i="28"/>
  <c r="O8" i="28"/>
  <c r="S8" i="28"/>
  <c r="T8" i="28"/>
  <c r="N8" i="28"/>
  <c r="Q8" i="28"/>
  <c r="S36" i="40"/>
  <c r="T36" i="40"/>
  <c r="O36" i="40"/>
  <c r="M36" i="40"/>
  <c r="P36" i="40"/>
  <c r="N36" i="40"/>
  <c r="U36" i="40"/>
  <c r="R36" i="40"/>
  <c r="Q36" i="40"/>
  <c r="T144" i="40"/>
  <c r="S144" i="40"/>
  <c r="P144" i="40"/>
  <c r="Q144" i="40"/>
  <c r="R144" i="40"/>
  <c r="U144" i="40"/>
  <c r="O144" i="40"/>
  <c r="N144" i="40"/>
  <c r="M144" i="40"/>
  <c r="Q40" i="41"/>
  <c r="T40" i="41"/>
  <c r="M40" i="41"/>
  <c r="O40" i="41"/>
  <c r="N40" i="41"/>
  <c r="U40" i="41"/>
  <c r="S40" i="41"/>
  <c r="P40" i="41"/>
  <c r="R40" i="41"/>
  <c r="K151" i="23"/>
  <c r="E151" i="23"/>
  <c r="C151" i="23"/>
  <c r="H151" i="23"/>
  <c r="G151" i="23"/>
  <c r="F151" i="23"/>
  <c r="I151" i="23"/>
  <c r="D151" i="23"/>
  <c r="J151" i="23"/>
  <c r="F23" i="23"/>
  <c r="J23" i="23"/>
  <c r="K23" i="23"/>
  <c r="H23" i="23"/>
  <c r="G23" i="23"/>
  <c r="D23" i="23"/>
  <c r="C23" i="23"/>
  <c r="I23" i="23"/>
  <c r="E23" i="23"/>
  <c r="AP74" i="28"/>
  <c r="AK74" i="28"/>
  <c r="AI74" i="28"/>
  <c r="AM74" i="28"/>
  <c r="AO74" i="28"/>
  <c r="AC74" i="28"/>
  <c r="AD74" i="28"/>
  <c r="AG74" i="28"/>
  <c r="AE74" i="28"/>
  <c r="AF74" i="28"/>
  <c r="AB74" i="28"/>
  <c r="X74" i="28"/>
  <c r="Y74" i="28"/>
  <c r="AL74" i="28"/>
  <c r="Z74" i="28"/>
  <c r="AH74" i="28"/>
  <c r="AJ74" i="28"/>
  <c r="AN74" i="28"/>
  <c r="AA74" i="28"/>
  <c r="W74" i="28"/>
  <c r="N21" i="40"/>
  <c r="Q21" i="40"/>
  <c r="U21" i="40"/>
  <c r="T21" i="40"/>
  <c r="S21" i="40"/>
  <c r="O21" i="40"/>
  <c r="M21" i="40"/>
  <c r="R21" i="40"/>
  <c r="P21" i="40"/>
  <c r="J110" i="23"/>
  <c r="K110" i="23"/>
  <c r="E110" i="23"/>
  <c r="I110" i="23"/>
  <c r="H110" i="23"/>
  <c r="F110" i="23"/>
  <c r="D110" i="23"/>
  <c r="C110" i="23"/>
  <c r="G110" i="23"/>
  <c r="M130" i="28"/>
  <c r="U130" i="28"/>
  <c r="T130" i="28"/>
  <c r="S130" i="28"/>
  <c r="N130" i="28"/>
  <c r="O130" i="28"/>
  <c r="Q130" i="28"/>
  <c r="R130" i="28"/>
  <c r="P130" i="28"/>
  <c r="AA174" i="23"/>
  <c r="AP174" i="23"/>
  <c r="AM174" i="23"/>
  <c r="Y174" i="23"/>
  <c r="AC174" i="23"/>
  <c r="AK174" i="23"/>
  <c r="AG174" i="23"/>
  <c r="X174" i="23"/>
  <c r="AN174" i="23"/>
  <c r="AF174" i="23"/>
  <c r="AL174" i="23"/>
  <c r="AH174" i="23"/>
  <c r="AI174" i="23"/>
  <c r="AD174" i="23"/>
  <c r="AB174" i="23"/>
  <c r="AJ174" i="23"/>
  <c r="AO174" i="23"/>
  <c r="W174" i="23"/>
  <c r="Z174" i="23"/>
  <c r="AE174" i="23"/>
  <c r="K36" i="28"/>
  <c r="D36" i="28"/>
  <c r="I36" i="28"/>
  <c r="F36" i="28"/>
  <c r="E36" i="28"/>
  <c r="J36" i="28"/>
  <c r="G36" i="28"/>
  <c r="C36" i="28"/>
  <c r="H36" i="28"/>
  <c r="AP5" i="28"/>
  <c r="AH5" i="28"/>
  <c r="AM5" i="28"/>
  <c r="AF5" i="28"/>
  <c r="AG5" i="28"/>
  <c r="AJ5" i="28"/>
  <c r="Y5" i="28"/>
  <c r="AC5" i="28"/>
  <c r="AI5" i="28"/>
  <c r="Z5" i="28"/>
  <c r="X5" i="28"/>
  <c r="AB5" i="28"/>
  <c r="AL5" i="28"/>
  <c r="AN5" i="28"/>
  <c r="AE5" i="28"/>
  <c r="AO5" i="28"/>
  <c r="AK5" i="28"/>
  <c r="W5" i="28"/>
  <c r="AA5" i="28"/>
  <c r="AD5" i="28"/>
  <c r="AP167" i="23"/>
  <c r="AN167" i="23"/>
  <c r="AA167" i="23"/>
  <c r="AM167" i="23"/>
  <c r="Y167" i="23"/>
  <c r="X167" i="23"/>
  <c r="AO167" i="23"/>
  <c r="AG167" i="23"/>
  <c r="AB167" i="23"/>
  <c r="AF167" i="23"/>
  <c r="AK167" i="23"/>
  <c r="AJ167" i="23"/>
  <c r="AL167" i="23"/>
  <c r="AH167" i="23"/>
  <c r="AI167" i="23"/>
  <c r="AD167" i="23"/>
  <c r="W167" i="23"/>
  <c r="AC167" i="23"/>
  <c r="Z167" i="23"/>
  <c r="AE167" i="23"/>
  <c r="R127" i="23"/>
  <c r="O127" i="23"/>
  <c r="U127" i="23"/>
  <c r="T127" i="23"/>
  <c r="N127" i="23"/>
  <c r="M127" i="23"/>
  <c r="P127" i="23"/>
  <c r="Q127" i="23"/>
  <c r="S127" i="23"/>
  <c r="AP131" i="28"/>
  <c r="W131" i="28" s="1"/>
  <c r="AN131" i="28"/>
  <c r="AB131" i="28"/>
  <c r="AM131" i="28"/>
  <c r="AF131" i="28"/>
  <c r="Z131" i="28"/>
  <c r="AE131" i="28"/>
  <c r="AO131" i="28"/>
  <c r="AJ131" i="28"/>
  <c r="AP90" i="23"/>
  <c r="AC90" i="23" s="1"/>
  <c r="Z90" i="23"/>
  <c r="AH90" i="23"/>
  <c r="AG90" i="23"/>
  <c r="AL90" i="23"/>
  <c r="AK90" i="23"/>
  <c r="W90" i="23"/>
  <c r="AO90" i="23"/>
  <c r="AE90" i="23"/>
  <c r="AI90" i="23"/>
  <c r="AP155" i="28"/>
  <c r="W155" i="28" s="1"/>
  <c r="AK155" i="28"/>
  <c r="AM155" i="28"/>
  <c r="Y155" i="28"/>
  <c r="AN155" i="28"/>
  <c r="AH155" i="28"/>
  <c r="Z155" i="28"/>
  <c r="AJ155" i="28"/>
  <c r="X155" i="28"/>
  <c r="AL155" i="28"/>
  <c r="AP159" i="23"/>
  <c r="AM159" i="23" s="1"/>
  <c r="AC159" i="23"/>
  <c r="AF159" i="23"/>
  <c r="W159" i="23"/>
  <c r="AB159" i="23"/>
  <c r="X159" i="23"/>
  <c r="AH159" i="23"/>
  <c r="AD159" i="23"/>
  <c r="AL159" i="23"/>
  <c r="AJ159" i="23"/>
  <c r="E96" i="23"/>
  <c r="C96" i="23"/>
  <c r="K96" i="23"/>
  <c r="G96" i="23"/>
  <c r="F96" i="23"/>
  <c r="D96" i="23"/>
  <c r="J96" i="23"/>
  <c r="I96" i="23"/>
  <c r="H96" i="23"/>
  <c r="J11" i="28"/>
  <c r="F11" i="28"/>
  <c r="D11" i="28"/>
  <c r="E11" i="28"/>
  <c r="K11" i="28"/>
  <c r="I11" i="28"/>
  <c r="H11" i="28"/>
  <c r="C11" i="28"/>
  <c r="G11" i="28"/>
  <c r="C78" i="28"/>
  <c r="J78" i="28"/>
  <c r="E78" i="28"/>
  <c r="D78" i="28"/>
  <c r="H78" i="28"/>
  <c r="G78" i="28"/>
  <c r="I78" i="28"/>
  <c r="F78" i="28"/>
  <c r="K78" i="28"/>
  <c r="H41" i="19"/>
  <c r="I41" i="19"/>
  <c r="F41" i="19"/>
  <c r="C41" i="19"/>
  <c r="G41" i="19"/>
  <c r="J41" i="19"/>
  <c r="K41" i="19"/>
  <c r="D41" i="19"/>
  <c r="E41" i="19"/>
  <c r="F171" i="40"/>
  <c r="H171" i="40"/>
  <c r="E171" i="40"/>
  <c r="J171" i="40"/>
  <c r="C171" i="40"/>
  <c r="G171" i="40"/>
  <c r="D171" i="40"/>
  <c r="I171" i="40"/>
  <c r="K171" i="40"/>
  <c r="AP164" i="41"/>
  <c r="AM164" i="41" s="1"/>
  <c r="AK164" i="41"/>
  <c r="AF164" i="41"/>
  <c r="AN164" i="41"/>
  <c r="AD164" i="41"/>
  <c r="AA164" i="41"/>
  <c r="X164" i="41"/>
  <c r="W164" i="41"/>
  <c r="AI164" i="41"/>
  <c r="AL164" i="41"/>
  <c r="Y164" i="41"/>
  <c r="AH164" i="41"/>
  <c r="AE164" i="41"/>
  <c r="AG164" i="41"/>
  <c r="AJ164" i="41"/>
  <c r="D52" i="23"/>
  <c r="H52" i="23"/>
  <c r="G52" i="23"/>
  <c r="J52" i="23"/>
  <c r="F52" i="23"/>
  <c r="K52" i="23"/>
  <c r="I52" i="23"/>
  <c r="C52" i="23"/>
  <c r="E52" i="23"/>
  <c r="C104" i="40"/>
  <c r="E104" i="40"/>
  <c r="I104" i="40"/>
  <c r="H104" i="40"/>
  <c r="F104" i="40"/>
  <c r="K104" i="40"/>
  <c r="J104" i="40"/>
  <c r="G104" i="40"/>
  <c r="D104" i="40"/>
  <c r="H125" i="28"/>
  <c r="E125" i="28"/>
  <c r="J125" i="28"/>
  <c r="G125" i="28"/>
  <c r="C125" i="28"/>
  <c r="F125" i="28"/>
  <c r="D125" i="28"/>
  <c r="I125" i="28"/>
  <c r="K125" i="28"/>
  <c r="E17" i="23"/>
  <c r="D17" i="23"/>
  <c r="F17" i="23"/>
  <c r="C17" i="23"/>
  <c r="J17" i="23"/>
  <c r="I17" i="23"/>
  <c r="H17" i="23"/>
  <c r="K17" i="23"/>
  <c r="G17" i="23"/>
  <c r="I13" i="19"/>
  <c r="K13" i="19"/>
  <c r="H13" i="19"/>
  <c r="G13" i="19"/>
  <c r="C13" i="19"/>
  <c r="F13" i="19"/>
  <c r="E13" i="19"/>
  <c r="J13" i="19"/>
  <c r="D13" i="19"/>
  <c r="C118" i="23"/>
  <c r="I118" i="23"/>
  <c r="K118" i="23"/>
  <c r="J118" i="23"/>
  <c r="D118" i="23"/>
  <c r="H118" i="23"/>
  <c r="F118" i="23"/>
  <c r="E118" i="23"/>
  <c r="G118" i="23"/>
  <c r="K61" i="28"/>
  <c r="C61" i="28"/>
  <c r="D61" i="28"/>
  <c r="I61" i="28"/>
  <c r="E61" i="28"/>
  <c r="G61" i="28"/>
  <c r="H61" i="28"/>
  <c r="F61" i="28"/>
  <c r="J61" i="28"/>
  <c r="AP23" i="23"/>
  <c r="AH23" i="23" s="1"/>
  <c r="W23" i="23"/>
  <c r="Z23" i="23"/>
  <c r="AB23" i="23"/>
  <c r="AP57" i="23"/>
  <c r="AN57" i="23" s="1"/>
  <c r="AG57" i="23"/>
  <c r="AK57" i="23"/>
  <c r="W57" i="23"/>
  <c r="AL57" i="23"/>
  <c r="Q159" i="41"/>
  <c r="O159" i="41"/>
  <c r="M159" i="41"/>
  <c r="N159" i="41"/>
  <c r="R159" i="41"/>
  <c r="U159" i="41"/>
  <c r="S159" i="41"/>
  <c r="P159" i="41"/>
  <c r="T159" i="41"/>
  <c r="F8" i="23"/>
  <c r="G8" i="23"/>
  <c r="K8" i="23"/>
  <c r="C8" i="23"/>
  <c r="E8" i="23"/>
  <c r="I8" i="23"/>
  <c r="J8" i="23"/>
  <c r="H8" i="23"/>
  <c r="D8" i="23"/>
  <c r="J89" i="41"/>
  <c r="E89" i="41"/>
  <c r="G89" i="41"/>
  <c r="C89" i="41"/>
  <c r="H89" i="41"/>
  <c r="D89" i="41"/>
  <c r="I89" i="41"/>
  <c r="F89" i="41"/>
  <c r="K89" i="41"/>
  <c r="H50" i="40"/>
  <c r="G50" i="40"/>
  <c r="I50" i="40"/>
  <c r="F50" i="40"/>
  <c r="K50" i="40"/>
  <c r="C50" i="40"/>
  <c r="J50" i="40"/>
  <c r="E50" i="40"/>
  <c r="D50" i="40"/>
  <c r="Q57" i="23"/>
  <c r="U57" i="23"/>
  <c r="N57" i="23"/>
  <c r="S57" i="23"/>
  <c r="P57" i="23"/>
  <c r="T57" i="23"/>
  <c r="O57" i="23"/>
  <c r="R57" i="23"/>
  <c r="M57" i="23"/>
  <c r="I143" i="41"/>
  <c r="J143" i="41"/>
  <c r="C143" i="41"/>
  <c r="F143" i="41"/>
  <c r="H143" i="41"/>
  <c r="D143" i="41"/>
  <c r="E143" i="41"/>
  <c r="K143" i="41"/>
  <c r="G143" i="41"/>
  <c r="R137" i="40"/>
  <c r="M137" i="40"/>
  <c r="T137" i="40"/>
  <c r="Q137" i="40"/>
  <c r="P137" i="40"/>
  <c r="S137" i="40"/>
  <c r="O137" i="40"/>
  <c r="N137" i="40"/>
  <c r="U137" i="40"/>
  <c r="U67" i="41"/>
  <c r="R67" i="41"/>
  <c r="N67" i="41"/>
  <c r="S67" i="41"/>
  <c r="Q67" i="41"/>
  <c r="M67" i="41"/>
  <c r="T67" i="41"/>
  <c r="O67" i="41"/>
  <c r="P67" i="41"/>
  <c r="N41" i="40"/>
  <c r="Q41" i="40"/>
  <c r="R41" i="40"/>
  <c r="S41" i="40"/>
  <c r="O41" i="40"/>
  <c r="P41" i="40"/>
  <c r="U41" i="40"/>
  <c r="T41" i="40"/>
  <c r="M41" i="40"/>
  <c r="G103" i="21"/>
  <c r="C103" i="21"/>
  <c r="K103" i="21"/>
  <c r="F103" i="21"/>
  <c r="J103" i="21"/>
  <c r="I103" i="21"/>
  <c r="D103" i="21"/>
  <c r="E103" i="21"/>
  <c r="H103" i="21"/>
  <c r="N146" i="23"/>
  <c r="Q146" i="23"/>
  <c r="P146" i="23"/>
  <c r="S146" i="23"/>
  <c r="R146" i="23"/>
  <c r="U146" i="23"/>
  <c r="O146" i="23"/>
  <c r="M146" i="23"/>
  <c r="T146" i="23"/>
  <c r="G20" i="28"/>
  <c r="I20" i="28"/>
  <c r="C20" i="28"/>
  <c r="J20" i="28"/>
  <c r="F20" i="28"/>
  <c r="D20" i="28"/>
  <c r="K20" i="28"/>
  <c r="H20" i="28"/>
  <c r="E20" i="28"/>
  <c r="AB17" i="28"/>
  <c r="AP17" i="28"/>
  <c r="Y17" i="28"/>
  <c r="AN17" i="28"/>
  <c r="AL17" i="28"/>
  <c r="AH17" i="28"/>
  <c r="AG17" i="28"/>
  <c r="AC17" i="28"/>
  <c r="AO17" i="28"/>
  <c r="AM17" i="28"/>
  <c r="AK17" i="28"/>
  <c r="X17" i="28"/>
  <c r="AJ17" i="28"/>
  <c r="AA17" i="28"/>
  <c r="W17" i="28"/>
  <c r="AD17" i="28"/>
  <c r="AF17" i="28"/>
  <c r="AE17" i="28"/>
  <c r="Z17" i="28"/>
  <c r="AI17" i="28"/>
  <c r="R140" i="40"/>
  <c r="Q140" i="40"/>
  <c r="U140" i="40"/>
  <c r="S140" i="40"/>
  <c r="O140" i="40"/>
  <c r="N140" i="40"/>
  <c r="P140" i="40"/>
  <c r="T140" i="40"/>
  <c r="M140" i="40"/>
  <c r="M48" i="41"/>
  <c r="R48" i="41"/>
  <c r="N48" i="41"/>
  <c r="S48" i="41"/>
  <c r="T48" i="41"/>
  <c r="P48" i="41"/>
  <c r="O48" i="41"/>
  <c r="Q48" i="41"/>
  <c r="U48" i="41"/>
  <c r="R115" i="42"/>
  <c r="U115" i="42"/>
  <c r="M115" i="42"/>
  <c r="Q115" i="42"/>
  <c r="P115" i="42"/>
  <c r="T115" i="42"/>
  <c r="O115" i="42"/>
  <c r="S115" i="42"/>
  <c r="N115" i="42"/>
  <c r="P125" i="23"/>
  <c r="U125" i="23"/>
  <c r="O125" i="23"/>
  <c r="T125" i="23"/>
  <c r="M125" i="23"/>
  <c r="N125" i="23"/>
  <c r="S125" i="23"/>
  <c r="Q125" i="23"/>
  <c r="R125" i="23"/>
  <c r="F30" i="19"/>
  <c r="H30" i="19"/>
  <c r="C30" i="19"/>
  <c r="D30" i="19"/>
  <c r="K30" i="19"/>
  <c r="G30" i="19"/>
  <c r="J30" i="19"/>
  <c r="E30" i="19"/>
  <c r="I30" i="19"/>
  <c r="I123" i="40"/>
  <c r="D123" i="40"/>
  <c r="C123" i="40"/>
  <c r="H123" i="40"/>
  <c r="E123" i="40"/>
  <c r="F123" i="40"/>
  <c r="K123" i="40"/>
  <c r="G123" i="40"/>
  <c r="J123" i="40"/>
  <c r="M93" i="42"/>
  <c r="R93" i="42"/>
  <c r="Q93" i="42"/>
  <c r="P93" i="42"/>
  <c r="N93" i="42"/>
  <c r="U93" i="42"/>
  <c r="S93" i="42"/>
  <c r="O93" i="42"/>
  <c r="T93" i="42"/>
  <c r="AP145" i="23"/>
  <c r="AI145" i="23"/>
  <c r="Z145" i="23"/>
  <c r="AJ145" i="23"/>
  <c r="AO145" i="23"/>
  <c r="AK145" i="23"/>
  <c r="Y145" i="23"/>
  <c r="AE145" i="23"/>
  <c r="AL145" i="23"/>
  <c r="AN145" i="23"/>
  <c r="AD145" i="23"/>
  <c r="AB145" i="23"/>
  <c r="X145" i="23"/>
  <c r="AC145" i="23"/>
  <c r="AM145" i="23"/>
  <c r="W145" i="23"/>
  <c r="AF145" i="23"/>
  <c r="AH145" i="23"/>
  <c r="AG145" i="23"/>
  <c r="AA145" i="23"/>
  <c r="Q119" i="23"/>
  <c r="R119" i="23"/>
  <c r="M119" i="23"/>
  <c r="P119" i="23"/>
  <c r="U119" i="23"/>
  <c r="T119" i="23"/>
  <c r="O119" i="23"/>
  <c r="S119" i="23"/>
  <c r="N119" i="23"/>
  <c r="AP65" i="41"/>
  <c r="AB65" i="41" s="1"/>
  <c r="AE65" i="41"/>
  <c r="AF65" i="41"/>
  <c r="AI65" i="41"/>
  <c r="Y65" i="41"/>
  <c r="AC65" i="41"/>
  <c r="AJ65" i="41"/>
  <c r="X65" i="41"/>
  <c r="AD65" i="41"/>
  <c r="AM65" i="41"/>
  <c r="C34" i="28"/>
  <c r="K34" i="28"/>
  <c r="I34" i="28"/>
  <c r="H34" i="28"/>
  <c r="F34" i="28"/>
  <c r="G34" i="28"/>
  <c r="J34" i="28"/>
  <c r="E34" i="28"/>
  <c r="D34" i="28"/>
  <c r="C70" i="40"/>
  <c r="E70" i="40"/>
  <c r="J70" i="40"/>
  <c r="F70" i="40"/>
  <c r="K70" i="40"/>
  <c r="G70" i="40"/>
  <c r="H70" i="40"/>
  <c r="I70" i="40"/>
  <c r="D70" i="40"/>
  <c r="M32" i="23"/>
  <c r="T32" i="23"/>
  <c r="U32" i="23"/>
  <c r="R32" i="23"/>
  <c r="P32" i="23"/>
  <c r="S32" i="23"/>
  <c r="Q32" i="23"/>
  <c r="N32" i="23"/>
  <c r="O32" i="23"/>
  <c r="H95" i="26"/>
  <c r="E95" i="26"/>
  <c r="C95" i="26"/>
  <c r="F95" i="26"/>
  <c r="D95" i="26"/>
  <c r="J95" i="26"/>
  <c r="I95" i="26"/>
  <c r="G95" i="26"/>
  <c r="K95" i="26"/>
  <c r="U35" i="23"/>
  <c r="R35" i="23"/>
  <c r="T35" i="23"/>
  <c r="S35" i="23"/>
  <c r="Q35" i="23"/>
  <c r="P35" i="23"/>
  <c r="O35" i="23"/>
  <c r="M35" i="23"/>
  <c r="N35" i="23"/>
  <c r="G147" i="41"/>
  <c r="I147" i="41"/>
  <c r="F147" i="41"/>
  <c r="E147" i="41"/>
  <c r="K147" i="41"/>
  <c r="D147" i="41"/>
  <c r="C147" i="41"/>
  <c r="J147" i="41"/>
  <c r="H147" i="41"/>
  <c r="K23" i="19"/>
  <c r="I23" i="19"/>
  <c r="E23" i="19"/>
  <c r="C23" i="19"/>
  <c r="F23" i="19"/>
  <c r="D23" i="19"/>
  <c r="J23" i="19"/>
  <c r="G23" i="19"/>
  <c r="H23" i="19"/>
  <c r="H149" i="21"/>
  <c r="K149" i="21"/>
  <c r="J149" i="21"/>
  <c r="F149" i="21"/>
  <c r="E149" i="21"/>
  <c r="G149" i="21"/>
  <c r="D149" i="21"/>
  <c r="C149" i="21"/>
  <c r="I149" i="21"/>
  <c r="D75" i="21"/>
  <c r="H75" i="21"/>
  <c r="F75" i="21"/>
  <c r="G75" i="21"/>
  <c r="E75" i="21"/>
  <c r="C75" i="21"/>
  <c r="J75" i="21"/>
  <c r="I75" i="21"/>
  <c r="K75" i="21"/>
  <c r="K161" i="40"/>
  <c r="D161" i="40"/>
  <c r="H161" i="40"/>
  <c r="F161" i="40"/>
  <c r="E161" i="40"/>
  <c r="G161" i="40"/>
  <c r="I161" i="40"/>
  <c r="J161" i="40"/>
  <c r="C161" i="40"/>
  <c r="G112" i="26"/>
  <c r="D112" i="26"/>
  <c r="H112" i="26"/>
  <c r="K112" i="26"/>
  <c r="E112" i="26"/>
  <c r="F112" i="26"/>
  <c r="J112" i="26"/>
  <c r="I112" i="26"/>
  <c r="C112" i="26"/>
  <c r="AP131" i="40"/>
  <c r="AK131" i="40" s="1"/>
  <c r="AN131" i="40"/>
  <c r="AB131" i="40"/>
  <c r="AI131" i="40"/>
  <c r="X131" i="40"/>
  <c r="AD131" i="40"/>
  <c r="AA131" i="40"/>
  <c r="AH131" i="40"/>
  <c r="W131" i="40"/>
  <c r="AE131" i="40"/>
  <c r="J125" i="40"/>
  <c r="G125" i="40"/>
  <c r="H125" i="40"/>
  <c r="D125" i="40"/>
  <c r="C125" i="40"/>
  <c r="E125" i="40"/>
  <c r="I125" i="40"/>
  <c r="F125" i="40"/>
  <c r="K125" i="40"/>
  <c r="G24" i="26"/>
  <c r="J24" i="26"/>
  <c r="D24" i="26"/>
  <c r="K24" i="26"/>
  <c r="I24" i="26"/>
  <c r="F24" i="26"/>
  <c r="E24" i="26"/>
  <c r="H24" i="26"/>
  <c r="C24" i="26"/>
  <c r="AP50" i="42"/>
  <c r="Y50" i="42" s="1"/>
  <c r="W50" i="42"/>
  <c r="AJ50" i="42"/>
  <c r="AB50" i="42"/>
  <c r="I79" i="42"/>
  <c r="F79" i="42"/>
  <c r="E79" i="42"/>
  <c r="C79" i="42"/>
  <c r="H79" i="42"/>
  <c r="J79" i="42"/>
  <c r="D79" i="42"/>
  <c r="G79" i="42"/>
  <c r="K79" i="42"/>
  <c r="N100" i="40"/>
  <c r="R100" i="40"/>
  <c r="Q100" i="40"/>
  <c r="T100" i="40"/>
  <c r="M100" i="40"/>
  <c r="O100" i="40"/>
  <c r="U100" i="40"/>
  <c r="S100" i="40"/>
  <c r="P100" i="40"/>
  <c r="M55" i="42"/>
  <c r="R55" i="42"/>
  <c r="S55" i="42"/>
  <c r="T55" i="42"/>
  <c r="U55" i="42"/>
  <c r="Q55" i="42"/>
  <c r="P55" i="42"/>
  <c r="N55" i="42"/>
  <c r="O55" i="42"/>
  <c r="P121" i="23"/>
  <c r="T121" i="23"/>
  <c r="Q121" i="23"/>
  <c r="S121" i="23"/>
  <c r="N121" i="23"/>
  <c r="U121" i="23"/>
  <c r="O121" i="23"/>
  <c r="M121" i="23"/>
  <c r="R121" i="23"/>
  <c r="R18" i="42"/>
  <c r="M18" i="42"/>
  <c r="N18" i="42"/>
  <c r="P18" i="42"/>
  <c r="Q18" i="42"/>
  <c r="O18" i="42"/>
  <c r="S18" i="42"/>
  <c r="U18" i="42"/>
  <c r="T18" i="42"/>
  <c r="X52" i="23"/>
  <c r="AP52" i="23"/>
  <c r="AO52" i="23"/>
  <c r="AE52" i="23"/>
  <c r="W52" i="23"/>
  <c r="AC52" i="23"/>
  <c r="AK52" i="23"/>
  <c r="Z52" i="23"/>
  <c r="AN52" i="23"/>
  <c r="AF52" i="23"/>
  <c r="AL52" i="23"/>
  <c r="AD52" i="23"/>
  <c r="AI52" i="23"/>
  <c r="AM52" i="23"/>
  <c r="AG52" i="23"/>
  <c r="AH52" i="23"/>
  <c r="AA52" i="23"/>
  <c r="AB52" i="23"/>
  <c r="AJ52" i="23"/>
  <c r="Y52" i="23"/>
  <c r="D68" i="41"/>
  <c r="J68" i="41"/>
  <c r="I68" i="41"/>
  <c r="F68" i="41"/>
  <c r="C68" i="41"/>
  <c r="K68" i="41"/>
  <c r="G68" i="41"/>
  <c r="E68" i="41"/>
  <c r="H68" i="41"/>
  <c r="AP49" i="40"/>
  <c r="AN49" i="40" s="1"/>
  <c r="AB49" i="40"/>
  <c r="AD49" i="40"/>
  <c r="W49" i="40"/>
  <c r="AL49" i="40"/>
  <c r="AK49" i="40"/>
  <c r="AI49" i="40"/>
  <c r="Z49" i="40"/>
  <c r="AG49" i="40"/>
  <c r="AC49" i="40"/>
  <c r="E136" i="42"/>
  <c r="K136" i="42"/>
  <c r="I136" i="42"/>
  <c r="D136" i="42"/>
  <c r="J136" i="42"/>
  <c r="F136" i="42"/>
  <c r="G136" i="42"/>
  <c r="C136" i="42"/>
  <c r="H136" i="42"/>
  <c r="O30" i="23"/>
  <c r="N30" i="23"/>
  <c r="M30" i="23"/>
  <c r="P30" i="23"/>
  <c r="T30" i="23"/>
  <c r="R30" i="23"/>
  <c r="S30" i="23"/>
  <c r="U30" i="23"/>
  <c r="Q30" i="23"/>
  <c r="K58" i="41"/>
  <c r="E58" i="41"/>
  <c r="H58" i="41"/>
  <c r="I58" i="41"/>
  <c r="G58" i="41"/>
  <c r="J58" i="41"/>
  <c r="F58" i="41"/>
  <c r="D58" i="41"/>
  <c r="C58" i="41"/>
  <c r="H151" i="21"/>
  <c r="D151" i="21"/>
  <c r="E151" i="21"/>
  <c r="G151" i="21"/>
  <c r="F151" i="21"/>
  <c r="C151" i="21"/>
  <c r="J151" i="21"/>
  <c r="I151" i="21"/>
  <c r="K151" i="21"/>
  <c r="D139" i="40"/>
  <c r="K139" i="40"/>
  <c r="G139" i="40"/>
  <c r="J139" i="40"/>
  <c r="E139" i="40"/>
  <c r="H139" i="40"/>
  <c r="I139" i="40"/>
  <c r="C139" i="40"/>
  <c r="F139" i="40"/>
  <c r="H169" i="42"/>
  <c r="J169" i="42"/>
  <c r="D169" i="42"/>
  <c r="I169" i="42"/>
  <c r="F169" i="42"/>
  <c r="C169" i="42"/>
  <c r="G169" i="42"/>
  <c r="E169" i="42"/>
  <c r="K169" i="42"/>
  <c r="C172" i="40"/>
  <c r="K172" i="40"/>
  <c r="J172" i="40"/>
  <c r="I172" i="40"/>
  <c r="G172" i="40"/>
  <c r="E172" i="40"/>
  <c r="H172" i="40"/>
  <c r="F172" i="40"/>
  <c r="D172" i="40"/>
  <c r="J155" i="21"/>
  <c r="C155" i="21"/>
  <c r="K155" i="21"/>
  <c r="H155" i="21"/>
  <c r="I155" i="21"/>
  <c r="E155" i="21"/>
  <c r="D155" i="21"/>
  <c r="G155" i="21"/>
  <c r="F155" i="21"/>
  <c r="H79" i="40"/>
  <c r="C79" i="40"/>
  <c r="K79" i="40"/>
  <c r="E79" i="40"/>
  <c r="F79" i="40"/>
  <c r="J79" i="40"/>
  <c r="D79" i="40"/>
  <c r="G79" i="40"/>
  <c r="I79" i="40"/>
  <c r="K159" i="42"/>
  <c r="E159" i="42"/>
  <c r="D159" i="42"/>
  <c r="J159" i="42"/>
  <c r="C159" i="42"/>
  <c r="I159" i="42"/>
  <c r="H159" i="42"/>
  <c r="G159" i="42"/>
  <c r="F159" i="42"/>
  <c r="K43" i="41"/>
  <c r="D43" i="41"/>
  <c r="J43" i="41"/>
  <c r="C43" i="41"/>
  <c r="I43" i="41"/>
  <c r="E43" i="41"/>
  <c r="G43" i="41"/>
  <c r="H43" i="41"/>
  <c r="F43" i="41"/>
  <c r="H37" i="42"/>
  <c r="F37" i="42"/>
  <c r="E37" i="42"/>
  <c r="K37" i="42"/>
  <c r="J37" i="42"/>
  <c r="G37" i="42"/>
  <c r="I37" i="42"/>
  <c r="D37" i="42"/>
  <c r="C37" i="42"/>
  <c r="D115" i="21"/>
  <c r="C115" i="21"/>
  <c r="I115" i="21"/>
  <c r="K115" i="21"/>
  <c r="G115" i="21"/>
  <c r="E115" i="21"/>
  <c r="F115" i="21"/>
  <c r="J115" i="21"/>
  <c r="H115" i="21"/>
  <c r="AP23" i="41"/>
  <c r="AC23" i="41" s="1"/>
  <c r="AG23" i="41"/>
  <c r="Z23" i="41"/>
  <c r="AM23" i="41"/>
  <c r="AJ23" i="41"/>
  <c r="J40" i="42"/>
  <c r="D40" i="42"/>
  <c r="G40" i="42"/>
  <c r="K40" i="42"/>
  <c r="C40" i="42"/>
  <c r="I40" i="42"/>
  <c r="F40" i="42"/>
  <c r="E40" i="42"/>
  <c r="H40" i="42"/>
  <c r="J170" i="40"/>
  <c r="D170" i="40"/>
  <c r="E170" i="40"/>
  <c r="G170" i="40"/>
  <c r="C170" i="40"/>
  <c r="H170" i="40"/>
  <c r="I170" i="40"/>
  <c r="F170" i="40"/>
  <c r="K170" i="40"/>
  <c r="AP75" i="41"/>
  <c r="AH75" i="41" s="1"/>
  <c r="Y75" i="41"/>
  <c r="AF75" i="41"/>
  <c r="AL75" i="41"/>
  <c r="AG75" i="41"/>
  <c r="AK75" i="41"/>
  <c r="AE75" i="41"/>
  <c r="AB75" i="41"/>
  <c r="W75" i="41"/>
  <c r="AN75" i="41"/>
  <c r="AD75" i="41"/>
  <c r="X75" i="41"/>
  <c r="AO75" i="41"/>
  <c r="AC75" i="41"/>
  <c r="AI75" i="41"/>
  <c r="F63" i="40"/>
  <c r="E63" i="40"/>
  <c r="I63" i="40"/>
  <c r="J63" i="40"/>
  <c r="K63" i="40"/>
  <c r="C63" i="40"/>
  <c r="H63" i="40"/>
  <c r="D63" i="40"/>
  <c r="G63" i="40"/>
  <c r="F9" i="26"/>
  <c r="K9" i="26"/>
  <c r="E9" i="26"/>
  <c r="G9" i="26"/>
  <c r="H9" i="26"/>
  <c r="D9" i="26"/>
  <c r="C9" i="26"/>
  <c r="J9" i="26"/>
  <c r="I9" i="26"/>
  <c r="K168" i="21"/>
  <c r="E168" i="21"/>
  <c r="G168" i="21"/>
  <c r="F168" i="21"/>
  <c r="D168" i="21"/>
  <c r="C168" i="21"/>
  <c r="H168" i="21"/>
  <c r="I168" i="21"/>
  <c r="J168" i="21"/>
  <c r="H29" i="23"/>
  <c r="G29" i="23"/>
  <c r="F29" i="23"/>
  <c r="E29" i="23"/>
  <c r="D29" i="23"/>
  <c r="K29" i="23"/>
  <c r="J29" i="23"/>
  <c r="I29" i="23"/>
  <c r="C29" i="23"/>
  <c r="I96" i="40"/>
  <c r="J96" i="40"/>
  <c r="K96" i="40"/>
  <c r="C96" i="40"/>
  <c r="G96" i="40"/>
  <c r="E96" i="40"/>
  <c r="D96" i="40"/>
  <c r="H96" i="40"/>
  <c r="F96" i="40"/>
  <c r="P171" i="23"/>
  <c r="M171" i="23"/>
  <c r="T171" i="23"/>
  <c r="N171" i="23"/>
  <c r="R171" i="23"/>
  <c r="S171" i="23"/>
  <c r="Q171" i="23"/>
  <c r="O171" i="23"/>
  <c r="U171" i="23"/>
  <c r="K138" i="21"/>
  <c r="J138" i="21"/>
  <c r="D138" i="21"/>
  <c r="E138" i="21"/>
  <c r="G138" i="21"/>
  <c r="I138" i="21"/>
  <c r="F138" i="21"/>
  <c r="H138" i="21"/>
  <c r="C138" i="21"/>
  <c r="D105" i="40"/>
  <c r="G105" i="40"/>
  <c r="E105" i="40"/>
  <c r="J105" i="40"/>
  <c r="F105" i="40"/>
  <c r="H105" i="40"/>
  <c r="K105" i="40"/>
  <c r="I105" i="40"/>
  <c r="C105" i="40"/>
  <c r="K90" i="40"/>
  <c r="E90" i="40"/>
  <c r="I90" i="40"/>
  <c r="J90" i="40"/>
  <c r="F90" i="40"/>
  <c r="D90" i="40"/>
  <c r="G90" i="40"/>
  <c r="C90" i="40"/>
  <c r="H90" i="40"/>
  <c r="E26" i="19"/>
  <c r="F26" i="19"/>
  <c r="G26" i="19"/>
  <c r="I26" i="19"/>
  <c r="C26" i="19"/>
  <c r="K26" i="19"/>
  <c r="J26" i="19"/>
  <c r="D26" i="19"/>
  <c r="H26" i="19"/>
  <c r="I87" i="40"/>
  <c r="G87" i="40"/>
  <c r="H87" i="40"/>
  <c r="F87" i="40"/>
  <c r="J87" i="40"/>
  <c r="C87" i="40"/>
  <c r="E87" i="40"/>
  <c r="K87" i="40"/>
  <c r="D87" i="40"/>
  <c r="E110" i="40"/>
  <c r="K110" i="40"/>
  <c r="J110" i="40"/>
  <c r="F110" i="40"/>
  <c r="D110" i="40"/>
  <c r="G110" i="40"/>
  <c r="C110" i="40"/>
  <c r="I110" i="40"/>
  <c r="H110" i="40"/>
  <c r="AP149" i="42"/>
  <c r="AM149" i="42" s="1"/>
  <c r="AN149" i="42"/>
  <c r="AK149" i="42"/>
  <c r="AD149" i="42"/>
  <c r="AJ149" i="42"/>
  <c r="J173" i="23"/>
  <c r="K173" i="23"/>
  <c r="F173" i="23"/>
  <c r="D173" i="23"/>
  <c r="H173" i="23"/>
  <c r="I173" i="23"/>
  <c r="E173" i="23"/>
  <c r="G173" i="23"/>
  <c r="C173" i="23"/>
  <c r="J65" i="40"/>
  <c r="H65" i="40"/>
  <c r="I65" i="40"/>
  <c r="G65" i="40"/>
  <c r="D65" i="40"/>
  <c r="F65" i="40"/>
  <c r="C65" i="40"/>
  <c r="K65" i="40"/>
  <c r="E65" i="40"/>
  <c r="K175" i="26"/>
  <c r="E175" i="26"/>
  <c r="G175" i="26"/>
  <c r="H175" i="26"/>
  <c r="I175" i="26"/>
  <c r="D175" i="26"/>
  <c r="J175" i="26"/>
  <c r="F175" i="26"/>
  <c r="C175" i="26"/>
  <c r="G33" i="26"/>
  <c r="H33" i="26"/>
  <c r="K33" i="26"/>
  <c r="J33" i="26"/>
  <c r="F33" i="26"/>
  <c r="E33" i="26"/>
  <c r="C33" i="26"/>
  <c r="D33" i="26"/>
  <c r="I33" i="26"/>
  <c r="I161" i="23"/>
  <c r="G161" i="23"/>
  <c r="E161" i="23"/>
  <c r="D161" i="23"/>
  <c r="F161" i="23"/>
  <c r="K161" i="23"/>
  <c r="J161" i="23"/>
  <c r="H161" i="23"/>
  <c r="C161" i="23"/>
  <c r="I41" i="26"/>
  <c r="F41" i="26"/>
  <c r="K41" i="26"/>
  <c r="G41" i="26"/>
  <c r="D41" i="26"/>
  <c r="E41" i="26"/>
  <c r="H41" i="26"/>
  <c r="C41" i="26"/>
  <c r="J41" i="26"/>
  <c r="F42" i="28"/>
  <c r="J42" i="28"/>
  <c r="G42" i="28"/>
  <c r="H42" i="28"/>
  <c r="I42" i="28"/>
  <c r="C42" i="28"/>
  <c r="K42" i="28"/>
  <c r="E42" i="28"/>
  <c r="D42" i="28"/>
  <c r="D37" i="23"/>
  <c r="J37" i="23"/>
  <c r="H37" i="23"/>
  <c r="C37" i="23"/>
  <c r="K37" i="23"/>
  <c r="G37" i="23"/>
  <c r="E37" i="23"/>
  <c r="F37" i="23"/>
  <c r="I37" i="23"/>
  <c r="C28" i="40"/>
  <c r="F28" i="40"/>
  <c r="G28" i="40"/>
  <c r="I28" i="40"/>
  <c r="H28" i="40"/>
  <c r="J28" i="40"/>
  <c r="E28" i="40"/>
  <c r="K28" i="40"/>
  <c r="D28" i="40"/>
  <c r="E149" i="42"/>
  <c r="I149" i="42"/>
  <c r="K149" i="42"/>
  <c r="H149" i="42"/>
  <c r="J149" i="42"/>
  <c r="G149" i="42"/>
  <c r="D149" i="42"/>
  <c r="C149" i="42"/>
  <c r="F149" i="42"/>
  <c r="C147" i="21"/>
  <c r="K147" i="21"/>
  <c r="H147" i="21"/>
  <c r="F147" i="21"/>
  <c r="J147" i="21"/>
  <c r="I147" i="21"/>
  <c r="E147" i="21"/>
  <c r="D147" i="21"/>
  <c r="G147" i="21"/>
  <c r="K173" i="26"/>
  <c r="D173" i="26"/>
  <c r="J173" i="26"/>
  <c r="E173" i="26"/>
  <c r="C173" i="26"/>
  <c r="G173" i="26"/>
  <c r="F173" i="26"/>
  <c r="I173" i="26"/>
  <c r="H173" i="26"/>
  <c r="E105" i="23"/>
  <c r="J105" i="23"/>
  <c r="I105" i="23"/>
  <c r="D105" i="23"/>
  <c r="H105" i="23"/>
  <c r="C105" i="23"/>
  <c r="F105" i="23"/>
  <c r="K105" i="23"/>
  <c r="G105" i="23"/>
  <c r="I33" i="40"/>
  <c r="G33" i="40"/>
  <c r="E33" i="40"/>
  <c r="K33" i="40"/>
  <c r="J33" i="40"/>
  <c r="H33" i="40"/>
  <c r="F33" i="40"/>
  <c r="D33" i="40"/>
  <c r="C33" i="40"/>
  <c r="E51" i="23"/>
  <c r="D51" i="23"/>
  <c r="H51" i="23"/>
  <c r="C51" i="23"/>
  <c r="I51" i="23"/>
  <c r="J51" i="23"/>
  <c r="F51" i="23"/>
  <c r="K51" i="23"/>
  <c r="G51" i="23"/>
  <c r="I21" i="26"/>
  <c r="K21" i="26"/>
  <c r="E21" i="26"/>
  <c r="F21" i="26"/>
  <c r="H21" i="26"/>
  <c r="J21" i="26"/>
  <c r="D21" i="26"/>
  <c r="G21" i="26"/>
  <c r="C21" i="26"/>
  <c r="AP56" i="41"/>
  <c r="Y56" i="41" s="1"/>
  <c r="AN56" i="41"/>
  <c r="AJ56" i="41"/>
  <c r="AH56" i="41"/>
  <c r="W56" i="41"/>
  <c r="AI56" i="41"/>
  <c r="AL56" i="41"/>
  <c r="AC56" i="41"/>
  <c r="AD56" i="41"/>
  <c r="AA56" i="41"/>
  <c r="J97" i="41"/>
  <c r="G97" i="41"/>
  <c r="D97" i="41"/>
  <c r="I97" i="41"/>
  <c r="H97" i="41"/>
  <c r="E97" i="41"/>
  <c r="F97" i="41"/>
  <c r="K97" i="41"/>
  <c r="C97" i="41"/>
  <c r="H109" i="40"/>
  <c r="J109" i="40"/>
  <c r="G109" i="40"/>
  <c r="E109" i="40"/>
  <c r="C109" i="40"/>
  <c r="K109" i="40"/>
  <c r="I109" i="40"/>
  <c r="F109" i="40"/>
  <c r="D109" i="40"/>
  <c r="F77" i="42"/>
  <c r="E77" i="42"/>
  <c r="I77" i="42"/>
  <c r="K77" i="42"/>
  <c r="D77" i="42"/>
  <c r="H77" i="42"/>
  <c r="C77" i="42"/>
  <c r="J77" i="42"/>
  <c r="G77" i="42"/>
  <c r="I167" i="41"/>
  <c r="D167" i="41"/>
  <c r="H167" i="41"/>
  <c r="E167" i="41"/>
  <c r="K167" i="41"/>
  <c r="F167" i="41"/>
  <c r="G167" i="41"/>
  <c r="C167" i="41"/>
  <c r="J167" i="41"/>
  <c r="I152" i="41"/>
  <c r="H152" i="41"/>
  <c r="D152" i="41"/>
  <c r="K152" i="41"/>
  <c r="G152" i="41"/>
  <c r="C152" i="41"/>
  <c r="E152" i="41"/>
  <c r="F152" i="41"/>
  <c r="J152" i="41"/>
  <c r="F88" i="23"/>
  <c r="D88" i="23"/>
  <c r="K88" i="23"/>
  <c r="J88" i="23"/>
  <c r="E88" i="23"/>
  <c r="H88" i="23"/>
  <c r="I88" i="23"/>
  <c r="G88" i="23"/>
  <c r="C88" i="23"/>
  <c r="AP131" i="41"/>
  <c r="AI131" i="41"/>
  <c r="AN131" i="41"/>
  <c r="AH131" i="41"/>
  <c r="AE131" i="41"/>
  <c r="W131" i="41"/>
  <c r="AA131" i="41"/>
  <c r="Z131" i="41"/>
  <c r="AB131" i="41"/>
  <c r="AC131" i="41"/>
  <c r="AG131" i="41"/>
  <c r="AF131" i="41"/>
  <c r="AD131" i="41"/>
  <c r="X131" i="41"/>
  <c r="AO131" i="41"/>
  <c r="AJ131" i="41"/>
  <c r="AM131" i="41"/>
  <c r="AL131" i="41"/>
  <c r="Y131" i="41"/>
  <c r="AK131" i="41"/>
  <c r="H95" i="21"/>
  <c r="I95" i="21"/>
  <c r="C95" i="21"/>
  <c r="F95" i="21"/>
  <c r="J95" i="21"/>
  <c r="E95" i="21"/>
  <c r="K95" i="21"/>
  <c r="G95" i="21"/>
  <c r="D95" i="21"/>
  <c r="D38" i="40"/>
  <c r="H38" i="40"/>
  <c r="K38" i="40"/>
  <c r="J38" i="40"/>
  <c r="I38" i="40"/>
  <c r="G38" i="40"/>
  <c r="E38" i="40"/>
  <c r="F38" i="40"/>
  <c r="C38" i="40"/>
  <c r="C92" i="28"/>
  <c r="H92" i="28"/>
  <c r="G92" i="28"/>
  <c r="J92" i="28"/>
  <c r="K92" i="28"/>
  <c r="E92" i="28"/>
  <c r="I92" i="28"/>
  <c r="F92" i="28"/>
  <c r="D92" i="28"/>
  <c r="K88" i="40"/>
  <c r="H88" i="40"/>
  <c r="E88" i="40"/>
  <c r="F88" i="40"/>
  <c r="C88" i="40"/>
  <c r="G88" i="40"/>
  <c r="J88" i="40"/>
  <c r="D88" i="40"/>
  <c r="I88" i="40"/>
  <c r="F147" i="42"/>
  <c r="C147" i="42"/>
  <c r="K147" i="42"/>
  <c r="J147" i="42"/>
  <c r="I147" i="42"/>
  <c r="D147" i="42"/>
  <c r="E147" i="42"/>
  <c r="H147" i="42"/>
  <c r="G147" i="42"/>
  <c r="K121" i="21"/>
  <c r="H121" i="21"/>
  <c r="D121" i="21"/>
  <c r="I121" i="21"/>
  <c r="F121" i="21"/>
  <c r="G121" i="21"/>
  <c r="E121" i="21"/>
  <c r="J121" i="21"/>
  <c r="C121" i="21"/>
  <c r="Y70" i="42"/>
  <c r="AP70" i="42"/>
  <c r="AL70" i="42"/>
  <c r="AB70" i="42"/>
  <c r="Z70" i="42"/>
  <c r="AH70" i="42"/>
  <c r="AM70" i="42"/>
  <c r="AA70" i="42"/>
  <c r="AN70" i="42"/>
  <c r="AC70" i="42"/>
  <c r="AF70" i="42"/>
  <c r="AE70" i="42"/>
  <c r="AK70" i="42"/>
  <c r="AI70" i="42"/>
  <c r="AG70" i="42"/>
  <c r="W70" i="42"/>
  <c r="X70" i="42"/>
  <c r="AJ70" i="42"/>
  <c r="AO70" i="42"/>
  <c r="AD70" i="42"/>
  <c r="C88" i="41"/>
  <c r="E88" i="41"/>
  <c r="D88" i="41"/>
  <c r="G88" i="41"/>
  <c r="H88" i="41"/>
  <c r="J88" i="41"/>
  <c r="I88" i="41"/>
  <c r="F88" i="41"/>
  <c r="K88" i="41"/>
  <c r="H160" i="28"/>
  <c r="E160" i="28"/>
  <c r="D160" i="28"/>
  <c r="I160" i="28"/>
  <c r="K160" i="28"/>
  <c r="J160" i="28"/>
  <c r="C160" i="28"/>
  <c r="G160" i="28"/>
  <c r="F160" i="28"/>
  <c r="AP32" i="40"/>
  <c r="AJ32" i="40" s="1"/>
  <c r="X32" i="40"/>
  <c r="AK32" i="40"/>
  <c r="AH32" i="40"/>
  <c r="AB32" i="40"/>
  <c r="AO32" i="40"/>
  <c r="AN32" i="40"/>
  <c r="Z32" i="40"/>
  <c r="AD32" i="40"/>
  <c r="AC32" i="40"/>
  <c r="AI32" i="40"/>
  <c r="AF32" i="40"/>
  <c r="AA32" i="40"/>
  <c r="AE32" i="40"/>
  <c r="AM32" i="40"/>
  <c r="C30" i="26"/>
  <c r="I30" i="26"/>
  <c r="J30" i="26"/>
  <c r="K30" i="26"/>
  <c r="E30" i="26"/>
  <c r="D30" i="26"/>
  <c r="H30" i="26"/>
  <c r="G30" i="26"/>
  <c r="F30" i="26"/>
  <c r="M162" i="23"/>
  <c r="T162" i="23"/>
  <c r="R162" i="23"/>
  <c r="O162" i="23"/>
  <c r="U162" i="23"/>
  <c r="N162" i="23"/>
  <c r="P162" i="23"/>
  <c r="S162" i="23"/>
  <c r="Q162" i="23"/>
  <c r="K152" i="23"/>
  <c r="E152" i="23"/>
  <c r="C152" i="23"/>
  <c r="F152" i="23"/>
  <c r="D152" i="23"/>
  <c r="I152" i="23"/>
  <c r="J152" i="23"/>
  <c r="G152" i="23"/>
  <c r="H152" i="23"/>
  <c r="K31" i="41"/>
  <c r="H31" i="41"/>
  <c r="J31" i="41"/>
  <c r="F31" i="41"/>
  <c r="G31" i="41"/>
  <c r="I31" i="41"/>
  <c r="D31" i="41"/>
  <c r="C31" i="41"/>
  <c r="E31" i="41"/>
  <c r="F58" i="40"/>
  <c r="D58" i="40"/>
  <c r="C58" i="40"/>
  <c r="E58" i="40"/>
  <c r="G58" i="40"/>
  <c r="J58" i="40"/>
  <c r="I58" i="40"/>
  <c r="K58" i="40"/>
  <c r="H58" i="40"/>
  <c r="AE128" i="40"/>
  <c r="AI128" i="40"/>
  <c r="Y128" i="40"/>
  <c r="X128" i="40"/>
  <c r="AP128" i="40"/>
  <c r="AD128" i="40" s="1"/>
  <c r="AM128" i="40"/>
  <c r="AA128" i="40"/>
  <c r="W128" i="40"/>
  <c r="AB128" i="40"/>
  <c r="AO128" i="40"/>
  <c r="AC128" i="40"/>
  <c r="AG128" i="40"/>
  <c r="AN128" i="40"/>
  <c r="AK128" i="40"/>
  <c r="AL128" i="40"/>
  <c r="AH128" i="40"/>
  <c r="Z128" i="40"/>
  <c r="AJ128" i="40"/>
  <c r="AF128" i="40"/>
  <c r="F124" i="40"/>
  <c r="D124" i="40"/>
  <c r="H124" i="40"/>
  <c r="K124" i="40"/>
  <c r="J124" i="40"/>
  <c r="I124" i="40"/>
  <c r="G124" i="40"/>
  <c r="E124" i="40"/>
  <c r="C124" i="40"/>
  <c r="G133" i="26"/>
  <c r="K133" i="26"/>
  <c r="D133" i="26"/>
  <c r="J133" i="26"/>
  <c r="F133" i="26"/>
  <c r="H133" i="26"/>
  <c r="C133" i="26"/>
  <c r="E133" i="26"/>
  <c r="I133" i="26"/>
  <c r="H31" i="23"/>
  <c r="D31" i="23"/>
  <c r="K31" i="23"/>
  <c r="J31" i="23"/>
  <c r="G31" i="23"/>
  <c r="F31" i="23"/>
  <c r="E31" i="23"/>
  <c r="I31" i="23"/>
  <c r="C31" i="23"/>
  <c r="E36" i="40"/>
  <c r="F36" i="40"/>
  <c r="J36" i="40"/>
  <c r="H36" i="40"/>
  <c r="D36" i="40"/>
  <c r="G36" i="40"/>
  <c r="C36" i="40"/>
  <c r="I36" i="40"/>
  <c r="K36" i="40"/>
  <c r="K103" i="28"/>
  <c r="C103" i="28"/>
  <c r="H103" i="28"/>
  <c r="E103" i="28"/>
  <c r="F103" i="28"/>
  <c r="I103" i="28"/>
  <c r="G103" i="28"/>
  <c r="D103" i="28"/>
  <c r="J103" i="28"/>
  <c r="AP140" i="41"/>
  <c r="Z140" i="41" s="1"/>
  <c r="AL140" i="41"/>
  <c r="AM140" i="41"/>
  <c r="AI140" i="41"/>
  <c r="AA140" i="41"/>
  <c r="C59" i="23"/>
  <c r="D59" i="23"/>
  <c r="K59" i="23"/>
  <c r="H59" i="23"/>
  <c r="I59" i="23"/>
  <c r="G59" i="23"/>
  <c r="J59" i="23"/>
  <c r="E59" i="23"/>
  <c r="F59" i="23"/>
  <c r="J12" i="28"/>
  <c r="I12" i="28"/>
  <c r="G12" i="28"/>
  <c r="F12" i="28"/>
  <c r="E12" i="28"/>
  <c r="K12" i="28"/>
  <c r="C12" i="28"/>
  <c r="D12" i="28"/>
  <c r="H12" i="28"/>
  <c r="J83" i="28"/>
  <c r="I83" i="28"/>
  <c r="D83" i="28"/>
  <c r="E83" i="28"/>
  <c r="F83" i="28"/>
  <c r="K83" i="28"/>
  <c r="H83" i="28"/>
  <c r="G83" i="28"/>
  <c r="C83" i="28"/>
  <c r="I135" i="26"/>
  <c r="K135" i="26"/>
  <c r="J135" i="26"/>
  <c r="G135" i="26"/>
  <c r="E135" i="26"/>
  <c r="C135" i="26"/>
  <c r="F135" i="26"/>
  <c r="H135" i="26"/>
  <c r="D135" i="26"/>
  <c r="K115" i="28"/>
  <c r="J115" i="28"/>
  <c r="C115" i="28"/>
  <c r="I115" i="28"/>
  <c r="E115" i="28"/>
  <c r="D115" i="28"/>
  <c r="H115" i="28"/>
  <c r="G115" i="28"/>
  <c r="F115" i="28"/>
  <c r="D27" i="28"/>
  <c r="F27" i="28"/>
  <c r="C27" i="28"/>
  <c r="H27" i="28"/>
  <c r="I27" i="28"/>
  <c r="G27" i="28"/>
  <c r="K27" i="28"/>
  <c r="E27" i="28"/>
  <c r="J27" i="28"/>
  <c r="F157" i="23"/>
  <c r="J157" i="23"/>
  <c r="I157" i="23"/>
  <c r="E157" i="23"/>
  <c r="H157" i="23"/>
  <c r="K157" i="23"/>
  <c r="D157" i="23"/>
  <c r="C157" i="23"/>
  <c r="G157" i="23"/>
  <c r="F3" i="28"/>
  <c r="D3" i="28"/>
  <c r="E3" i="28"/>
  <c r="H3" i="28"/>
  <c r="K3" i="28"/>
  <c r="G3" i="28"/>
  <c r="C3" i="28"/>
  <c r="I3" i="28"/>
  <c r="J3" i="28"/>
  <c r="T155" i="23"/>
  <c r="Q155" i="23"/>
  <c r="R155" i="23"/>
  <c r="P155" i="23"/>
  <c r="U155" i="23"/>
  <c r="O155" i="23"/>
  <c r="S155" i="23"/>
  <c r="N155" i="23"/>
  <c r="M155" i="23"/>
  <c r="D30" i="40"/>
  <c r="I30" i="40"/>
  <c r="E30" i="40"/>
  <c r="C30" i="40"/>
  <c r="F30" i="40"/>
  <c r="H30" i="40"/>
  <c r="G30" i="40"/>
  <c r="K30" i="40"/>
  <c r="J30" i="40"/>
  <c r="AP72" i="40"/>
  <c r="AC72" i="40"/>
  <c r="AF72" i="40"/>
  <c r="Y72" i="40"/>
  <c r="AM72" i="40"/>
  <c r="X72" i="40"/>
  <c r="AD72" i="40"/>
  <c r="AG72" i="40"/>
  <c r="AO72" i="40"/>
  <c r="AN72" i="40"/>
  <c r="AA72" i="40"/>
  <c r="AB72" i="40"/>
  <c r="AK72" i="40"/>
  <c r="AE72" i="40"/>
  <c r="AH72" i="40"/>
  <c r="W72" i="40"/>
  <c r="AL72" i="40"/>
  <c r="AJ72" i="40"/>
  <c r="AI72" i="40"/>
  <c r="Z72" i="40"/>
  <c r="F33" i="28"/>
  <c r="H33" i="28"/>
  <c r="C33" i="28"/>
  <c r="K33" i="28"/>
  <c r="G33" i="28"/>
  <c r="I33" i="28"/>
  <c r="J33" i="28"/>
  <c r="E33" i="28"/>
  <c r="D33" i="28"/>
  <c r="F30" i="41"/>
  <c r="C30" i="41"/>
  <c r="I30" i="41"/>
  <c r="G30" i="41"/>
  <c r="K30" i="41"/>
  <c r="E30" i="41"/>
  <c r="J30" i="41"/>
  <c r="D30" i="41"/>
  <c r="H30" i="41"/>
  <c r="J109" i="26"/>
  <c r="F109" i="26"/>
  <c r="I109" i="26"/>
  <c r="G109" i="26"/>
  <c r="H109" i="26"/>
  <c r="E109" i="26"/>
  <c r="K109" i="26"/>
  <c r="C109" i="26"/>
  <c r="D109" i="26"/>
  <c r="E91" i="21"/>
  <c r="J91" i="21"/>
  <c r="F91" i="21"/>
  <c r="I91" i="21"/>
  <c r="D91" i="21"/>
  <c r="C91" i="21"/>
  <c r="H91" i="21"/>
  <c r="G91" i="21"/>
  <c r="K91" i="21"/>
  <c r="D110" i="28"/>
  <c r="J110" i="28"/>
  <c r="F110" i="28"/>
  <c r="G110" i="28"/>
  <c r="H110" i="28"/>
  <c r="K110" i="28"/>
  <c r="E110" i="28"/>
  <c r="C110" i="28"/>
  <c r="I110" i="28"/>
  <c r="D54" i="21"/>
  <c r="C54" i="21"/>
  <c r="G54" i="21"/>
  <c r="F54" i="21"/>
  <c r="E54" i="21"/>
  <c r="J54" i="21"/>
  <c r="H54" i="21"/>
  <c r="I54" i="21"/>
  <c r="K54" i="21"/>
  <c r="AG77" i="40"/>
  <c r="AP77" i="40"/>
  <c r="AI77" i="40"/>
  <c r="AK77" i="40"/>
  <c r="AN77" i="40"/>
  <c r="AB77" i="40"/>
  <c r="AC77" i="40"/>
  <c r="AA77" i="40"/>
  <c r="W77" i="40"/>
  <c r="AJ77" i="40"/>
  <c r="AF77" i="40"/>
  <c r="X77" i="40"/>
  <c r="Y77" i="40"/>
  <c r="AD77" i="40"/>
  <c r="AM77" i="40"/>
  <c r="AE77" i="40"/>
  <c r="AO77" i="40"/>
  <c r="AH77" i="40"/>
  <c r="AL77" i="40"/>
  <c r="Z77" i="40"/>
  <c r="AP109" i="42"/>
  <c r="X109" i="42" s="1"/>
  <c r="AO109" i="42"/>
  <c r="Y109" i="42"/>
  <c r="Z109" i="42"/>
  <c r="AC109" i="42"/>
  <c r="F82" i="26"/>
  <c r="G82" i="26"/>
  <c r="E82" i="26"/>
  <c r="D82" i="26"/>
  <c r="C82" i="26"/>
  <c r="I82" i="26"/>
  <c r="J82" i="26"/>
  <c r="H82" i="26"/>
  <c r="K82" i="26"/>
  <c r="C78" i="42"/>
  <c r="D78" i="42"/>
  <c r="J78" i="42"/>
  <c r="E78" i="42"/>
  <c r="I78" i="42"/>
  <c r="G78" i="42"/>
  <c r="F78" i="42"/>
  <c r="K78" i="42"/>
  <c r="H78" i="42"/>
  <c r="H64" i="25"/>
  <c r="J64" i="25"/>
  <c r="D64" i="25"/>
  <c r="I64" i="25"/>
  <c r="C64" i="25"/>
  <c r="G64" i="25"/>
  <c r="K64" i="25"/>
  <c r="F64" i="25"/>
  <c r="E64" i="25"/>
  <c r="F44" i="23"/>
  <c r="C44" i="23"/>
  <c r="K44" i="23"/>
  <c r="G44" i="23"/>
  <c r="I44" i="23"/>
  <c r="J44" i="23"/>
  <c r="H44" i="23"/>
  <c r="E44" i="23"/>
  <c r="D44" i="23"/>
  <c r="AO82" i="42"/>
  <c r="AP82" i="42"/>
  <c r="AG82" i="42" s="1"/>
  <c r="Y82" i="42"/>
  <c r="AE82" i="42"/>
  <c r="AC82" i="42"/>
  <c r="AI82" i="42"/>
  <c r="AA82" i="42"/>
  <c r="Z82" i="42"/>
  <c r="AL82" i="42"/>
  <c r="AK82" i="42"/>
  <c r="U139" i="23"/>
  <c r="O139" i="23"/>
  <c r="Q139" i="23"/>
  <c r="R139" i="23"/>
  <c r="T139" i="23"/>
  <c r="M139" i="23"/>
  <c r="N139" i="23"/>
  <c r="P139" i="23"/>
  <c r="S139" i="23"/>
  <c r="G136" i="26"/>
  <c r="C136" i="26"/>
  <c r="D136" i="26"/>
  <c r="K136" i="26"/>
  <c r="J136" i="26"/>
  <c r="I136" i="26"/>
  <c r="E136" i="26"/>
  <c r="H136" i="26"/>
  <c r="F136" i="26"/>
  <c r="AP96" i="28"/>
  <c r="AC96" i="28" s="1"/>
  <c r="AM96" i="28"/>
  <c r="X96" i="28"/>
  <c r="AI96" i="28"/>
  <c r="Y96" i="28"/>
  <c r="AE96" i="28"/>
  <c r="W96" i="28"/>
  <c r="AA96" i="28"/>
  <c r="AD96" i="28"/>
  <c r="AO96" i="28"/>
  <c r="Y134" i="23"/>
  <c r="AP134" i="23"/>
  <c r="AO134" i="23" s="1"/>
  <c r="Z134" i="23"/>
  <c r="AD134" i="23"/>
  <c r="AI134" i="23"/>
  <c r="AH134" i="23"/>
  <c r="AG134" i="23"/>
  <c r="X134" i="23"/>
  <c r="AA134" i="23"/>
  <c r="AF134" i="23"/>
  <c r="AB134" i="23"/>
  <c r="AN134" i="23"/>
  <c r="AC134" i="23"/>
  <c r="AM134" i="23"/>
  <c r="AK134" i="23"/>
  <c r="AP14" i="23"/>
  <c r="AJ14" i="23" s="1"/>
  <c r="AE14" i="23"/>
  <c r="AF14" i="23"/>
  <c r="AA14" i="23"/>
  <c r="Y14" i="23"/>
  <c r="AP160" i="23"/>
  <c r="AO160" i="23" s="1"/>
  <c r="AE160" i="23"/>
  <c r="Z160" i="23"/>
  <c r="AH160" i="23"/>
  <c r="W160" i="23"/>
  <c r="AC160" i="23"/>
  <c r="AN160" i="23"/>
  <c r="Y160" i="23"/>
  <c r="AD160" i="23"/>
  <c r="AG160" i="23"/>
  <c r="D145" i="41"/>
  <c r="E145" i="41"/>
  <c r="I145" i="41"/>
  <c r="F145" i="41"/>
  <c r="J145" i="41"/>
  <c r="G145" i="41"/>
  <c r="K145" i="41"/>
  <c r="H145" i="41"/>
  <c r="C145" i="41"/>
  <c r="AP157" i="41"/>
  <c r="AG157" i="41" s="1"/>
  <c r="AD157" i="41"/>
  <c r="AO157" i="41"/>
  <c r="AN157" i="41"/>
  <c r="AA157" i="41"/>
  <c r="AC157" i="41"/>
  <c r="AL157" i="41"/>
  <c r="Z157" i="41"/>
  <c r="AB157" i="41"/>
  <c r="Y157" i="41"/>
  <c r="AM157" i="41"/>
  <c r="AJ157" i="41"/>
  <c r="AK157" i="41"/>
  <c r="AE157" i="41"/>
  <c r="W157" i="41"/>
  <c r="P95" i="23"/>
  <c r="U95" i="23"/>
  <c r="R95" i="23"/>
  <c r="N95" i="23"/>
  <c r="T95" i="23"/>
  <c r="O95" i="23"/>
  <c r="S95" i="23"/>
  <c r="M95" i="23"/>
  <c r="Q95" i="23"/>
  <c r="K91" i="41"/>
  <c r="D91" i="41"/>
  <c r="F91" i="41"/>
  <c r="H91" i="41"/>
  <c r="J91" i="41"/>
  <c r="G91" i="41"/>
  <c r="I91" i="41"/>
  <c r="E91" i="41"/>
  <c r="C91" i="41"/>
  <c r="H148" i="41"/>
  <c r="F148" i="41"/>
  <c r="C148" i="41"/>
  <c r="E148" i="41"/>
  <c r="K148" i="41"/>
  <c r="I148" i="41"/>
  <c r="G148" i="41"/>
  <c r="D148" i="41"/>
  <c r="J148" i="41"/>
  <c r="AP125" i="42"/>
  <c r="AI125" i="42" s="1"/>
  <c r="AB125" i="42"/>
  <c r="Y125" i="42"/>
  <c r="AL125" i="42"/>
  <c r="AD125" i="42"/>
  <c r="AG125" i="42"/>
  <c r="W125" i="42"/>
  <c r="AF125" i="42"/>
  <c r="AK125" i="42"/>
  <c r="AM125" i="42"/>
  <c r="H18" i="19"/>
  <c r="J18" i="19"/>
  <c r="G18" i="19"/>
  <c r="D18" i="19"/>
  <c r="C18" i="19"/>
  <c r="K18" i="19"/>
  <c r="I18" i="19"/>
  <c r="F18" i="19"/>
  <c r="E18" i="19"/>
  <c r="H149" i="28"/>
  <c r="J149" i="28"/>
  <c r="E149" i="28"/>
  <c r="I149" i="28"/>
  <c r="G149" i="28"/>
  <c r="D149" i="28"/>
  <c r="K149" i="28"/>
  <c r="F149" i="28"/>
  <c r="C149" i="28"/>
  <c r="AI102" i="41"/>
  <c r="AP102" i="41"/>
  <c r="AH102" i="41"/>
  <c r="AK102" i="41"/>
  <c r="Z102" i="41"/>
  <c r="AE102" i="41"/>
  <c r="AL102" i="41"/>
  <c r="AF102" i="41"/>
  <c r="AB102" i="41"/>
  <c r="AJ102" i="41"/>
  <c r="AN102" i="41"/>
  <c r="Y102" i="41"/>
  <c r="AA102" i="41"/>
  <c r="AM102" i="41"/>
  <c r="AO102" i="41"/>
  <c r="AC102" i="41"/>
  <c r="AG102" i="41"/>
  <c r="AD102" i="41"/>
  <c r="X102" i="41"/>
  <c r="W102" i="41"/>
  <c r="H70" i="23"/>
  <c r="E70" i="23"/>
  <c r="K70" i="23"/>
  <c r="C70" i="23"/>
  <c r="F70" i="23"/>
  <c r="D70" i="23"/>
  <c r="J70" i="23"/>
  <c r="G70" i="23"/>
  <c r="I70" i="23"/>
  <c r="K89" i="28"/>
  <c r="H89" i="28"/>
  <c r="G89" i="28"/>
  <c r="C89" i="28"/>
  <c r="D89" i="28"/>
  <c r="E89" i="28"/>
  <c r="F89" i="28"/>
  <c r="I89" i="28"/>
  <c r="J89" i="28"/>
  <c r="E32" i="19"/>
  <c r="J32" i="19"/>
  <c r="D32" i="19"/>
  <c r="F32" i="19"/>
  <c r="G32" i="19"/>
  <c r="C32" i="19"/>
  <c r="K32" i="19"/>
  <c r="H32" i="19"/>
  <c r="I32" i="19"/>
  <c r="H163" i="21"/>
  <c r="C163" i="21"/>
  <c r="F163" i="21"/>
  <c r="I163" i="21"/>
  <c r="D163" i="21"/>
  <c r="K163" i="21"/>
  <c r="E163" i="21"/>
  <c r="G163" i="21"/>
  <c r="J163" i="21"/>
  <c r="AP129" i="41"/>
  <c r="AF129" i="41" s="1"/>
  <c r="AL129" i="41"/>
  <c r="AI129" i="41"/>
  <c r="AE129" i="41"/>
  <c r="AJ129" i="41"/>
  <c r="AC129" i="41"/>
  <c r="AD129" i="41"/>
  <c r="AO129" i="41"/>
  <c r="AA129" i="41"/>
  <c r="G57" i="42"/>
  <c r="I57" i="42"/>
  <c r="F57" i="42"/>
  <c r="J57" i="42"/>
  <c r="E57" i="42"/>
  <c r="K57" i="42"/>
  <c r="D57" i="42"/>
  <c r="C57" i="42"/>
  <c r="H57" i="42"/>
  <c r="I100" i="26"/>
  <c r="E100" i="26"/>
  <c r="K100" i="26"/>
  <c r="F100" i="26"/>
  <c r="G100" i="26"/>
  <c r="C100" i="26"/>
  <c r="D100" i="26"/>
  <c r="J100" i="26"/>
  <c r="H100" i="26"/>
  <c r="F132" i="26"/>
  <c r="D132" i="26"/>
  <c r="C132" i="26"/>
  <c r="E132" i="26"/>
  <c r="H132" i="26"/>
  <c r="I132" i="26"/>
  <c r="G132" i="26"/>
  <c r="K132" i="26"/>
  <c r="J132" i="26"/>
  <c r="G107" i="41"/>
  <c r="E107" i="41"/>
  <c r="J107" i="41"/>
  <c r="C107" i="41"/>
  <c r="H107" i="41"/>
  <c r="F107" i="41"/>
  <c r="I107" i="41"/>
  <c r="K107" i="41"/>
  <c r="D107" i="41"/>
  <c r="U52" i="41"/>
  <c r="M52" i="41"/>
  <c r="Q52" i="41"/>
  <c r="T52" i="41"/>
  <c r="S52" i="41"/>
  <c r="N52" i="41"/>
  <c r="P52" i="41"/>
  <c r="O52" i="41"/>
  <c r="R52" i="41"/>
  <c r="M143" i="41"/>
  <c r="O143" i="41"/>
  <c r="T143" i="41"/>
  <c r="N143" i="41"/>
  <c r="R143" i="41"/>
  <c r="U143" i="41"/>
  <c r="P143" i="41"/>
  <c r="S143" i="41"/>
  <c r="Q143" i="41"/>
  <c r="E124" i="26"/>
  <c r="H124" i="26"/>
  <c r="D124" i="26"/>
  <c r="F124" i="26"/>
  <c r="G124" i="26"/>
  <c r="C124" i="26"/>
  <c r="J124" i="26"/>
  <c r="K124" i="26"/>
  <c r="I124" i="26"/>
  <c r="T70" i="41"/>
  <c r="S70" i="41"/>
  <c r="R70" i="41"/>
  <c r="M70" i="41"/>
  <c r="Q70" i="41"/>
  <c r="O70" i="41"/>
  <c r="N70" i="41"/>
  <c r="P70" i="41"/>
  <c r="U70" i="41"/>
  <c r="AP118" i="23"/>
  <c r="AH118" i="23" s="1"/>
  <c r="X118" i="23"/>
  <c r="AB118" i="23"/>
  <c r="AO118" i="23"/>
  <c r="AJ118" i="23"/>
  <c r="W118" i="23"/>
  <c r="AA118" i="23"/>
  <c r="Z118" i="23"/>
  <c r="AC118" i="23"/>
  <c r="AI118" i="23"/>
  <c r="AD118" i="23"/>
  <c r="AK118" i="23"/>
  <c r="AM118" i="23"/>
  <c r="AG118" i="23"/>
  <c r="AE118" i="23"/>
  <c r="M175" i="23"/>
  <c r="T175" i="23"/>
  <c r="S175" i="23"/>
  <c r="O175" i="23"/>
  <c r="Q175" i="23"/>
  <c r="U175" i="23"/>
  <c r="N175" i="23"/>
  <c r="R175" i="23"/>
  <c r="P175" i="23"/>
  <c r="F168" i="26"/>
  <c r="H168" i="26"/>
  <c r="D168" i="26"/>
  <c r="G168" i="26"/>
  <c r="C168" i="26"/>
  <c r="J168" i="26"/>
  <c r="I168" i="26"/>
  <c r="K168" i="26"/>
  <c r="E168" i="26"/>
  <c r="D102" i="26"/>
  <c r="G102" i="26"/>
  <c r="J102" i="26"/>
  <c r="F102" i="26"/>
  <c r="E102" i="26"/>
  <c r="H102" i="26"/>
  <c r="C102" i="26"/>
  <c r="I102" i="26"/>
  <c r="K102" i="26"/>
  <c r="AK16" i="41"/>
  <c r="AH16" i="41"/>
  <c r="AB16" i="41"/>
  <c r="AP16" i="41"/>
  <c r="Y16" i="41" s="1"/>
  <c r="AC16" i="41"/>
  <c r="AO16" i="41"/>
  <c r="W16" i="41"/>
  <c r="AI16" i="41"/>
  <c r="AN16" i="41"/>
  <c r="X16" i="41"/>
  <c r="AG16" i="41"/>
  <c r="AD16" i="41"/>
  <c r="AL16" i="41"/>
  <c r="AJ16" i="41"/>
  <c r="C86" i="23"/>
  <c r="F86" i="23"/>
  <c r="D86" i="23"/>
  <c r="E86" i="23"/>
  <c r="J86" i="23"/>
  <c r="K86" i="23"/>
  <c r="I86" i="23"/>
  <c r="G86" i="23"/>
  <c r="H86" i="23"/>
  <c r="C46" i="28"/>
  <c r="F46" i="28"/>
  <c r="G46" i="28"/>
  <c r="E46" i="28"/>
  <c r="I46" i="28"/>
  <c r="J46" i="28"/>
  <c r="H46" i="28"/>
  <c r="K46" i="28"/>
  <c r="D46" i="28"/>
  <c r="I93" i="23"/>
  <c r="F93" i="23"/>
  <c r="G93" i="23"/>
  <c r="C93" i="23"/>
  <c r="J93" i="23"/>
  <c r="D93" i="23"/>
  <c r="K93" i="23"/>
  <c r="H93" i="23"/>
  <c r="E93" i="23"/>
  <c r="G12" i="19"/>
  <c r="H12" i="19"/>
  <c r="E12" i="19"/>
  <c r="C12" i="19"/>
  <c r="F12" i="19"/>
  <c r="D12" i="19"/>
  <c r="K12" i="19"/>
  <c r="I12" i="19"/>
  <c r="J12" i="19"/>
  <c r="C41" i="42"/>
  <c r="D41" i="42"/>
  <c r="J41" i="42"/>
  <c r="F41" i="42"/>
  <c r="K41" i="42"/>
  <c r="E41" i="42"/>
  <c r="G41" i="42"/>
  <c r="I41" i="42"/>
  <c r="H41" i="42"/>
  <c r="E125" i="21"/>
  <c r="C125" i="21"/>
  <c r="F125" i="21"/>
  <c r="J125" i="21"/>
  <c r="D125" i="21"/>
  <c r="G125" i="21"/>
  <c r="K125" i="21"/>
  <c r="H125" i="21"/>
  <c r="I125" i="21"/>
  <c r="D127" i="41"/>
  <c r="F127" i="41"/>
  <c r="J127" i="41"/>
  <c r="G127" i="41"/>
  <c r="H127" i="41"/>
  <c r="K127" i="41"/>
  <c r="C127" i="41"/>
  <c r="I127" i="41"/>
  <c r="E127" i="41"/>
  <c r="J97" i="26"/>
  <c r="C97" i="26"/>
  <c r="E97" i="26"/>
  <c r="D97" i="26"/>
  <c r="G97" i="26"/>
  <c r="H97" i="26"/>
  <c r="I97" i="26"/>
  <c r="F97" i="26"/>
  <c r="K97" i="26"/>
  <c r="D40" i="41"/>
  <c r="K40" i="41"/>
  <c r="C40" i="41"/>
  <c r="J40" i="41"/>
  <c r="I40" i="41"/>
  <c r="H40" i="41"/>
  <c r="G40" i="41"/>
  <c r="E40" i="41"/>
  <c r="F40" i="41"/>
  <c r="Q31" i="23"/>
  <c r="S31" i="23"/>
  <c r="T31" i="23"/>
  <c r="P31" i="23"/>
  <c r="O31" i="23"/>
  <c r="U31" i="23"/>
  <c r="N31" i="23"/>
  <c r="R31" i="23"/>
  <c r="M31" i="23"/>
  <c r="G63" i="41"/>
  <c r="D63" i="41"/>
  <c r="C63" i="41"/>
  <c r="K63" i="41"/>
  <c r="H63" i="41"/>
  <c r="J63" i="41"/>
  <c r="I63" i="41"/>
  <c r="F63" i="41"/>
  <c r="E63" i="41"/>
  <c r="Y83" i="40"/>
  <c r="AJ83" i="40"/>
  <c r="Z83" i="40"/>
  <c r="AM83" i="40"/>
  <c r="AC83" i="40"/>
  <c r="AH83" i="40"/>
  <c r="AP83" i="40"/>
  <c r="AG83" i="40" s="1"/>
  <c r="AN83" i="40"/>
  <c r="AI83" i="40"/>
  <c r="AB83" i="40"/>
  <c r="AL83" i="40"/>
  <c r="X83" i="40"/>
  <c r="AD83" i="40"/>
  <c r="AE83" i="40"/>
  <c r="AO83" i="40"/>
  <c r="AA83" i="40"/>
  <c r="AK83" i="40"/>
  <c r="AF83" i="40"/>
  <c r="AP170" i="41"/>
  <c r="AH170" i="41"/>
  <c r="AM170" i="41"/>
  <c r="Y170" i="41"/>
  <c r="AB170" i="41"/>
  <c r="AA170" i="41"/>
  <c r="AN170" i="41"/>
  <c r="AC170" i="41"/>
  <c r="AL170" i="41"/>
  <c r="AJ170" i="41"/>
  <c r="AI170" i="41"/>
  <c r="AG170" i="41"/>
  <c r="AO170" i="41"/>
  <c r="AD170" i="41"/>
  <c r="Z170" i="41"/>
  <c r="W170" i="41"/>
  <c r="AF170" i="41"/>
  <c r="AE170" i="41"/>
  <c r="AK170" i="41"/>
  <c r="X170" i="41"/>
  <c r="H36" i="41"/>
  <c r="D36" i="41"/>
  <c r="E36" i="41"/>
  <c r="I36" i="41"/>
  <c r="C36" i="41"/>
  <c r="G36" i="41"/>
  <c r="K36" i="41"/>
  <c r="F36" i="41"/>
  <c r="J36" i="41"/>
  <c r="I14" i="28"/>
  <c r="E14" i="28"/>
  <c r="C14" i="28"/>
  <c r="H14" i="28"/>
  <c r="J14" i="28"/>
  <c r="G14" i="28"/>
  <c r="D14" i="28"/>
  <c r="K14" i="28"/>
  <c r="F14" i="28"/>
  <c r="AP113" i="40"/>
  <c r="Z113" i="40" s="1"/>
  <c r="AB113" i="40"/>
  <c r="AI113" i="40"/>
  <c r="W113" i="40"/>
  <c r="AP43" i="41"/>
  <c r="AN43" i="41" s="1"/>
  <c r="AK43" i="41"/>
  <c r="AE43" i="41"/>
  <c r="AF43" i="41"/>
  <c r="AJ43" i="41"/>
  <c r="X169" i="40"/>
  <c r="AP169" i="40"/>
  <c r="AH169" i="40"/>
  <c r="AD169" i="40"/>
  <c r="AK169" i="40"/>
  <c r="Z169" i="40"/>
  <c r="AO169" i="40"/>
  <c r="AG169" i="40"/>
  <c r="AE169" i="40"/>
  <c r="AN169" i="40"/>
  <c r="AA169" i="40"/>
  <c r="AJ169" i="40"/>
  <c r="Y169" i="40"/>
  <c r="AB169" i="40"/>
  <c r="W169" i="40"/>
  <c r="AC169" i="40"/>
  <c r="AF169" i="40"/>
  <c r="AI169" i="40"/>
  <c r="AL169" i="40"/>
  <c r="AM169" i="40"/>
  <c r="F153" i="21"/>
  <c r="J153" i="21"/>
  <c r="K153" i="21"/>
  <c r="D153" i="21"/>
  <c r="H153" i="21"/>
  <c r="G153" i="21"/>
  <c r="C153" i="21"/>
  <c r="E153" i="21"/>
  <c r="I153" i="21"/>
  <c r="E94" i="40"/>
  <c r="J94" i="40"/>
  <c r="D94" i="40"/>
  <c r="G94" i="40"/>
  <c r="F94" i="40"/>
  <c r="H94" i="40"/>
  <c r="C94" i="40"/>
  <c r="K94" i="40"/>
  <c r="I94" i="40"/>
  <c r="D44" i="26"/>
  <c r="I44" i="26"/>
  <c r="K44" i="26"/>
  <c r="E44" i="26"/>
  <c r="F44" i="26"/>
  <c r="J44" i="26"/>
  <c r="C44" i="26"/>
  <c r="H44" i="26"/>
  <c r="G44" i="26"/>
  <c r="J31" i="19"/>
  <c r="G31" i="19"/>
  <c r="K31" i="19"/>
  <c r="E31" i="19"/>
  <c r="C31" i="19"/>
  <c r="D31" i="19"/>
  <c r="H31" i="19"/>
  <c r="I31" i="19"/>
  <c r="F31" i="19"/>
  <c r="I103" i="26"/>
  <c r="H103" i="26"/>
  <c r="G103" i="26"/>
  <c r="F103" i="26"/>
  <c r="K103" i="26"/>
  <c r="D103" i="26"/>
  <c r="E103" i="26"/>
  <c r="C103" i="26"/>
  <c r="J103" i="26"/>
  <c r="H53" i="41"/>
  <c r="F53" i="41"/>
  <c r="E53" i="41"/>
  <c r="K53" i="41"/>
  <c r="G53" i="41"/>
  <c r="C53" i="41"/>
  <c r="I53" i="41"/>
  <c r="J53" i="41"/>
  <c r="D53" i="41"/>
  <c r="AP47" i="40"/>
  <c r="AM47" i="40" s="1"/>
  <c r="AI47" i="40"/>
  <c r="AA47" i="40"/>
  <c r="W47" i="40"/>
  <c r="AK47" i="40"/>
  <c r="AO47" i="40"/>
  <c r="AF47" i="40"/>
  <c r="AJ47" i="40"/>
  <c r="AN47" i="40"/>
  <c r="AC47" i="40"/>
  <c r="AD47" i="40"/>
  <c r="AE47" i="40"/>
  <c r="AH47" i="40"/>
  <c r="AG47" i="40"/>
  <c r="Z47" i="40"/>
  <c r="H142" i="40"/>
  <c r="E142" i="40"/>
  <c r="I142" i="40"/>
  <c r="K142" i="40"/>
  <c r="C142" i="40"/>
  <c r="G142" i="40"/>
  <c r="D142" i="40"/>
  <c r="J142" i="40"/>
  <c r="F142" i="40"/>
  <c r="D31" i="42"/>
  <c r="F31" i="42"/>
  <c r="G31" i="42"/>
  <c r="E31" i="42"/>
  <c r="H31" i="42"/>
  <c r="C31" i="42"/>
  <c r="K31" i="42"/>
  <c r="J31" i="42"/>
  <c r="I31" i="42"/>
  <c r="H40" i="26"/>
  <c r="D40" i="26"/>
  <c r="E40" i="26"/>
  <c r="C40" i="26"/>
  <c r="I40" i="26"/>
  <c r="G40" i="26"/>
  <c r="F40" i="26"/>
  <c r="K40" i="26"/>
  <c r="J40" i="26"/>
  <c r="AP116" i="41"/>
  <c r="AE116" i="41" s="1"/>
  <c r="AB116" i="41"/>
  <c r="AF116" i="41"/>
  <c r="AK116" i="41"/>
  <c r="W116" i="41"/>
  <c r="AM116" i="41"/>
  <c r="AO116" i="41"/>
  <c r="Z116" i="41"/>
  <c r="X116" i="41"/>
  <c r="AL116" i="41"/>
  <c r="AN116" i="41"/>
  <c r="AA116" i="41"/>
  <c r="AH116" i="41"/>
  <c r="AG116" i="41"/>
  <c r="AI116" i="41"/>
  <c r="AP94" i="41"/>
  <c r="AD94" i="41" s="1"/>
  <c r="AK94" i="41"/>
  <c r="AA94" i="41"/>
  <c r="Y94" i="41"/>
  <c r="AO94" i="41"/>
  <c r="AP22" i="42"/>
  <c r="AI22" i="42" s="1"/>
  <c r="AE22" i="42"/>
  <c r="AH22" i="42"/>
  <c r="AO22" i="42"/>
  <c r="AJ22" i="42"/>
  <c r="AP76" i="40"/>
  <c r="AD76" i="40" s="1"/>
  <c r="X76" i="40"/>
  <c r="Z76" i="40"/>
  <c r="AL76" i="40"/>
  <c r="C127" i="23"/>
  <c r="J127" i="23"/>
  <c r="K127" i="23"/>
  <c r="I127" i="23"/>
  <c r="E127" i="23"/>
  <c r="H127" i="23"/>
  <c r="D127" i="23"/>
  <c r="G127" i="23"/>
  <c r="F127" i="23"/>
  <c r="AN137" i="42"/>
  <c r="AP137" i="42"/>
  <c r="AG137" i="42" s="1"/>
  <c r="K18" i="23"/>
  <c r="F18" i="23"/>
  <c r="J18" i="23"/>
  <c r="H18" i="23"/>
  <c r="I18" i="23"/>
  <c r="G18" i="23"/>
  <c r="C18" i="23"/>
  <c r="E18" i="23"/>
  <c r="D18" i="23"/>
  <c r="J98" i="23"/>
  <c r="K98" i="23"/>
  <c r="D98" i="23"/>
  <c r="H98" i="23"/>
  <c r="F98" i="23"/>
  <c r="E98" i="23"/>
  <c r="C98" i="23"/>
  <c r="I98" i="23"/>
  <c r="G98" i="23"/>
  <c r="H3" i="42"/>
  <c r="C3" i="42"/>
  <c r="I3" i="42"/>
  <c r="K3" i="42"/>
  <c r="D3" i="42"/>
  <c r="J3" i="42"/>
  <c r="F3" i="42"/>
  <c r="E3" i="42"/>
  <c r="G3" i="42"/>
  <c r="K113" i="42"/>
  <c r="E113" i="42"/>
  <c r="J113" i="42"/>
  <c r="G113" i="42"/>
  <c r="D113" i="42"/>
  <c r="H113" i="42"/>
  <c r="I113" i="42"/>
  <c r="C113" i="42"/>
  <c r="F113" i="42"/>
  <c r="E50" i="42"/>
  <c r="C50" i="42"/>
  <c r="K50" i="42"/>
  <c r="H50" i="42"/>
  <c r="G50" i="42"/>
  <c r="I50" i="42"/>
  <c r="F50" i="42"/>
  <c r="J50" i="42"/>
  <c r="D50" i="42"/>
  <c r="G156" i="42"/>
  <c r="D156" i="42"/>
  <c r="H156" i="42"/>
  <c r="E156" i="42"/>
  <c r="J156" i="42"/>
  <c r="F156" i="42"/>
  <c r="C156" i="42"/>
  <c r="I156" i="42"/>
  <c r="K156" i="42"/>
  <c r="I4" i="19"/>
  <c r="E4" i="19"/>
  <c r="H4" i="19"/>
  <c r="D4" i="19"/>
  <c r="G4" i="19"/>
  <c r="C4" i="19"/>
  <c r="F4" i="19"/>
  <c r="K4" i="19"/>
  <c r="J4" i="19"/>
  <c r="K8" i="26"/>
  <c r="D8" i="26"/>
  <c r="C8" i="26"/>
  <c r="E8" i="26"/>
  <c r="I8" i="26"/>
  <c r="J8" i="26"/>
  <c r="F8" i="26"/>
  <c r="G8" i="26"/>
  <c r="H8" i="26"/>
  <c r="E111" i="23"/>
  <c r="J111" i="23"/>
  <c r="F111" i="23"/>
  <c r="C111" i="23"/>
  <c r="I111" i="23"/>
  <c r="G111" i="23"/>
  <c r="D111" i="23"/>
  <c r="H111" i="23"/>
  <c r="K111" i="23"/>
  <c r="AP51" i="41"/>
  <c r="Z51" i="41" s="1"/>
  <c r="AJ51" i="41"/>
  <c r="Y51" i="41"/>
  <c r="AK51" i="41"/>
  <c r="AL51" i="41"/>
  <c r="H135" i="21"/>
  <c r="F135" i="21"/>
  <c r="E135" i="21"/>
  <c r="I135" i="21"/>
  <c r="G135" i="21"/>
  <c r="C135" i="21"/>
  <c r="D135" i="21"/>
  <c r="J135" i="21"/>
  <c r="K135" i="21"/>
  <c r="H123" i="26"/>
  <c r="C123" i="26"/>
  <c r="G123" i="26"/>
  <c r="D123" i="26"/>
  <c r="K123" i="26"/>
  <c r="I123" i="26"/>
  <c r="E123" i="26"/>
  <c r="J123" i="26"/>
  <c r="F123" i="26"/>
  <c r="Y5" i="42"/>
  <c r="AP5" i="42"/>
  <c r="AL5" i="42" s="1"/>
  <c r="AM5" i="42"/>
  <c r="AF5" i="42"/>
  <c r="AJ5" i="42"/>
  <c r="AG5" i="42"/>
  <c r="AH5" i="42"/>
  <c r="X5" i="42"/>
  <c r="AE5" i="42"/>
  <c r="W5" i="42"/>
  <c r="AA5" i="42"/>
  <c r="AC5" i="42"/>
  <c r="Z5" i="42"/>
  <c r="AK5" i="42"/>
  <c r="AO5" i="42"/>
  <c r="F97" i="21"/>
  <c r="J97" i="21"/>
  <c r="H97" i="21"/>
  <c r="E97" i="21"/>
  <c r="K97" i="21"/>
  <c r="D97" i="21"/>
  <c r="C97" i="21"/>
  <c r="G97" i="21"/>
  <c r="I97" i="21"/>
  <c r="F126" i="42"/>
  <c r="C126" i="42"/>
  <c r="G126" i="42"/>
  <c r="H126" i="42"/>
  <c r="E126" i="42"/>
  <c r="K126" i="42"/>
  <c r="I126" i="42"/>
  <c r="J126" i="42"/>
  <c r="D126" i="42"/>
  <c r="AP15" i="40"/>
  <c r="AA15" i="40" s="1"/>
  <c r="Y15" i="40"/>
  <c r="AD15" i="40"/>
  <c r="AM15" i="40"/>
  <c r="AB15" i="40"/>
  <c r="J65" i="21"/>
  <c r="C65" i="21"/>
  <c r="G65" i="21"/>
  <c r="D65" i="21"/>
  <c r="K65" i="21"/>
  <c r="H65" i="21"/>
  <c r="E65" i="21"/>
  <c r="I65" i="21"/>
  <c r="F65" i="21"/>
  <c r="AP158" i="41"/>
  <c r="AD158" i="41" s="1"/>
  <c r="AB158" i="41"/>
  <c r="AH158" i="41"/>
  <c r="AM158" i="41"/>
  <c r="Z158" i="41"/>
  <c r="AG158" i="41"/>
  <c r="X158" i="41"/>
  <c r="Y158" i="41"/>
  <c r="AA158" i="41"/>
  <c r="O19" i="23"/>
  <c r="N19" i="23"/>
  <c r="T19" i="23"/>
  <c r="S19" i="23"/>
  <c r="U19" i="23"/>
  <c r="Q19" i="23"/>
  <c r="R19" i="23"/>
  <c r="P19" i="23"/>
  <c r="M19" i="23"/>
  <c r="AP105" i="40"/>
  <c r="AG105" i="40" s="1"/>
  <c r="AL105" i="40"/>
  <c r="AB105" i="40"/>
  <c r="AO105" i="40"/>
  <c r="W105" i="40"/>
  <c r="AC105" i="40"/>
  <c r="Y105" i="40"/>
  <c r="AD105" i="40"/>
  <c r="Z105" i="40"/>
  <c r="AA105" i="40"/>
  <c r="AK105" i="40"/>
  <c r="AI105" i="40"/>
  <c r="X105" i="40"/>
  <c r="AN105" i="40"/>
  <c r="AM105" i="40"/>
  <c r="AP47" i="41"/>
  <c r="AN47" i="41" s="1"/>
  <c r="AA47" i="41"/>
  <c r="AB47" i="41"/>
  <c r="Z47" i="41"/>
  <c r="AK47" i="41"/>
  <c r="AE47" i="41"/>
  <c r="AF47" i="41"/>
  <c r="Y47" i="41"/>
  <c r="AG47" i="41"/>
  <c r="AD47" i="41"/>
  <c r="AI47" i="41"/>
  <c r="AM47" i="41"/>
  <c r="AH47" i="41"/>
  <c r="AJ47" i="41"/>
  <c r="AC47" i="41"/>
  <c r="AP165" i="41"/>
  <c r="AO165" i="41" s="1"/>
  <c r="AG165" i="41"/>
  <c r="AC165" i="41"/>
  <c r="AK165" i="41"/>
  <c r="AE165" i="41"/>
  <c r="AD165" i="41"/>
  <c r="AI165" i="41"/>
  <c r="AJ165" i="41"/>
  <c r="AL165" i="41"/>
  <c r="AB165" i="41"/>
  <c r="AH165" i="41"/>
  <c r="AA165" i="41"/>
  <c r="AM165" i="41"/>
  <c r="AN165" i="41"/>
  <c r="X165" i="41"/>
  <c r="G81" i="40"/>
  <c r="J81" i="40"/>
  <c r="H81" i="40"/>
  <c r="K81" i="40"/>
  <c r="C81" i="40"/>
  <c r="D81" i="40"/>
  <c r="F81" i="40"/>
  <c r="E81" i="40"/>
  <c r="I81" i="40"/>
  <c r="K120" i="42"/>
  <c r="C120" i="42"/>
  <c r="J120" i="42"/>
  <c r="F120" i="42"/>
  <c r="E120" i="42"/>
  <c r="H120" i="42"/>
  <c r="D120" i="42"/>
  <c r="I120" i="42"/>
  <c r="G120" i="42"/>
  <c r="AN54" i="41"/>
  <c r="AI54" i="41"/>
  <c r="AL54" i="41"/>
  <c r="AP54" i="41"/>
  <c r="W54" i="41"/>
  <c r="Z54" i="41"/>
  <c r="AK54" i="41"/>
  <c r="AM54" i="41"/>
  <c r="AJ54" i="41"/>
  <c r="Y54" i="41"/>
  <c r="AD54" i="41"/>
  <c r="AE54" i="41"/>
  <c r="AA54" i="41"/>
  <c r="AH54" i="41"/>
  <c r="X54" i="41"/>
  <c r="AF54" i="41"/>
  <c r="AO54" i="41"/>
  <c r="AB54" i="41"/>
  <c r="AG54" i="41"/>
  <c r="AC54" i="41"/>
  <c r="AP39" i="42"/>
  <c r="AN39" i="42" s="1"/>
  <c r="AA39" i="42"/>
  <c r="W39" i="42"/>
  <c r="AC39" i="42"/>
  <c r="AL39" i="42"/>
  <c r="AE39" i="42"/>
  <c r="AM39" i="42"/>
  <c r="AH39" i="42"/>
  <c r="Z39" i="42"/>
  <c r="AF39" i="42"/>
  <c r="AP114" i="42"/>
  <c r="AC114" i="42" s="1"/>
  <c r="AL114" i="42"/>
  <c r="AO114" i="42"/>
  <c r="AH114" i="42"/>
  <c r="Z114" i="42"/>
  <c r="AF114" i="42"/>
  <c r="AG114" i="42"/>
  <c r="W114" i="42"/>
  <c r="AD114" i="42"/>
  <c r="AE114" i="42"/>
  <c r="AK114" i="42"/>
  <c r="AA114" i="42"/>
  <c r="AN114" i="42"/>
  <c r="AI114" i="42"/>
  <c r="Y114" i="42"/>
  <c r="AJ113" i="42"/>
  <c r="AP113" i="42"/>
  <c r="W113" i="42"/>
  <c r="AD113" i="42"/>
  <c r="AI113" i="42"/>
  <c r="AB113" i="42"/>
  <c r="AC113" i="42"/>
  <c r="AM113" i="42"/>
  <c r="X113" i="42"/>
  <c r="AE113" i="42"/>
  <c r="AK113" i="42"/>
  <c r="AO113" i="42"/>
  <c r="Z113" i="42"/>
  <c r="AF113" i="42"/>
  <c r="AG113" i="42"/>
  <c r="Y113" i="42"/>
  <c r="AL113" i="42"/>
  <c r="AN113" i="42"/>
  <c r="AA113" i="42"/>
  <c r="AH113" i="42"/>
  <c r="AP28" i="42"/>
  <c r="Z28" i="42"/>
  <c r="AC28" i="42"/>
  <c r="AN28" i="42"/>
  <c r="Y28" i="42"/>
  <c r="AA28" i="42"/>
  <c r="AH28" i="42"/>
  <c r="AF28" i="42"/>
  <c r="AG28" i="42"/>
  <c r="AM28" i="42"/>
  <c r="AL28" i="42"/>
  <c r="AD28" i="42"/>
  <c r="W28" i="42"/>
  <c r="X28" i="42"/>
  <c r="AB28" i="42"/>
  <c r="AJ28" i="42"/>
  <c r="AO28" i="42"/>
  <c r="AE28" i="42"/>
  <c r="AI28" i="42"/>
  <c r="AK28" i="42"/>
  <c r="AP118" i="40"/>
  <c r="Z118" i="40"/>
  <c r="X118" i="40"/>
  <c r="AJ118" i="40"/>
  <c r="AD118" i="40"/>
  <c r="W118" i="40"/>
  <c r="AB118" i="40"/>
  <c r="AO118" i="40"/>
  <c r="AM118" i="40"/>
  <c r="Y118" i="40"/>
  <c r="AA118" i="40"/>
  <c r="AF118" i="40"/>
  <c r="AN118" i="40"/>
  <c r="AG118" i="40"/>
  <c r="AH118" i="40"/>
  <c r="AC118" i="40"/>
  <c r="AE118" i="40"/>
  <c r="AL118" i="40"/>
  <c r="AK118" i="40"/>
  <c r="AI118" i="40"/>
  <c r="H19" i="41"/>
  <c r="J19" i="41"/>
  <c r="G19" i="41"/>
  <c r="I19" i="41"/>
  <c r="E19" i="41"/>
  <c r="K19" i="41"/>
  <c r="F19" i="41"/>
  <c r="C19" i="41"/>
  <c r="D19" i="41"/>
  <c r="F13" i="41"/>
  <c r="H13" i="41"/>
  <c r="C13" i="41"/>
  <c r="G13" i="41"/>
  <c r="I13" i="41"/>
  <c r="K13" i="41"/>
  <c r="D13" i="41"/>
  <c r="E13" i="41"/>
  <c r="J13" i="41"/>
  <c r="AP46" i="41"/>
  <c r="AA46" i="41" s="1"/>
  <c r="AD46" i="41"/>
  <c r="AC46" i="41"/>
  <c r="AH46" i="41"/>
  <c r="Y46" i="41"/>
  <c r="AN46" i="41"/>
  <c r="AJ46" i="41"/>
  <c r="AB46" i="41"/>
  <c r="Z46" i="41"/>
  <c r="AG46" i="41"/>
  <c r="X46" i="41"/>
  <c r="AO46" i="41"/>
  <c r="AK46" i="41"/>
  <c r="W46" i="41"/>
  <c r="AL46" i="41"/>
  <c r="F62" i="41"/>
  <c r="K62" i="41"/>
  <c r="G62" i="41"/>
  <c r="D62" i="41"/>
  <c r="I62" i="41"/>
  <c r="E62" i="41"/>
  <c r="H62" i="41"/>
  <c r="C62" i="41"/>
  <c r="J62" i="41"/>
  <c r="D104" i="28"/>
  <c r="C104" i="28"/>
  <c r="K104" i="28"/>
  <c r="F104" i="28"/>
  <c r="J104" i="28"/>
  <c r="E104" i="28"/>
  <c r="G104" i="28"/>
  <c r="H104" i="28"/>
  <c r="I104" i="28"/>
  <c r="H164" i="40"/>
  <c r="I164" i="40"/>
  <c r="K164" i="40"/>
  <c r="F164" i="40"/>
  <c r="J164" i="40"/>
  <c r="E164" i="40"/>
  <c r="D164" i="40"/>
  <c r="G164" i="40"/>
  <c r="C164" i="40"/>
  <c r="D8" i="41"/>
  <c r="I8" i="41"/>
  <c r="C8" i="41"/>
  <c r="F8" i="41"/>
  <c r="H8" i="41"/>
  <c r="J8" i="41"/>
  <c r="E8" i="41"/>
  <c r="K8" i="41"/>
  <c r="G8" i="41"/>
  <c r="AP49" i="41"/>
  <c r="AM49" i="41" s="1"/>
  <c r="AJ49" i="41"/>
  <c r="W49" i="41"/>
  <c r="X49" i="41"/>
  <c r="E150" i="26"/>
  <c r="K150" i="26"/>
  <c r="F150" i="26"/>
  <c r="D150" i="26"/>
  <c r="I150" i="26"/>
  <c r="J150" i="26"/>
  <c r="G150" i="26"/>
  <c r="C150" i="26"/>
  <c r="H150" i="26"/>
  <c r="H123" i="23"/>
  <c r="J123" i="23"/>
  <c r="E123" i="23"/>
  <c r="F123" i="23"/>
  <c r="I123" i="23"/>
  <c r="D123" i="23"/>
  <c r="G123" i="23"/>
  <c r="C123" i="23"/>
  <c r="K123" i="23"/>
  <c r="J21" i="28"/>
  <c r="C21" i="28"/>
  <c r="I21" i="28"/>
  <c r="H21" i="28"/>
  <c r="D21" i="28"/>
  <c r="F21" i="28"/>
  <c r="E21" i="28"/>
  <c r="G21" i="28"/>
  <c r="K21" i="28"/>
  <c r="G101" i="42"/>
  <c r="H101" i="42"/>
  <c r="I101" i="42"/>
  <c r="J101" i="42"/>
  <c r="D101" i="42"/>
  <c r="K101" i="42"/>
  <c r="E101" i="42"/>
  <c r="C101" i="42"/>
  <c r="F101" i="42"/>
  <c r="D11" i="41"/>
  <c r="C11" i="41"/>
  <c r="K11" i="41"/>
  <c r="E11" i="41"/>
  <c r="F11" i="41"/>
  <c r="G11" i="41"/>
  <c r="H11" i="41"/>
  <c r="I11" i="41"/>
  <c r="J11" i="41"/>
  <c r="G42" i="26"/>
  <c r="F42" i="26"/>
  <c r="I42" i="26"/>
  <c r="H42" i="26"/>
  <c r="D42" i="26"/>
  <c r="E42" i="26"/>
  <c r="K42" i="26"/>
  <c r="C42" i="26"/>
  <c r="J42" i="26"/>
  <c r="AP9" i="40"/>
  <c r="AO9" i="40" s="1"/>
  <c r="AM9" i="40"/>
  <c r="AA9" i="40"/>
  <c r="AP115" i="41"/>
  <c r="AB115" i="41" s="1"/>
  <c r="AO115" i="41"/>
  <c r="AC115" i="41"/>
  <c r="AM115" i="41"/>
  <c r="W115" i="41"/>
  <c r="C74" i="41"/>
  <c r="F74" i="41"/>
  <c r="J74" i="41"/>
  <c r="E74" i="41"/>
  <c r="G74" i="41"/>
  <c r="H74" i="41"/>
  <c r="I74" i="41"/>
  <c r="D74" i="41"/>
  <c r="K74" i="41"/>
  <c r="K55" i="23"/>
  <c r="D55" i="23"/>
  <c r="I55" i="23"/>
  <c r="C55" i="23"/>
  <c r="F55" i="23"/>
  <c r="J55" i="23"/>
  <c r="G55" i="23"/>
  <c r="E55" i="23"/>
  <c r="H55" i="23"/>
  <c r="G111" i="26"/>
  <c r="K111" i="26"/>
  <c r="J111" i="26"/>
  <c r="F111" i="26"/>
  <c r="I111" i="26"/>
  <c r="D111" i="26"/>
  <c r="C111" i="26"/>
  <c r="E111" i="26"/>
  <c r="H111" i="26"/>
  <c r="E53" i="40"/>
  <c r="D53" i="40"/>
  <c r="K53" i="40"/>
  <c r="H53" i="40"/>
  <c r="F53" i="40"/>
  <c r="I53" i="40"/>
  <c r="G53" i="40"/>
  <c r="J53" i="40"/>
  <c r="C53" i="40"/>
  <c r="AP88" i="42"/>
  <c r="AO88" i="42"/>
  <c r="X88" i="42"/>
  <c r="AN88" i="42"/>
  <c r="AE88" i="42"/>
  <c r="W88" i="42"/>
  <c r="AJ88" i="42"/>
  <c r="AL88" i="42"/>
  <c r="AB88" i="42"/>
  <c r="AC88" i="42"/>
  <c r="AI88" i="42"/>
  <c r="Y88" i="42"/>
  <c r="Z88" i="42"/>
  <c r="AK88" i="42"/>
  <c r="AM88" i="42"/>
  <c r="AH88" i="42"/>
  <c r="AA88" i="42"/>
  <c r="AF88" i="42"/>
  <c r="AG88" i="42"/>
  <c r="AD88" i="42"/>
  <c r="F119" i="21"/>
  <c r="I119" i="21"/>
  <c r="H119" i="21"/>
  <c r="J119" i="21"/>
  <c r="E119" i="21"/>
  <c r="D119" i="21"/>
  <c r="K119" i="21"/>
  <c r="C119" i="21"/>
  <c r="G119" i="21"/>
  <c r="I66" i="26"/>
  <c r="J66" i="26"/>
  <c r="C66" i="26"/>
  <c r="D66" i="26"/>
  <c r="H66" i="26"/>
  <c r="F66" i="26"/>
  <c r="K66" i="26"/>
  <c r="E66" i="26"/>
  <c r="G66" i="26"/>
  <c r="E156" i="28"/>
  <c r="K156" i="28"/>
  <c r="J156" i="28"/>
  <c r="G156" i="28"/>
  <c r="F156" i="28"/>
  <c r="C156" i="28"/>
  <c r="I156" i="28"/>
  <c r="H156" i="28"/>
  <c r="D156" i="28"/>
  <c r="H130" i="40"/>
  <c r="J130" i="40"/>
  <c r="E130" i="40"/>
  <c r="I130" i="40"/>
  <c r="G130" i="40"/>
  <c r="C130" i="40"/>
  <c r="D130" i="40"/>
  <c r="K130" i="40"/>
  <c r="F130" i="40"/>
  <c r="K98" i="28"/>
  <c r="J98" i="28"/>
  <c r="E98" i="28"/>
  <c r="D98" i="28"/>
  <c r="G98" i="28"/>
  <c r="F98" i="28"/>
  <c r="I98" i="28"/>
  <c r="H98" i="28"/>
  <c r="C98" i="28"/>
  <c r="I8" i="28"/>
  <c r="G8" i="28"/>
  <c r="J8" i="28"/>
  <c r="F8" i="28"/>
  <c r="E8" i="28"/>
  <c r="D8" i="28"/>
  <c r="K8" i="28"/>
  <c r="C8" i="28"/>
  <c r="H8" i="28"/>
  <c r="AP44" i="42"/>
  <c r="W44" i="42" s="1"/>
  <c r="X44" i="42"/>
  <c r="AL44" i="42"/>
  <c r="AI44" i="42"/>
  <c r="J12" i="26"/>
  <c r="D12" i="26"/>
  <c r="G12" i="26"/>
  <c r="C12" i="26"/>
  <c r="F12" i="26"/>
  <c r="E12" i="26"/>
  <c r="I12" i="26"/>
  <c r="K12" i="26"/>
  <c r="H12" i="26"/>
  <c r="G126" i="21"/>
  <c r="C126" i="21"/>
  <c r="I126" i="21"/>
  <c r="E126" i="21"/>
  <c r="K126" i="21"/>
  <c r="F126" i="21"/>
  <c r="J126" i="21"/>
  <c r="D126" i="21"/>
  <c r="H126" i="21"/>
  <c r="E65" i="28"/>
  <c r="K65" i="28"/>
  <c r="D65" i="28"/>
  <c r="F65" i="28"/>
  <c r="I65" i="28"/>
  <c r="J65" i="28"/>
  <c r="H65" i="28"/>
  <c r="C65" i="28"/>
  <c r="G65" i="28"/>
  <c r="AJ72" i="42"/>
  <c r="Y72" i="42"/>
  <c r="AF72" i="42"/>
  <c r="W72" i="42"/>
  <c r="AN72" i="42"/>
  <c r="AP72" i="42"/>
  <c r="AA72" i="42" s="1"/>
  <c r="AO72" i="42"/>
  <c r="AM72" i="42"/>
  <c r="AE72" i="42"/>
  <c r="AH72" i="42"/>
  <c r="AB72" i="42"/>
  <c r="AK72" i="42"/>
  <c r="X72" i="42"/>
  <c r="AI72" i="42"/>
  <c r="Z72" i="42"/>
  <c r="AC72" i="42"/>
  <c r="AD72" i="42"/>
  <c r="AL72" i="42"/>
  <c r="AG72" i="42"/>
  <c r="C51" i="40"/>
  <c r="F51" i="40"/>
  <c r="E51" i="40"/>
  <c r="H51" i="40"/>
  <c r="I51" i="40"/>
  <c r="D51" i="40"/>
  <c r="G51" i="40"/>
  <c r="J51" i="40"/>
  <c r="K51" i="40"/>
  <c r="K9" i="19"/>
  <c r="E9" i="19"/>
  <c r="F9" i="19"/>
  <c r="H9" i="19"/>
  <c r="J9" i="19"/>
  <c r="C9" i="19"/>
  <c r="D9" i="19"/>
  <c r="I9" i="19"/>
  <c r="G9" i="19"/>
  <c r="I118" i="40"/>
  <c r="D118" i="40"/>
  <c r="K118" i="40"/>
  <c r="H118" i="40"/>
  <c r="F118" i="40"/>
  <c r="E118" i="40"/>
  <c r="G118" i="40"/>
  <c r="J118" i="40"/>
  <c r="C118" i="40"/>
  <c r="K144" i="41"/>
  <c r="F144" i="41"/>
  <c r="D144" i="41"/>
  <c r="H144" i="41"/>
  <c r="J144" i="41"/>
  <c r="E144" i="41"/>
  <c r="G144" i="41"/>
  <c r="I144" i="41"/>
  <c r="C144" i="41"/>
  <c r="J109" i="21"/>
  <c r="E109" i="21"/>
  <c r="H109" i="21"/>
  <c r="I109" i="21"/>
  <c r="D109" i="21"/>
  <c r="F109" i="21"/>
  <c r="K109" i="21"/>
  <c r="C109" i="21"/>
  <c r="G109" i="21"/>
  <c r="AP29" i="41"/>
  <c r="AG29" i="41" s="1"/>
  <c r="AM29" i="41"/>
  <c r="AC29" i="41"/>
  <c r="AB29" i="41"/>
  <c r="J163" i="41"/>
  <c r="C163" i="41"/>
  <c r="D163" i="41"/>
  <c r="E163" i="41"/>
  <c r="K163" i="41"/>
  <c r="F163" i="41"/>
  <c r="I163" i="41"/>
  <c r="H163" i="41"/>
  <c r="G163" i="41"/>
  <c r="X126" i="40"/>
  <c r="AP126" i="40"/>
  <c r="AJ126" i="40" s="1"/>
  <c r="AF126" i="40"/>
  <c r="AB126" i="40"/>
  <c r="Z126" i="40"/>
  <c r="AH126" i="40"/>
  <c r="AC126" i="40"/>
  <c r="AE126" i="40"/>
  <c r="AN126" i="40"/>
  <c r="AK126" i="40"/>
  <c r="O81" i="23"/>
  <c r="S81" i="23"/>
  <c r="M81" i="23"/>
  <c r="U81" i="23"/>
  <c r="Q81" i="23"/>
  <c r="R81" i="23"/>
  <c r="P81" i="23"/>
  <c r="N81" i="23"/>
  <c r="T81" i="23"/>
  <c r="K168" i="41"/>
  <c r="J168" i="41"/>
  <c r="F168" i="41"/>
  <c r="C168" i="41"/>
  <c r="H168" i="41"/>
  <c r="G168" i="41"/>
  <c r="D168" i="41"/>
  <c r="I168" i="41"/>
  <c r="E168" i="41"/>
  <c r="E113" i="40"/>
  <c r="H113" i="40"/>
  <c r="C113" i="40"/>
  <c r="K113" i="40"/>
  <c r="F113" i="40"/>
  <c r="G113" i="40"/>
  <c r="J113" i="40"/>
  <c r="D113" i="40"/>
  <c r="I113" i="40"/>
  <c r="AP173" i="42"/>
  <c r="AG173" i="42" s="1"/>
  <c r="Z173" i="42"/>
  <c r="AO173" i="42"/>
  <c r="AI173" i="42"/>
  <c r="AB173" i="42"/>
  <c r="AC173" i="42"/>
  <c r="X173" i="42"/>
  <c r="AF173" i="42"/>
  <c r="AJ173" i="42"/>
  <c r="AH173" i="42"/>
  <c r="I24" i="23"/>
  <c r="F24" i="23"/>
  <c r="C24" i="23"/>
  <c r="G24" i="23"/>
  <c r="H24" i="23"/>
  <c r="D24" i="23"/>
  <c r="K24" i="23"/>
  <c r="J24" i="23"/>
  <c r="E24" i="23"/>
  <c r="H7" i="19"/>
  <c r="J7" i="19"/>
  <c r="K7" i="19"/>
  <c r="C7" i="19"/>
  <c r="G7" i="19"/>
  <c r="F7" i="19"/>
  <c r="I7" i="19"/>
  <c r="E7" i="19"/>
  <c r="D7" i="19"/>
  <c r="J48" i="40"/>
  <c r="G48" i="40"/>
  <c r="I48" i="40"/>
  <c r="H48" i="40"/>
  <c r="C48" i="40"/>
  <c r="F48" i="40"/>
  <c r="K48" i="40"/>
  <c r="E48" i="40"/>
  <c r="D48" i="40"/>
  <c r="C160" i="21"/>
  <c r="E160" i="21"/>
  <c r="F160" i="21"/>
  <c r="H160" i="21"/>
  <c r="J160" i="21"/>
  <c r="K160" i="21"/>
  <c r="G160" i="21"/>
  <c r="D160" i="21"/>
  <c r="I160" i="21"/>
  <c r="I73" i="23"/>
  <c r="K73" i="23"/>
  <c r="E73" i="23"/>
  <c r="C73" i="23"/>
  <c r="D73" i="23"/>
  <c r="F73" i="23"/>
  <c r="J73" i="23"/>
  <c r="G73" i="23"/>
  <c r="H73" i="23"/>
  <c r="G92" i="21"/>
  <c r="J92" i="21"/>
  <c r="F92" i="21"/>
  <c r="I92" i="21"/>
  <c r="K92" i="21"/>
  <c r="E92" i="21"/>
  <c r="D92" i="21"/>
  <c r="C92" i="21"/>
  <c r="H92" i="21"/>
  <c r="I121" i="23"/>
  <c r="E121" i="23"/>
  <c r="K121" i="23"/>
  <c r="C121" i="23"/>
  <c r="D121" i="23"/>
  <c r="F121" i="23"/>
  <c r="J121" i="23"/>
  <c r="H121" i="23"/>
  <c r="G121" i="23"/>
  <c r="Z62" i="41"/>
  <c r="AP62" i="41"/>
  <c r="AN62" i="41" s="1"/>
  <c r="AK62" i="41"/>
  <c r="AB62" i="41"/>
  <c r="X62" i="41"/>
  <c r="AI62" i="41"/>
  <c r="AE62" i="41"/>
  <c r="AG62" i="41"/>
  <c r="AC62" i="41"/>
  <c r="AP10" i="40"/>
  <c r="AH10" i="40" s="1"/>
  <c r="X10" i="40"/>
  <c r="AJ10" i="40"/>
  <c r="AG10" i="40"/>
  <c r="Z10" i="40"/>
  <c r="AL10" i="40"/>
  <c r="Y10" i="40"/>
  <c r="W10" i="40"/>
  <c r="AA10" i="40"/>
  <c r="AF10" i="40"/>
  <c r="AP177" i="40"/>
  <c r="AG177" i="40" s="1"/>
  <c r="X177" i="40"/>
  <c r="AN177" i="40"/>
  <c r="AJ177" i="40"/>
  <c r="AL177" i="40"/>
  <c r="W177" i="40"/>
  <c r="AK177" i="40"/>
  <c r="AE177" i="40"/>
  <c r="Z177" i="40"/>
  <c r="AA177" i="40"/>
  <c r="AP35" i="40"/>
  <c r="AK35" i="40" s="1"/>
  <c r="AP66" i="41"/>
  <c r="AI66" i="41" s="1"/>
  <c r="AD66" i="41"/>
  <c r="AK66" i="41"/>
  <c r="AF66" i="41"/>
  <c r="AO66" i="41"/>
  <c r="AA66" i="41"/>
  <c r="AE66" i="41"/>
  <c r="Z66" i="41"/>
  <c r="Y66" i="41"/>
  <c r="AG66" i="41"/>
  <c r="Y103" i="40"/>
  <c r="AP103" i="40"/>
  <c r="AM103" i="40" s="1"/>
  <c r="AF103" i="40"/>
  <c r="AI103" i="40"/>
  <c r="AC103" i="40"/>
  <c r="AJ103" i="40"/>
  <c r="AK103" i="40"/>
  <c r="AD103" i="40"/>
  <c r="X103" i="40"/>
  <c r="AG103" i="40"/>
  <c r="AO103" i="40"/>
  <c r="AA103" i="40"/>
  <c r="AE103" i="40"/>
  <c r="AB103" i="40"/>
  <c r="W103" i="40"/>
  <c r="E20" i="19"/>
  <c r="J20" i="19"/>
  <c r="H20" i="19"/>
  <c r="D20" i="19"/>
  <c r="C20" i="19"/>
  <c r="F20" i="19"/>
  <c r="G20" i="19"/>
  <c r="K20" i="19"/>
  <c r="I20" i="19"/>
  <c r="AP152" i="41"/>
  <c r="X152" i="41" s="1"/>
  <c r="AN152" i="41"/>
  <c r="W152" i="41"/>
  <c r="AD152" i="41"/>
  <c r="AC152" i="41"/>
  <c r="AG152" i="41"/>
  <c r="AH152" i="41"/>
  <c r="AF152" i="41"/>
  <c r="AE152" i="41"/>
  <c r="AK152" i="41"/>
  <c r="AI152" i="41"/>
  <c r="AM152" i="41"/>
  <c r="AB152" i="41"/>
  <c r="AL152" i="41"/>
  <c r="AJ152" i="41"/>
  <c r="AE12" i="40"/>
  <c r="AP12" i="40"/>
  <c r="AM12" i="40" s="1"/>
  <c r="AA12" i="40"/>
  <c r="Z12" i="40"/>
  <c r="AD12" i="40"/>
  <c r="AL12" i="40"/>
  <c r="AN12" i="40"/>
  <c r="AH12" i="40"/>
  <c r="AO12" i="40"/>
  <c r="X12" i="40"/>
  <c r="AF56" i="40"/>
  <c r="AP56" i="40"/>
  <c r="AM56" i="40"/>
  <c r="AA56" i="40"/>
  <c r="AG56" i="40"/>
  <c r="AK56" i="40"/>
  <c r="Z56" i="40"/>
  <c r="X56" i="40"/>
  <c r="AI56" i="40"/>
  <c r="AD56" i="40"/>
  <c r="AL56" i="40"/>
  <c r="Y56" i="40"/>
  <c r="AO56" i="40"/>
  <c r="AE56" i="40"/>
  <c r="AB56" i="40"/>
  <c r="AC56" i="40"/>
  <c r="AN56" i="40"/>
  <c r="AJ56" i="40"/>
  <c r="AH56" i="40"/>
  <c r="W56" i="40"/>
  <c r="AP145" i="41"/>
  <c r="AN145" i="41" s="1"/>
  <c r="AA145" i="41"/>
  <c r="X145" i="41"/>
  <c r="AK145" i="41"/>
  <c r="AO145" i="41"/>
  <c r="AP122" i="42"/>
  <c r="Y122" i="42"/>
  <c r="Z122" i="42"/>
  <c r="AD122" i="42"/>
  <c r="AF122" i="42"/>
  <c r="AL122" i="42"/>
  <c r="X122" i="42"/>
  <c r="AH122" i="42"/>
  <c r="AE122" i="42"/>
  <c r="AA122" i="42"/>
  <c r="AB122" i="42"/>
  <c r="AJ122" i="42"/>
  <c r="W122" i="42"/>
  <c r="AM122" i="42"/>
  <c r="AI122" i="42"/>
  <c r="AG122" i="42"/>
  <c r="AK122" i="42"/>
  <c r="AN122" i="42"/>
  <c r="AC122" i="42"/>
  <c r="AO122" i="42"/>
  <c r="H35" i="28"/>
  <c r="C35" i="28"/>
  <c r="G35" i="28"/>
  <c r="I35" i="28"/>
  <c r="K35" i="28"/>
  <c r="D35" i="28"/>
  <c r="J35" i="28"/>
  <c r="E35" i="28"/>
  <c r="F35" i="28"/>
  <c r="E83" i="23"/>
  <c r="I83" i="23"/>
  <c r="J83" i="23"/>
  <c r="H83" i="23"/>
  <c r="F83" i="23"/>
  <c r="D83" i="23"/>
  <c r="G83" i="23"/>
  <c r="C83" i="23"/>
  <c r="K83" i="23"/>
  <c r="AP168" i="42"/>
  <c r="AJ168" i="42"/>
  <c r="Y168" i="42"/>
  <c r="Z168" i="42"/>
  <c r="W168" i="42"/>
  <c r="X168" i="42"/>
  <c r="AC168" i="42"/>
  <c r="AF168" i="42"/>
  <c r="AE168" i="42"/>
  <c r="AD168" i="42"/>
  <c r="AM168" i="42"/>
  <c r="AA168" i="42"/>
  <c r="AH168" i="42"/>
  <c r="AK168" i="42"/>
  <c r="AG168" i="42"/>
  <c r="AI168" i="42"/>
  <c r="AN168" i="42"/>
  <c r="AB168" i="42"/>
  <c r="AO168" i="42"/>
  <c r="AL168" i="42"/>
  <c r="E107" i="23"/>
  <c r="G107" i="23"/>
  <c r="F107" i="23"/>
  <c r="D107" i="23"/>
  <c r="H107" i="23"/>
  <c r="C107" i="23"/>
  <c r="I107" i="23"/>
  <c r="J107" i="23"/>
  <c r="K107" i="23"/>
  <c r="K14" i="40"/>
  <c r="H14" i="40"/>
  <c r="G14" i="40"/>
  <c r="C14" i="40"/>
  <c r="J14" i="40"/>
  <c r="D14" i="40"/>
  <c r="I14" i="40"/>
  <c r="E14" i="40"/>
  <c r="F14" i="40"/>
  <c r="J78" i="41"/>
  <c r="D78" i="41"/>
  <c r="E78" i="41"/>
  <c r="K78" i="41"/>
  <c r="F78" i="41"/>
  <c r="G78" i="41"/>
  <c r="C78" i="41"/>
  <c r="H78" i="41"/>
  <c r="I78" i="41"/>
  <c r="K62" i="28"/>
  <c r="C62" i="28"/>
  <c r="H62" i="28"/>
  <c r="E62" i="28"/>
  <c r="F62" i="28"/>
  <c r="I62" i="28"/>
  <c r="D62" i="28"/>
  <c r="G62" i="28"/>
  <c r="J62" i="28"/>
  <c r="K177" i="41"/>
  <c r="C177" i="41"/>
  <c r="G177" i="41"/>
  <c r="J177" i="41"/>
  <c r="D177" i="41"/>
  <c r="E177" i="41"/>
  <c r="I177" i="41"/>
  <c r="H177" i="41"/>
  <c r="F177" i="41"/>
  <c r="H174" i="40"/>
  <c r="C174" i="40"/>
  <c r="G174" i="40"/>
  <c r="F174" i="40"/>
  <c r="D174" i="40"/>
  <c r="E174" i="40"/>
  <c r="J174" i="40"/>
  <c r="K174" i="40"/>
  <c r="I174" i="40"/>
  <c r="C85" i="42"/>
  <c r="F85" i="42"/>
  <c r="E85" i="42"/>
  <c r="G85" i="42"/>
  <c r="K85" i="42"/>
  <c r="H85" i="42"/>
  <c r="D85" i="42"/>
  <c r="I85" i="42"/>
  <c r="J85" i="42"/>
  <c r="AJ139" i="40"/>
  <c r="AN139" i="40"/>
  <c r="AC139" i="40"/>
  <c r="W139" i="40"/>
  <c r="AB139" i="40"/>
  <c r="AA139" i="40"/>
  <c r="AK139" i="40"/>
  <c r="X139" i="40"/>
  <c r="AD139" i="40"/>
  <c r="AE139" i="40"/>
  <c r="AM139" i="40"/>
  <c r="AI139" i="40"/>
  <c r="AP139" i="40"/>
  <c r="Z139" i="40" s="1"/>
  <c r="AF139" i="40"/>
  <c r="AL139" i="40"/>
  <c r="Y139" i="40"/>
  <c r="E138" i="41"/>
  <c r="H138" i="41"/>
  <c r="F138" i="41"/>
  <c r="D138" i="41"/>
  <c r="I138" i="41"/>
  <c r="J138" i="41"/>
  <c r="K138" i="41"/>
  <c r="G138" i="41"/>
  <c r="C138" i="41"/>
  <c r="F167" i="42"/>
  <c r="I167" i="42"/>
  <c r="E167" i="42"/>
  <c r="C167" i="42"/>
  <c r="G167" i="42"/>
  <c r="J167" i="42"/>
  <c r="D167" i="42"/>
  <c r="H167" i="42"/>
  <c r="K167" i="42"/>
  <c r="Y153" i="42"/>
  <c r="AL153" i="42"/>
  <c r="AF153" i="42"/>
  <c r="AI153" i="42"/>
  <c r="AO153" i="42"/>
  <c r="Z153" i="42"/>
  <c r="W153" i="42"/>
  <c r="AG153" i="42"/>
  <c r="AC153" i="42"/>
  <c r="AP153" i="42"/>
  <c r="AK153" i="42" s="1"/>
  <c r="AD153" i="42"/>
  <c r="K121" i="26"/>
  <c r="D121" i="26"/>
  <c r="G121" i="26"/>
  <c r="I121" i="26"/>
  <c r="J121" i="26"/>
  <c r="C121" i="26"/>
  <c r="H121" i="26"/>
  <c r="F121" i="26"/>
  <c r="E121" i="26"/>
  <c r="J110" i="42"/>
  <c r="G110" i="42"/>
  <c r="K110" i="42"/>
  <c r="E110" i="42"/>
  <c r="D110" i="42"/>
  <c r="F110" i="42"/>
  <c r="I110" i="42"/>
  <c r="C110" i="42"/>
  <c r="H110" i="42"/>
  <c r="AP119" i="41"/>
  <c r="AA119" i="41"/>
  <c r="Y119" i="41"/>
  <c r="AI119" i="41"/>
  <c r="AM119" i="41"/>
  <c r="AG119" i="41"/>
  <c r="AB119" i="41"/>
  <c r="AL119" i="41"/>
  <c r="AN119" i="41"/>
  <c r="AD119" i="41"/>
  <c r="AE119" i="41"/>
  <c r="AJ119" i="41"/>
  <c r="AF119" i="41"/>
  <c r="Z119" i="41"/>
  <c r="AC119" i="41"/>
  <c r="AO119" i="41"/>
  <c r="AK119" i="41"/>
  <c r="W119" i="41"/>
  <c r="AH119" i="41"/>
  <c r="X119" i="41"/>
  <c r="AC71" i="41"/>
  <c r="X71" i="41"/>
  <c r="Z71" i="41"/>
  <c r="AH71" i="41"/>
  <c r="AE71" i="41"/>
  <c r="AP71" i="41"/>
  <c r="AG71" i="41" s="1"/>
  <c r="AL71" i="41"/>
  <c r="AA71" i="41"/>
  <c r="Y71" i="41"/>
  <c r="AI71" i="41"/>
  <c r="AB71" i="41"/>
  <c r="AO71" i="41"/>
  <c r="W71" i="41"/>
  <c r="I120" i="40"/>
  <c r="D120" i="40"/>
  <c r="F120" i="40"/>
  <c r="E120" i="40"/>
  <c r="K120" i="40"/>
  <c r="H120" i="40"/>
  <c r="C120" i="40"/>
  <c r="G120" i="40"/>
  <c r="J120" i="40"/>
  <c r="AP156" i="42"/>
  <c r="AL156" i="42" s="1"/>
  <c r="AI156" i="42"/>
  <c r="AB156" i="42"/>
  <c r="AJ156" i="42"/>
  <c r="AO156" i="42"/>
  <c r="AN156" i="42"/>
  <c r="Z156" i="42"/>
  <c r="Y156" i="42"/>
  <c r="X156" i="42"/>
  <c r="G46" i="41"/>
  <c r="K46" i="41"/>
  <c r="E46" i="41"/>
  <c r="C46" i="41"/>
  <c r="H46" i="41"/>
  <c r="J46" i="41"/>
  <c r="F46" i="41"/>
  <c r="D46" i="41"/>
  <c r="I46" i="41"/>
  <c r="C140" i="40"/>
  <c r="G140" i="40"/>
  <c r="D140" i="40"/>
  <c r="H140" i="40"/>
  <c r="I140" i="40"/>
  <c r="F140" i="40"/>
  <c r="J140" i="40"/>
  <c r="K140" i="40"/>
  <c r="E140" i="40"/>
  <c r="H116" i="42"/>
  <c r="G116" i="42"/>
  <c r="F116" i="42"/>
  <c r="D116" i="42"/>
  <c r="I116" i="42"/>
  <c r="J116" i="42"/>
  <c r="C116" i="42"/>
  <c r="E116" i="42"/>
  <c r="K116" i="42"/>
  <c r="AI148" i="41"/>
  <c r="AP148" i="41"/>
  <c r="X148" i="41" s="1"/>
  <c r="Z148" i="41"/>
  <c r="Y148" i="41"/>
  <c r="AC148" i="41"/>
  <c r="AA148" i="41"/>
  <c r="AD148" i="41"/>
  <c r="AH148" i="41"/>
  <c r="AE148" i="41"/>
  <c r="W148" i="41"/>
  <c r="AF148" i="41"/>
  <c r="AJ148" i="41"/>
  <c r="AG148" i="41"/>
  <c r="AK148" i="41"/>
  <c r="AM148" i="41"/>
  <c r="Y9" i="42"/>
  <c r="AP9" i="42"/>
  <c r="AN9" i="42" s="1"/>
  <c r="AC9" i="42"/>
  <c r="AO9" i="42"/>
  <c r="AJ9" i="42"/>
  <c r="AH9" i="42"/>
  <c r="X9" i="42"/>
  <c r="AL9" i="42"/>
  <c r="AK9" i="42"/>
  <c r="AM9" i="42"/>
  <c r="AD9" i="42"/>
  <c r="AI9" i="42"/>
  <c r="Z9" i="42"/>
  <c r="W9" i="42"/>
  <c r="AB9" i="42"/>
  <c r="AJ146" i="42"/>
  <c r="AP146" i="42"/>
  <c r="AD146" i="42" s="1"/>
  <c r="AN146" i="42"/>
  <c r="AC146" i="42"/>
  <c r="AM146" i="42"/>
  <c r="W146" i="42"/>
  <c r="AE146" i="42"/>
  <c r="AL146" i="42"/>
  <c r="AH146" i="42"/>
  <c r="Y146" i="42"/>
  <c r="AP110" i="42"/>
  <c r="W110" i="42" s="1"/>
  <c r="AO110" i="42"/>
  <c r="AH98" i="42"/>
  <c r="AA98" i="42"/>
  <c r="AO98" i="42"/>
  <c r="AI98" i="42"/>
  <c r="AJ98" i="42"/>
  <c r="AP98" i="42"/>
  <c r="AG98" i="42" s="1"/>
  <c r="AP33" i="42"/>
  <c r="Y33" i="42" s="1"/>
  <c r="G96" i="42"/>
  <c r="I96" i="42"/>
  <c r="K96" i="42"/>
  <c r="D96" i="42"/>
  <c r="F96" i="42"/>
  <c r="E96" i="42"/>
  <c r="H96" i="42"/>
  <c r="C96" i="42"/>
  <c r="J96" i="42"/>
  <c r="AP124" i="42"/>
  <c r="W124" i="42" s="1"/>
  <c r="Y124" i="42"/>
  <c r="AN124" i="42"/>
  <c r="G55" i="40"/>
  <c r="K55" i="40"/>
  <c r="J55" i="40"/>
  <c r="F55" i="40"/>
  <c r="H55" i="40"/>
  <c r="D55" i="40"/>
  <c r="E55" i="40"/>
  <c r="I55" i="40"/>
  <c r="C55" i="40"/>
  <c r="H2" i="28"/>
  <c r="D2" i="28"/>
  <c r="C2" i="28"/>
  <c r="G2" i="28"/>
  <c r="E2" i="28"/>
  <c r="I2" i="28"/>
  <c r="J2" i="28"/>
  <c r="F2" i="28"/>
  <c r="K2" i="28"/>
  <c r="G129" i="23"/>
  <c r="H129" i="23"/>
  <c r="I129" i="23"/>
  <c r="D129" i="23"/>
  <c r="E129" i="23"/>
  <c r="K129" i="23"/>
  <c r="J129" i="23"/>
  <c r="C129" i="23"/>
  <c r="F129" i="23"/>
  <c r="AP107" i="42"/>
  <c r="AJ107" i="42" s="1"/>
  <c r="AM107" i="42"/>
  <c r="AG107" i="42"/>
  <c r="AE107" i="42"/>
  <c r="AP156" i="41"/>
  <c r="AD156" i="41"/>
  <c r="AC156" i="41"/>
  <c r="Y156" i="41"/>
  <c r="AA156" i="41"/>
  <c r="AI156" i="41"/>
  <c r="AM156" i="41"/>
  <c r="X156" i="41"/>
  <c r="AJ156" i="41"/>
  <c r="W156" i="41"/>
  <c r="AO156" i="41"/>
  <c r="AL156" i="41"/>
  <c r="AG156" i="41"/>
  <c r="AB156" i="41"/>
  <c r="AF156" i="41"/>
  <c r="AN156" i="41"/>
  <c r="Z156" i="41"/>
  <c r="AK156" i="41"/>
  <c r="AE156" i="41"/>
  <c r="AH156" i="41"/>
  <c r="AE27" i="41"/>
  <c r="AB27" i="41"/>
  <c r="AI27" i="41"/>
  <c r="AP27" i="41"/>
  <c r="Y27" i="41" s="1"/>
  <c r="AG27" i="41"/>
  <c r="AC27" i="41"/>
  <c r="AM27" i="41"/>
  <c r="W27" i="41"/>
  <c r="AL27" i="41"/>
  <c r="X27" i="41"/>
  <c r="AA27" i="41"/>
  <c r="AD27" i="41"/>
  <c r="AN27" i="41"/>
  <c r="AK27" i="41"/>
  <c r="Z27" i="41"/>
  <c r="AJ27" i="41"/>
  <c r="AF27" i="41"/>
  <c r="AO27" i="41"/>
  <c r="AH27" i="41"/>
  <c r="AP6" i="42"/>
  <c r="AE6" i="42" s="1"/>
  <c r="AG6" i="42"/>
  <c r="AO14" i="40"/>
  <c r="AP14" i="40"/>
  <c r="X14" i="40" s="1"/>
  <c r="AI14" i="40"/>
  <c r="AB14" i="40"/>
  <c r="AC14" i="40"/>
  <c r="AG14" i="40"/>
  <c r="Z14" i="40"/>
  <c r="AL14" i="40"/>
  <c r="AD14" i="40"/>
  <c r="F177" i="40"/>
  <c r="J177" i="40"/>
  <c r="D177" i="40"/>
  <c r="G177" i="40"/>
  <c r="C177" i="40"/>
  <c r="H177" i="40"/>
  <c r="E177" i="40"/>
  <c r="I177" i="40"/>
  <c r="K177" i="40"/>
  <c r="F75" i="28"/>
  <c r="H75" i="28"/>
  <c r="K75" i="28"/>
  <c r="G75" i="28"/>
  <c r="J75" i="28"/>
  <c r="I75" i="28"/>
  <c r="E75" i="28"/>
  <c r="C75" i="28"/>
  <c r="D75" i="28"/>
  <c r="AP55" i="40"/>
  <c r="W55" i="40" s="1"/>
  <c r="AL55" i="40"/>
  <c r="AM55" i="40"/>
  <c r="AE55" i="40"/>
  <c r="X55" i="40"/>
  <c r="AN55" i="40"/>
  <c r="AC55" i="40"/>
  <c r="AF55" i="40"/>
  <c r="AH55" i="40"/>
  <c r="AG55" i="40"/>
  <c r="AP80" i="42"/>
  <c r="AO80" i="42" s="1"/>
  <c r="AI80" i="42"/>
  <c r="AC80" i="42"/>
  <c r="AF80" i="42"/>
  <c r="Y80" i="42"/>
  <c r="AK80" i="42"/>
  <c r="AN80" i="42"/>
  <c r="AE80" i="42"/>
  <c r="AG80" i="42"/>
  <c r="AD80" i="42"/>
  <c r="AP62" i="42"/>
  <c r="AO62" i="42" s="1"/>
  <c r="AI62" i="42"/>
  <c r="W62" i="42"/>
  <c r="AN62" i="42"/>
  <c r="B2" i="22"/>
  <c r="B179" i="22" s="1"/>
  <c r="AP130" i="42"/>
  <c r="X130" i="42" s="1"/>
  <c r="W130" i="42"/>
  <c r="AK130" i="42"/>
  <c r="AF130" i="42"/>
  <c r="F21" i="41"/>
  <c r="H21" i="41"/>
  <c r="K21" i="41"/>
  <c r="D21" i="41"/>
  <c r="C21" i="41"/>
  <c r="E21" i="41"/>
  <c r="G21" i="41"/>
  <c r="I21" i="41"/>
  <c r="J21" i="41"/>
  <c r="F114" i="26"/>
  <c r="G114" i="26"/>
  <c r="D114" i="26"/>
  <c r="C114" i="26"/>
  <c r="J114" i="26"/>
  <c r="H114" i="26"/>
  <c r="E114" i="26"/>
  <c r="K114" i="26"/>
  <c r="I114" i="26"/>
  <c r="AE21" i="40"/>
  <c r="AP21" i="40"/>
  <c r="AJ21" i="40"/>
  <c r="Z21" i="40"/>
  <c r="AD21" i="40"/>
  <c r="AK21" i="40"/>
  <c r="AL21" i="40"/>
  <c r="AO21" i="40"/>
  <c r="Y21" i="40"/>
  <c r="AH21" i="40"/>
  <c r="W21" i="40"/>
  <c r="AC21" i="40"/>
  <c r="AI21" i="40"/>
  <c r="AN21" i="40"/>
  <c r="AG21" i="40"/>
  <c r="AM21" i="40"/>
  <c r="X21" i="40"/>
  <c r="AB21" i="40"/>
  <c r="AF21" i="40"/>
  <c r="AA21" i="40"/>
  <c r="AN42" i="40"/>
  <c r="AM42" i="40"/>
  <c r="AP42" i="40"/>
  <c r="X42" i="40" s="1"/>
  <c r="AA42" i="40"/>
  <c r="AI42" i="40"/>
  <c r="AJ42" i="40"/>
  <c r="Z42" i="40"/>
  <c r="AB42" i="40"/>
  <c r="AP127" i="42"/>
  <c r="Y127" i="42" s="1"/>
  <c r="AF68" i="42"/>
  <c r="AB68" i="42"/>
  <c r="W68" i="42"/>
  <c r="AI68" i="42"/>
  <c r="AE68" i="42"/>
  <c r="AC68" i="42"/>
  <c r="AN68" i="42"/>
  <c r="Z68" i="42"/>
  <c r="AL68" i="42"/>
  <c r="AD68" i="42"/>
  <c r="AP68" i="42"/>
  <c r="Y68" i="42" s="1"/>
  <c r="W166" i="41"/>
  <c r="X166" i="41"/>
  <c r="AC166" i="41"/>
  <c r="AN166" i="41"/>
  <c r="AP166" i="41"/>
  <c r="AA166" i="41" s="1"/>
  <c r="AK166" i="41"/>
  <c r="AO166" i="41"/>
  <c r="AB166" i="41"/>
  <c r="AL166" i="41"/>
  <c r="AJ166" i="41"/>
  <c r="Z166" i="41"/>
  <c r="AF166" i="41"/>
  <c r="AD166" i="41"/>
  <c r="Y166" i="41"/>
  <c r="AM166" i="41"/>
  <c r="AI166" i="41"/>
  <c r="AE166" i="41"/>
  <c r="AH166" i="41"/>
  <c r="AG166" i="41"/>
  <c r="AP45" i="42"/>
  <c r="W45" i="42"/>
  <c r="AD45" i="42"/>
  <c r="AC45" i="42"/>
  <c r="AO45" i="42"/>
  <c r="X45" i="42"/>
  <c r="AH45" i="42"/>
  <c r="AG45" i="42"/>
  <c r="AI45" i="42"/>
  <c r="AJ45" i="42"/>
  <c r="AA45" i="42"/>
  <c r="AE45" i="42"/>
  <c r="Y45" i="42"/>
  <c r="AM45" i="42"/>
  <c r="AB45" i="42"/>
  <c r="AK45" i="42"/>
  <c r="Z45" i="42"/>
  <c r="AF45" i="42"/>
  <c r="AN45" i="42"/>
  <c r="AL45" i="42"/>
  <c r="H137" i="42"/>
  <c r="K137" i="42"/>
  <c r="C137" i="42"/>
  <c r="J137" i="42"/>
  <c r="G137" i="42"/>
  <c r="F137" i="42"/>
  <c r="D137" i="42"/>
  <c r="E137" i="42"/>
  <c r="I137" i="42"/>
  <c r="AP117" i="41"/>
  <c r="X117" i="41" s="1"/>
  <c r="AL117" i="41"/>
  <c r="Y117" i="41"/>
  <c r="AM117" i="41"/>
  <c r="AF117" i="41"/>
  <c r="AA117" i="41"/>
  <c r="AD117" i="41"/>
  <c r="AO117" i="41"/>
  <c r="AN117" i="41"/>
  <c r="AD170" i="42"/>
  <c r="AP170" i="42"/>
  <c r="AO170" i="42" s="1"/>
  <c r="Z170" i="42"/>
  <c r="X170" i="42"/>
  <c r="AJ170" i="42"/>
  <c r="AE170" i="42"/>
  <c r="AB170" i="42"/>
  <c r="AG170" i="42"/>
  <c r="H146" i="41"/>
  <c r="G146" i="41"/>
  <c r="J146" i="41"/>
  <c r="C146" i="41"/>
  <c r="D146" i="41"/>
  <c r="K146" i="41"/>
  <c r="F146" i="41"/>
  <c r="I146" i="41"/>
  <c r="E146" i="41"/>
  <c r="C114" i="42"/>
  <c r="G114" i="42"/>
  <c r="F114" i="42"/>
  <c r="H114" i="42"/>
  <c r="D114" i="42"/>
  <c r="E114" i="42"/>
  <c r="K114" i="42"/>
  <c r="J114" i="42"/>
  <c r="I114" i="42"/>
  <c r="C140" i="42"/>
  <c r="F140" i="42"/>
  <c r="K140" i="42"/>
  <c r="G140" i="42"/>
  <c r="E140" i="42"/>
  <c r="D140" i="42"/>
  <c r="H140" i="42"/>
  <c r="I140" i="42"/>
  <c r="J140" i="42"/>
  <c r="G160" i="42"/>
  <c r="I160" i="42"/>
  <c r="F160" i="42"/>
  <c r="D160" i="42"/>
  <c r="K160" i="42"/>
  <c r="J160" i="42"/>
  <c r="H160" i="42"/>
  <c r="C160" i="42"/>
  <c r="E160" i="42"/>
  <c r="I162" i="41"/>
  <c r="E162" i="41"/>
  <c r="F162" i="41"/>
  <c r="C162" i="41"/>
  <c r="J162" i="41"/>
  <c r="G162" i="41"/>
  <c r="D162" i="41"/>
  <c r="K162" i="41"/>
  <c r="H162" i="41"/>
  <c r="AP152" i="42"/>
  <c r="AM152" i="42" s="1"/>
  <c r="AB152" i="42"/>
  <c r="X152" i="42"/>
  <c r="D134" i="41"/>
  <c r="I134" i="41"/>
  <c r="K134" i="41"/>
  <c r="H134" i="41"/>
  <c r="G134" i="41"/>
  <c r="F134" i="41"/>
  <c r="J134" i="41"/>
  <c r="E134" i="41"/>
  <c r="C134" i="41"/>
  <c r="AK106" i="42"/>
  <c r="AP106" i="42"/>
  <c r="X106" i="42" s="1"/>
  <c r="AN106" i="42"/>
  <c r="Y106" i="42"/>
  <c r="AA106" i="42"/>
  <c r="AE106" i="42"/>
  <c r="AM106" i="42"/>
  <c r="Z106" i="42"/>
  <c r="AH106" i="42"/>
  <c r="AB106" i="42"/>
  <c r="AL106" i="42"/>
  <c r="W106" i="42"/>
  <c r="AC106" i="42"/>
  <c r="AI106" i="42"/>
  <c r="AJ106" i="42"/>
  <c r="J26" i="42"/>
  <c r="E26" i="42"/>
  <c r="G26" i="42"/>
  <c r="D26" i="42"/>
  <c r="H26" i="42"/>
  <c r="K26" i="42"/>
  <c r="I26" i="42"/>
  <c r="C26" i="42"/>
  <c r="F26" i="42"/>
  <c r="K106" i="42"/>
  <c r="E106" i="42"/>
  <c r="J106" i="42"/>
  <c r="H106" i="42"/>
  <c r="I106" i="42"/>
  <c r="D106" i="42"/>
  <c r="C106" i="42"/>
  <c r="F106" i="42"/>
  <c r="G106" i="42"/>
  <c r="Z162" i="40"/>
  <c r="AP162" i="40"/>
  <c r="AG162" i="40" s="1"/>
  <c r="AA162" i="40"/>
  <c r="AK162" i="40"/>
  <c r="AD162" i="40"/>
  <c r="AI162" i="40"/>
  <c r="AM162" i="40"/>
  <c r="AL162" i="40"/>
  <c r="AO162" i="40"/>
  <c r="AF162" i="40"/>
  <c r="AP131" i="42"/>
  <c r="W131" i="42" s="1"/>
  <c r="AJ131" i="42"/>
  <c r="AA131" i="42"/>
  <c r="AH131" i="42"/>
  <c r="Y131" i="42"/>
  <c r="AD131" i="42"/>
  <c r="AM131" i="42"/>
  <c r="AL131" i="42"/>
  <c r="AG131" i="42"/>
  <c r="AO131" i="42"/>
  <c r="AE131" i="42"/>
  <c r="X131" i="42"/>
  <c r="AF131" i="42"/>
  <c r="AN131" i="42"/>
  <c r="AC131" i="42"/>
  <c r="AP166" i="42"/>
  <c r="Z166" i="42" s="1"/>
  <c r="W166" i="42"/>
  <c r="AN166" i="42"/>
  <c r="AL166" i="42"/>
  <c r="AB166" i="42"/>
  <c r="AP48" i="42"/>
  <c r="AI48" i="42" s="1"/>
  <c r="AN48" i="42"/>
  <c r="AK48" i="42"/>
  <c r="AA48" i="42"/>
  <c r="Z48" i="42"/>
  <c r="AC48" i="42"/>
  <c r="AG48" i="42"/>
  <c r="AJ48" i="42"/>
  <c r="AE48" i="42"/>
  <c r="AH48" i="42"/>
  <c r="W48" i="42"/>
  <c r="AD48" i="42"/>
  <c r="Y48" i="42"/>
  <c r="X48" i="42"/>
  <c r="AL48" i="42"/>
  <c r="AP86" i="41"/>
  <c r="AF86" i="41" s="1"/>
  <c r="AD86" i="41"/>
  <c r="AJ86" i="41"/>
  <c r="AI86" i="41"/>
  <c r="AA86" i="41"/>
  <c r="AN86" i="41"/>
  <c r="AE86" i="41"/>
  <c r="W86" i="41"/>
  <c r="AO86" i="41"/>
  <c r="Y86" i="41"/>
  <c r="AM86" i="41"/>
  <c r="AL86" i="41"/>
  <c r="AK86" i="41"/>
  <c r="AB86" i="41"/>
  <c r="X86" i="41"/>
  <c r="AP4" i="42"/>
  <c r="AI4" i="42" s="1"/>
  <c r="Y4" i="42"/>
  <c r="AG4" i="42"/>
  <c r="W4" i="42"/>
  <c r="Z4" i="42"/>
  <c r="AA4" i="42"/>
  <c r="X4" i="42"/>
  <c r="AF4" i="42"/>
  <c r="AC4" i="42"/>
  <c r="AO4" i="42"/>
  <c r="AK4" i="42"/>
  <c r="AL4" i="42"/>
  <c r="AN4" i="42"/>
  <c r="AH4" i="42"/>
  <c r="AB4" i="42"/>
  <c r="AA155" i="40"/>
  <c r="AP155" i="40"/>
  <c r="AE155" i="40" s="1"/>
  <c r="AG155" i="40"/>
  <c r="AI155" i="40"/>
  <c r="X155" i="40"/>
  <c r="AL155" i="40"/>
  <c r="AF155" i="40"/>
  <c r="AN155" i="40"/>
  <c r="AK155" i="40"/>
  <c r="W155" i="40"/>
  <c r="AF105" i="41"/>
  <c r="AM105" i="41"/>
  <c r="AP105" i="41"/>
  <c r="W105" i="41"/>
  <c r="AD105" i="41"/>
  <c r="AE105" i="41"/>
  <c r="Y105" i="41"/>
  <c r="AJ105" i="41"/>
  <c r="AG105" i="41"/>
  <c r="AK105" i="41"/>
  <c r="AO105" i="41"/>
  <c r="Z105" i="41"/>
  <c r="AA105" i="41"/>
  <c r="AN105" i="41"/>
  <c r="AC105" i="41"/>
  <c r="AB105" i="41"/>
  <c r="AL105" i="41"/>
  <c r="X105" i="41"/>
  <c r="AH105" i="41"/>
  <c r="AI105" i="41"/>
  <c r="AF177" i="41"/>
  <c r="AM177" i="41"/>
  <c r="Z177" i="41"/>
  <c r="AE177" i="41"/>
  <c r="AP177" i="41"/>
  <c r="W177" i="41" s="1"/>
  <c r="AN177" i="41"/>
  <c r="AH177" i="41"/>
  <c r="AP30" i="40"/>
  <c r="AM30" i="40" s="1"/>
  <c r="AI30" i="40"/>
  <c r="AB30" i="40"/>
  <c r="AD30" i="40"/>
  <c r="AK30" i="40"/>
  <c r="AF30" i="40"/>
  <c r="W30" i="40"/>
  <c r="AO30" i="40"/>
  <c r="AG30" i="40"/>
  <c r="AP105" i="42"/>
  <c r="Y105" i="42" s="1"/>
  <c r="AA105" i="42"/>
  <c r="AJ105" i="42"/>
  <c r="AH105" i="42"/>
  <c r="AP161" i="40"/>
  <c r="Z161" i="40" s="1"/>
  <c r="AA161" i="40"/>
  <c r="X161" i="40"/>
  <c r="AF161" i="40"/>
  <c r="AB161" i="40"/>
  <c r="AN161" i="40"/>
  <c r="AD161" i="40"/>
  <c r="AC161" i="40"/>
  <c r="AI161" i="40"/>
  <c r="AG161" i="40"/>
  <c r="AJ161" i="40"/>
  <c r="AM161" i="40"/>
  <c r="AK161" i="40"/>
  <c r="Y161" i="40"/>
  <c r="AE161" i="40"/>
  <c r="AP108" i="42"/>
  <c r="AL108" i="42" s="1"/>
  <c r="AN108" i="42"/>
  <c r="AC108" i="42"/>
  <c r="AK108" i="42"/>
  <c r="AE108" i="42"/>
  <c r="AH108" i="42"/>
  <c r="AA108" i="42"/>
  <c r="AO108" i="42"/>
  <c r="AF108" i="42"/>
  <c r="X108" i="42"/>
  <c r="Z108" i="42"/>
  <c r="W108" i="42"/>
  <c r="AB108" i="42"/>
  <c r="AG108" i="42"/>
  <c r="AJ108" i="42"/>
  <c r="AP135" i="41"/>
  <c r="AH135" i="41" s="1"/>
  <c r="AJ135" i="41"/>
  <c r="AM135" i="41"/>
  <c r="X135" i="41"/>
  <c r="C23" i="40"/>
  <c r="I23" i="40"/>
  <c r="H23" i="40"/>
  <c r="G23" i="40"/>
  <c r="D23" i="40"/>
  <c r="J23" i="40"/>
  <c r="E23" i="40"/>
  <c r="F23" i="40"/>
  <c r="K23" i="40"/>
  <c r="I99" i="42"/>
  <c r="F99" i="42"/>
  <c r="H99" i="42"/>
  <c r="C99" i="42"/>
  <c r="E99" i="42"/>
  <c r="K99" i="42"/>
  <c r="D99" i="42"/>
  <c r="G99" i="42"/>
  <c r="J99" i="42"/>
  <c r="AP143" i="40"/>
  <c r="AN143" i="40" s="1"/>
  <c r="AO143" i="40"/>
  <c r="W143" i="40"/>
  <c r="AH143" i="40"/>
  <c r="AJ143" i="40"/>
  <c r="C111" i="21"/>
  <c r="J111" i="21"/>
  <c r="I111" i="21"/>
  <c r="G111" i="21"/>
  <c r="F111" i="21"/>
  <c r="H111" i="21"/>
  <c r="E111" i="21"/>
  <c r="K111" i="21"/>
  <c r="D111" i="21"/>
  <c r="AP148" i="42"/>
  <c r="AA148" i="42" s="1"/>
  <c r="AP59" i="40"/>
  <c r="X59" i="40" s="1"/>
  <c r="AK59" i="40"/>
  <c r="W59" i="40"/>
  <c r="AG59" i="40"/>
  <c r="AB59" i="40"/>
  <c r="Y59" i="40"/>
  <c r="AL59" i="40"/>
  <c r="AE59" i="40"/>
  <c r="AI59" i="40"/>
  <c r="AH59" i="40"/>
  <c r="AO59" i="40"/>
  <c r="AN59" i="40"/>
  <c r="AJ59" i="40"/>
  <c r="AM59" i="40"/>
  <c r="AA59" i="40"/>
  <c r="AE6" i="41"/>
  <c r="Z6" i="41"/>
  <c r="AP6" i="41"/>
  <c r="AH6" i="41"/>
  <c r="AM6" i="41"/>
  <c r="AB6" i="41"/>
  <c r="AC6" i="41"/>
  <c r="W6" i="41"/>
  <c r="AK6" i="41"/>
  <c r="AA6" i="41"/>
  <c r="AG6" i="41"/>
  <c r="AL6" i="41"/>
  <c r="Y6" i="41"/>
  <c r="AF6" i="41"/>
  <c r="AO6" i="41"/>
  <c r="AJ6" i="41"/>
  <c r="X6" i="41"/>
  <c r="AN6" i="41"/>
  <c r="AD6" i="41"/>
  <c r="AI6" i="41"/>
  <c r="AP117" i="40"/>
  <c r="AI117" i="40" s="1"/>
  <c r="AM117" i="40"/>
  <c r="AB117" i="40"/>
  <c r="AG117" i="40"/>
  <c r="AP19" i="40"/>
  <c r="Y19" i="40" s="1"/>
  <c r="AH19" i="40"/>
  <c r="AE19" i="40"/>
  <c r="AP145" i="40"/>
  <c r="AI145" i="40"/>
  <c r="AC145" i="40"/>
  <c r="AK145" i="40"/>
  <c r="AO145" i="40"/>
  <c r="X145" i="40"/>
  <c r="AL145" i="40"/>
  <c r="AN145" i="40"/>
  <c r="AD145" i="40"/>
  <c r="AE145" i="40"/>
  <c r="AA145" i="40"/>
  <c r="Z145" i="40"/>
  <c r="Y145" i="40"/>
  <c r="AB145" i="40"/>
  <c r="AF145" i="40"/>
  <c r="AG145" i="40"/>
  <c r="W145" i="40"/>
  <c r="AM145" i="40"/>
  <c r="AH145" i="40"/>
  <c r="AJ145" i="40"/>
  <c r="AP118" i="42"/>
  <c r="AJ118" i="42" s="1"/>
  <c r="AO118" i="42"/>
  <c r="AH118" i="42"/>
  <c r="AL118" i="42"/>
  <c r="X118" i="42"/>
  <c r="AI118" i="42"/>
  <c r="Z118" i="42"/>
  <c r="AC118" i="42"/>
  <c r="AG118" i="42"/>
  <c r="AN118" i="42"/>
  <c r="J104" i="21"/>
  <c r="I104" i="21"/>
  <c r="H104" i="21"/>
  <c r="D104" i="21"/>
  <c r="F104" i="21"/>
  <c r="C104" i="21"/>
  <c r="K104" i="21"/>
  <c r="G104" i="21"/>
  <c r="E104" i="21"/>
  <c r="J74" i="42"/>
  <c r="D74" i="42"/>
  <c r="K74" i="42"/>
  <c r="F74" i="42"/>
  <c r="I74" i="42"/>
  <c r="E74" i="42"/>
  <c r="H74" i="42"/>
  <c r="C74" i="42"/>
  <c r="G74" i="42"/>
  <c r="J87" i="28"/>
  <c r="I87" i="28"/>
  <c r="E87" i="28"/>
  <c r="C87" i="28"/>
  <c r="H87" i="28"/>
  <c r="G87" i="28"/>
  <c r="D87" i="28"/>
  <c r="F87" i="28"/>
  <c r="K87" i="28"/>
  <c r="AP149" i="40"/>
  <c r="AF149" i="40" s="1"/>
  <c r="AI149" i="40"/>
  <c r="X149" i="40"/>
  <c r="W149" i="40"/>
  <c r="AO149" i="40"/>
  <c r="AK149" i="40"/>
  <c r="Z149" i="40"/>
  <c r="AD149" i="40"/>
  <c r="AL149" i="40"/>
  <c r="AP99" i="41"/>
  <c r="Y99" i="41" s="1"/>
  <c r="AF99" i="41"/>
  <c r="AE99" i="41"/>
  <c r="AC99" i="41"/>
  <c r="AI99" i="41"/>
  <c r="AN99" i="41"/>
  <c r="AJ99" i="41"/>
  <c r="AH99" i="41"/>
  <c r="AD99" i="41"/>
  <c r="AM99" i="41"/>
  <c r="AP94" i="42"/>
  <c r="AN94" i="42" s="1"/>
  <c r="AI94" i="42"/>
  <c r="AE84" i="42"/>
  <c r="AC84" i="42"/>
  <c r="AJ84" i="42"/>
  <c r="AM84" i="42"/>
  <c r="AP84" i="42"/>
  <c r="AH84" i="42" s="1"/>
  <c r="Z84" i="42"/>
  <c r="AL84" i="42"/>
  <c r="Y84" i="42"/>
  <c r="AI84" i="42"/>
  <c r="AN84" i="42"/>
  <c r="AO84" i="42"/>
  <c r="AF84" i="42"/>
  <c r="AA84" i="42"/>
  <c r="Z41" i="41"/>
  <c r="AJ41" i="41"/>
  <c r="AP41" i="41"/>
  <c r="AG41" i="41"/>
  <c r="AB41" i="41"/>
  <c r="AF41" i="41"/>
  <c r="W41" i="41"/>
  <c r="Y41" i="41"/>
  <c r="AD41" i="41"/>
  <c r="AN41" i="41"/>
  <c r="AI41" i="41"/>
  <c r="AO41" i="41"/>
  <c r="AC41" i="41"/>
  <c r="AL41" i="41"/>
  <c r="AK41" i="41"/>
  <c r="AH41" i="41"/>
  <c r="AA41" i="41"/>
  <c r="AE41" i="41"/>
  <c r="X41" i="41"/>
  <c r="AM41" i="41"/>
  <c r="AH141" i="42"/>
  <c r="AN141" i="42"/>
  <c r="AB141" i="42"/>
  <c r="AJ141" i="42"/>
  <c r="Y141" i="42"/>
  <c r="AE141" i="42"/>
  <c r="AC141" i="42"/>
  <c r="AK141" i="42"/>
  <c r="AM141" i="42"/>
  <c r="AI141" i="42"/>
  <c r="AG141" i="42"/>
  <c r="AD141" i="42"/>
  <c r="AF141" i="42"/>
  <c r="AO141" i="42"/>
  <c r="AP141" i="42"/>
  <c r="AA141" i="42" s="1"/>
  <c r="X141" i="42"/>
  <c r="AP132" i="42"/>
  <c r="AK132" i="42" s="1"/>
  <c r="W132" i="42"/>
  <c r="AI132" i="42"/>
  <c r="X132" i="42"/>
  <c r="Z132" i="42"/>
  <c r="AF132" i="42"/>
  <c r="AA132" i="42"/>
  <c r="AO132" i="42"/>
  <c r="Y132" i="42"/>
  <c r="AM132" i="42"/>
  <c r="AB132" i="42"/>
  <c r="AN132" i="42"/>
  <c r="AC132" i="42"/>
  <c r="AL132" i="42"/>
  <c r="AE132" i="42"/>
  <c r="AN15" i="41"/>
  <c r="AP15" i="41"/>
  <c r="Z15" i="41" s="1"/>
  <c r="AH15" i="41"/>
  <c r="AB15" i="41"/>
  <c r="X15" i="41"/>
  <c r="AO15" i="41"/>
  <c r="AG15" i="41"/>
  <c r="AE15" i="41"/>
  <c r="W15" i="41"/>
  <c r="J84" i="42"/>
  <c r="E84" i="42"/>
  <c r="K84" i="42"/>
  <c r="C84" i="42"/>
  <c r="F84" i="42"/>
  <c r="I84" i="42"/>
  <c r="G84" i="42"/>
  <c r="H84" i="42"/>
  <c r="D84" i="42"/>
  <c r="AP11" i="42"/>
  <c r="AJ11" i="42" s="1"/>
  <c r="AP14" i="41"/>
  <c r="X14" i="41"/>
  <c r="AI14" i="41"/>
  <c r="AG14" i="41"/>
  <c r="AN14" i="41"/>
  <c r="AE14" i="41"/>
  <c r="Y14" i="41"/>
  <c r="Z14" i="41"/>
  <c r="AK14" i="41"/>
  <c r="AO14" i="41"/>
  <c r="AL14" i="41"/>
  <c r="AC14" i="41"/>
  <c r="AA14" i="41"/>
  <c r="W14" i="41"/>
  <c r="AH14" i="41"/>
  <c r="AF14" i="41"/>
  <c r="AJ14" i="41"/>
  <c r="AM14" i="41"/>
  <c r="AD14" i="41"/>
  <c r="AB14" i="41"/>
  <c r="D46" i="25"/>
  <c r="C46" i="25"/>
  <c r="H46" i="25"/>
  <c r="G46" i="25"/>
  <c r="E46" i="25"/>
  <c r="J46" i="25"/>
  <c r="F46" i="25"/>
  <c r="I46" i="25"/>
  <c r="K46" i="25"/>
  <c r="I89" i="42"/>
  <c r="K89" i="42"/>
  <c r="C89" i="42"/>
  <c r="F89" i="42"/>
  <c r="G89" i="42"/>
  <c r="E89" i="42"/>
  <c r="D89" i="42"/>
  <c r="H89" i="42"/>
  <c r="J89" i="42"/>
  <c r="AL159" i="41"/>
  <c r="Z159" i="41"/>
  <c r="AE159" i="41"/>
  <c r="AJ159" i="41"/>
  <c r="AH159" i="41"/>
  <c r="AP159" i="41"/>
  <c r="W159" i="41" s="1"/>
  <c r="AG159" i="41"/>
  <c r="AB159" i="41"/>
  <c r="AA159" i="41"/>
  <c r="AF159" i="41"/>
  <c r="AN159" i="41"/>
  <c r="AD159" i="41"/>
  <c r="AO159" i="41"/>
  <c r="AK159" i="41"/>
  <c r="Y159" i="41"/>
  <c r="AC159" i="41"/>
  <c r="AI159" i="41"/>
  <c r="AM159" i="41"/>
  <c r="X159" i="41"/>
  <c r="W158" i="40"/>
  <c r="AA158" i="40"/>
  <c r="AP158" i="40"/>
  <c r="AF158" i="40"/>
  <c r="AB158" i="40"/>
  <c r="AJ158" i="40"/>
  <c r="AD158" i="40"/>
  <c r="Y158" i="40"/>
  <c r="AO158" i="40"/>
  <c r="AN158" i="40"/>
  <c r="AH158" i="40"/>
  <c r="AE158" i="40"/>
  <c r="Z158" i="40"/>
  <c r="AI158" i="40"/>
  <c r="AL158" i="40"/>
  <c r="AG158" i="40"/>
  <c r="X158" i="40"/>
  <c r="AM158" i="40"/>
  <c r="AK158" i="40"/>
  <c r="AC158" i="40"/>
  <c r="AM7" i="42"/>
  <c r="AE7" i="42"/>
  <c r="Y7" i="42"/>
  <c r="AC7" i="42"/>
  <c r="AP7" i="42"/>
  <c r="AA7" i="42" s="1"/>
  <c r="AF7" i="42"/>
  <c r="AN7" i="42"/>
  <c r="Z7" i="42"/>
  <c r="AD7" i="42"/>
  <c r="AK7" i="42"/>
  <c r="AG7" i="42"/>
  <c r="AB7" i="42"/>
  <c r="W7" i="42"/>
  <c r="X7" i="42"/>
  <c r="AP123" i="42"/>
  <c r="AH123" i="42" s="1"/>
  <c r="AG123" i="42"/>
  <c r="AB123" i="42"/>
  <c r="AI123" i="42"/>
  <c r="AK123" i="42"/>
  <c r="C49" i="42"/>
  <c r="J49" i="42"/>
  <c r="I49" i="42"/>
  <c r="E49" i="42"/>
  <c r="K49" i="42"/>
  <c r="H49" i="42"/>
  <c r="F49" i="42"/>
  <c r="G49" i="42"/>
  <c r="D49" i="42"/>
  <c r="W66" i="40"/>
  <c r="AE66" i="40"/>
  <c r="X66" i="40"/>
  <c r="AJ66" i="40"/>
  <c r="AH66" i="40"/>
  <c r="AD66" i="40"/>
  <c r="AA66" i="40"/>
  <c r="AP66" i="40"/>
  <c r="AL66" i="40" s="1"/>
  <c r="AC66" i="40"/>
  <c r="AB66" i="40"/>
  <c r="AF66" i="40"/>
  <c r="AN66" i="40"/>
  <c r="K70" i="42"/>
  <c r="J70" i="42"/>
  <c r="C70" i="42"/>
  <c r="F70" i="42"/>
  <c r="I70" i="42"/>
  <c r="E70" i="42"/>
  <c r="H70" i="42"/>
  <c r="D70" i="42"/>
  <c r="G70" i="42"/>
  <c r="J154" i="23"/>
  <c r="G154" i="23"/>
  <c r="F154" i="23"/>
  <c r="C154" i="23"/>
  <c r="K154" i="23"/>
  <c r="D154" i="23"/>
  <c r="I154" i="23"/>
  <c r="H154" i="23"/>
  <c r="E154" i="23"/>
  <c r="AO99" i="42"/>
  <c r="AK99" i="42"/>
  <c r="AD99" i="42"/>
  <c r="W99" i="42"/>
  <c r="AP99" i="42"/>
  <c r="AL99" i="42" s="1"/>
  <c r="X99" i="42"/>
  <c r="AI99" i="42"/>
  <c r="AB99" i="42"/>
  <c r="AC99" i="42"/>
  <c r="AN99" i="42"/>
  <c r="Y99" i="42"/>
  <c r="AH99" i="42"/>
  <c r="AA99" i="42"/>
  <c r="J106" i="21"/>
  <c r="K106" i="21"/>
  <c r="C106" i="21"/>
  <c r="G106" i="21"/>
  <c r="E106" i="21"/>
  <c r="H106" i="21"/>
  <c r="I106" i="21"/>
  <c r="F106" i="21"/>
  <c r="D106" i="21"/>
  <c r="AH13" i="41"/>
  <c r="AC13" i="41"/>
  <c r="AN13" i="41"/>
  <c r="AP13" i="41"/>
  <c r="AK13" i="41"/>
  <c r="AG13" i="41"/>
  <c r="AM13" i="41"/>
  <c r="AJ13" i="41"/>
  <c r="AO13" i="41"/>
  <c r="W13" i="41"/>
  <c r="AB13" i="41"/>
  <c r="AD13" i="41"/>
  <c r="X13" i="41"/>
  <c r="AA13" i="41"/>
  <c r="AL13" i="41"/>
  <c r="Z13" i="41"/>
  <c r="AE13" i="41"/>
  <c r="Y13" i="41"/>
  <c r="AI13" i="41"/>
  <c r="AF13" i="41"/>
  <c r="AP67" i="41"/>
  <c r="AD67" i="41" s="1"/>
  <c r="AI11" i="41"/>
  <c r="AE11" i="41"/>
  <c r="AL11" i="41"/>
  <c r="W11" i="41"/>
  <c r="AA11" i="41"/>
  <c r="Y11" i="41"/>
  <c r="AP11" i="41"/>
  <c r="AO11" i="41" s="1"/>
  <c r="AG11" i="41"/>
  <c r="AH11" i="41"/>
  <c r="X11" i="41"/>
  <c r="AC11" i="41"/>
  <c r="AJ11" i="41"/>
  <c r="AN11" i="41"/>
  <c r="AD11" i="41"/>
  <c r="AF11" i="41"/>
  <c r="AM11" i="41"/>
  <c r="AK11" i="41"/>
  <c r="Z11" i="41"/>
  <c r="AB11" i="41"/>
  <c r="AP175" i="41"/>
  <c r="AC175" i="41" s="1"/>
  <c r="AF175" i="41"/>
  <c r="Y175" i="41"/>
  <c r="AE175" i="41"/>
  <c r="Z175" i="41"/>
  <c r="AL175" i="41"/>
  <c r="W175" i="41"/>
  <c r="AK175" i="41"/>
  <c r="AH175" i="41"/>
  <c r="AA175" i="41"/>
  <c r="AG30" i="42"/>
  <c r="AA30" i="42"/>
  <c r="AD30" i="42"/>
  <c r="AP30" i="42"/>
  <c r="W30" i="42" s="1"/>
  <c r="AF30" i="42"/>
  <c r="AB30" i="42"/>
  <c r="AL30" i="42"/>
  <c r="AK30" i="42"/>
  <c r="X30" i="42"/>
  <c r="Z30" i="42"/>
  <c r="AI30" i="42"/>
  <c r="AJ30" i="42"/>
  <c r="Y30" i="42"/>
  <c r="AE30" i="42"/>
  <c r="AC176" i="40"/>
  <c r="AM176" i="40"/>
  <c r="Z176" i="40"/>
  <c r="AF176" i="40"/>
  <c r="AO176" i="40"/>
  <c r="AB176" i="40"/>
  <c r="AP176" i="40"/>
  <c r="AN176" i="40" s="1"/>
  <c r="AJ176" i="40"/>
  <c r="AD176" i="40"/>
  <c r="W176" i="40"/>
  <c r="X176" i="40"/>
  <c r="AH176" i="40"/>
  <c r="Y176" i="40"/>
  <c r="AA176" i="40"/>
  <c r="AL176" i="40"/>
  <c r="AK176" i="40"/>
  <c r="AE176" i="40"/>
  <c r="AG176" i="40"/>
  <c r="AI176" i="40"/>
  <c r="AK51" i="27"/>
  <c r="Y51" i="27"/>
  <c r="AF51" i="27"/>
  <c r="AB51" i="27"/>
  <c r="AA51" i="27"/>
  <c r="AL51" i="27"/>
  <c r="AH51" i="27"/>
  <c r="AN51" i="27"/>
  <c r="X51" i="27"/>
  <c r="AE51" i="27"/>
  <c r="AI51" i="27"/>
  <c r="AD51" i="27"/>
  <c r="W51" i="27"/>
  <c r="AM51" i="27"/>
  <c r="AC51" i="27"/>
  <c r="Z51" i="27"/>
  <c r="AO51" i="27"/>
  <c r="AG51" i="27"/>
  <c r="AC88" i="27"/>
  <c r="AJ88" i="27"/>
  <c r="X88" i="27"/>
  <c r="AG88" i="27"/>
  <c r="Y88" i="27"/>
  <c r="AB88" i="27"/>
  <c r="AN88" i="27"/>
  <c r="AH88" i="27"/>
  <c r="AL88" i="27"/>
  <c r="AK88" i="27"/>
  <c r="AE88" i="27"/>
  <c r="Z88" i="27"/>
  <c r="W88" i="27"/>
  <c r="AO88" i="27"/>
  <c r="AA88" i="27"/>
  <c r="AM88" i="27"/>
  <c r="AI88" i="27"/>
  <c r="AF88" i="27"/>
  <c r="AD88" i="27"/>
  <c r="W169" i="27"/>
  <c r="X169" i="27"/>
  <c r="AB169" i="27"/>
  <c r="AI169" i="27"/>
  <c r="AL169" i="27"/>
  <c r="Z169" i="27"/>
  <c r="Y169" i="27"/>
  <c r="AF169" i="27"/>
  <c r="AK169" i="27"/>
  <c r="AM169" i="27"/>
  <c r="AE169" i="27"/>
  <c r="AD169" i="27"/>
  <c r="AC169" i="27"/>
  <c r="AA169" i="27"/>
  <c r="AH169" i="27"/>
  <c r="AJ169" i="27"/>
  <c r="AN169" i="27"/>
  <c r="AG169" i="27"/>
  <c r="AO169" i="27"/>
  <c r="AB80" i="27"/>
  <c r="AI80" i="27"/>
  <c r="W80" i="27"/>
  <c r="AH80" i="27"/>
  <c r="AK80" i="27"/>
  <c r="AN80" i="27"/>
  <c r="AF80" i="27"/>
  <c r="AC80" i="27"/>
  <c r="AO80" i="27"/>
  <c r="AE80" i="27"/>
  <c r="AD80" i="27"/>
  <c r="Z80" i="27"/>
  <c r="Y80" i="27"/>
  <c r="AJ80" i="27"/>
  <c r="X80" i="27"/>
  <c r="AM80" i="27"/>
  <c r="AG80" i="27"/>
  <c r="AL92" i="27"/>
  <c r="AH92" i="27"/>
  <c r="AJ92" i="27"/>
  <c r="AM92" i="27"/>
  <c r="AN92" i="27"/>
  <c r="X92" i="27"/>
  <c r="AO92" i="27"/>
  <c r="AC92" i="27"/>
  <c r="Y92" i="27"/>
  <c r="Z92" i="27"/>
  <c r="AD92" i="27"/>
  <c r="AB92" i="27"/>
  <c r="AF92" i="27"/>
  <c r="W92" i="27"/>
  <c r="AG92" i="27"/>
  <c r="AE92" i="27"/>
  <c r="AI92" i="27"/>
  <c r="AO126" i="27"/>
  <c r="W126" i="27"/>
  <c r="AN126" i="27"/>
  <c r="AK126" i="27"/>
  <c r="AC126" i="27"/>
  <c r="Z126" i="27"/>
  <c r="AA126" i="27"/>
  <c r="AI126" i="27"/>
  <c r="AG126" i="27"/>
  <c r="AD126" i="27"/>
  <c r="AE126" i="27"/>
  <c r="AJ126" i="27"/>
  <c r="AL126" i="27"/>
  <c r="AM126" i="27"/>
  <c r="AB126" i="27"/>
  <c r="Y126" i="27"/>
  <c r="AA92" i="27"/>
  <c r="AJ63" i="27"/>
  <c r="AO63" i="27"/>
  <c r="AF63" i="27"/>
  <c r="AK63" i="27"/>
  <c r="AC63" i="27"/>
  <c r="Z63" i="27"/>
  <c r="X63" i="27"/>
  <c r="AM63" i="27"/>
  <c r="AI63" i="27"/>
  <c r="W63" i="27"/>
  <c r="Y63" i="27"/>
  <c r="AH63" i="27"/>
  <c r="AN63" i="27"/>
  <c r="AB63" i="27"/>
  <c r="AE63" i="27"/>
  <c r="AG63" i="27"/>
  <c r="AD63" i="27"/>
  <c r="Z44" i="27"/>
  <c r="AA44" i="27"/>
  <c r="AE44" i="27"/>
  <c r="Y44" i="27"/>
  <c r="AL44" i="27"/>
  <c r="AH44" i="27"/>
  <c r="AG44" i="27"/>
  <c r="AJ44" i="27"/>
  <c r="AI44" i="27"/>
  <c r="AC44" i="27"/>
  <c r="AO44" i="27"/>
  <c r="AF44" i="27"/>
  <c r="AD44" i="27"/>
  <c r="X44" i="27"/>
  <c r="AB44" i="27"/>
  <c r="W44" i="27"/>
  <c r="AB109" i="27"/>
  <c r="AN109" i="27"/>
  <c r="AK109" i="27"/>
  <c r="AJ109" i="27"/>
  <c r="Y109" i="27"/>
  <c r="AG109" i="27"/>
  <c r="AF109" i="27"/>
  <c r="W109" i="27"/>
  <c r="AL109" i="27"/>
  <c r="AI109" i="27"/>
  <c r="AA109" i="27"/>
  <c r="AO109" i="27"/>
  <c r="AM109" i="27"/>
  <c r="AC109" i="27"/>
  <c r="X109" i="27"/>
  <c r="AD109" i="27"/>
  <c r="AE109" i="27"/>
  <c r="X126" i="27"/>
  <c r="AK92" i="27"/>
  <c r="AB151" i="27"/>
  <c r="AG151" i="27"/>
  <c r="AD151" i="27"/>
  <c r="AI151" i="27"/>
  <c r="Z151" i="27"/>
  <c r="AA151" i="27"/>
  <c r="AM151" i="27"/>
  <c r="AK151" i="27"/>
  <c r="AO151" i="27"/>
  <c r="AJ151" i="27"/>
  <c r="AL151" i="27"/>
  <c r="W151" i="27"/>
  <c r="Y151" i="27"/>
  <c r="AN151" i="27"/>
  <c r="AC151" i="27"/>
  <c r="AF151" i="27"/>
  <c r="AH151" i="27"/>
  <c r="AE151" i="27"/>
  <c r="AH29" i="27"/>
  <c r="AN29" i="27"/>
  <c r="AB29" i="27"/>
  <c r="AL29" i="27"/>
  <c r="X29" i="27"/>
  <c r="AF29" i="27"/>
  <c r="W29" i="27"/>
  <c r="AO29" i="27"/>
  <c r="Z29" i="27"/>
  <c r="AK29" i="27"/>
  <c r="AG29" i="27"/>
  <c r="Y29" i="27"/>
  <c r="AD29" i="27"/>
  <c r="AJ29" i="27"/>
  <c r="Z75" i="27"/>
  <c r="AM75" i="27"/>
  <c r="AD75" i="27"/>
  <c r="AA75" i="27"/>
  <c r="AL75" i="27"/>
  <c r="AB75" i="27"/>
  <c r="AJ75" i="27"/>
  <c r="AK75" i="27"/>
  <c r="AI75" i="27"/>
  <c r="Y75" i="27"/>
  <c r="W75" i="27"/>
  <c r="AH75" i="27"/>
  <c r="AC75" i="27"/>
  <c r="AF75" i="27"/>
  <c r="X75" i="27"/>
  <c r="AD171" i="27"/>
  <c r="AC171" i="27"/>
  <c r="Y171" i="27"/>
  <c r="AF171" i="27"/>
  <c r="Z171" i="27"/>
  <c r="AG171" i="27"/>
  <c r="AL171" i="27"/>
  <c r="AE171" i="27"/>
  <c r="AK171" i="27"/>
  <c r="X171" i="27"/>
  <c r="AI171" i="27"/>
  <c r="W171" i="27"/>
  <c r="AJ171" i="27"/>
  <c r="AH171" i="27"/>
  <c r="AB171" i="27"/>
  <c r="AO171" i="27"/>
  <c r="AA171" i="27"/>
  <c r="AM25" i="27"/>
  <c r="AK25" i="27"/>
  <c r="AA25" i="27"/>
  <c r="AF25" i="27"/>
  <c r="X25" i="27"/>
  <c r="AN25" i="27"/>
  <c r="AJ25" i="27"/>
  <c r="AH25" i="27"/>
  <c r="AG25" i="27"/>
  <c r="Z25" i="27"/>
  <c r="AO25" i="27"/>
  <c r="AC25" i="27"/>
  <c r="AE25" i="27"/>
  <c r="Y25" i="27"/>
  <c r="AD25" i="27"/>
  <c r="Y68" i="24"/>
  <c r="AC68" i="24"/>
  <c r="AO68" i="24"/>
  <c r="AN68" i="24"/>
  <c r="AJ68" i="24"/>
  <c r="AL68" i="24"/>
  <c r="AI68" i="24"/>
  <c r="AG68" i="24"/>
  <c r="W68" i="24"/>
  <c r="AA68" i="24"/>
  <c r="AK68" i="24"/>
  <c r="AH68" i="24"/>
  <c r="X68" i="24"/>
  <c r="AB68" i="24"/>
  <c r="AM68" i="24"/>
  <c r="AF68" i="24"/>
  <c r="AD68" i="24"/>
  <c r="Z68" i="24"/>
  <c r="AF66" i="27"/>
  <c r="Z82" i="27"/>
  <c r="AO82" i="27"/>
  <c r="AK82" i="27"/>
  <c r="AN82" i="27"/>
  <c r="AI82" i="27"/>
  <c r="AB82" i="27"/>
  <c r="AG82" i="27"/>
  <c r="AL82" i="27"/>
  <c r="Y82" i="27"/>
  <c r="AM82" i="27"/>
  <c r="AH82" i="27"/>
  <c r="X82" i="27"/>
  <c r="AD82" i="27"/>
  <c r="W82" i="27"/>
  <c r="AJ82" i="27"/>
  <c r="AA143" i="27"/>
  <c r="AF143" i="27"/>
  <c r="AH143" i="27"/>
  <c r="AN143" i="27"/>
  <c r="AM143" i="27"/>
  <c r="W143" i="27"/>
  <c r="X143" i="27"/>
  <c r="AO143" i="27"/>
  <c r="AJ143" i="27"/>
  <c r="AB143" i="27"/>
  <c r="AD143" i="27"/>
  <c r="AE143" i="27"/>
  <c r="Z143" i="27"/>
  <c r="AC36" i="27"/>
  <c r="AM36" i="27"/>
  <c r="AA36" i="27"/>
  <c r="AD36" i="27"/>
  <c r="AJ36" i="27"/>
  <c r="Y36" i="27"/>
  <c r="AO36" i="27"/>
  <c r="X36" i="27"/>
  <c r="AH36" i="27"/>
  <c r="AG36" i="27"/>
  <c r="AN36" i="27"/>
  <c r="X140" i="27"/>
  <c r="AI140" i="27"/>
  <c r="AJ140" i="27"/>
  <c r="AG140" i="27"/>
  <c r="Y140" i="27"/>
  <c r="AE140" i="27"/>
  <c r="AA140" i="27"/>
  <c r="AB140" i="27"/>
  <c r="AF140" i="27"/>
  <c r="AC140" i="27"/>
  <c r="Z140" i="27"/>
  <c r="AO140" i="27"/>
  <c r="AD139" i="27"/>
  <c r="AJ139" i="27"/>
  <c r="AK139" i="27"/>
  <c r="AO139" i="27"/>
  <c r="Y139" i="27"/>
  <c r="AI139" i="27"/>
  <c r="AF139" i="27"/>
  <c r="W139" i="27"/>
  <c r="AM139" i="27"/>
  <c r="AH139" i="27"/>
  <c r="Z139" i="27"/>
  <c r="AE139" i="27"/>
  <c r="X139" i="27"/>
  <c r="AA15" i="27"/>
  <c r="AI15" i="27"/>
  <c r="AF15" i="27"/>
  <c r="Y15" i="27"/>
  <c r="AE15" i="27"/>
  <c r="AK15" i="27"/>
  <c r="AB15" i="27"/>
  <c r="Z15" i="27"/>
  <c r="AJ15" i="27"/>
  <c r="AM15" i="27"/>
  <c r="X15" i="27"/>
  <c r="AH15" i="27"/>
  <c r="AD15" i="27"/>
  <c r="AL15" i="27"/>
  <c r="AM11" i="27"/>
  <c r="AE11" i="27"/>
  <c r="AL11" i="27"/>
  <c r="AO11" i="27"/>
  <c r="AN11" i="27"/>
  <c r="AH11" i="27"/>
  <c r="AA11" i="27"/>
  <c r="AJ11" i="27"/>
  <c r="AC11" i="27"/>
  <c r="X11" i="27"/>
  <c r="AI11" i="27"/>
  <c r="AD11" i="27"/>
  <c r="W150" i="27"/>
  <c r="AI150" i="27"/>
  <c r="Z150" i="27"/>
  <c r="AK150" i="27"/>
  <c r="AH150" i="27"/>
  <c r="AC150" i="27"/>
  <c r="AL150" i="27"/>
  <c r="AN150" i="27"/>
  <c r="AE150" i="27"/>
  <c r="AJ150" i="27"/>
  <c r="AG150" i="27"/>
  <c r="AB150" i="27"/>
  <c r="AO150" i="27"/>
  <c r="AD150" i="27"/>
  <c r="AJ131" i="27"/>
  <c r="AH131" i="27"/>
  <c r="Z131" i="27"/>
  <c r="AF131" i="27"/>
  <c r="AN131" i="27"/>
  <c r="AI131" i="27"/>
  <c r="AA131" i="27"/>
  <c r="AE131" i="27"/>
  <c r="AD131" i="27"/>
  <c r="AC131" i="27"/>
  <c r="W131" i="27"/>
  <c r="AG131" i="27"/>
  <c r="Y131" i="27"/>
  <c r="AG66" i="27"/>
  <c r="AE66" i="27"/>
  <c r="X66" i="27"/>
  <c r="AL66" i="27"/>
  <c r="AB66" i="27"/>
  <c r="Z66" i="27"/>
  <c r="AC66" i="27"/>
  <c r="Y66" i="27"/>
  <c r="AD66" i="27"/>
  <c r="W66" i="27"/>
  <c r="AJ66" i="27"/>
  <c r="AO66" i="27"/>
  <c r="AO101" i="27"/>
  <c r="AA101" i="27"/>
  <c r="AE101" i="27"/>
  <c r="AM101" i="27"/>
  <c r="AK101" i="27"/>
  <c r="AJ101" i="27"/>
  <c r="AF101" i="27"/>
  <c r="AC101" i="27"/>
  <c r="AI7" i="27"/>
  <c r="AC7" i="27"/>
  <c r="AM7" i="27"/>
  <c r="AB7" i="27"/>
  <c r="AG7" i="27"/>
  <c r="W7" i="27"/>
  <c r="X7" i="27"/>
  <c r="AK7" i="27"/>
  <c r="AA119" i="27"/>
  <c r="AG119" i="27"/>
  <c r="AE119" i="27"/>
  <c r="AN119" i="27"/>
  <c r="Z119" i="27"/>
  <c r="X119" i="27"/>
  <c r="AB119" i="27"/>
  <c r="AJ119" i="27"/>
  <c r="Y27" i="27"/>
  <c r="AD27" i="27"/>
  <c r="AJ27" i="27"/>
  <c r="W27" i="27"/>
  <c r="AN27" i="27"/>
  <c r="AC27" i="27"/>
  <c r="AI30" i="27"/>
  <c r="AN30" i="27"/>
  <c r="AK30" i="27"/>
  <c r="AF30" i="27"/>
  <c r="AA30" i="27"/>
  <c r="Y30" i="27"/>
  <c r="AG30" i="27"/>
  <c r="AH30" i="27"/>
  <c r="Z4" i="27"/>
  <c r="AA4" i="27"/>
  <c r="AB4" i="27"/>
  <c r="Y4" i="27"/>
  <c r="AN4" i="27"/>
  <c r="W4" i="27"/>
  <c r="X4" i="27"/>
  <c r="AK4" i="27"/>
  <c r="AC4" i="27"/>
  <c r="AI4" i="27"/>
  <c r="AO4" i="27"/>
  <c r="AL4" i="27"/>
  <c r="AF4" i="27"/>
  <c r="AC12" i="27"/>
  <c r="AL12" i="27"/>
  <c r="Y12" i="27"/>
  <c r="X12" i="27"/>
  <c r="AN12" i="27"/>
  <c r="AD12" i="27"/>
  <c r="AG12" i="27"/>
  <c r="AI12" i="27"/>
  <c r="AH12" i="27"/>
  <c r="AI38" i="27"/>
  <c r="AH38" i="27"/>
  <c r="AJ38" i="27"/>
  <c r="Z38" i="27"/>
  <c r="AB21" i="27"/>
  <c r="AG21" i="27"/>
  <c r="AE21" i="27"/>
  <c r="AA21" i="27"/>
  <c r="X21" i="27"/>
  <c r="Y49" i="27"/>
  <c r="AG49" i="27"/>
  <c r="AF49" i="27"/>
  <c r="AK49" i="27"/>
  <c r="X49" i="27"/>
  <c r="AN49" i="27"/>
  <c r="AL49" i="27"/>
  <c r="AM49" i="27"/>
  <c r="X61" i="27"/>
  <c r="AB61" i="27"/>
  <c r="AD61" i="27"/>
  <c r="AA61" i="27"/>
  <c r="AO61" i="27"/>
  <c r="AM61" i="27"/>
  <c r="AF61" i="27"/>
  <c r="AH61" i="27"/>
  <c r="Y61" i="27"/>
  <c r="Z61" i="27"/>
  <c r="AJ95" i="27"/>
  <c r="AG95" i="27"/>
  <c r="AC95" i="27"/>
  <c r="X95" i="27"/>
  <c r="AI95" i="27"/>
  <c r="AK95" i="27"/>
  <c r="AL95" i="27"/>
  <c r="AF95" i="27"/>
  <c r="AK87" i="27"/>
  <c r="AH87" i="27"/>
  <c r="AM87" i="27"/>
  <c r="AG87" i="27"/>
  <c r="AI87" i="27"/>
  <c r="AE87" i="27"/>
  <c r="AA87" i="27"/>
  <c r="AC87" i="27"/>
  <c r="AB87" i="27"/>
  <c r="Z87" i="27"/>
  <c r="AJ87" i="27"/>
  <c r="Z6" i="27"/>
  <c r="AL6" i="27"/>
  <c r="W6" i="27"/>
  <c r="AA6" i="27"/>
  <c r="AF6" i="27"/>
  <c r="X6" i="27"/>
  <c r="AN6" i="27"/>
  <c r="AH6" i="27"/>
  <c r="AM6" i="27"/>
  <c r="AB6" i="27"/>
  <c r="AG6" i="27"/>
  <c r="AJ6" i="27"/>
  <c r="AH111" i="27"/>
  <c r="AJ111" i="27"/>
  <c r="AK111" i="27"/>
  <c r="AM111" i="27"/>
  <c r="AF111" i="27"/>
  <c r="W111" i="27"/>
  <c r="AD111" i="27"/>
  <c r="AE111" i="27"/>
  <c r="AA111" i="27"/>
  <c r="X121" i="27"/>
  <c r="Z121" i="27"/>
  <c r="AC121" i="27"/>
  <c r="AL121" i="27"/>
  <c r="AI121" i="27"/>
  <c r="AH121" i="27"/>
  <c r="AM121" i="27"/>
  <c r="AE121" i="27"/>
  <c r="AA121" i="27"/>
  <c r="AN157" i="27"/>
  <c r="Y157" i="27"/>
  <c r="AK157" i="27"/>
  <c r="X157" i="27"/>
  <c r="AI157" i="27"/>
  <c r="AJ157" i="27"/>
  <c r="AA157" i="27"/>
  <c r="AG157" i="27"/>
  <c r="AB157" i="27"/>
  <c r="AH112" i="27"/>
  <c r="AA112" i="27"/>
  <c r="AE112" i="27"/>
  <c r="AG112" i="27"/>
  <c r="W112" i="27"/>
  <c r="AF112" i="27"/>
  <c r="AJ112" i="27"/>
  <c r="AD112" i="27"/>
  <c r="AA71" i="27"/>
  <c r="AJ71" i="27"/>
  <c r="AK71" i="27"/>
  <c r="AF71" i="27"/>
  <c r="AB71" i="27"/>
  <c r="AE71" i="27"/>
  <c r="Z71" i="27"/>
  <c r="AD71" i="27"/>
  <c r="AG174" i="27"/>
  <c r="AI174" i="27"/>
  <c r="Z174" i="27"/>
  <c r="AD174" i="27"/>
  <c r="AF174" i="27"/>
  <c r="AK161" i="27"/>
  <c r="AG161" i="27"/>
  <c r="W161" i="27"/>
  <c r="AM161" i="27"/>
  <c r="AB161" i="27"/>
  <c r="AD161" i="27"/>
  <c r="AA161" i="27"/>
  <c r="AC161" i="27"/>
  <c r="Z161" i="27"/>
  <c r="AF137" i="27"/>
  <c r="AL137" i="27"/>
  <c r="AB137" i="27"/>
  <c r="AK137" i="27"/>
  <c r="AC137" i="27"/>
  <c r="AG137" i="27"/>
  <c r="AH137" i="27"/>
  <c r="AE137" i="27"/>
  <c r="AN137" i="27"/>
  <c r="AO156" i="27"/>
  <c r="AM156" i="27"/>
  <c r="Y156" i="27"/>
  <c r="AK156" i="27"/>
  <c r="AD156" i="27"/>
  <c r="AL156" i="27"/>
  <c r="W156" i="27"/>
  <c r="AF156" i="27"/>
  <c r="AA156" i="27"/>
  <c r="AB53" i="27"/>
  <c r="Z53" i="27"/>
  <c r="AJ53" i="27"/>
  <c r="AN53" i="27"/>
  <c r="AK53" i="27"/>
  <c r="AG53" i="27"/>
  <c r="X53" i="27"/>
  <c r="AI53" i="27"/>
  <c r="AA53" i="27"/>
  <c r="AO53" i="27"/>
  <c r="Y53" i="27"/>
  <c r="X56" i="27"/>
  <c r="AI56" i="27"/>
  <c r="AA56" i="27"/>
  <c r="AH56" i="27"/>
  <c r="AH176" i="27"/>
  <c r="Z176" i="27"/>
  <c r="AK176" i="27"/>
  <c r="W176" i="27"/>
  <c r="Y176" i="27"/>
  <c r="AG176" i="27"/>
  <c r="AE176" i="27"/>
  <c r="AI176" i="27"/>
  <c r="AO176" i="27"/>
  <c r="AN176" i="27"/>
  <c r="AF176" i="27"/>
  <c r="Z154" i="27"/>
  <c r="Y154" i="27"/>
  <c r="AD154" i="27"/>
  <c r="AK154" i="27"/>
  <c r="AF154" i="27"/>
  <c r="AM130" i="27"/>
  <c r="AH130" i="27"/>
  <c r="AI130" i="27"/>
  <c r="AK130" i="27"/>
  <c r="AD130" i="27"/>
  <c r="AN130" i="27"/>
  <c r="Y130" i="27"/>
  <c r="AB130" i="27"/>
  <c r="AJ130" i="27"/>
  <c r="AL130" i="27"/>
  <c r="AO130" i="27"/>
  <c r="AE130" i="27"/>
  <c r="X175" i="27"/>
  <c r="AF175" i="27"/>
  <c r="AM175" i="27"/>
  <c r="AE175" i="27"/>
  <c r="I126" i="19"/>
  <c r="K126" i="19"/>
  <c r="H126" i="19"/>
  <c r="G126" i="19"/>
  <c r="D126" i="19"/>
  <c r="F126" i="19"/>
  <c r="E126" i="19"/>
  <c r="C126" i="19"/>
  <c r="J126" i="19"/>
  <c r="C74" i="19"/>
  <c r="D74" i="19"/>
  <c r="F74" i="19"/>
  <c r="J74" i="19"/>
  <c r="G74" i="19"/>
  <c r="H74" i="19"/>
  <c r="K74" i="19"/>
  <c r="I74" i="19"/>
  <c r="E31" i="25"/>
  <c r="C31" i="25"/>
  <c r="D31" i="25"/>
  <c r="H31" i="25"/>
  <c r="F31" i="25"/>
  <c r="I31" i="25"/>
  <c r="G31" i="25"/>
  <c r="K31" i="25"/>
  <c r="J31" i="25"/>
  <c r="D132" i="25"/>
  <c r="E132" i="25"/>
  <c r="K132" i="25"/>
  <c r="F132" i="25"/>
  <c r="C132" i="25"/>
  <c r="I132" i="25"/>
  <c r="G132" i="25"/>
  <c r="J132" i="25"/>
  <c r="H132" i="25"/>
  <c r="E57" i="25"/>
  <c r="H57" i="25"/>
  <c r="D57" i="25"/>
  <c r="I57" i="25"/>
  <c r="C57" i="25"/>
  <c r="J57" i="25"/>
  <c r="K57" i="25"/>
  <c r="F57" i="25"/>
  <c r="G57" i="25"/>
  <c r="F85" i="25"/>
  <c r="J85" i="25"/>
  <c r="E85" i="25"/>
  <c r="H85" i="25"/>
  <c r="C85" i="25"/>
  <c r="G85" i="25"/>
  <c r="K85" i="25"/>
  <c r="I85" i="25"/>
  <c r="G15" i="25"/>
  <c r="H15" i="25"/>
  <c r="I15" i="25"/>
  <c r="E15" i="25"/>
  <c r="C15" i="25"/>
  <c r="J15" i="25"/>
  <c r="D15" i="25"/>
  <c r="F15" i="25"/>
  <c r="K15" i="25"/>
  <c r="D108" i="25"/>
  <c r="C108" i="25"/>
  <c r="F108" i="25"/>
  <c r="E108" i="25"/>
  <c r="G108" i="25"/>
  <c r="K108" i="25"/>
  <c r="I108" i="25"/>
  <c r="J108" i="25"/>
  <c r="H108" i="25"/>
  <c r="C32" i="25"/>
  <c r="F32" i="25"/>
  <c r="J32" i="25"/>
  <c r="E32" i="25"/>
  <c r="D32" i="25"/>
  <c r="K32" i="25"/>
  <c r="I32" i="25"/>
  <c r="G32" i="25"/>
  <c r="H32" i="25"/>
  <c r="C17" i="25"/>
  <c r="K17" i="25"/>
  <c r="D17" i="25"/>
  <c r="J17" i="25"/>
  <c r="G17" i="25"/>
  <c r="F17" i="25"/>
  <c r="I17" i="25"/>
  <c r="H17" i="25"/>
  <c r="I98" i="25"/>
  <c r="F98" i="25"/>
  <c r="H98" i="25"/>
  <c r="D98" i="25"/>
  <c r="E98" i="25"/>
  <c r="J98" i="25"/>
  <c r="K98" i="25"/>
  <c r="C98" i="25"/>
  <c r="J91" i="25"/>
  <c r="I91" i="25"/>
  <c r="F91" i="25"/>
  <c r="C91" i="25"/>
  <c r="K91" i="25"/>
  <c r="D91" i="25"/>
  <c r="G91" i="25"/>
  <c r="H91" i="25"/>
  <c r="W50" i="27"/>
  <c r="AM50" i="27"/>
  <c r="AE50" i="27"/>
  <c r="AD50" i="27"/>
  <c r="AK50" i="27"/>
  <c r="AB5" i="27"/>
  <c r="AF5" i="27"/>
  <c r="AL5" i="27"/>
  <c r="AN5" i="27"/>
  <c r="AI5" i="27"/>
  <c r="AG40" i="27"/>
  <c r="AI40" i="27"/>
  <c r="W40" i="27"/>
  <c r="AC40" i="27"/>
  <c r="AM40" i="27"/>
  <c r="AJ129" i="27"/>
  <c r="AA129" i="27"/>
  <c r="AI129" i="27"/>
  <c r="Y129" i="27"/>
  <c r="AE37" i="27"/>
  <c r="Z37" i="27"/>
  <c r="AK37" i="27"/>
  <c r="AG37" i="27"/>
  <c r="X37" i="27"/>
  <c r="AH78" i="27"/>
  <c r="AC78" i="27"/>
  <c r="Z78" i="27"/>
  <c r="AF78" i="27"/>
  <c r="AO41" i="27"/>
  <c r="AA41" i="27"/>
  <c r="AJ41" i="27"/>
  <c r="AF41" i="27"/>
  <c r="AH2" i="27"/>
  <c r="AA2" i="27"/>
  <c r="AG2" i="27"/>
  <c r="AB2" i="27"/>
  <c r="Z149" i="27"/>
  <c r="AM149" i="27"/>
  <c r="AI149" i="27"/>
  <c r="X149" i="27"/>
  <c r="AJ149" i="27"/>
  <c r="AF159" i="27"/>
  <c r="AJ159" i="27"/>
  <c r="AA159" i="27"/>
  <c r="AL159" i="27"/>
  <c r="AK159" i="27"/>
  <c r="W136" i="27"/>
  <c r="AB136" i="27"/>
  <c r="AC136" i="27"/>
  <c r="AK136" i="27"/>
  <c r="AH69" i="27"/>
  <c r="AN69" i="27"/>
  <c r="W69" i="27"/>
  <c r="AG69" i="27"/>
  <c r="AF69" i="27"/>
  <c r="AB141" i="27"/>
  <c r="AN141" i="27"/>
  <c r="AA141" i="27"/>
  <c r="AD141" i="27"/>
  <c r="W141" i="27"/>
  <c r="AH152" i="27"/>
  <c r="AE152" i="27"/>
  <c r="AK152" i="27"/>
  <c r="AO152" i="27"/>
  <c r="AL152" i="27"/>
  <c r="AF132" i="27"/>
  <c r="AJ132" i="27"/>
  <c r="AN132" i="27"/>
  <c r="AD132" i="27"/>
  <c r="AK128" i="24"/>
  <c r="Z128" i="24"/>
  <c r="AG128" i="24"/>
  <c r="W128" i="24"/>
  <c r="AD128" i="24"/>
  <c r="AI128" i="24"/>
  <c r="AM128" i="24"/>
  <c r="AH128" i="24"/>
  <c r="X128" i="24"/>
  <c r="K114" i="19"/>
  <c r="D114" i="19"/>
  <c r="C114" i="19"/>
  <c r="J114" i="19"/>
  <c r="F114" i="19"/>
  <c r="G114" i="19"/>
  <c r="I114" i="19"/>
  <c r="E114" i="19"/>
  <c r="H114" i="19"/>
  <c r="H76" i="19"/>
  <c r="C76" i="19"/>
  <c r="J76" i="19"/>
  <c r="G76" i="19"/>
  <c r="E76" i="19"/>
  <c r="F76" i="19"/>
  <c r="K76" i="19"/>
  <c r="D8" i="21"/>
  <c r="G8" i="21"/>
  <c r="H8" i="21"/>
  <c r="C8" i="21"/>
  <c r="I8" i="21"/>
  <c r="J8" i="21"/>
  <c r="K8" i="21"/>
  <c r="F8" i="21"/>
  <c r="AO135" i="27"/>
  <c r="AI135" i="27"/>
  <c r="AE135" i="27"/>
  <c r="AD135" i="27"/>
  <c r="AC135" i="27"/>
  <c r="AF147" i="27"/>
  <c r="AL147" i="27"/>
  <c r="Y147" i="27"/>
  <c r="AO147" i="27"/>
  <c r="AK147" i="27"/>
  <c r="AO72" i="27"/>
  <c r="AM72" i="27"/>
  <c r="Y72" i="27"/>
  <c r="AD72" i="27"/>
  <c r="AI72" i="27"/>
  <c r="AC142" i="27"/>
  <c r="AH142" i="27"/>
  <c r="AO142" i="27"/>
  <c r="W142" i="27"/>
  <c r="AA142" i="27"/>
  <c r="AM19" i="27"/>
  <c r="AI19" i="27"/>
  <c r="AJ19" i="27"/>
  <c r="AN19" i="27"/>
  <c r="AA42" i="27"/>
  <c r="W42" i="27"/>
  <c r="AB42" i="27"/>
  <c r="W77" i="27"/>
  <c r="AB77" i="27"/>
  <c r="AD77" i="27"/>
  <c r="AL77" i="27"/>
  <c r="AN166" i="27"/>
  <c r="X166" i="27"/>
  <c r="AO166" i="27"/>
  <c r="AA166" i="27"/>
  <c r="AJ166" i="27"/>
  <c r="AL166" i="27"/>
  <c r="AF166" i="27"/>
  <c r="AM144" i="27"/>
  <c r="AC144" i="27"/>
  <c r="AA144" i="27"/>
  <c r="AD144" i="27"/>
  <c r="AB74" i="27"/>
  <c r="Z74" i="27"/>
  <c r="AA74" i="27"/>
  <c r="AE74" i="27"/>
  <c r="AJ74" i="27"/>
  <c r="AH28" i="27"/>
  <c r="Z28" i="27"/>
  <c r="AE28" i="27"/>
  <c r="AA28" i="27"/>
  <c r="Y114" i="27"/>
  <c r="AM114" i="27"/>
  <c r="AH114" i="27"/>
  <c r="AA114" i="27"/>
  <c r="AC114" i="27"/>
  <c r="AE65" i="27"/>
  <c r="AA65" i="27"/>
  <c r="AC65" i="27"/>
  <c r="AH65" i="27"/>
  <c r="AJ65" i="27"/>
  <c r="AD65" i="27"/>
  <c r="AO24" i="27"/>
  <c r="W24" i="27"/>
  <c r="AD24" i="27"/>
  <c r="Z24" i="27"/>
  <c r="AB24" i="27"/>
  <c r="Z59" i="27"/>
  <c r="AA59" i="27"/>
  <c r="AL59" i="27"/>
  <c r="AN59" i="27"/>
  <c r="Y59" i="27"/>
  <c r="AA165" i="27"/>
  <c r="W165" i="27"/>
  <c r="AH165" i="27"/>
  <c r="AF165" i="27"/>
  <c r="AL165" i="27"/>
  <c r="AH48" i="27"/>
  <c r="X48" i="27"/>
  <c r="AC48" i="27"/>
  <c r="AD48" i="27"/>
  <c r="Z48" i="27"/>
  <c r="AM20" i="27"/>
  <c r="AB20" i="27"/>
  <c r="AC20" i="27"/>
  <c r="AI20" i="27"/>
  <c r="AH122" i="27"/>
  <c r="AG122" i="27"/>
  <c r="AC122" i="27"/>
  <c r="AN32" i="27"/>
  <c r="AM32" i="27"/>
  <c r="Y32" i="27"/>
  <c r="AF32" i="27"/>
  <c r="AI32" i="27"/>
  <c r="C169" i="25"/>
  <c r="I169" i="25"/>
  <c r="G169" i="25"/>
  <c r="J169" i="25"/>
  <c r="E169" i="25"/>
  <c r="H169" i="25"/>
  <c r="K169" i="25"/>
  <c r="D169" i="25"/>
  <c r="C20" i="25"/>
  <c r="I20" i="25"/>
  <c r="K20" i="25"/>
  <c r="J20" i="25"/>
  <c r="E20" i="25"/>
  <c r="F20" i="25"/>
  <c r="D20" i="25"/>
  <c r="G20" i="25"/>
  <c r="Y54" i="27"/>
  <c r="AD54" i="27"/>
  <c r="AN54" i="27"/>
  <c r="AK54" i="27"/>
  <c r="Y168" i="27"/>
  <c r="AN168" i="27"/>
  <c r="AD168" i="27"/>
  <c r="AM168" i="27"/>
  <c r="AM102" i="27"/>
  <c r="AE102" i="27"/>
  <c r="AB102" i="27"/>
  <c r="Z102" i="27"/>
  <c r="AG173" i="27"/>
  <c r="AN173" i="27"/>
  <c r="AF173" i="27"/>
  <c r="AJ62" i="27"/>
  <c r="AD62" i="27"/>
  <c r="AN62" i="27"/>
  <c r="AO62" i="27"/>
  <c r="AG26" i="27"/>
  <c r="Z26" i="27"/>
  <c r="AF26" i="27"/>
  <c r="AL26" i="27"/>
  <c r="AM55" i="27"/>
  <c r="W55" i="27"/>
  <c r="AF55" i="27"/>
  <c r="AB55" i="27"/>
  <c r="AG9" i="27"/>
  <c r="AJ110" i="27"/>
  <c r="AF97" i="27"/>
  <c r="X97" i="27"/>
  <c r="Z86" i="27"/>
  <c r="Y86" i="27"/>
  <c r="AA97" i="27"/>
  <c r="AI97" i="27"/>
  <c r="Z97" i="27"/>
  <c r="AB97" i="27"/>
  <c r="AM31" i="27"/>
  <c r="AC163" i="27"/>
  <c r="AI31" i="27"/>
  <c r="AM9" i="27"/>
  <c r="AH9" i="27"/>
  <c r="AN163" i="27"/>
  <c r="AI163" i="27"/>
  <c r="AL9" i="27"/>
  <c r="X31" i="27"/>
  <c r="AD31" i="27"/>
  <c r="Y163" i="27"/>
  <c r="AK81" i="27"/>
  <c r="AO108" i="27"/>
  <c r="AN110" i="27"/>
  <c r="AD79" i="27"/>
  <c r="AL79" i="27"/>
  <c r="AB79" i="27"/>
  <c r="Z79" i="27"/>
  <c r="F169" i="25"/>
  <c r="C3" i="27"/>
  <c r="K3" i="27"/>
  <c r="G3" i="27"/>
  <c r="D3" i="27"/>
  <c r="E3" i="27"/>
  <c r="H3" i="27"/>
  <c r="F3" i="27"/>
  <c r="J3" i="27"/>
  <c r="I3" i="27"/>
  <c r="K9" i="21"/>
  <c r="H9" i="21"/>
  <c r="J9" i="21"/>
  <c r="G9" i="21"/>
  <c r="E9" i="21"/>
  <c r="D9" i="21"/>
  <c r="I9" i="21"/>
  <c r="C9" i="21"/>
  <c r="F151" i="27"/>
  <c r="D151" i="27"/>
  <c r="J151" i="27"/>
  <c r="I151" i="27"/>
  <c r="H151" i="27"/>
  <c r="G151" i="27"/>
  <c r="R151" i="27"/>
  <c r="K151" i="27"/>
  <c r="E151" i="27"/>
  <c r="C151" i="27"/>
  <c r="U7" i="24"/>
  <c r="F7" i="24"/>
  <c r="P7" i="24"/>
  <c r="N7" i="24"/>
  <c r="M7" i="24"/>
  <c r="D7" i="24"/>
  <c r="I7" i="24"/>
  <c r="J7" i="24"/>
  <c r="E7" i="24"/>
  <c r="C7" i="24"/>
  <c r="T105" i="24"/>
  <c r="R105" i="24"/>
  <c r="D105" i="24"/>
  <c r="S105" i="24"/>
  <c r="K105" i="24"/>
  <c r="G105" i="24"/>
  <c r="I105" i="24"/>
  <c r="Q105" i="24"/>
  <c r="F105" i="24"/>
  <c r="P105" i="24"/>
  <c r="M105" i="24"/>
  <c r="C81" i="24"/>
  <c r="F81" i="24"/>
  <c r="K81" i="24"/>
  <c r="S81" i="24"/>
  <c r="N81" i="24"/>
  <c r="O81" i="24"/>
  <c r="P81" i="24"/>
  <c r="U64" i="24"/>
  <c r="N64" i="24"/>
  <c r="M64" i="24"/>
  <c r="O64" i="24"/>
  <c r="F64" i="24"/>
  <c r="K64" i="24"/>
  <c r="I64" i="24"/>
  <c r="S58" i="23"/>
  <c r="U58" i="23"/>
  <c r="P58" i="23"/>
  <c r="O58" i="23"/>
  <c r="T58" i="23"/>
  <c r="T169" i="24"/>
  <c r="M169" i="24"/>
  <c r="N169" i="24"/>
  <c r="Q169" i="24"/>
  <c r="U169" i="24"/>
  <c r="N37" i="24"/>
  <c r="P37" i="24"/>
  <c r="U37" i="24"/>
  <c r="Q37" i="24"/>
  <c r="M17" i="24"/>
  <c r="U17" i="24"/>
  <c r="R17" i="24"/>
  <c r="N139" i="24"/>
  <c r="C139" i="24"/>
  <c r="U139" i="24"/>
  <c r="H139" i="24"/>
  <c r="I139" i="24"/>
  <c r="Q139" i="24"/>
  <c r="O139" i="24"/>
  <c r="S139" i="24"/>
  <c r="C90" i="19"/>
  <c r="J90" i="19"/>
  <c r="G90" i="19"/>
  <c r="I90" i="19"/>
  <c r="J86" i="19"/>
  <c r="I86" i="19"/>
  <c r="K86" i="19"/>
  <c r="J150" i="19"/>
  <c r="C150" i="19"/>
  <c r="D150" i="19"/>
  <c r="I150" i="19"/>
  <c r="K150" i="19"/>
  <c r="G150" i="19"/>
  <c r="I144" i="19"/>
  <c r="E144" i="19"/>
  <c r="F144" i="19"/>
  <c r="D144" i="19"/>
  <c r="K144" i="19"/>
  <c r="D14" i="21"/>
  <c r="J14" i="21"/>
  <c r="E14" i="21"/>
  <c r="C14" i="21"/>
  <c r="F159" i="27"/>
  <c r="K159" i="27"/>
  <c r="D159" i="27"/>
  <c r="AM60" i="24"/>
  <c r="AB60" i="24"/>
  <c r="AK60" i="24"/>
  <c r="AF60" i="24"/>
  <c r="AC60" i="24"/>
  <c r="AP25" i="24"/>
  <c r="AH25" i="24"/>
  <c r="Y25" i="24"/>
  <c r="AN25" i="24"/>
  <c r="K133" i="25"/>
  <c r="G133" i="25"/>
  <c r="F133" i="25"/>
  <c r="E133" i="25"/>
  <c r="H133" i="25"/>
  <c r="D133" i="25"/>
  <c r="C133" i="25"/>
  <c r="AH89" i="24"/>
  <c r="AF89" i="24"/>
  <c r="AB89" i="24"/>
  <c r="AM89" i="24"/>
  <c r="D28" i="27"/>
  <c r="G28" i="27"/>
  <c r="J28" i="27"/>
  <c r="K28" i="27"/>
  <c r="C28" i="27"/>
  <c r="E28" i="27"/>
  <c r="I28" i="27"/>
  <c r="U153" i="24"/>
  <c r="P153" i="24"/>
  <c r="C54" i="19"/>
  <c r="J54" i="19"/>
  <c r="K87" i="19"/>
  <c r="C87" i="19"/>
  <c r="D87" i="19"/>
  <c r="F153" i="19"/>
  <c r="J153" i="19"/>
  <c r="G153" i="19"/>
  <c r="K153" i="19"/>
  <c r="G70" i="19"/>
  <c r="C70" i="19"/>
  <c r="F70" i="19"/>
  <c r="K70" i="19"/>
  <c r="G146" i="19"/>
  <c r="I146" i="19"/>
  <c r="H146" i="19"/>
  <c r="AK96" i="24"/>
  <c r="Y96" i="24"/>
  <c r="AE96" i="24"/>
  <c r="AO96" i="24"/>
  <c r="W96" i="24"/>
  <c r="AG96" i="24"/>
  <c r="P68" i="24"/>
  <c r="S68" i="24"/>
  <c r="AB146" i="24"/>
  <c r="AD146" i="24"/>
  <c r="X146" i="24"/>
  <c r="AI146" i="24"/>
  <c r="AE146" i="24"/>
  <c r="AK146" i="24"/>
  <c r="AA146" i="24"/>
  <c r="O161" i="24"/>
  <c r="P161" i="24"/>
  <c r="S161" i="24"/>
  <c r="R161" i="24"/>
  <c r="AG161" i="24"/>
  <c r="I67" i="26"/>
  <c r="K67" i="26"/>
  <c r="G67" i="26"/>
  <c r="J67" i="26"/>
  <c r="E67" i="26"/>
  <c r="H67" i="26"/>
  <c r="G152" i="25"/>
  <c r="F152" i="25"/>
  <c r="E152" i="25"/>
  <c r="H152" i="25"/>
  <c r="J152" i="25"/>
  <c r="I152" i="25"/>
  <c r="K29" i="25"/>
  <c r="J29" i="25"/>
  <c r="H29" i="25"/>
  <c r="F29" i="25"/>
  <c r="G29" i="25"/>
  <c r="I29" i="25"/>
  <c r="E29" i="25"/>
  <c r="AI124" i="27"/>
  <c r="D156" i="26"/>
  <c r="J156" i="26"/>
  <c r="I156" i="26"/>
  <c r="G156" i="26"/>
  <c r="E130" i="25"/>
  <c r="K130" i="25"/>
  <c r="J130" i="25"/>
  <c r="J30" i="25"/>
  <c r="E30" i="25"/>
  <c r="G30" i="25"/>
  <c r="I30" i="25"/>
  <c r="H154" i="25"/>
  <c r="E154" i="25"/>
  <c r="K154" i="25"/>
  <c r="F154" i="25"/>
  <c r="C154" i="25"/>
  <c r="D151" i="25"/>
  <c r="K151" i="25"/>
  <c r="F151" i="25"/>
  <c r="I113" i="25"/>
  <c r="F113" i="25"/>
  <c r="H113" i="25"/>
  <c r="J113" i="25"/>
  <c r="K113" i="25"/>
  <c r="G113" i="25"/>
  <c r="F84" i="25"/>
  <c r="H81" i="25"/>
  <c r="G81" i="25"/>
  <c r="I81" i="25"/>
  <c r="C81" i="25"/>
  <c r="J81" i="25"/>
  <c r="F81" i="25"/>
  <c r="C134" i="25"/>
  <c r="D134" i="25"/>
  <c r="H153" i="25"/>
  <c r="E153" i="25"/>
  <c r="D106" i="25"/>
  <c r="H106" i="25"/>
  <c r="E106" i="25"/>
  <c r="F106" i="25"/>
  <c r="I106" i="25"/>
  <c r="F87" i="25"/>
  <c r="J87" i="25"/>
  <c r="C87" i="25"/>
  <c r="AP69" i="24"/>
  <c r="AD69" i="24"/>
  <c r="AP34" i="24"/>
  <c r="AA34" i="24"/>
  <c r="AP76" i="24"/>
  <c r="AG76" i="24" s="1"/>
  <c r="AJ76" i="24"/>
  <c r="AB76" i="24"/>
  <c r="AK76" i="24"/>
  <c r="AH76" i="24"/>
  <c r="W76" i="24"/>
  <c r="P76" i="24"/>
  <c r="N76" i="24"/>
  <c r="AP170" i="24"/>
  <c r="AH170" i="24"/>
  <c r="AF38" i="24"/>
  <c r="AH38" i="24"/>
  <c r="AN38" i="24"/>
  <c r="AJ38" i="24"/>
  <c r="P152" i="24"/>
  <c r="D152" i="24"/>
  <c r="T152" i="24"/>
  <c r="G152" i="24"/>
  <c r="F152" i="24"/>
  <c r="J152" i="24"/>
  <c r="S152" i="24"/>
  <c r="O152" i="24"/>
  <c r="U29" i="24"/>
  <c r="K29" i="24"/>
  <c r="H29" i="24"/>
  <c r="T29" i="24"/>
  <c r="O29" i="24"/>
  <c r="F29" i="24"/>
  <c r="N29" i="24"/>
  <c r="R47" i="24"/>
  <c r="G47" i="24"/>
  <c r="E47" i="24"/>
  <c r="N47" i="24"/>
  <c r="O47" i="24"/>
  <c r="J102" i="24"/>
  <c r="F102" i="24"/>
  <c r="C102" i="24"/>
  <c r="U102" i="24"/>
  <c r="R99" i="24"/>
  <c r="E99" i="24"/>
  <c r="N99" i="24"/>
  <c r="G99" i="24"/>
  <c r="U99" i="24"/>
  <c r="H99" i="24"/>
  <c r="O99" i="24"/>
  <c r="M99" i="24"/>
  <c r="C110" i="19"/>
  <c r="J110" i="19"/>
  <c r="I110" i="19"/>
  <c r="G166" i="19"/>
  <c r="E166" i="19"/>
  <c r="I53" i="19"/>
  <c r="G53" i="19"/>
  <c r="J53" i="19"/>
  <c r="J82" i="19"/>
  <c r="D82" i="19"/>
  <c r="I82" i="19"/>
  <c r="G112" i="19"/>
  <c r="H112" i="19"/>
  <c r="F112" i="19"/>
  <c r="J112" i="19"/>
  <c r="E89" i="19"/>
  <c r="K89" i="19"/>
  <c r="I89" i="19"/>
  <c r="F89" i="19"/>
  <c r="F97" i="19"/>
  <c r="E97" i="19"/>
  <c r="AC53" i="24"/>
  <c r="AL53" i="24"/>
  <c r="AA53" i="24"/>
  <c r="AN53" i="24"/>
  <c r="AH53" i="24"/>
  <c r="F54" i="24"/>
  <c r="H54" i="24"/>
  <c r="P54" i="24"/>
  <c r="E54" i="24"/>
  <c r="T54" i="24"/>
  <c r="O54" i="24"/>
  <c r="S108" i="24"/>
  <c r="N108" i="24"/>
  <c r="N3" i="24"/>
  <c r="R3" i="24"/>
  <c r="U65" i="24"/>
  <c r="P65" i="24"/>
  <c r="O65" i="24"/>
  <c r="U144" i="24"/>
  <c r="R144" i="24"/>
  <c r="C144" i="24"/>
  <c r="F144" i="24"/>
  <c r="M144" i="24"/>
  <c r="H144" i="24"/>
  <c r="N144" i="24"/>
  <c r="C82" i="24"/>
  <c r="M82" i="24"/>
  <c r="P82" i="24"/>
  <c r="I82" i="24"/>
  <c r="F82" i="24"/>
  <c r="G171" i="24"/>
  <c r="Q171" i="24"/>
  <c r="I171" i="24"/>
  <c r="U171" i="24"/>
  <c r="R171" i="24"/>
  <c r="O171" i="24"/>
  <c r="T25" i="24"/>
  <c r="E25" i="24"/>
  <c r="N25" i="24"/>
  <c r="D25" i="24"/>
  <c r="I84" i="24"/>
  <c r="M84" i="24"/>
  <c r="P84" i="24"/>
  <c r="J84" i="24"/>
  <c r="G84" i="24"/>
  <c r="U4" i="24"/>
  <c r="P4" i="24"/>
  <c r="O4" i="24"/>
  <c r="F9" i="24"/>
  <c r="D9" i="24"/>
  <c r="E9" i="24"/>
  <c r="K9" i="24"/>
  <c r="J50" i="24"/>
  <c r="H50" i="24"/>
  <c r="K50" i="24"/>
  <c r="O50" i="24"/>
  <c r="Q50" i="24"/>
  <c r="R50" i="24"/>
  <c r="N155" i="24"/>
  <c r="U155" i="24"/>
  <c r="S155" i="24"/>
  <c r="Q155" i="24"/>
  <c r="R155" i="24"/>
  <c r="T35" i="24"/>
  <c r="J35" i="24"/>
  <c r="K35" i="24"/>
  <c r="M122" i="24"/>
  <c r="T122" i="24"/>
  <c r="H122" i="24"/>
  <c r="I122" i="24"/>
  <c r="R122" i="24"/>
  <c r="N122" i="24"/>
  <c r="U122" i="24"/>
  <c r="P122" i="24"/>
  <c r="Q122" i="24"/>
  <c r="C122" i="24"/>
  <c r="G137" i="19"/>
  <c r="F137" i="19"/>
  <c r="J127" i="19"/>
  <c r="C127" i="19"/>
  <c r="C25" i="21"/>
  <c r="J25" i="21"/>
  <c r="I25" i="21"/>
  <c r="F25" i="21"/>
  <c r="D170" i="19"/>
  <c r="F170" i="19"/>
  <c r="AP51" i="24"/>
  <c r="AL51" i="24" s="1"/>
  <c r="I157" i="25"/>
  <c r="J157" i="25"/>
  <c r="G157" i="25"/>
  <c r="D157" i="25"/>
  <c r="C36" i="25"/>
  <c r="K36" i="25"/>
  <c r="G42" i="25"/>
  <c r="C42" i="25"/>
  <c r="AP141" i="24"/>
  <c r="AP102" i="24"/>
  <c r="W102" i="24"/>
  <c r="AK100" i="24"/>
  <c r="AC100" i="24"/>
  <c r="AI100" i="24"/>
  <c r="AJ100" i="24"/>
  <c r="AE100" i="24"/>
  <c r="AB100" i="24"/>
  <c r="AP118" i="24"/>
  <c r="AK118" i="24" s="1"/>
  <c r="T118" i="24"/>
  <c r="O118" i="24"/>
  <c r="P118" i="24"/>
  <c r="AE118" i="24"/>
  <c r="N118" i="24"/>
  <c r="AL71" i="24"/>
  <c r="AF71" i="24"/>
  <c r="AI125" i="24"/>
  <c r="O125" i="24"/>
  <c r="AN125" i="24"/>
  <c r="Z125" i="24"/>
  <c r="W125" i="24"/>
  <c r="Y125" i="24"/>
  <c r="T125" i="24"/>
  <c r="AK94" i="24"/>
  <c r="Z94" i="24"/>
  <c r="AJ94" i="24"/>
  <c r="W94" i="24"/>
  <c r="Y94" i="24"/>
  <c r="AN94" i="24"/>
  <c r="AG87" i="24"/>
  <c r="AC87" i="24"/>
  <c r="AA87" i="24"/>
  <c r="Y87" i="24"/>
  <c r="AI87" i="24"/>
  <c r="AA88" i="24"/>
  <c r="AC88" i="24"/>
  <c r="Y88" i="24"/>
  <c r="AB88" i="24"/>
  <c r="AH88" i="24"/>
  <c r="AP101" i="24"/>
  <c r="AF101" i="24" s="1"/>
  <c r="Q101" i="24"/>
  <c r="AC101" i="24"/>
  <c r="AK101" i="24"/>
  <c r="P101" i="24"/>
  <c r="S101" i="24"/>
  <c r="AM95" i="24"/>
  <c r="AI95" i="24"/>
  <c r="AE95" i="24"/>
  <c r="W95" i="24"/>
  <c r="AF169" i="24"/>
  <c r="AP169" i="24"/>
  <c r="W73" i="24"/>
  <c r="AI73" i="24"/>
  <c r="C83" i="26"/>
  <c r="I83" i="26"/>
  <c r="G83" i="26"/>
  <c r="D83" i="26"/>
  <c r="K83" i="26"/>
  <c r="H83" i="26"/>
  <c r="F83" i="26"/>
  <c r="AP33" i="24"/>
  <c r="AH33" i="24" s="1"/>
  <c r="N33" i="24"/>
  <c r="AC33" i="24"/>
  <c r="O33" i="24"/>
  <c r="G141" i="27"/>
  <c r="J141" i="27"/>
  <c r="F141" i="27"/>
  <c r="E141" i="27"/>
  <c r="C141" i="27"/>
  <c r="D141" i="27"/>
  <c r="H141" i="27"/>
  <c r="H20" i="21"/>
  <c r="M125" i="24"/>
  <c r="N65" i="24"/>
  <c r="C54" i="24"/>
  <c r="AK88" i="24"/>
  <c r="F35" i="24"/>
  <c r="T9" i="24"/>
  <c r="I127" i="19"/>
  <c r="H42" i="25"/>
  <c r="I42" i="25"/>
  <c r="AA73" i="24"/>
  <c r="Q144" i="24"/>
  <c r="I170" i="19"/>
  <c r="Z101" i="24"/>
  <c r="Y101" i="24"/>
  <c r="K137" i="19"/>
  <c r="AD100" i="24"/>
  <c r="Q65" i="24"/>
  <c r="E170" i="19"/>
  <c r="U118" i="24"/>
  <c r="D50" i="24"/>
  <c r="I50" i="24"/>
  <c r="Q35" i="24"/>
  <c r="AA95" i="24"/>
  <c r="AB94" i="24"/>
  <c r="AN73" i="24"/>
  <c r="AH71" i="24"/>
  <c r="T155" i="24"/>
  <c r="M155" i="24"/>
  <c r="C170" i="19"/>
  <c r="X87" i="24"/>
  <c r="AE87" i="24"/>
  <c r="AC94" i="24"/>
  <c r="N35" i="24"/>
  <c r="J83" i="26"/>
  <c r="N176" i="24"/>
  <c r="K176" i="24"/>
  <c r="D176" i="24"/>
  <c r="T176" i="24"/>
  <c r="O176" i="24"/>
  <c r="M67" i="24"/>
  <c r="S67" i="24"/>
  <c r="U67" i="24"/>
  <c r="G89" i="24"/>
  <c r="M89" i="24"/>
  <c r="H89" i="24"/>
  <c r="J89" i="24"/>
  <c r="F89" i="24"/>
  <c r="K89" i="24"/>
  <c r="U135" i="24"/>
  <c r="T135" i="24"/>
  <c r="M135" i="24"/>
  <c r="K97" i="24"/>
  <c r="P97" i="24"/>
  <c r="S97" i="24"/>
  <c r="N97" i="24"/>
  <c r="E86" i="24"/>
  <c r="F86" i="24"/>
  <c r="H86" i="24"/>
  <c r="G22" i="24"/>
  <c r="N22" i="24"/>
  <c r="H22" i="24"/>
  <c r="D22" i="24"/>
  <c r="F22" i="24"/>
  <c r="E22" i="24"/>
  <c r="I141" i="27"/>
  <c r="E172" i="19"/>
  <c r="I172" i="19"/>
  <c r="G172" i="19"/>
  <c r="H172" i="19"/>
  <c r="C172" i="19"/>
  <c r="J171" i="19"/>
  <c r="D171" i="19"/>
  <c r="C29" i="21"/>
  <c r="J29" i="21"/>
  <c r="E29" i="21"/>
  <c r="F122" i="19"/>
  <c r="H122" i="19"/>
  <c r="H100" i="25"/>
  <c r="E100" i="25"/>
  <c r="D100" i="25"/>
  <c r="F100" i="25"/>
  <c r="G143" i="25"/>
  <c r="E143" i="25"/>
  <c r="D143" i="25"/>
  <c r="AN35" i="24"/>
  <c r="Y35" i="24"/>
  <c r="AL35" i="24"/>
  <c r="AH35" i="24"/>
  <c r="AK35" i="24"/>
  <c r="W149" i="24"/>
  <c r="AL149" i="24"/>
  <c r="AF149" i="24"/>
  <c r="AG149" i="24"/>
  <c r="AP37" i="24"/>
  <c r="AK37" i="24"/>
  <c r="AP173" i="24"/>
  <c r="AO173" i="24"/>
  <c r="AN173" i="24"/>
  <c r="O173" i="24"/>
  <c r="AG173" i="24"/>
  <c r="X173" i="24"/>
  <c r="AH173" i="24"/>
  <c r="AJ173" i="24"/>
  <c r="W177" i="24"/>
  <c r="AJ177" i="24"/>
  <c r="AM91" i="24"/>
  <c r="X91" i="24"/>
  <c r="AP134" i="24"/>
  <c r="S134" i="24"/>
  <c r="T134" i="24"/>
  <c r="O134" i="24"/>
  <c r="U134" i="24"/>
  <c r="AN123" i="24"/>
  <c r="W123" i="24"/>
  <c r="AF123" i="24"/>
  <c r="AD123" i="24"/>
  <c r="AM164" i="24"/>
  <c r="AL164" i="24"/>
  <c r="AA164" i="24"/>
  <c r="AI139" i="24"/>
  <c r="AJ139" i="24"/>
  <c r="AM139" i="24"/>
  <c r="H56" i="27"/>
  <c r="J56" i="27"/>
  <c r="I56" i="27"/>
  <c r="E56" i="27"/>
  <c r="K56" i="27"/>
  <c r="E85" i="27"/>
  <c r="K85" i="27"/>
  <c r="F85" i="27"/>
  <c r="C85" i="27"/>
  <c r="D85" i="27"/>
  <c r="J85" i="27"/>
  <c r="G85" i="27"/>
  <c r="S163" i="24"/>
  <c r="J163" i="24"/>
  <c r="K43" i="24"/>
  <c r="I43" i="24"/>
  <c r="J43" i="24"/>
  <c r="C43" i="24"/>
  <c r="M38" i="24"/>
  <c r="Q38" i="24"/>
  <c r="D38" i="24"/>
  <c r="AJ96" i="24"/>
  <c r="AB96" i="24"/>
  <c r="E67" i="19"/>
  <c r="I67" i="19"/>
  <c r="C67" i="19"/>
  <c r="J117" i="25"/>
  <c r="H117" i="25"/>
  <c r="AP121" i="24"/>
  <c r="AP19" i="24"/>
  <c r="AN19" i="24"/>
  <c r="AP98" i="24"/>
  <c r="AI98" i="24"/>
  <c r="U98" i="24"/>
  <c r="AP8" i="24"/>
  <c r="AJ150" i="24"/>
  <c r="AP150" i="24"/>
  <c r="W150" i="24" s="1"/>
  <c r="AM150" i="24"/>
  <c r="Q150" i="24"/>
  <c r="J126" i="27"/>
  <c r="D126" i="27"/>
  <c r="K126" i="27"/>
  <c r="C126" i="27"/>
  <c r="H126" i="27"/>
  <c r="I144" i="25"/>
  <c r="D144" i="25"/>
  <c r="E144" i="25"/>
  <c r="F144" i="25"/>
  <c r="K144" i="25"/>
  <c r="F83" i="27"/>
  <c r="C83" i="27"/>
  <c r="J83" i="27"/>
  <c r="H83" i="27"/>
  <c r="C76" i="27"/>
  <c r="D76" i="27"/>
  <c r="K76" i="27"/>
  <c r="E76" i="27"/>
  <c r="F76" i="27"/>
  <c r="I76" i="27"/>
  <c r="H76" i="27"/>
  <c r="I21" i="24"/>
  <c r="R21" i="24"/>
  <c r="C66" i="24"/>
  <c r="J66" i="24"/>
  <c r="P66" i="24"/>
  <c r="H98" i="24"/>
  <c r="D98" i="24"/>
  <c r="E98" i="24"/>
  <c r="O94" i="24"/>
  <c r="M94" i="24"/>
  <c r="J164" i="19"/>
  <c r="G164" i="19"/>
  <c r="D164" i="19"/>
  <c r="D40" i="25"/>
  <c r="J77" i="25"/>
  <c r="C77" i="25"/>
  <c r="F77" i="25"/>
  <c r="AP151" i="24"/>
  <c r="AN151" i="24"/>
  <c r="AP59" i="24"/>
  <c r="AF59" i="24"/>
  <c r="AP138" i="24"/>
  <c r="AG90" i="24"/>
  <c r="AP90" i="24"/>
  <c r="AB83" i="24"/>
  <c r="AP9" i="24"/>
  <c r="AI9" i="24"/>
  <c r="Z56" i="24"/>
  <c r="X56" i="24"/>
  <c r="AB56" i="24"/>
  <c r="AF56" i="24"/>
  <c r="AM56" i="24"/>
  <c r="AA142" i="24"/>
  <c r="AP142" i="24"/>
  <c r="M142" i="24"/>
  <c r="AP116" i="24"/>
  <c r="AA116" i="24"/>
  <c r="I77" i="27"/>
  <c r="K77" i="27"/>
  <c r="J77" i="27"/>
  <c r="D91" i="27"/>
  <c r="K91" i="27"/>
  <c r="F91" i="27"/>
  <c r="G91" i="27"/>
  <c r="H91" i="27"/>
  <c r="H21" i="24"/>
  <c r="AP45" i="24"/>
  <c r="X45" i="24"/>
  <c r="Q17" i="27"/>
  <c r="M17" i="27"/>
  <c r="C164" i="19"/>
  <c r="I12" i="21"/>
  <c r="K12" i="21"/>
  <c r="K140" i="19"/>
  <c r="J140" i="19"/>
  <c r="I6" i="25"/>
  <c r="E6" i="25"/>
  <c r="F72" i="25"/>
  <c r="I52" i="25"/>
  <c r="C52" i="25"/>
  <c r="F52" i="25"/>
  <c r="J52" i="25"/>
  <c r="I103" i="25"/>
  <c r="H103" i="25"/>
  <c r="F172" i="25"/>
  <c r="K172" i="25"/>
  <c r="J172" i="25"/>
  <c r="F165" i="25"/>
  <c r="I165" i="25"/>
  <c r="AA35" i="24"/>
  <c r="AC35" i="24"/>
  <c r="AP48" i="24"/>
  <c r="AB48" i="24" s="1"/>
  <c r="AM48" i="24"/>
  <c r="AP55" i="24"/>
  <c r="AP79" i="24"/>
  <c r="Y79" i="24" s="1"/>
  <c r="AP78" i="24"/>
  <c r="AO78" i="24" s="1"/>
  <c r="AP83" i="24"/>
  <c r="AP115" i="24"/>
  <c r="W175" i="24"/>
  <c r="AP12" i="24"/>
  <c r="X12" i="24"/>
  <c r="AP20" i="24"/>
  <c r="AI20" i="24"/>
  <c r="G51" i="21"/>
  <c r="I51" i="21"/>
  <c r="I94" i="19"/>
  <c r="C94" i="19"/>
  <c r="D4" i="21"/>
  <c r="G4" i="21"/>
  <c r="D124" i="19"/>
  <c r="H124" i="19"/>
  <c r="I124" i="19"/>
  <c r="F124" i="19"/>
  <c r="G61" i="19"/>
  <c r="K61" i="19"/>
  <c r="E61" i="19"/>
  <c r="F61" i="19"/>
  <c r="G36" i="21"/>
  <c r="J36" i="21"/>
  <c r="G163" i="27"/>
  <c r="F163" i="27"/>
  <c r="J163" i="27"/>
  <c r="H163" i="27"/>
  <c r="E163" i="27"/>
  <c r="AP136" i="24"/>
  <c r="W136" i="24" s="1"/>
  <c r="AH177" i="24"/>
  <c r="AG91" i="24"/>
  <c r="AO67" i="24"/>
  <c r="AP50" i="24"/>
  <c r="AP46" i="24"/>
  <c r="X46" i="24"/>
  <c r="AP122" i="24"/>
  <c r="D34" i="27"/>
  <c r="E34" i="27"/>
  <c r="K34" i="27"/>
  <c r="I34" i="27"/>
  <c r="G34" i="27"/>
  <c r="F34" i="27"/>
  <c r="J121" i="27"/>
  <c r="F121" i="27"/>
  <c r="C121" i="27"/>
  <c r="K121" i="27"/>
  <c r="AP23" i="24"/>
  <c r="AG23" i="24"/>
  <c r="AO108" i="24"/>
  <c r="AP74" i="24"/>
  <c r="AP84" i="24"/>
  <c r="AB84" i="24" s="1"/>
  <c r="AP10" i="24"/>
  <c r="AC10" i="24" s="1"/>
  <c r="AP29" i="24"/>
  <c r="AI29" i="24" s="1"/>
  <c r="AI89" i="24"/>
  <c r="D145" i="27"/>
  <c r="C145" i="27"/>
  <c r="C174" i="27"/>
  <c r="K162" i="27"/>
  <c r="E162" i="27"/>
  <c r="D154" i="27"/>
  <c r="D150" i="27"/>
  <c r="K142" i="27"/>
  <c r="H142" i="27"/>
  <c r="D142" i="27"/>
  <c r="I142" i="27"/>
  <c r="J130" i="27"/>
  <c r="H130" i="27"/>
  <c r="I130" i="27"/>
  <c r="G126" i="27"/>
  <c r="G118" i="27"/>
  <c r="C118" i="27"/>
  <c r="E118" i="27"/>
  <c r="I118" i="27"/>
  <c r="K118" i="27"/>
  <c r="K110" i="27"/>
  <c r="F110" i="27"/>
  <c r="H110" i="27"/>
  <c r="G110" i="27"/>
  <c r="J110" i="27"/>
  <c r="D106" i="27"/>
  <c r="I106" i="27"/>
  <c r="J98" i="27"/>
  <c r="H86" i="27"/>
  <c r="J82" i="27"/>
  <c r="D74" i="27"/>
  <c r="F70" i="27"/>
  <c r="E70" i="27"/>
  <c r="J70" i="27"/>
  <c r="G70" i="27"/>
  <c r="K70" i="27"/>
  <c r="K49" i="27"/>
  <c r="J45" i="27"/>
  <c r="I41" i="27"/>
  <c r="F41" i="27"/>
  <c r="J41" i="27"/>
  <c r="D41" i="27"/>
  <c r="C41" i="27"/>
  <c r="H41" i="27"/>
  <c r="K41" i="27"/>
  <c r="E41" i="27"/>
  <c r="J37" i="27"/>
  <c r="I25" i="27"/>
  <c r="K5" i="27"/>
  <c r="C5" i="27"/>
  <c r="E147" i="19"/>
  <c r="H107" i="19"/>
  <c r="I107" i="19"/>
  <c r="E107" i="19"/>
  <c r="G55" i="19"/>
  <c r="K55" i="19"/>
  <c r="F55" i="19"/>
  <c r="C51" i="21"/>
  <c r="I35" i="21"/>
  <c r="J23" i="21"/>
  <c r="E23" i="21"/>
  <c r="G7" i="21"/>
  <c r="I7" i="21"/>
  <c r="G160" i="25"/>
  <c r="J154" i="25"/>
  <c r="H150" i="25"/>
  <c r="I84" i="25"/>
  <c r="F69" i="25"/>
  <c r="J40" i="25"/>
  <c r="H20" i="25"/>
  <c r="D34" i="51"/>
  <c r="E34" i="51"/>
  <c r="D28" i="51"/>
  <c r="C3" i="51"/>
  <c r="F51" i="27"/>
  <c r="D51" i="27"/>
  <c r="E51" i="27"/>
  <c r="K51" i="27"/>
  <c r="H51" i="27"/>
  <c r="J169" i="27"/>
  <c r="G169" i="27"/>
  <c r="D169" i="27"/>
  <c r="F169" i="27"/>
  <c r="H169" i="27"/>
  <c r="K169" i="27"/>
  <c r="C169" i="27"/>
  <c r="L2" i="27"/>
  <c r="L81" i="27"/>
  <c r="L36" i="27"/>
  <c r="L139" i="27"/>
  <c r="L136" i="27"/>
  <c r="L31" i="27"/>
  <c r="L94" i="27"/>
  <c r="L129" i="27"/>
  <c r="L167" i="27"/>
  <c r="F167" i="27" s="1"/>
  <c r="L64" i="27"/>
  <c r="L30" i="27"/>
  <c r="L67" i="27"/>
  <c r="L150" i="27"/>
  <c r="I150" i="27" s="1"/>
  <c r="L90" i="27"/>
  <c r="L57" i="27"/>
  <c r="L137" i="27"/>
  <c r="L71" i="27"/>
  <c r="L157" i="27"/>
  <c r="L65" i="27"/>
  <c r="L127" i="27"/>
  <c r="L125" i="27"/>
  <c r="L109" i="27"/>
  <c r="L58" i="27"/>
  <c r="L7" i="27"/>
  <c r="L112" i="27"/>
  <c r="L8" i="27"/>
  <c r="L107" i="27"/>
  <c r="L124" i="27"/>
  <c r="L24" i="27"/>
  <c r="L73" i="27"/>
  <c r="L60" i="27"/>
  <c r="L14" i="27"/>
  <c r="L5" i="27"/>
  <c r="F5" i="27" s="1"/>
  <c r="L47" i="27"/>
  <c r="I47" i="27" s="1"/>
  <c r="L6" i="27"/>
  <c r="L143" i="27"/>
  <c r="L84" i="27"/>
  <c r="L104" i="27"/>
  <c r="L99" i="27"/>
  <c r="L110" i="27"/>
  <c r="L33" i="27"/>
  <c r="F33" i="27" s="1"/>
  <c r="L135" i="27"/>
  <c r="L87" i="27"/>
  <c r="L132" i="27"/>
  <c r="L23" i="27"/>
  <c r="L27" i="27"/>
  <c r="L149" i="27"/>
  <c r="L72" i="27"/>
  <c r="L25" i="27"/>
  <c r="L160" i="27"/>
  <c r="L119" i="27"/>
  <c r="L98" i="27"/>
  <c r="L152" i="27"/>
  <c r="L63" i="27"/>
  <c r="L89" i="27"/>
  <c r="L55" i="27"/>
  <c r="L166" i="27"/>
  <c r="J166" i="27" s="1"/>
  <c r="L40" i="27"/>
  <c r="L161" i="27"/>
  <c r="L26" i="27"/>
  <c r="L29" i="27"/>
  <c r="L100" i="27"/>
  <c r="L156" i="27"/>
  <c r="L120" i="27"/>
  <c r="L134" i="27"/>
  <c r="L173" i="27"/>
  <c r="L66" i="27"/>
  <c r="L37" i="27"/>
  <c r="L19" i="27"/>
  <c r="L11" i="27"/>
  <c r="L155" i="27"/>
  <c r="L172" i="27"/>
  <c r="L15" i="27"/>
  <c r="L75" i="27"/>
  <c r="L146" i="27"/>
  <c r="C146" i="27" s="1"/>
  <c r="L70" i="27"/>
  <c r="L20" i="27"/>
  <c r="L82" i="27"/>
  <c r="E82" i="27" s="1"/>
  <c r="L115" i="27"/>
  <c r="L48" i="27"/>
  <c r="L74" i="27"/>
  <c r="L103" i="27"/>
  <c r="L170" i="27"/>
  <c r="L88" i="27"/>
  <c r="L171" i="27"/>
  <c r="L42" i="27"/>
  <c r="L69" i="27"/>
  <c r="L113" i="27"/>
  <c r="L16" i="27"/>
  <c r="L106" i="27"/>
  <c r="G106" i="27" s="1"/>
  <c r="L92" i="27"/>
  <c r="L165" i="27"/>
  <c r="L80" i="27"/>
  <c r="L53" i="27"/>
  <c r="L108" i="27"/>
  <c r="L49" i="27"/>
  <c r="L52" i="28"/>
  <c r="L131" i="27"/>
  <c r="L111" i="27"/>
  <c r="L59" i="27"/>
  <c r="L18" i="27"/>
  <c r="L86" i="27"/>
  <c r="L62" i="27"/>
  <c r="L43" i="27"/>
  <c r="L9" i="27"/>
  <c r="L164" i="27"/>
  <c r="L105" i="27"/>
  <c r="L174" i="27"/>
  <c r="L68" i="27"/>
  <c r="L128" i="27"/>
  <c r="L114" i="27"/>
  <c r="L12" i="27"/>
  <c r="L21" i="27"/>
  <c r="L35" i="27"/>
  <c r="L4" i="27"/>
  <c r="L97" i="27"/>
  <c r="L10" i="27"/>
  <c r="H10" i="27" s="1"/>
  <c r="L168" i="27"/>
  <c r="L50" i="27"/>
  <c r="L44" i="27"/>
  <c r="L138" i="27"/>
  <c r="L61" i="27"/>
  <c r="L176" i="27"/>
  <c r="L54" i="27"/>
  <c r="L79" i="27"/>
  <c r="L133" i="27"/>
  <c r="L96" i="27"/>
  <c r="L13" i="27"/>
  <c r="L123" i="27"/>
  <c r="L101" i="27"/>
  <c r="L122" i="27"/>
  <c r="L142" i="27"/>
  <c r="L117" i="27"/>
  <c r="L175" i="27"/>
  <c r="L46" i="27"/>
  <c r="L130" i="27"/>
  <c r="L38" i="27"/>
  <c r="L153" i="27"/>
  <c r="L140" i="27"/>
  <c r="L148" i="27"/>
  <c r="L32" i="27"/>
  <c r="L22" i="27"/>
  <c r="L95" i="27"/>
  <c r="L154" i="27"/>
  <c r="L102" i="27"/>
  <c r="C20" i="51"/>
  <c r="C40" i="51" s="1"/>
  <c r="E40" i="51"/>
  <c r="D40" i="51"/>
  <c r="AI130" i="24"/>
  <c r="AA61" i="24"/>
  <c r="AK53" i="24"/>
  <c r="AN31" i="24"/>
  <c r="AA58" i="23"/>
  <c r="X104" i="24"/>
  <c r="AN143" i="24"/>
  <c r="AI158" i="24"/>
  <c r="AI52" i="24"/>
  <c r="AP52" i="24"/>
  <c r="AC38" i="24"/>
  <c r="H102" i="19"/>
  <c r="D102" i="19"/>
  <c r="C102" i="19"/>
  <c r="AP103" i="24"/>
  <c r="AP124" i="24"/>
  <c r="AP54" i="24"/>
  <c r="L145" i="25"/>
  <c r="L135" i="25"/>
  <c r="L150" i="25"/>
  <c r="L38" i="25"/>
  <c r="L99" i="25"/>
  <c r="L146" i="25"/>
  <c r="L137" i="25"/>
  <c r="L73" i="25"/>
  <c r="L96" i="25"/>
  <c r="L80" i="26"/>
  <c r="L171" i="26"/>
  <c r="L141" i="25"/>
  <c r="L129" i="25"/>
  <c r="L45" i="25"/>
  <c r="L97" i="25"/>
  <c r="L68" i="25"/>
  <c r="L64" i="26"/>
  <c r="L2" i="25"/>
  <c r="L174" i="25"/>
  <c r="H174" i="25" s="1"/>
  <c r="L110" i="25"/>
  <c r="L163" i="25"/>
  <c r="L7" i="25"/>
  <c r="L60" i="25"/>
  <c r="L155" i="25"/>
  <c r="L4" i="25"/>
  <c r="L126" i="25"/>
  <c r="L102" i="25"/>
  <c r="L94" i="25"/>
  <c r="L119" i="25"/>
  <c r="L79" i="25"/>
  <c r="L167" i="25"/>
  <c r="L88" i="25"/>
  <c r="L149" i="25"/>
  <c r="L22" i="25"/>
  <c r="L93" i="25"/>
  <c r="L147" i="25"/>
  <c r="L90" i="25"/>
  <c r="L74" i="25"/>
  <c r="L136" i="25"/>
  <c r="L82" i="25"/>
  <c r="L10" i="25"/>
  <c r="L24" i="25"/>
  <c r="L89" i="25"/>
  <c r="C4" i="51"/>
  <c r="C28" i="51" s="1"/>
  <c r="B28" i="51"/>
  <c r="X126" i="24"/>
  <c r="AP156" i="24"/>
  <c r="AO164" i="24"/>
  <c r="AP174" i="24"/>
  <c r="AP163" i="24"/>
  <c r="X109" i="24"/>
  <c r="AP49" i="24"/>
  <c r="AE63" i="24"/>
  <c r="H167" i="27"/>
  <c r="E167" i="27"/>
  <c r="I163" i="27"/>
  <c r="J147" i="27"/>
  <c r="I135" i="27"/>
  <c r="E123" i="27"/>
  <c r="G59" i="27"/>
  <c r="I14" i="27"/>
  <c r="D96" i="19"/>
  <c r="G64" i="19"/>
  <c r="E104" i="27"/>
  <c r="C61" i="19"/>
  <c r="L47" i="21"/>
  <c r="L26" i="21"/>
  <c r="L73" i="19"/>
  <c r="L59" i="19"/>
  <c r="E59" i="19" s="1"/>
  <c r="L133" i="19"/>
  <c r="L85" i="19"/>
  <c r="L55" i="19"/>
  <c r="L10" i="21"/>
  <c r="C85" i="19" l="1"/>
  <c r="J85" i="19"/>
  <c r="E85" i="19"/>
  <c r="F85" i="19"/>
  <c r="G85" i="19"/>
  <c r="D85" i="19"/>
  <c r="H85" i="19"/>
  <c r="I85" i="19"/>
  <c r="K85" i="19"/>
  <c r="D90" i="25"/>
  <c r="I90" i="25"/>
  <c r="K90" i="25"/>
  <c r="J90" i="25"/>
  <c r="H90" i="25"/>
  <c r="E90" i="25"/>
  <c r="C90" i="25"/>
  <c r="F90" i="25"/>
  <c r="G90" i="25"/>
  <c r="J119" i="25"/>
  <c r="D119" i="25"/>
  <c r="H119" i="25"/>
  <c r="C119" i="25"/>
  <c r="K119" i="25"/>
  <c r="G119" i="25"/>
  <c r="I119" i="25"/>
  <c r="F119" i="25"/>
  <c r="E119" i="25"/>
  <c r="G163" i="25"/>
  <c r="D163" i="25"/>
  <c r="C163" i="25"/>
  <c r="I163" i="25"/>
  <c r="J163" i="25"/>
  <c r="K163" i="25"/>
  <c r="H163" i="25"/>
  <c r="E163" i="25"/>
  <c r="F163" i="25"/>
  <c r="G129" i="25"/>
  <c r="J129" i="25"/>
  <c r="E129" i="25"/>
  <c r="D129" i="25"/>
  <c r="H129" i="25"/>
  <c r="F129" i="25"/>
  <c r="K129" i="25"/>
  <c r="C129" i="25"/>
  <c r="I129" i="25"/>
  <c r="D99" i="25"/>
  <c r="E99" i="25"/>
  <c r="G99" i="25"/>
  <c r="H99" i="25"/>
  <c r="F99" i="25"/>
  <c r="J99" i="25"/>
  <c r="I99" i="25"/>
  <c r="C99" i="25"/>
  <c r="K99" i="25"/>
  <c r="AB103" i="24"/>
  <c r="AE103" i="24"/>
  <c r="AF103" i="24"/>
  <c r="AK103" i="24"/>
  <c r="AD103" i="24"/>
  <c r="AG103" i="24"/>
  <c r="AH103" i="24"/>
  <c r="W103" i="24"/>
  <c r="AJ103" i="24"/>
  <c r="AA103" i="24"/>
  <c r="AO103" i="24"/>
  <c r="AC103" i="24"/>
  <c r="AI103" i="24"/>
  <c r="Z103" i="24"/>
  <c r="AL103" i="24"/>
  <c r="AN103" i="24"/>
  <c r="X103" i="24"/>
  <c r="Y103" i="24"/>
  <c r="K46" i="27"/>
  <c r="J46" i="27"/>
  <c r="C46" i="27"/>
  <c r="D46" i="27"/>
  <c r="F46" i="27"/>
  <c r="H46" i="27"/>
  <c r="R46" i="27"/>
  <c r="N46" i="27"/>
  <c r="I46" i="27"/>
  <c r="E46" i="27"/>
  <c r="G46" i="27"/>
  <c r="U46" i="27"/>
  <c r="Q46" i="27"/>
  <c r="S46" i="27"/>
  <c r="O46" i="27"/>
  <c r="M46" i="27"/>
  <c r="T46" i="27"/>
  <c r="P46" i="27"/>
  <c r="F96" i="27"/>
  <c r="C96" i="27"/>
  <c r="I96" i="27"/>
  <c r="E96" i="27"/>
  <c r="D96" i="27"/>
  <c r="G96" i="27"/>
  <c r="K96" i="27"/>
  <c r="J96" i="27"/>
  <c r="H96" i="27"/>
  <c r="R96" i="27"/>
  <c r="Q96" i="27"/>
  <c r="O96" i="27"/>
  <c r="U96" i="27"/>
  <c r="M96" i="27"/>
  <c r="P96" i="27"/>
  <c r="S96" i="27"/>
  <c r="T96" i="27"/>
  <c r="N96" i="27"/>
  <c r="I50" i="27"/>
  <c r="F50" i="27"/>
  <c r="C50" i="27"/>
  <c r="J50" i="27"/>
  <c r="H50" i="27"/>
  <c r="K50" i="27"/>
  <c r="D50" i="27"/>
  <c r="E50" i="27"/>
  <c r="G50" i="27"/>
  <c r="T50" i="27"/>
  <c r="M50" i="27"/>
  <c r="P50" i="27"/>
  <c r="S50" i="27"/>
  <c r="R50" i="27"/>
  <c r="Q50" i="27"/>
  <c r="U50" i="27"/>
  <c r="N50" i="27"/>
  <c r="O50" i="27"/>
  <c r="C114" i="27"/>
  <c r="E114" i="27"/>
  <c r="D114" i="27"/>
  <c r="J114" i="27"/>
  <c r="I114" i="27"/>
  <c r="G114" i="27"/>
  <c r="H114" i="27"/>
  <c r="S114" i="27"/>
  <c r="P114" i="27"/>
  <c r="F114" i="27"/>
  <c r="Q114" i="27"/>
  <c r="O114" i="27"/>
  <c r="R114" i="27"/>
  <c r="K114" i="27"/>
  <c r="T114" i="27"/>
  <c r="N114" i="27"/>
  <c r="U114" i="27"/>
  <c r="M114" i="27"/>
  <c r="G62" i="27"/>
  <c r="D62" i="27"/>
  <c r="C62" i="27"/>
  <c r="H62" i="27"/>
  <c r="K62" i="27"/>
  <c r="E62" i="27"/>
  <c r="J62" i="27"/>
  <c r="F62" i="27"/>
  <c r="N62" i="27"/>
  <c r="M62" i="27"/>
  <c r="P62" i="27"/>
  <c r="T62" i="27"/>
  <c r="I62" i="27"/>
  <c r="U62" i="27"/>
  <c r="O62" i="27"/>
  <c r="S62" i="27"/>
  <c r="R62" i="27"/>
  <c r="Q62" i="27"/>
  <c r="C108" i="27"/>
  <c r="K108" i="27"/>
  <c r="D108" i="27"/>
  <c r="F108" i="27"/>
  <c r="J108" i="27"/>
  <c r="I108" i="27"/>
  <c r="G108" i="27"/>
  <c r="H108" i="27"/>
  <c r="E108" i="27"/>
  <c r="U108" i="27"/>
  <c r="O108" i="27"/>
  <c r="P108" i="27"/>
  <c r="M108" i="27"/>
  <c r="R108" i="27"/>
  <c r="S108" i="27"/>
  <c r="Q108" i="27"/>
  <c r="T108" i="27"/>
  <c r="N108" i="27"/>
  <c r="D69" i="27"/>
  <c r="J69" i="27"/>
  <c r="G69" i="27"/>
  <c r="H69" i="27"/>
  <c r="F69" i="27"/>
  <c r="C69" i="27"/>
  <c r="I69" i="27"/>
  <c r="K69" i="27"/>
  <c r="E69" i="27"/>
  <c r="S69" i="27"/>
  <c r="N69" i="27"/>
  <c r="T69" i="27"/>
  <c r="Q69" i="27"/>
  <c r="R69" i="27"/>
  <c r="P69" i="27"/>
  <c r="O69" i="27"/>
  <c r="M69" i="27"/>
  <c r="U69" i="27"/>
  <c r="J115" i="27"/>
  <c r="H115" i="27"/>
  <c r="E115" i="27"/>
  <c r="K115" i="27"/>
  <c r="F115" i="27"/>
  <c r="G115" i="27"/>
  <c r="C115" i="27"/>
  <c r="I115" i="27"/>
  <c r="T115" i="27"/>
  <c r="O115" i="27"/>
  <c r="U115" i="27"/>
  <c r="N115" i="27"/>
  <c r="R115" i="27"/>
  <c r="P115" i="27"/>
  <c r="M115" i="27"/>
  <c r="S115" i="27"/>
  <c r="Q115" i="27"/>
  <c r="C155" i="27"/>
  <c r="G155" i="27"/>
  <c r="I155" i="27"/>
  <c r="F155" i="27"/>
  <c r="H155" i="27"/>
  <c r="E155" i="27"/>
  <c r="K155" i="27"/>
  <c r="D155" i="27"/>
  <c r="J155" i="27"/>
  <c r="Q155" i="27"/>
  <c r="T155" i="27"/>
  <c r="S155" i="27"/>
  <c r="N155" i="27"/>
  <c r="O155" i="27"/>
  <c r="P155" i="27"/>
  <c r="M155" i="27"/>
  <c r="U155" i="27"/>
  <c r="R155" i="27"/>
  <c r="F161" i="27"/>
  <c r="H161" i="27"/>
  <c r="C161" i="27"/>
  <c r="D161" i="27"/>
  <c r="G161" i="27"/>
  <c r="E161" i="27"/>
  <c r="I161" i="27"/>
  <c r="J161" i="27"/>
  <c r="K161" i="27"/>
  <c r="P161" i="27"/>
  <c r="S161" i="27"/>
  <c r="U161" i="27"/>
  <c r="N161" i="27"/>
  <c r="R161" i="27"/>
  <c r="T161" i="27"/>
  <c r="M161" i="27"/>
  <c r="O161" i="27"/>
  <c r="Q161" i="27"/>
  <c r="F89" i="27"/>
  <c r="E89" i="27"/>
  <c r="H89" i="27"/>
  <c r="G89" i="27"/>
  <c r="I89" i="27"/>
  <c r="J89" i="27"/>
  <c r="C89" i="27"/>
  <c r="D89" i="27"/>
  <c r="K89" i="27"/>
  <c r="O89" i="27"/>
  <c r="M89" i="27"/>
  <c r="N89" i="27"/>
  <c r="T89" i="27"/>
  <c r="U89" i="27"/>
  <c r="Q89" i="27"/>
  <c r="S89" i="27"/>
  <c r="R89" i="27"/>
  <c r="P89" i="27"/>
  <c r="C149" i="27"/>
  <c r="I149" i="27"/>
  <c r="D149" i="27"/>
  <c r="G149" i="27"/>
  <c r="K149" i="27"/>
  <c r="E149" i="27"/>
  <c r="F149" i="27"/>
  <c r="H149" i="27"/>
  <c r="J149" i="27"/>
  <c r="Q149" i="27"/>
  <c r="T149" i="27"/>
  <c r="N149" i="27"/>
  <c r="S149" i="27"/>
  <c r="R149" i="27"/>
  <c r="P149" i="27"/>
  <c r="M149" i="27"/>
  <c r="U149" i="27"/>
  <c r="O149" i="27"/>
  <c r="C99" i="27"/>
  <c r="G99" i="27"/>
  <c r="F99" i="27"/>
  <c r="H99" i="27"/>
  <c r="J99" i="27"/>
  <c r="I99" i="27"/>
  <c r="K99" i="27"/>
  <c r="T99" i="27"/>
  <c r="O99" i="27"/>
  <c r="D99" i="27"/>
  <c r="E99" i="27"/>
  <c r="Q99" i="27"/>
  <c r="P99" i="27"/>
  <c r="N99" i="27"/>
  <c r="M99" i="27"/>
  <c r="R99" i="27"/>
  <c r="S99" i="27"/>
  <c r="U99" i="27"/>
  <c r="D60" i="27"/>
  <c r="E60" i="27"/>
  <c r="F60" i="27"/>
  <c r="I60" i="27"/>
  <c r="K60" i="27"/>
  <c r="J60" i="27"/>
  <c r="C60" i="27"/>
  <c r="H60" i="27"/>
  <c r="G60" i="27"/>
  <c r="Q60" i="27"/>
  <c r="R60" i="27"/>
  <c r="P60" i="27"/>
  <c r="N60" i="27"/>
  <c r="U60" i="27"/>
  <c r="O60" i="27"/>
  <c r="M60" i="27"/>
  <c r="T60" i="27"/>
  <c r="S60" i="27"/>
  <c r="I58" i="27"/>
  <c r="J58" i="27"/>
  <c r="C58" i="27"/>
  <c r="F58" i="27"/>
  <c r="E58" i="27"/>
  <c r="H58" i="27"/>
  <c r="D58" i="27"/>
  <c r="K58" i="27"/>
  <c r="S58" i="27"/>
  <c r="U58" i="27"/>
  <c r="T58" i="27"/>
  <c r="O58" i="27"/>
  <c r="Q58" i="27"/>
  <c r="R58" i="27"/>
  <c r="P58" i="27"/>
  <c r="N58" i="27"/>
  <c r="M58" i="27"/>
  <c r="G57" i="27"/>
  <c r="I57" i="27"/>
  <c r="H57" i="27"/>
  <c r="E57" i="27"/>
  <c r="K57" i="27"/>
  <c r="C57" i="27"/>
  <c r="D57" i="27"/>
  <c r="F57" i="27"/>
  <c r="Q57" i="27"/>
  <c r="M57" i="27"/>
  <c r="S57" i="27"/>
  <c r="U57" i="27"/>
  <c r="J57" i="27"/>
  <c r="N57" i="27"/>
  <c r="R57" i="27"/>
  <c r="P57" i="27"/>
  <c r="O57" i="27"/>
  <c r="T57" i="27"/>
  <c r="K94" i="27"/>
  <c r="I94" i="27"/>
  <c r="H94" i="27"/>
  <c r="D94" i="27"/>
  <c r="Q94" i="27"/>
  <c r="S94" i="27"/>
  <c r="R94" i="27"/>
  <c r="C94" i="27"/>
  <c r="G94" i="27"/>
  <c r="N94" i="27"/>
  <c r="F94" i="27"/>
  <c r="T94" i="27"/>
  <c r="P94" i="27"/>
  <c r="O94" i="27"/>
  <c r="U94" i="27"/>
  <c r="M94" i="27"/>
  <c r="AF50" i="24"/>
  <c r="AO50" i="24"/>
  <c r="AL50" i="24"/>
  <c r="W50" i="24"/>
  <c r="Y50" i="24"/>
  <c r="AB50" i="24"/>
  <c r="AE50" i="24"/>
  <c r="AN50" i="24"/>
  <c r="Z50" i="24"/>
  <c r="AK50" i="24"/>
  <c r="AA50" i="24"/>
  <c r="AM50" i="24"/>
  <c r="AH50" i="24"/>
  <c r="AI50" i="24"/>
  <c r="AC50" i="24"/>
  <c r="X50" i="24"/>
  <c r="AD50" i="24"/>
  <c r="AJ50" i="24"/>
  <c r="AB115" i="24"/>
  <c r="AH115" i="24"/>
  <c r="AI115" i="24"/>
  <c r="AN115" i="24"/>
  <c r="AD115" i="24"/>
  <c r="Z115" i="24"/>
  <c r="AA115" i="24"/>
  <c r="AJ115" i="24"/>
  <c r="AG115" i="24"/>
  <c r="AL115" i="24"/>
  <c r="X115" i="24"/>
  <c r="AK115" i="24"/>
  <c r="Y115" i="24"/>
  <c r="AM115" i="24"/>
  <c r="AC115" i="24"/>
  <c r="AO115" i="24"/>
  <c r="AE115" i="24"/>
  <c r="AF115" i="24"/>
  <c r="AA45" i="24"/>
  <c r="AF45" i="24"/>
  <c r="AJ45" i="24"/>
  <c r="AB45" i="24"/>
  <c r="AE45" i="24"/>
  <c r="AD45" i="24"/>
  <c r="W45" i="24"/>
  <c r="Y45" i="24"/>
  <c r="AG45" i="24"/>
  <c r="AM45" i="24"/>
  <c r="AH45" i="24"/>
  <c r="Z45" i="24"/>
  <c r="AC45" i="24"/>
  <c r="AI45" i="24"/>
  <c r="AO45" i="24"/>
  <c r="AE8" i="24"/>
  <c r="AI8" i="24"/>
  <c r="AC8" i="24"/>
  <c r="AM8" i="24"/>
  <c r="AO8" i="24"/>
  <c r="AJ8" i="24"/>
  <c r="Y8" i="24"/>
  <c r="AH8" i="24"/>
  <c r="W8" i="24"/>
  <c r="AN8" i="24"/>
  <c r="AF8" i="24"/>
  <c r="AB8" i="24"/>
  <c r="AA8" i="24"/>
  <c r="Z8" i="24"/>
  <c r="AD8" i="24"/>
  <c r="AK8" i="24"/>
  <c r="AG8" i="24"/>
  <c r="AL8" i="24"/>
  <c r="AN102" i="24"/>
  <c r="AG102" i="24"/>
  <c r="AJ102" i="24"/>
  <c r="AD102" i="24"/>
  <c r="AB102" i="24"/>
  <c r="AI102" i="24"/>
  <c r="Z102" i="24"/>
  <c r="AC102" i="24"/>
  <c r="AH102" i="24"/>
  <c r="AE102" i="24"/>
  <c r="AK102" i="24"/>
  <c r="AJ34" i="24"/>
  <c r="Z34" i="24"/>
  <c r="AD34" i="24"/>
  <c r="AM34" i="24"/>
  <c r="AK34" i="24"/>
  <c r="AN34" i="24"/>
  <c r="AF34" i="24"/>
  <c r="AL34" i="24"/>
  <c r="AC34" i="24"/>
  <c r="AG34" i="24"/>
  <c r="AI34" i="24"/>
  <c r="W34" i="24"/>
  <c r="AN67" i="41"/>
  <c r="AO94" i="42"/>
  <c r="AB94" i="42"/>
  <c r="W148" i="42"/>
  <c r="AM6" i="42"/>
  <c r="AC124" i="42"/>
  <c r="AG9" i="40"/>
  <c r="Y27" i="40"/>
  <c r="AJ27" i="40"/>
  <c r="AL27" i="40"/>
  <c r="W74" i="23"/>
  <c r="D10" i="21"/>
  <c r="I10" i="21"/>
  <c r="K10" i="21"/>
  <c r="E10" i="21"/>
  <c r="H10" i="21"/>
  <c r="F10" i="21"/>
  <c r="G10" i="21"/>
  <c r="J10" i="21"/>
  <c r="C10" i="21"/>
  <c r="K89" i="25"/>
  <c r="F89" i="25"/>
  <c r="J89" i="25"/>
  <c r="G89" i="25"/>
  <c r="U89" i="25"/>
  <c r="I89" i="25"/>
  <c r="C89" i="25"/>
  <c r="H89" i="25"/>
  <c r="D89" i="25"/>
  <c r="E89" i="25"/>
  <c r="Q89" i="25"/>
  <c r="M89" i="25"/>
  <c r="F93" i="25"/>
  <c r="H93" i="25"/>
  <c r="J93" i="25"/>
  <c r="C93" i="25"/>
  <c r="G93" i="25"/>
  <c r="E93" i="25"/>
  <c r="D93" i="25"/>
  <c r="K93" i="25"/>
  <c r="I93" i="25"/>
  <c r="O60" i="25"/>
  <c r="D60" i="25"/>
  <c r="K60" i="25"/>
  <c r="G60" i="25"/>
  <c r="J60" i="25"/>
  <c r="C60" i="25"/>
  <c r="F60" i="25"/>
  <c r="I60" i="25"/>
  <c r="E60" i="25"/>
  <c r="H60" i="25"/>
  <c r="N60" i="25"/>
  <c r="J97" i="25"/>
  <c r="H97" i="25"/>
  <c r="U97" i="25"/>
  <c r="K97" i="25"/>
  <c r="D97" i="25"/>
  <c r="C97" i="25"/>
  <c r="G97" i="25"/>
  <c r="E97" i="25"/>
  <c r="I97" i="25"/>
  <c r="S97" i="25"/>
  <c r="F97" i="25"/>
  <c r="G137" i="25"/>
  <c r="F137" i="25"/>
  <c r="D137" i="25"/>
  <c r="K137" i="25"/>
  <c r="H137" i="25"/>
  <c r="E137" i="25"/>
  <c r="C137" i="25"/>
  <c r="U137" i="25"/>
  <c r="J137" i="25"/>
  <c r="I137" i="25"/>
  <c r="C102" i="27"/>
  <c r="K102" i="27"/>
  <c r="I102" i="27"/>
  <c r="J102" i="27"/>
  <c r="F102" i="27"/>
  <c r="E102" i="27"/>
  <c r="G102" i="27"/>
  <c r="D102" i="27"/>
  <c r="U102" i="27"/>
  <c r="Q102" i="27"/>
  <c r="M102" i="27"/>
  <c r="O102" i="27"/>
  <c r="H102" i="27"/>
  <c r="T102" i="27"/>
  <c r="S102" i="27"/>
  <c r="R102" i="27"/>
  <c r="P102" i="27"/>
  <c r="N102" i="27"/>
  <c r="K38" i="27"/>
  <c r="I38" i="27"/>
  <c r="D38" i="27"/>
  <c r="H38" i="27"/>
  <c r="E38" i="27"/>
  <c r="G38" i="27"/>
  <c r="C38" i="27"/>
  <c r="F38" i="27"/>
  <c r="J38" i="27"/>
  <c r="S38" i="27"/>
  <c r="P38" i="27"/>
  <c r="M38" i="27"/>
  <c r="T38" i="27"/>
  <c r="O38" i="27"/>
  <c r="R38" i="27"/>
  <c r="N38" i="27"/>
  <c r="Q38" i="27"/>
  <c r="U38" i="27"/>
  <c r="G123" i="27"/>
  <c r="C123" i="27"/>
  <c r="D123" i="27"/>
  <c r="H123" i="27"/>
  <c r="K123" i="27"/>
  <c r="I123" i="27"/>
  <c r="J123" i="27"/>
  <c r="F123" i="27"/>
  <c r="T123" i="27"/>
  <c r="U123" i="27"/>
  <c r="M123" i="27"/>
  <c r="Q123" i="27"/>
  <c r="P123" i="27"/>
  <c r="R123" i="27"/>
  <c r="S123" i="27"/>
  <c r="N123" i="27"/>
  <c r="O123" i="27"/>
  <c r="C138" i="27"/>
  <c r="K138" i="27"/>
  <c r="I138" i="27"/>
  <c r="H138" i="27"/>
  <c r="F138" i="27"/>
  <c r="D138" i="27"/>
  <c r="E138" i="27"/>
  <c r="J138" i="27"/>
  <c r="G138" i="27"/>
  <c r="M138" i="27"/>
  <c r="R138" i="27"/>
  <c r="S138" i="27"/>
  <c r="U138" i="27"/>
  <c r="O138" i="27"/>
  <c r="N138" i="27"/>
  <c r="T138" i="27"/>
  <c r="P138" i="27"/>
  <c r="Q138" i="27"/>
  <c r="F21" i="27"/>
  <c r="H21" i="27"/>
  <c r="D21" i="27"/>
  <c r="C21" i="27"/>
  <c r="E21" i="27"/>
  <c r="J21" i="27"/>
  <c r="K21" i="27"/>
  <c r="I21" i="27"/>
  <c r="G21" i="27"/>
  <c r="U21" i="27"/>
  <c r="M21" i="27"/>
  <c r="O21" i="27"/>
  <c r="P21" i="27"/>
  <c r="S21" i="27"/>
  <c r="T21" i="27"/>
  <c r="R21" i="27"/>
  <c r="N21" i="27"/>
  <c r="Q21" i="27"/>
  <c r="K9" i="27"/>
  <c r="E9" i="27"/>
  <c r="D9" i="27"/>
  <c r="C9" i="27"/>
  <c r="I9" i="27"/>
  <c r="F9" i="27"/>
  <c r="J9" i="27"/>
  <c r="H9" i="27"/>
  <c r="N9" i="27"/>
  <c r="M9" i="27"/>
  <c r="G9" i="27"/>
  <c r="U9" i="27"/>
  <c r="O9" i="27"/>
  <c r="S9" i="27"/>
  <c r="Q9" i="27"/>
  <c r="R9" i="27"/>
  <c r="T9" i="27"/>
  <c r="P9" i="27"/>
  <c r="H52" i="28"/>
  <c r="E52" i="28"/>
  <c r="C52" i="28"/>
  <c r="D52" i="28"/>
  <c r="G52" i="28"/>
  <c r="F52" i="28"/>
  <c r="I52" i="28"/>
  <c r="K52" i="28"/>
  <c r="U52" i="28"/>
  <c r="O52" i="28"/>
  <c r="M52" i="28"/>
  <c r="Q52" i="28"/>
  <c r="N52" i="28"/>
  <c r="R52" i="28"/>
  <c r="S52" i="28"/>
  <c r="T52" i="28"/>
  <c r="P52" i="28"/>
  <c r="J16" i="27"/>
  <c r="C16" i="27"/>
  <c r="F16" i="27"/>
  <c r="E16" i="27"/>
  <c r="I16" i="27"/>
  <c r="K16" i="27"/>
  <c r="H16" i="27"/>
  <c r="G16" i="27"/>
  <c r="U16" i="27"/>
  <c r="T16" i="27"/>
  <c r="D16" i="27"/>
  <c r="S16" i="27"/>
  <c r="Q16" i="27"/>
  <c r="P16" i="27"/>
  <c r="M16" i="27"/>
  <c r="R16" i="27"/>
  <c r="O16" i="27"/>
  <c r="N16" i="27"/>
  <c r="G74" i="27"/>
  <c r="H74" i="27"/>
  <c r="I74" i="27"/>
  <c r="C74" i="27"/>
  <c r="Q74" i="27"/>
  <c r="O74" i="27"/>
  <c r="T74" i="27"/>
  <c r="R74" i="27"/>
  <c r="S74" i="27"/>
  <c r="P74" i="27"/>
  <c r="U74" i="27"/>
  <c r="N74" i="27"/>
  <c r="M74" i="27"/>
  <c r="J15" i="27"/>
  <c r="K15" i="27"/>
  <c r="H15" i="27"/>
  <c r="F15" i="27"/>
  <c r="G15" i="27"/>
  <c r="I15" i="27"/>
  <c r="C15" i="27"/>
  <c r="E15" i="27"/>
  <c r="D15" i="27"/>
  <c r="N15" i="27"/>
  <c r="U15" i="27"/>
  <c r="Q15" i="27"/>
  <c r="R15" i="27"/>
  <c r="S15" i="27"/>
  <c r="T15" i="27"/>
  <c r="O15" i="27"/>
  <c r="P15" i="27"/>
  <c r="M15" i="27"/>
  <c r="C29" i="27"/>
  <c r="E29" i="27"/>
  <c r="D29" i="27"/>
  <c r="F29" i="27"/>
  <c r="J29" i="27"/>
  <c r="I29" i="27"/>
  <c r="G29" i="27"/>
  <c r="H29" i="27"/>
  <c r="K29" i="27"/>
  <c r="O29" i="27"/>
  <c r="S29" i="27"/>
  <c r="P29" i="27"/>
  <c r="T29" i="27"/>
  <c r="U29" i="27"/>
  <c r="M29" i="27"/>
  <c r="N29" i="27"/>
  <c r="R29" i="27"/>
  <c r="Q29" i="27"/>
  <c r="E152" i="27"/>
  <c r="D152" i="27"/>
  <c r="J152" i="27"/>
  <c r="G152" i="27"/>
  <c r="C152" i="27"/>
  <c r="H152" i="27"/>
  <c r="F152" i="27"/>
  <c r="K152" i="27"/>
  <c r="I152" i="27"/>
  <c r="O152" i="27"/>
  <c r="M152" i="27"/>
  <c r="N152" i="27"/>
  <c r="T152" i="27"/>
  <c r="S152" i="27"/>
  <c r="R152" i="27"/>
  <c r="U152" i="27"/>
  <c r="Q152" i="27"/>
  <c r="P152" i="27"/>
  <c r="G23" i="27"/>
  <c r="H23" i="27"/>
  <c r="I23" i="27"/>
  <c r="K23" i="27"/>
  <c r="F23" i="27"/>
  <c r="D23" i="27"/>
  <c r="E23" i="27"/>
  <c r="C23" i="27"/>
  <c r="J23" i="27"/>
  <c r="M23" i="27"/>
  <c r="U23" i="27"/>
  <c r="R23" i="27"/>
  <c r="S23" i="27"/>
  <c r="P23" i="27"/>
  <c r="O23" i="27"/>
  <c r="T23" i="27"/>
  <c r="N23" i="27"/>
  <c r="Q23" i="27"/>
  <c r="D84" i="27"/>
  <c r="K84" i="27"/>
  <c r="H84" i="27"/>
  <c r="E84" i="27"/>
  <c r="F84" i="27"/>
  <c r="G84" i="27"/>
  <c r="J84" i="27"/>
  <c r="I84" i="27"/>
  <c r="R84" i="27"/>
  <c r="O84" i="27"/>
  <c r="C84" i="27"/>
  <c r="T84" i="27"/>
  <c r="U84" i="27"/>
  <c r="P84" i="27"/>
  <c r="S84" i="27"/>
  <c r="N84" i="27"/>
  <c r="M84" i="27"/>
  <c r="Q84" i="27"/>
  <c r="J24" i="27"/>
  <c r="C24" i="27"/>
  <c r="K24" i="27"/>
  <c r="G24" i="27"/>
  <c r="H24" i="27"/>
  <c r="D24" i="27"/>
  <c r="E24" i="27"/>
  <c r="F24" i="27"/>
  <c r="I24" i="27"/>
  <c r="O24" i="27"/>
  <c r="U24" i="27"/>
  <c r="N24" i="27"/>
  <c r="S24" i="27"/>
  <c r="T24" i="27"/>
  <c r="P24" i="27"/>
  <c r="R24" i="27"/>
  <c r="M24" i="27"/>
  <c r="Q24" i="27"/>
  <c r="K71" i="27"/>
  <c r="D71" i="27"/>
  <c r="I71" i="27"/>
  <c r="G71" i="27"/>
  <c r="H71" i="27"/>
  <c r="J71" i="27"/>
  <c r="E71" i="27"/>
  <c r="F71" i="27"/>
  <c r="C71" i="27"/>
  <c r="M71" i="27"/>
  <c r="N71" i="27"/>
  <c r="P71" i="27"/>
  <c r="O71" i="27"/>
  <c r="U71" i="27"/>
  <c r="R71" i="27"/>
  <c r="Q71" i="27"/>
  <c r="S71" i="27"/>
  <c r="T71" i="27"/>
  <c r="F136" i="27"/>
  <c r="D136" i="27"/>
  <c r="C136" i="27"/>
  <c r="K136" i="27"/>
  <c r="J136" i="27"/>
  <c r="E136" i="27"/>
  <c r="H136" i="27"/>
  <c r="I136" i="27"/>
  <c r="G136" i="27"/>
  <c r="Q136" i="27"/>
  <c r="R136" i="27"/>
  <c r="O136" i="27"/>
  <c r="S136" i="27"/>
  <c r="U136" i="27"/>
  <c r="M136" i="27"/>
  <c r="N136" i="27"/>
  <c r="P136" i="27"/>
  <c r="T136" i="27"/>
  <c r="I5" i="27"/>
  <c r="H33" i="27"/>
  <c r="AC74" i="24"/>
  <c r="AD74" i="24"/>
  <c r="AB74" i="24"/>
  <c r="AM74" i="24"/>
  <c r="W74" i="24"/>
  <c r="AO74" i="24"/>
  <c r="AF74" i="24"/>
  <c r="AH74" i="24"/>
  <c r="X74" i="24"/>
  <c r="AK74" i="24"/>
  <c r="Z74" i="24"/>
  <c r="AI74" i="24"/>
  <c r="AJ74" i="24"/>
  <c r="AL74" i="24"/>
  <c r="Y74" i="24"/>
  <c r="AA74" i="24"/>
  <c r="AG74" i="24"/>
  <c r="AN74" i="24"/>
  <c r="X20" i="24"/>
  <c r="AG20" i="24"/>
  <c r="AB20" i="24"/>
  <c r="AK20" i="24"/>
  <c r="Z20" i="24"/>
  <c r="AE20" i="24"/>
  <c r="AJ20" i="24"/>
  <c r="AL20" i="24"/>
  <c r="AN20" i="24"/>
  <c r="AF20" i="24"/>
  <c r="AH20" i="24"/>
  <c r="AO20" i="24"/>
  <c r="AM20" i="24"/>
  <c r="Y20" i="24"/>
  <c r="AA20" i="24"/>
  <c r="Z55" i="24"/>
  <c r="W55" i="24"/>
  <c r="AB55" i="24"/>
  <c r="AM55" i="24"/>
  <c r="AE55" i="24"/>
  <c r="AO55" i="24"/>
  <c r="AH55" i="24"/>
  <c r="AA55" i="24"/>
  <c r="AL55" i="24"/>
  <c r="X55" i="24"/>
  <c r="AF55" i="24"/>
  <c r="AI55" i="24"/>
  <c r="AN55" i="24"/>
  <c r="AD55" i="24"/>
  <c r="AG55" i="24"/>
  <c r="Y55" i="24"/>
  <c r="AK55" i="24"/>
  <c r="AB138" i="24"/>
  <c r="AC138" i="24"/>
  <c r="AG138" i="24"/>
  <c r="AJ138" i="24"/>
  <c r="AH138" i="24"/>
  <c r="AL138" i="24"/>
  <c r="Y138" i="24"/>
  <c r="Z138" i="24"/>
  <c r="AI138" i="24"/>
  <c r="X138" i="24"/>
  <c r="AA138" i="24"/>
  <c r="AD138" i="24"/>
  <c r="AN138" i="24"/>
  <c r="W138" i="24"/>
  <c r="AF138" i="24"/>
  <c r="AM138" i="24"/>
  <c r="AO138" i="24"/>
  <c r="AE138" i="24"/>
  <c r="AL121" i="24"/>
  <c r="AH121" i="24"/>
  <c r="AI121" i="24"/>
  <c r="AO121" i="24"/>
  <c r="AF121" i="24"/>
  <c r="AN121" i="24"/>
  <c r="AE121" i="24"/>
  <c r="AC121" i="24"/>
  <c r="AK121" i="24"/>
  <c r="AA121" i="24"/>
  <c r="AJ121" i="24"/>
  <c r="AB121" i="24"/>
  <c r="AD121" i="24"/>
  <c r="AM121" i="24"/>
  <c r="Z121" i="24"/>
  <c r="AG121" i="24"/>
  <c r="Y121" i="24"/>
  <c r="W121" i="24"/>
  <c r="AJ134" i="24"/>
  <c r="AB134" i="24"/>
  <c r="AL134" i="24"/>
  <c r="AH134" i="24"/>
  <c r="AA134" i="24"/>
  <c r="AM134" i="24"/>
  <c r="W134" i="24"/>
  <c r="AN134" i="24"/>
  <c r="AC134" i="24"/>
  <c r="X134" i="24"/>
  <c r="AE134" i="24"/>
  <c r="AI134" i="24"/>
  <c r="Z134" i="24"/>
  <c r="AF134" i="24"/>
  <c r="Y134" i="24"/>
  <c r="AO134" i="24"/>
  <c r="AD134" i="24"/>
  <c r="AG134" i="24"/>
  <c r="AM102" i="24"/>
  <c r="AF102" i="24"/>
  <c r="AB33" i="24"/>
  <c r="X118" i="24"/>
  <c r="AO141" i="24"/>
  <c r="Z141" i="24"/>
  <c r="X141" i="24"/>
  <c r="AE141" i="24"/>
  <c r="AC141" i="24"/>
  <c r="AG141" i="24"/>
  <c r="AL141" i="24"/>
  <c r="AM141" i="24"/>
  <c r="AB141" i="24"/>
  <c r="AA141" i="24"/>
  <c r="AH141" i="24"/>
  <c r="AI141" i="24"/>
  <c r="Y141" i="24"/>
  <c r="AK141" i="24"/>
  <c r="AD141" i="24"/>
  <c r="AF141" i="24"/>
  <c r="AN141" i="24"/>
  <c r="Z25" i="24"/>
  <c r="AD25" i="24"/>
  <c r="AE25" i="24"/>
  <c r="X25" i="24"/>
  <c r="AG25" i="24"/>
  <c r="W25" i="24"/>
  <c r="AF25" i="24"/>
  <c r="AJ25" i="24"/>
  <c r="AI25" i="24"/>
  <c r="AC25" i="24"/>
  <c r="AA25" i="24"/>
  <c r="AK25" i="24"/>
  <c r="AM25" i="24"/>
  <c r="AL67" i="41"/>
  <c r="AD123" i="42"/>
  <c r="W123" i="42"/>
  <c r="AK11" i="42"/>
  <c r="AC11" i="42"/>
  <c r="X11" i="42"/>
  <c r="AG94" i="42"/>
  <c r="AM94" i="42"/>
  <c r="AH94" i="42"/>
  <c r="X19" i="40"/>
  <c r="Z19" i="40"/>
  <c r="X117" i="40"/>
  <c r="AK117" i="40"/>
  <c r="Z117" i="40"/>
  <c r="AH148" i="42"/>
  <c r="AE148" i="42"/>
  <c r="AM143" i="40"/>
  <c r="AA143" i="40"/>
  <c r="AE143" i="40"/>
  <c r="W135" i="41"/>
  <c r="AD135" i="41"/>
  <c r="Z105" i="42"/>
  <c r="AO105" i="42"/>
  <c r="X105" i="42"/>
  <c r="X177" i="41"/>
  <c r="AK177" i="41"/>
  <c r="Y166" i="42"/>
  <c r="AG166" i="42"/>
  <c r="Z152" i="42"/>
  <c r="AD152" i="42"/>
  <c r="AF170" i="42"/>
  <c r="AM170" i="42"/>
  <c r="AB127" i="42"/>
  <c r="AM127" i="42"/>
  <c r="AH42" i="40"/>
  <c r="Y42" i="40"/>
  <c r="AB130" i="42"/>
  <c r="AO130" i="42"/>
  <c r="AB62" i="42"/>
  <c r="Y62" i="42"/>
  <c r="AE14" i="40"/>
  <c r="AL6" i="42"/>
  <c r="AB6" i="42"/>
  <c r="W107" i="42"/>
  <c r="Y107" i="42"/>
  <c r="AJ124" i="42"/>
  <c r="AI124" i="42"/>
  <c r="AH124" i="42"/>
  <c r="AE33" i="42"/>
  <c r="AO33" i="42"/>
  <c r="W33" i="42"/>
  <c r="AB33" i="42"/>
  <c r="AK98" i="42"/>
  <c r="Y98" i="42"/>
  <c r="AM98" i="42"/>
  <c r="AB98" i="42"/>
  <c r="AM110" i="42"/>
  <c r="Z110" i="42"/>
  <c r="AC110" i="42"/>
  <c r="AL110" i="42"/>
  <c r="AN110" i="42"/>
  <c r="Y145" i="41"/>
  <c r="AI145" i="41"/>
  <c r="AH145" i="41"/>
  <c r="AI35" i="40"/>
  <c r="AA35" i="40"/>
  <c r="AH29" i="41"/>
  <c r="AD29" i="41"/>
  <c r="AE44" i="42"/>
  <c r="AN44" i="42"/>
  <c r="AE115" i="41"/>
  <c r="AA115" i="41"/>
  <c r="Y115" i="41"/>
  <c r="AK9" i="40"/>
  <c r="AN9" i="40"/>
  <c r="AL49" i="41"/>
  <c r="AF49" i="41"/>
  <c r="AD49" i="41"/>
  <c r="AE15" i="40"/>
  <c r="AK15" i="40"/>
  <c r="AG15" i="40"/>
  <c r="AF51" i="41"/>
  <c r="AA51" i="41"/>
  <c r="AB51" i="41"/>
  <c r="AD137" i="42"/>
  <c r="AC137" i="42"/>
  <c r="Z137" i="42"/>
  <c r="AJ76" i="40"/>
  <c r="AM76" i="40"/>
  <c r="AH76" i="40"/>
  <c r="Y22" i="42"/>
  <c r="AA22" i="42"/>
  <c r="X94" i="41"/>
  <c r="AF94" i="41"/>
  <c r="AH94" i="41"/>
  <c r="Y43" i="41"/>
  <c r="AH43" i="41"/>
  <c r="AM43" i="41"/>
  <c r="AJ113" i="40"/>
  <c r="AG113" i="40"/>
  <c r="AM129" i="41"/>
  <c r="AG14" i="23"/>
  <c r="AH14" i="23"/>
  <c r="AB14" i="23"/>
  <c r="AN109" i="42"/>
  <c r="AG109" i="42"/>
  <c r="AO140" i="41"/>
  <c r="AC140" i="41"/>
  <c r="AO149" i="42"/>
  <c r="AL149" i="42"/>
  <c r="Z149" i="42"/>
  <c r="AE149" i="42"/>
  <c r="AF149" i="42"/>
  <c r="AN23" i="41"/>
  <c r="AE23" i="41"/>
  <c r="AO23" i="41"/>
  <c r="W23" i="41"/>
  <c r="AA23" i="41"/>
  <c r="AL50" i="42"/>
  <c r="AC50" i="42"/>
  <c r="AH50" i="42"/>
  <c r="AH57" i="23"/>
  <c r="AM57" i="23"/>
  <c r="AE57" i="23"/>
  <c r="Y23" i="23"/>
  <c r="AE23" i="23"/>
  <c r="AL131" i="28"/>
  <c r="AD166" i="28"/>
  <c r="AL166" i="28"/>
  <c r="AD113" i="23"/>
  <c r="AH72" i="28"/>
  <c r="AI72" i="28"/>
  <c r="AL72" i="28"/>
  <c r="AN72" i="28"/>
  <c r="AJ72" i="28"/>
  <c r="X174" i="28"/>
  <c r="AA174" i="28"/>
  <c r="AN174" i="28"/>
  <c r="AF174" i="28"/>
  <c r="Z174" i="28"/>
  <c r="X102" i="23"/>
  <c r="Z102" i="23"/>
  <c r="AO102" i="23"/>
  <c r="AG102" i="23"/>
  <c r="AM102" i="23"/>
  <c r="AO49" i="23"/>
  <c r="Z36" i="23"/>
  <c r="AN36" i="23"/>
  <c r="AD36" i="23"/>
  <c r="AD62" i="23"/>
  <c r="Y62" i="23"/>
  <c r="AE62" i="23"/>
  <c r="AG86" i="28"/>
  <c r="AO86" i="28"/>
  <c r="AI31" i="28"/>
  <c r="AF31" i="28"/>
  <c r="AE172" i="28"/>
  <c r="AM172" i="28"/>
  <c r="AO172" i="28"/>
  <c r="AD172" i="28"/>
  <c r="AA172" i="28"/>
  <c r="AE89" i="23"/>
  <c r="AJ89" i="23"/>
  <c r="AC89" i="23"/>
  <c r="W89" i="23"/>
  <c r="AF60" i="28"/>
  <c r="AC60" i="28"/>
  <c r="Y60" i="28"/>
  <c r="AM60" i="28"/>
  <c r="AJ60" i="28"/>
  <c r="X54" i="28"/>
  <c r="AN54" i="28"/>
  <c r="Y54" i="28"/>
  <c r="AA54" i="28"/>
  <c r="AF54" i="28"/>
  <c r="AL14" i="28"/>
  <c r="AM14" i="28"/>
  <c r="AE14" i="28"/>
  <c r="AF14" i="28"/>
  <c r="AN14" i="28"/>
  <c r="AA13" i="40"/>
  <c r="Y13" i="40"/>
  <c r="AD13" i="40"/>
  <c r="AF13" i="40"/>
  <c r="AC13" i="40"/>
  <c r="AD151" i="42"/>
  <c r="AE151" i="42"/>
  <c r="AC37" i="40"/>
  <c r="AB37" i="40"/>
  <c r="AO37" i="40"/>
  <c r="AJ37" i="40"/>
  <c r="AI37" i="40"/>
  <c r="AO122" i="40"/>
  <c r="AG122" i="40"/>
  <c r="AD122" i="40"/>
  <c r="AL122" i="40"/>
  <c r="AK169" i="42"/>
  <c r="AD140" i="42"/>
  <c r="AL84" i="40"/>
  <c r="Y84" i="40"/>
  <c r="X84" i="40"/>
  <c r="AF81" i="42"/>
  <c r="AM142" i="41"/>
  <c r="AI142" i="41"/>
  <c r="Y142" i="41"/>
  <c r="AD144" i="40"/>
  <c r="AA144" i="40"/>
  <c r="AD58" i="40"/>
  <c r="AJ58" i="40"/>
  <c r="AJ119" i="42"/>
  <c r="AN119" i="42"/>
  <c r="AF119" i="42"/>
  <c r="AG115" i="40"/>
  <c r="W115" i="40"/>
  <c r="AO115" i="40"/>
  <c r="AE28" i="40"/>
  <c r="Z28" i="40"/>
  <c r="AN28" i="40"/>
  <c r="AN46" i="42"/>
  <c r="AO46" i="42"/>
  <c r="AG46" i="42"/>
  <c r="AL97" i="42"/>
  <c r="AA97" i="42"/>
  <c r="Z97" i="42"/>
  <c r="AA38" i="42"/>
  <c r="W90" i="40"/>
  <c r="AO27" i="40"/>
  <c r="AM27" i="40"/>
  <c r="AH27" i="40"/>
  <c r="AI85" i="40"/>
  <c r="AC85" i="40"/>
  <c r="AG85" i="40"/>
  <c r="AF73" i="40"/>
  <c r="AG73" i="40"/>
  <c r="X61" i="41"/>
  <c r="AH61" i="41"/>
  <c r="AM61" i="41"/>
  <c r="AF160" i="42"/>
  <c r="AN23" i="42"/>
  <c r="AJ23" i="42"/>
  <c r="X29" i="42"/>
  <c r="AN29" i="42"/>
  <c r="AC29" i="42"/>
  <c r="AM45" i="41"/>
  <c r="AN45" i="41"/>
  <c r="AC45" i="41"/>
  <c r="AF100" i="42"/>
  <c r="AE100" i="42"/>
  <c r="AC52" i="41"/>
  <c r="AO52" i="41"/>
  <c r="X52" i="41"/>
  <c r="AJ102" i="42"/>
  <c r="W102" i="42"/>
  <c r="AB134" i="40"/>
  <c r="AB69" i="41"/>
  <c r="Z69" i="41"/>
  <c r="AK69" i="41"/>
  <c r="Y142" i="23"/>
  <c r="AB142" i="23"/>
  <c r="AG142" i="23"/>
  <c r="AH68" i="41"/>
  <c r="AI68" i="41"/>
  <c r="AN68" i="41"/>
  <c r="AL47" i="42"/>
  <c r="AM47" i="42"/>
  <c r="AA47" i="42"/>
  <c r="Y43" i="40"/>
  <c r="AO43" i="40"/>
  <c r="AB43" i="40"/>
  <c r="AI163" i="41"/>
  <c r="AA163" i="41"/>
  <c r="AC147" i="41"/>
  <c r="AF112" i="23"/>
  <c r="AC112" i="23"/>
  <c r="Z112" i="23"/>
  <c r="AI126" i="42"/>
  <c r="AF126" i="42"/>
  <c r="AL74" i="23"/>
  <c r="AF74" i="23"/>
  <c r="AG74" i="23"/>
  <c r="AN143" i="23"/>
  <c r="AG143" i="23"/>
  <c r="Y34" i="41"/>
  <c r="AK34" i="41"/>
  <c r="AL34" i="41"/>
  <c r="AI104" i="23"/>
  <c r="AN104" i="23"/>
  <c r="AD104" i="23"/>
  <c r="X40" i="28"/>
  <c r="AJ40" i="28"/>
  <c r="AB28" i="28"/>
  <c r="X28" i="28"/>
  <c r="AH111" i="23"/>
  <c r="W111" i="23"/>
  <c r="AO111" i="23"/>
  <c r="AC96" i="41"/>
  <c r="X96" i="41"/>
  <c r="AN44" i="28"/>
  <c r="AB172" i="23"/>
  <c r="AA162" i="23"/>
  <c r="Z162" i="23"/>
  <c r="AF162" i="23"/>
  <c r="AK107" i="40"/>
  <c r="AI107" i="40"/>
  <c r="AI139" i="28"/>
  <c r="Z139" i="28"/>
  <c r="AD139" i="28"/>
  <c r="AO176" i="23"/>
  <c r="W176" i="23"/>
  <c r="AB126" i="28"/>
  <c r="AI126" i="28"/>
  <c r="W126" i="28"/>
  <c r="AG126" i="28"/>
  <c r="AL163" i="23"/>
  <c r="X163" i="23"/>
  <c r="Y159" i="28"/>
  <c r="AE159" i="28"/>
  <c r="Y103" i="28"/>
  <c r="Z103" i="28"/>
  <c r="AI161" i="23"/>
  <c r="AK161" i="23"/>
  <c r="AF161" i="23"/>
  <c r="Y161" i="23"/>
  <c r="AM77" i="28"/>
  <c r="AG77" i="28"/>
  <c r="AM167" i="28"/>
  <c r="AK167" i="28"/>
  <c r="X167" i="28"/>
  <c r="AF101" i="41"/>
  <c r="AG101" i="41"/>
  <c r="AM101" i="41"/>
  <c r="AM71" i="28"/>
  <c r="AC71" i="28"/>
  <c r="AE71" i="28"/>
  <c r="AA71" i="28"/>
  <c r="AH98" i="23"/>
  <c r="AM98" i="23"/>
  <c r="AA29" i="28"/>
  <c r="AO29" i="28"/>
  <c r="W10" i="28"/>
  <c r="Z10" i="28"/>
  <c r="AC10" i="28"/>
  <c r="AA10" i="28"/>
  <c r="X85" i="42"/>
  <c r="Z85" i="42"/>
  <c r="AK127" i="40"/>
  <c r="AD127" i="40"/>
  <c r="Z123" i="41"/>
  <c r="AH123" i="41"/>
  <c r="AJ82" i="41"/>
  <c r="AO82" i="41"/>
  <c r="Z82" i="41"/>
  <c r="AD82" i="41"/>
  <c r="AK88" i="41"/>
  <c r="AD88" i="41"/>
  <c r="AN88" i="41"/>
  <c r="AF161" i="41"/>
  <c r="AD161" i="41"/>
  <c r="AE111" i="42"/>
  <c r="Z111" i="42"/>
  <c r="Y111" i="42"/>
  <c r="AD9" i="41"/>
  <c r="AG176" i="42"/>
  <c r="AO168" i="41"/>
  <c r="AC134" i="42"/>
  <c r="AI64" i="23"/>
  <c r="AH134" i="28"/>
  <c r="AM137" i="40"/>
  <c r="AO75" i="40"/>
  <c r="AK98" i="41"/>
  <c r="AE98" i="41"/>
  <c r="I55" i="19"/>
  <c r="C55" i="19"/>
  <c r="H55" i="19"/>
  <c r="D55" i="19"/>
  <c r="E55" i="19"/>
  <c r="H73" i="19"/>
  <c r="C73" i="19"/>
  <c r="D73" i="19"/>
  <c r="G73" i="19"/>
  <c r="K73" i="19"/>
  <c r="I73" i="19"/>
  <c r="J73" i="19"/>
  <c r="E73" i="19"/>
  <c r="F73" i="19"/>
  <c r="D115" i="27"/>
  <c r="C167" i="27"/>
  <c r="AB163" i="24"/>
  <c r="AK163" i="24"/>
  <c r="AI163" i="24"/>
  <c r="Z163" i="24"/>
  <c r="AJ163" i="24"/>
  <c r="AG163" i="24"/>
  <c r="AD163" i="24"/>
  <c r="AA163" i="24"/>
  <c r="AN163" i="24"/>
  <c r="Y163" i="24"/>
  <c r="AC163" i="24"/>
  <c r="AO163" i="24"/>
  <c r="AE163" i="24"/>
  <c r="AL163" i="24"/>
  <c r="X163" i="24"/>
  <c r="AH163" i="24"/>
  <c r="W163" i="24"/>
  <c r="AF163" i="24"/>
  <c r="AM163" i="24"/>
  <c r="J24" i="25"/>
  <c r="H24" i="25"/>
  <c r="E24" i="25"/>
  <c r="I24" i="25"/>
  <c r="Q24" i="25"/>
  <c r="F24" i="25"/>
  <c r="K24" i="25"/>
  <c r="G24" i="25"/>
  <c r="C24" i="25"/>
  <c r="D24" i="25"/>
  <c r="H74" i="25"/>
  <c r="G74" i="25"/>
  <c r="E74" i="25"/>
  <c r="K74" i="25"/>
  <c r="D74" i="25"/>
  <c r="T74" i="25"/>
  <c r="F74" i="25"/>
  <c r="J74" i="25"/>
  <c r="C74" i="25"/>
  <c r="I74" i="25"/>
  <c r="I22" i="25"/>
  <c r="C22" i="25"/>
  <c r="M22" i="25"/>
  <c r="U22" i="25"/>
  <c r="E22" i="25"/>
  <c r="H22" i="25"/>
  <c r="J22" i="25"/>
  <c r="K22" i="25"/>
  <c r="G22" i="25"/>
  <c r="D22" i="25"/>
  <c r="P22" i="25"/>
  <c r="N22" i="25"/>
  <c r="F22" i="25"/>
  <c r="G79" i="25"/>
  <c r="D79" i="25"/>
  <c r="E79" i="25"/>
  <c r="I79" i="25"/>
  <c r="K79" i="25"/>
  <c r="J79" i="25"/>
  <c r="H79" i="25"/>
  <c r="C79" i="25"/>
  <c r="F79" i="25"/>
  <c r="G126" i="25"/>
  <c r="J126" i="25"/>
  <c r="K126" i="25"/>
  <c r="D126" i="25"/>
  <c r="C126" i="25"/>
  <c r="E126" i="25"/>
  <c r="H126" i="25"/>
  <c r="F126" i="25"/>
  <c r="I7" i="25"/>
  <c r="C7" i="25"/>
  <c r="P7" i="25"/>
  <c r="D7" i="25"/>
  <c r="G7" i="25"/>
  <c r="K7" i="25"/>
  <c r="H7" i="25"/>
  <c r="E7" i="25"/>
  <c r="T7" i="25"/>
  <c r="J7" i="25"/>
  <c r="Q7" i="25"/>
  <c r="F7" i="25"/>
  <c r="I2" i="25"/>
  <c r="K2" i="25"/>
  <c r="F2" i="25"/>
  <c r="H2" i="25"/>
  <c r="J2" i="25"/>
  <c r="D2" i="25"/>
  <c r="G2" i="25"/>
  <c r="C2" i="25"/>
  <c r="E2" i="25"/>
  <c r="D45" i="25"/>
  <c r="F45" i="25"/>
  <c r="P45" i="25"/>
  <c r="R45" i="25"/>
  <c r="C45" i="25"/>
  <c r="J45" i="25"/>
  <c r="H45" i="25"/>
  <c r="K45" i="25"/>
  <c r="E45" i="25"/>
  <c r="S45" i="25"/>
  <c r="N45" i="25"/>
  <c r="I45" i="25"/>
  <c r="G45" i="25"/>
  <c r="O45" i="25"/>
  <c r="E80" i="26"/>
  <c r="D80" i="26"/>
  <c r="C80" i="26"/>
  <c r="H80" i="26"/>
  <c r="J80" i="26"/>
  <c r="K80" i="26"/>
  <c r="G80" i="26"/>
  <c r="I80" i="26"/>
  <c r="F80" i="26"/>
  <c r="D146" i="25"/>
  <c r="C146" i="25"/>
  <c r="P146" i="25"/>
  <c r="N146" i="25"/>
  <c r="I146" i="25"/>
  <c r="G146" i="25"/>
  <c r="K146" i="25"/>
  <c r="H146" i="25"/>
  <c r="J146" i="25"/>
  <c r="F146" i="25"/>
  <c r="S146" i="25"/>
  <c r="Q146" i="25"/>
  <c r="E146" i="25"/>
  <c r="M146" i="25"/>
  <c r="O146" i="25"/>
  <c r="K135" i="25"/>
  <c r="J135" i="25"/>
  <c r="E135" i="25"/>
  <c r="H135" i="25"/>
  <c r="I135" i="25"/>
  <c r="C135" i="25"/>
  <c r="G135" i="25"/>
  <c r="M135" i="25"/>
  <c r="D135" i="25"/>
  <c r="F135" i="25"/>
  <c r="R135" i="25"/>
  <c r="S135" i="25"/>
  <c r="O135" i="25"/>
  <c r="U135" i="25"/>
  <c r="AM103" i="24"/>
  <c r="V131" i="25"/>
  <c r="V90" i="25"/>
  <c r="T90" i="25" s="1"/>
  <c r="V35" i="25"/>
  <c r="V24" i="25"/>
  <c r="V81" i="25"/>
  <c r="V72" i="25"/>
  <c r="V95" i="25"/>
  <c r="V15" i="25"/>
  <c r="V32" i="25"/>
  <c r="V39" i="25"/>
  <c r="V173" i="25"/>
  <c r="V42" i="25"/>
  <c r="V96" i="25"/>
  <c r="V132" i="25"/>
  <c r="V20" i="25"/>
  <c r="V107" i="25"/>
  <c r="V22" i="25"/>
  <c r="Q22" i="25" s="1"/>
  <c r="V86" i="25"/>
  <c r="V88" i="25"/>
  <c r="V119" i="25"/>
  <c r="V64" i="26"/>
  <c r="V177" i="25"/>
  <c r="V14" i="25"/>
  <c r="V121" i="25"/>
  <c r="V44" i="25"/>
  <c r="V17" i="25"/>
  <c r="V52" i="25"/>
  <c r="V122" i="25"/>
  <c r="V165" i="25"/>
  <c r="V159" i="26"/>
  <c r="V98" i="25"/>
  <c r="V26" i="25"/>
  <c r="V73" i="25"/>
  <c r="V128" i="25"/>
  <c r="V7" i="25"/>
  <c r="R7" i="25" s="1"/>
  <c r="V31" i="25"/>
  <c r="V6" i="25"/>
  <c r="V110" i="25"/>
  <c r="V63" i="25"/>
  <c r="V87" i="25"/>
  <c r="V137" i="25"/>
  <c r="N137" i="25" s="1"/>
  <c r="V156" i="26"/>
  <c r="V29" i="25"/>
  <c r="V112" i="25"/>
  <c r="V124" i="25"/>
  <c r="V37" i="25"/>
  <c r="V93" i="25"/>
  <c r="R93" i="25" s="1"/>
  <c r="V83" i="26"/>
  <c r="V38" i="25"/>
  <c r="V69" i="25"/>
  <c r="V104" i="26"/>
  <c r="V136" i="25"/>
  <c r="V16" i="25"/>
  <c r="V46" i="26"/>
  <c r="V150" i="25"/>
  <c r="V135" i="25"/>
  <c r="V49" i="26"/>
  <c r="V5" i="25"/>
  <c r="V75" i="25"/>
  <c r="V164" i="26"/>
  <c r="V84" i="25"/>
  <c r="V3" i="25"/>
  <c r="V134" i="25"/>
  <c r="V41" i="25"/>
  <c r="V19" i="25"/>
  <c r="V30" i="25"/>
  <c r="V118" i="25"/>
  <c r="V70" i="25"/>
  <c r="V61" i="26"/>
  <c r="V8" i="25"/>
  <c r="V74" i="25"/>
  <c r="O74" i="25" s="1"/>
  <c r="V140" i="25"/>
  <c r="V10" i="25"/>
  <c r="V114" i="25"/>
  <c r="V105" i="26"/>
  <c r="V168" i="25"/>
  <c r="V138" i="25"/>
  <c r="V36" i="25"/>
  <c r="V103" i="25"/>
  <c r="V9" i="25"/>
  <c r="V89" i="25"/>
  <c r="O89" i="25" s="1"/>
  <c r="V40" i="25"/>
  <c r="V59" i="26"/>
  <c r="V18" i="25"/>
  <c r="V50" i="26"/>
  <c r="V94" i="25"/>
  <c r="V58" i="25"/>
  <c r="V123" i="25"/>
  <c r="V153" i="25"/>
  <c r="V34" i="25"/>
  <c r="V141" i="25"/>
  <c r="V149" i="25"/>
  <c r="V115" i="25"/>
  <c r="V101" i="25"/>
  <c r="V130" i="25"/>
  <c r="V13" i="25"/>
  <c r="V145" i="25"/>
  <c r="V170" i="25"/>
  <c r="V82" i="25"/>
  <c r="V97" i="25"/>
  <c r="V21" i="25"/>
  <c r="V166" i="25"/>
  <c r="V54" i="25"/>
  <c r="V176" i="25"/>
  <c r="V85" i="25"/>
  <c r="V148" i="25"/>
  <c r="V108" i="25"/>
  <c r="V171" i="26"/>
  <c r="V67" i="26"/>
  <c r="V27" i="25"/>
  <c r="V158" i="25"/>
  <c r="V55" i="25"/>
  <c r="V172" i="25"/>
  <c r="V155" i="25"/>
  <c r="V77" i="25"/>
  <c r="V23" i="25"/>
  <c r="V152" i="25"/>
  <c r="V125" i="25"/>
  <c r="V62" i="25"/>
  <c r="V45" i="25"/>
  <c r="V161" i="25"/>
  <c r="V76" i="25"/>
  <c r="V143" i="25"/>
  <c r="V146" i="25"/>
  <c r="V60" i="25"/>
  <c r="T60" i="25" s="1"/>
  <c r="V51" i="26"/>
  <c r="V113" i="25"/>
  <c r="V111" i="25"/>
  <c r="V133" i="25"/>
  <c r="V68" i="25"/>
  <c r="V92" i="25"/>
  <c r="V175" i="25"/>
  <c r="V154" i="25"/>
  <c r="V25" i="25"/>
  <c r="V79" i="25"/>
  <c r="P79" i="25" s="1"/>
  <c r="V120" i="25"/>
  <c r="V117" i="25"/>
  <c r="V162" i="25"/>
  <c r="V2" i="25"/>
  <c r="O2" i="25" s="1"/>
  <c r="V157" i="25"/>
  <c r="V57" i="25"/>
  <c r="V160" i="25"/>
  <c r="V147" i="25"/>
  <c r="V43" i="26"/>
  <c r="V47" i="25"/>
  <c r="V139" i="25"/>
  <c r="V71" i="25"/>
  <c r="V102" i="25"/>
  <c r="V109" i="25"/>
  <c r="V129" i="25"/>
  <c r="M129" i="25" s="1"/>
  <c r="V66" i="25"/>
  <c r="V163" i="25"/>
  <c r="V127" i="25"/>
  <c r="V91" i="25"/>
  <c r="V80" i="26"/>
  <c r="Q80" i="26" s="1"/>
  <c r="V65" i="25"/>
  <c r="V100" i="25"/>
  <c r="V169" i="25"/>
  <c r="V28" i="25"/>
  <c r="V4" i="25"/>
  <c r="V167" i="25"/>
  <c r="V142" i="25"/>
  <c r="V12" i="25"/>
  <c r="V56" i="25"/>
  <c r="V174" i="25"/>
  <c r="V78" i="26"/>
  <c r="V116" i="25"/>
  <c r="V53" i="25"/>
  <c r="V33" i="25"/>
  <c r="V126" i="25"/>
  <c r="R126" i="25" s="1"/>
  <c r="V48" i="25"/>
  <c r="V11" i="25"/>
  <c r="V144" i="25"/>
  <c r="V99" i="25"/>
  <c r="S99" i="25" s="1"/>
  <c r="V106" i="25"/>
  <c r="V151" i="25"/>
  <c r="E154" i="27"/>
  <c r="H154" i="27"/>
  <c r="J154" i="27"/>
  <c r="C154" i="27"/>
  <c r="K154" i="27"/>
  <c r="I154" i="27"/>
  <c r="G154" i="27"/>
  <c r="F154" i="27"/>
  <c r="U154" i="27"/>
  <c r="R154" i="27"/>
  <c r="T154" i="27"/>
  <c r="Q154" i="27"/>
  <c r="S154" i="27"/>
  <c r="O154" i="27"/>
  <c r="M154" i="27"/>
  <c r="P154" i="27"/>
  <c r="N154" i="27"/>
  <c r="H148" i="27"/>
  <c r="D148" i="27"/>
  <c r="K148" i="27"/>
  <c r="J148" i="27"/>
  <c r="C148" i="27"/>
  <c r="E148" i="27"/>
  <c r="F148" i="27"/>
  <c r="G148" i="27"/>
  <c r="T148" i="27"/>
  <c r="M148" i="27"/>
  <c r="I148" i="27"/>
  <c r="S148" i="27"/>
  <c r="R148" i="27"/>
  <c r="U148" i="27"/>
  <c r="O148" i="27"/>
  <c r="P148" i="27"/>
  <c r="Q148" i="27"/>
  <c r="N148" i="27"/>
  <c r="F130" i="27"/>
  <c r="C130" i="27"/>
  <c r="D130" i="27"/>
  <c r="K130" i="27"/>
  <c r="G130" i="27"/>
  <c r="T130" i="27"/>
  <c r="M130" i="27"/>
  <c r="S130" i="27"/>
  <c r="R130" i="27"/>
  <c r="U130" i="27"/>
  <c r="N130" i="27"/>
  <c r="O130" i="27"/>
  <c r="P130" i="27"/>
  <c r="Q130" i="27"/>
  <c r="G142" i="27"/>
  <c r="E142" i="27"/>
  <c r="U142" i="27"/>
  <c r="S142" i="27"/>
  <c r="M142" i="27"/>
  <c r="F142" i="27"/>
  <c r="Q142" i="27"/>
  <c r="T142" i="27"/>
  <c r="P142" i="27"/>
  <c r="R142" i="27"/>
  <c r="N142" i="27"/>
  <c r="O142" i="27"/>
  <c r="I13" i="27"/>
  <c r="D13" i="27"/>
  <c r="E13" i="27"/>
  <c r="F13" i="27"/>
  <c r="K13" i="27"/>
  <c r="G13" i="27"/>
  <c r="J13" i="27"/>
  <c r="H13" i="27"/>
  <c r="C13" i="27"/>
  <c r="U13" i="27"/>
  <c r="M13" i="27"/>
  <c r="T13" i="27"/>
  <c r="P13" i="27"/>
  <c r="O13" i="27"/>
  <c r="N13" i="27"/>
  <c r="S13" i="27"/>
  <c r="Q13" i="27"/>
  <c r="R13" i="27"/>
  <c r="I54" i="27"/>
  <c r="D54" i="27"/>
  <c r="F54" i="27"/>
  <c r="K54" i="27"/>
  <c r="H54" i="27"/>
  <c r="G54" i="27"/>
  <c r="C54" i="27"/>
  <c r="J54" i="27"/>
  <c r="U54" i="27"/>
  <c r="P54" i="27"/>
  <c r="O54" i="27"/>
  <c r="T54" i="27"/>
  <c r="R54" i="27"/>
  <c r="M54" i="27"/>
  <c r="Q54" i="27"/>
  <c r="S54" i="27"/>
  <c r="N54" i="27"/>
  <c r="D44" i="27"/>
  <c r="F44" i="27"/>
  <c r="E44" i="27"/>
  <c r="C44" i="27"/>
  <c r="H44" i="27"/>
  <c r="K44" i="27"/>
  <c r="I44" i="27"/>
  <c r="J44" i="27"/>
  <c r="G44" i="27"/>
  <c r="M44" i="27"/>
  <c r="O44" i="27"/>
  <c r="P44" i="27"/>
  <c r="S44" i="27"/>
  <c r="Q44" i="27"/>
  <c r="T44" i="27"/>
  <c r="N44" i="27"/>
  <c r="R44" i="27"/>
  <c r="U44" i="27"/>
  <c r="C97" i="27"/>
  <c r="F97" i="27"/>
  <c r="I97" i="27"/>
  <c r="H97" i="27"/>
  <c r="D97" i="27"/>
  <c r="K97" i="27"/>
  <c r="G97" i="27"/>
  <c r="E97" i="27"/>
  <c r="J97" i="27"/>
  <c r="O97" i="27"/>
  <c r="U97" i="27"/>
  <c r="T97" i="27"/>
  <c r="M97" i="27"/>
  <c r="R97" i="27"/>
  <c r="P97" i="27"/>
  <c r="Q97" i="27"/>
  <c r="N97" i="27"/>
  <c r="S97" i="27"/>
  <c r="F12" i="27"/>
  <c r="E12" i="27"/>
  <c r="H12" i="27"/>
  <c r="C12" i="27"/>
  <c r="J12" i="27"/>
  <c r="G12" i="27"/>
  <c r="I12" i="27"/>
  <c r="D12" i="27"/>
  <c r="S12" i="27"/>
  <c r="P12" i="27"/>
  <c r="U12" i="27"/>
  <c r="M12" i="27"/>
  <c r="O12" i="27"/>
  <c r="K12" i="27"/>
  <c r="Q12" i="27"/>
  <c r="N12" i="27"/>
  <c r="T12" i="27"/>
  <c r="R12" i="27"/>
  <c r="D174" i="27"/>
  <c r="G174" i="27"/>
  <c r="J174" i="27"/>
  <c r="H174" i="27"/>
  <c r="F174" i="27"/>
  <c r="K174" i="27"/>
  <c r="I174" i="27"/>
  <c r="E174" i="27"/>
  <c r="Q174" i="27"/>
  <c r="T174" i="27"/>
  <c r="M174" i="27"/>
  <c r="U174" i="27"/>
  <c r="N174" i="27"/>
  <c r="S174" i="27"/>
  <c r="P174" i="27"/>
  <c r="O174" i="27"/>
  <c r="R174" i="27"/>
  <c r="G43" i="27"/>
  <c r="I43" i="27"/>
  <c r="D43" i="27"/>
  <c r="J43" i="27"/>
  <c r="K43" i="27"/>
  <c r="F43" i="27"/>
  <c r="C43" i="27"/>
  <c r="E43" i="27"/>
  <c r="Q43" i="27"/>
  <c r="P43" i="27"/>
  <c r="H43" i="27"/>
  <c r="O43" i="27"/>
  <c r="U43" i="27"/>
  <c r="T43" i="27"/>
  <c r="S43" i="27"/>
  <c r="M43" i="27"/>
  <c r="R43" i="27"/>
  <c r="N43" i="27"/>
  <c r="I59" i="27"/>
  <c r="K59" i="27"/>
  <c r="C59" i="27"/>
  <c r="H59" i="27"/>
  <c r="F59" i="27"/>
  <c r="J59" i="27"/>
  <c r="E59" i="27"/>
  <c r="D59" i="27"/>
  <c r="N59" i="27"/>
  <c r="U59" i="27"/>
  <c r="Q59" i="27"/>
  <c r="T59" i="27"/>
  <c r="O59" i="27"/>
  <c r="P59" i="27"/>
  <c r="R59" i="27"/>
  <c r="S59" i="27"/>
  <c r="M59" i="27"/>
  <c r="H49" i="27"/>
  <c r="J49" i="27"/>
  <c r="C49" i="27"/>
  <c r="I49" i="27"/>
  <c r="E49" i="27"/>
  <c r="F49" i="27"/>
  <c r="D49" i="27"/>
  <c r="G49" i="27"/>
  <c r="O49" i="27"/>
  <c r="M49" i="27"/>
  <c r="Q49" i="27"/>
  <c r="P49" i="27"/>
  <c r="U49" i="27"/>
  <c r="S49" i="27"/>
  <c r="N49" i="27"/>
  <c r="R49" i="27"/>
  <c r="T49" i="27"/>
  <c r="I165" i="27"/>
  <c r="K165" i="27"/>
  <c r="D165" i="27"/>
  <c r="H165" i="27"/>
  <c r="F165" i="27"/>
  <c r="J165" i="27"/>
  <c r="E165" i="27"/>
  <c r="G165" i="27"/>
  <c r="O165" i="27"/>
  <c r="P165" i="27"/>
  <c r="R165" i="27"/>
  <c r="C165" i="27"/>
  <c r="Q165" i="27"/>
  <c r="S165" i="27"/>
  <c r="M165" i="27"/>
  <c r="T165" i="27"/>
  <c r="N165" i="27"/>
  <c r="U165" i="27"/>
  <c r="E113" i="27"/>
  <c r="C113" i="27"/>
  <c r="G113" i="27"/>
  <c r="I113" i="27"/>
  <c r="D113" i="27"/>
  <c r="K113" i="27"/>
  <c r="F113" i="27"/>
  <c r="J113" i="27"/>
  <c r="H113" i="27"/>
  <c r="P113" i="27"/>
  <c r="R113" i="27"/>
  <c r="Q113" i="27"/>
  <c r="S113" i="27"/>
  <c r="O113" i="27"/>
  <c r="M113" i="27"/>
  <c r="N113" i="27"/>
  <c r="U113" i="27"/>
  <c r="T113" i="27"/>
  <c r="K88" i="27"/>
  <c r="E88" i="27"/>
  <c r="I88" i="27"/>
  <c r="J88" i="27"/>
  <c r="D88" i="27"/>
  <c r="C88" i="27"/>
  <c r="G88" i="27"/>
  <c r="F88" i="27"/>
  <c r="H88" i="27"/>
  <c r="O88" i="27"/>
  <c r="P88" i="27"/>
  <c r="U88" i="27"/>
  <c r="R88" i="27"/>
  <c r="Q88" i="27"/>
  <c r="N88" i="27"/>
  <c r="T88" i="27"/>
  <c r="S88" i="27"/>
  <c r="M88" i="27"/>
  <c r="K48" i="27"/>
  <c r="G48" i="27"/>
  <c r="C48" i="27"/>
  <c r="I48" i="27"/>
  <c r="D48" i="27"/>
  <c r="F48" i="27"/>
  <c r="E48" i="27"/>
  <c r="J48" i="27"/>
  <c r="H48" i="27"/>
  <c r="M48" i="27"/>
  <c r="U48" i="27"/>
  <c r="P48" i="27"/>
  <c r="T48" i="27"/>
  <c r="S48" i="27"/>
  <c r="R48" i="27"/>
  <c r="N48" i="27"/>
  <c r="O48" i="27"/>
  <c r="Q48" i="27"/>
  <c r="D70" i="27"/>
  <c r="H70" i="27"/>
  <c r="O70" i="27"/>
  <c r="S70" i="27"/>
  <c r="R70" i="27"/>
  <c r="N70" i="27"/>
  <c r="P70" i="27"/>
  <c r="M70" i="27"/>
  <c r="U70" i="27"/>
  <c r="Q70" i="27"/>
  <c r="T70" i="27"/>
  <c r="D172" i="27"/>
  <c r="I172" i="27"/>
  <c r="E172" i="27"/>
  <c r="G172" i="27"/>
  <c r="J172" i="27"/>
  <c r="C172" i="27"/>
  <c r="K172" i="27"/>
  <c r="H172" i="27"/>
  <c r="F172" i="27"/>
  <c r="M172" i="27"/>
  <c r="P172" i="27"/>
  <c r="R172" i="27"/>
  <c r="N172" i="27"/>
  <c r="S172" i="27"/>
  <c r="Q172" i="27"/>
  <c r="O172" i="27"/>
  <c r="U172" i="27"/>
  <c r="T172" i="27"/>
  <c r="D37" i="27"/>
  <c r="E37" i="27"/>
  <c r="G37" i="27"/>
  <c r="I37" i="27"/>
  <c r="F37" i="27"/>
  <c r="C37" i="27"/>
  <c r="K37" i="27"/>
  <c r="Q37" i="27"/>
  <c r="H37" i="27"/>
  <c r="P37" i="27"/>
  <c r="N37" i="27"/>
  <c r="O37" i="27"/>
  <c r="R37" i="27"/>
  <c r="S37" i="27"/>
  <c r="M37" i="27"/>
  <c r="T37" i="27"/>
  <c r="U37" i="27"/>
  <c r="K120" i="27"/>
  <c r="H120" i="27"/>
  <c r="D120" i="27"/>
  <c r="G120" i="27"/>
  <c r="I120" i="27"/>
  <c r="N120" i="27"/>
  <c r="E120" i="27"/>
  <c r="J120" i="27"/>
  <c r="O120" i="27"/>
  <c r="F120" i="27"/>
  <c r="C120" i="27"/>
  <c r="Q120" i="27"/>
  <c r="U120" i="27"/>
  <c r="M120" i="27"/>
  <c r="T120" i="27"/>
  <c r="S120" i="27"/>
  <c r="P120" i="27"/>
  <c r="R120" i="27"/>
  <c r="K26" i="27"/>
  <c r="G26" i="27"/>
  <c r="H26" i="27"/>
  <c r="C26" i="27"/>
  <c r="D26" i="27"/>
  <c r="F26" i="27"/>
  <c r="E26" i="27"/>
  <c r="I26" i="27"/>
  <c r="J26" i="27"/>
  <c r="R26" i="27"/>
  <c r="P26" i="27"/>
  <c r="O26" i="27"/>
  <c r="U26" i="27"/>
  <c r="Q26" i="27"/>
  <c r="T26" i="27"/>
  <c r="S26" i="27"/>
  <c r="N26" i="27"/>
  <c r="M26" i="27"/>
  <c r="K55" i="27"/>
  <c r="D55" i="27"/>
  <c r="J55" i="27"/>
  <c r="F55" i="27"/>
  <c r="H55" i="27"/>
  <c r="I55" i="27"/>
  <c r="E55" i="27"/>
  <c r="G55" i="27"/>
  <c r="C55" i="27"/>
  <c r="R55" i="27"/>
  <c r="O55" i="27"/>
  <c r="Q55" i="27"/>
  <c r="P55" i="27"/>
  <c r="U55" i="27"/>
  <c r="T55" i="27"/>
  <c r="S55" i="27"/>
  <c r="M55" i="27"/>
  <c r="N55" i="27"/>
  <c r="E98" i="27"/>
  <c r="F98" i="27"/>
  <c r="D98" i="27"/>
  <c r="H98" i="27"/>
  <c r="G98" i="27"/>
  <c r="K98" i="27"/>
  <c r="I98" i="27"/>
  <c r="C98" i="27"/>
  <c r="N98" i="27"/>
  <c r="R98" i="27"/>
  <c r="U98" i="27"/>
  <c r="P98" i="27"/>
  <c r="M98" i="27"/>
  <c r="Q98" i="27"/>
  <c r="T98" i="27"/>
  <c r="O98" i="27"/>
  <c r="S98" i="27"/>
  <c r="H72" i="27"/>
  <c r="C72" i="27"/>
  <c r="K72" i="27"/>
  <c r="I72" i="27"/>
  <c r="D72" i="27"/>
  <c r="E72" i="27"/>
  <c r="J72" i="27"/>
  <c r="F72" i="27"/>
  <c r="G72" i="27"/>
  <c r="M72" i="27"/>
  <c r="R72" i="27"/>
  <c r="S72" i="27"/>
  <c r="P72" i="27"/>
  <c r="O72" i="27"/>
  <c r="N72" i="27"/>
  <c r="Q72" i="27"/>
  <c r="T72" i="27"/>
  <c r="U72" i="27"/>
  <c r="K132" i="27"/>
  <c r="C132" i="27"/>
  <c r="J132" i="27"/>
  <c r="H132" i="27"/>
  <c r="I132" i="27"/>
  <c r="E132" i="27"/>
  <c r="D132" i="27"/>
  <c r="G132" i="27"/>
  <c r="F132" i="27"/>
  <c r="N132" i="27"/>
  <c r="M132" i="27"/>
  <c r="T132" i="27"/>
  <c r="Q132" i="27"/>
  <c r="U132" i="27"/>
  <c r="R132" i="27"/>
  <c r="P132" i="27"/>
  <c r="S132" i="27"/>
  <c r="O132" i="27"/>
  <c r="D110" i="27"/>
  <c r="E110" i="27"/>
  <c r="N110" i="27"/>
  <c r="U110" i="27"/>
  <c r="R110" i="27"/>
  <c r="M110" i="27"/>
  <c r="S110" i="27"/>
  <c r="O110" i="27"/>
  <c r="Q110" i="27"/>
  <c r="T110" i="27"/>
  <c r="P110" i="27"/>
  <c r="F143" i="27"/>
  <c r="G143" i="27"/>
  <c r="D143" i="27"/>
  <c r="K143" i="27"/>
  <c r="J143" i="27"/>
  <c r="E143" i="27"/>
  <c r="H143" i="27"/>
  <c r="I143" i="27"/>
  <c r="C143" i="27"/>
  <c r="R143" i="27"/>
  <c r="Q143" i="27"/>
  <c r="M143" i="27"/>
  <c r="P143" i="27"/>
  <c r="S143" i="27"/>
  <c r="T143" i="27"/>
  <c r="U143" i="27"/>
  <c r="O143" i="27"/>
  <c r="N143" i="27"/>
  <c r="C14" i="27"/>
  <c r="E14" i="27"/>
  <c r="G14" i="27"/>
  <c r="J14" i="27"/>
  <c r="H14" i="27"/>
  <c r="K14" i="27"/>
  <c r="F14" i="27"/>
  <c r="D14" i="27"/>
  <c r="M14" i="27"/>
  <c r="R14" i="27"/>
  <c r="S14" i="27"/>
  <c r="N14" i="27"/>
  <c r="U14" i="27"/>
  <c r="O14" i="27"/>
  <c r="P14" i="27"/>
  <c r="Q14" i="27"/>
  <c r="T14" i="27"/>
  <c r="D124" i="27"/>
  <c r="H124" i="27"/>
  <c r="C124" i="27"/>
  <c r="E124" i="27"/>
  <c r="I124" i="27"/>
  <c r="M124" i="27"/>
  <c r="G124" i="27"/>
  <c r="F124" i="27"/>
  <c r="N124" i="27"/>
  <c r="O124" i="27"/>
  <c r="K124" i="27"/>
  <c r="J124" i="27"/>
  <c r="T124" i="27"/>
  <c r="Q124" i="27"/>
  <c r="P124" i="27"/>
  <c r="R124" i="27"/>
  <c r="U124" i="27"/>
  <c r="S124" i="27"/>
  <c r="E7" i="27"/>
  <c r="I7" i="27"/>
  <c r="K7" i="27"/>
  <c r="D7" i="27"/>
  <c r="C7" i="27"/>
  <c r="J7" i="27"/>
  <c r="F7" i="27"/>
  <c r="H7" i="27"/>
  <c r="G7" i="27"/>
  <c r="R7" i="27"/>
  <c r="T7" i="27"/>
  <c r="M7" i="27"/>
  <c r="Q7" i="27"/>
  <c r="O7" i="27"/>
  <c r="U7" i="27"/>
  <c r="S7" i="27"/>
  <c r="P7" i="27"/>
  <c r="N7" i="27"/>
  <c r="D127" i="27"/>
  <c r="F127" i="27"/>
  <c r="G127" i="27"/>
  <c r="E127" i="27"/>
  <c r="H127" i="27"/>
  <c r="K127" i="27"/>
  <c r="J127" i="27"/>
  <c r="C127" i="27"/>
  <c r="I127" i="27"/>
  <c r="P127" i="27"/>
  <c r="O127" i="27"/>
  <c r="Q127" i="27"/>
  <c r="R127" i="27"/>
  <c r="U127" i="27"/>
  <c r="M127" i="27"/>
  <c r="N127" i="27"/>
  <c r="S127" i="27"/>
  <c r="T127" i="27"/>
  <c r="J137" i="27"/>
  <c r="H137" i="27"/>
  <c r="D137" i="27"/>
  <c r="E137" i="27"/>
  <c r="K137" i="27"/>
  <c r="C137" i="27"/>
  <c r="F137" i="27"/>
  <c r="I137" i="27"/>
  <c r="G137" i="27"/>
  <c r="P137" i="27"/>
  <c r="T137" i="27"/>
  <c r="R137" i="27"/>
  <c r="Q137" i="27"/>
  <c r="U137" i="27"/>
  <c r="M137" i="27"/>
  <c r="S137" i="27"/>
  <c r="O137" i="27"/>
  <c r="N137" i="27"/>
  <c r="C67" i="27"/>
  <c r="F67" i="27"/>
  <c r="I67" i="27"/>
  <c r="G67" i="27"/>
  <c r="D67" i="27"/>
  <c r="J67" i="27"/>
  <c r="H67" i="27"/>
  <c r="K67" i="27"/>
  <c r="E67" i="27"/>
  <c r="N67" i="27"/>
  <c r="U67" i="27"/>
  <c r="R67" i="27"/>
  <c r="M67" i="27"/>
  <c r="Q67" i="27"/>
  <c r="O67" i="27"/>
  <c r="S67" i="27"/>
  <c r="P67" i="27"/>
  <c r="T67" i="27"/>
  <c r="E129" i="27"/>
  <c r="H129" i="27"/>
  <c r="F129" i="27"/>
  <c r="D129" i="27"/>
  <c r="C129" i="27"/>
  <c r="J129" i="27"/>
  <c r="G129" i="27"/>
  <c r="K129" i="27"/>
  <c r="I129" i="27"/>
  <c r="P129" i="27"/>
  <c r="M129" i="27"/>
  <c r="U129" i="27"/>
  <c r="N129" i="27"/>
  <c r="R129" i="27"/>
  <c r="O129" i="27"/>
  <c r="S129" i="27"/>
  <c r="Q129" i="27"/>
  <c r="T129" i="27"/>
  <c r="K139" i="27"/>
  <c r="G139" i="27"/>
  <c r="E139" i="27"/>
  <c r="J139" i="27"/>
  <c r="I139" i="27"/>
  <c r="H139" i="27"/>
  <c r="C139" i="27"/>
  <c r="D139" i="27"/>
  <c r="M139" i="27"/>
  <c r="T139" i="27"/>
  <c r="R139" i="27"/>
  <c r="P139" i="27"/>
  <c r="F139" i="27"/>
  <c r="N139" i="27"/>
  <c r="Q139" i="27"/>
  <c r="O139" i="27"/>
  <c r="U139" i="27"/>
  <c r="S139" i="27"/>
  <c r="I126" i="25"/>
  <c r="J55" i="19"/>
  <c r="E5" i="27"/>
  <c r="H5" i="27"/>
  <c r="D33" i="27"/>
  <c r="E54" i="27"/>
  <c r="C70" i="27"/>
  <c r="I70" i="27"/>
  <c r="J74" i="27"/>
  <c r="J94" i="27"/>
  <c r="C110" i="27"/>
  <c r="I110" i="27"/>
  <c r="E130" i="27"/>
  <c r="J142" i="27"/>
  <c r="C142" i="27"/>
  <c r="E150" i="27"/>
  <c r="J52" i="28"/>
  <c r="Y46" i="24"/>
  <c r="AD46" i="24"/>
  <c r="AI46" i="24"/>
  <c r="AC46" i="24"/>
  <c r="AA46" i="24"/>
  <c r="AM46" i="24"/>
  <c r="AK46" i="24"/>
  <c r="AL46" i="24"/>
  <c r="AH46" i="24"/>
  <c r="AB46" i="24"/>
  <c r="AG46" i="24"/>
  <c r="AO46" i="24"/>
  <c r="AN46" i="24"/>
  <c r="AE46" i="24"/>
  <c r="Z46" i="24"/>
  <c r="AF46" i="24"/>
  <c r="W46" i="24"/>
  <c r="AJ46" i="24"/>
  <c r="AD20" i="24"/>
  <c r="AC20" i="24"/>
  <c r="W115" i="24"/>
  <c r="AJ55" i="24"/>
  <c r="AD48" i="24"/>
  <c r="AN45" i="24"/>
  <c r="AI116" i="24"/>
  <c r="AO116" i="24"/>
  <c r="Z116" i="24"/>
  <c r="AK116" i="24"/>
  <c r="AN116" i="24"/>
  <c r="AB116" i="24"/>
  <c r="X116" i="24"/>
  <c r="AJ116" i="24"/>
  <c r="W116" i="24"/>
  <c r="AF116" i="24"/>
  <c r="AC116" i="24"/>
  <c r="AL116" i="24"/>
  <c r="Y116" i="24"/>
  <c r="AM116" i="24"/>
  <c r="AE116" i="24"/>
  <c r="AH116" i="24"/>
  <c r="AG116" i="24"/>
  <c r="AD116" i="24"/>
  <c r="Z90" i="24"/>
  <c r="AI90" i="24"/>
  <c r="AM90" i="24"/>
  <c r="W90" i="24"/>
  <c r="AL90" i="24"/>
  <c r="AN90" i="24"/>
  <c r="AD90" i="24"/>
  <c r="AK90" i="24"/>
  <c r="AH90" i="24"/>
  <c r="AE90" i="24"/>
  <c r="AB90" i="24"/>
  <c r="AC90" i="24"/>
  <c r="AJ90" i="24"/>
  <c r="AF90" i="24"/>
  <c r="AA90" i="24"/>
  <c r="X90" i="24"/>
  <c r="Y90" i="24"/>
  <c r="AO90" i="24"/>
  <c r="AK138" i="24"/>
  <c r="Z151" i="24"/>
  <c r="AB151" i="24"/>
  <c r="AO151" i="24"/>
  <c r="AE151" i="24"/>
  <c r="AF151" i="24"/>
  <c r="AC151" i="24"/>
  <c r="AD151" i="24"/>
  <c r="Y151" i="24"/>
  <c r="AG151" i="24"/>
  <c r="AJ151" i="24"/>
  <c r="AM151" i="24"/>
  <c r="AI151" i="24"/>
  <c r="AA151" i="24"/>
  <c r="AK151" i="24"/>
  <c r="AL151" i="24"/>
  <c r="X151" i="24"/>
  <c r="AH151" i="24"/>
  <c r="W151" i="24"/>
  <c r="X8" i="24"/>
  <c r="AL98" i="24"/>
  <c r="AM98" i="24"/>
  <c r="AD98" i="24"/>
  <c r="Y98" i="24"/>
  <c r="AE98" i="24"/>
  <c r="AK98" i="24"/>
  <c r="W98" i="24"/>
  <c r="AH98" i="24"/>
  <c r="AB98" i="24"/>
  <c r="AF98" i="24"/>
  <c r="AA98" i="24"/>
  <c r="AO98" i="24"/>
  <c r="AC98" i="24"/>
  <c r="AG98" i="24"/>
  <c r="Z98" i="24"/>
  <c r="X98" i="24"/>
  <c r="AN98" i="24"/>
  <c r="AJ98" i="24"/>
  <c r="X121" i="24"/>
  <c r="AK134" i="24"/>
  <c r="W173" i="24"/>
  <c r="Y173" i="24"/>
  <c r="AB173" i="24"/>
  <c r="AK173" i="24"/>
  <c r="AI173" i="24"/>
  <c r="AA173" i="24"/>
  <c r="AF173" i="24"/>
  <c r="AD173" i="24"/>
  <c r="AE173" i="24"/>
  <c r="AL173" i="24"/>
  <c r="Z173" i="24"/>
  <c r="AC173" i="24"/>
  <c r="AM173" i="24"/>
  <c r="AJ118" i="24"/>
  <c r="W141" i="24"/>
  <c r="AL101" i="24"/>
  <c r="AE101" i="24"/>
  <c r="AA102" i="24"/>
  <c r="AO102" i="24"/>
  <c r="AJ141" i="24"/>
  <c r="AO170" i="24"/>
  <c r="AI170" i="24"/>
  <c r="Y170" i="24"/>
  <c r="AK170" i="24"/>
  <c r="Z170" i="24"/>
  <c r="AJ170" i="24"/>
  <c r="AD170" i="24"/>
  <c r="AE170" i="24"/>
  <c r="AM170" i="24"/>
  <c r="X170" i="24"/>
  <c r="AF170" i="24"/>
  <c r="AG170" i="24"/>
  <c r="AC170" i="24"/>
  <c r="AA170" i="24"/>
  <c r="AN170" i="24"/>
  <c r="AB170" i="24"/>
  <c r="W170" i="24"/>
  <c r="AL170" i="24"/>
  <c r="Z76" i="24"/>
  <c r="AH34" i="24"/>
  <c r="AE34" i="24"/>
  <c r="AF69" i="24"/>
  <c r="AH69" i="24"/>
  <c r="Y69" i="24"/>
  <c r="AE69" i="24"/>
  <c r="AI69" i="24"/>
  <c r="Z69" i="24"/>
  <c r="AG69" i="24"/>
  <c r="AL69" i="24"/>
  <c r="AJ69" i="24"/>
  <c r="X69" i="24"/>
  <c r="AB69" i="24"/>
  <c r="AO69" i="24"/>
  <c r="AC69" i="24"/>
  <c r="AK69" i="24"/>
  <c r="AM69" i="24"/>
  <c r="AN69" i="24"/>
  <c r="AA69" i="24"/>
  <c r="W69" i="24"/>
  <c r="AB25" i="24"/>
  <c r="AO30" i="42"/>
  <c r="AH30" i="42"/>
  <c r="AN30" i="42"/>
  <c r="AC30" i="42"/>
  <c r="AM30" i="42"/>
  <c r="AM175" i="41"/>
  <c r="AJ175" i="41"/>
  <c r="AO175" i="41"/>
  <c r="X175" i="41"/>
  <c r="AN175" i="41"/>
  <c r="W67" i="41"/>
  <c r="AF67" i="41"/>
  <c r="Z67" i="41"/>
  <c r="AM67" i="41"/>
  <c r="X67" i="41"/>
  <c r="Z99" i="42"/>
  <c r="AM99" i="42"/>
  <c r="AG99" i="42"/>
  <c r="AE99" i="42"/>
  <c r="AF99" i="42"/>
  <c r="AO66" i="40"/>
  <c r="AM66" i="40"/>
  <c r="AK66" i="40"/>
  <c r="Z66" i="40"/>
  <c r="Y66" i="40"/>
  <c r="AF123" i="42"/>
  <c r="X123" i="42"/>
  <c r="AJ123" i="42"/>
  <c r="AE123" i="42"/>
  <c r="Y123" i="42"/>
  <c r="AJ7" i="42"/>
  <c r="AI7" i="42"/>
  <c r="AL7" i="42"/>
  <c r="AO7" i="42"/>
  <c r="AH7" i="42"/>
  <c r="AI11" i="42"/>
  <c r="AN11" i="42"/>
  <c r="AA11" i="42"/>
  <c r="AM11" i="42"/>
  <c r="AB11" i="42"/>
  <c r="AM15" i="41"/>
  <c r="AF15" i="41"/>
  <c r="AK15" i="41"/>
  <c r="AI15" i="41"/>
  <c r="AA15" i="41"/>
  <c r="AJ132" i="42"/>
  <c r="AG132" i="42"/>
  <c r="AH132" i="42"/>
  <c r="AD132" i="42"/>
  <c r="Z141" i="42"/>
  <c r="AL141" i="42"/>
  <c r="W141" i="42"/>
  <c r="AD84" i="42"/>
  <c r="X84" i="42"/>
  <c r="AK84" i="42"/>
  <c r="AG84" i="42"/>
  <c r="AB84" i="42"/>
  <c r="W94" i="42"/>
  <c r="AK94" i="42"/>
  <c r="AC94" i="42"/>
  <c r="X94" i="42"/>
  <c r="AD94" i="42"/>
  <c r="AG99" i="41"/>
  <c r="AK99" i="41"/>
  <c r="AL99" i="41"/>
  <c r="AO99" i="41"/>
  <c r="Z99" i="41"/>
  <c r="AJ149" i="40"/>
  <c r="AB149" i="40"/>
  <c r="AC149" i="40"/>
  <c r="AH149" i="40"/>
  <c r="AN149" i="40"/>
  <c r="W118" i="42"/>
  <c r="AE118" i="42"/>
  <c r="Y118" i="42"/>
  <c r="AF118" i="42"/>
  <c r="AA118" i="42"/>
  <c r="AG19" i="40"/>
  <c r="AL19" i="40"/>
  <c r="AN19" i="40"/>
  <c r="AK19" i="40"/>
  <c r="AC19" i="40"/>
  <c r="AO117" i="40"/>
  <c r="AE117" i="40"/>
  <c r="AN117" i="40"/>
  <c r="AJ117" i="40"/>
  <c r="AF117" i="40"/>
  <c r="AD59" i="40"/>
  <c r="AC59" i="40"/>
  <c r="AF59" i="40"/>
  <c r="Z59" i="40"/>
  <c r="X148" i="42"/>
  <c r="AF148" i="42"/>
  <c r="AB148" i="42"/>
  <c r="AO148" i="42"/>
  <c r="AC148" i="42"/>
  <c r="X143" i="40"/>
  <c r="AL143" i="40"/>
  <c r="AD143" i="40"/>
  <c r="Z143" i="40"/>
  <c r="AC143" i="40"/>
  <c r="AN135" i="41"/>
  <c r="AO135" i="41"/>
  <c r="AC135" i="41"/>
  <c r="AA135" i="41"/>
  <c r="AE135" i="41"/>
  <c r="AD108" i="42"/>
  <c r="AM108" i="42"/>
  <c r="AI108" i="42"/>
  <c r="Y108" i="42"/>
  <c r="AH161" i="40"/>
  <c r="W161" i="40"/>
  <c r="AO161" i="40"/>
  <c r="AL161" i="40"/>
  <c r="AG105" i="42"/>
  <c r="AN105" i="42"/>
  <c r="AL105" i="42"/>
  <c r="AD105" i="42"/>
  <c r="AC105" i="42"/>
  <c r="AH30" i="40"/>
  <c r="AL30" i="40"/>
  <c r="Y30" i="40"/>
  <c r="AA30" i="40"/>
  <c r="AN30" i="40"/>
  <c r="AJ177" i="41"/>
  <c r="AA177" i="41"/>
  <c r="AD177" i="41"/>
  <c r="AB177" i="41"/>
  <c r="AC177" i="41"/>
  <c r="AD155" i="40"/>
  <c r="Y155" i="40"/>
  <c r="AM155" i="40"/>
  <c r="AJ155" i="40"/>
  <c r="AH155" i="40"/>
  <c r="AE4" i="42"/>
  <c r="AM4" i="42"/>
  <c r="AJ4" i="42"/>
  <c r="AD4" i="42"/>
  <c r="Z86" i="41"/>
  <c r="AC86" i="41"/>
  <c r="AH86" i="41"/>
  <c r="AG86" i="41"/>
  <c r="AF48" i="42"/>
  <c r="AM48" i="42"/>
  <c r="AO48" i="42"/>
  <c r="AB48" i="42"/>
  <c r="AC166" i="42"/>
  <c r="AI166" i="42"/>
  <c r="AM166" i="42"/>
  <c r="AH166" i="42"/>
  <c r="X166" i="42"/>
  <c r="Z131" i="42"/>
  <c r="AI131" i="42"/>
  <c r="AK131" i="42"/>
  <c r="AB131" i="42"/>
  <c r="AJ162" i="40"/>
  <c r="AE162" i="40"/>
  <c r="AH162" i="40"/>
  <c r="Y162" i="40"/>
  <c r="X162" i="40"/>
  <c r="AD106" i="42"/>
  <c r="AF106" i="42"/>
  <c r="AO106" i="42"/>
  <c r="AG106" i="42"/>
  <c r="AN152" i="42"/>
  <c r="AO152" i="42"/>
  <c r="AC152" i="42"/>
  <c r="AK152" i="42"/>
  <c r="AA152" i="42"/>
  <c r="AA170" i="42"/>
  <c r="AC170" i="42"/>
  <c r="Y170" i="42"/>
  <c r="AN170" i="42"/>
  <c r="AK170" i="42"/>
  <c r="AK117" i="41"/>
  <c r="AH117" i="41"/>
  <c r="Z117" i="41"/>
  <c r="W117" i="41"/>
  <c r="AI117" i="41"/>
  <c r="AO68" i="42"/>
  <c r="AA68" i="42"/>
  <c r="AK68" i="42"/>
  <c r="AG68" i="42"/>
  <c r="X68" i="42"/>
  <c r="AE127" i="42"/>
  <c r="AL127" i="42"/>
  <c r="AG127" i="42"/>
  <c r="AH127" i="42"/>
  <c r="W127" i="42"/>
  <c r="AL42" i="40"/>
  <c r="AD42" i="40"/>
  <c r="W42" i="40"/>
  <c r="AG42" i="40"/>
  <c r="AC42" i="40"/>
  <c r="AM130" i="42"/>
  <c r="AE130" i="42"/>
  <c r="AH130" i="42"/>
  <c r="Z130" i="42"/>
  <c r="AN130" i="42"/>
  <c r="AE62" i="42"/>
  <c r="AC62" i="42"/>
  <c r="AG62" i="42"/>
  <c r="AA62" i="42"/>
  <c r="Z62" i="42"/>
  <c r="AA80" i="42"/>
  <c r="AJ80" i="42"/>
  <c r="W80" i="42"/>
  <c r="AB80" i="42"/>
  <c r="AL80" i="42"/>
  <c r="Y55" i="40"/>
  <c r="AA55" i="40"/>
  <c r="AI55" i="40"/>
  <c r="Z55" i="40"/>
  <c r="AD55" i="40"/>
  <c r="AA14" i="40"/>
  <c r="Y14" i="40"/>
  <c r="AN14" i="40"/>
  <c r="AJ14" i="40"/>
  <c r="AM14" i="40"/>
  <c r="AN6" i="42"/>
  <c r="AC6" i="42"/>
  <c r="AJ6" i="42"/>
  <c r="W6" i="42"/>
  <c r="AF6" i="42"/>
  <c r="Z107" i="42"/>
  <c r="AL107" i="42"/>
  <c r="AH107" i="42"/>
  <c r="X107" i="42"/>
  <c r="AA107" i="42"/>
  <c r="AL124" i="42"/>
  <c r="AO124" i="42"/>
  <c r="Z124" i="42"/>
  <c r="AM124" i="42"/>
  <c r="AE124" i="42"/>
  <c r="AF33" i="42"/>
  <c r="AM33" i="42"/>
  <c r="AD33" i="42"/>
  <c r="AH33" i="42"/>
  <c r="AG33" i="42"/>
  <c r="W98" i="42"/>
  <c r="AN98" i="42"/>
  <c r="AD98" i="42"/>
  <c r="AC98" i="42"/>
  <c r="Z98" i="42"/>
  <c r="AA110" i="42"/>
  <c r="AE110" i="42"/>
  <c r="AK110" i="42"/>
  <c r="X110" i="42"/>
  <c r="AJ110" i="42"/>
  <c r="AF146" i="42"/>
  <c r="AA146" i="42"/>
  <c r="AB146" i="42"/>
  <c r="AI146" i="42"/>
  <c r="AK146" i="42"/>
  <c r="AA9" i="42"/>
  <c r="AF9" i="42"/>
  <c r="AE9" i="42"/>
  <c r="AG9" i="42"/>
  <c r="AL148" i="41"/>
  <c r="AN148" i="41"/>
  <c r="AB148" i="41"/>
  <c r="AO148" i="41"/>
  <c r="AC156" i="42"/>
  <c r="AM156" i="42"/>
  <c r="AF156" i="42"/>
  <c r="AH156" i="42"/>
  <c r="AA156" i="42"/>
  <c r="AK71" i="41"/>
  <c r="AN71" i="41"/>
  <c r="AD71" i="41"/>
  <c r="AJ71" i="41"/>
  <c r="AF71" i="41"/>
  <c r="AB153" i="42"/>
  <c r="AN153" i="42"/>
  <c r="AA153" i="42"/>
  <c r="AM153" i="42"/>
  <c r="AH153" i="42"/>
  <c r="AH139" i="40"/>
  <c r="AG139" i="40"/>
  <c r="AO139" i="40"/>
  <c r="W145" i="41"/>
  <c r="AM145" i="41"/>
  <c r="AD145" i="41"/>
  <c r="AG145" i="41"/>
  <c r="AL145" i="41"/>
  <c r="AK12" i="40"/>
  <c r="AF12" i="40"/>
  <c r="AC12" i="40"/>
  <c r="AJ12" i="40"/>
  <c r="AG12" i="40"/>
  <c r="AA152" i="41"/>
  <c r="Y152" i="41"/>
  <c r="Z152" i="41"/>
  <c r="AO152" i="41"/>
  <c r="AN103" i="40"/>
  <c r="Z103" i="40"/>
  <c r="AH103" i="40"/>
  <c r="AL103" i="40"/>
  <c r="AJ66" i="41"/>
  <c r="X66" i="41"/>
  <c r="AB66" i="41"/>
  <c r="AL66" i="41"/>
  <c r="W66" i="41"/>
  <c r="AM35" i="40"/>
  <c r="AO35" i="40"/>
  <c r="AB35" i="40"/>
  <c r="AD35" i="40"/>
  <c r="AH35" i="40"/>
  <c r="AC177" i="40"/>
  <c r="AM177" i="40"/>
  <c r="AI177" i="40"/>
  <c r="Y177" i="40"/>
  <c r="AH177" i="40"/>
  <c r="AO10" i="40"/>
  <c r="AK10" i="40"/>
  <c r="AC10" i="40"/>
  <c r="AM10" i="40"/>
  <c r="AI10" i="40"/>
  <c r="AL62" i="41"/>
  <c r="AH62" i="41"/>
  <c r="AF62" i="41"/>
  <c r="Y62" i="41"/>
  <c r="AD62" i="41"/>
  <c r="AN173" i="42"/>
  <c r="AE173" i="42"/>
  <c r="AA173" i="42"/>
  <c r="Y173" i="42"/>
  <c r="AD173" i="42"/>
  <c r="AL126" i="40"/>
  <c r="W126" i="40"/>
  <c r="Y126" i="40"/>
  <c r="AG126" i="40"/>
  <c r="AI126" i="40"/>
  <c r="Y29" i="41"/>
  <c r="AL29" i="41"/>
  <c r="AA29" i="41"/>
  <c r="AK29" i="41"/>
  <c r="AI29" i="41"/>
  <c r="AC44" i="42"/>
  <c r="AO44" i="42"/>
  <c r="AJ44" i="42"/>
  <c r="AH44" i="42"/>
  <c r="Z44" i="42"/>
  <c r="Z115" i="41"/>
  <c r="AJ115" i="41"/>
  <c r="AH115" i="41"/>
  <c r="AI115" i="41"/>
  <c r="AG115" i="41"/>
  <c r="AF9" i="40"/>
  <c r="AB9" i="40"/>
  <c r="AD9" i="40"/>
  <c r="Z9" i="40"/>
  <c r="AE9" i="40"/>
  <c r="AG49" i="41"/>
  <c r="AB49" i="41"/>
  <c r="AC49" i="41"/>
  <c r="Y49" i="41"/>
  <c r="AA49" i="41"/>
  <c r="AI46" i="41"/>
  <c r="AF46" i="41"/>
  <c r="AE46" i="41"/>
  <c r="AM46" i="41"/>
  <c r="X114" i="42"/>
  <c r="AB114" i="42"/>
  <c r="AM114" i="42"/>
  <c r="AJ114" i="42"/>
  <c r="AI39" i="42"/>
  <c r="X39" i="42"/>
  <c r="Y39" i="42"/>
  <c r="AG39" i="42"/>
  <c r="AD39" i="42"/>
  <c r="AF165" i="41"/>
  <c r="Z165" i="41"/>
  <c r="W165" i="41"/>
  <c r="Y165" i="41"/>
  <c r="AL47" i="41"/>
  <c r="W47" i="41"/>
  <c r="AO47" i="41"/>
  <c r="X47" i="41"/>
  <c r="AF105" i="40"/>
  <c r="AE105" i="40"/>
  <c r="AH105" i="40"/>
  <c r="AJ105" i="40"/>
  <c r="AC158" i="41"/>
  <c r="AK158" i="41"/>
  <c r="AN158" i="41"/>
  <c r="AO158" i="41"/>
  <c r="AI158" i="41"/>
  <c r="AH15" i="40"/>
  <c r="AN15" i="40"/>
  <c r="AI15" i="40"/>
  <c r="AJ15" i="40"/>
  <c r="X15" i="40"/>
  <c r="AI5" i="42"/>
  <c r="AB5" i="42"/>
  <c r="AD5" i="42"/>
  <c r="AN5" i="42"/>
  <c r="AC51" i="41"/>
  <c r="AE51" i="41"/>
  <c r="AH51" i="41"/>
  <c r="AD51" i="41"/>
  <c r="W51" i="41"/>
  <c r="X137" i="42"/>
  <c r="Y137" i="42"/>
  <c r="AO137" i="42"/>
  <c r="AK137" i="42"/>
  <c r="AL137" i="42"/>
  <c r="AA76" i="40"/>
  <c r="AI76" i="40"/>
  <c r="AK76" i="40"/>
  <c r="AG76" i="40"/>
  <c r="AO76" i="40"/>
  <c r="AM22" i="42"/>
  <c r="AN22" i="42"/>
  <c r="AL22" i="42"/>
  <c r="W22" i="42"/>
  <c r="AG22" i="42"/>
  <c r="AL94" i="41"/>
  <c r="AB94" i="41"/>
  <c r="AM94" i="41"/>
  <c r="AJ94" i="41"/>
  <c r="AG94" i="41"/>
  <c r="AC116" i="41"/>
  <c r="Y116" i="41"/>
  <c r="AJ116" i="41"/>
  <c r="AD116" i="41"/>
  <c r="X47" i="40"/>
  <c r="Y47" i="40"/>
  <c r="AB47" i="40"/>
  <c r="AL47" i="40"/>
  <c r="AI43" i="41"/>
  <c r="AB43" i="41"/>
  <c r="AO43" i="41"/>
  <c r="W43" i="41"/>
  <c r="AA43" i="41"/>
  <c r="X113" i="40"/>
  <c r="AC113" i="40"/>
  <c r="Y113" i="40"/>
  <c r="AE113" i="40"/>
  <c r="AD113" i="40"/>
  <c r="W83" i="40"/>
  <c r="AE16" i="41"/>
  <c r="Z16" i="41"/>
  <c r="AA16" i="41"/>
  <c r="AM16" i="41"/>
  <c r="AF16" i="41"/>
  <c r="Y118" i="23"/>
  <c r="AN118" i="23"/>
  <c r="AF118" i="23"/>
  <c r="AL118" i="23"/>
  <c r="X129" i="41"/>
  <c r="AB129" i="41"/>
  <c r="W129" i="41"/>
  <c r="AK129" i="41"/>
  <c r="Y129" i="41"/>
  <c r="AO125" i="42"/>
  <c r="AH125" i="42"/>
  <c r="AJ125" i="42"/>
  <c r="AN125" i="42"/>
  <c r="X125" i="42"/>
  <c r="AI157" i="41"/>
  <c r="X157" i="41"/>
  <c r="AF157" i="41"/>
  <c r="AH157" i="41"/>
  <c r="AM160" i="23"/>
  <c r="X160" i="23"/>
  <c r="AK160" i="23"/>
  <c r="AA160" i="23"/>
  <c r="AI160" i="23"/>
  <c r="AC14" i="23"/>
  <c r="AO14" i="23"/>
  <c r="AI14" i="23"/>
  <c r="AK14" i="23"/>
  <c r="W14" i="23"/>
  <c r="AL134" i="23"/>
  <c r="AE134" i="23"/>
  <c r="W134" i="23"/>
  <c r="AJ134" i="23"/>
  <c r="AN96" i="28"/>
  <c r="Z96" i="28"/>
  <c r="AB96" i="28"/>
  <c r="AL96" i="28"/>
  <c r="AG96" i="28"/>
  <c r="AM82" i="42"/>
  <c r="AB82" i="42"/>
  <c r="AH82" i="42"/>
  <c r="AJ82" i="42"/>
  <c r="AF82" i="42"/>
  <c r="AJ109" i="42"/>
  <c r="AI109" i="42"/>
  <c r="AE109" i="42"/>
  <c r="W109" i="42"/>
  <c r="AF109" i="42"/>
  <c r="AH140" i="41"/>
  <c r="AD140" i="41"/>
  <c r="AG140" i="41"/>
  <c r="AK140" i="41"/>
  <c r="Y140" i="41"/>
  <c r="W32" i="40"/>
  <c r="Y32" i="40"/>
  <c r="AG32" i="40"/>
  <c r="AL32" i="40"/>
  <c r="Z56" i="41"/>
  <c r="AE56" i="41"/>
  <c r="AK56" i="41"/>
  <c r="X56" i="41"/>
  <c r="AM56" i="41"/>
  <c r="AI149" i="42"/>
  <c r="AC149" i="42"/>
  <c r="AH149" i="42"/>
  <c r="AA149" i="42"/>
  <c r="AG149" i="42"/>
  <c r="AM75" i="41"/>
  <c r="AA75" i="41"/>
  <c r="Z75" i="41"/>
  <c r="AJ75" i="41"/>
  <c r="AF23" i="41"/>
  <c r="AL23" i="41"/>
  <c r="AK23" i="41"/>
  <c r="AD23" i="41"/>
  <c r="X23" i="41"/>
  <c r="Y49" i="40"/>
  <c r="AE49" i="40"/>
  <c r="AO49" i="40"/>
  <c r="X49" i="40"/>
  <c r="AF49" i="40"/>
  <c r="AO50" i="42"/>
  <c r="AE50" i="42"/>
  <c r="X50" i="42"/>
  <c r="AM50" i="42"/>
  <c r="AA50" i="42"/>
  <c r="AL131" i="40"/>
  <c r="AF131" i="40"/>
  <c r="AO131" i="40"/>
  <c r="AG131" i="40"/>
  <c r="AJ131" i="40"/>
  <c r="Z65" i="41"/>
  <c r="AN65" i="41"/>
  <c r="W65" i="41"/>
  <c r="AG65" i="41"/>
  <c r="AA65" i="41"/>
  <c r="AB57" i="23"/>
  <c r="AA57" i="23"/>
  <c r="AF57" i="23"/>
  <c r="AO57" i="23"/>
  <c r="AJ57" i="23"/>
  <c r="AN23" i="23"/>
  <c r="AD23" i="23"/>
  <c r="AL23" i="23"/>
  <c r="AI23" i="23"/>
  <c r="AK23" i="23"/>
  <c r="AB164" i="41"/>
  <c r="AC164" i="41"/>
  <c r="AO164" i="41"/>
  <c r="Z164" i="41"/>
  <c r="AO159" i="23"/>
  <c r="AK159" i="23"/>
  <c r="AA159" i="23"/>
  <c r="Y159" i="23"/>
  <c r="AE159" i="23"/>
  <c r="AO155" i="28"/>
  <c r="AC155" i="28"/>
  <c r="AB155" i="28"/>
  <c r="AI155" i="28"/>
  <c r="AE155" i="28"/>
  <c r="AD90" i="23"/>
  <c r="X90" i="23"/>
  <c r="AN90" i="23"/>
  <c r="AF90" i="23"/>
  <c r="Y90" i="23"/>
  <c r="AD131" i="28"/>
  <c r="Y131" i="28"/>
  <c r="AI131" i="28"/>
  <c r="AC131" i="28"/>
  <c r="AA131" i="28"/>
  <c r="AC80" i="23"/>
  <c r="AE80" i="23"/>
  <c r="AM80" i="23"/>
  <c r="W80" i="23"/>
  <c r="AF125" i="23"/>
  <c r="AA166" i="28"/>
  <c r="AM166" i="28"/>
  <c r="AE166" i="28"/>
  <c r="AB166" i="28"/>
  <c r="Y166" i="28"/>
  <c r="AB82" i="23"/>
  <c r="AF82" i="23"/>
  <c r="Z82" i="23"/>
  <c r="X82" i="23"/>
  <c r="Z113" i="28"/>
  <c r="AD113" i="28"/>
  <c r="AI113" i="28"/>
  <c r="W113" i="28"/>
  <c r="Y113" i="23"/>
  <c r="AI113" i="23"/>
  <c r="AB113" i="23"/>
  <c r="AM113" i="23"/>
  <c r="W113" i="23"/>
  <c r="X167" i="42"/>
  <c r="AO167" i="42"/>
  <c r="AI167" i="42"/>
  <c r="AA167" i="42"/>
  <c r="AC167" i="42"/>
  <c r="AM72" i="28"/>
  <c r="Z72" i="28"/>
  <c r="AE72" i="28"/>
  <c r="Y72" i="28"/>
  <c r="X72" i="28"/>
  <c r="AH174" i="28"/>
  <c r="AI174" i="28"/>
  <c r="AM174" i="28"/>
  <c r="AG174" i="28"/>
  <c r="AD174" i="28"/>
  <c r="AI51" i="28"/>
  <c r="AO51" i="28"/>
  <c r="AK51" i="28"/>
  <c r="AL51" i="28"/>
  <c r="AI89" i="41"/>
  <c r="AK89" i="41"/>
  <c r="AJ89" i="41"/>
  <c r="AC89" i="41"/>
  <c r="AM89" i="41"/>
  <c r="AJ102" i="23"/>
  <c r="Y102" i="23"/>
  <c r="AB102" i="23"/>
  <c r="AL102" i="23"/>
  <c r="AC102" i="23"/>
  <c r="AG49" i="23"/>
  <c r="AD49" i="23"/>
  <c r="AH49" i="23"/>
  <c r="Y49" i="23"/>
  <c r="AI49" i="23"/>
  <c r="X36" i="23"/>
  <c r="AE36" i="23"/>
  <c r="AK36" i="23"/>
  <c r="AC36" i="23"/>
  <c r="AG36" i="23"/>
  <c r="AD142" i="28"/>
  <c r="AM142" i="28"/>
  <c r="Y142" i="28"/>
  <c r="AG142" i="28"/>
  <c r="AC109" i="28"/>
  <c r="AB109" i="28"/>
  <c r="AG109" i="28"/>
  <c r="Z109" i="28"/>
  <c r="AO42" i="28"/>
  <c r="X42" i="28"/>
  <c r="AK42" i="28"/>
  <c r="W42" i="28"/>
  <c r="AG42" i="28"/>
  <c r="W15" i="28"/>
  <c r="Y15" i="28"/>
  <c r="AG15" i="28"/>
  <c r="AO15" i="28"/>
  <c r="AK158" i="28"/>
  <c r="AA158" i="28"/>
  <c r="AM158" i="28"/>
  <c r="AL158" i="28"/>
  <c r="AH148" i="28"/>
  <c r="AG148" i="28"/>
  <c r="AK148" i="28"/>
  <c r="AL148" i="28"/>
  <c r="AM55" i="28"/>
  <c r="AJ55" i="28"/>
  <c r="AL55" i="28"/>
  <c r="Z55" i="28"/>
  <c r="AI55" i="28"/>
  <c r="AK62" i="23"/>
  <c r="AO62" i="23"/>
  <c r="AJ62" i="23"/>
  <c r="AI62" i="23"/>
  <c r="AC62" i="23"/>
  <c r="AC95" i="28"/>
  <c r="AA95" i="28"/>
  <c r="AD95" i="28"/>
  <c r="AB95" i="28"/>
  <c r="AN95" i="28"/>
  <c r="AL43" i="28"/>
  <c r="AJ43" i="28"/>
  <c r="AA43" i="28"/>
  <c r="AC43" i="28"/>
  <c r="AD43" i="28"/>
  <c r="Y101" i="28"/>
  <c r="AI101" i="28"/>
  <c r="AD101" i="28"/>
  <c r="AL101" i="28"/>
  <c r="AB86" i="28"/>
  <c r="Y86" i="28"/>
  <c r="AA86" i="28"/>
  <c r="AN86" i="28"/>
  <c r="X86" i="28"/>
  <c r="AF27" i="28"/>
  <c r="AO27" i="28"/>
  <c r="AM27" i="28"/>
  <c r="Z27" i="28"/>
  <c r="Y27" i="28"/>
  <c r="X155" i="23"/>
  <c r="AD155" i="23"/>
  <c r="AA155" i="23"/>
  <c r="AI155" i="23"/>
  <c r="AH155" i="23"/>
  <c r="AH72" i="23"/>
  <c r="AF72" i="23"/>
  <c r="AC72" i="23"/>
  <c r="AM72" i="23"/>
  <c r="AE72" i="23"/>
  <c r="Z25" i="28"/>
  <c r="Y25" i="28"/>
  <c r="AF25" i="28"/>
  <c r="AH25" i="28"/>
  <c r="AE25" i="28"/>
  <c r="AL161" i="42"/>
  <c r="AN161" i="42"/>
  <c r="AA161" i="42"/>
  <c r="AK161" i="42"/>
  <c r="Y129" i="23"/>
  <c r="X129" i="23"/>
  <c r="AL129" i="23"/>
  <c r="AB129" i="23"/>
  <c r="AF144" i="28"/>
  <c r="X144" i="28"/>
  <c r="AG144" i="28"/>
  <c r="AK144" i="28"/>
  <c r="W112" i="28"/>
  <c r="AD112" i="28"/>
  <c r="AM112" i="28"/>
  <c r="Y112" i="28"/>
  <c r="AN122" i="28"/>
  <c r="AH122" i="28"/>
  <c r="AF122" i="28"/>
  <c r="AG122" i="28"/>
  <c r="AI70" i="28"/>
  <c r="Y70" i="28"/>
  <c r="AK70" i="28"/>
  <c r="W70" i="28"/>
  <c r="Z31" i="28"/>
  <c r="AO31" i="28"/>
  <c r="AK31" i="28"/>
  <c r="AA31" i="28"/>
  <c r="AJ31" i="28"/>
  <c r="AD5" i="23"/>
  <c r="AF5" i="23"/>
  <c r="AC5" i="23"/>
  <c r="AO5" i="23"/>
  <c r="AL77" i="23"/>
  <c r="AO77" i="23"/>
  <c r="AG77" i="23"/>
  <c r="AH77" i="23"/>
  <c r="AE77" i="23"/>
  <c r="AI63" i="23"/>
  <c r="X63" i="23"/>
  <c r="AB63" i="23"/>
  <c r="Z63" i="23"/>
  <c r="Y63" i="23"/>
  <c r="Y130" i="28"/>
  <c r="AO130" i="28"/>
  <c r="AD130" i="28"/>
  <c r="AJ130" i="28"/>
  <c r="Z130" i="28"/>
  <c r="Z3" i="28"/>
  <c r="AN3" i="28"/>
  <c r="AM3" i="28"/>
  <c r="AF3" i="28"/>
  <c r="AN7" i="28"/>
  <c r="AF7" i="28"/>
  <c r="X7" i="28"/>
  <c r="AG7" i="28"/>
  <c r="AC7" i="28"/>
  <c r="AN172" i="28"/>
  <c r="AK172" i="28"/>
  <c r="AL172" i="28"/>
  <c r="AF172" i="28"/>
  <c r="Z172" i="28"/>
  <c r="Y89" i="23"/>
  <c r="AD89" i="23"/>
  <c r="Z89" i="23"/>
  <c r="AA89" i="23"/>
  <c r="AM89" i="23"/>
  <c r="AE34" i="28"/>
  <c r="AL34" i="28"/>
  <c r="Y34" i="28"/>
  <c r="AA34" i="28"/>
  <c r="AM34" i="28"/>
  <c r="AF26" i="28"/>
  <c r="AD26" i="28"/>
  <c r="AL26" i="28"/>
  <c r="AC26" i="28"/>
  <c r="AI26" i="28"/>
  <c r="AD60" i="28"/>
  <c r="AO60" i="28"/>
  <c r="X60" i="28"/>
  <c r="AG60" i="28"/>
  <c r="W60" i="28"/>
  <c r="AD54" i="28"/>
  <c r="Z54" i="28"/>
  <c r="AG54" i="28"/>
  <c r="AH54" i="28"/>
  <c r="AB54" i="28"/>
  <c r="AM146" i="28"/>
  <c r="AO146" i="28"/>
  <c r="AH146" i="28"/>
  <c r="AC146" i="28"/>
  <c r="AK146" i="28"/>
  <c r="AE19" i="23"/>
  <c r="AF19" i="23"/>
  <c r="Z19" i="23"/>
  <c r="AA19" i="23"/>
  <c r="Y19" i="23"/>
  <c r="AM16" i="28"/>
  <c r="AL16" i="28"/>
  <c r="Z16" i="28"/>
  <c r="AG16" i="28"/>
  <c r="X96" i="23"/>
  <c r="AH96" i="23"/>
  <c r="AF96" i="23"/>
  <c r="AB96" i="23"/>
  <c r="AE96" i="23"/>
  <c r="AC14" i="28"/>
  <c r="W14" i="28"/>
  <c r="AI14" i="28"/>
  <c r="AH14" i="28"/>
  <c r="Z14" i="28"/>
  <c r="AL125" i="28"/>
  <c r="AM125" i="28"/>
  <c r="AA125" i="28"/>
  <c r="W125" i="28"/>
  <c r="Z125" i="28"/>
  <c r="AN124" i="28"/>
  <c r="AC124" i="28"/>
  <c r="AA124" i="28"/>
  <c r="X124" i="28"/>
  <c r="AM124" i="28"/>
  <c r="AA173" i="28"/>
  <c r="Z173" i="28"/>
  <c r="AH173" i="28"/>
  <c r="AJ173" i="28"/>
  <c r="AB173" i="28"/>
  <c r="AO133" i="41"/>
  <c r="AA133" i="41"/>
  <c r="AM133" i="41"/>
  <c r="Z133" i="41"/>
  <c r="AI133" i="41"/>
  <c r="AI74" i="40"/>
  <c r="AD74" i="40"/>
  <c r="AF74" i="40"/>
  <c r="AC74" i="40"/>
  <c r="AK74" i="40"/>
  <c r="AI13" i="40"/>
  <c r="AM13" i="40"/>
  <c r="AO13" i="40"/>
  <c r="AJ13" i="40"/>
  <c r="AK13" i="40"/>
  <c r="AK151" i="42"/>
  <c r="AC151" i="42"/>
  <c r="X151" i="42"/>
  <c r="AH151" i="42"/>
  <c r="Y151" i="42"/>
  <c r="AN93" i="41"/>
  <c r="AE93" i="41"/>
  <c r="AM93" i="41"/>
  <c r="AC93" i="41"/>
  <c r="AI93" i="41"/>
  <c r="X37" i="40"/>
  <c r="AH37" i="40"/>
  <c r="AD37" i="40"/>
  <c r="AE37" i="40"/>
  <c r="AK37" i="40"/>
  <c r="AJ93" i="42"/>
  <c r="AA93" i="42"/>
  <c r="Y93" i="42"/>
  <c r="AO93" i="42"/>
  <c r="AC93" i="42"/>
  <c r="AN68" i="40"/>
  <c r="AC68" i="40"/>
  <c r="AH68" i="40"/>
  <c r="AG68" i="40"/>
  <c r="AA68" i="40"/>
  <c r="AK122" i="40"/>
  <c r="AC122" i="40"/>
  <c r="AJ122" i="40"/>
  <c r="AE122" i="40"/>
  <c r="AB122" i="40"/>
  <c r="AM67" i="42"/>
  <c r="Y67" i="42"/>
  <c r="X67" i="42"/>
  <c r="AO67" i="42"/>
  <c r="AH67" i="42"/>
  <c r="AI169" i="42"/>
  <c r="X169" i="42"/>
  <c r="AM169" i="42"/>
  <c r="AJ169" i="42"/>
  <c r="AD169" i="42"/>
  <c r="AG140" i="42"/>
  <c r="X140" i="42"/>
  <c r="AI140" i="42"/>
  <c r="AC140" i="42"/>
  <c r="AK140" i="42"/>
  <c r="X12" i="42"/>
  <c r="AE12" i="42"/>
  <c r="AM12" i="42"/>
  <c r="AN12" i="42"/>
  <c r="AF18" i="40"/>
  <c r="AE18" i="40"/>
  <c r="AD94" i="40"/>
  <c r="AI94" i="40"/>
  <c r="AM94" i="40"/>
  <c r="AE94" i="40"/>
  <c r="AH94" i="40"/>
  <c r="AB4" i="41"/>
  <c r="AF4" i="41"/>
  <c r="W4" i="41"/>
  <c r="AC4" i="41"/>
  <c r="AA4" i="41"/>
  <c r="AG104" i="42"/>
  <c r="AA104" i="42"/>
  <c r="AC104" i="42"/>
  <c r="AF104" i="42"/>
  <c r="AB104" i="42"/>
  <c r="AD84" i="40"/>
  <c r="AJ84" i="40"/>
  <c r="AG84" i="40"/>
  <c r="AO84" i="40"/>
  <c r="AB84" i="40"/>
  <c r="AL7" i="41"/>
  <c r="AB7" i="41"/>
  <c r="AC7" i="41"/>
  <c r="AN7" i="41"/>
  <c r="X7" i="41"/>
  <c r="AO157" i="40"/>
  <c r="AM157" i="40"/>
  <c r="AH157" i="40"/>
  <c r="AB157" i="40"/>
  <c r="AN157" i="40"/>
  <c r="AI81" i="42"/>
  <c r="AD81" i="42"/>
  <c r="W81" i="42"/>
  <c r="X81" i="42"/>
  <c r="AM81" i="42"/>
  <c r="AC142" i="41"/>
  <c r="AA142" i="41"/>
  <c r="AK142" i="41"/>
  <c r="AO142" i="41"/>
  <c r="AG142" i="41"/>
  <c r="AF144" i="40"/>
  <c r="AE144" i="40"/>
  <c r="AO144" i="40"/>
  <c r="AN144" i="40"/>
  <c r="AM144" i="40"/>
  <c r="AF52" i="40"/>
  <c r="AL52" i="40"/>
  <c r="AI52" i="40"/>
  <c r="AO52" i="40"/>
  <c r="X52" i="40"/>
  <c r="AB58" i="40"/>
  <c r="AH58" i="40"/>
  <c r="AL58" i="40"/>
  <c r="AM58" i="40"/>
  <c r="AE58" i="40"/>
  <c r="AM119" i="42"/>
  <c r="X119" i="42"/>
  <c r="AL119" i="42"/>
  <c r="W119" i="42"/>
  <c r="AE119" i="42"/>
  <c r="AC154" i="41"/>
  <c r="AL154" i="41"/>
  <c r="AO154" i="41"/>
  <c r="AM154" i="41"/>
  <c r="AJ154" i="41"/>
  <c r="AE16" i="42"/>
  <c r="AH16" i="42"/>
  <c r="AL16" i="42"/>
  <c r="AM16" i="42"/>
  <c r="Y16" i="42"/>
  <c r="AN115" i="40"/>
  <c r="X115" i="40"/>
  <c r="AH115" i="40"/>
  <c r="Y115" i="40"/>
  <c r="AF115" i="40"/>
  <c r="AI53" i="41"/>
  <c r="AA53" i="41"/>
  <c r="AN53" i="41"/>
  <c r="AL53" i="41"/>
  <c r="X53" i="41"/>
  <c r="Z134" i="41"/>
  <c r="AH134" i="41"/>
  <c r="AN134" i="41"/>
  <c r="AE134" i="41"/>
  <c r="AL28" i="40"/>
  <c r="AG28" i="40"/>
  <c r="AK28" i="40"/>
  <c r="AO28" i="40"/>
  <c r="AM28" i="40"/>
  <c r="AD73" i="42"/>
  <c r="AN73" i="42"/>
  <c r="AL73" i="42"/>
  <c r="AF73" i="42"/>
  <c r="AK138" i="41"/>
  <c r="AL138" i="41"/>
  <c r="AE138" i="41"/>
  <c r="AA138" i="41"/>
  <c r="AD160" i="40"/>
  <c r="AO160" i="40"/>
  <c r="AJ160" i="40"/>
  <c r="AN160" i="40"/>
  <c r="W160" i="40"/>
  <c r="W46" i="42"/>
  <c r="Y46" i="42"/>
  <c r="AJ46" i="42"/>
  <c r="AD46" i="42"/>
  <c r="AM46" i="42"/>
  <c r="AH97" i="42"/>
  <c r="AE97" i="42"/>
  <c r="Y97" i="42"/>
  <c r="AD97" i="42"/>
  <c r="W97" i="42"/>
  <c r="AK86" i="40"/>
  <c r="X86" i="40"/>
  <c r="AF86" i="40"/>
  <c r="AI86" i="40"/>
  <c r="AD86" i="40"/>
  <c r="Y38" i="42"/>
  <c r="AI38" i="42"/>
  <c r="AO38" i="42"/>
  <c r="AJ38" i="42"/>
  <c r="Z38" i="42"/>
  <c r="AH117" i="42"/>
  <c r="AF117" i="42"/>
  <c r="AB133" i="40"/>
  <c r="X133" i="40"/>
  <c r="AO133" i="40"/>
  <c r="AL133" i="40"/>
  <c r="AN133" i="40"/>
  <c r="AJ35" i="42"/>
  <c r="AO35" i="42"/>
  <c r="AE35" i="42"/>
  <c r="AH35" i="42"/>
  <c r="AN35" i="42"/>
  <c r="AN147" i="42"/>
  <c r="AC147" i="42"/>
  <c r="AK147" i="42"/>
  <c r="AG147" i="42"/>
  <c r="AB147" i="42"/>
  <c r="AM90" i="40"/>
  <c r="X90" i="40"/>
  <c r="Z90" i="40"/>
  <c r="AJ90" i="40"/>
  <c r="AB90" i="40"/>
  <c r="AF27" i="40"/>
  <c r="AC27" i="40"/>
  <c r="W27" i="40"/>
  <c r="X27" i="40"/>
  <c r="AG27" i="40"/>
  <c r="AE57" i="41"/>
  <c r="W57" i="41"/>
  <c r="AB57" i="41"/>
  <c r="AI57" i="41"/>
  <c r="AG57" i="41"/>
  <c r="AC72" i="41"/>
  <c r="AH93" i="40"/>
  <c r="AF93" i="40"/>
  <c r="AM93" i="40"/>
  <c r="AI93" i="40"/>
  <c r="AL93" i="40"/>
  <c r="X34" i="42"/>
  <c r="Y34" i="42"/>
  <c r="AL34" i="42"/>
  <c r="AI34" i="42"/>
  <c r="Z34" i="42"/>
  <c r="AA31" i="42"/>
  <c r="AI31" i="42"/>
  <c r="Y31" i="42"/>
  <c r="AM31" i="42"/>
  <c r="X31" i="42"/>
  <c r="AM64" i="41"/>
  <c r="W64" i="41"/>
  <c r="AK64" i="41"/>
  <c r="AF64" i="41"/>
  <c r="AD64" i="41"/>
  <c r="W85" i="40"/>
  <c r="AB85" i="40"/>
  <c r="AH85" i="40"/>
  <c r="AD85" i="40"/>
  <c r="X85" i="40"/>
  <c r="AO73" i="40"/>
  <c r="AA73" i="40"/>
  <c r="AE73" i="40"/>
  <c r="AL73" i="40"/>
  <c r="Y73" i="40"/>
  <c r="AK3" i="41"/>
  <c r="AD3" i="41"/>
  <c r="Z3" i="41"/>
  <c r="AJ3" i="41"/>
  <c r="X3" i="41"/>
  <c r="Z61" i="41"/>
  <c r="AO61" i="41"/>
  <c r="AA61" i="41"/>
  <c r="AD61" i="41"/>
  <c r="AK61" i="41"/>
  <c r="AK160" i="42"/>
  <c r="Z160" i="42"/>
  <c r="AM160" i="42"/>
  <c r="AG160" i="42"/>
  <c r="AE160" i="42"/>
  <c r="X23" i="42"/>
  <c r="AB23" i="42"/>
  <c r="AI23" i="42"/>
  <c r="AG23" i="42"/>
  <c r="AH23" i="42"/>
  <c r="Z70" i="40"/>
  <c r="AM70" i="40"/>
  <c r="AE70" i="40"/>
  <c r="AD70" i="40"/>
  <c r="W70" i="40"/>
  <c r="AM109" i="40"/>
  <c r="Z109" i="40"/>
  <c r="AL109" i="40"/>
  <c r="AK109" i="40"/>
  <c r="X173" i="41"/>
  <c r="AD173" i="41"/>
  <c r="AO173" i="41"/>
  <c r="W173" i="41"/>
  <c r="Y173" i="41"/>
  <c r="AJ29" i="42"/>
  <c r="AF29" i="42"/>
  <c r="AI29" i="42"/>
  <c r="AG29" i="42"/>
  <c r="AM29" i="42"/>
  <c r="AE124" i="40"/>
  <c r="AJ124" i="40"/>
  <c r="Y124" i="40"/>
  <c r="AO124" i="40"/>
  <c r="W124" i="40"/>
  <c r="AB103" i="41"/>
  <c r="AM103" i="41"/>
  <c r="AA103" i="41"/>
  <c r="X103" i="41"/>
  <c r="Z155" i="41"/>
  <c r="AF155" i="41"/>
  <c r="AO155" i="41"/>
  <c r="AG155" i="41"/>
  <c r="AL155" i="41"/>
  <c r="AI45" i="41"/>
  <c r="AJ45" i="41"/>
  <c r="AH45" i="41"/>
  <c r="AB45" i="41"/>
  <c r="AL45" i="41"/>
  <c r="AL100" i="42"/>
  <c r="AC100" i="42"/>
  <c r="Y100" i="42"/>
  <c r="AB100" i="42"/>
  <c r="Z100" i="42"/>
  <c r="AG52" i="41"/>
  <c r="AH52" i="41"/>
  <c r="AF52" i="41"/>
  <c r="AA52" i="41"/>
  <c r="AN52" i="41"/>
  <c r="AM66" i="42"/>
  <c r="AA66" i="42"/>
  <c r="AG66" i="42"/>
  <c r="AN66" i="42"/>
  <c r="Y102" i="42"/>
  <c r="AG102" i="42"/>
  <c r="AE102" i="42"/>
  <c r="X102" i="42"/>
  <c r="AB102" i="42"/>
  <c r="AG110" i="40"/>
  <c r="AE110" i="40"/>
  <c r="AL110" i="40"/>
  <c r="AO110" i="40"/>
  <c r="AA110" i="40"/>
  <c r="AM79" i="42"/>
  <c r="AK79" i="42"/>
  <c r="AI79" i="42"/>
  <c r="X79" i="42"/>
  <c r="AD79" i="42"/>
  <c r="AC108" i="40"/>
  <c r="AF108" i="40"/>
  <c r="AO108" i="40"/>
  <c r="AA108" i="40"/>
  <c r="AM134" i="40"/>
  <c r="AE134" i="40"/>
  <c r="AL134" i="40"/>
  <c r="AO134" i="40"/>
  <c r="Z134" i="40"/>
  <c r="AO69" i="41"/>
  <c r="AG69" i="41"/>
  <c r="AD69" i="41"/>
  <c r="AC69" i="41"/>
  <c r="AE69" i="41"/>
  <c r="AD116" i="42"/>
  <c r="AH116" i="42"/>
  <c r="AI116" i="42"/>
  <c r="Y116" i="42"/>
  <c r="AK17" i="42"/>
  <c r="W17" i="42"/>
  <c r="AC17" i="42"/>
  <c r="AF17" i="42"/>
  <c r="AJ142" i="23"/>
  <c r="X142" i="23"/>
  <c r="AM142" i="23"/>
  <c r="AL142" i="23"/>
  <c r="AA142" i="23"/>
  <c r="AO144" i="23"/>
  <c r="X144" i="23"/>
  <c r="Y144" i="23"/>
  <c r="W144" i="23"/>
  <c r="AE144" i="23"/>
  <c r="AM68" i="41"/>
  <c r="AB68" i="41"/>
  <c r="AK68" i="41"/>
  <c r="AD68" i="41"/>
  <c r="AG68" i="41"/>
  <c r="AE47" i="42"/>
  <c r="AI47" i="42"/>
  <c r="AJ47" i="42"/>
  <c r="W47" i="42"/>
  <c r="AO47" i="42"/>
  <c r="AN43" i="40"/>
  <c r="W43" i="40"/>
  <c r="AL43" i="40"/>
  <c r="AK43" i="40"/>
  <c r="Z43" i="40"/>
  <c r="Y138" i="40"/>
  <c r="W138" i="40"/>
  <c r="AN138" i="40"/>
  <c r="AL138" i="40"/>
  <c r="AD94" i="23"/>
  <c r="AO94" i="23"/>
  <c r="AK94" i="23"/>
  <c r="AN94" i="23"/>
  <c r="AI176" i="28"/>
  <c r="AF176" i="28"/>
  <c r="AC176" i="28"/>
  <c r="AH176" i="28"/>
  <c r="AJ163" i="41"/>
  <c r="AN163" i="41"/>
  <c r="W163" i="41"/>
  <c r="AO163" i="41"/>
  <c r="AE163" i="41"/>
  <c r="Z92" i="42"/>
  <c r="X92" i="42"/>
  <c r="AI92" i="42"/>
  <c r="AB92" i="42"/>
  <c r="AF92" i="42"/>
  <c r="W147" i="41"/>
  <c r="AF147" i="41"/>
  <c r="AK147" i="41"/>
  <c r="AH147" i="41"/>
  <c r="AN147" i="41"/>
  <c r="AG165" i="40"/>
  <c r="AJ165" i="40"/>
  <c r="Y165" i="40"/>
  <c r="AN165" i="40"/>
  <c r="AA112" i="23"/>
  <c r="AI112" i="23"/>
  <c r="AK112" i="23"/>
  <c r="AO112" i="23"/>
  <c r="AM112" i="23"/>
  <c r="AO126" i="42"/>
  <c r="AH126" i="42"/>
  <c r="Y126" i="42"/>
  <c r="AJ126" i="42"/>
  <c r="AE126" i="42"/>
  <c r="AE99" i="40"/>
  <c r="AL99" i="40"/>
  <c r="AJ99" i="40"/>
  <c r="AI99" i="40"/>
  <c r="AD74" i="23"/>
  <c r="Z74" i="23"/>
  <c r="X74" i="23"/>
  <c r="AE74" i="23"/>
  <c r="AH74" i="23"/>
  <c r="AE5" i="41"/>
  <c r="AI5" i="41"/>
  <c r="AA5" i="41"/>
  <c r="Y5" i="41"/>
  <c r="AB5" i="41"/>
  <c r="Z37" i="42"/>
  <c r="AF37" i="42"/>
  <c r="X37" i="42"/>
  <c r="AD37" i="42"/>
  <c r="AC37" i="42"/>
  <c r="AK143" i="23"/>
  <c r="AH143" i="23"/>
  <c r="AO143" i="23"/>
  <c r="AE143" i="23"/>
  <c r="AD143" i="23"/>
  <c r="AA87" i="23"/>
  <c r="X87" i="23"/>
  <c r="AO87" i="23"/>
  <c r="AD87" i="23"/>
  <c r="AC34" i="41"/>
  <c r="AI34" i="41"/>
  <c r="AN34" i="41"/>
  <c r="W34" i="41"/>
  <c r="AJ34" i="41"/>
  <c r="AO81" i="40"/>
  <c r="Z81" i="40"/>
  <c r="W81" i="40"/>
  <c r="AH81" i="40"/>
  <c r="AF81" i="40"/>
  <c r="Y89" i="40"/>
  <c r="AD89" i="40"/>
  <c r="AC89" i="40"/>
  <c r="AK89" i="40"/>
  <c r="AB89" i="40"/>
  <c r="AM95" i="40"/>
  <c r="Z95" i="40"/>
  <c r="Y95" i="40"/>
  <c r="W95" i="40"/>
  <c r="AF95" i="40"/>
  <c r="Y156" i="23"/>
  <c r="X156" i="23"/>
  <c r="AE156" i="23"/>
  <c r="AN156" i="23"/>
  <c r="AC65" i="23"/>
  <c r="AH65" i="23"/>
  <c r="AJ65" i="23"/>
  <c r="AB65" i="23"/>
  <c r="AE57" i="28"/>
  <c r="AD57" i="28"/>
  <c r="AI57" i="28"/>
  <c r="AH57" i="28"/>
  <c r="AL57" i="28"/>
  <c r="AG104" i="23"/>
  <c r="AA104" i="23"/>
  <c r="Z104" i="23"/>
  <c r="AJ104" i="23"/>
  <c r="AM104" i="23"/>
  <c r="AD65" i="40"/>
  <c r="AL65" i="40"/>
  <c r="AB65" i="40"/>
  <c r="AH65" i="40"/>
  <c r="AF139" i="42"/>
  <c r="AH139" i="42"/>
  <c r="X139" i="42"/>
  <c r="AL139" i="42"/>
  <c r="AK38" i="40"/>
  <c r="AG38" i="40"/>
  <c r="AF38" i="40"/>
  <c r="Y38" i="40"/>
  <c r="AD38" i="40"/>
  <c r="AN129" i="40"/>
  <c r="AD129" i="40"/>
  <c r="Z129" i="40"/>
  <c r="AO129" i="40"/>
  <c r="AF129" i="40"/>
  <c r="AB138" i="23"/>
  <c r="AK138" i="23"/>
  <c r="AN138" i="23"/>
  <c r="AD138" i="23"/>
  <c r="Y35" i="23"/>
  <c r="AK35" i="23"/>
  <c r="Z35" i="23"/>
  <c r="AA35" i="23"/>
  <c r="AM169" i="28"/>
  <c r="AI169" i="28"/>
  <c r="Y169" i="28"/>
  <c r="AG169" i="28"/>
  <c r="Y33" i="41"/>
  <c r="AO33" i="41"/>
  <c r="AI33" i="41"/>
  <c r="AJ33" i="41"/>
  <c r="AN33" i="41"/>
  <c r="AH111" i="28"/>
  <c r="AB111" i="28"/>
  <c r="AO111" i="28"/>
  <c r="AD111" i="28"/>
  <c r="AL111" i="28"/>
  <c r="Y40" i="28"/>
  <c r="AN40" i="28"/>
  <c r="AA40" i="28"/>
  <c r="AH40" i="28"/>
  <c r="AE40" i="28"/>
  <c r="AA28" i="28"/>
  <c r="AO28" i="28"/>
  <c r="AD28" i="28"/>
  <c r="AF28" i="28"/>
  <c r="AG28" i="28"/>
  <c r="AC20" i="40"/>
  <c r="AN20" i="40"/>
  <c r="Y20" i="40"/>
  <c r="AK20" i="40"/>
  <c r="AN111" i="23"/>
  <c r="AD111" i="23"/>
  <c r="AG111" i="23"/>
  <c r="AI111" i="23"/>
  <c r="AF111" i="23"/>
  <c r="AM115" i="23"/>
  <c r="Z115" i="23"/>
  <c r="AO115" i="23"/>
  <c r="AJ115" i="23"/>
  <c r="AC38" i="23"/>
  <c r="AE38" i="23"/>
  <c r="Z38" i="23"/>
  <c r="AD38" i="23"/>
  <c r="AG96" i="41"/>
  <c r="AF96" i="41"/>
  <c r="AE96" i="41"/>
  <c r="AH96" i="41"/>
  <c r="Z96" i="41"/>
  <c r="AI122" i="23"/>
  <c r="AB122" i="23"/>
  <c r="AK122" i="23"/>
  <c r="W122" i="23"/>
  <c r="AG35" i="28"/>
  <c r="AI35" i="28"/>
  <c r="Y35" i="28"/>
  <c r="AO35" i="28"/>
  <c r="AF7" i="23"/>
  <c r="AC7" i="23"/>
  <c r="AN7" i="23"/>
  <c r="AA7" i="23"/>
  <c r="AM7" i="23"/>
  <c r="AH44" i="28"/>
  <c r="W44" i="28"/>
  <c r="AE44" i="28"/>
  <c r="AD44" i="28"/>
  <c r="X44" i="28"/>
  <c r="Y172" i="23"/>
  <c r="AL172" i="23"/>
  <c r="AF172" i="23"/>
  <c r="AK172" i="23"/>
  <c r="AE172" i="23"/>
  <c r="AO127" i="28"/>
  <c r="AN127" i="28"/>
  <c r="AL127" i="28"/>
  <c r="X127" i="28"/>
  <c r="AM168" i="28"/>
  <c r="AE168" i="28"/>
  <c r="AH168" i="28"/>
  <c r="X168" i="28"/>
  <c r="AM162" i="23"/>
  <c r="X162" i="23"/>
  <c r="AO162" i="23"/>
  <c r="AC162" i="23"/>
  <c r="AE162" i="23"/>
  <c r="AC13" i="28"/>
  <c r="AA13" i="28"/>
  <c r="AL13" i="28"/>
  <c r="AB13" i="28"/>
  <c r="AH13" i="28"/>
  <c r="AG27" i="23"/>
  <c r="AF27" i="23"/>
  <c r="AE27" i="23"/>
  <c r="AN27" i="23"/>
  <c r="AK27" i="23"/>
  <c r="AK31" i="41"/>
  <c r="AF31" i="41"/>
  <c r="AO31" i="41"/>
  <c r="AL31" i="41"/>
  <c r="AB8" i="40"/>
  <c r="AE8" i="40"/>
  <c r="AD8" i="40"/>
  <c r="W8" i="40"/>
  <c r="AC8" i="40"/>
  <c r="X137" i="23"/>
  <c r="AO137" i="23"/>
  <c r="AN137" i="23"/>
  <c r="AJ137" i="23"/>
  <c r="AJ22" i="28"/>
  <c r="AL22" i="28"/>
  <c r="AG22" i="28"/>
  <c r="W22" i="28"/>
  <c r="AB47" i="28"/>
  <c r="W47" i="28"/>
  <c r="X47" i="28"/>
  <c r="AL47" i="28"/>
  <c r="AI47" i="28"/>
  <c r="AO107" i="40"/>
  <c r="AM107" i="40"/>
  <c r="AL107" i="40"/>
  <c r="AA107" i="40"/>
  <c r="AB107" i="40"/>
  <c r="AD91" i="41"/>
  <c r="AK91" i="41"/>
  <c r="X91" i="41"/>
  <c r="AN91" i="41"/>
  <c r="AM91" i="41"/>
  <c r="AJ139" i="28"/>
  <c r="AO139" i="28"/>
  <c r="X139" i="28"/>
  <c r="AH139" i="28"/>
  <c r="AL139" i="28"/>
  <c r="AG176" i="23"/>
  <c r="AK176" i="23"/>
  <c r="AL176" i="23"/>
  <c r="AD176" i="23"/>
  <c r="Z176" i="23"/>
  <c r="AO9" i="23"/>
  <c r="AL9" i="23"/>
  <c r="Y9" i="23"/>
  <c r="AA9" i="23"/>
  <c r="AD24" i="28"/>
  <c r="AJ24" i="28"/>
  <c r="AB24" i="28"/>
  <c r="AG24" i="28"/>
  <c r="W76" i="28"/>
  <c r="AF76" i="28"/>
  <c r="AA76" i="28"/>
  <c r="AB76" i="28"/>
  <c r="AN76" i="28"/>
  <c r="AE126" i="28"/>
  <c r="AF126" i="28"/>
  <c r="AD126" i="28"/>
  <c r="AL126" i="28"/>
  <c r="AH126" i="28"/>
  <c r="W98" i="28"/>
  <c r="AI98" i="28"/>
  <c r="AH98" i="28"/>
  <c r="AF98" i="28"/>
  <c r="AN88" i="28"/>
  <c r="AG88" i="28"/>
  <c r="AA88" i="28"/>
  <c r="Z88" i="28"/>
  <c r="AD105" i="28"/>
  <c r="AA105" i="28"/>
  <c r="Z105" i="28"/>
  <c r="AI105" i="28"/>
  <c r="AG105" i="28"/>
  <c r="AK4" i="28"/>
  <c r="AA4" i="28"/>
  <c r="AN4" i="28"/>
  <c r="AE4" i="28"/>
  <c r="AB4" i="28"/>
  <c r="Y163" i="23"/>
  <c r="AG163" i="23"/>
  <c r="AJ163" i="23"/>
  <c r="W163" i="23"/>
  <c r="AB163" i="23"/>
  <c r="AL101" i="23"/>
  <c r="AF101" i="23"/>
  <c r="AO101" i="23"/>
  <c r="AG101" i="23"/>
  <c r="AL94" i="28"/>
  <c r="Z94" i="28"/>
  <c r="AK94" i="28"/>
  <c r="AD94" i="28"/>
  <c r="AN159" i="28"/>
  <c r="AB159" i="28"/>
  <c r="AA159" i="28"/>
  <c r="AL159" i="28"/>
  <c r="AH159" i="28"/>
  <c r="AI103" i="28"/>
  <c r="AC103" i="28"/>
  <c r="AE103" i="28"/>
  <c r="AJ103" i="28"/>
  <c r="AB103" i="28"/>
  <c r="AD123" i="23"/>
  <c r="W123" i="23"/>
  <c r="Y123" i="23"/>
  <c r="AH123" i="23"/>
  <c r="AH161" i="23"/>
  <c r="Z161" i="23"/>
  <c r="AB161" i="23"/>
  <c r="AM161" i="23"/>
  <c r="AE161" i="23"/>
  <c r="AB140" i="28"/>
  <c r="Z140" i="28"/>
  <c r="AO140" i="28"/>
  <c r="AA140" i="28"/>
  <c r="X140" i="28"/>
  <c r="AJ100" i="23"/>
  <c r="Z100" i="23"/>
  <c r="AF100" i="23"/>
  <c r="AA100" i="23"/>
  <c r="AO100" i="23"/>
  <c r="AB120" i="23"/>
  <c r="Z120" i="23"/>
  <c r="AI120" i="23"/>
  <c r="AG120" i="23"/>
  <c r="AE11" i="28"/>
  <c r="AJ11" i="28"/>
  <c r="AM11" i="28"/>
  <c r="AN11" i="28"/>
  <c r="AL11" i="28"/>
  <c r="AF77" i="28"/>
  <c r="AL77" i="28"/>
  <c r="AH77" i="28"/>
  <c r="AD77" i="28"/>
  <c r="AN77" i="28"/>
  <c r="AO167" i="28"/>
  <c r="AB167" i="28"/>
  <c r="AH167" i="28"/>
  <c r="AF167" i="28"/>
  <c r="AC167" i="28"/>
  <c r="Z37" i="28"/>
  <c r="AA37" i="28"/>
  <c r="AE37" i="28"/>
  <c r="AJ37" i="28"/>
  <c r="Z101" i="41"/>
  <c r="AO101" i="41"/>
  <c r="AC101" i="41"/>
  <c r="AJ101" i="41"/>
  <c r="AA101" i="41"/>
  <c r="AB151" i="28"/>
  <c r="Y151" i="28"/>
  <c r="AE151" i="28"/>
  <c r="AH151" i="28"/>
  <c r="X151" i="28"/>
  <c r="X124" i="23"/>
  <c r="AF124" i="23"/>
  <c r="AB124" i="23"/>
  <c r="AM124" i="23"/>
  <c r="AF76" i="23"/>
  <c r="Z76" i="23"/>
  <c r="AC76" i="23"/>
  <c r="X76" i="23"/>
  <c r="AL76" i="23"/>
  <c r="Y19" i="28"/>
  <c r="AF19" i="28"/>
  <c r="AK19" i="28"/>
  <c r="AG19" i="28"/>
  <c r="AD19" i="28"/>
  <c r="AJ71" i="28"/>
  <c r="AO71" i="28"/>
  <c r="Z71" i="28"/>
  <c r="AB71" i="28"/>
  <c r="AI71" i="28"/>
  <c r="AO53" i="28"/>
  <c r="AJ53" i="28"/>
  <c r="Y53" i="28"/>
  <c r="AC53" i="28"/>
  <c r="AK98" i="23"/>
  <c r="AC98" i="23"/>
  <c r="AF98" i="23"/>
  <c r="Y98" i="23"/>
  <c r="AG98" i="23"/>
  <c r="AC29" i="28"/>
  <c r="W29" i="28"/>
  <c r="AG29" i="28"/>
  <c r="AH29" i="28"/>
  <c r="AK29" i="28"/>
  <c r="AC135" i="28"/>
  <c r="AI135" i="28"/>
  <c r="AJ135" i="28"/>
  <c r="AF135" i="28"/>
  <c r="AE135" i="28"/>
  <c r="AN39" i="28"/>
  <c r="AM39" i="28"/>
  <c r="AK39" i="28"/>
  <c r="AJ39" i="28"/>
  <c r="AI136" i="23"/>
  <c r="Y136" i="23"/>
  <c r="AM136" i="23"/>
  <c r="Z136" i="23"/>
  <c r="AK136" i="23"/>
  <c r="AN10" i="28"/>
  <c r="AH10" i="28"/>
  <c r="AB10" i="28"/>
  <c r="AI10" i="28"/>
  <c r="X10" i="28"/>
  <c r="AH51" i="23"/>
  <c r="AI51" i="23"/>
  <c r="X51" i="23"/>
  <c r="AD51" i="23"/>
  <c r="AO51" i="23"/>
  <c r="W30" i="28"/>
  <c r="AA30" i="28"/>
  <c r="AD30" i="28"/>
  <c r="AN30" i="28"/>
  <c r="AD68" i="28"/>
  <c r="AA68" i="28"/>
  <c r="AG68" i="28"/>
  <c r="AF68" i="28"/>
  <c r="Z68" i="28"/>
  <c r="AL41" i="28"/>
  <c r="W41" i="28"/>
  <c r="AC41" i="28"/>
  <c r="AI41" i="28"/>
  <c r="AJ41" i="28"/>
  <c r="AD97" i="28"/>
  <c r="AC97" i="28"/>
  <c r="AF97" i="28"/>
  <c r="AM97" i="28"/>
  <c r="AO12" i="28"/>
  <c r="AG12" i="28"/>
  <c r="AC12" i="28"/>
  <c r="AI12" i="28"/>
  <c r="AI51" i="40"/>
  <c r="AO151" i="41"/>
  <c r="AK151" i="41"/>
  <c r="AB151" i="41"/>
  <c r="X151" i="41"/>
  <c r="AM63" i="42"/>
  <c r="AG63" i="42"/>
  <c r="AE63" i="42"/>
  <c r="AO63" i="42"/>
  <c r="AK63" i="42"/>
  <c r="AI85" i="42"/>
  <c r="AE85" i="42"/>
  <c r="AF85" i="42"/>
  <c r="AC85" i="42"/>
  <c r="AA85" i="42"/>
  <c r="Y63" i="41"/>
  <c r="AD63" i="41"/>
  <c r="AK63" i="41"/>
  <c r="AH63" i="41"/>
  <c r="W63" i="41"/>
  <c r="AE100" i="40"/>
  <c r="AI100" i="40"/>
  <c r="AB100" i="40"/>
  <c r="AF100" i="40"/>
  <c r="AJ100" i="40"/>
  <c r="X71" i="40"/>
  <c r="Y71" i="40"/>
  <c r="AI71" i="40"/>
  <c r="AH71" i="40"/>
  <c r="AN127" i="40"/>
  <c r="AE127" i="40"/>
  <c r="AJ127" i="40"/>
  <c r="AF127" i="40"/>
  <c r="AH127" i="40"/>
  <c r="AG21" i="42"/>
  <c r="Y21" i="42"/>
  <c r="AF21" i="42"/>
  <c r="AA21" i="42"/>
  <c r="X123" i="41"/>
  <c r="AB123" i="41"/>
  <c r="Y123" i="41"/>
  <c r="AE123" i="41"/>
  <c r="AL123" i="41"/>
  <c r="AO115" i="42"/>
  <c r="AB115" i="42"/>
  <c r="AC115" i="42"/>
  <c r="AH115" i="42"/>
  <c r="AN115" i="42"/>
  <c r="AM82" i="41"/>
  <c r="AL82" i="41"/>
  <c r="AH82" i="41"/>
  <c r="AF82" i="41"/>
  <c r="AC82" i="41"/>
  <c r="AC88" i="41"/>
  <c r="AM88" i="41"/>
  <c r="AH88" i="41"/>
  <c r="AB88" i="41"/>
  <c r="AL88" i="41"/>
  <c r="X161" i="41"/>
  <c r="AL161" i="41"/>
  <c r="AC161" i="41"/>
  <c r="AH161" i="41"/>
  <c r="Z161" i="41"/>
  <c r="AF86" i="42"/>
  <c r="AK86" i="42"/>
  <c r="AG86" i="42"/>
  <c r="AA86" i="42"/>
  <c r="AD86" i="42"/>
  <c r="AE41" i="40"/>
  <c r="W41" i="40"/>
  <c r="AL41" i="40"/>
  <c r="AA41" i="40"/>
  <c r="AH41" i="40"/>
  <c r="AF111" i="42"/>
  <c r="AN111" i="42"/>
  <c r="AC111" i="42"/>
  <c r="X111" i="42"/>
  <c r="W111" i="42"/>
  <c r="AF135" i="40"/>
  <c r="AG135" i="40"/>
  <c r="Z3" i="40"/>
  <c r="Y3" i="40"/>
  <c r="AF3" i="40"/>
  <c r="AL3" i="40"/>
  <c r="AI3" i="40"/>
  <c r="AM9" i="41"/>
  <c r="AO9" i="41"/>
  <c r="AB9" i="41"/>
  <c r="AN9" i="41"/>
  <c r="Y9" i="41"/>
  <c r="AN69" i="42"/>
  <c r="AO69" i="42"/>
  <c r="W69" i="42"/>
  <c r="AJ69" i="42"/>
  <c r="AE69" i="42"/>
  <c r="AK101" i="40"/>
  <c r="W101" i="40"/>
  <c r="Y101" i="40"/>
  <c r="AG101" i="40"/>
  <c r="AA101" i="40"/>
  <c r="AO81" i="41"/>
  <c r="AL81" i="41"/>
  <c r="AH81" i="41"/>
  <c r="Y81" i="41"/>
  <c r="AM81" i="41"/>
  <c r="AB142" i="40"/>
  <c r="AN52" i="42"/>
  <c r="AH52" i="42"/>
  <c r="AA52" i="42"/>
  <c r="AB52" i="42"/>
  <c r="AI52" i="42"/>
  <c r="AM58" i="41"/>
  <c r="Y58" i="41"/>
  <c r="AJ58" i="41"/>
  <c r="AC58" i="41"/>
  <c r="AI58" i="41"/>
  <c r="X102" i="40"/>
  <c r="AD102" i="40"/>
  <c r="Z102" i="40"/>
  <c r="AJ102" i="40"/>
  <c r="AJ176" i="42"/>
  <c r="Y176" i="42"/>
  <c r="AH176" i="42"/>
  <c r="Z176" i="42"/>
  <c r="AD176" i="42"/>
  <c r="Y168" i="41"/>
  <c r="AA168" i="41"/>
  <c r="AG168" i="41"/>
  <c r="AI168" i="41"/>
  <c r="AB168" i="41"/>
  <c r="AK40" i="41"/>
  <c r="AA40" i="41"/>
  <c r="AM40" i="41"/>
  <c r="AD40" i="41"/>
  <c r="AE40" i="41"/>
  <c r="AE112" i="42"/>
  <c r="Z112" i="42"/>
  <c r="AL112" i="42"/>
  <c r="AA112" i="42"/>
  <c r="AC112" i="42"/>
  <c r="AG152" i="40"/>
  <c r="AC152" i="40"/>
  <c r="Z152" i="40"/>
  <c r="AL152" i="40"/>
  <c r="AA23" i="40"/>
  <c r="W23" i="40"/>
  <c r="AL23" i="40"/>
  <c r="Z23" i="40"/>
  <c r="AJ23" i="40"/>
  <c r="AH24" i="42"/>
  <c r="Z24" i="42"/>
  <c r="AG24" i="42"/>
  <c r="AC24" i="42"/>
  <c r="AO24" i="42"/>
  <c r="AM176" i="41"/>
  <c r="AD176" i="41"/>
  <c r="AE176" i="41"/>
  <c r="Z176" i="41"/>
  <c r="AN176" i="41"/>
  <c r="AA159" i="42"/>
  <c r="AJ159" i="42"/>
  <c r="AC159" i="42"/>
  <c r="AK159" i="42"/>
  <c r="AH159" i="42"/>
  <c r="AA48" i="41"/>
  <c r="AO48" i="41"/>
  <c r="AC48" i="41"/>
  <c r="AG48" i="41"/>
  <c r="AH48" i="41"/>
  <c r="AE64" i="40"/>
  <c r="Z64" i="40"/>
  <c r="AK64" i="40"/>
  <c r="AI64" i="40"/>
  <c r="AB64" i="40"/>
  <c r="AF134" i="42"/>
  <c r="X134" i="42"/>
  <c r="AE134" i="42"/>
  <c r="W134" i="42"/>
  <c r="AA134" i="42"/>
  <c r="AO55" i="42"/>
  <c r="AN55" i="42"/>
  <c r="AD55" i="42"/>
  <c r="AI55" i="42"/>
  <c r="AM55" i="42"/>
  <c r="Y159" i="40"/>
  <c r="AD159" i="40"/>
  <c r="AN159" i="40"/>
  <c r="Z159" i="40"/>
  <c r="AM159" i="40"/>
  <c r="AN60" i="42"/>
  <c r="AE60" i="42"/>
  <c r="AB60" i="42"/>
  <c r="AL60" i="42"/>
  <c r="AI60" i="42"/>
  <c r="AE25" i="41"/>
  <c r="AJ25" i="41"/>
  <c r="AA25" i="41"/>
  <c r="AL25" i="41"/>
  <c r="AK25" i="41"/>
  <c r="AM171" i="41"/>
  <c r="AC171" i="41"/>
  <c r="X171" i="41"/>
  <c r="AN171" i="41"/>
  <c r="AL171" i="41"/>
  <c r="AG66" i="28"/>
  <c r="AI66" i="28"/>
  <c r="AF66" i="28"/>
  <c r="AB66" i="28"/>
  <c r="AK66" i="28"/>
  <c r="AB146" i="40"/>
  <c r="AA146" i="40"/>
  <c r="AL146" i="40"/>
  <c r="AE146" i="40"/>
  <c r="AJ146" i="40"/>
  <c r="AA66" i="23"/>
  <c r="Y66" i="23"/>
  <c r="AE66" i="23"/>
  <c r="W66" i="23"/>
  <c r="AB66" i="23"/>
  <c r="AH139" i="41"/>
  <c r="AM139" i="41"/>
  <c r="AC139" i="41"/>
  <c r="AL139" i="41"/>
  <c r="AE139" i="41"/>
  <c r="W150" i="41"/>
  <c r="AH150" i="41"/>
  <c r="AL150" i="41"/>
  <c r="AM150" i="41"/>
  <c r="AC150" i="41"/>
  <c r="AI123" i="40"/>
  <c r="AF123" i="40"/>
  <c r="Z123" i="40"/>
  <c r="AG123" i="40"/>
  <c r="AM123" i="40"/>
  <c r="AH62" i="40"/>
  <c r="Z62" i="40"/>
  <c r="AC62" i="40"/>
  <c r="AJ62" i="40"/>
  <c r="AM62" i="40"/>
  <c r="AD26" i="40"/>
  <c r="AB26" i="40"/>
  <c r="AK26" i="40"/>
  <c r="AG26" i="40"/>
  <c r="AO26" i="40"/>
  <c r="Z40" i="23"/>
  <c r="W40" i="23"/>
  <c r="AB40" i="23"/>
  <c r="AJ40" i="23"/>
  <c r="AO40" i="23"/>
  <c r="AC42" i="41"/>
  <c r="AM42" i="41"/>
  <c r="Y42" i="41"/>
  <c r="W42" i="41"/>
  <c r="AB42" i="41"/>
  <c r="AI136" i="41"/>
  <c r="AM136" i="41"/>
  <c r="AD136" i="41"/>
  <c r="AK136" i="41"/>
  <c r="AA136" i="41"/>
  <c r="AA87" i="41"/>
  <c r="AH87" i="41"/>
  <c r="AI87" i="41"/>
  <c r="X87" i="41"/>
  <c r="AB87" i="41"/>
  <c r="Y3" i="23"/>
  <c r="Z3" i="23"/>
  <c r="AD3" i="23"/>
  <c r="AO3" i="23"/>
  <c r="W3" i="23"/>
  <c r="AL45" i="28"/>
  <c r="AO45" i="28"/>
  <c r="Z45" i="28"/>
  <c r="AB45" i="28"/>
  <c r="AK76" i="42"/>
  <c r="AM76" i="42"/>
  <c r="AN76" i="42"/>
  <c r="AA76" i="42"/>
  <c r="AH15" i="23"/>
  <c r="AC15" i="23"/>
  <c r="AI15" i="23"/>
  <c r="AA15" i="23"/>
  <c r="W15" i="23"/>
  <c r="AK20" i="41"/>
  <c r="Y20" i="41"/>
  <c r="AJ20" i="41"/>
  <c r="AI20" i="41"/>
  <c r="AE20" i="41"/>
  <c r="AL172" i="40"/>
  <c r="X172" i="40"/>
  <c r="AJ172" i="40"/>
  <c r="AA172" i="40"/>
  <c r="W172" i="40"/>
  <c r="AA93" i="28"/>
  <c r="AK93" i="28"/>
  <c r="AD93" i="28"/>
  <c r="AL93" i="28"/>
  <c r="AB93" i="28"/>
  <c r="AD64" i="23"/>
  <c r="AL64" i="23"/>
  <c r="W64" i="23"/>
  <c r="AJ64" i="23"/>
  <c r="Y64" i="23"/>
  <c r="AK39" i="41"/>
  <c r="AA39" i="41"/>
  <c r="AI39" i="41"/>
  <c r="AD39" i="41"/>
  <c r="AC39" i="41"/>
  <c r="AK21" i="23"/>
  <c r="AJ21" i="23"/>
  <c r="AB21" i="23"/>
  <c r="Y21" i="23"/>
  <c r="AO21" i="23"/>
  <c r="X88" i="23"/>
  <c r="AB88" i="23"/>
  <c r="AF88" i="23"/>
  <c r="AG88" i="23"/>
  <c r="Y88" i="23"/>
  <c r="AK116" i="28"/>
  <c r="AN116" i="28"/>
  <c r="AA116" i="28"/>
  <c r="Z116" i="28"/>
  <c r="AH116" i="28"/>
  <c r="AA139" i="23"/>
  <c r="Z139" i="23"/>
  <c r="AG139" i="23"/>
  <c r="AO139" i="23"/>
  <c r="X139" i="23"/>
  <c r="AO105" i="23"/>
  <c r="Y105" i="23"/>
  <c r="AK105" i="23"/>
  <c r="Z105" i="23"/>
  <c r="AB105" i="23"/>
  <c r="AB45" i="23"/>
  <c r="AA45" i="23"/>
  <c r="X45" i="23"/>
  <c r="AH45" i="23"/>
  <c r="AD45" i="23"/>
  <c r="AI157" i="28"/>
  <c r="AB157" i="28"/>
  <c r="AL157" i="28"/>
  <c r="AF157" i="28"/>
  <c r="Z157" i="28"/>
  <c r="AJ147" i="28"/>
  <c r="AN147" i="28"/>
  <c r="AI147" i="28"/>
  <c r="AC147" i="28"/>
  <c r="AH147" i="28"/>
  <c r="AA121" i="28"/>
  <c r="AK121" i="28"/>
  <c r="AF121" i="28"/>
  <c r="AL121" i="28"/>
  <c r="AH121" i="28"/>
  <c r="AL143" i="28"/>
  <c r="AO143" i="28"/>
  <c r="AM143" i="28"/>
  <c r="AB143" i="28"/>
  <c r="AG143" i="28"/>
  <c r="AM90" i="28"/>
  <c r="AK90" i="28"/>
  <c r="AO90" i="28"/>
  <c r="AA90" i="28"/>
  <c r="Y90" i="28"/>
  <c r="AN34" i="23"/>
  <c r="AL34" i="23"/>
  <c r="AK34" i="23"/>
  <c r="AG34" i="23"/>
  <c r="AA34" i="23"/>
  <c r="AA134" i="28"/>
  <c r="AB134" i="28"/>
  <c r="Z134" i="28"/>
  <c r="AD134" i="28"/>
  <c r="AF134" i="28"/>
  <c r="AD38" i="28"/>
  <c r="AA38" i="28"/>
  <c r="AI38" i="28"/>
  <c r="Y38" i="28"/>
  <c r="AE38" i="28"/>
  <c r="AN63" i="40"/>
  <c r="AC63" i="40"/>
  <c r="AF80" i="40"/>
  <c r="AI80" i="40"/>
  <c r="AO80" i="40"/>
  <c r="AJ80" i="40"/>
  <c r="AN80" i="40"/>
  <c r="AE137" i="40"/>
  <c r="AH137" i="40"/>
  <c r="W137" i="40"/>
  <c r="AC137" i="40"/>
  <c r="AB137" i="40"/>
  <c r="X114" i="41"/>
  <c r="AJ114" i="41"/>
  <c r="AO114" i="41"/>
  <c r="W114" i="41"/>
  <c r="AA114" i="41"/>
  <c r="Y87" i="40"/>
  <c r="AH120" i="42"/>
  <c r="Y120" i="42"/>
  <c r="W120" i="42"/>
  <c r="AJ120" i="42"/>
  <c r="AM120" i="42"/>
  <c r="AD20" i="42"/>
  <c r="Y20" i="42"/>
  <c r="W20" i="42"/>
  <c r="AH20" i="42"/>
  <c r="AA20" i="42"/>
  <c r="Z54" i="42"/>
  <c r="AN154" i="40"/>
  <c r="AJ154" i="40"/>
  <c r="AE154" i="40"/>
  <c r="AF154" i="40"/>
  <c r="AL154" i="40"/>
  <c r="AB75" i="40"/>
  <c r="AC75" i="40"/>
  <c r="AF75" i="40"/>
  <c r="AD75" i="40"/>
  <c r="AI75" i="40"/>
  <c r="AO41" i="42"/>
  <c r="AJ163" i="40"/>
  <c r="AI163" i="40"/>
  <c r="AD163" i="40"/>
  <c r="AH163" i="40"/>
  <c r="AF163" i="40"/>
  <c r="AB25" i="42"/>
  <c r="AI25" i="42"/>
  <c r="AD25" i="42"/>
  <c r="AM25" i="42"/>
  <c r="AG25" i="42"/>
  <c r="X85" i="41"/>
  <c r="AF85" i="41"/>
  <c r="AD85" i="41"/>
  <c r="Z85" i="41"/>
  <c r="AB85" i="41"/>
  <c r="AC75" i="42"/>
  <c r="AE75" i="42"/>
  <c r="Z75" i="42"/>
  <c r="AO143" i="41"/>
  <c r="AA162" i="42"/>
  <c r="AB162" i="42"/>
  <c r="AM162" i="42"/>
  <c r="AE162" i="42"/>
  <c r="AI104" i="40"/>
  <c r="AK104" i="40"/>
  <c r="AE104" i="40"/>
  <c r="AC104" i="40"/>
  <c r="AB104" i="40"/>
  <c r="AM91" i="42"/>
  <c r="AD91" i="42"/>
  <c r="AI95" i="41"/>
  <c r="AA95" i="41"/>
  <c r="AC95" i="41"/>
  <c r="AO95" i="41"/>
  <c r="X95" i="41"/>
  <c r="AC98" i="41"/>
  <c r="AA98" i="41"/>
  <c r="AO98" i="41"/>
  <c r="AN98" i="41"/>
  <c r="AD98" i="41"/>
  <c r="X143" i="42"/>
  <c r="Y143" i="42"/>
  <c r="Z143" i="42"/>
  <c r="AI143" i="42"/>
  <c r="AH143" i="42"/>
  <c r="AE5" i="40"/>
  <c r="Y5" i="40"/>
  <c r="AC5" i="40"/>
  <c r="AM5" i="40"/>
  <c r="AB5" i="40"/>
  <c r="AO17" i="40"/>
  <c r="AA17" i="40"/>
  <c r="Z17" i="40"/>
  <c r="AH17" i="40"/>
  <c r="AE17" i="40"/>
  <c r="AL96" i="40"/>
  <c r="AG96" i="40"/>
  <c r="X96" i="40"/>
  <c r="AB96" i="40"/>
  <c r="AC96" i="40"/>
  <c r="AC144" i="42"/>
  <c r="AN144" i="42"/>
  <c r="X144" i="42"/>
  <c r="W144" i="42"/>
  <c r="AF144" i="42"/>
  <c r="AD162" i="41"/>
  <c r="AK162" i="41"/>
  <c r="X162" i="41"/>
  <c r="AG162" i="41"/>
  <c r="W42" i="42"/>
  <c r="AB42" i="42"/>
  <c r="AD42" i="42"/>
  <c r="AO42" i="42"/>
  <c r="AE42" i="42"/>
  <c r="Y87" i="42"/>
  <c r="AH87" i="42"/>
  <c r="AK87" i="42"/>
  <c r="AL87" i="42"/>
  <c r="X87" i="42"/>
  <c r="AN74" i="41"/>
  <c r="AD74" i="41"/>
  <c r="AO74" i="41"/>
  <c r="Y74" i="41"/>
  <c r="AL74" i="41"/>
  <c r="AK166" i="23"/>
  <c r="AG166" i="23"/>
  <c r="X166" i="23"/>
  <c r="AL166" i="23"/>
  <c r="W166" i="23"/>
  <c r="AM12" i="41"/>
  <c r="AL12" i="41"/>
  <c r="AI12" i="41"/>
  <c r="AE12" i="41"/>
  <c r="AG12" i="41"/>
  <c r="AN3" i="42"/>
  <c r="W3" i="42"/>
  <c r="AL3" i="42"/>
  <c r="AN136" i="40"/>
  <c r="W136" i="40"/>
  <c r="AC136" i="40"/>
  <c r="AB136" i="40"/>
  <c r="X136" i="40"/>
  <c r="AN59" i="41"/>
  <c r="AE59" i="41"/>
  <c r="AB59" i="41"/>
  <c r="AJ59" i="41"/>
  <c r="Z59" i="41"/>
  <c r="AA171" i="40"/>
  <c r="X171" i="40"/>
  <c r="AE171" i="40"/>
  <c r="AG171" i="40"/>
  <c r="AF171" i="40"/>
  <c r="W61" i="40"/>
  <c r="AO61" i="40"/>
  <c r="X61" i="40"/>
  <c r="AB61" i="40"/>
  <c r="AD61" i="40"/>
  <c r="AH83" i="41"/>
  <c r="AF83" i="41"/>
  <c r="AL83" i="41"/>
  <c r="W83" i="41"/>
  <c r="X83" i="41"/>
  <c r="AN118" i="41"/>
  <c r="AB118" i="41"/>
  <c r="AG118" i="41"/>
  <c r="AC118" i="41"/>
  <c r="AD118" i="41"/>
  <c r="AE150" i="23"/>
  <c r="AC150" i="23"/>
  <c r="AF150" i="23"/>
  <c r="AJ150" i="23"/>
  <c r="X150" i="23"/>
  <c r="W100" i="41"/>
  <c r="AN100" i="41"/>
  <c r="AF100" i="41"/>
  <c r="AM100" i="41"/>
  <c r="AE100" i="41"/>
  <c r="AB81" i="23"/>
  <c r="AE81" i="23"/>
  <c r="X81" i="23"/>
  <c r="AN81" i="23"/>
  <c r="AJ81" i="23"/>
  <c r="AI17" i="23"/>
  <c r="AL17" i="23"/>
  <c r="AJ17" i="23"/>
  <c r="AN17" i="23"/>
  <c r="Z17" i="23"/>
  <c r="AL157" i="23"/>
  <c r="Y157" i="23"/>
  <c r="AB157" i="23"/>
  <c r="AF157" i="23"/>
  <c r="AE157" i="23"/>
  <c r="AK49" i="28"/>
  <c r="AF49" i="28"/>
  <c r="Z49" i="28"/>
  <c r="Y49" i="28"/>
  <c r="AC49" i="28"/>
  <c r="AK153" i="23"/>
  <c r="AG153" i="23"/>
  <c r="AA153" i="23"/>
  <c r="AB153" i="23"/>
  <c r="X153" i="23"/>
  <c r="AF33" i="28"/>
  <c r="AK33" i="28"/>
  <c r="AH33" i="28"/>
  <c r="AG33" i="28"/>
  <c r="AD33" i="28"/>
  <c r="AG106" i="28"/>
  <c r="AC106" i="28"/>
  <c r="AJ106" i="28"/>
  <c r="AN106" i="28"/>
  <c r="Z106" i="28"/>
  <c r="AD114" i="28"/>
  <c r="Y114" i="28"/>
  <c r="W114" i="28"/>
  <c r="AI114" i="28"/>
  <c r="AH114" i="28"/>
  <c r="AA21" i="28"/>
  <c r="AB21" i="28"/>
  <c r="AJ21" i="28"/>
  <c r="AK21" i="28"/>
  <c r="AI21" i="28"/>
  <c r="AN150" i="28"/>
  <c r="AE150" i="28"/>
  <c r="X150" i="28"/>
  <c r="AD150" i="28"/>
  <c r="AO150" i="28"/>
  <c r="X56" i="42"/>
  <c r="AJ56" i="42"/>
  <c r="AB56" i="42"/>
  <c r="AL56" i="42"/>
  <c r="AO56" i="42"/>
  <c r="AB99" i="23"/>
  <c r="AJ99" i="23"/>
  <c r="AL99" i="23"/>
  <c r="X99" i="23"/>
  <c r="AI99" i="23"/>
  <c r="AC120" i="28"/>
  <c r="Y120" i="28"/>
  <c r="AL120" i="28"/>
  <c r="AN120" i="28"/>
  <c r="AM120" i="28"/>
  <c r="AE171" i="28"/>
  <c r="AH171" i="28"/>
  <c r="AF171" i="28"/>
  <c r="AA171" i="28"/>
  <c r="Y171" i="28"/>
  <c r="AE13" i="42"/>
  <c r="AB13" i="42"/>
  <c r="AL13" i="42"/>
  <c r="AF13" i="42"/>
  <c r="AD13" i="42"/>
  <c r="AH70" i="41"/>
  <c r="AA91" i="40"/>
  <c r="AF91" i="40"/>
  <c r="AD91" i="40"/>
  <c r="AB91" i="40"/>
  <c r="AK91" i="40"/>
  <c r="AN167" i="40"/>
  <c r="AM167" i="40"/>
  <c r="AH167" i="40"/>
  <c r="AF167" i="40"/>
  <c r="AI167" i="40"/>
  <c r="AI46" i="40"/>
  <c r="AK46" i="40"/>
  <c r="AN46" i="40"/>
  <c r="AE46" i="40"/>
  <c r="Y46" i="40"/>
  <c r="AD78" i="40"/>
  <c r="AA78" i="40"/>
  <c r="W78" i="40"/>
  <c r="AJ78" i="40"/>
  <c r="AI78" i="40"/>
  <c r="AC48" i="40"/>
  <c r="AO166" i="40"/>
  <c r="AD166" i="40"/>
  <c r="AB166" i="40"/>
  <c r="AH166" i="40"/>
  <c r="AI166" i="40"/>
  <c r="AB164" i="40"/>
  <c r="AH164" i="40"/>
  <c r="AG164" i="40"/>
  <c r="Z164" i="40"/>
  <c r="AK164" i="40"/>
  <c r="AA67" i="40"/>
  <c r="AF67" i="40"/>
  <c r="AN67" i="40"/>
  <c r="X67" i="40"/>
  <c r="AJ67" i="40"/>
  <c r="AA79" i="40"/>
  <c r="AK79" i="40"/>
  <c r="Z79" i="40"/>
  <c r="AH79" i="40"/>
  <c r="Y79" i="40"/>
  <c r="Y53" i="42"/>
  <c r="AL53" i="42"/>
  <c r="X53" i="42"/>
  <c r="AH53" i="42"/>
  <c r="AG53" i="42"/>
  <c r="AN35" i="41"/>
  <c r="AL35" i="41"/>
  <c r="AH170" i="40"/>
  <c r="W170" i="40"/>
  <c r="AL170" i="40"/>
  <c r="AC170" i="40"/>
  <c r="AF170" i="40"/>
  <c r="X92" i="40"/>
  <c r="Z92" i="40"/>
  <c r="Y92" i="40"/>
  <c r="AB92" i="40"/>
  <c r="AG92" i="40"/>
  <c r="AM121" i="42"/>
  <c r="AH121" i="42"/>
  <c r="AD121" i="42"/>
  <c r="AJ121" i="42"/>
  <c r="AA121" i="42"/>
  <c r="AH91" i="28"/>
  <c r="AM91" i="28"/>
  <c r="AJ91" i="28"/>
  <c r="AN91" i="28"/>
  <c r="AG91" i="28"/>
  <c r="AG32" i="41"/>
  <c r="AN32" i="41"/>
  <c r="AJ32" i="41"/>
  <c r="AD32" i="41"/>
  <c r="W32" i="41"/>
  <c r="AD97" i="23"/>
  <c r="AJ97" i="23"/>
  <c r="AA97" i="23"/>
  <c r="AO97" i="23"/>
  <c r="AG97" i="23"/>
  <c r="AG146" i="41"/>
  <c r="AE146" i="41"/>
  <c r="AI146" i="41"/>
  <c r="AA146" i="41"/>
  <c r="AN146" i="41"/>
  <c r="AL111" i="40"/>
  <c r="AE111" i="40"/>
  <c r="AB111" i="40"/>
  <c r="Z111" i="40"/>
  <c r="Y111" i="40"/>
  <c r="X26" i="42"/>
  <c r="AM26" i="42"/>
  <c r="AI26" i="42"/>
  <c r="AN26" i="42"/>
  <c r="AA26" i="42"/>
  <c r="AC127" i="23"/>
  <c r="W127" i="23"/>
  <c r="AI127" i="23"/>
  <c r="AA127" i="23"/>
  <c r="Y127" i="23"/>
  <c r="AC162" i="28"/>
  <c r="AO162" i="28"/>
  <c r="AM162" i="28"/>
  <c r="X162" i="28"/>
  <c r="AH59" i="28"/>
  <c r="AC59" i="28"/>
  <c r="AL59" i="28"/>
  <c r="AM59" i="28"/>
  <c r="AF59" i="28"/>
  <c r="AL37" i="41"/>
  <c r="AI37" i="41"/>
  <c r="AK37" i="41"/>
  <c r="AD37" i="41"/>
  <c r="AM37" i="41"/>
  <c r="AI2" i="28"/>
  <c r="Z2" i="28"/>
  <c r="X2" i="28"/>
  <c r="W2" i="28"/>
  <c r="AC2" i="28"/>
  <c r="AC158" i="23"/>
  <c r="AB158" i="23"/>
  <c r="AJ158" i="23"/>
  <c r="AH158" i="23"/>
  <c r="Y158" i="23"/>
  <c r="AN24" i="23"/>
  <c r="AE24" i="23"/>
  <c r="X24" i="23"/>
  <c r="AG24" i="23"/>
  <c r="AI24" i="23"/>
  <c r="AH54" i="23"/>
  <c r="AD54" i="23"/>
  <c r="Z54" i="23"/>
  <c r="AB54" i="23"/>
  <c r="AO54" i="23"/>
  <c r="AM8" i="28"/>
  <c r="AE8" i="28"/>
  <c r="Y8" i="28"/>
  <c r="AD8" i="28"/>
  <c r="AB8" i="28"/>
  <c r="AE132" i="40"/>
  <c r="AH132" i="40"/>
  <c r="Y132" i="40"/>
  <c r="AI132" i="40"/>
  <c r="AM132" i="40"/>
  <c r="AO81" i="28"/>
  <c r="W81" i="28"/>
  <c r="AM81" i="28"/>
  <c r="AG81" i="28"/>
  <c r="AI81" i="28"/>
  <c r="AD131" i="23"/>
  <c r="AC131" i="23"/>
  <c r="AN131" i="23"/>
  <c r="AF131" i="23"/>
  <c r="Z131" i="23"/>
  <c r="Z50" i="23"/>
  <c r="W50" i="23"/>
  <c r="AB50" i="23"/>
  <c r="AL50" i="23"/>
  <c r="X50" i="23"/>
  <c r="AB169" i="23"/>
  <c r="AJ169" i="23"/>
  <c r="X169" i="23"/>
  <c r="W169" i="23"/>
  <c r="AO169" i="23"/>
  <c r="AE151" i="23"/>
  <c r="X151" i="23"/>
  <c r="AM151" i="23"/>
  <c r="Y151" i="23"/>
  <c r="AH151" i="23"/>
  <c r="AH132" i="28"/>
  <c r="AB132" i="28"/>
  <c r="AG132" i="28"/>
  <c r="AJ132" i="28"/>
  <c r="AL132" i="28"/>
  <c r="AJ61" i="28"/>
  <c r="W61" i="28"/>
  <c r="AF61" i="28"/>
  <c r="AB61" i="28"/>
  <c r="AE61" i="28"/>
  <c r="X154" i="28"/>
  <c r="AA154" i="28"/>
  <c r="AE154" i="28"/>
  <c r="AB154" i="28"/>
  <c r="AM154" i="28"/>
  <c r="AI84" i="23"/>
  <c r="AE84" i="23"/>
  <c r="AO84" i="23"/>
  <c r="AC84" i="23"/>
  <c r="X84" i="23"/>
  <c r="AD124" i="41"/>
  <c r="AO124" i="41"/>
  <c r="AA124" i="41"/>
  <c r="AK124" i="41"/>
  <c r="AB124" i="41"/>
  <c r="AA104" i="41"/>
  <c r="AJ104" i="41"/>
  <c r="W104" i="41"/>
  <c r="AO104" i="41"/>
  <c r="AH104" i="41"/>
  <c r="AN4" i="40"/>
  <c r="AI4" i="40"/>
  <c r="AM4" i="40"/>
  <c r="W4" i="40"/>
  <c r="X4" i="40"/>
  <c r="AE141" i="40"/>
  <c r="AA141" i="40"/>
  <c r="AJ141" i="40"/>
  <c r="AK141" i="40"/>
  <c r="Z141" i="40"/>
  <c r="AL33" i="40"/>
  <c r="AF33" i="40"/>
  <c r="AG33" i="40"/>
  <c r="AO33" i="40"/>
  <c r="AM33" i="40"/>
  <c r="AD153" i="41"/>
  <c r="Z153" i="41"/>
  <c r="X153" i="41"/>
  <c r="AG153" i="41"/>
  <c r="Y153" i="41"/>
  <c r="AM106" i="40"/>
  <c r="AA106" i="40"/>
  <c r="AN106" i="40"/>
  <c r="AH106" i="40"/>
  <c r="AK106" i="40"/>
  <c r="AM34" i="40"/>
  <c r="AK173" i="40"/>
  <c r="AJ173" i="40"/>
  <c r="AA173" i="40"/>
  <c r="AD173" i="40"/>
  <c r="AC173" i="40"/>
  <c r="Z22" i="40"/>
  <c r="AJ22" i="40"/>
  <c r="AN22" i="40"/>
  <c r="AH22" i="40"/>
  <c r="AO22" i="40"/>
  <c r="AM84" i="41"/>
  <c r="AN84" i="41"/>
  <c r="AI84" i="41"/>
  <c r="Y84" i="41"/>
  <c r="AH84" i="41"/>
  <c r="Y83" i="42"/>
  <c r="X83" i="42"/>
  <c r="AK83" i="42"/>
  <c r="AC83" i="42"/>
  <c r="AO83" i="42"/>
  <c r="W128" i="28"/>
  <c r="X128" i="28"/>
  <c r="AH128" i="28"/>
  <c r="AO128" i="28"/>
  <c r="AK128" i="28"/>
  <c r="AO133" i="28"/>
  <c r="AE133" i="28"/>
  <c r="AG133" i="28"/>
  <c r="AA133" i="28"/>
  <c r="Z133" i="28"/>
  <c r="AJ18" i="28"/>
  <c r="Y18" i="28"/>
  <c r="AA18" i="28"/>
  <c r="AG18" i="28"/>
  <c r="AO18" i="28"/>
  <c r="AD48" i="28"/>
  <c r="AM48" i="28"/>
  <c r="AB48" i="28"/>
  <c r="W48" i="28"/>
  <c r="AF48" i="28"/>
  <c r="AO138" i="28"/>
  <c r="AJ138" i="28"/>
  <c r="AA138" i="28"/>
  <c r="AH138" i="28"/>
  <c r="AK138" i="28"/>
  <c r="AG125" i="41"/>
  <c r="AE125" i="41"/>
  <c r="Z125" i="41"/>
  <c r="AB125" i="41"/>
  <c r="AN125" i="41"/>
  <c r="AE115" i="28"/>
  <c r="AK115" i="28"/>
  <c r="AA115" i="28"/>
  <c r="Y115" i="28"/>
  <c r="AD115" i="28"/>
  <c r="Y108" i="28"/>
  <c r="AN108" i="28"/>
  <c r="AA108" i="28"/>
  <c r="AL108" i="28"/>
  <c r="AB108" i="28"/>
  <c r="AH107" i="28"/>
  <c r="AI107" i="28"/>
  <c r="AL107" i="28"/>
  <c r="Z107" i="28"/>
  <c r="Y107" i="28"/>
  <c r="AL121" i="40"/>
  <c r="AN121" i="40"/>
  <c r="Z121" i="40"/>
  <c r="AG121" i="40"/>
  <c r="AE121" i="40"/>
  <c r="AI38" i="41"/>
  <c r="Y38" i="41"/>
  <c r="AC38" i="41"/>
  <c r="AE38" i="41"/>
  <c r="AJ38" i="41"/>
  <c r="AL129" i="42"/>
  <c r="AE129" i="42"/>
  <c r="AD129" i="42"/>
  <c r="AH129" i="42"/>
  <c r="X129" i="42"/>
  <c r="AO20" i="28"/>
  <c r="W20" i="28"/>
  <c r="AN20" i="28"/>
  <c r="Y20" i="28"/>
  <c r="AH20" i="28"/>
  <c r="AK151" i="40"/>
  <c r="W151" i="40"/>
  <c r="X151" i="40"/>
  <c r="AM151" i="40"/>
  <c r="AE151" i="40"/>
  <c r="Y24" i="40"/>
  <c r="AG24" i="40"/>
  <c r="AE24" i="40"/>
  <c r="AI24" i="40"/>
  <c r="X24" i="40"/>
  <c r="AH90" i="41"/>
  <c r="Y90" i="41"/>
  <c r="W90" i="41"/>
  <c r="AJ90" i="41"/>
  <c r="AG90" i="41"/>
  <c r="AL144" i="41"/>
  <c r="W144" i="41"/>
  <c r="AC144" i="41"/>
  <c r="AK144" i="41"/>
  <c r="AG144" i="41"/>
  <c r="AN107" i="41"/>
  <c r="AD107" i="41"/>
  <c r="AI107" i="41"/>
  <c r="AM107" i="41"/>
  <c r="AE107" i="41"/>
  <c r="AE116" i="40"/>
  <c r="AB116" i="40"/>
  <c r="AD116" i="40"/>
  <c r="AG116" i="40"/>
  <c r="AC116" i="40"/>
  <c r="W71" i="23"/>
  <c r="X71" i="23"/>
  <c r="AF71" i="23"/>
  <c r="AO71" i="23"/>
  <c r="AM71" i="23"/>
  <c r="AF58" i="42"/>
  <c r="AE58" i="42"/>
  <c r="AG58" i="42"/>
  <c r="AK58" i="42"/>
  <c r="AO58" i="42"/>
  <c r="X22" i="23"/>
  <c r="AJ22" i="23"/>
  <c r="AE22" i="23"/>
  <c r="AG22" i="23"/>
  <c r="AH22" i="23"/>
  <c r="AK110" i="28"/>
  <c r="Y110" i="28"/>
  <c r="Z110" i="28"/>
  <c r="AH110" i="28"/>
  <c r="AM110" i="28"/>
  <c r="AA58" i="24"/>
  <c r="AE58" i="24"/>
  <c r="AF58" i="24"/>
  <c r="AN58" i="24"/>
  <c r="AC58" i="24"/>
  <c r="AB32" i="23"/>
  <c r="AH32" i="23"/>
  <c r="AM32" i="23"/>
  <c r="AG32" i="23"/>
  <c r="AF32" i="23"/>
  <c r="AI96" i="42"/>
  <c r="AN96" i="42"/>
  <c r="AG96" i="42"/>
  <c r="Y96" i="42"/>
  <c r="AH96" i="42"/>
  <c r="W168" i="40"/>
  <c r="AM168" i="40"/>
  <c r="AJ168" i="40"/>
  <c r="AK168" i="40"/>
  <c r="Y168" i="40"/>
  <c r="AN50" i="41"/>
  <c r="Y50" i="41"/>
  <c r="AC50" i="41"/>
  <c r="AG50" i="41"/>
  <c r="AD50" i="41"/>
  <c r="AH44" i="40"/>
  <c r="AA44" i="40"/>
  <c r="W44" i="40"/>
  <c r="AN44" i="40"/>
  <c r="AB44" i="40"/>
  <c r="AD36" i="40"/>
  <c r="Y36" i="40"/>
  <c r="AO36" i="40"/>
  <c r="AA36" i="40"/>
  <c r="X36" i="40"/>
  <c r="AC29" i="40"/>
  <c r="AF29" i="40"/>
  <c r="W29" i="40"/>
  <c r="AD29" i="40"/>
  <c r="AE29" i="40"/>
  <c r="AN123" i="41"/>
  <c r="AF123" i="41"/>
  <c r="Z9" i="41"/>
  <c r="AH9" i="41"/>
  <c r="AK9" i="41"/>
  <c r="AE9" i="41"/>
  <c r="AA9" i="41"/>
  <c r="AD58" i="41"/>
  <c r="AH58" i="41"/>
  <c r="AO176" i="42"/>
  <c r="AI176" i="42"/>
  <c r="AE176" i="42"/>
  <c r="AM176" i="42"/>
  <c r="AF176" i="42"/>
  <c r="AF168" i="41"/>
  <c r="AN168" i="41"/>
  <c r="W168" i="41"/>
  <c r="AJ168" i="41"/>
  <c r="AL168" i="41"/>
  <c r="AN40" i="41"/>
  <c r="X40" i="41"/>
  <c r="AL40" i="41"/>
  <c r="Y176" i="41"/>
  <c r="AF176" i="41"/>
  <c r="AH176" i="41"/>
  <c r="AG176" i="41"/>
  <c r="AA176" i="41"/>
  <c r="AL159" i="42"/>
  <c r="X159" i="42"/>
  <c r="Z159" i="42"/>
  <c r="AO159" i="42"/>
  <c r="Y159" i="42"/>
  <c r="AD48" i="41"/>
  <c r="AF48" i="41"/>
  <c r="Y48" i="41"/>
  <c r="AL48" i="41"/>
  <c r="AK48" i="41"/>
  <c r="AA64" i="40"/>
  <c r="AC64" i="40"/>
  <c r="AO64" i="40"/>
  <c r="AH64" i="40"/>
  <c r="AL64" i="40"/>
  <c r="AI134" i="42"/>
  <c r="Y134" i="42"/>
  <c r="AJ134" i="42"/>
  <c r="AD134" i="42"/>
  <c r="AN134" i="42"/>
  <c r="AK55" i="42"/>
  <c r="AJ55" i="42"/>
  <c r="AG55" i="42"/>
  <c r="AE55" i="42"/>
  <c r="Z55" i="42"/>
  <c r="X159" i="40"/>
  <c r="AA159" i="40"/>
  <c r="AC159" i="40"/>
  <c r="W159" i="40"/>
  <c r="AO159" i="40"/>
  <c r="AC60" i="42"/>
  <c r="AA60" i="42"/>
  <c r="AM60" i="42"/>
  <c r="Z60" i="42"/>
  <c r="W25" i="41"/>
  <c r="Y25" i="41"/>
  <c r="AN25" i="41"/>
  <c r="AI25" i="41"/>
  <c r="AB25" i="41"/>
  <c r="AC117" i="23"/>
  <c r="X117" i="23"/>
  <c r="AL117" i="23"/>
  <c r="AJ117" i="23"/>
  <c r="AE171" i="41"/>
  <c r="AD171" i="41"/>
  <c r="AJ171" i="41"/>
  <c r="AH171" i="41"/>
  <c r="W171" i="41"/>
  <c r="AO66" i="28"/>
  <c r="AE66" i="28"/>
  <c r="AC66" i="28"/>
  <c r="Y66" i="28"/>
  <c r="W66" i="28"/>
  <c r="W146" i="40"/>
  <c r="AN146" i="40"/>
  <c r="AH146" i="40"/>
  <c r="AD146" i="40"/>
  <c r="AM66" i="23"/>
  <c r="AJ66" i="23"/>
  <c r="AK66" i="23"/>
  <c r="AN66" i="23"/>
  <c r="AB139" i="41"/>
  <c r="AA139" i="41"/>
  <c r="Y139" i="41"/>
  <c r="AF139" i="41"/>
  <c r="AE150" i="41"/>
  <c r="AI150" i="41"/>
  <c r="AB150" i="41"/>
  <c r="AO150" i="41"/>
  <c r="AN150" i="41"/>
  <c r="AE123" i="40"/>
  <c r="AH123" i="40"/>
  <c r="AB123" i="40"/>
  <c r="AN123" i="40"/>
  <c r="AO62" i="40"/>
  <c r="AF62" i="40"/>
  <c r="AD62" i="40"/>
  <c r="W62" i="40"/>
  <c r="Y62" i="40"/>
  <c r="AE26" i="40"/>
  <c r="AJ26" i="40"/>
  <c r="AH26" i="40"/>
  <c r="AF26" i="40"/>
  <c r="AM26" i="40"/>
  <c r="X40" i="23"/>
  <c r="AC40" i="23"/>
  <c r="AI40" i="23"/>
  <c r="AD40" i="23"/>
  <c r="AF40" i="23"/>
  <c r="AD42" i="41"/>
  <c r="X42" i="41"/>
  <c r="AN42" i="41"/>
  <c r="AO42" i="41"/>
  <c r="AC136" i="41"/>
  <c r="AL136" i="41"/>
  <c r="AF136" i="41"/>
  <c r="AH136" i="41"/>
  <c r="AO136" i="41"/>
  <c r="Y152" i="28"/>
  <c r="AK152" i="28"/>
  <c r="AE152" i="28"/>
  <c r="AH152" i="28"/>
  <c r="AK71" i="42"/>
  <c r="AN71" i="42"/>
  <c r="W71" i="42"/>
  <c r="AA71" i="42"/>
  <c r="AC77" i="41"/>
  <c r="AG77" i="41"/>
  <c r="AO77" i="41"/>
  <c r="AI77" i="41"/>
  <c r="AO87" i="41"/>
  <c r="AK87" i="41"/>
  <c r="AM87" i="41"/>
  <c r="Y87" i="41"/>
  <c r="AN87" i="41"/>
  <c r="AJ3" i="23"/>
  <c r="AH3" i="23"/>
  <c r="AM3" i="23"/>
  <c r="AF3" i="23"/>
  <c r="AB3" i="23"/>
  <c r="AM15" i="23"/>
  <c r="AK15" i="23"/>
  <c r="AG15" i="23"/>
  <c r="AL15" i="23"/>
  <c r="AF20" i="41"/>
  <c r="AO20" i="41"/>
  <c r="AL20" i="41"/>
  <c r="AN20" i="41"/>
  <c r="Z172" i="40"/>
  <c r="AK172" i="40"/>
  <c r="AF172" i="40"/>
  <c r="AD172" i="40"/>
  <c r="AG172" i="40"/>
  <c r="AI93" i="28"/>
  <c r="W93" i="28"/>
  <c r="AE93" i="28"/>
  <c r="AJ93" i="28"/>
  <c r="Z93" i="28"/>
  <c r="AG108" i="23"/>
  <c r="AB108" i="23"/>
  <c r="AE64" i="23"/>
  <c r="AC64" i="23"/>
  <c r="AN64" i="23"/>
  <c r="AF64" i="23"/>
  <c r="AB64" i="23"/>
  <c r="AB39" i="41"/>
  <c r="AE39" i="41"/>
  <c r="AL39" i="41"/>
  <c r="W39" i="41"/>
  <c r="AM21" i="23"/>
  <c r="AH21" i="23"/>
  <c r="X21" i="23"/>
  <c r="AE21" i="23"/>
  <c r="AC88" i="23"/>
  <c r="AA88" i="23"/>
  <c r="AL88" i="23"/>
  <c r="AN88" i="23"/>
  <c r="AF116" i="28"/>
  <c r="AJ116" i="28"/>
  <c r="Y116" i="28"/>
  <c r="AG116" i="28"/>
  <c r="AM116" i="28"/>
  <c r="Y139" i="23"/>
  <c r="AL139" i="23"/>
  <c r="AI139" i="23"/>
  <c r="AC139" i="23"/>
  <c r="AE139" i="23"/>
  <c r="AG105" i="23"/>
  <c r="AJ105" i="23"/>
  <c r="AM105" i="23"/>
  <c r="AN105" i="23"/>
  <c r="AA105" i="23"/>
  <c r="AL45" i="23"/>
  <c r="Y45" i="23"/>
  <c r="AO45" i="23"/>
  <c r="AF45" i="23"/>
  <c r="AC45" i="23"/>
  <c r="AJ157" i="28"/>
  <c r="AD157" i="28"/>
  <c r="AO157" i="28"/>
  <c r="AC157" i="28"/>
  <c r="AF147" i="28"/>
  <c r="AL147" i="28"/>
  <c r="AD147" i="28"/>
  <c r="AM147" i="28"/>
  <c r="X121" i="28"/>
  <c r="AB121" i="28"/>
  <c r="AM121" i="28"/>
  <c r="AN121" i="28"/>
  <c r="AE143" i="28"/>
  <c r="AI143" i="28"/>
  <c r="AH143" i="28"/>
  <c r="W143" i="28"/>
  <c r="AB90" i="28"/>
  <c r="AL90" i="28"/>
  <c r="Z90" i="28"/>
  <c r="AE90" i="28"/>
  <c r="AB34" i="23"/>
  <c r="Z34" i="23"/>
  <c r="AJ34" i="23"/>
  <c r="AI34" i="23"/>
  <c r="AM134" i="28"/>
  <c r="AN134" i="28"/>
  <c r="AK134" i="28"/>
  <c r="AC134" i="28"/>
  <c r="AG134" i="28"/>
  <c r="X38" i="28"/>
  <c r="AJ38" i="28"/>
  <c r="AC38" i="28"/>
  <c r="AL38" i="28"/>
  <c r="W80" i="40"/>
  <c r="Y80" i="40"/>
  <c r="AC80" i="40"/>
  <c r="AE80" i="40"/>
  <c r="AO137" i="40"/>
  <c r="AF137" i="40"/>
  <c r="AG137" i="40"/>
  <c r="Y137" i="40"/>
  <c r="Z137" i="40"/>
  <c r="AI114" i="41"/>
  <c r="AF114" i="41"/>
  <c r="AM114" i="41"/>
  <c r="AI87" i="40"/>
  <c r="AL120" i="42"/>
  <c r="AI120" i="42"/>
  <c r="Z120" i="42"/>
  <c r="AN120" i="42"/>
  <c r="AE120" i="42"/>
  <c r="Z20" i="42"/>
  <c r="AF20" i="42"/>
  <c r="AD154" i="40"/>
  <c r="AC154" i="40"/>
  <c r="AO154" i="40"/>
  <c r="Y154" i="40"/>
  <c r="AK154" i="40"/>
  <c r="AM75" i="40"/>
  <c r="AE75" i="40"/>
  <c r="X75" i="40"/>
  <c r="Y75" i="40"/>
  <c r="W75" i="40"/>
  <c r="AL163" i="40"/>
  <c r="Z163" i="40"/>
  <c r="AO163" i="40"/>
  <c r="W163" i="40"/>
  <c r="Z25" i="42"/>
  <c r="AC25" i="42"/>
  <c r="AA25" i="42"/>
  <c r="AK25" i="42"/>
  <c r="W25" i="42"/>
  <c r="AG85" i="41"/>
  <c r="AE85" i="41"/>
  <c r="AL85" i="41"/>
  <c r="AJ85" i="41"/>
  <c r="AH85" i="41"/>
  <c r="AL75" i="42"/>
  <c r="AO75" i="42"/>
  <c r="AJ75" i="42"/>
  <c r="Y143" i="41"/>
  <c r="Y162" i="42"/>
  <c r="AC162" i="42"/>
  <c r="AD104" i="40"/>
  <c r="Z104" i="40"/>
  <c r="AA104" i="40"/>
  <c r="W104" i="40"/>
  <c r="AF104" i="40"/>
  <c r="W91" i="42"/>
  <c r="AE91" i="42"/>
  <c r="AL95" i="41"/>
  <c r="Z95" i="41"/>
  <c r="AJ95" i="41"/>
  <c r="AF95" i="41"/>
  <c r="W95" i="41"/>
  <c r="AJ98" i="41"/>
  <c r="AH98" i="41"/>
  <c r="AG98" i="41"/>
  <c r="AI98" i="41"/>
  <c r="AM98" i="41"/>
  <c r="AJ143" i="42"/>
  <c r="AA143" i="42"/>
  <c r="AL143" i="42"/>
  <c r="AF143" i="42"/>
  <c r="AD143" i="42"/>
  <c r="Z5" i="40"/>
  <c r="AG5" i="40"/>
  <c r="AL5" i="40"/>
  <c r="AK5" i="40"/>
  <c r="AJ17" i="40"/>
  <c r="AF17" i="40"/>
  <c r="AM17" i="40"/>
  <c r="X17" i="40"/>
  <c r="AD17" i="40"/>
  <c r="AI96" i="40"/>
  <c r="AF96" i="40"/>
  <c r="AK96" i="40"/>
  <c r="AM96" i="40"/>
  <c r="AK144" i="42"/>
  <c r="AE144" i="42"/>
  <c r="AL144" i="42"/>
  <c r="AD144" i="42"/>
  <c r="AH144" i="42"/>
  <c r="AF162" i="41"/>
  <c r="AN162" i="41"/>
  <c r="AL42" i="42"/>
  <c r="AJ42" i="42"/>
  <c r="AN42" i="42"/>
  <c r="AM42" i="42"/>
  <c r="Z42" i="42"/>
  <c r="AJ87" i="42"/>
  <c r="AA87" i="42"/>
  <c r="AI87" i="42"/>
  <c r="AE87" i="42"/>
  <c r="AN87" i="42"/>
  <c r="AJ74" i="41"/>
  <c r="AC74" i="41"/>
  <c r="AH74" i="41"/>
  <c r="AG74" i="41"/>
  <c r="AC166" i="23"/>
  <c r="AD166" i="23"/>
  <c r="AF166" i="23"/>
  <c r="AH166" i="23"/>
  <c r="AE166" i="23"/>
  <c r="AH12" i="41"/>
  <c r="Y12" i="41"/>
  <c r="AB12" i="41"/>
  <c r="AN12" i="41"/>
  <c r="AF12" i="41"/>
  <c r="AB3" i="42"/>
  <c r="AA136" i="40"/>
  <c r="AE136" i="40"/>
  <c r="AO136" i="40"/>
  <c r="AD136" i="40"/>
  <c r="Y59" i="41"/>
  <c r="AA59" i="41"/>
  <c r="AH59" i="41"/>
  <c r="AD59" i="41"/>
  <c r="AJ171" i="40"/>
  <c r="AC171" i="40"/>
  <c r="AM171" i="40"/>
  <c r="Y171" i="40"/>
  <c r="AN61" i="40"/>
  <c r="AH61" i="40"/>
  <c r="AF61" i="40"/>
  <c r="AG61" i="40"/>
  <c r="AA83" i="41"/>
  <c r="AD83" i="41"/>
  <c r="Y83" i="41"/>
  <c r="AI83" i="41"/>
  <c r="AA118" i="41"/>
  <c r="Z118" i="41"/>
  <c r="AJ118" i="41"/>
  <c r="Y118" i="41"/>
  <c r="W150" i="23"/>
  <c r="AH150" i="23"/>
  <c r="X100" i="41"/>
  <c r="AL100" i="41"/>
  <c r="AB100" i="41"/>
  <c r="AJ100" i="41"/>
  <c r="Y81" i="23"/>
  <c r="AC81" i="23"/>
  <c r="AI81" i="23"/>
  <c r="Z81" i="23"/>
  <c r="AH81" i="23"/>
  <c r="AF17" i="23"/>
  <c r="AA17" i="23"/>
  <c r="Y17" i="23"/>
  <c r="X17" i="23"/>
  <c r="AG17" i="23"/>
  <c r="AC157" i="23"/>
  <c r="AG157" i="23"/>
  <c r="AI157" i="23"/>
  <c r="AD157" i="23"/>
  <c r="AN157" i="23"/>
  <c r="AJ49" i="28"/>
  <c r="AB49" i="28"/>
  <c r="AE49" i="28"/>
  <c r="AI49" i="28"/>
  <c r="X49" i="28"/>
  <c r="AJ153" i="23"/>
  <c r="W153" i="23"/>
  <c r="AL153" i="23"/>
  <c r="AO153" i="23"/>
  <c r="AJ33" i="28"/>
  <c r="AL33" i="28"/>
  <c r="AM33" i="28"/>
  <c r="AC33" i="28"/>
  <c r="X33" i="28"/>
  <c r="AE106" i="28"/>
  <c r="AL106" i="28"/>
  <c r="Y106" i="28"/>
  <c r="X106" i="28"/>
  <c r="AJ114" i="28"/>
  <c r="X114" i="28"/>
  <c r="AE114" i="28"/>
  <c r="AK114" i="28"/>
  <c r="AG21" i="28"/>
  <c r="AF21" i="28"/>
  <c r="AH21" i="28"/>
  <c r="X21" i="28"/>
  <c r="Z150" i="28"/>
  <c r="AB150" i="28"/>
  <c r="AH150" i="28"/>
  <c r="AJ150" i="28"/>
  <c r="AK150" i="28"/>
  <c r="AH56" i="42"/>
  <c r="AA56" i="42"/>
  <c r="AM56" i="42"/>
  <c r="AF56" i="42"/>
  <c r="AF99" i="23"/>
  <c r="Y99" i="23"/>
  <c r="AG99" i="23"/>
  <c r="Z99" i="23"/>
  <c r="AK99" i="23"/>
  <c r="AK120" i="28"/>
  <c r="Z120" i="28"/>
  <c r="AH120" i="28"/>
  <c r="AO120" i="28"/>
  <c r="X120" i="28"/>
  <c r="AJ171" i="28"/>
  <c r="AN171" i="28"/>
  <c r="AB171" i="28"/>
  <c r="AK171" i="28"/>
  <c r="AM13" i="42"/>
  <c r="AI13" i="42"/>
  <c r="AA13" i="42"/>
  <c r="W13" i="42"/>
  <c r="AJ70" i="41"/>
  <c r="AO91" i="40"/>
  <c r="AH91" i="40"/>
  <c r="AN91" i="40"/>
  <c r="AG91" i="40"/>
  <c r="AE91" i="40"/>
  <c r="AL167" i="40"/>
  <c r="AO167" i="40"/>
  <c r="AJ167" i="40"/>
  <c r="AG167" i="40"/>
  <c r="W167" i="40"/>
  <c r="Z46" i="40"/>
  <c r="X46" i="40"/>
  <c r="W46" i="40"/>
  <c r="AF46" i="40"/>
  <c r="AO46" i="40"/>
  <c r="AC78" i="40"/>
  <c r="Y78" i="40"/>
  <c r="AE78" i="40"/>
  <c r="AK78" i="40"/>
  <c r="AH78" i="40"/>
  <c r="W166" i="40"/>
  <c r="X166" i="40"/>
  <c r="AN166" i="40"/>
  <c r="AF166" i="40"/>
  <c r="AC166" i="40"/>
  <c r="W164" i="40"/>
  <c r="AO164" i="40"/>
  <c r="Y164" i="40"/>
  <c r="AI164" i="40"/>
  <c r="Y67" i="40"/>
  <c r="AD67" i="40"/>
  <c r="AE67" i="40"/>
  <c r="AI67" i="40"/>
  <c r="X79" i="40"/>
  <c r="AE79" i="40"/>
  <c r="AF79" i="40"/>
  <c r="W79" i="40"/>
  <c r="AG79" i="40"/>
  <c r="Z53" i="42"/>
  <c r="AJ53" i="42"/>
  <c r="AF53" i="42"/>
  <c r="AE53" i="42"/>
  <c r="AB170" i="40"/>
  <c r="AO170" i="40"/>
  <c r="Z170" i="40"/>
  <c r="AD170" i="40"/>
  <c r="AI92" i="40"/>
  <c r="AO92" i="40"/>
  <c r="AE92" i="40"/>
  <c r="AH92" i="40"/>
  <c r="AD92" i="40"/>
  <c r="AK121" i="42"/>
  <c r="AL121" i="42"/>
  <c r="AI121" i="42"/>
  <c r="AE121" i="42"/>
  <c r="X39" i="23"/>
  <c r="AH39" i="23"/>
  <c r="AO39" i="23"/>
  <c r="AJ39" i="23"/>
  <c r="Z91" i="28"/>
  <c r="AO91" i="28"/>
  <c r="Y91" i="28"/>
  <c r="AA91" i="28"/>
  <c r="AE91" i="28"/>
  <c r="AH32" i="41"/>
  <c r="AK32" i="41"/>
  <c r="Y32" i="41"/>
  <c r="Z32" i="41"/>
  <c r="X32" i="41"/>
  <c r="AK97" i="23"/>
  <c r="Y97" i="23"/>
  <c r="W97" i="23"/>
  <c r="AB97" i="23"/>
  <c r="AM97" i="23"/>
  <c r="AM146" i="41"/>
  <c r="AL146" i="41"/>
  <c r="AD146" i="41"/>
  <c r="AO146" i="41"/>
  <c r="AM111" i="40"/>
  <c r="AA111" i="40"/>
  <c r="AD111" i="40"/>
  <c r="AN111" i="40"/>
  <c r="AI111" i="40"/>
  <c r="AH26" i="42"/>
  <c r="AO26" i="42"/>
  <c r="AD26" i="42"/>
  <c r="AF26" i="42"/>
  <c r="AL26" i="42"/>
  <c r="AI161" i="28"/>
  <c r="AA161" i="28"/>
  <c r="AO161" i="28"/>
  <c r="Z161" i="28"/>
  <c r="X25" i="23"/>
  <c r="AF25" i="23"/>
  <c r="AA25" i="23"/>
  <c r="W25" i="23"/>
  <c r="AO127" i="23"/>
  <c r="AJ127" i="23"/>
  <c r="AG127" i="23"/>
  <c r="AN127" i="23"/>
  <c r="W162" i="28"/>
  <c r="AF162" i="28"/>
  <c r="AN162" i="28"/>
  <c r="Y162" i="28"/>
  <c r="AB104" i="28"/>
  <c r="AC104" i="28"/>
  <c r="AJ104" i="28"/>
  <c r="AO104" i="28"/>
  <c r="Y59" i="28"/>
  <c r="AA59" i="28"/>
  <c r="W59" i="28"/>
  <c r="AI59" i="28"/>
  <c r="AC37" i="41"/>
  <c r="X37" i="41"/>
  <c r="W37" i="41"/>
  <c r="Z37" i="41"/>
  <c r="AE85" i="23"/>
  <c r="AI85" i="23"/>
  <c r="AF85" i="23"/>
  <c r="AJ85" i="23"/>
  <c r="AM2" i="28"/>
  <c r="AN2" i="28"/>
  <c r="AE2" i="28"/>
  <c r="AG2" i="28"/>
  <c r="AF2" i="28"/>
  <c r="AD158" i="23"/>
  <c r="W158" i="23"/>
  <c r="AG158" i="23"/>
  <c r="X158" i="23"/>
  <c r="AJ24" i="23"/>
  <c r="AC24" i="23"/>
  <c r="AH24" i="23"/>
  <c r="AA24" i="23"/>
  <c r="AM24" i="23"/>
  <c r="W87" i="28"/>
  <c r="Z87" i="28"/>
  <c r="AA87" i="28"/>
  <c r="AO87" i="28"/>
  <c r="AN177" i="28"/>
  <c r="Z177" i="28"/>
  <c r="AC177" i="28"/>
  <c r="Y177" i="28"/>
  <c r="AG54" i="23"/>
  <c r="AN54" i="23"/>
  <c r="AJ54" i="23"/>
  <c r="AE54" i="23"/>
  <c r="AL8" i="28"/>
  <c r="AF8" i="28"/>
  <c r="AA8" i="28"/>
  <c r="AC8" i="28"/>
  <c r="AD132" i="40"/>
  <c r="AG132" i="40"/>
  <c r="AB132" i="40"/>
  <c r="AN132" i="40"/>
  <c r="Z132" i="40"/>
  <c r="AC93" i="23"/>
  <c r="AG93" i="23"/>
  <c r="AN93" i="23"/>
  <c r="AB93" i="23"/>
  <c r="AJ81" i="28"/>
  <c r="AA81" i="28"/>
  <c r="AF81" i="28"/>
  <c r="AH81" i="28"/>
  <c r="AH131" i="23"/>
  <c r="W131" i="23"/>
  <c r="AK131" i="23"/>
  <c r="AB131" i="23"/>
  <c r="AO131" i="23"/>
  <c r="AC50" i="23"/>
  <c r="AA50" i="23"/>
  <c r="AI50" i="23"/>
  <c r="AG50" i="23"/>
  <c r="AJ50" i="23"/>
  <c r="AA169" i="23"/>
  <c r="AN169" i="23"/>
  <c r="AD169" i="23"/>
  <c r="AF169" i="23"/>
  <c r="AK169" i="23"/>
  <c r="AO151" i="23"/>
  <c r="AB151" i="23"/>
  <c r="AJ151" i="23"/>
  <c r="AL151" i="23"/>
  <c r="AN151" i="23"/>
  <c r="Z132" i="28"/>
  <c r="Y132" i="28"/>
  <c r="AE132" i="28"/>
  <c r="W132" i="28"/>
  <c r="AD132" i="28"/>
  <c r="AD61" i="28"/>
  <c r="AG61" i="28"/>
  <c r="X61" i="28"/>
  <c r="AM61" i="28"/>
  <c r="AI154" i="28"/>
  <c r="AF154" i="28"/>
  <c r="AK154" i="28"/>
  <c r="AL154" i="28"/>
  <c r="AG64" i="28"/>
  <c r="AN64" i="28"/>
  <c r="AD64" i="28"/>
  <c r="AL64" i="28"/>
  <c r="AD84" i="23"/>
  <c r="Z84" i="23"/>
  <c r="Y84" i="23"/>
  <c r="AJ84" i="23"/>
  <c r="AK84" i="23"/>
  <c r="Z124" i="41"/>
  <c r="AJ124" i="41"/>
  <c r="AI124" i="41"/>
  <c r="AL124" i="41"/>
  <c r="AC128" i="42"/>
  <c r="AO128" i="42"/>
  <c r="AM104" i="41"/>
  <c r="AB104" i="41"/>
  <c r="AN104" i="41"/>
  <c r="Z104" i="41"/>
  <c r="AI104" i="41"/>
  <c r="AH4" i="40"/>
  <c r="AC4" i="40"/>
  <c r="AJ4" i="40"/>
  <c r="AK4" i="40"/>
  <c r="AO141" i="40"/>
  <c r="X141" i="40"/>
  <c r="AN141" i="40"/>
  <c r="AF141" i="40"/>
  <c r="AI141" i="40"/>
  <c r="AH33" i="40"/>
  <c r="X33" i="40"/>
  <c r="AI33" i="40"/>
  <c r="AB33" i="40"/>
  <c r="AA33" i="40"/>
  <c r="AN153" i="41"/>
  <c r="AL153" i="41"/>
  <c r="AA153" i="41"/>
  <c r="W153" i="41"/>
  <c r="AI106" i="40"/>
  <c r="X106" i="40"/>
  <c r="AL106" i="40"/>
  <c r="AJ106" i="40"/>
  <c r="AG106" i="40"/>
  <c r="AC148" i="40"/>
  <c r="AL148" i="40"/>
  <c r="AO148" i="40"/>
  <c r="AH148" i="40"/>
  <c r="AC34" i="40"/>
  <c r="AK34" i="40"/>
  <c r="AH34" i="40"/>
  <c r="Z34" i="40"/>
  <c r="AH173" i="40"/>
  <c r="X173" i="40"/>
  <c r="AL173" i="40"/>
  <c r="AI173" i="40"/>
  <c r="AB173" i="40"/>
  <c r="X172" i="41"/>
  <c r="AJ172" i="41"/>
  <c r="AO172" i="41"/>
  <c r="AC172" i="41"/>
  <c r="AE22" i="40"/>
  <c r="AD22" i="40"/>
  <c r="AA22" i="40"/>
  <c r="AK22" i="40"/>
  <c r="X157" i="42"/>
  <c r="AC157" i="42"/>
  <c r="AE157" i="42"/>
  <c r="AD157" i="42"/>
  <c r="AK15" i="42"/>
  <c r="AL15" i="42"/>
  <c r="AH15" i="42"/>
  <c r="AA15" i="42"/>
  <c r="AD135" i="23"/>
  <c r="AL135" i="23"/>
  <c r="AO135" i="23"/>
  <c r="W135" i="23"/>
  <c r="AK84" i="41"/>
  <c r="AB84" i="41"/>
  <c r="Z84" i="41"/>
  <c r="AG84" i="41"/>
  <c r="AK2" i="23"/>
  <c r="Y2" i="23"/>
  <c r="AB2" i="23"/>
  <c r="AC2" i="23"/>
  <c r="AA78" i="23"/>
  <c r="W78" i="23"/>
  <c r="AF78" i="23"/>
  <c r="AB78" i="23"/>
  <c r="AJ83" i="42"/>
  <c r="AN83" i="42"/>
  <c r="AD83" i="42"/>
  <c r="AM83" i="42"/>
  <c r="AH83" i="42"/>
  <c r="AG128" i="28"/>
  <c r="AD128" i="28"/>
  <c r="AN128" i="28"/>
  <c r="AF128" i="28"/>
  <c r="W133" i="28"/>
  <c r="AC133" i="28"/>
  <c r="AH133" i="28"/>
  <c r="AI133" i="28"/>
  <c r="AD133" i="28"/>
  <c r="AK18" i="28"/>
  <c r="AB18" i="28"/>
  <c r="AE18" i="28"/>
  <c r="AN18" i="28"/>
  <c r="AH18" i="28"/>
  <c r="AE48" i="28"/>
  <c r="AJ48" i="28"/>
  <c r="Z48" i="28"/>
  <c r="AL48" i="28"/>
  <c r="AE138" i="28"/>
  <c r="AN138" i="28"/>
  <c r="X138" i="28"/>
  <c r="Y138" i="28"/>
  <c r="AB138" i="28"/>
  <c r="W125" i="41"/>
  <c r="AC125" i="41"/>
  <c r="AK125" i="41"/>
  <c r="AI125" i="41"/>
  <c r="Y125" i="41"/>
  <c r="X115" i="28"/>
  <c r="AM115" i="28"/>
  <c r="AO115" i="28"/>
  <c r="AC115" i="28"/>
  <c r="AM108" i="28"/>
  <c r="Z108" i="28"/>
  <c r="AJ108" i="28"/>
  <c r="AC108" i="28"/>
  <c r="AD107" i="28"/>
  <c r="AO107" i="28"/>
  <c r="AM107" i="28"/>
  <c r="AJ107" i="28"/>
  <c r="AB107" i="28"/>
  <c r="AC108" i="41"/>
  <c r="AA108" i="41"/>
  <c r="AK108" i="41"/>
  <c r="AE108" i="41"/>
  <c r="AI108" i="41"/>
  <c r="AJ121" i="40"/>
  <c r="AD121" i="40"/>
  <c r="X121" i="40"/>
  <c r="AO121" i="40"/>
  <c r="AA121" i="40"/>
  <c r="AM38" i="41"/>
  <c r="AO38" i="41"/>
  <c r="AH38" i="41"/>
  <c r="AL38" i="41"/>
  <c r="AK38" i="41"/>
  <c r="X137" i="41"/>
  <c r="W137" i="41"/>
  <c r="AH137" i="41"/>
  <c r="AE137" i="41"/>
  <c r="AD160" i="41"/>
  <c r="AI160" i="41"/>
  <c r="AC160" i="41"/>
  <c r="AH160" i="41"/>
  <c r="AO90" i="42"/>
  <c r="AL90" i="42"/>
  <c r="AK90" i="42"/>
  <c r="AG90" i="42"/>
  <c r="Z90" i="42"/>
  <c r="X92" i="23"/>
  <c r="AJ92" i="23"/>
  <c r="AN92" i="23"/>
  <c r="AH92" i="23"/>
  <c r="AF92" i="23"/>
  <c r="Y141" i="41"/>
  <c r="AD141" i="41"/>
  <c r="AA141" i="41"/>
  <c r="AM141" i="41"/>
  <c r="AE30" i="41"/>
  <c r="X30" i="41"/>
  <c r="AK30" i="41"/>
  <c r="AN30" i="41"/>
  <c r="AL60" i="23"/>
  <c r="W60" i="23"/>
  <c r="AD60" i="23"/>
  <c r="AI60" i="23"/>
  <c r="AJ60" i="23"/>
  <c r="W129" i="42"/>
  <c r="AN129" i="42"/>
  <c r="AI129" i="42"/>
  <c r="AF129" i="42"/>
  <c r="AC129" i="42"/>
  <c r="AI9" i="28"/>
  <c r="AN9" i="28"/>
  <c r="Y9" i="28"/>
  <c r="AF9" i="28"/>
  <c r="AE9" i="28"/>
  <c r="AA20" i="28"/>
  <c r="AG20" i="28"/>
  <c r="AB20" i="28"/>
  <c r="AD20" i="28"/>
  <c r="Z20" i="28"/>
  <c r="W175" i="42"/>
  <c r="AL175" i="42"/>
  <c r="AD175" i="42"/>
  <c r="Z175" i="42"/>
  <c r="AH151" i="40"/>
  <c r="AG151" i="40"/>
  <c r="AA151" i="40"/>
  <c r="Y151" i="40"/>
  <c r="AI151" i="40"/>
  <c r="AJ24" i="40"/>
  <c r="AD24" i="40"/>
  <c r="AH24" i="40"/>
  <c r="AF24" i="40"/>
  <c r="AO24" i="40"/>
  <c r="AI61" i="42"/>
  <c r="AL61" i="42"/>
  <c r="AO61" i="42"/>
  <c r="AK61" i="42"/>
  <c r="AH16" i="40"/>
  <c r="AD16" i="40"/>
  <c r="Z16" i="40"/>
  <c r="AC16" i="40"/>
  <c r="AC90" i="41"/>
  <c r="AE90" i="41"/>
  <c r="AF90" i="41"/>
  <c r="AK90" i="41"/>
  <c r="AD90" i="41"/>
  <c r="AJ144" i="41"/>
  <c r="AB144" i="41"/>
  <c r="AH144" i="41"/>
  <c r="AN144" i="41"/>
  <c r="Y144" i="41"/>
  <c r="AF107" i="41"/>
  <c r="AJ107" i="41"/>
  <c r="Y107" i="41"/>
  <c r="AK107" i="41"/>
  <c r="AH107" i="41"/>
  <c r="X53" i="40"/>
  <c r="AC53" i="40"/>
  <c r="AI53" i="40"/>
  <c r="AJ53" i="40"/>
  <c r="Z53" i="40"/>
  <c r="AF147" i="23"/>
  <c r="AA147" i="23"/>
  <c r="Z147" i="23"/>
  <c r="X147" i="23"/>
  <c r="AH147" i="23"/>
  <c r="AE114" i="23"/>
  <c r="AD114" i="23"/>
  <c r="W114" i="23"/>
  <c r="AO114" i="23"/>
  <c r="Y114" i="23"/>
  <c r="AA116" i="40"/>
  <c r="W116" i="40"/>
  <c r="AI116" i="40"/>
  <c r="Y116" i="40"/>
  <c r="AH116" i="40"/>
  <c r="W89" i="28"/>
  <c r="AL89" i="28"/>
  <c r="AK89" i="28"/>
  <c r="AN89" i="28"/>
  <c r="AF89" i="28"/>
  <c r="AF13" i="23"/>
  <c r="AG13" i="23"/>
  <c r="Y13" i="23"/>
  <c r="AB13" i="23"/>
  <c r="AE13" i="23"/>
  <c r="AI71" i="23"/>
  <c r="AG71" i="23"/>
  <c r="AA71" i="23"/>
  <c r="AL71" i="23"/>
  <c r="Y71" i="23"/>
  <c r="AA69" i="28"/>
  <c r="AJ69" i="28"/>
  <c r="AG69" i="28"/>
  <c r="AI69" i="28"/>
  <c r="AC69" i="28"/>
  <c r="W177" i="23"/>
  <c r="AM177" i="23"/>
  <c r="AF177" i="23"/>
  <c r="AC177" i="23"/>
  <c r="AB177" i="23"/>
  <c r="Y57" i="42"/>
  <c r="AG57" i="42"/>
  <c r="AK57" i="42"/>
  <c r="AO57" i="42"/>
  <c r="Y58" i="42"/>
  <c r="AA58" i="42"/>
  <c r="AH58" i="42"/>
  <c r="AJ58" i="42"/>
  <c r="W58" i="42"/>
  <c r="AL22" i="23"/>
  <c r="AI22" i="23"/>
  <c r="AM22" i="23"/>
  <c r="AO22" i="23"/>
  <c r="Z22" i="23"/>
  <c r="AA164" i="42"/>
  <c r="W164" i="42"/>
  <c r="AG164" i="42"/>
  <c r="AM164" i="42"/>
  <c r="Z164" i="42"/>
  <c r="AO36" i="41"/>
  <c r="Y36" i="41"/>
  <c r="W36" i="41"/>
  <c r="AN36" i="41"/>
  <c r="Z36" i="41"/>
  <c r="AD110" i="28"/>
  <c r="X110" i="28"/>
  <c r="AC110" i="28"/>
  <c r="AB110" i="28"/>
  <c r="AJ110" i="28"/>
  <c r="AN55" i="41"/>
  <c r="Z55" i="41"/>
  <c r="AL55" i="41"/>
  <c r="AA55" i="41"/>
  <c r="AF55" i="41"/>
  <c r="Y109" i="23"/>
  <c r="W109" i="23"/>
  <c r="X109" i="23"/>
  <c r="AG109" i="23"/>
  <c r="AA109" i="23"/>
  <c r="AM126" i="23"/>
  <c r="AN126" i="23"/>
  <c r="Z126" i="23"/>
  <c r="AH126" i="23"/>
  <c r="AO126" i="23"/>
  <c r="AO152" i="23"/>
  <c r="AM152" i="23"/>
  <c r="AI152" i="23"/>
  <c r="AL152" i="23"/>
  <c r="W152" i="23"/>
  <c r="AH21" i="41"/>
  <c r="AE21" i="41"/>
  <c r="AJ21" i="41"/>
  <c r="X21" i="41"/>
  <c r="AD21" i="41"/>
  <c r="AE28" i="41"/>
  <c r="Y28" i="41"/>
  <c r="AL58" i="24"/>
  <c r="Y58" i="24"/>
  <c r="AD58" i="24"/>
  <c r="W58" i="24"/>
  <c r="AJ58" i="24"/>
  <c r="AI50" i="28"/>
  <c r="AA50" i="28"/>
  <c r="AO50" i="28"/>
  <c r="AC50" i="28"/>
  <c r="AL50" i="28"/>
  <c r="AO32" i="23"/>
  <c r="AN32" i="23"/>
  <c r="X32" i="23"/>
  <c r="AK32" i="23"/>
  <c r="AD32" i="23"/>
  <c r="Z96" i="42"/>
  <c r="W96" i="42"/>
  <c r="AB96" i="42"/>
  <c r="AA96" i="42"/>
  <c r="AE96" i="42"/>
  <c r="AJ171" i="42"/>
  <c r="AN168" i="40"/>
  <c r="AO168" i="40"/>
  <c r="AD168" i="40"/>
  <c r="AF168" i="40"/>
  <c r="AC168" i="40"/>
  <c r="AL119" i="28"/>
  <c r="AK119" i="28"/>
  <c r="AA119" i="28"/>
  <c r="AE119" i="28"/>
  <c r="Z119" i="28"/>
  <c r="Z50" i="41"/>
  <c r="AL50" i="41"/>
  <c r="AK50" i="41"/>
  <c r="AO50" i="41"/>
  <c r="AJ50" i="41"/>
  <c r="AO44" i="40"/>
  <c r="AK44" i="40"/>
  <c r="AF44" i="40"/>
  <c r="AE44" i="40"/>
  <c r="Z44" i="40"/>
  <c r="AM36" i="40"/>
  <c r="AH36" i="40"/>
  <c r="AL36" i="40"/>
  <c r="AN36" i="40"/>
  <c r="AK36" i="40"/>
  <c r="AB19" i="42"/>
  <c r="Z19" i="42"/>
  <c r="AD116" i="23"/>
  <c r="W116" i="23"/>
  <c r="AC116" i="23"/>
  <c r="AM116" i="23"/>
  <c r="AL116" i="23"/>
  <c r="AJ29" i="40"/>
  <c r="Y29" i="40"/>
  <c r="X29" i="40"/>
  <c r="AH29" i="40"/>
  <c r="AB29" i="40"/>
  <c r="C26" i="21"/>
  <c r="I26" i="21"/>
  <c r="K26" i="21"/>
  <c r="G26" i="21"/>
  <c r="E26" i="21"/>
  <c r="F26" i="21"/>
  <c r="J26" i="21"/>
  <c r="H26" i="21"/>
  <c r="U26" i="21"/>
  <c r="T26" i="21"/>
  <c r="Q26" i="21"/>
  <c r="R26" i="21"/>
  <c r="D26" i="21"/>
  <c r="S26" i="21"/>
  <c r="AL174" i="24"/>
  <c r="AB174" i="24"/>
  <c r="AH174" i="24"/>
  <c r="AN174" i="24"/>
  <c r="AK174" i="24"/>
  <c r="AC174" i="24"/>
  <c r="AJ174" i="24"/>
  <c r="AF174" i="24"/>
  <c r="AI174" i="24"/>
  <c r="AD174" i="24"/>
  <c r="Y174" i="24"/>
  <c r="AA174" i="24"/>
  <c r="W174" i="24"/>
  <c r="X174" i="24"/>
  <c r="Z174" i="24"/>
  <c r="AE174" i="24"/>
  <c r="AO174" i="24"/>
  <c r="AM174" i="24"/>
  <c r="AG174" i="24"/>
  <c r="J10" i="25"/>
  <c r="D10" i="25"/>
  <c r="I10" i="25"/>
  <c r="P10" i="25"/>
  <c r="T10" i="25"/>
  <c r="H10" i="25"/>
  <c r="U10" i="25"/>
  <c r="F10" i="25"/>
  <c r="G10" i="25"/>
  <c r="C10" i="25"/>
  <c r="S10" i="25"/>
  <c r="E10" i="25"/>
  <c r="O10" i="25"/>
  <c r="N10" i="25"/>
  <c r="Q10" i="25"/>
  <c r="R10" i="25"/>
  <c r="M10" i="25"/>
  <c r="K10" i="25"/>
  <c r="Q149" i="25"/>
  <c r="G149" i="25"/>
  <c r="K149" i="25"/>
  <c r="S149" i="25"/>
  <c r="M149" i="25"/>
  <c r="R149" i="25"/>
  <c r="N149" i="25"/>
  <c r="I149" i="25"/>
  <c r="C149" i="25"/>
  <c r="E149" i="25"/>
  <c r="D149" i="25"/>
  <c r="U149" i="25"/>
  <c r="J149" i="25"/>
  <c r="O149" i="25"/>
  <c r="H149" i="25"/>
  <c r="P149" i="25"/>
  <c r="T149" i="25"/>
  <c r="F149" i="25"/>
  <c r="F4" i="25"/>
  <c r="C4" i="25"/>
  <c r="D4" i="25"/>
  <c r="R4" i="25"/>
  <c r="O4" i="25"/>
  <c r="G4" i="25"/>
  <c r="H4" i="25"/>
  <c r="P4" i="25"/>
  <c r="E4" i="25"/>
  <c r="J4" i="25"/>
  <c r="N4" i="25"/>
  <c r="T4" i="25"/>
  <c r="I4" i="25"/>
  <c r="S4" i="25"/>
  <c r="M4" i="25"/>
  <c r="K4" i="25"/>
  <c r="U4" i="25"/>
  <c r="Q4" i="25"/>
  <c r="F64" i="26"/>
  <c r="E64" i="26"/>
  <c r="T64" i="26"/>
  <c r="R64" i="26"/>
  <c r="I64" i="26"/>
  <c r="G64" i="26"/>
  <c r="C64" i="26"/>
  <c r="J64" i="26"/>
  <c r="M64" i="26"/>
  <c r="O64" i="26"/>
  <c r="H64" i="26"/>
  <c r="S64" i="26"/>
  <c r="N64" i="26"/>
  <c r="K64" i="26"/>
  <c r="P64" i="26"/>
  <c r="D64" i="26"/>
  <c r="U64" i="26"/>
  <c r="Q64" i="26"/>
  <c r="E96" i="25"/>
  <c r="I96" i="25"/>
  <c r="G96" i="25"/>
  <c r="R96" i="25"/>
  <c r="M96" i="25"/>
  <c r="P96" i="25"/>
  <c r="F96" i="25"/>
  <c r="D96" i="25"/>
  <c r="K96" i="25"/>
  <c r="H96" i="25"/>
  <c r="C96" i="25"/>
  <c r="U96" i="25"/>
  <c r="O96" i="25"/>
  <c r="J96" i="25"/>
  <c r="Q96" i="25"/>
  <c r="T96" i="25"/>
  <c r="S96" i="25"/>
  <c r="N96" i="25"/>
  <c r="H145" i="25"/>
  <c r="E145" i="25"/>
  <c r="F145" i="25"/>
  <c r="J145" i="25"/>
  <c r="C145" i="25"/>
  <c r="G145" i="25"/>
  <c r="D145" i="25"/>
  <c r="Q145" i="25"/>
  <c r="M145" i="25"/>
  <c r="K145" i="25"/>
  <c r="I145" i="25"/>
  <c r="U145" i="25"/>
  <c r="T145" i="25"/>
  <c r="P145" i="25"/>
  <c r="N145" i="25"/>
  <c r="O145" i="25"/>
  <c r="R145" i="25"/>
  <c r="S145" i="25"/>
  <c r="J95" i="27"/>
  <c r="E95" i="27"/>
  <c r="G95" i="27"/>
  <c r="C95" i="27"/>
  <c r="I95" i="27"/>
  <c r="D95" i="27"/>
  <c r="K95" i="27"/>
  <c r="H95" i="27"/>
  <c r="U95" i="27"/>
  <c r="S95" i="27"/>
  <c r="O95" i="27"/>
  <c r="M95" i="27"/>
  <c r="Q95" i="27"/>
  <c r="T95" i="27"/>
  <c r="N95" i="27"/>
  <c r="R95" i="27"/>
  <c r="P95" i="27"/>
  <c r="G140" i="27"/>
  <c r="H140" i="27"/>
  <c r="K140" i="27"/>
  <c r="M140" i="27"/>
  <c r="E140" i="27"/>
  <c r="D140" i="27"/>
  <c r="F140" i="27"/>
  <c r="I140" i="27"/>
  <c r="J140" i="27"/>
  <c r="C140" i="27"/>
  <c r="P140" i="27"/>
  <c r="N140" i="27"/>
  <c r="S140" i="27"/>
  <c r="R140" i="27"/>
  <c r="O140" i="27"/>
  <c r="T140" i="27"/>
  <c r="Q140" i="27"/>
  <c r="U140" i="27"/>
  <c r="E122" i="27"/>
  <c r="F122" i="27"/>
  <c r="H122" i="27"/>
  <c r="G122" i="27"/>
  <c r="C122" i="27"/>
  <c r="D122" i="27"/>
  <c r="J122" i="27"/>
  <c r="K122" i="27"/>
  <c r="O122" i="27"/>
  <c r="P122" i="27"/>
  <c r="N122" i="27"/>
  <c r="I122" i="27"/>
  <c r="S122" i="27"/>
  <c r="R122" i="27"/>
  <c r="U122" i="27"/>
  <c r="Q122" i="27"/>
  <c r="M122" i="27"/>
  <c r="T122" i="27"/>
  <c r="C176" i="27"/>
  <c r="G176" i="27"/>
  <c r="E176" i="27"/>
  <c r="H176" i="27"/>
  <c r="J176" i="27"/>
  <c r="I176" i="27"/>
  <c r="D176" i="27"/>
  <c r="F176" i="27"/>
  <c r="K176" i="27"/>
  <c r="N176" i="27"/>
  <c r="S176" i="27"/>
  <c r="U176" i="27"/>
  <c r="R176" i="27"/>
  <c r="Q176" i="27"/>
  <c r="P176" i="27"/>
  <c r="O176" i="27"/>
  <c r="T176" i="27"/>
  <c r="M176" i="27"/>
  <c r="G4" i="27"/>
  <c r="J4" i="27"/>
  <c r="H4" i="27"/>
  <c r="I4" i="27"/>
  <c r="D4" i="27"/>
  <c r="C4" i="27"/>
  <c r="F4" i="27"/>
  <c r="K4" i="27"/>
  <c r="E4" i="27"/>
  <c r="P4" i="27"/>
  <c r="Q4" i="27"/>
  <c r="M4" i="27"/>
  <c r="R4" i="27"/>
  <c r="N4" i="27"/>
  <c r="U4" i="27"/>
  <c r="T4" i="27"/>
  <c r="O4" i="27"/>
  <c r="S4" i="27"/>
  <c r="D105" i="27"/>
  <c r="I105" i="27"/>
  <c r="F105" i="27"/>
  <c r="H105" i="27"/>
  <c r="G105" i="27"/>
  <c r="C105" i="27"/>
  <c r="E105" i="27"/>
  <c r="J105" i="27"/>
  <c r="K105" i="27"/>
  <c r="P105" i="27"/>
  <c r="S105" i="27"/>
  <c r="Q105" i="27"/>
  <c r="N105" i="27"/>
  <c r="R105" i="27"/>
  <c r="T105" i="27"/>
  <c r="O105" i="27"/>
  <c r="M105" i="27"/>
  <c r="U105" i="27"/>
  <c r="H111" i="27"/>
  <c r="J111" i="27"/>
  <c r="N111" i="27"/>
  <c r="I111" i="27"/>
  <c r="F111" i="27"/>
  <c r="C111" i="27"/>
  <c r="D111" i="27"/>
  <c r="K111" i="27"/>
  <c r="E111" i="27"/>
  <c r="P111" i="27"/>
  <c r="S111" i="27"/>
  <c r="R111" i="27"/>
  <c r="O111" i="27"/>
  <c r="G111" i="27"/>
  <c r="U111" i="27"/>
  <c r="T111" i="27"/>
  <c r="Q111" i="27"/>
  <c r="M111" i="27"/>
  <c r="F92" i="27"/>
  <c r="J92" i="27"/>
  <c r="K92" i="27"/>
  <c r="D92" i="27"/>
  <c r="H92" i="27"/>
  <c r="G92" i="27"/>
  <c r="I92" i="27"/>
  <c r="C92" i="27"/>
  <c r="E92" i="27"/>
  <c r="S92" i="27"/>
  <c r="M92" i="27"/>
  <c r="O92" i="27"/>
  <c r="T92" i="27"/>
  <c r="U92" i="27"/>
  <c r="P92" i="27"/>
  <c r="N92" i="27"/>
  <c r="Q92" i="27"/>
  <c r="R92" i="27"/>
  <c r="E170" i="27"/>
  <c r="I170" i="27"/>
  <c r="K170" i="27"/>
  <c r="J170" i="27"/>
  <c r="H170" i="27"/>
  <c r="F170" i="27"/>
  <c r="G170" i="27"/>
  <c r="C170" i="27"/>
  <c r="D170" i="27"/>
  <c r="U170" i="27"/>
  <c r="S170" i="27"/>
  <c r="T170" i="27"/>
  <c r="M170" i="27"/>
  <c r="Q170" i="27"/>
  <c r="N170" i="27"/>
  <c r="O170" i="27"/>
  <c r="R170" i="27"/>
  <c r="P170" i="27"/>
  <c r="E146" i="27"/>
  <c r="G146" i="27"/>
  <c r="K146" i="27"/>
  <c r="J146" i="27"/>
  <c r="M146" i="27"/>
  <c r="Q146" i="27"/>
  <c r="U146" i="27"/>
  <c r="R146" i="27"/>
  <c r="T146" i="27"/>
  <c r="P146" i="27"/>
  <c r="N146" i="27"/>
  <c r="S146" i="27"/>
  <c r="O146" i="27"/>
  <c r="C66" i="27"/>
  <c r="I66" i="27"/>
  <c r="F66" i="27"/>
  <c r="J66" i="27"/>
  <c r="K66" i="27"/>
  <c r="E66" i="27"/>
  <c r="D66" i="27"/>
  <c r="H66" i="27"/>
  <c r="M66" i="27"/>
  <c r="O66" i="27"/>
  <c r="Q66" i="27"/>
  <c r="P66" i="27"/>
  <c r="R66" i="27"/>
  <c r="T66" i="27"/>
  <c r="U66" i="27"/>
  <c r="N66" i="27"/>
  <c r="S66" i="27"/>
  <c r="K156" i="27"/>
  <c r="F156" i="27"/>
  <c r="C156" i="27"/>
  <c r="H156" i="27"/>
  <c r="G156" i="27"/>
  <c r="J156" i="27"/>
  <c r="E156" i="27"/>
  <c r="D156" i="27"/>
  <c r="Q156" i="27"/>
  <c r="T156" i="27"/>
  <c r="R156" i="27"/>
  <c r="S156" i="27"/>
  <c r="P156" i="27"/>
  <c r="I156" i="27"/>
  <c r="U156" i="27"/>
  <c r="O156" i="27"/>
  <c r="M156" i="27"/>
  <c r="N156" i="27"/>
  <c r="C119" i="27"/>
  <c r="I119" i="27"/>
  <c r="J119" i="27"/>
  <c r="H119" i="27"/>
  <c r="E119" i="27"/>
  <c r="G119" i="27"/>
  <c r="K119" i="27"/>
  <c r="D119" i="27"/>
  <c r="F119" i="27"/>
  <c r="O119" i="27"/>
  <c r="Q119" i="27"/>
  <c r="U119" i="27"/>
  <c r="M119" i="27"/>
  <c r="R119" i="27"/>
  <c r="S119" i="27"/>
  <c r="N119" i="27"/>
  <c r="T119" i="27"/>
  <c r="P119" i="27"/>
  <c r="J87" i="27"/>
  <c r="I87" i="27"/>
  <c r="C87" i="27"/>
  <c r="F87" i="27"/>
  <c r="E87" i="27"/>
  <c r="G87" i="27"/>
  <c r="D87" i="27"/>
  <c r="K87" i="27"/>
  <c r="H87" i="27"/>
  <c r="T87" i="27"/>
  <c r="S87" i="27"/>
  <c r="M87" i="27"/>
  <c r="P87" i="27"/>
  <c r="O87" i="27"/>
  <c r="N87" i="27"/>
  <c r="Q87" i="27"/>
  <c r="U87" i="27"/>
  <c r="R87" i="27"/>
  <c r="G6" i="27"/>
  <c r="I6" i="27"/>
  <c r="J6" i="27"/>
  <c r="D6" i="27"/>
  <c r="E6" i="27"/>
  <c r="F6" i="27"/>
  <c r="K6" i="27"/>
  <c r="C6" i="27"/>
  <c r="H6" i="27"/>
  <c r="M6" i="27"/>
  <c r="Q6" i="27"/>
  <c r="S6" i="27"/>
  <c r="T6" i="27"/>
  <c r="R6" i="27"/>
  <c r="O6" i="27"/>
  <c r="P6" i="27"/>
  <c r="N6" i="27"/>
  <c r="U6" i="27"/>
  <c r="E107" i="27"/>
  <c r="G107" i="27"/>
  <c r="H107" i="27"/>
  <c r="D107" i="27"/>
  <c r="J107" i="27"/>
  <c r="I107" i="27"/>
  <c r="C107" i="27"/>
  <c r="K107" i="27"/>
  <c r="F107" i="27"/>
  <c r="M107" i="27"/>
  <c r="S107" i="27"/>
  <c r="O107" i="27"/>
  <c r="Q107" i="27"/>
  <c r="R107" i="27"/>
  <c r="U107" i="27"/>
  <c r="N107" i="27"/>
  <c r="P107" i="27"/>
  <c r="T107" i="27"/>
  <c r="I65" i="27"/>
  <c r="C65" i="27"/>
  <c r="F65" i="27"/>
  <c r="J65" i="27"/>
  <c r="E65" i="27"/>
  <c r="H65" i="27"/>
  <c r="G65" i="27"/>
  <c r="K65" i="27"/>
  <c r="D65" i="27"/>
  <c r="U65" i="27"/>
  <c r="M65" i="27"/>
  <c r="R65" i="27"/>
  <c r="S65" i="27"/>
  <c r="T65" i="27"/>
  <c r="N65" i="27"/>
  <c r="P65" i="27"/>
  <c r="O65" i="27"/>
  <c r="Q65" i="27"/>
  <c r="H30" i="27"/>
  <c r="K30" i="27"/>
  <c r="F30" i="27"/>
  <c r="C30" i="27"/>
  <c r="D30" i="27"/>
  <c r="J30" i="27"/>
  <c r="E30" i="27"/>
  <c r="I30" i="27"/>
  <c r="G30" i="27"/>
  <c r="R30" i="27"/>
  <c r="M30" i="27"/>
  <c r="T30" i="27"/>
  <c r="O30" i="27"/>
  <c r="U30" i="27"/>
  <c r="N30" i="27"/>
  <c r="P30" i="27"/>
  <c r="S30" i="27"/>
  <c r="Q30" i="27"/>
  <c r="J36" i="27"/>
  <c r="F36" i="27"/>
  <c r="D36" i="27"/>
  <c r="H36" i="27"/>
  <c r="I36" i="27"/>
  <c r="E36" i="27"/>
  <c r="G36" i="27"/>
  <c r="C36" i="27"/>
  <c r="K36" i="27"/>
  <c r="O36" i="27"/>
  <c r="P36" i="27"/>
  <c r="U36" i="27"/>
  <c r="R36" i="27"/>
  <c r="N36" i="27"/>
  <c r="T36" i="27"/>
  <c r="M36" i="27"/>
  <c r="S36" i="27"/>
  <c r="Q36" i="27"/>
  <c r="G58" i="27"/>
  <c r="I146" i="27"/>
  <c r="AN29" i="24"/>
  <c r="AE29" i="24"/>
  <c r="W29" i="24"/>
  <c r="AB29" i="24"/>
  <c r="AD29" i="24"/>
  <c r="AO29" i="24"/>
  <c r="AG29" i="24"/>
  <c r="AL29" i="24"/>
  <c r="AH29" i="24"/>
  <c r="AF29" i="24"/>
  <c r="AJ29" i="24"/>
  <c r="AM29" i="24"/>
  <c r="Z29" i="24"/>
  <c r="AA29" i="24"/>
  <c r="AK29" i="24"/>
  <c r="Y29" i="24"/>
  <c r="AC29" i="24"/>
  <c r="X29" i="24"/>
  <c r="AC84" i="24"/>
  <c r="AG84" i="24"/>
  <c r="AD84" i="24"/>
  <c r="AN84" i="24"/>
  <c r="AA84" i="24"/>
  <c r="AH84" i="24"/>
  <c r="AL84" i="24"/>
  <c r="AM84" i="24"/>
  <c r="AJ84" i="24"/>
  <c r="W84" i="24"/>
  <c r="AO84" i="24"/>
  <c r="AE84" i="24"/>
  <c r="AF84" i="24"/>
  <c r="AK84" i="24"/>
  <c r="AI84" i="24"/>
  <c r="Y84" i="24"/>
  <c r="Z84" i="24"/>
  <c r="X84" i="24"/>
  <c r="AB122" i="24"/>
  <c r="AH122" i="24"/>
  <c r="AM122" i="24"/>
  <c r="AO122" i="24"/>
  <c r="Z122" i="24"/>
  <c r="AN122" i="24"/>
  <c r="AA122" i="24"/>
  <c r="X122" i="24"/>
  <c r="AD122" i="24"/>
  <c r="AG122" i="24"/>
  <c r="AK122" i="24"/>
  <c r="AF122" i="24"/>
  <c r="AI122" i="24"/>
  <c r="Y122" i="24"/>
  <c r="AJ122" i="24"/>
  <c r="AL122" i="24"/>
  <c r="AC122" i="24"/>
  <c r="W122" i="24"/>
  <c r="AE79" i="24"/>
  <c r="AL79" i="24"/>
  <c r="AI79" i="24"/>
  <c r="AM79" i="24"/>
  <c r="Z79" i="24"/>
  <c r="AC79" i="24"/>
  <c r="AG79" i="24"/>
  <c r="AF79" i="24"/>
  <c r="AB79" i="24"/>
  <c r="AN79" i="24"/>
  <c r="AA79" i="24"/>
  <c r="AH79" i="24"/>
  <c r="AJ79" i="24"/>
  <c r="W79" i="24"/>
  <c r="AD79" i="24"/>
  <c r="AO79" i="24"/>
  <c r="X79" i="24"/>
  <c r="AK79" i="24"/>
  <c r="Y33" i="24"/>
  <c r="AI33" i="24"/>
  <c r="AD33" i="24"/>
  <c r="AG33" i="24"/>
  <c r="X33" i="24"/>
  <c r="AA33" i="24"/>
  <c r="AO33" i="24"/>
  <c r="W33" i="24"/>
  <c r="AN33" i="24"/>
  <c r="AJ33" i="24"/>
  <c r="AK33" i="24"/>
  <c r="AM33" i="24"/>
  <c r="AE33" i="24"/>
  <c r="Z33" i="24"/>
  <c r="AD118" i="24"/>
  <c r="AC118" i="24"/>
  <c r="AB118" i="24"/>
  <c r="AO118" i="24"/>
  <c r="W118" i="24"/>
  <c r="AF118" i="24"/>
  <c r="AI118" i="24"/>
  <c r="Y118" i="24"/>
  <c r="AG118" i="24"/>
  <c r="AH118" i="24"/>
  <c r="AN118" i="24"/>
  <c r="AL118" i="24"/>
  <c r="AM118" i="24"/>
  <c r="Z118" i="24"/>
  <c r="AA118" i="24"/>
  <c r="Y51" i="24"/>
  <c r="AH51" i="24"/>
  <c r="AF51" i="24"/>
  <c r="Z51" i="24"/>
  <c r="AI51" i="24"/>
  <c r="X51" i="24"/>
  <c r="AC51" i="24"/>
  <c r="AD51" i="24"/>
  <c r="W51" i="24"/>
  <c r="AA51" i="24"/>
  <c r="AK51" i="24"/>
  <c r="AB51" i="24"/>
  <c r="AE51" i="24"/>
  <c r="AN51" i="24"/>
  <c r="AM51" i="24"/>
  <c r="AG51" i="24"/>
  <c r="AJ51" i="24"/>
  <c r="AK67" i="41"/>
  <c r="AH67" i="41"/>
  <c r="AG67" i="41"/>
  <c r="AF11" i="42"/>
  <c r="W11" i="42"/>
  <c r="AA19" i="40"/>
  <c r="AK148" i="42"/>
  <c r="AG148" i="42"/>
  <c r="AM148" i="42"/>
  <c r="AM105" i="42"/>
  <c r="AJ152" i="42"/>
  <c r="X127" i="42"/>
  <c r="AI127" i="42"/>
  <c r="Y6" i="42"/>
  <c r="AA6" i="42"/>
  <c r="AN33" i="42"/>
  <c r="Z33" i="42"/>
  <c r="Y110" i="42"/>
  <c r="AB110" i="42"/>
  <c r="AJ35" i="40"/>
  <c r="AF35" i="40"/>
  <c r="AF29" i="41"/>
  <c r="AM44" i="42"/>
  <c r="Y9" i="40"/>
  <c r="AH137" i="42"/>
  <c r="W137" i="42"/>
  <c r="W76" i="40"/>
  <c r="AN50" i="42"/>
  <c r="AO23" i="23"/>
  <c r="AI89" i="23"/>
  <c r="AE13" i="40"/>
  <c r="Z13" i="40"/>
  <c r="X142" i="41"/>
  <c r="AD27" i="40"/>
  <c r="AB73" i="40"/>
  <c r="AI61" i="41"/>
  <c r="AK29" i="42"/>
  <c r="AH163" i="41"/>
  <c r="AE112" i="23"/>
  <c r="X107" i="40"/>
  <c r="C133" i="19"/>
  <c r="I133" i="19"/>
  <c r="D133" i="19"/>
  <c r="G133" i="19"/>
  <c r="N133" i="19"/>
  <c r="E133" i="19"/>
  <c r="J133" i="19"/>
  <c r="K133" i="19"/>
  <c r="F133" i="19"/>
  <c r="P133" i="19"/>
  <c r="H133" i="19"/>
  <c r="R133" i="19"/>
  <c r="C47" i="21"/>
  <c r="D47" i="21"/>
  <c r="K47" i="21"/>
  <c r="J47" i="21"/>
  <c r="I47" i="21"/>
  <c r="H47" i="21"/>
  <c r="E47" i="21"/>
  <c r="F47" i="21"/>
  <c r="M47" i="21"/>
  <c r="S47" i="21"/>
  <c r="Q47" i="21"/>
  <c r="R47" i="21"/>
  <c r="O47" i="21"/>
  <c r="W49" i="24"/>
  <c r="AA49" i="24"/>
  <c r="AJ49" i="24"/>
  <c r="Y49" i="24"/>
  <c r="AH49" i="24"/>
  <c r="AF49" i="24"/>
  <c r="AK49" i="24"/>
  <c r="AL49" i="24"/>
  <c r="AO49" i="24"/>
  <c r="AM49" i="24"/>
  <c r="AN49" i="24"/>
  <c r="AD49" i="24"/>
  <c r="AE49" i="24"/>
  <c r="AB49" i="24"/>
  <c r="AI49" i="24"/>
  <c r="AC49" i="24"/>
  <c r="X49" i="24"/>
  <c r="AG49" i="24"/>
  <c r="Z49" i="24"/>
  <c r="T82" i="25"/>
  <c r="S82" i="25"/>
  <c r="E82" i="25"/>
  <c r="C82" i="25"/>
  <c r="N82" i="25"/>
  <c r="K82" i="25"/>
  <c r="G82" i="25"/>
  <c r="H82" i="25"/>
  <c r="J82" i="25"/>
  <c r="I82" i="25"/>
  <c r="P82" i="25"/>
  <c r="D82" i="25"/>
  <c r="O82" i="25"/>
  <c r="U82" i="25"/>
  <c r="Q82" i="25"/>
  <c r="R82" i="25"/>
  <c r="F82" i="25"/>
  <c r="M82" i="25"/>
  <c r="K147" i="25"/>
  <c r="G147" i="25"/>
  <c r="N147" i="25"/>
  <c r="M147" i="25"/>
  <c r="C147" i="25"/>
  <c r="F147" i="25"/>
  <c r="I147" i="25"/>
  <c r="E147" i="25"/>
  <c r="Q147" i="25"/>
  <c r="J147" i="25"/>
  <c r="U147" i="25"/>
  <c r="O147" i="25"/>
  <c r="D147" i="25"/>
  <c r="T147" i="25"/>
  <c r="H147" i="25"/>
  <c r="S147" i="25"/>
  <c r="R147" i="25"/>
  <c r="P147" i="25"/>
  <c r="I88" i="25"/>
  <c r="C88" i="25"/>
  <c r="G88" i="25"/>
  <c r="M88" i="25"/>
  <c r="N88" i="25"/>
  <c r="F88" i="25"/>
  <c r="U88" i="25"/>
  <c r="K88" i="25"/>
  <c r="J88" i="25"/>
  <c r="H88" i="25"/>
  <c r="P88" i="25"/>
  <c r="E88" i="25"/>
  <c r="D88" i="25"/>
  <c r="O88" i="25"/>
  <c r="R88" i="25"/>
  <c r="T88" i="25"/>
  <c r="S88" i="25"/>
  <c r="Q88" i="25"/>
  <c r="C94" i="25"/>
  <c r="I94" i="25"/>
  <c r="Q94" i="25"/>
  <c r="N94" i="25"/>
  <c r="P94" i="25"/>
  <c r="D94" i="25"/>
  <c r="F94" i="25"/>
  <c r="K94" i="25"/>
  <c r="G94" i="25"/>
  <c r="H94" i="25"/>
  <c r="E94" i="25"/>
  <c r="S94" i="25"/>
  <c r="U94" i="25"/>
  <c r="T94" i="25"/>
  <c r="J94" i="25"/>
  <c r="M94" i="25"/>
  <c r="O94" i="25"/>
  <c r="R94" i="25"/>
  <c r="S155" i="25"/>
  <c r="J155" i="25"/>
  <c r="N155" i="25"/>
  <c r="R155" i="25"/>
  <c r="F155" i="25"/>
  <c r="H155" i="25"/>
  <c r="D155" i="25"/>
  <c r="M155" i="25"/>
  <c r="C155" i="25"/>
  <c r="G155" i="25"/>
  <c r="K155" i="25"/>
  <c r="P155" i="25"/>
  <c r="E155" i="25"/>
  <c r="I155" i="25"/>
  <c r="Q155" i="25"/>
  <c r="U155" i="25"/>
  <c r="T155" i="25"/>
  <c r="O155" i="25"/>
  <c r="G110" i="25"/>
  <c r="C110" i="25"/>
  <c r="M110" i="25"/>
  <c r="O110" i="25"/>
  <c r="R110" i="25"/>
  <c r="K110" i="25"/>
  <c r="H110" i="25"/>
  <c r="E110" i="25"/>
  <c r="I110" i="25"/>
  <c r="J110" i="25"/>
  <c r="U110" i="25"/>
  <c r="S110" i="25"/>
  <c r="Q110" i="25"/>
  <c r="D110" i="25"/>
  <c r="F110" i="25"/>
  <c r="T110" i="25"/>
  <c r="N110" i="25"/>
  <c r="P110" i="25"/>
  <c r="C68" i="25"/>
  <c r="D68" i="25"/>
  <c r="T68" i="25"/>
  <c r="O68" i="25"/>
  <c r="F68" i="25"/>
  <c r="J68" i="25"/>
  <c r="E68" i="25"/>
  <c r="I68" i="25"/>
  <c r="M68" i="25"/>
  <c r="R68" i="25"/>
  <c r="G68" i="25"/>
  <c r="S68" i="25"/>
  <c r="P68" i="25"/>
  <c r="K68" i="25"/>
  <c r="N68" i="25"/>
  <c r="Q68" i="25"/>
  <c r="U68" i="25"/>
  <c r="H68" i="25"/>
  <c r="U141" i="25"/>
  <c r="C141" i="25"/>
  <c r="I141" i="25"/>
  <c r="K141" i="25"/>
  <c r="S141" i="25"/>
  <c r="G141" i="25"/>
  <c r="J141" i="25"/>
  <c r="F141" i="25"/>
  <c r="D141" i="25"/>
  <c r="P141" i="25"/>
  <c r="T141" i="25"/>
  <c r="E141" i="25"/>
  <c r="N141" i="25"/>
  <c r="M141" i="25"/>
  <c r="H141" i="25"/>
  <c r="Q141" i="25"/>
  <c r="R141" i="25"/>
  <c r="O141" i="25"/>
  <c r="P73" i="25"/>
  <c r="T73" i="25"/>
  <c r="E73" i="25"/>
  <c r="S73" i="25"/>
  <c r="R73" i="25"/>
  <c r="K73" i="25"/>
  <c r="G73" i="25"/>
  <c r="O73" i="25"/>
  <c r="Q73" i="25"/>
  <c r="M73" i="25"/>
  <c r="C73" i="25"/>
  <c r="N73" i="25"/>
  <c r="U73" i="25"/>
  <c r="I73" i="25"/>
  <c r="H73" i="25"/>
  <c r="F73" i="25"/>
  <c r="D73" i="25"/>
  <c r="J73" i="25"/>
  <c r="K38" i="25"/>
  <c r="F38" i="25"/>
  <c r="C38" i="25"/>
  <c r="H38" i="25"/>
  <c r="J38" i="25"/>
  <c r="I38" i="25"/>
  <c r="O38" i="25"/>
  <c r="N38" i="25"/>
  <c r="Q38" i="25"/>
  <c r="D38" i="25"/>
  <c r="E38" i="25"/>
  <c r="P38" i="25"/>
  <c r="G38" i="25"/>
  <c r="S38" i="25"/>
  <c r="U38" i="25"/>
  <c r="R38" i="25"/>
  <c r="M38" i="25"/>
  <c r="T38" i="25"/>
  <c r="AF54" i="24"/>
  <c r="AL54" i="24"/>
  <c r="W54" i="24"/>
  <c r="AH54" i="24"/>
  <c r="AI54" i="24"/>
  <c r="AG54" i="24"/>
  <c r="AM54" i="24"/>
  <c r="AK54" i="24"/>
  <c r="AN54" i="24"/>
  <c r="AD54" i="24"/>
  <c r="AO54" i="24"/>
  <c r="AC54" i="24"/>
  <c r="AA54" i="24"/>
  <c r="X54" i="24"/>
  <c r="AJ54" i="24"/>
  <c r="AB54" i="24"/>
  <c r="AE54" i="24"/>
  <c r="Z54" i="24"/>
  <c r="Y54" i="24"/>
  <c r="Y52" i="24"/>
  <c r="AN52" i="24"/>
  <c r="X52" i="24"/>
  <c r="Z52" i="24"/>
  <c r="AJ52" i="24"/>
  <c r="AK52" i="24"/>
  <c r="AG52" i="24"/>
  <c r="AL52" i="24"/>
  <c r="AE52" i="24"/>
  <c r="W52" i="24"/>
  <c r="AO52" i="24"/>
  <c r="AF52" i="24"/>
  <c r="AH52" i="24"/>
  <c r="AC52" i="24"/>
  <c r="AA52" i="24"/>
  <c r="AM52" i="24"/>
  <c r="AD52" i="24"/>
  <c r="AB52" i="24"/>
  <c r="E22" i="27"/>
  <c r="F22" i="27"/>
  <c r="G22" i="27"/>
  <c r="J22" i="27"/>
  <c r="C22" i="27"/>
  <c r="D22" i="27"/>
  <c r="K22" i="27"/>
  <c r="I22" i="27"/>
  <c r="H22" i="27"/>
  <c r="Q22" i="27"/>
  <c r="S22" i="27"/>
  <c r="T22" i="27"/>
  <c r="P22" i="27"/>
  <c r="N22" i="27"/>
  <c r="U22" i="27"/>
  <c r="M22" i="27"/>
  <c r="R22" i="27"/>
  <c r="O22" i="27"/>
  <c r="G153" i="27"/>
  <c r="D153" i="27"/>
  <c r="J153" i="27"/>
  <c r="K153" i="27"/>
  <c r="H153" i="27"/>
  <c r="E153" i="27"/>
  <c r="C153" i="27"/>
  <c r="F153" i="27"/>
  <c r="I153" i="27"/>
  <c r="S153" i="27"/>
  <c r="M153" i="27"/>
  <c r="R153" i="27"/>
  <c r="O153" i="27"/>
  <c r="N153" i="27"/>
  <c r="T153" i="27"/>
  <c r="P153" i="27"/>
  <c r="U153" i="27"/>
  <c r="Q153" i="27"/>
  <c r="J175" i="27"/>
  <c r="K175" i="27"/>
  <c r="G175" i="27"/>
  <c r="H175" i="27"/>
  <c r="F175" i="27"/>
  <c r="I175" i="27"/>
  <c r="C175" i="27"/>
  <c r="D175" i="27"/>
  <c r="T175" i="27"/>
  <c r="P175" i="27"/>
  <c r="R175" i="27"/>
  <c r="Q175" i="27"/>
  <c r="E175" i="27"/>
  <c r="O175" i="27"/>
  <c r="S175" i="27"/>
  <c r="N175" i="27"/>
  <c r="M175" i="27"/>
  <c r="U175" i="27"/>
  <c r="H101" i="27"/>
  <c r="J101" i="27"/>
  <c r="D101" i="27"/>
  <c r="F101" i="27"/>
  <c r="G101" i="27"/>
  <c r="K101" i="27"/>
  <c r="C101" i="27"/>
  <c r="I101" i="27"/>
  <c r="E101" i="27"/>
  <c r="O101" i="27"/>
  <c r="M101" i="27"/>
  <c r="P101" i="27"/>
  <c r="T101" i="27"/>
  <c r="R101" i="27"/>
  <c r="U101" i="27"/>
  <c r="S101" i="27"/>
  <c r="Q101" i="27"/>
  <c r="N101" i="27"/>
  <c r="C133" i="27"/>
  <c r="F133" i="27"/>
  <c r="G133" i="27"/>
  <c r="K133" i="27"/>
  <c r="E133" i="27"/>
  <c r="J133" i="27"/>
  <c r="H133" i="27"/>
  <c r="D133" i="27"/>
  <c r="I133" i="27"/>
  <c r="R133" i="27"/>
  <c r="O133" i="27"/>
  <c r="S133" i="27"/>
  <c r="U133" i="27"/>
  <c r="P133" i="27"/>
  <c r="N133" i="27"/>
  <c r="M133" i="27"/>
  <c r="T133" i="27"/>
  <c r="Q133" i="27"/>
  <c r="D61" i="27"/>
  <c r="J61" i="27"/>
  <c r="I61" i="27"/>
  <c r="C61" i="27"/>
  <c r="F61" i="27"/>
  <c r="E61" i="27"/>
  <c r="K61" i="27"/>
  <c r="G61" i="27"/>
  <c r="H61" i="27"/>
  <c r="U61" i="27"/>
  <c r="T61" i="27"/>
  <c r="S61" i="27"/>
  <c r="P61" i="27"/>
  <c r="Q61" i="27"/>
  <c r="N61" i="27"/>
  <c r="R61" i="27"/>
  <c r="O61" i="27"/>
  <c r="M61" i="27"/>
  <c r="J168" i="27"/>
  <c r="G168" i="27"/>
  <c r="F168" i="27"/>
  <c r="C168" i="27"/>
  <c r="K168" i="27"/>
  <c r="H168" i="27"/>
  <c r="D168" i="27"/>
  <c r="I168" i="27"/>
  <c r="E168" i="27"/>
  <c r="T168" i="27"/>
  <c r="O168" i="27"/>
  <c r="N168" i="27"/>
  <c r="P168" i="27"/>
  <c r="U168" i="27"/>
  <c r="R168" i="27"/>
  <c r="S168" i="27"/>
  <c r="M168" i="27"/>
  <c r="Q168" i="27"/>
  <c r="E35" i="27"/>
  <c r="I35" i="27"/>
  <c r="H35" i="27"/>
  <c r="C35" i="27"/>
  <c r="K35" i="27"/>
  <c r="J35" i="27"/>
  <c r="G35" i="27"/>
  <c r="F35" i="27"/>
  <c r="D35" i="27"/>
  <c r="R35" i="27"/>
  <c r="Q35" i="27"/>
  <c r="N35" i="27"/>
  <c r="P35" i="27"/>
  <c r="U35" i="27"/>
  <c r="T35" i="27"/>
  <c r="S35" i="27"/>
  <c r="M35" i="27"/>
  <c r="O35" i="27"/>
  <c r="I128" i="27"/>
  <c r="H128" i="27"/>
  <c r="K128" i="27"/>
  <c r="C128" i="27"/>
  <c r="G128" i="27"/>
  <c r="J128" i="27"/>
  <c r="E128" i="27"/>
  <c r="F128" i="27"/>
  <c r="D128" i="27"/>
  <c r="P128" i="27"/>
  <c r="O128" i="27"/>
  <c r="U128" i="27"/>
  <c r="T128" i="27"/>
  <c r="N128" i="27"/>
  <c r="S128" i="27"/>
  <c r="M128" i="27"/>
  <c r="Q128" i="27"/>
  <c r="R128" i="27"/>
  <c r="D164" i="27"/>
  <c r="G164" i="27"/>
  <c r="I164" i="27"/>
  <c r="H164" i="27"/>
  <c r="F164" i="27"/>
  <c r="K164" i="27"/>
  <c r="E164" i="27"/>
  <c r="C164" i="27"/>
  <c r="J164" i="27"/>
  <c r="R164" i="27"/>
  <c r="P164" i="27"/>
  <c r="Q164" i="27"/>
  <c r="M164" i="27"/>
  <c r="T164" i="27"/>
  <c r="U164" i="27"/>
  <c r="N164" i="27"/>
  <c r="S164" i="27"/>
  <c r="O164" i="27"/>
  <c r="F86" i="27"/>
  <c r="E86" i="27"/>
  <c r="K86" i="27"/>
  <c r="D86" i="27"/>
  <c r="G86" i="27"/>
  <c r="J86" i="27"/>
  <c r="I86" i="27"/>
  <c r="C86" i="27"/>
  <c r="T86" i="27"/>
  <c r="P86" i="27"/>
  <c r="U86" i="27"/>
  <c r="S86" i="27"/>
  <c r="M86" i="27"/>
  <c r="N86" i="27"/>
  <c r="O86" i="27"/>
  <c r="R86" i="27"/>
  <c r="Q86" i="27"/>
  <c r="G131" i="27"/>
  <c r="E131" i="27"/>
  <c r="H131" i="27"/>
  <c r="K131" i="27"/>
  <c r="C131" i="27"/>
  <c r="F131" i="27"/>
  <c r="Q131" i="27"/>
  <c r="J131" i="27"/>
  <c r="I131" i="27"/>
  <c r="D131" i="27"/>
  <c r="S131" i="27"/>
  <c r="N131" i="27"/>
  <c r="M131" i="27"/>
  <c r="P131" i="27"/>
  <c r="R131" i="27"/>
  <c r="U131" i="27"/>
  <c r="T131" i="27"/>
  <c r="O131" i="27"/>
  <c r="D53" i="27"/>
  <c r="I53" i="27"/>
  <c r="G53" i="27"/>
  <c r="C53" i="27"/>
  <c r="H53" i="27"/>
  <c r="E53" i="27"/>
  <c r="J53" i="27"/>
  <c r="F53" i="27"/>
  <c r="K53" i="27"/>
  <c r="O53" i="27"/>
  <c r="U53" i="27"/>
  <c r="N53" i="27"/>
  <c r="Q53" i="27"/>
  <c r="P53" i="27"/>
  <c r="S53" i="27"/>
  <c r="M53" i="27"/>
  <c r="T53" i="27"/>
  <c r="R53" i="27"/>
  <c r="K106" i="27"/>
  <c r="F106" i="27"/>
  <c r="E106" i="27"/>
  <c r="J106" i="27"/>
  <c r="R106" i="27"/>
  <c r="S106" i="27"/>
  <c r="U106" i="27"/>
  <c r="N106" i="27"/>
  <c r="C106" i="27"/>
  <c r="O106" i="27"/>
  <c r="T106" i="27"/>
  <c r="M106" i="27"/>
  <c r="Q106" i="27"/>
  <c r="P106" i="27"/>
  <c r="J42" i="27"/>
  <c r="H42" i="27"/>
  <c r="C42" i="27"/>
  <c r="G42" i="27"/>
  <c r="E42" i="27"/>
  <c r="D42" i="27"/>
  <c r="I42" i="27"/>
  <c r="K42" i="27"/>
  <c r="F42" i="27"/>
  <c r="R42" i="27"/>
  <c r="T42" i="27"/>
  <c r="Q42" i="27"/>
  <c r="M42" i="27"/>
  <c r="U42" i="27"/>
  <c r="P42" i="27"/>
  <c r="S42" i="27"/>
  <c r="O42" i="27"/>
  <c r="N42" i="27"/>
  <c r="E103" i="27"/>
  <c r="K103" i="27"/>
  <c r="I103" i="27"/>
  <c r="J103" i="27"/>
  <c r="C103" i="27"/>
  <c r="F103" i="27"/>
  <c r="H103" i="27"/>
  <c r="D103" i="27"/>
  <c r="G103" i="27"/>
  <c r="N103" i="27"/>
  <c r="M103" i="27"/>
  <c r="O103" i="27"/>
  <c r="P103" i="27"/>
  <c r="R103" i="27"/>
  <c r="S103" i="27"/>
  <c r="T103" i="27"/>
  <c r="Q103" i="27"/>
  <c r="U103" i="27"/>
  <c r="H82" i="27"/>
  <c r="C82" i="27"/>
  <c r="K82" i="27"/>
  <c r="I82" i="27"/>
  <c r="F82" i="27"/>
  <c r="D82" i="27"/>
  <c r="G82" i="27"/>
  <c r="U82" i="27"/>
  <c r="Q82" i="27"/>
  <c r="O82" i="27"/>
  <c r="S82" i="27"/>
  <c r="T82" i="27"/>
  <c r="N82" i="27"/>
  <c r="M82" i="27"/>
  <c r="P82" i="27"/>
  <c r="R82" i="27"/>
  <c r="F75" i="27"/>
  <c r="J75" i="27"/>
  <c r="D75" i="27"/>
  <c r="C75" i="27"/>
  <c r="K75" i="27"/>
  <c r="G75" i="27"/>
  <c r="I75" i="27"/>
  <c r="H75" i="27"/>
  <c r="E75" i="27"/>
  <c r="T75" i="27"/>
  <c r="S75" i="27"/>
  <c r="O75" i="27"/>
  <c r="P75" i="27"/>
  <c r="R75" i="27"/>
  <c r="M75" i="27"/>
  <c r="Q75" i="27"/>
  <c r="N75" i="27"/>
  <c r="U75" i="27"/>
  <c r="F11" i="27"/>
  <c r="I11" i="27"/>
  <c r="J11" i="27"/>
  <c r="K11" i="27"/>
  <c r="D11" i="27"/>
  <c r="G11" i="27"/>
  <c r="E11" i="27"/>
  <c r="H11" i="27"/>
  <c r="C11" i="27"/>
  <c r="N11" i="27"/>
  <c r="U11" i="27"/>
  <c r="P11" i="27"/>
  <c r="T11" i="27"/>
  <c r="S11" i="27"/>
  <c r="R11" i="27"/>
  <c r="M11" i="27"/>
  <c r="Q11" i="27"/>
  <c r="O11" i="27"/>
  <c r="J173" i="27"/>
  <c r="G173" i="27"/>
  <c r="C173" i="27"/>
  <c r="F173" i="27"/>
  <c r="I173" i="27"/>
  <c r="H173" i="27"/>
  <c r="K173" i="27"/>
  <c r="D173" i="27"/>
  <c r="M173" i="27"/>
  <c r="Q173" i="27"/>
  <c r="T173" i="27"/>
  <c r="U173" i="27"/>
  <c r="E173" i="27"/>
  <c r="N173" i="27"/>
  <c r="R173" i="27"/>
  <c r="S173" i="27"/>
  <c r="O173" i="27"/>
  <c r="P173" i="27"/>
  <c r="F100" i="27"/>
  <c r="G100" i="27"/>
  <c r="C100" i="27"/>
  <c r="D100" i="27"/>
  <c r="H100" i="27"/>
  <c r="I100" i="27"/>
  <c r="N100" i="27"/>
  <c r="E100" i="27"/>
  <c r="M100" i="27"/>
  <c r="J100" i="27"/>
  <c r="P100" i="27"/>
  <c r="K100" i="27"/>
  <c r="R100" i="27"/>
  <c r="Q100" i="27"/>
  <c r="S100" i="27"/>
  <c r="T100" i="27"/>
  <c r="U100" i="27"/>
  <c r="O100" i="27"/>
  <c r="J40" i="27"/>
  <c r="C40" i="27"/>
  <c r="E40" i="27"/>
  <c r="F40" i="27"/>
  <c r="H40" i="27"/>
  <c r="D40" i="27"/>
  <c r="I40" i="27"/>
  <c r="K40" i="27"/>
  <c r="G40" i="27"/>
  <c r="R40" i="27"/>
  <c r="P40" i="27"/>
  <c r="U40" i="27"/>
  <c r="S40" i="27"/>
  <c r="T40" i="27"/>
  <c r="Q40" i="27"/>
  <c r="N40" i="27"/>
  <c r="O40" i="27"/>
  <c r="M40" i="27"/>
  <c r="J63" i="27"/>
  <c r="F63" i="27"/>
  <c r="H63" i="27"/>
  <c r="G63" i="27"/>
  <c r="E63" i="27"/>
  <c r="I63" i="27"/>
  <c r="D63" i="27"/>
  <c r="K63" i="27"/>
  <c r="C63" i="27"/>
  <c r="R63" i="27"/>
  <c r="Q63" i="27"/>
  <c r="O63" i="27"/>
  <c r="T63" i="27"/>
  <c r="N63" i="27"/>
  <c r="P63" i="27"/>
  <c r="U63" i="27"/>
  <c r="S63" i="27"/>
  <c r="M63" i="27"/>
  <c r="J160" i="27"/>
  <c r="G160" i="27"/>
  <c r="K160" i="27"/>
  <c r="D160" i="27"/>
  <c r="H160" i="27"/>
  <c r="F160" i="27"/>
  <c r="E160" i="27"/>
  <c r="C160" i="27"/>
  <c r="I160" i="27"/>
  <c r="P160" i="27"/>
  <c r="R160" i="27"/>
  <c r="S160" i="27"/>
  <c r="O160" i="27"/>
  <c r="M160" i="27"/>
  <c r="U160" i="27"/>
  <c r="N160" i="27"/>
  <c r="Q160" i="27"/>
  <c r="T160" i="27"/>
  <c r="C27" i="27"/>
  <c r="F27" i="27"/>
  <c r="E27" i="27"/>
  <c r="D27" i="27"/>
  <c r="J27" i="27"/>
  <c r="H27" i="27"/>
  <c r="R27" i="27"/>
  <c r="K27" i="27"/>
  <c r="I27" i="27"/>
  <c r="G27" i="27"/>
  <c r="M27" i="27"/>
  <c r="N27" i="27"/>
  <c r="O27" i="27"/>
  <c r="S27" i="27"/>
  <c r="P27" i="27"/>
  <c r="Q27" i="27"/>
  <c r="T27" i="27"/>
  <c r="U27" i="27"/>
  <c r="H135" i="27"/>
  <c r="K135" i="27"/>
  <c r="E135" i="27"/>
  <c r="C135" i="27"/>
  <c r="G135" i="27"/>
  <c r="J135" i="27"/>
  <c r="F135" i="27"/>
  <c r="D135" i="27"/>
  <c r="O135" i="27"/>
  <c r="M135" i="27"/>
  <c r="N135" i="27"/>
  <c r="U135" i="27"/>
  <c r="Q135" i="27"/>
  <c r="P135" i="27"/>
  <c r="T135" i="27"/>
  <c r="S135" i="27"/>
  <c r="R135" i="27"/>
  <c r="F104" i="27"/>
  <c r="J104" i="27"/>
  <c r="I104" i="27"/>
  <c r="H104" i="27"/>
  <c r="C104" i="27"/>
  <c r="D104" i="27"/>
  <c r="G104" i="27"/>
  <c r="K104" i="27"/>
  <c r="M104" i="27"/>
  <c r="Q104" i="27"/>
  <c r="U104" i="27"/>
  <c r="P104" i="27"/>
  <c r="S104" i="27"/>
  <c r="T104" i="27"/>
  <c r="O104" i="27"/>
  <c r="R104" i="27"/>
  <c r="N104" i="27"/>
  <c r="F47" i="27"/>
  <c r="G47" i="27"/>
  <c r="D47" i="27"/>
  <c r="H47" i="27"/>
  <c r="E47" i="27"/>
  <c r="K47" i="27"/>
  <c r="C47" i="27"/>
  <c r="J47" i="27"/>
  <c r="U47" i="27"/>
  <c r="T47" i="27"/>
  <c r="M47" i="27"/>
  <c r="P47" i="27"/>
  <c r="N47" i="27"/>
  <c r="R47" i="27"/>
  <c r="Q47" i="27"/>
  <c r="S47" i="27"/>
  <c r="O47" i="27"/>
  <c r="F73" i="27"/>
  <c r="G73" i="27"/>
  <c r="C73" i="27"/>
  <c r="I73" i="27"/>
  <c r="D73" i="27"/>
  <c r="J73" i="27"/>
  <c r="H73" i="27"/>
  <c r="E73" i="27"/>
  <c r="K73" i="27"/>
  <c r="S73" i="27"/>
  <c r="P73" i="27"/>
  <c r="M73" i="27"/>
  <c r="N73" i="27"/>
  <c r="O73" i="27"/>
  <c r="R73" i="27"/>
  <c r="Q73" i="27"/>
  <c r="U73" i="27"/>
  <c r="T73" i="27"/>
  <c r="E8" i="27"/>
  <c r="D8" i="27"/>
  <c r="I8" i="27"/>
  <c r="J8" i="27"/>
  <c r="K8" i="27"/>
  <c r="H8" i="27"/>
  <c r="F8" i="27"/>
  <c r="C8" i="27"/>
  <c r="G8" i="27"/>
  <c r="U8" i="27"/>
  <c r="R8" i="27"/>
  <c r="N8" i="27"/>
  <c r="T8" i="27"/>
  <c r="M8" i="27"/>
  <c r="S8" i="27"/>
  <c r="Q8" i="27"/>
  <c r="O8" i="27"/>
  <c r="P8" i="27"/>
  <c r="J109" i="27"/>
  <c r="H109" i="27"/>
  <c r="K109" i="27"/>
  <c r="F109" i="27"/>
  <c r="I109" i="27"/>
  <c r="D109" i="27"/>
  <c r="C109" i="27"/>
  <c r="G109" i="27"/>
  <c r="E109" i="27"/>
  <c r="M109" i="27"/>
  <c r="U109" i="27"/>
  <c r="T109" i="27"/>
  <c r="S109" i="27"/>
  <c r="R109" i="27"/>
  <c r="P109" i="27"/>
  <c r="O109" i="27"/>
  <c r="N109" i="27"/>
  <c r="Q109" i="27"/>
  <c r="F157" i="27"/>
  <c r="I157" i="27"/>
  <c r="D157" i="27"/>
  <c r="H157" i="27"/>
  <c r="G157" i="27"/>
  <c r="K157" i="27"/>
  <c r="C157" i="27"/>
  <c r="E157" i="27"/>
  <c r="J157" i="27"/>
  <c r="S157" i="27"/>
  <c r="T157" i="27"/>
  <c r="N157" i="27"/>
  <c r="P157" i="27"/>
  <c r="M157" i="27"/>
  <c r="O157" i="27"/>
  <c r="U157" i="27"/>
  <c r="R157" i="27"/>
  <c r="Q157" i="27"/>
  <c r="G90" i="27"/>
  <c r="I90" i="27"/>
  <c r="K90" i="27"/>
  <c r="F90" i="27"/>
  <c r="J90" i="27"/>
  <c r="H90" i="27"/>
  <c r="D90" i="27"/>
  <c r="E90" i="27"/>
  <c r="R90" i="27"/>
  <c r="O90" i="27"/>
  <c r="P90" i="27"/>
  <c r="N90" i="27"/>
  <c r="S90" i="27"/>
  <c r="Q90" i="27"/>
  <c r="M90" i="27"/>
  <c r="T90" i="27"/>
  <c r="U90" i="27"/>
  <c r="D64" i="27"/>
  <c r="I64" i="27"/>
  <c r="C64" i="27"/>
  <c r="H64" i="27"/>
  <c r="J64" i="27"/>
  <c r="E64" i="27"/>
  <c r="K64" i="27"/>
  <c r="G64" i="27"/>
  <c r="F64" i="27"/>
  <c r="Q64" i="27"/>
  <c r="O64" i="27"/>
  <c r="M64" i="27"/>
  <c r="S64" i="27"/>
  <c r="R64" i="27"/>
  <c r="U64" i="27"/>
  <c r="N64" i="27"/>
  <c r="T64" i="27"/>
  <c r="P64" i="27"/>
  <c r="J31" i="27"/>
  <c r="F31" i="27"/>
  <c r="I31" i="27"/>
  <c r="E31" i="27"/>
  <c r="D31" i="27"/>
  <c r="C31" i="27"/>
  <c r="H31" i="27"/>
  <c r="K31" i="27"/>
  <c r="G31" i="27"/>
  <c r="N31" i="27"/>
  <c r="P31" i="27"/>
  <c r="T31" i="27"/>
  <c r="Q31" i="27"/>
  <c r="R31" i="27"/>
  <c r="M31" i="27"/>
  <c r="O31" i="27"/>
  <c r="S31" i="27"/>
  <c r="U31" i="27"/>
  <c r="D81" i="27"/>
  <c r="J81" i="27"/>
  <c r="F81" i="27"/>
  <c r="C81" i="27"/>
  <c r="K81" i="27"/>
  <c r="H81" i="27"/>
  <c r="E81" i="27"/>
  <c r="G81" i="27"/>
  <c r="I81" i="27"/>
  <c r="U81" i="27"/>
  <c r="S81" i="27"/>
  <c r="N81" i="27"/>
  <c r="M81" i="27"/>
  <c r="Q81" i="27"/>
  <c r="T81" i="27"/>
  <c r="P81" i="27"/>
  <c r="R81" i="27"/>
  <c r="O81" i="27"/>
  <c r="G47" i="21"/>
  <c r="J5" i="27"/>
  <c r="G66" i="27"/>
  <c r="F74" i="27"/>
  <c r="K74" i="27"/>
  <c r="C90" i="27"/>
  <c r="H106" i="27"/>
  <c r="H146" i="27"/>
  <c r="D146" i="27"/>
  <c r="AE74" i="24"/>
  <c r="AN23" i="24"/>
  <c r="AO23" i="24"/>
  <c r="AE23" i="24"/>
  <c r="AB23" i="24"/>
  <c r="AH23" i="24"/>
  <c r="Y23" i="24"/>
  <c r="AL23" i="24"/>
  <c r="X23" i="24"/>
  <c r="AJ23" i="24"/>
  <c r="AC23" i="24"/>
  <c r="Z23" i="24"/>
  <c r="AA23" i="24"/>
  <c r="W23" i="24"/>
  <c r="AI23" i="24"/>
  <c r="AF23" i="24"/>
  <c r="AD23" i="24"/>
  <c r="AK23" i="24"/>
  <c r="AM23" i="24"/>
  <c r="AE122" i="24"/>
  <c r="AG50" i="24"/>
  <c r="W20" i="24"/>
  <c r="AJ12" i="24"/>
  <c r="AE12" i="24"/>
  <c r="AK12" i="24"/>
  <c r="AI12" i="24"/>
  <c r="Y12" i="24"/>
  <c r="AN12" i="24"/>
  <c r="AM12" i="24"/>
  <c r="AG12" i="24"/>
  <c r="AL12" i="24"/>
  <c r="AC12" i="24"/>
  <c r="Z12" i="24"/>
  <c r="AD12" i="24"/>
  <c r="W12" i="24"/>
  <c r="AA12" i="24"/>
  <c r="AF12" i="24"/>
  <c r="AB12" i="24"/>
  <c r="AH12" i="24"/>
  <c r="AO12" i="24"/>
  <c r="X83" i="24"/>
  <c r="AA83" i="24"/>
  <c r="AH83" i="24"/>
  <c r="AK83" i="24"/>
  <c r="AD83" i="24"/>
  <c r="AI83" i="24"/>
  <c r="Z83" i="24"/>
  <c r="AF83" i="24"/>
  <c r="Y83" i="24"/>
  <c r="AL83" i="24"/>
  <c r="AO83" i="24"/>
  <c r="AE83" i="24"/>
  <c r="AC83" i="24"/>
  <c r="AM83" i="24"/>
  <c r="AJ83" i="24"/>
  <c r="W83" i="24"/>
  <c r="AN83" i="24"/>
  <c r="AG83" i="24"/>
  <c r="AC55" i="24"/>
  <c r="AL45" i="24"/>
  <c r="AJ142" i="24"/>
  <c r="AI142" i="24"/>
  <c r="AF142" i="24"/>
  <c r="Y142" i="24"/>
  <c r="AG142" i="24"/>
  <c r="AE142" i="24"/>
  <c r="AM142" i="24"/>
  <c r="AB142" i="24"/>
  <c r="Z142" i="24"/>
  <c r="AL142" i="24"/>
  <c r="AK142" i="24"/>
  <c r="AH142" i="24"/>
  <c r="X142" i="24"/>
  <c r="AN142" i="24"/>
  <c r="AD142" i="24"/>
  <c r="W142" i="24"/>
  <c r="AO142" i="24"/>
  <c r="AC142" i="24"/>
  <c r="X9" i="24"/>
  <c r="Z9" i="24"/>
  <c r="AF9" i="24"/>
  <c r="AB9" i="24"/>
  <c r="AE9" i="24"/>
  <c r="AN9" i="24"/>
  <c r="AC9" i="24"/>
  <c r="W9" i="24"/>
  <c r="AO9" i="24"/>
  <c r="AG9" i="24"/>
  <c r="AK9" i="24"/>
  <c r="AM9" i="24"/>
  <c r="AA9" i="24"/>
  <c r="AJ9" i="24"/>
  <c r="AD9" i="24"/>
  <c r="Y9" i="24"/>
  <c r="AL9" i="24"/>
  <c r="AH9" i="24"/>
  <c r="Y59" i="24"/>
  <c r="X59" i="24"/>
  <c r="AA59" i="24"/>
  <c r="AH59" i="24"/>
  <c r="AN59" i="24"/>
  <c r="AK59" i="24"/>
  <c r="AO59" i="24"/>
  <c r="Z59" i="24"/>
  <c r="AL59" i="24"/>
  <c r="AC59" i="24"/>
  <c r="W59" i="24"/>
  <c r="AB59" i="24"/>
  <c r="AI59" i="24"/>
  <c r="AD59" i="24"/>
  <c r="AJ59" i="24"/>
  <c r="AG59" i="24"/>
  <c r="AE59" i="24"/>
  <c r="AM59" i="24"/>
  <c r="Y150" i="24"/>
  <c r="AG150" i="24"/>
  <c r="X150" i="24"/>
  <c r="AO150" i="24"/>
  <c r="AI150" i="24"/>
  <c r="AA150" i="24"/>
  <c r="AD150" i="24"/>
  <c r="AB150" i="24"/>
  <c r="AF150" i="24"/>
  <c r="AN150" i="24"/>
  <c r="AC150" i="24"/>
  <c r="AH150" i="24"/>
  <c r="AL150" i="24"/>
  <c r="AK150" i="24"/>
  <c r="AE150" i="24"/>
  <c r="Z150" i="24"/>
  <c r="AA19" i="24"/>
  <c r="AG19" i="24"/>
  <c r="AF19" i="24"/>
  <c r="AD19" i="24"/>
  <c r="AO19" i="24"/>
  <c r="AJ19" i="24"/>
  <c r="AC19" i="24"/>
  <c r="Z19" i="24"/>
  <c r="AH19" i="24"/>
  <c r="W19" i="24"/>
  <c r="AM19" i="24"/>
  <c r="AI19" i="24"/>
  <c r="AE19" i="24"/>
  <c r="AK19" i="24"/>
  <c r="Y19" i="24"/>
  <c r="AL19" i="24"/>
  <c r="AB19" i="24"/>
  <c r="X19" i="24"/>
  <c r="AE37" i="24"/>
  <c r="AF37" i="24"/>
  <c r="AC37" i="24"/>
  <c r="Y37" i="24"/>
  <c r="AH37" i="24"/>
  <c r="AO37" i="24"/>
  <c r="AM37" i="24"/>
  <c r="Z37" i="24"/>
  <c r="AA37" i="24"/>
  <c r="X37" i="24"/>
  <c r="AG37" i="24"/>
  <c r="AJ37" i="24"/>
  <c r="AN37" i="24"/>
  <c r="AI37" i="24"/>
  <c r="W37" i="24"/>
  <c r="AL37" i="24"/>
  <c r="AD37" i="24"/>
  <c r="AB37" i="24"/>
  <c r="X101" i="24"/>
  <c r="AF33" i="24"/>
  <c r="AL33" i="24"/>
  <c r="AI169" i="24"/>
  <c r="AO169" i="24"/>
  <c r="AH169" i="24"/>
  <c r="AM169" i="24"/>
  <c r="AJ169" i="24"/>
  <c r="AA169" i="24"/>
  <c r="AG169" i="24"/>
  <c r="AN169" i="24"/>
  <c r="AB169" i="24"/>
  <c r="AK169" i="24"/>
  <c r="AC169" i="24"/>
  <c r="AD169" i="24"/>
  <c r="AL169" i="24"/>
  <c r="W169" i="24"/>
  <c r="Y169" i="24"/>
  <c r="AE169" i="24"/>
  <c r="Z169" i="24"/>
  <c r="X169" i="24"/>
  <c r="AL102" i="24"/>
  <c r="Y102" i="24"/>
  <c r="AD76" i="24"/>
  <c r="AF76" i="24"/>
  <c r="AE76" i="24"/>
  <c r="X76" i="24"/>
  <c r="AO76" i="24"/>
  <c r="AA76" i="24"/>
  <c r="AN76" i="24"/>
  <c r="AL76" i="24"/>
  <c r="AM76" i="24"/>
  <c r="Y76" i="24"/>
  <c r="AI76" i="24"/>
  <c r="AC76" i="24"/>
  <c r="X34" i="24"/>
  <c r="Y34" i="24"/>
  <c r="AL25" i="24"/>
  <c r="AO25" i="24"/>
  <c r="AG175" i="41"/>
  <c r="AD175" i="41"/>
  <c r="AB175" i="41"/>
  <c r="AI175" i="41"/>
  <c r="AO67" i="41"/>
  <c r="AB67" i="41"/>
  <c r="AJ67" i="41"/>
  <c r="AE67" i="41"/>
  <c r="AC67" i="41"/>
  <c r="AJ99" i="42"/>
  <c r="AG66" i="40"/>
  <c r="AI66" i="40"/>
  <c r="AM123" i="42"/>
  <c r="AC123" i="42"/>
  <c r="AA123" i="42"/>
  <c r="AL123" i="42"/>
  <c r="Z123" i="42"/>
  <c r="AG11" i="42"/>
  <c r="Y11" i="42"/>
  <c r="Z11" i="42"/>
  <c r="AE11" i="42"/>
  <c r="AL11" i="42"/>
  <c r="AJ15" i="41"/>
  <c r="AC15" i="41"/>
  <c r="AD15" i="41"/>
  <c r="Y15" i="41"/>
  <c r="AL15" i="41"/>
  <c r="W84" i="42"/>
  <c r="AJ94" i="42"/>
  <c r="AL94" i="42"/>
  <c r="Z94" i="42"/>
  <c r="AA94" i="42"/>
  <c r="AF94" i="42"/>
  <c r="AB99" i="41"/>
  <c r="W99" i="41"/>
  <c r="AA99" i="41"/>
  <c r="X99" i="41"/>
  <c r="AA149" i="40"/>
  <c r="Y149" i="40"/>
  <c r="AG149" i="40"/>
  <c r="AM149" i="40"/>
  <c r="AE149" i="40"/>
  <c r="AM118" i="42"/>
  <c r="AK118" i="42"/>
  <c r="AB118" i="42"/>
  <c r="AD118" i="42"/>
  <c r="AF19" i="40"/>
  <c r="AJ19" i="40"/>
  <c r="AM19" i="40"/>
  <c r="AI19" i="40"/>
  <c r="AB19" i="40"/>
  <c r="Y117" i="40"/>
  <c r="AA117" i="40"/>
  <c r="AD117" i="40"/>
  <c r="AC117" i="40"/>
  <c r="AL117" i="40"/>
  <c r="AJ148" i="42"/>
  <c r="AI148" i="42"/>
  <c r="AL148" i="42"/>
  <c r="AN148" i="42"/>
  <c r="AD148" i="42"/>
  <c r="AF143" i="40"/>
  <c r="AG143" i="40"/>
  <c r="AB143" i="40"/>
  <c r="Y143" i="40"/>
  <c r="AK143" i="40"/>
  <c r="AG135" i="41"/>
  <c r="Z135" i="41"/>
  <c r="AI135" i="41"/>
  <c r="AL135" i="41"/>
  <c r="Y135" i="41"/>
  <c r="W105" i="42"/>
  <c r="AF105" i="42"/>
  <c r="AK105" i="42"/>
  <c r="AI105" i="42"/>
  <c r="AE105" i="42"/>
  <c r="Z30" i="40"/>
  <c r="AC30" i="40"/>
  <c r="AJ30" i="40"/>
  <c r="AE30" i="40"/>
  <c r="X30" i="40"/>
  <c r="AG177" i="41"/>
  <c r="AL177" i="41"/>
  <c r="Y177" i="41"/>
  <c r="AO177" i="41"/>
  <c r="AI177" i="41"/>
  <c r="Z155" i="40"/>
  <c r="AO155" i="40"/>
  <c r="AC155" i="40"/>
  <c r="AB155" i="40"/>
  <c r="AD166" i="42"/>
  <c r="AF166" i="42"/>
  <c r="AA166" i="42"/>
  <c r="AJ166" i="42"/>
  <c r="AO166" i="42"/>
  <c r="AB162" i="40"/>
  <c r="W162" i="40"/>
  <c r="AN162" i="40"/>
  <c r="AC162" i="40"/>
  <c r="Y152" i="42"/>
  <c r="AL152" i="42"/>
  <c r="AI152" i="42"/>
  <c r="AE152" i="42"/>
  <c r="W152" i="42"/>
  <c r="AL170" i="42"/>
  <c r="AH170" i="42"/>
  <c r="W170" i="42"/>
  <c r="AI170" i="42"/>
  <c r="AB117" i="41"/>
  <c r="AG117" i="41"/>
  <c r="AE117" i="41"/>
  <c r="AJ117" i="41"/>
  <c r="AC117" i="41"/>
  <c r="AJ68" i="42"/>
  <c r="AM68" i="42"/>
  <c r="AH68" i="42"/>
  <c r="AF127" i="42"/>
  <c r="AK127" i="42"/>
  <c r="AC127" i="42"/>
  <c r="AA127" i="42"/>
  <c r="AD127" i="42"/>
  <c r="AK42" i="40"/>
  <c r="AO42" i="40"/>
  <c r="AF42" i="40"/>
  <c r="AE42" i="40"/>
  <c r="AL130" i="42"/>
  <c r="AA130" i="42"/>
  <c r="AG130" i="42"/>
  <c r="AI130" i="42"/>
  <c r="AD130" i="42"/>
  <c r="X62" i="42"/>
  <c r="AD62" i="42"/>
  <c r="AH62" i="42"/>
  <c r="AF62" i="42"/>
  <c r="AL62" i="42"/>
  <c r="AM80" i="42"/>
  <c r="X80" i="42"/>
  <c r="Z80" i="42"/>
  <c r="AH80" i="42"/>
  <c r="AB55" i="40"/>
  <c r="AJ55" i="40"/>
  <c r="AK55" i="40"/>
  <c r="AO55" i="40"/>
  <c r="AK14" i="40"/>
  <c r="W14" i="40"/>
  <c r="AH14" i="40"/>
  <c r="AF14" i="40"/>
  <c r="AO6" i="42"/>
  <c r="X6" i="42"/>
  <c r="AI6" i="42"/>
  <c r="AH6" i="42"/>
  <c r="Z6" i="42"/>
  <c r="AI107" i="42"/>
  <c r="AO107" i="42"/>
  <c r="AK107" i="42"/>
  <c r="AF107" i="42"/>
  <c r="AN107" i="42"/>
  <c r="AB124" i="42"/>
  <c r="AD124" i="42"/>
  <c r="X124" i="42"/>
  <c r="AG124" i="42"/>
  <c r="AA124" i="42"/>
  <c r="AA33" i="42"/>
  <c r="AI33" i="42"/>
  <c r="AC33" i="42"/>
  <c r="AJ33" i="42"/>
  <c r="AK33" i="42"/>
  <c r="AE98" i="42"/>
  <c r="AL98" i="42"/>
  <c r="X98" i="42"/>
  <c r="AF98" i="42"/>
  <c r="AI110" i="42"/>
  <c r="AD110" i="42"/>
  <c r="AG110" i="42"/>
  <c r="AF110" i="42"/>
  <c r="AH110" i="42"/>
  <c r="X146" i="42"/>
  <c r="AG146" i="42"/>
  <c r="Z146" i="42"/>
  <c r="AO146" i="42"/>
  <c r="AK156" i="42"/>
  <c r="AG156" i="42"/>
  <c r="AE156" i="42"/>
  <c r="W156" i="42"/>
  <c r="AD156" i="42"/>
  <c r="AM71" i="41"/>
  <c r="AE153" i="42"/>
  <c r="AJ153" i="42"/>
  <c r="X153" i="42"/>
  <c r="AE145" i="41"/>
  <c r="AC145" i="41"/>
  <c r="Z145" i="41"/>
  <c r="AB145" i="41"/>
  <c r="AJ145" i="41"/>
  <c r="W12" i="40"/>
  <c r="AI12" i="40"/>
  <c r="Y12" i="40"/>
  <c r="AB12" i="40"/>
  <c r="AM66" i="41"/>
  <c r="AH66" i="41"/>
  <c r="AC66" i="41"/>
  <c r="AN66" i="41"/>
  <c r="AC35" i="40"/>
  <c r="AE35" i="40"/>
  <c r="Z35" i="40"/>
  <c r="AN35" i="40"/>
  <c r="AG35" i="40"/>
  <c r="AD177" i="40"/>
  <c r="AB177" i="40"/>
  <c r="AF177" i="40"/>
  <c r="AO177" i="40"/>
  <c r="AN10" i="40"/>
  <c r="AB10" i="40"/>
  <c r="AE10" i="40"/>
  <c r="AD10" i="40"/>
  <c r="AA62" i="41"/>
  <c r="W62" i="41"/>
  <c r="AO62" i="41"/>
  <c r="AJ62" i="41"/>
  <c r="AM62" i="41"/>
  <c r="AL173" i="42"/>
  <c r="AM173" i="42"/>
  <c r="W173" i="42"/>
  <c r="AK173" i="42"/>
  <c r="AM126" i="40"/>
  <c r="AO126" i="40"/>
  <c r="AA126" i="40"/>
  <c r="AD126" i="40"/>
  <c r="AJ29" i="41"/>
  <c r="Z29" i="41"/>
  <c r="AN29" i="41"/>
  <c r="AO29" i="41"/>
  <c r="W29" i="41"/>
  <c r="AA44" i="42"/>
  <c r="AG44" i="42"/>
  <c r="AD44" i="42"/>
  <c r="AB44" i="42"/>
  <c r="AK44" i="42"/>
  <c r="AD115" i="41"/>
  <c r="AK115" i="41"/>
  <c r="X115" i="41"/>
  <c r="AN115" i="41"/>
  <c r="AF115" i="41"/>
  <c r="AJ9" i="40"/>
  <c r="X9" i="40"/>
  <c r="AL9" i="40"/>
  <c r="W9" i="40"/>
  <c r="AC9" i="40"/>
  <c r="AK49" i="41"/>
  <c r="AN49" i="41"/>
  <c r="AO49" i="41"/>
  <c r="AE49" i="41"/>
  <c r="AI49" i="41"/>
  <c r="AK39" i="42"/>
  <c r="AJ39" i="42"/>
  <c r="AO39" i="42"/>
  <c r="AB39" i="42"/>
  <c r="AE158" i="41"/>
  <c r="W158" i="41"/>
  <c r="AJ158" i="41"/>
  <c r="AL158" i="41"/>
  <c r="AF158" i="41"/>
  <c r="AL15" i="40"/>
  <c r="W15" i="40"/>
  <c r="AO15" i="40"/>
  <c r="AF15" i="40"/>
  <c r="AC15" i="40"/>
  <c r="X51" i="41"/>
  <c r="AI51" i="41"/>
  <c r="AG51" i="41"/>
  <c r="AM51" i="41"/>
  <c r="AO51" i="41"/>
  <c r="AI137" i="42"/>
  <c r="AB137" i="42"/>
  <c r="AM137" i="42"/>
  <c r="AA137" i="42"/>
  <c r="AF137" i="42"/>
  <c r="Y76" i="40"/>
  <c r="AF76" i="40"/>
  <c r="AC76" i="40"/>
  <c r="AE76" i="40"/>
  <c r="AN76" i="40"/>
  <c r="AB22" i="42"/>
  <c r="AF22" i="42"/>
  <c r="Z22" i="42"/>
  <c r="AC22" i="42"/>
  <c r="X22" i="42"/>
  <c r="AC94" i="41"/>
  <c r="AN94" i="41"/>
  <c r="AI94" i="41"/>
  <c r="W94" i="41"/>
  <c r="Z94" i="41"/>
  <c r="X43" i="41"/>
  <c r="Z43" i="41"/>
  <c r="AC43" i="41"/>
  <c r="AG43" i="41"/>
  <c r="AD43" i="41"/>
  <c r="AA113" i="40"/>
  <c r="AH113" i="40"/>
  <c r="AO113" i="40"/>
  <c r="AK113" i="40"/>
  <c r="AF113" i="40"/>
  <c r="Z129" i="41"/>
  <c r="AN129" i="41"/>
  <c r="AG129" i="41"/>
  <c r="AH129" i="41"/>
  <c r="AE125" i="42"/>
  <c r="Z125" i="42"/>
  <c r="AA125" i="42"/>
  <c r="AC125" i="42"/>
  <c r="AF160" i="23"/>
  <c r="AJ160" i="23"/>
  <c r="AB160" i="23"/>
  <c r="AL160" i="23"/>
  <c r="AN14" i="23"/>
  <c r="AM14" i="23"/>
  <c r="X14" i="23"/>
  <c r="AL14" i="23"/>
  <c r="AD14" i="23"/>
  <c r="AK96" i="28"/>
  <c r="AH96" i="28"/>
  <c r="AF96" i="28"/>
  <c r="AJ96" i="28"/>
  <c r="AD82" i="42"/>
  <c r="W82" i="42"/>
  <c r="X82" i="42"/>
  <c r="AN82" i="42"/>
  <c r="AK109" i="42"/>
  <c r="AD109" i="42"/>
  <c r="AH109" i="42"/>
  <c r="AL109" i="42"/>
  <c r="AM109" i="42"/>
  <c r="AE140" i="41"/>
  <c r="AJ140" i="41"/>
  <c r="AN140" i="41"/>
  <c r="X140" i="41"/>
  <c r="W140" i="41"/>
  <c r="AG56" i="41"/>
  <c r="AB56" i="41"/>
  <c r="AO56" i="41"/>
  <c r="AF56" i="41"/>
  <c r="W149" i="42"/>
  <c r="AB149" i="42"/>
  <c r="Y149" i="42"/>
  <c r="X149" i="42"/>
  <c r="AB23" i="41"/>
  <c r="AH23" i="41"/>
  <c r="AI23" i="41"/>
  <c r="Y23" i="41"/>
  <c r="AA49" i="40"/>
  <c r="AJ49" i="40"/>
  <c r="AH49" i="40"/>
  <c r="AM49" i="40"/>
  <c r="AG50" i="42"/>
  <c r="AD50" i="42"/>
  <c r="Z50" i="42"/>
  <c r="AI50" i="42"/>
  <c r="AK50" i="42"/>
  <c r="AC131" i="40"/>
  <c r="Y131" i="40"/>
  <c r="Z131" i="40"/>
  <c r="AM131" i="40"/>
  <c r="AO65" i="41"/>
  <c r="AL65" i="41"/>
  <c r="AK65" i="41"/>
  <c r="AH65" i="41"/>
  <c r="AC57" i="23"/>
  <c r="Y57" i="23"/>
  <c r="X57" i="23"/>
  <c r="Z57" i="23"/>
  <c r="AI57" i="23"/>
  <c r="AG23" i="23"/>
  <c r="AF23" i="23"/>
  <c r="AJ23" i="23"/>
  <c r="AC23" i="23"/>
  <c r="X23" i="23"/>
  <c r="Z159" i="23"/>
  <c r="AN159" i="23"/>
  <c r="AI159" i="23"/>
  <c r="AG159" i="23"/>
  <c r="AG155" i="28"/>
  <c r="AA155" i="28"/>
  <c r="AD155" i="28"/>
  <c r="AF155" i="28"/>
  <c r="AA90" i="23"/>
  <c r="AM90" i="23"/>
  <c r="AB90" i="23"/>
  <c r="AJ90" i="23"/>
  <c r="X131" i="28"/>
  <c r="AG131" i="28"/>
  <c r="AH131" i="28"/>
  <c r="AK131" i="28"/>
  <c r="AG166" i="28"/>
  <c r="Z166" i="28"/>
  <c r="X166" i="28"/>
  <c r="AO166" i="28"/>
  <c r="AF166" i="28"/>
  <c r="AH113" i="23"/>
  <c r="AC113" i="23"/>
  <c r="AK113" i="23"/>
  <c r="AE113" i="23"/>
  <c r="AM167" i="42"/>
  <c r="AJ167" i="42"/>
  <c r="AF167" i="42"/>
  <c r="AN167" i="42"/>
  <c r="AD72" i="28"/>
  <c r="AA72" i="28"/>
  <c r="AC72" i="28"/>
  <c r="AK72" i="28"/>
  <c r="AE174" i="28"/>
  <c r="AL174" i="28"/>
  <c r="AC174" i="28"/>
  <c r="AO174" i="28"/>
  <c r="AE89" i="41"/>
  <c r="Y89" i="41"/>
  <c r="AO89" i="41"/>
  <c r="W89" i="41"/>
  <c r="AI102" i="23"/>
  <c r="AE102" i="23"/>
  <c r="W102" i="23"/>
  <c r="AF102" i="23"/>
  <c r="AJ49" i="23"/>
  <c r="X49" i="23"/>
  <c r="AN49" i="23"/>
  <c r="AM49" i="23"/>
  <c r="AB36" i="23"/>
  <c r="AA36" i="23"/>
  <c r="W36" i="23"/>
  <c r="AM36" i="23"/>
  <c r="AF36" i="23"/>
  <c r="AB42" i="28"/>
  <c r="AF42" i="28"/>
  <c r="AH42" i="28"/>
  <c r="AN42" i="28"/>
  <c r="W55" i="28"/>
  <c r="AA55" i="28"/>
  <c r="AH55" i="28"/>
  <c r="AE55" i="28"/>
  <c r="AG62" i="23"/>
  <c r="AN62" i="23"/>
  <c r="AB62" i="23"/>
  <c r="W62" i="23"/>
  <c r="AF62" i="23"/>
  <c r="AG95" i="28"/>
  <c r="AJ95" i="28"/>
  <c r="AF95" i="28"/>
  <c r="Y95" i="28"/>
  <c r="X43" i="28"/>
  <c r="AB43" i="28"/>
  <c r="Y43" i="28"/>
  <c r="Z43" i="28"/>
  <c r="AD86" i="28"/>
  <c r="AE86" i="28"/>
  <c r="AJ86" i="28"/>
  <c r="AF86" i="28"/>
  <c r="AM86" i="28"/>
  <c r="AN27" i="28"/>
  <c r="AA27" i="28"/>
  <c r="AG27" i="28"/>
  <c r="AE27" i="28"/>
  <c r="Z155" i="23"/>
  <c r="AM155" i="23"/>
  <c r="AC155" i="23"/>
  <c r="W155" i="23"/>
  <c r="Z72" i="23"/>
  <c r="AB72" i="23"/>
  <c r="AA72" i="23"/>
  <c r="AJ72" i="23"/>
  <c r="AM25" i="28"/>
  <c r="AJ25" i="28"/>
  <c r="W25" i="28"/>
  <c r="AL25" i="28"/>
  <c r="AL31" i="28"/>
  <c r="AG31" i="28"/>
  <c r="AN31" i="28"/>
  <c r="W31" i="28"/>
  <c r="X31" i="28"/>
  <c r="Z77" i="23"/>
  <c r="AF77" i="23"/>
  <c r="W77" i="23"/>
  <c r="AB77" i="23"/>
  <c r="AG63" i="23"/>
  <c r="AF63" i="23"/>
  <c r="AA63" i="23"/>
  <c r="AL63" i="23"/>
  <c r="AL130" i="28"/>
  <c r="AI130" i="28"/>
  <c r="AK130" i="28"/>
  <c r="AC130" i="28"/>
  <c r="AL7" i="28"/>
  <c r="W7" i="28"/>
  <c r="AO7" i="28"/>
  <c r="AD7" i="28"/>
  <c r="AI172" i="28"/>
  <c r="AH172" i="28"/>
  <c r="Y172" i="28"/>
  <c r="AB172" i="28"/>
  <c r="AG89" i="23"/>
  <c r="X89" i="23"/>
  <c r="AO89" i="23"/>
  <c r="AL89" i="23"/>
  <c r="AN89" i="23"/>
  <c r="AN34" i="28"/>
  <c r="Z34" i="28"/>
  <c r="AD34" i="28"/>
  <c r="AI34" i="28"/>
  <c r="AO26" i="28"/>
  <c r="W26" i="28"/>
  <c r="AN26" i="28"/>
  <c r="AJ26" i="28"/>
  <c r="AE60" i="28"/>
  <c r="AH60" i="28"/>
  <c r="AI60" i="28"/>
  <c r="AA60" i="28"/>
  <c r="AJ54" i="28"/>
  <c r="AO54" i="28"/>
  <c r="AM54" i="28"/>
  <c r="W54" i="28"/>
  <c r="AF146" i="28"/>
  <c r="AI146" i="28"/>
  <c r="Y146" i="28"/>
  <c r="Z146" i="28"/>
  <c r="AC19" i="23"/>
  <c r="AO19" i="23"/>
  <c r="AB19" i="23"/>
  <c r="AJ19" i="23"/>
  <c r="AL96" i="23"/>
  <c r="W96" i="23"/>
  <c r="AC96" i="23"/>
  <c r="AN96" i="23"/>
  <c r="X14" i="28"/>
  <c r="AB14" i="28"/>
  <c r="AD14" i="28"/>
  <c r="AA14" i="28"/>
  <c r="AH125" i="28"/>
  <c r="AE125" i="28"/>
  <c r="AC125" i="28"/>
  <c r="AO125" i="28"/>
  <c r="W124" i="28"/>
  <c r="Y124" i="28"/>
  <c r="AD124" i="28"/>
  <c r="AI124" i="28"/>
  <c r="AL173" i="28"/>
  <c r="AN173" i="28"/>
  <c r="AD173" i="28"/>
  <c r="AE173" i="28"/>
  <c r="AC133" i="41"/>
  <c r="W133" i="41"/>
  <c r="AK133" i="41"/>
  <c r="AE133" i="41"/>
  <c r="AJ74" i="40"/>
  <c r="AN74" i="40"/>
  <c r="AG74" i="40"/>
  <c r="AA74" i="40"/>
  <c r="X13" i="40"/>
  <c r="AN13" i="40"/>
  <c r="AG13" i="40"/>
  <c r="AL13" i="40"/>
  <c r="AH13" i="40"/>
  <c r="AG151" i="42"/>
  <c r="AI151" i="42"/>
  <c r="W151" i="42"/>
  <c r="AM151" i="42"/>
  <c r="AF93" i="41"/>
  <c r="AJ93" i="41"/>
  <c r="AL37" i="40"/>
  <c r="W37" i="40"/>
  <c r="Z37" i="40"/>
  <c r="AG37" i="40"/>
  <c r="AI93" i="42"/>
  <c r="AM93" i="42"/>
  <c r="AG93" i="42"/>
  <c r="AB93" i="42"/>
  <c r="AE68" i="40"/>
  <c r="AI122" i="40"/>
  <c r="Z122" i="40"/>
  <c r="AM122" i="40"/>
  <c r="AH122" i="40"/>
  <c r="AF122" i="40"/>
  <c r="AA67" i="42"/>
  <c r="AI67" i="42"/>
  <c r="AJ67" i="42"/>
  <c r="AL67" i="42"/>
  <c r="AF169" i="42"/>
  <c r="AN169" i="42"/>
  <c r="AH169" i="42"/>
  <c r="AE169" i="42"/>
  <c r="W169" i="42"/>
  <c r="AH140" i="42"/>
  <c r="AE140" i="42"/>
  <c r="AN140" i="42"/>
  <c r="AO140" i="42"/>
  <c r="Z140" i="42"/>
  <c r="W94" i="40"/>
  <c r="AB94" i="40"/>
  <c r="AO94" i="40"/>
  <c r="Z94" i="40"/>
  <c r="AA94" i="40"/>
  <c r="AL4" i="41"/>
  <c r="AO4" i="41"/>
  <c r="AG4" i="41"/>
  <c r="AD4" i="41"/>
  <c r="AE104" i="42"/>
  <c r="Z104" i="42"/>
  <c r="AI104" i="42"/>
  <c r="X104" i="42"/>
  <c r="AI84" i="40"/>
  <c r="AA84" i="40"/>
  <c r="AF84" i="40"/>
  <c r="AK84" i="40"/>
  <c r="W84" i="40"/>
  <c r="AI7" i="41"/>
  <c r="AO7" i="41"/>
  <c r="Z7" i="41"/>
  <c r="AE7" i="41"/>
  <c r="AK7" i="41"/>
  <c r="AI157" i="40"/>
  <c r="AF157" i="40"/>
  <c r="AL157" i="40"/>
  <c r="X157" i="40"/>
  <c r="Z81" i="42"/>
  <c r="AJ81" i="42"/>
  <c r="AN81" i="42"/>
  <c r="AC81" i="42"/>
  <c r="AF142" i="41"/>
  <c r="AJ142" i="41"/>
  <c r="AE142" i="41"/>
  <c r="AL142" i="41"/>
  <c r="AN142" i="41"/>
  <c r="Z144" i="40"/>
  <c r="AJ144" i="40"/>
  <c r="AC144" i="40"/>
  <c r="AH144" i="40"/>
  <c r="Y144" i="40"/>
  <c r="AG52" i="40"/>
  <c r="AD52" i="40"/>
  <c r="AK58" i="40"/>
  <c r="W58" i="40"/>
  <c r="Z58" i="40"/>
  <c r="AI58" i="40"/>
  <c r="AO58" i="40"/>
  <c r="AI119" i="42"/>
  <c r="AG119" i="42"/>
  <c r="AC119" i="42"/>
  <c r="AB119" i="42"/>
  <c r="Z119" i="42"/>
  <c r="AG16" i="42"/>
  <c r="AN16" i="42"/>
  <c r="X16" i="42"/>
  <c r="AA16" i="42"/>
  <c r="Z115" i="40"/>
  <c r="AJ115" i="40"/>
  <c r="AA115" i="40"/>
  <c r="AB115" i="40"/>
  <c r="AL115" i="40"/>
  <c r="AF53" i="41"/>
  <c r="AD53" i="41"/>
  <c r="AK53" i="41"/>
  <c r="W53" i="41"/>
  <c r="AA28" i="40"/>
  <c r="W28" i="40"/>
  <c r="AD28" i="40"/>
  <c r="AJ28" i="40"/>
  <c r="AF28" i="40"/>
  <c r="AB46" i="42"/>
  <c r="AI46" i="42"/>
  <c r="AA46" i="42"/>
  <c r="AC46" i="42"/>
  <c r="AE46" i="42"/>
  <c r="AB97" i="42"/>
  <c r="AK97" i="42"/>
  <c r="AG97" i="42"/>
  <c r="AM97" i="42"/>
  <c r="AJ97" i="42"/>
  <c r="AL86" i="40"/>
  <c r="W86" i="40"/>
  <c r="AJ86" i="40"/>
  <c r="AH86" i="40"/>
  <c r="AN38" i="42"/>
  <c r="AH38" i="42"/>
  <c r="AL38" i="42"/>
  <c r="AF38" i="42"/>
  <c r="AK38" i="42"/>
  <c r="AC133" i="40"/>
  <c r="Z133" i="40"/>
  <c r="AI133" i="40"/>
  <c r="Y35" i="42"/>
  <c r="AM35" i="42"/>
  <c r="AC35" i="42"/>
  <c r="AI35" i="42"/>
  <c r="AF147" i="42"/>
  <c r="AO147" i="42"/>
  <c r="AI147" i="42"/>
  <c r="AH147" i="42"/>
  <c r="AK90" i="40"/>
  <c r="AH90" i="40"/>
  <c r="AG90" i="40"/>
  <c r="AO90" i="40"/>
  <c r="AN90" i="40"/>
  <c r="AK27" i="40"/>
  <c r="AI27" i="40"/>
  <c r="AN27" i="40"/>
  <c r="AE27" i="40"/>
  <c r="Z27" i="40"/>
  <c r="AB93" i="40"/>
  <c r="AD93" i="40"/>
  <c r="W93" i="40"/>
  <c r="Y93" i="40"/>
  <c r="AG93" i="40"/>
  <c r="AH34" i="42"/>
  <c r="AJ34" i="42"/>
  <c r="AA34" i="42"/>
  <c r="AF34" i="42"/>
  <c r="AH31" i="42"/>
  <c r="AN31" i="42"/>
  <c r="AO31" i="42"/>
  <c r="AJ31" i="42"/>
  <c r="AC64" i="41"/>
  <c r="AA64" i="41"/>
  <c r="AG64" i="41"/>
  <c r="AO64" i="41"/>
  <c r="AF85" i="40"/>
  <c r="AJ85" i="40"/>
  <c r="AO85" i="40"/>
  <c r="Y85" i="40"/>
  <c r="AM85" i="40"/>
  <c r="AK73" i="40"/>
  <c r="AI73" i="40"/>
  <c r="AC73" i="40"/>
  <c r="AH73" i="40"/>
  <c r="Z73" i="40"/>
  <c r="AC3" i="41"/>
  <c r="AE3" i="41"/>
  <c r="AN3" i="41"/>
  <c r="AA3" i="41"/>
  <c r="AE61" i="41"/>
  <c r="AL61" i="41"/>
  <c r="AN61" i="41"/>
  <c r="AG61" i="41"/>
  <c r="AF61" i="41"/>
  <c r="AH160" i="42"/>
  <c r="AL160" i="42"/>
  <c r="AO160" i="42"/>
  <c r="W160" i="42"/>
  <c r="AM23" i="42"/>
  <c r="AC23" i="42"/>
  <c r="AO23" i="42"/>
  <c r="AE23" i="42"/>
  <c r="AL23" i="42"/>
  <c r="AL70" i="40"/>
  <c r="AF70" i="40"/>
  <c r="AJ70" i="40"/>
  <c r="AG173" i="41"/>
  <c r="AC173" i="41"/>
  <c r="AE173" i="41"/>
  <c r="Z173" i="41"/>
  <c r="AH29" i="42"/>
  <c r="Z29" i="42"/>
  <c r="AB29" i="42"/>
  <c r="AA29" i="42"/>
  <c r="AL29" i="42"/>
  <c r="AD124" i="40"/>
  <c r="AB124" i="40"/>
  <c r="AC124" i="40"/>
  <c r="AG124" i="40"/>
  <c r="AN124" i="40"/>
  <c r="AB155" i="41"/>
  <c r="X155" i="41"/>
  <c r="AC155" i="41"/>
  <c r="X45" i="41"/>
  <c r="AD45" i="41"/>
  <c r="W45" i="41"/>
  <c r="AK45" i="41"/>
  <c r="Y45" i="41"/>
  <c r="AH100" i="42"/>
  <c r="AI100" i="42"/>
  <c r="AN100" i="42"/>
  <c r="W100" i="42"/>
  <c r="AO100" i="42"/>
  <c r="Y52" i="41"/>
  <c r="AE52" i="41"/>
  <c r="Z52" i="41"/>
  <c r="AI52" i="41"/>
  <c r="AB52" i="41"/>
  <c r="AL102" i="42"/>
  <c r="AO102" i="42"/>
  <c r="AA102" i="42"/>
  <c r="AN102" i="42"/>
  <c r="AK102" i="42"/>
  <c r="AM110" i="40"/>
  <c r="AF110" i="40"/>
  <c r="AB110" i="40"/>
  <c r="AH110" i="40"/>
  <c r="AG79" i="42"/>
  <c r="AB79" i="42"/>
  <c r="AJ79" i="42"/>
  <c r="W79" i="42"/>
  <c r="AH79" i="42"/>
  <c r="X134" i="40"/>
  <c r="AF134" i="40"/>
  <c r="AJ134" i="40"/>
  <c r="AH134" i="40"/>
  <c r="AA69" i="41"/>
  <c r="Y69" i="41"/>
  <c r="X69" i="41"/>
  <c r="AN69" i="41"/>
  <c r="W69" i="41"/>
  <c r="Z142" i="23"/>
  <c r="AC142" i="23"/>
  <c r="AE142" i="23"/>
  <c r="AD142" i="23"/>
  <c r="W142" i="23"/>
  <c r="AA68" i="41"/>
  <c r="AJ68" i="41"/>
  <c r="AF68" i="41"/>
  <c r="Y68" i="41"/>
  <c r="AL68" i="41"/>
  <c r="AG47" i="42"/>
  <c r="AK47" i="42"/>
  <c r="AH47" i="42"/>
  <c r="AB47" i="42"/>
  <c r="AF47" i="42"/>
  <c r="AE43" i="40"/>
  <c r="AF43" i="40"/>
  <c r="AJ43" i="40"/>
  <c r="X43" i="40"/>
  <c r="AM43" i="40"/>
  <c r="AG163" i="41"/>
  <c r="X163" i="41"/>
  <c r="AC163" i="41"/>
  <c r="AK163" i="41"/>
  <c r="AB163" i="41"/>
  <c r="Y92" i="42"/>
  <c r="AO92" i="42"/>
  <c r="AE92" i="42"/>
  <c r="AH92" i="42"/>
  <c r="AI147" i="41"/>
  <c r="AL147" i="41"/>
  <c r="X147" i="41"/>
  <c r="AE147" i="41"/>
  <c r="AN112" i="23"/>
  <c r="AL112" i="23"/>
  <c r="Y112" i="23"/>
  <c r="AG112" i="23"/>
  <c r="AB112" i="23"/>
  <c r="AM126" i="42"/>
  <c r="Z126" i="42"/>
  <c r="AN126" i="42"/>
  <c r="AL126" i="42"/>
  <c r="AC126" i="42"/>
  <c r="Y74" i="23"/>
  <c r="AA74" i="23"/>
  <c r="AI74" i="23"/>
  <c r="AO74" i="23"/>
  <c r="AC74" i="23"/>
  <c r="W5" i="41"/>
  <c r="AA37" i="42"/>
  <c r="AE37" i="42"/>
  <c r="AM37" i="42"/>
  <c r="AK37" i="42"/>
  <c r="X143" i="23"/>
  <c r="AL143" i="23"/>
  <c r="AI143" i="23"/>
  <c r="W143" i="23"/>
  <c r="Y143" i="23"/>
  <c r="AM34" i="41"/>
  <c r="AA34" i="41"/>
  <c r="AD34" i="41"/>
  <c r="AO34" i="41"/>
  <c r="AH34" i="41"/>
  <c r="Y81" i="40"/>
  <c r="AN81" i="40"/>
  <c r="AC81" i="40"/>
  <c r="AM81" i="40"/>
  <c r="AJ81" i="40"/>
  <c r="X89" i="40"/>
  <c r="AA89" i="40"/>
  <c r="AL89" i="40"/>
  <c r="AI89" i="40"/>
  <c r="AC95" i="40"/>
  <c r="AJ95" i="40"/>
  <c r="X95" i="40"/>
  <c r="AH95" i="40"/>
  <c r="AF57" i="28"/>
  <c r="AA57" i="28"/>
  <c r="Y57" i="28"/>
  <c r="AC57" i="28"/>
  <c r="Y104" i="23"/>
  <c r="AK104" i="23"/>
  <c r="W104" i="23"/>
  <c r="AH104" i="23"/>
  <c r="AO104" i="23"/>
  <c r="AL38" i="40"/>
  <c r="AM38" i="40"/>
  <c r="Z38" i="40"/>
  <c r="AA38" i="40"/>
  <c r="Y129" i="40"/>
  <c r="AG129" i="40"/>
  <c r="AA129" i="40"/>
  <c r="AB129" i="40"/>
  <c r="AH33" i="41"/>
  <c r="AL33" i="41"/>
  <c r="Z33" i="41"/>
  <c r="AD33" i="41"/>
  <c r="AB33" i="41"/>
  <c r="AG111" i="28"/>
  <c r="W111" i="28"/>
  <c r="AI111" i="28"/>
  <c r="AJ111" i="28"/>
  <c r="AL40" i="28"/>
  <c r="AI40" i="28"/>
  <c r="AK40" i="28"/>
  <c r="AB40" i="28"/>
  <c r="W40" i="28"/>
  <c r="AH28" i="28"/>
  <c r="AM28" i="28"/>
  <c r="AN28" i="28"/>
  <c r="Z28" i="28"/>
  <c r="AK28" i="28"/>
  <c r="AL111" i="23"/>
  <c r="AK111" i="23"/>
  <c r="AJ111" i="23"/>
  <c r="AC111" i="23"/>
  <c r="Z111" i="23"/>
  <c r="AD96" i="41"/>
  <c r="AA96" i="41"/>
  <c r="AL96" i="41"/>
  <c r="AK96" i="41"/>
  <c r="AO96" i="41"/>
  <c r="AE7" i="23"/>
  <c r="AL7" i="23"/>
  <c r="Z7" i="23"/>
  <c r="X7" i="23"/>
  <c r="AI44" i="28"/>
  <c r="AO44" i="28"/>
  <c r="AF44" i="28"/>
  <c r="AM44" i="28"/>
  <c r="AM172" i="23"/>
  <c r="AI172" i="23"/>
  <c r="AO172" i="23"/>
  <c r="W172" i="23"/>
  <c r="AD162" i="23"/>
  <c r="AB162" i="23"/>
  <c r="AL162" i="23"/>
  <c r="Y162" i="23"/>
  <c r="W162" i="23"/>
  <c r="AJ13" i="28"/>
  <c r="AD13" i="28"/>
  <c r="AI13" i="28"/>
  <c r="AE13" i="28"/>
  <c r="AI27" i="23"/>
  <c r="AM27" i="23"/>
  <c r="AC27" i="23"/>
  <c r="Y27" i="23"/>
  <c r="Y8" i="40"/>
  <c r="AH8" i="40"/>
  <c r="AK8" i="40"/>
  <c r="AG8" i="40"/>
  <c r="AC47" i="28"/>
  <c r="AG47" i="28"/>
  <c r="AJ47" i="28"/>
  <c r="AK47" i="28"/>
  <c r="AE107" i="40"/>
  <c r="W107" i="40"/>
  <c r="Z107" i="40"/>
  <c r="Y107" i="40"/>
  <c r="AG107" i="40"/>
  <c r="AL91" i="41"/>
  <c r="AB91" i="41"/>
  <c r="Y91" i="41"/>
  <c r="AH91" i="41"/>
  <c r="AM139" i="28"/>
  <c r="W139" i="28"/>
  <c r="AF139" i="28"/>
  <c r="AE139" i="28"/>
  <c r="AB139" i="28"/>
  <c r="AE176" i="23"/>
  <c r="AB176" i="23"/>
  <c r="AN176" i="23"/>
  <c r="AJ176" i="23"/>
  <c r="X176" i="23"/>
  <c r="AH76" i="28"/>
  <c r="AE76" i="28"/>
  <c r="X76" i="28"/>
  <c r="AO76" i="28"/>
  <c r="AC126" i="28"/>
  <c r="X126" i="28"/>
  <c r="AK126" i="28"/>
  <c r="AM126" i="28"/>
  <c r="Z126" i="28"/>
  <c r="AB105" i="28"/>
  <c r="AN105" i="28"/>
  <c r="AM105" i="28"/>
  <c r="AJ105" i="28"/>
  <c r="AO105" i="28"/>
  <c r="Y4" i="28"/>
  <c r="W4" i="28"/>
  <c r="Z4" i="28"/>
  <c r="X4" i="28"/>
  <c r="AH163" i="23"/>
  <c r="AA163" i="23"/>
  <c r="AD163" i="23"/>
  <c r="AI163" i="23"/>
  <c r="AK163" i="23"/>
  <c r="AO159" i="28"/>
  <c r="AK159" i="28"/>
  <c r="AJ159" i="28"/>
  <c r="AD159" i="28"/>
  <c r="AM159" i="28"/>
  <c r="AH103" i="28"/>
  <c r="X103" i="28"/>
  <c r="AF103" i="28"/>
  <c r="AN103" i="28"/>
  <c r="AO103" i="28"/>
  <c r="X161" i="23"/>
  <c r="AL161" i="23"/>
  <c r="AG161" i="23"/>
  <c r="AD161" i="23"/>
  <c r="AN161" i="23"/>
  <c r="W140" i="28"/>
  <c r="AE140" i="28"/>
  <c r="AK140" i="28"/>
  <c r="AH140" i="28"/>
  <c r="AC100" i="23"/>
  <c r="AK100" i="23"/>
  <c r="AM100" i="23"/>
  <c r="AN100" i="23"/>
  <c r="W11" i="28"/>
  <c r="AD11" i="28"/>
  <c r="AI11" i="28"/>
  <c r="AK11" i="28"/>
  <c r="AA11" i="28"/>
  <c r="X77" i="28"/>
  <c r="AI77" i="28"/>
  <c r="Y77" i="28"/>
  <c r="AC77" i="28"/>
  <c r="AA77" i="28"/>
  <c r="AI167" i="28"/>
  <c r="AD167" i="28"/>
  <c r="AL167" i="28"/>
  <c r="AE167" i="28"/>
  <c r="Z167" i="28"/>
  <c r="AH101" i="41"/>
  <c r="AD101" i="41"/>
  <c r="AN101" i="41"/>
  <c r="W101" i="41"/>
  <c r="AB101" i="41"/>
  <c r="AL151" i="28"/>
  <c r="AA151" i="28"/>
  <c r="AJ151" i="28"/>
  <c r="AF151" i="28"/>
  <c r="Y76" i="23"/>
  <c r="AJ76" i="23"/>
  <c r="AB76" i="23"/>
  <c r="AM76" i="23"/>
  <c r="AN19" i="28"/>
  <c r="AI19" i="28"/>
  <c r="AE19" i="28"/>
  <c r="AM19" i="28"/>
  <c r="AO19" i="28"/>
  <c r="AL71" i="28"/>
  <c r="AG71" i="28"/>
  <c r="W71" i="28"/>
  <c r="AH71" i="28"/>
  <c r="AN71" i="28"/>
  <c r="AN98" i="23"/>
  <c r="AL98" i="23"/>
  <c r="W98" i="23"/>
  <c r="AB98" i="23"/>
  <c r="AD98" i="23"/>
  <c r="AL29" i="28"/>
  <c r="AD29" i="28"/>
  <c r="Z29" i="28"/>
  <c r="AN29" i="28"/>
  <c r="AF29" i="28"/>
  <c r="X135" i="28"/>
  <c r="AL135" i="28"/>
  <c r="AB135" i="28"/>
  <c r="AG135" i="28"/>
  <c r="AL136" i="23"/>
  <c r="X136" i="23"/>
  <c r="AA136" i="23"/>
  <c r="AE136" i="23"/>
  <c r="Y10" i="28"/>
  <c r="AM10" i="28"/>
  <c r="AO10" i="28"/>
  <c r="AJ10" i="28"/>
  <c r="AL10" i="28"/>
  <c r="AM51" i="23"/>
  <c r="AN51" i="23"/>
  <c r="AJ51" i="23"/>
  <c r="AA51" i="23"/>
  <c r="AO68" i="28"/>
  <c r="W68" i="28"/>
  <c r="AJ68" i="28"/>
  <c r="X68" i="28"/>
  <c r="AB41" i="28"/>
  <c r="AF41" i="28"/>
  <c r="AO41" i="28"/>
  <c r="AG41" i="28"/>
  <c r="AJ63" i="42"/>
  <c r="AF63" i="42"/>
  <c r="W63" i="42"/>
  <c r="AD63" i="42"/>
  <c r="AO85" i="42"/>
  <c r="AD85" i="42"/>
  <c r="AB85" i="42"/>
  <c r="AM85" i="42"/>
  <c r="AJ85" i="42"/>
  <c r="AJ63" i="41"/>
  <c r="AB63" i="41"/>
  <c r="AN63" i="41"/>
  <c r="AC63" i="41"/>
  <c r="AF63" i="41"/>
  <c r="AL100" i="40"/>
  <c r="AK100" i="40"/>
  <c r="AD100" i="40"/>
  <c r="AH100" i="40"/>
  <c r="AL127" i="40"/>
  <c r="X127" i="40"/>
  <c r="AB127" i="40"/>
  <c r="AM127" i="40"/>
  <c r="AI127" i="40"/>
  <c r="AI123" i="41"/>
  <c r="AM123" i="41"/>
  <c r="AC123" i="41"/>
  <c r="AJ123" i="41"/>
  <c r="AA123" i="41"/>
  <c r="AA115" i="42"/>
  <c r="X115" i="42"/>
  <c r="AJ115" i="42"/>
  <c r="Y115" i="42"/>
  <c r="AA82" i="41"/>
  <c r="AI82" i="41"/>
  <c r="AN82" i="41"/>
  <c r="Y82" i="41"/>
  <c r="AG82" i="41"/>
  <c r="AO88" i="41"/>
  <c r="Y88" i="41"/>
  <c r="AE88" i="41"/>
  <c r="AA88" i="41"/>
  <c r="AJ88" i="41"/>
  <c r="AJ161" i="41"/>
  <c r="AE161" i="41"/>
  <c r="AO161" i="41"/>
  <c r="AM161" i="41"/>
  <c r="W161" i="41"/>
  <c r="AO86" i="42"/>
  <c r="X86" i="42"/>
  <c r="AB86" i="42"/>
  <c r="AE86" i="42"/>
  <c r="AO41" i="40"/>
  <c r="AK41" i="40"/>
  <c r="X41" i="40"/>
  <c r="AG111" i="42"/>
  <c r="AH111" i="42"/>
  <c r="AB111" i="42"/>
  <c r="AK111" i="42"/>
  <c r="AA111" i="42"/>
  <c r="AG3" i="40"/>
  <c r="AM3" i="40"/>
  <c r="AC3" i="40"/>
  <c r="AH3" i="40"/>
  <c r="AF9" i="41"/>
  <c r="W9" i="41"/>
  <c r="AG9" i="41"/>
  <c r="X9" i="41"/>
  <c r="AC9" i="41"/>
  <c r="Y69" i="42"/>
  <c r="AL69" i="42"/>
  <c r="AA69" i="42"/>
  <c r="AM69" i="42"/>
  <c r="AH101" i="40"/>
  <c r="AC101" i="40"/>
  <c r="AF101" i="40"/>
  <c r="W81" i="41"/>
  <c r="AD81" i="41"/>
  <c r="Z81" i="41"/>
  <c r="AK81" i="41"/>
  <c r="AE52" i="42"/>
  <c r="AD52" i="42"/>
  <c r="AG52" i="42"/>
  <c r="Z52" i="42"/>
  <c r="X58" i="41"/>
  <c r="AN58" i="41"/>
  <c r="AF58" i="41"/>
  <c r="AE58" i="41"/>
  <c r="AA176" i="42"/>
  <c r="AC176" i="42"/>
  <c r="AL176" i="42"/>
  <c r="AN176" i="42"/>
  <c r="AB176" i="42"/>
  <c r="AE168" i="41"/>
  <c r="AK168" i="41"/>
  <c r="Z168" i="41"/>
  <c r="AH168" i="41"/>
  <c r="AI40" i="41"/>
  <c r="AJ40" i="41"/>
  <c r="Z40" i="41"/>
  <c r="AG40" i="41"/>
  <c r="W112" i="42"/>
  <c r="X112" i="42"/>
  <c r="Y112" i="42"/>
  <c r="AO112" i="42"/>
  <c r="AM23" i="40"/>
  <c r="Y23" i="40"/>
  <c r="AB23" i="40"/>
  <c r="AH23" i="40"/>
  <c r="AB24" i="42"/>
  <c r="AA24" i="42"/>
  <c r="AM24" i="42"/>
  <c r="AE24" i="42"/>
  <c r="AO176" i="41"/>
  <c r="AK176" i="41"/>
  <c r="AJ176" i="41"/>
  <c r="AL176" i="41"/>
  <c r="W159" i="42"/>
  <c r="AG159" i="42"/>
  <c r="AE159" i="42"/>
  <c r="AB159" i="42"/>
  <c r="AI159" i="42"/>
  <c r="Z48" i="41"/>
  <c r="AI48" i="41"/>
  <c r="X48" i="41"/>
  <c r="W48" i="41"/>
  <c r="AL134" i="42"/>
  <c r="AK134" i="42"/>
  <c r="AB134" i="42"/>
  <c r="Z134" i="42"/>
  <c r="Y55" i="42"/>
  <c r="AH55" i="42"/>
  <c r="AL55" i="42"/>
  <c r="AC55" i="42"/>
  <c r="W55" i="42"/>
  <c r="AK159" i="40"/>
  <c r="AI159" i="40"/>
  <c r="AG159" i="40"/>
  <c r="AJ159" i="40"/>
  <c r="AE159" i="40"/>
  <c r="AG25" i="41"/>
  <c r="AF25" i="41"/>
  <c r="AD25" i="41"/>
  <c r="Z25" i="41"/>
  <c r="AO25" i="41"/>
  <c r="AM66" i="28"/>
  <c r="AD66" i="28"/>
  <c r="AL66" i="28"/>
  <c r="X66" i="28"/>
  <c r="AN66" i="28"/>
  <c r="AG150" i="41"/>
  <c r="AJ150" i="41"/>
  <c r="AA150" i="41"/>
  <c r="AD150" i="41"/>
  <c r="X62" i="40"/>
  <c r="AG62" i="40"/>
  <c r="AB62" i="40"/>
  <c r="AI62" i="40"/>
  <c r="Y26" i="40"/>
  <c r="AA26" i="40"/>
  <c r="AI26" i="40"/>
  <c r="Z26" i="40"/>
  <c r="AK40" i="23"/>
  <c r="AA40" i="23"/>
  <c r="AH40" i="23"/>
  <c r="AM40" i="23"/>
  <c r="AG136" i="41"/>
  <c r="AJ136" i="41"/>
  <c r="X136" i="41"/>
  <c r="W136" i="41"/>
  <c r="AD87" i="41"/>
  <c r="AE87" i="41"/>
  <c r="Z87" i="41"/>
  <c r="AF87" i="41"/>
  <c r="AJ87" i="41"/>
  <c r="AG3" i="23"/>
  <c r="AK3" i="23"/>
  <c r="AE3" i="23"/>
  <c r="X3" i="23"/>
  <c r="AH172" i="40"/>
  <c r="AC172" i="40"/>
  <c r="AB172" i="40"/>
  <c r="AO172" i="40"/>
  <c r="AH93" i="28"/>
  <c r="AM93" i="28"/>
  <c r="AG93" i="28"/>
  <c r="AO93" i="28"/>
  <c r="AN93" i="28"/>
  <c r="AK64" i="23"/>
  <c r="AO64" i="23"/>
  <c r="AG64" i="23"/>
  <c r="Z64" i="23"/>
  <c r="AD116" i="28"/>
  <c r="X116" i="28"/>
  <c r="AO116" i="28"/>
  <c r="AE116" i="28"/>
  <c r="AH139" i="23"/>
  <c r="AN139" i="23"/>
  <c r="AJ139" i="23"/>
  <c r="AK139" i="23"/>
  <c r="AH105" i="23"/>
  <c r="X105" i="23"/>
  <c r="AC105" i="23"/>
  <c r="AD105" i="23"/>
  <c r="W45" i="23"/>
  <c r="AM45" i="23"/>
  <c r="AN45" i="23"/>
  <c r="AJ45" i="23"/>
  <c r="X134" i="28"/>
  <c r="AE134" i="28"/>
  <c r="AI134" i="28"/>
  <c r="AL134" i="28"/>
  <c r="AK137" i="40"/>
  <c r="AA137" i="40"/>
  <c r="AL137" i="40"/>
  <c r="AD137" i="40"/>
  <c r="AK120" i="42"/>
  <c r="AA120" i="42"/>
  <c r="AB120" i="42"/>
  <c r="AB154" i="40"/>
  <c r="Z154" i="40"/>
  <c r="AM154" i="40"/>
  <c r="AL75" i="40"/>
  <c r="AJ75" i="40"/>
  <c r="AK75" i="40"/>
  <c r="AA75" i="40"/>
  <c r="AH75" i="40"/>
  <c r="AO85" i="41"/>
  <c r="AN85" i="41"/>
  <c r="AI85" i="41"/>
  <c r="AC85" i="41"/>
  <c r="AO104" i="40"/>
  <c r="X104" i="40"/>
  <c r="AG104" i="40"/>
  <c r="AH104" i="40"/>
  <c r="AM95" i="41"/>
  <c r="AD95" i="41"/>
  <c r="AK95" i="41"/>
  <c r="AE95" i="41"/>
  <c r="Z98" i="41"/>
  <c r="Y98" i="41"/>
  <c r="X98" i="41"/>
  <c r="AF98" i="41"/>
  <c r="AB98" i="41"/>
  <c r="AO143" i="42"/>
  <c r="AC143" i="42"/>
  <c r="AB143" i="42"/>
  <c r="AM143" i="42"/>
  <c r="W17" i="40"/>
  <c r="AC17" i="40"/>
  <c r="AL17" i="40"/>
  <c r="AI17" i="40"/>
  <c r="Y17" i="40"/>
  <c r="AB144" i="42"/>
  <c r="AM144" i="42"/>
  <c r="AA144" i="42"/>
  <c r="Z144" i="42"/>
  <c r="AK42" i="42"/>
  <c r="AI42" i="42"/>
  <c r="AA42" i="42"/>
  <c r="AC42" i="42"/>
  <c r="AC87" i="42"/>
  <c r="AN166" i="23"/>
  <c r="AA166" i="23"/>
  <c r="Z166" i="23"/>
  <c r="Y166" i="23"/>
  <c r="AD12" i="41"/>
  <c r="X12" i="41"/>
  <c r="AC12" i="41"/>
  <c r="AO12" i="41"/>
  <c r="AM81" i="23"/>
  <c r="AD81" i="23"/>
  <c r="W81" i="23"/>
  <c r="AL81" i="23"/>
  <c r="AE17" i="23"/>
  <c r="AM17" i="23"/>
  <c r="AH17" i="23"/>
  <c r="AO17" i="23"/>
  <c r="W157" i="23"/>
  <c r="AA157" i="23"/>
  <c r="Z157" i="23"/>
  <c r="AJ157" i="23"/>
  <c r="AH49" i="28"/>
  <c r="AA49" i="28"/>
  <c r="AN49" i="28"/>
  <c r="AD49" i="28"/>
  <c r="Y33" i="28"/>
  <c r="Z33" i="28"/>
  <c r="AO33" i="28"/>
  <c r="W33" i="28"/>
  <c r="AC150" i="28"/>
  <c r="AM150" i="28"/>
  <c r="AL150" i="28"/>
  <c r="AF150" i="28"/>
  <c r="W99" i="23"/>
  <c r="AH99" i="23"/>
  <c r="AE99" i="23"/>
  <c r="AC99" i="23"/>
  <c r="AA120" i="28"/>
  <c r="AB120" i="28"/>
  <c r="AG120" i="28"/>
  <c r="W120" i="28"/>
  <c r="AL91" i="40"/>
  <c r="Z91" i="40"/>
  <c r="AI91" i="40"/>
  <c r="AM91" i="40"/>
  <c r="X91" i="40"/>
  <c r="Y167" i="40"/>
  <c r="AC167" i="40"/>
  <c r="AA167" i="40"/>
  <c r="AK167" i="40"/>
  <c r="AH46" i="40"/>
  <c r="AL78" i="40"/>
  <c r="AG78" i="40"/>
  <c r="Z78" i="40"/>
  <c r="AM78" i="40"/>
  <c r="AK166" i="40"/>
  <c r="AM166" i="40"/>
  <c r="Y166" i="40"/>
  <c r="AL166" i="40"/>
  <c r="AE166" i="40"/>
  <c r="AD79" i="40"/>
  <c r="AB79" i="40"/>
  <c r="AL79" i="40"/>
  <c r="AM79" i="40"/>
  <c r="AC92" i="40"/>
  <c r="AK92" i="40"/>
  <c r="AJ92" i="40"/>
  <c r="AA92" i="40"/>
  <c r="AC91" i="28"/>
  <c r="AK91" i="28"/>
  <c r="AF91" i="28"/>
  <c r="AI91" i="28"/>
  <c r="AA32" i="41"/>
  <c r="AI32" i="41"/>
  <c r="AE32" i="41"/>
  <c r="AM32" i="41"/>
  <c r="AE97" i="23"/>
  <c r="AN97" i="23"/>
  <c r="AI97" i="23"/>
  <c r="AC97" i="23"/>
  <c r="AK111" i="40"/>
  <c r="AJ111" i="40"/>
  <c r="AH111" i="40"/>
  <c r="X111" i="40"/>
  <c r="AJ26" i="42"/>
  <c r="Z26" i="42"/>
  <c r="W26" i="42"/>
  <c r="AG26" i="42"/>
  <c r="AK2" i="28"/>
  <c r="AH2" i="28"/>
  <c r="AO2" i="28"/>
  <c r="AA2" i="28"/>
  <c r="Z24" i="23"/>
  <c r="AF24" i="23"/>
  <c r="AO24" i="23"/>
  <c r="AL24" i="23"/>
  <c r="AO132" i="40"/>
  <c r="W132" i="40"/>
  <c r="AK132" i="40"/>
  <c r="AF132" i="40"/>
  <c r="Y131" i="23"/>
  <c r="AI131" i="23"/>
  <c r="AJ131" i="23"/>
  <c r="AL131" i="23"/>
  <c r="AE50" i="23"/>
  <c r="AM50" i="23"/>
  <c r="AO50" i="23"/>
  <c r="AD50" i="23"/>
  <c r="AH169" i="23"/>
  <c r="AM169" i="23"/>
  <c r="AL169" i="23"/>
  <c r="AE169" i="23"/>
  <c r="Z151" i="23"/>
  <c r="AD151" i="23"/>
  <c r="W151" i="23"/>
  <c r="AF151" i="23"/>
  <c r="AN132" i="28"/>
  <c r="AF132" i="28"/>
  <c r="AA132" i="28"/>
  <c r="AI132" i="28"/>
  <c r="AG84" i="23"/>
  <c r="AN84" i="23"/>
  <c r="AH84" i="23"/>
  <c r="AB84" i="23"/>
  <c r="AL141" i="40"/>
  <c r="Y141" i="40"/>
  <c r="AM141" i="40"/>
  <c r="AC141" i="40"/>
  <c r="AH141" i="40"/>
  <c r="Z33" i="40"/>
  <c r="AE33" i="40"/>
  <c r="AN33" i="40"/>
  <c r="W33" i="40"/>
  <c r="AE106" i="40"/>
  <c r="AC106" i="40"/>
  <c r="AD106" i="40"/>
  <c r="AO106" i="40"/>
  <c r="W173" i="40"/>
  <c r="AE173" i="40"/>
  <c r="Z173" i="40"/>
  <c r="AO173" i="40"/>
  <c r="Y173" i="40"/>
  <c r="Z83" i="42"/>
  <c r="W83" i="42"/>
  <c r="AL83" i="42"/>
  <c r="AF83" i="42"/>
  <c r="AL133" i="28"/>
  <c r="AN133" i="28"/>
  <c r="X133" i="28"/>
  <c r="AF133" i="28"/>
  <c r="AL18" i="28"/>
  <c r="W18" i="28"/>
  <c r="Z18" i="28"/>
  <c r="AF18" i="28"/>
  <c r="Z138" i="28"/>
  <c r="AG138" i="28"/>
  <c r="AC138" i="28"/>
  <c r="AI138" i="28"/>
  <c r="AJ125" i="41"/>
  <c r="AA125" i="41"/>
  <c r="AM125" i="41"/>
  <c r="AD125" i="41"/>
  <c r="X107" i="28"/>
  <c r="AN107" i="28"/>
  <c r="AA107" i="28"/>
  <c r="AC107" i="28"/>
  <c r="Z108" i="41"/>
  <c r="AH108" i="41"/>
  <c r="AJ108" i="41"/>
  <c r="AL108" i="41"/>
  <c r="AK121" i="40"/>
  <c r="AB121" i="40"/>
  <c r="AH121" i="40"/>
  <c r="W121" i="40"/>
  <c r="AC121" i="40"/>
  <c r="Z38" i="41"/>
  <c r="X38" i="41"/>
  <c r="AN38" i="41"/>
  <c r="AD38" i="41"/>
  <c r="Y92" i="23"/>
  <c r="AO92" i="23"/>
  <c r="W92" i="23"/>
  <c r="AK92" i="23"/>
  <c r="AO60" i="23"/>
  <c r="AM60" i="23"/>
  <c r="Y60" i="23"/>
  <c r="AB60" i="23"/>
  <c r="AM129" i="42"/>
  <c r="AJ129" i="42"/>
  <c r="Z129" i="42"/>
  <c r="AB129" i="42"/>
  <c r="AH9" i="28"/>
  <c r="Z9" i="28"/>
  <c r="AB9" i="28"/>
  <c r="AK9" i="28"/>
  <c r="AJ20" i="28"/>
  <c r="AL20" i="28"/>
  <c r="AM20" i="28"/>
  <c r="X20" i="28"/>
  <c r="AN151" i="40"/>
  <c r="AF151" i="40"/>
  <c r="AJ151" i="40"/>
  <c r="AL151" i="40"/>
  <c r="AC151" i="40"/>
  <c r="AL24" i="40"/>
  <c r="AK24" i="40"/>
  <c r="AM24" i="40"/>
  <c r="AA24" i="40"/>
  <c r="AB24" i="40"/>
  <c r="AI90" i="41"/>
  <c r="AO90" i="41"/>
  <c r="Z90" i="41"/>
  <c r="AA90" i="41"/>
  <c r="AM144" i="41"/>
  <c r="AD144" i="41"/>
  <c r="X144" i="41"/>
  <c r="AE144" i="41"/>
  <c r="AA107" i="41"/>
  <c r="X107" i="41"/>
  <c r="AL107" i="41"/>
  <c r="AO107" i="41"/>
  <c r="AE53" i="40"/>
  <c r="AB53" i="40"/>
  <c r="AD53" i="40"/>
  <c r="AN53" i="40"/>
  <c r="AD147" i="23"/>
  <c r="AI147" i="23"/>
  <c r="AL147" i="23"/>
  <c r="AG147" i="23"/>
  <c r="AM114" i="23"/>
  <c r="AH114" i="23"/>
  <c r="AJ114" i="23"/>
  <c r="AG114" i="23"/>
  <c r="AJ116" i="40"/>
  <c r="X116" i="40"/>
  <c r="AK116" i="40"/>
  <c r="AF116" i="40"/>
  <c r="X89" i="28"/>
  <c r="Z89" i="28"/>
  <c r="AA89" i="28"/>
  <c r="AI89" i="28"/>
  <c r="AL13" i="23"/>
  <c r="AA13" i="23"/>
  <c r="AK13" i="23"/>
  <c r="AD13" i="23"/>
  <c r="AK71" i="23"/>
  <c r="AD71" i="23"/>
  <c r="AH71" i="23"/>
  <c r="AJ71" i="23"/>
  <c r="AF69" i="28"/>
  <c r="AH69" i="28"/>
  <c r="AN69" i="28"/>
  <c r="AB69" i="28"/>
  <c r="AH177" i="23"/>
  <c r="AG177" i="23"/>
  <c r="AK177" i="23"/>
  <c r="AL177" i="23"/>
  <c r="W57" i="42"/>
  <c r="AD57" i="42"/>
  <c r="AC57" i="42"/>
  <c r="Z57" i="42"/>
  <c r="AM58" i="42"/>
  <c r="AD58" i="42"/>
  <c r="AL58" i="42"/>
  <c r="AN58" i="42"/>
  <c r="AK22" i="23"/>
  <c r="AD22" i="23"/>
  <c r="W22" i="23"/>
  <c r="AF22" i="23"/>
  <c r="AO98" i="40"/>
  <c r="AH164" i="42"/>
  <c r="X164" i="42"/>
  <c r="AE164" i="42"/>
  <c r="AE36" i="41"/>
  <c r="AL36" i="41"/>
  <c r="AK36" i="41"/>
  <c r="AF36" i="41"/>
  <c r="AF110" i="28"/>
  <c r="AG110" i="28"/>
  <c r="AE110" i="28"/>
  <c r="AA110" i="28"/>
  <c r="AH55" i="41"/>
  <c r="AM55" i="41"/>
  <c r="AE55" i="41"/>
  <c r="W55" i="41"/>
  <c r="AB109" i="23"/>
  <c r="AH109" i="23"/>
  <c r="Z109" i="23"/>
  <c r="AF109" i="23"/>
  <c r="X126" i="23"/>
  <c r="AB126" i="23"/>
  <c r="AF126" i="23"/>
  <c r="AL126" i="23"/>
  <c r="AJ152" i="23"/>
  <c r="AH152" i="23"/>
  <c r="AK152" i="23"/>
  <c r="AA152" i="23"/>
  <c r="AN21" i="41"/>
  <c r="AF21" i="41"/>
  <c r="AO21" i="41"/>
  <c r="X58" i="24"/>
  <c r="AG58" i="24"/>
  <c r="Z58" i="24"/>
  <c r="AK58" i="24"/>
  <c r="X50" i="28"/>
  <c r="AB50" i="28"/>
  <c r="W50" i="28"/>
  <c r="AD50" i="28"/>
  <c r="Z32" i="23"/>
  <c r="Y32" i="23"/>
  <c r="AC32" i="23"/>
  <c r="AE32" i="23"/>
  <c r="AC96" i="42"/>
  <c r="AK96" i="42"/>
  <c r="AD96" i="42"/>
  <c r="X96" i="42"/>
  <c r="AG171" i="42"/>
  <c r="AH168" i="40"/>
  <c r="AB168" i="40"/>
  <c r="AI168" i="40"/>
  <c r="AE168" i="40"/>
  <c r="AG119" i="28"/>
  <c r="X119" i="28"/>
  <c r="AF119" i="28"/>
  <c r="AN119" i="28"/>
  <c r="AA50" i="41"/>
  <c r="X50" i="41"/>
  <c r="AM50" i="41"/>
  <c r="AF50" i="41"/>
  <c r="AE50" i="41"/>
  <c r="AD44" i="40"/>
  <c r="AC44" i="40"/>
  <c r="AG44" i="40"/>
  <c r="AJ44" i="40"/>
  <c r="AI36" i="40"/>
  <c r="AE36" i="40"/>
  <c r="AC36" i="40"/>
  <c r="Z36" i="40"/>
  <c r="W36" i="40"/>
  <c r="AF116" i="23"/>
  <c r="AI116" i="23"/>
  <c r="AG116" i="23"/>
  <c r="AN116" i="23"/>
  <c r="AK29" i="40"/>
  <c r="AG29" i="40"/>
  <c r="AO29" i="40"/>
  <c r="AL29" i="40"/>
  <c r="AA29" i="40"/>
  <c r="AO11" i="42"/>
  <c r="AH11" i="42"/>
  <c r="AE94" i="42"/>
  <c r="W19" i="40"/>
  <c r="AH117" i="40"/>
  <c r="AK135" i="41"/>
  <c r="AG152" i="42"/>
  <c r="Z127" i="42"/>
  <c r="AO127" i="42"/>
  <c r="AC130" i="42"/>
  <c r="AM62" i="42"/>
  <c r="AC107" i="42"/>
  <c r="AK124" i="42"/>
  <c r="AL33" i="42"/>
  <c r="X33" i="42"/>
  <c r="W35" i="40"/>
  <c r="X35" i="40"/>
  <c r="AH49" i="41"/>
  <c r="AJ137" i="42"/>
  <c r="AN113" i="40"/>
  <c r="W13" i="40"/>
  <c r="AH142" i="41"/>
  <c r="AL144" i="40"/>
  <c r="AL85" i="40"/>
  <c r="W73" i="40"/>
  <c r="AN73" i="40"/>
  <c r="AM73" i="40"/>
  <c r="W61" i="41"/>
  <c r="AD29" i="42"/>
  <c r="W112" i="23"/>
  <c r="AK74" i="23"/>
  <c r="AB74" i="23"/>
  <c r="AM74" i="23"/>
  <c r="AA126" i="28"/>
  <c r="H59" i="19"/>
  <c r="D59" i="19"/>
  <c r="G59" i="19"/>
  <c r="J59" i="19"/>
  <c r="F59" i="19"/>
  <c r="C59" i="19"/>
  <c r="K59" i="19"/>
  <c r="I59" i="19"/>
  <c r="U59" i="19"/>
  <c r="O59" i="19"/>
  <c r="T59" i="19"/>
  <c r="S59" i="19"/>
  <c r="F95" i="27"/>
  <c r="AO156" i="24"/>
  <c r="AI156" i="24"/>
  <c r="AG156" i="24"/>
  <c r="AA156" i="24"/>
  <c r="AN156" i="24"/>
  <c r="AK156" i="24"/>
  <c r="AJ156" i="24"/>
  <c r="X156" i="24"/>
  <c r="AC156" i="24"/>
  <c r="AE156" i="24"/>
  <c r="Y156" i="24"/>
  <c r="AF156" i="24"/>
  <c r="Z156" i="24"/>
  <c r="AH156" i="24"/>
  <c r="AB156" i="24"/>
  <c r="AM156" i="24"/>
  <c r="W156" i="24"/>
  <c r="AL156" i="24"/>
  <c r="AD156" i="24"/>
  <c r="P136" i="25"/>
  <c r="R136" i="25"/>
  <c r="D136" i="25"/>
  <c r="J136" i="25"/>
  <c r="S136" i="25"/>
  <c r="O136" i="25"/>
  <c r="Q136" i="25"/>
  <c r="G136" i="25"/>
  <c r="C136" i="25"/>
  <c r="E136" i="25"/>
  <c r="I136" i="25"/>
  <c r="M136" i="25"/>
  <c r="K136" i="25"/>
  <c r="H136" i="25"/>
  <c r="N136" i="25"/>
  <c r="U136" i="25"/>
  <c r="F136" i="25"/>
  <c r="T136" i="25"/>
  <c r="C167" i="25"/>
  <c r="T167" i="25"/>
  <c r="F167" i="25"/>
  <c r="D167" i="25"/>
  <c r="S167" i="25"/>
  <c r="O167" i="25"/>
  <c r="H167" i="25"/>
  <c r="I167" i="25"/>
  <c r="J167" i="25"/>
  <c r="M167" i="25"/>
  <c r="Q167" i="25"/>
  <c r="E167" i="25"/>
  <c r="U167" i="25"/>
  <c r="N167" i="25"/>
  <c r="K167" i="25"/>
  <c r="R167" i="25"/>
  <c r="P167" i="25"/>
  <c r="G167" i="25"/>
  <c r="E102" i="25"/>
  <c r="F102" i="25"/>
  <c r="U102" i="25"/>
  <c r="O102" i="25"/>
  <c r="G102" i="25"/>
  <c r="K102" i="25"/>
  <c r="I102" i="25"/>
  <c r="H102" i="25"/>
  <c r="D102" i="25"/>
  <c r="C102" i="25"/>
  <c r="P102" i="25"/>
  <c r="N102" i="25"/>
  <c r="J102" i="25"/>
  <c r="R102" i="25"/>
  <c r="M102" i="25"/>
  <c r="T102" i="25"/>
  <c r="Q102" i="25"/>
  <c r="S102" i="25"/>
  <c r="E174" i="25"/>
  <c r="G174" i="25"/>
  <c r="D174" i="25"/>
  <c r="C174" i="25"/>
  <c r="R174" i="25"/>
  <c r="T174" i="25"/>
  <c r="M174" i="25"/>
  <c r="J174" i="25"/>
  <c r="Q174" i="25"/>
  <c r="O174" i="25"/>
  <c r="K174" i="25"/>
  <c r="P174" i="25"/>
  <c r="U174" i="25"/>
  <c r="N174" i="25"/>
  <c r="F174" i="25"/>
  <c r="S174" i="25"/>
  <c r="I174" i="25"/>
  <c r="G171" i="26"/>
  <c r="F171" i="26"/>
  <c r="E171" i="26"/>
  <c r="S171" i="26"/>
  <c r="K171" i="26"/>
  <c r="I171" i="26"/>
  <c r="J171" i="26"/>
  <c r="D171" i="26"/>
  <c r="C171" i="26"/>
  <c r="O171" i="26"/>
  <c r="M171" i="26"/>
  <c r="U171" i="26"/>
  <c r="Q171" i="26"/>
  <c r="R171" i="26"/>
  <c r="N171" i="26"/>
  <c r="T171" i="26"/>
  <c r="P171" i="26"/>
  <c r="H171" i="26"/>
  <c r="E150" i="25"/>
  <c r="K150" i="25"/>
  <c r="I150" i="25"/>
  <c r="J150" i="25"/>
  <c r="F150" i="25"/>
  <c r="D150" i="25"/>
  <c r="C150" i="25"/>
  <c r="Q150" i="25"/>
  <c r="O150" i="25"/>
  <c r="N150" i="25"/>
  <c r="G150" i="25"/>
  <c r="T150" i="25"/>
  <c r="S150" i="25"/>
  <c r="R150" i="25"/>
  <c r="M150" i="25"/>
  <c r="U150" i="25"/>
  <c r="P150" i="25"/>
  <c r="AD124" i="24"/>
  <c r="AI124" i="24"/>
  <c r="AC124" i="24"/>
  <c r="AM124" i="24"/>
  <c r="Z124" i="24"/>
  <c r="AO124" i="24"/>
  <c r="AH124" i="24"/>
  <c r="W124" i="24"/>
  <c r="AJ124" i="24"/>
  <c r="AE124" i="24"/>
  <c r="AA124" i="24"/>
  <c r="AF124" i="24"/>
  <c r="X124" i="24"/>
  <c r="Y124" i="24"/>
  <c r="AB124" i="24"/>
  <c r="AL124" i="24"/>
  <c r="AK124" i="24"/>
  <c r="AN124" i="24"/>
  <c r="AG124" i="24"/>
  <c r="F32" i="27"/>
  <c r="J32" i="27"/>
  <c r="G32" i="27"/>
  <c r="I32" i="27"/>
  <c r="K32" i="27"/>
  <c r="H32" i="27"/>
  <c r="D32" i="27"/>
  <c r="C32" i="27"/>
  <c r="E32" i="27"/>
  <c r="R32" i="27"/>
  <c r="M32" i="27"/>
  <c r="N32" i="27"/>
  <c r="U32" i="27"/>
  <c r="T32" i="27"/>
  <c r="S32" i="27"/>
  <c r="Q32" i="27"/>
  <c r="O32" i="27"/>
  <c r="P32" i="27"/>
  <c r="C117" i="27"/>
  <c r="F117" i="27"/>
  <c r="K117" i="27"/>
  <c r="E117" i="27"/>
  <c r="D117" i="27"/>
  <c r="H117" i="27"/>
  <c r="J117" i="27"/>
  <c r="I117" i="27"/>
  <c r="G117" i="27"/>
  <c r="N117" i="27"/>
  <c r="U117" i="27"/>
  <c r="S117" i="27"/>
  <c r="Q117" i="27"/>
  <c r="R117" i="27"/>
  <c r="O117" i="27"/>
  <c r="P117" i="27"/>
  <c r="T117" i="27"/>
  <c r="M117" i="27"/>
  <c r="I79" i="27"/>
  <c r="J79" i="27"/>
  <c r="G79" i="27"/>
  <c r="F79" i="27"/>
  <c r="E79" i="27"/>
  <c r="D79" i="27"/>
  <c r="C79" i="27"/>
  <c r="H79" i="27"/>
  <c r="K79" i="27"/>
  <c r="Q79" i="27"/>
  <c r="U79" i="27"/>
  <c r="P79" i="27"/>
  <c r="T79" i="27"/>
  <c r="M79" i="27"/>
  <c r="N79" i="27"/>
  <c r="O79" i="27"/>
  <c r="S79" i="27"/>
  <c r="R79" i="27"/>
  <c r="E10" i="27"/>
  <c r="D10" i="27"/>
  <c r="C10" i="27"/>
  <c r="F10" i="27"/>
  <c r="G10" i="27"/>
  <c r="I10" i="27"/>
  <c r="K10" i="27"/>
  <c r="J10" i="27"/>
  <c r="T10" i="27"/>
  <c r="M10" i="27"/>
  <c r="Q10" i="27"/>
  <c r="P10" i="27"/>
  <c r="U10" i="27"/>
  <c r="R10" i="27"/>
  <c r="O10" i="27"/>
  <c r="S10" i="27"/>
  <c r="N10" i="27"/>
  <c r="J68" i="27"/>
  <c r="C68" i="27"/>
  <c r="E68" i="27"/>
  <c r="K68" i="27"/>
  <c r="H68" i="27"/>
  <c r="I68" i="27"/>
  <c r="F68" i="27"/>
  <c r="D68" i="27"/>
  <c r="G68" i="27"/>
  <c r="R68" i="27"/>
  <c r="S68" i="27"/>
  <c r="M68" i="27"/>
  <c r="T68" i="27"/>
  <c r="N68" i="27"/>
  <c r="P68" i="27"/>
  <c r="Q68" i="27"/>
  <c r="O68" i="27"/>
  <c r="U68" i="27"/>
  <c r="E18" i="27"/>
  <c r="K18" i="27"/>
  <c r="I18" i="27"/>
  <c r="H18" i="27"/>
  <c r="D18" i="27"/>
  <c r="J18" i="27"/>
  <c r="F18" i="27"/>
  <c r="G18" i="27"/>
  <c r="C18" i="27"/>
  <c r="U18" i="27"/>
  <c r="Q18" i="27"/>
  <c r="R18" i="27"/>
  <c r="P18" i="27"/>
  <c r="T18" i="27"/>
  <c r="M18" i="27"/>
  <c r="N18" i="27"/>
  <c r="S18" i="27"/>
  <c r="O18" i="27"/>
  <c r="K80" i="27"/>
  <c r="C80" i="27"/>
  <c r="I80" i="27"/>
  <c r="F80" i="27"/>
  <c r="H80" i="27"/>
  <c r="D80" i="27"/>
  <c r="E80" i="27"/>
  <c r="G80" i="27"/>
  <c r="J80" i="27"/>
  <c r="S80" i="27"/>
  <c r="T80" i="27"/>
  <c r="O80" i="27"/>
  <c r="R80" i="27"/>
  <c r="U80" i="27"/>
  <c r="M80" i="27"/>
  <c r="N80" i="27"/>
  <c r="Q80" i="27"/>
  <c r="P80" i="27"/>
  <c r="F171" i="27"/>
  <c r="H171" i="27"/>
  <c r="E171" i="27"/>
  <c r="G171" i="27"/>
  <c r="I171" i="27"/>
  <c r="D171" i="27"/>
  <c r="C171" i="27"/>
  <c r="J171" i="27"/>
  <c r="K171" i="27"/>
  <c r="O171" i="27"/>
  <c r="U171" i="27"/>
  <c r="Q171" i="27"/>
  <c r="M171" i="27"/>
  <c r="R171" i="27"/>
  <c r="P171" i="27"/>
  <c r="T171" i="27"/>
  <c r="N171" i="27"/>
  <c r="S171" i="27"/>
  <c r="D20" i="27"/>
  <c r="I20" i="27"/>
  <c r="E20" i="27"/>
  <c r="G20" i="27"/>
  <c r="F20" i="27"/>
  <c r="K20" i="27"/>
  <c r="H20" i="27"/>
  <c r="J20" i="27"/>
  <c r="C20" i="27"/>
  <c r="U20" i="27"/>
  <c r="N20" i="27"/>
  <c r="Q20" i="27"/>
  <c r="R20" i="27"/>
  <c r="P20" i="27"/>
  <c r="T20" i="27"/>
  <c r="M20" i="27"/>
  <c r="S20" i="27"/>
  <c r="O20" i="27"/>
  <c r="F19" i="27"/>
  <c r="C19" i="27"/>
  <c r="K19" i="27"/>
  <c r="H19" i="27"/>
  <c r="J19" i="27"/>
  <c r="I19" i="27"/>
  <c r="D19" i="27"/>
  <c r="E19" i="27"/>
  <c r="G19" i="27"/>
  <c r="O19" i="27"/>
  <c r="N19" i="27"/>
  <c r="R19" i="27"/>
  <c r="T19" i="27"/>
  <c r="M19" i="27"/>
  <c r="Q19" i="27"/>
  <c r="P19" i="27"/>
  <c r="U19" i="27"/>
  <c r="S19" i="27"/>
  <c r="H134" i="27"/>
  <c r="E134" i="27"/>
  <c r="C134" i="27"/>
  <c r="F134" i="27"/>
  <c r="G134" i="27"/>
  <c r="J134" i="27"/>
  <c r="K134" i="27"/>
  <c r="U134" i="27"/>
  <c r="P134" i="27"/>
  <c r="S134" i="27"/>
  <c r="T134" i="27"/>
  <c r="I134" i="27"/>
  <c r="N134" i="27"/>
  <c r="R134" i="27"/>
  <c r="Q134" i="27"/>
  <c r="O134" i="27"/>
  <c r="M134" i="27"/>
  <c r="K166" i="27"/>
  <c r="H166" i="27"/>
  <c r="C166" i="27"/>
  <c r="I166" i="27"/>
  <c r="G166" i="27"/>
  <c r="D166" i="27"/>
  <c r="F166" i="27"/>
  <c r="E166" i="27"/>
  <c r="U166" i="27"/>
  <c r="Q166" i="27"/>
  <c r="S166" i="27"/>
  <c r="P166" i="27"/>
  <c r="R166" i="27"/>
  <c r="M166" i="27"/>
  <c r="T166" i="27"/>
  <c r="O166" i="27"/>
  <c r="N166" i="27"/>
  <c r="D25" i="27"/>
  <c r="J25" i="27"/>
  <c r="C25" i="27"/>
  <c r="K25" i="27"/>
  <c r="E25" i="27"/>
  <c r="F25" i="27"/>
  <c r="H25" i="27"/>
  <c r="G25" i="27"/>
  <c r="M25" i="27"/>
  <c r="S25" i="27"/>
  <c r="N25" i="27"/>
  <c r="O25" i="27"/>
  <c r="Q25" i="27"/>
  <c r="U25" i="27"/>
  <c r="P25" i="27"/>
  <c r="R25" i="27"/>
  <c r="T25" i="27"/>
  <c r="C33" i="27"/>
  <c r="E33" i="27"/>
  <c r="G33" i="27"/>
  <c r="K33" i="27"/>
  <c r="J33" i="27"/>
  <c r="I33" i="27"/>
  <c r="O33" i="27"/>
  <c r="P33" i="27"/>
  <c r="R33" i="27"/>
  <c r="S33" i="27"/>
  <c r="N33" i="27"/>
  <c r="Q33" i="27"/>
  <c r="T33" i="27"/>
  <c r="M33" i="27"/>
  <c r="U33" i="27"/>
  <c r="G5" i="27"/>
  <c r="M5" i="27"/>
  <c r="O5" i="27"/>
  <c r="Q5" i="27"/>
  <c r="P5" i="27"/>
  <c r="S5" i="27"/>
  <c r="N5" i="27"/>
  <c r="R5" i="27"/>
  <c r="T5" i="27"/>
  <c r="U5" i="27"/>
  <c r="K112" i="27"/>
  <c r="J112" i="27"/>
  <c r="E112" i="27"/>
  <c r="I112" i="27"/>
  <c r="H112" i="27"/>
  <c r="G112" i="27"/>
  <c r="F112" i="27"/>
  <c r="D112" i="27"/>
  <c r="C112" i="27"/>
  <c r="M112" i="27"/>
  <c r="P112" i="27"/>
  <c r="S112" i="27"/>
  <c r="N112" i="27"/>
  <c r="O112" i="27"/>
  <c r="R112" i="27"/>
  <c r="U112" i="27"/>
  <c r="T112" i="27"/>
  <c r="Q112" i="27"/>
  <c r="G125" i="27"/>
  <c r="D125" i="27"/>
  <c r="K125" i="27"/>
  <c r="J125" i="27"/>
  <c r="E125" i="27"/>
  <c r="I125" i="27"/>
  <c r="H125" i="27"/>
  <c r="C125" i="27"/>
  <c r="F125" i="27"/>
  <c r="O125" i="27"/>
  <c r="R125" i="27"/>
  <c r="T125" i="27"/>
  <c r="Q125" i="27"/>
  <c r="S125" i="27"/>
  <c r="U125" i="27"/>
  <c r="P125" i="27"/>
  <c r="N125" i="27"/>
  <c r="M125" i="27"/>
  <c r="H150" i="27"/>
  <c r="F150" i="27"/>
  <c r="J150" i="27"/>
  <c r="C150" i="27"/>
  <c r="K150" i="27"/>
  <c r="O150" i="27"/>
  <c r="N150" i="27"/>
  <c r="T150" i="27"/>
  <c r="M150" i="27"/>
  <c r="P150" i="27"/>
  <c r="S150" i="27"/>
  <c r="R150" i="27"/>
  <c r="Q150" i="27"/>
  <c r="U150" i="27"/>
  <c r="G167" i="27"/>
  <c r="K167" i="27"/>
  <c r="D167" i="27"/>
  <c r="I167" i="27"/>
  <c r="J167" i="27"/>
  <c r="Q167" i="27"/>
  <c r="P167" i="27"/>
  <c r="M167" i="27"/>
  <c r="T167" i="27"/>
  <c r="R167" i="27"/>
  <c r="S167" i="27"/>
  <c r="O167" i="27"/>
  <c r="U167" i="27"/>
  <c r="N167" i="27"/>
  <c r="G2" i="27"/>
  <c r="K2" i="27"/>
  <c r="H2" i="27"/>
  <c r="F2" i="27"/>
  <c r="C2" i="27"/>
  <c r="J2" i="27"/>
  <c r="E2" i="27"/>
  <c r="D2" i="27"/>
  <c r="I2" i="27"/>
  <c r="O2" i="27"/>
  <c r="M2" i="27"/>
  <c r="U2" i="27"/>
  <c r="Q2" i="27"/>
  <c r="R2" i="27"/>
  <c r="S2" i="27"/>
  <c r="T2" i="27"/>
  <c r="P2" i="27"/>
  <c r="N2" i="27"/>
  <c r="V133" i="19"/>
  <c r="V82" i="19"/>
  <c r="V41" i="21"/>
  <c r="V95" i="19"/>
  <c r="V177" i="19"/>
  <c r="V137" i="19"/>
  <c r="V147" i="19"/>
  <c r="V134" i="19"/>
  <c r="V138" i="19"/>
  <c r="V4" i="21"/>
  <c r="V28" i="21"/>
  <c r="V120" i="19"/>
  <c r="V71" i="19"/>
  <c r="V89" i="19"/>
  <c r="V174" i="19"/>
  <c r="V70" i="19"/>
  <c r="V98" i="19"/>
  <c r="V58" i="19"/>
  <c r="V64" i="19"/>
  <c r="V144" i="19"/>
  <c r="V91" i="19"/>
  <c r="V124" i="19"/>
  <c r="V163" i="19"/>
  <c r="V115" i="19"/>
  <c r="V121" i="19"/>
  <c r="V168" i="19"/>
  <c r="V155" i="19"/>
  <c r="V90" i="19"/>
  <c r="V84" i="19"/>
  <c r="V12" i="21"/>
  <c r="V161" i="19"/>
  <c r="V6" i="21"/>
  <c r="V101" i="19"/>
  <c r="V127" i="19"/>
  <c r="V65" i="19"/>
  <c r="V109" i="19"/>
  <c r="V141" i="19"/>
  <c r="V160" i="19"/>
  <c r="V66" i="19"/>
  <c r="V173" i="19"/>
  <c r="V36" i="21"/>
  <c r="V86" i="19"/>
  <c r="V151" i="19"/>
  <c r="V113" i="19"/>
  <c r="V30" i="21"/>
  <c r="V122" i="19"/>
  <c r="V62" i="19"/>
  <c r="V106" i="19"/>
  <c r="V152" i="19"/>
  <c r="V128" i="19"/>
  <c r="V145" i="19"/>
  <c r="V154" i="19"/>
  <c r="V55" i="19"/>
  <c r="V38" i="21"/>
  <c r="V118" i="19"/>
  <c r="V49" i="21"/>
  <c r="V68" i="19"/>
  <c r="V78" i="19"/>
  <c r="V54" i="19"/>
  <c r="V162" i="19"/>
  <c r="V135" i="19"/>
  <c r="V19" i="21"/>
  <c r="V76" i="19"/>
  <c r="V8" i="21"/>
  <c r="V53" i="19"/>
  <c r="V111" i="19"/>
  <c r="V63" i="19"/>
  <c r="V156" i="19"/>
  <c r="V149" i="19"/>
  <c r="V23" i="21"/>
  <c r="V153" i="19"/>
  <c r="V45" i="21"/>
  <c r="V67" i="19"/>
  <c r="V33" i="21"/>
  <c r="V148" i="19"/>
  <c r="V140" i="19"/>
  <c r="V83" i="19"/>
  <c r="V37" i="21"/>
  <c r="V42" i="21"/>
  <c r="V34" i="21"/>
  <c r="V60" i="19"/>
  <c r="V125" i="19"/>
  <c r="V92" i="19"/>
  <c r="V69" i="19"/>
  <c r="V46" i="21"/>
  <c r="V5" i="21"/>
  <c r="V51" i="21"/>
  <c r="V11" i="21"/>
  <c r="V97" i="19"/>
  <c r="V7" i="21"/>
  <c r="V32" i="21"/>
  <c r="V18" i="21"/>
  <c r="V157" i="19"/>
  <c r="V143" i="19"/>
  <c r="V117" i="19"/>
  <c r="V57" i="19"/>
  <c r="V110" i="19"/>
  <c r="V44" i="21"/>
  <c r="V165" i="19"/>
  <c r="V10" i="21"/>
  <c r="V81" i="19"/>
  <c r="V43" i="21"/>
  <c r="V169" i="19"/>
  <c r="V130" i="19"/>
  <c r="V21" i="21"/>
  <c r="V3" i="21"/>
  <c r="V103" i="19"/>
  <c r="V85" i="19"/>
  <c r="T85" i="19" s="1"/>
  <c r="V112" i="19"/>
  <c r="V39" i="21"/>
  <c r="V116" i="19"/>
  <c r="V80" i="19"/>
  <c r="V96" i="19"/>
  <c r="V72" i="19"/>
  <c r="V52" i="21"/>
  <c r="V167" i="19"/>
  <c r="V2" i="21"/>
  <c r="V131" i="19"/>
  <c r="V25" i="21"/>
  <c r="V99" i="19"/>
  <c r="V93" i="19"/>
  <c r="V114" i="19"/>
  <c r="V175" i="19"/>
  <c r="V102" i="19"/>
  <c r="V74" i="19"/>
  <c r="V79" i="19"/>
  <c r="V56" i="19"/>
  <c r="V132" i="19"/>
  <c r="V87" i="19"/>
  <c r="V35" i="21"/>
  <c r="V29" i="21"/>
  <c r="V164" i="19"/>
  <c r="V146" i="19"/>
  <c r="V150" i="19"/>
  <c r="V27" i="21"/>
  <c r="V139" i="19"/>
  <c r="V142" i="19"/>
  <c r="V47" i="21"/>
  <c r="U47" i="21" s="1"/>
  <c r="V172" i="19"/>
  <c r="V20" i="21"/>
  <c r="V100" i="19"/>
  <c r="V14" i="21"/>
  <c r="V171" i="19"/>
  <c r="V40" i="21"/>
  <c r="V59" i="19"/>
  <c r="V13" i="21"/>
  <c r="V17" i="21"/>
  <c r="V136" i="19"/>
  <c r="V61" i="19"/>
  <c r="V24" i="21"/>
  <c r="V123" i="19"/>
  <c r="V48" i="21"/>
  <c r="V50" i="21"/>
  <c r="V170" i="19"/>
  <c r="V158" i="19"/>
  <c r="V108" i="19"/>
  <c r="V26" i="21"/>
  <c r="V159" i="19"/>
  <c r="V94" i="19"/>
  <c r="V107" i="19"/>
  <c r="V104" i="19"/>
  <c r="V75" i="19"/>
  <c r="V22" i="21"/>
  <c r="V77" i="19"/>
  <c r="V16" i="21"/>
  <c r="V176" i="19"/>
  <c r="V31" i="21"/>
  <c r="V126" i="19"/>
  <c r="V88" i="19"/>
  <c r="V166" i="19"/>
  <c r="V73" i="19"/>
  <c r="V119" i="19"/>
  <c r="V129" i="19"/>
  <c r="V105" i="19"/>
  <c r="V15" i="21"/>
  <c r="V9" i="21"/>
  <c r="D5" i="27"/>
  <c r="E74" i="27"/>
  <c r="E94" i="27"/>
  <c r="D134" i="27"/>
  <c r="F146" i="27"/>
  <c r="G150" i="27"/>
  <c r="AO10" i="24"/>
  <c r="AB10" i="24"/>
  <c r="AE10" i="24"/>
  <c r="AI10" i="24"/>
  <c r="AN10" i="24"/>
  <c r="X10" i="24"/>
  <c r="AD10" i="24"/>
  <c r="Y10" i="24"/>
  <c r="W10" i="24"/>
  <c r="AM10" i="24"/>
  <c r="AL10" i="24"/>
  <c r="AG10" i="24"/>
  <c r="AJ10" i="24"/>
  <c r="AK10" i="24"/>
  <c r="AH10" i="24"/>
  <c r="Z10" i="24"/>
  <c r="AA10" i="24"/>
  <c r="AF10" i="24"/>
  <c r="Y136" i="24"/>
  <c r="AC136" i="24"/>
  <c r="AF136" i="24"/>
  <c r="AB136" i="24"/>
  <c r="AA136" i="24"/>
  <c r="X136" i="24"/>
  <c r="AI136" i="24"/>
  <c r="AH136" i="24"/>
  <c r="AG136" i="24"/>
  <c r="AN136" i="24"/>
  <c r="AE136" i="24"/>
  <c r="AJ136" i="24"/>
  <c r="AO136" i="24"/>
  <c r="AL136" i="24"/>
  <c r="AD136" i="24"/>
  <c r="Z136" i="24"/>
  <c r="AK136" i="24"/>
  <c r="AM136" i="24"/>
  <c r="AG78" i="24"/>
  <c r="AE78" i="24"/>
  <c r="X78" i="24"/>
  <c r="W78" i="24"/>
  <c r="AH78" i="24"/>
  <c r="AL78" i="24"/>
  <c r="AJ78" i="24"/>
  <c r="AF78" i="24"/>
  <c r="AN78" i="24"/>
  <c r="AM78" i="24"/>
  <c r="AC78" i="24"/>
  <c r="Y78" i="24"/>
  <c r="AI78" i="24"/>
  <c r="AA78" i="24"/>
  <c r="AD78" i="24"/>
  <c r="AB78" i="24"/>
  <c r="AK78" i="24"/>
  <c r="Z78" i="24"/>
  <c r="AK48" i="24"/>
  <c r="AL48" i="24"/>
  <c r="AC48" i="24"/>
  <c r="AJ48" i="24"/>
  <c r="AN48" i="24"/>
  <c r="AI48" i="24"/>
  <c r="AA48" i="24"/>
  <c r="AH48" i="24"/>
  <c r="AF48" i="24"/>
  <c r="Y48" i="24"/>
  <c r="Z48" i="24"/>
  <c r="W48" i="24"/>
  <c r="AE48" i="24"/>
  <c r="AO48" i="24"/>
  <c r="AG48" i="24"/>
  <c r="X48" i="24"/>
  <c r="AK45" i="24"/>
  <c r="AD101" i="24"/>
  <c r="AJ101" i="24"/>
  <c r="AG101" i="24"/>
  <c r="AI101" i="24"/>
  <c r="AN101" i="24"/>
  <c r="W101" i="24"/>
  <c r="AM101" i="24"/>
  <c r="AH101" i="24"/>
  <c r="AO101" i="24"/>
  <c r="AA101" i="24"/>
  <c r="AB101" i="24"/>
  <c r="X102" i="24"/>
  <c r="AO51" i="24"/>
  <c r="AB34" i="24"/>
  <c r="AO34" i="24"/>
  <c r="AI67" i="41"/>
  <c r="AA67" i="41"/>
  <c r="Y67" i="41"/>
  <c r="AN123" i="42"/>
  <c r="AO123" i="42"/>
  <c r="AD11" i="42"/>
  <c r="Y94" i="42"/>
  <c r="AD19" i="40"/>
  <c r="AO19" i="40"/>
  <c r="W117" i="40"/>
  <c r="Y148" i="42"/>
  <c r="Z148" i="42"/>
  <c r="AI143" i="40"/>
  <c r="AB135" i="41"/>
  <c r="AF135" i="41"/>
  <c r="AB105" i="42"/>
  <c r="AE166" i="42"/>
  <c r="AK166" i="42"/>
  <c r="AH152" i="42"/>
  <c r="AF152" i="42"/>
  <c r="AJ127" i="42"/>
  <c r="AN127" i="42"/>
  <c r="Y130" i="42"/>
  <c r="AJ130" i="42"/>
  <c r="AK62" i="42"/>
  <c r="AJ62" i="42"/>
  <c r="AK6" i="42"/>
  <c r="AD6" i="42"/>
  <c r="AD107" i="42"/>
  <c r="AB107" i="42"/>
  <c r="AF124" i="42"/>
  <c r="AF145" i="41"/>
  <c r="AL35" i="40"/>
  <c r="Y35" i="40"/>
  <c r="AE29" i="41"/>
  <c r="X29" i="41"/>
  <c r="Y44" i="42"/>
  <c r="AF44" i="42"/>
  <c r="AL115" i="41"/>
  <c r="AI9" i="40"/>
  <c r="AH9" i="40"/>
  <c r="Z49" i="41"/>
  <c r="Z15" i="40"/>
  <c r="AN51" i="41"/>
  <c r="AE137" i="42"/>
  <c r="AB76" i="40"/>
  <c r="AK22" i="42"/>
  <c r="AD22" i="42"/>
  <c r="AE94" i="41"/>
  <c r="AL43" i="41"/>
  <c r="AM113" i="40"/>
  <c r="AL113" i="40"/>
  <c r="Z14" i="23"/>
  <c r="AA109" i="42"/>
  <c r="AB109" i="42"/>
  <c r="AB140" i="41"/>
  <c r="AF140" i="41"/>
  <c r="AF50" i="42"/>
  <c r="AD57" i="23"/>
  <c r="AA23" i="23"/>
  <c r="AM23" i="23"/>
  <c r="AC166" i="28"/>
  <c r="W166" i="28"/>
  <c r="AI36" i="23"/>
  <c r="X62" i="23"/>
  <c r="W86" i="28"/>
  <c r="AC86" i="28"/>
  <c r="AB31" i="28"/>
  <c r="AE31" i="28"/>
  <c r="AA140" i="42"/>
  <c r="AC84" i="40"/>
  <c r="W7" i="41"/>
  <c r="AB142" i="41"/>
  <c r="AI144" i="40"/>
  <c r="W144" i="40"/>
  <c r="AN58" i="40"/>
  <c r="AC58" i="40"/>
  <c r="AK115" i="40"/>
  <c r="AC28" i="40"/>
  <c r="AF46" i="42"/>
  <c r="AI97" i="42"/>
  <c r="X38" i="42"/>
  <c r="AD38" i="42"/>
  <c r="AA27" i="40"/>
  <c r="AN85" i="40"/>
  <c r="AJ73" i="40"/>
  <c r="X73" i="40"/>
  <c r="Y61" i="41"/>
  <c r="W23" i="42"/>
  <c r="Z23" i="42"/>
  <c r="AO29" i="42"/>
  <c r="Z45" i="41"/>
  <c r="AK100" i="42"/>
  <c r="AJ100" i="42"/>
  <c r="AL52" i="41"/>
  <c r="AC102" i="42"/>
  <c r="Z102" i="42"/>
  <c r="AM69" i="41"/>
  <c r="AN142" i="23"/>
  <c r="AC68" i="41"/>
  <c r="AN47" i="42"/>
  <c r="AF163" i="41"/>
  <c r="Z163" i="41"/>
  <c r="AJ112" i="23"/>
  <c r="X126" i="42"/>
  <c r="AB126" i="42"/>
  <c r="AJ74" i="23"/>
  <c r="AA143" i="23"/>
  <c r="AB143" i="23"/>
  <c r="Z34" i="41"/>
  <c r="AB104" i="23"/>
  <c r="AF40" i="28"/>
  <c r="AO40" i="28"/>
  <c r="AI28" i="28"/>
  <c r="AE28" i="28"/>
  <c r="Y111" i="23"/>
  <c r="AH162" i="23"/>
  <c r="AF107" i="40"/>
  <c r="AC107" i="40"/>
  <c r="AA139" i="28"/>
  <c r="AF176" i="23"/>
  <c r="AH176" i="23"/>
  <c r="Z163" i="23"/>
  <c r="AC163" i="23"/>
  <c r="AF159" i="28"/>
  <c r="Z159" i="28"/>
  <c r="AA103" i="28"/>
  <c r="W103" i="28"/>
  <c r="AJ77" i="28"/>
  <c r="AO77" i="28"/>
  <c r="AN167" i="28"/>
  <c r="Y101" i="41"/>
  <c r="AA98" i="23"/>
  <c r="AJ98" i="23"/>
  <c r="AB29" i="28"/>
  <c r="Y29" i="28"/>
  <c r="AG85" i="42"/>
  <c r="AN85" i="42"/>
  <c r="Z127" i="40"/>
  <c r="AO127" i="40"/>
  <c r="W123" i="41"/>
  <c r="AO123" i="41"/>
  <c r="AI88" i="41"/>
  <c r="AN161" i="41"/>
  <c r="AG161" i="41"/>
  <c r="AJ111" i="42"/>
  <c r="AL9" i="41"/>
  <c r="X176" i="42"/>
  <c r="AK176" i="42"/>
  <c r="AG87" i="41"/>
  <c r="AG75" i="40"/>
  <c r="AN75" i="40"/>
  <c r="AL98" i="41"/>
  <c r="AN17" i="40"/>
  <c r="AJ91" i="40"/>
  <c r="AC91" i="40"/>
  <c r="W91" i="40"/>
  <c r="AJ166" i="40"/>
  <c r="AA166" i="40"/>
  <c r="AG166" i="40"/>
  <c r="W141" i="40"/>
  <c r="AD141" i="40"/>
  <c r="AF121" i="40"/>
  <c r="Z151" i="40"/>
  <c r="AB151" i="40"/>
  <c r="AC24" i="40"/>
  <c r="W24" i="40"/>
  <c r="AG36" i="40"/>
  <c r="AB36" i="40"/>
  <c r="L173" i="65"/>
  <c r="L171" i="65"/>
  <c r="L24" i="65"/>
  <c r="L117" i="65"/>
  <c r="L50" i="65"/>
  <c r="L3" i="65"/>
  <c r="L155" i="65"/>
  <c r="L11" i="65"/>
  <c r="L109" i="65"/>
  <c r="L100" i="65"/>
  <c r="L59" i="65"/>
  <c r="L111" i="65"/>
  <c r="L42" i="65"/>
  <c r="L71" i="65"/>
  <c r="L130" i="65"/>
  <c r="L122" i="65"/>
  <c r="L156" i="65"/>
  <c r="L37" i="65"/>
  <c r="L150" i="65"/>
  <c r="L163" i="65"/>
  <c r="L144" i="65"/>
  <c r="L35" i="65"/>
  <c r="L172" i="65"/>
  <c r="L29" i="65"/>
  <c r="L72" i="65"/>
  <c r="L168" i="65"/>
  <c r="L152" i="65"/>
  <c r="L166" i="65"/>
  <c r="L30" i="65"/>
  <c r="L141" i="65"/>
  <c r="L79" i="65"/>
  <c r="L82" i="65"/>
  <c r="L66" i="65"/>
  <c r="L148" i="65"/>
  <c r="L28" i="65"/>
  <c r="L133" i="65"/>
  <c r="L136" i="65"/>
  <c r="L22" i="65"/>
  <c r="L75" i="65"/>
  <c r="L137" i="65"/>
  <c r="L7" i="65"/>
  <c r="L39" i="65"/>
  <c r="L89" i="65"/>
  <c r="L101" i="65"/>
  <c r="V104" i="25"/>
  <c r="V79" i="26"/>
  <c r="V68" i="26"/>
  <c r="V27" i="26"/>
  <c r="V106" i="26"/>
  <c r="V64" i="25"/>
  <c r="V146" i="26"/>
  <c r="V138" i="26"/>
  <c r="V24" i="26"/>
  <c r="V70" i="26"/>
  <c r="V149" i="26"/>
  <c r="V42" i="26"/>
  <c r="V95" i="26"/>
  <c r="V52" i="26"/>
  <c r="V166" i="26"/>
  <c r="V46" i="25"/>
  <c r="V164" i="25"/>
  <c r="V151" i="26"/>
  <c r="V2" i="26"/>
  <c r="V117" i="26"/>
  <c r="V99" i="26"/>
  <c r="V12" i="26"/>
  <c r="V7" i="26"/>
  <c r="V116" i="26"/>
  <c r="V21" i="26"/>
  <c r="V33" i="26"/>
  <c r="V67" i="25"/>
  <c r="V19" i="26"/>
  <c r="V101" i="26"/>
  <c r="V85" i="26"/>
  <c r="V43" i="25"/>
  <c r="V110" i="26"/>
  <c r="V115" i="26"/>
  <c r="V8" i="26"/>
  <c r="V20" i="26"/>
  <c r="V161" i="26"/>
  <c r="V14" i="26"/>
  <c r="V158" i="26"/>
  <c r="V111" i="26"/>
  <c r="V152" i="26"/>
  <c r="V25" i="26"/>
  <c r="V168" i="26"/>
  <c r="V93" i="26"/>
  <c r="V176" i="26"/>
  <c r="V2" i="65"/>
  <c r="V8" i="65"/>
  <c r="V46" i="65"/>
  <c r="V123" i="65"/>
  <c r="V95" i="65"/>
  <c r="V13" i="65"/>
  <c r="V78" i="65"/>
  <c r="V106" i="65"/>
  <c r="V50" i="65"/>
  <c r="V160" i="65"/>
  <c r="V146" i="65"/>
  <c r="V45" i="65"/>
  <c r="V163" i="65"/>
  <c r="V156" i="65"/>
  <c r="V28" i="65"/>
  <c r="V164" i="65"/>
  <c r="V24" i="65"/>
  <c r="V131" i="65"/>
  <c r="V141" i="65"/>
  <c r="V18" i="65"/>
  <c r="V54" i="65"/>
  <c r="V16" i="65"/>
  <c r="V9" i="65"/>
  <c r="V170" i="65"/>
  <c r="V151" i="65"/>
  <c r="V34" i="65"/>
  <c r="V39" i="65"/>
  <c r="V105" i="65"/>
  <c r="V66" i="65"/>
  <c r="V161" i="65"/>
  <c r="V87" i="65"/>
  <c r="V56" i="65"/>
  <c r="V172" i="65"/>
  <c r="V19" i="65"/>
  <c r="V173" i="65"/>
  <c r="V142" i="65"/>
  <c r="V32" i="65"/>
  <c r="V101" i="65"/>
  <c r="V53" i="65"/>
  <c r="V58" i="65"/>
  <c r="V70" i="65"/>
  <c r="V138" i="65"/>
  <c r="V49" i="65"/>
  <c r="V99" i="65"/>
  <c r="V118" i="21"/>
  <c r="V83" i="21"/>
  <c r="V117" i="21"/>
  <c r="V132" i="21"/>
  <c r="V113" i="21"/>
  <c r="V151" i="21"/>
  <c r="V16" i="19"/>
  <c r="V164" i="21"/>
  <c r="V142" i="21"/>
  <c r="V124" i="21"/>
  <c r="V52" i="19"/>
  <c r="V64" i="21"/>
  <c r="V65" i="21"/>
  <c r="V48" i="19"/>
  <c r="V88" i="21"/>
  <c r="V50" i="19"/>
  <c r="V131" i="21"/>
  <c r="V3" i="19"/>
  <c r="V42" i="19"/>
  <c r="V86" i="21"/>
  <c r="V135" i="21"/>
  <c r="V177" i="21"/>
  <c r="V35" i="19"/>
  <c r="V128" i="21"/>
  <c r="V4" i="19"/>
  <c r="V27" i="19"/>
  <c r="V105" i="21"/>
  <c r="V34" i="19"/>
  <c r="V161" i="21"/>
  <c r="V129" i="21"/>
  <c r="V47" i="19"/>
  <c r="V138" i="21"/>
  <c r="V54" i="21"/>
  <c r="V160" i="21"/>
  <c r="V22" i="19"/>
  <c r="V104" i="21"/>
  <c r="V108" i="21"/>
  <c r="V163" i="21"/>
  <c r="V80" i="21"/>
  <c r="V119" i="21"/>
  <c r="V5" i="19"/>
  <c r="V78" i="21"/>
  <c r="V56" i="21"/>
  <c r="V40" i="19"/>
  <c r="V109" i="21"/>
  <c r="V26" i="19"/>
  <c r="V46" i="19"/>
  <c r="V143" i="21"/>
  <c r="V91" i="21"/>
  <c r="V61" i="21"/>
  <c r="V70" i="21"/>
  <c r="V44" i="19"/>
  <c r="V71" i="21"/>
  <c r="V93" i="21"/>
  <c r="V154" i="21"/>
  <c r="V110" i="21"/>
  <c r="V60" i="21"/>
  <c r="V2" i="19"/>
  <c r="V43" i="19"/>
  <c r="V32" i="19"/>
  <c r="V140" i="21"/>
  <c r="V76" i="21"/>
  <c r="V126" i="21"/>
  <c r="V71" i="65"/>
  <c r="V65" i="65"/>
  <c r="V147" i="65"/>
  <c r="V20" i="65"/>
  <c r="V76" i="65"/>
  <c r="V155" i="65"/>
  <c r="V47" i="65"/>
  <c r="V91" i="65"/>
  <c r="V74" i="65"/>
  <c r="V124" i="65"/>
  <c r="V115" i="21"/>
  <c r="V139" i="21"/>
  <c r="V81" i="21"/>
  <c r="V133" i="21"/>
  <c r="V30" i="19"/>
  <c r="V99" i="21"/>
  <c r="V72" i="21"/>
  <c r="V79" i="21"/>
  <c r="V37" i="19"/>
  <c r="V175" i="21"/>
  <c r="V127" i="21"/>
  <c r="V7" i="19"/>
  <c r="V28" i="19"/>
  <c r="V122" i="21"/>
  <c r="V123" i="21"/>
  <c r="L112" i="65"/>
  <c r="L44" i="65"/>
  <c r="L65" i="65"/>
  <c r="L5" i="65"/>
  <c r="L25" i="65"/>
  <c r="L162" i="65"/>
  <c r="L92" i="65"/>
  <c r="L21" i="65"/>
  <c r="L54" i="65"/>
  <c r="L129" i="65"/>
  <c r="L106" i="65"/>
  <c r="L140" i="65"/>
  <c r="L125" i="65"/>
  <c r="L33" i="65"/>
  <c r="L116" i="65"/>
  <c r="L57" i="65"/>
  <c r="L105" i="65"/>
  <c r="L98" i="65"/>
  <c r="L164" i="65"/>
  <c r="L127" i="65"/>
  <c r="L88" i="65"/>
  <c r="L10" i="65"/>
  <c r="L86" i="65"/>
  <c r="L170" i="65"/>
  <c r="L131" i="65"/>
  <c r="L154" i="65"/>
  <c r="L147" i="65"/>
  <c r="L62" i="65"/>
  <c r="L46" i="65"/>
  <c r="L84" i="65"/>
  <c r="L177" i="65"/>
  <c r="L20" i="65"/>
  <c r="L14" i="65"/>
  <c r="L96" i="65"/>
  <c r="L91" i="65"/>
  <c r="L104" i="65"/>
  <c r="L142" i="65"/>
  <c r="L145" i="65"/>
  <c r="L17" i="65"/>
  <c r="L23" i="65"/>
  <c r="L27" i="65"/>
  <c r="L52" i="65"/>
  <c r="L31" i="65"/>
  <c r="L18" i="65"/>
  <c r="V6" i="26"/>
  <c r="V132" i="26"/>
  <c r="V86" i="26"/>
  <c r="V23" i="26"/>
  <c r="V140" i="26"/>
  <c r="V80" i="25"/>
  <c r="V123" i="26"/>
  <c r="V109" i="26"/>
  <c r="V77" i="26"/>
  <c r="V74" i="26"/>
  <c r="V143" i="26"/>
  <c r="V17" i="26"/>
  <c r="V41" i="26"/>
  <c r="V177" i="26"/>
  <c r="V58" i="26"/>
  <c r="V124" i="26"/>
  <c r="V61" i="25"/>
  <c r="V13" i="26"/>
  <c r="V36" i="26"/>
  <c r="V175" i="26"/>
  <c r="V37" i="26"/>
  <c r="V92" i="26"/>
  <c r="V88" i="26"/>
  <c r="V120" i="26"/>
  <c r="V50" i="25"/>
  <c r="V71" i="26"/>
  <c r="V28" i="26"/>
  <c r="V15" i="26"/>
  <c r="V121" i="26"/>
  <c r="V59" i="25"/>
  <c r="V30" i="26"/>
  <c r="V130" i="26"/>
  <c r="V126" i="26"/>
  <c r="V35" i="26"/>
  <c r="V96" i="26"/>
  <c r="V83" i="25"/>
  <c r="V156" i="25"/>
  <c r="V44" i="26"/>
  <c r="V136" i="26"/>
  <c r="V162" i="26"/>
  <c r="V47" i="26"/>
  <c r="V144" i="26"/>
  <c r="V102" i="26"/>
  <c r="V56" i="26"/>
  <c r="V169" i="21"/>
  <c r="V19" i="19"/>
  <c r="V39" i="19"/>
  <c r="V146" i="21"/>
  <c r="V75" i="21"/>
  <c r="V168" i="21"/>
  <c r="V94" i="21"/>
  <c r="V89" i="21"/>
  <c r="V107" i="21"/>
  <c r="V51" i="19"/>
  <c r="V33" i="19"/>
  <c r="V165" i="21"/>
  <c r="V24" i="19"/>
  <c r="V106" i="21"/>
  <c r="V6" i="19"/>
  <c r="V137" i="21"/>
  <c r="V174" i="21"/>
  <c r="V41" i="19"/>
  <c r="L118" i="65"/>
  <c r="L115" i="65"/>
  <c r="L97" i="65"/>
  <c r="L102" i="65"/>
  <c r="L139" i="65"/>
  <c r="L110" i="65"/>
  <c r="L134" i="65"/>
  <c r="L99" i="65"/>
  <c r="L63" i="65"/>
  <c r="L160" i="65"/>
  <c r="L135" i="65"/>
  <c r="L48" i="65"/>
  <c r="L41" i="65"/>
  <c r="L2" i="65"/>
  <c r="L174" i="65"/>
  <c r="L153" i="65"/>
  <c r="L108" i="65"/>
  <c r="L45" i="65"/>
  <c r="L34" i="65"/>
  <c r="L169" i="65"/>
  <c r="L53" i="65"/>
  <c r="L19" i="65"/>
  <c r="L8" i="65"/>
  <c r="L149" i="65"/>
  <c r="L60" i="65"/>
  <c r="L159" i="65"/>
  <c r="L132" i="65"/>
  <c r="L93" i="65"/>
  <c r="L167" i="65"/>
  <c r="L90" i="65"/>
  <c r="L128" i="65"/>
  <c r="L120" i="65"/>
  <c r="L6" i="65"/>
  <c r="L32" i="65"/>
  <c r="L13" i="65"/>
  <c r="L78" i="65"/>
  <c r="L80" i="65"/>
  <c r="L81" i="65"/>
  <c r="L95" i="65"/>
  <c r="L70" i="65"/>
  <c r="L121" i="65"/>
  <c r="L49" i="65"/>
  <c r="L40" i="65"/>
  <c r="L165" i="65"/>
  <c r="V100" i="26"/>
  <c r="V150" i="26"/>
  <c r="V119" i="26"/>
  <c r="V5" i="26"/>
  <c r="V81" i="26"/>
  <c r="V157" i="26"/>
  <c r="V60" i="26"/>
  <c r="V103" i="26"/>
  <c r="V127" i="26"/>
  <c r="V94" i="26"/>
  <c r="V49" i="25"/>
  <c r="V134" i="26"/>
  <c r="V148" i="26"/>
  <c r="V135" i="26"/>
  <c r="V82" i="26"/>
  <c r="V63" i="26"/>
  <c r="V31" i="26"/>
  <c r="V45" i="26"/>
  <c r="V155" i="26"/>
  <c r="V172" i="26"/>
  <c r="V163" i="26"/>
  <c r="V87" i="26"/>
  <c r="V90" i="26"/>
  <c r="V18" i="26"/>
  <c r="V139" i="26"/>
  <c r="V54" i="26"/>
  <c r="V57" i="26"/>
  <c r="V3" i="26"/>
  <c r="V142" i="26"/>
  <c r="V66" i="26"/>
  <c r="V89" i="26"/>
  <c r="V113" i="26"/>
  <c r="V73" i="26"/>
  <c r="V38" i="26"/>
  <c r="V171" i="25"/>
  <c r="V114" i="26"/>
  <c r="V105" i="25"/>
  <c r="V55" i="26"/>
  <c r="V107" i="26"/>
  <c r="V174" i="26"/>
  <c r="V167" i="26"/>
  <c r="V26" i="26"/>
  <c r="V145" i="26"/>
  <c r="V169" i="26"/>
  <c r="L76" i="65"/>
  <c r="L55" i="65"/>
  <c r="L12" i="65"/>
  <c r="L43" i="65"/>
  <c r="L138" i="65"/>
  <c r="L85" i="65"/>
  <c r="L175" i="65"/>
  <c r="L123" i="65"/>
  <c r="L158" i="65"/>
  <c r="L143" i="65"/>
  <c r="L9" i="65"/>
  <c r="L114" i="65"/>
  <c r="L103" i="65"/>
  <c r="L36" i="65"/>
  <c r="L58" i="65"/>
  <c r="L74" i="65"/>
  <c r="L16" i="65"/>
  <c r="L61" i="65"/>
  <c r="L77" i="65"/>
  <c r="L26" i="65"/>
  <c r="L68" i="65"/>
  <c r="L161" i="65"/>
  <c r="L47" i="65"/>
  <c r="L64" i="65"/>
  <c r="L151" i="65"/>
  <c r="L113" i="65"/>
  <c r="L124" i="65"/>
  <c r="L107" i="65"/>
  <c r="L4" i="65"/>
  <c r="L83" i="65"/>
  <c r="L94" i="65"/>
  <c r="L146" i="65"/>
  <c r="L87" i="65"/>
  <c r="L38" i="65"/>
  <c r="L73" i="65"/>
  <c r="L69" i="65"/>
  <c r="L126" i="65"/>
  <c r="L176" i="65"/>
  <c r="L15" i="65"/>
  <c r="L119" i="65"/>
  <c r="L157" i="65"/>
  <c r="L51" i="65"/>
  <c r="L67" i="65"/>
  <c r="L56" i="65"/>
  <c r="V48" i="26"/>
  <c r="V133" i="26"/>
  <c r="V125" i="26"/>
  <c r="V22" i="26"/>
  <c r="V173" i="26"/>
  <c r="V147" i="26"/>
  <c r="V53" i="26"/>
  <c r="V118" i="26"/>
  <c r="V76" i="26"/>
  <c r="V91" i="26"/>
  <c r="V62" i="26"/>
  <c r="V159" i="25"/>
  <c r="V40" i="26"/>
  <c r="V141" i="26"/>
  <c r="V16" i="26"/>
  <c r="V4" i="26"/>
  <c r="V32" i="26"/>
  <c r="V39" i="26"/>
  <c r="V65" i="26"/>
  <c r="V154" i="26"/>
  <c r="V170" i="26"/>
  <c r="V9" i="26"/>
  <c r="V112" i="26"/>
  <c r="V131" i="26"/>
  <c r="V69" i="26"/>
  <c r="V153" i="26"/>
  <c r="V137" i="26"/>
  <c r="V75" i="26"/>
  <c r="V108" i="26"/>
  <c r="V122" i="26"/>
  <c r="V11" i="26"/>
  <c r="V129" i="26"/>
  <c r="V97" i="26"/>
  <c r="V84" i="26"/>
  <c r="V78" i="25"/>
  <c r="V165" i="26"/>
  <c r="V34" i="26"/>
  <c r="V98" i="26"/>
  <c r="V72" i="26"/>
  <c r="V29" i="26"/>
  <c r="V160" i="26"/>
  <c r="V51" i="25"/>
  <c r="V128" i="26"/>
  <c r="V10" i="26"/>
  <c r="V73" i="65"/>
  <c r="V22" i="65"/>
  <c r="V135" i="65"/>
  <c r="V114" i="65"/>
  <c r="V26" i="65"/>
  <c r="V136" i="65"/>
  <c r="V175" i="65"/>
  <c r="V152" i="65"/>
  <c r="V77" i="65"/>
  <c r="V83" i="65"/>
  <c r="V55" i="65"/>
  <c r="V113" i="65"/>
  <c r="V93" i="65"/>
  <c r="V11" i="65"/>
  <c r="V162" i="65"/>
  <c r="V25" i="65"/>
  <c r="V134" i="65"/>
  <c r="V132" i="65"/>
  <c r="V158" i="65"/>
  <c r="V67" i="65"/>
  <c r="V17" i="65"/>
  <c r="V104" i="65"/>
  <c r="V33" i="65"/>
  <c r="V41" i="65"/>
  <c r="V112" i="65"/>
  <c r="V117" i="65"/>
  <c r="V133" i="65"/>
  <c r="V118" i="65"/>
  <c r="V57" i="65"/>
  <c r="V125" i="65"/>
  <c r="V145" i="65"/>
  <c r="V103" i="65"/>
  <c r="V38" i="65"/>
  <c r="V94" i="65"/>
  <c r="V85" i="65"/>
  <c r="V166" i="65"/>
  <c r="V64" i="65"/>
  <c r="V119" i="65"/>
  <c r="V51" i="65"/>
  <c r="V6" i="65"/>
  <c r="V102" i="65"/>
  <c r="V148" i="65"/>
  <c r="V43" i="65"/>
  <c r="V89" i="65"/>
  <c r="V36" i="19"/>
  <c r="V145" i="21"/>
  <c r="V96" i="21"/>
  <c r="V134" i="21"/>
  <c r="V112" i="21"/>
  <c r="V12" i="19"/>
  <c r="V101" i="21"/>
  <c r="V15" i="19"/>
  <c r="V29" i="19"/>
  <c r="V38" i="19"/>
  <c r="V162" i="21"/>
  <c r="V157" i="21"/>
  <c r="V31" i="19"/>
  <c r="V102" i="21"/>
  <c r="V95" i="21"/>
  <c r="V103" i="21"/>
  <c r="V120" i="21"/>
  <c r="V155" i="21"/>
  <c r="V125" i="21"/>
  <c r="V149" i="21"/>
  <c r="V74" i="21"/>
  <c r="V69" i="21"/>
  <c r="V49" i="19"/>
  <c r="V67" i="21"/>
  <c r="V156" i="21"/>
  <c r="V90" i="21"/>
  <c r="V153" i="21"/>
  <c r="V97" i="21"/>
  <c r="V100" i="21"/>
  <c r="V66" i="21"/>
  <c r="V116" i="21"/>
  <c r="V171" i="21"/>
  <c r="V59" i="21"/>
  <c r="V85" i="21"/>
  <c r="V8" i="19"/>
  <c r="V152" i="21"/>
  <c r="V166" i="21"/>
  <c r="V68" i="21"/>
  <c r="V176" i="21"/>
  <c r="V45" i="19"/>
  <c r="V25" i="19"/>
  <c r="V167" i="21"/>
  <c r="V136" i="21"/>
  <c r="V98" i="21"/>
  <c r="V29" i="65"/>
  <c r="V121" i="65"/>
  <c r="V52" i="65"/>
  <c r="V81" i="65"/>
  <c r="V139" i="65"/>
  <c r="V42" i="65"/>
  <c r="V7" i="65"/>
  <c r="V14" i="65"/>
  <c r="V75" i="65"/>
  <c r="V98" i="65"/>
  <c r="V177" i="65"/>
  <c r="V23" i="65"/>
  <c r="V128" i="65"/>
  <c r="V140" i="65"/>
  <c r="V44" i="65"/>
  <c r="V15" i="65"/>
  <c r="V3" i="65"/>
  <c r="V116" i="65"/>
  <c r="V96" i="65"/>
  <c r="V79" i="65"/>
  <c r="V63" i="65"/>
  <c r="V35" i="65"/>
  <c r="V167" i="65"/>
  <c r="V129" i="65"/>
  <c r="V130" i="65"/>
  <c r="V62" i="65"/>
  <c r="V30" i="65"/>
  <c r="V60" i="65"/>
  <c r="V36" i="65"/>
  <c r="V88" i="65"/>
  <c r="V137" i="65"/>
  <c r="V92" i="65"/>
  <c r="V97" i="65"/>
  <c r="V110" i="65"/>
  <c r="V157" i="65"/>
  <c r="V48" i="65"/>
  <c r="V86" i="65"/>
  <c r="V127" i="65"/>
  <c r="V144" i="65"/>
  <c r="V171" i="65"/>
  <c r="V72" i="65"/>
  <c r="V4" i="65"/>
  <c r="V100" i="65"/>
  <c r="V108" i="65"/>
  <c r="V11" i="19"/>
  <c r="V84" i="21"/>
  <c r="V158" i="21"/>
  <c r="V63" i="21"/>
  <c r="V13" i="19"/>
  <c r="V55" i="21"/>
  <c r="V87" i="21"/>
  <c r="V77" i="21"/>
  <c r="V58" i="21"/>
  <c r="V73" i="21"/>
  <c r="V92" i="21"/>
  <c r="V82" i="21"/>
  <c r="V114" i="21"/>
  <c r="V144" i="21"/>
  <c r="V121" i="21"/>
  <c r="V170" i="21"/>
  <c r="V172" i="21"/>
  <c r="V173" i="21"/>
  <c r="V148" i="21"/>
  <c r="V23" i="19"/>
  <c r="V62" i="21"/>
  <c r="V82" i="65"/>
  <c r="V111" i="65"/>
  <c r="V149" i="65"/>
  <c r="V80" i="65"/>
  <c r="V10" i="65"/>
  <c r="V107" i="65"/>
  <c r="V69" i="65"/>
  <c r="V90" i="65"/>
  <c r="V84" i="65"/>
  <c r="V115" i="65"/>
  <c r="V12" i="65"/>
  <c r="V143" i="65"/>
  <c r="V61" i="65"/>
  <c r="V174" i="65"/>
  <c r="V159" i="65"/>
  <c r="V165" i="65"/>
  <c r="V68" i="65"/>
  <c r="V154" i="65"/>
  <c r="V109" i="65"/>
  <c r="V169" i="65"/>
  <c r="V150" i="65"/>
  <c r="V27" i="65"/>
  <c r="V126" i="65"/>
  <c r="V21" i="65"/>
  <c r="V31" i="65"/>
  <c r="V5" i="65"/>
  <c r="V176" i="65"/>
  <c r="V120" i="65"/>
  <c r="V122" i="65"/>
  <c r="V40" i="65"/>
  <c r="V59" i="65"/>
  <c r="V37" i="65"/>
  <c r="V168" i="65"/>
  <c r="V153" i="65"/>
  <c r="V18" i="19"/>
  <c r="V20" i="19"/>
  <c r="V10" i="19"/>
  <c r="V141" i="21"/>
  <c r="V21" i="19"/>
  <c r="V150" i="21"/>
  <c r="V57" i="21"/>
  <c r="V130" i="21"/>
  <c r="V17" i="19"/>
  <c r="V147" i="21"/>
  <c r="V53" i="21"/>
  <c r="V159" i="21"/>
  <c r="V9" i="19"/>
  <c r="V111" i="21"/>
  <c r="V14" i="19"/>
  <c r="AP14" i="19" l="1"/>
  <c r="AA14" i="19"/>
  <c r="AF14" i="19"/>
  <c r="AD14" i="19"/>
  <c r="X14" i="19"/>
  <c r="AC14" i="19"/>
  <c r="AH14" i="19"/>
  <c r="W14" i="19"/>
  <c r="Y14" i="19"/>
  <c r="AN14" i="19"/>
  <c r="AL14" i="19"/>
  <c r="AB14" i="19"/>
  <c r="Z14" i="19"/>
  <c r="AM14" i="19"/>
  <c r="AI14" i="19"/>
  <c r="AO14" i="19"/>
  <c r="AJ14" i="19"/>
  <c r="AE14" i="19"/>
  <c r="AK14" i="19"/>
  <c r="AG14" i="19"/>
  <c r="U14" i="19"/>
  <c r="P14" i="19"/>
  <c r="M14" i="19"/>
  <c r="S14" i="19"/>
  <c r="O14" i="19"/>
  <c r="R14" i="19"/>
  <c r="T14" i="19"/>
  <c r="Q14" i="19"/>
  <c r="N14" i="19"/>
  <c r="AP111" i="21"/>
  <c r="AK111" i="21" s="1"/>
  <c r="AG111" i="21"/>
  <c r="AF111" i="21"/>
  <c r="AC111" i="21"/>
  <c r="AI111" i="21"/>
  <c r="S111" i="21"/>
  <c r="U111" i="21"/>
  <c r="O111" i="21"/>
  <c r="M111" i="21"/>
  <c r="P111" i="21"/>
  <c r="N111" i="21"/>
  <c r="T111" i="21"/>
  <c r="Q111" i="21"/>
  <c r="R111" i="21"/>
  <c r="AP9" i="19"/>
  <c r="AD9" i="19" s="1"/>
  <c r="AC9" i="19"/>
  <c r="AK9" i="19"/>
  <c r="AL9" i="19"/>
  <c r="Z9" i="19"/>
  <c r="U9" i="19"/>
  <c r="R9" i="19"/>
  <c r="M9" i="19"/>
  <c r="T9" i="19"/>
  <c r="N9" i="19"/>
  <c r="O9" i="19"/>
  <c r="P9" i="19"/>
  <c r="Q9" i="19"/>
  <c r="S9" i="19"/>
  <c r="AP159" i="21"/>
  <c r="AA159" i="21" s="1"/>
  <c r="X159" i="21"/>
  <c r="AH159" i="21"/>
  <c r="AF159" i="21"/>
  <c r="AI159" i="21"/>
  <c r="AG159" i="21"/>
  <c r="AC159" i="21"/>
  <c r="AL159" i="21"/>
  <c r="Z159" i="21"/>
  <c r="AB159" i="21"/>
  <c r="Q159" i="21"/>
  <c r="R159" i="21"/>
  <c r="T159" i="21"/>
  <c r="P159" i="21"/>
  <c r="S159" i="21"/>
  <c r="N159" i="21"/>
  <c r="O159" i="21"/>
  <c r="M159" i="21"/>
  <c r="U159" i="21"/>
  <c r="AP53" i="21"/>
  <c r="Y53" i="21"/>
  <c r="AF53" i="21"/>
  <c r="AO53" i="21"/>
  <c r="X53" i="21"/>
  <c r="AH53" i="21"/>
  <c r="AI53" i="21"/>
  <c r="Z53" i="21"/>
  <c r="AD53" i="21"/>
  <c r="AG53" i="21"/>
  <c r="AN53" i="21"/>
  <c r="W53" i="21"/>
  <c r="AJ53" i="21"/>
  <c r="AK53" i="21"/>
  <c r="AE53" i="21"/>
  <c r="AB53" i="21"/>
  <c r="AL53" i="21"/>
  <c r="AA53" i="21"/>
  <c r="AC53" i="21"/>
  <c r="AM53" i="21"/>
  <c r="O53" i="21"/>
  <c r="T53" i="21"/>
  <c r="Q53" i="21"/>
  <c r="N53" i="21"/>
  <c r="M53" i="21"/>
  <c r="U53" i="21"/>
  <c r="R53" i="21"/>
  <c r="S53" i="21"/>
  <c r="P53" i="21"/>
  <c r="AP147" i="21"/>
  <c r="AK147" i="21" s="1"/>
  <c r="AM147" i="21"/>
  <c r="Z147" i="21"/>
  <c r="Y147" i="21"/>
  <c r="W147" i="21"/>
  <c r="Q147" i="21"/>
  <c r="N147" i="21"/>
  <c r="U147" i="21"/>
  <c r="M147" i="21"/>
  <c r="P147" i="21"/>
  <c r="R147" i="21"/>
  <c r="S147" i="21"/>
  <c r="O147" i="21"/>
  <c r="T147" i="21"/>
  <c r="AP17" i="19"/>
  <c r="X17" i="19" s="1"/>
  <c r="AF17" i="19"/>
  <c r="AL17" i="19"/>
  <c r="AC17" i="19"/>
  <c r="AI17" i="19"/>
  <c r="O17" i="19"/>
  <c r="T17" i="19"/>
  <c r="U17" i="19"/>
  <c r="N17" i="19"/>
  <c r="R17" i="19"/>
  <c r="Q17" i="19"/>
  <c r="M17" i="19"/>
  <c r="P17" i="19"/>
  <c r="S17" i="19"/>
  <c r="AP130" i="21"/>
  <c r="AK130" i="21" s="1"/>
  <c r="AA130" i="21"/>
  <c r="W130" i="21"/>
  <c r="AB130" i="21"/>
  <c r="N130" i="21"/>
  <c r="P130" i="21"/>
  <c r="O130" i="21"/>
  <c r="S130" i="21"/>
  <c r="U130" i="21"/>
  <c r="Q130" i="21"/>
  <c r="R130" i="21"/>
  <c r="T130" i="21"/>
  <c r="M130" i="21"/>
  <c r="AC57" i="21"/>
  <c r="Y57" i="21"/>
  <c r="W57" i="21"/>
  <c r="AP57" i="21"/>
  <c r="X57" i="21" s="1"/>
  <c r="AB57" i="21"/>
  <c r="AM57" i="21"/>
  <c r="AI57" i="21"/>
  <c r="AF57" i="21"/>
  <c r="P57" i="21"/>
  <c r="M57" i="21"/>
  <c r="U57" i="21"/>
  <c r="N57" i="21"/>
  <c r="Q57" i="21"/>
  <c r="S57" i="21"/>
  <c r="T57" i="21"/>
  <c r="R57" i="21"/>
  <c r="O57" i="21"/>
  <c r="AP150" i="21"/>
  <c r="AL150" i="21"/>
  <c r="W150" i="21"/>
  <c r="AH150" i="21"/>
  <c r="AG150" i="21"/>
  <c r="AE150" i="21"/>
  <c r="AK150" i="21"/>
  <c r="AI150" i="21"/>
  <c r="Z150" i="21"/>
  <c r="AJ150" i="21"/>
  <c r="Y150" i="21"/>
  <c r="AB150" i="21"/>
  <c r="AA150" i="21"/>
  <c r="AD150" i="21"/>
  <c r="AM150" i="21"/>
  <c r="X150" i="21"/>
  <c r="AN150" i="21"/>
  <c r="AO150" i="21"/>
  <c r="AC150" i="21"/>
  <c r="AF150" i="21"/>
  <c r="Q150" i="21"/>
  <c r="U150" i="21"/>
  <c r="M150" i="21"/>
  <c r="R150" i="21"/>
  <c r="P150" i="21"/>
  <c r="S150" i="21"/>
  <c r="N150" i="21"/>
  <c r="T150" i="21"/>
  <c r="O150" i="21"/>
  <c r="AJ21" i="19"/>
  <c r="AD21" i="19"/>
  <c r="AP21" i="19"/>
  <c r="AE21" i="19" s="1"/>
  <c r="Y21" i="19"/>
  <c r="W21" i="19"/>
  <c r="AA21" i="19"/>
  <c r="AN21" i="19"/>
  <c r="AC21" i="19"/>
  <c r="AL21" i="19"/>
  <c r="N21" i="19"/>
  <c r="O21" i="19"/>
  <c r="R21" i="19"/>
  <c r="U21" i="19"/>
  <c r="M21" i="19"/>
  <c r="S21" i="19"/>
  <c r="P21" i="19"/>
  <c r="Q21" i="19"/>
  <c r="T21" i="19"/>
  <c r="AP141" i="21"/>
  <c r="AH141" i="21" s="1"/>
  <c r="AJ141" i="21"/>
  <c r="AK141" i="21"/>
  <c r="AB141" i="21"/>
  <c r="X141" i="21"/>
  <c r="AN141" i="21"/>
  <c r="AC141" i="21"/>
  <c r="AI141" i="21"/>
  <c r="AM141" i="21"/>
  <c r="Z141" i="21"/>
  <c r="M141" i="21"/>
  <c r="O141" i="21"/>
  <c r="R141" i="21"/>
  <c r="U141" i="21"/>
  <c r="Q141" i="21"/>
  <c r="P141" i="21"/>
  <c r="S141" i="21"/>
  <c r="N141" i="21"/>
  <c r="T141" i="21"/>
  <c r="AO10" i="19"/>
  <c r="AJ10" i="19"/>
  <c r="AM10" i="19"/>
  <c r="Z10" i="19"/>
  <c r="AA10" i="19"/>
  <c r="AD10" i="19"/>
  <c r="AP10" i="19"/>
  <c r="Y10" i="19" s="1"/>
  <c r="AI10" i="19"/>
  <c r="AL10" i="19"/>
  <c r="AK10" i="19"/>
  <c r="W10" i="19"/>
  <c r="AC10" i="19"/>
  <c r="AH10" i="19"/>
  <c r="S10" i="19"/>
  <c r="Q10" i="19"/>
  <c r="M10" i="19"/>
  <c r="N10" i="19"/>
  <c r="U10" i="19"/>
  <c r="O10" i="19"/>
  <c r="P10" i="19"/>
  <c r="T10" i="19"/>
  <c r="R10" i="19"/>
  <c r="AP20" i="19"/>
  <c r="AL20" i="19"/>
  <c r="AF20" i="19"/>
  <c r="Z20" i="19"/>
  <c r="AO20" i="19"/>
  <c r="AB20" i="19"/>
  <c r="AI20" i="19"/>
  <c r="AE20" i="19"/>
  <c r="AA20" i="19"/>
  <c r="AK20" i="19"/>
  <c r="Y20" i="19"/>
  <c r="AH20" i="19"/>
  <c r="AC20" i="19"/>
  <c r="AG20" i="19"/>
  <c r="AN20" i="19"/>
  <c r="X20" i="19"/>
  <c r="W20" i="19"/>
  <c r="AJ20" i="19"/>
  <c r="AD20" i="19"/>
  <c r="AM20" i="19"/>
  <c r="R20" i="19"/>
  <c r="U20" i="19"/>
  <c r="M20" i="19"/>
  <c r="S20" i="19"/>
  <c r="P20" i="19"/>
  <c r="N20" i="19"/>
  <c r="Q20" i="19"/>
  <c r="T20" i="19"/>
  <c r="O20" i="19"/>
  <c r="W18" i="19"/>
  <c r="AP18" i="19"/>
  <c r="AC18" i="19" s="1"/>
  <c r="AH18" i="19"/>
  <c r="AF18" i="19"/>
  <c r="AB18" i="19"/>
  <c r="AI18" i="19"/>
  <c r="X18" i="19"/>
  <c r="AJ18" i="19"/>
  <c r="AA18" i="19"/>
  <c r="AN18" i="19"/>
  <c r="T18" i="19"/>
  <c r="Q18" i="19"/>
  <c r="R18" i="19"/>
  <c r="P18" i="19"/>
  <c r="S18" i="19"/>
  <c r="U18" i="19"/>
  <c r="M18" i="19"/>
  <c r="N18" i="19"/>
  <c r="O18" i="19"/>
  <c r="AP153" i="65"/>
  <c r="AD153" i="65" s="1"/>
  <c r="AI153" i="65"/>
  <c r="Z153" i="65"/>
  <c r="AE153" i="65"/>
  <c r="AG153" i="65"/>
  <c r="AN153" i="65"/>
  <c r="AC153" i="65"/>
  <c r="AF153" i="65"/>
  <c r="AH153" i="65"/>
  <c r="X153" i="65"/>
  <c r="AP168" i="65"/>
  <c r="X168" i="65" s="1"/>
  <c r="AA168" i="65"/>
  <c r="W168" i="65"/>
  <c r="AJ168" i="65"/>
  <c r="AG168" i="65"/>
  <c r="AM168" i="65"/>
  <c r="AH168" i="65"/>
  <c r="AE168" i="65"/>
  <c r="AB168" i="65"/>
  <c r="AO168" i="65"/>
  <c r="AP37" i="65"/>
  <c r="AF37" i="65" s="1"/>
  <c r="AG37" i="65"/>
  <c r="AD37" i="65"/>
  <c r="AC37" i="65"/>
  <c r="AB37" i="65"/>
  <c r="AK37" i="65"/>
  <c r="Y37" i="65"/>
  <c r="X37" i="65"/>
  <c r="W37" i="65"/>
  <c r="AN37" i="65"/>
  <c r="AP59" i="65"/>
  <c r="AL59" i="65" s="1"/>
  <c r="Z59" i="65"/>
  <c r="AD59" i="65"/>
  <c r="AE59" i="65"/>
  <c r="Y59" i="65"/>
  <c r="AA59" i="65"/>
  <c r="AC59" i="65"/>
  <c r="W59" i="65"/>
  <c r="AM59" i="65"/>
  <c r="AN59" i="65"/>
  <c r="AP40" i="65"/>
  <c r="AI40" i="65" s="1"/>
  <c r="AB40" i="65"/>
  <c r="AH40" i="65"/>
  <c r="AN40" i="65"/>
  <c r="AD40" i="65"/>
  <c r="AC40" i="65"/>
  <c r="AK40" i="65"/>
  <c r="X40" i="65"/>
  <c r="Z40" i="65"/>
  <c r="AM40" i="65"/>
  <c r="AP122" i="65"/>
  <c r="AE122" i="65" s="1"/>
  <c r="AL122" i="65"/>
  <c r="AA122" i="65"/>
  <c r="AH122" i="65"/>
  <c r="AF122" i="65"/>
  <c r="Y122" i="65"/>
  <c r="X122" i="65"/>
  <c r="W122" i="65"/>
  <c r="Z122" i="65"/>
  <c r="AJ122" i="65"/>
  <c r="AP120" i="65"/>
  <c r="W120" i="65" s="1"/>
  <c r="AI120" i="65"/>
  <c r="Z120" i="65"/>
  <c r="AC120" i="65"/>
  <c r="AL120" i="65"/>
  <c r="Y120" i="65"/>
  <c r="AM120" i="65"/>
  <c r="AH120" i="65"/>
  <c r="AB120" i="65"/>
  <c r="X120" i="65"/>
  <c r="AP176" i="65"/>
  <c r="AK176" i="65" s="1"/>
  <c r="AA176" i="65"/>
  <c r="Y176" i="65"/>
  <c r="AF176" i="65"/>
  <c r="AH176" i="65"/>
  <c r="AI176" i="65"/>
  <c r="AB176" i="65"/>
  <c r="AG176" i="65"/>
  <c r="AD176" i="65"/>
  <c r="AE176" i="65"/>
  <c r="AP5" i="65"/>
  <c r="AN5" i="65" s="1"/>
  <c r="AG5" i="65"/>
  <c r="AO5" i="65"/>
  <c r="AF5" i="65"/>
  <c r="AE5" i="65"/>
  <c r="AC5" i="65"/>
  <c r="AD5" i="65"/>
  <c r="AM5" i="65"/>
  <c r="AB5" i="65"/>
  <c r="AI5" i="65"/>
  <c r="AP31" i="65"/>
  <c r="Y31" i="65" s="1"/>
  <c r="AN31" i="65"/>
  <c r="W31" i="65"/>
  <c r="AI31" i="65"/>
  <c r="AF31" i="65"/>
  <c r="AE31" i="65"/>
  <c r="AG31" i="65"/>
  <c r="AD31" i="65"/>
  <c r="AM31" i="65"/>
  <c r="AJ31" i="65"/>
  <c r="AP21" i="65"/>
  <c r="AL21" i="65" s="1"/>
  <c r="AH21" i="65"/>
  <c r="W21" i="65"/>
  <c r="AK21" i="65"/>
  <c r="AO21" i="65"/>
  <c r="AF21" i="65"/>
  <c r="AB21" i="65"/>
  <c r="AE21" i="65"/>
  <c r="AG21" i="65"/>
  <c r="AC21" i="65"/>
  <c r="AP126" i="65"/>
  <c r="AI126" i="65" s="1"/>
  <c r="AK126" i="65"/>
  <c r="AE126" i="65"/>
  <c r="AD126" i="65"/>
  <c r="AF126" i="65"/>
  <c r="X126" i="65"/>
  <c r="W126" i="65"/>
  <c r="AN126" i="65"/>
  <c r="AG126" i="65"/>
  <c r="AL126" i="65"/>
  <c r="AP27" i="65"/>
  <c r="AM27" i="65" s="1"/>
  <c r="Z27" i="65"/>
  <c r="AH27" i="65"/>
  <c r="AO27" i="65"/>
  <c r="AJ27" i="65"/>
  <c r="AC27" i="65"/>
  <c r="AG27" i="65"/>
  <c r="AB27" i="65"/>
  <c r="AI27" i="65"/>
  <c r="Y27" i="65"/>
  <c r="AP150" i="65"/>
  <c r="AI150" i="65" s="1"/>
  <c r="W150" i="65"/>
  <c r="AL150" i="65"/>
  <c r="AD150" i="65"/>
  <c r="Z150" i="65"/>
  <c r="X150" i="65"/>
  <c r="AN150" i="65"/>
  <c r="AH150" i="65"/>
  <c r="AO150" i="65"/>
  <c r="AC150" i="65"/>
  <c r="AP169" i="65"/>
  <c r="AL169" i="65" s="1"/>
  <c r="AC169" i="65"/>
  <c r="AH169" i="65"/>
  <c r="AN169" i="65"/>
  <c r="Y169" i="65"/>
  <c r="AO169" i="65"/>
  <c r="AI169" i="65"/>
  <c r="AF169" i="65"/>
  <c r="AB169" i="65"/>
  <c r="AA169" i="65"/>
  <c r="AP109" i="65"/>
  <c r="AK109" i="65" s="1"/>
  <c r="AE109" i="65"/>
  <c r="W109" i="65"/>
  <c r="AA109" i="65"/>
  <c r="AF109" i="65"/>
  <c r="AO109" i="65"/>
  <c r="AD109" i="65"/>
  <c r="Z109" i="65"/>
  <c r="AH109" i="65"/>
  <c r="AJ109" i="65"/>
  <c r="AP154" i="65"/>
  <c r="AL154" i="65" s="1"/>
  <c r="AM154" i="65"/>
  <c r="AC154" i="65"/>
  <c r="AG154" i="65"/>
  <c r="W154" i="65"/>
  <c r="AE154" i="65"/>
  <c r="AH154" i="65"/>
  <c r="AK154" i="65"/>
  <c r="AI154" i="65"/>
  <c r="Z154" i="65"/>
  <c r="AP68" i="65"/>
  <c r="AJ68" i="65" s="1"/>
  <c r="AF68" i="65"/>
  <c r="AL68" i="65"/>
  <c r="AI68" i="65"/>
  <c r="AC68" i="65"/>
  <c r="X68" i="65"/>
  <c r="Y68" i="65"/>
  <c r="AE68" i="65"/>
  <c r="AA68" i="65"/>
  <c r="AB68" i="65"/>
  <c r="AP165" i="65"/>
  <c r="AC165" i="65" s="1"/>
  <c r="AM165" i="65"/>
  <c r="AF165" i="65"/>
  <c r="AI165" i="65"/>
  <c r="AA165" i="65"/>
  <c r="AJ165" i="65"/>
  <c r="AK165" i="65"/>
  <c r="AD165" i="65"/>
  <c r="Y165" i="65"/>
  <c r="Z165" i="65"/>
  <c r="AP159" i="65"/>
  <c r="AB159" i="65" s="1"/>
  <c r="AJ159" i="65"/>
  <c r="AG159" i="65"/>
  <c r="W159" i="65"/>
  <c r="Y159" i="65"/>
  <c r="AN159" i="65"/>
  <c r="AH159" i="65"/>
  <c r="AL159" i="65"/>
  <c r="AA159" i="65"/>
  <c r="AF159" i="65"/>
  <c r="AP174" i="65"/>
  <c r="AE174" i="65" s="1"/>
  <c r="AH174" i="65"/>
  <c r="Z174" i="65"/>
  <c r="AA174" i="65"/>
  <c r="AM174" i="65"/>
  <c r="W174" i="65"/>
  <c r="X174" i="65"/>
  <c r="AB174" i="65"/>
  <c r="Y174" i="65"/>
  <c r="AJ174" i="65"/>
  <c r="AP61" i="65"/>
  <c r="Y61" i="65" s="1"/>
  <c r="AE61" i="65"/>
  <c r="AB61" i="65"/>
  <c r="AA61" i="65"/>
  <c r="X61" i="65"/>
  <c r="AF61" i="65"/>
  <c r="W61" i="65"/>
  <c r="AC61" i="65"/>
  <c r="AO61" i="65"/>
  <c r="Z61" i="65"/>
  <c r="AP143" i="65"/>
  <c r="W143" i="65" s="1"/>
  <c r="AB143" i="65"/>
  <c r="AE143" i="65"/>
  <c r="AC143" i="65"/>
  <c r="AK143" i="65"/>
  <c r="Z143" i="65"/>
  <c r="AG143" i="65"/>
  <c r="AD143" i="65"/>
  <c r="AJ143" i="65"/>
  <c r="AH143" i="65"/>
  <c r="AP12" i="65"/>
  <c r="AD12" i="65" s="1"/>
  <c r="AE12" i="65"/>
  <c r="AC12" i="65"/>
  <c r="AH12" i="65"/>
  <c r="Z12" i="65"/>
  <c r="Y12" i="65"/>
  <c r="AO12" i="65"/>
  <c r="AG12" i="65"/>
  <c r="X12" i="65"/>
  <c r="W12" i="65"/>
  <c r="AP115" i="65"/>
  <c r="AB115" i="65" s="1"/>
  <c r="AJ115" i="65"/>
  <c r="AD115" i="65"/>
  <c r="AL115" i="65"/>
  <c r="AN115" i="65"/>
  <c r="W115" i="65"/>
  <c r="Z115" i="65"/>
  <c r="AA115" i="65"/>
  <c r="AO115" i="65"/>
  <c r="AE115" i="65"/>
  <c r="AP84" i="65"/>
  <c r="AJ84" i="65" s="1"/>
  <c r="AC84" i="65"/>
  <c r="AM84" i="65"/>
  <c r="Y84" i="65"/>
  <c r="AB84" i="65"/>
  <c r="AD84" i="65"/>
  <c r="AO84" i="65"/>
  <c r="AI84" i="65"/>
  <c r="AL84" i="65"/>
  <c r="Z84" i="65"/>
  <c r="AP90" i="65"/>
  <c r="AA90" i="65" s="1"/>
  <c r="AF90" i="65"/>
  <c r="AG90" i="65"/>
  <c r="AE90" i="65"/>
  <c r="X90" i="65"/>
  <c r="AM90" i="65"/>
  <c r="AI90" i="65"/>
  <c r="AB90" i="65"/>
  <c r="AK90" i="65"/>
  <c r="AJ90" i="65"/>
  <c r="AP69" i="65"/>
  <c r="AJ69" i="65" s="1"/>
  <c r="AL69" i="65"/>
  <c r="AE69" i="65"/>
  <c r="AK69" i="65"/>
  <c r="AC69" i="65"/>
  <c r="X69" i="65"/>
  <c r="AB69" i="65"/>
  <c r="AA69" i="65"/>
  <c r="AO69" i="65"/>
  <c r="AD69" i="65"/>
  <c r="AP107" i="65"/>
  <c r="AH107" i="65" s="1"/>
  <c r="AF107" i="65"/>
  <c r="AI107" i="65"/>
  <c r="AN107" i="65"/>
  <c r="Z107" i="65"/>
  <c r="Y107" i="65"/>
  <c r="AA107" i="65"/>
  <c r="AJ107" i="65"/>
  <c r="AM107" i="65"/>
  <c r="AO107" i="65"/>
  <c r="AP10" i="65"/>
  <c r="AF10" i="65" s="1"/>
  <c r="AI10" i="65"/>
  <c r="Y10" i="65"/>
  <c r="AG10" i="65"/>
  <c r="AO10" i="65"/>
  <c r="AD10" i="65"/>
  <c r="AJ10" i="65"/>
  <c r="AB10" i="65"/>
  <c r="AE10" i="65"/>
  <c r="AC10" i="65"/>
  <c r="AP80" i="65"/>
  <c r="AN80" i="65" s="1"/>
  <c r="AH80" i="65"/>
  <c r="AM80" i="65"/>
  <c r="Z80" i="65"/>
  <c r="AJ80" i="65"/>
  <c r="X80" i="65"/>
  <c r="AK80" i="65"/>
  <c r="AI80" i="65"/>
  <c r="AB80" i="65"/>
  <c r="AD80" i="65"/>
  <c r="AP149" i="65"/>
  <c r="W149" i="65" s="1"/>
  <c r="AF149" i="65"/>
  <c r="AL149" i="65"/>
  <c r="AJ149" i="65"/>
  <c r="AE149" i="65"/>
  <c r="AI149" i="65"/>
  <c r="Y149" i="65"/>
  <c r="AM149" i="65"/>
  <c r="AD149" i="65"/>
  <c r="X149" i="65"/>
  <c r="AP111" i="65"/>
  <c r="AE111" i="65" s="1"/>
  <c r="X111" i="65"/>
  <c r="AJ111" i="65"/>
  <c r="AD111" i="65"/>
  <c r="AK111" i="65"/>
  <c r="AM111" i="65"/>
  <c r="AI111" i="65"/>
  <c r="Y111" i="65"/>
  <c r="AG111" i="65"/>
  <c r="AO111" i="65"/>
  <c r="AP82" i="65"/>
  <c r="AK82" i="65" s="1"/>
  <c r="Y82" i="65"/>
  <c r="W82" i="65"/>
  <c r="AB82" i="65"/>
  <c r="X82" i="65"/>
  <c r="AJ82" i="65"/>
  <c r="AC82" i="65"/>
  <c r="AL82" i="65"/>
  <c r="AF82" i="65"/>
  <c r="AG82" i="65"/>
  <c r="AP62" i="21"/>
  <c r="Z62" i="21" s="1"/>
  <c r="AD62" i="21"/>
  <c r="AH62" i="21"/>
  <c r="AN62" i="21"/>
  <c r="AK62" i="21"/>
  <c r="Y62" i="21"/>
  <c r="AI62" i="21"/>
  <c r="AL62" i="21"/>
  <c r="AC62" i="21"/>
  <c r="AJ62" i="21"/>
  <c r="O62" i="21"/>
  <c r="M62" i="21"/>
  <c r="U62" i="21"/>
  <c r="S62" i="21"/>
  <c r="P62" i="21"/>
  <c r="N62" i="21"/>
  <c r="R62" i="21"/>
  <c r="T62" i="21"/>
  <c r="Q62" i="21"/>
  <c r="AP23" i="19"/>
  <c r="X23" i="19" s="1"/>
  <c r="Y23" i="19"/>
  <c r="AN23" i="19"/>
  <c r="Z23" i="19"/>
  <c r="AO23" i="19"/>
  <c r="AH23" i="19"/>
  <c r="AI23" i="19"/>
  <c r="AF23" i="19"/>
  <c r="AG23" i="19"/>
  <c r="AD23" i="19"/>
  <c r="AA23" i="19"/>
  <c r="AL23" i="19"/>
  <c r="AM23" i="19"/>
  <c r="W23" i="19"/>
  <c r="AK23" i="19"/>
  <c r="AJ23" i="19"/>
  <c r="AC23" i="19"/>
  <c r="AB23" i="19"/>
  <c r="AE23" i="19"/>
  <c r="T23" i="19"/>
  <c r="M23" i="19"/>
  <c r="S23" i="19"/>
  <c r="Q23" i="19"/>
  <c r="N23" i="19"/>
  <c r="R23" i="19"/>
  <c r="U23" i="19"/>
  <c r="O23" i="19"/>
  <c r="P23" i="19"/>
  <c r="AP148" i="21"/>
  <c r="AG148" i="21"/>
  <c r="AK148" i="21"/>
  <c r="AL148" i="21"/>
  <c r="Y148" i="21"/>
  <c r="AE148" i="21"/>
  <c r="AH148" i="21"/>
  <c r="AF148" i="21"/>
  <c r="Z148" i="21"/>
  <c r="AI148" i="21"/>
  <c r="AJ148" i="21"/>
  <c r="AC148" i="21"/>
  <c r="W148" i="21"/>
  <c r="AM148" i="21"/>
  <c r="X148" i="21"/>
  <c r="AA148" i="21"/>
  <c r="AN148" i="21"/>
  <c r="AO148" i="21"/>
  <c r="AD148" i="21"/>
  <c r="AB148" i="21"/>
  <c r="U148" i="21"/>
  <c r="S148" i="21"/>
  <c r="O148" i="21"/>
  <c r="M148" i="21"/>
  <c r="Q148" i="21"/>
  <c r="N148" i="21"/>
  <c r="T148" i="21"/>
  <c r="R148" i="21"/>
  <c r="P148" i="21"/>
  <c r="AL173" i="21"/>
  <c r="AP173" i="21"/>
  <c r="AE173" i="21" s="1"/>
  <c r="AI173" i="21"/>
  <c r="AC173" i="21"/>
  <c r="AF173" i="21"/>
  <c r="W173" i="21"/>
  <c r="AB173" i="21"/>
  <c r="AA173" i="21"/>
  <c r="AO173" i="21"/>
  <c r="AM173" i="21"/>
  <c r="R173" i="21"/>
  <c r="P173" i="21"/>
  <c r="S173" i="21"/>
  <c r="N173" i="21"/>
  <c r="U173" i="21"/>
  <c r="Q173" i="21"/>
  <c r="T173" i="21"/>
  <c r="O173" i="21"/>
  <c r="M173" i="21"/>
  <c r="AP172" i="21"/>
  <c r="AK172" i="21" s="1"/>
  <c r="Z172" i="21"/>
  <c r="AI172" i="21"/>
  <c r="Y172" i="21"/>
  <c r="AC172" i="21"/>
  <c r="AA172" i="21"/>
  <c r="AO172" i="21"/>
  <c r="AN172" i="21"/>
  <c r="AE172" i="21"/>
  <c r="AH172" i="21"/>
  <c r="P172" i="21"/>
  <c r="U172" i="21"/>
  <c r="T172" i="21"/>
  <c r="R172" i="21"/>
  <c r="N172" i="21"/>
  <c r="S172" i="21"/>
  <c r="M172" i="21"/>
  <c r="O172" i="21"/>
  <c r="Q172" i="21"/>
  <c r="AP170" i="21"/>
  <c r="AI170" i="21"/>
  <c r="X170" i="21"/>
  <c r="AA170" i="21"/>
  <c r="Y170" i="21"/>
  <c r="AC170" i="21"/>
  <c r="AO170" i="21"/>
  <c r="AF170" i="21"/>
  <c r="AJ170" i="21"/>
  <c r="AL170" i="21"/>
  <c r="Z170" i="21"/>
  <c r="AN170" i="21"/>
  <c r="AB170" i="21"/>
  <c r="AM170" i="21"/>
  <c r="AG170" i="21"/>
  <c r="AD170" i="21"/>
  <c r="W170" i="21"/>
  <c r="AH170" i="21"/>
  <c r="AK170" i="21"/>
  <c r="AE170" i="21"/>
  <c r="N170" i="21"/>
  <c r="S170" i="21"/>
  <c r="O170" i="21"/>
  <c r="R170" i="21"/>
  <c r="T170" i="21"/>
  <c r="U170" i="21"/>
  <c r="Q170" i="21"/>
  <c r="M170" i="21"/>
  <c r="P170" i="21"/>
  <c r="AP121" i="21"/>
  <c r="X121" i="21"/>
  <c r="AA121" i="21"/>
  <c r="AO121" i="21"/>
  <c r="AK121" i="21"/>
  <c r="AG121" i="21"/>
  <c r="AF121" i="21"/>
  <c r="AN121" i="21"/>
  <c r="AM121" i="21"/>
  <c r="Y121" i="21"/>
  <c r="AE121" i="21"/>
  <c r="AI121" i="21"/>
  <c r="AC121" i="21"/>
  <c r="AH121" i="21"/>
  <c r="W121" i="21"/>
  <c r="AL121" i="21"/>
  <c r="Z121" i="21"/>
  <c r="AB121" i="21"/>
  <c r="AD121" i="21"/>
  <c r="AJ121" i="21"/>
  <c r="Q121" i="21"/>
  <c r="S121" i="21"/>
  <c r="T121" i="21"/>
  <c r="N121" i="21"/>
  <c r="M121" i="21"/>
  <c r="O121" i="21"/>
  <c r="R121" i="21"/>
  <c r="P121" i="21"/>
  <c r="U121" i="21"/>
  <c r="AP144" i="21"/>
  <c r="AH144" i="21" s="1"/>
  <c r="AC144" i="21"/>
  <c r="AB144" i="21"/>
  <c r="AI144" i="21"/>
  <c r="X144" i="21"/>
  <c r="M144" i="21"/>
  <c r="S144" i="21"/>
  <c r="U144" i="21"/>
  <c r="R144" i="21"/>
  <c r="P144" i="21"/>
  <c r="N144" i="21"/>
  <c r="O144" i="21"/>
  <c r="T144" i="21"/>
  <c r="Q144" i="21"/>
  <c r="AP114" i="21"/>
  <c r="AF114" i="21" s="1"/>
  <c r="AB114" i="21"/>
  <c r="AA114" i="21"/>
  <c r="AC114" i="21"/>
  <c r="U114" i="21"/>
  <c r="R114" i="21"/>
  <c r="T114" i="21"/>
  <c r="M114" i="21"/>
  <c r="Q114" i="21"/>
  <c r="O114" i="21"/>
  <c r="P114" i="21"/>
  <c r="N114" i="21"/>
  <c r="S114" i="21"/>
  <c r="AP82" i="21"/>
  <c r="W82" i="21"/>
  <c r="AE82" i="21"/>
  <c r="AJ82" i="21"/>
  <c r="AK82" i="21"/>
  <c r="AL82" i="21"/>
  <c r="AF82" i="21"/>
  <c r="AO82" i="21"/>
  <c r="AG82" i="21"/>
  <c r="AM82" i="21"/>
  <c r="AN82" i="21"/>
  <c r="AD82" i="21"/>
  <c r="AH82" i="21"/>
  <c r="AB82" i="21"/>
  <c r="Z82" i="21"/>
  <c r="AI82" i="21"/>
  <c r="AC82" i="21"/>
  <c r="X82" i="21"/>
  <c r="Y82" i="21"/>
  <c r="AA82" i="21"/>
  <c r="U82" i="21"/>
  <c r="Q82" i="21"/>
  <c r="S82" i="21"/>
  <c r="O82" i="21"/>
  <c r="M82" i="21"/>
  <c r="N82" i="21"/>
  <c r="T82" i="21"/>
  <c r="P82" i="21"/>
  <c r="R82" i="21"/>
  <c r="AP92" i="21"/>
  <c r="AD92" i="21"/>
  <c r="AM92" i="21"/>
  <c r="AN92" i="21"/>
  <c r="AJ92" i="21"/>
  <c r="AO92" i="21"/>
  <c r="Y92" i="21"/>
  <c r="W92" i="21"/>
  <c r="AL92" i="21"/>
  <c r="AK92" i="21"/>
  <c r="AC92" i="21"/>
  <c r="AH92" i="21"/>
  <c r="X92" i="21"/>
  <c r="AE92" i="21"/>
  <c r="AI92" i="21"/>
  <c r="AG92" i="21"/>
  <c r="AB92" i="21"/>
  <c r="AF92" i="21"/>
  <c r="AA92" i="21"/>
  <c r="Z92" i="21"/>
  <c r="N92" i="21"/>
  <c r="Q92" i="21"/>
  <c r="S92" i="21"/>
  <c r="T92" i="21"/>
  <c r="O92" i="21"/>
  <c r="U92" i="21"/>
  <c r="M92" i="21"/>
  <c r="R92" i="21"/>
  <c r="P92" i="21"/>
  <c r="AP73" i="21"/>
  <c r="Z73" i="21" s="1"/>
  <c r="AG73" i="21"/>
  <c r="AL73" i="21"/>
  <c r="AO73" i="21"/>
  <c r="AF73" i="21"/>
  <c r="O73" i="21"/>
  <c r="P73" i="21"/>
  <c r="M73" i="21"/>
  <c r="U73" i="21"/>
  <c r="N73" i="21"/>
  <c r="Q73" i="21"/>
  <c r="R73" i="21"/>
  <c r="T73" i="21"/>
  <c r="S73" i="21"/>
  <c r="AP58" i="21"/>
  <c r="AB58" i="21" s="1"/>
  <c r="AG58" i="21"/>
  <c r="W58" i="21"/>
  <c r="AA58" i="21"/>
  <c r="Z58" i="21"/>
  <c r="AM58" i="21"/>
  <c r="AD58" i="21"/>
  <c r="AJ58" i="21"/>
  <c r="AC58" i="21"/>
  <c r="Y58" i="21"/>
  <c r="U58" i="21"/>
  <c r="M58" i="21"/>
  <c r="N58" i="21"/>
  <c r="P58" i="21"/>
  <c r="Q58" i="21"/>
  <c r="S58" i="21"/>
  <c r="O58" i="21"/>
  <c r="R58" i="21"/>
  <c r="T58" i="21"/>
  <c r="AP77" i="21"/>
  <c r="AG77" i="21"/>
  <c r="X77" i="21"/>
  <c r="AO77" i="21"/>
  <c r="AK77" i="21"/>
  <c r="Z77" i="21"/>
  <c r="AL77" i="21"/>
  <c r="AH77" i="21"/>
  <c r="W77" i="21"/>
  <c r="AE77" i="21"/>
  <c r="AD77" i="21"/>
  <c r="AF77" i="21"/>
  <c r="AI77" i="21"/>
  <c r="AN77" i="21"/>
  <c r="AB77" i="21"/>
  <c r="AA77" i="21"/>
  <c r="AM77" i="21"/>
  <c r="AJ77" i="21"/>
  <c r="Y77" i="21"/>
  <c r="AC77" i="21"/>
  <c r="O77" i="21"/>
  <c r="U77" i="21"/>
  <c r="M77" i="21"/>
  <c r="R77" i="21"/>
  <c r="N77" i="21"/>
  <c r="T77" i="21"/>
  <c r="Q77" i="21"/>
  <c r="P77" i="21"/>
  <c r="S77" i="21"/>
  <c r="AP87" i="21"/>
  <c r="AH87" i="21"/>
  <c r="AM87" i="21"/>
  <c r="AF87" i="21"/>
  <c r="AL87" i="21"/>
  <c r="AJ87" i="21"/>
  <c r="AO87" i="21"/>
  <c r="X87" i="21"/>
  <c r="AK87" i="21"/>
  <c r="AC87" i="21"/>
  <c r="AG87" i="21"/>
  <c r="AN87" i="21"/>
  <c r="Z87" i="21"/>
  <c r="W87" i="21"/>
  <c r="Y87" i="21"/>
  <c r="AD87" i="21"/>
  <c r="AB87" i="21"/>
  <c r="AA87" i="21"/>
  <c r="AI87" i="21"/>
  <c r="AE87" i="21"/>
  <c r="O87" i="21"/>
  <c r="S87" i="21"/>
  <c r="R87" i="21"/>
  <c r="M87" i="21"/>
  <c r="T87" i="21"/>
  <c r="U87" i="21"/>
  <c r="N87" i="21"/>
  <c r="Q87" i="21"/>
  <c r="P87" i="21"/>
  <c r="AA55" i="21"/>
  <c r="AP55" i="21"/>
  <c r="AJ55" i="21" s="1"/>
  <c r="AN55" i="21"/>
  <c r="AH55" i="21"/>
  <c r="X55" i="21"/>
  <c r="AO55" i="21"/>
  <c r="AC55" i="21"/>
  <c r="Z55" i="21"/>
  <c r="Y55" i="21"/>
  <c r="AI55" i="21"/>
  <c r="N55" i="21"/>
  <c r="Q55" i="21"/>
  <c r="R55" i="21"/>
  <c r="O55" i="21"/>
  <c r="T55" i="21"/>
  <c r="S55" i="21"/>
  <c r="U55" i="21"/>
  <c r="P55" i="21"/>
  <c r="M55" i="21"/>
  <c r="AP13" i="19"/>
  <c r="W13" i="19" s="1"/>
  <c r="AM13" i="19"/>
  <c r="AC13" i="19"/>
  <c r="AJ13" i="19"/>
  <c r="X13" i="19"/>
  <c r="AE13" i="19"/>
  <c r="AK13" i="19"/>
  <c r="AF13" i="19"/>
  <c r="AG13" i="19"/>
  <c r="Z13" i="19"/>
  <c r="N13" i="19"/>
  <c r="Q13" i="19"/>
  <c r="M13" i="19"/>
  <c r="P13" i="19"/>
  <c r="U13" i="19"/>
  <c r="O13" i="19"/>
  <c r="T13" i="19"/>
  <c r="R13" i="19"/>
  <c r="S13" i="19"/>
  <c r="AP63" i="21"/>
  <c r="AH63" i="21"/>
  <c r="AK63" i="21"/>
  <c r="AG63" i="21"/>
  <c r="AB63" i="21"/>
  <c r="Z63" i="21"/>
  <c r="AI63" i="21"/>
  <c r="AC63" i="21"/>
  <c r="AE63" i="21"/>
  <c r="AJ63" i="21"/>
  <c r="AD63" i="21"/>
  <c r="AL63" i="21"/>
  <c r="AA63" i="21"/>
  <c r="X63" i="21"/>
  <c r="AO63" i="21"/>
  <c r="AN63" i="21"/>
  <c r="W63" i="21"/>
  <c r="Y63" i="21"/>
  <c r="AM63" i="21"/>
  <c r="AF63" i="21"/>
  <c r="R63" i="21"/>
  <c r="U63" i="21"/>
  <c r="M63" i="21"/>
  <c r="N63" i="21"/>
  <c r="P63" i="21"/>
  <c r="Q63" i="21"/>
  <c r="T63" i="21"/>
  <c r="S63" i="21"/>
  <c r="O63" i="21"/>
  <c r="AP158" i="21"/>
  <c r="AI158" i="21"/>
  <c r="W158" i="21"/>
  <c r="AE158" i="21"/>
  <c r="AK158" i="21"/>
  <c r="AJ158" i="21"/>
  <c r="AF158" i="21"/>
  <c r="AL158" i="21"/>
  <c r="AH158" i="21"/>
  <c r="X158" i="21"/>
  <c r="AN158" i="21"/>
  <c r="AG158" i="21"/>
  <c r="AO158" i="21"/>
  <c r="Y158" i="21"/>
  <c r="AD158" i="21"/>
  <c r="AA158" i="21"/>
  <c r="AC158" i="21"/>
  <c r="Z158" i="21"/>
  <c r="AM158" i="21"/>
  <c r="AB158" i="21"/>
  <c r="O158" i="21"/>
  <c r="R158" i="21"/>
  <c r="Q158" i="21"/>
  <c r="T158" i="21"/>
  <c r="S158" i="21"/>
  <c r="P158" i="21"/>
  <c r="M158" i="21"/>
  <c r="U158" i="21"/>
  <c r="N158" i="21"/>
  <c r="AE84" i="21"/>
  <c r="AO84" i="21"/>
  <c r="AL84" i="21"/>
  <c r="AM84" i="21"/>
  <c r="AH84" i="21"/>
  <c r="AN84" i="21"/>
  <c r="AP84" i="21"/>
  <c r="Y84" i="21" s="1"/>
  <c r="AG84" i="21"/>
  <c r="AK84" i="21"/>
  <c r="AF84" i="21"/>
  <c r="AB84" i="21"/>
  <c r="W84" i="21"/>
  <c r="AA84" i="21"/>
  <c r="AI84" i="21"/>
  <c r="X84" i="21"/>
  <c r="N84" i="21"/>
  <c r="U84" i="21"/>
  <c r="Q84" i="21"/>
  <c r="T84" i="21"/>
  <c r="S84" i="21"/>
  <c r="R84" i="21"/>
  <c r="O84" i="21"/>
  <c r="P84" i="21"/>
  <c r="M84" i="21"/>
  <c r="AP11" i="19"/>
  <c r="AD11" i="19" s="1"/>
  <c r="AE11" i="19"/>
  <c r="AF11" i="19"/>
  <c r="AG11" i="19"/>
  <c r="AH11" i="19"/>
  <c r="AK11" i="19"/>
  <c r="AJ11" i="19"/>
  <c r="Z11" i="19"/>
  <c r="Y11" i="19"/>
  <c r="X11" i="19"/>
  <c r="U11" i="19"/>
  <c r="R11" i="19"/>
  <c r="N11" i="19"/>
  <c r="S11" i="19"/>
  <c r="T11" i="19"/>
  <c r="P11" i="19"/>
  <c r="Q11" i="19"/>
  <c r="O11" i="19"/>
  <c r="M11" i="19"/>
  <c r="AP108" i="65"/>
  <c r="AI108" i="65" s="1"/>
  <c r="AH108" i="65"/>
  <c r="AG108" i="65"/>
  <c r="AN108" i="65"/>
  <c r="AF108" i="65"/>
  <c r="X108" i="65"/>
  <c r="AA108" i="65"/>
  <c r="AM108" i="65"/>
  <c r="AK108" i="65"/>
  <c r="AD108" i="65"/>
  <c r="AJ108" i="65"/>
  <c r="Y108" i="65"/>
  <c r="AO108" i="65"/>
  <c r="W108" i="65"/>
  <c r="AB108" i="65"/>
  <c r="AL108" i="65"/>
  <c r="Z108" i="65"/>
  <c r="AE108" i="65"/>
  <c r="AC108" i="65"/>
  <c r="AP100" i="65"/>
  <c r="AF100" i="65"/>
  <c r="Z100" i="65"/>
  <c r="X100" i="65"/>
  <c r="AG100" i="65"/>
  <c r="AC100" i="65"/>
  <c r="AA100" i="65"/>
  <c r="AD100" i="65"/>
  <c r="Y100" i="65"/>
  <c r="AE100" i="65"/>
  <c r="AO100" i="65"/>
  <c r="AK100" i="65"/>
  <c r="AJ100" i="65"/>
  <c r="W100" i="65"/>
  <c r="AI100" i="65"/>
  <c r="AN100" i="65"/>
  <c r="AM100" i="65"/>
  <c r="AL100" i="65"/>
  <c r="AH100" i="65"/>
  <c r="AB100" i="65"/>
  <c r="AP4" i="65"/>
  <c r="AN4" i="65"/>
  <c r="X4" i="65"/>
  <c r="AI4" i="65"/>
  <c r="AF4" i="65"/>
  <c r="AH4" i="65"/>
  <c r="AA4" i="65"/>
  <c r="AO4" i="65"/>
  <c r="AE4" i="65"/>
  <c r="AG4" i="65"/>
  <c r="AJ4" i="65"/>
  <c r="AK4" i="65"/>
  <c r="AL4" i="65"/>
  <c r="Y4" i="65"/>
  <c r="Z4" i="65"/>
  <c r="W4" i="65"/>
  <c r="AM4" i="65"/>
  <c r="AB4" i="65"/>
  <c r="AC4" i="65"/>
  <c r="AD4" i="65"/>
  <c r="AP72" i="65"/>
  <c r="AL72" i="65"/>
  <c r="AI72" i="65"/>
  <c r="AA72" i="65"/>
  <c r="AE72" i="65"/>
  <c r="X72" i="65"/>
  <c r="AN72" i="65"/>
  <c r="AC72" i="65"/>
  <c r="AB72" i="65"/>
  <c r="AG72" i="65"/>
  <c r="AH72" i="65"/>
  <c r="AK72" i="65"/>
  <c r="AF72" i="65"/>
  <c r="Y72" i="65"/>
  <c r="W72" i="65"/>
  <c r="AO72" i="65"/>
  <c r="Z72" i="65"/>
  <c r="AM72" i="65"/>
  <c r="AD72" i="65"/>
  <c r="AJ72" i="65"/>
  <c r="AP171" i="65"/>
  <c r="Y171" i="65"/>
  <c r="X171" i="65"/>
  <c r="AB171" i="65"/>
  <c r="AF171" i="65"/>
  <c r="AI171" i="65"/>
  <c r="AN171" i="65"/>
  <c r="AM171" i="65"/>
  <c r="AJ171" i="65"/>
  <c r="AE171" i="65"/>
  <c r="AK171" i="65"/>
  <c r="Z171" i="65"/>
  <c r="AG171" i="65"/>
  <c r="AO171" i="65"/>
  <c r="W171" i="65"/>
  <c r="AL171" i="65"/>
  <c r="AC171" i="65"/>
  <c r="AD171" i="65"/>
  <c r="AH171" i="65"/>
  <c r="AA171" i="65"/>
  <c r="AP144" i="65"/>
  <c r="AA144" i="65"/>
  <c r="Y144" i="65"/>
  <c r="AI144" i="65"/>
  <c r="AB144" i="65"/>
  <c r="X144" i="65"/>
  <c r="AE144" i="65"/>
  <c r="AF144" i="65"/>
  <c r="AC144" i="65"/>
  <c r="AD144" i="65"/>
  <c r="AN144" i="65"/>
  <c r="AM144" i="65"/>
  <c r="AH144" i="65"/>
  <c r="AG144" i="65"/>
  <c r="W144" i="65"/>
  <c r="AJ144" i="65"/>
  <c r="Z144" i="65"/>
  <c r="AL144" i="65"/>
  <c r="AK144" i="65"/>
  <c r="AO144" i="65"/>
  <c r="AP127" i="65"/>
  <c r="W127" i="65"/>
  <c r="AA127" i="65"/>
  <c r="AN127" i="65"/>
  <c r="AK127" i="65"/>
  <c r="AH127" i="65"/>
  <c r="Z127" i="65"/>
  <c r="AF127" i="65"/>
  <c r="X127" i="65"/>
  <c r="AC127" i="65"/>
  <c r="AJ127" i="65"/>
  <c r="AO127" i="65"/>
  <c r="AM127" i="65"/>
  <c r="AE127" i="65"/>
  <c r="AB127" i="65"/>
  <c r="Y127" i="65"/>
  <c r="AG127" i="65"/>
  <c r="AL127" i="65"/>
  <c r="AI127" i="65"/>
  <c r="AD127" i="65"/>
  <c r="AP86" i="65"/>
  <c r="AB86" i="65"/>
  <c r="AF86" i="65"/>
  <c r="Y86" i="65"/>
  <c r="AE86" i="65"/>
  <c r="AJ86" i="65"/>
  <c r="AC86" i="65"/>
  <c r="AI86" i="65"/>
  <c r="AK86" i="65"/>
  <c r="AD86" i="65"/>
  <c r="AA86" i="65"/>
  <c r="AO86" i="65"/>
  <c r="AN86" i="65"/>
  <c r="AH86" i="65"/>
  <c r="AM86" i="65"/>
  <c r="W86" i="65"/>
  <c r="AL86" i="65"/>
  <c r="X86" i="65"/>
  <c r="AG86" i="65"/>
  <c r="Z86" i="65"/>
  <c r="AP48" i="65"/>
  <c r="AL48" i="65"/>
  <c r="AF48" i="65"/>
  <c r="AB48" i="65"/>
  <c r="AM48" i="65"/>
  <c r="AI48" i="65"/>
  <c r="AH48" i="65"/>
  <c r="X48" i="65"/>
  <c r="AC48" i="65"/>
  <c r="AA48" i="65"/>
  <c r="Y48" i="65"/>
  <c r="AE48" i="65"/>
  <c r="AJ48" i="65"/>
  <c r="AK48" i="65"/>
  <c r="AN48" i="65"/>
  <c r="AO48" i="65"/>
  <c r="AG48" i="65"/>
  <c r="AD48" i="65"/>
  <c r="W48" i="65"/>
  <c r="Z48" i="65"/>
  <c r="AP157" i="65"/>
  <c r="AB157" i="65"/>
  <c r="AG157" i="65"/>
  <c r="AF157" i="65"/>
  <c r="W157" i="65"/>
  <c r="AM157" i="65"/>
  <c r="Y157" i="65"/>
  <c r="AC157" i="65"/>
  <c r="AI157" i="65"/>
  <c r="AD157" i="65"/>
  <c r="AO157" i="65"/>
  <c r="X157" i="65"/>
  <c r="AL157" i="65"/>
  <c r="Z157" i="65"/>
  <c r="AJ157" i="65"/>
  <c r="AH157" i="65"/>
  <c r="AA157" i="65"/>
  <c r="AE157" i="65"/>
  <c r="AK157" i="65"/>
  <c r="AN157" i="65"/>
  <c r="AP110" i="65"/>
  <c r="AM110" i="65"/>
  <c r="AG110" i="65"/>
  <c r="Y110" i="65"/>
  <c r="AJ110" i="65"/>
  <c r="AN110" i="65"/>
  <c r="AI110" i="65"/>
  <c r="AH110" i="65"/>
  <c r="AL110" i="65"/>
  <c r="AE110" i="65"/>
  <c r="AK110" i="65"/>
  <c r="AA110" i="65"/>
  <c r="AB110" i="65"/>
  <c r="Z110" i="65"/>
  <c r="AC110" i="65"/>
  <c r="AD110" i="65"/>
  <c r="AO110" i="65"/>
  <c r="X110" i="65"/>
  <c r="W110" i="65"/>
  <c r="AF110" i="65"/>
  <c r="AP97" i="65"/>
  <c r="AF97" i="65"/>
  <c r="AI97" i="65"/>
  <c r="AC97" i="65"/>
  <c r="AJ97" i="65"/>
  <c r="AL97" i="65"/>
  <c r="AG97" i="65"/>
  <c r="AK97" i="65"/>
  <c r="W97" i="65"/>
  <c r="AE97" i="65"/>
  <c r="AB97" i="65"/>
  <c r="X97" i="65"/>
  <c r="AH97" i="65"/>
  <c r="Y97" i="65"/>
  <c r="Z97" i="65"/>
  <c r="AO97" i="65"/>
  <c r="AA97" i="65"/>
  <c r="AN97" i="65"/>
  <c r="AD97" i="65"/>
  <c r="AM97" i="65"/>
  <c r="AP92" i="65"/>
  <c r="AF92" i="65"/>
  <c r="AJ92" i="65"/>
  <c r="AC92" i="65"/>
  <c r="AL92" i="65"/>
  <c r="AN92" i="65"/>
  <c r="AD92" i="65"/>
  <c r="AA92" i="65"/>
  <c r="AM92" i="65"/>
  <c r="AH92" i="65"/>
  <c r="Z92" i="65"/>
  <c r="AI92" i="65"/>
  <c r="AG92" i="65"/>
  <c r="AO92" i="65"/>
  <c r="W92" i="65"/>
  <c r="AK92" i="65"/>
  <c r="Y92" i="65"/>
  <c r="X92" i="65"/>
  <c r="AE92" i="65"/>
  <c r="AB92" i="65"/>
  <c r="AP137" i="65"/>
  <c r="Z137" i="65"/>
  <c r="AA137" i="65"/>
  <c r="AO137" i="65"/>
  <c r="AB137" i="65"/>
  <c r="AD137" i="65"/>
  <c r="AG137" i="65"/>
  <c r="AI137" i="65"/>
  <c r="AC137" i="65"/>
  <c r="Y137" i="65"/>
  <c r="AL137" i="65"/>
  <c r="AH137" i="65"/>
  <c r="AM137" i="65"/>
  <c r="AN137" i="65"/>
  <c r="W137" i="65"/>
  <c r="AF137" i="65"/>
  <c r="AE137" i="65"/>
  <c r="AJ137" i="65"/>
  <c r="AK137" i="65"/>
  <c r="X137" i="65"/>
  <c r="AP88" i="65"/>
  <c r="AG88" i="65"/>
  <c r="AJ88" i="65"/>
  <c r="AH88" i="65"/>
  <c r="AO88" i="65"/>
  <c r="W88" i="65"/>
  <c r="AF88" i="65"/>
  <c r="AB88" i="65"/>
  <c r="AM88" i="65"/>
  <c r="AI88" i="65"/>
  <c r="AD88" i="65"/>
  <c r="AN88" i="65"/>
  <c r="Y88" i="65"/>
  <c r="AE88" i="65"/>
  <c r="X88" i="65"/>
  <c r="AL88" i="65"/>
  <c r="Z88" i="65"/>
  <c r="AK88" i="65"/>
  <c r="AC88" i="65"/>
  <c r="AA88" i="65"/>
  <c r="AP36" i="65"/>
  <c r="AA36" i="65"/>
  <c r="X36" i="65"/>
  <c r="Z36" i="65"/>
  <c r="AL36" i="65"/>
  <c r="AM36" i="65"/>
  <c r="AD36" i="65"/>
  <c r="AJ36" i="65"/>
  <c r="AC36" i="65"/>
  <c r="AG36" i="65"/>
  <c r="AE36" i="65"/>
  <c r="AB36" i="65"/>
  <c r="AI36" i="65"/>
  <c r="W36" i="65"/>
  <c r="AN36" i="65"/>
  <c r="AO36" i="65"/>
  <c r="AH36" i="65"/>
  <c r="Y36" i="65"/>
  <c r="AK36" i="65"/>
  <c r="AF36" i="65"/>
  <c r="AP60" i="65"/>
  <c r="X60" i="65"/>
  <c r="AH60" i="65"/>
  <c r="AI60" i="65"/>
  <c r="AL60" i="65"/>
  <c r="Z60" i="65"/>
  <c r="AC60" i="65"/>
  <c r="Y60" i="65"/>
  <c r="AD60" i="65"/>
  <c r="AO60" i="65"/>
  <c r="AG60" i="65"/>
  <c r="AJ60" i="65"/>
  <c r="AF60" i="65"/>
  <c r="AN60" i="65"/>
  <c r="AB60" i="65"/>
  <c r="AA60" i="65"/>
  <c r="AK60" i="65"/>
  <c r="AM60" i="65"/>
  <c r="AE60" i="65"/>
  <c r="W60" i="65"/>
  <c r="AP30" i="65"/>
  <c r="AA30" i="65"/>
  <c r="AM30" i="65"/>
  <c r="AG30" i="65"/>
  <c r="AD30" i="65"/>
  <c r="AE30" i="65"/>
  <c r="W30" i="65"/>
  <c r="AC30" i="65"/>
  <c r="AI30" i="65"/>
  <c r="Z30" i="65"/>
  <c r="AK30" i="65"/>
  <c r="AN30" i="65"/>
  <c r="AO30" i="65"/>
  <c r="AL30" i="65"/>
  <c r="Y30" i="65"/>
  <c r="X30" i="65"/>
  <c r="AH30" i="65"/>
  <c r="AJ30" i="65"/>
  <c r="AB30" i="65"/>
  <c r="AF30" i="65"/>
  <c r="AP62" i="65"/>
  <c r="AJ62" i="65"/>
  <c r="AC62" i="65"/>
  <c r="AM62" i="65"/>
  <c r="W62" i="65"/>
  <c r="Y62" i="65"/>
  <c r="AA62" i="65"/>
  <c r="AL62" i="65"/>
  <c r="AE62" i="65"/>
  <c r="AH62" i="65"/>
  <c r="AK62" i="65"/>
  <c r="X62" i="65"/>
  <c r="AD62" i="65"/>
  <c r="AF62" i="65"/>
  <c r="AO62" i="65"/>
  <c r="AI62" i="65"/>
  <c r="AG62" i="65"/>
  <c r="AN62" i="65"/>
  <c r="Z62" i="65"/>
  <c r="AB62" i="65"/>
  <c r="AP130" i="65"/>
  <c r="AL130" i="65"/>
  <c r="AN130" i="65"/>
  <c r="AH130" i="65"/>
  <c r="AG130" i="65"/>
  <c r="AA130" i="65"/>
  <c r="AM130" i="65"/>
  <c r="X130" i="65"/>
  <c r="Z130" i="65"/>
  <c r="AF130" i="65"/>
  <c r="AC130" i="65"/>
  <c r="AO130" i="65"/>
  <c r="AJ130" i="65"/>
  <c r="AE130" i="65"/>
  <c r="Y130" i="65"/>
  <c r="AI130" i="65"/>
  <c r="AB130" i="65"/>
  <c r="AD130" i="65"/>
  <c r="W130" i="65"/>
  <c r="AK130" i="65"/>
  <c r="AP129" i="65"/>
  <c r="AM129" i="65"/>
  <c r="AF129" i="65"/>
  <c r="AL129" i="65"/>
  <c r="AH129" i="65"/>
  <c r="AD129" i="65"/>
  <c r="AN129" i="65"/>
  <c r="Y129" i="65"/>
  <c r="Z129" i="65"/>
  <c r="AA129" i="65"/>
  <c r="AG129" i="65"/>
  <c r="AE129" i="65"/>
  <c r="AJ129" i="65"/>
  <c r="X129" i="65"/>
  <c r="AK129" i="65"/>
  <c r="W129" i="65"/>
  <c r="AC129" i="65"/>
  <c r="AB129" i="65"/>
  <c r="AO129" i="65"/>
  <c r="AI129" i="65"/>
  <c r="AP167" i="65"/>
  <c r="AN167" i="65"/>
  <c r="AM167" i="65"/>
  <c r="X167" i="65"/>
  <c r="Y167" i="65"/>
  <c r="AE167" i="65"/>
  <c r="AK167" i="65"/>
  <c r="AC167" i="65"/>
  <c r="AH167" i="65"/>
  <c r="AJ167" i="65"/>
  <c r="W167" i="65"/>
  <c r="AF167" i="65"/>
  <c r="AO167" i="65"/>
  <c r="AD167" i="65"/>
  <c r="Z167" i="65"/>
  <c r="AI167" i="65"/>
  <c r="AG167" i="65"/>
  <c r="AL167" i="65"/>
  <c r="AA167" i="65"/>
  <c r="AB167" i="65"/>
  <c r="AP35" i="65"/>
  <c r="AD35" i="65"/>
  <c r="AF35" i="65"/>
  <c r="W35" i="65"/>
  <c r="AA35" i="65"/>
  <c r="Z35" i="65"/>
  <c r="AC35" i="65"/>
  <c r="AI35" i="65"/>
  <c r="AE35" i="65"/>
  <c r="AB35" i="65"/>
  <c r="X35" i="65"/>
  <c r="AK35" i="65"/>
  <c r="AO35" i="65"/>
  <c r="AN35" i="65"/>
  <c r="AH35" i="65"/>
  <c r="AG35" i="65"/>
  <c r="AM35" i="65"/>
  <c r="AJ35" i="65"/>
  <c r="Y35" i="65"/>
  <c r="AL35" i="65"/>
  <c r="AP63" i="65"/>
  <c r="AM63" i="65"/>
  <c r="AJ63" i="65"/>
  <c r="Z63" i="65"/>
  <c r="AB63" i="65"/>
  <c r="AC63" i="65"/>
  <c r="AK63" i="65"/>
  <c r="AF63" i="65"/>
  <c r="AI63" i="65"/>
  <c r="AD63" i="65"/>
  <c r="Y63" i="65"/>
  <c r="AL63" i="65"/>
  <c r="AA63" i="65"/>
  <c r="AE63" i="65"/>
  <c r="AH63" i="65"/>
  <c r="AO63" i="65"/>
  <c r="X63" i="65"/>
  <c r="W63" i="65"/>
  <c r="AN63" i="65"/>
  <c r="AG63" i="65"/>
  <c r="AP79" i="65"/>
  <c r="Z79" i="65"/>
  <c r="AL79" i="65"/>
  <c r="AG79" i="65"/>
  <c r="AA79" i="65"/>
  <c r="AJ79" i="65"/>
  <c r="AO79" i="65"/>
  <c r="AM79" i="65"/>
  <c r="AB79" i="65"/>
  <c r="AN79" i="65"/>
  <c r="X79" i="65"/>
  <c r="AE79" i="65"/>
  <c r="W79" i="65"/>
  <c r="AF79" i="65"/>
  <c r="AH79" i="65"/>
  <c r="AD79" i="65"/>
  <c r="AK79" i="65"/>
  <c r="AI79" i="65"/>
  <c r="Y79" i="65"/>
  <c r="AC79" i="65"/>
  <c r="AP96" i="65"/>
  <c r="AD96" i="65"/>
  <c r="AK96" i="65"/>
  <c r="AC96" i="65"/>
  <c r="AI96" i="65"/>
  <c r="AM96" i="65"/>
  <c r="AF96" i="65"/>
  <c r="AG96" i="65"/>
  <c r="AJ96" i="65"/>
  <c r="Y96" i="65"/>
  <c r="AA96" i="65"/>
  <c r="AO96" i="65"/>
  <c r="AL96" i="65"/>
  <c r="W96" i="65"/>
  <c r="AH96" i="65"/>
  <c r="AB96" i="65"/>
  <c r="X96" i="65"/>
  <c r="AN96" i="65"/>
  <c r="Z96" i="65"/>
  <c r="AE96" i="65"/>
  <c r="AP116" i="65"/>
  <c r="W116" i="65"/>
  <c r="X116" i="65"/>
  <c r="AH116" i="65"/>
  <c r="AE116" i="65"/>
  <c r="AG116" i="65"/>
  <c r="AI116" i="65"/>
  <c r="AL116" i="65"/>
  <c r="AO116" i="65"/>
  <c r="AB116" i="65"/>
  <c r="AA116" i="65"/>
  <c r="AC116" i="65"/>
  <c r="Y116" i="65"/>
  <c r="AF116" i="65"/>
  <c r="AN116" i="65"/>
  <c r="AJ116" i="65"/>
  <c r="Z116" i="65"/>
  <c r="AK116" i="65"/>
  <c r="AM116" i="65"/>
  <c r="AD116" i="65"/>
  <c r="AP3" i="65"/>
  <c r="AF3" i="65"/>
  <c r="AB3" i="65"/>
  <c r="AD3" i="65"/>
  <c r="AK3" i="65"/>
  <c r="AH3" i="65"/>
  <c r="Y3" i="65"/>
  <c r="W3" i="65"/>
  <c r="X3" i="65"/>
  <c r="AI3" i="65"/>
  <c r="AO3" i="65"/>
  <c r="AM3" i="65"/>
  <c r="AE3" i="65"/>
  <c r="AG3" i="65"/>
  <c r="AN3" i="65"/>
  <c r="AC3" i="65"/>
  <c r="AJ3" i="65"/>
  <c r="AA3" i="65"/>
  <c r="Z3" i="65"/>
  <c r="AL3" i="65"/>
  <c r="AP15" i="65"/>
  <c r="AH15" i="65"/>
  <c r="W15" i="65"/>
  <c r="Z15" i="65"/>
  <c r="AI15" i="65"/>
  <c r="X15" i="65"/>
  <c r="AL15" i="65"/>
  <c r="Y15" i="65"/>
  <c r="AE15" i="65"/>
  <c r="AJ15" i="65"/>
  <c r="AF15" i="65"/>
  <c r="AN15" i="65"/>
  <c r="AG15" i="65"/>
  <c r="AB15" i="65"/>
  <c r="AA15" i="65"/>
  <c r="AD15" i="65"/>
  <c r="AC15" i="65"/>
  <c r="AM15" i="65"/>
  <c r="AK15" i="65"/>
  <c r="AO15" i="65"/>
  <c r="AP44" i="65"/>
  <c r="AC44" i="65"/>
  <c r="AH44" i="65"/>
  <c r="AM44" i="65"/>
  <c r="AA44" i="65"/>
  <c r="AE44" i="65"/>
  <c r="AJ44" i="65"/>
  <c r="AO44" i="65"/>
  <c r="Y44" i="65"/>
  <c r="AG44" i="65"/>
  <c r="AD44" i="65"/>
  <c r="AL44" i="65"/>
  <c r="X44" i="65"/>
  <c r="AN44" i="65"/>
  <c r="W44" i="65"/>
  <c r="AK44" i="65"/>
  <c r="AI44" i="65"/>
  <c r="AB44" i="65"/>
  <c r="Z44" i="65"/>
  <c r="AF44" i="65"/>
  <c r="AP140" i="65"/>
  <c r="AL140" i="65"/>
  <c r="AE140" i="65"/>
  <c r="AN140" i="65"/>
  <c r="AK140" i="65"/>
  <c r="AA140" i="65"/>
  <c r="W140" i="65"/>
  <c r="X140" i="65"/>
  <c r="AI140" i="65"/>
  <c r="AF140" i="65"/>
  <c r="AD140" i="65"/>
  <c r="AG140" i="65"/>
  <c r="AJ140" i="65"/>
  <c r="Z140" i="65"/>
  <c r="Y140" i="65"/>
  <c r="AO140" i="65"/>
  <c r="AC140" i="65"/>
  <c r="AB140" i="65"/>
  <c r="AH140" i="65"/>
  <c r="AM140" i="65"/>
  <c r="AP128" i="65"/>
  <c r="Y128" i="65"/>
  <c r="AA128" i="65"/>
  <c r="AD128" i="65"/>
  <c r="AE128" i="65"/>
  <c r="AG128" i="65"/>
  <c r="AJ128" i="65"/>
  <c r="AM128" i="65"/>
  <c r="AL128" i="65"/>
  <c r="Z128" i="65"/>
  <c r="AH128" i="65"/>
  <c r="AI128" i="65"/>
  <c r="AB128" i="65"/>
  <c r="AK128" i="65"/>
  <c r="AF128" i="65"/>
  <c r="AO128" i="65"/>
  <c r="AN128" i="65"/>
  <c r="AC128" i="65"/>
  <c r="W128" i="65"/>
  <c r="X128" i="65"/>
  <c r="AP23" i="65"/>
  <c r="Y23" i="65"/>
  <c r="Z23" i="65"/>
  <c r="AF23" i="65"/>
  <c r="AL23" i="65"/>
  <c r="AK23" i="65"/>
  <c r="AM23" i="65"/>
  <c r="AE23" i="65"/>
  <c r="AI23" i="65"/>
  <c r="AH23" i="65"/>
  <c r="AB23" i="65"/>
  <c r="AO23" i="65"/>
  <c r="AN23" i="65"/>
  <c r="AJ23" i="65"/>
  <c r="AG23" i="65"/>
  <c r="W23" i="65"/>
  <c r="AC23" i="65"/>
  <c r="AA23" i="65"/>
  <c r="AD23" i="65"/>
  <c r="X23" i="65"/>
  <c r="AP177" i="65"/>
  <c r="AD177" i="65"/>
  <c r="Y177" i="65"/>
  <c r="Z177" i="65"/>
  <c r="W177" i="65"/>
  <c r="AM177" i="65"/>
  <c r="AC177" i="65"/>
  <c r="AK177" i="65"/>
  <c r="X177" i="65"/>
  <c r="AN177" i="65"/>
  <c r="AO177" i="65"/>
  <c r="AH177" i="65"/>
  <c r="AG177" i="65"/>
  <c r="AA177" i="65"/>
  <c r="AE177" i="65"/>
  <c r="AB177" i="65"/>
  <c r="AJ177" i="65"/>
  <c r="AI177" i="65"/>
  <c r="AF177" i="65"/>
  <c r="AL177" i="65"/>
  <c r="AP98" i="65"/>
  <c r="AD98" i="65"/>
  <c r="X98" i="65"/>
  <c r="AH98" i="65"/>
  <c r="AM98" i="65"/>
  <c r="AK98" i="65"/>
  <c r="AG98" i="65"/>
  <c r="AC98" i="65"/>
  <c r="AN98" i="65"/>
  <c r="AO98" i="65"/>
  <c r="AA98" i="65"/>
  <c r="AB98" i="65"/>
  <c r="AF98" i="65"/>
  <c r="AJ98" i="65"/>
  <c r="Z98" i="65"/>
  <c r="AI98" i="65"/>
  <c r="AE98" i="65"/>
  <c r="W98" i="65"/>
  <c r="AL98" i="65"/>
  <c r="Y98" i="65"/>
  <c r="AP75" i="65"/>
  <c r="AC75" i="65"/>
  <c r="AF75" i="65"/>
  <c r="AD75" i="65"/>
  <c r="AE75" i="65"/>
  <c r="AM75" i="65"/>
  <c r="AH75" i="65"/>
  <c r="AG75" i="65"/>
  <c r="X75" i="65"/>
  <c r="W75" i="65"/>
  <c r="AK75" i="65"/>
  <c r="AB75" i="65"/>
  <c r="AN75" i="65"/>
  <c r="Y75" i="65"/>
  <c r="Z75" i="65"/>
  <c r="AA75" i="65"/>
  <c r="AJ75" i="65"/>
  <c r="AL75" i="65"/>
  <c r="AI75" i="65"/>
  <c r="AO75" i="65"/>
  <c r="AP14" i="65"/>
  <c r="AG14" i="65"/>
  <c r="AL14" i="65"/>
  <c r="AH14" i="65"/>
  <c r="AC14" i="65"/>
  <c r="AB14" i="65"/>
  <c r="Y14" i="65"/>
  <c r="AI14" i="65"/>
  <c r="W14" i="65"/>
  <c r="AM14" i="65"/>
  <c r="AE14" i="65"/>
  <c r="AF14" i="65"/>
  <c r="AK14" i="65"/>
  <c r="AO14" i="65"/>
  <c r="AA14" i="65"/>
  <c r="AN14" i="65"/>
  <c r="AJ14" i="65"/>
  <c r="AD14" i="65"/>
  <c r="Z14" i="65"/>
  <c r="X14" i="65"/>
  <c r="AP7" i="65"/>
  <c r="AL7" i="65"/>
  <c r="Y7" i="65"/>
  <c r="AK7" i="65"/>
  <c r="AN7" i="65"/>
  <c r="AH7" i="65"/>
  <c r="X7" i="65"/>
  <c r="AB7" i="65"/>
  <c r="Z7" i="65"/>
  <c r="AO7" i="65"/>
  <c r="AG7" i="65"/>
  <c r="AE7" i="65"/>
  <c r="AC7" i="65"/>
  <c r="AM7" i="65"/>
  <c r="AD7" i="65"/>
  <c r="AF7" i="65"/>
  <c r="AJ7" i="65"/>
  <c r="W7" i="65"/>
  <c r="AA7" i="65"/>
  <c r="AI7" i="65"/>
  <c r="AP42" i="65"/>
  <c r="AH42" i="65"/>
  <c r="AK42" i="65"/>
  <c r="AJ42" i="65"/>
  <c r="AL42" i="65"/>
  <c r="AM42" i="65"/>
  <c r="AI42" i="65"/>
  <c r="AG42" i="65"/>
  <c r="X42" i="65"/>
  <c r="AN42" i="65"/>
  <c r="AD42" i="65"/>
  <c r="AC42" i="65"/>
  <c r="W42" i="65"/>
  <c r="AF42" i="65"/>
  <c r="Z42" i="65"/>
  <c r="AO42" i="65"/>
  <c r="AE42" i="65"/>
  <c r="AA42" i="65"/>
  <c r="AB42" i="65"/>
  <c r="Y42" i="65"/>
  <c r="AP139" i="65"/>
  <c r="AG139" i="65"/>
  <c r="W139" i="65"/>
  <c r="AN139" i="65"/>
  <c r="AB139" i="65"/>
  <c r="AE139" i="65"/>
  <c r="X139" i="65"/>
  <c r="AF139" i="65"/>
  <c r="AJ139" i="65"/>
  <c r="AM139" i="65"/>
  <c r="AC139" i="65"/>
  <c r="AL139" i="65"/>
  <c r="AD139" i="65"/>
  <c r="AK139" i="65"/>
  <c r="AI139" i="65"/>
  <c r="AH139" i="65"/>
  <c r="Z139" i="65"/>
  <c r="Y139" i="65"/>
  <c r="AA139" i="65"/>
  <c r="AO139" i="65"/>
  <c r="AP81" i="65"/>
  <c r="AL81" i="65"/>
  <c r="AF81" i="65"/>
  <c r="AG81" i="65"/>
  <c r="AJ81" i="65"/>
  <c r="W81" i="65"/>
  <c r="AB81" i="65"/>
  <c r="AN81" i="65"/>
  <c r="AK81" i="65"/>
  <c r="AI81" i="65"/>
  <c r="AD81" i="65"/>
  <c r="Y81" i="65"/>
  <c r="AA81" i="65"/>
  <c r="X81" i="65"/>
  <c r="Z81" i="65"/>
  <c r="AH81" i="65"/>
  <c r="AM81" i="65"/>
  <c r="AC81" i="65"/>
  <c r="AE81" i="65"/>
  <c r="AO81" i="65"/>
  <c r="AP52" i="65"/>
  <c r="AI52" i="65"/>
  <c r="AN52" i="65"/>
  <c r="X52" i="65"/>
  <c r="AG52" i="65"/>
  <c r="Z52" i="65"/>
  <c r="Y52" i="65"/>
  <c r="AH52" i="65"/>
  <c r="AF52" i="65"/>
  <c r="AD52" i="65"/>
  <c r="AA52" i="65"/>
  <c r="AB52" i="65"/>
  <c r="AO52" i="65"/>
  <c r="AL52" i="65"/>
  <c r="AE52" i="65"/>
  <c r="AK52" i="65"/>
  <c r="AM52" i="65"/>
  <c r="AC52" i="65"/>
  <c r="AJ52" i="65"/>
  <c r="W52" i="65"/>
  <c r="AP121" i="65"/>
  <c r="AK121" i="65"/>
  <c r="AB121" i="65"/>
  <c r="X121" i="65"/>
  <c r="AF121" i="65"/>
  <c r="AG121" i="65"/>
  <c r="Y121" i="65"/>
  <c r="AH121" i="65"/>
  <c r="AL121" i="65"/>
  <c r="AD121" i="65"/>
  <c r="Z121" i="65"/>
  <c r="W121" i="65"/>
  <c r="AN121" i="65"/>
  <c r="AO121" i="65"/>
  <c r="AC121" i="65"/>
  <c r="AI121" i="65"/>
  <c r="AE121" i="65"/>
  <c r="AJ121" i="65"/>
  <c r="AA121" i="65"/>
  <c r="AM121" i="65"/>
  <c r="AP29" i="65"/>
  <c r="AM29" i="65"/>
  <c r="AI29" i="65"/>
  <c r="AD29" i="65"/>
  <c r="AL29" i="65"/>
  <c r="AN29" i="65"/>
  <c r="AJ29" i="65"/>
  <c r="AE29" i="65"/>
  <c r="Z29" i="65"/>
  <c r="AO29" i="65"/>
  <c r="AA29" i="65"/>
  <c r="W29" i="65"/>
  <c r="Y29" i="65"/>
  <c r="X29" i="65"/>
  <c r="AB29" i="65"/>
  <c r="AH29" i="65"/>
  <c r="AF29" i="65"/>
  <c r="AK29" i="65"/>
  <c r="AC29" i="65"/>
  <c r="AG29" i="65"/>
  <c r="AP98" i="21"/>
  <c r="AN98" i="21"/>
  <c r="AD98" i="21"/>
  <c r="AC98" i="21"/>
  <c r="AA98" i="21"/>
  <c r="Y98" i="21"/>
  <c r="AE98" i="21"/>
  <c r="AG98" i="21"/>
  <c r="AI98" i="21"/>
  <c r="AL98" i="21"/>
  <c r="AJ98" i="21"/>
  <c r="AB98" i="21"/>
  <c r="AO98" i="21"/>
  <c r="X98" i="21"/>
  <c r="AF98" i="21"/>
  <c r="W98" i="21"/>
  <c r="Z98" i="21"/>
  <c r="AH98" i="21"/>
  <c r="AM98" i="21"/>
  <c r="AK98" i="21"/>
  <c r="T98" i="21"/>
  <c r="P98" i="21"/>
  <c r="Q98" i="21"/>
  <c r="O98" i="21"/>
  <c r="R98" i="21"/>
  <c r="N98" i="21"/>
  <c r="M98" i="21"/>
  <c r="U98" i="21"/>
  <c r="S98" i="21"/>
  <c r="AP136" i="21"/>
  <c r="AL136" i="21" s="1"/>
  <c r="AO136" i="21"/>
  <c r="AA136" i="21"/>
  <c r="AB136" i="21"/>
  <c r="AM136" i="21"/>
  <c r="AG136" i="21"/>
  <c r="AJ136" i="21"/>
  <c r="X136" i="21"/>
  <c r="AK136" i="21"/>
  <c r="AE136" i="21"/>
  <c r="AD136" i="21"/>
  <c r="AC136" i="21"/>
  <c r="AI136" i="21"/>
  <c r="Z136" i="21"/>
  <c r="W136" i="21"/>
  <c r="N136" i="21"/>
  <c r="T136" i="21"/>
  <c r="P136" i="21"/>
  <c r="S136" i="21"/>
  <c r="U136" i="21"/>
  <c r="M136" i="21"/>
  <c r="Q136" i="21"/>
  <c r="O136" i="21"/>
  <c r="R136" i="21"/>
  <c r="AP167" i="21"/>
  <c r="AH167" i="21" s="1"/>
  <c r="AL167" i="21"/>
  <c r="AO167" i="21"/>
  <c r="Y167" i="21"/>
  <c r="Z167" i="21"/>
  <c r="N167" i="21"/>
  <c r="U167" i="21"/>
  <c r="R167" i="21"/>
  <c r="Q167" i="21"/>
  <c r="O167" i="21"/>
  <c r="S167" i="21"/>
  <c r="P167" i="21"/>
  <c r="T167" i="21"/>
  <c r="M167" i="21"/>
  <c r="AA25" i="19"/>
  <c r="AP25" i="19"/>
  <c r="AC25" i="19"/>
  <c r="AK25" i="19"/>
  <c r="AM25" i="19"/>
  <c r="Z25" i="19"/>
  <c r="AE25" i="19"/>
  <c r="AJ25" i="19"/>
  <c r="AI25" i="19"/>
  <c r="AD25" i="19"/>
  <c r="Y25" i="19"/>
  <c r="AL25" i="19"/>
  <c r="AF25" i="19"/>
  <c r="AB25" i="19"/>
  <c r="X25" i="19"/>
  <c r="AN25" i="19"/>
  <c r="AH25" i="19"/>
  <c r="AG25" i="19"/>
  <c r="W25" i="19"/>
  <c r="AO25" i="19"/>
  <c r="S25" i="19"/>
  <c r="P25" i="19"/>
  <c r="Q25" i="19"/>
  <c r="M25" i="19"/>
  <c r="T25" i="19"/>
  <c r="O25" i="19"/>
  <c r="U25" i="19"/>
  <c r="N25" i="19"/>
  <c r="R25" i="19"/>
  <c r="W45" i="19"/>
  <c r="AK45" i="19"/>
  <c r="X45" i="19"/>
  <c r="AP45" i="19"/>
  <c r="AA45" i="19" s="1"/>
  <c r="AG45" i="19"/>
  <c r="AN45" i="19"/>
  <c r="AC45" i="19"/>
  <c r="AM45" i="19"/>
  <c r="T45" i="19"/>
  <c r="P45" i="19"/>
  <c r="Q45" i="19"/>
  <c r="N45" i="19"/>
  <c r="U45" i="19"/>
  <c r="M45" i="19"/>
  <c r="O45" i="19"/>
  <c r="R45" i="19"/>
  <c r="S45" i="19"/>
  <c r="Z176" i="21"/>
  <c r="AM176" i="21"/>
  <c r="AH176" i="21"/>
  <c r="AI176" i="21"/>
  <c r="AO176" i="21"/>
  <c r="AE176" i="21"/>
  <c r="AP176" i="21"/>
  <c r="AA176" i="21" s="1"/>
  <c r="AC176" i="21"/>
  <c r="X176" i="21"/>
  <c r="AG176" i="21"/>
  <c r="W176" i="21"/>
  <c r="AK176" i="21"/>
  <c r="Y176" i="21"/>
  <c r="AF176" i="21"/>
  <c r="AN176" i="21"/>
  <c r="AL176" i="21"/>
  <c r="AD176" i="21"/>
  <c r="AB176" i="21"/>
  <c r="AJ176" i="21"/>
  <c r="U176" i="21"/>
  <c r="Q176" i="21"/>
  <c r="P176" i="21"/>
  <c r="T176" i="21"/>
  <c r="R176" i="21"/>
  <c r="S176" i="21"/>
  <c r="O176" i="21"/>
  <c r="N176" i="21"/>
  <c r="M176" i="21"/>
  <c r="AP68" i="21"/>
  <c r="AO68" i="21" s="1"/>
  <c r="AN68" i="21"/>
  <c r="AA68" i="21"/>
  <c r="AG68" i="21"/>
  <c r="AE68" i="21"/>
  <c r="R68" i="21"/>
  <c r="O68" i="21"/>
  <c r="M68" i="21"/>
  <c r="N68" i="21"/>
  <c r="T68" i="21"/>
  <c r="Q68" i="21"/>
  <c r="S68" i="21"/>
  <c r="P68" i="21"/>
  <c r="U68" i="21"/>
  <c r="AP166" i="21"/>
  <c r="Z166" i="21" s="1"/>
  <c r="AC166" i="21"/>
  <c r="AL166" i="21"/>
  <c r="AH166" i="21"/>
  <c r="AM166" i="21"/>
  <c r="AI166" i="21"/>
  <c r="W166" i="21"/>
  <c r="AF166" i="21"/>
  <c r="AO166" i="21"/>
  <c r="AB166" i="21"/>
  <c r="O166" i="21"/>
  <c r="U166" i="21"/>
  <c r="P166" i="21"/>
  <c r="M166" i="21"/>
  <c r="N166" i="21"/>
  <c r="T166" i="21"/>
  <c r="Q166" i="21"/>
  <c r="R166" i="21"/>
  <c r="S166" i="21"/>
  <c r="AP152" i="21"/>
  <c r="AG152" i="21"/>
  <c r="AE152" i="21"/>
  <c r="AM152" i="21"/>
  <c r="W152" i="21"/>
  <c r="Y152" i="21"/>
  <c r="AN152" i="21"/>
  <c r="AF152" i="21"/>
  <c r="AJ152" i="21"/>
  <c r="AC152" i="21"/>
  <c r="Z152" i="21"/>
  <c r="AD152" i="21"/>
  <c r="AA152" i="21"/>
  <c r="X152" i="21"/>
  <c r="AO152" i="21"/>
  <c r="AH152" i="21"/>
  <c r="AK152" i="21"/>
  <c r="AI152" i="21"/>
  <c r="AB152" i="21"/>
  <c r="AL152" i="21"/>
  <c r="O152" i="21"/>
  <c r="Q152" i="21"/>
  <c r="M152" i="21"/>
  <c r="N152" i="21"/>
  <c r="S152" i="21"/>
  <c r="R152" i="21"/>
  <c r="T152" i="21"/>
  <c r="U152" i="21"/>
  <c r="P152" i="21"/>
  <c r="AP8" i="19"/>
  <c r="AC8" i="19" s="1"/>
  <c r="AJ8" i="19"/>
  <c r="AH8" i="19"/>
  <c r="X8" i="19"/>
  <c r="AK8" i="19"/>
  <c r="AO8" i="19"/>
  <c r="W8" i="19"/>
  <c r="AE8" i="19"/>
  <c r="AF8" i="19"/>
  <c r="AL8" i="19"/>
  <c r="AA8" i="19"/>
  <c r="AD8" i="19"/>
  <c r="Z8" i="19"/>
  <c r="Y8" i="19"/>
  <c r="AI8" i="19"/>
  <c r="M8" i="19"/>
  <c r="T8" i="19"/>
  <c r="Q8" i="19"/>
  <c r="P8" i="19"/>
  <c r="N8" i="19"/>
  <c r="O8" i="19"/>
  <c r="U8" i="19"/>
  <c r="S8" i="19"/>
  <c r="R8" i="19"/>
  <c r="AP85" i="21"/>
  <c r="AL85" i="21" s="1"/>
  <c r="AO85" i="21"/>
  <c r="X85" i="21"/>
  <c r="AD85" i="21"/>
  <c r="AM85" i="21"/>
  <c r="P85" i="21"/>
  <c r="N85" i="21"/>
  <c r="Q85" i="21"/>
  <c r="R85" i="21"/>
  <c r="M85" i="21"/>
  <c r="S85" i="21"/>
  <c r="U85" i="21"/>
  <c r="O85" i="21"/>
  <c r="T85" i="21"/>
  <c r="AP59" i="21"/>
  <c r="AG59" i="21" s="1"/>
  <c r="AL59" i="21"/>
  <c r="X59" i="21"/>
  <c r="AA59" i="21"/>
  <c r="AM59" i="21"/>
  <c r="AB59" i="21"/>
  <c r="AI59" i="21"/>
  <c r="Y59" i="21"/>
  <c r="Z59" i="21"/>
  <c r="AE59" i="21"/>
  <c r="U59" i="21"/>
  <c r="P59" i="21"/>
  <c r="M59" i="21"/>
  <c r="N59" i="21"/>
  <c r="S59" i="21"/>
  <c r="T59" i="21"/>
  <c r="O59" i="21"/>
  <c r="Q59" i="21"/>
  <c r="R59" i="21"/>
  <c r="AP171" i="21"/>
  <c r="AJ171" i="21"/>
  <c r="AF171" i="21"/>
  <c r="Z171" i="21"/>
  <c r="AB171" i="21"/>
  <c r="AL171" i="21"/>
  <c r="AH171" i="21"/>
  <c r="AK171" i="21"/>
  <c r="AO171" i="21"/>
  <c r="AN171" i="21"/>
  <c r="X171" i="21"/>
  <c r="AG171" i="21"/>
  <c r="AM171" i="21"/>
  <c r="Y171" i="21"/>
  <c r="AD171" i="21"/>
  <c r="W171" i="21"/>
  <c r="AI171" i="21"/>
  <c r="AE171" i="21"/>
  <c r="AA171" i="21"/>
  <c r="AC171" i="21"/>
  <c r="O171" i="21"/>
  <c r="M171" i="21"/>
  <c r="P171" i="21"/>
  <c r="S171" i="21"/>
  <c r="N171" i="21"/>
  <c r="Q171" i="21"/>
  <c r="R171" i="21"/>
  <c r="U171" i="21"/>
  <c r="T171" i="21"/>
  <c r="AP116" i="21"/>
  <c r="AM116" i="21" s="1"/>
  <c r="AH116" i="21"/>
  <c r="AJ116" i="21"/>
  <c r="Y116" i="21"/>
  <c r="M116" i="21"/>
  <c r="T116" i="21"/>
  <c r="N116" i="21"/>
  <c r="S116" i="21"/>
  <c r="P116" i="21"/>
  <c r="R116" i="21"/>
  <c r="Q116" i="21"/>
  <c r="U116" i="21"/>
  <c r="O116" i="21"/>
  <c r="AP66" i="21"/>
  <c r="W66" i="21" s="1"/>
  <c r="AG66" i="21"/>
  <c r="Z66" i="21"/>
  <c r="AD66" i="21"/>
  <c r="AI66" i="21"/>
  <c r="S66" i="21"/>
  <c r="T66" i="21"/>
  <c r="O66" i="21"/>
  <c r="P66" i="21"/>
  <c r="M66" i="21"/>
  <c r="Q66" i="21"/>
  <c r="N66" i="21"/>
  <c r="R66" i="21"/>
  <c r="U66" i="21"/>
  <c r="AE100" i="21"/>
  <c r="AC100" i="21"/>
  <c r="AO100" i="21"/>
  <c r="AP100" i="21"/>
  <c r="AJ100" i="21" s="1"/>
  <c r="AG100" i="21"/>
  <c r="AN100" i="21"/>
  <c r="Y100" i="21"/>
  <c r="X100" i="21"/>
  <c r="Z100" i="21"/>
  <c r="AK100" i="21"/>
  <c r="AB100" i="21"/>
  <c r="AL100" i="21"/>
  <c r="AF100" i="21"/>
  <c r="AM100" i="21"/>
  <c r="O100" i="21"/>
  <c r="Q100" i="21"/>
  <c r="R100" i="21"/>
  <c r="S100" i="21"/>
  <c r="P100" i="21"/>
  <c r="N100" i="21"/>
  <c r="U100" i="21"/>
  <c r="T100" i="21"/>
  <c r="M100" i="21"/>
  <c r="AP97" i="21"/>
  <c r="AG97" i="21"/>
  <c r="AE97" i="21"/>
  <c r="Z97" i="21"/>
  <c r="AL97" i="21"/>
  <c r="AM97" i="21"/>
  <c r="AA97" i="21"/>
  <c r="AF97" i="21"/>
  <c r="AB97" i="21"/>
  <c r="AO97" i="21"/>
  <c r="X97" i="21"/>
  <c r="AC97" i="21"/>
  <c r="AH97" i="21"/>
  <c r="W97" i="21"/>
  <c r="AD97" i="21"/>
  <c r="AJ97" i="21"/>
  <c r="Y97" i="21"/>
  <c r="AI97" i="21"/>
  <c r="AK97" i="21"/>
  <c r="AN97" i="21"/>
  <c r="T97" i="21"/>
  <c r="O97" i="21"/>
  <c r="R97" i="21"/>
  <c r="M97" i="21"/>
  <c r="S97" i="21"/>
  <c r="Q97" i="21"/>
  <c r="N97" i="21"/>
  <c r="P97" i="21"/>
  <c r="U97" i="21"/>
  <c r="AP153" i="21"/>
  <c r="AN153" i="21" s="1"/>
  <c r="AM153" i="21"/>
  <c r="W153" i="21"/>
  <c r="AI153" i="21"/>
  <c r="AD153" i="21"/>
  <c r="AG153" i="21"/>
  <c r="AF153" i="21"/>
  <c r="Y153" i="21"/>
  <c r="AO153" i="21"/>
  <c r="AH153" i="21"/>
  <c r="AC153" i="21"/>
  <c r="AJ153" i="21"/>
  <c r="X153" i="21"/>
  <c r="AE153" i="21"/>
  <c r="AK153" i="21"/>
  <c r="Q153" i="21"/>
  <c r="O153" i="21"/>
  <c r="T153" i="21"/>
  <c r="R153" i="21"/>
  <c r="S153" i="21"/>
  <c r="N153" i="21"/>
  <c r="U153" i="21"/>
  <c r="P153" i="21"/>
  <c r="M153" i="21"/>
  <c r="AL90" i="21"/>
  <c r="AH90" i="21"/>
  <c r="Z90" i="21"/>
  <c r="AI90" i="21"/>
  <c r="AO90" i="21"/>
  <c r="AN90" i="21"/>
  <c r="AK90" i="21"/>
  <c r="X90" i="21"/>
  <c r="AP90" i="21"/>
  <c r="AB90" i="21" s="1"/>
  <c r="AD90" i="21"/>
  <c r="AJ90" i="21"/>
  <c r="W90" i="21"/>
  <c r="N90" i="21"/>
  <c r="S90" i="21"/>
  <c r="M90" i="21"/>
  <c r="P90" i="21"/>
  <c r="R90" i="21"/>
  <c r="Q90" i="21"/>
  <c r="U90" i="21"/>
  <c r="T90" i="21"/>
  <c r="O90" i="21"/>
  <c r="AO156" i="21"/>
  <c r="AP156" i="21"/>
  <c r="Y156" i="21" s="1"/>
  <c r="AD156" i="21"/>
  <c r="W156" i="21"/>
  <c r="AF156" i="21"/>
  <c r="AA156" i="21"/>
  <c r="AB156" i="21"/>
  <c r="AM156" i="21"/>
  <c r="AC156" i="21"/>
  <c r="N156" i="21"/>
  <c r="T156" i="21"/>
  <c r="Q156" i="21"/>
  <c r="M156" i="21"/>
  <c r="S156" i="21"/>
  <c r="O156" i="21"/>
  <c r="U156" i="21"/>
  <c r="R156" i="21"/>
  <c r="P156" i="21"/>
  <c r="AP67" i="21"/>
  <c r="AC67" i="21"/>
  <c r="AK67" i="21"/>
  <c r="X67" i="21"/>
  <c r="AM67" i="21"/>
  <c r="AO67" i="21"/>
  <c r="AH67" i="21"/>
  <c r="AJ67" i="21"/>
  <c r="Z67" i="21"/>
  <c r="AF67" i="21"/>
  <c r="AD67" i="21"/>
  <c r="AA67" i="21"/>
  <c r="AL67" i="21"/>
  <c r="Y67" i="21"/>
  <c r="AG67" i="21"/>
  <c r="AI67" i="21"/>
  <c r="AB67" i="21"/>
  <c r="AN67" i="21"/>
  <c r="W67" i="21"/>
  <c r="AE67" i="21"/>
  <c r="Q67" i="21"/>
  <c r="N67" i="21"/>
  <c r="U67" i="21"/>
  <c r="R67" i="21"/>
  <c r="P67" i="21"/>
  <c r="S67" i="21"/>
  <c r="M67" i="21"/>
  <c r="O67" i="21"/>
  <c r="T67" i="21"/>
  <c r="AP49" i="19"/>
  <c r="AL49" i="19" s="1"/>
  <c r="AK49" i="19"/>
  <c r="AM49" i="19"/>
  <c r="AF49" i="19"/>
  <c r="AC49" i="19"/>
  <c r="Q49" i="19"/>
  <c r="T49" i="19"/>
  <c r="R49" i="19"/>
  <c r="S49" i="19"/>
  <c r="N49" i="19"/>
  <c r="U49" i="19"/>
  <c r="M49" i="19"/>
  <c r="P49" i="19"/>
  <c r="O49" i="19"/>
  <c r="AP69" i="21"/>
  <c r="W69" i="21" s="1"/>
  <c r="AO69" i="21"/>
  <c r="AC69" i="21"/>
  <c r="AB69" i="21"/>
  <c r="AE69" i="21"/>
  <c r="O69" i="21"/>
  <c r="Q69" i="21"/>
  <c r="S69" i="21"/>
  <c r="M69" i="21"/>
  <c r="U69" i="21"/>
  <c r="R69" i="21"/>
  <c r="N69" i="21"/>
  <c r="P69" i="21"/>
  <c r="T69" i="21"/>
  <c r="AP74" i="21"/>
  <c r="W74" i="21" s="1"/>
  <c r="Y74" i="21"/>
  <c r="AJ74" i="21"/>
  <c r="AF74" i="21"/>
  <c r="X74" i="21"/>
  <c r="AK74" i="21"/>
  <c r="AL74" i="21"/>
  <c r="AE74" i="21"/>
  <c r="AM74" i="21"/>
  <c r="AO74" i="21"/>
  <c r="S74" i="21"/>
  <c r="M74" i="21"/>
  <c r="R74" i="21"/>
  <c r="P74" i="21"/>
  <c r="N74" i="21"/>
  <c r="T74" i="21"/>
  <c r="O74" i="21"/>
  <c r="Q74" i="21"/>
  <c r="U74" i="21"/>
  <c r="AC149" i="21"/>
  <c r="AB149" i="21"/>
  <c r="AD149" i="21"/>
  <c r="AP149" i="21"/>
  <c r="X149" i="21" s="1"/>
  <c r="W149" i="21"/>
  <c r="AH149" i="21"/>
  <c r="AL149" i="21"/>
  <c r="AG149" i="21"/>
  <c r="P149" i="21"/>
  <c r="U149" i="21"/>
  <c r="O149" i="21"/>
  <c r="M149" i="21"/>
  <c r="Q149" i="21"/>
  <c r="R149" i="21"/>
  <c r="N149" i="21"/>
  <c r="S149" i="21"/>
  <c r="T149" i="21"/>
  <c r="AP125" i="21"/>
  <c r="AG125" i="21" s="1"/>
  <c r="AN125" i="21"/>
  <c r="AM125" i="21"/>
  <c r="X125" i="21"/>
  <c r="AF125" i="21"/>
  <c r="AE125" i="21"/>
  <c r="AI125" i="21"/>
  <c r="AA125" i="21"/>
  <c r="AJ125" i="21"/>
  <c r="AB125" i="21"/>
  <c r="Z125" i="21"/>
  <c r="AH125" i="21"/>
  <c r="AD125" i="21"/>
  <c r="AO125" i="21"/>
  <c r="Y125" i="21"/>
  <c r="U125" i="21"/>
  <c r="Q125" i="21"/>
  <c r="N125" i="21"/>
  <c r="T125" i="21"/>
  <c r="R125" i="21"/>
  <c r="O125" i="21"/>
  <c r="M125" i="21"/>
  <c r="S125" i="21"/>
  <c r="P125" i="21"/>
  <c r="AP155" i="21"/>
  <c r="AN155" i="21" s="1"/>
  <c r="AD155" i="21"/>
  <c r="X155" i="21"/>
  <c r="W155" i="21"/>
  <c r="AM155" i="21"/>
  <c r="T155" i="21"/>
  <c r="P155" i="21"/>
  <c r="Q155" i="21"/>
  <c r="N155" i="21"/>
  <c r="M155" i="21"/>
  <c r="R155" i="21"/>
  <c r="S155" i="21"/>
  <c r="U155" i="21"/>
  <c r="O155" i="21"/>
  <c r="AP120" i="21"/>
  <c r="AI120" i="21" s="1"/>
  <c r="AN120" i="21"/>
  <c r="AL120" i="21"/>
  <c r="AC120" i="21"/>
  <c r="AG120" i="21"/>
  <c r="AF120" i="21"/>
  <c r="AK120" i="21"/>
  <c r="W120" i="21"/>
  <c r="Y120" i="21"/>
  <c r="AH120" i="21"/>
  <c r="R120" i="21"/>
  <c r="P120" i="21"/>
  <c r="M120" i="21"/>
  <c r="T120" i="21"/>
  <c r="Q120" i="21"/>
  <c r="S120" i="21"/>
  <c r="N120" i="21"/>
  <c r="U120" i="21"/>
  <c r="O120" i="21"/>
  <c r="AF103" i="21"/>
  <c r="AP103" i="21"/>
  <c r="AC103" i="21" s="1"/>
  <c r="W103" i="21"/>
  <c r="Z103" i="21"/>
  <c r="X103" i="21"/>
  <c r="AA103" i="21"/>
  <c r="AN103" i="21"/>
  <c r="AO103" i="21"/>
  <c r="AL103" i="21"/>
  <c r="AJ103" i="21"/>
  <c r="P103" i="21"/>
  <c r="R103" i="21"/>
  <c r="Q103" i="21"/>
  <c r="S103" i="21"/>
  <c r="O103" i="21"/>
  <c r="T103" i="21"/>
  <c r="N103" i="21"/>
  <c r="M103" i="21"/>
  <c r="U103" i="21"/>
  <c r="AP95" i="21"/>
  <c r="AM95" i="21" s="1"/>
  <c r="X95" i="21"/>
  <c r="AN95" i="21"/>
  <c r="AG95" i="21"/>
  <c r="AA95" i="21"/>
  <c r="AJ95" i="21"/>
  <c r="AE95" i="21"/>
  <c r="AO95" i="21"/>
  <c r="Z95" i="21"/>
  <c r="AD95" i="21"/>
  <c r="Y95" i="21"/>
  <c r="AK95" i="21"/>
  <c r="W95" i="21"/>
  <c r="AF95" i="21"/>
  <c r="AB95" i="21"/>
  <c r="R95" i="21"/>
  <c r="P95" i="21"/>
  <c r="O95" i="21"/>
  <c r="Q95" i="21"/>
  <c r="S95" i="21"/>
  <c r="U95" i="21"/>
  <c r="M95" i="21"/>
  <c r="N95" i="21"/>
  <c r="T95" i="21"/>
  <c r="AP102" i="21"/>
  <c r="AB102" i="21" s="1"/>
  <c r="AM102" i="21"/>
  <c r="AN102" i="21"/>
  <c r="Y102" i="21"/>
  <c r="AJ102" i="21"/>
  <c r="P102" i="21"/>
  <c r="R102" i="21"/>
  <c r="U102" i="21"/>
  <c r="Q102" i="21"/>
  <c r="S102" i="21"/>
  <c r="N102" i="21"/>
  <c r="T102" i="21"/>
  <c r="O102" i="21"/>
  <c r="M102" i="21"/>
  <c r="AB31" i="19"/>
  <c r="AD31" i="19"/>
  <c r="AC31" i="19"/>
  <c r="AI31" i="19"/>
  <c r="Y31" i="19"/>
  <c r="AN31" i="19"/>
  <c r="AA31" i="19"/>
  <c r="AH31" i="19"/>
  <c r="AG31" i="19"/>
  <c r="AL31" i="19"/>
  <c r="Z31" i="19"/>
  <c r="AM31" i="19"/>
  <c r="AO31" i="19"/>
  <c r="AP31" i="19"/>
  <c r="AE31" i="19" s="1"/>
  <c r="AJ31" i="19"/>
  <c r="X31" i="19"/>
  <c r="U31" i="19"/>
  <c r="S31" i="19"/>
  <c r="N31" i="19"/>
  <c r="T31" i="19"/>
  <c r="R31" i="19"/>
  <c r="M31" i="19"/>
  <c r="Q31" i="19"/>
  <c r="O31" i="19"/>
  <c r="P31" i="19"/>
  <c r="AP157" i="21"/>
  <c r="AF157" i="21" s="1"/>
  <c r="AD157" i="21"/>
  <c r="AG157" i="21"/>
  <c r="AA157" i="21"/>
  <c r="X157" i="21"/>
  <c r="AO157" i="21"/>
  <c r="AB157" i="21"/>
  <c r="AK157" i="21"/>
  <c r="AL157" i="21"/>
  <c r="W157" i="21"/>
  <c r="AJ157" i="21"/>
  <c r="AM157" i="21"/>
  <c r="AH157" i="21"/>
  <c r="Y157" i="21"/>
  <c r="Z157" i="21"/>
  <c r="M157" i="21"/>
  <c r="N157" i="21"/>
  <c r="T157" i="21"/>
  <c r="U157" i="21"/>
  <c r="S157" i="21"/>
  <c r="P157" i="21"/>
  <c r="O157" i="21"/>
  <c r="R157" i="21"/>
  <c r="Q157" i="21"/>
  <c r="AP162" i="21"/>
  <c r="AN162" i="21" s="1"/>
  <c r="AA162" i="21"/>
  <c r="AL162" i="21"/>
  <c r="AF162" i="21"/>
  <c r="Y162" i="21"/>
  <c r="AH162" i="21"/>
  <c r="AO162" i="21"/>
  <c r="AE162" i="21"/>
  <c r="AG162" i="21"/>
  <c r="AK162" i="21"/>
  <c r="AJ162" i="21"/>
  <c r="AM162" i="21"/>
  <c r="X162" i="21"/>
  <c r="AI162" i="21"/>
  <c r="Z162" i="21"/>
  <c r="T162" i="21"/>
  <c r="P162" i="21"/>
  <c r="O162" i="21"/>
  <c r="U162" i="21"/>
  <c r="R162" i="21"/>
  <c r="Q162" i="21"/>
  <c r="N162" i="21"/>
  <c r="S162" i="21"/>
  <c r="M162" i="21"/>
  <c r="AP38" i="19"/>
  <c r="AN38" i="19" s="1"/>
  <c r="X38" i="19"/>
  <c r="AC38" i="19"/>
  <c r="AJ38" i="19"/>
  <c r="AF38" i="19"/>
  <c r="S38" i="19"/>
  <c r="P38" i="19"/>
  <c r="T38" i="19"/>
  <c r="R38" i="19"/>
  <c r="Q38" i="19"/>
  <c r="N38" i="19"/>
  <c r="M38" i="19"/>
  <c r="O38" i="19"/>
  <c r="U38" i="19"/>
  <c r="AP29" i="19"/>
  <c r="X29" i="19" s="1"/>
  <c r="W29" i="19"/>
  <c r="AM29" i="19"/>
  <c r="Y29" i="19"/>
  <c r="AF29" i="19"/>
  <c r="AO29" i="19"/>
  <c r="AL29" i="19"/>
  <c r="AI29" i="19"/>
  <c r="AC29" i="19"/>
  <c r="AJ29" i="19"/>
  <c r="Q29" i="19"/>
  <c r="U29" i="19"/>
  <c r="P29" i="19"/>
  <c r="N29" i="19"/>
  <c r="R29" i="19"/>
  <c r="M29" i="19"/>
  <c r="S29" i="19"/>
  <c r="T29" i="19"/>
  <c r="O29" i="19"/>
  <c r="AP15" i="19"/>
  <c r="AL15" i="19" s="1"/>
  <c r="AI15" i="19"/>
  <c r="Y15" i="19"/>
  <c r="AO15" i="19"/>
  <c r="AK15" i="19"/>
  <c r="R15" i="19"/>
  <c r="Q15" i="19"/>
  <c r="O15" i="19"/>
  <c r="S15" i="19"/>
  <c r="N15" i="19"/>
  <c r="T15" i="19"/>
  <c r="M15" i="19"/>
  <c r="P15" i="19"/>
  <c r="U15" i="19"/>
  <c r="AP101" i="21"/>
  <c r="AD101" i="21" s="1"/>
  <c r="AN101" i="21"/>
  <c r="AO101" i="21"/>
  <c r="AJ101" i="21"/>
  <c r="AF101" i="21"/>
  <c r="AG101" i="21"/>
  <c r="AA101" i="21"/>
  <c r="X101" i="21"/>
  <c r="AL101" i="21"/>
  <c r="W101" i="21"/>
  <c r="AI101" i="21"/>
  <c r="Y101" i="21"/>
  <c r="AK101" i="21"/>
  <c r="AH101" i="21"/>
  <c r="AC101" i="21"/>
  <c r="T101" i="21"/>
  <c r="O101" i="21"/>
  <c r="R101" i="21"/>
  <c r="N101" i="21"/>
  <c r="U101" i="21"/>
  <c r="Q101" i="21"/>
  <c r="M101" i="21"/>
  <c r="P101" i="21"/>
  <c r="S101" i="21"/>
  <c r="AP12" i="19"/>
  <c r="Y12" i="19" s="1"/>
  <c r="AD12" i="19"/>
  <c r="AO12" i="19"/>
  <c r="AM12" i="19"/>
  <c r="AI12" i="19"/>
  <c r="R12" i="19"/>
  <c r="N12" i="19"/>
  <c r="M12" i="19"/>
  <c r="S12" i="19"/>
  <c r="Q12" i="19"/>
  <c r="T12" i="19"/>
  <c r="P12" i="19"/>
  <c r="U12" i="19"/>
  <c r="O12" i="19"/>
  <c r="AP112" i="21"/>
  <c r="AF112" i="21" s="1"/>
  <c r="AD112" i="21"/>
  <c r="AN112" i="21"/>
  <c r="AM112" i="21"/>
  <c r="Y112" i="21"/>
  <c r="Q112" i="21"/>
  <c r="U112" i="21"/>
  <c r="N112" i="21"/>
  <c r="P112" i="21"/>
  <c r="O112" i="21"/>
  <c r="T112" i="21"/>
  <c r="S112" i="21"/>
  <c r="M112" i="21"/>
  <c r="R112" i="21"/>
  <c r="AA134" i="21"/>
  <c r="AB134" i="21"/>
  <c r="Z134" i="21"/>
  <c r="AP134" i="21"/>
  <c r="AJ134" i="21" s="1"/>
  <c r="AO134" i="21"/>
  <c r="X134" i="21"/>
  <c r="AK134" i="21"/>
  <c r="AE134" i="21"/>
  <c r="AI134" i="21"/>
  <c r="AH134" i="21"/>
  <c r="AC134" i="21"/>
  <c r="AL134" i="21"/>
  <c r="AN134" i="21"/>
  <c r="W134" i="21"/>
  <c r="AF134" i="21"/>
  <c r="AG134" i="21"/>
  <c r="AM134" i="21"/>
  <c r="Y134" i="21"/>
  <c r="AD134" i="21"/>
  <c r="S134" i="21"/>
  <c r="U134" i="21"/>
  <c r="O134" i="21"/>
  <c r="T134" i="21"/>
  <c r="R134" i="21"/>
  <c r="N134" i="21"/>
  <c r="P134" i="21"/>
  <c r="M134" i="21"/>
  <c r="Q134" i="21"/>
  <c r="AD96" i="21"/>
  <c r="AA96" i="21"/>
  <c r="Y96" i="21"/>
  <c r="AN96" i="21"/>
  <c r="AH96" i="21"/>
  <c r="AG96" i="21"/>
  <c r="AP96" i="21"/>
  <c r="X96" i="21" s="1"/>
  <c r="AM96" i="21"/>
  <c r="AB96" i="21"/>
  <c r="W96" i="21"/>
  <c r="AF96" i="21"/>
  <c r="AC96" i="21"/>
  <c r="AK96" i="21"/>
  <c r="Z96" i="21"/>
  <c r="AE96" i="21"/>
  <c r="AO96" i="21"/>
  <c r="AL96" i="21"/>
  <c r="AJ96" i="21"/>
  <c r="AI96" i="21"/>
  <c r="R96" i="21"/>
  <c r="P96" i="21"/>
  <c r="Q96" i="21"/>
  <c r="N96" i="21"/>
  <c r="S96" i="21"/>
  <c r="M96" i="21"/>
  <c r="U96" i="21"/>
  <c r="O96" i="21"/>
  <c r="T96" i="21"/>
  <c r="AP145" i="21"/>
  <c r="AN145" i="21" s="1"/>
  <c r="AB145" i="21"/>
  <c r="AM145" i="21"/>
  <c r="AG145" i="21"/>
  <c r="AF145" i="21"/>
  <c r="Q145" i="21"/>
  <c r="S145" i="21"/>
  <c r="R145" i="21"/>
  <c r="O145" i="21"/>
  <c r="U145" i="21"/>
  <c r="P145" i="21"/>
  <c r="T145" i="21"/>
  <c r="M145" i="21"/>
  <c r="N145" i="21"/>
  <c r="AP36" i="19"/>
  <c r="AC36" i="19" s="1"/>
  <c r="AI36" i="19"/>
  <c r="AA36" i="19"/>
  <c r="W36" i="19"/>
  <c r="AN36" i="19"/>
  <c r="X36" i="19"/>
  <c r="AJ36" i="19"/>
  <c r="AE36" i="19"/>
  <c r="Y36" i="19"/>
  <c r="AD36" i="19"/>
  <c r="O36" i="19"/>
  <c r="M36" i="19"/>
  <c r="T36" i="19"/>
  <c r="U36" i="19"/>
  <c r="R36" i="19"/>
  <c r="P36" i="19"/>
  <c r="Q36" i="19"/>
  <c r="S36" i="19"/>
  <c r="N36" i="19"/>
  <c r="AP89" i="65"/>
  <c r="AI89" i="65"/>
  <c r="AJ89" i="65"/>
  <c r="AE89" i="65"/>
  <c r="Y89" i="65"/>
  <c r="Z89" i="65"/>
  <c r="AN89" i="65"/>
  <c r="AB89" i="65"/>
  <c r="AA89" i="65"/>
  <c r="AC89" i="65"/>
  <c r="AH89" i="65"/>
  <c r="AG89" i="65"/>
  <c r="AD89" i="65"/>
  <c r="AM89" i="65"/>
  <c r="X89" i="65"/>
  <c r="AL89" i="65"/>
  <c r="AF89" i="65"/>
  <c r="AK89" i="65"/>
  <c r="AO89" i="65"/>
  <c r="W89" i="65"/>
  <c r="AP43" i="65"/>
  <c r="AG43" i="65"/>
  <c r="Y43" i="65"/>
  <c r="AF43" i="65"/>
  <c r="AJ43" i="65"/>
  <c r="AI43" i="65"/>
  <c r="AH43" i="65"/>
  <c r="Z43" i="65"/>
  <c r="AN43" i="65"/>
  <c r="AK43" i="65"/>
  <c r="AA43" i="65"/>
  <c r="W43" i="65"/>
  <c r="AL43" i="65"/>
  <c r="AC43" i="65"/>
  <c r="AE43" i="65"/>
  <c r="AD43" i="65"/>
  <c r="X43" i="65"/>
  <c r="AO43" i="65"/>
  <c r="AB43" i="65"/>
  <c r="AM43" i="65"/>
  <c r="AP148" i="65"/>
  <c r="AF148" i="65"/>
  <c r="AB148" i="65"/>
  <c r="AA148" i="65"/>
  <c r="AM148" i="65"/>
  <c r="AI148" i="65"/>
  <c r="AJ148" i="65"/>
  <c r="AC148" i="65"/>
  <c r="AE148" i="65"/>
  <c r="Z148" i="65"/>
  <c r="Y148" i="65"/>
  <c r="AK148" i="65"/>
  <c r="AO148" i="65"/>
  <c r="AN148" i="65"/>
  <c r="AG148" i="65"/>
  <c r="W148" i="65"/>
  <c r="X148" i="65"/>
  <c r="AH148" i="65"/>
  <c r="AL148" i="65"/>
  <c r="AD148" i="65"/>
  <c r="AP102" i="65"/>
  <c r="AF102" i="65"/>
  <c r="AI102" i="65"/>
  <c r="AK102" i="65"/>
  <c r="W102" i="65"/>
  <c r="AJ102" i="65"/>
  <c r="AM102" i="65"/>
  <c r="Y102" i="65"/>
  <c r="AH102" i="65"/>
  <c r="AA102" i="65"/>
  <c r="AE102" i="65"/>
  <c r="AB102" i="65"/>
  <c r="AC102" i="65"/>
  <c r="AO102" i="65"/>
  <c r="AD102" i="65"/>
  <c r="AG102" i="65"/>
  <c r="Z102" i="65"/>
  <c r="AN102" i="65"/>
  <c r="AL102" i="65"/>
  <c r="X102" i="65"/>
  <c r="AP6" i="65"/>
  <c r="AE6" i="65"/>
  <c r="AI6" i="65"/>
  <c r="AH6" i="65"/>
  <c r="Z6" i="65"/>
  <c r="AK6" i="65"/>
  <c r="AL6" i="65"/>
  <c r="AC6" i="65"/>
  <c r="AA6" i="65"/>
  <c r="AN6" i="65"/>
  <c r="AG6" i="65"/>
  <c r="AO6" i="65"/>
  <c r="AD6" i="65"/>
  <c r="AB6" i="65"/>
  <c r="AM6" i="65"/>
  <c r="W6" i="65"/>
  <c r="AJ6" i="65"/>
  <c r="AF6" i="65"/>
  <c r="Y6" i="65"/>
  <c r="X6" i="65"/>
  <c r="AP51" i="65"/>
  <c r="AD51" i="65"/>
  <c r="AG51" i="65"/>
  <c r="Z51" i="65"/>
  <c r="AL51" i="65"/>
  <c r="AJ51" i="65"/>
  <c r="Y51" i="65"/>
  <c r="AH51" i="65"/>
  <c r="AA51" i="65"/>
  <c r="AE51" i="65"/>
  <c r="AM51" i="65"/>
  <c r="AO51" i="65"/>
  <c r="AN51" i="65"/>
  <c r="AC51" i="65"/>
  <c r="W51" i="65"/>
  <c r="X51" i="65"/>
  <c r="AK51" i="65"/>
  <c r="AI51" i="65"/>
  <c r="AF51" i="65"/>
  <c r="AB51" i="65"/>
  <c r="AP119" i="65"/>
  <c r="AM119" i="65"/>
  <c r="X119" i="65"/>
  <c r="Z119" i="65"/>
  <c r="AF119" i="65"/>
  <c r="AN119" i="65"/>
  <c r="W119" i="65"/>
  <c r="AG119" i="65"/>
  <c r="AI119" i="65"/>
  <c r="AH119" i="65"/>
  <c r="AO119" i="65"/>
  <c r="AJ119" i="65"/>
  <c r="AB119" i="65"/>
  <c r="AC119" i="65"/>
  <c r="AD119" i="65"/>
  <c r="Y119" i="65"/>
  <c r="AK119" i="65"/>
  <c r="AA119" i="65"/>
  <c r="AL119" i="65"/>
  <c r="AE119" i="65"/>
  <c r="AP64" i="65"/>
  <c r="AB64" i="65"/>
  <c r="AL64" i="65"/>
  <c r="AC64" i="65"/>
  <c r="AE64" i="65"/>
  <c r="AN64" i="65"/>
  <c r="AM64" i="65"/>
  <c r="AO64" i="65"/>
  <c r="AK64" i="65"/>
  <c r="AH64" i="65"/>
  <c r="W64" i="65"/>
  <c r="AA64" i="65"/>
  <c r="AD64" i="65"/>
  <c r="Z64" i="65"/>
  <c r="AG64" i="65"/>
  <c r="AI64" i="65"/>
  <c r="AF64" i="65"/>
  <c r="X64" i="65"/>
  <c r="AJ64" i="65"/>
  <c r="Y64" i="65"/>
  <c r="AP166" i="65"/>
  <c r="AD166" i="65"/>
  <c r="AM166" i="65"/>
  <c r="Y166" i="65"/>
  <c r="AL166" i="65"/>
  <c r="W166" i="65"/>
  <c r="AK166" i="65"/>
  <c r="AC166" i="65"/>
  <c r="AA166" i="65"/>
  <c r="AE166" i="65"/>
  <c r="AJ166" i="65"/>
  <c r="X166" i="65"/>
  <c r="AG166" i="65"/>
  <c r="AH166" i="65"/>
  <c r="AO166" i="65"/>
  <c r="AN166" i="65"/>
  <c r="AI166" i="65"/>
  <c r="AB166" i="65"/>
  <c r="AF166" i="65"/>
  <c r="Z166" i="65"/>
  <c r="AP85" i="65"/>
  <c r="AA85" i="65"/>
  <c r="AB85" i="65"/>
  <c r="AM85" i="65"/>
  <c r="AC85" i="65"/>
  <c r="AD85" i="65"/>
  <c r="AH85" i="65"/>
  <c r="X85" i="65"/>
  <c r="AG85" i="65"/>
  <c r="Z85" i="65"/>
  <c r="AO85" i="65"/>
  <c r="AL85" i="65"/>
  <c r="AJ85" i="65"/>
  <c r="AN85" i="65"/>
  <c r="AI85" i="65"/>
  <c r="AK85" i="65"/>
  <c r="W85" i="65"/>
  <c r="AE85" i="65"/>
  <c r="Y85" i="65"/>
  <c r="AF85" i="65"/>
  <c r="AP94" i="65"/>
  <c r="AG94" i="65"/>
  <c r="AK94" i="65"/>
  <c r="X94" i="65"/>
  <c r="AN94" i="65"/>
  <c r="AI94" i="65"/>
  <c r="AB94" i="65"/>
  <c r="AM94" i="65"/>
  <c r="AJ94" i="65"/>
  <c r="AO94" i="65"/>
  <c r="W94" i="65"/>
  <c r="AF94" i="65"/>
  <c r="Z94" i="65"/>
  <c r="AE94" i="65"/>
  <c r="AD94" i="65"/>
  <c r="AH94" i="65"/>
  <c r="AL94" i="65"/>
  <c r="AA94" i="65"/>
  <c r="AC94" i="65"/>
  <c r="Y94" i="65"/>
  <c r="AP38" i="65"/>
  <c r="AD38" i="65"/>
  <c r="AH38" i="65"/>
  <c r="AE38" i="65"/>
  <c r="AB38" i="65"/>
  <c r="AJ38" i="65"/>
  <c r="AK38" i="65"/>
  <c r="AM38" i="65"/>
  <c r="AC38" i="65"/>
  <c r="Y38" i="65"/>
  <c r="AA38" i="65"/>
  <c r="AN38" i="65"/>
  <c r="AL38" i="65"/>
  <c r="AO38" i="65"/>
  <c r="Z38" i="65"/>
  <c r="AF38" i="65"/>
  <c r="AI38" i="65"/>
  <c r="X38" i="65"/>
  <c r="AG38" i="65"/>
  <c r="W38" i="65"/>
  <c r="AP103" i="65"/>
  <c r="AD103" i="65"/>
  <c r="AL103" i="65"/>
  <c r="AK103" i="65"/>
  <c r="AA103" i="65"/>
  <c r="AE103" i="65"/>
  <c r="AN103" i="65"/>
  <c r="AM103" i="65"/>
  <c r="AF103" i="65"/>
  <c r="AG103" i="65"/>
  <c r="AJ103" i="65"/>
  <c r="W103" i="65"/>
  <c r="AB103" i="65"/>
  <c r="AI103" i="65"/>
  <c r="AO103" i="65"/>
  <c r="X103" i="65"/>
  <c r="AH103" i="65"/>
  <c r="Z103" i="65"/>
  <c r="Y103" i="65"/>
  <c r="AC103" i="65"/>
  <c r="AP145" i="65"/>
  <c r="AM145" i="65"/>
  <c r="AG145" i="65"/>
  <c r="AL145" i="65"/>
  <c r="AB145" i="65"/>
  <c r="AF145" i="65"/>
  <c r="AI145" i="65"/>
  <c r="AC145" i="65"/>
  <c r="X145" i="65"/>
  <c r="AO145" i="65"/>
  <c r="AJ145" i="65"/>
  <c r="AD145" i="65"/>
  <c r="AH145" i="65"/>
  <c r="AN145" i="65"/>
  <c r="AK145" i="65"/>
  <c r="AA145" i="65"/>
  <c r="Y145" i="65"/>
  <c r="AE145" i="65"/>
  <c r="Z145" i="65"/>
  <c r="W145" i="65"/>
  <c r="AP125" i="65"/>
  <c r="Z125" i="65"/>
  <c r="AG125" i="65"/>
  <c r="AM125" i="65"/>
  <c r="AC125" i="65"/>
  <c r="AH125" i="65"/>
  <c r="Y125" i="65"/>
  <c r="W125" i="65"/>
  <c r="AN125" i="65"/>
  <c r="X125" i="65"/>
  <c r="AA125" i="65"/>
  <c r="AI125" i="65"/>
  <c r="AE125" i="65"/>
  <c r="AB125" i="65"/>
  <c r="AF125" i="65"/>
  <c r="AD125" i="65"/>
  <c r="AL125" i="65"/>
  <c r="AK125" i="65"/>
  <c r="AJ125" i="65"/>
  <c r="AO125" i="65"/>
  <c r="AP57" i="65"/>
  <c r="AH57" i="65"/>
  <c r="AF57" i="65"/>
  <c r="AJ57" i="65"/>
  <c r="AN57" i="65"/>
  <c r="AC57" i="65"/>
  <c r="AB57" i="65"/>
  <c r="AD57" i="65"/>
  <c r="X57" i="65"/>
  <c r="AK57" i="65"/>
  <c r="AM57" i="65"/>
  <c r="AE57" i="65"/>
  <c r="AA57" i="65"/>
  <c r="Z57" i="65"/>
  <c r="Y57" i="65"/>
  <c r="AO57" i="65"/>
  <c r="AL57" i="65"/>
  <c r="AG57" i="65"/>
  <c r="W57" i="65"/>
  <c r="AI57" i="65"/>
  <c r="AP118" i="65"/>
  <c r="AH118" i="65"/>
  <c r="AB118" i="65"/>
  <c r="Y118" i="65"/>
  <c r="AD118" i="65"/>
  <c r="AC118" i="65"/>
  <c r="AK118" i="65"/>
  <c r="AF118" i="65"/>
  <c r="AA118" i="65"/>
  <c r="AM118" i="65"/>
  <c r="AJ118" i="65"/>
  <c r="X118" i="65"/>
  <c r="Z118" i="65"/>
  <c r="AO118" i="65"/>
  <c r="AG118" i="65"/>
  <c r="AI118" i="65"/>
  <c r="AL118" i="65"/>
  <c r="AN118" i="65"/>
  <c r="W118" i="65"/>
  <c r="AE118" i="65"/>
  <c r="AP133" i="65"/>
  <c r="AD133" i="65"/>
  <c r="AH133" i="65"/>
  <c r="AF133" i="65"/>
  <c r="AM133" i="65"/>
  <c r="AC133" i="65"/>
  <c r="AJ133" i="65"/>
  <c r="X133" i="65"/>
  <c r="Z133" i="65"/>
  <c r="Y133" i="65"/>
  <c r="AL133" i="65"/>
  <c r="AK133" i="65"/>
  <c r="W133" i="65"/>
  <c r="AE133" i="65"/>
  <c r="AI133" i="65"/>
  <c r="AG133" i="65"/>
  <c r="AO133" i="65"/>
  <c r="AA133" i="65"/>
  <c r="AB133" i="65"/>
  <c r="AN133" i="65"/>
  <c r="AP117" i="65"/>
  <c r="AF117" i="65"/>
  <c r="AJ117" i="65"/>
  <c r="AA117" i="65"/>
  <c r="AH117" i="65"/>
  <c r="AE117" i="65"/>
  <c r="AL117" i="65"/>
  <c r="Y117" i="65"/>
  <c r="AN117" i="65"/>
  <c r="W117" i="65"/>
  <c r="AG117" i="65"/>
  <c r="AD117" i="65"/>
  <c r="AM117" i="65"/>
  <c r="AB117" i="65"/>
  <c r="AC117" i="65"/>
  <c r="AK117" i="65"/>
  <c r="Z117" i="65"/>
  <c r="AO117" i="65"/>
  <c r="X117" i="65"/>
  <c r="AI117" i="65"/>
  <c r="AP112" i="65"/>
  <c r="X112" i="65"/>
  <c r="AE112" i="65"/>
  <c r="AK112" i="65"/>
  <c r="AF112" i="65"/>
  <c r="AD112" i="65"/>
  <c r="AB112" i="65"/>
  <c r="AH112" i="65"/>
  <c r="AC112" i="65"/>
  <c r="AO112" i="65"/>
  <c r="AA112" i="65"/>
  <c r="AG112" i="65"/>
  <c r="Z112" i="65"/>
  <c r="W112" i="65"/>
  <c r="AM112" i="65"/>
  <c r="AN112" i="65"/>
  <c r="Y112" i="65"/>
  <c r="AJ112" i="65"/>
  <c r="AI112" i="65"/>
  <c r="AL112" i="65"/>
  <c r="AP41" i="65"/>
  <c r="AG41" i="65"/>
  <c r="AH41" i="65"/>
  <c r="Z41" i="65"/>
  <c r="AD41" i="65"/>
  <c r="AC41" i="65"/>
  <c r="AF41" i="65"/>
  <c r="AI41" i="65"/>
  <c r="AE41" i="65"/>
  <c r="AL41" i="65"/>
  <c r="W41" i="65"/>
  <c r="AO41" i="65"/>
  <c r="AA41" i="65"/>
  <c r="AN41" i="65"/>
  <c r="AK41" i="65"/>
  <c r="AJ41" i="65"/>
  <c r="X41" i="65"/>
  <c r="AM41" i="65"/>
  <c r="Y41" i="65"/>
  <c r="AB41" i="65"/>
  <c r="AP33" i="65"/>
  <c r="AG33" i="65"/>
  <c r="AD33" i="65"/>
  <c r="W33" i="65"/>
  <c r="AB33" i="65"/>
  <c r="X33" i="65"/>
  <c r="AH33" i="65"/>
  <c r="AO33" i="65"/>
  <c r="AL33" i="65"/>
  <c r="AI33" i="65"/>
  <c r="AA33" i="65"/>
  <c r="AK33" i="65"/>
  <c r="Y33" i="65"/>
  <c r="AE33" i="65"/>
  <c r="AJ33" i="65"/>
  <c r="AN33" i="65"/>
  <c r="AC33" i="65"/>
  <c r="AM33" i="65"/>
  <c r="Z33" i="65"/>
  <c r="AF33" i="65"/>
  <c r="AP104" i="65"/>
  <c r="Z104" i="65"/>
  <c r="AK104" i="65"/>
  <c r="Y104" i="65"/>
  <c r="AB104" i="65"/>
  <c r="AF104" i="65"/>
  <c r="AM104" i="65"/>
  <c r="AG104" i="65"/>
  <c r="X104" i="65"/>
  <c r="AI104" i="65"/>
  <c r="AC104" i="65"/>
  <c r="AE104" i="65"/>
  <c r="AO104" i="65"/>
  <c r="AH104" i="65"/>
  <c r="AD104" i="65"/>
  <c r="AA104" i="65"/>
  <c r="AL104" i="65"/>
  <c r="AN104" i="65"/>
  <c r="AJ104" i="65"/>
  <c r="W104" i="65"/>
  <c r="AP17" i="65"/>
  <c r="Y17" i="65"/>
  <c r="AK17" i="65"/>
  <c r="AF17" i="65"/>
  <c r="AI17" i="65"/>
  <c r="AB17" i="65"/>
  <c r="AH17" i="65"/>
  <c r="AN17" i="65"/>
  <c r="AO17" i="65"/>
  <c r="AA17" i="65"/>
  <c r="AC17" i="65"/>
  <c r="AE17" i="65"/>
  <c r="AL17" i="65"/>
  <c r="AD17" i="65"/>
  <c r="X17" i="65"/>
  <c r="AM17" i="65"/>
  <c r="W17" i="65"/>
  <c r="AJ17" i="65"/>
  <c r="Z17" i="65"/>
  <c r="AG17" i="65"/>
  <c r="AP67" i="65"/>
  <c r="AH67" i="65"/>
  <c r="W67" i="65"/>
  <c r="AE67" i="65"/>
  <c r="AM67" i="65"/>
  <c r="AJ67" i="65"/>
  <c r="AA67" i="65"/>
  <c r="Y67" i="65"/>
  <c r="X67" i="65"/>
  <c r="AG67" i="65"/>
  <c r="AD67" i="65"/>
  <c r="AK67" i="65"/>
  <c r="AC67" i="65"/>
  <c r="AI67" i="65"/>
  <c r="AN67" i="65"/>
  <c r="Z67" i="65"/>
  <c r="AO67" i="65"/>
  <c r="AB67" i="65"/>
  <c r="AF67" i="65"/>
  <c r="AL67" i="65"/>
  <c r="AP158" i="65"/>
  <c r="AA158" i="65"/>
  <c r="AF158" i="65"/>
  <c r="Z158" i="65"/>
  <c r="AM158" i="65"/>
  <c r="AH158" i="65"/>
  <c r="AK158" i="65"/>
  <c r="W158" i="65"/>
  <c r="AI158" i="65"/>
  <c r="AG158" i="65"/>
  <c r="AB158" i="65"/>
  <c r="AL158" i="65"/>
  <c r="X158" i="65"/>
  <c r="AD158" i="65"/>
  <c r="AE158" i="65"/>
  <c r="AN158" i="65"/>
  <c r="AJ158" i="65"/>
  <c r="AC158" i="65"/>
  <c r="AO158" i="65"/>
  <c r="Y158" i="65"/>
  <c r="AP132" i="65"/>
  <c r="Y132" i="65"/>
  <c r="AG132" i="65"/>
  <c r="AK132" i="65"/>
  <c r="AE132" i="65"/>
  <c r="AI132" i="65"/>
  <c r="W132" i="65"/>
  <c r="AA132" i="65"/>
  <c r="Z132" i="65"/>
  <c r="AL132" i="65"/>
  <c r="X132" i="65"/>
  <c r="AC132" i="65"/>
  <c r="AN132" i="65"/>
  <c r="AJ132" i="65"/>
  <c r="AO132" i="65"/>
  <c r="AM132" i="65"/>
  <c r="AB132" i="65"/>
  <c r="AD132" i="65"/>
  <c r="AF132" i="65"/>
  <c r="AH132" i="65"/>
  <c r="AP134" i="65"/>
  <c r="AI134" i="65"/>
  <c r="AH134" i="65"/>
  <c r="AL134" i="65"/>
  <c r="Y134" i="65"/>
  <c r="Z134" i="65"/>
  <c r="AM134" i="65"/>
  <c r="AN134" i="65"/>
  <c r="AG134" i="65"/>
  <c r="AB134" i="65"/>
  <c r="AF134" i="65"/>
  <c r="AD134" i="65"/>
  <c r="AA134" i="65"/>
  <c r="AK134" i="65"/>
  <c r="AJ134" i="65"/>
  <c r="AC134" i="65"/>
  <c r="AO134" i="65"/>
  <c r="W134" i="65"/>
  <c r="X134" i="65"/>
  <c r="AE134" i="65"/>
  <c r="AP25" i="65"/>
  <c r="AK25" i="65"/>
  <c r="AA25" i="65"/>
  <c r="AI25" i="65"/>
  <c r="AE25" i="65"/>
  <c r="AB25" i="65"/>
  <c r="AF25" i="65"/>
  <c r="Z25" i="65"/>
  <c r="Y25" i="65"/>
  <c r="AJ25" i="65"/>
  <c r="X25" i="65"/>
  <c r="AN25" i="65"/>
  <c r="AG25" i="65"/>
  <c r="AO25" i="65"/>
  <c r="AC25" i="65"/>
  <c r="AH25" i="65"/>
  <c r="W25" i="65"/>
  <c r="AM25" i="65"/>
  <c r="AD25" i="65"/>
  <c r="AL25" i="65"/>
  <c r="AP162" i="65"/>
  <c r="AA162" i="65"/>
  <c r="AH162" i="65"/>
  <c r="Y162" i="65"/>
  <c r="AK162" i="65"/>
  <c r="AI162" i="65"/>
  <c r="AG162" i="65"/>
  <c r="AF162" i="65"/>
  <c r="AE162" i="65"/>
  <c r="Z162" i="65"/>
  <c r="AC162" i="65"/>
  <c r="AB162" i="65"/>
  <c r="AM162" i="65"/>
  <c r="AJ162" i="65"/>
  <c r="AD162" i="65"/>
  <c r="X162" i="65"/>
  <c r="AN162" i="65"/>
  <c r="W162" i="65"/>
  <c r="AL162" i="65"/>
  <c r="AO162" i="65"/>
  <c r="AP11" i="65"/>
  <c r="AB11" i="65"/>
  <c r="Y11" i="65"/>
  <c r="AH11" i="65"/>
  <c r="AO11" i="65"/>
  <c r="AJ11" i="65"/>
  <c r="AN11" i="65"/>
  <c r="AM11" i="65"/>
  <c r="AL11" i="65"/>
  <c r="Z11" i="65"/>
  <c r="X11" i="65"/>
  <c r="AA11" i="65"/>
  <c r="AG11" i="65"/>
  <c r="W11" i="65"/>
  <c r="AK11" i="65"/>
  <c r="AC11" i="65"/>
  <c r="AD11" i="65"/>
  <c r="AI11" i="65"/>
  <c r="AE11" i="65"/>
  <c r="AF11" i="65"/>
  <c r="AL93" i="65"/>
  <c r="AA93" i="65"/>
  <c r="AJ93" i="65"/>
  <c r="AP93" i="65"/>
  <c r="AH93" i="65" s="1"/>
  <c r="AO93" i="65"/>
  <c r="AN93" i="65"/>
  <c r="Y93" i="65"/>
  <c r="W93" i="65"/>
  <c r="AP113" i="65"/>
  <c r="AL113" i="65"/>
  <c r="AF113" i="65"/>
  <c r="AC113" i="65"/>
  <c r="AA113" i="65"/>
  <c r="AD113" i="65"/>
  <c r="X113" i="65"/>
  <c r="AJ113" i="65"/>
  <c r="AH113" i="65"/>
  <c r="AB113" i="65"/>
  <c r="AM113" i="65"/>
  <c r="AG113" i="65"/>
  <c r="Z113" i="65"/>
  <c r="AI113" i="65"/>
  <c r="AN113" i="65"/>
  <c r="AE113" i="65"/>
  <c r="AO113" i="65"/>
  <c r="AK113" i="65"/>
  <c r="Y113" i="65"/>
  <c r="W113" i="65"/>
  <c r="AP55" i="65"/>
  <c r="AH55" i="65"/>
  <c r="AF55" i="65"/>
  <c r="X55" i="65"/>
  <c r="AG55" i="65"/>
  <c r="AN55" i="65"/>
  <c r="AI55" i="65"/>
  <c r="AD55" i="65"/>
  <c r="W55" i="65"/>
  <c r="AB55" i="65"/>
  <c r="Z55" i="65"/>
  <c r="AL55" i="65"/>
  <c r="AO55" i="65"/>
  <c r="Y55" i="65"/>
  <c r="AE55" i="65"/>
  <c r="AK55" i="65"/>
  <c r="AA55" i="65"/>
  <c r="AM55" i="65"/>
  <c r="AJ55" i="65"/>
  <c r="AC55" i="65"/>
  <c r="AP83" i="65"/>
  <c r="AA83" i="65"/>
  <c r="AH83" i="65"/>
  <c r="AN83" i="65"/>
  <c r="W83" i="65"/>
  <c r="Y83" i="65"/>
  <c r="AM83" i="65"/>
  <c r="AI83" i="65"/>
  <c r="Z83" i="65"/>
  <c r="AO83" i="65"/>
  <c r="AC83" i="65"/>
  <c r="AB83" i="65"/>
  <c r="X83" i="65"/>
  <c r="AF83" i="65"/>
  <c r="AE83" i="65"/>
  <c r="AL83" i="65"/>
  <c r="AK83" i="65"/>
  <c r="AD83" i="65"/>
  <c r="AG83" i="65"/>
  <c r="AJ83" i="65"/>
  <c r="AP77" i="65"/>
  <c r="AJ77" i="65"/>
  <c r="W77" i="65"/>
  <c r="AC77" i="65"/>
  <c r="Z77" i="65"/>
  <c r="AI77" i="65"/>
  <c r="AG77" i="65"/>
  <c r="AE77" i="65"/>
  <c r="AD77" i="65"/>
  <c r="AL77" i="65"/>
  <c r="AB77" i="65"/>
  <c r="AA77" i="65"/>
  <c r="AF77" i="65"/>
  <c r="AH77" i="65"/>
  <c r="X77" i="65"/>
  <c r="AO77" i="65"/>
  <c r="Y77" i="65"/>
  <c r="AK77" i="65"/>
  <c r="AN77" i="65"/>
  <c r="AM77" i="65"/>
  <c r="AP152" i="65"/>
  <c r="AF152" i="65"/>
  <c r="AA152" i="65"/>
  <c r="AL152" i="65"/>
  <c r="AB152" i="65"/>
  <c r="AE152" i="65"/>
  <c r="W152" i="65"/>
  <c r="X152" i="65"/>
  <c r="AJ152" i="65"/>
  <c r="AH152" i="65"/>
  <c r="AK152" i="65"/>
  <c r="AG152" i="65"/>
  <c r="AI152" i="65"/>
  <c r="AM152" i="65"/>
  <c r="AC152" i="65"/>
  <c r="Y152" i="65"/>
  <c r="AD152" i="65"/>
  <c r="AO152" i="65"/>
  <c r="AN152" i="65"/>
  <c r="Z152" i="65"/>
  <c r="AP175" i="65"/>
  <c r="AI175" i="65"/>
  <c r="Z175" i="65"/>
  <c r="AK175" i="65"/>
  <c r="Y175" i="65"/>
  <c r="AJ175" i="65"/>
  <c r="AH175" i="65"/>
  <c r="AA175" i="65"/>
  <c r="AF175" i="65"/>
  <c r="AE175" i="65"/>
  <c r="AL175" i="65"/>
  <c r="AG175" i="65"/>
  <c r="X175" i="65"/>
  <c r="W175" i="65"/>
  <c r="AO175" i="65"/>
  <c r="AC175" i="65"/>
  <c r="AB175" i="65"/>
  <c r="AN175" i="65"/>
  <c r="AM175" i="65"/>
  <c r="AD175" i="65"/>
  <c r="AP136" i="65"/>
  <c r="AC136" i="65"/>
  <c r="W136" i="65"/>
  <c r="AH136" i="65"/>
  <c r="AI136" i="65"/>
  <c r="AM136" i="65"/>
  <c r="AD136" i="65"/>
  <c r="AB136" i="65"/>
  <c r="AA136" i="65"/>
  <c r="Y136" i="65"/>
  <c r="AE136" i="65"/>
  <c r="AK136" i="65"/>
  <c r="Z136" i="65"/>
  <c r="AN136" i="65"/>
  <c r="X136" i="65"/>
  <c r="AG136" i="65"/>
  <c r="AJ136" i="65"/>
  <c r="AF136" i="65"/>
  <c r="AO136" i="65"/>
  <c r="AL136" i="65"/>
  <c r="AP26" i="65"/>
  <c r="AI26" i="65"/>
  <c r="AM26" i="65"/>
  <c r="AJ26" i="65"/>
  <c r="AF26" i="65"/>
  <c r="AE26" i="65"/>
  <c r="Y26" i="65"/>
  <c r="W26" i="65"/>
  <c r="AD26" i="65"/>
  <c r="AO26" i="65"/>
  <c r="Z26" i="65"/>
  <c r="X26" i="65"/>
  <c r="AA26" i="65"/>
  <c r="AN26" i="65"/>
  <c r="AG26" i="65"/>
  <c r="AK26" i="65"/>
  <c r="AH26" i="65"/>
  <c r="AB26" i="65"/>
  <c r="AL26" i="65"/>
  <c r="AC26" i="65"/>
  <c r="AP114" i="65"/>
  <c r="AI114" i="65"/>
  <c r="Y114" i="65"/>
  <c r="AK114" i="65"/>
  <c r="W114" i="65"/>
  <c r="AL114" i="65"/>
  <c r="AB114" i="65"/>
  <c r="AD114" i="65"/>
  <c r="AM114" i="65"/>
  <c r="AG114" i="65"/>
  <c r="AJ114" i="65"/>
  <c r="AF114" i="65"/>
  <c r="AO114" i="65"/>
  <c r="AN114" i="65"/>
  <c r="AA114" i="65"/>
  <c r="X114" i="65"/>
  <c r="AE114" i="65"/>
  <c r="Z114" i="65"/>
  <c r="AH114" i="65"/>
  <c r="AC114" i="65"/>
  <c r="AP135" i="65"/>
  <c r="AE135" i="65"/>
  <c r="X135" i="65"/>
  <c r="Y135" i="65"/>
  <c r="W135" i="65"/>
  <c r="AJ135" i="65"/>
  <c r="AD135" i="65"/>
  <c r="AF135" i="65"/>
  <c r="AB135" i="65"/>
  <c r="AM135" i="65"/>
  <c r="AO135" i="65"/>
  <c r="AI135" i="65"/>
  <c r="Z135" i="65"/>
  <c r="AC135" i="65"/>
  <c r="AN135" i="65"/>
  <c r="AA135" i="65"/>
  <c r="AL135" i="65"/>
  <c r="AK135" i="65"/>
  <c r="AG135" i="65"/>
  <c r="AH135" i="65"/>
  <c r="AP22" i="65"/>
  <c r="AA22" i="65"/>
  <c r="W22" i="65"/>
  <c r="AH22" i="65"/>
  <c r="Y22" i="65"/>
  <c r="AG22" i="65"/>
  <c r="AL22" i="65"/>
  <c r="AO22" i="65"/>
  <c r="AB22" i="65"/>
  <c r="AI22" i="65"/>
  <c r="AC22" i="65"/>
  <c r="AN22" i="65"/>
  <c r="AJ22" i="65"/>
  <c r="AD22" i="65"/>
  <c r="AK22" i="65"/>
  <c r="AM22" i="65"/>
  <c r="AF22" i="65"/>
  <c r="X22" i="65"/>
  <c r="Z22" i="65"/>
  <c r="AE22" i="65"/>
  <c r="AP73" i="65"/>
  <c r="AC73" i="65"/>
  <c r="Z73" i="65"/>
  <c r="Y73" i="65"/>
  <c r="W73" i="65"/>
  <c r="AL73" i="65"/>
  <c r="AM73" i="65"/>
  <c r="AA73" i="65"/>
  <c r="AK73" i="65"/>
  <c r="AO73" i="65"/>
  <c r="AN73" i="65"/>
  <c r="AB73" i="65"/>
  <c r="AI73" i="65"/>
  <c r="X73" i="65"/>
  <c r="AJ73" i="65"/>
  <c r="AE73" i="65"/>
  <c r="AH73" i="65"/>
  <c r="AD73" i="65"/>
  <c r="AG73" i="65"/>
  <c r="AF73" i="65"/>
  <c r="AP10" i="26"/>
  <c r="AI10" i="26" s="1"/>
  <c r="AM10" i="26"/>
  <c r="AO10" i="26"/>
  <c r="AN10" i="26"/>
  <c r="AK10" i="26"/>
  <c r="AF10" i="26"/>
  <c r="AE10" i="26"/>
  <c r="AD10" i="26"/>
  <c r="AA10" i="26"/>
  <c r="AH10" i="26"/>
  <c r="W10" i="26"/>
  <c r="AG10" i="26"/>
  <c r="AC10" i="26"/>
  <c r="AJ10" i="26"/>
  <c r="Y10" i="26"/>
  <c r="P10" i="26"/>
  <c r="U10" i="26"/>
  <c r="N10" i="26"/>
  <c r="M10" i="26"/>
  <c r="T10" i="26"/>
  <c r="Q10" i="26"/>
  <c r="O10" i="26"/>
  <c r="S10" i="26"/>
  <c r="R10" i="26"/>
  <c r="AP128" i="26"/>
  <c r="AF128" i="26" s="1"/>
  <c r="AO128" i="26"/>
  <c r="AH128" i="26"/>
  <c r="AN128" i="26"/>
  <c r="AA128" i="26"/>
  <c r="P128" i="26"/>
  <c r="N128" i="26"/>
  <c r="Q128" i="26"/>
  <c r="M128" i="26"/>
  <c r="O128" i="26"/>
  <c r="S128" i="26"/>
  <c r="T128" i="26"/>
  <c r="U128" i="26"/>
  <c r="R128" i="26"/>
  <c r="AP51" i="25"/>
  <c r="AA51" i="25" s="1"/>
  <c r="AG51" i="25"/>
  <c r="AC51" i="25"/>
  <c r="Z51" i="25"/>
  <c r="AE51" i="25"/>
  <c r="R51" i="25"/>
  <c r="O51" i="25"/>
  <c r="U51" i="25"/>
  <c r="Q51" i="25"/>
  <c r="N51" i="25"/>
  <c r="T51" i="25"/>
  <c r="S51" i="25"/>
  <c r="M51" i="25"/>
  <c r="P51" i="25"/>
  <c r="AB160" i="26"/>
  <c r="AP160" i="26"/>
  <c r="AC160" i="26"/>
  <c r="Y160" i="26"/>
  <c r="AK160" i="26"/>
  <c r="AA160" i="26"/>
  <c r="AL160" i="26"/>
  <c r="AI160" i="26"/>
  <c r="AD160" i="26"/>
  <c r="AO160" i="26"/>
  <c r="X160" i="26"/>
  <c r="AF160" i="26"/>
  <c r="Z160" i="26"/>
  <c r="AH160" i="26"/>
  <c r="AG160" i="26"/>
  <c r="AE160" i="26"/>
  <c r="AJ160" i="26"/>
  <c r="W160" i="26"/>
  <c r="AN160" i="26"/>
  <c r="AM160" i="26"/>
  <c r="R160" i="26"/>
  <c r="M160" i="26"/>
  <c r="P160" i="26"/>
  <c r="O160" i="26"/>
  <c r="T160" i="26"/>
  <c r="U160" i="26"/>
  <c r="N160" i="26"/>
  <c r="Q160" i="26"/>
  <c r="S160" i="26"/>
  <c r="AP29" i="26"/>
  <c r="AM29" i="26"/>
  <c r="AO29" i="26"/>
  <c r="Z29" i="26"/>
  <c r="Y29" i="26"/>
  <c r="AE29" i="26"/>
  <c r="AK29" i="26"/>
  <c r="AN29" i="26"/>
  <c r="X29" i="26"/>
  <c r="AL29" i="26"/>
  <c r="AJ29" i="26"/>
  <c r="AC29" i="26"/>
  <c r="W29" i="26"/>
  <c r="AA29" i="26"/>
  <c r="AF29" i="26"/>
  <c r="AB29" i="26"/>
  <c r="AG29" i="26"/>
  <c r="AD29" i="26"/>
  <c r="AI29" i="26"/>
  <c r="AH29" i="26"/>
  <c r="U29" i="26"/>
  <c r="M29" i="26"/>
  <c r="T29" i="26"/>
  <c r="S29" i="26"/>
  <c r="R29" i="26"/>
  <c r="Q29" i="26"/>
  <c r="N29" i="26"/>
  <c r="O29" i="26"/>
  <c r="P29" i="26"/>
  <c r="AP72" i="26"/>
  <c r="Z72" i="26" s="1"/>
  <c r="AG72" i="26"/>
  <c r="AH72" i="26"/>
  <c r="AK72" i="26"/>
  <c r="W72" i="26"/>
  <c r="P72" i="26"/>
  <c r="T72" i="26"/>
  <c r="R72" i="26"/>
  <c r="S72" i="26"/>
  <c r="M72" i="26"/>
  <c r="U72" i="26"/>
  <c r="Q72" i="26"/>
  <c r="O72" i="26"/>
  <c r="N72" i="26"/>
  <c r="AO98" i="26"/>
  <c r="AP98" i="26"/>
  <c r="AL98" i="26" s="1"/>
  <c r="AK98" i="26"/>
  <c r="AE98" i="26"/>
  <c r="Z98" i="26"/>
  <c r="W98" i="26"/>
  <c r="AB98" i="26"/>
  <c r="AF98" i="26"/>
  <c r="AG98" i="26"/>
  <c r="AC98" i="26"/>
  <c r="T98" i="26"/>
  <c r="U98" i="26"/>
  <c r="M98" i="26"/>
  <c r="S98" i="26"/>
  <c r="P98" i="26"/>
  <c r="Q98" i="26"/>
  <c r="N98" i="26"/>
  <c r="R98" i="26"/>
  <c r="O98" i="26"/>
  <c r="AP34" i="26"/>
  <c r="AN34" i="26" s="1"/>
  <c r="AG34" i="26"/>
  <c r="AK34" i="26"/>
  <c r="X34" i="26"/>
  <c r="AJ34" i="26"/>
  <c r="Z34" i="26"/>
  <c r="W34" i="26"/>
  <c r="AA34" i="26"/>
  <c r="AL34" i="26"/>
  <c r="AH34" i="26"/>
  <c r="U34" i="26"/>
  <c r="Q34" i="26"/>
  <c r="O34" i="26"/>
  <c r="M34" i="26"/>
  <c r="S34" i="26"/>
  <c r="P34" i="26"/>
  <c r="R34" i="26"/>
  <c r="T34" i="26"/>
  <c r="N34" i="26"/>
  <c r="AP165" i="26"/>
  <c r="AC165" i="26"/>
  <c r="AA165" i="26"/>
  <c r="X165" i="26"/>
  <c r="Z165" i="26"/>
  <c r="W165" i="26"/>
  <c r="AF165" i="26"/>
  <c r="AJ165" i="26"/>
  <c r="AN165" i="26"/>
  <c r="AI165" i="26"/>
  <c r="AD165" i="26"/>
  <c r="AO165" i="26"/>
  <c r="AH165" i="26"/>
  <c r="Y165" i="26"/>
  <c r="AG165" i="26"/>
  <c r="AB165" i="26"/>
  <c r="AK165" i="26"/>
  <c r="AL165" i="26"/>
  <c r="AE165" i="26"/>
  <c r="AM165" i="26"/>
  <c r="Q165" i="26"/>
  <c r="P165" i="26"/>
  <c r="M165" i="26"/>
  <c r="T165" i="26"/>
  <c r="N165" i="26"/>
  <c r="S165" i="26"/>
  <c r="U165" i="26"/>
  <c r="O165" i="26"/>
  <c r="R165" i="26"/>
  <c r="AP78" i="25"/>
  <c r="Z78" i="25" s="1"/>
  <c r="AC78" i="25"/>
  <c r="AE78" i="25"/>
  <c r="AJ78" i="25"/>
  <c r="X78" i="25"/>
  <c r="AA78" i="25"/>
  <c r="AM78" i="25"/>
  <c r="AH78" i="25"/>
  <c r="AL78" i="25"/>
  <c r="AO78" i="25"/>
  <c r="AB78" i="25"/>
  <c r="AD78" i="25"/>
  <c r="AF78" i="25"/>
  <c r="W78" i="25"/>
  <c r="AN78" i="25"/>
  <c r="R78" i="25"/>
  <c r="Q78" i="25"/>
  <c r="U78" i="25"/>
  <c r="S78" i="25"/>
  <c r="O78" i="25"/>
  <c r="P78" i="25"/>
  <c r="T78" i="25"/>
  <c r="M78" i="25"/>
  <c r="N78" i="25"/>
  <c r="AE84" i="26"/>
  <c r="AP84" i="26"/>
  <c r="AJ84" i="26" s="1"/>
  <c r="AA84" i="26"/>
  <c r="AH84" i="26"/>
  <c r="AG84" i="26"/>
  <c r="Z84" i="26"/>
  <c r="AM84" i="26"/>
  <c r="AN84" i="26"/>
  <c r="W84" i="26"/>
  <c r="AK84" i="26"/>
  <c r="S84" i="26"/>
  <c r="M84" i="26"/>
  <c r="U84" i="26"/>
  <c r="Q84" i="26"/>
  <c r="R84" i="26"/>
  <c r="T84" i="26"/>
  <c r="P84" i="26"/>
  <c r="N84" i="26"/>
  <c r="O84" i="26"/>
  <c r="AE97" i="26"/>
  <c r="AP97" i="26"/>
  <c r="AD97" i="26"/>
  <c r="AC97" i="26"/>
  <c r="AB97" i="26"/>
  <c r="AO97" i="26"/>
  <c r="AK97" i="26"/>
  <c r="AG97" i="26"/>
  <c r="AF97" i="26"/>
  <c r="AJ97" i="26"/>
  <c r="AA97" i="26"/>
  <c r="Z97" i="26"/>
  <c r="AL97" i="26"/>
  <c r="X97" i="26"/>
  <c r="Y97" i="26"/>
  <c r="AN97" i="26"/>
  <c r="AH97" i="26"/>
  <c r="AM97" i="26"/>
  <c r="AI97" i="26"/>
  <c r="W97" i="26"/>
  <c r="U97" i="26"/>
  <c r="T97" i="26"/>
  <c r="P97" i="26"/>
  <c r="M97" i="26"/>
  <c r="R97" i="26"/>
  <c r="N97" i="26"/>
  <c r="S97" i="26"/>
  <c r="Q97" i="26"/>
  <c r="O97" i="26"/>
  <c r="AP129" i="26"/>
  <c r="AL129" i="26"/>
  <c r="AF129" i="26"/>
  <c r="AI129" i="26"/>
  <c r="AC129" i="26"/>
  <c r="X129" i="26"/>
  <c r="AA129" i="26"/>
  <c r="AD129" i="26"/>
  <c r="AO129" i="26"/>
  <c r="Z129" i="26"/>
  <c r="Y129" i="26"/>
  <c r="AH129" i="26"/>
  <c r="AJ129" i="26"/>
  <c r="AB129" i="26"/>
  <c r="AG129" i="26"/>
  <c r="W129" i="26"/>
  <c r="AE129" i="26"/>
  <c r="AN129" i="26"/>
  <c r="AM129" i="26"/>
  <c r="AK129" i="26"/>
  <c r="R129" i="26"/>
  <c r="T129" i="26"/>
  <c r="M129" i="26"/>
  <c r="N129" i="26"/>
  <c r="O129" i="26"/>
  <c r="S129" i="26"/>
  <c r="U129" i="26"/>
  <c r="Q129" i="26"/>
  <c r="P129" i="26"/>
  <c r="AP11" i="26"/>
  <c r="AK11" i="26" s="1"/>
  <c r="Z11" i="26"/>
  <c r="AB11" i="26"/>
  <c r="W11" i="26"/>
  <c r="AE11" i="26"/>
  <c r="AM11" i="26"/>
  <c r="Y11" i="26"/>
  <c r="AO11" i="26"/>
  <c r="AJ11" i="26"/>
  <c r="AG11" i="26"/>
  <c r="AC11" i="26"/>
  <c r="AA11" i="26"/>
  <c r="AH11" i="26"/>
  <c r="AF11" i="26"/>
  <c r="AL11" i="26"/>
  <c r="N11" i="26"/>
  <c r="R11" i="26"/>
  <c r="O11" i="26"/>
  <c r="Q11" i="26"/>
  <c r="S11" i="26"/>
  <c r="U11" i="26"/>
  <c r="P11" i="26"/>
  <c r="M11" i="26"/>
  <c r="T11" i="26"/>
  <c r="AP122" i="26"/>
  <c r="AD122" i="26" s="1"/>
  <c r="AE122" i="26"/>
  <c r="AM122" i="26"/>
  <c r="AN122" i="26"/>
  <c r="AF122" i="26"/>
  <c r="T122" i="26"/>
  <c r="M122" i="26"/>
  <c r="S122" i="26"/>
  <c r="Q122" i="26"/>
  <c r="R122" i="26"/>
  <c r="P122" i="26"/>
  <c r="U122" i="26"/>
  <c r="O122" i="26"/>
  <c r="N122" i="26"/>
  <c r="AP108" i="26"/>
  <c r="AC108" i="26" s="1"/>
  <c r="W108" i="26"/>
  <c r="AN108" i="26"/>
  <c r="AG108" i="26"/>
  <c r="AA108" i="26"/>
  <c r="Z108" i="26"/>
  <c r="AE108" i="26"/>
  <c r="X108" i="26"/>
  <c r="AD108" i="26"/>
  <c r="AH108" i="26"/>
  <c r="R108" i="26"/>
  <c r="Q108" i="26"/>
  <c r="O108" i="26"/>
  <c r="S108" i="26"/>
  <c r="M108" i="26"/>
  <c r="U108" i="26"/>
  <c r="P108" i="26"/>
  <c r="T108" i="26"/>
  <c r="N108" i="26"/>
  <c r="AP75" i="26"/>
  <c r="AC75" i="26"/>
  <c r="AF75" i="26"/>
  <c r="W75" i="26"/>
  <c r="Y75" i="26"/>
  <c r="AD75" i="26"/>
  <c r="AE75" i="26"/>
  <c r="Z75" i="26"/>
  <c r="AM75" i="26"/>
  <c r="AJ75" i="26"/>
  <c r="AH75" i="26"/>
  <c r="AN75" i="26"/>
  <c r="X75" i="26"/>
  <c r="AA75" i="26"/>
  <c r="AI75" i="26"/>
  <c r="AG75" i="26"/>
  <c r="AK75" i="26"/>
  <c r="AL75" i="26"/>
  <c r="AO75" i="26"/>
  <c r="AB75" i="26"/>
  <c r="N75" i="26"/>
  <c r="M75" i="26"/>
  <c r="Q75" i="26"/>
  <c r="T75" i="26"/>
  <c r="S75" i="26"/>
  <c r="O75" i="26"/>
  <c r="P75" i="26"/>
  <c r="R75" i="26"/>
  <c r="U75" i="26"/>
  <c r="AP137" i="26"/>
  <c r="AF137" i="26" s="1"/>
  <c r="AM137" i="26"/>
  <c r="AB137" i="26"/>
  <c r="AK137" i="26"/>
  <c r="AL137" i="26"/>
  <c r="AD137" i="26"/>
  <c r="AI137" i="26"/>
  <c r="W137" i="26"/>
  <c r="AC137" i="26"/>
  <c r="Y137" i="26"/>
  <c r="AN137" i="26"/>
  <c r="Z137" i="26"/>
  <c r="AO137" i="26"/>
  <c r="AG137" i="26"/>
  <c r="AJ137" i="26"/>
  <c r="U137" i="26"/>
  <c r="M137" i="26"/>
  <c r="O137" i="26"/>
  <c r="S137" i="26"/>
  <c r="P137" i="26"/>
  <c r="Q137" i="26"/>
  <c r="T137" i="26"/>
  <c r="N137" i="26"/>
  <c r="R137" i="26"/>
  <c r="AP153" i="26"/>
  <c r="AO153" i="26" s="1"/>
  <c r="X153" i="26"/>
  <c r="AB153" i="26"/>
  <c r="AE153" i="26"/>
  <c r="AK153" i="26"/>
  <c r="T153" i="26"/>
  <c r="P153" i="26"/>
  <c r="Q153" i="26"/>
  <c r="M153" i="26"/>
  <c r="N153" i="26"/>
  <c r="U153" i="26"/>
  <c r="O153" i="26"/>
  <c r="R153" i="26"/>
  <c r="S153" i="26"/>
  <c r="AP69" i="26"/>
  <c r="AA69" i="26" s="1"/>
  <c r="AL69" i="26"/>
  <c r="AB69" i="26"/>
  <c r="AJ69" i="26"/>
  <c r="Y69" i="26"/>
  <c r="AI69" i="26"/>
  <c r="X69" i="26"/>
  <c r="AH69" i="26"/>
  <c r="AE69" i="26"/>
  <c r="AG69" i="26"/>
  <c r="T69" i="26"/>
  <c r="P69" i="26"/>
  <c r="S69" i="26"/>
  <c r="U69" i="26"/>
  <c r="Q69" i="26"/>
  <c r="N69" i="26"/>
  <c r="R69" i="26"/>
  <c r="O69" i="26"/>
  <c r="M69" i="26"/>
  <c r="AP131" i="26"/>
  <c r="AG131" i="26"/>
  <c r="AM131" i="26"/>
  <c r="AA131" i="26"/>
  <c r="AF131" i="26"/>
  <c r="AI131" i="26"/>
  <c r="AJ131" i="26"/>
  <c r="AH131" i="26"/>
  <c r="AE131" i="26"/>
  <c r="AB131" i="26"/>
  <c r="Y131" i="26"/>
  <c r="X131" i="26"/>
  <c r="AC131" i="26"/>
  <c r="Z131" i="26"/>
  <c r="AL131" i="26"/>
  <c r="AO131" i="26"/>
  <c r="W131" i="26"/>
  <c r="AD131" i="26"/>
  <c r="AK131" i="26"/>
  <c r="AN131" i="26"/>
  <c r="M131" i="26"/>
  <c r="O131" i="26"/>
  <c r="R131" i="26"/>
  <c r="Q131" i="26"/>
  <c r="U131" i="26"/>
  <c r="P131" i="26"/>
  <c r="N131" i="26"/>
  <c r="T131" i="26"/>
  <c r="S131" i="26"/>
  <c r="AP112" i="26"/>
  <c r="AD112" i="26" s="1"/>
  <c r="AK112" i="26"/>
  <c r="Z112" i="26"/>
  <c r="AI112" i="26"/>
  <c r="AE112" i="26"/>
  <c r="AO112" i="26"/>
  <c r="AF112" i="26"/>
  <c r="AB112" i="26"/>
  <c r="AC112" i="26"/>
  <c r="Y112" i="26"/>
  <c r="AL112" i="26"/>
  <c r="AM112" i="26"/>
  <c r="AJ112" i="26"/>
  <c r="AN112" i="26"/>
  <c r="AH112" i="26"/>
  <c r="U112" i="26"/>
  <c r="P112" i="26"/>
  <c r="M112" i="26"/>
  <c r="Q112" i="26"/>
  <c r="S112" i="26"/>
  <c r="O112" i="26"/>
  <c r="T112" i="26"/>
  <c r="N112" i="26"/>
  <c r="R112" i="26"/>
  <c r="AD9" i="26"/>
  <c r="AP9" i="26"/>
  <c r="AK9" i="26" s="1"/>
  <c r="AJ9" i="26"/>
  <c r="AN9" i="26"/>
  <c r="Z9" i="26"/>
  <c r="AO9" i="26"/>
  <c r="AF9" i="26"/>
  <c r="Y9" i="26"/>
  <c r="AA9" i="26"/>
  <c r="AB9" i="26"/>
  <c r="M9" i="26"/>
  <c r="T9" i="26"/>
  <c r="Q9" i="26"/>
  <c r="N9" i="26"/>
  <c r="U9" i="26"/>
  <c r="S9" i="26"/>
  <c r="P9" i="26"/>
  <c r="O9" i="26"/>
  <c r="R9" i="26"/>
  <c r="AJ170" i="26"/>
  <c r="AP170" i="26"/>
  <c r="AO170" i="26"/>
  <c r="AK170" i="26"/>
  <c r="AC170" i="26"/>
  <c r="AE170" i="26"/>
  <c r="W170" i="26"/>
  <c r="AA170" i="26"/>
  <c r="Z170" i="26"/>
  <c r="AF170" i="26"/>
  <c r="AH170" i="26"/>
  <c r="AG170" i="26"/>
  <c r="AD170" i="26"/>
  <c r="AM170" i="26"/>
  <c r="AI170" i="26"/>
  <c r="Y170" i="26"/>
  <c r="AN170" i="26"/>
  <c r="AB170" i="26"/>
  <c r="X170" i="26"/>
  <c r="AL170" i="26"/>
  <c r="T170" i="26"/>
  <c r="M170" i="26"/>
  <c r="U170" i="26"/>
  <c r="N170" i="26"/>
  <c r="Q170" i="26"/>
  <c r="P170" i="26"/>
  <c r="O170" i="26"/>
  <c r="R170" i="26"/>
  <c r="S170" i="26"/>
  <c r="AP154" i="26"/>
  <c r="AF154" i="26"/>
  <c r="Y154" i="26"/>
  <c r="AO154" i="26"/>
  <c r="AJ154" i="26"/>
  <c r="AG154" i="26"/>
  <c r="AC154" i="26"/>
  <c r="AB154" i="26"/>
  <c r="AN154" i="26"/>
  <c r="W154" i="26"/>
  <c r="Z154" i="26"/>
  <c r="AD154" i="26"/>
  <c r="AA154" i="26"/>
  <c r="AE154" i="26"/>
  <c r="AL154" i="26"/>
  <c r="AH154" i="26"/>
  <c r="AI154" i="26"/>
  <c r="AK154" i="26"/>
  <c r="X154" i="26"/>
  <c r="AM154" i="26"/>
  <c r="Q154" i="26"/>
  <c r="R154" i="26"/>
  <c r="T154" i="26"/>
  <c r="U154" i="26"/>
  <c r="N154" i="26"/>
  <c r="O154" i="26"/>
  <c r="S154" i="26"/>
  <c r="M154" i="26"/>
  <c r="P154" i="26"/>
  <c r="AP65" i="26"/>
  <c r="AM65" i="26" s="1"/>
  <c r="AC65" i="26"/>
  <c r="AE65" i="26"/>
  <c r="AG65" i="26"/>
  <c r="Y65" i="26"/>
  <c r="AB65" i="26"/>
  <c r="AI65" i="26"/>
  <c r="AK65" i="26"/>
  <c r="AO65" i="26"/>
  <c r="W65" i="26"/>
  <c r="AF65" i="26"/>
  <c r="X65" i="26"/>
  <c r="AL65" i="26"/>
  <c r="AN65" i="26"/>
  <c r="AD65" i="26"/>
  <c r="U65" i="26"/>
  <c r="S65" i="26"/>
  <c r="O65" i="26"/>
  <c r="N65" i="26"/>
  <c r="R65" i="26"/>
  <c r="P65" i="26"/>
  <c r="T65" i="26"/>
  <c r="M65" i="26"/>
  <c r="Q65" i="26"/>
  <c r="AP39" i="26"/>
  <c r="AN39" i="26" s="1"/>
  <c r="AJ39" i="26"/>
  <c r="AK39" i="26"/>
  <c r="AC39" i="26"/>
  <c r="AG39" i="26"/>
  <c r="O39" i="26"/>
  <c r="M39" i="26"/>
  <c r="U39" i="26"/>
  <c r="S39" i="26"/>
  <c r="P39" i="26"/>
  <c r="T39" i="26"/>
  <c r="Q39" i="26"/>
  <c r="N39" i="26"/>
  <c r="R39" i="26"/>
  <c r="AN32" i="26"/>
  <c r="AP32" i="26"/>
  <c r="AJ32" i="26"/>
  <c r="AO32" i="26"/>
  <c r="Z32" i="26"/>
  <c r="AB32" i="26"/>
  <c r="AF32" i="26"/>
  <c r="X32" i="26"/>
  <c r="AK32" i="26"/>
  <c r="AG32" i="26"/>
  <c r="AH32" i="26"/>
  <c r="AI32" i="26"/>
  <c r="AL32" i="26"/>
  <c r="Y32" i="26"/>
  <c r="AE32" i="26"/>
  <c r="AD32" i="26"/>
  <c r="AA32" i="26"/>
  <c r="AM32" i="26"/>
  <c r="W32" i="26"/>
  <c r="AC32" i="26"/>
  <c r="T32" i="26"/>
  <c r="S32" i="26"/>
  <c r="N32" i="26"/>
  <c r="U32" i="26"/>
  <c r="P32" i="26"/>
  <c r="R32" i="26"/>
  <c r="O32" i="26"/>
  <c r="M32" i="26"/>
  <c r="Q32" i="26"/>
  <c r="AP4" i="26"/>
  <c r="AO4" i="26"/>
  <c r="AE4" i="26"/>
  <c r="W4" i="26"/>
  <c r="AC4" i="26"/>
  <c r="AB4" i="26"/>
  <c r="Y4" i="26"/>
  <c r="X4" i="26"/>
  <c r="AA4" i="26"/>
  <c r="AF4" i="26"/>
  <c r="AN4" i="26"/>
  <c r="Z4" i="26"/>
  <c r="AH4" i="26"/>
  <c r="AL4" i="26"/>
  <c r="AK4" i="26"/>
  <c r="AJ4" i="26"/>
  <c r="AD4" i="26"/>
  <c r="AI4" i="26"/>
  <c r="AG4" i="26"/>
  <c r="AM4" i="26"/>
  <c r="O4" i="26"/>
  <c r="M4" i="26"/>
  <c r="S4" i="26"/>
  <c r="R4" i="26"/>
  <c r="Q4" i="26"/>
  <c r="N4" i="26"/>
  <c r="U4" i="26"/>
  <c r="P4" i="26"/>
  <c r="T4" i="26"/>
  <c r="AP16" i="26"/>
  <c r="AO16" i="26" s="1"/>
  <c r="AF16" i="26"/>
  <c r="AH16" i="26"/>
  <c r="X16" i="26"/>
  <c r="AA16" i="26"/>
  <c r="N16" i="26"/>
  <c r="S16" i="26"/>
  <c r="Q16" i="26"/>
  <c r="U16" i="26"/>
  <c r="T16" i="26"/>
  <c r="P16" i="26"/>
  <c r="O16" i="26"/>
  <c r="M16" i="26"/>
  <c r="R16" i="26"/>
  <c r="Z141" i="26"/>
  <c r="AP141" i="26"/>
  <c r="AO141" i="26" s="1"/>
  <c r="AB141" i="26"/>
  <c r="AA141" i="26"/>
  <c r="AN141" i="26"/>
  <c r="AM141" i="26"/>
  <c r="AH141" i="26"/>
  <c r="X141" i="26"/>
  <c r="AI141" i="26"/>
  <c r="AJ141" i="26"/>
  <c r="N141" i="26"/>
  <c r="T141" i="26"/>
  <c r="U141" i="26"/>
  <c r="R141" i="26"/>
  <c r="S141" i="26"/>
  <c r="P141" i="26"/>
  <c r="Q141" i="26"/>
  <c r="O141" i="26"/>
  <c r="M141" i="26"/>
  <c r="AP40" i="26"/>
  <c r="AL40" i="26" s="1"/>
  <c r="AH40" i="26"/>
  <c r="Y40" i="26"/>
  <c r="AD40" i="26"/>
  <c r="AJ40" i="26"/>
  <c r="W40" i="26"/>
  <c r="AM40" i="26"/>
  <c r="AG40" i="26"/>
  <c r="AK40" i="26"/>
  <c r="AB40" i="26"/>
  <c r="T40" i="26"/>
  <c r="O40" i="26"/>
  <c r="Q40" i="26"/>
  <c r="N40" i="26"/>
  <c r="R40" i="26"/>
  <c r="S40" i="26"/>
  <c r="U40" i="26"/>
  <c r="M40" i="26"/>
  <c r="P40" i="26"/>
  <c r="AP159" i="25"/>
  <c r="AD159" i="25"/>
  <c r="AL159" i="25"/>
  <c r="AK159" i="25"/>
  <c r="Z159" i="25"/>
  <c r="AC159" i="25"/>
  <c r="AA159" i="25"/>
  <c r="AF159" i="25"/>
  <c r="X159" i="25"/>
  <c r="AN159" i="25"/>
  <c r="AO159" i="25"/>
  <c r="AB159" i="25"/>
  <c r="Y159" i="25"/>
  <c r="W159" i="25"/>
  <c r="AJ159" i="25"/>
  <c r="AM159" i="25"/>
  <c r="AH159" i="25"/>
  <c r="AG159" i="25"/>
  <c r="AE159" i="25"/>
  <c r="AI159" i="25"/>
  <c r="P159" i="25"/>
  <c r="M159" i="25"/>
  <c r="S159" i="25"/>
  <c r="T159" i="25"/>
  <c r="U159" i="25"/>
  <c r="Q159" i="25"/>
  <c r="O159" i="25"/>
  <c r="R159" i="25"/>
  <c r="N159" i="25"/>
  <c r="AP62" i="26"/>
  <c r="AM62" i="26" s="1"/>
  <c r="AF62" i="26"/>
  <c r="AE62" i="26"/>
  <c r="AG62" i="26"/>
  <c r="AI62" i="26"/>
  <c r="Z62" i="26"/>
  <c r="AA62" i="26"/>
  <c r="AJ62" i="26"/>
  <c r="Y62" i="26"/>
  <c r="W62" i="26"/>
  <c r="AH62" i="26"/>
  <c r="AD62" i="26"/>
  <c r="AB62" i="26"/>
  <c r="AL62" i="26"/>
  <c r="AC62" i="26"/>
  <c r="O62" i="26"/>
  <c r="Q62" i="26"/>
  <c r="R62" i="26"/>
  <c r="M62" i="26"/>
  <c r="N62" i="26"/>
  <c r="T62" i="26"/>
  <c r="P62" i="26"/>
  <c r="S62" i="26"/>
  <c r="U62" i="26"/>
  <c r="AP91" i="26"/>
  <c r="AF91" i="26" s="1"/>
  <c r="AO91" i="26"/>
  <c r="AL91" i="26"/>
  <c r="AH91" i="26"/>
  <c r="AI91" i="26"/>
  <c r="Q91" i="26"/>
  <c r="M91" i="26"/>
  <c r="N91" i="26"/>
  <c r="O91" i="26"/>
  <c r="T91" i="26"/>
  <c r="U91" i="26"/>
  <c r="R91" i="26"/>
  <c r="S91" i="26"/>
  <c r="P91" i="26"/>
  <c r="AP76" i="26"/>
  <c r="Z76" i="26" s="1"/>
  <c r="W76" i="26"/>
  <c r="AN76" i="26"/>
  <c r="AD76" i="26"/>
  <c r="AK76" i="26"/>
  <c r="X76" i="26"/>
  <c r="AB76" i="26"/>
  <c r="AO76" i="26"/>
  <c r="Y76" i="26"/>
  <c r="AL76" i="26"/>
  <c r="Q76" i="26"/>
  <c r="U76" i="26"/>
  <c r="O76" i="26"/>
  <c r="S76" i="26"/>
  <c r="P76" i="26"/>
  <c r="M76" i="26"/>
  <c r="T76" i="26"/>
  <c r="N76" i="26"/>
  <c r="R76" i="26"/>
  <c r="AP118" i="26"/>
  <c r="AA118" i="26" s="1"/>
  <c r="W118" i="26"/>
  <c r="AF118" i="26"/>
  <c r="AH118" i="26"/>
  <c r="AE118" i="26"/>
  <c r="Z118" i="26"/>
  <c r="AO118" i="26"/>
  <c r="AD118" i="26"/>
  <c r="AC118" i="26"/>
  <c r="AN118" i="26"/>
  <c r="AJ118" i="26"/>
  <c r="AK118" i="26"/>
  <c r="AI118" i="26"/>
  <c r="AM118" i="26"/>
  <c r="AL118" i="26"/>
  <c r="N118" i="26"/>
  <c r="S118" i="26"/>
  <c r="O118" i="26"/>
  <c r="Q118" i="26"/>
  <c r="R118" i="26"/>
  <c r="T118" i="26"/>
  <c r="U118" i="26"/>
  <c r="M118" i="26"/>
  <c r="P118" i="26"/>
  <c r="AP53" i="26"/>
  <c r="AL53" i="26" s="1"/>
  <c r="AD53" i="26"/>
  <c r="AI53" i="26"/>
  <c r="AB53" i="26"/>
  <c r="AH53" i="26"/>
  <c r="W53" i="26"/>
  <c r="AM53" i="26"/>
  <c r="AK53" i="26"/>
  <c r="AO53" i="26"/>
  <c r="AJ53" i="26"/>
  <c r="AA53" i="26"/>
  <c r="Y53" i="26"/>
  <c r="AG53" i="26"/>
  <c r="X53" i="26"/>
  <c r="AE53" i="26"/>
  <c r="S53" i="26"/>
  <c r="U53" i="26"/>
  <c r="Q53" i="26"/>
  <c r="T53" i="26"/>
  <c r="N53" i="26"/>
  <c r="O53" i="26"/>
  <c r="P53" i="26"/>
  <c r="R53" i="26"/>
  <c r="M53" i="26"/>
  <c r="AP147" i="26"/>
  <c r="X147" i="26" s="1"/>
  <c r="AA147" i="26"/>
  <c r="AF147" i="26"/>
  <c r="AC147" i="26"/>
  <c r="Y147" i="26"/>
  <c r="R147" i="26"/>
  <c r="Q147" i="26"/>
  <c r="S147" i="26"/>
  <c r="T147" i="26"/>
  <c r="N147" i="26"/>
  <c r="P147" i="26"/>
  <c r="O147" i="26"/>
  <c r="M147" i="26"/>
  <c r="U147" i="26"/>
  <c r="AH173" i="26"/>
  <c r="AP173" i="26"/>
  <c r="AG173" i="26"/>
  <c r="AA173" i="26"/>
  <c r="AB173" i="26"/>
  <c r="AF173" i="26"/>
  <c r="AI173" i="26"/>
  <c r="AK173" i="26"/>
  <c r="AD173" i="26"/>
  <c r="AO173" i="26"/>
  <c r="AJ173" i="26"/>
  <c r="X173" i="26"/>
  <c r="Z173" i="26"/>
  <c r="AE173" i="26"/>
  <c r="AM173" i="26"/>
  <c r="AC173" i="26"/>
  <c r="AN173" i="26"/>
  <c r="AL173" i="26"/>
  <c r="Y173" i="26"/>
  <c r="W173" i="26"/>
  <c r="Q173" i="26"/>
  <c r="P173" i="26"/>
  <c r="M173" i="26"/>
  <c r="O173" i="26"/>
  <c r="N173" i="26"/>
  <c r="U173" i="26"/>
  <c r="R173" i="26"/>
  <c r="T173" i="26"/>
  <c r="S173" i="26"/>
  <c r="AP22" i="26"/>
  <c r="AM22" i="26"/>
  <c r="AJ22" i="26"/>
  <c r="AA22" i="26"/>
  <c r="AC22" i="26"/>
  <c r="AF22" i="26"/>
  <c r="W22" i="26"/>
  <c r="AL22" i="26"/>
  <c r="AN22" i="26"/>
  <c r="AG22" i="26"/>
  <c r="AI22" i="26"/>
  <c r="AE22" i="26"/>
  <c r="AK22" i="26"/>
  <c r="AB22" i="26"/>
  <c r="Z22" i="26"/>
  <c r="AH22" i="26"/>
  <c r="X22" i="26"/>
  <c r="Y22" i="26"/>
  <c r="AD22" i="26"/>
  <c r="AO22" i="26"/>
  <c r="N22" i="26"/>
  <c r="Q22" i="26"/>
  <c r="U22" i="26"/>
  <c r="T22" i="26"/>
  <c r="M22" i="26"/>
  <c r="S22" i="26"/>
  <c r="P22" i="26"/>
  <c r="R22" i="26"/>
  <c r="O22" i="26"/>
  <c r="AP125" i="26"/>
  <c r="AN125" i="26" s="1"/>
  <c r="AA125" i="26"/>
  <c r="AL125" i="26"/>
  <c r="X125" i="26"/>
  <c r="W125" i="26"/>
  <c r="AB125" i="26"/>
  <c r="AM125" i="26"/>
  <c r="AH125" i="26"/>
  <c r="AI125" i="26"/>
  <c r="Z125" i="26"/>
  <c r="AF125" i="26"/>
  <c r="AE125" i="26"/>
  <c r="AC125" i="26"/>
  <c r="AO125" i="26"/>
  <c r="AD125" i="26"/>
  <c r="P125" i="26"/>
  <c r="R125" i="26"/>
  <c r="O125" i="26"/>
  <c r="U125" i="26"/>
  <c r="T125" i="26"/>
  <c r="N125" i="26"/>
  <c r="S125" i="26"/>
  <c r="M125" i="26"/>
  <c r="Q125" i="26"/>
  <c r="AP133" i="26"/>
  <c r="Z133" i="26" s="1"/>
  <c r="AO133" i="26"/>
  <c r="Y133" i="26"/>
  <c r="AM133" i="26"/>
  <c r="AG133" i="26"/>
  <c r="R133" i="26"/>
  <c r="O133" i="26"/>
  <c r="Q133" i="26"/>
  <c r="M133" i="26"/>
  <c r="U133" i="26"/>
  <c r="N133" i="26"/>
  <c r="T133" i="26"/>
  <c r="S133" i="26"/>
  <c r="P133" i="26"/>
  <c r="AP48" i="26"/>
  <c r="AN48" i="26" s="1"/>
  <c r="Z48" i="26"/>
  <c r="AO48" i="26"/>
  <c r="W48" i="26"/>
  <c r="AI48" i="26"/>
  <c r="AC48" i="26"/>
  <c r="AJ48" i="26"/>
  <c r="AM48" i="26"/>
  <c r="X48" i="26"/>
  <c r="AG48" i="26"/>
  <c r="T48" i="26"/>
  <c r="S48" i="26"/>
  <c r="M48" i="26"/>
  <c r="U48" i="26"/>
  <c r="Q48" i="26"/>
  <c r="O48" i="26"/>
  <c r="R48" i="26"/>
  <c r="N48" i="26"/>
  <c r="P48" i="26"/>
  <c r="N56" i="65"/>
  <c r="U56" i="65"/>
  <c r="Q56" i="65"/>
  <c r="S56" i="65"/>
  <c r="O56" i="65"/>
  <c r="P56" i="65"/>
  <c r="M56" i="65"/>
  <c r="T56" i="65"/>
  <c r="R56" i="65"/>
  <c r="F56" i="65"/>
  <c r="G56" i="65"/>
  <c r="J56" i="65"/>
  <c r="D56" i="65"/>
  <c r="E56" i="65"/>
  <c r="K56" i="65"/>
  <c r="H56" i="65"/>
  <c r="I56" i="65"/>
  <c r="C56" i="65"/>
  <c r="M67" i="65"/>
  <c r="R67" i="65"/>
  <c r="U67" i="65"/>
  <c r="Q67" i="65"/>
  <c r="T67" i="65"/>
  <c r="P67" i="65"/>
  <c r="O67" i="65"/>
  <c r="N67" i="65"/>
  <c r="S67" i="65"/>
  <c r="J67" i="65"/>
  <c r="E67" i="65"/>
  <c r="D67" i="65"/>
  <c r="F67" i="65"/>
  <c r="K67" i="65"/>
  <c r="H67" i="65"/>
  <c r="G67" i="65"/>
  <c r="I67" i="65"/>
  <c r="C67" i="65"/>
  <c r="Q51" i="65"/>
  <c r="R51" i="65"/>
  <c r="N51" i="65"/>
  <c r="U51" i="65"/>
  <c r="P51" i="65"/>
  <c r="T51" i="65"/>
  <c r="O51" i="65"/>
  <c r="M51" i="65"/>
  <c r="S51" i="65"/>
  <c r="F51" i="65"/>
  <c r="C51" i="65"/>
  <c r="D51" i="65"/>
  <c r="G51" i="65"/>
  <c r="H51" i="65"/>
  <c r="J51" i="65"/>
  <c r="I51" i="65"/>
  <c r="E51" i="65"/>
  <c r="K51" i="65"/>
  <c r="P157" i="65"/>
  <c r="U157" i="65"/>
  <c r="S157" i="65"/>
  <c r="N157" i="65"/>
  <c r="O157" i="65"/>
  <c r="Q157" i="65"/>
  <c r="M157" i="65"/>
  <c r="R157" i="65"/>
  <c r="T157" i="65"/>
  <c r="J157" i="65"/>
  <c r="F157" i="65"/>
  <c r="G157" i="65"/>
  <c r="E157" i="65"/>
  <c r="K157" i="65"/>
  <c r="C157" i="65"/>
  <c r="H157" i="65"/>
  <c r="D157" i="65"/>
  <c r="I157" i="65"/>
  <c r="Q119" i="65"/>
  <c r="R119" i="65"/>
  <c r="U119" i="65"/>
  <c r="T119" i="65"/>
  <c r="P119" i="65"/>
  <c r="S119" i="65"/>
  <c r="N119" i="65"/>
  <c r="O119" i="65"/>
  <c r="M119" i="65"/>
  <c r="H119" i="65"/>
  <c r="I119" i="65"/>
  <c r="E119" i="65"/>
  <c r="G119" i="65"/>
  <c r="J119" i="65"/>
  <c r="K119" i="65"/>
  <c r="D119" i="65"/>
  <c r="F119" i="65"/>
  <c r="C119" i="65"/>
  <c r="O15" i="65"/>
  <c r="S15" i="65"/>
  <c r="U15" i="65"/>
  <c r="P15" i="65"/>
  <c r="M15" i="65"/>
  <c r="N15" i="65"/>
  <c r="T15" i="65"/>
  <c r="R15" i="65"/>
  <c r="Q15" i="65"/>
  <c r="E15" i="65"/>
  <c r="J15" i="65"/>
  <c r="D15" i="65"/>
  <c r="F15" i="65"/>
  <c r="H15" i="65"/>
  <c r="K15" i="65"/>
  <c r="I15" i="65"/>
  <c r="C15" i="65"/>
  <c r="G15" i="65"/>
  <c r="U176" i="65"/>
  <c r="Q176" i="65"/>
  <c r="T176" i="65"/>
  <c r="O176" i="65"/>
  <c r="M176" i="65"/>
  <c r="P176" i="65"/>
  <c r="N176" i="65"/>
  <c r="S176" i="65"/>
  <c r="R176" i="65"/>
  <c r="H176" i="65"/>
  <c r="D176" i="65"/>
  <c r="J176" i="65"/>
  <c r="F176" i="65"/>
  <c r="E176" i="65"/>
  <c r="I176" i="65"/>
  <c r="K176" i="65"/>
  <c r="C176" i="65"/>
  <c r="G176" i="65"/>
  <c r="O126" i="65"/>
  <c r="N126" i="65"/>
  <c r="M126" i="65"/>
  <c r="Q126" i="65"/>
  <c r="T126" i="65"/>
  <c r="R126" i="65"/>
  <c r="U126" i="65"/>
  <c r="S126" i="65"/>
  <c r="P126" i="65"/>
  <c r="J126" i="65"/>
  <c r="E126" i="65"/>
  <c r="K126" i="65"/>
  <c r="G126" i="65"/>
  <c r="C126" i="65"/>
  <c r="H126" i="65"/>
  <c r="D126" i="65"/>
  <c r="I126" i="65"/>
  <c r="F126" i="65"/>
  <c r="U69" i="65"/>
  <c r="S69" i="65"/>
  <c r="O69" i="65"/>
  <c r="Q69" i="65"/>
  <c r="T69" i="65"/>
  <c r="R69" i="65"/>
  <c r="M69" i="65"/>
  <c r="P69" i="65"/>
  <c r="N69" i="65"/>
  <c r="G69" i="65"/>
  <c r="C69" i="65"/>
  <c r="H69" i="65"/>
  <c r="F69" i="65"/>
  <c r="K69" i="65"/>
  <c r="I69" i="65"/>
  <c r="J69" i="65"/>
  <c r="D69" i="65"/>
  <c r="E69" i="65"/>
  <c r="U73" i="65"/>
  <c r="O73" i="65"/>
  <c r="N73" i="65"/>
  <c r="Q73" i="65"/>
  <c r="M73" i="65"/>
  <c r="P73" i="65"/>
  <c r="S73" i="65"/>
  <c r="T73" i="65"/>
  <c r="R73" i="65"/>
  <c r="C73" i="65"/>
  <c r="I73" i="65"/>
  <c r="J73" i="65"/>
  <c r="E73" i="65"/>
  <c r="D73" i="65"/>
  <c r="K73" i="65"/>
  <c r="G73" i="65"/>
  <c r="H73" i="65"/>
  <c r="F73" i="65"/>
  <c r="S38" i="65"/>
  <c r="U38" i="65"/>
  <c r="T38" i="65"/>
  <c r="N38" i="65"/>
  <c r="M38" i="65"/>
  <c r="O38" i="65"/>
  <c r="Q38" i="65"/>
  <c r="P38" i="65"/>
  <c r="R38" i="65"/>
  <c r="D38" i="65"/>
  <c r="F38" i="65"/>
  <c r="G38" i="65"/>
  <c r="C38" i="65"/>
  <c r="K38" i="65"/>
  <c r="E38" i="65"/>
  <c r="H38" i="65"/>
  <c r="J38" i="65"/>
  <c r="I38" i="65"/>
  <c r="N87" i="65"/>
  <c r="O87" i="65"/>
  <c r="P87" i="65"/>
  <c r="M87" i="65"/>
  <c r="U87" i="65"/>
  <c r="Q87" i="65"/>
  <c r="R87" i="65"/>
  <c r="S87" i="65"/>
  <c r="T87" i="65"/>
  <c r="H87" i="65"/>
  <c r="K87" i="65"/>
  <c r="C87" i="65"/>
  <c r="E87" i="65"/>
  <c r="J87" i="65"/>
  <c r="G87" i="65"/>
  <c r="D87" i="65"/>
  <c r="F87" i="65"/>
  <c r="I87" i="65"/>
  <c r="R146" i="65"/>
  <c r="O146" i="65"/>
  <c r="U146" i="65"/>
  <c r="M146" i="65"/>
  <c r="P146" i="65"/>
  <c r="T146" i="65"/>
  <c r="Q146" i="65"/>
  <c r="N146" i="65"/>
  <c r="S146" i="65"/>
  <c r="G146" i="65"/>
  <c r="H146" i="65"/>
  <c r="C146" i="65"/>
  <c r="F146" i="65"/>
  <c r="J146" i="65"/>
  <c r="I146" i="65"/>
  <c r="E146" i="65"/>
  <c r="D146" i="65"/>
  <c r="K146" i="65"/>
  <c r="S94" i="65"/>
  <c r="O94" i="65"/>
  <c r="R94" i="65"/>
  <c r="M94" i="65"/>
  <c r="P94" i="65"/>
  <c r="Q94" i="65"/>
  <c r="U94" i="65"/>
  <c r="N94" i="65"/>
  <c r="T94" i="65"/>
  <c r="C94" i="65"/>
  <c r="J94" i="65"/>
  <c r="G94" i="65"/>
  <c r="H94" i="65"/>
  <c r="F94" i="65"/>
  <c r="E94" i="65"/>
  <c r="I94" i="65"/>
  <c r="D94" i="65"/>
  <c r="K94" i="65"/>
  <c r="Q83" i="65"/>
  <c r="N83" i="65"/>
  <c r="P83" i="65"/>
  <c r="O83" i="65"/>
  <c r="R83" i="65"/>
  <c r="U83" i="65"/>
  <c r="T83" i="65"/>
  <c r="S83" i="65"/>
  <c r="M83" i="65"/>
  <c r="G83" i="65"/>
  <c r="D83" i="65"/>
  <c r="E83" i="65"/>
  <c r="J83" i="65"/>
  <c r="H83" i="65"/>
  <c r="F83" i="65"/>
  <c r="C83" i="65"/>
  <c r="K83" i="65"/>
  <c r="I83" i="65"/>
  <c r="N4" i="65"/>
  <c r="U4" i="65"/>
  <c r="O4" i="65"/>
  <c r="S4" i="65"/>
  <c r="R4" i="65"/>
  <c r="P4" i="65"/>
  <c r="M4" i="65"/>
  <c r="Q4" i="65"/>
  <c r="T4" i="65"/>
  <c r="H4" i="65"/>
  <c r="J4" i="65"/>
  <c r="G4" i="65"/>
  <c r="I4" i="65"/>
  <c r="D4" i="65"/>
  <c r="E4" i="65"/>
  <c r="C4" i="65"/>
  <c r="F4" i="65"/>
  <c r="K4" i="65"/>
  <c r="U107" i="65"/>
  <c r="S107" i="65"/>
  <c r="O107" i="65"/>
  <c r="P107" i="65"/>
  <c r="T107" i="65"/>
  <c r="N107" i="65"/>
  <c r="R107" i="65"/>
  <c r="Q107" i="65"/>
  <c r="M107" i="65"/>
  <c r="J107" i="65"/>
  <c r="F107" i="65"/>
  <c r="I107" i="65"/>
  <c r="K107" i="65"/>
  <c r="E107" i="65"/>
  <c r="C107" i="65"/>
  <c r="D107" i="65"/>
  <c r="G107" i="65"/>
  <c r="H107" i="65"/>
  <c r="O124" i="65"/>
  <c r="T124" i="65"/>
  <c r="M124" i="65"/>
  <c r="P124" i="65"/>
  <c r="S124" i="65"/>
  <c r="R124" i="65"/>
  <c r="N124" i="65"/>
  <c r="U124" i="65"/>
  <c r="Q124" i="65"/>
  <c r="E124" i="65"/>
  <c r="F124" i="65"/>
  <c r="K124" i="65"/>
  <c r="C124" i="65"/>
  <c r="H124" i="65"/>
  <c r="J124" i="65"/>
  <c r="D124" i="65"/>
  <c r="I124" i="65"/>
  <c r="G124" i="65"/>
  <c r="S113" i="65"/>
  <c r="O113" i="65"/>
  <c r="U113" i="65"/>
  <c r="T113" i="65"/>
  <c r="N113" i="65"/>
  <c r="P113" i="65"/>
  <c r="Q113" i="65"/>
  <c r="M113" i="65"/>
  <c r="R113" i="65"/>
  <c r="H113" i="65"/>
  <c r="E113" i="65"/>
  <c r="G113" i="65"/>
  <c r="I113" i="65"/>
  <c r="F113" i="65"/>
  <c r="C113" i="65"/>
  <c r="J113" i="65"/>
  <c r="D113" i="65"/>
  <c r="K113" i="65"/>
  <c r="U151" i="65"/>
  <c r="O151" i="65"/>
  <c r="M151" i="65"/>
  <c r="P151" i="65"/>
  <c r="N151" i="65"/>
  <c r="S151" i="65"/>
  <c r="R151" i="65"/>
  <c r="Q151" i="65"/>
  <c r="T151" i="65"/>
  <c r="C151" i="65"/>
  <c r="E151" i="65"/>
  <c r="I151" i="65"/>
  <c r="D151" i="65"/>
  <c r="K151" i="65"/>
  <c r="G151" i="65"/>
  <c r="H151" i="65"/>
  <c r="F151" i="65"/>
  <c r="J151" i="65"/>
  <c r="O64" i="65"/>
  <c r="Q64" i="65"/>
  <c r="P64" i="65"/>
  <c r="R64" i="65"/>
  <c r="T64" i="65"/>
  <c r="S64" i="65"/>
  <c r="N64" i="65"/>
  <c r="U64" i="65"/>
  <c r="M64" i="65"/>
  <c r="F64" i="65"/>
  <c r="J64" i="65"/>
  <c r="K64" i="65"/>
  <c r="H64" i="65"/>
  <c r="D64" i="65"/>
  <c r="C64" i="65"/>
  <c r="I64" i="65"/>
  <c r="G64" i="65"/>
  <c r="E64" i="65"/>
  <c r="S47" i="65"/>
  <c r="Q47" i="65"/>
  <c r="M47" i="65"/>
  <c r="N47" i="65"/>
  <c r="T47" i="65"/>
  <c r="O47" i="65"/>
  <c r="U47" i="65"/>
  <c r="R47" i="65"/>
  <c r="P47" i="65"/>
  <c r="J47" i="65"/>
  <c r="C47" i="65"/>
  <c r="F47" i="65"/>
  <c r="E47" i="65"/>
  <c r="I47" i="65"/>
  <c r="K47" i="65"/>
  <c r="D47" i="65"/>
  <c r="H47" i="65"/>
  <c r="G47" i="65"/>
  <c r="S161" i="65"/>
  <c r="O161" i="65"/>
  <c r="U161" i="65"/>
  <c r="T161" i="65"/>
  <c r="M161" i="65"/>
  <c r="Q161" i="65"/>
  <c r="R161" i="65"/>
  <c r="P161" i="65"/>
  <c r="N161" i="65"/>
  <c r="C161" i="65"/>
  <c r="I161" i="65"/>
  <c r="J161" i="65"/>
  <c r="G161" i="65"/>
  <c r="D161" i="65"/>
  <c r="K161" i="65"/>
  <c r="E161" i="65"/>
  <c r="F161" i="65"/>
  <c r="H161" i="65"/>
  <c r="U68" i="65"/>
  <c r="S68" i="65"/>
  <c r="O68" i="65"/>
  <c r="Q68" i="65"/>
  <c r="R68" i="65"/>
  <c r="T68" i="65"/>
  <c r="N68" i="65"/>
  <c r="P68" i="65"/>
  <c r="M68" i="65"/>
  <c r="C68" i="65"/>
  <c r="H68" i="65"/>
  <c r="J68" i="65"/>
  <c r="F68" i="65"/>
  <c r="D68" i="65"/>
  <c r="I68" i="65"/>
  <c r="K68" i="65"/>
  <c r="E68" i="65"/>
  <c r="G68" i="65"/>
  <c r="M26" i="65"/>
  <c r="T26" i="65"/>
  <c r="P26" i="65"/>
  <c r="N26" i="65"/>
  <c r="S26" i="65"/>
  <c r="Q26" i="65"/>
  <c r="O26" i="65"/>
  <c r="U26" i="65"/>
  <c r="R26" i="65"/>
  <c r="I26" i="65"/>
  <c r="K26" i="65"/>
  <c r="J26" i="65"/>
  <c r="C26" i="65"/>
  <c r="D26" i="65"/>
  <c r="G26" i="65"/>
  <c r="F26" i="65"/>
  <c r="H26" i="65"/>
  <c r="E26" i="65"/>
  <c r="N77" i="65"/>
  <c r="O77" i="65"/>
  <c r="Q77" i="65"/>
  <c r="M77" i="65"/>
  <c r="R77" i="65"/>
  <c r="T77" i="65"/>
  <c r="P77" i="65"/>
  <c r="S77" i="65"/>
  <c r="U77" i="65"/>
  <c r="F77" i="65"/>
  <c r="D77" i="65"/>
  <c r="C77" i="65"/>
  <c r="I77" i="65"/>
  <c r="J77" i="65"/>
  <c r="G77" i="65"/>
  <c r="K77" i="65"/>
  <c r="E77" i="65"/>
  <c r="H77" i="65"/>
  <c r="P61" i="65"/>
  <c r="U61" i="65"/>
  <c r="Q61" i="65"/>
  <c r="T61" i="65"/>
  <c r="O61" i="65"/>
  <c r="R61" i="65"/>
  <c r="M61" i="65"/>
  <c r="S61" i="65"/>
  <c r="N61" i="65"/>
  <c r="I61" i="65"/>
  <c r="D61" i="65"/>
  <c r="C61" i="65"/>
  <c r="F61" i="65"/>
  <c r="J61" i="65"/>
  <c r="H61" i="65"/>
  <c r="G61" i="65"/>
  <c r="E61" i="65"/>
  <c r="K61" i="65"/>
  <c r="N16" i="65"/>
  <c r="R16" i="65"/>
  <c r="O16" i="65"/>
  <c r="Q16" i="65"/>
  <c r="M16" i="65"/>
  <c r="S16" i="65"/>
  <c r="T16" i="65"/>
  <c r="U16" i="65"/>
  <c r="P16" i="65"/>
  <c r="K16" i="65"/>
  <c r="F16" i="65"/>
  <c r="I16" i="65"/>
  <c r="G16" i="65"/>
  <c r="J16" i="65"/>
  <c r="C16" i="65"/>
  <c r="D16" i="65"/>
  <c r="E16" i="65"/>
  <c r="H16" i="65"/>
  <c r="T74" i="65"/>
  <c r="U74" i="65"/>
  <c r="P74" i="65"/>
  <c r="Q74" i="65"/>
  <c r="M74" i="65"/>
  <c r="S74" i="65"/>
  <c r="O74" i="65"/>
  <c r="N74" i="65"/>
  <c r="R74" i="65"/>
  <c r="F74" i="65"/>
  <c r="E74" i="65"/>
  <c r="G74" i="65"/>
  <c r="K74" i="65"/>
  <c r="D74" i="65"/>
  <c r="H74" i="65"/>
  <c r="C74" i="65"/>
  <c r="J74" i="65"/>
  <c r="I74" i="65"/>
  <c r="R58" i="65"/>
  <c r="N58" i="65"/>
  <c r="S58" i="65"/>
  <c r="O58" i="65"/>
  <c r="U58" i="65"/>
  <c r="T58" i="65"/>
  <c r="M58" i="65"/>
  <c r="P58" i="65"/>
  <c r="Q58" i="65"/>
  <c r="D58" i="65"/>
  <c r="C58" i="65"/>
  <c r="J58" i="65"/>
  <c r="F58" i="65"/>
  <c r="I58" i="65"/>
  <c r="H58" i="65"/>
  <c r="G58" i="65"/>
  <c r="E58" i="65"/>
  <c r="K58" i="65"/>
  <c r="O36" i="65"/>
  <c r="M36" i="65"/>
  <c r="P36" i="65"/>
  <c r="N36" i="65"/>
  <c r="S36" i="65"/>
  <c r="Q36" i="65"/>
  <c r="U36" i="65"/>
  <c r="R36" i="65"/>
  <c r="T36" i="65"/>
  <c r="G36" i="65"/>
  <c r="C36" i="65"/>
  <c r="H36" i="65"/>
  <c r="J36" i="65"/>
  <c r="E36" i="65"/>
  <c r="D36" i="65"/>
  <c r="I36" i="65"/>
  <c r="K36" i="65"/>
  <c r="F36" i="65"/>
  <c r="T103" i="65"/>
  <c r="S103" i="65"/>
  <c r="P103" i="65"/>
  <c r="Q103" i="65"/>
  <c r="M103" i="65"/>
  <c r="N103" i="65"/>
  <c r="R103" i="65"/>
  <c r="U103" i="65"/>
  <c r="O103" i="65"/>
  <c r="E103" i="65"/>
  <c r="F103" i="65"/>
  <c r="I103" i="65"/>
  <c r="K103" i="65"/>
  <c r="H103" i="65"/>
  <c r="C103" i="65"/>
  <c r="J103" i="65"/>
  <c r="G103" i="65"/>
  <c r="D103" i="65"/>
  <c r="T114" i="65"/>
  <c r="S114" i="65"/>
  <c r="P114" i="65"/>
  <c r="U114" i="65"/>
  <c r="N114" i="65"/>
  <c r="Q114" i="65"/>
  <c r="R114" i="65"/>
  <c r="O114" i="65"/>
  <c r="M114" i="65"/>
  <c r="F114" i="65"/>
  <c r="E114" i="65"/>
  <c r="H114" i="65"/>
  <c r="J114" i="65"/>
  <c r="I114" i="65"/>
  <c r="C114" i="65"/>
  <c r="D114" i="65"/>
  <c r="G114" i="65"/>
  <c r="K114" i="65"/>
  <c r="T9" i="65"/>
  <c r="P9" i="65"/>
  <c r="M9" i="65"/>
  <c r="S9" i="65"/>
  <c r="R9" i="65"/>
  <c r="Q9" i="65"/>
  <c r="N9" i="65"/>
  <c r="O9" i="65"/>
  <c r="U9" i="65"/>
  <c r="F9" i="65"/>
  <c r="I9" i="65"/>
  <c r="J9" i="65"/>
  <c r="D9" i="65"/>
  <c r="E9" i="65"/>
  <c r="C9" i="65"/>
  <c r="G9" i="65"/>
  <c r="H9" i="65"/>
  <c r="K9" i="65"/>
  <c r="M143" i="65"/>
  <c r="Q143" i="65"/>
  <c r="O143" i="65"/>
  <c r="U143" i="65"/>
  <c r="P143" i="65"/>
  <c r="T143" i="65"/>
  <c r="S143" i="65"/>
  <c r="N143" i="65"/>
  <c r="R143" i="65"/>
  <c r="E143" i="65"/>
  <c r="H143" i="65"/>
  <c r="K143" i="65"/>
  <c r="F143" i="65"/>
  <c r="J143" i="65"/>
  <c r="C143" i="65"/>
  <c r="D143" i="65"/>
  <c r="G143" i="65"/>
  <c r="I143" i="65"/>
  <c r="N158" i="65"/>
  <c r="T158" i="65"/>
  <c r="O158" i="65"/>
  <c r="S158" i="65"/>
  <c r="Q158" i="65"/>
  <c r="U158" i="65"/>
  <c r="M158" i="65"/>
  <c r="P158" i="65"/>
  <c r="R158" i="65"/>
  <c r="E158" i="65"/>
  <c r="C158" i="65"/>
  <c r="J158" i="65"/>
  <c r="G158" i="65"/>
  <c r="K158" i="65"/>
  <c r="H158" i="65"/>
  <c r="F158" i="65"/>
  <c r="I158" i="65"/>
  <c r="D158" i="65"/>
  <c r="M123" i="65"/>
  <c r="O123" i="65"/>
  <c r="S123" i="65"/>
  <c r="T123" i="65"/>
  <c r="U123" i="65"/>
  <c r="Q123" i="65"/>
  <c r="R123" i="65"/>
  <c r="P123" i="65"/>
  <c r="N123" i="65"/>
  <c r="G123" i="65"/>
  <c r="K123" i="65"/>
  <c r="F123" i="65"/>
  <c r="H123" i="65"/>
  <c r="D123" i="65"/>
  <c r="C123" i="65"/>
  <c r="I123" i="65"/>
  <c r="J123" i="65"/>
  <c r="E123" i="65"/>
  <c r="R175" i="65"/>
  <c r="P175" i="65"/>
  <c r="U175" i="65"/>
  <c r="S175" i="65"/>
  <c r="O175" i="65"/>
  <c r="M175" i="65"/>
  <c r="N175" i="65"/>
  <c r="T175" i="65"/>
  <c r="Q175" i="65"/>
  <c r="C175" i="65"/>
  <c r="D175" i="65"/>
  <c r="I175" i="65"/>
  <c r="K175" i="65"/>
  <c r="H175" i="65"/>
  <c r="G175" i="65"/>
  <c r="F175" i="65"/>
  <c r="E175" i="65"/>
  <c r="J175" i="65"/>
  <c r="R85" i="65"/>
  <c r="P85" i="65"/>
  <c r="O85" i="65"/>
  <c r="T85" i="65"/>
  <c r="U85" i="65"/>
  <c r="S85" i="65"/>
  <c r="Q85" i="65"/>
  <c r="M85" i="65"/>
  <c r="N85" i="65"/>
  <c r="I85" i="65"/>
  <c r="D85" i="65"/>
  <c r="E85" i="65"/>
  <c r="G85" i="65"/>
  <c r="C85" i="65"/>
  <c r="H85" i="65"/>
  <c r="K85" i="65"/>
  <c r="J85" i="65"/>
  <c r="F85" i="65"/>
  <c r="O138" i="65"/>
  <c r="R138" i="65"/>
  <c r="P138" i="65"/>
  <c r="S138" i="65"/>
  <c r="T138" i="65"/>
  <c r="Q138" i="65"/>
  <c r="U138" i="65"/>
  <c r="N138" i="65"/>
  <c r="M138" i="65"/>
  <c r="D138" i="65"/>
  <c r="G138" i="65"/>
  <c r="H138" i="65"/>
  <c r="J138" i="65"/>
  <c r="C138" i="65"/>
  <c r="I138" i="65"/>
  <c r="K138" i="65"/>
  <c r="E138" i="65"/>
  <c r="F138" i="65"/>
  <c r="N43" i="65"/>
  <c r="O43" i="65"/>
  <c r="T43" i="65"/>
  <c r="S43" i="65"/>
  <c r="M43" i="65"/>
  <c r="Q43" i="65"/>
  <c r="R43" i="65"/>
  <c r="U43" i="65"/>
  <c r="P43" i="65"/>
  <c r="G43" i="65"/>
  <c r="E43" i="65"/>
  <c r="H43" i="65"/>
  <c r="K43" i="65"/>
  <c r="F43" i="65"/>
  <c r="J43" i="65"/>
  <c r="I43" i="65"/>
  <c r="C43" i="65"/>
  <c r="D43" i="65"/>
  <c r="R12" i="65"/>
  <c r="U12" i="65"/>
  <c r="P12" i="65"/>
  <c r="Q12" i="65"/>
  <c r="M12" i="65"/>
  <c r="S12" i="65"/>
  <c r="T12" i="65"/>
  <c r="O12" i="65"/>
  <c r="N12" i="65"/>
  <c r="E12" i="65"/>
  <c r="G12" i="65"/>
  <c r="I12" i="65"/>
  <c r="J12" i="65"/>
  <c r="F12" i="65"/>
  <c r="H12" i="65"/>
  <c r="C12" i="65"/>
  <c r="D12" i="65"/>
  <c r="K12" i="65"/>
  <c r="M55" i="65"/>
  <c r="P55" i="65"/>
  <c r="O55" i="65"/>
  <c r="Q55" i="65"/>
  <c r="R55" i="65"/>
  <c r="S55" i="65"/>
  <c r="T55" i="65"/>
  <c r="N55" i="65"/>
  <c r="U55" i="65"/>
  <c r="C55" i="65"/>
  <c r="G55" i="65"/>
  <c r="J55" i="65"/>
  <c r="H55" i="65"/>
  <c r="D55" i="65"/>
  <c r="E55" i="65"/>
  <c r="F55" i="65"/>
  <c r="I55" i="65"/>
  <c r="K55" i="65"/>
  <c r="P76" i="65"/>
  <c r="U76" i="65"/>
  <c r="M76" i="65"/>
  <c r="S76" i="65"/>
  <c r="Q76" i="65"/>
  <c r="R76" i="65"/>
  <c r="O76" i="65"/>
  <c r="N76" i="65"/>
  <c r="T76" i="65"/>
  <c r="E76" i="65"/>
  <c r="F76" i="65"/>
  <c r="D76" i="65"/>
  <c r="C76" i="65"/>
  <c r="G76" i="65"/>
  <c r="K76" i="65"/>
  <c r="H76" i="65"/>
  <c r="J76" i="65"/>
  <c r="I76" i="65"/>
  <c r="AP169" i="26"/>
  <c r="AL169" i="26"/>
  <c r="AO169" i="26"/>
  <c r="Y169" i="26"/>
  <c r="AJ169" i="26"/>
  <c r="AK169" i="26"/>
  <c r="AB169" i="26"/>
  <c r="AH169" i="26"/>
  <c r="AI169" i="26"/>
  <c r="X169" i="26"/>
  <c r="AD169" i="26"/>
  <c r="AG169" i="26"/>
  <c r="AN169" i="26"/>
  <c r="AA169" i="26"/>
  <c r="AC169" i="26"/>
  <c r="W169" i="26"/>
  <c r="AF169" i="26"/>
  <c r="AM169" i="26"/>
  <c r="AE169" i="26"/>
  <c r="Z169" i="26"/>
  <c r="P169" i="26"/>
  <c r="T169" i="26"/>
  <c r="R169" i="26"/>
  <c r="N169" i="26"/>
  <c r="M169" i="26"/>
  <c r="S169" i="26"/>
  <c r="U169" i="26"/>
  <c r="Q169" i="26"/>
  <c r="O169" i="26"/>
  <c r="AP145" i="26"/>
  <c r="AL145" i="26" s="1"/>
  <c r="AF145" i="26"/>
  <c r="AD145" i="26"/>
  <c r="AK145" i="26"/>
  <c r="AE145" i="26"/>
  <c r="U145" i="26"/>
  <c r="S145" i="26"/>
  <c r="O145" i="26"/>
  <c r="M145" i="26"/>
  <c r="Q145" i="26"/>
  <c r="T145" i="26"/>
  <c r="N145" i="26"/>
  <c r="P145" i="26"/>
  <c r="R145" i="26"/>
  <c r="AP26" i="26"/>
  <c r="AO26" i="26" s="1"/>
  <c r="W26" i="26"/>
  <c r="AH26" i="26"/>
  <c r="AM26" i="26"/>
  <c r="AB26" i="26"/>
  <c r="AA26" i="26"/>
  <c r="AD26" i="26"/>
  <c r="AC26" i="26"/>
  <c r="Z26" i="26"/>
  <c r="AN26" i="26"/>
  <c r="P26" i="26"/>
  <c r="T26" i="26"/>
  <c r="O26" i="26"/>
  <c r="Q26" i="26"/>
  <c r="U26" i="26"/>
  <c r="S26" i="26"/>
  <c r="M26" i="26"/>
  <c r="N26" i="26"/>
  <c r="R26" i="26"/>
  <c r="AG167" i="26"/>
  <c r="AP167" i="26"/>
  <c r="AN167" i="26"/>
  <c r="AO167" i="26"/>
  <c r="AJ167" i="26"/>
  <c r="W167" i="26"/>
  <c r="X167" i="26"/>
  <c r="AK167" i="26"/>
  <c r="AF167" i="26"/>
  <c r="Y167" i="26"/>
  <c r="AH167" i="26"/>
  <c r="AA167" i="26"/>
  <c r="AM167" i="26"/>
  <c r="Z167" i="26"/>
  <c r="AB167" i="26"/>
  <c r="AC167" i="26"/>
  <c r="AI167" i="26"/>
  <c r="AD167" i="26"/>
  <c r="AL167" i="26"/>
  <c r="AE167" i="26"/>
  <c r="T167" i="26"/>
  <c r="O167" i="26"/>
  <c r="M167" i="26"/>
  <c r="U167" i="26"/>
  <c r="S167" i="26"/>
  <c r="P167" i="26"/>
  <c r="N167" i="26"/>
  <c r="Q167" i="26"/>
  <c r="R167" i="26"/>
  <c r="AP174" i="26"/>
  <c r="AM174" i="26"/>
  <c r="Y174" i="26"/>
  <c r="Z174" i="26"/>
  <c r="AF174" i="26"/>
  <c r="AL174" i="26"/>
  <c r="AE174" i="26"/>
  <c r="X174" i="26"/>
  <c r="AN174" i="26"/>
  <c r="AC174" i="26"/>
  <c r="AO174" i="26"/>
  <c r="W174" i="26"/>
  <c r="AJ174" i="26"/>
  <c r="AH174" i="26"/>
  <c r="AG174" i="26"/>
  <c r="AB174" i="26"/>
  <c r="AK174" i="26"/>
  <c r="AD174" i="26"/>
  <c r="AI174" i="26"/>
  <c r="AA174" i="26"/>
  <c r="T174" i="26"/>
  <c r="N174" i="26"/>
  <c r="O174" i="26"/>
  <c r="R174" i="26"/>
  <c r="M174" i="26"/>
  <c r="Q174" i="26"/>
  <c r="S174" i="26"/>
  <c r="P174" i="26"/>
  <c r="U174" i="26"/>
  <c r="AI107" i="26"/>
  <c r="AP107" i="26"/>
  <c r="AE107" i="26" s="1"/>
  <c r="AO107" i="26"/>
  <c r="W107" i="26"/>
  <c r="AA107" i="26"/>
  <c r="AH107" i="26"/>
  <c r="X107" i="26"/>
  <c r="AJ107" i="26"/>
  <c r="AD107" i="26"/>
  <c r="AK107" i="26"/>
  <c r="S107" i="26"/>
  <c r="M107" i="26"/>
  <c r="U107" i="26"/>
  <c r="Q107" i="26"/>
  <c r="P107" i="26"/>
  <c r="O107" i="26"/>
  <c r="T107" i="26"/>
  <c r="R107" i="26"/>
  <c r="N107" i="26"/>
  <c r="AP55" i="26"/>
  <c r="AO55" i="26" s="1"/>
  <c r="AM55" i="26"/>
  <c r="Z55" i="26"/>
  <c r="AC55" i="26"/>
  <c r="AE55" i="26"/>
  <c r="AJ55" i="26"/>
  <c r="AL55" i="26"/>
  <c r="W55" i="26"/>
  <c r="AH55" i="26"/>
  <c r="AN55" i="26"/>
  <c r="Q55" i="26"/>
  <c r="T55" i="26"/>
  <c r="U55" i="26"/>
  <c r="P55" i="26"/>
  <c r="M55" i="26"/>
  <c r="S55" i="26"/>
  <c r="R55" i="26"/>
  <c r="O55" i="26"/>
  <c r="N55" i="26"/>
  <c r="AG105" i="25"/>
  <c r="AP105" i="25"/>
  <c r="AL105" i="25"/>
  <c r="Z105" i="25"/>
  <c r="AM105" i="25"/>
  <c r="AN105" i="25"/>
  <c r="AF105" i="25"/>
  <c r="AE105" i="25"/>
  <c r="X105" i="25"/>
  <c r="AI105" i="25"/>
  <c r="AD105" i="25"/>
  <c r="AO105" i="25"/>
  <c r="AB105" i="25"/>
  <c r="AC105" i="25"/>
  <c r="AK105" i="25"/>
  <c r="AH105" i="25"/>
  <c r="AJ105" i="25"/>
  <c r="Y105" i="25"/>
  <c r="W105" i="25"/>
  <c r="AA105" i="25"/>
  <c r="R105" i="25"/>
  <c r="U105" i="25"/>
  <c r="P105" i="25"/>
  <c r="N105" i="25"/>
  <c r="S105" i="25"/>
  <c r="M105" i="25"/>
  <c r="T105" i="25"/>
  <c r="Q105" i="25"/>
  <c r="O105" i="25"/>
  <c r="AP114" i="26"/>
  <c r="AC114" i="26" s="1"/>
  <c r="Y114" i="26"/>
  <c r="AO114" i="26"/>
  <c r="AD114" i="26"/>
  <c r="AF114" i="26"/>
  <c r="S114" i="26"/>
  <c r="R114" i="26"/>
  <c r="Q114" i="26"/>
  <c r="N114" i="26"/>
  <c r="O114" i="26"/>
  <c r="M114" i="26"/>
  <c r="U114" i="26"/>
  <c r="P114" i="26"/>
  <c r="T114" i="26"/>
  <c r="AM171" i="25"/>
  <c r="AP171" i="25"/>
  <c r="AF171" i="25" s="1"/>
  <c r="AC171" i="25"/>
  <c r="AI171" i="25"/>
  <c r="W171" i="25"/>
  <c r="AD171" i="25"/>
  <c r="AO171" i="25"/>
  <c r="AN171" i="25"/>
  <c r="AH171" i="25"/>
  <c r="AL171" i="25"/>
  <c r="U171" i="25"/>
  <c r="T171" i="25"/>
  <c r="S171" i="25"/>
  <c r="Q171" i="25"/>
  <c r="P171" i="25"/>
  <c r="O171" i="25"/>
  <c r="R171" i="25"/>
  <c r="N171" i="25"/>
  <c r="M171" i="25"/>
  <c r="AC38" i="26"/>
  <c r="AP38" i="26"/>
  <c r="AN38" i="26" s="1"/>
  <c r="AD38" i="26"/>
  <c r="Z38" i="26"/>
  <c r="AF38" i="26"/>
  <c r="AM38" i="26"/>
  <c r="X38" i="26"/>
  <c r="AB38" i="26"/>
  <c r="AL38" i="26"/>
  <c r="AJ38" i="26"/>
  <c r="AI38" i="26"/>
  <c r="AE38" i="26"/>
  <c r="AH38" i="26"/>
  <c r="W38" i="26"/>
  <c r="AA38" i="26"/>
  <c r="P38" i="26"/>
  <c r="U38" i="26"/>
  <c r="Q38" i="26"/>
  <c r="T38" i="26"/>
  <c r="R38" i="26"/>
  <c r="M38" i="26"/>
  <c r="O38" i="26"/>
  <c r="N38" i="26"/>
  <c r="S38" i="26"/>
  <c r="AP73" i="26"/>
  <c r="AC73" i="26" s="1"/>
  <c r="AF73" i="26"/>
  <c r="AM73" i="26"/>
  <c r="W73" i="26"/>
  <c r="AJ73" i="26"/>
  <c r="AA73" i="26"/>
  <c r="AN73" i="26"/>
  <c r="AH73" i="26"/>
  <c r="Y73" i="26"/>
  <c r="Z73" i="26"/>
  <c r="AB73" i="26"/>
  <c r="AE73" i="26"/>
  <c r="AG73" i="26"/>
  <c r="X73" i="26"/>
  <c r="AL73" i="26"/>
  <c r="R73" i="26"/>
  <c r="S73" i="26"/>
  <c r="O73" i="26"/>
  <c r="T73" i="26"/>
  <c r="U73" i="26"/>
  <c r="N73" i="26"/>
  <c r="M73" i="26"/>
  <c r="P73" i="26"/>
  <c r="Q73" i="26"/>
  <c r="AP113" i="26"/>
  <c r="AC113" i="26"/>
  <c r="AK113" i="26"/>
  <c r="AE113" i="26"/>
  <c r="AN113" i="26"/>
  <c r="AD113" i="26"/>
  <c r="AL113" i="26"/>
  <c r="W113" i="26"/>
  <c r="AJ113" i="26"/>
  <c r="X113" i="26"/>
  <c r="Z113" i="26"/>
  <c r="AB113" i="26"/>
  <c r="Y113" i="26"/>
  <c r="AI113" i="26"/>
  <c r="AG113" i="26"/>
  <c r="AF113" i="26"/>
  <c r="AM113" i="26"/>
  <c r="AA113" i="26"/>
  <c r="AO113" i="26"/>
  <c r="AH113" i="26"/>
  <c r="O113" i="26"/>
  <c r="P113" i="26"/>
  <c r="T113" i="26"/>
  <c r="R113" i="26"/>
  <c r="M113" i="26"/>
  <c r="U113" i="26"/>
  <c r="S113" i="26"/>
  <c r="Q113" i="26"/>
  <c r="N113" i="26"/>
  <c r="AP89" i="26"/>
  <c r="AB89" i="26" s="1"/>
  <c r="AF89" i="26"/>
  <c r="AK89" i="26"/>
  <c r="X89" i="26"/>
  <c r="AI89" i="26"/>
  <c r="N89" i="26"/>
  <c r="O89" i="26"/>
  <c r="Q89" i="26"/>
  <c r="T89" i="26"/>
  <c r="U89" i="26"/>
  <c r="R89" i="26"/>
  <c r="M89" i="26"/>
  <c r="S89" i="26"/>
  <c r="P89" i="26"/>
  <c r="AP66" i="26"/>
  <c r="AH66" i="26" s="1"/>
  <c r="AO66" i="26"/>
  <c r="X66" i="26"/>
  <c r="AF66" i="26"/>
  <c r="AJ66" i="26"/>
  <c r="AB66" i="26"/>
  <c r="AG66" i="26"/>
  <c r="AL66" i="26"/>
  <c r="AM66" i="26"/>
  <c r="Y66" i="26"/>
  <c r="T66" i="26"/>
  <c r="O66" i="26"/>
  <c r="S66" i="26"/>
  <c r="Q66" i="26"/>
  <c r="U66" i="26"/>
  <c r="N66" i="26"/>
  <c r="M66" i="26"/>
  <c r="P66" i="26"/>
  <c r="R66" i="26"/>
  <c r="AP142" i="26"/>
  <c r="AL142" i="26" s="1"/>
  <c r="AI142" i="26"/>
  <c r="AD142" i="26"/>
  <c r="AF142" i="26"/>
  <c r="X142" i="26"/>
  <c r="AB142" i="26"/>
  <c r="AN142" i="26"/>
  <c r="AK142" i="26"/>
  <c r="AJ142" i="26"/>
  <c r="AH142" i="26"/>
  <c r="W142" i="26"/>
  <c r="Y142" i="26"/>
  <c r="AE142" i="26"/>
  <c r="Z142" i="26"/>
  <c r="AG142" i="26"/>
  <c r="N142" i="26"/>
  <c r="R142" i="26"/>
  <c r="T142" i="26"/>
  <c r="O142" i="26"/>
  <c r="M142" i="26"/>
  <c r="U142" i="26"/>
  <c r="S142" i="26"/>
  <c r="P142" i="26"/>
  <c r="Q142" i="26"/>
  <c r="AP3" i="26"/>
  <c r="AN3" i="26"/>
  <c r="AH3" i="26"/>
  <c r="Y3" i="26"/>
  <c r="AI3" i="26"/>
  <c r="AD3" i="26"/>
  <c r="AM3" i="26"/>
  <c r="AE3" i="26"/>
  <c r="AF3" i="26"/>
  <c r="AG3" i="26"/>
  <c r="AO3" i="26"/>
  <c r="AA3" i="26"/>
  <c r="X3" i="26"/>
  <c r="AC3" i="26"/>
  <c r="AB3" i="26"/>
  <c r="Z3" i="26"/>
  <c r="AK3" i="26"/>
  <c r="W3" i="26"/>
  <c r="AL3" i="26"/>
  <c r="AJ3" i="26"/>
  <c r="S3" i="26"/>
  <c r="R3" i="26"/>
  <c r="O3" i="26"/>
  <c r="M3" i="26"/>
  <c r="U3" i="26"/>
  <c r="P3" i="26"/>
  <c r="Q3" i="26"/>
  <c r="N3" i="26"/>
  <c r="T3" i="26"/>
  <c r="AH57" i="26"/>
  <c r="AP57" i="26"/>
  <c r="AO57" i="26" s="1"/>
  <c r="AG57" i="26"/>
  <c r="AL57" i="26"/>
  <c r="AB57" i="26"/>
  <c r="AD57" i="26"/>
  <c r="Y57" i="26"/>
  <c r="AJ57" i="26"/>
  <c r="AA57" i="26"/>
  <c r="AM57" i="26"/>
  <c r="O57" i="26"/>
  <c r="T57" i="26"/>
  <c r="Q57" i="26"/>
  <c r="S57" i="26"/>
  <c r="N57" i="26"/>
  <c r="M57" i="26"/>
  <c r="R57" i="26"/>
  <c r="P57" i="26"/>
  <c r="U57" i="26"/>
  <c r="AP54" i="26"/>
  <c r="AC54" i="26" s="1"/>
  <c r="X54" i="26"/>
  <c r="AJ54" i="26"/>
  <c r="AN54" i="26"/>
  <c r="AF54" i="26"/>
  <c r="AO54" i="26"/>
  <c r="Z54" i="26"/>
  <c r="AD54" i="26"/>
  <c r="AM54" i="26"/>
  <c r="AL54" i="26"/>
  <c r="Q54" i="26"/>
  <c r="S54" i="26"/>
  <c r="M54" i="26"/>
  <c r="O54" i="26"/>
  <c r="P54" i="26"/>
  <c r="T54" i="26"/>
  <c r="N54" i="26"/>
  <c r="R54" i="26"/>
  <c r="U54" i="26"/>
  <c r="AP139" i="26"/>
  <c r="W139" i="26" s="1"/>
  <c r="AJ139" i="26"/>
  <c r="Y139" i="26"/>
  <c r="AF139" i="26"/>
  <c r="AH139" i="26"/>
  <c r="Z139" i="26"/>
  <c r="AO139" i="26"/>
  <c r="AL139" i="26"/>
  <c r="AK139" i="26"/>
  <c r="AA139" i="26"/>
  <c r="AG139" i="26"/>
  <c r="AC139" i="26"/>
  <c r="X139" i="26"/>
  <c r="AB139" i="26"/>
  <c r="AN139" i="26"/>
  <c r="S139" i="26"/>
  <c r="N139" i="26"/>
  <c r="O139" i="26"/>
  <c r="R139" i="26"/>
  <c r="Q139" i="26"/>
  <c r="U139" i="26"/>
  <c r="P139" i="26"/>
  <c r="M139" i="26"/>
  <c r="T139" i="26"/>
  <c r="AP18" i="26"/>
  <c r="AM18" i="26"/>
  <c r="AH18" i="26"/>
  <c r="Z18" i="26"/>
  <c r="AA18" i="26"/>
  <c r="AJ18" i="26"/>
  <c r="Y18" i="26"/>
  <c r="W18" i="26"/>
  <c r="AE18" i="26"/>
  <c r="AN18" i="26"/>
  <c r="X18" i="26"/>
  <c r="AF18" i="26"/>
  <c r="AL18" i="26"/>
  <c r="AD18" i="26"/>
  <c r="AO18" i="26"/>
  <c r="AI18" i="26"/>
  <c r="AK18" i="26"/>
  <c r="AC18" i="26"/>
  <c r="AB18" i="26"/>
  <c r="AG18" i="26"/>
  <c r="T18" i="26"/>
  <c r="R18" i="26"/>
  <c r="S18" i="26"/>
  <c r="O18" i="26"/>
  <c r="Q18" i="26"/>
  <c r="N18" i="26"/>
  <c r="U18" i="26"/>
  <c r="P18" i="26"/>
  <c r="M18" i="26"/>
  <c r="AP90" i="26"/>
  <c r="AC90" i="26" s="1"/>
  <c r="AM90" i="26"/>
  <c r="AG90" i="26"/>
  <c r="AA90" i="26"/>
  <c r="W90" i="26"/>
  <c r="R90" i="26"/>
  <c r="T90" i="26"/>
  <c r="Q90" i="26"/>
  <c r="N90" i="26"/>
  <c r="M90" i="26"/>
  <c r="U90" i="26"/>
  <c r="P90" i="26"/>
  <c r="O90" i="26"/>
  <c r="S90" i="26"/>
  <c r="AP87" i="26"/>
  <c r="Y87" i="26" s="1"/>
  <c r="AA87" i="26"/>
  <c r="AO87" i="26"/>
  <c r="W87" i="26"/>
  <c r="AN87" i="26"/>
  <c r="AC87" i="26"/>
  <c r="AE87" i="26"/>
  <c r="X87" i="26"/>
  <c r="AK87" i="26"/>
  <c r="AF87" i="26"/>
  <c r="N87" i="26"/>
  <c r="S87" i="26"/>
  <c r="P87" i="26"/>
  <c r="M87" i="26"/>
  <c r="O87" i="26"/>
  <c r="R87" i="26"/>
  <c r="Q87" i="26"/>
  <c r="U87" i="26"/>
  <c r="T87" i="26"/>
  <c r="AD163" i="26"/>
  <c r="AP163" i="26"/>
  <c r="AG163" i="26"/>
  <c r="AE163" i="26"/>
  <c r="Y163" i="26"/>
  <c r="AB163" i="26"/>
  <c r="AK163" i="26"/>
  <c r="AN163" i="26"/>
  <c r="AO163" i="26"/>
  <c r="AJ163" i="26"/>
  <c r="AL163" i="26"/>
  <c r="AA163" i="26"/>
  <c r="AH163" i="26"/>
  <c r="AF163" i="26"/>
  <c r="X163" i="26"/>
  <c r="AC163" i="26"/>
  <c r="Z163" i="26"/>
  <c r="AI163" i="26"/>
  <c r="AM163" i="26"/>
  <c r="W163" i="26"/>
  <c r="R163" i="26"/>
  <c r="T163" i="26"/>
  <c r="Q163" i="26"/>
  <c r="O163" i="26"/>
  <c r="M163" i="26"/>
  <c r="U163" i="26"/>
  <c r="N163" i="26"/>
  <c r="S163" i="26"/>
  <c r="P163" i="26"/>
  <c r="AP172" i="26"/>
  <c r="AK172" i="26"/>
  <c r="Y172" i="26"/>
  <c r="AH172" i="26"/>
  <c r="AJ172" i="26"/>
  <c r="AB172" i="26"/>
  <c r="AA172" i="26"/>
  <c r="AL172" i="26"/>
  <c r="X172" i="26"/>
  <c r="AC172" i="26"/>
  <c r="AG172" i="26"/>
  <c r="W172" i="26"/>
  <c r="AM172" i="26"/>
  <c r="AF172" i="26"/>
  <c r="AD172" i="26"/>
  <c r="AE172" i="26"/>
  <c r="AI172" i="26"/>
  <c r="Z172" i="26"/>
  <c r="AN172" i="26"/>
  <c r="AO172" i="26"/>
  <c r="S172" i="26"/>
  <c r="Q172" i="26"/>
  <c r="P172" i="26"/>
  <c r="N172" i="26"/>
  <c r="U172" i="26"/>
  <c r="T172" i="26"/>
  <c r="R172" i="26"/>
  <c r="O172" i="26"/>
  <c r="M172" i="26"/>
  <c r="AP155" i="26"/>
  <c r="AD155" i="26" s="1"/>
  <c r="Y155" i="26"/>
  <c r="AG155" i="26"/>
  <c r="AA155" i="26"/>
  <c r="AE155" i="26"/>
  <c r="P155" i="26"/>
  <c r="U155" i="26"/>
  <c r="R155" i="26"/>
  <c r="O155" i="26"/>
  <c r="S155" i="26"/>
  <c r="T155" i="26"/>
  <c r="N155" i="26"/>
  <c r="Q155" i="26"/>
  <c r="M155" i="26"/>
  <c r="AP45" i="26"/>
  <c r="AL45" i="26" s="1"/>
  <c r="AM45" i="26"/>
  <c r="AE45" i="26"/>
  <c r="AG45" i="26"/>
  <c r="AA45" i="26"/>
  <c r="AJ45" i="26"/>
  <c r="AN45" i="26"/>
  <c r="AC45" i="26"/>
  <c r="X45" i="26"/>
  <c r="AO45" i="26"/>
  <c r="P45" i="26"/>
  <c r="T45" i="26"/>
  <c r="Q45" i="26"/>
  <c r="O45" i="26"/>
  <c r="S45" i="26"/>
  <c r="M45" i="26"/>
  <c r="R45" i="26"/>
  <c r="N45" i="26"/>
  <c r="U45" i="26"/>
  <c r="AP31" i="26"/>
  <c r="AN31" i="26" s="1"/>
  <c r="Y31" i="26"/>
  <c r="AF31" i="26"/>
  <c r="AH31" i="26"/>
  <c r="AB31" i="26"/>
  <c r="AE31" i="26"/>
  <c r="Z31" i="26"/>
  <c r="AD31" i="26"/>
  <c r="AM31" i="26"/>
  <c r="AJ31" i="26"/>
  <c r="AI31" i="26"/>
  <c r="AG31" i="26"/>
  <c r="AC31" i="26"/>
  <c r="X31" i="26"/>
  <c r="W31" i="26"/>
  <c r="Q31" i="26"/>
  <c r="R31" i="26"/>
  <c r="S31" i="26"/>
  <c r="M31" i="26"/>
  <c r="N31" i="26"/>
  <c r="U31" i="26"/>
  <c r="O31" i="26"/>
  <c r="P31" i="26"/>
  <c r="T31" i="26"/>
  <c r="AP63" i="26"/>
  <c r="AE63" i="26"/>
  <c r="AL63" i="26"/>
  <c r="AI63" i="26"/>
  <c r="AD63" i="26"/>
  <c r="AM63" i="26"/>
  <c r="Z63" i="26"/>
  <c r="AJ63" i="26"/>
  <c r="AA63" i="26"/>
  <c r="AO63" i="26"/>
  <c r="AC63" i="26"/>
  <c r="AN63" i="26"/>
  <c r="AH63" i="26"/>
  <c r="Y63" i="26"/>
  <c r="X63" i="26"/>
  <c r="AG63" i="26"/>
  <c r="W63" i="26"/>
  <c r="AF63" i="26"/>
  <c r="AK63" i="26"/>
  <c r="AB63" i="26"/>
  <c r="R63" i="26"/>
  <c r="U63" i="26"/>
  <c r="M63" i="26"/>
  <c r="O63" i="26"/>
  <c r="T63" i="26"/>
  <c r="Q63" i="26"/>
  <c r="S63" i="26"/>
  <c r="N63" i="26"/>
  <c r="P63" i="26"/>
  <c r="X82" i="26"/>
  <c r="AP82" i="26"/>
  <c r="AJ82" i="26" s="1"/>
  <c r="AI82" i="26"/>
  <c r="AM82" i="26"/>
  <c r="Z82" i="26"/>
  <c r="AF82" i="26"/>
  <c r="W82" i="26"/>
  <c r="AB82" i="26"/>
  <c r="AL82" i="26"/>
  <c r="Y82" i="26"/>
  <c r="P82" i="26"/>
  <c r="R82" i="26"/>
  <c r="T82" i="26"/>
  <c r="M82" i="26"/>
  <c r="S82" i="26"/>
  <c r="N82" i="26"/>
  <c r="O82" i="26"/>
  <c r="Q82" i="26"/>
  <c r="U82" i="26"/>
  <c r="AP135" i="26"/>
  <c r="AC135" i="26" s="1"/>
  <c r="AJ135" i="26"/>
  <c r="AA135" i="26"/>
  <c r="AG135" i="26"/>
  <c r="AN135" i="26"/>
  <c r="AM135" i="26"/>
  <c r="Z135" i="26"/>
  <c r="X135" i="26"/>
  <c r="AF135" i="26"/>
  <c r="Y135" i="26"/>
  <c r="Q135" i="26"/>
  <c r="S135" i="26"/>
  <c r="M135" i="26"/>
  <c r="P135" i="26"/>
  <c r="O135" i="26"/>
  <c r="N135" i="26"/>
  <c r="U135" i="26"/>
  <c r="T135" i="26"/>
  <c r="R135" i="26"/>
  <c r="AP148" i="26"/>
  <c r="W148" i="26" s="1"/>
  <c r="AN148" i="26"/>
  <c r="AO148" i="26"/>
  <c r="AL148" i="26"/>
  <c r="AJ148" i="26"/>
  <c r="AD148" i="26"/>
  <c r="AC148" i="26"/>
  <c r="X148" i="26"/>
  <c r="AK148" i="26"/>
  <c r="AE148" i="26"/>
  <c r="AA148" i="26"/>
  <c r="AI148" i="26"/>
  <c r="Y148" i="26"/>
  <c r="AM148" i="26"/>
  <c r="AG148" i="26"/>
  <c r="R148" i="26"/>
  <c r="P148" i="26"/>
  <c r="Q148" i="26"/>
  <c r="N148" i="26"/>
  <c r="M148" i="26"/>
  <c r="T148" i="26"/>
  <c r="U148" i="26"/>
  <c r="S148" i="26"/>
  <c r="O148" i="26"/>
  <c r="AP134" i="26"/>
  <c r="AK134" i="26" s="1"/>
  <c r="Y134" i="26"/>
  <c r="AJ134" i="26"/>
  <c r="AD134" i="26"/>
  <c r="W134" i="26"/>
  <c r="M134" i="26"/>
  <c r="T134" i="26"/>
  <c r="S134" i="26"/>
  <c r="O134" i="26"/>
  <c r="P134" i="26"/>
  <c r="Q134" i="26"/>
  <c r="R134" i="26"/>
  <c r="U134" i="26"/>
  <c r="N134" i="26"/>
  <c r="AJ49" i="25"/>
  <c r="AP49" i="25"/>
  <c r="AG49" i="25" s="1"/>
  <c r="Z49" i="25"/>
  <c r="AE49" i="25"/>
  <c r="W49" i="25"/>
  <c r="AL49" i="25"/>
  <c r="AO49" i="25"/>
  <c r="AB49" i="25"/>
  <c r="AA49" i="25"/>
  <c r="AD49" i="25"/>
  <c r="R49" i="25"/>
  <c r="S49" i="25"/>
  <c r="U49" i="25"/>
  <c r="M49" i="25"/>
  <c r="N49" i="25"/>
  <c r="T49" i="25"/>
  <c r="Q49" i="25"/>
  <c r="P49" i="25"/>
  <c r="O49" i="25"/>
  <c r="AP94" i="26"/>
  <c r="AC94" i="26" s="1"/>
  <c r="AM94" i="26"/>
  <c r="AJ94" i="26"/>
  <c r="AI94" i="26"/>
  <c r="AG94" i="26"/>
  <c r="W94" i="26"/>
  <c r="X94" i="26"/>
  <c r="AD94" i="26"/>
  <c r="AA94" i="26"/>
  <c r="AN94" i="26"/>
  <c r="Q94" i="26"/>
  <c r="T94" i="26"/>
  <c r="P94" i="26"/>
  <c r="R94" i="26"/>
  <c r="U94" i="26"/>
  <c r="S94" i="26"/>
  <c r="M94" i="26"/>
  <c r="N94" i="26"/>
  <c r="O94" i="26"/>
  <c r="AP127" i="26"/>
  <c r="AD127" i="26" s="1"/>
  <c r="AB127" i="26"/>
  <c r="AA127" i="26"/>
  <c r="AO127" i="26"/>
  <c r="AK127" i="26"/>
  <c r="AJ127" i="26"/>
  <c r="Z127" i="26"/>
  <c r="X127" i="26"/>
  <c r="W127" i="26"/>
  <c r="Y127" i="26"/>
  <c r="AL127" i="26"/>
  <c r="AN127" i="26"/>
  <c r="AH127" i="26"/>
  <c r="AC127" i="26"/>
  <c r="AI127" i="26"/>
  <c r="U127" i="26"/>
  <c r="P127" i="26"/>
  <c r="T127" i="26"/>
  <c r="S127" i="26"/>
  <c r="O127" i="26"/>
  <c r="R127" i="26"/>
  <c r="Q127" i="26"/>
  <c r="N127" i="26"/>
  <c r="M127" i="26"/>
  <c r="AP103" i="26"/>
  <c r="AM103" i="26" s="1"/>
  <c r="W103" i="26"/>
  <c r="AC103" i="26"/>
  <c r="AG103" i="26"/>
  <c r="AB103" i="26"/>
  <c r="R103" i="26"/>
  <c r="T103" i="26"/>
  <c r="Q103" i="26"/>
  <c r="N103" i="26"/>
  <c r="M103" i="26"/>
  <c r="O103" i="26"/>
  <c r="U103" i="26"/>
  <c r="P103" i="26"/>
  <c r="S103" i="26"/>
  <c r="AA60" i="26"/>
  <c r="AP60" i="26"/>
  <c r="AF60" i="26" s="1"/>
  <c r="Z60" i="26"/>
  <c r="AJ60" i="26"/>
  <c r="AH60" i="26"/>
  <c r="X60" i="26"/>
  <c r="AL60" i="26"/>
  <c r="AD60" i="26"/>
  <c r="AG60" i="26"/>
  <c r="AB60" i="26"/>
  <c r="Q60" i="26"/>
  <c r="T60" i="26"/>
  <c r="O60" i="26"/>
  <c r="U60" i="26"/>
  <c r="N60" i="26"/>
  <c r="R60" i="26"/>
  <c r="S60" i="26"/>
  <c r="P60" i="26"/>
  <c r="M60" i="26"/>
  <c r="AP157" i="26"/>
  <c r="AD157" i="26" s="1"/>
  <c r="AH157" i="26"/>
  <c r="AJ157" i="26"/>
  <c r="Y157" i="26"/>
  <c r="X157" i="26"/>
  <c r="AC157" i="26"/>
  <c r="AA157" i="26"/>
  <c r="AG157" i="26"/>
  <c r="AK157" i="26"/>
  <c r="AM157" i="26"/>
  <c r="N157" i="26"/>
  <c r="R157" i="26"/>
  <c r="U157" i="26"/>
  <c r="Q157" i="26"/>
  <c r="S157" i="26"/>
  <c r="P157" i="26"/>
  <c r="O157" i="26"/>
  <c r="M157" i="26"/>
  <c r="T157" i="26"/>
  <c r="AP81" i="26"/>
  <c r="Y81" i="26" s="1"/>
  <c r="W81" i="26"/>
  <c r="AI81" i="26"/>
  <c r="AB81" i="26"/>
  <c r="AJ81" i="26"/>
  <c r="Z81" i="26"/>
  <c r="AD81" i="26"/>
  <c r="AM81" i="26"/>
  <c r="X81" i="26"/>
  <c r="AF81" i="26"/>
  <c r="AH81" i="26"/>
  <c r="AL81" i="26"/>
  <c r="AC81" i="26"/>
  <c r="AK81" i="26"/>
  <c r="AN81" i="26"/>
  <c r="S81" i="26"/>
  <c r="U81" i="26"/>
  <c r="N81" i="26"/>
  <c r="Q81" i="26"/>
  <c r="R81" i="26"/>
  <c r="T81" i="26"/>
  <c r="O81" i="26"/>
  <c r="M81" i="26"/>
  <c r="P81" i="26"/>
  <c r="AP5" i="26"/>
  <c r="AJ5" i="26"/>
  <c r="Z5" i="26"/>
  <c r="AO5" i="26"/>
  <c r="AL5" i="26"/>
  <c r="AF5" i="26"/>
  <c r="AA5" i="26"/>
  <c r="AD5" i="26"/>
  <c r="AG5" i="26"/>
  <c r="AE5" i="26"/>
  <c r="AH5" i="26"/>
  <c r="AM5" i="26"/>
  <c r="X5" i="26"/>
  <c r="W5" i="26"/>
  <c r="AN5" i="26"/>
  <c r="AK5" i="26"/>
  <c r="Y5" i="26"/>
  <c r="AI5" i="26"/>
  <c r="AC5" i="26"/>
  <c r="AB5" i="26"/>
  <c r="U5" i="26"/>
  <c r="N5" i="26"/>
  <c r="Q5" i="26"/>
  <c r="R5" i="26"/>
  <c r="P5" i="26"/>
  <c r="O5" i="26"/>
  <c r="M5" i="26"/>
  <c r="T5" i="26"/>
  <c r="S5" i="26"/>
  <c r="AC119" i="26"/>
  <c r="AP119" i="26"/>
  <c r="Y119" i="26" s="1"/>
  <c r="AM119" i="26"/>
  <c r="AE119" i="26"/>
  <c r="AO119" i="26"/>
  <c r="AA119" i="26"/>
  <c r="X119" i="26"/>
  <c r="AF119" i="26"/>
  <c r="AK119" i="26"/>
  <c r="AG119" i="26"/>
  <c r="U119" i="26"/>
  <c r="N119" i="26"/>
  <c r="O119" i="26"/>
  <c r="R119" i="26"/>
  <c r="M119" i="26"/>
  <c r="T119" i="26"/>
  <c r="Q119" i="26"/>
  <c r="S119" i="26"/>
  <c r="P119" i="26"/>
  <c r="AP150" i="26"/>
  <c r="AO150" i="26" s="1"/>
  <c r="AA150" i="26"/>
  <c r="AH150" i="26"/>
  <c r="AM150" i="26"/>
  <c r="AG150" i="26"/>
  <c r="W150" i="26"/>
  <c r="AL150" i="26"/>
  <c r="X150" i="26"/>
  <c r="AK150" i="26"/>
  <c r="Y150" i="26"/>
  <c r="R150" i="26"/>
  <c r="O150" i="26"/>
  <c r="S150" i="26"/>
  <c r="M150" i="26"/>
  <c r="U150" i="26"/>
  <c r="P150" i="26"/>
  <c r="N150" i="26"/>
  <c r="T150" i="26"/>
  <c r="Q150" i="26"/>
  <c r="AP100" i="26"/>
  <c r="AM100" i="26" s="1"/>
  <c r="AB100" i="26"/>
  <c r="AC100" i="26"/>
  <c r="X100" i="26"/>
  <c r="AH100" i="26"/>
  <c r="AA100" i="26"/>
  <c r="AO100" i="26"/>
  <c r="AE100" i="26"/>
  <c r="AF100" i="26"/>
  <c r="AL100" i="26"/>
  <c r="AN100" i="26"/>
  <c r="Z100" i="26"/>
  <c r="AG100" i="26"/>
  <c r="AK100" i="26"/>
  <c r="AD100" i="26"/>
  <c r="Q100" i="26"/>
  <c r="R100" i="26"/>
  <c r="O100" i="26"/>
  <c r="M100" i="26"/>
  <c r="T100" i="26"/>
  <c r="U100" i="26"/>
  <c r="S100" i="26"/>
  <c r="N100" i="26"/>
  <c r="P100" i="26"/>
  <c r="Q165" i="65"/>
  <c r="M165" i="65"/>
  <c r="T165" i="65"/>
  <c r="S165" i="65"/>
  <c r="N165" i="65"/>
  <c r="P165" i="65"/>
  <c r="R165" i="65"/>
  <c r="O165" i="65"/>
  <c r="U165" i="65"/>
  <c r="E165" i="65"/>
  <c r="C165" i="65"/>
  <c r="I165" i="65"/>
  <c r="K165" i="65"/>
  <c r="H165" i="65"/>
  <c r="G165" i="65"/>
  <c r="J165" i="65"/>
  <c r="D165" i="65"/>
  <c r="F165" i="65"/>
  <c r="N40" i="65"/>
  <c r="U40" i="65"/>
  <c r="P40" i="65"/>
  <c r="S40" i="65"/>
  <c r="T40" i="65"/>
  <c r="R40" i="65"/>
  <c r="O40" i="65"/>
  <c r="Q40" i="65"/>
  <c r="M40" i="65"/>
  <c r="I40" i="65"/>
  <c r="J40" i="65"/>
  <c r="D40" i="65"/>
  <c r="F40" i="65"/>
  <c r="C40" i="65"/>
  <c r="E40" i="65"/>
  <c r="H40" i="65"/>
  <c r="G40" i="65"/>
  <c r="K40" i="65"/>
  <c r="N49" i="65"/>
  <c r="O49" i="65"/>
  <c r="Q49" i="65"/>
  <c r="M49" i="65"/>
  <c r="S49" i="65"/>
  <c r="P49" i="65"/>
  <c r="U49" i="65"/>
  <c r="T49" i="65"/>
  <c r="R49" i="65"/>
  <c r="H49" i="65"/>
  <c r="E49" i="65"/>
  <c r="C49" i="65"/>
  <c r="G49" i="65"/>
  <c r="F49" i="65"/>
  <c r="J49" i="65"/>
  <c r="D49" i="65"/>
  <c r="I49" i="65"/>
  <c r="K49" i="65"/>
  <c r="U121" i="65"/>
  <c r="S121" i="65"/>
  <c r="O121" i="65"/>
  <c r="R121" i="65"/>
  <c r="P121" i="65"/>
  <c r="M121" i="65"/>
  <c r="T121" i="65"/>
  <c r="N121" i="65"/>
  <c r="Q121" i="65"/>
  <c r="C121" i="65"/>
  <c r="J121" i="65"/>
  <c r="K121" i="65"/>
  <c r="D121" i="65"/>
  <c r="E121" i="65"/>
  <c r="F121" i="65"/>
  <c r="I121" i="65"/>
  <c r="H121" i="65"/>
  <c r="G121" i="65"/>
  <c r="U70" i="65"/>
  <c r="S70" i="65"/>
  <c r="T70" i="65"/>
  <c r="R70" i="65"/>
  <c r="O70" i="65"/>
  <c r="M70" i="65"/>
  <c r="P70" i="65"/>
  <c r="N70" i="65"/>
  <c r="Q70" i="65"/>
  <c r="F70" i="65"/>
  <c r="C70" i="65"/>
  <c r="E70" i="65"/>
  <c r="I70" i="65"/>
  <c r="H70" i="65"/>
  <c r="J70" i="65"/>
  <c r="K70" i="65"/>
  <c r="D70" i="65"/>
  <c r="G70" i="65"/>
  <c r="R95" i="65"/>
  <c r="S95" i="65"/>
  <c r="O95" i="65"/>
  <c r="T95" i="65"/>
  <c r="N95" i="65"/>
  <c r="Q95" i="65"/>
  <c r="M95" i="65"/>
  <c r="P95" i="65"/>
  <c r="U95" i="65"/>
  <c r="H95" i="65"/>
  <c r="D95" i="65"/>
  <c r="K95" i="65"/>
  <c r="J95" i="65"/>
  <c r="G95" i="65"/>
  <c r="C95" i="65"/>
  <c r="F95" i="65"/>
  <c r="E95" i="65"/>
  <c r="I95" i="65"/>
  <c r="Q81" i="65"/>
  <c r="O81" i="65"/>
  <c r="U81" i="65"/>
  <c r="S81" i="65"/>
  <c r="M81" i="65"/>
  <c r="P81" i="65"/>
  <c r="T81" i="65"/>
  <c r="N81" i="65"/>
  <c r="R81" i="65"/>
  <c r="C81" i="65"/>
  <c r="F81" i="65"/>
  <c r="K81" i="65"/>
  <c r="J81" i="65"/>
  <c r="G81" i="65"/>
  <c r="D81" i="65"/>
  <c r="I81" i="65"/>
  <c r="E81" i="65"/>
  <c r="H81" i="65"/>
  <c r="O80" i="65"/>
  <c r="T80" i="65"/>
  <c r="S80" i="65"/>
  <c r="M80" i="65"/>
  <c r="U80" i="65"/>
  <c r="P80" i="65"/>
  <c r="N80" i="65"/>
  <c r="R80" i="65"/>
  <c r="Q80" i="65"/>
  <c r="J80" i="65"/>
  <c r="C80" i="65"/>
  <c r="F80" i="65"/>
  <c r="K80" i="65"/>
  <c r="D80" i="65"/>
  <c r="H80" i="65"/>
  <c r="G80" i="65"/>
  <c r="I80" i="65"/>
  <c r="E80" i="65"/>
  <c r="M78" i="65"/>
  <c r="T78" i="65"/>
  <c r="U78" i="65"/>
  <c r="Q78" i="65"/>
  <c r="N78" i="65"/>
  <c r="S78" i="65"/>
  <c r="R78" i="65"/>
  <c r="P78" i="65"/>
  <c r="O78" i="65"/>
  <c r="I78" i="65"/>
  <c r="G78" i="65"/>
  <c r="C78" i="65"/>
  <c r="E78" i="65"/>
  <c r="D78" i="65"/>
  <c r="H78" i="65"/>
  <c r="F78" i="65"/>
  <c r="K78" i="65"/>
  <c r="J78" i="65"/>
  <c r="R13" i="65"/>
  <c r="O13" i="65"/>
  <c r="P13" i="65"/>
  <c r="U13" i="65"/>
  <c r="S13" i="65"/>
  <c r="N13" i="65"/>
  <c r="T13" i="65"/>
  <c r="Q13" i="65"/>
  <c r="M13" i="65"/>
  <c r="F13" i="65"/>
  <c r="E13" i="65"/>
  <c r="D13" i="65"/>
  <c r="J13" i="65"/>
  <c r="G13" i="65"/>
  <c r="I13" i="65"/>
  <c r="H13" i="65"/>
  <c r="K13" i="65"/>
  <c r="C13" i="65"/>
  <c r="U32" i="65"/>
  <c r="N32" i="65"/>
  <c r="P32" i="65"/>
  <c r="R32" i="65"/>
  <c r="S32" i="65"/>
  <c r="Q32" i="65"/>
  <c r="O32" i="65"/>
  <c r="T32" i="65"/>
  <c r="M32" i="65"/>
  <c r="C32" i="65"/>
  <c r="G32" i="65"/>
  <c r="I32" i="65"/>
  <c r="K32" i="65"/>
  <c r="D32" i="65"/>
  <c r="F32" i="65"/>
  <c r="H32" i="65"/>
  <c r="E32" i="65"/>
  <c r="J32" i="65"/>
  <c r="S6" i="65"/>
  <c r="U6" i="65"/>
  <c r="O6" i="65"/>
  <c r="P6" i="65"/>
  <c r="M6" i="65"/>
  <c r="T6" i="65"/>
  <c r="R6" i="65"/>
  <c r="Q6" i="65"/>
  <c r="N6" i="65"/>
  <c r="D6" i="65"/>
  <c r="H6" i="65"/>
  <c r="G6" i="65"/>
  <c r="J6" i="65"/>
  <c r="E6" i="65"/>
  <c r="F6" i="65"/>
  <c r="I6" i="65"/>
  <c r="C6" i="65"/>
  <c r="K6" i="65"/>
  <c r="N120" i="65"/>
  <c r="P120" i="65"/>
  <c r="U120" i="65"/>
  <c r="R120" i="65"/>
  <c r="S120" i="65"/>
  <c r="Q120" i="65"/>
  <c r="M120" i="65"/>
  <c r="O120" i="65"/>
  <c r="T120" i="65"/>
  <c r="H120" i="65"/>
  <c r="F120" i="65"/>
  <c r="J120" i="65"/>
  <c r="C120" i="65"/>
  <c r="G120" i="65"/>
  <c r="D120" i="65"/>
  <c r="E120" i="65"/>
  <c r="K120" i="65"/>
  <c r="I120" i="65"/>
  <c r="Q128" i="65"/>
  <c r="O128" i="65"/>
  <c r="N128" i="65"/>
  <c r="S128" i="65"/>
  <c r="M128" i="65"/>
  <c r="T128" i="65"/>
  <c r="U128" i="65"/>
  <c r="P128" i="65"/>
  <c r="R128" i="65"/>
  <c r="G128" i="65"/>
  <c r="D128" i="65"/>
  <c r="C128" i="65"/>
  <c r="H128" i="65"/>
  <c r="F128" i="65"/>
  <c r="J128" i="65"/>
  <c r="I128" i="65"/>
  <c r="E128" i="65"/>
  <c r="K128" i="65"/>
  <c r="U90" i="65"/>
  <c r="O90" i="65"/>
  <c r="T90" i="65"/>
  <c r="P90" i="65"/>
  <c r="M90" i="65"/>
  <c r="Q90" i="65"/>
  <c r="S90" i="65"/>
  <c r="R90" i="65"/>
  <c r="N90" i="65"/>
  <c r="H90" i="65"/>
  <c r="K90" i="65"/>
  <c r="G90" i="65"/>
  <c r="C90" i="65"/>
  <c r="D90" i="65"/>
  <c r="I90" i="65"/>
  <c r="J90" i="65"/>
  <c r="F90" i="65"/>
  <c r="E90" i="65"/>
  <c r="U167" i="65"/>
  <c r="N167" i="65"/>
  <c r="S167" i="65"/>
  <c r="T167" i="65"/>
  <c r="P167" i="65"/>
  <c r="Q167" i="65"/>
  <c r="M167" i="65"/>
  <c r="R167" i="65"/>
  <c r="O167" i="65"/>
  <c r="K167" i="65"/>
  <c r="J167" i="65"/>
  <c r="G167" i="65"/>
  <c r="I167" i="65"/>
  <c r="E167" i="65"/>
  <c r="F167" i="65"/>
  <c r="D167" i="65"/>
  <c r="H167" i="65"/>
  <c r="C167" i="65"/>
  <c r="N93" i="65"/>
  <c r="O93" i="65"/>
  <c r="S93" i="65"/>
  <c r="U93" i="65"/>
  <c r="T93" i="65"/>
  <c r="Q93" i="65"/>
  <c r="M93" i="65"/>
  <c r="P93" i="65"/>
  <c r="R93" i="65"/>
  <c r="H93" i="65"/>
  <c r="J93" i="65"/>
  <c r="D93" i="65"/>
  <c r="I93" i="65"/>
  <c r="F93" i="65"/>
  <c r="K93" i="65"/>
  <c r="E93" i="65"/>
  <c r="C93" i="65"/>
  <c r="G93" i="65"/>
  <c r="U132" i="65"/>
  <c r="O132" i="65"/>
  <c r="M132" i="65"/>
  <c r="N132" i="65"/>
  <c r="R132" i="65"/>
  <c r="T132" i="65"/>
  <c r="P132" i="65"/>
  <c r="S132" i="65"/>
  <c r="Q132" i="65"/>
  <c r="F132" i="65"/>
  <c r="C132" i="65"/>
  <c r="J132" i="65"/>
  <c r="G132" i="65"/>
  <c r="E132" i="65"/>
  <c r="I132" i="65"/>
  <c r="D132" i="65"/>
  <c r="H132" i="65"/>
  <c r="K132" i="65"/>
  <c r="M159" i="65"/>
  <c r="S159" i="65"/>
  <c r="T159" i="65"/>
  <c r="O159" i="65"/>
  <c r="R159" i="65"/>
  <c r="Q159" i="65"/>
  <c r="U159" i="65"/>
  <c r="N159" i="65"/>
  <c r="P159" i="65"/>
  <c r="K159" i="65"/>
  <c r="G159" i="65"/>
  <c r="F159" i="65"/>
  <c r="I159" i="65"/>
  <c r="E159" i="65"/>
  <c r="D159" i="65"/>
  <c r="H159" i="65"/>
  <c r="J159" i="65"/>
  <c r="C159" i="65"/>
  <c r="O60" i="65"/>
  <c r="M60" i="65"/>
  <c r="Q60" i="65"/>
  <c r="P60" i="65"/>
  <c r="T60" i="65"/>
  <c r="R60" i="65"/>
  <c r="S60" i="65"/>
  <c r="U60" i="65"/>
  <c r="N60" i="65"/>
  <c r="I60" i="65"/>
  <c r="G60" i="65"/>
  <c r="J60" i="65"/>
  <c r="E60" i="65"/>
  <c r="H60" i="65"/>
  <c r="D60" i="65"/>
  <c r="K60" i="65"/>
  <c r="C60" i="65"/>
  <c r="F60" i="65"/>
  <c r="Q149" i="65"/>
  <c r="P149" i="65"/>
  <c r="R149" i="65"/>
  <c r="M149" i="65"/>
  <c r="T149" i="65"/>
  <c r="N149" i="65"/>
  <c r="S149" i="65"/>
  <c r="O149" i="65"/>
  <c r="U149" i="65"/>
  <c r="F149" i="65"/>
  <c r="E149" i="65"/>
  <c r="H149" i="65"/>
  <c r="K149" i="65"/>
  <c r="D149" i="65"/>
  <c r="I149" i="65"/>
  <c r="J149" i="65"/>
  <c r="C149" i="65"/>
  <c r="G149" i="65"/>
  <c r="P8" i="65"/>
  <c r="U8" i="65"/>
  <c r="O8" i="65"/>
  <c r="T8" i="65"/>
  <c r="N8" i="65"/>
  <c r="S8" i="65"/>
  <c r="Q8" i="65"/>
  <c r="R8" i="65"/>
  <c r="M8" i="65"/>
  <c r="D8" i="65"/>
  <c r="E8" i="65"/>
  <c r="K8" i="65"/>
  <c r="I8" i="65"/>
  <c r="C8" i="65"/>
  <c r="J8" i="65"/>
  <c r="G8" i="65"/>
  <c r="H8" i="65"/>
  <c r="F8" i="65"/>
  <c r="M19" i="65"/>
  <c r="R19" i="65"/>
  <c r="Q19" i="65"/>
  <c r="O19" i="65"/>
  <c r="U19" i="65"/>
  <c r="P19" i="65"/>
  <c r="N19" i="65"/>
  <c r="S19" i="65"/>
  <c r="T19" i="65"/>
  <c r="F19" i="65"/>
  <c r="J19" i="65"/>
  <c r="I19" i="65"/>
  <c r="D19" i="65"/>
  <c r="C19" i="65"/>
  <c r="H19" i="65"/>
  <c r="K19" i="65"/>
  <c r="G19" i="65"/>
  <c r="E19" i="65"/>
  <c r="O53" i="65"/>
  <c r="N53" i="65"/>
  <c r="R53" i="65"/>
  <c r="S53" i="65"/>
  <c r="U53" i="65"/>
  <c r="M53" i="65"/>
  <c r="Q53" i="65"/>
  <c r="P53" i="65"/>
  <c r="T53" i="65"/>
  <c r="I53" i="65"/>
  <c r="G53" i="65"/>
  <c r="D53" i="65"/>
  <c r="F53" i="65"/>
  <c r="K53" i="65"/>
  <c r="C53" i="65"/>
  <c r="H53" i="65"/>
  <c r="J53" i="65"/>
  <c r="E53" i="65"/>
  <c r="P169" i="65"/>
  <c r="M169" i="65"/>
  <c r="T169" i="65"/>
  <c r="U169" i="65"/>
  <c r="N169" i="65"/>
  <c r="R169" i="65"/>
  <c r="S169" i="65"/>
  <c r="O169" i="65"/>
  <c r="Q169" i="65"/>
  <c r="G169" i="65"/>
  <c r="C169" i="65"/>
  <c r="F169" i="65"/>
  <c r="D169" i="65"/>
  <c r="E169" i="65"/>
  <c r="J169" i="65"/>
  <c r="K169" i="65"/>
  <c r="H169" i="65"/>
  <c r="I169" i="65"/>
  <c r="S34" i="65"/>
  <c r="P34" i="65"/>
  <c r="O34" i="65"/>
  <c r="T34" i="65"/>
  <c r="U34" i="65"/>
  <c r="M34" i="65"/>
  <c r="R34" i="65"/>
  <c r="N34" i="65"/>
  <c r="Q34" i="65"/>
  <c r="J34" i="65"/>
  <c r="E34" i="65"/>
  <c r="D34" i="65"/>
  <c r="G34" i="65"/>
  <c r="C34" i="65"/>
  <c r="K34" i="65"/>
  <c r="F34" i="65"/>
  <c r="H34" i="65"/>
  <c r="I34" i="65"/>
  <c r="P45" i="65"/>
  <c r="O45" i="65"/>
  <c r="U45" i="65"/>
  <c r="R45" i="65"/>
  <c r="T45" i="65"/>
  <c r="S45" i="65"/>
  <c r="Q45" i="65"/>
  <c r="N45" i="65"/>
  <c r="M45" i="65"/>
  <c r="G45" i="65"/>
  <c r="H45" i="65"/>
  <c r="J45" i="65"/>
  <c r="E45" i="65"/>
  <c r="I45" i="65"/>
  <c r="K45" i="65"/>
  <c r="C45" i="65"/>
  <c r="D45" i="65"/>
  <c r="F45" i="65"/>
  <c r="T108" i="65"/>
  <c r="Q108" i="65"/>
  <c r="P108" i="65"/>
  <c r="R108" i="65"/>
  <c r="U108" i="65"/>
  <c r="M108" i="65"/>
  <c r="S108" i="65"/>
  <c r="O108" i="65"/>
  <c r="N108" i="65"/>
  <c r="I108" i="65"/>
  <c r="D108" i="65"/>
  <c r="G108" i="65"/>
  <c r="K108" i="65"/>
  <c r="E108" i="65"/>
  <c r="J108" i="65"/>
  <c r="C108" i="65"/>
  <c r="H108" i="65"/>
  <c r="F108" i="65"/>
  <c r="O153" i="65"/>
  <c r="R153" i="65"/>
  <c r="Q153" i="65"/>
  <c r="N153" i="65"/>
  <c r="M153" i="65"/>
  <c r="T153" i="65"/>
  <c r="U153" i="65"/>
  <c r="P153" i="65"/>
  <c r="S153" i="65"/>
  <c r="K153" i="65"/>
  <c r="E153" i="65"/>
  <c r="C153" i="65"/>
  <c r="D153" i="65"/>
  <c r="I153" i="65"/>
  <c r="H153" i="65"/>
  <c r="F153" i="65"/>
  <c r="G153" i="65"/>
  <c r="J153" i="65"/>
  <c r="P174" i="65"/>
  <c r="O174" i="65"/>
  <c r="N174" i="65"/>
  <c r="S174" i="65"/>
  <c r="M174" i="65"/>
  <c r="T174" i="65"/>
  <c r="R174" i="65"/>
  <c r="U174" i="65"/>
  <c r="Q174" i="65"/>
  <c r="I174" i="65"/>
  <c r="G174" i="65"/>
  <c r="K174" i="65"/>
  <c r="C174" i="65"/>
  <c r="D174" i="65"/>
  <c r="F174" i="65"/>
  <c r="J174" i="65"/>
  <c r="E174" i="65"/>
  <c r="H174" i="65"/>
  <c r="L91" i="22"/>
  <c r="L11" i="22"/>
  <c r="L37" i="22"/>
  <c r="L40" i="22"/>
  <c r="L89" i="22"/>
  <c r="L166" i="22"/>
  <c r="L80" i="22"/>
  <c r="L131" i="22"/>
  <c r="L73" i="22"/>
  <c r="L119" i="22"/>
  <c r="L52" i="22"/>
  <c r="L41" i="22"/>
  <c r="L71" i="22"/>
  <c r="L53" i="22"/>
  <c r="R2" i="65"/>
  <c r="L25" i="22"/>
  <c r="L36" i="22"/>
  <c r="L141" i="22"/>
  <c r="L124" i="22"/>
  <c r="L28" i="22"/>
  <c r="L77" i="22"/>
  <c r="O2" i="65"/>
  <c r="L164" i="22"/>
  <c r="L169" i="22"/>
  <c r="L115" i="22"/>
  <c r="L47" i="22"/>
  <c r="L122" i="22"/>
  <c r="T2" i="65"/>
  <c r="L87" i="22"/>
  <c r="L61" i="22"/>
  <c r="L156" i="22"/>
  <c r="L74" i="22"/>
  <c r="L116" i="22"/>
  <c r="L127" i="22"/>
  <c r="L32" i="22"/>
  <c r="L30" i="22"/>
  <c r="L170" i="22"/>
  <c r="L162" i="22"/>
  <c r="L154" i="22"/>
  <c r="L79" i="22"/>
  <c r="L172" i="22"/>
  <c r="L171" i="22"/>
  <c r="L158" i="22"/>
  <c r="L21" i="22"/>
  <c r="L160" i="22"/>
  <c r="L149" i="22"/>
  <c r="L24" i="22"/>
  <c r="U2" i="65"/>
  <c r="L68" i="22"/>
  <c r="L161" i="22"/>
  <c r="L64" i="22"/>
  <c r="L120" i="22"/>
  <c r="L136" i="22"/>
  <c r="L110" i="22"/>
  <c r="L49" i="22"/>
  <c r="L33" i="22"/>
  <c r="L143" i="22"/>
  <c r="L128" i="22"/>
  <c r="L51" i="22"/>
  <c r="L121" i="22"/>
  <c r="L114" i="22"/>
  <c r="L113" i="22"/>
  <c r="L16" i="22"/>
  <c r="L60" i="22"/>
  <c r="L168" i="22"/>
  <c r="L165" i="22"/>
  <c r="L108" i="22"/>
  <c r="L58" i="22"/>
  <c r="L10" i="22"/>
  <c r="L159" i="22"/>
  <c r="L173" i="22"/>
  <c r="L35" i="22"/>
  <c r="L132" i="22"/>
  <c r="L59" i="22"/>
  <c r="L117" i="22"/>
  <c r="L14" i="22"/>
  <c r="L42" i="22"/>
  <c r="L111" i="22"/>
  <c r="L78" i="22"/>
  <c r="L19" i="22"/>
  <c r="L140" i="22"/>
  <c r="L23" i="22"/>
  <c r="L26" i="22"/>
  <c r="L94" i="22"/>
  <c r="L129" i="22"/>
  <c r="L174" i="22"/>
  <c r="L151" i="22"/>
  <c r="L144" i="22"/>
  <c r="L112" i="22"/>
  <c r="L104" i="22"/>
  <c r="L65" i="22"/>
  <c r="L55" i="22"/>
  <c r="L66" i="22"/>
  <c r="L50" i="22"/>
  <c r="L15" i="22"/>
  <c r="L85" i="22"/>
  <c r="L7" i="22"/>
  <c r="L92" i="22"/>
  <c r="L6" i="22"/>
  <c r="L83" i="22"/>
  <c r="L177" i="22"/>
  <c r="Q2" i="65"/>
  <c r="M2" i="65"/>
  <c r="L62" i="22"/>
  <c r="L175" i="22"/>
  <c r="L99" i="22"/>
  <c r="L88" i="22"/>
  <c r="L38" i="22"/>
  <c r="L20" i="22"/>
  <c r="L102" i="22"/>
  <c r="L100" i="22"/>
  <c r="L96" i="22"/>
  <c r="S2" i="65"/>
  <c r="L93" i="22"/>
  <c r="L152" i="22"/>
  <c r="L142" i="22"/>
  <c r="L97" i="22"/>
  <c r="L72" i="22"/>
  <c r="L163" i="22"/>
  <c r="P2" i="65"/>
  <c r="L107" i="22"/>
  <c r="L8" i="22"/>
  <c r="L153" i="22"/>
  <c r="L29" i="22"/>
  <c r="L155" i="22"/>
  <c r="L137" i="22"/>
  <c r="L130" i="22"/>
  <c r="L148" i="22"/>
  <c r="L106" i="22"/>
  <c r="L70" i="22"/>
  <c r="L39" i="22"/>
  <c r="L103" i="22"/>
  <c r="L86" i="22"/>
  <c r="L123" i="22"/>
  <c r="L2" i="22"/>
  <c r="L46" i="22"/>
  <c r="L56" i="22"/>
  <c r="L167" i="22"/>
  <c r="L18" i="22"/>
  <c r="L4" i="22"/>
  <c r="L9" i="22"/>
  <c r="L48" i="22"/>
  <c r="L63" i="22"/>
  <c r="L3" i="22"/>
  <c r="L118" i="22"/>
  <c r="L17" i="22"/>
  <c r="L133" i="22"/>
  <c r="L146" i="22"/>
  <c r="L98" i="22"/>
  <c r="L109" i="22"/>
  <c r="L125" i="22"/>
  <c r="L12" i="22"/>
  <c r="L150" i="22"/>
  <c r="L82" i="22"/>
  <c r="L5" i="22"/>
  <c r="L134" i="22"/>
  <c r="L54" i="22"/>
  <c r="L27" i="22"/>
  <c r="L13" i="22"/>
  <c r="L84" i="22"/>
  <c r="L45" i="22"/>
  <c r="N2" i="65"/>
  <c r="L126" i="22"/>
  <c r="L57" i="22"/>
  <c r="L67" i="22"/>
  <c r="L75" i="22"/>
  <c r="L81" i="22"/>
  <c r="L22" i="22"/>
  <c r="L34" i="22"/>
  <c r="L43" i="22"/>
  <c r="L139" i="22"/>
  <c r="L44" i="22"/>
  <c r="L31" i="22"/>
  <c r="L147" i="22"/>
  <c r="L176" i="22"/>
  <c r="L138" i="22"/>
  <c r="L135" i="22"/>
  <c r="L101" i="22"/>
  <c r="L105" i="22"/>
  <c r="L157" i="22"/>
  <c r="L69" i="22"/>
  <c r="L76" i="22"/>
  <c r="L90" i="22"/>
  <c r="L95" i="22"/>
  <c r="L145" i="22"/>
  <c r="E2" i="65"/>
  <c r="E2" i="22" s="1"/>
  <c r="J2" i="65"/>
  <c r="G2" i="65"/>
  <c r="C2" i="65"/>
  <c r="C2" i="22" s="1"/>
  <c r="K2" i="65"/>
  <c r="F2" i="65"/>
  <c r="F2" i="22" s="1"/>
  <c r="I2" i="65"/>
  <c r="D2" i="65"/>
  <c r="D2" i="22" s="1"/>
  <c r="H2" i="65"/>
  <c r="S41" i="65"/>
  <c r="O41" i="65"/>
  <c r="T41" i="65"/>
  <c r="R41" i="65"/>
  <c r="M41" i="65"/>
  <c r="P41" i="65"/>
  <c r="U41" i="65"/>
  <c r="Q41" i="65"/>
  <c r="N41" i="65"/>
  <c r="C41" i="65"/>
  <c r="J41" i="65"/>
  <c r="F41" i="65"/>
  <c r="K41" i="65"/>
  <c r="E41" i="65"/>
  <c r="H41" i="65"/>
  <c r="I41" i="65"/>
  <c r="G41" i="65"/>
  <c r="D41" i="65"/>
  <c r="R48" i="65"/>
  <c r="Q48" i="65"/>
  <c r="S48" i="65"/>
  <c r="P48" i="65"/>
  <c r="N48" i="65"/>
  <c r="M48" i="65"/>
  <c r="T48" i="65"/>
  <c r="O48" i="65"/>
  <c r="U48" i="65"/>
  <c r="E48" i="65"/>
  <c r="K48" i="65"/>
  <c r="G48" i="65"/>
  <c r="F48" i="65"/>
  <c r="I48" i="65"/>
  <c r="C48" i="65"/>
  <c r="H48" i="65"/>
  <c r="D48" i="65"/>
  <c r="J48" i="65"/>
  <c r="O135" i="65"/>
  <c r="M135" i="65"/>
  <c r="R135" i="65"/>
  <c r="T135" i="65"/>
  <c r="S135" i="65"/>
  <c r="N135" i="65"/>
  <c r="U135" i="65"/>
  <c r="P135" i="65"/>
  <c r="Q135" i="65"/>
  <c r="K135" i="65"/>
  <c r="J135" i="65"/>
  <c r="D135" i="65"/>
  <c r="G135" i="65"/>
  <c r="C135" i="65"/>
  <c r="F135" i="65"/>
  <c r="E135" i="65"/>
  <c r="I135" i="65"/>
  <c r="H135" i="65"/>
  <c r="P160" i="65"/>
  <c r="T160" i="65"/>
  <c r="Q160" i="65"/>
  <c r="M160" i="65"/>
  <c r="O160" i="65"/>
  <c r="S160" i="65"/>
  <c r="R160" i="65"/>
  <c r="N160" i="65"/>
  <c r="U160" i="65"/>
  <c r="G160" i="65"/>
  <c r="H160" i="65"/>
  <c r="K160" i="65"/>
  <c r="D160" i="65"/>
  <c r="I160" i="65"/>
  <c r="J160" i="65"/>
  <c r="E160" i="65"/>
  <c r="F160" i="65"/>
  <c r="C160" i="65"/>
  <c r="O63" i="65"/>
  <c r="M63" i="65"/>
  <c r="S63" i="65"/>
  <c r="Q63" i="65"/>
  <c r="U63" i="65"/>
  <c r="N63" i="65"/>
  <c r="T63" i="65"/>
  <c r="R63" i="65"/>
  <c r="P63" i="65"/>
  <c r="K63" i="65"/>
  <c r="J63" i="65"/>
  <c r="F63" i="65"/>
  <c r="G63" i="65"/>
  <c r="E63" i="65"/>
  <c r="C63" i="65"/>
  <c r="I63" i="65"/>
  <c r="H63" i="65"/>
  <c r="D63" i="65"/>
  <c r="N99" i="65"/>
  <c r="R99" i="65"/>
  <c r="S99" i="65"/>
  <c r="Q99" i="65"/>
  <c r="U99" i="65"/>
  <c r="O99" i="65"/>
  <c r="P99" i="65"/>
  <c r="T99" i="65"/>
  <c r="M99" i="65"/>
  <c r="C99" i="65"/>
  <c r="E99" i="65"/>
  <c r="I99" i="65"/>
  <c r="G99" i="65"/>
  <c r="H99" i="65"/>
  <c r="D99" i="65"/>
  <c r="F99" i="65"/>
  <c r="J99" i="65"/>
  <c r="K99" i="65"/>
  <c r="O134" i="65"/>
  <c r="M134" i="65"/>
  <c r="R134" i="65"/>
  <c r="S134" i="65"/>
  <c r="N134" i="65"/>
  <c r="T134" i="65"/>
  <c r="Q134" i="65"/>
  <c r="P134" i="65"/>
  <c r="U134" i="65"/>
  <c r="J134" i="65"/>
  <c r="C134" i="65"/>
  <c r="E134" i="65"/>
  <c r="G134" i="65"/>
  <c r="F134" i="65"/>
  <c r="D134" i="65"/>
  <c r="I134" i="65"/>
  <c r="K134" i="65"/>
  <c r="H134" i="65"/>
  <c r="M110" i="65"/>
  <c r="N110" i="65"/>
  <c r="R110" i="65"/>
  <c r="P110" i="65"/>
  <c r="S110" i="65"/>
  <c r="T110" i="65"/>
  <c r="Q110" i="65"/>
  <c r="U110" i="65"/>
  <c r="O110" i="65"/>
  <c r="C110" i="65"/>
  <c r="K110" i="65"/>
  <c r="I110" i="65"/>
  <c r="F110" i="65"/>
  <c r="J110" i="65"/>
  <c r="D110" i="65"/>
  <c r="E110" i="65"/>
  <c r="G110" i="65"/>
  <c r="H110" i="65"/>
  <c r="S139" i="65"/>
  <c r="U139" i="65"/>
  <c r="Q139" i="65"/>
  <c r="M139" i="65"/>
  <c r="P139" i="65"/>
  <c r="N139" i="65"/>
  <c r="R139" i="65"/>
  <c r="T139" i="65"/>
  <c r="O139" i="65"/>
  <c r="H139" i="65"/>
  <c r="J139" i="65"/>
  <c r="I139" i="65"/>
  <c r="G139" i="65"/>
  <c r="C139" i="65"/>
  <c r="K139" i="65"/>
  <c r="D139" i="65"/>
  <c r="E139" i="65"/>
  <c r="F139" i="65"/>
  <c r="T102" i="65"/>
  <c r="N102" i="65"/>
  <c r="O102" i="65"/>
  <c r="M102" i="65"/>
  <c r="R102" i="65"/>
  <c r="Q102" i="65"/>
  <c r="P102" i="65"/>
  <c r="U102" i="65"/>
  <c r="S102" i="65"/>
  <c r="G102" i="65"/>
  <c r="H102" i="65"/>
  <c r="J102" i="65"/>
  <c r="C102" i="65"/>
  <c r="D102" i="65"/>
  <c r="F102" i="65"/>
  <c r="I102" i="65"/>
  <c r="E102" i="65"/>
  <c r="K102" i="65"/>
  <c r="Q97" i="65"/>
  <c r="P97" i="65"/>
  <c r="S97" i="65"/>
  <c r="T97" i="65"/>
  <c r="R97" i="65"/>
  <c r="M97" i="65"/>
  <c r="U97" i="65"/>
  <c r="O97" i="65"/>
  <c r="N97" i="65"/>
  <c r="D97" i="65"/>
  <c r="F97" i="65"/>
  <c r="E97" i="65"/>
  <c r="H97" i="65"/>
  <c r="J97" i="65"/>
  <c r="G97" i="65"/>
  <c r="K97" i="65"/>
  <c r="I97" i="65"/>
  <c r="C97" i="65"/>
  <c r="U115" i="65"/>
  <c r="T115" i="65"/>
  <c r="M115" i="65"/>
  <c r="N115" i="65"/>
  <c r="Q115" i="65"/>
  <c r="R115" i="65"/>
  <c r="P115" i="65"/>
  <c r="S115" i="65"/>
  <c r="O115" i="65"/>
  <c r="K115" i="65"/>
  <c r="G115" i="65"/>
  <c r="C115" i="65"/>
  <c r="E115" i="65"/>
  <c r="J115" i="65"/>
  <c r="F115" i="65"/>
  <c r="H115" i="65"/>
  <c r="I115" i="65"/>
  <c r="D115" i="65"/>
  <c r="T118" i="65"/>
  <c r="R118" i="65"/>
  <c r="S118" i="65"/>
  <c r="P118" i="65"/>
  <c r="N118" i="65"/>
  <c r="M118" i="65"/>
  <c r="O118" i="65"/>
  <c r="Q118" i="65"/>
  <c r="U118" i="65"/>
  <c r="G118" i="65"/>
  <c r="C118" i="65"/>
  <c r="E118" i="65"/>
  <c r="H118" i="65"/>
  <c r="I118" i="65"/>
  <c r="K118" i="65"/>
  <c r="J118" i="65"/>
  <c r="D118" i="65"/>
  <c r="F118" i="65"/>
  <c r="AP41" i="19"/>
  <c r="AM41" i="19"/>
  <c r="AJ41" i="19"/>
  <c r="AK41" i="19"/>
  <c r="Z41" i="19"/>
  <c r="AC41" i="19"/>
  <c r="X41" i="19"/>
  <c r="AD41" i="19"/>
  <c r="AA41" i="19"/>
  <c r="AE41" i="19"/>
  <c r="AN41" i="19"/>
  <c r="AI41" i="19"/>
  <c r="AB41" i="19"/>
  <c r="AH41" i="19"/>
  <c r="Y41" i="19"/>
  <c r="W41" i="19"/>
  <c r="AG41" i="19"/>
  <c r="AO41" i="19"/>
  <c r="AF41" i="19"/>
  <c r="AL41" i="19"/>
  <c r="T41" i="19"/>
  <c r="N41" i="19"/>
  <c r="S41" i="19"/>
  <c r="U41" i="19"/>
  <c r="P41" i="19"/>
  <c r="R41" i="19"/>
  <c r="M41" i="19"/>
  <c r="O41" i="19"/>
  <c r="Q41" i="19"/>
  <c r="AP174" i="21"/>
  <c r="AL174" i="21" s="1"/>
  <c r="AJ174" i="21"/>
  <c r="AH174" i="21"/>
  <c r="AO174" i="21"/>
  <c r="AE174" i="21"/>
  <c r="S174" i="21"/>
  <c r="N174" i="21"/>
  <c r="O174" i="21"/>
  <c r="P174" i="21"/>
  <c r="U174" i="21"/>
  <c r="R174" i="21"/>
  <c r="T174" i="21"/>
  <c r="M174" i="21"/>
  <c r="Q174" i="21"/>
  <c r="AP137" i="21"/>
  <c r="AO137" i="21" s="1"/>
  <c r="AA137" i="21"/>
  <c r="Z137" i="21"/>
  <c r="AC137" i="21"/>
  <c r="AD137" i="21"/>
  <c r="W137" i="21"/>
  <c r="AN137" i="21"/>
  <c r="AL137" i="21"/>
  <c r="AB137" i="21"/>
  <c r="AM137" i="21"/>
  <c r="T137" i="21"/>
  <c r="U137" i="21"/>
  <c r="Q137" i="21"/>
  <c r="S137" i="21"/>
  <c r="O137" i="21"/>
  <c r="P137" i="21"/>
  <c r="M137" i="21"/>
  <c r="N137" i="21"/>
  <c r="R137" i="21"/>
  <c r="AP6" i="19"/>
  <c r="AI6" i="19" s="1"/>
  <c r="AC6" i="19"/>
  <c r="W6" i="19"/>
  <c r="AA6" i="19"/>
  <c r="AJ6" i="19"/>
  <c r="AN6" i="19"/>
  <c r="AL6" i="19"/>
  <c r="AF6" i="19"/>
  <c r="AM6" i="19"/>
  <c r="AE6" i="19"/>
  <c r="AK6" i="19"/>
  <c r="AD6" i="19"/>
  <c r="AB6" i="19"/>
  <c r="Z6" i="19"/>
  <c r="Y6" i="19"/>
  <c r="N6" i="19"/>
  <c r="S6" i="19"/>
  <c r="P6" i="19"/>
  <c r="Q6" i="19"/>
  <c r="U6" i="19"/>
  <c r="O6" i="19"/>
  <c r="R6" i="19"/>
  <c r="T6" i="19"/>
  <c r="M6" i="19"/>
  <c r="AP106" i="21"/>
  <c r="AN106" i="21"/>
  <c r="AJ106" i="21"/>
  <c r="AO106" i="21"/>
  <c r="AD106" i="21"/>
  <c r="AH106" i="21"/>
  <c r="AC106" i="21"/>
  <c r="Y106" i="21"/>
  <c r="AB106" i="21"/>
  <c r="AL106" i="21"/>
  <c r="W106" i="21"/>
  <c r="AK106" i="21"/>
  <c r="AE106" i="21"/>
  <c r="AI106" i="21"/>
  <c r="AF106" i="21"/>
  <c r="AG106" i="21"/>
  <c r="AM106" i="21"/>
  <c r="AA106" i="21"/>
  <c r="X106" i="21"/>
  <c r="Z106" i="21"/>
  <c r="P106" i="21"/>
  <c r="U106" i="21"/>
  <c r="M106" i="21"/>
  <c r="R106" i="21"/>
  <c r="S106" i="21"/>
  <c r="Q106" i="21"/>
  <c r="N106" i="21"/>
  <c r="T106" i="21"/>
  <c r="O106" i="21"/>
  <c r="AP24" i="19"/>
  <c r="AJ24" i="19" s="1"/>
  <c r="AE24" i="19"/>
  <c r="Y24" i="19"/>
  <c r="AN24" i="19"/>
  <c r="AL24" i="19"/>
  <c r="U24" i="19"/>
  <c r="P24" i="19"/>
  <c r="T24" i="19"/>
  <c r="O24" i="19"/>
  <c r="S24" i="19"/>
  <c r="R24" i="19"/>
  <c r="Q24" i="19"/>
  <c r="M24" i="19"/>
  <c r="N24" i="19"/>
  <c r="AB165" i="21"/>
  <c r="AM165" i="21"/>
  <c r="AD165" i="21"/>
  <c r="AH165" i="21"/>
  <c r="AG165" i="21"/>
  <c r="X165" i="21"/>
  <c r="W165" i="21"/>
  <c r="Y165" i="21"/>
  <c r="AK165" i="21"/>
  <c r="AL165" i="21"/>
  <c r="AE165" i="21"/>
  <c r="AP165" i="21"/>
  <c r="AO165" i="21" s="1"/>
  <c r="AI165" i="21"/>
  <c r="AC165" i="21"/>
  <c r="AA165" i="21"/>
  <c r="AJ165" i="21"/>
  <c r="AN165" i="21"/>
  <c r="R165" i="21"/>
  <c r="N165" i="21"/>
  <c r="Q165" i="21"/>
  <c r="P165" i="21"/>
  <c r="S165" i="21"/>
  <c r="M165" i="21"/>
  <c r="O165" i="21"/>
  <c r="U165" i="21"/>
  <c r="T165" i="21"/>
  <c r="AP33" i="19"/>
  <c r="Z33" i="19" s="1"/>
  <c r="AA33" i="19"/>
  <c r="AI33" i="19"/>
  <c r="AF33" i="19"/>
  <c r="AC33" i="19"/>
  <c r="AE33" i="19"/>
  <c r="AJ33" i="19"/>
  <c r="AL33" i="19"/>
  <c r="AH33" i="19"/>
  <c r="AB33" i="19"/>
  <c r="AN33" i="19"/>
  <c r="AO33" i="19"/>
  <c r="W33" i="19"/>
  <c r="AK33" i="19"/>
  <c r="X33" i="19"/>
  <c r="N33" i="19"/>
  <c r="T33" i="19"/>
  <c r="R33" i="19"/>
  <c r="P33" i="19"/>
  <c r="Q33" i="19"/>
  <c r="O33" i="19"/>
  <c r="S33" i="19"/>
  <c r="U33" i="19"/>
  <c r="M33" i="19"/>
  <c r="AP51" i="19"/>
  <c r="X51" i="19"/>
  <c r="AH51" i="19"/>
  <c r="AJ51" i="19"/>
  <c r="Y51" i="19"/>
  <c r="AC51" i="19"/>
  <c r="AA51" i="19"/>
  <c r="AL51" i="19"/>
  <c r="AI51" i="19"/>
  <c r="AN51" i="19"/>
  <c r="AF51" i="19"/>
  <c r="AM51" i="19"/>
  <c r="W51" i="19"/>
  <c r="AE51" i="19"/>
  <c r="AK51" i="19"/>
  <c r="AO51" i="19"/>
  <c r="AG51" i="19"/>
  <c r="Z51" i="19"/>
  <c r="AB51" i="19"/>
  <c r="AD51" i="19"/>
  <c r="U51" i="19"/>
  <c r="O51" i="19"/>
  <c r="N51" i="19"/>
  <c r="P51" i="19"/>
  <c r="S51" i="19"/>
  <c r="R51" i="19"/>
  <c r="M51" i="19"/>
  <c r="Q51" i="19"/>
  <c r="T51" i="19"/>
  <c r="AP107" i="21"/>
  <c r="AD107" i="21" s="1"/>
  <c r="Y107" i="21"/>
  <c r="AM107" i="21"/>
  <c r="AB107" i="21"/>
  <c r="X107" i="21"/>
  <c r="R107" i="21"/>
  <c r="N107" i="21"/>
  <c r="M107" i="21"/>
  <c r="O107" i="21"/>
  <c r="P107" i="21"/>
  <c r="S107" i="21"/>
  <c r="T107" i="21"/>
  <c r="Q107" i="21"/>
  <c r="U107" i="21"/>
  <c r="AP89" i="21"/>
  <c r="AB89" i="21" s="1"/>
  <c r="AA89" i="21"/>
  <c r="AJ89" i="21"/>
  <c r="AF89" i="21"/>
  <c r="AL89" i="21"/>
  <c r="Z89" i="21"/>
  <c r="AC89" i="21"/>
  <c r="W89" i="21"/>
  <c r="AM89" i="21"/>
  <c r="AN89" i="21"/>
  <c r="N89" i="21"/>
  <c r="T89" i="21"/>
  <c r="U89" i="21"/>
  <c r="R89" i="21"/>
  <c r="M89" i="21"/>
  <c r="S89" i="21"/>
  <c r="P89" i="21"/>
  <c r="O89" i="21"/>
  <c r="Q89" i="21"/>
  <c r="AP94" i="21"/>
  <c r="AA94" i="21" s="1"/>
  <c r="AH94" i="21"/>
  <c r="AG94" i="21"/>
  <c r="AN94" i="21"/>
  <c r="AL94" i="21"/>
  <c r="AF94" i="21"/>
  <c r="Y94" i="21"/>
  <c r="X94" i="21"/>
  <c r="AC94" i="21"/>
  <c r="AD94" i="21"/>
  <c r="AI94" i="21"/>
  <c r="W94" i="21"/>
  <c r="AK94" i="21"/>
  <c r="AJ94" i="21"/>
  <c r="AM94" i="21"/>
  <c r="P94" i="21"/>
  <c r="Q94" i="21"/>
  <c r="N94" i="21"/>
  <c r="U94" i="21"/>
  <c r="M94" i="21"/>
  <c r="S94" i="21"/>
  <c r="O94" i="21"/>
  <c r="R94" i="21"/>
  <c r="T94" i="21"/>
  <c r="AP168" i="21"/>
  <c r="AL168" i="21" s="1"/>
  <c r="AH168" i="21"/>
  <c r="AI168" i="21"/>
  <c r="AJ168" i="21"/>
  <c r="AB168" i="21"/>
  <c r="R168" i="21"/>
  <c r="U168" i="21"/>
  <c r="T168" i="21"/>
  <c r="Q168" i="21"/>
  <c r="S168" i="21"/>
  <c r="O168" i="21"/>
  <c r="P168" i="21"/>
  <c r="N168" i="21"/>
  <c r="M168" i="21"/>
  <c r="Y75" i="21"/>
  <c r="AI75" i="21"/>
  <c r="AN75" i="21"/>
  <c r="AC75" i="21"/>
  <c r="W75" i="21"/>
  <c r="AL75" i="21"/>
  <c r="AJ75" i="21"/>
  <c r="AO75" i="21"/>
  <c r="AE75" i="21"/>
  <c r="Z75" i="21"/>
  <c r="AB75" i="21"/>
  <c r="AM75" i="21"/>
  <c r="X75" i="21"/>
  <c r="AH75" i="21"/>
  <c r="AD75" i="21"/>
  <c r="AP75" i="21"/>
  <c r="AF75" i="21" s="1"/>
  <c r="M75" i="21"/>
  <c r="P75" i="21"/>
  <c r="N75" i="21"/>
  <c r="U75" i="21"/>
  <c r="R75" i="21"/>
  <c r="O75" i="21"/>
  <c r="Q75" i="21"/>
  <c r="S75" i="21"/>
  <c r="T75" i="21"/>
  <c r="AP146" i="21"/>
  <c r="X146" i="21" s="1"/>
  <c r="AA146" i="21"/>
  <c r="AF146" i="21"/>
  <c r="Y146" i="21"/>
  <c r="AD146" i="21"/>
  <c r="AH146" i="21"/>
  <c r="AK146" i="21"/>
  <c r="AO146" i="21"/>
  <c r="AG146" i="21"/>
  <c r="AN146" i="21"/>
  <c r="R146" i="21"/>
  <c r="T146" i="21"/>
  <c r="Q146" i="21"/>
  <c r="O146" i="21"/>
  <c r="P146" i="21"/>
  <c r="N146" i="21"/>
  <c r="S146" i="21"/>
  <c r="U146" i="21"/>
  <c r="M146" i="21"/>
  <c r="AP39" i="19"/>
  <c r="AM39" i="19" s="1"/>
  <c r="AC39" i="19"/>
  <c r="Y39" i="19"/>
  <c r="AO39" i="19"/>
  <c r="AK39" i="19"/>
  <c r="AJ39" i="19"/>
  <c r="AE39" i="19"/>
  <c r="AD39" i="19"/>
  <c r="AF39" i="19"/>
  <c r="AB39" i="19"/>
  <c r="AA39" i="19"/>
  <c r="AG39" i="19"/>
  <c r="AI39" i="19"/>
  <c r="AL39" i="19"/>
  <c r="AN39" i="19"/>
  <c r="N39" i="19"/>
  <c r="O39" i="19"/>
  <c r="R39" i="19"/>
  <c r="M39" i="19"/>
  <c r="S39" i="19"/>
  <c r="Q39" i="19"/>
  <c r="U39" i="19"/>
  <c r="P39" i="19"/>
  <c r="T39" i="19"/>
  <c r="AP19" i="19"/>
  <c r="Y19" i="19"/>
  <c r="W19" i="19"/>
  <c r="AO19" i="19"/>
  <c r="AF19" i="19"/>
  <c r="AC19" i="19"/>
  <c r="AD19" i="19"/>
  <c r="AK19" i="19"/>
  <c r="AN19" i="19"/>
  <c r="AI19" i="19"/>
  <c r="AA19" i="19"/>
  <c r="AB19" i="19"/>
  <c r="AJ19" i="19"/>
  <c r="AE19" i="19"/>
  <c r="AL19" i="19"/>
  <c r="AM19" i="19"/>
  <c r="AH19" i="19"/>
  <c r="Z19" i="19"/>
  <c r="AG19" i="19"/>
  <c r="X19" i="19"/>
  <c r="T19" i="19"/>
  <c r="N19" i="19"/>
  <c r="M19" i="19"/>
  <c r="R19" i="19"/>
  <c r="P19" i="19"/>
  <c r="S19" i="19"/>
  <c r="Q19" i="19"/>
  <c r="O19" i="19"/>
  <c r="U19" i="19"/>
  <c r="AP169" i="21"/>
  <c r="AL169" i="21" s="1"/>
  <c r="AM169" i="21"/>
  <c r="AB169" i="21"/>
  <c r="AI169" i="21"/>
  <c r="X169" i="21"/>
  <c r="R169" i="21"/>
  <c r="T169" i="21"/>
  <c r="S169" i="21"/>
  <c r="P169" i="21"/>
  <c r="U169" i="21"/>
  <c r="O169" i="21"/>
  <c r="M169" i="21"/>
  <c r="Q169" i="21"/>
  <c r="N169" i="21"/>
  <c r="AP56" i="26"/>
  <c r="AA56" i="26" s="1"/>
  <c r="X56" i="26"/>
  <c r="Y56" i="26"/>
  <c r="AD56" i="26"/>
  <c r="AK56" i="26"/>
  <c r="AI56" i="26"/>
  <c r="AJ56" i="26"/>
  <c r="AG56" i="26"/>
  <c r="Z56" i="26"/>
  <c r="AM56" i="26"/>
  <c r="P56" i="26"/>
  <c r="R56" i="26"/>
  <c r="U56" i="26"/>
  <c r="M56" i="26"/>
  <c r="N56" i="26"/>
  <c r="S56" i="26"/>
  <c r="Q56" i="26"/>
  <c r="O56" i="26"/>
  <c r="T56" i="26"/>
  <c r="AP102" i="26"/>
  <c r="AL102" i="26" s="1"/>
  <c r="AO102" i="26"/>
  <c r="AC102" i="26"/>
  <c r="AF102" i="26"/>
  <c r="AI102" i="26"/>
  <c r="Z102" i="26"/>
  <c r="X102" i="26"/>
  <c r="AD102" i="26"/>
  <c r="W102" i="26"/>
  <c r="AA102" i="26"/>
  <c r="AE102" i="26"/>
  <c r="AK102" i="26"/>
  <c r="AH102" i="26"/>
  <c r="AM102" i="26"/>
  <c r="Y102" i="26"/>
  <c r="P102" i="26"/>
  <c r="O102" i="26"/>
  <c r="S102" i="26"/>
  <c r="Q102" i="26"/>
  <c r="N102" i="26"/>
  <c r="R102" i="26"/>
  <c r="M102" i="26"/>
  <c r="U102" i="26"/>
  <c r="T102" i="26"/>
  <c r="AP144" i="26"/>
  <c r="AN144" i="26"/>
  <c r="AO144" i="26"/>
  <c r="AB144" i="26"/>
  <c r="AH144" i="26"/>
  <c r="AC144" i="26"/>
  <c r="Z144" i="26"/>
  <c r="AL144" i="26"/>
  <c r="AD144" i="26"/>
  <c r="AI144" i="26"/>
  <c r="AK144" i="26"/>
  <c r="AA144" i="26"/>
  <c r="AF144" i="26"/>
  <c r="AM144" i="26"/>
  <c r="W144" i="26"/>
  <c r="AJ144" i="26"/>
  <c r="Y144" i="26"/>
  <c r="AE144" i="26"/>
  <c r="X144" i="26"/>
  <c r="AG144" i="26"/>
  <c r="P144" i="26"/>
  <c r="O144" i="26"/>
  <c r="M144" i="26"/>
  <c r="S144" i="26"/>
  <c r="Q144" i="26"/>
  <c r="T144" i="26"/>
  <c r="U144" i="26"/>
  <c r="R144" i="26"/>
  <c r="N144" i="26"/>
  <c r="AP47" i="26"/>
  <c r="AM47" i="26" s="1"/>
  <c r="AD47" i="26"/>
  <c r="AN47" i="26"/>
  <c r="AA47" i="26"/>
  <c r="AL47" i="26"/>
  <c r="N47" i="26"/>
  <c r="Q47" i="26"/>
  <c r="P47" i="26"/>
  <c r="S47" i="26"/>
  <c r="U47" i="26"/>
  <c r="O47" i="26"/>
  <c r="M47" i="26"/>
  <c r="R47" i="26"/>
  <c r="T47" i="26"/>
  <c r="AP162" i="26"/>
  <c r="AD162" i="26" s="1"/>
  <c r="AG162" i="26"/>
  <c r="AK162" i="26"/>
  <c r="X162" i="26"/>
  <c r="AL162" i="26"/>
  <c r="AA162" i="26"/>
  <c r="AB162" i="26"/>
  <c r="AM162" i="26"/>
  <c r="AN162" i="26"/>
  <c r="AJ162" i="26"/>
  <c r="P162" i="26"/>
  <c r="O162" i="26"/>
  <c r="Q162" i="26"/>
  <c r="N162" i="26"/>
  <c r="R162" i="26"/>
  <c r="S162" i="26"/>
  <c r="U162" i="26"/>
  <c r="M162" i="26"/>
  <c r="T162" i="26"/>
  <c r="AP136" i="26"/>
  <c r="AK136" i="26" s="1"/>
  <c r="AH136" i="26"/>
  <c r="AM136" i="26"/>
  <c r="AO136" i="26"/>
  <c r="Z136" i="26"/>
  <c r="AE136" i="26"/>
  <c r="AJ136" i="26"/>
  <c r="AA136" i="26"/>
  <c r="AC136" i="26"/>
  <c r="X136" i="26"/>
  <c r="AL136" i="26"/>
  <c r="AI136" i="26"/>
  <c r="AN136" i="26"/>
  <c r="Y136" i="26"/>
  <c r="AD136" i="26"/>
  <c r="T136" i="26"/>
  <c r="O136" i="26"/>
  <c r="U136" i="26"/>
  <c r="S136" i="26"/>
  <c r="P136" i="26"/>
  <c r="M136" i="26"/>
  <c r="R136" i="26"/>
  <c r="N136" i="26"/>
  <c r="Q136" i="26"/>
  <c r="AP44" i="26"/>
  <c r="Z44" i="26"/>
  <c r="AK44" i="26"/>
  <c r="AI44" i="26"/>
  <c r="X44" i="26"/>
  <c r="AC44" i="26"/>
  <c r="AG44" i="26"/>
  <c r="Y44" i="26"/>
  <c r="AO44" i="26"/>
  <c r="AJ44" i="26"/>
  <c r="AE44" i="26"/>
  <c r="W44" i="26"/>
  <c r="AA44" i="26"/>
  <c r="AF44" i="26"/>
  <c r="AL44" i="26"/>
  <c r="AH44" i="26"/>
  <c r="AB44" i="26"/>
  <c r="AD44" i="26"/>
  <c r="AM44" i="26"/>
  <c r="AN44" i="26"/>
  <c r="O44" i="26"/>
  <c r="U44" i="26"/>
  <c r="M44" i="26"/>
  <c r="S44" i="26"/>
  <c r="R44" i="26"/>
  <c r="P44" i="26"/>
  <c r="N44" i="26"/>
  <c r="Q44" i="26"/>
  <c r="T44" i="26"/>
  <c r="AP156" i="25"/>
  <c r="W156" i="25" s="1"/>
  <c r="AO156" i="25"/>
  <c r="AF156" i="25"/>
  <c r="AE156" i="25"/>
  <c r="T156" i="25"/>
  <c r="Q156" i="25"/>
  <c r="U156" i="25"/>
  <c r="P156" i="25"/>
  <c r="O156" i="25"/>
  <c r="M156" i="25"/>
  <c r="S156" i="25"/>
  <c r="R156" i="25"/>
  <c r="N156" i="25"/>
  <c r="AP83" i="25"/>
  <c r="AC83" i="25" s="1"/>
  <c r="Y83" i="25"/>
  <c r="X83" i="25"/>
  <c r="AI83" i="25"/>
  <c r="AF83" i="25"/>
  <c r="AJ83" i="25"/>
  <c r="AD83" i="25"/>
  <c r="Z83" i="25"/>
  <c r="AO83" i="25"/>
  <c r="AG83" i="25"/>
  <c r="M83" i="25"/>
  <c r="Q83" i="25"/>
  <c r="T83" i="25"/>
  <c r="N83" i="25"/>
  <c r="O83" i="25"/>
  <c r="P83" i="25"/>
  <c r="U83" i="25"/>
  <c r="R83" i="25"/>
  <c r="S83" i="25"/>
  <c r="AP96" i="26"/>
  <c r="AH96" i="26" s="1"/>
  <c r="AI96" i="26"/>
  <c r="X96" i="26"/>
  <c r="AJ96" i="26"/>
  <c r="Z96" i="26"/>
  <c r="W96" i="26"/>
  <c r="AA96" i="26"/>
  <c r="Y96" i="26"/>
  <c r="AN96" i="26"/>
  <c r="AL96" i="26"/>
  <c r="AO96" i="26"/>
  <c r="AF96" i="26"/>
  <c r="AE96" i="26"/>
  <c r="AD96" i="26"/>
  <c r="AM96" i="26"/>
  <c r="R96" i="26"/>
  <c r="T96" i="26"/>
  <c r="Q96" i="26"/>
  <c r="N96" i="26"/>
  <c r="P96" i="26"/>
  <c r="U96" i="26"/>
  <c r="S96" i="26"/>
  <c r="O96" i="26"/>
  <c r="M96" i="26"/>
  <c r="AP35" i="26"/>
  <c r="AH35" i="26"/>
  <c r="W35" i="26"/>
  <c r="AE35" i="26"/>
  <c r="AI35" i="26"/>
  <c r="Y35" i="26"/>
  <c r="AO35" i="26"/>
  <c r="X35" i="26"/>
  <c r="AD35" i="26"/>
  <c r="AB35" i="26"/>
  <c r="AF35" i="26"/>
  <c r="AN35" i="26"/>
  <c r="AL35" i="26"/>
  <c r="AC35" i="26"/>
  <c r="AJ35" i="26"/>
  <c r="AK35" i="26"/>
  <c r="AM35" i="26"/>
  <c r="AG35" i="26"/>
  <c r="AA35" i="26"/>
  <c r="Z35" i="26"/>
  <c r="T35" i="26"/>
  <c r="R35" i="26"/>
  <c r="U35" i="26"/>
  <c r="O35" i="26"/>
  <c r="M35" i="26"/>
  <c r="Q35" i="26"/>
  <c r="S35" i="26"/>
  <c r="N35" i="26"/>
  <c r="P35" i="26"/>
  <c r="AP126" i="26"/>
  <c r="AA126" i="26" s="1"/>
  <c r="Z126" i="26"/>
  <c r="AI126" i="26"/>
  <c r="AC126" i="26"/>
  <c r="AD126" i="26"/>
  <c r="M126" i="26"/>
  <c r="U126" i="26"/>
  <c r="Q126" i="26"/>
  <c r="O126" i="26"/>
  <c r="S126" i="26"/>
  <c r="T126" i="26"/>
  <c r="P126" i="26"/>
  <c r="N126" i="26"/>
  <c r="R126" i="26"/>
  <c r="W130" i="26"/>
  <c r="AP130" i="26"/>
  <c r="AF130" i="26" s="1"/>
  <c r="AO130" i="26"/>
  <c r="X130" i="26"/>
  <c r="AJ130" i="26"/>
  <c r="AB130" i="26"/>
  <c r="AN130" i="26"/>
  <c r="Z130" i="26"/>
  <c r="AL130" i="26"/>
  <c r="AE130" i="26"/>
  <c r="AD130" i="26"/>
  <c r="AH130" i="26"/>
  <c r="AA130" i="26"/>
  <c r="AK130" i="26"/>
  <c r="Y130" i="26"/>
  <c r="Q130" i="26"/>
  <c r="T130" i="26"/>
  <c r="S130" i="26"/>
  <c r="U130" i="26"/>
  <c r="M130" i="26"/>
  <c r="P130" i="26"/>
  <c r="N130" i="26"/>
  <c r="R130" i="26"/>
  <c r="O130" i="26"/>
  <c r="AP30" i="26"/>
  <c r="Z30" i="26" s="1"/>
  <c r="AK30" i="26"/>
  <c r="AM30" i="26"/>
  <c r="AA30" i="26"/>
  <c r="X30" i="26"/>
  <c r="AJ30" i="26"/>
  <c r="Y30" i="26"/>
  <c r="W30" i="26"/>
  <c r="AD30" i="26"/>
  <c r="AE30" i="26"/>
  <c r="AB30" i="26"/>
  <c r="AN30" i="26"/>
  <c r="AG30" i="26"/>
  <c r="AI30" i="26"/>
  <c r="AF30" i="26"/>
  <c r="S30" i="26"/>
  <c r="R30" i="26"/>
  <c r="O30" i="26"/>
  <c r="P30" i="26"/>
  <c r="T30" i="26"/>
  <c r="N30" i="26"/>
  <c r="M30" i="26"/>
  <c r="Q30" i="26"/>
  <c r="U30" i="26"/>
  <c r="AP59" i="25"/>
  <c r="AH59" i="25"/>
  <c r="AF59" i="25"/>
  <c r="AE59" i="25"/>
  <c r="X59" i="25"/>
  <c r="AB59" i="25"/>
  <c r="AM59" i="25"/>
  <c r="AI59" i="25"/>
  <c r="AG59" i="25"/>
  <c r="AD59" i="25"/>
  <c r="AN59" i="25"/>
  <c r="Z59" i="25"/>
  <c r="AC59" i="25"/>
  <c r="AA59" i="25"/>
  <c r="AL59" i="25"/>
  <c r="AJ59" i="25"/>
  <c r="Y59" i="25"/>
  <c r="W59" i="25"/>
  <c r="AK59" i="25"/>
  <c r="AO59" i="25"/>
  <c r="O59" i="25"/>
  <c r="Q59" i="25"/>
  <c r="N59" i="25"/>
  <c r="U59" i="25"/>
  <c r="S59" i="25"/>
  <c r="T59" i="25"/>
  <c r="M59" i="25"/>
  <c r="P59" i="25"/>
  <c r="R59" i="25"/>
  <c r="AP121" i="26"/>
  <c r="AF121" i="26" s="1"/>
  <c r="AD121" i="26"/>
  <c r="AO121" i="26"/>
  <c r="AE121" i="26"/>
  <c r="W121" i="26"/>
  <c r="R121" i="26"/>
  <c r="N121" i="26"/>
  <c r="U121" i="26"/>
  <c r="Q121" i="26"/>
  <c r="O121" i="26"/>
  <c r="T121" i="26"/>
  <c r="S121" i="26"/>
  <c r="P121" i="26"/>
  <c r="M121" i="26"/>
  <c r="AC15" i="26"/>
  <c r="AP15" i="26"/>
  <c r="AB15" i="26" s="1"/>
  <c r="AM15" i="26"/>
  <c r="AL15" i="26"/>
  <c r="AD15" i="26"/>
  <c r="AF15" i="26"/>
  <c r="AJ15" i="26"/>
  <c r="Y15" i="26"/>
  <c r="W15" i="26"/>
  <c r="X15" i="26"/>
  <c r="AA15" i="26"/>
  <c r="AO15" i="26"/>
  <c r="AG15" i="26"/>
  <c r="AN15" i="26"/>
  <c r="AI15" i="26"/>
  <c r="M15" i="26"/>
  <c r="S15" i="26"/>
  <c r="T15" i="26"/>
  <c r="O15" i="26"/>
  <c r="Q15" i="26"/>
  <c r="U15" i="26"/>
  <c r="R15" i="26"/>
  <c r="N15" i="26"/>
  <c r="P15" i="26"/>
  <c r="AJ28" i="26"/>
  <c r="AP28" i="26"/>
  <c r="AH28" i="26"/>
  <c r="AA28" i="26"/>
  <c r="AD28" i="26"/>
  <c r="AG28" i="26"/>
  <c r="AN28" i="26"/>
  <c r="W28" i="26"/>
  <c r="AL28" i="26"/>
  <c r="AM28" i="26"/>
  <c r="X28" i="26"/>
  <c r="AF28" i="26"/>
  <c r="Z28" i="26"/>
  <c r="AB28" i="26"/>
  <c r="AI28" i="26"/>
  <c r="AO28" i="26"/>
  <c r="AC28" i="26"/>
  <c r="AE28" i="26"/>
  <c r="AK28" i="26"/>
  <c r="Y28" i="26"/>
  <c r="S28" i="26"/>
  <c r="M28" i="26"/>
  <c r="O28" i="26"/>
  <c r="N28" i="26"/>
  <c r="T28" i="26"/>
  <c r="Q28" i="26"/>
  <c r="P28" i="26"/>
  <c r="U28" i="26"/>
  <c r="R28" i="26"/>
  <c r="AP71" i="26"/>
  <c r="AD71" i="26" s="1"/>
  <c r="AE71" i="26"/>
  <c r="AG71" i="26"/>
  <c r="AL71" i="26"/>
  <c r="Z71" i="26"/>
  <c r="P71" i="26"/>
  <c r="M71" i="26"/>
  <c r="S71" i="26"/>
  <c r="T71" i="26"/>
  <c r="Q71" i="26"/>
  <c r="O71" i="26"/>
  <c r="R71" i="26"/>
  <c r="U71" i="26"/>
  <c r="N71" i="26"/>
  <c r="AP50" i="25"/>
  <c r="AI50" i="25" s="1"/>
  <c r="AK50" i="25"/>
  <c r="AM50" i="25"/>
  <c r="AE50" i="25"/>
  <c r="AF50" i="25"/>
  <c r="R50" i="25"/>
  <c r="O50" i="25"/>
  <c r="Q50" i="25"/>
  <c r="N50" i="25"/>
  <c r="U50" i="25"/>
  <c r="S50" i="25"/>
  <c r="P50" i="25"/>
  <c r="T50" i="25"/>
  <c r="M50" i="25"/>
  <c r="AP120" i="26"/>
  <c r="AA120" i="26" s="1"/>
  <c r="AC120" i="26"/>
  <c r="Y120" i="26"/>
  <c r="X120" i="26"/>
  <c r="Z120" i="26"/>
  <c r="AE120" i="26"/>
  <c r="AF120" i="26"/>
  <c r="AM120" i="26"/>
  <c r="AI120" i="26"/>
  <c r="AJ120" i="26"/>
  <c r="U120" i="26"/>
  <c r="N120" i="26"/>
  <c r="O120" i="26"/>
  <c r="Q120" i="26"/>
  <c r="S120" i="26"/>
  <c r="P120" i="26"/>
  <c r="R120" i="26"/>
  <c r="T120" i="26"/>
  <c r="M120" i="26"/>
  <c r="AP88" i="26"/>
  <c r="AN88" i="26" s="1"/>
  <c r="AO88" i="26"/>
  <c r="AD88" i="26"/>
  <c r="W88" i="26"/>
  <c r="AJ88" i="26"/>
  <c r="AG88" i="26"/>
  <c r="AB88" i="26"/>
  <c r="AF88" i="26"/>
  <c r="AK88" i="26"/>
  <c r="Y88" i="26"/>
  <c r="AA88" i="26"/>
  <c r="AE88" i="26"/>
  <c r="AC88" i="26"/>
  <c r="AH88" i="26"/>
  <c r="AI88" i="26"/>
  <c r="U88" i="26"/>
  <c r="Q88" i="26"/>
  <c r="R88" i="26"/>
  <c r="O88" i="26"/>
  <c r="S88" i="26"/>
  <c r="N88" i="26"/>
  <c r="M88" i="26"/>
  <c r="P88" i="26"/>
  <c r="T88" i="26"/>
  <c r="AP92" i="26"/>
  <c r="AA92" i="26" s="1"/>
  <c r="AI92" i="26"/>
  <c r="AB92" i="26"/>
  <c r="W92" i="26"/>
  <c r="AF92" i="26"/>
  <c r="M92" i="26"/>
  <c r="N92" i="26"/>
  <c r="T92" i="26"/>
  <c r="R92" i="26"/>
  <c r="P92" i="26"/>
  <c r="U92" i="26"/>
  <c r="Q92" i="26"/>
  <c r="S92" i="26"/>
  <c r="O92" i="26"/>
  <c r="AP37" i="26"/>
  <c r="AK37" i="26" s="1"/>
  <c r="AG37" i="26"/>
  <c r="AJ37" i="26"/>
  <c r="AM37" i="26"/>
  <c r="AI37" i="26"/>
  <c r="U37" i="26"/>
  <c r="M37" i="26"/>
  <c r="Q37" i="26"/>
  <c r="N37" i="26"/>
  <c r="S37" i="26"/>
  <c r="P37" i="26"/>
  <c r="T37" i="26"/>
  <c r="O37" i="26"/>
  <c r="R37" i="26"/>
  <c r="Y175" i="26"/>
  <c r="AP175" i="26"/>
  <c r="AL175" i="26" s="1"/>
  <c r="AM175" i="26"/>
  <c r="AC175" i="26"/>
  <c r="AB175" i="26"/>
  <c r="AK175" i="26"/>
  <c r="W175" i="26"/>
  <c r="AA175" i="26"/>
  <c r="AI175" i="26"/>
  <c r="AJ175" i="26"/>
  <c r="AH175" i="26"/>
  <c r="AN175" i="26"/>
  <c r="X175" i="26"/>
  <c r="AO175" i="26"/>
  <c r="AE175" i="26"/>
  <c r="Q175" i="26"/>
  <c r="U175" i="26"/>
  <c r="R175" i="26"/>
  <c r="T175" i="26"/>
  <c r="O175" i="26"/>
  <c r="N175" i="26"/>
  <c r="P175" i="26"/>
  <c r="M175" i="26"/>
  <c r="S175" i="26"/>
  <c r="Y36" i="26"/>
  <c r="AP36" i="26"/>
  <c r="AI36" i="26"/>
  <c r="AO36" i="26"/>
  <c r="AE36" i="26"/>
  <c r="X36" i="26"/>
  <c r="AL36" i="26"/>
  <c r="Z36" i="26"/>
  <c r="AM36" i="26"/>
  <c r="AJ36" i="26"/>
  <c r="AN36" i="26"/>
  <c r="AH36" i="26"/>
  <c r="AB36" i="26"/>
  <c r="AG36" i="26"/>
  <c r="AK36" i="26"/>
  <c r="AA36" i="26"/>
  <c r="AD36" i="26"/>
  <c r="AC36" i="26"/>
  <c r="AF36" i="26"/>
  <c r="W36" i="26"/>
  <c r="N36" i="26"/>
  <c r="Q36" i="26"/>
  <c r="U36" i="26"/>
  <c r="P36" i="26"/>
  <c r="T36" i="26"/>
  <c r="S36" i="26"/>
  <c r="R36" i="26"/>
  <c r="O36" i="26"/>
  <c r="M36" i="26"/>
  <c r="AP13" i="26"/>
  <c r="AH13" i="26"/>
  <c r="AC13" i="26"/>
  <c r="AL13" i="26"/>
  <c r="AE13" i="26"/>
  <c r="W13" i="26"/>
  <c r="Z13" i="26"/>
  <c r="X13" i="26"/>
  <c r="AK13" i="26"/>
  <c r="AN13" i="26"/>
  <c r="AB13" i="26"/>
  <c r="AJ13" i="26"/>
  <c r="AF13" i="26"/>
  <c r="AD13" i="26"/>
  <c r="AO13" i="26"/>
  <c r="AM13" i="26"/>
  <c r="AI13" i="26"/>
  <c r="AA13" i="26"/>
  <c r="AG13" i="26"/>
  <c r="Y13" i="26"/>
  <c r="T13" i="26"/>
  <c r="P13" i="26"/>
  <c r="N13" i="26"/>
  <c r="R13" i="26"/>
  <c r="O13" i="26"/>
  <c r="Q13" i="26"/>
  <c r="U13" i="26"/>
  <c r="S13" i="26"/>
  <c r="M13" i="26"/>
  <c r="AK61" i="25"/>
  <c r="AP61" i="25"/>
  <c r="W61" i="25" s="1"/>
  <c r="X61" i="25"/>
  <c r="AH61" i="25"/>
  <c r="AG61" i="25"/>
  <c r="Z61" i="25"/>
  <c r="Y61" i="25"/>
  <c r="AI61" i="25"/>
  <c r="AL61" i="25"/>
  <c r="AN61" i="25"/>
  <c r="T61" i="25"/>
  <c r="R61" i="25"/>
  <c r="U61" i="25"/>
  <c r="M61" i="25"/>
  <c r="Q61" i="25"/>
  <c r="P61" i="25"/>
  <c r="O61" i="25"/>
  <c r="S61" i="25"/>
  <c r="N61" i="25"/>
  <c r="X124" i="26"/>
  <c r="AP124" i="26"/>
  <c r="AM124" i="26" s="1"/>
  <c r="Y124" i="26"/>
  <c r="AL124" i="26"/>
  <c r="AD124" i="26"/>
  <c r="W124" i="26"/>
  <c r="AH124" i="26"/>
  <c r="AE124" i="26"/>
  <c r="AK124" i="26"/>
  <c r="AF124" i="26"/>
  <c r="AI124" i="26"/>
  <c r="AJ124" i="26"/>
  <c r="AG124" i="26"/>
  <c r="AB124" i="26"/>
  <c r="AN124" i="26"/>
  <c r="N124" i="26"/>
  <c r="U124" i="26"/>
  <c r="P124" i="26"/>
  <c r="O124" i="26"/>
  <c r="S124" i="26"/>
  <c r="Q124" i="26"/>
  <c r="T124" i="26"/>
  <c r="R124" i="26"/>
  <c r="M124" i="26"/>
  <c r="AP58" i="26"/>
  <c r="AI58" i="26" s="1"/>
  <c r="AO58" i="26"/>
  <c r="AA58" i="26"/>
  <c r="Y58" i="26"/>
  <c r="AH58" i="26"/>
  <c r="AM58" i="26"/>
  <c r="AN58" i="26"/>
  <c r="AD58" i="26"/>
  <c r="Z58" i="26"/>
  <c r="AE58" i="26"/>
  <c r="AC58" i="26"/>
  <c r="AL58" i="26"/>
  <c r="AJ58" i="26"/>
  <c r="AK58" i="26"/>
  <c r="W58" i="26"/>
  <c r="R58" i="26"/>
  <c r="M58" i="26"/>
  <c r="P58" i="26"/>
  <c r="T58" i="26"/>
  <c r="Q58" i="26"/>
  <c r="N58" i="26"/>
  <c r="S58" i="26"/>
  <c r="U58" i="26"/>
  <c r="O58" i="26"/>
  <c r="AP177" i="26"/>
  <c r="AJ177" i="26" s="1"/>
  <c r="X177" i="26"/>
  <c r="Z177" i="26"/>
  <c r="AO177" i="26"/>
  <c r="S177" i="26"/>
  <c r="T177" i="26"/>
  <c r="P177" i="26"/>
  <c r="Q177" i="26"/>
  <c r="O177" i="26"/>
  <c r="N177" i="26"/>
  <c r="U177" i="26"/>
  <c r="R177" i="26"/>
  <c r="M177" i="26"/>
  <c r="AP41" i="26"/>
  <c r="AF41" i="26" s="1"/>
  <c r="Y41" i="26"/>
  <c r="AM41" i="26"/>
  <c r="AJ41" i="26"/>
  <c r="AI41" i="26"/>
  <c r="N41" i="26"/>
  <c r="Q41" i="26"/>
  <c r="P41" i="26"/>
  <c r="M41" i="26"/>
  <c r="T41" i="26"/>
  <c r="R41" i="26"/>
  <c r="U41" i="26"/>
  <c r="O41" i="26"/>
  <c r="S41" i="26"/>
  <c r="AK17" i="26"/>
  <c r="AP17" i="26"/>
  <c r="Y17" i="26" s="1"/>
  <c r="AA17" i="26"/>
  <c r="AD17" i="26"/>
  <c r="X17" i="26"/>
  <c r="AE17" i="26"/>
  <c r="AH17" i="26"/>
  <c r="AL17" i="26"/>
  <c r="AC17" i="26"/>
  <c r="AM17" i="26"/>
  <c r="AB17" i="26"/>
  <c r="AF17" i="26"/>
  <c r="AN17" i="26"/>
  <c r="Z17" i="26"/>
  <c r="W17" i="26"/>
  <c r="N17" i="26"/>
  <c r="U17" i="26"/>
  <c r="S17" i="26"/>
  <c r="M17" i="26"/>
  <c r="T17" i="26"/>
  <c r="R17" i="26"/>
  <c r="O17" i="26"/>
  <c r="P17" i="26"/>
  <c r="Q17" i="26"/>
  <c r="AP143" i="26"/>
  <c r="AF143" i="26" s="1"/>
  <c r="AJ143" i="26"/>
  <c r="AO143" i="26"/>
  <c r="AM143" i="26"/>
  <c r="AB143" i="26"/>
  <c r="AI143" i="26"/>
  <c r="AH143" i="26"/>
  <c r="AE143" i="26"/>
  <c r="AL143" i="26"/>
  <c r="AC143" i="26"/>
  <c r="X143" i="26"/>
  <c r="AK143" i="26"/>
  <c r="AD143" i="26"/>
  <c r="AG143" i="26"/>
  <c r="AN143" i="26"/>
  <c r="S143" i="26"/>
  <c r="U143" i="26"/>
  <c r="R143" i="26"/>
  <c r="Q143" i="26"/>
  <c r="O143" i="26"/>
  <c r="M143" i="26"/>
  <c r="N143" i="26"/>
  <c r="P143" i="26"/>
  <c r="T143" i="26"/>
  <c r="AP74" i="26"/>
  <c r="AH74" i="26"/>
  <c r="AG74" i="26"/>
  <c r="AA74" i="26"/>
  <c r="AE74" i="26"/>
  <c r="AD74" i="26"/>
  <c r="AC74" i="26"/>
  <c r="Y74" i="26"/>
  <c r="W74" i="26"/>
  <c r="AB74" i="26"/>
  <c r="AI74" i="26"/>
  <c r="AO74" i="26"/>
  <c r="AM74" i="26"/>
  <c r="Z74" i="26"/>
  <c r="AJ74" i="26"/>
  <c r="AF74" i="26"/>
  <c r="X74" i="26"/>
  <c r="AL74" i="26"/>
  <c r="AN74" i="26"/>
  <c r="AK74" i="26"/>
  <c r="O74" i="26"/>
  <c r="R74" i="26"/>
  <c r="N74" i="26"/>
  <c r="Q74" i="26"/>
  <c r="U74" i="26"/>
  <c r="M74" i="26"/>
  <c r="P74" i="26"/>
  <c r="S74" i="26"/>
  <c r="T74" i="26"/>
  <c r="AP77" i="26"/>
  <c r="AE77" i="26" s="1"/>
  <c r="AI77" i="26"/>
  <c r="AM77" i="26"/>
  <c r="W77" i="26"/>
  <c r="AJ77" i="26"/>
  <c r="N77" i="26"/>
  <c r="Q77" i="26"/>
  <c r="O77" i="26"/>
  <c r="P77" i="26"/>
  <c r="S77" i="26"/>
  <c r="T77" i="26"/>
  <c r="U77" i="26"/>
  <c r="R77" i="26"/>
  <c r="M77" i="26"/>
  <c r="AF109" i="26"/>
  <c r="AP109" i="26"/>
  <c r="AE109" i="26" s="1"/>
  <c r="X109" i="26"/>
  <c r="AO109" i="26"/>
  <c r="AM109" i="26"/>
  <c r="W109" i="26"/>
  <c r="Y109" i="26"/>
  <c r="AN109" i="26"/>
  <c r="AH109" i="26"/>
  <c r="AG109" i="26"/>
  <c r="AB109" i="26"/>
  <c r="AJ109" i="26"/>
  <c r="AI109" i="26"/>
  <c r="AL109" i="26"/>
  <c r="AC109" i="26"/>
  <c r="M109" i="26"/>
  <c r="R109" i="26"/>
  <c r="Q109" i="26"/>
  <c r="S109" i="26"/>
  <c r="O109" i="26"/>
  <c r="U109" i="26"/>
  <c r="T109" i="26"/>
  <c r="N109" i="26"/>
  <c r="P109" i="26"/>
  <c r="AP123" i="26"/>
  <c r="AI123" i="26" s="1"/>
  <c r="Z123" i="26"/>
  <c r="AK123" i="26"/>
  <c r="AL123" i="26"/>
  <c r="AB123" i="26"/>
  <c r="AE123" i="26"/>
  <c r="Y123" i="26"/>
  <c r="AA123" i="26"/>
  <c r="AN123" i="26"/>
  <c r="AO123" i="26"/>
  <c r="AH123" i="26"/>
  <c r="W123" i="26"/>
  <c r="AM123" i="26"/>
  <c r="X123" i="26"/>
  <c r="AG123" i="26"/>
  <c r="M123" i="26"/>
  <c r="S123" i="26"/>
  <c r="R123" i="26"/>
  <c r="O123" i="26"/>
  <c r="N123" i="26"/>
  <c r="P123" i="26"/>
  <c r="T123" i="26"/>
  <c r="Q123" i="26"/>
  <c r="U123" i="26"/>
  <c r="AP80" i="25"/>
  <c r="AA80" i="25" s="1"/>
  <c r="AI80" i="25"/>
  <c r="AG80" i="25"/>
  <c r="AK80" i="25"/>
  <c r="AF80" i="25"/>
  <c r="T80" i="25"/>
  <c r="P80" i="25"/>
  <c r="M80" i="25"/>
  <c r="S80" i="25"/>
  <c r="U80" i="25"/>
  <c r="Q80" i="25"/>
  <c r="O80" i="25"/>
  <c r="N80" i="25"/>
  <c r="R80" i="25"/>
  <c r="AD140" i="26"/>
  <c r="AP140" i="26"/>
  <c r="AK140" i="26" s="1"/>
  <c r="AM140" i="26"/>
  <c r="AI140" i="26"/>
  <c r="AE140" i="26"/>
  <c r="AL140" i="26"/>
  <c r="X140" i="26"/>
  <c r="AB140" i="26"/>
  <c r="W140" i="26"/>
  <c r="AN140" i="26"/>
  <c r="T140" i="26"/>
  <c r="M140" i="26"/>
  <c r="O140" i="26"/>
  <c r="U140" i="26"/>
  <c r="N140" i="26"/>
  <c r="P140" i="26"/>
  <c r="R140" i="26"/>
  <c r="S140" i="26"/>
  <c r="Q140" i="26"/>
  <c r="AF23" i="26"/>
  <c r="AP23" i="26"/>
  <c r="AE23" i="26" s="1"/>
  <c r="AK23" i="26"/>
  <c r="AO23" i="26"/>
  <c r="AN23" i="26"/>
  <c r="AC23" i="26"/>
  <c r="AB23" i="26"/>
  <c r="AG23" i="26"/>
  <c r="AM23" i="26"/>
  <c r="AJ23" i="26"/>
  <c r="W23" i="26"/>
  <c r="AA23" i="26"/>
  <c r="Z23" i="26"/>
  <c r="Y23" i="26"/>
  <c r="X23" i="26"/>
  <c r="P23" i="26"/>
  <c r="U23" i="26"/>
  <c r="Q23" i="26"/>
  <c r="T23" i="26"/>
  <c r="N23" i="26"/>
  <c r="R23" i="26"/>
  <c r="M23" i="26"/>
  <c r="S23" i="26"/>
  <c r="O23" i="26"/>
  <c r="AP86" i="26"/>
  <c r="AO86" i="26" s="1"/>
  <c r="AN86" i="26"/>
  <c r="AE86" i="26"/>
  <c r="AK86" i="26"/>
  <c r="AD86" i="26"/>
  <c r="AJ86" i="26"/>
  <c r="W86" i="26"/>
  <c r="AH86" i="26"/>
  <c r="AI86" i="26"/>
  <c r="X86" i="26"/>
  <c r="Y86" i="26"/>
  <c r="Z86" i="26"/>
  <c r="AA86" i="26"/>
  <c r="AF86" i="26"/>
  <c r="AC86" i="26"/>
  <c r="N86" i="26"/>
  <c r="R86" i="26"/>
  <c r="M86" i="26"/>
  <c r="P86" i="26"/>
  <c r="U86" i="26"/>
  <c r="T86" i="26"/>
  <c r="O86" i="26"/>
  <c r="Q86" i="26"/>
  <c r="S86" i="26"/>
  <c r="AP132" i="26"/>
  <c r="AH132" i="26"/>
  <c r="AG132" i="26"/>
  <c r="AF132" i="26"/>
  <c r="AJ132" i="26"/>
  <c r="AL132" i="26"/>
  <c r="W132" i="26"/>
  <c r="AM132" i="26"/>
  <c r="AO132" i="26"/>
  <c r="AB132" i="26"/>
  <c r="Z132" i="26"/>
  <c r="Y132" i="26"/>
  <c r="AN132" i="26"/>
  <c r="AK132" i="26"/>
  <c r="X132" i="26"/>
  <c r="AE132" i="26"/>
  <c r="AA132" i="26"/>
  <c r="AD132" i="26"/>
  <c r="AI132" i="26"/>
  <c r="AC132" i="26"/>
  <c r="M132" i="26"/>
  <c r="S132" i="26"/>
  <c r="N132" i="26"/>
  <c r="O132" i="26"/>
  <c r="T132" i="26"/>
  <c r="P132" i="26"/>
  <c r="R132" i="26"/>
  <c r="Q132" i="26"/>
  <c r="U132" i="26"/>
  <c r="AP6" i="26"/>
  <c r="AJ6" i="26" s="1"/>
  <c r="AK6" i="26"/>
  <c r="AI6" i="26"/>
  <c r="AM6" i="26"/>
  <c r="AA6" i="26"/>
  <c r="O6" i="26"/>
  <c r="R6" i="26"/>
  <c r="N6" i="26"/>
  <c r="U6" i="26"/>
  <c r="M6" i="26"/>
  <c r="T6" i="26"/>
  <c r="P6" i="26"/>
  <c r="Q6" i="26"/>
  <c r="S6" i="26"/>
  <c r="P18" i="65"/>
  <c r="U18" i="65"/>
  <c r="S18" i="65"/>
  <c r="R18" i="65"/>
  <c r="Q18" i="65"/>
  <c r="M18" i="65"/>
  <c r="T18" i="65"/>
  <c r="O18" i="65"/>
  <c r="N18" i="65"/>
  <c r="H18" i="65"/>
  <c r="I18" i="65"/>
  <c r="G18" i="65"/>
  <c r="E18" i="65"/>
  <c r="D18" i="65"/>
  <c r="F18" i="65"/>
  <c r="J18" i="65"/>
  <c r="C18" i="65"/>
  <c r="K18" i="65"/>
  <c r="Q31" i="65"/>
  <c r="U31" i="65"/>
  <c r="P31" i="65"/>
  <c r="N31" i="65"/>
  <c r="S31" i="65"/>
  <c r="O31" i="65"/>
  <c r="M31" i="65"/>
  <c r="T31" i="65"/>
  <c r="R31" i="65"/>
  <c r="H31" i="65"/>
  <c r="G31" i="65"/>
  <c r="F31" i="65"/>
  <c r="C31" i="65"/>
  <c r="I31" i="65"/>
  <c r="K31" i="65"/>
  <c r="D31" i="65"/>
  <c r="E31" i="65"/>
  <c r="J31" i="65"/>
  <c r="U52" i="65"/>
  <c r="T52" i="65"/>
  <c r="Q52" i="65"/>
  <c r="R52" i="65"/>
  <c r="O52" i="65"/>
  <c r="N52" i="65"/>
  <c r="S52" i="65"/>
  <c r="P52" i="65"/>
  <c r="M52" i="65"/>
  <c r="F52" i="65"/>
  <c r="G52" i="65"/>
  <c r="J52" i="65"/>
  <c r="D52" i="65"/>
  <c r="K52" i="65"/>
  <c r="H52" i="65"/>
  <c r="I52" i="65"/>
  <c r="C52" i="65"/>
  <c r="E52" i="65"/>
  <c r="Q27" i="65"/>
  <c r="T27" i="65"/>
  <c r="N27" i="65"/>
  <c r="U27" i="65"/>
  <c r="O27" i="65"/>
  <c r="R27" i="65"/>
  <c r="M27" i="65"/>
  <c r="P27" i="65"/>
  <c r="S27" i="65"/>
  <c r="I27" i="65"/>
  <c r="D27" i="65"/>
  <c r="F27" i="65"/>
  <c r="G27" i="65"/>
  <c r="J27" i="65"/>
  <c r="K27" i="65"/>
  <c r="C27" i="65"/>
  <c r="H27" i="65"/>
  <c r="E27" i="65"/>
  <c r="U23" i="65"/>
  <c r="T23" i="65"/>
  <c r="S23" i="65"/>
  <c r="O23" i="65"/>
  <c r="M23" i="65"/>
  <c r="R23" i="65"/>
  <c r="Q23" i="65"/>
  <c r="P23" i="65"/>
  <c r="N23" i="65"/>
  <c r="H23" i="65"/>
  <c r="E23" i="65"/>
  <c r="I23" i="65"/>
  <c r="F23" i="65"/>
  <c r="D23" i="65"/>
  <c r="C23" i="65"/>
  <c r="K23" i="65"/>
  <c r="J23" i="65"/>
  <c r="G23" i="65"/>
  <c r="P17" i="65"/>
  <c r="R17" i="65"/>
  <c r="M17" i="65"/>
  <c r="T17" i="65"/>
  <c r="O17" i="65"/>
  <c r="Q17" i="65"/>
  <c r="N17" i="65"/>
  <c r="U17" i="65"/>
  <c r="S17" i="65"/>
  <c r="D17" i="65"/>
  <c r="I17" i="65"/>
  <c r="J17" i="65"/>
  <c r="G17" i="65"/>
  <c r="C17" i="65"/>
  <c r="F17" i="65"/>
  <c r="K17" i="65"/>
  <c r="E17" i="65"/>
  <c r="H17" i="65"/>
  <c r="Q145" i="65"/>
  <c r="N145" i="65"/>
  <c r="R145" i="65"/>
  <c r="O145" i="65"/>
  <c r="M145" i="65"/>
  <c r="S145" i="65"/>
  <c r="P145" i="65"/>
  <c r="T145" i="65"/>
  <c r="U145" i="65"/>
  <c r="G145" i="65"/>
  <c r="E145" i="65"/>
  <c r="F145" i="65"/>
  <c r="D145" i="65"/>
  <c r="J145" i="65"/>
  <c r="I145" i="65"/>
  <c r="H145" i="65"/>
  <c r="C145" i="65"/>
  <c r="K145" i="65"/>
  <c r="N142" i="65"/>
  <c r="Q142" i="65"/>
  <c r="U142" i="65"/>
  <c r="M142" i="65"/>
  <c r="R142" i="65"/>
  <c r="P142" i="65"/>
  <c r="T142" i="65"/>
  <c r="S142" i="65"/>
  <c r="O142" i="65"/>
  <c r="H142" i="65"/>
  <c r="I142" i="65"/>
  <c r="J142" i="65"/>
  <c r="E142" i="65"/>
  <c r="G142" i="65"/>
  <c r="F142" i="65"/>
  <c r="K142" i="65"/>
  <c r="D142" i="65"/>
  <c r="C142" i="65"/>
  <c r="U104" i="65"/>
  <c r="R104" i="65"/>
  <c r="M104" i="65"/>
  <c r="P104" i="65"/>
  <c r="T104" i="65"/>
  <c r="Q104" i="65"/>
  <c r="N104" i="65"/>
  <c r="O104" i="65"/>
  <c r="S104" i="65"/>
  <c r="H104" i="65"/>
  <c r="C104" i="65"/>
  <c r="E104" i="65"/>
  <c r="I104" i="65"/>
  <c r="K104" i="65"/>
  <c r="F104" i="65"/>
  <c r="D104" i="65"/>
  <c r="G104" i="65"/>
  <c r="J104" i="65"/>
  <c r="Q91" i="65"/>
  <c r="M91" i="65"/>
  <c r="S91" i="65"/>
  <c r="U91" i="65"/>
  <c r="R91" i="65"/>
  <c r="T91" i="65"/>
  <c r="O91" i="65"/>
  <c r="N91" i="65"/>
  <c r="P91" i="65"/>
  <c r="C91" i="65"/>
  <c r="E91" i="65"/>
  <c r="K91" i="65"/>
  <c r="F91" i="65"/>
  <c r="H91" i="65"/>
  <c r="D91" i="65"/>
  <c r="I91" i="65"/>
  <c r="J91" i="65"/>
  <c r="G91" i="65"/>
  <c r="Q96" i="65"/>
  <c r="S96" i="65"/>
  <c r="U96" i="65"/>
  <c r="P96" i="65"/>
  <c r="N96" i="65"/>
  <c r="O96" i="65"/>
  <c r="M96" i="65"/>
  <c r="R96" i="65"/>
  <c r="T96" i="65"/>
  <c r="H96" i="65"/>
  <c r="I96" i="65"/>
  <c r="K96" i="65"/>
  <c r="F96" i="65"/>
  <c r="C96" i="65"/>
  <c r="J96" i="65"/>
  <c r="G96" i="65"/>
  <c r="E96" i="65"/>
  <c r="D96" i="65"/>
  <c r="R14" i="65"/>
  <c r="S14" i="65"/>
  <c r="U14" i="65"/>
  <c r="P14" i="65"/>
  <c r="Q14" i="65"/>
  <c r="N14" i="65"/>
  <c r="O14" i="65"/>
  <c r="M14" i="65"/>
  <c r="T14" i="65"/>
  <c r="E14" i="65"/>
  <c r="H14" i="65"/>
  <c r="G14" i="65"/>
  <c r="K14" i="65"/>
  <c r="D14" i="65"/>
  <c r="C14" i="65"/>
  <c r="F14" i="65"/>
  <c r="J14" i="65"/>
  <c r="I14" i="65"/>
  <c r="T20" i="65"/>
  <c r="S20" i="65"/>
  <c r="R20" i="65"/>
  <c r="U20" i="65"/>
  <c r="P20" i="65"/>
  <c r="N20" i="65"/>
  <c r="O20" i="65"/>
  <c r="Q20" i="65"/>
  <c r="M20" i="65"/>
  <c r="H20" i="65"/>
  <c r="K20" i="65"/>
  <c r="D20" i="65"/>
  <c r="J20" i="65"/>
  <c r="I20" i="65"/>
  <c r="E20" i="65"/>
  <c r="G20" i="65"/>
  <c r="C20" i="65"/>
  <c r="F20" i="65"/>
  <c r="R177" i="65"/>
  <c r="T177" i="65"/>
  <c r="N177" i="65"/>
  <c r="S177" i="65"/>
  <c r="M177" i="65"/>
  <c r="Q177" i="65"/>
  <c r="O177" i="65"/>
  <c r="P177" i="65"/>
  <c r="U177" i="65"/>
  <c r="E177" i="65"/>
  <c r="J177" i="65"/>
  <c r="K177" i="65"/>
  <c r="D177" i="65"/>
  <c r="C177" i="65"/>
  <c r="I177" i="65"/>
  <c r="G177" i="65"/>
  <c r="H177" i="65"/>
  <c r="F177" i="65"/>
  <c r="O84" i="65"/>
  <c r="N84" i="65"/>
  <c r="P84" i="65"/>
  <c r="M84" i="65"/>
  <c r="S84" i="65"/>
  <c r="T84" i="65"/>
  <c r="U84" i="65"/>
  <c r="R84" i="65"/>
  <c r="Q84" i="65"/>
  <c r="J84" i="65"/>
  <c r="F84" i="65"/>
  <c r="G84" i="65"/>
  <c r="H84" i="65"/>
  <c r="K84" i="65"/>
  <c r="E84" i="65"/>
  <c r="I84" i="65"/>
  <c r="C84" i="65"/>
  <c r="D84" i="65"/>
  <c r="P46" i="65"/>
  <c r="S46" i="65"/>
  <c r="T46" i="65"/>
  <c r="N46" i="65"/>
  <c r="R46" i="65"/>
  <c r="U46" i="65"/>
  <c r="O46" i="65"/>
  <c r="M46" i="65"/>
  <c r="Q46" i="65"/>
  <c r="G46" i="65"/>
  <c r="E46" i="65"/>
  <c r="H46" i="65"/>
  <c r="J46" i="65"/>
  <c r="C46" i="65"/>
  <c r="I46" i="65"/>
  <c r="D46" i="65"/>
  <c r="F46" i="65"/>
  <c r="K46" i="65"/>
  <c r="T62" i="65"/>
  <c r="Q62" i="65"/>
  <c r="S62" i="65"/>
  <c r="R62" i="65"/>
  <c r="O62" i="65"/>
  <c r="N62" i="65"/>
  <c r="M62" i="65"/>
  <c r="P62" i="65"/>
  <c r="U62" i="65"/>
  <c r="I62" i="65"/>
  <c r="K62" i="65"/>
  <c r="D62" i="65"/>
  <c r="J62" i="65"/>
  <c r="F62" i="65"/>
  <c r="H62" i="65"/>
  <c r="G62" i="65"/>
  <c r="C62" i="65"/>
  <c r="E62" i="65"/>
  <c r="R147" i="65"/>
  <c r="U147" i="65"/>
  <c r="P147" i="65"/>
  <c r="N147" i="65"/>
  <c r="T147" i="65"/>
  <c r="Q147" i="65"/>
  <c r="M147" i="65"/>
  <c r="S147" i="65"/>
  <c r="O147" i="65"/>
  <c r="F147" i="65"/>
  <c r="D147" i="65"/>
  <c r="C147" i="65"/>
  <c r="K147" i="65"/>
  <c r="J147" i="65"/>
  <c r="H147" i="65"/>
  <c r="E147" i="65"/>
  <c r="I147" i="65"/>
  <c r="G147" i="65"/>
  <c r="M154" i="65"/>
  <c r="O154" i="65"/>
  <c r="N154" i="65"/>
  <c r="T154" i="65"/>
  <c r="P154" i="65"/>
  <c r="U154" i="65"/>
  <c r="S154" i="65"/>
  <c r="R154" i="65"/>
  <c r="Q154" i="65"/>
  <c r="J154" i="65"/>
  <c r="H154" i="65"/>
  <c r="D154" i="65"/>
  <c r="K154" i="65"/>
  <c r="E154" i="65"/>
  <c r="C154" i="65"/>
  <c r="I154" i="65"/>
  <c r="G154" i="65"/>
  <c r="F154" i="65"/>
  <c r="N131" i="65"/>
  <c r="R131" i="65"/>
  <c r="S131" i="65"/>
  <c r="T131" i="65"/>
  <c r="Q131" i="65"/>
  <c r="P131" i="65"/>
  <c r="U131" i="65"/>
  <c r="M131" i="65"/>
  <c r="O131" i="65"/>
  <c r="H131" i="65"/>
  <c r="F131" i="65"/>
  <c r="I131" i="65"/>
  <c r="D131" i="65"/>
  <c r="K131" i="65"/>
  <c r="J131" i="65"/>
  <c r="C131" i="65"/>
  <c r="G131" i="65"/>
  <c r="E131" i="65"/>
  <c r="P170" i="65"/>
  <c r="S170" i="65"/>
  <c r="N170" i="65"/>
  <c r="Q170" i="65"/>
  <c r="M170" i="65"/>
  <c r="T170" i="65"/>
  <c r="R170" i="65"/>
  <c r="U170" i="65"/>
  <c r="O170" i="65"/>
  <c r="H170" i="65"/>
  <c r="D170" i="65"/>
  <c r="J170" i="65"/>
  <c r="K170" i="65"/>
  <c r="E170" i="65"/>
  <c r="F170" i="65"/>
  <c r="C170" i="65"/>
  <c r="I170" i="65"/>
  <c r="G170" i="65"/>
  <c r="R86" i="65"/>
  <c r="P86" i="65"/>
  <c r="O86" i="65"/>
  <c r="T86" i="65"/>
  <c r="N86" i="65"/>
  <c r="U86" i="65"/>
  <c r="S86" i="65"/>
  <c r="Q86" i="65"/>
  <c r="M86" i="65"/>
  <c r="G86" i="65"/>
  <c r="C86" i="65"/>
  <c r="E86" i="65"/>
  <c r="F86" i="65"/>
  <c r="D86" i="65"/>
  <c r="H86" i="65"/>
  <c r="I86" i="65"/>
  <c r="J86" i="65"/>
  <c r="K86" i="65"/>
  <c r="P10" i="65"/>
  <c r="T10" i="65"/>
  <c r="U10" i="65"/>
  <c r="R10" i="65"/>
  <c r="N10" i="65"/>
  <c r="Q10" i="65"/>
  <c r="S10" i="65"/>
  <c r="M10" i="65"/>
  <c r="O10" i="65"/>
  <c r="J10" i="65"/>
  <c r="K10" i="65"/>
  <c r="E10" i="65"/>
  <c r="D10" i="65"/>
  <c r="G10" i="65"/>
  <c r="H10" i="65"/>
  <c r="F10" i="65"/>
  <c r="I10" i="65"/>
  <c r="C10" i="65"/>
  <c r="O88" i="65"/>
  <c r="T88" i="65"/>
  <c r="S88" i="65"/>
  <c r="N88" i="65"/>
  <c r="Q88" i="65"/>
  <c r="M88" i="65"/>
  <c r="R88" i="65"/>
  <c r="P88" i="65"/>
  <c r="U88" i="65"/>
  <c r="I88" i="65"/>
  <c r="D88" i="65"/>
  <c r="H88" i="65"/>
  <c r="J88" i="65"/>
  <c r="G88" i="65"/>
  <c r="C88" i="65"/>
  <c r="E88" i="65"/>
  <c r="K88" i="65"/>
  <c r="F88" i="65"/>
  <c r="N127" i="65"/>
  <c r="M127" i="65"/>
  <c r="S127" i="65"/>
  <c r="Q127" i="65"/>
  <c r="U127" i="65"/>
  <c r="R127" i="65"/>
  <c r="O127" i="65"/>
  <c r="P127" i="65"/>
  <c r="T127" i="65"/>
  <c r="E127" i="65"/>
  <c r="H127" i="65"/>
  <c r="D127" i="65"/>
  <c r="K127" i="65"/>
  <c r="C127" i="65"/>
  <c r="F127" i="65"/>
  <c r="I127" i="65"/>
  <c r="G127" i="65"/>
  <c r="J127" i="65"/>
  <c r="N164" i="65"/>
  <c r="U164" i="65"/>
  <c r="O164" i="65"/>
  <c r="M164" i="65"/>
  <c r="R164" i="65"/>
  <c r="T164" i="65"/>
  <c r="Q164" i="65"/>
  <c r="P164" i="65"/>
  <c r="S164" i="65"/>
  <c r="J164" i="65"/>
  <c r="C164" i="65"/>
  <c r="D164" i="65"/>
  <c r="K164" i="65"/>
  <c r="F164" i="65"/>
  <c r="H164" i="65"/>
  <c r="I164" i="65"/>
  <c r="E164" i="65"/>
  <c r="G164" i="65"/>
  <c r="U98" i="65"/>
  <c r="O98" i="65"/>
  <c r="R98" i="65"/>
  <c r="M98" i="65"/>
  <c r="T98" i="65"/>
  <c r="P98" i="65"/>
  <c r="N98" i="65"/>
  <c r="Q98" i="65"/>
  <c r="S98" i="65"/>
  <c r="D98" i="65"/>
  <c r="J98" i="65"/>
  <c r="F98" i="65"/>
  <c r="G98" i="65"/>
  <c r="C98" i="65"/>
  <c r="I98" i="65"/>
  <c r="K98" i="65"/>
  <c r="E98" i="65"/>
  <c r="H98" i="65"/>
  <c r="O105" i="65"/>
  <c r="Q105" i="65"/>
  <c r="U105" i="65"/>
  <c r="P105" i="65"/>
  <c r="S105" i="65"/>
  <c r="R105" i="65"/>
  <c r="T105" i="65"/>
  <c r="N105" i="65"/>
  <c r="M105" i="65"/>
  <c r="C105" i="65"/>
  <c r="D105" i="65"/>
  <c r="J105" i="65"/>
  <c r="F105" i="65"/>
  <c r="E105" i="65"/>
  <c r="G105" i="65"/>
  <c r="K105" i="65"/>
  <c r="H105" i="65"/>
  <c r="I105" i="65"/>
  <c r="U57" i="65"/>
  <c r="R57" i="65"/>
  <c r="M57" i="65"/>
  <c r="N57" i="65"/>
  <c r="Q57" i="65"/>
  <c r="O57" i="65"/>
  <c r="S57" i="65"/>
  <c r="P57" i="65"/>
  <c r="T57" i="65"/>
  <c r="C57" i="65"/>
  <c r="F57" i="65"/>
  <c r="J57" i="65"/>
  <c r="K57" i="65"/>
  <c r="G57" i="65"/>
  <c r="H57" i="65"/>
  <c r="I57" i="65"/>
  <c r="D57" i="65"/>
  <c r="E57" i="65"/>
  <c r="P116" i="65"/>
  <c r="O116" i="65"/>
  <c r="Q116" i="65"/>
  <c r="T116" i="65"/>
  <c r="U116" i="65"/>
  <c r="R116" i="65"/>
  <c r="S116" i="65"/>
  <c r="M116" i="65"/>
  <c r="N116" i="65"/>
  <c r="F116" i="65"/>
  <c r="I116" i="65"/>
  <c r="E116" i="65"/>
  <c r="G116" i="65"/>
  <c r="K116" i="65"/>
  <c r="D116" i="65"/>
  <c r="J116" i="65"/>
  <c r="H116" i="65"/>
  <c r="C116" i="65"/>
  <c r="M33" i="65"/>
  <c r="T33" i="65"/>
  <c r="N33" i="65"/>
  <c r="S33" i="65"/>
  <c r="Q33" i="65"/>
  <c r="P33" i="65"/>
  <c r="R33" i="65"/>
  <c r="O33" i="65"/>
  <c r="U33" i="65"/>
  <c r="E33" i="65"/>
  <c r="F33" i="65"/>
  <c r="I33" i="65"/>
  <c r="G33" i="65"/>
  <c r="J33" i="65"/>
  <c r="D33" i="65"/>
  <c r="C33" i="65"/>
  <c r="H33" i="65"/>
  <c r="K33" i="65"/>
  <c r="Q125" i="65"/>
  <c r="O125" i="65"/>
  <c r="S125" i="65"/>
  <c r="M125" i="65"/>
  <c r="U125" i="65"/>
  <c r="P125" i="65"/>
  <c r="T125" i="65"/>
  <c r="R125" i="65"/>
  <c r="N125" i="65"/>
  <c r="K125" i="65"/>
  <c r="E125" i="65"/>
  <c r="I125" i="65"/>
  <c r="H125" i="65"/>
  <c r="D125" i="65"/>
  <c r="G125" i="65"/>
  <c r="C125" i="65"/>
  <c r="F125" i="65"/>
  <c r="J125" i="65"/>
  <c r="U140" i="65"/>
  <c r="O140" i="65"/>
  <c r="M140" i="65"/>
  <c r="T140" i="65"/>
  <c r="R140" i="65"/>
  <c r="S140" i="65"/>
  <c r="P140" i="65"/>
  <c r="Q140" i="65"/>
  <c r="N140" i="65"/>
  <c r="J140" i="65"/>
  <c r="H140" i="65"/>
  <c r="K140" i="65"/>
  <c r="D140" i="65"/>
  <c r="I140" i="65"/>
  <c r="F140" i="65"/>
  <c r="E140" i="65"/>
  <c r="C140" i="65"/>
  <c r="G140" i="65"/>
  <c r="R106" i="65"/>
  <c r="P106" i="65"/>
  <c r="U106" i="65"/>
  <c r="O106" i="65"/>
  <c r="S106" i="65"/>
  <c r="M106" i="65"/>
  <c r="N106" i="65"/>
  <c r="T106" i="65"/>
  <c r="Q106" i="65"/>
  <c r="E106" i="65"/>
  <c r="I106" i="65"/>
  <c r="H106" i="65"/>
  <c r="C106" i="65"/>
  <c r="G106" i="65"/>
  <c r="D106" i="65"/>
  <c r="F106" i="65"/>
  <c r="J106" i="65"/>
  <c r="K106" i="65"/>
  <c r="T129" i="65"/>
  <c r="O129" i="65"/>
  <c r="S129" i="65"/>
  <c r="M129" i="65"/>
  <c r="N129" i="65"/>
  <c r="Q129" i="65"/>
  <c r="U129" i="65"/>
  <c r="R129" i="65"/>
  <c r="P129" i="65"/>
  <c r="K129" i="65"/>
  <c r="D129" i="65"/>
  <c r="C129" i="65"/>
  <c r="I129" i="65"/>
  <c r="H129" i="65"/>
  <c r="F129" i="65"/>
  <c r="E129" i="65"/>
  <c r="G129" i="65"/>
  <c r="J129" i="65"/>
  <c r="N54" i="65"/>
  <c r="O54" i="65"/>
  <c r="Q54" i="65"/>
  <c r="M54" i="65"/>
  <c r="T54" i="65"/>
  <c r="S54" i="65"/>
  <c r="P54" i="65"/>
  <c r="U54" i="65"/>
  <c r="R54" i="65"/>
  <c r="D54" i="65"/>
  <c r="K54" i="65"/>
  <c r="C54" i="65"/>
  <c r="E54" i="65"/>
  <c r="I54" i="65"/>
  <c r="G54" i="65"/>
  <c r="F54" i="65"/>
  <c r="J54" i="65"/>
  <c r="H54" i="65"/>
  <c r="S21" i="65"/>
  <c r="Q21" i="65"/>
  <c r="M21" i="65"/>
  <c r="U21" i="65"/>
  <c r="R21" i="65"/>
  <c r="P21" i="65"/>
  <c r="N21" i="65"/>
  <c r="O21" i="65"/>
  <c r="T21" i="65"/>
  <c r="G21" i="65"/>
  <c r="E21" i="65"/>
  <c r="F21" i="65"/>
  <c r="C21" i="65"/>
  <c r="I21" i="65"/>
  <c r="D21" i="65"/>
  <c r="J21" i="65"/>
  <c r="H21" i="65"/>
  <c r="K21" i="65"/>
  <c r="O92" i="65"/>
  <c r="S92" i="65"/>
  <c r="Q92" i="65"/>
  <c r="U92" i="65"/>
  <c r="R92" i="65"/>
  <c r="P92" i="65"/>
  <c r="T92" i="65"/>
  <c r="M92" i="65"/>
  <c r="N92" i="65"/>
  <c r="I92" i="65"/>
  <c r="K92" i="65"/>
  <c r="F92" i="65"/>
  <c r="J92" i="65"/>
  <c r="H92" i="65"/>
  <c r="G92" i="65"/>
  <c r="D92" i="65"/>
  <c r="C92" i="65"/>
  <c r="E92" i="65"/>
  <c r="T162" i="65"/>
  <c r="N162" i="65"/>
  <c r="R162" i="65"/>
  <c r="U162" i="65"/>
  <c r="P162" i="65"/>
  <c r="M162" i="65"/>
  <c r="S162" i="65"/>
  <c r="O162" i="65"/>
  <c r="Q162" i="65"/>
  <c r="I162" i="65"/>
  <c r="F162" i="65"/>
  <c r="D162" i="65"/>
  <c r="E162" i="65"/>
  <c r="J162" i="65"/>
  <c r="H162" i="65"/>
  <c r="C162" i="65"/>
  <c r="K162" i="65"/>
  <c r="G162" i="65"/>
  <c r="Q25" i="65"/>
  <c r="U25" i="65"/>
  <c r="S25" i="65"/>
  <c r="R25" i="65"/>
  <c r="P25" i="65"/>
  <c r="N25" i="65"/>
  <c r="M25" i="65"/>
  <c r="T25" i="65"/>
  <c r="O25" i="65"/>
  <c r="K25" i="65"/>
  <c r="F25" i="65"/>
  <c r="D25" i="65"/>
  <c r="I25" i="65"/>
  <c r="G25" i="65"/>
  <c r="E25" i="65"/>
  <c r="C25" i="65"/>
  <c r="J25" i="65"/>
  <c r="H25" i="65"/>
  <c r="M5" i="65"/>
  <c r="R5" i="65"/>
  <c r="O5" i="65"/>
  <c r="P5" i="65"/>
  <c r="U5" i="65"/>
  <c r="Q5" i="65"/>
  <c r="T5" i="65"/>
  <c r="S5" i="65"/>
  <c r="N5" i="65"/>
  <c r="D5" i="65"/>
  <c r="F5" i="65"/>
  <c r="I5" i="65"/>
  <c r="J5" i="65"/>
  <c r="H5" i="65"/>
  <c r="K5" i="65"/>
  <c r="C5" i="65"/>
  <c r="E5" i="65"/>
  <c r="G5" i="65"/>
  <c r="U65" i="65"/>
  <c r="N65" i="65"/>
  <c r="O65" i="65"/>
  <c r="P65" i="65"/>
  <c r="M65" i="65"/>
  <c r="R65" i="65"/>
  <c r="Q65" i="65"/>
  <c r="T65" i="65"/>
  <c r="S65" i="65"/>
  <c r="F65" i="65"/>
  <c r="K65" i="65"/>
  <c r="J65" i="65"/>
  <c r="H65" i="65"/>
  <c r="D65" i="65"/>
  <c r="E65" i="65"/>
  <c r="I65" i="65"/>
  <c r="G65" i="65"/>
  <c r="C65" i="65"/>
  <c r="U44" i="65"/>
  <c r="R44" i="65"/>
  <c r="Q44" i="65"/>
  <c r="O44" i="65"/>
  <c r="S44" i="65"/>
  <c r="P44" i="65"/>
  <c r="N44" i="65"/>
  <c r="T44" i="65"/>
  <c r="M44" i="65"/>
  <c r="K44" i="65"/>
  <c r="C44" i="65"/>
  <c r="H44" i="65"/>
  <c r="E44" i="65"/>
  <c r="G44" i="65"/>
  <c r="J44" i="65"/>
  <c r="D44" i="65"/>
  <c r="I44" i="65"/>
  <c r="F44" i="65"/>
  <c r="P112" i="65"/>
  <c r="R112" i="65"/>
  <c r="S112" i="65"/>
  <c r="M112" i="65"/>
  <c r="N112" i="65"/>
  <c r="U112" i="65"/>
  <c r="T112" i="65"/>
  <c r="O112" i="65"/>
  <c r="Q112" i="65"/>
  <c r="H112" i="65"/>
  <c r="J112" i="65"/>
  <c r="D112" i="65"/>
  <c r="F112" i="65"/>
  <c r="C112" i="65"/>
  <c r="K112" i="65"/>
  <c r="I112" i="65"/>
  <c r="G112" i="65"/>
  <c r="E112" i="65"/>
  <c r="AO123" i="21"/>
  <c r="AG123" i="21"/>
  <c r="AD123" i="21"/>
  <c r="AA123" i="21"/>
  <c r="AI123" i="21"/>
  <c r="W123" i="21"/>
  <c r="Z123" i="21"/>
  <c r="AF123" i="21"/>
  <c r="AB123" i="21"/>
  <c r="AE123" i="21"/>
  <c r="X123" i="21"/>
  <c r="AP123" i="21"/>
  <c r="AJ123" i="21" s="1"/>
  <c r="AK123" i="21"/>
  <c r="AL123" i="21"/>
  <c r="AM123" i="21"/>
  <c r="AN123" i="21"/>
  <c r="AC123" i="21"/>
  <c r="Q123" i="21"/>
  <c r="S123" i="21"/>
  <c r="O123" i="21"/>
  <c r="P123" i="21"/>
  <c r="U123" i="21"/>
  <c r="R123" i="21"/>
  <c r="T123" i="21"/>
  <c r="N123" i="21"/>
  <c r="M123" i="21"/>
  <c r="AD122" i="21"/>
  <c r="AP122" i="21"/>
  <c r="AE122" i="21"/>
  <c r="AO122" i="21"/>
  <c r="W122" i="21"/>
  <c r="AH122" i="21"/>
  <c r="AI122" i="21"/>
  <c r="AF122" i="21"/>
  <c r="AN122" i="21"/>
  <c r="AJ122" i="21"/>
  <c r="AK122" i="21"/>
  <c r="X122" i="21"/>
  <c r="Y122" i="21"/>
  <c r="AL122" i="21"/>
  <c r="AM122" i="21"/>
  <c r="AG122" i="21"/>
  <c r="AC122" i="21"/>
  <c r="Z122" i="21"/>
  <c r="AA122" i="21"/>
  <c r="AB122" i="21"/>
  <c r="P122" i="21"/>
  <c r="T122" i="21"/>
  <c r="M122" i="21"/>
  <c r="S122" i="21"/>
  <c r="N122" i="21"/>
  <c r="U122" i="21"/>
  <c r="R122" i="21"/>
  <c r="O122" i="21"/>
  <c r="Q122" i="21"/>
  <c r="AP28" i="19"/>
  <c r="X28" i="19"/>
  <c r="AG28" i="19"/>
  <c r="AO28" i="19"/>
  <c r="Y28" i="19"/>
  <c r="AK28" i="19"/>
  <c r="AB28" i="19"/>
  <c r="Z28" i="19"/>
  <c r="AA28" i="19"/>
  <c r="AI28" i="19"/>
  <c r="AE28" i="19"/>
  <c r="AD28" i="19"/>
  <c r="AJ28" i="19"/>
  <c r="AF28" i="19"/>
  <c r="W28" i="19"/>
  <c r="AH28" i="19"/>
  <c r="AL28" i="19"/>
  <c r="AC28" i="19"/>
  <c r="AN28" i="19"/>
  <c r="AM28" i="19"/>
  <c r="P28" i="19"/>
  <c r="T28" i="19"/>
  <c r="N28" i="19"/>
  <c r="Q28" i="19"/>
  <c r="M28" i="19"/>
  <c r="R28" i="19"/>
  <c r="O28" i="19"/>
  <c r="S28" i="19"/>
  <c r="U28" i="19"/>
  <c r="AO7" i="19"/>
  <c r="AE7" i="19"/>
  <c r="AI7" i="19"/>
  <c r="AK7" i="19"/>
  <c r="AP7" i="19"/>
  <c r="AJ7" i="19" s="1"/>
  <c r="AM7" i="19"/>
  <c r="Z7" i="19"/>
  <c r="AF7" i="19"/>
  <c r="W7" i="19"/>
  <c r="AN7" i="19"/>
  <c r="AA7" i="19"/>
  <c r="AC7" i="19"/>
  <c r="AH7" i="19"/>
  <c r="X7" i="19"/>
  <c r="P7" i="19"/>
  <c r="R7" i="19"/>
  <c r="O7" i="19"/>
  <c r="M7" i="19"/>
  <c r="T7" i="19"/>
  <c r="Q7" i="19"/>
  <c r="N7" i="19"/>
  <c r="U7" i="19"/>
  <c r="S7" i="19"/>
  <c r="AP127" i="21"/>
  <c r="AF127" i="21" s="1"/>
  <c r="AK127" i="21"/>
  <c r="AM127" i="21"/>
  <c r="AB127" i="21"/>
  <c r="AG127" i="21"/>
  <c r="M127" i="21"/>
  <c r="R127" i="21"/>
  <c r="S127" i="21"/>
  <c r="O127" i="21"/>
  <c r="P127" i="21"/>
  <c r="N127" i="21"/>
  <c r="U127" i="21"/>
  <c r="Q127" i="21"/>
  <c r="T127" i="21"/>
  <c r="AP175" i="21"/>
  <c r="AB175" i="21" s="1"/>
  <c r="AH175" i="21"/>
  <c r="AE175" i="21"/>
  <c r="AD175" i="21"/>
  <c r="AG175" i="21"/>
  <c r="AC175" i="21"/>
  <c r="AM175" i="21"/>
  <c r="X175" i="21"/>
  <c r="Y175" i="21"/>
  <c r="AL175" i="21"/>
  <c r="W175" i="21"/>
  <c r="AO175" i="21"/>
  <c r="Z175" i="21"/>
  <c r="AK175" i="21"/>
  <c r="AJ175" i="21"/>
  <c r="M175" i="21"/>
  <c r="P175" i="21"/>
  <c r="Q175" i="21"/>
  <c r="O175" i="21"/>
  <c r="T175" i="21"/>
  <c r="R175" i="21"/>
  <c r="S175" i="21"/>
  <c r="U175" i="21"/>
  <c r="N175" i="21"/>
  <c r="AP37" i="19"/>
  <c r="AN37" i="19" s="1"/>
  <c r="AH37" i="19"/>
  <c r="AK37" i="19"/>
  <c r="AD37" i="19"/>
  <c r="O37" i="19"/>
  <c r="T37" i="19"/>
  <c r="R37" i="19"/>
  <c r="P37" i="19"/>
  <c r="Q37" i="19"/>
  <c r="M37" i="19"/>
  <c r="U37" i="19"/>
  <c r="N37" i="19"/>
  <c r="S37" i="19"/>
  <c r="AP79" i="21"/>
  <c r="AN79" i="21" s="1"/>
  <c r="W79" i="21"/>
  <c r="AE79" i="21"/>
  <c r="AK79" i="21"/>
  <c r="Y79" i="21"/>
  <c r="AA79" i="21"/>
  <c r="AD79" i="21"/>
  <c r="AF79" i="21"/>
  <c r="AG79" i="21"/>
  <c r="S79" i="21"/>
  <c r="R79" i="21"/>
  <c r="O79" i="21"/>
  <c r="N79" i="21"/>
  <c r="T79" i="21"/>
  <c r="U79" i="21"/>
  <c r="P79" i="21"/>
  <c r="Q79" i="21"/>
  <c r="M79" i="21"/>
  <c r="AP72" i="21"/>
  <c r="AM72" i="21" s="1"/>
  <c r="AC72" i="21"/>
  <c r="AN72" i="21"/>
  <c r="AJ72" i="21"/>
  <c r="AI72" i="21"/>
  <c r="Q72" i="21"/>
  <c r="N72" i="21"/>
  <c r="P72" i="21"/>
  <c r="S72" i="21"/>
  <c r="O72" i="21"/>
  <c r="U72" i="21"/>
  <c r="M72" i="21"/>
  <c r="R72" i="21"/>
  <c r="T72" i="21"/>
  <c r="AB99" i="21"/>
  <c r="AN99" i="21"/>
  <c r="AP99" i="21"/>
  <c r="AL99" i="21" s="1"/>
  <c r="AI99" i="21"/>
  <c r="AJ99" i="21"/>
  <c r="AF99" i="21"/>
  <c r="X99" i="21"/>
  <c r="AH99" i="21"/>
  <c r="AC99" i="21"/>
  <c r="Y99" i="21"/>
  <c r="W99" i="21"/>
  <c r="AE99" i="21"/>
  <c r="AM99" i="21"/>
  <c r="AG99" i="21"/>
  <c r="T99" i="21"/>
  <c r="S99" i="21"/>
  <c r="O99" i="21"/>
  <c r="P99" i="21"/>
  <c r="Q99" i="21"/>
  <c r="R99" i="21"/>
  <c r="N99" i="21"/>
  <c r="M99" i="21"/>
  <c r="U99" i="21"/>
  <c r="AJ30" i="19"/>
  <c r="AB30" i="19"/>
  <c r="AH30" i="19"/>
  <c r="AI30" i="19"/>
  <c r="AF30" i="19"/>
  <c r="AA30" i="19"/>
  <c r="AP30" i="19"/>
  <c r="AG30" i="19" s="1"/>
  <c r="Y30" i="19"/>
  <c r="AK30" i="19"/>
  <c r="AO30" i="19"/>
  <c r="AN30" i="19"/>
  <c r="Z30" i="19"/>
  <c r="AE30" i="19"/>
  <c r="P30" i="19"/>
  <c r="S30" i="19"/>
  <c r="Q30" i="19"/>
  <c r="M30" i="19"/>
  <c r="R30" i="19"/>
  <c r="U30" i="19"/>
  <c r="T30" i="19"/>
  <c r="O30" i="19"/>
  <c r="N30" i="19"/>
  <c r="AP133" i="21"/>
  <c r="AF133" i="21" s="1"/>
  <c r="AE133" i="21"/>
  <c r="AG133" i="21"/>
  <c r="Y133" i="21"/>
  <c r="AH133" i="21"/>
  <c r="W133" i="21"/>
  <c r="AA133" i="21"/>
  <c r="AN133" i="21"/>
  <c r="AK133" i="21"/>
  <c r="AC133" i="21"/>
  <c r="M133" i="21"/>
  <c r="Q133" i="21"/>
  <c r="S133" i="21"/>
  <c r="P133" i="21"/>
  <c r="N133" i="21"/>
  <c r="U133" i="21"/>
  <c r="R133" i="21"/>
  <c r="T133" i="21"/>
  <c r="O133" i="21"/>
  <c r="AP81" i="21"/>
  <c r="Z81" i="21" s="1"/>
  <c r="AA81" i="21"/>
  <c r="AB81" i="21"/>
  <c r="AM81" i="21"/>
  <c r="AH81" i="21"/>
  <c r="O81" i="21"/>
  <c r="T81" i="21"/>
  <c r="Q81" i="21"/>
  <c r="U81" i="21"/>
  <c r="N81" i="21"/>
  <c r="S81" i="21"/>
  <c r="M81" i="21"/>
  <c r="R81" i="21"/>
  <c r="P81" i="21"/>
  <c r="AP139" i="21"/>
  <c r="AO139" i="21" s="1"/>
  <c r="W139" i="21"/>
  <c r="AH139" i="21"/>
  <c r="AD139" i="21"/>
  <c r="X139" i="21"/>
  <c r="AL139" i="21"/>
  <c r="AB139" i="21"/>
  <c r="AG139" i="21"/>
  <c r="AE139" i="21"/>
  <c r="AJ139" i="21"/>
  <c r="AC139" i="21"/>
  <c r="AA139" i="21"/>
  <c r="Y139" i="21"/>
  <c r="AM139" i="21"/>
  <c r="AI139" i="21"/>
  <c r="U139" i="21"/>
  <c r="R139" i="21"/>
  <c r="Q139" i="21"/>
  <c r="M139" i="21"/>
  <c r="S139" i="21"/>
  <c r="N139" i="21"/>
  <c r="T139" i="21"/>
  <c r="P139" i="21"/>
  <c r="O139" i="21"/>
  <c r="AP115" i="21"/>
  <c r="W115" i="21" s="1"/>
  <c r="R115" i="21"/>
  <c r="U115" i="21"/>
  <c r="T115" i="21"/>
  <c r="Q115" i="21"/>
  <c r="M115" i="21"/>
  <c r="O115" i="21"/>
  <c r="P115" i="21"/>
  <c r="S115" i="21"/>
  <c r="N115" i="21"/>
  <c r="AP124" i="65"/>
  <c r="AF124" i="65" s="1"/>
  <c r="AJ124" i="65"/>
  <c r="AD124" i="65"/>
  <c r="AL124" i="65"/>
  <c r="Z124" i="65"/>
  <c r="Y124" i="65"/>
  <c r="AH124" i="65"/>
  <c r="AO124" i="65"/>
  <c r="AA124" i="65"/>
  <c r="AP74" i="65"/>
  <c r="AK74" i="65" s="1"/>
  <c r="Z74" i="65"/>
  <c r="AA74" i="65"/>
  <c r="AN74" i="65"/>
  <c r="AE74" i="65"/>
  <c r="AL74" i="65"/>
  <c r="AM74" i="65"/>
  <c r="AB74" i="65"/>
  <c r="AO74" i="65"/>
  <c r="AI74" i="65"/>
  <c r="AP91" i="65"/>
  <c r="AM91" i="65" s="1"/>
  <c r="AC91" i="65"/>
  <c r="Z91" i="65"/>
  <c r="X91" i="65"/>
  <c r="AD91" i="65"/>
  <c r="AL91" i="65"/>
  <c r="W91" i="65"/>
  <c r="AK91" i="65"/>
  <c r="AN91" i="65"/>
  <c r="Y91" i="65"/>
  <c r="AP47" i="65"/>
  <c r="AA47" i="65" s="1"/>
  <c r="AL47" i="65"/>
  <c r="AH47" i="65"/>
  <c r="AC47" i="65"/>
  <c r="AM47" i="65"/>
  <c r="AD47" i="65"/>
  <c r="AK47" i="65"/>
  <c r="AN47" i="65"/>
  <c r="Z47" i="65"/>
  <c r="AE47" i="65"/>
  <c r="AP155" i="65"/>
  <c r="AA155" i="65" s="1"/>
  <c r="AE155" i="65"/>
  <c r="AC155" i="65"/>
  <c r="AL155" i="65"/>
  <c r="AN155" i="65"/>
  <c r="AH155" i="65"/>
  <c r="AF155" i="65"/>
  <c r="W155" i="65"/>
  <c r="AM155" i="65"/>
  <c r="AG155" i="65"/>
  <c r="AP76" i="65"/>
  <c r="AF76" i="65" s="1"/>
  <c r="AC76" i="65"/>
  <c r="AA76" i="65"/>
  <c r="AL76" i="65"/>
  <c r="AI76" i="65"/>
  <c r="AE76" i="65"/>
  <c r="AM76" i="65"/>
  <c r="AD76" i="65"/>
  <c r="Z76" i="65"/>
  <c r="W76" i="65"/>
  <c r="AP20" i="65"/>
  <c r="AE20" i="65" s="1"/>
  <c r="AH20" i="65"/>
  <c r="AM20" i="65"/>
  <c r="AG20" i="65"/>
  <c r="AK20" i="65"/>
  <c r="Y20" i="65"/>
  <c r="X20" i="65"/>
  <c r="AL20" i="65"/>
  <c r="W20" i="65"/>
  <c r="AA20" i="65"/>
  <c r="AP147" i="65"/>
  <c r="W147" i="65" s="1"/>
  <c r="AI147" i="65"/>
  <c r="AJ147" i="65"/>
  <c r="AH147" i="65"/>
  <c r="AL147" i="65"/>
  <c r="AD147" i="65"/>
  <c r="Y147" i="65"/>
  <c r="AG147" i="65"/>
  <c r="AM147" i="65"/>
  <c r="AF147" i="65"/>
  <c r="AP65" i="65"/>
  <c r="AG65" i="65" s="1"/>
  <c r="AJ65" i="65"/>
  <c r="X65" i="65"/>
  <c r="AH65" i="65"/>
  <c r="W65" i="65"/>
  <c r="Z65" i="65"/>
  <c r="AN65" i="65"/>
  <c r="AO65" i="65"/>
  <c r="Y65" i="65"/>
  <c r="AM65" i="65"/>
  <c r="AP71" i="65"/>
  <c r="W71" i="65" s="1"/>
  <c r="AE71" i="65"/>
  <c r="X71" i="65"/>
  <c r="Z71" i="65"/>
  <c r="AO71" i="65"/>
  <c r="AF71" i="65"/>
  <c r="AB71" i="65"/>
  <c r="AA71" i="65"/>
  <c r="AD71" i="65"/>
  <c r="AG71" i="65"/>
  <c r="X126" i="21"/>
  <c r="AE126" i="21"/>
  <c r="AO126" i="21"/>
  <c r="AC126" i="21"/>
  <c r="AM126" i="21"/>
  <c r="AH126" i="21"/>
  <c r="AP126" i="21"/>
  <c r="AL126" i="21" s="1"/>
  <c r="AG126" i="21"/>
  <c r="AD126" i="21"/>
  <c r="AB126" i="21"/>
  <c r="AF126" i="21"/>
  <c r="AI126" i="21"/>
  <c r="AK126" i="21"/>
  <c r="Q126" i="21"/>
  <c r="N126" i="21"/>
  <c r="R126" i="21"/>
  <c r="O126" i="21"/>
  <c r="P126" i="21"/>
  <c r="T126" i="21"/>
  <c r="U126" i="21"/>
  <c r="M126" i="21"/>
  <c r="S126" i="21"/>
  <c r="AP76" i="21"/>
  <c r="AJ76" i="21" s="1"/>
  <c r="AG76" i="21"/>
  <c r="AK76" i="21"/>
  <c r="AL76" i="21"/>
  <c r="AH76" i="21"/>
  <c r="M76" i="21"/>
  <c r="P76" i="21"/>
  <c r="T76" i="21"/>
  <c r="O76" i="21"/>
  <c r="U76" i="21"/>
  <c r="N76" i="21"/>
  <c r="R76" i="21"/>
  <c r="Q76" i="21"/>
  <c r="S76" i="21"/>
  <c r="AP140" i="21"/>
  <c r="W140" i="21" s="1"/>
  <c r="AM140" i="21"/>
  <c r="AN140" i="21"/>
  <c r="AO140" i="21"/>
  <c r="X140" i="21"/>
  <c r="AF140" i="21"/>
  <c r="Y140" i="21"/>
  <c r="AC140" i="21"/>
  <c r="AG140" i="21"/>
  <c r="AB140" i="21"/>
  <c r="AJ140" i="21"/>
  <c r="AK140" i="21"/>
  <c r="AD140" i="21"/>
  <c r="AH140" i="21"/>
  <c r="AL140" i="21"/>
  <c r="T140" i="21"/>
  <c r="M140" i="21"/>
  <c r="S140" i="21"/>
  <c r="N140" i="21"/>
  <c r="P140" i="21"/>
  <c r="U140" i="21"/>
  <c r="O140" i="21"/>
  <c r="Q140" i="21"/>
  <c r="R140" i="21"/>
  <c r="AP32" i="19"/>
  <c r="AI32" i="19"/>
  <c r="AD32" i="19"/>
  <c r="AF32" i="19"/>
  <c r="AE32" i="19"/>
  <c r="AH32" i="19"/>
  <c r="AA32" i="19"/>
  <c r="X32" i="19"/>
  <c r="AM32" i="19"/>
  <c r="AO32" i="19"/>
  <c r="AB32" i="19"/>
  <c r="AC32" i="19"/>
  <c r="Y32" i="19"/>
  <c r="AK32" i="19"/>
  <c r="AL32" i="19"/>
  <c r="AG32" i="19"/>
  <c r="Z32" i="19"/>
  <c r="AJ32" i="19"/>
  <c r="AN32" i="19"/>
  <c r="W32" i="19"/>
  <c r="T32" i="19"/>
  <c r="N32" i="19"/>
  <c r="Q32" i="19"/>
  <c r="P32" i="19"/>
  <c r="U32" i="19"/>
  <c r="O32" i="19"/>
  <c r="M32" i="19"/>
  <c r="R32" i="19"/>
  <c r="S32" i="19"/>
  <c r="AP43" i="19"/>
  <c r="AB43" i="19" s="1"/>
  <c r="AC43" i="19"/>
  <c r="AA43" i="19"/>
  <c r="AD43" i="19"/>
  <c r="AO43" i="19"/>
  <c r="AG43" i="19"/>
  <c r="AL43" i="19"/>
  <c r="AF43" i="19"/>
  <c r="AH43" i="19"/>
  <c r="S43" i="19"/>
  <c r="T43" i="19"/>
  <c r="U43" i="19"/>
  <c r="P43" i="19"/>
  <c r="Q43" i="19"/>
  <c r="M43" i="19"/>
  <c r="N43" i="19"/>
  <c r="R43" i="19"/>
  <c r="O43" i="19"/>
  <c r="AJ2" i="19"/>
  <c r="AP2" i="19"/>
  <c r="X2" i="19" s="1"/>
  <c r="W2" i="19"/>
  <c r="Y2" i="19"/>
  <c r="AF2" i="19"/>
  <c r="AH2" i="19"/>
  <c r="AB2" i="19"/>
  <c r="AO2" i="19"/>
  <c r="AD2" i="19"/>
  <c r="Z2" i="19"/>
  <c r="AC2" i="19"/>
  <c r="AG2" i="19"/>
  <c r="AA2" i="19"/>
  <c r="AN2" i="19"/>
  <c r="AK2" i="19"/>
  <c r="M2" i="19"/>
  <c r="S2" i="19"/>
  <c r="P2" i="19"/>
  <c r="Q2" i="19"/>
  <c r="U2" i="19"/>
  <c r="N2" i="19"/>
  <c r="O2" i="19"/>
  <c r="R2" i="19"/>
  <c r="T2" i="19"/>
  <c r="AP60" i="21"/>
  <c r="AJ60" i="21" s="1"/>
  <c r="AD60" i="21"/>
  <c r="AC60" i="21"/>
  <c r="AO60" i="21"/>
  <c r="AI60" i="21"/>
  <c r="AF60" i="21"/>
  <c r="AK60" i="21"/>
  <c r="AH60" i="21"/>
  <c r="W60" i="21"/>
  <c r="Y60" i="21"/>
  <c r="AN60" i="21"/>
  <c r="AB60" i="21"/>
  <c r="AG60" i="21"/>
  <c r="AA60" i="21"/>
  <c r="X60" i="21"/>
  <c r="N60" i="21"/>
  <c r="M60" i="21"/>
  <c r="R60" i="21"/>
  <c r="Q60" i="21"/>
  <c r="U60" i="21"/>
  <c r="P60" i="21"/>
  <c r="O60" i="21"/>
  <c r="T60" i="21"/>
  <c r="S60" i="21"/>
  <c r="AP110" i="21"/>
  <c r="AG110" i="21"/>
  <c r="AJ110" i="21"/>
  <c r="AH110" i="21"/>
  <c r="AN110" i="21"/>
  <c r="AO110" i="21"/>
  <c r="AL110" i="21"/>
  <c r="AB110" i="21"/>
  <c r="AD110" i="21"/>
  <c r="AF110" i="21"/>
  <c r="W110" i="21"/>
  <c r="Z110" i="21"/>
  <c r="AM110" i="21"/>
  <c r="X110" i="21"/>
  <c r="AE110" i="21"/>
  <c r="Y110" i="21"/>
  <c r="AK110" i="21"/>
  <c r="AA110" i="21"/>
  <c r="AI110" i="21"/>
  <c r="AC110" i="21"/>
  <c r="R110" i="21"/>
  <c r="N110" i="21"/>
  <c r="T110" i="21"/>
  <c r="M110" i="21"/>
  <c r="S110" i="21"/>
  <c r="U110" i="21"/>
  <c r="O110" i="21"/>
  <c r="P110" i="21"/>
  <c r="Q110" i="21"/>
  <c r="AP154" i="21"/>
  <c r="AE154" i="21" s="1"/>
  <c r="AA154" i="21"/>
  <c r="AF154" i="21"/>
  <c r="AD154" i="21"/>
  <c r="AK154" i="21"/>
  <c r="AN154" i="21"/>
  <c r="AB154" i="21"/>
  <c r="AJ154" i="21"/>
  <c r="AI154" i="21"/>
  <c r="Z154" i="21"/>
  <c r="R154" i="21"/>
  <c r="P154" i="21"/>
  <c r="M154" i="21"/>
  <c r="T154" i="21"/>
  <c r="N154" i="21"/>
  <c r="O154" i="21"/>
  <c r="Q154" i="21"/>
  <c r="U154" i="21"/>
  <c r="S154" i="21"/>
  <c r="AP93" i="21"/>
  <c r="AM93" i="21" s="1"/>
  <c r="AD93" i="21"/>
  <c r="AN93" i="21"/>
  <c r="AK93" i="21"/>
  <c r="X93" i="21"/>
  <c r="O93" i="21"/>
  <c r="R93" i="21"/>
  <c r="T93" i="21"/>
  <c r="P93" i="21"/>
  <c r="M93" i="21"/>
  <c r="U93" i="21"/>
  <c r="N93" i="21"/>
  <c r="Q93" i="21"/>
  <c r="S93" i="21"/>
  <c r="AP71" i="21"/>
  <c r="AJ71" i="21" s="1"/>
  <c r="AO71" i="21"/>
  <c r="AG71" i="21"/>
  <c r="AF71" i="21"/>
  <c r="Y71" i="21"/>
  <c r="Q71" i="21"/>
  <c r="S71" i="21"/>
  <c r="R71" i="21"/>
  <c r="U71" i="21"/>
  <c r="N71" i="21"/>
  <c r="M71" i="21"/>
  <c r="P71" i="21"/>
  <c r="O71" i="21"/>
  <c r="T71" i="21"/>
  <c r="AP44" i="19"/>
  <c r="AL44" i="19" s="1"/>
  <c r="AA44" i="19"/>
  <c r="AD44" i="19"/>
  <c r="N44" i="19"/>
  <c r="U44" i="19"/>
  <c r="M44" i="19"/>
  <c r="T44" i="19"/>
  <c r="P44" i="19"/>
  <c r="O44" i="19"/>
  <c r="S44" i="19"/>
  <c r="Q44" i="19"/>
  <c r="R44" i="19"/>
  <c r="AP70" i="21"/>
  <c r="AN70" i="21" s="1"/>
  <c r="AF70" i="21"/>
  <c r="X70" i="21"/>
  <c r="AJ70" i="21"/>
  <c r="AO70" i="21"/>
  <c r="R70" i="21"/>
  <c r="U70" i="21"/>
  <c r="M70" i="21"/>
  <c r="S70" i="21"/>
  <c r="Q70" i="21"/>
  <c r="P70" i="21"/>
  <c r="T70" i="21"/>
  <c r="O70" i="21"/>
  <c r="N70" i="21"/>
  <c r="AP61" i="21"/>
  <c r="Z61" i="21" s="1"/>
  <c r="AM61" i="21"/>
  <c r="AL61" i="21"/>
  <c r="Y61" i="21"/>
  <c r="AK61" i="21"/>
  <c r="T61" i="21"/>
  <c r="U61" i="21"/>
  <c r="Q61" i="21"/>
  <c r="N61" i="21"/>
  <c r="S61" i="21"/>
  <c r="R61" i="21"/>
  <c r="P61" i="21"/>
  <c r="M61" i="21"/>
  <c r="O61" i="21"/>
  <c r="AP91" i="21"/>
  <c r="AH91" i="21" s="1"/>
  <c r="AM91" i="21"/>
  <c r="AA91" i="21"/>
  <c r="AI91" i="21"/>
  <c r="AN91" i="21"/>
  <c r="Z91" i="21"/>
  <c r="AG91" i="21"/>
  <c r="AB91" i="21"/>
  <c r="X91" i="21"/>
  <c r="AE91" i="21"/>
  <c r="AL91" i="21"/>
  <c r="Y91" i="21"/>
  <c r="AF91" i="21"/>
  <c r="AC91" i="21"/>
  <c r="AJ91" i="21"/>
  <c r="U91" i="21"/>
  <c r="M91" i="21"/>
  <c r="Q91" i="21"/>
  <c r="T91" i="21"/>
  <c r="N91" i="21"/>
  <c r="S91" i="21"/>
  <c r="P91" i="21"/>
  <c r="O91" i="21"/>
  <c r="R91" i="21"/>
  <c r="AP143" i="21"/>
  <c r="Y143" i="21" s="1"/>
  <c r="AB143" i="21"/>
  <c r="AJ143" i="21"/>
  <c r="W143" i="21"/>
  <c r="AF143" i="21"/>
  <c r="AI143" i="21"/>
  <c r="AO143" i="21"/>
  <c r="AE143" i="21"/>
  <c r="Z143" i="21"/>
  <c r="AL143" i="21"/>
  <c r="R143" i="21"/>
  <c r="N143" i="21"/>
  <c r="O143" i="21"/>
  <c r="T143" i="21"/>
  <c r="S143" i="21"/>
  <c r="M143" i="21"/>
  <c r="U143" i="21"/>
  <c r="P143" i="21"/>
  <c r="Q143" i="21"/>
  <c r="AI46" i="19"/>
  <c r="AL46" i="19"/>
  <c r="AH46" i="19"/>
  <c r="AP46" i="19"/>
  <c r="AG46" i="19"/>
  <c r="W46" i="19"/>
  <c r="Y46" i="19"/>
  <c r="Z46" i="19"/>
  <c r="AF46" i="19"/>
  <c r="AC46" i="19"/>
  <c r="AA46" i="19"/>
  <c r="AD46" i="19"/>
  <c r="AO46" i="19"/>
  <c r="AK46" i="19"/>
  <c r="AN46" i="19"/>
  <c r="AJ46" i="19"/>
  <c r="AE46" i="19"/>
  <c r="AB46" i="19"/>
  <c r="X46" i="19"/>
  <c r="AM46" i="19"/>
  <c r="M46" i="19"/>
  <c r="N46" i="19"/>
  <c r="Q46" i="19"/>
  <c r="U46" i="19"/>
  <c r="R46" i="19"/>
  <c r="O46" i="19"/>
  <c r="P46" i="19"/>
  <c r="T46" i="19"/>
  <c r="S46" i="19"/>
  <c r="AP26" i="19"/>
  <c r="AC26" i="19" s="1"/>
  <c r="AD26" i="19"/>
  <c r="AK26" i="19"/>
  <c r="AN26" i="19"/>
  <c r="AG26" i="19"/>
  <c r="M26" i="19"/>
  <c r="U26" i="19"/>
  <c r="T26" i="19"/>
  <c r="S26" i="19"/>
  <c r="P26" i="19"/>
  <c r="N26" i="19"/>
  <c r="O26" i="19"/>
  <c r="R26" i="19"/>
  <c r="Q26" i="19"/>
  <c r="AP109" i="21"/>
  <c r="AF109" i="21" s="1"/>
  <c r="AI109" i="21"/>
  <c r="AA109" i="21"/>
  <c r="Y109" i="21"/>
  <c r="AM109" i="21"/>
  <c r="Z109" i="21"/>
  <c r="AB109" i="21"/>
  <c r="AD109" i="21"/>
  <c r="AO109" i="21"/>
  <c r="AN109" i="21"/>
  <c r="W109" i="21"/>
  <c r="X109" i="21"/>
  <c r="AK109" i="21"/>
  <c r="AJ109" i="21"/>
  <c r="AC109" i="21"/>
  <c r="P109" i="21"/>
  <c r="U109" i="21"/>
  <c r="Q109" i="21"/>
  <c r="N109" i="21"/>
  <c r="M109" i="21"/>
  <c r="S109" i="21"/>
  <c r="O109" i="21"/>
  <c r="T109" i="21"/>
  <c r="R109" i="21"/>
  <c r="AP40" i="19"/>
  <c r="AH40" i="19"/>
  <c r="AF40" i="19"/>
  <c r="AN40" i="19"/>
  <c r="AB40" i="19"/>
  <c r="Y40" i="19"/>
  <c r="AD40" i="19"/>
  <c r="AI40" i="19"/>
  <c r="W40" i="19"/>
  <c r="AJ40" i="19"/>
  <c r="AO40" i="19"/>
  <c r="AM40" i="19"/>
  <c r="AC40" i="19"/>
  <c r="X40" i="19"/>
  <c r="AG40" i="19"/>
  <c r="AK40" i="19"/>
  <c r="AL40" i="19"/>
  <c r="AA40" i="19"/>
  <c r="AE40" i="19"/>
  <c r="Z40" i="19"/>
  <c r="Q40" i="19"/>
  <c r="N40" i="19"/>
  <c r="O40" i="19"/>
  <c r="S40" i="19"/>
  <c r="U40" i="19"/>
  <c r="M40" i="19"/>
  <c r="T40" i="19"/>
  <c r="R40" i="19"/>
  <c r="P40" i="19"/>
  <c r="AP56" i="21"/>
  <c r="AD56" i="21" s="1"/>
  <c r="AL56" i="21"/>
  <c r="AI56" i="21"/>
  <c r="AF56" i="21"/>
  <c r="X56" i="21"/>
  <c r="R56" i="21"/>
  <c r="U56" i="21"/>
  <c r="S56" i="21"/>
  <c r="Q56" i="21"/>
  <c r="O56" i="21"/>
  <c r="T56" i="21"/>
  <c r="P56" i="21"/>
  <c r="M56" i="21"/>
  <c r="N56" i="21"/>
  <c r="AA78" i="21"/>
  <c r="AP78" i="21"/>
  <c r="AM78" i="21" s="1"/>
  <c r="AI78" i="21"/>
  <c r="AD78" i="21"/>
  <c r="AG78" i="21"/>
  <c r="AH78" i="21"/>
  <c r="AK78" i="21"/>
  <c r="Z78" i="21"/>
  <c r="AE78" i="21"/>
  <c r="AB78" i="21"/>
  <c r="AF78" i="21"/>
  <c r="AJ78" i="21"/>
  <c r="AC78" i="21"/>
  <c r="Y78" i="21"/>
  <c r="X78" i="21"/>
  <c r="S78" i="21"/>
  <c r="P78" i="21"/>
  <c r="R78" i="21"/>
  <c r="O78" i="21"/>
  <c r="N78" i="21"/>
  <c r="T78" i="21"/>
  <c r="M78" i="21"/>
  <c r="U78" i="21"/>
  <c r="Q78" i="21"/>
  <c r="AN5" i="19"/>
  <c r="AP5" i="19"/>
  <c r="AL5" i="19" s="1"/>
  <c r="AA5" i="19"/>
  <c r="AD5" i="19"/>
  <c r="AM5" i="19"/>
  <c r="AC5" i="19"/>
  <c r="AO5" i="19"/>
  <c r="W5" i="19"/>
  <c r="AI5" i="19"/>
  <c r="U5" i="19"/>
  <c r="M5" i="19"/>
  <c r="Q5" i="19"/>
  <c r="T5" i="19"/>
  <c r="O5" i="19"/>
  <c r="N5" i="19"/>
  <c r="S5" i="19"/>
  <c r="P5" i="19"/>
  <c r="R5" i="19"/>
  <c r="AP119" i="21"/>
  <c r="AC119" i="21"/>
  <c r="AK119" i="21"/>
  <c r="AM119" i="21"/>
  <c r="AA119" i="21"/>
  <c r="Z119" i="21"/>
  <c r="X119" i="21"/>
  <c r="AL119" i="21"/>
  <c r="Y119" i="21"/>
  <c r="AN119" i="21"/>
  <c r="AJ119" i="21"/>
  <c r="AB119" i="21"/>
  <c r="AI119" i="21"/>
  <c r="AD119" i="21"/>
  <c r="AH119" i="21"/>
  <c r="AG119" i="21"/>
  <c r="AE119" i="21"/>
  <c r="W119" i="21"/>
  <c r="AO119" i="21"/>
  <c r="AF119" i="21"/>
  <c r="U119" i="21"/>
  <c r="O119" i="21"/>
  <c r="R119" i="21"/>
  <c r="M119" i="21"/>
  <c r="N119" i="21"/>
  <c r="Q119" i="21"/>
  <c r="T119" i="21"/>
  <c r="S119" i="21"/>
  <c r="P119" i="21"/>
  <c r="AP80" i="21"/>
  <c r="AK80" i="21" s="1"/>
  <c r="AH80" i="21"/>
  <c r="X80" i="21"/>
  <c r="AI80" i="21"/>
  <c r="AA80" i="21"/>
  <c r="AN80" i="21"/>
  <c r="AF80" i="21"/>
  <c r="AD80" i="21"/>
  <c r="AL80" i="21"/>
  <c r="AO80" i="21"/>
  <c r="P80" i="21"/>
  <c r="T80" i="21"/>
  <c r="M80" i="21"/>
  <c r="Q80" i="21"/>
  <c r="N80" i="21"/>
  <c r="R80" i="21"/>
  <c r="U80" i="21"/>
  <c r="S80" i="21"/>
  <c r="O80" i="21"/>
  <c r="AD163" i="21"/>
  <c r="AP163" i="21"/>
  <c r="AI163" i="21" s="1"/>
  <c r="AO163" i="21"/>
  <c r="AN163" i="21"/>
  <c r="AM163" i="21"/>
  <c r="Z163" i="21"/>
  <c r="AF163" i="21"/>
  <c r="AA163" i="21"/>
  <c r="X163" i="21"/>
  <c r="AH163" i="21"/>
  <c r="AB163" i="21"/>
  <c r="Y163" i="21"/>
  <c r="AE163" i="21"/>
  <c r="AC163" i="21"/>
  <c r="AG163" i="21"/>
  <c r="T163" i="21"/>
  <c r="N163" i="21"/>
  <c r="U163" i="21"/>
  <c r="M163" i="21"/>
  <c r="R163" i="21"/>
  <c r="S163" i="21"/>
  <c r="P163" i="21"/>
  <c r="Q163" i="21"/>
  <c r="O163" i="21"/>
  <c r="AM108" i="21"/>
  <c r="AH108" i="21"/>
  <c r="AD108" i="21"/>
  <c r="X108" i="21"/>
  <c r="Y108" i="21"/>
  <c r="AK108" i="21"/>
  <c r="AO108" i="21"/>
  <c r="AA108" i="21"/>
  <c r="AG108" i="21"/>
  <c r="Z108" i="21"/>
  <c r="AP108" i="21"/>
  <c r="AL108" i="21" s="1"/>
  <c r="AJ108" i="21"/>
  <c r="AI108" i="21"/>
  <c r="W108" i="21"/>
  <c r="AC108" i="21"/>
  <c r="AN108" i="21"/>
  <c r="AE108" i="21"/>
  <c r="U108" i="21"/>
  <c r="R108" i="21"/>
  <c r="Q108" i="21"/>
  <c r="N108" i="21"/>
  <c r="P108" i="21"/>
  <c r="M108" i="21"/>
  <c r="S108" i="21"/>
  <c r="O108" i="21"/>
  <c r="T108" i="21"/>
  <c r="AP104" i="21"/>
  <c r="W104" i="21"/>
  <c r="AM104" i="21"/>
  <c r="AK104" i="21"/>
  <c r="AE104" i="21"/>
  <c r="AD104" i="21"/>
  <c r="X104" i="21"/>
  <c r="AH104" i="21"/>
  <c r="Y104" i="21"/>
  <c r="AA104" i="21"/>
  <c r="AG104" i="21"/>
  <c r="AL104" i="21"/>
  <c r="AF104" i="21"/>
  <c r="AB104" i="21"/>
  <c r="AJ104" i="21"/>
  <c r="AO104" i="21"/>
  <c r="AC104" i="21"/>
  <c r="AI104" i="21"/>
  <c r="AN104" i="21"/>
  <c r="Z104" i="21"/>
  <c r="M104" i="21"/>
  <c r="N104" i="21"/>
  <c r="O104" i="21"/>
  <c r="P104" i="21"/>
  <c r="R104" i="21"/>
  <c r="S104" i="21"/>
  <c r="U104" i="21"/>
  <c r="T104" i="21"/>
  <c r="Q104" i="21"/>
  <c r="AP22" i="19"/>
  <c r="AM22" i="19" s="1"/>
  <c r="Y22" i="19"/>
  <c r="AL22" i="19"/>
  <c r="W22" i="19"/>
  <c r="Z22" i="19"/>
  <c r="AO22" i="19"/>
  <c r="AG22" i="19"/>
  <c r="AD22" i="19"/>
  <c r="AK22" i="19"/>
  <c r="AI22" i="19"/>
  <c r="P22" i="19"/>
  <c r="S22" i="19"/>
  <c r="O22" i="19"/>
  <c r="M22" i="19"/>
  <c r="Q22" i="19"/>
  <c r="R22" i="19"/>
  <c r="T22" i="19"/>
  <c r="N22" i="19"/>
  <c r="U22" i="19"/>
  <c r="AP160" i="21"/>
  <c r="AJ160" i="21" s="1"/>
  <c r="AD160" i="21"/>
  <c r="AL160" i="21"/>
  <c r="AH160" i="21"/>
  <c r="X160" i="21"/>
  <c r="P160" i="21"/>
  <c r="O160" i="21"/>
  <c r="S160" i="21"/>
  <c r="M160" i="21"/>
  <c r="R160" i="21"/>
  <c r="T160" i="21"/>
  <c r="Q160" i="21"/>
  <c r="N160" i="21"/>
  <c r="U160" i="21"/>
  <c r="AP54" i="21"/>
  <c r="AK54" i="21" s="1"/>
  <c r="AH54" i="21"/>
  <c r="AF54" i="21"/>
  <c r="W54" i="21"/>
  <c r="AM54" i="21"/>
  <c r="AI54" i="21"/>
  <c r="AC54" i="21"/>
  <c r="Y54" i="21"/>
  <c r="AN54" i="21"/>
  <c r="X54" i="21"/>
  <c r="AJ54" i="21"/>
  <c r="AO54" i="21"/>
  <c r="Z54" i="21"/>
  <c r="AA54" i="21"/>
  <c r="AB54" i="21"/>
  <c r="T54" i="21"/>
  <c r="U54" i="21"/>
  <c r="R54" i="21"/>
  <c r="N54" i="21"/>
  <c r="S54" i="21"/>
  <c r="O54" i="21"/>
  <c r="Q54" i="21"/>
  <c r="M54" i="21"/>
  <c r="P54" i="21"/>
  <c r="AN138" i="21"/>
  <c r="AI138" i="21"/>
  <c r="AP138" i="21"/>
  <c r="AE138" i="21" s="1"/>
  <c r="AC138" i="21"/>
  <c r="AO138" i="21"/>
  <c r="AG138" i="21"/>
  <c r="X138" i="21"/>
  <c r="Q138" i="21"/>
  <c r="N138" i="21"/>
  <c r="S138" i="21"/>
  <c r="T138" i="21"/>
  <c r="R138" i="21"/>
  <c r="P138" i="21"/>
  <c r="O138" i="21"/>
  <c r="M138" i="21"/>
  <c r="U138" i="21"/>
  <c r="AP47" i="19"/>
  <c r="AK47" i="19" s="1"/>
  <c r="AO47" i="19"/>
  <c r="AM47" i="19"/>
  <c r="AG47" i="19"/>
  <c r="AC47" i="19"/>
  <c r="AH47" i="19"/>
  <c r="AA47" i="19"/>
  <c r="AI47" i="19"/>
  <c r="AE47" i="19"/>
  <c r="W47" i="19"/>
  <c r="M47" i="19"/>
  <c r="P47" i="19"/>
  <c r="N47" i="19"/>
  <c r="T47" i="19"/>
  <c r="O47" i="19"/>
  <c r="S47" i="19"/>
  <c r="Q47" i="19"/>
  <c r="U47" i="19"/>
  <c r="R47" i="19"/>
  <c r="Y129" i="21"/>
  <c r="AP129" i="21"/>
  <c r="AN129" i="21" s="1"/>
  <c r="AC129" i="21"/>
  <c r="AH129" i="21"/>
  <c r="AF129" i="21"/>
  <c r="AI129" i="21"/>
  <c r="AO129" i="21"/>
  <c r="AK129" i="21"/>
  <c r="AE129" i="21"/>
  <c r="AL129" i="21"/>
  <c r="AD129" i="21"/>
  <c r="X129" i="21"/>
  <c r="Z129" i="21"/>
  <c r="W129" i="21"/>
  <c r="AA129" i="21"/>
  <c r="Q129" i="21"/>
  <c r="S129" i="21"/>
  <c r="P129" i="21"/>
  <c r="N129" i="21"/>
  <c r="O129" i="21"/>
  <c r="M129" i="21"/>
  <c r="R129" i="21"/>
  <c r="T129" i="21"/>
  <c r="U129" i="21"/>
  <c r="AP161" i="21"/>
  <c r="AC161" i="21" s="1"/>
  <c r="AF161" i="21"/>
  <c r="AG161" i="21"/>
  <c r="W161" i="21"/>
  <c r="Q161" i="21"/>
  <c r="R161" i="21"/>
  <c r="N161" i="21"/>
  <c r="O161" i="21"/>
  <c r="P161" i="21"/>
  <c r="U161" i="21"/>
  <c r="T161" i="21"/>
  <c r="M161" i="21"/>
  <c r="S161" i="21"/>
  <c r="AP34" i="19"/>
  <c r="AB34" i="19"/>
  <c r="AE34" i="19"/>
  <c r="AM34" i="19"/>
  <c r="X34" i="19"/>
  <c r="AH34" i="19"/>
  <c r="AK34" i="19"/>
  <c r="AG34" i="19"/>
  <c r="Y34" i="19"/>
  <c r="AF34" i="19"/>
  <c r="AI34" i="19"/>
  <c r="AN34" i="19"/>
  <c r="AC34" i="19"/>
  <c r="AO34" i="19"/>
  <c r="Z34" i="19"/>
  <c r="AL34" i="19"/>
  <c r="AD34" i="19"/>
  <c r="AJ34" i="19"/>
  <c r="W34" i="19"/>
  <c r="AA34" i="19"/>
  <c r="S34" i="19"/>
  <c r="R34" i="19"/>
  <c r="N34" i="19"/>
  <c r="U34" i="19"/>
  <c r="M34" i="19"/>
  <c r="O34" i="19"/>
  <c r="P34" i="19"/>
  <c r="T34" i="19"/>
  <c r="Q34" i="19"/>
  <c r="AP105" i="21"/>
  <c r="AM105" i="21" s="1"/>
  <c r="AA105" i="21"/>
  <c r="Y105" i="21"/>
  <c r="AD105" i="21"/>
  <c r="AC105" i="21"/>
  <c r="T105" i="21"/>
  <c r="P105" i="21"/>
  <c r="R105" i="21"/>
  <c r="M105" i="21"/>
  <c r="Q105" i="21"/>
  <c r="O105" i="21"/>
  <c r="U105" i="21"/>
  <c r="N105" i="21"/>
  <c r="S105" i="21"/>
  <c r="Y27" i="19"/>
  <c r="AO27" i="19"/>
  <c r="AE27" i="19"/>
  <c r="Z27" i="19"/>
  <c r="X27" i="19"/>
  <c r="AG27" i="19"/>
  <c r="AF27" i="19"/>
  <c r="AC27" i="19"/>
  <c r="AJ27" i="19"/>
  <c r="AH27" i="19"/>
  <c r="AA27" i="19"/>
  <c r="AM27" i="19"/>
  <c r="W27" i="19"/>
  <c r="AL27" i="19"/>
  <c r="AP27" i="19"/>
  <c r="AB27" i="19" s="1"/>
  <c r="AN27" i="19"/>
  <c r="U27" i="19"/>
  <c r="Q27" i="19"/>
  <c r="S27" i="19"/>
  <c r="N27" i="19"/>
  <c r="P27" i="19"/>
  <c r="M27" i="19"/>
  <c r="O27" i="19"/>
  <c r="R27" i="19"/>
  <c r="T27" i="19"/>
  <c r="AP4" i="19"/>
  <c r="AH4" i="19" s="1"/>
  <c r="AO4" i="19"/>
  <c r="AM4" i="19"/>
  <c r="Y4" i="19"/>
  <c r="AE4" i="19"/>
  <c r="AA4" i="19"/>
  <c r="AK4" i="19"/>
  <c r="AL4" i="19"/>
  <c r="AF4" i="19"/>
  <c r="AJ4" i="19"/>
  <c r="AB4" i="19"/>
  <c r="AC4" i="19"/>
  <c r="W4" i="19"/>
  <c r="Z4" i="19"/>
  <c r="AN4" i="19"/>
  <c r="S4" i="19"/>
  <c r="Q4" i="19"/>
  <c r="U4" i="19"/>
  <c r="M4" i="19"/>
  <c r="P4" i="19"/>
  <c r="T4" i="19"/>
  <c r="N4" i="19"/>
  <c r="R4" i="19"/>
  <c r="O4" i="19"/>
  <c r="AP128" i="21"/>
  <c r="AB128" i="21"/>
  <c r="Z128" i="21"/>
  <c r="AI128" i="21"/>
  <c r="AG128" i="21"/>
  <c r="AM128" i="21"/>
  <c r="X128" i="21"/>
  <c r="AL128" i="21"/>
  <c r="AO128" i="21"/>
  <c r="AK128" i="21"/>
  <c r="AA128" i="21"/>
  <c r="AD128" i="21"/>
  <c r="W128" i="21"/>
  <c r="AN128" i="21"/>
  <c r="AF128" i="21"/>
  <c r="AC128" i="21"/>
  <c r="AH128" i="21"/>
  <c r="AJ128" i="21"/>
  <c r="AE128" i="21"/>
  <c r="Y128" i="21"/>
  <c r="R128" i="21"/>
  <c r="S128" i="21"/>
  <c r="T128" i="21"/>
  <c r="P128" i="21"/>
  <c r="U128" i="21"/>
  <c r="N128" i="21"/>
  <c r="M128" i="21"/>
  <c r="O128" i="21"/>
  <c r="Q128" i="21"/>
  <c r="AP35" i="19"/>
  <c r="AI35" i="19" s="1"/>
  <c r="AD35" i="19"/>
  <c r="X35" i="19"/>
  <c r="AG35" i="19"/>
  <c r="AE35" i="19"/>
  <c r="AL35" i="19"/>
  <c r="AC35" i="19"/>
  <c r="AA35" i="19"/>
  <c r="AJ35" i="19"/>
  <c r="AB35" i="19"/>
  <c r="U35" i="19"/>
  <c r="R35" i="19"/>
  <c r="O35" i="19"/>
  <c r="P35" i="19"/>
  <c r="Q35" i="19"/>
  <c r="S35" i="19"/>
  <c r="M35" i="19"/>
  <c r="T35" i="19"/>
  <c r="N35" i="19"/>
  <c r="AP177" i="21"/>
  <c r="AN177" i="21" s="1"/>
  <c r="AA177" i="21"/>
  <c r="AI177" i="21"/>
  <c r="X177" i="21"/>
  <c r="AF177" i="21"/>
  <c r="O177" i="21"/>
  <c r="N177" i="21"/>
  <c r="T177" i="21"/>
  <c r="R177" i="21"/>
  <c r="Q177" i="21"/>
  <c r="M177" i="21"/>
  <c r="U177" i="21"/>
  <c r="S177" i="21"/>
  <c r="P177" i="21"/>
  <c r="AK135" i="21"/>
  <c r="X135" i="21"/>
  <c r="W135" i="21"/>
  <c r="AD135" i="21"/>
  <c r="AJ135" i="21"/>
  <c r="AH135" i="21"/>
  <c r="AN135" i="21"/>
  <c r="AI135" i="21"/>
  <c r="AO135" i="21"/>
  <c r="AL135" i="21"/>
  <c r="AP135" i="21"/>
  <c r="AC135" i="21" s="1"/>
  <c r="Y135" i="21"/>
  <c r="AA135" i="21"/>
  <c r="AG135" i="21"/>
  <c r="Z135" i="21"/>
  <c r="AM135" i="21"/>
  <c r="AE135" i="21"/>
  <c r="Q135" i="21"/>
  <c r="N135" i="21"/>
  <c r="P135" i="21"/>
  <c r="R135" i="21"/>
  <c r="U135" i="21"/>
  <c r="S135" i="21"/>
  <c r="T135" i="21"/>
  <c r="O135" i="21"/>
  <c r="M135" i="21"/>
  <c r="AP86" i="21"/>
  <c r="AO86" i="21"/>
  <c r="AH86" i="21"/>
  <c r="AK86" i="21"/>
  <c r="Z86" i="21"/>
  <c r="AN86" i="21"/>
  <c r="AG86" i="21"/>
  <c r="W86" i="21"/>
  <c r="AA86" i="21"/>
  <c r="Y86" i="21"/>
  <c r="AE86" i="21"/>
  <c r="X86" i="21"/>
  <c r="AF86" i="21"/>
  <c r="AB86" i="21"/>
  <c r="AI86" i="21"/>
  <c r="AL86" i="21"/>
  <c r="AJ86" i="21"/>
  <c r="AC86" i="21"/>
  <c r="AD86" i="21"/>
  <c r="AM86" i="21"/>
  <c r="O86" i="21"/>
  <c r="U86" i="21"/>
  <c r="N86" i="21"/>
  <c r="Q86" i="21"/>
  <c r="T86" i="21"/>
  <c r="S86" i="21"/>
  <c r="R86" i="21"/>
  <c r="P86" i="21"/>
  <c r="M86" i="21"/>
  <c r="AP42" i="19"/>
  <c r="W42" i="19" s="1"/>
  <c r="AN42" i="19"/>
  <c r="Z42" i="19"/>
  <c r="AA42" i="19"/>
  <c r="AI42" i="19"/>
  <c r="X42" i="19"/>
  <c r="Y42" i="19"/>
  <c r="AD42" i="19"/>
  <c r="AO42" i="19"/>
  <c r="AF42" i="19"/>
  <c r="T42" i="19"/>
  <c r="Q42" i="19"/>
  <c r="N42" i="19"/>
  <c r="S42" i="19"/>
  <c r="O42" i="19"/>
  <c r="M42" i="19"/>
  <c r="R42" i="19"/>
  <c r="U42" i="19"/>
  <c r="P42" i="19"/>
  <c r="AP3" i="19"/>
  <c r="AL3" i="19" s="1"/>
  <c r="N3" i="19"/>
  <c r="M3" i="19"/>
  <c r="O3" i="19"/>
  <c r="T3" i="19"/>
  <c r="S3" i="19"/>
  <c r="U3" i="19"/>
  <c r="R3" i="19"/>
  <c r="Q3" i="19"/>
  <c r="P3" i="19"/>
  <c r="AP131" i="21"/>
  <c r="AI131" i="21" s="1"/>
  <c r="W131" i="21"/>
  <c r="Y131" i="21"/>
  <c r="AB131" i="21"/>
  <c r="Z131" i="21"/>
  <c r="AA131" i="21"/>
  <c r="AN131" i="21"/>
  <c r="AK131" i="21"/>
  <c r="X131" i="21"/>
  <c r="AJ131" i="21"/>
  <c r="AG131" i="21"/>
  <c r="AM131" i="21"/>
  <c r="AD131" i="21"/>
  <c r="AF131" i="21"/>
  <c r="AC131" i="21"/>
  <c r="U131" i="21"/>
  <c r="T131" i="21"/>
  <c r="O131" i="21"/>
  <c r="M131" i="21"/>
  <c r="R131" i="21"/>
  <c r="N131" i="21"/>
  <c r="P131" i="21"/>
  <c r="S131" i="21"/>
  <c r="Q131" i="21"/>
  <c r="AH50" i="19"/>
  <c r="AL50" i="19"/>
  <c r="X50" i="19"/>
  <c r="AP50" i="19"/>
  <c r="AM50" i="19" s="1"/>
  <c r="Z50" i="19"/>
  <c r="Y50" i="19"/>
  <c r="AA50" i="19"/>
  <c r="AE50" i="19"/>
  <c r="AI50" i="19"/>
  <c r="AF50" i="19"/>
  <c r="AD50" i="19"/>
  <c r="AG50" i="19"/>
  <c r="W50" i="19"/>
  <c r="AJ50" i="19"/>
  <c r="AO50" i="19"/>
  <c r="AN50" i="19"/>
  <c r="AB50" i="19"/>
  <c r="AK50" i="19"/>
  <c r="AC50" i="19"/>
  <c r="U50" i="19"/>
  <c r="M50" i="19"/>
  <c r="T50" i="19"/>
  <c r="O50" i="19"/>
  <c r="S50" i="19"/>
  <c r="R50" i="19"/>
  <c r="P50" i="19"/>
  <c r="Q50" i="19"/>
  <c r="N50" i="19"/>
  <c r="AP88" i="21"/>
  <c r="Y88" i="21" s="1"/>
  <c r="AB88" i="21"/>
  <c r="AL88" i="21"/>
  <c r="AJ88" i="21"/>
  <c r="AH88" i="21"/>
  <c r="AD88" i="21"/>
  <c r="AA88" i="21"/>
  <c r="X88" i="21"/>
  <c r="AO88" i="21"/>
  <c r="AF88" i="21"/>
  <c r="R88" i="21"/>
  <c r="N88" i="21"/>
  <c r="P88" i="21"/>
  <c r="Q88" i="21"/>
  <c r="U88" i="21"/>
  <c r="O88" i="21"/>
  <c r="S88" i="21"/>
  <c r="M88" i="21"/>
  <c r="T88" i="21"/>
  <c r="AP48" i="19"/>
  <c r="W48" i="19" s="1"/>
  <c r="AF48" i="19"/>
  <c r="AL48" i="19"/>
  <c r="AM48" i="19"/>
  <c r="AI48" i="19"/>
  <c r="O48" i="19"/>
  <c r="Q48" i="19"/>
  <c r="S48" i="19"/>
  <c r="N48" i="19"/>
  <c r="P48" i="19"/>
  <c r="M48" i="19"/>
  <c r="U48" i="19"/>
  <c r="T48" i="19"/>
  <c r="R48" i="19"/>
  <c r="AP65" i="21"/>
  <c r="AM65" i="21" s="1"/>
  <c r="W65" i="21"/>
  <c r="AN65" i="21"/>
  <c r="AJ65" i="21"/>
  <c r="AH65" i="21"/>
  <c r="X65" i="21"/>
  <c r="AL65" i="21"/>
  <c r="AB65" i="21"/>
  <c r="AD65" i="21"/>
  <c r="AA65" i="21"/>
  <c r="AE65" i="21"/>
  <c r="AC65" i="21"/>
  <c r="AO65" i="21"/>
  <c r="AK65" i="21"/>
  <c r="AI65" i="21"/>
  <c r="Q65" i="21"/>
  <c r="M65" i="21"/>
  <c r="P65" i="21"/>
  <c r="S65" i="21"/>
  <c r="U65" i="21"/>
  <c r="R65" i="21"/>
  <c r="T65" i="21"/>
  <c r="O65" i="21"/>
  <c r="N65" i="21"/>
  <c r="AP64" i="21"/>
  <c r="AG64" i="21"/>
  <c r="AB64" i="21"/>
  <c r="AC64" i="21"/>
  <c r="AA64" i="21"/>
  <c r="AE64" i="21"/>
  <c r="AN64" i="21"/>
  <c r="AM64" i="21"/>
  <c r="Z64" i="21"/>
  <c r="AL64" i="21"/>
  <c r="AO64" i="21"/>
  <c r="AK64" i="21"/>
  <c r="AI64" i="21"/>
  <c r="X64" i="21"/>
  <c r="AD64" i="21"/>
  <c r="AF64" i="21"/>
  <c r="W64" i="21"/>
  <c r="Y64" i="21"/>
  <c r="AJ64" i="21"/>
  <c r="AH64" i="21"/>
  <c r="S64" i="21"/>
  <c r="Q64" i="21"/>
  <c r="N64" i="21"/>
  <c r="M64" i="21"/>
  <c r="U64" i="21"/>
  <c r="T64" i="21"/>
  <c r="R64" i="21"/>
  <c r="O64" i="21"/>
  <c r="P64" i="21"/>
  <c r="AP52" i="19"/>
  <c r="AL52" i="19" s="1"/>
  <c r="AE52" i="19"/>
  <c r="AF52" i="19"/>
  <c r="Y52" i="19"/>
  <c r="AH52" i="19"/>
  <c r="AM52" i="19"/>
  <c r="AD52" i="19"/>
  <c r="AC52" i="19"/>
  <c r="AK52" i="19"/>
  <c r="AG52" i="19"/>
  <c r="S52" i="19"/>
  <c r="Q52" i="19"/>
  <c r="P52" i="19"/>
  <c r="R52" i="19"/>
  <c r="O52" i="19"/>
  <c r="T52" i="19"/>
  <c r="M52" i="19"/>
  <c r="N52" i="19"/>
  <c r="U52" i="19"/>
  <c r="AM124" i="21"/>
  <c r="AP124" i="21"/>
  <c r="AK124" i="21" s="1"/>
  <c r="AA124" i="21"/>
  <c r="AL124" i="21"/>
  <c r="AN124" i="21"/>
  <c r="X124" i="21"/>
  <c r="AH124" i="21"/>
  <c r="AD124" i="21"/>
  <c r="AJ124" i="21"/>
  <c r="AB124" i="21"/>
  <c r="AE124" i="21"/>
  <c r="Z124" i="21"/>
  <c r="AI124" i="21"/>
  <c r="W124" i="21"/>
  <c r="AO124" i="21"/>
  <c r="O124" i="21"/>
  <c r="T124" i="21"/>
  <c r="P124" i="21"/>
  <c r="N124" i="21"/>
  <c r="U124" i="21"/>
  <c r="Q124" i="21"/>
  <c r="M124" i="21"/>
  <c r="S124" i="21"/>
  <c r="R124" i="21"/>
  <c r="AP142" i="21"/>
  <c r="AE142" i="21" s="1"/>
  <c r="AF142" i="21"/>
  <c r="AL142" i="21"/>
  <c r="AA142" i="21"/>
  <c r="Y142" i="21"/>
  <c r="AD142" i="21"/>
  <c r="Z142" i="21"/>
  <c r="AO142" i="21"/>
  <c r="X142" i="21"/>
  <c r="AK142" i="21"/>
  <c r="AB142" i="21"/>
  <c r="AN142" i="21"/>
  <c r="AJ142" i="21"/>
  <c r="AG142" i="21"/>
  <c r="W142" i="21"/>
  <c r="U142" i="21"/>
  <c r="P142" i="21"/>
  <c r="M142" i="21"/>
  <c r="O142" i="21"/>
  <c r="N142" i="21"/>
  <c r="T142" i="21"/>
  <c r="Q142" i="21"/>
  <c r="R142" i="21"/>
  <c r="S142" i="21"/>
  <c r="AP164" i="21"/>
  <c r="Z164" i="21" s="1"/>
  <c r="AM164" i="21"/>
  <c r="AI164" i="21"/>
  <c r="AC164" i="21"/>
  <c r="R164" i="21"/>
  <c r="M164" i="21"/>
  <c r="U164" i="21"/>
  <c r="O164" i="21"/>
  <c r="N164" i="21"/>
  <c r="Q164" i="21"/>
  <c r="P164" i="21"/>
  <c r="S164" i="21"/>
  <c r="T164" i="21"/>
  <c r="X16" i="19"/>
  <c r="AP16" i="19"/>
  <c r="AG16" i="19" s="1"/>
  <c r="AE16" i="19"/>
  <c r="AL16" i="19"/>
  <c r="AO16" i="19"/>
  <c r="AA16" i="19"/>
  <c r="Y16" i="19"/>
  <c r="AM16" i="19"/>
  <c r="AF16" i="19"/>
  <c r="R16" i="19"/>
  <c r="T16" i="19"/>
  <c r="U16" i="19"/>
  <c r="N16" i="19"/>
  <c r="S16" i="19"/>
  <c r="O16" i="19"/>
  <c r="Q16" i="19"/>
  <c r="P16" i="19"/>
  <c r="M16" i="19"/>
  <c r="AI151" i="21"/>
  <c r="AJ151" i="21"/>
  <c r="Y151" i="21"/>
  <c r="AA151" i="21"/>
  <c r="AM151" i="21"/>
  <c r="W151" i="21"/>
  <c r="X151" i="21"/>
  <c r="AK151" i="21"/>
  <c r="AD151" i="21"/>
  <c r="AL151" i="21"/>
  <c r="AE151" i="21"/>
  <c r="AP151" i="21"/>
  <c r="AC151" i="21" s="1"/>
  <c r="Z151" i="21"/>
  <c r="AG151" i="21"/>
  <c r="AH151" i="21"/>
  <c r="AO151" i="21"/>
  <c r="AF151" i="21"/>
  <c r="O151" i="21"/>
  <c r="R151" i="21"/>
  <c r="Q151" i="21"/>
  <c r="N151" i="21"/>
  <c r="S151" i="21"/>
  <c r="P151" i="21"/>
  <c r="U151" i="21"/>
  <c r="M151" i="21"/>
  <c r="T151" i="21"/>
  <c r="AP113" i="21"/>
  <c r="AE113" i="21" s="1"/>
  <c r="AO113" i="21"/>
  <c r="Z113" i="21"/>
  <c r="AM113" i="21"/>
  <c r="AD113" i="21"/>
  <c r="W113" i="21"/>
  <c r="AF113" i="21"/>
  <c r="AI113" i="21"/>
  <c r="X113" i="21"/>
  <c r="AJ113" i="21"/>
  <c r="AC113" i="21"/>
  <c r="AA113" i="21"/>
  <c r="AK113" i="21"/>
  <c r="AL113" i="21"/>
  <c r="AB113" i="21"/>
  <c r="N113" i="21"/>
  <c r="Q113" i="21"/>
  <c r="T113" i="21"/>
  <c r="P113" i="21"/>
  <c r="M113" i="21"/>
  <c r="U113" i="21"/>
  <c r="S113" i="21"/>
  <c r="O113" i="21"/>
  <c r="R113" i="21"/>
  <c r="AI132" i="21"/>
  <c r="AK132" i="21"/>
  <c r="AP132" i="21"/>
  <c r="AC132" i="21" s="1"/>
  <c r="AE132" i="21"/>
  <c r="AN132" i="21"/>
  <c r="Z132" i="21"/>
  <c r="AH132" i="21"/>
  <c r="X132" i="21"/>
  <c r="Y132" i="21"/>
  <c r="AJ132" i="21"/>
  <c r="W132" i="21"/>
  <c r="AA132" i="21"/>
  <c r="AD132" i="21"/>
  <c r="AO132" i="21"/>
  <c r="AM132" i="21"/>
  <c r="N132" i="21"/>
  <c r="Q132" i="21"/>
  <c r="T132" i="21"/>
  <c r="M132" i="21"/>
  <c r="S132" i="21"/>
  <c r="U132" i="21"/>
  <c r="P132" i="21"/>
  <c r="R132" i="21"/>
  <c r="O132" i="21"/>
  <c r="AP117" i="21"/>
  <c r="AM117" i="21" s="1"/>
  <c r="AK117" i="21"/>
  <c r="AO117" i="21"/>
  <c r="AA117" i="21"/>
  <c r="AG117" i="21"/>
  <c r="AN117" i="21"/>
  <c r="X117" i="21"/>
  <c r="AD117" i="21"/>
  <c r="AF117" i="21"/>
  <c r="AJ117" i="21"/>
  <c r="N117" i="21"/>
  <c r="U117" i="21"/>
  <c r="S117" i="21"/>
  <c r="M117" i="21"/>
  <c r="R117" i="21"/>
  <c r="P117" i="21"/>
  <c r="T117" i="21"/>
  <c r="Q117" i="21"/>
  <c r="O117" i="21"/>
  <c r="AI83" i="21"/>
  <c r="AE83" i="21"/>
  <c r="W83" i="21"/>
  <c r="AM83" i="21"/>
  <c r="AF83" i="21"/>
  <c r="AO83" i="21"/>
  <c r="AA83" i="21"/>
  <c r="AJ83" i="21"/>
  <c r="AD83" i="21"/>
  <c r="AN83" i="21"/>
  <c r="AB83" i="21"/>
  <c r="AP83" i="21"/>
  <c r="Z83" i="21" s="1"/>
  <c r="AC83" i="21"/>
  <c r="AK83" i="21"/>
  <c r="X83" i="21"/>
  <c r="AL83" i="21"/>
  <c r="AG83" i="21"/>
  <c r="S83" i="21"/>
  <c r="P83" i="21"/>
  <c r="M83" i="21"/>
  <c r="T83" i="21"/>
  <c r="Q83" i="21"/>
  <c r="U83" i="21"/>
  <c r="O83" i="21"/>
  <c r="N83" i="21"/>
  <c r="R83" i="21"/>
  <c r="AP118" i="21"/>
  <c r="AJ118" i="21" s="1"/>
  <c r="X118" i="21"/>
  <c r="AD118" i="21"/>
  <c r="AA118" i="21"/>
  <c r="N118" i="21"/>
  <c r="M118" i="21"/>
  <c r="R118" i="21"/>
  <c r="U118" i="21"/>
  <c r="T118" i="21"/>
  <c r="S118" i="21"/>
  <c r="P118" i="21"/>
  <c r="O118" i="21"/>
  <c r="Q118" i="21"/>
  <c r="AP99" i="65"/>
  <c r="AM99" i="65"/>
  <c r="AC99" i="65"/>
  <c r="AH99" i="65"/>
  <c r="AI99" i="65"/>
  <c r="W99" i="65"/>
  <c r="X99" i="65"/>
  <c r="AE99" i="65"/>
  <c r="AO99" i="65"/>
  <c r="AB99" i="65"/>
  <c r="Y99" i="65"/>
  <c r="AA99" i="65"/>
  <c r="AL99" i="65"/>
  <c r="AG99" i="65"/>
  <c r="Z99" i="65"/>
  <c r="AK99" i="65"/>
  <c r="AF99" i="65"/>
  <c r="AJ99" i="65"/>
  <c r="AD99" i="65"/>
  <c r="AN99" i="65"/>
  <c r="AP49" i="65"/>
  <c r="AJ49" i="65"/>
  <c r="AA49" i="65"/>
  <c r="X49" i="65"/>
  <c r="AF49" i="65"/>
  <c r="AC49" i="65"/>
  <c r="AL49" i="65"/>
  <c r="AK49" i="65"/>
  <c r="AN49" i="65"/>
  <c r="AG49" i="65"/>
  <c r="AE49" i="65"/>
  <c r="AM49" i="65"/>
  <c r="AI49" i="65"/>
  <c r="AD49" i="65"/>
  <c r="AH49" i="65"/>
  <c r="AB49" i="65"/>
  <c r="Y49" i="65"/>
  <c r="AO49" i="65"/>
  <c r="Z49" i="65"/>
  <c r="W49" i="65"/>
  <c r="AP138" i="65"/>
  <c r="Y138" i="65"/>
  <c r="AM138" i="65"/>
  <c r="AG138" i="65"/>
  <c r="Z138" i="65"/>
  <c r="AF138" i="65"/>
  <c r="AN138" i="65"/>
  <c r="AE138" i="65"/>
  <c r="AH138" i="65"/>
  <c r="AI138" i="65"/>
  <c r="AK138" i="65"/>
  <c r="AD138" i="65"/>
  <c r="AL138" i="65"/>
  <c r="W138" i="65"/>
  <c r="AB138" i="65"/>
  <c r="AO138" i="65"/>
  <c r="AJ138" i="65"/>
  <c r="AA138" i="65"/>
  <c r="AC138" i="65"/>
  <c r="X138" i="65"/>
  <c r="AP70" i="65"/>
  <c r="AG70" i="65"/>
  <c r="AL70" i="65"/>
  <c r="AB70" i="65"/>
  <c r="X70" i="65"/>
  <c r="AE70" i="65"/>
  <c r="AC70" i="65"/>
  <c r="W70" i="65"/>
  <c r="AJ70" i="65"/>
  <c r="AA70" i="65"/>
  <c r="AM70" i="65"/>
  <c r="AK70" i="65"/>
  <c r="AO70" i="65"/>
  <c r="AI70" i="65"/>
  <c r="AF70" i="65"/>
  <c r="Y70" i="65"/>
  <c r="AN70" i="65"/>
  <c r="AD70" i="65"/>
  <c r="AH70" i="65"/>
  <c r="Z70" i="65"/>
  <c r="AP58" i="65"/>
  <c r="Y58" i="65"/>
  <c r="AC58" i="65"/>
  <c r="AD58" i="65"/>
  <c r="AE58" i="65"/>
  <c r="AH58" i="65"/>
  <c r="AF58" i="65"/>
  <c r="AG58" i="65"/>
  <c r="AJ58" i="65"/>
  <c r="AI58" i="65"/>
  <c r="AB58" i="65"/>
  <c r="AM58" i="65"/>
  <c r="AK58" i="65"/>
  <c r="AN58" i="65"/>
  <c r="AO58" i="65"/>
  <c r="AL58" i="65"/>
  <c r="AA58" i="65"/>
  <c r="X58" i="65"/>
  <c r="W58" i="65"/>
  <c r="Z58" i="65"/>
  <c r="AP53" i="65"/>
  <c r="X53" i="65"/>
  <c r="AJ53" i="65"/>
  <c r="AK53" i="65"/>
  <c r="W53" i="65"/>
  <c r="AG53" i="65"/>
  <c r="AH53" i="65"/>
  <c r="Y53" i="65"/>
  <c r="AE53" i="65"/>
  <c r="Z53" i="65"/>
  <c r="AM53" i="65"/>
  <c r="AB53" i="65"/>
  <c r="AD53" i="65"/>
  <c r="AI53" i="65"/>
  <c r="AO53" i="65"/>
  <c r="AF53" i="65"/>
  <c r="AN53" i="65"/>
  <c r="AC53" i="65"/>
  <c r="AA53" i="65"/>
  <c r="AL53" i="65"/>
  <c r="AP101" i="65"/>
  <c r="AH101" i="65"/>
  <c r="Z101" i="65"/>
  <c r="AL101" i="65"/>
  <c r="AK101" i="65"/>
  <c r="AI101" i="65"/>
  <c r="W101" i="65"/>
  <c r="AB101" i="65"/>
  <c r="AC101" i="65"/>
  <c r="Y101" i="65"/>
  <c r="AA101" i="65"/>
  <c r="AG101" i="65"/>
  <c r="AD101" i="65"/>
  <c r="AF101" i="65"/>
  <c r="AJ101" i="65"/>
  <c r="X101" i="65"/>
  <c r="AM101" i="65"/>
  <c r="AE101" i="65"/>
  <c r="AN101" i="65"/>
  <c r="AO101" i="65"/>
  <c r="AP32" i="65"/>
  <c r="Z32" i="65"/>
  <c r="AB32" i="65"/>
  <c r="AE32" i="65"/>
  <c r="AL32" i="65"/>
  <c r="AA32" i="65"/>
  <c r="AH32" i="65"/>
  <c r="AD32" i="65"/>
  <c r="AO32" i="65"/>
  <c r="AM32" i="65"/>
  <c r="AK32" i="65"/>
  <c r="AJ32" i="65"/>
  <c r="W32" i="65"/>
  <c r="AG32" i="65"/>
  <c r="AI32" i="65"/>
  <c r="AN32" i="65"/>
  <c r="Y32" i="65"/>
  <c r="AC32" i="65"/>
  <c r="X32" i="65"/>
  <c r="AF32" i="65"/>
  <c r="AP142" i="65"/>
  <c r="AG142" i="65"/>
  <c r="AH142" i="65"/>
  <c r="Z142" i="65"/>
  <c r="AJ142" i="65"/>
  <c r="AN142" i="65"/>
  <c r="AD142" i="65"/>
  <c r="AC142" i="65"/>
  <c r="X142" i="65"/>
  <c r="Y142" i="65"/>
  <c r="W142" i="65"/>
  <c r="AI142" i="65"/>
  <c r="AF142" i="65"/>
  <c r="AK142" i="65"/>
  <c r="AB142" i="65"/>
  <c r="AM142" i="65"/>
  <c r="AE142" i="65"/>
  <c r="AA142" i="65"/>
  <c r="AL142" i="65"/>
  <c r="AO142" i="65"/>
  <c r="AP173" i="65"/>
  <c r="W173" i="65"/>
  <c r="AK173" i="65"/>
  <c r="AE173" i="65"/>
  <c r="AB173" i="65"/>
  <c r="AD173" i="65"/>
  <c r="AJ173" i="65"/>
  <c r="AC173" i="65"/>
  <c r="AM173" i="65"/>
  <c r="AN173" i="65"/>
  <c r="AO173" i="65"/>
  <c r="X173" i="65"/>
  <c r="AG173" i="65"/>
  <c r="AL173" i="65"/>
  <c r="AI173" i="65"/>
  <c r="Y173" i="65"/>
  <c r="AA173" i="65"/>
  <c r="Z173" i="65"/>
  <c r="AF173" i="65"/>
  <c r="AH173" i="65"/>
  <c r="AP19" i="65"/>
  <c r="AH19" i="65"/>
  <c r="AG19" i="65"/>
  <c r="Z19" i="65"/>
  <c r="AC19" i="65"/>
  <c r="AA19" i="65"/>
  <c r="AK19" i="65"/>
  <c r="AN19" i="65"/>
  <c r="AL19" i="65"/>
  <c r="Y19" i="65"/>
  <c r="AM19" i="65"/>
  <c r="AO19" i="65"/>
  <c r="AE19" i="65"/>
  <c r="AB19" i="65"/>
  <c r="W19" i="65"/>
  <c r="X19" i="65"/>
  <c r="AJ19" i="65"/>
  <c r="AI19" i="65"/>
  <c r="AF19" i="65"/>
  <c r="AD19" i="65"/>
  <c r="AP172" i="65"/>
  <c r="X172" i="65"/>
  <c r="AI172" i="65"/>
  <c r="AG172" i="65"/>
  <c r="AK172" i="65"/>
  <c r="AE172" i="65"/>
  <c r="AJ172" i="65"/>
  <c r="AN172" i="65"/>
  <c r="W172" i="65"/>
  <c r="AO172" i="65"/>
  <c r="AM172" i="65"/>
  <c r="Y172" i="65"/>
  <c r="AC172" i="65"/>
  <c r="AL172" i="65"/>
  <c r="AB172" i="65"/>
  <c r="AA172" i="65"/>
  <c r="AD172" i="65"/>
  <c r="AH172" i="65"/>
  <c r="AF172" i="65"/>
  <c r="Z172" i="65"/>
  <c r="AP56" i="65"/>
  <c r="AC56" i="65"/>
  <c r="AA56" i="65"/>
  <c r="AG56" i="65"/>
  <c r="AD56" i="65"/>
  <c r="W56" i="65"/>
  <c r="AM56" i="65"/>
  <c r="AF56" i="65"/>
  <c r="Z56" i="65"/>
  <c r="AE56" i="65"/>
  <c r="Y56" i="65"/>
  <c r="AB56" i="65"/>
  <c r="AL56" i="65"/>
  <c r="AK56" i="65"/>
  <c r="AI56" i="65"/>
  <c r="X56" i="65"/>
  <c r="AO56" i="65"/>
  <c r="AJ56" i="65"/>
  <c r="AN56" i="65"/>
  <c r="AH56" i="65"/>
  <c r="X87" i="65"/>
  <c r="AN87" i="65"/>
  <c r="AP87" i="65"/>
  <c r="AA87" i="65" s="1"/>
  <c r="W87" i="65"/>
  <c r="AL87" i="65"/>
  <c r="AF87" i="65"/>
  <c r="AB87" i="65"/>
  <c r="AI87" i="65"/>
  <c r="Y87" i="65"/>
  <c r="AD87" i="65"/>
  <c r="AE87" i="65"/>
  <c r="AC87" i="65"/>
  <c r="AJ87" i="65"/>
  <c r="AK87" i="65"/>
  <c r="AH87" i="65"/>
  <c r="AP161" i="65"/>
  <c r="AL161" i="65"/>
  <c r="X161" i="65"/>
  <c r="AD161" i="65"/>
  <c r="AB161" i="65"/>
  <c r="AK161" i="65"/>
  <c r="W161" i="65"/>
  <c r="AA161" i="65"/>
  <c r="AH161" i="65"/>
  <c r="AG161" i="65"/>
  <c r="Z161" i="65"/>
  <c r="AM161" i="65"/>
  <c r="AI161" i="65"/>
  <c r="AE161" i="65"/>
  <c r="AO161" i="65"/>
  <c r="AN161" i="65"/>
  <c r="AF161" i="65"/>
  <c r="AC161" i="65"/>
  <c r="Y161" i="65"/>
  <c r="AJ161" i="65"/>
  <c r="AP66" i="65"/>
  <c r="AE66" i="65"/>
  <c r="AH66" i="65"/>
  <c r="AA66" i="65"/>
  <c r="AC66" i="65"/>
  <c r="Y66" i="65"/>
  <c r="AG66" i="65"/>
  <c r="AL66" i="65"/>
  <c r="AF66" i="65"/>
  <c r="AN66" i="65"/>
  <c r="AJ66" i="65"/>
  <c r="AD66" i="65"/>
  <c r="Z66" i="65"/>
  <c r="W66" i="65"/>
  <c r="AO66" i="65"/>
  <c r="AB66" i="65"/>
  <c r="AI66" i="65"/>
  <c r="AM66" i="65"/>
  <c r="AK66" i="65"/>
  <c r="X66" i="65"/>
  <c r="AP105" i="65"/>
  <c r="AM105" i="65"/>
  <c r="AF105" i="65"/>
  <c r="AH105" i="65"/>
  <c r="AE105" i="65"/>
  <c r="AJ105" i="65"/>
  <c r="AK105" i="65"/>
  <c r="AL105" i="65"/>
  <c r="AA105" i="65"/>
  <c r="AI105" i="65"/>
  <c r="Z105" i="65"/>
  <c r="AN105" i="65"/>
  <c r="W105" i="65"/>
  <c r="Y105" i="65"/>
  <c r="AO105" i="65"/>
  <c r="AD105" i="65"/>
  <c r="X105" i="65"/>
  <c r="AB105" i="65"/>
  <c r="AC105" i="65"/>
  <c r="AG105" i="65"/>
  <c r="AP39" i="65"/>
  <c r="AL39" i="65"/>
  <c r="AE39" i="65"/>
  <c r="AH39" i="65"/>
  <c r="AI39" i="65"/>
  <c r="Y39" i="65"/>
  <c r="AO39" i="65"/>
  <c r="AN39" i="65"/>
  <c r="AA39" i="65"/>
  <c r="Z39" i="65"/>
  <c r="AM39" i="65"/>
  <c r="X39" i="65"/>
  <c r="AC39" i="65"/>
  <c r="AD39" i="65"/>
  <c r="W39" i="65"/>
  <c r="AJ39" i="65"/>
  <c r="AF39" i="65"/>
  <c r="AG39" i="65"/>
  <c r="AK39" i="65"/>
  <c r="AB39" i="65"/>
  <c r="AP34" i="65"/>
  <c r="AF34" i="65"/>
  <c r="AE34" i="65"/>
  <c r="AA34" i="65"/>
  <c r="Y34" i="65"/>
  <c r="Z34" i="65"/>
  <c r="AC34" i="65"/>
  <c r="AM34" i="65"/>
  <c r="AN34" i="65"/>
  <c r="W34" i="65"/>
  <c r="AL34" i="65"/>
  <c r="AK34" i="65"/>
  <c r="AB34" i="65"/>
  <c r="AH34" i="65"/>
  <c r="AO34" i="65"/>
  <c r="X34" i="65"/>
  <c r="AD34" i="65"/>
  <c r="AI34" i="65"/>
  <c r="AG34" i="65"/>
  <c r="AJ34" i="65"/>
  <c r="AP151" i="65"/>
  <c r="AD151" i="65"/>
  <c r="AN151" i="65"/>
  <c r="Y151" i="65"/>
  <c r="AB151" i="65"/>
  <c r="AJ151" i="65"/>
  <c r="AE151" i="65"/>
  <c r="AG151" i="65"/>
  <c r="AL151" i="65"/>
  <c r="Z151" i="65"/>
  <c r="AF151" i="65"/>
  <c r="AA151" i="65"/>
  <c r="AI151" i="65"/>
  <c r="AO151" i="65"/>
  <c r="AM151" i="65"/>
  <c r="AK151" i="65"/>
  <c r="X151" i="65"/>
  <c r="AC151" i="65"/>
  <c r="W151" i="65"/>
  <c r="AH151" i="65"/>
  <c r="AP170" i="65"/>
  <c r="AD170" i="65"/>
  <c r="W170" i="65"/>
  <c r="AA170" i="65"/>
  <c r="AN170" i="65"/>
  <c r="AK170" i="65"/>
  <c r="AO170" i="65"/>
  <c r="AJ170" i="65"/>
  <c r="AC170" i="65"/>
  <c r="AL170" i="65"/>
  <c r="Y170" i="65"/>
  <c r="X170" i="65"/>
  <c r="AI170" i="65"/>
  <c r="Z170" i="65"/>
  <c r="AH170" i="65"/>
  <c r="AF170" i="65"/>
  <c r="AE170" i="65"/>
  <c r="AM170" i="65"/>
  <c r="AB170" i="65"/>
  <c r="AG170" i="65"/>
  <c r="AP9" i="65"/>
  <c r="X9" i="65"/>
  <c r="AB9" i="65"/>
  <c r="AK9" i="65"/>
  <c r="AC9" i="65"/>
  <c r="W9" i="65"/>
  <c r="AD9" i="65"/>
  <c r="AO9" i="65"/>
  <c r="AE9" i="65"/>
  <c r="AA9" i="65"/>
  <c r="AI9" i="65"/>
  <c r="AL9" i="65"/>
  <c r="AJ9" i="65"/>
  <c r="Z9" i="65"/>
  <c r="AN9" i="65"/>
  <c r="AF9" i="65"/>
  <c r="AM9" i="65"/>
  <c r="AG9" i="65"/>
  <c r="Y9" i="65"/>
  <c r="AH9" i="65"/>
  <c r="AP16" i="65"/>
  <c r="W16" i="65"/>
  <c r="AD16" i="65"/>
  <c r="AA16" i="65"/>
  <c r="AH16" i="65"/>
  <c r="X16" i="65"/>
  <c r="Z16" i="65"/>
  <c r="AO16" i="65"/>
  <c r="AN16" i="65"/>
  <c r="AF16" i="65"/>
  <c r="Y16" i="65"/>
  <c r="AB16" i="65"/>
  <c r="AJ16" i="65"/>
  <c r="AM16" i="65"/>
  <c r="AG16" i="65"/>
  <c r="AL16" i="65"/>
  <c r="AI16" i="65"/>
  <c r="AK16" i="65"/>
  <c r="AC16" i="65"/>
  <c r="AE16" i="65"/>
  <c r="AP54" i="65"/>
  <c r="AJ54" i="65"/>
  <c r="Z54" i="65"/>
  <c r="AM54" i="65"/>
  <c r="W54" i="65"/>
  <c r="AA54" i="65"/>
  <c r="AB54" i="65"/>
  <c r="AN54" i="65"/>
  <c r="AL54" i="65"/>
  <c r="AG54" i="65"/>
  <c r="AC54" i="65"/>
  <c r="Y54" i="65"/>
  <c r="AH54" i="65"/>
  <c r="AO54" i="65"/>
  <c r="X54" i="65"/>
  <c r="AF54" i="65"/>
  <c r="AE54" i="65"/>
  <c r="AD54" i="65"/>
  <c r="AK54" i="65"/>
  <c r="AI54" i="65"/>
  <c r="AP18" i="65"/>
  <c r="AD18" i="65"/>
  <c r="AO18" i="65"/>
  <c r="AC18" i="65"/>
  <c r="Y18" i="65"/>
  <c r="AF18" i="65"/>
  <c r="AL18" i="65"/>
  <c r="AN18" i="65"/>
  <c r="AK18" i="65"/>
  <c r="AG18" i="65"/>
  <c r="X18" i="65"/>
  <c r="AB18" i="65"/>
  <c r="AM18" i="65"/>
  <c r="AH18" i="65"/>
  <c r="AJ18" i="65"/>
  <c r="AA18" i="65"/>
  <c r="Z18" i="65"/>
  <c r="AI18" i="65"/>
  <c r="AE18" i="65"/>
  <c r="W18" i="65"/>
  <c r="AP141" i="65"/>
  <c r="Y141" i="65"/>
  <c r="AD141" i="65"/>
  <c r="X141" i="65"/>
  <c r="AH141" i="65"/>
  <c r="AC141" i="65"/>
  <c r="W141" i="65"/>
  <c r="AM141" i="65"/>
  <c r="AA141" i="65"/>
  <c r="AJ141" i="65"/>
  <c r="AE141" i="65"/>
  <c r="AG141" i="65"/>
  <c r="Z141" i="65"/>
  <c r="AN141" i="65"/>
  <c r="AK141" i="65"/>
  <c r="AF141" i="65"/>
  <c r="AL141" i="65"/>
  <c r="AB141" i="65"/>
  <c r="AO141" i="65"/>
  <c r="AI141" i="65"/>
  <c r="AP131" i="65"/>
  <c r="AJ131" i="65"/>
  <c r="AD131" i="65"/>
  <c r="W131" i="65"/>
  <c r="AM131" i="65"/>
  <c r="AB131" i="65"/>
  <c r="Z131" i="65"/>
  <c r="AI131" i="65"/>
  <c r="AF131" i="65"/>
  <c r="AC131" i="65"/>
  <c r="AG131" i="65"/>
  <c r="Y131" i="65"/>
  <c r="X131" i="65"/>
  <c r="AA131" i="65"/>
  <c r="AN131" i="65"/>
  <c r="AL131" i="65"/>
  <c r="AK131" i="65"/>
  <c r="AE131" i="65"/>
  <c r="AH131" i="65"/>
  <c r="AO131" i="65"/>
  <c r="AP24" i="65"/>
  <c r="Z24" i="65"/>
  <c r="AI24" i="65"/>
  <c r="AL24" i="65"/>
  <c r="AD24" i="65"/>
  <c r="AH24" i="65"/>
  <c r="AN24" i="65"/>
  <c r="AO24" i="65"/>
  <c r="AG24" i="65"/>
  <c r="AA24" i="65"/>
  <c r="AB24" i="65"/>
  <c r="AK24" i="65"/>
  <c r="AC24" i="65"/>
  <c r="AJ24" i="65"/>
  <c r="Y24" i="65"/>
  <c r="W24" i="65"/>
  <c r="AF24" i="65"/>
  <c r="X24" i="65"/>
  <c r="AM24" i="65"/>
  <c r="AE24" i="65"/>
  <c r="AP164" i="65"/>
  <c r="W164" i="65"/>
  <c r="AO164" i="65"/>
  <c r="AN164" i="65"/>
  <c r="AL164" i="65"/>
  <c r="AA164" i="65"/>
  <c r="Z164" i="65"/>
  <c r="X164" i="65"/>
  <c r="AC164" i="65"/>
  <c r="AI164" i="65"/>
  <c r="AK164" i="65"/>
  <c r="AJ164" i="65"/>
  <c r="AF164" i="65"/>
  <c r="AM164" i="65"/>
  <c r="AD164" i="65"/>
  <c r="Y164" i="65"/>
  <c r="AH164" i="65"/>
  <c r="AB164" i="65"/>
  <c r="AG164" i="65"/>
  <c r="AE164" i="65"/>
  <c r="AP28" i="65"/>
  <c r="AH28" i="65"/>
  <c r="AD28" i="65"/>
  <c r="X28" i="65"/>
  <c r="AK28" i="65"/>
  <c r="Z28" i="65"/>
  <c r="AJ28" i="65"/>
  <c r="AL28" i="65"/>
  <c r="AC28" i="65"/>
  <c r="AB28" i="65"/>
  <c r="AE28" i="65"/>
  <c r="W28" i="65"/>
  <c r="AN28" i="65"/>
  <c r="AG28" i="65"/>
  <c r="AO28" i="65"/>
  <c r="AI28" i="65"/>
  <c r="AM28" i="65"/>
  <c r="AA28" i="65"/>
  <c r="Y28" i="65"/>
  <c r="AF28" i="65"/>
  <c r="AP156" i="65"/>
  <c r="AL156" i="65"/>
  <c r="Y156" i="65"/>
  <c r="AC156" i="65"/>
  <c r="AH156" i="65"/>
  <c r="X156" i="65"/>
  <c r="AB156" i="65"/>
  <c r="AJ156" i="65"/>
  <c r="AD156" i="65"/>
  <c r="AN156" i="65"/>
  <c r="AO156" i="65"/>
  <c r="AM156" i="65"/>
  <c r="Z156" i="65"/>
  <c r="AF156" i="65"/>
  <c r="AG156" i="65"/>
  <c r="AK156" i="65"/>
  <c r="AI156" i="65"/>
  <c r="AE156" i="65"/>
  <c r="W156" i="65"/>
  <c r="AA156" i="65"/>
  <c r="AP163" i="65"/>
  <c r="AF163" i="65"/>
  <c r="AK163" i="65"/>
  <c r="AH163" i="65"/>
  <c r="AB163" i="65"/>
  <c r="AM163" i="65"/>
  <c r="AC163" i="65"/>
  <c r="AI163" i="65"/>
  <c r="Z163" i="65"/>
  <c r="AL163" i="65"/>
  <c r="AE163" i="65"/>
  <c r="Y163" i="65"/>
  <c r="AD163" i="65"/>
  <c r="AO163" i="65"/>
  <c r="X163" i="65"/>
  <c r="AG163" i="65"/>
  <c r="AJ163" i="65"/>
  <c r="W163" i="65"/>
  <c r="AA163" i="65"/>
  <c r="AN163" i="65"/>
  <c r="AP45" i="65"/>
  <c r="Y45" i="65"/>
  <c r="Z45" i="65"/>
  <c r="AC45" i="65"/>
  <c r="AJ45" i="65"/>
  <c r="W45" i="65"/>
  <c r="AN45" i="65"/>
  <c r="X45" i="65"/>
  <c r="AG45" i="65"/>
  <c r="AO45" i="65"/>
  <c r="AI45" i="65"/>
  <c r="AM45" i="65"/>
  <c r="AH45" i="65"/>
  <c r="AB45" i="65"/>
  <c r="AE45" i="65"/>
  <c r="AK45" i="65"/>
  <c r="AD45" i="65"/>
  <c r="AL45" i="65"/>
  <c r="AA45" i="65"/>
  <c r="AF45" i="65"/>
  <c r="AP146" i="65"/>
  <c r="AK146" i="65"/>
  <c r="AJ146" i="65"/>
  <c r="AB146" i="65"/>
  <c r="W146" i="65"/>
  <c r="X146" i="65"/>
  <c r="AH146" i="65"/>
  <c r="AF146" i="65"/>
  <c r="Z146" i="65"/>
  <c r="AI146" i="65"/>
  <c r="AG146" i="65"/>
  <c r="AO146" i="65"/>
  <c r="AN146" i="65"/>
  <c r="AA146" i="65"/>
  <c r="AL146" i="65"/>
  <c r="AD146" i="65"/>
  <c r="AC146" i="65"/>
  <c r="AM146" i="65"/>
  <c r="Y146" i="65"/>
  <c r="AE146" i="65"/>
  <c r="AP160" i="65"/>
  <c r="X160" i="65"/>
  <c r="AE160" i="65"/>
  <c r="W160" i="65"/>
  <c r="AK160" i="65"/>
  <c r="AH160" i="65"/>
  <c r="Z160" i="65"/>
  <c r="AJ160" i="65"/>
  <c r="AB160" i="65"/>
  <c r="AC160" i="65"/>
  <c r="AM160" i="65"/>
  <c r="AD160" i="65"/>
  <c r="AG160" i="65"/>
  <c r="AO160" i="65"/>
  <c r="AN160" i="65"/>
  <c r="AA160" i="65"/>
  <c r="AF160" i="65"/>
  <c r="AI160" i="65"/>
  <c r="Y160" i="65"/>
  <c r="AL160" i="65"/>
  <c r="AP50" i="65"/>
  <c r="AE50" i="65"/>
  <c r="AN50" i="65"/>
  <c r="AL50" i="65"/>
  <c r="AB50" i="65"/>
  <c r="AK50" i="65"/>
  <c r="X50" i="65"/>
  <c r="Z50" i="65"/>
  <c r="AO50" i="65"/>
  <c r="AD50" i="65"/>
  <c r="AH50" i="65"/>
  <c r="AF50" i="65"/>
  <c r="AG50" i="65"/>
  <c r="AI50" i="65"/>
  <c r="AJ50" i="65"/>
  <c r="Y50" i="65"/>
  <c r="W50" i="65"/>
  <c r="AA50" i="65"/>
  <c r="AM50" i="65"/>
  <c r="AC50" i="65"/>
  <c r="AP106" i="65"/>
  <c r="AM106" i="65"/>
  <c r="AC106" i="65"/>
  <c r="AJ106" i="65"/>
  <c r="Z106" i="65"/>
  <c r="AG106" i="65"/>
  <c r="AF106" i="65"/>
  <c r="Y106" i="65"/>
  <c r="AE106" i="65"/>
  <c r="AK106" i="65"/>
  <c r="X106" i="65"/>
  <c r="AB106" i="65"/>
  <c r="AD106" i="65"/>
  <c r="AO106" i="65"/>
  <c r="W106" i="65"/>
  <c r="AH106" i="65"/>
  <c r="AN106" i="65"/>
  <c r="AA106" i="65"/>
  <c r="AL106" i="65"/>
  <c r="AI106" i="65"/>
  <c r="AP78" i="65"/>
  <c r="AE78" i="65"/>
  <c r="AC78" i="65"/>
  <c r="AM78" i="65"/>
  <c r="AF78" i="65"/>
  <c r="AJ78" i="65"/>
  <c r="AB78" i="65"/>
  <c r="W78" i="65"/>
  <c r="AD78" i="65"/>
  <c r="AG78" i="65"/>
  <c r="AA78" i="65"/>
  <c r="AL78" i="65"/>
  <c r="AK78" i="65"/>
  <c r="Y78" i="65"/>
  <c r="AH78" i="65"/>
  <c r="Z78" i="65"/>
  <c r="AN78" i="65"/>
  <c r="AI78" i="65"/>
  <c r="X78" i="65"/>
  <c r="AO78" i="65"/>
  <c r="AP13" i="65"/>
  <c r="AB13" i="65"/>
  <c r="AE13" i="65"/>
  <c r="AJ13" i="65"/>
  <c r="AD13" i="65"/>
  <c r="AO13" i="65"/>
  <c r="Z13" i="65"/>
  <c r="AI13" i="65"/>
  <c r="AL13" i="65"/>
  <c r="AN13" i="65"/>
  <c r="AA13" i="65"/>
  <c r="W13" i="65"/>
  <c r="AK13" i="65"/>
  <c r="AC13" i="65"/>
  <c r="X13" i="65"/>
  <c r="Y13" i="65"/>
  <c r="AM13" i="65"/>
  <c r="AH13" i="65"/>
  <c r="AG13" i="65"/>
  <c r="AF13" i="65"/>
  <c r="AP95" i="65"/>
  <c r="AJ95" i="65"/>
  <c r="AA95" i="65"/>
  <c r="AM95" i="65"/>
  <c r="Y95" i="65"/>
  <c r="AB95" i="65"/>
  <c r="W95" i="65"/>
  <c r="AN95" i="65"/>
  <c r="AH95" i="65"/>
  <c r="X95" i="65"/>
  <c r="AL95" i="65"/>
  <c r="AI95" i="65"/>
  <c r="AC95" i="65"/>
  <c r="AO95" i="65"/>
  <c r="AK95" i="65"/>
  <c r="AE95" i="65"/>
  <c r="AF95" i="65"/>
  <c r="AD95" i="65"/>
  <c r="Z95" i="65"/>
  <c r="AG95" i="65"/>
  <c r="AP123" i="65"/>
  <c r="AH123" i="65"/>
  <c r="Z123" i="65"/>
  <c r="AN123" i="65"/>
  <c r="AF123" i="65"/>
  <c r="Y123" i="65"/>
  <c r="AE123" i="65"/>
  <c r="AO123" i="65"/>
  <c r="AC123" i="65"/>
  <c r="AG123" i="65"/>
  <c r="X123" i="65"/>
  <c r="AI123" i="65"/>
  <c r="AA123" i="65"/>
  <c r="AD123" i="65"/>
  <c r="AL123" i="65"/>
  <c r="AM123" i="65"/>
  <c r="AB123" i="65"/>
  <c r="W123" i="65"/>
  <c r="AK123" i="65"/>
  <c r="AJ123" i="65"/>
  <c r="AP46" i="65"/>
  <c r="X46" i="65"/>
  <c r="AJ46" i="65"/>
  <c r="AB46" i="65"/>
  <c r="Y46" i="65"/>
  <c r="AA46" i="65"/>
  <c r="AN46" i="65"/>
  <c r="Z46" i="65"/>
  <c r="AF46" i="65"/>
  <c r="AI46" i="65"/>
  <c r="AC46" i="65"/>
  <c r="AL46" i="65"/>
  <c r="AD46" i="65"/>
  <c r="AK46" i="65"/>
  <c r="AG46" i="65"/>
  <c r="W46" i="65"/>
  <c r="AO46" i="65"/>
  <c r="AE46" i="65"/>
  <c r="AM46" i="65"/>
  <c r="AH46" i="65"/>
  <c r="AP8" i="65"/>
  <c r="AH8" i="65"/>
  <c r="AF8" i="65"/>
  <c r="W8" i="65"/>
  <c r="AL8" i="65"/>
  <c r="AM8" i="65"/>
  <c r="AG8" i="65"/>
  <c r="Z8" i="65"/>
  <c r="Y8" i="65"/>
  <c r="AO8" i="65"/>
  <c r="AI8" i="65"/>
  <c r="AK8" i="65"/>
  <c r="X8" i="65"/>
  <c r="AA8" i="65"/>
  <c r="AC8" i="65"/>
  <c r="AB8" i="65"/>
  <c r="AN8" i="65"/>
  <c r="AJ8" i="65"/>
  <c r="AD8" i="65"/>
  <c r="AE8" i="65"/>
  <c r="AP2" i="65"/>
  <c r="V2" i="22"/>
  <c r="V63" i="22"/>
  <c r="V31" i="22"/>
  <c r="V111" i="22"/>
  <c r="V47" i="22"/>
  <c r="V109" i="22"/>
  <c r="V6" i="22"/>
  <c r="V170" i="22"/>
  <c r="V30" i="22"/>
  <c r="V151" i="22"/>
  <c r="V96" i="22"/>
  <c r="V176" i="22"/>
  <c r="V48" i="22"/>
  <c r="V15" i="22"/>
  <c r="V163" i="22"/>
  <c r="V152" i="22"/>
  <c r="V110" i="22"/>
  <c r="V129" i="22"/>
  <c r="V61" i="22"/>
  <c r="V99" i="22"/>
  <c r="V25" i="22"/>
  <c r="V69" i="22"/>
  <c r="V72" i="22"/>
  <c r="V26" i="22"/>
  <c r="V145" i="22"/>
  <c r="V65" i="22"/>
  <c r="V160" i="22"/>
  <c r="V28" i="22"/>
  <c r="V42" i="22"/>
  <c r="V150" i="22"/>
  <c r="V16" i="22"/>
  <c r="V177" i="22"/>
  <c r="V76" i="22"/>
  <c r="V171" i="22"/>
  <c r="V168" i="22"/>
  <c r="V137" i="22"/>
  <c r="V119" i="22"/>
  <c r="V79" i="22"/>
  <c r="V157" i="22"/>
  <c r="V23" i="22"/>
  <c r="V56" i="22"/>
  <c r="V101" i="22"/>
  <c r="V73" i="22"/>
  <c r="V67" i="22"/>
  <c r="V173" i="22"/>
  <c r="V124" i="22"/>
  <c r="V121" i="22"/>
  <c r="V174" i="22"/>
  <c r="V165" i="22"/>
  <c r="V51" i="22"/>
  <c r="V14" i="22"/>
  <c r="V39" i="22"/>
  <c r="V45" i="22"/>
  <c r="V159" i="22"/>
  <c r="V107" i="22"/>
  <c r="V103" i="22"/>
  <c r="V27" i="22"/>
  <c r="V34" i="22"/>
  <c r="V75" i="22"/>
  <c r="V113" i="22"/>
  <c r="V17" i="22"/>
  <c r="V24" i="22"/>
  <c r="V98" i="22"/>
  <c r="V102" i="22"/>
  <c r="V50" i="22"/>
  <c r="V58" i="22"/>
  <c r="V83" i="22"/>
  <c r="V74" i="22"/>
  <c r="V38" i="22"/>
  <c r="V49" i="22"/>
  <c r="V154" i="22"/>
  <c r="V81" i="22"/>
  <c r="V161" i="22"/>
  <c r="V36" i="22"/>
  <c r="V117" i="22"/>
  <c r="V142" i="22"/>
  <c r="V167" i="22"/>
  <c r="V156" i="22"/>
  <c r="V77" i="22"/>
  <c r="V29" i="22"/>
  <c r="V166" i="22"/>
  <c r="V62" i="22"/>
  <c r="V172" i="22"/>
  <c r="V169" i="22"/>
  <c r="V89" i="22"/>
  <c r="V66" i="22"/>
  <c r="V147" i="22"/>
  <c r="V44" i="22"/>
  <c r="V149" i="22"/>
  <c r="V54" i="22"/>
  <c r="V8" i="22"/>
  <c r="V70" i="22"/>
  <c r="V90" i="22"/>
  <c r="V97" i="22"/>
  <c r="V112" i="22"/>
  <c r="V60" i="22"/>
  <c r="V12" i="22"/>
  <c r="V19" i="22"/>
  <c r="V164" i="22"/>
  <c r="V10" i="22"/>
  <c r="V158" i="22"/>
  <c r="V41" i="22"/>
  <c r="V92" i="22"/>
  <c r="V100" i="22"/>
  <c r="V148" i="22"/>
  <c r="V68" i="22"/>
  <c r="V162" i="22"/>
  <c r="V139" i="22"/>
  <c r="V116" i="22"/>
  <c r="V18" i="22"/>
  <c r="V104" i="22"/>
  <c r="V134" i="22"/>
  <c r="V91" i="22"/>
  <c r="V80" i="22"/>
  <c r="V95" i="22"/>
  <c r="V59" i="22"/>
  <c r="V71" i="22"/>
  <c r="V3" i="22"/>
  <c r="V84" i="22"/>
  <c r="V21" i="22"/>
  <c r="V40" i="22"/>
  <c r="V138" i="22"/>
  <c r="V106" i="22"/>
  <c r="V105" i="22"/>
  <c r="V35" i="22"/>
  <c r="V13" i="22"/>
  <c r="V32" i="22"/>
  <c r="V132" i="22"/>
  <c r="V123" i="22"/>
  <c r="V85" i="22"/>
  <c r="V57" i="22"/>
  <c r="V122" i="22"/>
  <c r="V9" i="22"/>
  <c r="V88" i="22"/>
  <c r="V140" i="22"/>
  <c r="V78" i="22"/>
  <c r="V37" i="22"/>
  <c r="V126" i="22"/>
  <c r="V120" i="22"/>
  <c r="V127" i="22"/>
  <c r="V133" i="22"/>
  <c r="V22" i="22"/>
  <c r="V82" i="22"/>
  <c r="V46" i="22"/>
  <c r="V135" i="22"/>
  <c r="V175" i="22"/>
  <c r="V33" i="22"/>
  <c r="V87" i="22"/>
  <c r="V125" i="22"/>
  <c r="V155" i="22"/>
  <c r="V5" i="22"/>
  <c r="V52" i="22"/>
  <c r="V43" i="22"/>
  <c r="V4" i="22"/>
  <c r="V136" i="22"/>
  <c r="V114" i="22"/>
  <c r="V131" i="22"/>
  <c r="V141" i="22"/>
  <c r="V130" i="22"/>
  <c r="V55" i="22"/>
  <c r="V86" i="22"/>
  <c r="V143" i="22"/>
  <c r="V53" i="22"/>
  <c r="V11" i="22"/>
  <c r="V115" i="22"/>
  <c r="V153" i="22"/>
  <c r="V118" i="22"/>
  <c r="V7" i="22"/>
  <c r="V108" i="22"/>
  <c r="V144" i="22"/>
  <c r="V20" i="22"/>
  <c r="V94" i="22"/>
  <c r="V93" i="22"/>
  <c r="V128" i="22"/>
  <c r="V64" i="22"/>
  <c r="Y2" i="65"/>
  <c r="X2" i="65"/>
  <c r="AO2" i="65"/>
  <c r="AF2" i="65"/>
  <c r="W2" i="65"/>
  <c r="AB2" i="65"/>
  <c r="V146" i="22"/>
  <c r="Z2" i="65"/>
  <c r="AD2" i="65"/>
  <c r="AM2" i="65"/>
  <c r="AG2" i="65"/>
  <c r="AK2" i="65"/>
  <c r="AI2" i="65"/>
  <c r="AL2" i="65"/>
  <c r="AH2" i="65"/>
  <c r="AC2" i="65"/>
  <c r="AJ2" i="65"/>
  <c r="AE2" i="65"/>
  <c r="AA2" i="65"/>
  <c r="AN2" i="65"/>
  <c r="AP176" i="26"/>
  <c r="AA176" i="26"/>
  <c r="AB176" i="26"/>
  <c r="Z176" i="26"/>
  <c r="AN176" i="26"/>
  <c r="AG176" i="26"/>
  <c r="AH176" i="26"/>
  <c r="AE176" i="26"/>
  <c r="X176" i="26"/>
  <c r="W176" i="26"/>
  <c r="AC176" i="26"/>
  <c r="Y176" i="26"/>
  <c r="AF176" i="26"/>
  <c r="AD176" i="26"/>
  <c r="AL176" i="26"/>
  <c r="AI176" i="26"/>
  <c r="AO176" i="26"/>
  <c r="AK176" i="26"/>
  <c r="AM176" i="26"/>
  <c r="AJ176" i="26"/>
  <c r="U176" i="26"/>
  <c r="Q176" i="26"/>
  <c r="P176" i="26"/>
  <c r="T176" i="26"/>
  <c r="N176" i="26"/>
  <c r="M176" i="26"/>
  <c r="S176" i="26"/>
  <c r="O176" i="26"/>
  <c r="R176" i="26"/>
  <c r="AP93" i="26"/>
  <c r="AH93" i="26" s="1"/>
  <c r="AO93" i="26"/>
  <c r="Z93" i="26"/>
  <c r="AJ93" i="26"/>
  <c r="X93" i="26"/>
  <c r="AI93" i="26"/>
  <c r="AB93" i="26"/>
  <c r="AC93" i="26"/>
  <c r="W93" i="26"/>
  <c r="AN93" i="26"/>
  <c r="M93" i="26"/>
  <c r="T93" i="26"/>
  <c r="O93" i="26"/>
  <c r="N93" i="26"/>
  <c r="S93" i="26"/>
  <c r="Q93" i="26"/>
  <c r="P93" i="26"/>
  <c r="U93" i="26"/>
  <c r="R93" i="26"/>
  <c r="AP168" i="26"/>
  <c r="AK168" i="26" s="1"/>
  <c r="AG168" i="26"/>
  <c r="AO168" i="26"/>
  <c r="AL168" i="26"/>
  <c r="Y168" i="26"/>
  <c r="O168" i="26"/>
  <c r="S168" i="26"/>
  <c r="T168" i="26"/>
  <c r="R168" i="26"/>
  <c r="N168" i="26"/>
  <c r="U168" i="26"/>
  <c r="Q168" i="26"/>
  <c r="P168" i="26"/>
  <c r="M168" i="26"/>
  <c r="AM25" i="26"/>
  <c r="AP25" i="26"/>
  <c r="W25" i="26"/>
  <c r="AA25" i="26"/>
  <c r="AE25" i="26"/>
  <c r="AK25" i="26"/>
  <c r="AB25" i="26"/>
  <c r="AF25" i="26"/>
  <c r="Y25" i="26"/>
  <c r="AO25" i="26"/>
  <c r="Z25" i="26"/>
  <c r="AI25" i="26"/>
  <c r="AJ25" i="26"/>
  <c r="AL25" i="26"/>
  <c r="AH25" i="26"/>
  <c r="AC25" i="26"/>
  <c r="AG25" i="26"/>
  <c r="AD25" i="26"/>
  <c r="X25" i="26"/>
  <c r="AN25" i="26"/>
  <c r="T25" i="26"/>
  <c r="O25" i="26"/>
  <c r="P25" i="26"/>
  <c r="R25" i="26"/>
  <c r="N25" i="26"/>
  <c r="U25" i="26"/>
  <c r="Q25" i="26"/>
  <c r="S25" i="26"/>
  <c r="M25" i="26"/>
  <c r="AP152" i="26"/>
  <c r="Z152" i="26" s="1"/>
  <c r="AC152" i="26"/>
  <c r="AK152" i="26"/>
  <c r="Y152" i="26"/>
  <c r="AD152" i="26"/>
  <c r="AL152" i="26"/>
  <c r="AB152" i="26"/>
  <c r="AF152" i="26"/>
  <c r="AO152" i="26"/>
  <c r="AE152" i="26"/>
  <c r="Q152" i="26"/>
  <c r="T152" i="26"/>
  <c r="P152" i="26"/>
  <c r="R152" i="26"/>
  <c r="M152" i="26"/>
  <c r="S152" i="26"/>
  <c r="U152" i="26"/>
  <c r="O152" i="26"/>
  <c r="N152" i="26"/>
  <c r="AP111" i="26"/>
  <c r="AC111" i="26" s="1"/>
  <c r="AI111" i="26"/>
  <c r="X111" i="26"/>
  <c r="AD111" i="26"/>
  <c r="AF111" i="26"/>
  <c r="P111" i="26"/>
  <c r="N111" i="26"/>
  <c r="R111" i="26"/>
  <c r="T111" i="26"/>
  <c r="O111" i="26"/>
  <c r="U111" i="26"/>
  <c r="M111" i="26"/>
  <c r="Q111" i="26"/>
  <c r="S111" i="26"/>
  <c r="AP158" i="26"/>
  <c r="AB158" i="26" s="1"/>
  <c r="AE158" i="26"/>
  <c r="X158" i="26"/>
  <c r="AG158" i="26"/>
  <c r="AJ158" i="26"/>
  <c r="N158" i="26"/>
  <c r="S158" i="26"/>
  <c r="O158" i="26"/>
  <c r="P158" i="26"/>
  <c r="U158" i="26"/>
  <c r="T158" i="26"/>
  <c r="R158" i="26"/>
  <c r="Q158" i="26"/>
  <c r="M158" i="26"/>
  <c r="Z14" i="26"/>
  <c r="AP14" i="26"/>
  <c r="AA14" i="26"/>
  <c r="AB14" i="26"/>
  <c r="W14" i="26"/>
  <c r="Y14" i="26"/>
  <c r="AJ14" i="26"/>
  <c r="AK14" i="26"/>
  <c r="X14" i="26"/>
  <c r="AH14" i="26"/>
  <c r="AE14" i="26"/>
  <c r="AF14" i="26"/>
  <c r="AM14" i="26"/>
  <c r="AL14" i="26"/>
  <c r="AG14" i="26"/>
  <c r="AI14" i="26"/>
  <c r="AO14" i="26"/>
  <c r="AC14" i="26"/>
  <c r="AD14" i="26"/>
  <c r="AN14" i="26"/>
  <c r="M14" i="26"/>
  <c r="S14" i="26"/>
  <c r="Q14" i="26"/>
  <c r="U14" i="26"/>
  <c r="N14" i="26"/>
  <c r="P14" i="26"/>
  <c r="O14" i="26"/>
  <c r="R14" i="26"/>
  <c r="T14" i="26"/>
  <c r="AP161" i="26"/>
  <c r="AO161" i="26" s="1"/>
  <c r="AJ161" i="26"/>
  <c r="AN161" i="26"/>
  <c r="W161" i="26"/>
  <c r="X161" i="26"/>
  <c r="AG161" i="26"/>
  <c r="AL161" i="26"/>
  <c r="AC161" i="26"/>
  <c r="Y161" i="26"/>
  <c r="AI161" i="26"/>
  <c r="N161" i="26"/>
  <c r="S161" i="26"/>
  <c r="O161" i="26"/>
  <c r="U161" i="26"/>
  <c r="M161" i="26"/>
  <c r="T161" i="26"/>
  <c r="R161" i="26"/>
  <c r="P161" i="26"/>
  <c r="Q161" i="26"/>
  <c r="AP20" i="26"/>
  <c r="AM20" i="26" s="1"/>
  <c r="W20" i="26"/>
  <c r="AK20" i="26"/>
  <c r="AJ20" i="26"/>
  <c r="AE20" i="26"/>
  <c r="AH20" i="26"/>
  <c r="AL20" i="26"/>
  <c r="Z20" i="26"/>
  <c r="AA20" i="26"/>
  <c r="AF20" i="26"/>
  <c r="S20" i="26"/>
  <c r="Q20" i="26"/>
  <c r="R20" i="26"/>
  <c r="O20" i="26"/>
  <c r="N20" i="26"/>
  <c r="M20" i="26"/>
  <c r="T20" i="26"/>
  <c r="P20" i="26"/>
  <c r="U20" i="26"/>
  <c r="AC8" i="26"/>
  <c r="AP8" i="26"/>
  <c r="AK8" i="26" s="1"/>
  <c r="Z8" i="26"/>
  <c r="AA8" i="26"/>
  <c r="AL8" i="26"/>
  <c r="AG8" i="26"/>
  <c r="AM8" i="26"/>
  <c r="AF8" i="26"/>
  <c r="AN8" i="26"/>
  <c r="W8" i="26"/>
  <c r="AB8" i="26"/>
  <c r="AH8" i="26"/>
  <c r="X8" i="26"/>
  <c r="AE8" i="26"/>
  <c r="AJ8" i="26"/>
  <c r="T8" i="26"/>
  <c r="Q8" i="26"/>
  <c r="O8" i="26"/>
  <c r="M8" i="26"/>
  <c r="S8" i="26"/>
  <c r="R8" i="26"/>
  <c r="U8" i="26"/>
  <c r="N8" i="26"/>
  <c r="P8" i="26"/>
  <c r="AP115" i="26"/>
  <c r="AI115" i="26" s="1"/>
  <c r="X115" i="26"/>
  <c r="AB115" i="26"/>
  <c r="AH115" i="26"/>
  <c r="AA115" i="26"/>
  <c r="Z115" i="26"/>
  <c r="AL115" i="26"/>
  <c r="AK115" i="26"/>
  <c r="AD115" i="26"/>
  <c r="AE115" i="26"/>
  <c r="AJ115" i="26"/>
  <c r="AN115" i="26"/>
  <c r="AO115" i="26"/>
  <c r="W115" i="26"/>
  <c r="AC115" i="26"/>
  <c r="S115" i="26"/>
  <c r="P115" i="26"/>
  <c r="M115" i="26"/>
  <c r="U115" i="26"/>
  <c r="Q115" i="26"/>
  <c r="T115" i="26"/>
  <c r="O115" i="26"/>
  <c r="R115" i="26"/>
  <c r="N115" i="26"/>
  <c r="AP110" i="26"/>
  <c r="AK110" i="26" s="1"/>
  <c r="AB110" i="26"/>
  <c r="W110" i="26"/>
  <c r="Z110" i="26"/>
  <c r="Y110" i="26"/>
  <c r="AD110" i="26"/>
  <c r="AN110" i="26"/>
  <c r="AO110" i="26"/>
  <c r="AM110" i="26"/>
  <c r="AI110" i="26"/>
  <c r="U110" i="26"/>
  <c r="P110" i="26"/>
  <c r="T110" i="26"/>
  <c r="Q110" i="26"/>
  <c r="M110" i="26"/>
  <c r="S110" i="26"/>
  <c r="R110" i="26"/>
  <c r="N110" i="26"/>
  <c r="O110" i="26"/>
  <c r="AP43" i="25"/>
  <c r="AC43" i="25" s="1"/>
  <c r="AG43" i="25"/>
  <c r="AK43" i="25"/>
  <c r="AE43" i="25"/>
  <c r="AO43" i="25"/>
  <c r="AH43" i="25"/>
  <c r="AA43" i="25"/>
  <c r="Y43" i="25"/>
  <c r="AM43" i="25"/>
  <c r="AB43" i="25"/>
  <c r="Q43" i="25"/>
  <c r="O43" i="25"/>
  <c r="P43" i="25"/>
  <c r="M43" i="25"/>
  <c r="T43" i="25"/>
  <c r="U43" i="25"/>
  <c r="R43" i="25"/>
  <c r="S43" i="25"/>
  <c r="N43" i="25"/>
  <c r="AP85" i="26"/>
  <c r="X85" i="26" s="1"/>
  <c r="AN85" i="26"/>
  <c r="AA85" i="26"/>
  <c r="AO85" i="26"/>
  <c r="W85" i="26"/>
  <c r="R85" i="26"/>
  <c r="U85" i="26"/>
  <c r="Q85" i="26"/>
  <c r="M85" i="26"/>
  <c r="T85" i="26"/>
  <c r="N85" i="26"/>
  <c r="S85" i="26"/>
  <c r="P85" i="26"/>
  <c r="O85" i="26"/>
  <c r="AL101" i="26"/>
  <c r="AP101" i="26"/>
  <c r="W101" i="26"/>
  <c r="Y101" i="26"/>
  <c r="AO101" i="26"/>
  <c r="AA101" i="26"/>
  <c r="AK101" i="26"/>
  <c r="AD101" i="26"/>
  <c r="AJ101" i="26"/>
  <c r="AN101" i="26"/>
  <c r="AM101" i="26"/>
  <c r="AB101" i="26"/>
  <c r="AC101" i="26"/>
  <c r="AI101" i="26"/>
  <c r="AH101" i="26"/>
  <c r="AG101" i="26"/>
  <c r="AF101" i="26"/>
  <c r="AE101" i="26"/>
  <c r="X101" i="26"/>
  <c r="Z101" i="26"/>
  <c r="R101" i="26"/>
  <c r="S101" i="26"/>
  <c r="Q101" i="26"/>
  <c r="O101" i="26"/>
  <c r="P101" i="26"/>
  <c r="M101" i="26"/>
  <c r="N101" i="26"/>
  <c r="T101" i="26"/>
  <c r="U101" i="26"/>
  <c r="AP19" i="26"/>
  <c r="Y19" i="26"/>
  <c r="AK19" i="26"/>
  <c r="AA19" i="26"/>
  <c r="X19" i="26"/>
  <c r="Z19" i="26"/>
  <c r="AH19" i="26"/>
  <c r="AJ19" i="26"/>
  <c r="AO19" i="26"/>
  <c r="AC19" i="26"/>
  <c r="AE19" i="26"/>
  <c r="AD19" i="26"/>
  <c r="AF19" i="26"/>
  <c r="W19" i="26"/>
  <c r="AM19" i="26"/>
  <c r="AN19" i="26"/>
  <c r="AI19" i="26"/>
  <c r="AB19" i="26"/>
  <c r="AL19" i="26"/>
  <c r="AG19" i="26"/>
  <c r="Q19" i="26"/>
  <c r="P19" i="26"/>
  <c r="S19" i="26"/>
  <c r="O19" i="26"/>
  <c r="M19" i="26"/>
  <c r="R19" i="26"/>
  <c r="U19" i="26"/>
  <c r="T19" i="26"/>
  <c r="N19" i="26"/>
  <c r="AP67" i="25"/>
  <c r="AH67" i="25" s="1"/>
  <c r="W67" i="25"/>
  <c r="AG67" i="25"/>
  <c r="AK67" i="25"/>
  <c r="AE67" i="25"/>
  <c r="AI67" i="25"/>
  <c r="Z67" i="25"/>
  <c r="X67" i="25"/>
  <c r="AJ67" i="25"/>
  <c r="AA67" i="25"/>
  <c r="T67" i="25"/>
  <c r="M67" i="25"/>
  <c r="S67" i="25"/>
  <c r="Q67" i="25"/>
  <c r="P67" i="25"/>
  <c r="N67" i="25"/>
  <c r="U67" i="25"/>
  <c r="O67" i="25"/>
  <c r="R67" i="25"/>
  <c r="AP33" i="26"/>
  <c r="AI33" i="26" s="1"/>
  <c r="AJ33" i="26"/>
  <c r="AC33" i="26"/>
  <c r="AF33" i="26"/>
  <c r="AM33" i="26"/>
  <c r="P33" i="26"/>
  <c r="U33" i="26"/>
  <c r="M33" i="26"/>
  <c r="S33" i="26"/>
  <c r="O33" i="26"/>
  <c r="T33" i="26"/>
  <c r="N33" i="26"/>
  <c r="Q33" i="26"/>
  <c r="R33" i="26"/>
  <c r="AP21" i="26"/>
  <c r="AC21" i="26" s="1"/>
  <c r="AB21" i="26"/>
  <c r="AD21" i="26"/>
  <c r="AN21" i="26"/>
  <c r="AO21" i="26"/>
  <c r="AI21" i="26"/>
  <c r="AL21" i="26"/>
  <c r="W21" i="26"/>
  <c r="AF21" i="26"/>
  <c r="AM21" i="26"/>
  <c r="X21" i="26"/>
  <c r="AJ21" i="26"/>
  <c r="Y21" i="26"/>
  <c r="AG21" i="26"/>
  <c r="Z21" i="26"/>
  <c r="R21" i="26"/>
  <c r="T21" i="26"/>
  <c r="U21" i="26"/>
  <c r="S21" i="26"/>
  <c r="O21" i="26"/>
  <c r="M21" i="26"/>
  <c r="N21" i="26"/>
  <c r="Q21" i="26"/>
  <c r="P21" i="26"/>
  <c r="AP116" i="26"/>
  <c r="AD116" i="26" s="1"/>
  <c r="AM116" i="26"/>
  <c r="AN116" i="26"/>
  <c r="AL116" i="26"/>
  <c r="AA116" i="26"/>
  <c r="AI116" i="26"/>
  <c r="AJ116" i="26"/>
  <c r="AF116" i="26"/>
  <c r="AC116" i="26"/>
  <c r="X116" i="26"/>
  <c r="O116" i="26"/>
  <c r="M116" i="26"/>
  <c r="N116" i="26"/>
  <c r="S116" i="26"/>
  <c r="R116" i="26"/>
  <c r="U116" i="26"/>
  <c r="T116" i="26"/>
  <c r="Q116" i="26"/>
  <c r="P116" i="26"/>
  <c r="AP7" i="26"/>
  <c r="AB7" i="26" s="1"/>
  <c r="Y7" i="26"/>
  <c r="AI7" i="26"/>
  <c r="AM7" i="26"/>
  <c r="AH7" i="26"/>
  <c r="AD7" i="26"/>
  <c r="AF7" i="26"/>
  <c r="X7" i="26"/>
  <c r="W7" i="26"/>
  <c r="AJ7" i="26"/>
  <c r="U7" i="26"/>
  <c r="S7" i="26"/>
  <c r="R7" i="26"/>
  <c r="M7" i="26"/>
  <c r="N7" i="26"/>
  <c r="T7" i="26"/>
  <c r="P7" i="26"/>
  <c r="Q7" i="26"/>
  <c r="O7" i="26"/>
  <c r="AJ12" i="26"/>
  <c r="AP12" i="26"/>
  <c r="AA12" i="26" s="1"/>
  <c r="AI12" i="26"/>
  <c r="Z12" i="26"/>
  <c r="AM12" i="26"/>
  <c r="AK12" i="26"/>
  <c r="AC12" i="26"/>
  <c r="AD12" i="26"/>
  <c r="AN12" i="26"/>
  <c r="Y12" i="26"/>
  <c r="AL12" i="26"/>
  <c r="AH12" i="26"/>
  <c r="X12" i="26"/>
  <c r="AB12" i="26"/>
  <c r="AG12" i="26"/>
  <c r="Q12" i="26"/>
  <c r="S12" i="26"/>
  <c r="O12" i="26"/>
  <c r="M12" i="26"/>
  <c r="T12" i="26"/>
  <c r="P12" i="26"/>
  <c r="R12" i="26"/>
  <c r="U12" i="26"/>
  <c r="N12" i="26"/>
  <c r="AP99" i="26"/>
  <c r="AL99" i="26" s="1"/>
  <c r="AD99" i="26"/>
  <c r="AB99" i="26"/>
  <c r="AC99" i="26"/>
  <c r="AG99" i="26"/>
  <c r="Y99" i="26"/>
  <c r="AO99" i="26"/>
  <c r="AK99" i="26"/>
  <c r="AM99" i="26"/>
  <c r="AH99" i="26"/>
  <c r="X99" i="26"/>
  <c r="AE99" i="26"/>
  <c r="AF99" i="26"/>
  <c r="AJ99" i="26"/>
  <c r="Z99" i="26"/>
  <c r="M99" i="26"/>
  <c r="R99" i="26"/>
  <c r="T99" i="26"/>
  <c r="S99" i="26"/>
  <c r="P99" i="26"/>
  <c r="U99" i="26"/>
  <c r="N99" i="26"/>
  <c r="Q99" i="26"/>
  <c r="O99" i="26"/>
  <c r="AP117" i="26"/>
  <c r="AL117" i="26"/>
  <c r="AG117" i="26"/>
  <c r="Y117" i="26"/>
  <c r="AN117" i="26"/>
  <c r="AF117" i="26"/>
  <c r="AI117" i="26"/>
  <c r="AB117" i="26"/>
  <c r="AM117" i="26"/>
  <c r="AH117" i="26"/>
  <c r="AK117" i="26"/>
  <c r="AJ117" i="26"/>
  <c r="AC117" i="26"/>
  <c r="AA117" i="26"/>
  <c r="AD117" i="26"/>
  <c r="W117" i="26"/>
  <c r="X117" i="26"/>
  <c r="AE117" i="26"/>
  <c r="AO117" i="26"/>
  <c r="Z117" i="26"/>
  <c r="P117" i="26"/>
  <c r="Q117" i="26"/>
  <c r="N117" i="26"/>
  <c r="O117" i="26"/>
  <c r="M117" i="26"/>
  <c r="U117" i="26"/>
  <c r="R117" i="26"/>
  <c r="T117" i="26"/>
  <c r="S117" i="26"/>
  <c r="AP2" i="26"/>
  <c r="AJ2" i="26" s="1"/>
  <c r="Y2" i="26"/>
  <c r="AH2" i="26"/>
  <c r="AK2" i="26"/>
  <c r="W2" i="26"/>
  <c r="T2" i="26"/>
  <c r="O2" i="26"/>
  <c r="S2" i="26"/>
  <c r="R2" i="26"/>
  <c r="Q2" i="26"/>
  <c r="N2" i="26"/>
  <c r="M2" i="26"/>
  <c r="P2" i="26"/>
  <c r="U2" i="26"/>
  <c r="AP151" i="26"/>
  <c r="AH151" i="26" s="1"/>
  <c r="X151" i="26"/>
  <c r="AF151" i="26"/>
  <c r="AJ151" i="26"/>
  <c r="U151" i="26"/>
  <c r="O151" i="26"/>
  <c r="T151" i="26"/>
  <c r="R151" i="26"/>
  <c r="N151" i="26"/>
  <c r="M151" i="26"/>
  <c r="Q151" i="26"/>
  <c r="S151" i="26"/>
  <c r="P151" i="26"/>
  <c r="Z164" i="25"/>
  <c r="AP164" i="25"/>
  <c r="AD164" i="25"/>
  <c r="AI164" i="25"/>
  <c r="AC164" i="25"/>
  <c r="AH164" i="25"/>
  <c r="AB164" i="25"/>
  <c r="AO164" i="25"/>
  <c r="AF164" i="25"/>
  <c r="AL164" i="25"/>
  <c r="AJ164" i="25"/>
  <c r="X164" i="25"/>
  <c r="AK164" i="25"/>
  <c r="Y164" i="25"/>
  <c r="AA164" i="25"/>
  <c r="AG164" i="25"/>
  <c r="AM164" i="25"/>
  <c r="AE164" i="25"/>
  <c r="W164" i="25"/>
  <c r="AN164" i="25"/>
  <c r="U164" i="25"/>
  <c r="R164" i="25"/>
  <c r="O164" i="25"/>
  <c r="S164" i="25"/>
  <c r="Q164" i="25"/>
  <c r="T164" i="25"/>
  <c r="N164" i="25"/>
  <c r="M164" i="25"/>
  <c r="P164" i="25"/>
  <c r="AP46" i="25"/>
  <c r="AE46" i="25"/>
  <c r="AL46" i="25"/>
  <c r="AB46" i="25"/>
  <c r="AI46" i="25"/>
  <c r="AO46" i="25"/>
  <c r="X46" i="25"/>
  <c r="AJ46" i="25"/>
  <c r="AK46" i="25"/>
  <c r="AG46" i="25"/>
  <c r="AC46" i="25"/>
  <c r="AM46" i="25"/>
  <c r="Y46" i="25"/>
  <c r="Z46" i="25"/>
  <c r="AH46" i="25"/>
  <c r="AD46" i="25"/>
  <c r="AF46" i="25"/>
  <c r="AA46" i="25"/>
  <c r="W46" i="25"/>
  <c r="AN46" i="25"/>
  <c r="T46" i="25"/>
  <c r="O46" i="25"/>
  <c r="M46" i="25"/>
  <c r="S46" i="25"/>
  <c r="U46" i="25"/>
  <c r="R46" i="25"/>
  <c r="Q46" i="25"/>
  <c r="P46" i="25"/>
  <c r="N46" i="25"/>
  <c r="AP166" i="26"/>
  <c r="AD166" i="26" s="1"/>
  <c r="AN166" i="26"/>
  <c r="AI166" i="26"/>
  <c r="AL166" i="26"/>
  <c r="AA166" i="26"/>
  <c r="U166" i="26"/>
  <c r="R166" i="26"/>
  <c r="S166" i="26"/>
  <c r="N166" i="26"/>
  <c r="M166" i="26"/>
  <c r="Q166" i="26"/>
  <c r="T166" i="26"/>
  <c r="O166" i="26"/>
  <c r="P166" i="26"/>
  <c r="AK52" i="26"/>
  <c r="AP52" i="26"/>
  <c r="Y52" i="26" s="1"/>
  <c r="AD52" i="26"/>
  <c r="X52" i="26"/>
  <c r="AL52" i="26"/>
  <c r="Z52" i="26"/>
  <c r="AH52" i="26"/>
  <c r="AM52" i="26"/>
  <c r="AG52" i="26"/>
  <c r="AF52" i="26"/>
  <c r="AO52" i="26"/>
  <c r="W52" i="26"/>
  <c r="AC52" i="26"/>
  <c r="AA52" i="26"/>
  <c r="AJ52" i="26"/>
  <c r="R52" i="26"/>
  <c r="Q52" i="26"/>
  <c r="M52" i="26"/>
  <c r="O52" i="26"/>
  <c r="S52" i="26"/>
  <c r="P52" i="26"/>
  <c r="T52" i="26"/>
  <c r="U52" i="26"/>
  <c r="N52" i="26"/>
  <c r="AP95" i="26"/>
  <c r="AA95" i="26" s="1"/>
  <c r="AO95" i="26"/>
  <c r="AK95" i="26"/>
  <c r="AM95" i="26"/>
  <c r="X95" i="26"/>
  <c r="Y95" i="26"/>
  <c r="AF95" i="26"/>
  <c r="AI95" i="26"/>
  <c r="W95" i="26"/>
  <c r="AC95" i="26"/>
  <c r="Z95" i="26"/>
  <c r="AJ95" i="26"/>
  <c r="AE95" i="26"/>
  <c r="AN95" i="26"/>
  <c r="AB95" i="26"/>
  <c r="Q95" i="26"/>
  <c r="T95" i="26"/>
  <c r="U95" i="26"/>
  <c r="M95" i="26"/>
  <c r="S95" i="26"/>
  <c r="R95" i="26"/>
  <c r="P95" i="26"/>
  <c r="N95" i="26"/>
  <c r="O95" i="26"/>
  <c r="AP42" i="26"/>
  <c r="W42" i="26"/>
  <c r="AD42" i="26"/>
  <c r="AK42" i="26"/>
  <c r="AM42" i="26"/>
  <c r="Y42" i="26"/>
  <c r="AI42" i="26"/>
  <c r="AO42" i="26"/>
  <c r="AG42" i="26"/>
  <c r="AH42" i="26"/>
  <c r="AL42" i="26"/>
  <c r="Z42" i="26"/>
  <c r="AB42" i="26"/>
  <c r="AA42" i="26"/>
  <c r="X42" i="26"/>
  <c r="AJ42" i="26"/>
  <c r="AF42" i="26"/>
  <c r="AE42" i="26"/>
  <c r="AC42" i="26"/>
  <c r="AN42" i="26"/>
  <c r="T42" i="26"/>
  <c r="R42" i="26"/>
  <c r="Q42" i="26"/>
  <c r="O42" i="26"/>
  <c r="M42" i="26"/>
  <c r="S42" i="26"/>
  <c r="U42" i="26"/>
  <c r="P42" i="26"/>
  <c r="N42" i="26"/>
  <c r="AP149" i="26"/>
  <c r="AI149" i="26" s="1"/>
  <c r="AM149" i="26"/>
  <c r="Z149" i="26"/>
  <c r="AE149" i="26"/>
  <c r="AA149" i="26"/>
  <c r="AH149" i="26"/>
  <c r="Y149" i="26"/>
  <c r="AJ149" i="26"/>
  <c r="AK149" i="26"/>
  <c r="AG149" i="26"/>
  <c r="P149" i="26"/>
  <c r="U149" i="26"/>
  <c r="Q149" i="26"/>
  <c r="R149" i="26"/>
  <c r="M149" i="26"/>
  <c r="S149" i="26"/>
  <c r="O149" i="26"/>
  <c r="T149" i="26"/>
  <c r="N149" i="26"/>
  <c r="AJ70" i="26"/>
  <c r="AP70" i="26"/>
  <c r="AB70" i="26" s="1"/>
  <c r="AL70" i="26"/>
  <c r="AG70" i="26"/>
  <c r="AO70" i="26"/>
  <c r="Z70" i="26"/>
  <c r="X70" i="26"/>
  <c r="AF70" i="26"/>
  <c r="AM70" i="26"/>
  <c r="AH70" i="26"/>
  <c r="AC70" i="26"/>
  <c r="AN70" i="26"/>
  <c r="AI70" i="26"/>
  <c r="Y70" i="26"/>
  <c r="AK70" i="26"/>
  <c r="R70" i="26"/>
  <c r="Q70" i="26"/>
  <c r="N70" i="26"/>
  <c r="T70" i="26"/>
  <c r="U70" i="26"/>
  <c r="M70" i="26"/>
  <c r="S70" i="26"/>
  <c r="P70" i="26"/>
  <c r="O70" i="26"/>
  <c r="AP24" i="26"/>
  <c r="AA24" i="26" s="1"/>
  <c r="AC24" i="26"/>
  <c r="X24" i="26"/>
  <c r="AM24" i="26"/>
  <c r="AI24" i="26"/>
  <c r="Y24" i="26"/>
  <c r="AF24" i="26"/>
  <c r="AK24" i="26"/>
  <c r="AO24" i="26"/>
  <c r="AJ24" i="26"/>
  <c r="Z24" i="26"/>
  <c r="AB24" i="26"/>
  <c r="AD24" i="26"/>
  <c r="AG24" i="26"/>
  <c r="W24" i="26"/>
  <c r="S24" i="26"/>
  <c r="T24" i="26"/>
  <c r="P24" i="26"/>
  <c r="O24" i="26"/>
  <c r="U24" i="26"/>
  <c r="R24" i="26"/>
  <c r="Q24" i="26"/>
  <c r="N24" i="26"/>
  <c r="M24" i="26"/>
  <c r="AP138" i="26"/>
  <c r="AG138" i="26"/>
  <c r="AC138" i="26"/>
  <c r="Y138" i="26"/>
  <c r="AE138" i="26"/>
  <c r="AA138" i="26"/>
  <c r="AO138" i="26"/>
  <c r="AL138" i="26"/>
  <c r="W138" i="26"/>
  <c r="AM138" i="26"/>
  <c r="AI138" i="26"/>
  <c r="AH138" i="26"/>
  <c r="X138" i="26"/>
  <c r="AD138" i="26"/>
  <c r="Z138" i="26"/>
  <c r="AJ138" i="26"/>
  <c r="AF138" i="26"/>
  <c r="AK138" i="26"/>
  <c r="AN138" i="26"/>
  <c r="AB138" i="26"/>
  <c r="U138" i="26"/>
  <c r="S138" i="26"/>
  <c r="M138" i="26"/>
  <c r="P138" i="26"/>
  <c r="O138" i="26"/>
  <c r="T138" i="26"/>
  <c r="R138" i="26"/>
  <c r="N138" i="26"/>
  <c r="Q138" i="26"/>
  <c r="AP146" i="26"/>
  <c r="Y146" i="26" s="1"/>
  <c r="AK146" i="26"/>
  <c r="Z146" i="26"/>
  <c r="AG146" i="26"/>
  <c r="AC146" i="26"/>
  <c r="AH146" i="26"/>
  <c r="AF146" i="26"/>
  <c r="AA146" i="26"/>
  <c r="AB146" i="26"/>
  <c r="AI146" i="26"/>
  <c r="U146" i="26"/>
  <c r="O146" i="26"/>
  <c r="T146" i="26"/>
  <c r="Q146" i="26"/>
  <c r="N146" i="26"/>
  <c r="M146" i="26"/>
  <c r="R146" i="26"/>
  <c r="S146" i="26"/>
  <c r="P146" i="26"/>
  <c r="AP64" i="25"/>
  <c r="AB64" i="25" s="1"/>
  <c r="AH64" i="25"/>
  <c r="AF64" i="25"/>
  <c r="X64" i="25"/>
  <c r="Z64" i="25"/>
  <c r="R64" i="25"/>
  <c r="Q64" i="25"/>
  <c r="U64" i="25"/>
  <c r="P64" i="25"/>
  <c r="N64" i="25"/>
  <c r="T64" i="25"/>
  <c r="O64" i="25"/>
  <c r="S64" i="25"/>
  <c r="M64" i="25"/>
  <c r="AP106" i="26"/>
  <c r="AD106" i="26" s="1"/>
  <c r="Z106" i="26"/>
  <c r="AM106" i="26"/>
  <c r="X106" i="26"/>
  <c r="AN106" i="26"/>
  <c r="AF106" i="26"/>
  <c r="AL106" i="26"/>
  <c r="AC106" i="26"/>
  <c r="AG106" i="26"/>
  <c r="AI106" i="26"/>
  <c r="AH106" i="26"/>
  <c r="AO106" i="26"/>
  <c r="AK106" i="26"/>
  <c r="AJ106" i="26"/>
  <c r="Y106" i="26"/>
  <c r="Q106" i="26"/>
  <c r="M106" i="26"/>
  <c r="P106" i="26"/>
  <c r="N106" i="26"/>
  <c r="T106" i="26"/>
  <c r="R106" i="26"/>
  <c r="U106" i="26"/>
  <c r="S106" i="26"/>
  <c r="O106" i="26"/>
  <c r="AP27" i="26"/>
  <c r="AE27" i="26"/>
  <c r="AO27" i="26"/>
  <c r="AM27" i="26"/>
  <c r="AJ27" i="26"/>
  <c r="X27" i="26"/>
  <c r="AD27" i="26"/>
  <c r="AK27" i="26"/>
  <c r="AL27" i="26"/>
  <c r="AF27" i="26"/>
  <c r="Z27" i="26"/>
  <c r="AN27" i="26"/>
  <c r="AA27" i="26"/>
  <c r="AI27" i="26"/>
  <c r="AC27" i="26"/>
  <c r="W27" i="26"/>
  <c r="AG27" i="26"/>
  <c r="Y27" i="26"/>
  <c r="AB27" i="26"/>
  <c r="AH27" i="26"/>
  <c r="R27" i="26"/>
  <c r="S27" i="26"/>
  <c r="U27" i="26"/>
  <c r="O27" i="26"/>
  <c r="M27" i="26"/>
  <c r="N27" i="26"/>
  <c r="T27" i="26"/>
  <c r="P27" i="26"/>
  <c r="Q27" i="26"/>
  <c r="AP68" i="26"/>
  <c r="AM68" i="26" s="1"/>
  <c r="Y68" i="26"/>
  <c r="AD68" i="26"/>
  <c r="AL68" i="26"/>
  <c r="Z68" i="26"/>
  <c r="AE68" i="26"/>
  <c r="AF68" i="26"/>
  <c r="AG68" i="26"/>
  <c r="X68" i="26"/>
  <c r="M68" i="26"/>
  <c r="T68" i="26"/>
  <c r="P68" i="26"/>
  <c r="U68" i="26"/>
  <c r="Q68" i="26"/>
  <c r="S68" i="26"/>
  <c r="R68" i="26"/>
  <c r="O68" i="26"/>
  <c r="N68" i="26"/>
  <c r="AM79" i="26"/>
  <c r="AP79" i="26"/>
  <c r="AA79" i="26" s="1"/>
  <c r="AJ79" i="26"/>
  <c r="X79" i="26"/>
  <c r="Z79" i="26"/>
  <c r="AN79" i="26"/>
  <c r="AC79" i="26"/>
  <c r="AB79" i="26"/>
  <c r="AD79" i="26"/>
  <c r="AO79" i="26"/>
  <c r="AH79" i="26"/>
  <c r="AI79" i="26"/>
  <c r="AG79" i="26"/>
  <c r="AF79" i="26"/>
  <c r="AK79" i="26"/>
  <c r="Q79" i="26"/>
  <c r="N79" i="26"/>
  <c r="M79" i="26"/>
  <c r="S79" i="26"/>
  <c r="T79" i="26"/>
  <c r="P79" i="26"/>
  <c r="R79" i="26"/>
  <c r="O79" i="26"/>
  <c r="U79" i="26"/>
  <c r="AF104" i="25"/>
  <c r="AP104" i="25"/>
  <c r="AH104" i="25"/>
  <c r="Y104" i="25"/>
  <c r="AC104" i="25"/>
  <c r="Z104" i="25"/>
  <c r="AA104" i="25"/>
  <c r="AL104" i="25"/>
  <c r="W104" i="25"/>
  <c r="AN104" i="25"/>
  <c r="AG104" i="25"/>
  <c r="AM104" i="25"/>
  <c r="AE104" i="25"/>
  <c r="AI104" i="25"/>
  <c r="AJ104" i="25"/>
  <c r="AD104" i="25"/>
  <c r="AK104" i="25"/>
  <c r="AO104" i="25"/>
  <c r="X104" i="25"/>
  <c r="AB104" i="25"/>
  <c r="M104" i="25"/>
  <c r="T104" i="25"/>
  <c r="S104" i="25"/>
  <c r="U104" i="25"/>
  <c r="Q104" i="25"/>
  <c r="N104" i="25"/>
  <c r="P104" i="25"/>
  <c r="O104" i="25"/>
  <c r="R104" i="25"/>
  <c r="M101" i="65"/>
  <c r="Q101" i="65"/>
  <c r="R101" i="65"/>
  <c r="N101" i="65"/>
  <c r="P101" i="65"/>
  <c r="O101" i="65"/>
  <c r="S101" i="65"/>
  <c r="U101" i="65"/>
  <c r="T101" i="65"/>
  <c r="G101" i="65"/>
  <c r="F101" i="65"/>
  <c r="D101" i="65"/>
  <c r="K101" i="65"/>
  <c r="J101" i="65"/>
  <c r="I101" i="65"/>
  <c r="H101" i="65"/>
  <c r="C101" i="65"/>
  <c r="E101" i="65"/>
  <c r="S89" i="65"/>
  <c r="O89" i="65"/>
  <c r="P89" i="65"/>
  <c r="M89" i="65"/>
  <c r="N89" i="65"/>
  <c r="T89" i="65"/>
  <c r="R89" i="65"/>
  <c r="Q89" i="65"/>
  <c r="U89" i="65"/>
  <c r="J89" i="65"/>
  <c r="K89" i="65"/>
  <c r="C89" i="65"/>
  <c r="H89" i="65"/>
  <c r="E89" i="65"/>
  <c r="I89" i="65"/>
  <c r="F89" i="65"/>
  <c r="D89" i="65"/>
  <c r="G89" i="65"/>
  <c r="M39" i="65"/>
  <c r="Q39" i="65"/>
  <c r="R39" i="65"/>
  <c r="T39" i="65"/>
  <c r="P39" i="65"/>
  <c r="O39" i="65"/>
  <c r="U39" i="65"/>
  <c r="S39" i="65"/>
  <c r="N39" i="65"/>
  <c r="E39" i="65"/>
  <c r="K39" i="65"/>
  <c r="D39" i="65"/>
  <c r="J39" i="65"/>
  <c r="C39" i="65"/>
  <c r="H39" i="65"/>
  <c r="F39" i="65"/>
  <c r="G39" i="65"/>
  <c r="I39" i="65"/>
  <c r="O7" i="65"/>
  <c r="S7" i="65"/>
  <c r="U7" i="65"/>
  <c r="Q7" i="65"/>
  <c r="R7" i="65"/>
  <c r="P7" i="65"/>
  <c r="N7" i="65"/>
  <c r="M7" i="65"/>
  <c r="T7" i="65"/>
  <c r="I7" i="65"/>
  <c r="E7" i="65"/>
  <c r="C7" i="65"/>
  <c r="K7" i="65"/>
  <c r="D7" i="65"/>
  <c r="J7" i="65"/>
  <c r="H7" i="65"/>
  <c r="G7" i="65"/>
  <c r="F7" i="65"/>
  <c r="S137" i="65"/>
  <c r="M137" i="65"/>
  <c r="O137" i="65"/>
  <c r="U137" i="65"/>
  <c r="T137" i="65"/>
  <c r="R137" i="65"/>
  <c r="N137" i="65"/>
  <c r="Q137" i="65"/>
  <c r="P137" i="65"/>
  <c r="D137" i="65"/>
  <c r="C137" i="65"/>
  <c r="H137" i="65"/>
  <c r="G137" i="65"/>
  <c r="F137" i="65"/>
  <c r="J137" i="65"/>
  <c r="E137" i="65"/>
  <c r="I137" i="65"/>
  <c r="K137" i="65"/>
  <c r="U75" i="65"/>
  <c r="S75" i="65"/>
  <c r="M75" i="65"/>
  <c r="O75" i="65"/>
  <c r="N75" i="65"/>
  <c r="Q75" i="65"/>
  <c r="P75" i="65"/>
  <c r="T75" i="65"/>
  <c r="R75" i="65"/>
  <c r="D75" i="65"/>
  <c r="G75" i="65"/>
  <c r="J75" i="65"/>
  <c r="H75" i="65"/>
  <c r="C75" i="65"/>
  <c r="K75" i="65"/>
  <c r="E75" i="65"/>
  <c r="F75" i="65"/>
  <c r="I75" i="65"/>
  <c r="O22" i="65"/>
  <c r="T22" i="65"/>
  <c r="Q22" i="65"/>
  <c r="R22" i="65"/>
  <c r="N22" i="65"/>
  <c r="S22" i="65"/>
  <c r="M22" i="65"/>
  <c r="P22" i="65"/>
  <c r="U22" i="65"/>
  <c r="G22" i="65"/>
  <c r="I22" i="65"/>
  <c r="K22" i="65"/>
  <c r="E22" i="65"/>
  <c r="F22" i="65"/>
  <c r="H22" i="65"/>
  <c r="C22" i="65"/>
  <c r="J22" i="65"/>
  <c r="D22" i="65"/>
  <c r="S136" i="65"/>
  <c r="M136" i="65"/>
  <c r="T136" i="65"/>
  <c r="P136" i="65"/>
  <c r="U136" i="65"/>
  <c r="R136" i="65"/>
  <c r="Q136" i="65"/>
  <c r="N136" i="65"/>
  <c r="O136" i="65"/>
  <c r="F136" i="65"/>
  <c r="C136" i="65"/>
  <c r="E136" i="65"/>
  <c r="I136" i="65"/>
  <c r="H136" i="65"/>
  <c r="J136" i="65"/>
  <c r="D136" i="65"/>
  <c r="K136" i="65"/>
  <c r="G136" i="65"/>
  <c r="S133" i="65"/>
  <c r="Q133" i="65"/>
  <c r="O133" i="65"/>
  <c r="M133" i="65"/>
  <c r="P133" i="65"/>
  <c r="U133" i="65"/>
  <c r="N133" i="65"/>
  <c r="T133" i="65"/>
  <c r="R133" i="65"/>
  <c r="J133" i="65"/>
  <c r="F133" i="65"/>
  <c r="E133" i="65"/>
  <c r="C133" i="65"/>
  <c r="I133" i="65"/>
  <c r="K133" i="65"/>
  <c r="D133" i="65"/>
  <c r="H133" i="65"/>
  <c r="G133" i="65"/>
  <c r="S28" i="65"/>
  <c r="T28" i="65"/>
  <c r="U28" i="65"/>
  <c r="Q28" i="65"/>
  <c r="R28" i="65"/>
  <c r="O28" i="65"/>
  <c r="M28" i="65"/>
  <c r="N28" i="65"/>
  <c r="P28" i="65"/>
  <c r="C28" i="65"/>
  <c r="I28" i="65"/>
  <c r="E28" i="65"/>
  <c r="F28" i="65"/>
  <c r="G28" i="65"/>
  <c r="J28" i="65"/>
  <c r="K28" i="65"/>
  <c r="D28" i="65"/>
  <c r="H28" i="65"/>
  <c r="R148" i="65"/>
  <c r="O148" i="65"/>
  <c r="S148" i="65"/>
  <c r="N148" i="65"/>
  <c r="U148" i="65"/>
  <c r="P148" i="65"/>
  <c r="T148" i="65"/>
  <c r="Q148" i="65"/>
  <c r="M148" i="65"/>
  <c r="G148" i="65"/>
  <c r="F148" i="65"/>
  <c r="I148" i="65"/>
  <c r="K148" i="65"/>
  <c r="E148" i="65"/>
  <c r="H148" i="65"/>
  <c r="D148" i="65"/>
  <c r="C148" i="65"/>
  <c r="J148" i="65"/>
  <c r="R66" i="65"/>
  <c r="N66" i="65"/>
  <c r="U66" i="65"/>
  <c r="O66" i="65"/>
  <c r="S66" i="65"/>
  <c r="P66" i="65"/>
  <c r="M66" i="65"/>
  <c r="Q66" i="65"/>
  <c r="T66" i="65"/>
  <c r="J66" i="65"/>
  <c r="G66" i="65"/>
  <c r="K66" i="65"/>
  <c r="I66" i="65"/>
  <c r="D66" i="65"/>
  <c r="F66" i="65"/>
  <c r="C66" i="65"/>
  <c r="E66" i="65"/>
  <c r="H66" i="65"/>
  <c r="Q82" i="65"/>
  <c r="R82" i="65"/>
  <c r="N82" i="65"/>
  <c r="S82" i="65"/>
  <c r="P82" i="65"/>
  <c r="T82" i="65"/>
  <c r="M82" i="65"/>
  <c r="U82" i="65"/>
  <c r="O82" i="65"/>
  <c r="J82" i="65"/>
  <c r="H82" i="65"/>
  <c r="C82" i="65"/>
  <c r="F82" i="65"/>
  <c r="K82" i="65"/>
  <c r="E82" i="65"/>
  <c r="D82" i="65"/>
  <c r="G82" i="65"/>
  <c r="I82" i="65"/>
  <c r="R79" i="65"/>
  <c r="P79" i="65"/>
  <c r="S79" i="65"/>
  <c r="U79" i="65"/>
  <c r="O79" i="65"/>
  <c r="N79" i="65"/>
  <c r="Q79" i="65"/>
  <c r="T79" i="65"/>
  <c r="M79" i="65"/>
  <c r="D79" i="65"/>
  <c r="J79" i="65"/>
  <c r="K79" i="65"/>
  <c r="I79" i="65"/>
  <c r="F79" i="65"/>
  <c r="H79" i="65"/>
  <c r="G79" i="65"/>
  <c r="C79" i="65"/>
  <c r="E79" i="65"/>
  <c r="Q141" i="65"/>
  <c r="N141" i="65"/>
  <c r="P141" i="65"/>
  <c r="T141" i="65"/>
  <c r="O141" i="65"/>
  <c r="M141" i="65"/>
  <c r="U141" i="65"/>
  <c r="S141" i="65"/>
  <c r="R141" i="65"/>
  <c r="K141" i="65"/>
  <c r="H141" i="65"/>
  <c r="C141" i="65"/>
  <c r="D141" i="65"/>
  <c r="F141" i="65"/>
  <c r="G141" i="65"/>
  <c r="E141" i="65"/>
  <c r="I141" i="65"/>
  <c r="J141" i="65"/>
  <c r="U30" i="65"/>
  <c r="T30" i="65"/>
  <c r="N30" i="65"/>
  <c r="P30" i="65"/>
  <c r="R30" i="65"/>
  <c r="S30" i="65"/>
  <c r="Q30" i="65"/>
  <c r="O30" i="65"/>
  <c r="M30" i="65"/>
  <c r="K30" i="65"/>
  <c r="J30" i="65"/>
  <c r="I30" i="65"/>
  <c r="G30" i="65"/>
  <c r="D30" i="65"/>
  <c r="H30" i="65"/>
  <c r="C30" i="65"/>
  <c r="E30" i="65"/>
  <c r="F30" i="65"/>
  <c r="T166" i="65"/>
  <c r="R166" i="65"/>
  <c r="N166" i="65"/>
  <c r="S166" i="65"/>
  <c r="M166" i="65"/>
  <c r="P166" i="65"/>
  <c r="U166" i="65"/>
  <c r="O166" i="65"/>
  <c r="Q166" i="65"/>
  <c r="H166" i="65"/>
  <c r="D166" i="65"/>
  <c r="K166" i="65"/>
  <c r="J166" i="65"/>
  <c r="G166" i="65"/>
  <c r="E166" i="65"/>
  <c r="C166" i="65"/>
  <c r="F166" i="65"/>
  <c r="I166" i="65"/>
  <c r="T152" i="65"/>
  <c r="N152" i="65"/>
  <c r="O152" i="65"/>
  <c r="S152" i="65"/>
  <c r="M152" i="65"/>
  <c r="Q152" i="65"/>
  <c r="P152" i="65"/>
  <c r="U152" i="65"/>
  <c r="R152" i="65"/>
  <c r="C152" i="65"/>
  <c r="G152" i="65"/>
  <c r="J152" i="65"/>
  <c r="F152" i="65"/>
  <c r="D152" i="65"/>
  <c r="I152" i="65"/>
  <c r="E152" i="65"/>
  <c r="K152" i="65"/>
  <c r="H152" i="65"/>
  <c r="N168" i="65"/>
  <c r="O168" i="65"/>
  <c r="M168" i="65"/>
  <c r="S168" i="65"/>
  <c r="U168" i="65"/>
  <c r="R168" i="65"/>
  <c r="T168" i="65"/>
  <c r="Q168" i="65"/>
  <c r="P168" i="65"/>
  <c r="D168" i="65"/>
  <c r="F168" i="65"/>
  <c r="E168" i="65"/>
  <c r="H168" i="65"/>
  <c r="K168" i="65"/>
  <c r="I168" i="65"/>
  <c r="G168" i="65"/>
  <c r="C168" i="65"/>
  <c r="J168" i="65"/>
  <c r="P72" i="65"/>
  <c r="N72" i="65"/>
  <c r="Q72" i="65"/>
  <c r="S72" i="65"/>
  <c r="O72" i="65"/>
  <c r="T72" i="65"/>
  <c r="M72" i="65"/>
  <c r="U72" i="65"/>
  <c r="R72" i="65"/>
  <c r="K72" i="65"/>
  <c r="I72" i="65"/>
  <c r="E72" i="65"/>
  <c r="J72" i="65"/>
  <c r="F72" i="65"/>
  <c r="D72" i="65"/>
  <c r="G72" i="65"/>
  <c r="H72" i="65"/>
  <c r="C72" i="65"/>
  <c r="R29" i="65"/>
  <c r="Q29" i="65"/>
  <c r="P29" i="65"/>
  <c r="O29" i="65"/>
  <c r="T29" i="65"/>
  <c r="U29" i="65"/>
  <c r="M29" i="65"/>
  <c r="N29" i="65"/>
  <c r="S29" i="65"/>
  <c r="I29" i="65"/>
  <c r="H29" i="65"/>
  <c r="J29" i="65"/>
  <c r="E29" i="65"/>
  <c r="G29" i="65"/>
  <c r="K29" i="65"/>
  <c r="C29" i="65"/>
  <c r="D29" i="65"/>
  <c r="F29" i="65"/>
  <c r="U172" i="65"/>
  <c r="N172" i="65"/>
  <c r="R172" i="65"/>
  <c r="O172" i="65"/>
  <c r="M172" i="65"/>
  <c r="T172" i="65"/>
  <c r="P172" i="65"/>
  <c r="Q172" i="65"/>
  <c r="S172" i="65"/>
  <c r="K172" i="65"/>
  <c r="J172" i="65"/>
  <c r="E172" i="65"/>
  <c r="F172" i="65"/>
  <c r="G172" i="65"/>
  <c r="I172" i="65"/>
  <c r="H172" i="65"/>
  <c r="C172" i="65"/>
  <c r="D172" i="65"/>
  <c r="T35" i="65"/>
  <c r="Q35" i="65"/>
  <c r="R35" i="65"/>
  <c r="U35" i="65"/>
  <c r="M35" i="65"/>
  <c r="S35" i="65"/>
  <c r="N35" i="65"/>
  <c r="O35" i="65"/>
  <c r="P35" i="65"/>
  <c r="D35" i="65"/>
  <c r="F35" i="65"/>
  <c r="G35" i="65"/>
  <c r="K35" i="65"/>
  <c r="J35" i="65"/>
  <c r="H35" i="65"/>
  <c r="E35" i="65"/>
  <c r="I35" i="65"/>
  <c r="C35" i="65"/>
  <c r="Q144" i="65"/>
  <c r="O144" i="65"/>
  <c r="N144" i="65"/>
  <c r="U144" i="65"/>
  <c r="T144" i="65"/>
  <c r="R144" i="65"/>
  <c r="S144" i="65"/>
  <c r="P144" i="65"/>
  <c r="M144" i="65"/>
  <c r="C144" i="65"/>
  <c r="H144" i="65"/>
  <c r="K144" i="65"/>
  <c r="F144" i="65"/>
  <c r="D144" i="65"/>
  <c r="J144" i="65"/>
  <c r="I144" i="65"/>
  <c r="E144" i="65"/>
  <c r="G144" i="65"/>
  <c r="N163" i="65"/>
  <c r="T163" i="65"/>
  <c r="P163" i="65"/>
  <c r="U163" i="65"/>
  <c r="O163" i="65"/>
  <c r="M163" i="65"/>
  <c r="R163" i="65"/>
  <c r="S163" i="65"/>
  <c r="Q163" i="65"/>
  <c r="J163" i="65"/>
  <c r="K163" i="65"/>
  <c r="D163" i="65"/>
  <c r="G163" i="65"/>
  <c r="H163" i="65"/>
  <c r="E163" i="65"/>
  <c r="I163" i="65"/>
  <c r="C163" i="65"/>
  <c r="F163" i="65"/>
  <c r="P150" i="65"/>
  <c r="Q150" i="65"/>
  <c r="R150" i="65"/>
  <c r="O150" i="65"/>
  <c r="T150" i="65"/>
  <c r="N150" i="65"/>
  <c r="U150" i="65"/>
  <c r="M150" i="65"/>
  <c r="S150" i="65"/>
  <c r="E150" i="65"/>
  <c r="H150" i="65"/>
  <c r="J150" i="65"/>
  <c r="I150" i="65"/>
  <c r="C150" i="65"/>
  <c r="D150" i="65"/>
  <c r="G150" i="65"/>
  <c r="F150" i="65"/>
  <c r="K150" i="65"/>
  <c r="Q37" i="65"/>
  <c r="O37" i="65"/>
  <c r="T37" i="65"/>
  <c r="R37" i="65"/>
  <c r="S37" i="65"/>
  <c r="N37" i="65"/>
  <c r="M37" i="65"/>
  <c r="U37" i="65"/>
  <c r="P37" i="65"/>
  <c r="G37" i="65"/>
  <c r="F37" i="65"/>
  <c r="C37" i="65"/>
  <c r="I37" i="65"/>
  <c r="E37" i="65"/>
  <c r="J37" i="65"/>
  <c r="D37" i="65"/>
  <c r="H37" i="65"/>
  <c r="K37" i="65"/>
  <c r="R156" i="65"/>
  <c r="M156" i="65"/>
  <c r="O156" i="65"/>
  <c r="U156" i="65"/>
  <c r="S156" i="65"/>
  <c r="Q156" i="65"/>
  <c r="P156" i="65"/>
  <c r="N156" i="65"/>
  <c r="T156" i="65"/>
  <c r="J156" i="65"/>
  <c r="E156" i="65"/>
  <c r="D156" i="65"/>
  <c r="G156" i="65"/>
  <c r="H156" i="65"/>
  <c r="K156" i="65"/>
  <c r="C156" i="65"/>
  <c r="F156" i="65"/>
  <c r="I156" i="65"/>
  <c r="U122" i="65"/>
  <c r="S122" i="65"/>
  <c r="P122" i="65"/>
  <c r="O122" i="65"/>
  <c r="T122" i="65"/>
  <c r="Q122" i="65"/>
  <c r="M122" i="65"/>
  <c r="R122" i="65"/>
  <c r="N122" i="65"/>
  <c r="I122" i="65"/>
  <c r="G122" i="65"/>
  <c r="K122" i="65"/>
  <c r="H122" i="65"/>
  <c r="C122" i="65"/>
  <c r="E122" i="65"/>
  <c r="J122" i="65"/>
  <c r="D122" i="65"/>
  <c r="F122" i="65"/>
  <c r="M130" i="65"/>
  <c r="P130" i="65"/>
  <c r="T130" i="65"/>
  <c r="O130" i="65"/>
  <c r="S130" i="65"/>
  <c r="N130" i="65"/>
  <c r="Q130" i="65"/>
  <c r="R130" i="65"/>
  <c r="U130" i="65"/>
  <c r="J130" i="65"/>
  <c r="H130" i="65"/>
  <c r="F130" i="65"/>
  <c r="I130" i="65"/>
  <c r="K130" i="65"/>
  <c r="C130" i="65"/>
  <c r="G130" i="65"/>
  <c r="E130" i="65"/>
  <c r="D130" i="65"/>
  <c r="M71" i="65"/>
  <c r="P71" i="65"/>
  <c r="S71" i="65"/>
  <c r="Q71" i="65"/>
  <c r="O71" i="65"/>
  <c r="T71" i="65"/>
  <c r="R71" i="65"/>
  <c r="U71" i="65"/>
  <c r="N71" i="65"/>
  <c r="G71" i="65"/>
  <c r="C71" i="65"/>
  <c r="I71" i="65"/>
  <c r="J71" i="65"/>
  <c r="F71" i="65"/>
  <c r="D71" i="65"/>
  <c r="K71" i="65"/>
  <c r="E71" i="65"/>
  <c r="H71" i="65"/>
  <c r="S42" i="65"/>
  <c r="T42" i="65"/>
  <c r="O42" i="65"/>
  <c r="R42" i="65"/>
  <c r="Q42" i="65"/>
  <c r="N42" i="65"/>
  <c r="U42" i="65"/>
  <c r="P42" i="65"/>
  <c r="M42" i="65"/>
  <c r="C42" i="65"/>
  <c r="F42" i="65"/>
  <c r="I42" i="65"/>
  <c r="D42" i="65"/>
  <c r="H42" i="65"/>
  <c r="G42" i="65"/>
  <c r="E42" i="65"/>
  <c r="J42" i="65"/>
  <c r="K42" i="65"/>
  <c r="S111" i="65"/>
  <c r="N111" i="65"/>
  <c r="U111" i="65"/>
  <c r="R111" i="65"/>
  <c r="M111" i="65"/>
  <c r="O111" i="65"/>
  <c r="P111" i="65"/>
  <c r="T111" i="65"/>
  <c r="Q111" i="65"/>
  <c r="D111" i="65"/>
  <c r="F111" i="65"/>
  <c r="E111" i="65"/>
  <c r="I111" i="65"/>
  <c r="C111" i="65"/>
  <c r="K111" i="65"/>
  <c r="H111" i="65"/>
  <c r="J111" i="65"/>
  <c r="G111" i="65"/>
  <c r="Q59" i="65"/>
  <c r="O59" i="65"/>
  <c r="P59" i="65"/>
  <c r="U59" i="65"/>
  <c r="R59" i="65"/>
  <c r="M59" i="65"/>
  <c r="T59" i="65"/>
  <c r="S59" i="65"/>
  <c r="N59" i="65"/>
  <c r="E59" i="65"/>
  <c r="F59" i="65"/>
  <c r="G59" i="65"/>
  <c r="K59" i="65"/>
  <c r="D59" i="65"/>
  <c r="J59" i="65"/>
  <c r="H59" i="65"/>
  <c r="I59" i="65"/>
  <c r="C59" i="65"/>
  <c r="Q100" i="65"/>
  <c r="O100" i="65"/>
  <c r="P100" i="65"/>
  <c r="N100" i="65"/>
  <c r="M100" i="65"/>
  <c r="T100" i="65"/>
  <c r="U100" i="65"/>
  <c r="R100" i="65"/>
  <c r="S100" i="65"/>
  <c r="I100" i="65"/>
  <c r="K100" i="65"/>
  <c r="D100" i="65"/>
  <c r="G100" i="65"/>
  <c r="C100" i="65"/>
  <c r="F100" i="65"/>
  <c r="H100" i="65"/>
  <c r="E100" i="65"/>
  <c r="J100" i="65"/>
  <c r="R109" i="65"/>
  <c r="S109" i="65"/>
  <c r="U109" i="65"/>
  <c r="O109" i="65"/>
  <c r="M109" i="65"/>
  <c r="N109" i="65"/>
  <c r="Q109" i="65"/>
  <c r="T109" i="65"/>
  <c r="P109" i="65"/>
  <c r="E109" i="65"/>
  <c r="H109" i="65"/>
  <c r="D109" i="65"/>
  <c r="C109" i="65"/>
  <c r="G109" i="65"/>
  <c r="K109" i="65"/>
  <c r="I109" i="65"/>
  <c r="J109" i="65"/>
  <c r="F109" i="65"/>
  <c r="N11" i="65"/>
  <c r="T11" i="65"/>
  <c r="Q11" i="65"/>
  <c r="M11" i="65"/>
  <c r="O11" i="65"/>
  <c r="P11" i="65"/>
  <c r="S11" i="65"/>
  <c r="U11" i="65"/>
  <c r="R11" i="65"/>
  <c r="I11" i="65"/>
  <c r="D11" i="65"/>
  <c r="H11" i="65"/>
  <c r="J11" i="65"/>
  <c r="F11" i="65"/>
  <c r="E11" i="65"/>
  <c r="C11" i="65"/>
  <c r="G11" i="65"/>
  <c r="K11" i="65"/>
  <c r="R155" i="65"/>
  <c r="M155" i="65"/>
  <c r="P155" i="65"/>
  <c r="O155" i="65"/>
  <c r="T155" i="65"/>
  <c r="N155" i="65"/>
  <c r="Q155" i="65"/>
  <c r="S155" i="65"/>
  <c r="U155" i="65"/>
  <c r="J155" i="65"/>
  <c r="F155" i="65"/>
  <c r="D155" i="65"/>
  <c r="C155" i="65"/>
  <c r="K155" i="65"/>
  <c r="E155" i="65"/>
  <c r="I155" i="65"/>
  <c r="G155" i="65"/>
  <c r="H155" i="65"/>
  <c r="N3" i="65"/>
  <c r="M3" i="65"/>
  <c r="O3" i="65"/>
  <c r="S3" i="65"/>
  <c r="Q3" i="65"/>
  <c r="U3" i="65"/>
  <c r="T3" i="65"/>
  <c r="P3" i="65"/>
  <c r="R3" i="65"/>
  <c r="E3" i="65"/>
  <c r="J3" i="65"/>
  <c r="C3" i="65"/>
  <c r="H3" i="65"/>
  <c r="G3" i="65"/>
  <c r="D3" i="65"/>
  <c r="I3" i="65"/>
  <c r="K3" i="65"/>
  <c r="F3" i="65"/>
  <c r="R50" i="65"/>
  <c r="O50" i="65"/>
  <c r="Q50" i="65"/>
  <c r="T50" i="65"/>
  <c r="U50" i="65"/>
  <c r="S50" i="65"/>
  <c r="P50" i="65"/>
  <c r="N50" i="65"/>
  <c r="M50" i="65"/>
  <c r="J50" i="65"/>
  <c r="C50" i="65"/>
  <c r="E50" i="65"/>
  <c r="H50" i="65"/>
  <c r="G50" i="65"/>
  <c r="I50" i="65"/>
  <c r="D50" i="65"/>
  <c r="K50" i="65"/>
  <c r="F50" i="65"/>
  <c r="N117" i="65"/>
  <c r="Q117" i="65"/>
  <c r="T117" i="65"/>
  <c r="P117" i="65"/>
  <c r="S117" i="65"/>
  <c r="M117" i="65"/>
  <c r="R117" i="65"/>
  <c r="O117" i="65"/>
  <c r="U117" i="65"/>
  <c r="K117" i="65"/>
  <c r="H117" i="65"/>
  <c r="D117" i="65"/>
  <c r="F117" i="65"/>
  <c r="J117" i="65"/>
  <c r="E117" i="65"/>
  <c r="C117" i="65"/>
  <c r="G117" i="65"/>
  <c r="I117" i="65"/>
  <c r="U24" i="65"/>
  <c r="T24" i="65"/>
  <c r="O24" i="65"/>
  <c r="Q24" i="65"/>
  <c r="S24" i="65"/>
  <c r="N24" i="65"/>
  <c r="M24" i="65"/>
  <c r="P24" i="65"/>
  <c r="R24" i="65"/>
  <c r="F24" i="65"/>
  <c r="H24" i="65"/>
  <c r="J24" i="65"/>
  <c r="G24" i="65"/>
  <c r="K24" i="65"/>
  <c r="C24" i="65"/>
  <c r="D24" i="65"/>
  <c r="E24" i="65"/>
  <c r="I24" i="65"/>
  <c r="Q171" i="65"/>
  <c r="N171" i="65"/>
  <c r="U171" i="65"/>
  <c r="R171" i="65"/>
  <c r="S171" i="65"/>
  <c r="M171" i="65"/>
  <c r="T171" i="65"/>
  <c r="P171" i="65"/>
  <c r="O171" i="65"/>
  <c r="I171" i="65"/>
  <c r="C171" i="65"/>
  <c r="J171" i="65"/>
  <c r="E171" i="65"/>
  <c r="H171" i="65"/>
  <c r="D171" i="65"/>
  <c r="F171" i="65"/>
  <c r="G171" i="65"/>
  <c r="K171" i="65"/>
  <c r="S173" i="65"/>
  <c r="M173" i="65"/>
  <c r="T173" i="65"/>
  <c r="O173" i="65"/>
  <c r="Q173" i="65"/>
  <c r="U173" i="65"/>
  <c r="N173" i="65"/>
  <c r="P173" i="65"/>
  <c r="R173" i="65"/>
  <c r="J173" i="65"/>
  <c r="G173" i="65"/>
  <c r="D173" i="65"/>
  <c r="C173" i="65"/>
  <c r="E173" i="65"/>
  <c r="K173" i="65"/>
  <c r="H173" i="65"/>
  <c r="I173" i="65"/>
  <c r="F173" i="65"/>
  <c r="M119" i="19"/>
  <c r="R119" i="19"/>
  <c r="O119" i="19"/>
  <c r="P119" i="19"/>
  <c r="S119" i="19"/>
  <c r="U119" i="19"/>
  <c r="AB119" i="19"/>
  <c r="T119" i="19"/>
  <c r="Q119" i="19"/>
  <c r="Y119" i="19"/>
  <c r="Z119" i="19"/>
  <c r="AP119" i="19"/>
  <c r="AA119" i="19" s="1"/>
  <c r="AL119" i="19"/>
  <c r="N119" i="19"/>
  <c r="AP107" i="19"/>
  <c r="AI107" i="19" s="1"/>
  <c r="T107" i="19"/>
  <c r="R107" i="19"/>
  <c r="M107" i="19"/>
  <c r="Q107" i="19"/>
  <c r="U107" i="19"/>
  <c r="AO107" i="19"/>
  <c r="AD107" i="19"/>
  <c r="P107" i="19"/>
  <c r="S107" i="19"/>
  <c r="N107" i="19"/>
  <c r="AC107" i="19"/>
  <c r="W107" i="19"/>
  <c r="O107" i="19"/>
  <c r="AB107" i="19"/>
  <c r="AF107" i="19"/>
  <c r="AH107" i="19"/>
  <c r="X107" i="19"/>
  <c r="AJ107" i="19"/>
  <c r="Z136" i="19"/>
  <c r="S136" i="19"/>
  <c r="T136" i="19"/>
  <c r="AE136" i="19"/>
  <c r="AP136" i="19"/>
  <c r="Y136" i="19" s="1"/>
  <c r="Q136" i="19"/>
  <c r="W136" i="19"/>
  <c r="P136" i="19"/>
  <c r="R136" i="19"/>
  <c r="AL136" i="19"/>
  <c r="AK136" i="19"/>
  <c r="O136" i="19"/>
  <c r="AD136" i="19"/>
  <c r="AJ136" i="19"/>
  <c r="N136" i="19"/>
  <c r="U136" i="19"/>
  <c r="AC136" i="19"/>
  <c r="AH136" i="19"/>
  <c r="M136" i="19"/>
  <c r="T139" i="19"/>
  <c r="Q139" i="19"/>
  <c r="AJ139" i="19"/>
  <c r="AL139" i="19"/>
  <c r="AC139" i="19"/>
  <c r="AF139" i="19"/>
  <c r="O139" i="19"/>
  <c r="U139" i="19"/>
  <c r="AE139" i="19"/>
  <c r="AK139" i="19"/>
  <c r="AA139" i="19"/>
  <c r="N139" i="19"/>
  <c r="P139" i="19"/>
  <c r="S139" i="19"/>
  <c r="X139" i="19"/>
  <c r="R139" i="19"/>
  <c r="Y139" i="19"/>
  <c r="Z139" i="19"/>
  <c r="M139" i="19"/>
  <c r="AI139" i="19"/>
  <c r="AP139" i="19"/>
  <c r="AD139" i="19" s="1"/>
  <c r="AG139" i="19"/>
  <c r="AO139" i="19"/>
  <c r="AB139" i="19"/>
  <c r="W139" i="19"/>
  <c r="O102" i="19"/>
  <c r="S102" i="19"/>
  <c r="U102" i="19"/>
  <c r="T102" i="19"/>
  <c r="Q102" i="19"/>
  <c r="N102" i="19"/>
  <c r="P102" i="19"/>
  <c r="AE102" i="19"/>
  <c r="M102" i="19"/>
  <c r="AP102" i="19"/>
  <c r="X102" i="19" s="1"/>
  <c r="AN102" i="19"/>
  <c r="R102" i="19"/>
  <c r="AC102" i="19"/>
  <c r="AH102" i="19"/>
  <c r="AM102" i="19"/>
  <c r="AD102" i="19"/>
  <c r="N80" i="19"/>
  <c r="U80" i="19"/>
  <c r="AD80" i="19"/>
  <c r="Y80" i="19"/>
  <c r="AI80" i="19"/>
  <c r="AP80" i="19"/>
  <c r="AA80" i="19" s="1"/>
  <c r="O80" i="19"/>
  <c r="AM80" i="19"/>
  <c r="W80" i="19"/>
  <c r="X80" i="19"/>
  <c r="S80" i="19"/>
  <c r="T80" i="19"/>
  <c r="P80" i="19"/>
  <c r="Z80" i="19"/>
  <c r="AF80" i="19"/>
  <c r="AJ80" i="19"/>
  <c r="Q80" i="19"/>
  <c r="AH80" i="19"/>
  <c r="AG80" i="19"/>
  <c r="AC80" i="19"/>
  <c r="R80" i="19"/>
  <c r="AL80" i="19"/>
  <c r="AB80" i="19"/>
  <c r="AE80" i="19"/>
  <c r="AK80" i="19"/>
  <c r="AN80" i="19"/>
  <c r="AO80" i="19"/>
  <c r="M80" i="19"/>
  <c r="AO10" i="21"/>
  <c r="AN10" i="21"/>
  <c r="AL10" i="21"/>
  <c r="AM10" i="21"/>
  <c r="AF10" i="21"/>
  <c r="AG10" i="21"/>
  <c r="Y10" i="21"/>
  <c r="AD10" i="21"/>
  <c r="Z10" i="21"/>
  <c r="AC10" i="21"/>
  <c r="AI10" i="21"/>
  <c r="AH10" i="21"/>
  <c r="AE10" i="21"/>
  <c r="AP10" i="21"/>
  <c r="AA10" i="21" s="1"/>
  <c r="X10" i="21"/>
  <c r="AJ10" i="21"/>
  <c r="P11" i="21"/>
  <c r="T11" i="21"/>
  <c r="N11" i="21"/>
  <c r="O11" i="21"/>
  <c r="AP11" i="21"/>
  <c r="Z11" i="21" s="1"/>
  <c r="M11" i="21"/>
  <c r="U11" i="21"/>
  <c r="AB11" i="21"/>
  <c r="R11" i="21"/>
  <c r="S11" i="21"/>
  <c r="AK11" i="21"/>
  <c r="AN11" i="21"/>
  <c r="Q11" i="21"/>
  <c r="AA11" i="21"/>
  <c r="M140" i="19"/>
  <c r="P140" i="19"/>
  <c r="AF140" i="19"/>
  <c r="X140" i="19"/>
  <c r="Y140" i="19"/>
  <c r="N140" i="19"/>
  <c r="S140" i="19"/>
  <c r="AM140" i="19"/>
  <c r="AK140" i="19"/>
  <c r="AP140" i="19"/>
  <c r="AA140" i="19" s="1"/>
  <c r="Q140" i="19"/>
  <c r="O140" i="19"/>
  <c r="AB140" i="19"/>
  <c r="R140" i="19"/>
  <c r="W140" i="19"/>
  <c r="U140" i="19"/>
  <c r="AH140" i="19"/>
  <c r="AL140" i="19"/>
  <c r="T140" i="19"/>
  <c r="AJ140" i="19"/>
  <c r="AE140" i="19"/>
  <c r="AP8" i="21"/>
  <c r="Y8" i="21" s="1"/>
  <c r="W8" i="21"/>
  <c r="AD8" i="21"/>
  <c r="AC8" i="21"/>
  <c r="AN8" i="21"/>
  <c r="AO8" i="21"/>
  <c r="AB8" i="21"/>
  <c r="Z8" i="21"/>
  <c r="AJ8" i="21"/>
  <c r="AK8" i="21"/>
  <c r="M8" i="21"/>
  <c r="Q8" i="21"/>
  <c r="O8" i="21"/>
  <c r="T8" i="21"/>
  <c r="P8" i="21"/>
  <c r="U8" i="21"/>
  <c r="N8" i="21"/>
  <c r="R8" i="21"/>
  <c r="S8" i="21"/>
  <c r="AP154" i="19"/>
  <c r="AK154" i="19" s="1"/>
  <c r="O154" i="19"/>
  <c r="S154" i="19"/>
  <c r="AN154" i="19"/>
  <c r="Z154" i="19"/>
  <c r="T154" i="19"/>
  <c r="Q154" i="19"/>
  <c r="AH154" i="19"/>
  <c r="N154" i="19"/>
  <c r="R154" i="19"/>
  <c r="AL154" i="19"/>
  <c r="W154" i="19"/>
  <c r="M154" i="19"/>
  <c r="AC154" i="19"/>
  <c r="AI154" i="19"/>
  <c r="U154" i="19"/>
  <c r="AB154" i="19"/>
  <c r="AG154" i="19"/>
  <c r="P154" i="19"/>
  <c r="AF154" i="19"/>
  <c r="T173" i="19"/>
  <c r="U173" i="19"/>
  <c r="AP173" i="19"/>
  <c r="AM173" i="19" s="1"/>
  <c r="AO173" i="19"/>
  <c r="AL173" i="19"/>
  <c r="Z173" i="19"/>
  <c r="N173" i="19"/>
  <c r="M173" i="19"/>
  <c r="AA173" i="19"/>
  <c r="AF173" i="19"/>
  <c r="AH173" i="19"/>
  <c r="S173" i="19"/>
  <c r="X173" i="19"/>
  <c r="AN173" i="19"/>
  <c r="O173" i="19"/>
  <c r="W173" i="19"/>
  <c r="AC173" i="19"/>
  <c r="P173" i="19"/>
  <c r="AJ173" i="19"/>
  <c r="Y173" i="19"/>
  <c r="R173" i="19"/>
  <c r="Q173" i="19"/>
  <c r="AE173" i="19"/>
  <c r="AI173" i="19"/>
  <c r="U90" i="19"/>
  <c r="AP90" i="19"/>
  <c r="AG90" i="19" s="1"/>
  <c r="AI90" i="19"/>
  <c r="W90" i="19"/>
  <c r="AD90" i="19"/>
  <c r="T90" i="19"/>
  <c r="N90" i="19"/>
  <c r="S90" i="19"/>
  <c r="AJ90" i="19"/>
  <c r="AF90" i="19"/>
  <c r="R90" i="19"/>
  <c r="M90" i="19"/>
  <c r="Q90" i="19"/>
  <c r="AN90" i="19"/>
  <c r="O90" i="19"/>
  <c r="X90" i="19"/>
  <c r="AH90" i="19"/>
  <c r="Z90" i="19"/>
  <c r="P90" i="19"/>
  <c r="Y90" i="19"/>
  <c r="AM90" i="19"/>
  <c r="AO90" i="19"/>
  <c r="AP70" i="19"/>
  <c r="AL70" i="19" s="1"/>
  <c r="T70" i="19"/>
  <c r="Q70" i="19"/>
  <c r="R70" i="19"/>
  <c r="AN70" i="19"/>
  <c r="S70" i="19"/>
  <c r="Z70" i="19"/>
  <c r="AO70" i="19"/>
  <c r="P70" i="19"/>
  <c r="AF70" i="19"/>
  <c r="X70" i="19"/>
  <c r="W70" i="19"/>
  <c r="U70" i="19"/>
  <c r="AA70" i="19"/>
  <c r="AE70" i="19"/>
  <c r="AB70" i="19"/>
  <c r="N70" i="19"/>
  <c r="O70" i="19"/>
  <c r="M70" i="19"/>
  <c r="AP95" i="19"/>
  <c r="AJ95" i="19" s="1"/>
  <c r="AL95" i="19"/>
  <c r="AB95" i="19"/>
  <c r="X95" i="19"/>
  <c r="O95" i="19"/>
  <c r="P95" i="19"/>
  <c r="Q95" i="19"/>
  <c r="N95" i="19"/>
  <c r="T95" i="19"/>
  <c r="S95" i="19"/>
  <c r="R95" i="19"/>
  <c r="M95" i="19"/>
  <c r="U95" i="19"/>
  <c r="AP73" i="19"/>
  <c r="AJ73" i="19" s="1"/>
  <c r="AI73" i="19"/>
  <c r="AC73" i="19"/>
  <c r="Y73" i="19"/>
  <c r="U22" i="21"/>
  <c r="R22" i="21"/>
  <c r="S22" i="21"/>
  <c r="AK22" i="21"/>
  <c r="AC22" i="21"/>
  <c r="X22" i="21"/>
  <c r="M22" i="21"/>
  <c r="N22" i="21"/>
  <c r="Q22" i="21"/>
  <c r="Y22" i="21"/>
  <c r="AD22" i="21"/>
  <c r="AP22" i="21"/>
  <c r="AI22" i="21" s="1"/>
  <c r="AF22" i="21"/>
  <c r="AO22" i="21"/>
  <c r="O22" i="21"/>
  <c r="AA22" i="21"/>
  <c r="AG22" i="21"/>
  <c r="P22" i="21"/>
  <c r="AN22" i="21"/>
  <c r="T22" i="21"/>
  <c r="AB22" i="21"/>
  <c r="W22" i="21"/>
  <c r="AE22" i="21"/>
  <c r="Q94" i="19"/>
  <c r="AP94" i="19"/>
  <c r="Z94" i="19" s="1"/>
  <c r="X94" i="19"/>
  <c r="AH94" i="19"/>
  <c r="AE94" i="19"/>
  <c r="AG94" i="19"/>
  <c r="T94" i="19"/>
  <c r="S94" i="19"/>
  <c r="AI94" i="19"/>
  <c r="AM94" i="19"/>
  <c r="AJ94" i="19"/>
  <c r="O94" i="19"/>
  <c r="R94" i="19"/>
  <c r="M94" i="19"/>
  <c r="AC94" i="19"/>
  <c r="P94" i="19"/>
  <c r="AD94" i="19"/>
  <c r="Y94" i="19"/>
  <c r="N94" i="19"/>
  <c r="AN94" i="19"/>
  <c r="AB94" i="19"/>
  <c r="AO94" i="19"/>
  <c r="U94" i="19"/>
  <c r="P123" i="19"/>
  <c r="M123" i="19"/>
  <c r="Q123" i="19"/>
  <c r="O123" i="19"/>
  <c r="AP123" i="19"/>
  <c r="AC123" i="19" s="1"/>
  <c r="AL123" i="19"/>
  <c r="AJ123" i="19"/>
  <c r="T123" i="19"/>
  <c r="AM123" i="19"/>
  <c r="AA123" i="19"/>
  <c r="AD123" i="19"/>
  <c r="R123" i="19"/>
  <c r="AN123" i="19"/>
  <c r="S123" i="19"/>
  <c r="U123" i="19"/>
  <c r="W123" i="19"/>
  <c r="Y123" i="19"/>
  <c r="AK123" i="19"/>
  <c r="Z123" i="19"/>
  <c r="AE123" i="19"/>
  <c r="AH123" i="19"/>
  <c r="AG123" i="19"/>
  <c r="AI123" i="19"/>
  <c r="N123" i="19"/>
  <c r="M172" i="19"/>
  <c r="S172" i="19"/>
  <c r="AD172" i="19"/>
  <c r="AE172" i="19"/>
  <c r="AP172" i="19"/>
  <c r="Y172" i="19" s="1"/>
  <c r="U172" i="19"/>
  <c r="O172" i="19"/>
  <c r="R172" i="19"/>
  <c r="T172" i="19"/>
  <c r="AF172" i="19"/>
  <c r="AC172" i="19"/>
  <c r="N172" i="19"/>
  <c r="AJ172" i="19"/>
  <c r="AL172" i="19"/>
  <c r="W172" i="19"/>
  <c r="X172" i="19"/>
  <c r="AK172" i="19"/>
  <c r="P172" i="19"/>
  <c r="AG172" i="19"/>
  <c r="Z172" i="19"/>
  <c r="Q172" i="19"/>
  <c r="AN172" i="19"/>
  <c r="AP29" i="21"/>
  <c r="AL29" i="21" s="1"/>
  <c r="S29" i="21"/>
  <c r="T29" i="21"/>
  <c r="U29" i="21"/>
  <c r="X29" i="21"/>
  <c r="AA29" i="21"/>
  <c r="Q29" i="21"/>
  <c r="R29" i="21"/>
  <c r="N29" i="21"/>
  <c r="Z29" i="21"/>
  <c r="P29" i="21"/>
  <c r="O29" i="21"/>
  <c r="M29" i="21"/>
  <c r="AI29" i="21"/>
  <c r="AJ29" i="21"/>
  <c r="AP56" i="19"/>
  <c r="AH56" i="19"/>
  <c r="AF56" i="19"/>
  <c r="AN56" i="19"/>
  <c r="AM56" i="19"/>
  <c r="W56" i="19"/>
  <c r="AO56" i="19"/>
  <c r="Z56" i="19"/>
  <c r="AC56" i="19"/>
  <c r="X56" i="19"/>
  <c r="AJ56" i="19"/>
  <c r="AK56" i="19"/>
  <c r="O56" i="19"/>
  <c r="Y56" i="19"/>
  <c r="AB56" i="19"/>
  <c r="T56" i="19"/>
  <c r="U56" i="19"/>
  <c r="N56" i="19"/>
  <c r="AD56" i="19"/>
  <c r="R56" i="19"/>
  <c r="Q56" i="19"/>
  <c r="AI56" i="19"/>
  <c r="AG56" i="19"/>
  <c r="AA56" i="19"/>
  <c r="S56" i="19"/>
  <c r="AE56" i="19"/>
  <c r="P56" i="19"/>
  <c r="M56" i="19"/>
  <c r="AL56" i="19"/>
  <c r="AP25" i="21"/>
  <c r="AN25" i="21" s="1"/>
  <c r="AI25" i="21"/>
  <c r="Z25" i="21"/>
  <c r="AH25" i="21"/>
  <c r="AG25" i="21"/>
  <c r="AM25" i="21"/>
  <c r="AC25" i="21"/>
  <c r="AA25" i="21"/>
  <c r="X25" i="21"/>
  <c r="Y25" i="21"/>
  <c r="N25" i="21"/>
  <c r="AO25" i="21"/>
  <c r="AL25" i="21"/>
  <c r="O25" i="21"/>
  <c r="W25" i="21"/>
  <c r="T25" i="21"/>
  <c r="M25" i="21"/>
  <c r="AK25" i="21"/>
  <c r="R25" i="21"/>
  <c r="Q25" i="21"/>
  <c r="U25" i="21"/>
  <c r="AJ25" i="21"/>
  <c r="P25" i="21"/>
  <c r="S25" i="21"/>
  <c r="R116" i="19"/>
  <c r="P116" i="19"/>
  <c r="AC116" i="19"/>
  <c r="AA116" i="19"/>
  <c r="AP116" i="19"/>
  <c r="AD116" i="19" s="1"/>
  <c r="U116" i="19"/>
  <c r="S116" i="19"/>
  <c r="Q116" i="19"/>
  <c r="M116" i="19"/>
  <c r="W116" i="19"/>
  <c r="Y116" i="19"/>
  <c r="T116" i="19"/>
  <c r="O116" i="19"/>
  <c r="AL116" i="19"/>
  <c r="AJ116" i="19"/>
  <c r="AF116" i="19"/>
  <c r="AM116" i="19"/>
  <c r="Z116" i="19"/>
  <c r="AE116" i="19"/>
  <c r="N116" i="19"/>
  <c r="AK116" i="19"/>
  <c r="AH116" i="19"/>
  <c r="AP169" i="19"/>
  <c r="Z169" i="19" s="1"/>
  <c r="AI169" i="19"/>
  <c r="AC169" i="19"/>
  <c r="AJ169" i="19"/>
  <c r="M169" i="19"/>
  <c r="Q169" i="19"/>
  <c r="AN169" i="19"/>
  <c r="S169" i="19"/>
  <c r="U169" i="19"/>
  <c r="P169" i="19"/>
  <c r="AO169" i="19"/>
  <c r="O169" i="19"/>
  <c r="R169" i="19"/>
  <c r="N169" i="19"/>
  <c r="T169" i="19"/>
  <c r="P117" i="19"/>
  <c r="S117" i="19"/>
  <c r="N117" i="19"/>
  <c r="U117" i="19"/>
  <c r="R117" i="19"/>
  <c r="O117" i="19"/>
  <c r="M117" i="19"/>
  <c r="AP117" i="19"/>
  <c r="AD117" i="19" s="1"/>
  <c r="Q117" i="19"/>
  <c r="X117" i="19"/>
  <c r="T117" i="19"/>
  <c r="AI117" i="19"/>
  <c r="T51" i="21"/>
  <c r="O51" i="21"/>
  <c r="Y51" i="21"/>
  <c r="Q51" i="21"/>
  <c r="AF51" i="21"/>
  <c r="S51" i="21"/>
  <c r="P51" i="21"/>
  <c r="U51" i="21"/>
  <c r="AN51" i="21"/>
  <c r="M51" i="21"/>
  <c r="AG51" i="21"/>
  <c r="N51" i="21"/>
  <c r="R51" i="21"/>
  <c r="AP51" i="21"/>
  <c r="Z51" i="21" s="1"/>
  <c r="AE51" i="21"/>
  <c r="T42" i="21"/>
  <c r="AP42" i="21"/>
  <c r="AF42" i="21" s="1"/>
  <c r="Q42" i="21"/>
  <c r="AI42" i="21"/>
  <c r="P42" i="21"/>
  <c r="N42" i="21"/>
  <c r="AC42" i="21"/>
  <c r="R42" i="21"/>
  <c r="M42" i="21"/>
  <c r="Z42" i="21"/>
  <c r="O42" i="21"/>
  <c r="AA42" i="21"/>
  <c r="S42" i="21"/>
  <c r="AJ42" i="21"/>
  <c r="U42" i="21"/>
  <c r="O153" i="19"/>
  <c r="AP153" i="19"/>
  <c r="S153" i="19"/>
  <c r="N153" i="19"/>
  <c r="M153" i="19"/>
  <c r="AF153" i="19"/>
  <c r="AK153" i="19"/>
  <c r="AH153" i="19"/>
  <c r="AI153" i="19"/>
  <c r="P153" i="19"/>
  <c r="T153" i="19"/>
  <c r="R153" i="19"/>
  <c r="AM153" i="19"/>
  <c r="AA153" i="19"/>
  <c r="AO153" i="19"/>
  <c r="U153" i="19"/>
  <c r="AN153" i="19"/>
  <c r="W153" i="19"/>
  <c r="AG153" i="19"/>
  <c r="AJ153" i="19"/>
  <c r="Q153" i="19"/>
  <c r="AC153" i="19"/>
  <c r="AL153" i="19"/>
  <c r="Y153" i="19"/>
  <c r="X153" i="19"/>
  <c r="AB153" i="19"/>
  <c r="AE153" i="19"/>
  <c r="Z153" i="19"/>
  <c r="AD153" i="19"/>
  <c r="AP76" i="19"/>
  <c r="AK76" i="19" s="1"/>
  <c r="AL76" i="19"/>
  <c r="AF76" i="19"/>
  <c r="AB76" i="19"/>
  <c r="AE76" i="19"/>
  <c r="AJ76" i="19"/>
  <c r="AO76" i="19"/>
  <c r="AM76" i="19"/>
  <c r="W76" i="19"/>
  <c r="X76" i="19"/>
  <c r="Z76" i="19"/>
  <c r="M76" i="19"/>
  <c r="AG76" i="19"/>
  <c r="AN76" i="19"/>
  <c r="AC76" i="19"/>
  <c r="P76" i="19"/>
  <c r="R76" i="19"/>
  <c r="T76" i="19"/>
  <c r="U76" i="19"/>
  <c r="S76" i="19"/>
  <c r="Q76" i="19"/>
  <c r="O76" i="19"/>
  <c r="N76" i="19"/>
  <c r="P118" i="19"/>
  <c r="AC118" i="19"/>
  <c r="M118" i="19"/>
  <c r="W118" i="19"/>
  <c r="U118" i="19"/>
  <c r="Q118" i="19"/>
  <c r="T118" i="19"/>
  <c r="N118" i="19"/>
  <c r="AP118" i="19"/>
  <c r="AE118" i="19" s="1"/>
  <c r="S118" i="19"/>
  <c r="R118" i="19"/>
  <c r="AN118" i="19"/>
  <c r="AL118" i="19"/>
  <c r="X118" i="19"/>
  <c r="O118" i="19"/>
  <c r="Y118" i="19"/>
  <c r="AM118" i="19"/>
  <c r="AA118" i="19"/>
  <c r="AF118" i="19"/>
  <c r="AB118" i="19"/>
  <c r="AI118" i="19"/>
  <c r="U62" i="19"/>
  <c r="O62" i="19"/>
  <c r="AB62" i="19"/>
  <c r="AF62" i="19"/>
  <c r="AG62" i="19"/>
  <c r="S62" i="19"/>
  <c r="M62" i="19"/>
  <c r="AL62" i="19"/>
  <c r="AI62" i="19"/>
  <c r="AE62" i="19"/>
  <c r="T62" i="19"/>
  <c r="Q62" i="19"/>
  <c r="R62" i="19"/>
  <c r="AO62" i="19"/>
  <c r="X62" i="19"/>
  <c r="AJ62" i="19"/>
  <c r="AP62" i="19"/>
  <c r="W62" i="19" s="1"/>
  <c r="Y62" i="19"/>
  <c r="AC62" i="19"/>
  <c r="AM62" i="19"/>
  <c r="AN62" i="19"/>
  <c r="N62" i="19"/>
  <c r="AD62" i="19"/>
  <c r="Z62" i="19"/>
  <c r="AH62" i="19"/>
  <c r="P62" i="19"/>
  <c r="AK62" i="19"/>
  <c r="Q66" i="19"/>
  <c r="N66" i="19"/>
  <c r="P66" i="19"/>
  <c r="T66" i="19"/>
  <c r="U66" i="19"/>
  <c r="R66" i="19"/>
  <c r="AP66" i="19"/>
  <c r="AB66" i="19" s="1"/>
  <c r="M66" i="19"/>
  <c r="AE66" i="19"/>
  <c r="O66" i="19"/>
  <c r="S66" i="19"/>
  <c r="W66" i="19"/>
  <c r="U161" i="19"/>
  <c r="S161" i="19"/>
  <c r="P161" i="19"/>
  <c r="T161" i="19"/>
  <c r="M161" i="19"/>
  <c r="AI161" i="19"/>
  <c r="AK161" i="19"/>
  <c r="AP161" i="19"/>
  <c r="AE161" i="19" s="1"/>
  <c r="O161" i="19"/>
  <c r="R161" i="19"/>
  <c r="AD161" i="19"/>
  <c r="AJ161" i="19"/>
  <c r="AG161" i="19"/>
  <c r="Q161" i="19"/>
  <c r="W161" i="19"/>
  <c r="AH161" i="19"/>
  <c r="AF161" i="19"/>
  <c r="AC161" i="19"/>
  <c r="N161" i="19"/>
  <c r="AN161" i="19"/>
  <c r="AB161" i="19"/>
  <c r="AL161" i="19"/>
  <c r="X161" i="19"/>
  <c r="AP163" i="19"/>
  <c r="X163" i="19" s="1"/>
  <c r="O163" i="19"/>
  <c r="Y163" i="19"/>
  <c r="AI163" i="19"/>
  <c r="AJ163" i="19"/>
  <c r="AE163" i="19"/>
  <c r="AK163" i="19"/>
  <c r="AD163" i="19"/>
  <c r="T163" i="19"/>
  <c r="P163" i="19"/>
  <c r="AH163" i="19"/>
  <c r="AC163" i="19"/>
  <c r="AN163" i="19"/>
  <c r="Q163" i="19"/>
  <c r="R163" i="19"/>
  <c r="Z163" i="19"/>
  <c r="AA163" i="19"/>
  <c r="AG163" i="19"/>
  <c r="AB163" i="19"/>
  <c r="W163" i="19"/>
  <c r="N163" i="19"/>
  <c r="M163" i="19"/>
  <c r="S163" i="19"/>
  <c r="U163" i="19"/>
  <c r="AO163" i="19"/>
  <c r="AP28" i="21"/>
  <c r="AI28" i="21" s="1"/>
  <c r="AK28" i="21"/>
  <c r="P28" i="21"/>
  <c r="O28" i="21"/>
  <c r="Q28" i="21"/>
  <c r="U28" i="21"/>
  <c r="R28" i="21"/>
  <c r="M28" i="21"/>
  <c r="Y28" i="21"/>
  <c r="AF28" i="21"/>
  <c r="AC28" i="21"/>
  <c r="S28" i="21"/>
  <c r="X28" i="21"/>
  <c r="AJ28" i="21"/>
  <c r="AE28" i="21"/>
  <c r="AL28" i="21"/>
  <c r="N28" i="21"/>
  <c r="AD28" i="21"/>
  <c r="T28" i="21"/>
  <c r="AM28" i="21"/>
  <c r="Z147" i="19"/>
  <c r="AP147" i="19"/>
  <c r="Y147" i="19"/>
  <c r="AK147" i="19"/>
  <c r="AA147" i="19"/>
  <c r="AC147" i="19"/>
  <c r="W147" i="19"/>
  <c r="AH147" i="19"/>
  <c r="AJ147" i="19"/>
  <c r="T147" i="19"/>
  <c r="X147" i="19"/>
  <c r="R147" i="19"/>
  <c r="U147" i="19"/>
  <c r="Q147" i="19"/>
  <c r="O147" i="19"/>
  <c r="AI147" i="19"/>
  <c r="P147" i="19"/>
  <c r="AM147" i="19"/>
  <c r="AO147" i="19"/>
  <c r="S147" i="19"/>
  <c r="M147" i="19"/>
  <c r="N147" i="19"/>
  <c r="AB147" i="19"/>
  <c r="AN147" i="19"/>
  <c r="AL147" i="19"/>
  <c r="AE147" i="19"/>
  <c r="AF147" i="19"/>
  <c r="AD147" i="19"/>
  <c r="AG147" i="19"/>
  <c r="U129" i="19"/>
  <c r="R129" i="19"/>
  <c r="X129" i="19"/>
  <c r="P129" i="19"/>
  <c r="S129" i="19"/>
  <c r="N129" i="19"/>
  <c r="T129" i="19"/>
  <c r="AO129" i="19"/>
  <c r="Q129" i="19"/>
  <c r="M129" i="19"/>
  <c r="Y129" i="19"/>
  <c r="AI129" i="19"/>
  <c r="AP129" i="19"/>
  <c r="AC129" i="19" s="1"/>
  <c r="O129" i="19"/>
  <c r="AP88" i="19"/>
  <c r="AA88" i="19" s="1"/>
  <c r="N88" i="19"/>
  <c r="U88" i="19"/>
  <c r="T88" i="19"/>
  <c r="S88" i="19"/>
  <c r="R88" i="19"/>
  <c r="O88" i="19"/>
  <c r="AO88" i="19"/>
  <c r="AK88" i="19"/>
  <c r="AF88" i="19"/>
  <c r="P88" i="19"/>
  <c r="AH88" i="19"/>
  <c r="AM88" i="19"/>
  <c r="AB88" i="19"/>
  <c r="X88" i="19"/>
  <c r="Z88" i="19"/>
  <c r="M88" i="19"/>
  <c r="AD88" i="19"/>
  <c r="W88" i="19"/>
  <c r="Q88" i="19"/>
  <c r="AG88" i="19"/>
  <c r="Y88" i="19"/>
  <c r="AN88" i="19"/>
  <c r="AE88" i="19"/>
  <c r="R16" i="21"/>
  <c r="N16" i="21"/>
  <c r="O16" i="21"/>
  <c r="X16" i="21"/>
  <c r="AL16" i="21"/>
  <c r="AF16" i="21"/>
  <c r="P16" i="21"/>
  <c r="M16" i="21"/>
  <c r="AE16" i="21"/>
  <c r="Y16" i="21"/>
  <c r="AP16" i="21"/>
  <c r="AA16" i="21" s="1"/>
  <c r="T16" i="21"/>
  <c r="AO16" i="21"/>
  <c r="AB16" i="21"/>
  <c r="Q16" i="21"/>
  <c r="U16" i="21"/>
  <c r="AC16" i="21"/>
  <c r="AK16" i="21"/>
  <c r="S16" i="21"/>
  <c r="AM16" i="21"/>
  <c r="W16" i="21"/>
  <c r="Z104" i="19"/>
  <c r="O104" i="19"/>
  <c r="P104" i="19"/>
  <c r="R104" i="19"/>
  <c r="U104" i="19"/>
  <c r="S104" i="19"/>
  <c r="AF104" i="19"/>
  <c r="AO104" i="19"/>
  <c r="T104" i="19"/>
  <c r="N104" i="19"/>
  <c r="M104" i="19"/>
  <c r="Q104" i="19"/>
  <c r="AE104" i="19"/>
  <c r="AH104" i="19"/>
  <c r="AP104" i="19"/>
  <c r="W104" i="19" s="1"/>
  <c r="AK104" i="19"/>
  <c r="AJ104" i="19"/>
  <c r="AG104" i="19"/>
  <c r="AD104" i="19"/>
  <c r="AM104" i="19"/>
  <c r="AI104" i="19"/>
  <c r="AC104" i="19"/>
  <c r="AB104" i="19"/>
  <c r="Z26" i="21"/>
  <c r="AM26" i="21"/>
  <c r="AD26" i="21"/>
  <c r="AH26" i="21"/>
  <c r="X26" i="21"/>
  <c r="AG26" i="21"/>
  <c r="AP26" i="21"/>
  <c r="AE26" i="21" s="1"/>
  <c r="AN26" i="21"/>
  <c r="AL26" i="21"/>
  <c r="AB26" i="21"/>
  <c r="AC26" i="21"/>
  <c r="AJ26" i="21"/>
  <c r="Y26" i="21"/>
  <c r="AI26" i="21"/>
  <c r="AF26" i="21"/>
  <c r="AA26" i="21"/>
  <c r="AO26" i="21"/>
  <c r="AK26" i="21"/>
  <c r="O50" i="21"/>
  <c r="U50" i="21"/>
  <c r="AH50" i="21"/>
  <c r="AP50" i="21"/>
  <c r="AG50" i="21" s="1"/>
  <c r="R50" i="21"/>
  <c r="P50" i="21"/>
  <c r="M50" i="21"/>
  <c r="AK50" i="21"/>
  <c r="S50" i="21"/>
  <c r="Q50" i="21"/>
  <c r="N50" i="21"/>
  <c r="AD50" i="21"/>
  <c r="T50" i="21"/>
  <c r="AB50" i="21"/>
  <c r="AA50" i="21"/>
  <c r="AJ50" i="21"/>
  <c r="S61" i="19"/>
  <c r="T61" i="19"/>
  <c r="O61" i="19"/>
  <c r="X61" i="19"/>
  <c r="P61" i="19"/>
  <c r="AD61" i="19"/>
  <c r="M61" i="19"/>
  <c r="AP61" i="19"/>
  <c r="AI61" i="19" s="1"/>
  <c r="U61" i="19"/>
  <c r="AO61" i="19"/>
  <c r="N61" i="19"/>
  <c r="AH61" i="19"/>
  <c r="Q61" i="19"/>
  <c r="Z61" i="19"/>
  <c r="R61" i="19"/>
  <c r="AP59" i="19"/>
  <c r="Z59" i="19" s="1"/>
  <c r="AA59" i="19"/>
  <c r="AJ59" i="19"/>
  <c r="AG59" i="19"/>
  <c r="AC59" i="19"/>
  <c r="AN59" i="19"/>
  <c r="AK59" i="19"/>
  <c r="AB59" i="19"/>
  <c r="AM59" i="19"/>
  <c r="AE59" i="19"/>
  <c r="M100" i="19"/>
  <c r="AP100" i="19"/>
  <c r="AO100" i="19" s="1"/>
  <c r="R100" i="19"/>
  <c r="AI100" i="19"/>
  <c r="S100" i="19"/>
  <c r="U100" i="19"/>
  <c r="O100" i="19"/>
  <c r="X100" i="19"/>
  <c r="P100" i="19"/>
  <c r="AF100" i="19"/>
  <c r="T100" i="19"/>
  <c r="AH100" i="19"/>
  <c r="Q100" i="19"/>
  <c r="N100" i="19"/>
  <c r="AA100" i="19"/>
  <c r="Q142" i="19"/>
  <c r="N142" i="19"/>
  <c r="T142" i="19"/>
  <c r="R142" i="19"/>
  <c r="P142" i="19"/>
  <c r="O142" i="19"/>
  <c r="M142" i="19"/>
  <c r="S142" i="19"/>
  <c r="AP142" i="19"/>
  <c r="AN142" i="19" s="1"/>
  <c r="AK142" i="19"/>
  <c r="U142" i="19"/>
  <c r="Y142" i="19"/>
  <c r="R146" i="19"/>
  <c r="U146" i="19"/>
  <c r="M146" i="19"/>
  <c r="Q146" i="19"/>
  <c r="S146" i="19"/>
  <c r="AE146" i="19"/>
  <c r="P146" i="19"/>
  <c r="AP146" i="19"/>
  <c r="AO146" i="19" s="1"/>
  <c r="AN146" i="19"/>
  <c r="AL146" i="19"/>
  <c r="AD146" i="19"/>
  <c r="X146" i="19"/>
  <c r="N146" i="19"/>
  <c r="AJ146" i="19"/>
  <c r="AG146" i="19"/>
  <c r="AI146" i="19"/>
  <c r="O146" i="19"/>
  <c r="T146" i="19"/>
  <c r="Q87" i="19"/>
  <c r="T87" i="19"/>
  <c r="N87" i="19"/>
  <c r="AP87" i="19"/>
  <c r="S87" i="19"/>
  <c r="U87" i="19"/>
  <c r="AE87" i="19"/>
  <c r="AJ87" i="19"/>
  <c r="AC87" i="19"/>
  <c r="W87" i="19"/>
  <c r="X87" i="19"/>
  <c r="M87" i="19"/>
  <c r="P87" i="19"/>
  <c r="AH87" i="19"/>
  <c r="AL87" i="19"/>
  <c r="AM87" i="19"/>
  <c r="AK87" i="19"/>
  <c r="AN87" i="19"/>
  <c r="AD87" i="19"/>
  <c r="AO87" i="19"/>
  <c r="O87" i="19"/>
  <c r="Z87" i="19"/>
  <c r="AA87" i="19"/>
  <c r="AG87" i="19"/>
  <c r="AF87" i="19"/>
  <c r="Y87" i="19"/>
  <c r="AI87" i="19"/>
  <c r="R87" i="19"/>
  <c r="AB87" i="19"/>
  <c r="AA74" i="19"/>
  <c r="AB74" i="19"/>
  <c r="U74" i="19"/>
  <c r="P74" i="19"/>
  <c r="AO74" i="19"/>
  <c r="AK74" i="19"/>
  <c r="AL74" i="19"/>
  <c r="Y74" i="19"/>
  <c r="AP74" i="19"/>
  <c r="AI74" i="19" s="1"/>
  <c r="Q74" i="19"/>
  <c r="AM74" i="19"/>
  <c r="Z74" i="19"/>
  <c r="W74" i="19"/>
  <c r="T74" i="19"/>
  <c r="AF74" i="19"/>
  <c r="X74" i="19"/>
  <c r="AN74" i="19"/>
  <c r="AG74" i="19"/>
  <c r="O74" i="19"/>
  <c r="AE74" i="19"/>
  <c r="S74" i="19"/>
  <c r="AC74" i="19"/>
  <c r="AH74" i="19"/>
  <c r="AJ74" i="19"/>
  <c r="N74" i="19"/>
  <c r="M74" i="19"/>
  <c r="R74" i="19"/>
  <c r="T93" i="19"/>
  <c r="U93" i="19"/>
  <c r="Q93" i="19"/>
  <c r="O93" i="19"/>
  <c r="R93" i="19"/>
  <c r="M93" i="19"/>
  <c r="AD93" i="19"/>
  <c r="P93" i="19"/>
  <c r="W93" i="19"/>
  <c r="AP93" i="19"/>
  <c r="AI93" i="19" s="1"/>
  <c r="AO93" i="19"/>
  <c r="S93" i="19"/>
  <c r="N93" i="19"/>
  <c r="AE93" i="19"/>
  <c r="AC93" i="19"/>
  <c r="AG93" i="19"/>
  <c r="R2" i="21"/>
  <c r="U2" i="21"/>
  <c r="Q2" i="21"/>
  <c r="T2" i="21"/>
  <c r="AP2" i="21"/>
  <c r="N2" i="21"/>
  <c r="M2" i="21"/>
  <c r="AK2" i="21"/>
  <c r="AF2" i="21"/>
  <c r="AA2" i="21"/>
  <c r="Z2" i="21"/>
  <c r="AE2" i="21"/>
  <c r="S2" i="21"/>
  <c r="AN2" i="21"/>
  <c r="X2" i="21"/>
  <c r="AC2" i="21"/>
  <c r="O2" i="21"/>
  <c r="AI2" i="21"/>
  <c r="Y2" i="21"/>
  <c r="AH2" i="21"/>
  <c r="P2" i="21"/>
  <c r="AM2" i="21"/>
  <c r="AL2" i="21"/>
  <c r="AJ2" i="21"/>
  <c r="AG2" i="21"/>
  <c r="AB2" i="21"/>
  <c r="AD2" i="21"/>
  <c r="W2" i="21"/>
  <c r="AO2" i="21"/>
  <c r="Q96" i="19"/>
  <c r="R96" i="19"/>
  <c r="U96" i="19"/>
  <c r="X96" i="19"/>
  <c r="AE96" i="19"/>
  <c r="N96" i="19"/>
  <c r="M96" i="19"/>
  <c r="S96" i="19"/>
  <c r="O96" i="19"/>
  <c r="AP96" i="19"/>
  <c r="AB96" i="19" s="1"/>
  <c r="AM96" i="19"/>
  <c r="AA96" i="19"/>
  <c r="P96" i="19"/>
  <c r="AH96" i="19"/>
  <c r="Y96" i="19"/>
  <c r="AO96" i="19"/>
  <c r="T96" i="19"/>
  <c r="AG96" i="19"/>
  <c r="AF96" i="19"/>
  <c r="AK96" i="19"/>
  <c r="W96" i="19"/>
  <c r="Z96" i="19"/>
  <c r="AP112" i="19"/>
  <c r="W112" i="19" s="1"/>
  <c r="AD112" i="19"/>
  <c r="Z112" i="19"/>
  <c r="AC112" i="19"/>
  <c r="AE112" i="19"/>
  <c r="O112" i="19"/>
  <c r="N112" i="19"/>
  <c r="S112" i="19"/>
  <c r="U112" i="19"/>
  <c r="M112" i="19"/>
  <c r="R112" i="19"/>
  <c r="Q112" i="19"/>
  <c r="P112" i="19"/>
  <c r="T112" i="19"/>
  <c r="U21" i="21"/>
  <c r="N21" i="21"/>
  <c r="O21" i="21"/>
  <c r="AP21" i="21"/>
  <c r="AH21" i="21" s="1"/>
  <c r="T21" i="21"/>
  <c r="S21" i="21"/>
  <c r="Q21" i="21"/>
  <c r="P21" i="21"/>
  <c r="AB21" i="21"/>
  <c r="AC21" i="21"/>
  <c r="R21" i="21"/>
  <c r="M21" i="21"/>
  <c r="AE21" i="21"/>
  <c r="O81" i="19"/>
  <c r="N81" i="19"/>
  <c r="AP81" i="19"/>
  <c r="Y81" i="19" s="1"/>
  <c r="Q81" i="19"/>
  <c r="S81" i="19"/>
  <c r="AK81" i="19"/>
  <c r="AJ81" i="19"/>
  <c r="T81" i="19"/>
  <c r="R81" i="19"/>
  <c r="AL81" i="19"/>
  <c r="P81" i="19"/>
  <c r="U81" i="19"/>
  <c r="AA81" i="19"/>
  <c r="X81" i="19"/>
  <c r="AB81" i="19"/>
  <c r="AC81" i="19"/>
  <c r="W81" i="19"/>
  <c r="AN81" i="19"/>
  <c r="M81" i="19"/>
  <c r="AD81" i="19"/>
  <c r="AF81" i="19"/>
  <c r="T110" i="19"/>
  <c r="S110" i="19"/>
  <c r="P110" i="19"/>
  <c r="N110" i="19"/>
  <c r="M110" i="19"/>
  <c r="O110" i="19"/>
  <c r="Q110" i="19"/>
  <c r="R110" i="19"/>
  <c r="AP110" i="19"/>
  <c r="AG110" i="19" s="1"/>
  <c r="U110" i="19"/>
  <c r="P157" i="19"/>
  <c r="T157" i="19"/>
  <c r="O157" i="19"/>
  <c r="U157" i="19"/>
  <c r="R157" i="19"/>
  <c r="M157" i="19"/>
  <c r="S157" i="19"/>
  <c r="Q157" i="19"/>
  <c r="N157" i="19"/>
  <c r="AE157" i="19"/>
  <c r="AF157" i="19"/>
  <c r="AH157" i="19"/>
  <c r="AB157" i="19"/>
  <c r="AN157" i="19"/>
  <c r="AO157" i="19"/>
  <c r="AP157" i="19"/>
  <c r="W157" i="19" s="1"/>
  <c r="Y157" i="19"/>
  <c r="AD157" i="19"/>
  <c r="AL157" i="19"/>
  <c r="AA157" i="19"/>
  <c r="T97" i="19"/>
  <c r="U97" i="19"/>
  <c r="R97" i="19"/>
  <c r="N97" i="19"/>
  <c r="AP97" i="19"/>
  <c r="AG97" i="19" s="1"/>
  <c r="O97" i="19"/>
  <c r="AF97" i="19"/>
  <c r="P97" i="19"/>
  <c r="S97" i="19"/>
  <c r="AE97" i="19"/>
  <c r="Y97" i="19"/>
  <c r="M97" i="19"/>
  <c r="AA97" i="19"/>
  <c r="Q97" i="19"/>
  <c r="AH97" i="19"/>
  <c r="AP46" i="21"/>
  <c r="R46" i="21"/>
  <c r="U46" i="21"/>
  <c r="M46" i="21"/>
  <c r="W46" i="21"/>
  <c r="Q46" i="21"/>
  <c r="P46" i="21"/>
  <c r="T46" i="21"/>
  <c r="AN46" i="21"/>
  <c r="AG46" i="21"/>
  <c r="AE46" i="21"/>
  <c r="AF46" i="21"/>
  <c r="Y46" i="21"/>
  <c r="O46" i="21"/>
  <c r="AC46" i="21"/>
  <c r="AI46" i="21"/>
  <c r="AA46" i="21"/>
  <c r="S46" i="21"/>
  <c r="AM46" i="21"/>
  <c r="AJ46" i="21"/>
  <c r="AO46" i="21"/>
  <c r="X46" i="21"/>
  <c r="AH46" i="21"/>
  <c r="N46" i="21"/>
  <c r="AL46" i="21"/>
  <c r="AK46" i="21"/>
  <c r="AD46" i="21"/>
  <c r="AB46" i="21"/>
  <c r="Z46" i="21"/>
  <c r="P60" i="19"/>
  <c r="AP60" i="19"/>
  <c r="AB60" i="19" s="1"/>
  <c r="U60" i="19"/>
  <c r="AO60" i="19"/>
  <c r="N60" i="19"/>
  <c r="S60" i="19"/>
  <c r="W60" i="19"/>
  <c r="AC60" i="19"/>
  <c r="O60" i="19"/>
  <c r="T60" i="19"/>
  <c r="M60" i="19"/>
  <c r="AJ60" i="19"/>
  <c r="AG60" i="19"/>
  <c r="AN60" i="19"/>
  <c r="R60" i="19"/>
  <c r="AL60" i="19"/>
  <c r="AE60" i="19"/>
  <c r="Q60" i="19"/>
  <c r="AP83" i="19"/>
  <c r="AD83" i="19" s="1"/>
  <c r="R83" i="19"/>
  <c r="M83" i="19"/>
  <c r="AC83" i="19"/>
  <c r="AA83" i="19"/>
  <c r="O83" i="19"/>
  <c r="T83" i="19"/>
  <c r="P83" i="19"/>
  <c r="AF83" i="19"/>
  <c r="AI83" i="19"/>
  <c r="U83" i="19"/>
  <c r="AG83" i="19"/>
  <c r="AN83" i="19"/>
  <c r="Q83" i="19"/>
  <c r="AH83" i="19"/>
  <c r="AE83" i="19"/>
  <c r="S83" i="19"/>
  <c r="N83" i="19"/>
  <c r="AM83" i="19"/>
  <c r="Q67" i="19"/>
  <c r="S67" i="19"/>
  <c r="AP67" i="19"/>
  <c r="X67" i="19" s="1"/>
  <c r="T67" i="19"/>
  <c r="M67" i="19"/>
  <c r="AL67" i="19"/>
  <c r="AA67" i="19"/>
  <c r="R67" i="19"/>
  <c r="U67" i="19"/>
  <c r="N67" i="19"/>
  <c r="AB67" i="19"/>
  <c r="W67" i="19"/>
  <c r="AG67" i="19"/>
  <c r="O67" i="19"/>
  <c r="AF67" i="19"/>
  <c r="AI67" i="19"/>
  <c r="P67" i="19"/>
  <c r="AH67" i="19"/>
  <c r="AE67" i="19"/>
  <c r="Y67" i="19"/>
  <c r="AM67" i="19"/>
  <c r="AC67" i="19"/>
  <c r="P149" i="19"/>
  <c r="O149" i="19"/>
  <c r="M149" i="19"/>
  <c r="S149" i="19"/>
  <c r="T149" i="19"/>
  <c r="N149" i="19"/>
  <c r="AP149" i="19"/>
  <c r="AC149" i="19" s="1"/>
  <c r="U149" i="19"/>
  <c r="Q149" i="19"/>
  <c r="R149" i="19"/>
  <c r="AP53" i="19"/>
  <c r="Y53" i="19" s="1"/>
  <c r="R53" i="19"/>
  <c r="T53" i="19"/>
  <c r="AK53" i="19"/>
  <c r="W53" i="19"/>
  <c r="Q53" i="19"/>
  <c r="AG53" i="19"/>
  <c r="AF53" i="19"/>
  <c r="AD53" i="19"/>
  <c r="U53" i="19"/>
  <c r="AL53" i="19"/>
  <c r="AB53" i="19"/>
  <c r="AJ53" i="19"/>
  <c r="AI53" i="19"/>
  <c r="Z53" i="19"/>
  <c r="O53" i="19"/>
  <c r="AN53" i="19"/>
  <c r="AA53" i="19"/>
  <c r="AC53" i="19"/>
  <c r="P53" i="19"/>
  <c r="S53" i="19"/>
  <c r="M53" i="19"/>
  <c r="N53" i="19"/>
  <c r="AP135" i="19"/>
  <c r="AI135" i="19" s="1"/>
  <c r="Q135" i="19"/>
  <c r="M135" i="19"/>
  <c r="R135" i="19"/>
  <c r="T135" i="19"/>
  <c r="N135" i="19"/>
  <c r="S135" i="19"/>
  <c r="X135" i="19"/>
  <c r="AB135" i="19"/>
  <c r="P135" i="19"/>
  <c r="O135" i="19"/>
  <c r="AN135" i="19"/>
  <c r="U135" i="19"/>
  <c r="W135" i="19"/>
  <c r="AK135" i="19"/>
  <c r="AF135" i="19"/>
  <c r="AH135" i="19"/>
  <c r="AO135" i="19"/>
  <c r="Y135" i="19"/>
  <c r="AP68" i="19"/>
  <c r="AD68" i="19" s="1"/>
  <c r="M68" i="19"/>
  <c r="N68" i="19"/>
  <c r="Q68" i="19"/>
  <c r="T68" i="19"/>
  <c r="S68" i="19"/>
  <c r="U68" i="19"/>
  <c r="O68" i="19"/>
  <c r="X68" i="19"/>
  <c r="AO68" i="19"/>
  <c r="P68" i="19"/>
  <c r="W68" i="19"/>
  <c r="R68" i="19"/>
  <c r="Y68" i="19"/>
  <c r="AP55" i="19"/>
  <c r="AB55" i="19"/>
  <c r="AE55" i="19"/>
  <c r="AC55" i="19"/>
  <c r="AK55" i="19"/>
  <c r="AM55" i="19"/>
  <c r="AJ55" i="19"/>
  <c r="AG55" i="19"/>
  <c r="AO55" i="19"/>
  <c r="Y55" i="19"/>
  <c r="AA55" i="19"/>
  <c r="AL55" i="19"/>
  <c r="AF55" i="19"/>
  <c r="X55" i="19"/>
  <c r="AH55" i="19"/>
  <c r="AI55" i="19"/>
  <c r="W55" i="19"/>
  <c r="Z55" i="19"/>
  <c r="AN55" i="19"/>
  <c r="AD55" i="19"/>
  <c r="AP152" i="19"/>
  <c r="R152" i="19"/>
  <c r="U152" i="19"/>
  <c r="O152" i="19"/>
  <c r="P152" i="19"/>
  <c r="M152" i="19"/>
  <c r="Z152" i="19"/>
  <c r="AK152" i="19"/>
  <c r="AH152" i="19"/>
  <c r="AM152" i="19"/>
  <c r="AC152" i="19"/>
  <c r="Q152" i="19"/>
  <c r="T152" i="19"/>
  <c r="AN152" i="19"/>
  <c r="AB152" i="19"/>
  <c r="AJ152" i="19"/>
  <c r="AG152" i="19"/>
  <c r="AE152" i="19"/>
  <c r="Y152" i="19"/>
  <c r="AF152" i="19"/>
  <c r="S152" i="19"/>
  <c r="AA152" i="19"/>
  <c r="W152" i="19"/>
  <c r="AI152" i="19"/>
  <c r="N152" i="19"/>
  <c r="AO152" i="19"/>
  <c r="AL152" i="19"/>
  <c r="AD152" i="19"/>
  <c r="X152" i="19"/>
  <c r="U30" i="21"/>
  <c r="T30" i="21"/>
  <c r="Q30" i="21"/>
  <c r="P30" i="21"/>
  <c r="S30" i="21"/>
  <c r="N30" i="21"/>
  <c r="Y30" i="21"/>
  <c r="O30" i="21"/>
  <c r="AK30" i="21"/>
  <c r="M30" i="21"/>
  <c r="R30" i="21"/>
  <c r="AF30" i="21"/>
  <c r="AP30" i="21"/>
  <c r="AB30" i="21" s="1"/>
  <c r="AD30" i="21"/>
  <c r="O36" i="21"/>
  <c r="T36" i="21"/>
  <c r="N36" i="21"/>
  <c r="U36" i="21"/>
  <c r="AP36" i="21"/>
  <c r="AK36" i="21" s="1"/>
  <c r="Q36" i="21"/>
  <c r="M36" i="21"/>
  <c r="R36" i="21"/>
  <c r="AJ36" i="21"/>
  <c r="S36" i="21"/>
  <c r="AD36" i="21"/>
  <c r="P36" i="21"/>
  <c r="O141" i="19"/>
  <c r="Q141" i="19"/>
  <c r="R141" i="19"/>
  <c r="M141" i="19"/>
  <c r="AP141" i="19"/>
  <c r="AM141" i="19" s="1"/>
  <c r="P141" i="19"/>
  <c r="T141" i="19"/>
  <c r="N141" i="19"/>
  <c r="AI141" i="19"/>
  <c r="AJ141" i="19"/>
  <c r="S141" i="19"/>
  <c r="AO141" i="19"/>
  <c r="U141" i="19"/>
  <c r="AB141" i="19"/>
  <c r="S101" i="19"/>
  <c r="T101" i="19"/>
  <c r="X101" i="19"/>
  <c r="AJ101" i="19"/>
  <c r="AE101" i="19"/>
  <c r="AD101" i="19"/>
  <c r="M101" i="19"/>
  <c r="P101" i="19"/>
  <c r="R101" i="19"/>
  <c r="N101" i="19"/>
  <c r="AA101" i="19"/>
  <c r="AB101" i="19"/>
  <c r="AH101" i="19"/>
  <c r="O101" i="19"/>
  <c r="Q101" i="19"/>
  <c r="AM101" i="19"/>
  <c r="W101" i="19"/>
  <c r="Z101" i="19"/>
  <c r="AP101" i="19"/>
  <c r="AC101" i="19" s="1"/>
  <c r="AI101" i="19"/>
  <c r="AN101" i="19"/>
  <c r="AL101" i="19"/>
  <c r="Y101" i="19"/>
  <c r="AG101" i="19"/>
  <c r="AO101" i="19"/>
  <c r="U101" i="19"/>
  <c r="AF101" i="19"/>
  <c r="S84" i="19"/>
  <c r="N84" i="19"/>
  <c r="R84" i="19"/>
  <c r="AK84" i="19"/>
  <c r="W84" i="19"/>
  <c r="O84" i="19"/>
  <c r="U84" i="19"/>
  <c r="T84" i="19"/>
  <c r="AD84" i="19"/>
  <c r="X84" i="19"/>
  <c r="P84" i="19"/>
  <c r="Y84" i="19"/>
  <c r="AB84" i="19"/>
  <c r="AP84" i="19"/>
  <c r="AM84" i="19" s="1"/>
  <c r="AA84" i="19"/>
  <c r="AC84" i="19"/>
  <c r="M84" i="19"/>
  <c r="AH84" i="19"/>
  <c r="Q84" i="19"/>
  <c r="AO84" i="19"/>
  <c r="R121" i="19"/>
  <c r="Q121" i="19"/>
  <c r="S121" i="19"/>
  <c r="U121" i="19"/>
  <c r="T121" i="19"/>
  <c r="P121" i="19"/>
  <c r="O121" i="19"/>
  <c r="AP121" i="19"/>
  <c r="AF121" i="19" s="1"/>
  <c r="AD121" i="19"/>
  <c r="N121" i="19"/>
  <c r="AL121" i="19"/>
  <c r="Z121" i="19"/>
  <c r="M121" i="19"/>
  <c r="AC121" i="19"/>
  <c r="W121" i="19"/>
  <c r="AG121" i="19"/>
  <c r="AO121" i="19"/>
  <c r="AE121" i="19"/>
  <c r="AP91" i="19"/>
  <c r="AE91" i="19" s="1"/>
  <c r="S91" i="19"/>
  <c r="O91" i="19"/>
  <c r="P91" i="19"/>
  <c r="AF91" i="19"/>
  <c r="M91" i="19"/>
  <c r="AN91" i="19"/>
  <c r="U91" i="19"/>
  <c r="AG91" i="19"/>
  <c r="AH91" i="19"/>
  <c r="T91" i="19"/>
  <c r="R91" i="19"/>
  <c r="Q91" i="19"/>
  <c r="N91" i="19"/>
  <c r="AP98" i="19"/>
  <c r="W98" i="19" s="1"/>
  <c r="Q98" i="19"/>
  <c r="U98" i="19"/>
  <c r="S98" i="19"/>
  <c r="T98" i="19"/>
  <c r="N98" i="19"/>
  <c r="P98" i="19"/>
  <c r="M98" i="19"/>
  <c r="R98" i="19"/>
  <c r="O98" i="19"/>
  <c r="AC98" i="19"/>
  <c r="AM98" i="19"/>
  <c r="AD98" i="19"/>
  <c r="AK98" i="19"/>
  <c r="Y98" i="19"/>
  <c r="AO98" i="19"/>
  <c r="Z98" i="19"/>
  <c r="AG98" i="19"/>
  <c r="AB98" i="19"/>
  <c r="AJ98" i="19"/>
  <c r="AF98" i="19"/>
  <c r="AN98" i="19"/>
  <c r="X98" i="19"/>
  <c r="AP71" i="19"/>
  <c r="AG71" i="19" s="1"/>
  <c r="AN71" i="19"/>
  <c r="R71" i="19"/>
  <c r="U71" i="19"/>
  <c r="P71" i="19"/>
  <c r="Q71" i="19"/>
  <c r="O71" i="19"/>
  <c r="T71" i="19"/>
  <c r="N71" i="19"/>
  <c r="AF71" i="19"/>
  <c r="AE71" i="19"/>
  <c r="Y71" i="19"/>
  <c r="X71" i="19"/>
  <c r="AM71" i="19"/>
  <c r="AO71" i="19"/>
  <c r="AB71" i="19"/>
  <c r="AA71" i="19"/>
  <c r="AC71" i="19"/>
  <c r="S71" i="19"/>
  <c r="AJ71" i="19"/>
  <c r="AK71" i="19"/>
  <c r="M71" i="19"/>
  <c r="AH71" i="19"/>
  <c r="AI71" i="19"/>
  <c r="AP138" i="19"/>
  <c r="Z138" i="19" s="1"/>
  <c r="AF138" i="19"/>
  <c r="T138" i="19"/>
  <c r="N138" i="19"/>
  <c r="M138" i="19"/>
  <c r="AA138" i="19"/>
  <c r="Q138" i="19"/>
  <c r="S138" i="19"/>
  <c r="P138" i="19"/>
  <c r="U138" i="19"/>
  <c r="AB138" i="19"/>
  <c r="AC138" i="19"/>
  <c r="R138" i="19"/>
  <c r="O138" i="19"/>
  <c r="AD138" i="19"/>
  <c r="AI138" i="19"/>
  <c r="AN138" i="19"/>
  <c r="W138" i="19"/>
  <c r="AH138" i="19"/>
  <c r="AP177" i="19"/>
  <c r="AC177" i="19" s="1"/>
  <c r="AB177" i="19"/>
  <c r="M177" i="19"/>
  <c r="S177" i="19"/>
  <c r="X177" i="19"/>
  <c r="AE177" i="19"/>
  <c r="T177" i="19"/>
  <c r="Q177" i="19"/>
  <c r="P177" i="19"/>
  <c r="R177" i="19"/>
  <c r="N177" i="19"/>
  <c r="U177" i="19"/>
  <c r="Z177" i="19"/>
  <c r="O177" i="19"/>
  <c r="AA177" i="19"/>
  <c r="W177" i="19"/>
  <c r="AP133" i="19"/>
  <c r="AE133" i="19" s="1"/>
  <c r="AB133" i="19"/>
  <c r="AJ133" i="19"/>
  <c r="AO133" i="19"/>
  <c r="AC133" i="19"/>
  <c r="AL133" i="19"/>
  <c r="X133" i="19"/>
  <c r="AH133" i="19"/>
  <c r="AN133" i="19"/>
  <c r="AM133" i="19"/>
  <c r="M59" i="19"/>
  <c r="N59" i="19"/>
  <c r="N47" i="21"/>
  <c r="M133" i="19"/>
  <c r="T133" i="19"/>
  <c r="P26" i="21"/>
  <c r="AP151" i="25"/>
  <c r="Z151" i="25" s="1"/>
  <c r="P151" i="25"/>
  <c r="U151" i="25"/>
  <c r="M151" i="25"/>
  <c r="R151" i="25"/>
  <c r="O151" i="25"/>
  <c r="N151" i="25"/>
  <c r="AI151" i="25"/>
  <c r="AB151" i="25"/>
  <c r="S151" i="25"/>
  <c r="AK151" i="25"/>
  <c r="X151" i="25"/>
  <c r="Q151" i="25"/>
  <c r="W151" i="25"/>
  <c r="AM151" i="25"/>
  <c r="AC151" i="25"/>
  <c r="T151" i="25"/>
  <c r="AN151" i="25"/>
  <c r="AL151" i="25"/>
  <c r="R11" i="25"/>
  <c r="U11" i="25"/>
  <c r="O11" i="25"/>
  <c r="AP11" i="25"/>
  <c r="AJ11" i="25" s="1"/>
  <c r="T11" i="25"/>
  <c r="S11" i="25"/>
  <c r="P11" i="25"/>
  <c r="N11" i="25"/>
  <c r="Q11" i="25"/>
  <c r="AF11" i="25"/>
  <c r="W11" i="25"/>
  <c r="X11" i="25"/>
  <c r="M11" i="25"/>
  <c r="AB11" i="25"/>
  <c r="O53" i="25"/>
  <c r="P53" i="25"/>
  <c r="R53" i="25"/>
  <c r="N53" i="25"/>
  <c r="T53" i="25"/>
  <c r="U53" i="25"/>
  <c r="S53" i="25"/>
  <c r="Q53" i="25"/>
  <c r="M53" i="25"/>
  <c r="AJ53" i="25"/>
  <c r="AK53" i="25"/>
  <c r="AP53" i="25"/>
  <c r="W53" i="25" s="1"/>
  <c r="AH53" i="25"/>
  <c r="AD53" i="25"/>
  <c r="AE53" i="25"/>
  <c r="AM53" i="25"/>
  <c r="Y53" i="25"/>
  <c r="AC53" i="25"/>
  <c r="AF53" i="25"/>
  <c r="AO53" i="25"/>
  <c r="X53" i="25"/>
  <c r="Z53" i="25"/>
  <c r="AN53" i="25"/>
  <c r="S56" i="25"/>
  <c r="P56" i="25"/>
  <c r="Q56" i="25"/>
  <c r="T56" i="25"/>
  <c r="N56" i="25"/>
  <c r="M56" i="25"/>
  <c r="R56" i="25"/>
  <c r="AF56" i="25"/>
  <c r="O56" i="25"/>
  <c r="AP56" i="25"/>
  <c r="Y56" i="25" s="1"/>
  <c r="AA56" i="25"/>
  <c r="U56" i="25"/>
  <c r="AE56" i="25"/>
  <c r="AB56" i="25"/>
  <c r="AG56" i="25"/>
  <c r="AL56" i="25"/>
  <c r="AM56" i="25"/>
  <c r="AP4" i="25"/>
  <c r="Z4" i="25" s="1"/>
  <c r="X4" i="25"/>
  <c r="AL4" i="25"/>
  <c r="AF4" i="25"/>
  <c r="AD4" i="25"/>
  <c r="W4" i="25"/>
  <c r="AB4" i="25"/>
  <c r="AK4" i="25"/>
  <c r="AA4" i="25"/>
  <c r="AH4" i="25"/>
  <c r="S65" i="25"/>
  <c r="T65" i="25"/>
  <c r="P65" i="25"/>
  <c r="O65" i="25"/>
  <c r="R65" i="25"/>
  <c r="U65" i="25"/>
  <c r="Q65" i="25"/>
  <c r="AL65" i="25"/>
  <c r="AP65" i="25"/>
  <c r="AN65" i="25" s="1"/>
  <c r="M65" i="25"/>
  <c r="AH65" i="25"/>
  <c r="N65" i="25"/>
  <c r="AI65" i="25"/>
  <c r="AM65" i="25"/>
  <c r="AJ65" i="25"/>
  <c r="AG65" i="25"/>
  <c r="X65" i="25"/>
  <c r="AP163" i="25"/>
  <c r="Y163" i="25" s="1"/>
  <c r="AG163" i="25"/>
  <c r="AN163" i="25"/>
  <c r="AL163" i="25"/>
  <c r="AJ163" i="25"/>
  <c r="AP102" i="25"/>
  <c r="AM102" i="25" s="1"/>
  <c r="AH102" i="25"/>
  <c r="AO102" i="25"/>
  <c r="AE102" i="25"/>
  <c r="U43" i="26"/>
  <c r="M43" i="26"/>
  <c r="P43" i="26"/>
  <c r="O43" i="26"/>
  <c r="N43" i="26"/>
  <c r="R43" i="26"/>
  <c r="T43" i="26"/>
  <c r="Q43" i="26"/>
  <c r="AP43" i="26"/>
  <c r="X43" i="26" s="1"/>
  <c r="AD43" i="26"/>
  <c r="AI43" i="26"/>
  <c r="S43" i="26"/>
  <c r="AK43" i="26"/>
  <c r="AP157" i="25"/>
  <c r="AC157" i="25"/>
  <c r="AI157" i="25"/>
  <c r="Y157" i="25"/>
  <c r="X157" i="25"/>
  <c r="AO157" i="25"/>
  <c r="AF157" i="25"/>
  <c r="AM157" i="25"/>
  <c r="AD157" i="25"/>
  <c r="AA157" i="25"/>
  <c r="AN157" i="25"/>
  <c r="AG157" i="25"/>
  <c r="AJ157" i="25"/>
  <c r="U157" i="25"/>
  <c r="AH157" i="25"/>
  <c r="Z157" i="25"/>
  <c r="AK157" i="25"/>
  <c r="P157" i="25"/>
  <c r="AB157" i="25"/>
  <c r="AL157" i="25"/>
  <c r="T157" i="25"/>
  <c r="AE157" i="25"/>
  <c r="W157" i="25"/>
  <c r="R157" i="25"/>
  <c r="O157" i="25"/>
  <c r="M157" i="25"/>
  <c r="S157" i="25"/>
  <c r="Q157" i="25"/>
  <c r="N157" i="25"/>
  <c r="S120" i="25"/>
  <c r="U120" i="25"/>
  <c r="M120" i="25"/>
  <c r="O120" i="25"/>
  <c r="P120" i="25"/>
  <c r="T120" i="25"/>
  <c r="Q120" i="25"/>
  <c r="AN120" i="25"/>
  <c r="X120" i="25"/>
  <c r="N120" i="25"/>
  <c r="AF120" i="25"/>
  <c r="AG120" i="25"/>
  <c r="AB120" i="25"/>
  <c r="AC120" i="25"/>
  <c r="R120" i="25"/>
  <c r="AE120" i="25"/>
  <c r="AA120" i="25"/>
  <c r="AI120" i="25"/>
  <c r="AJ120" i="25"/>
  <c r="AP120" i="25"/>
  <c r="AO120" i="25" s="1"/>
  <c r="U175" i="25"/>
  <c r="R175" i="25"/>
  <c r="AP175" i="25"/>
  <c r="AA175" i="25"/>
  <c r="T175" i="25"/>
  <c r="P175" i="25"/>
  <c r="S175" i="25"/>
  <c r="O175" i="25"/>
  <c r="M175" i="25"/>
  <c r="AH175" i="25"/>
  <c r="W175" i="25"/>
  <c r="AG175" i="25"/>
  <c r="AF175" i="25"/>
  <c r="N175" i="25"/>
  <c r="Q175" i="25"/>
  <c r="AE175" i="25"/>
  <c r="AI175" i="25"/>
  <c r="AN175" i="25"/>
  <c r="Y175" i="25"/>
  <c r="X175" i="25"/>
  <c r="Z175" i="25"/>
  <c r="AM175" i="25"/>
  <c r="AL175" i="25"/>
  <c r="AD175" i="25"/>
  <c r="AK175" i="25"/>
  <c r="AJ175" i="25"/>
  <c r="AC175" i="25"/>
  <c r="AB175" i="25"/>
  <c r="AO175" i="25"/>
  <c r="R111" i="25"/>
  <c r="O111" i="25"/>
  <c r="M111" i="25"/>
  <c r="N111" i="25"/>
  <c r="P111" i="25"/>
  <c r="Q111" i="25"/>
  <c r="U111" i="25"/>
  <c r="S111" i="25"/>
  <c r="AG111" i="25"/>
  <c r="AD111" i="25"/>
  <c r="T111" i="25"/>
  <c r="AM111" i="25"/>
  <c r="Y111" i="25"/>
  <c r="AC111" i="25"/>
  <c r="AP111" i="25"/>
  <c r="AB111" i="25" s="1"/>
  <c r="AJ111" i="25"/>
  <c r="AE111" i="25"/>
  <c r="X111" i="25"/>
  <c r="AO111" i="25"/>
  <c r="AF111" i="25"/>
  <c r="AP146" i="25"/>
  <c r="W146" i="25"/>
  <c r="AL146" i="25"/>
  <c r="AO146" i="25"/>
  <c r="X146" i="25"/>
  <c r="Y146" i="25"/>
  <c r="AC146" i="25"/>
  <c r="AF146" i="25"/>
  <c r="AJ146" i="25"/>
  <c r="AH146" i="25"/>
  <c r="AA146" i="25"/>
  <c r="AB146" i="25"/>
  <c r="Z146" i="25"/>
  <c r="AM146" i="25"/>
  <c r="AD146" i="25"/>
  <c r="AN146" i="25"/>
  <c r="AE146" i="25"/>
  <c r="AK146" i="25"/>
  <c r="AI146" i="25"/>
  <c r="AG146" i="25"/>
  <c r="AP45" i="25"/>
  <c r="Z45" i="25"/>
  <c r="AF45" i="25"/>
  <c r="AL45" i="25"/>
  <c r="AD45" i="25"/>
  <c r="AE45" i="25"/>
  <c r="X45" i="25"/>
  <c r="AO45" i="25"/>
  <c r="AC45" i="25"/>
  <c r="AK45" i="25"/>
  <c r="AM45" i="25"/>
  <c r="AG45" i="25"/>
  <c r="AA45" i="25"/>
  <c r="AB45" i="25"/>
  <c r="AJ45" i="25"/>
  <c r="AI45" i="25"/>
  <c r="W45" i="25"/>
  <c r="AH45" i="25"/>
  <c r="AN45" i="25"/>
  <c r="Y45" i="25"/>
  <c r="N23" i="25"/>
  <c r="P23" i="25"/>
  <c r="S23" i="25"/>
  <c r="O23" i="25"/>
  <c r="M23" i="25"/>
  <c r="Q23" i="25"/>
  <c r="U23" i="25"/>
  <c r="R23" i="25"/>
  <c r="AE23" i="25"/>
  <c r="AB23" i="25"/>
  <c r="AF23" i="25"/>
  <c r="AP23" i="25"/>
  <c r="AC23" i="25" s="1"/>
  <c r="AM23" i="25"/>
  <c r="AL23" i="25"/>
  <c r="AJ23" i="25"/>
  <c r="AI23" i="25"/>
  <c r="AK23" i="25"/>
  <c r="X23" i="25"/>
  <c r="W23" i="25"/>
  <c r="AG23" i="25"/>
  <c r="AN23" i="25"/>
  <c r="AH23" i="25"/>
  <c r="T23" i="25"/>
  <c r="AA23" i="25"/>
  <c r="Y23" i="25"/>
  <c r="AO23" i="25"/>
  <c r="AD23" i="25"/>
  <c r="Z23" i="25"/>
  <c r="AP55" i="25"/>
  <c r="Y55" i="25" s="1"/>
  <c r="U55" i="25"/>
  <c r="M55" i="25"/>
  <c r="P55" i="25"/>
  <c r="N55" i="25"/>
  <c r="R55" i="25"/>
  <c r="S55" i="25"/>
  <c r="T55" i="25"/>
  <c r="O55" i="25"/>
  <c r="Q55" i="25"/>
  <c r="AI55" i="25"/>
  <c r="Z55" i="25"/>
  <c r="AD55" i="25"/>
  <c r="AG55" i="25"/>
  <c r="AE55" i="25"/>
  <c r="AJ55" i="25"/>
  <c r="AO55" i="25"/>
  <c r="AC55" i="25"/>
  <c r="AH55" i="25"/>
  <c r="AN55" i="25"/>
  <c r="W55" i="25"/>
  <c r="AK55" i="25"/>
  <c r="AB55" i="25"/>
  <c r="AF55" i="25"/>
  <c r="AP171" i="26"/>
  <c r="Z171" i="26" s="1"/>
  <c r="Y171" i="26"/>
  <c r="AJ171" i="26"/>
  <c r="AM171" i="26"/>
  <c r="AC171" i="26"/>
  <c r="W171" i="26"/>
  <c r="AF171" i="26"/>
  <c r="AG171" i="26"/>
  <c r="AE171" i="26"/>
  <c r="AK171" i="26"/>
  <c r="N176" i="25"/>
  <c r="O176" i="25"/>
  <c r="U176" i="25"/>
  <c r="AP176" i="25"/>
  <c r="W176" i="25" s="1"/>
  <c r="M176" i="25"/>
  <c r="P176" i="25"/>
  <c r="Q176" i="25"/>
  <c r="R176" i="25"/>
  <c r="AL176" i="25"/>
  <c r="T176" i="25"/>
  <c r="AN176" i="25"/>
  <c r="AE176" i="25"/>
  <c r="AF176" i="25"/>
  <c r="AA176" i="25"/>
  <c r="Y176" i="25"/>
  <c r="AK176" i="25"/>
  <c r="AJ176" i="25"/>
  <c r="AG176" i="25"/>
  <c r="AC176" i="25"/>
  <c r="AI176" i="25"/>
  <c r="AH176" i="25"/>
  <c r="Z176" i="25"/>
  <c r="S176" i="25"/>
  <c r="X176" i="25"/>
  <c r="AB176" i="25"/>
  <c r="AP97" i="25"/>
  <c r="AL97" i="25" s="1"/>
  <c r="AA97" i="25"/>
  <c r="AG97" i="25"/>
  <c r="AD97" i="25"/>
  <c r="AO97" i="25"/>
  <c r="R13" i="25"/>
  <c r="N13" i="25"/>
  <c r="M13" i="25"/>
  <c r="Q13" i="25"/>
  <c r="U13" i="25"/>
  <c r="AP13" i="25"/>
  <c r="T13" i="25"/>
  <c r="O13" i="25"/>
  <c r="AF13" i="25"/>
  <c r="W13" i="25"/>
  <c r="AI13" i="25"/>
  <c r="AO13" i="25"/>
  <c r="AE13" i="25"/>
  <c r="P13" i="25"/>
  <c r="AA13" i="25"/>
  <c r="AD13" i="25"/>
  <c r="AK13" i="25"/>
  <c r="AG13" i="25"/>
  <c r="X13" i="25"/>
  <c r="AC13" i="25"/>
  <c r="S13" i="25"/>
  <c r="Z13" i="25"/>
  <c r="AJ13" i="25"/>
  <c r="AB13" i="25"/>
  <c r="AL13" i="25"/>
  <c r="AM13" i="25"/>
  <c r="Y13" i="25"/>
  <c r="AH13" i="25"/>
  <c r="AN13" i="25"/>
  <c r="AP149" i="25"/>
  <c r="AI149" i="25"/>
  <c r="AC149" i="25"/>
  <c r="Y149" i="25"/>
  <c r="AF149" i="25"/>
  <c r="X149" i="25"/>
  <c r="AN149" i="25"/>
  <c r="AA149" i="25"/>
  <c r="AH149" i="25"/>
  <c r="AL149" i="25"/>
  <c r="W149" i="25"/>
  <c r="AJ149" i="25"/>
  <c r="AG149" i="25"/>
  <c r="AB149" i="25"/>
  <c r="AO149" i="25"/>
  <c r="AK149" i="25"/>
  <c r="AE149" i="25"/>
  <c r="AD149" i="25"/>
  <c r="Z149" i="25"/>
  <c r="AM149" i="25"/>
  <c r="T123" i="25"/>
  <c r="U123" i="25"/>
  <c r="P123" i="25"/>
  <c r="Q123" i="25"/>
  <c r="R123" i="25"/>
  <c r="AP123" i="25"/>
  <c r="AA123" i="25" s="1"/>
  <c r="O123" i="25"/>
  <c r="M123" i="25"/>
  <c r="N123" i="25"/>
  <c r="S123" i="25"/>
  <c r="AF123" i="25"/>
  <c r="AD123" i="25"/>
  <c r="AE123" i="25"/>
  <c r="AJ123" i="25"/>
  <c r="AL123" i="25"/>
  <c r="AC123" i="25"/>
  <c r="AN123" i="25"/>
  <c r="AB123" i="25"/>
  <c r="X123" i="25"/>
  <c r="Z123" i="25"/>
  <c r="AI123" i="25"/>
  <c r="AK123" i="25"/>
  <c r="AH123" i="25"/>
  <c r="W123" i="25"/>
  <c r="P18" i="25"/>
  <c r="T18" i="25"/>
  <c r="N18" i="25"/>
  <c r="M18" i="25"/>
  <c r="AP18" i="25"/>
  <c r="AF18" i="25" s="1"/>
  <c r="Q18" i="25"/>
  <c r="O18" i="25"/>
  <c r="AK18" i="25"/>
  <c r="AI18" i="25"/>
  <c r="AD18" i="25"/>
  <c r="U18" i="25"/>
  <c r="AO18" i="25"/>
  <c r="AG18" i="25"/>
  <c r="S18" i="25"/>
  <c r="AE18" i="25"/>
  <c r="Z18" i="25"/>
  <c r="AC18" i="25"/>
  <c r="AA18" i="25"/>
  <c r="AH18" i="25"/>
  <c r="Y18" i="25"/>
  <c r="X18" i="25"/>
  <c r="AM18" i="25"/>
  <c r="R18" i="25"/>
  <c r="R9" i="25"/>
  <c r="U9" i="25"/>
  <c r="S9" i="25"/>
  <c r="T9" i="25"/>
  <c r="P9" i="25"/>
  <c r="N9" i="25"/>
  <c r="AM9" i="25"/>
  <c r="AB9" i="25"/>
  <c r="AL9" i="25"/>
  <c r="AP9" i="25"/>
  <c r="AE9" i="25" s="1"/>
  <c r="M9" i="25"/>
  <c r="Q9" i="25"/>
  <c r="Z9" i="25"/>
  <c r="AI9" i="25"/>
  <c r="AK9" i="25"/>
  <c r="AA9" i="25"/>
  <c r="AJ9" i="25"/>
  <c r="AD9" i="25"/>
  <c r="AF9" i="25"/>
  <c r="X9" i="25"/>
  <c r="AO9" i="25"/>
  <c r="AH9" i="25"/>
  <c r="Y9" i="25"/>
  <c r="W9" i="25"/>
  <c r="AC9" i="25"/>
  <c r="AN9" i="25"/>
  <c r="O9" i="25"/>
  <c r="AG9" i="25"/>
  <c r="T168" i="25"/>
  <c r="AP168" i="25"/>
  <c r="S168" i="25"/>
  <c r="N168" i="25"/>
  <c r="U168" i="25"/>
  <c r="Q168" i="25"/>
  <c r="R168" i="25"/>
  <c r="M168" i="25"/>
  <c r="O168" i="25"/>
  <c r="AD168" i="25"/>
  <c r="AI168" i="25"/>
  <c r="AN168" i="25"/>
  <c r="W168" i="25"/>
  <c r="Z168" i="25"/>
  <c r="P168" i="25"/>
  <c r="AH168" i="25"/>
  <c r="X168" i="25"/>
  <c r="AM168" i="25"/>
  <c r="AL168" i="25"/>
  <c r="AC168" i="25"/>
  <c r="Y168" i="25"/>
  <c r="AF168" i="25"/>
  <c r="AG168" i="25"/>
  <c r="AA168" i="25"/>
  <c r="AB168" i="25"/>
  <c r="AE168" i="25"/>
  <c r="AO168" i="25"/>
  <c r="AK168" i="25"/>
  <c r="AJ168" i="25"/>
  <c r="N140" i="25"/>
  <c r="Q140" i="25"/>
  <c r="AP140" i="25"/>
  <c r="AA140" i="25" s="1"/>
  <c r="M140" i="25"/>
  <c r="O140" i="25"/>
  <c r="T140" i="25"/>
  <c r="S140" i="25"/>
  <c r="Z140" i="25"/>
  <c r="U140" i="25"/>
  <c r="P140" i="25"/>
  <c r="AH140" i="25"/>
  <c r="AC140" i="25"/>
  <c r="AN140" i="25"/>
  <c r="AK140" i="25"/>
  <c r="R140" i="25"/>
  <c r="AB140" i="25"/>
  <c r="W140" i="25"/>
  <c r="AE140" i="25"/>
  <c r="AL140" i="25"/>
  <c r="AM140" i="25"/>
  <c r="AI140" i="25"/>
  <c r="U70" i="25"/>
  <c r="T70" i="25"/>
  <c r="N70" i="25"/>
  <c r="AP70" i="25"/>
  <c r="R70" i="25"/>
  <c r="M70" i="25"/>
  <c r="Q70" i="25"/>
  <c r="W70" i="25"/>
  <c r="O70" i="25"/>
  <c r="S70" i="25"/>
  <c r="Y70" i="25"/>
  <c r="AM70" i="25"/>
  <c r="AA70" i="25"/>
  <c r="AG70" i="25"/>
  <c r="AF70" i="25"/>
  <c r="AH70" i="25"/>
  <c r="AO70" i="25"/>
  <c r="AD70" i="25"/>
  <c r="AC70" i="25"/>
  <c r="AK70" i="25"/>
  <c r="AI70" i="25"/>
  <c r="AE70" i="25"/>
  <c r="AJ70" i="25"/>
  <c r="Z70" i="25"/>
  <c r="X70" i="25"/>
  <c r="AL70" i="25"/>
  <c r="P70" i="25"/>
  <c r="AB70" i="25"/>
  <c r="AN70" i="25"/>
  <c r="P41" i="25"/>
  <c r="R41" i="25"/>
  <c r="Q41" i="25"/>
  <c r="U41" i="25"/>
  <c r="S41" i="25"/>
  <c r="O41" i="25"/>
  <c r="T41" i="25"/>
  <c r="M41" i="25"/>
  <c r="AP41" i="25"/>
  <c r="AN41" i="25" s="1"/>
  <c r="AI41" i="25"/>
  <c r="N41" i="25"/>
  <c r="AL41" i="25"/>
  <c r="U164" i="26"/>
  <c r="P164" i="26"/>
  <c r="N164" i="26"/>
  <c r="Q164" i="26"/>
  <c r="R164" i="26"/>
  <c r="T164" i="26"/>
  <c r="O164" i="26"/>
  <c r="AP164" i="26"/>
  <c r="AH164" i="26" s="1"/>
  <c r="M164" i="26"/>
  <c r="S164" i="26"/>
  <c r="AB164" i="26"/>
  <c r="X164" i="26"/>
  <c r="AH135" i="25"/>
  <c r="AO135" i="25"/>
  <c r="AP135" i="25"/>
  <c r="AK135" i="25" s="1"/>
  <c r="AE135" i="25"/>
  <c r="AI135" i="25"/>
  <c r="AJ135" i="25"/>
  <c r="X135" i="25"/>
  <c r="AN135" i="25"/>
  <c r="AA135" i="25"/>
  <c r="AL135" i="25"/>
  <c r="AM135" i="25"/>
  <c r="AC135" i="25"/>
  <c r="AE136" i="25"/>
  <c r="AF136" i="25"/>
  <c r="AN136" i="25"/>
  <c r="AM136" i="25"/>
  <c r="AG136" i="25"/>
  <c r="Z136" i="25"/>
  <c r="AP136" i="25"/>
  <c r="AC136" i="25" s="1"/>
  <c r="AD136" i="25"/>
  <c r="AH136" i="25"/>
  <c r="Y136" i="25"/>
  <c r="AB136" i="25"/>
  <c r="AL136" i="25"/>
  <c r="AJ136" i="25"/>
  <c r="AO136" i="25"/>
  <c r="AK136" i="25"/>
  <c r="X136" i="25"/>
  <c r="AA136" i="25"/>
  <c r="W136" i="25"/>
  <c r="AP83" i="26"/>
  <c r="N83" i="26"/>
  <c r="R83" i="26"/>
  <c r="O83" i="26"/>
  <c r="Q83" i="26"/>
  <c r="AA83" i="26"/>
  <c r="AL83" i="26"/>
  <c r="AK83" i="26"/>
  <c r="AH83" i="26"/>
  <c r="AJ83" i="26"/>
  <c r="S83" i="26"/>
  <c r="T83" i="26"/>
  <c r="AC83" i="26"/>
  <c r="AE83" i="26"/>
  <c r="AM83" i="26"/>
  <c r="AI83" i="26"/>
  <c r="W83" i="26"/>
  <c r="AD83" i="26"/>
  <c r="Z83" i="26"/>
  <c r="AO83" i="26"/>
  <c r="AG83" i="26"/>
  <c r="Y83" i="26"/>
  <c r="AB83" i="26"/>
  <c r="AF83" i="26"/>
  <c r="AN83" i="26"/>
  <c r="X83" i="26"/>
  <c r="U83" i="26"/>
  <c r="P83" i="26"/>
  <c r="M83" i="26"/>
  <c r="Q112" i="25"/>
  <c r="M112" i="25"/>
  <c r="T112" i="25"/>
  <c r="AP112" i="25"/>
  <c r="O112" i="25"/>
  <c r="R112" i="25"/>
  <c r="N112" i="25"/>
  <c r="AE112" i="25"/>
  <c r="AB112" i="25"/>
  <c r="AH112" i="25"/>
  <c r="W112" i="25"/>
  <c r="AA112" i="25"/>
  <c r="AL112" i="25"/>
  <c r="AI112" i="25"/>
  <c r="Y112" i="25"/>
  <c r="AC112" i="25"/>
  <c r="AD112" i="25"/>
  <c r="AO112" i="25"/>
  <c r="AG112" i="25"/>
  <c r="AF112" i="25"/>
  <c r="S112" i="25"/>
  <c r="AK112" i="25"/>
  <c r="AN112" i="25"/>
  <c r="X112" i="25"/>
  <c r="AJ112" i="25"/>
  <c r="U112" i="25"/>
  <c r="P112" i="25"/>
  <c r="AM112" i="25"/>
  <c r="Z112" i="25"/>
  <c r="P87" i="25"/>
  <c r="U87" i="25"/>
  <c r="T87" i="25"/>
  <c r="AP87" i="25"/>
  <c r="AA87" i="25" s="1"/>
  <c r="W87" i="25"/>
  <c r="AO87" i="25"/>
  <c r="AI87" i="25"/>
  <c r="S87" i="25"/>
  <c r="AM87" i="25"/>
  <c r="AN87" i="25"/>
  <c r="AF87" i="25"/>
  <c r="AD87" i="25"/>
  <c r="Y87" i="25"/>
  <c r="M87" i="25"/>
  <c r="AL87" i="25"/>
  <c r="Z87" i="25"/>
  <c r="AK87" i="25"/>
  <c r="AH87" i="25"/>
  <c r="AG87" i="25"/>
  <c r="AE87" i="25"/>
  <c r="Q87" i="25"/>
  <c r="O87" i="25"/>
  <c r="N87" i="25"/>
  <c r="R87" i="25"/>
  <c r="AP31" i="25"/>
  <c r="AJ31" i="25" s="1"/>
  <c r="AH31" i="25"/>
  <c r="AF31" i="25"/>
  <c r="AG31" i="25"/>
  <c r="AB31" i="25"/>
  <c r="O31" i="25"/>
  <c r="Q31" i="25"/>
  <c r="P31" i="25"/>
  <c r="U31" i="25"/>
  <c r="S31" i="25"/>
  <c r="M31" i="25"/>
  <c r="T31" i="25"/>
  <c r="N31" i="25"/>
  <c r="R31" i="25"/>
  <c r="M26" i="25"/>
  <c r="N26" i="25"/>
  <c r="U26" i="25"/>
  <c r="T26" i="25"/>
  <c r="P26" i="25"/>
  <c r="Q26" i="25"/>
  <c r="O26" i="25"/>
  <c r="AP26" i="25"/>
  <c r="AI26" i="25" s="1"/>
  <c r="AG26" i="25"/>
  <c r="S26" i="25"/>
  <c r="AL26" i="25"/>
  <c r="AH26" i="25"/>
  <c r="R26" i="25"/>
  <c r="AJ26" i="25"/>
  <c r="R122" i="25"/>
  <c r="P122" i="25"/>
  <c r="Q122" i="25"/>
  <c r="O122" i="25"/>
  <c r="U122" i="25"/>
  <c r="T122" i="25"/>
  <c r="AH122" i="25"/>
  <c r="AO122" i="25"/>
  <c r="M122" i="25"/>
  <c r="Y122" i="25"/>
  <c r="S122" i="25"/>
  <c r="AJ122" i="25"/>
  <c r="AP122" i="25"/>
  <c r="AB122" i="25" s="1"/>
  <c r="N122" i="25"/>
  <c r="AL122" i="25"/>
  <c r="AP121" i="25"/>
  <c r="AI121" i="25" s="1"/>
  <c r="Q121" i="25"/>
  <c r="U121" i="25"/>
  <c r="P121" i="25"/>
  <c r="R121" i="25"/>
  <c r="T121" i="25"/>
  <c r="N121" i="25"/>
  <c r="AK121" i="25"/>
  <c r="AF121" i="25"/>
  <c r="O121" i="25"/>
  <c r="AM121" i="25"/>
  <c r="AB121" i="25"/>
  <c r="S121" i="25"/>
  <c r="AL121" i="25"/>
  <c r="AG121" i="25"/>
  <c r="Z121" i="25"/>
  <c r="AO121" i="25"/>
  <c r="M121" i="25"/>
  <c r="AD121" i="25"/>
  <c r="AP119" i="25"/>
  <c r="AG119" i="25" s="1"/>
  <c r="Y119" i="25"/>
  <c r="AI119" i="25"/>
  <c r="AN119" i="25"/>
  <c r="T107" i="25"/>
  <c r="U107" i="25"/>
  <c r="N107" i="25"/>
  <c r="M107" i="25"/>
  <c r="AP107" i="25"/>
  <c r="AE107" i="25" s="1"/>
  <c r="R107" i="25"/>
  <c r="P107" i="25"/>
  <c r="AB107" i="25"/>
  <c r="S107" i="25"/>
  <c r="Q107" i="25"/>
  <c r="AK107" i="25"/>
  <c r="AO107" i="25"/>
  <c r="AM107" i="25"/>
  <c r="O107" i="25"/>
  <c r="AL107" i="25"/>
  <c r="P42" i="25"/>
  <c r="T42" i="25"/>
  <c r="S42" i="25"/>
  <c r="O42" i="25"/>
  <c r="N42" i="25"/>
  <c r="Q42" i="25"/>
  <c r="AP42" i="25"/>
  <c r="AB42" i="25" s="1"/>
  <c r="AN42" i="25"/>
  <c r="R42" i="25"/>
  <c r="M42" i="25"/>
  <c r="U42" i="25"/>
  <c r="AP15" i="25"/>
  <c r="AI15" i="25" s="1"/>
  <c r="O15" i="25"/>
  <c r="S15" i="25"/>
  <c r="R15" i="25"/>
  <c r="Q15" i="25"/>
  <c r="N15" i="25"/>
  <c r="P15" i="25"/>
  <c r="T15" i="25"/>
  <c r="U15" i="25"/>
  <c r="M15" i="25"/>
  <c r="AP24" i="25"/>
  <c r="W24" i="25" s="1"/>
  <c r="AJ24" i="25"/>
  <c r="AH24" i="25"/>
  <c r="AK24" i="25"/>
  <c r="AA24" i="25"/>
  <c r="X24" i="25"/>
  <c r="AF24" i="25"/>
  <c r="AO24" i="25"/>
  <c r="AE24" i="25"/>
  <c r="N135" i="25"/>
  <c r="Q135" i="25"/>
  <c r="R146" i="25"/>
  <c r="U146" i="25"/>
  <c r="U80" i="26"/>
  <c r="Q45" i="25"/>
  <c r="M45" i="25"/>
  <c r="T45" i="25"/>
  <c r="N7" i="25"/>
  <c r="S7" i="25"/>
  <c r="M126" i="25"/>
  <c r="Q126" i="25"/>
  <c r="P126" i="25"/>
  <c r="U79" i="25"/>
  <c r="S79" i="25"/>
  <c r="S22" i="25"/>
  <c r="N74" i="25"/>
  <c r="S74" i="25"/>
  <c r="T24" i="25"/>
  <c r="P24" i="25"/>
  <c r="R24" i="25"/>
  <c r="N24" i="25"/>
  <c r="M73" i="19"/>
  <c r="R73" i="19"/>
  <c r="M55" i="19"/>
  <c r="S55" i="19"/>
  <c r="P137" i="25"/>
  <c r="R97" i="25"/>
  <c r="Q97" i="25"/>
  <c r="R60" i="25"/>
  <c r="P60" i="25"/>
  <c r="U93" i="25"/>
  <c r="R89" i="25"/>
  <c r="S89" i="25"/>
  <c r="R10" i="21"/>
  <c r="P10" i="21"/>
  <c r="N99" i="25"/>
  <c r="R99" i="25"/>
  <c r="T99" i="25"/>
  <c r="S129" i="25"/>
  <c r="Q129" i="25"/>
  <c r="U129" i="25"/>
  <c r="T163" i="25"/>
  <c r="U163" i="25"/>
  <c r="S163" i="25"/>
  <c r="Q119" i="25"/>
  <c r="U119" i="25"/>
  <c r="P90" i="25"/>
  <c r="R85" i="19"/>
  <c r="N85" i="19"/>
  <c r="U106" i="25"/>
  <c r="T106" i="25"/>
  <c r="AP106" i="25"/>
  <c r="Z106" i="25" s="1"/>
  <c r="S106" i="25"/>
  <c r="Q106" i="25"/>
  <c r="R106" i="25"/>
  <c r="N106" i="25"/>
  <c r="AF106" i="25"/>
  <c r="X106" i="25"/>
  <c r="W106" i="25"/>
  <c r="M106" i="25"/>
  <c r="AD106" i="25"/>
  <c r="AM106" i="25"/>
  <c r="Y106" i="25"/>
  <c r="AL106" i="25"/>
  <c r="O106" i="25"/>
  <c r="AG106" i="25"/>
  <c r="AH106" i="25"/>
  <c r="P106" i="25"/>
  <c r="AO106" i="25"/>
  <c r="P48" i="25"/>
  <c r="U48" i="25"/>
  <c r="AP48" i="25"/>
  <c r="AE48" i="25" s="1"/>
  <c r="S48" i="25"/>
  <c r="M48" i="25"/>
  <c r="Q48" i="25"/>
  <c r="O48" i="25"/>
  <c r="N48" i="25"/>
  <c r="T48" i="25"/>
  <c r="R48" i="25"/>
  <c r="AB48" i="25"/>
  <c r="AM48" i="25"/>
  <c r="AI48" i="25"/>
  <c r="AL48" i="25"/>
  <c r="X48" i="25"/>
  <c r="U116" i="25"/>
  <c r="T116" i="25"/>
  <c r="P116" i="25"/>
  <c r="M116" i="25"/>
  <c r="O116" i="25"/>
  <c r="AP116" i="25"/>
  <c r="AG116" i="25" s="1"/>
  <c r="Q116" i="25"/>
  <c r="Y116" i="25"/>
  <c r="R116" i="25"/>
  <c r="AO116" i="25"/>
  <c r="S116" i="25"/>
  <c r="X116" i="25"/>
  <c r="AE116" i="25"/>
  <c r="AK116" i="25"/>
  <c r="N116" i="25"/>
  <c r="P12" i="25"/>
  <c r="Q12" i="25"/>
  <c r="S12" i="25"/>
  <c r="AP12" i="25"/>
  <c r="AD12" i="25" s="1"/>
  <c r="O12" i="25"/>
  <c r="U12" i="25"/>
  <c r="R12" i="25"/>
  <c r="Y12" i="25"/>
  <c r="AK12" i="25"/>
  <c r="T12" i="25"/>
  <c r="AN12" i="25"/>
  <c r="Z12" i="25"/>
  <c r="AM12" i="25"/>
  <c r="AL12" i="25"/>
  <c r="M12" i="25"/>
  <c r="AB12" i="25"/>
  <c r="AI12" i="25"/>
  <c r="AE12" i="25"/>
  <c r="N12" i="25"/>
  <c r="Q28" i="25"/>
  <c r="O28" i="25"/>
  <c r="M28" i="25"/>
  <c r="AE28" i="25"/>
  <c r="S28" i="25"/>
  <c r="T28" i="25"/>
  <c r="AP28" i="25"/>
  <c r="AC28" i="25" s="1"/>
  <c r="U28" i="25"/>
  <c r="R28" i="25"/>
  <c r="N28" i="25"/>
  <c r="P28" i="25"/>
  <c r="AF28" i="25"/>
  <c r="AN28" i="25"/>
  <c r="AD28" i="25"/>
  <c r="AI28" i="25"/>
  <c r="AJ28" i="25"/>
  <c r="AH28" i="25"/>
  <c r="AK28" i="25"/>
  <c r="AO28" i="25"/>
  <c r="Z28" i="25"/>
  <c r="AP80" i="26"/>
  <c r="AC80" i="26" s="1"/>
  <c r="AH80" i="26"/>
  <c r="Y80" i="26"/>
  <c r="AF80" i="26"/>
  <c r="AI80" i="26"/>
  <c r="W80" i="26"/>
  <c r="X80" i="26"/>
  <c r="AJ80" i="26"/>
  <c r="AL80" i="26"/>
  <c r="AB80" i="26"/>
  <c r="AG80" i="26"/>
  <c r="AK80" i="26"/>
  <c r="Z80" i="26"/>
  <c r="AA80" i="26"/>
  <c r="AN80" i="26"/>
  <c r="T66" i="25"/>
  <c r="O66" i="25"/>
  <c r="R66" i="25"/>
  <c r="U66" i="25"/>
  <c r="N66" i="25"/>
  <c r="M66" i="25"/>
  <c r="P66" i="25"/>
  <c r="Q66" i="25"/>
  <c r="AA66" i="25"/>
  <c r="AN66" i="25"/>
  <c r="AD66" i="25"/>
  <c r="X66" i="25"/>
  <c r="AO66" i="25"/>
  <c r="AB66" i="25"/>
  <c r="AK66" i="25"/>
  <c r="AP66" i="25"/>
  <c r="AH66" i="25" s="1"/>
  <c r="AL66" i="25"/>
  <c r="AF66" i="25"/>
  <c r="Y66" i="25"/>
  <c r="S66" i="25"/>
  <c r="AE66" i="25"/>
  <c r="Z66" i="25"/>
  <c r="P71" i="25"/>
  <c r="M71" i="25"/>
  <c r="T71" i="25"/>
  <c r="O71" i="25"/>
  <c r="R71" i="25"/>
  <c r="U71" i="25"/>
  <c r="N71" i="25"/>
  <c r="S71" i="25"/>
  <c r="AP71" i="25"/>
  <c r="AB71" i="25" s="1"/>
  <c r="X71" i="25"/>
  <c r="Q71" i="25"/>
  <c r="AM71" i="25"/>
  <c r="AE71" i="25"/>
  <c r="AP147" i="25"/>
  <c r="AJ147" i="25" s="1"/>
  <c r="AO147" i="25"/>
  <c r="AA147" i="25"/>
  <c r="AH147" i="25"/>
  <c r="AI147" i="25"/>
  <c r="AP2" i="25"/>
  <c r="AO2" i="25" s="1"/>
  <c r="AK2" i="25"/>
  <c r="AE2" i="25"/>
  <c r="AB2" i="25"/>
  <c r="AN2" i="25"/>
  <c r="AP79" i="25"/>
  <c r="Z79" i="25" s="1"/>
  <c r="Y79" i="25"/>
  <c r="AD79" i="25"/>
  <c r="AH79" i="25"/>
  <c r="W79" i="25"/>
  <c r="AC92" i="25"/>
  <c r="Q92" i="25"/>
  <c r="N92" i="25"/>
  <c r="M92" i="25"/>
  <c r="O92" i="25"/>
  <c r="T92" i="25"/>
  <c r="AP92" i="25"/>
  <c r="AD92" i="25" s="1"/>
  <c r="AI92" i="25"/>
  <c r="Z92" i="25"/>
  <c r="AH92" i="25"/>
  <c r="S92" i="25"/>
  <c r="AF92" i="25"/>
  <c r="AK92" i="25"/>
  <c r="AA92" i="25"/>
  <c r="AO92" i="25"/>
  <c r="U92" i="25"/>
  <c r="P92" i="25"/>
  <c r="R92" i="25"/>
  <c r="AE92" i="25"/>
  <c r="AJ92" i="25"/>
  <c r="AM92" i="25"/>
  <c r="AG92" i="25"/>
  <c r="AB92" i="25"/>
  <c r="AL92" i="25"/>
  <c r="S113" i="25"/>
  <c r="O113" i="25"/>
  <c r="N113" i="25"/>
  <c r="AP113" i="25"/>
  <c r="AC113" i="25" s="1"/>
  <c r="U113" i="25"/>
  <c r="AD113" i="25"/>
  <c r="R113" i="25"/>
  <c r="AA113" i="25"/>
  <c r="M113" i="25"/>
  <c r="P113" i="25"/>
  <c r="W113" i="25"/>
  <c r="T113" i="25"/>
  <c r="AJ113" i="25"/>
  <c r="AE113" i="25"/>
  <c r="Q113" i="25"/>
  <c r="S143" i="25"/>
  <c r="M143" i="25"/>
  <c r="AE143" i="25"/>
  <c r="AB143" i="25"/>
  <c r="AK143" i="25"/>
  <c r="AO143" i="25"/>
  <c r="AP143" i="25"/>
  <c r="AF143" i="25" s="1"/>
  <c r="T143" i="25"/>
  <c r="AM143" i="25"/>
  <c r="AC143" i="25"/>
  <c r="W143" i="25"/>
  <c r="AI143" i="25"/>
  <c r="AG143" i="25"/>
  <c r="AH143" i="25"/>
  <c r="AN143" i="25"/>
  <c r="AJ143" i="25"/>
  <c r="AL143" i="25"/>
  <c r="Q143" i="25"/>
  <c r="Z143" i="25"/>
  <c r="X143" i="25"/>
  <c r="Y143" i="25"/>
  <c r="AD143" i="25"/>
  <c r="U143" i="25"/>
  <c r="AA143" i="25"/>
  <c r="O143" i="25"/>
  <c r="P143" i="25"/>
  <c r="N143" i="25"/>
  <c r="R143" i="25"/>
  <c r="P62" i="25"/>
  <c r="N62" i="25"/>
  <c r="R62" i="25"/>
  <c r="T62" i="25"/>
  <c r="M62" i="25"/>
  <c r="O62" i="25"/>
  <c r="U62" i="25"/>
  <c r="AP62" i="25"/>
  <c r="AB62" i="25" s="1"/>
  <c r="Q62" i="25"/>
  <c r="AN62" i="25"/>
  <c r="Z62" i="25"/>
  <c r="AO62" i="25"/>
  <c r="AG62" i="25"/>
  <c r="Y62" i="25"/>
  <c r="AH62" i="25"/>
  <c r="AA62" i="25"/>
  <c r="AI62" i="25"/>
  <c r="S62" i="25"/>
  <c r="AL62" i="25"/>
  <c r="N77" i="25"/>
  <c r="U77" i="25"/>
  <c r="R77" i="25"/>
  <c r="AP77" i="25"/>
  <c r="AA77" i="25" s="1"/>
  <c r="M77" i="25"/>
  <c r="Q77" i="25"/>
  <c r="AD77" i="25"/>
  <c r="AM77" i="25"/>
  <c r="AI77" i="25"/>
  <c r="O77" i="25"/>
  <c r="AE77" i="25"/>
  <c r="S77" i="25"/>
  <c r="Y77" i="25"/>
  <c r="T77" i="25"/>
  <c r="P77" i="25"/>
  <c r="AO77" i="25"/>
  <c r="AC77" i="25"/>
  <c r="X77" i="25"/>
  <c r="AF77" i="25"/>
  <c r="O158" i="25"/>
  <c r="S158" i="25"/>
  <c r="P158" i="25"/>
  <c r="Q158" i="25"/>
  <c r="M158" i="25"/>
  <c r="T158" i="25"/>
  <c r="AP158" i="25"/>
  <c r="X158" i="25" s="1"/>
  <c r="AL158" i="25"/>
  <c r="R158" i="25"/>
  <c r="N158" i="25"/>
  <c r="AD158" i="25"/>
  <c r="AJ158" i="25"/>
  <c r="AH158" i="25"/>
  <c r="AK158" i="25"/>
  <c r="AO158" i="25"/>
  <c r="U158" i="25"/>
  <c r="AA158" i="25"/>
  <c r="AN158" i="25"/>
  <c r="W158" i="25"/>
  <c r="AC158" i="25"/>
  <c r="Z108" i="25"/>
  <c r="AC108" i="25"/>
  <c r="AK108" i="25"/>
  <c r="AG108" i="25"/>
  <c r="AP108" i="25"/>
  <c r="AI108" i="25" s="1"/>
  <c r="AN108" i="25"/>
  <c r="AL108" i="25"/>
  <c r="X108" i="25"/>
  <c r="S108" i="25"/>
  <c r="AA108" i="25"/>
  <c r="W108" i="25"/>
  <c r="AH108" i="25"/>
  <c r="AF108" i="25"/>
  <c r="AD108" i="25"/>
  <c r="T108" i="25"/>
  <c r="N108" i="25"/>
  <c r="P108" i="25"/>
  <c r="O108" i="25"/>
  <c r="R108" i="25"/>
  <c r="U108" i="25"/>
  <c r="M108" i="25"/>
  <c r="Q108" i="25"/>
  <c r="T54" i="25"/>
  <c r="M54" i="25"/>
  <c r="Q54" i="25"/>
  <c r="O54" i="25"/>
  <c r="U54" i="25"/>
  <c r="N54" i="25"/>
  <c r="R54" i="25"/>
  <c r="AP54" i="25"/>
  <c r="AN54" i="25" s="1"/>
  <c r="S54" i="25"/>
  <c r="AK54" i="25"/>
  <c r="AH54" i="25"/>
  <c r="AM54" i="25"/>
  <c r="AL54" i="25"/>
  <c r="AI54" i="25"/>
  <c r="AG54" i="25"/>
  <c r="AA54" i="25"/>
  <c r="AJ54" i="25"/>
  <c r="W54" i="25"/>
  <c r="P54" i="25"/>
  <c r="Z54" i="25"/>
  <c r="AF54" i="25"/>
  <c r="Y54" i="25"/>
  <c r="AO54" i="25"/>
  <c r="AC54" i="25"/>
  <c r="AP82" i="25"/>
  <c r="AC82" i="25" s="1"/>
  <c r="AD82" i="25"/>
  <c r="AF82" i="25"/>
  <c r="AK82" i="25"/>
  <c r="Z82" i="25"/>
  <c r="AP130" i="25"/>
  <c r="AM130" i="25" s="1"/>
  <c r="P130" i="25"/>
  <c r="N130" i="25"/>
  <c r="S130" i="25"/>
  <c r="O130" i="25"/>
  <c r="T130" i="25"/>
  <c r="Z130" i="25"/>
  <c r="U130" i="25"/>
  <c r="Q130" i="25"/>
  <c r="M130" i="25"/>
  <c r="AG130" i="25"/>
  <c r="AK130" i="25"/>
  <c r="AD130" i="25"/>
  <c r="R130" i="25"/>
  <c r="AP141" i="25"/>
  <c r="AN141" i="25"/>
  <c r="AE141" i="25"/>
  <c r="Z141" i="25"/>
  <c r="AL141" i="25"/>
  <c r="X141" i="25"/>
  <c r="AB141" i="25"/>
  <c r="AO141" i="25"/>
  <c r="AH141" i="25"/>
  <c r="AG141" i="25"/>
  <c r="AD141" i="25"/>
  <c r="W141" i="25"/>
  <c r="AI141" i="25"/>
  <c r="AF141" i="25"/>
  <c r="AJ141" i="25"/>
  <c r="Y141" i="25"/>
  <c r="AC141" i="25"/>
  <c r="AM141" i="25"/>
  <c r="AK141" i="25"/>
  <c r="AA141" i="25"/>
  <c r="N58" i="25"/>
  <c r="O58" i="25"/>
  <c r="M58" i="25"/>
  <c r="R58" i="25"/>
  <c r="S58" i="25"/>
  <c r="Q58" i="25"/>
  <c r="T58" i="25"/>
  <c r="U58" i="25"/>
  <c r="P58" i="25"/>
  <c r="AN58" i="25"/>
  <c r="AJ58" i="25"/>
  <c r="AP58" i="25"/>
  <c r="AM58" i="25" s="1"/>
  <c r="AI58" i="25"/>
  <c r="AC58" i="25"/>
  <c r="AE58" i="25"/>
  <c r="AH58" i="25"/>
  <c r="AF58" i="25"/>
  <c r="AO58" i="25"/>
  <c r="X58" i="25"/>
  <c r="AD58" i="25"/>
  <c r="AB58" i="25"/>
  <c r="AL58" i="25"/>
  <c r="Y58" i="25"/>
  <c r="Q59" i="26"/>
  <c r="AP59" i="26"/>
  <c r="AK59" i="26" s="1"/>
  <c r="S59" i="26"/>
  <c r="U59" i="26"/>
  <c r="M59" i="26"/>
  <c r="P59" i="26"/>
  <c r="Z59" i="26"/>
  <c r="N59" i="26"/>
  <c r="T59" i="26"/>
  <c r="O59" i="26"/>
  <c r="AF59" i="26"/>
  <c r="X59" i="26"/>
  <c r="R59" i="26"/>
  <c r="AD59" i="26"/>
  <c r="AE59" i="26"/>
  <c r="N103" i="25"/>
  <c r="S103" i="25"/>
  <c r="O103" i="25"/>
  <c r="U103" i="25"/>
  <c r="R103" i="25"/>
  <c r="T103" i="25"/>
  <c r="M103" i="25"/>
  <c r="AP103" i="25"/>
  <c r="AA103" i="25" s="1"/>
  <c r="AN103" i="25"/>
  <c r="AG103" i="25"/>
  <c r="AE103" i="25"/>
  <c r="AJ103" i="25"/>
  <c r="P103" i="25"/>
  <c r="AM103" i="25"/>
  <c r="AK103" i="25"/>
  <c r="AC103" i="25"/>
  <c r="Z103" i="25"/>
  <c r="AO103" i="25"/>
  <c r="Q103" i="25"/>
  <c r="Y103" i="25"/>
  <c r="AD103" i="25"/>
  <c r="W103" i="25"/>
  <c r="AB103" i="25"/>
  <c r="AI103" i="25"/>
  <c r="P105" i="26"/>
  <c r="T105" i="26"/>
  <c r="R105" i="26"/>
  <c r="AE105" i="26"/>
  <c r="Q105" i="26"/>
  <c r="N105" i="26"/>
  <c r="U105" i="26"/>
  <c r="M105" i="26"/>
  <c r="AH105" i="26"/>
  <c r="AN105" i="26"/>
  <c r="AO105" i="26"/>
  <c r="O105" i="26"/>
  <c r="AP105" i="26"/>
  <c r="W105" i="26" s="1"/>
  <c r="S105" i="26"/>
  <c r="AK105" i="26"/>
  <c r="AD105" i="26"/>
  <c r="Y105" i="26"/>
  <c r="Z105" i="26"/>
  <c r="AI105" i="26"/>
  <c r="X105" i="26"/>
  <c r="AM105" i="26"/>
  <c r="AJ105" i="26"/>
  <c r="AC105" i="26"/>
  <c r="AG105" i="26"/>
  <c r="AF105" i="26"/>
  <c r="AB105" i="26"/>
  <c r="AA105" i="26"/>
  <c r="AL105" i="26"/>
  <c r="AO74" i="25"/>
  <c r="AP74" i="25"/>
  <c r="X74" i="25" s="1"/>
  <c r="W74" i="25"/>
  <c r="Y74" i="25"/>
  <c r="AN74" i="25"/>
  <c r="AF74" i="25"/>
  <c r="Z74" i="25"/>
  <c r="AJ74" i="25"/>
  <c r="AA118" i="25"/>
  <c r="Y118" i="25"/>
  <c r="R118" i="25"/>
  <c r="P118" i="25"/>
  <c r="AF118" i="25"/>
  <c r="AH118" i="25"/>
  <c r="AG118" i="25"/>
  <c r="AP118" i="25"/>
  <c r="AB118" i="25" s="1"/>
  <c r="S118" i="25"/>
  <c r="AD118" i="25"/>
  <c r="AK118" i="25"/>
  <c r="AC118" i="25"/>
  <c r="Q118" i="25"/>
  <c r="N118" i="25"/>
  <c r="AM118" i="25"/>
  <c r="O118" i="25"/>
  <c r="T118" i="25"/>
  <c r="AJ118" i="25"/>
  <c r="AE118" i="25"/>
  <c r="X118" i="25"/>
  <c r="U118" i="25"/>
  <c r="Z118" i="25"/>
  <c r="AI118" i="25"/>
  <c r="AL118" i="25"/>
  <c r="AO118" i="25"/>
  <c r="M118" i="25"/>
  <c r="AN118" i="25"/>
  <c r="W118" i="25"/>
  <c r="N134" i="25"/>
  <c r="M134" i="25"/>
  <c r="O134" i="25"/>
  <c r="P134" i="25"/>
  <c r="R134" i="25"/>
  <c r="AP134" i="25"/>
  <c r="Z134" i="25" s="1"/>
  <c r="U134" i="25"/>
  <c r="AE134" i="25"/>
  <c r="T134" i="25"/>
  <c r="Q134" i="25"/>
  <c r="S134" i="25"/>
  <c r="O75" i="25"/>
  <c r="U75" i="25"/>
  <c r="P75" i="25"/>
  <c r="Q75" i="25"/>
  <c r="S75" i="25"/>
  <c r="M75" i="25"/>
  <c r="T75" i="25"/>
  <c r="R75" i="25"/>
  <c r="AK75" i="25"/>
  <c r="AE75" i="25"/>
  <c r="AC75" i="25"/>
  <c r="AJ75" i="25"/>
  <c r="N75" i="25"/>
  <c r="AP75" i="25"/>
  <c r="AG75" i="25" s="1"/>
  <c r="AA75" i="25"/>
  <c r="AM75" i="25"/>
  <c r="X75" i="25"/>
  <c r="AH75" i="25"/>
  <c r="AI75" i="25"/>
  <c r="W75" i="25"/>
  <c r="AO75" i="25"/>
  <c r="AN75" i="25"/>
  <c r="AB75" i="25"/>
  <c r="AD75" i="25"/>
  <c r="Y75" i="25"/>
  <c r="AL75" i="25"/>
  <c r="Z75" i="25"/>
  <c r="AF75" i="25"/>
  <c r="AB150" i="25"/>
  <c r="AP150" i="25"/>
  <c r="AO150" i="25"/>
  <c r="X150" i="25"/>
  <c r="AG150" i="25"/>
  <c r="AF150" i="25"/>
  <c r="AL150" i="25"/>
  <c r="AC150" i="25"/>
  <c r="AA150" i="25"/>
  <c r="W150" i="25"/>
  <c r="AN150" i="25"/>
  <c r="AH150" i="25"/>
  <c r="AM150" i="25"/>
  <c r="AE150" i="25"/>
  <c r="AI150" i="25"/>
  <c r="Z150" i="25"/>
  <c r="Y150" i="25"/>
  <c r="AJ150" i="25"/>
  <c r="AD150" i="25"/>
  <c r="AK150" i="25"/>
  <c r="AB104" i="26"/>
  <c r="T104" i="26"/>
  <c r="O104" i="26"/>
  <c r="M104" i="26"/>
  <c r="Q104" i="26"/>
  <c r="AP104" i="26"/>
  <c r="Z104" i="26" s="1"/>
  <c r="W104" i="26"/>
  <c r="AL104" i="26"/>
  <c r="S104" i="26"/>
  <c r="P104" i="26"/>
  <c r="AC104" i="26"/>
  <c r="U104" i="26"/>
  <c r="N104" i="26"/>
  <c r="R104" i="26"/>
  <c r="AM104" i="26"/>
  <c r="AH104" i="26"/>
  <c r="AK104" i="26"/>
  <c r="AP93" i="25"/>
  <c r="AF93" i="25"/>
  <c r="AM93" i="25"/>
  <c r="AI93" i="25"/>
  <c r="AC93" i="25"/>
  <c r="Y93" i="25"/>
  <c r="AG93" i="25"/>
  <c r="AB93" i="25"/>
  <c r="AK93" i="25"/>
  <c r="AL93" i="25"/>
  <c r="X93" i="25"/>
  <c r="Z93" i="25"/>
  <c r="W93" i="25"/>
  <c r="AA93" i="25"/>
  <c r="AD93" i="25"/>
  <c r="AN93" i="25"/>
  <c r="AO93" i="25"/>
  <c r="AE93" i="25"/>
  <c r="AH93" i="25"/>
  <c r="AJ93" i="25"/>
  <c r="U29" i="25"/>
  <c r="P29" i="25"/>
  <c r="AP29" i="25"/>
  <c r="Z29" i="25" s="1"/>
  <c r="N29" i="25"/>
  <c r="T29" i="25"/>
  <c r="AO29" i="25"/>
  <c r="AM29" i="25"/>
  <c r="O29" i="25"/>
  <c r="AL29" i="25"/>
  <c r="AH29" i="25"/>
  <c r="AI29" i="25"/>
  <c r="AG29" i="25"/>
  <c r="S29" i="25"/>
  <c r="AA29" i="25"/>
  <c r="AF29" i="25"/>
  <c r="M29" i="25"/>
  <c r="R29" i="25"/>
  <c r="Q29" i="25"/>
  <c r="O63" i="25"/>
  <c r="R63" i="25"/>
  <c r="AP63" i="25"/>
  <c r="AB63" i="25" s="1"/>
  <c r="T63" i="25"/>
  <c r="M63" i="25"/>
  <c r="S63" i="25"/>
  <c r="U63" i="25"/>
  <c r="AO63" i="25"/>
  <c r="P63" i="25"/>
  <c r="N63" i="25"/>
  <c r="AA63" i="25"/>
  <c r="AL63" i="25"/>
  <c r="AI63" i="25"/>
  <c r="Q63" i="25"/>
  <c r="X63" i="25"/>
  <c r="AP7" i="25"/>
  <c r="W7" i="25" s="1"/>
  <c r="AL7" i="25"/>
  <c r="AN7" i="25"/>
  <c r="AH7" i="25"/>
  <c r="AI7" i="25"/>
  <c r="AE7" i="25"/>
  <c r="AG7" i="25"/>
  <c r="AM7" i="25"/>
  <c r="X7" i="25"/>
  <c r="AD7" i="25"/>
  <c r="AP98" i="25"/>
  <c r="AO98" i="25" s="1"/>
  <c r="X98" i="25"/>
  <c r="AD98" i="25"/>
  <c r="AH98" i="25"/>
  <c r="Y98" i="25"/>
  <c r="AG98" i="25"/>
  <c r="R98" i="25"/>
  <c r="AM98" i="25"/>
  <c r="AE98" i="25"/>
  <c r="AJ98" i="25"/>
  <c r="AB98" i="25"/>
  <c r="N98" i="25"/>
  <c r="Q98" i="25"/>
  <c r="U98" i="25"/>
  <c r="P98" i="25"/>
  <c r="T98" i="25"/>
  <c r="M98" i="25"/>
  <c r="S98" i="25"/>
  <c r="O98" i="25"/>
  <c r="AI52" i="25"/>
  <c r="AP52" i="25"/>
  <c r="AD52" i="25" s="1"/>
  <c r="AN52" i="25"/>
  <c r="AH52" i="25"/>
  <c r="AB52" i="25"/>
  <c r="Q52" i="25"/>
  <c r="N52" i="25"/>
  <c r="AJ52" i="25"/>
  <c r="AL52" i="25"/>
  <c r="AA52" i="25"/>
  <c r="X52" i="25"/>
  <c r="AF52" i="25"/>
  <c r="Y52" i="25"/>
  <c r="AG52" i="25"/>
  <c r="AM52" i="25"/>
  <c r="S52" i="25"/>
  <c r="P52" i="25"/>
  <c r="R52" i="25"/>
  <c r="AK52" i="25"/>
  <c r="AC52" i="25"/>
  <c r="U52" i="25"/>
  <c r="O52" i="25"/>
  <c r="T52" i="25"/>
  <c r="M52" i="25"/>
  <c r="M14" i="25"/>
  <c r="P14" i="25"/>
  <c r="R14" i="25"/>
  <c r="O14" i="25"/>
  <c r="U14" i="25"/>
  <c r="AP14" i="25"/>
  <c r="AE14" i="25" s="1"/>
  <c r="Q14" i="25"/>
  <c r="T14" i="25"/>
  <c r="AC14" i="25"/>
  <c r="AI14" i="25"/>
  <c r="AB14" i="25"/>
  <c r="S14" i="25"/>
  <c r="AH14" i="25"/>
  <c r="Z14" i="25"/>
  <c r="X14" i="25"/>
  <c r="AM14" i="25"/>
  <c r="Y14" i="25"/>
  <c r="AO14" i="25"/>
  <c r="AL14" i="25"/>
  <c r="AG14" i="25"/>
  <c r="W14" i="25"/>
  <c r="N14" i="25"/>
  <c r="AF14" i="25"/>
  <c r="AK14" i="25"/>
  <c r="AA88" i="25"/>
  <c r="AP88" i="25"/>
  <c r="AJ88" i="25" s="1"/>
  <c r="W88" i="25"/>
  <c r="AH88" i="25"/>
  <c r="AD88" i="25"/>
  <c r="Y88" i="25"/>
  <c r="AE88" i="25"/>
  <c r="Z88" i="25"/>
  <c r="AM88" i="25"/>
  <c r="AP20" i="25"/>
  <c r="AM20" i="25" s="1"/>
  <c r="AE20" i="25"/>
  <c r="AN20" i="25"/>
  <c r="Y20" i="25"/>
  <c r="W20" i="25"/>
  <c r="AC20" i="25"/>
  <c r="X20" i="25"/>
  <c r="AG20" i="25"/>
  <c r="T20" i="25"/>
  <c r="Q20" i="25"/>
  <c r="AF20" i="25"/>
  <c r="AK20" i="25"/>
  <c r="AH20" i="25"/>
  <c r="AO20" i="25"/>
  <c r="AB20" i="25"/>
  <c r="AD20" i="25"/>
  <c r="O20" i="25"/>
  <c r="AI20" i="25"/>
  <c r="Z20" i="25"/>
  <c r="AL20" i="25"/>
  <c r="R20" i="25"/>
  <c r="M20" i="25"/>
  <c r="N20" i="25"/>
  <c r="P20" i="25"/>
  <c r="S20" i="25"/>
  <c r="U20" i="25"/>
  <c r="Q173" i="25"/>
  <c r="T173" i="25"/>
  <c r="P173" i="25"/>
  <c r="R173" i="25"/>
  <c r="M173" i="25"/>
  <c r="O173" i="25"/>
  <c r="U173" i="25"/>
  <c r="S173" i="25"/>
  <c r="N173" i="25"/>
  <c r="AP173" i="25"/>
  <c r="AK173" i="25" s="1"/>
  <c r="AP95" i="25"/>
  <c r="AK95" i="25" s="1"/>
  <c r="S95" i="25"/>
  <c r="T95" i="25"/>
  <c r="AM95" i="25"/>
  <c r="AE95" i="25"/>
  <c r="M95" i="25"/>
  <c r="R95" i="25"/>
  <c r="AN95" i="25"/>
  <c r="P95" i="25"/>
  <c r="AG95" i="25"/>
  <c r="AB95" i="25"/>
  <c r="O95" i="25"/>
  <c r="Q95" i="25"/>
  <c r="Z95" i="25"/>
  <c r="N95" i="25"/>
  <c r="U95" i="25"/>
  <c r="M35" i="25"/>
  <c r="R35" i="25"/>
  <c r="Q35" i="25"/>
  <c r="P35" i="25"/>
  <c r="U35" i="25"/>
  <c r="S35" i="25"/>
  <c r="O35" i="25"/>
  <c r="N35" i="25"/>
  <c r="AP35" i="25"/>
  <c r="AD35" i="25" s="1"/>
  <c r="T35" i="25"/>
  <c r="Y35" i="25"/>
  <c r="AM35" i="25"/>
  <c r="Z35" i="25"/>
  <c r="AO35" i="25"/>
  <c r="AL35" i="25"/>
  <c r="AC35" i="25"/>
  <c r="AH35" i="25"/>
  <c r="AN35" i="25"/>
  <c r="AK35" i="25"/>
  <c r="AB35" i="25"/>
  <c r="AE35" i="25"/>
  <c r="AG35" i="25"/>
  <c r="X35" i="25"/>
  <c r="N80" i="26"/>
  <c r="S80" i="26"/>
  <c r="M80" i="26"/>
  <c r="N2" i="25"/>
  <c r="Q2" i="25"/>
  <c r="P2" i="25"/>
  <c r="O7" i="25"/>
  <c r="U7" i="25"/>
  <c r="M79" i="25"/>
  <c r="Q74" i="25"/>
  <c r="P74" i="25"/>
  <c r="U73" i="19"/>
  <c r="Q73" i="19"/>
  <c r="U55" i="19"/>
  <c r="T55" i="19"/>
  <c r="M137" i="25"/>
  <c r="Q137" i="25"/>
  <c r="O137" i="25"/>
  <c r="N97" i="25"/>
  <c r="O97" i="25"/>
  <c r="P97" i="25"/>
  <c r="T97" i="25"/>
  <c r="Q60" i="25"/>
  <c r="Q93" i="25"/>
  <c r="N93" i="25"/>
  <c r="T89" i="25"/>
  <c r="S10" i="21"/>
  <c r="U10" i="21"/>
  <c r="O99" i="25"/>
  <c r="Q163" i="25"/>
  <c r="R119" i="25"/>
  <c r="M119" i="25"/>
  <c r="O90" i="25"/>
  <c r="AP126" i="19"/>
  <c r="AL126" i="19" s="1"/>
  <c r="N126" i="19"/>
  <c r="AB126" i="19"/>
  <c r="T126" i="19"/>
  <c r="Q126" i="19"/>
  <c r="P126" i="19"/>
  <c r="AH126" i="19"/>
  <c r="O126" i="19"/>
  <c r="AJ126" i="19"/>
  <c r="U126" i="19"/>
  <c r="AG126" i="19"/>
  <c r="R126" i="19"/>
  <c r="AF126" i="19"/>
  <c r="S126" i="19"/>
  <c r="M126" i="19"/>
  <c r="M108" i="19"/>
  <c r="P108" i="19"/>
  <c r="O108" i="19"/>
  <c r="AP108" i="19"/>
  <c r="AC108" i="19" s="1"/>
  <c r="T108" i="19"/>
  <c r="AM108" i="19"/>
  <c r="Y108" i="19"/>
  <c r="AK108" i="19"/>
  <c r="S108" i="19"/>
  <c r="AI108" i="19"/>
  <c r="AG108" i="19"/>
  <c r="U108" i="19"/>
  <c r="AB108" i="19"/>
  <c r="Z108" i="19"/>
  <c r="AE108" i="19"/>
  <c r="Q108" i="19"/>
  <c r="R108" i="19"/>
  <c r="W108" i="19"/>
  <c r="N108" i="19"/>
  <c r="O40" i="21"/>
  <c r="T40" i="21"/>
  <c r="P40" i="21"/>
  <c r="M40" i="21"/>
  <c r="S40" i="21"/>
  <c r="U40" i="21"/>
  <c r="N40" i="21"/>
  <c r="Q40" i="21"/>
  <c r="AN40" i="21"/>
  <c r="AJ40" i="21"/>
  <c r="AP40" i="21"/>
  <c r="AO40" i="21" s="1"/>
  <c r="AL40" i="21"/>
  <c r="W40" i="21"/>
  <c r="R40" i="21"/>
  <c r="Y40" i="21"/>
  <c r="AD40" i="21"/>
  <c r="AK40" i="21"/>
  <c r="AE40" i="21"/>
  <c r="AG40" i="21"/>
  <c r="X40" i="21"/>
  <c r="AC40" i="21"/>
  <c r="AH40" i="21"/>
  <c r="R164" i="19"/>
  <c r="O164" i="19"/>
  <c r="U164" i="19"/>
  <c r="T164" i="19"/>
  <c r="Q164" i="19"/>
  <c r="S164" i="19"/>
  <c r="N164" i="19"/>
  <c r="M164" i="19"/>
  <c r="AF164" i="19"/>
  <c r="AL164" i="19"/>
  <c r="AB164" i="19"/>
  <c r="AE164" i="19"/>
  <c r="W164" i="19"/>
  <c r="AI164" i="19"/>
  <c r="AM164" i="19"/>
  <c r="AA164" i="19"/>
  <c r="AK164" i="19"/>
  <c r="AP164" i="19"/>
  <c r="AH164" i="19" s="1"/>
  <c r="X164" i="19"/>
  <c r="AJ164" i="19"/>
  <c r="AC164" i="19"/>
  <c r="Z164" i="19"/>
  <c r="AG164" i="19"/>
  <c r="AN164" i="19"/>
  <c r="AD164" i="19"/>
  <c r="AO164" i="19"/>
  <c r="P164" i="19"/>
  <c r="P99" i="19"/>
  <c r="S99" i="19"/>
  <c r="U99" i="19"/>
  <c r="Z99" i="19"/>
  <c r="R99" i="19"/>
  <c r="N99" i="19"/>
  <c r="AL99" i="19"/>
  <c r="T99" i="19"/>
  <c r="O99" i="19"/>
  <c r="X99" i="19"/>
  <c r="M99" i="19"/>
  <c r="AI99" i="19"/>
  <c r="AP99" i="19"/>
  <c r="W99" i="19" s="1"/>
  <c r="AM99" i="19"/>
  <c r="Q99" i="19"/>
  <c r="AP85" i="19"/>
  <c r="AN85" i="19" s="1"/>
  <c r="AG85" i="19"/>
  <c r="AI85" i="19"/>
  <c r="AK85" i="19"/>
  <c r="P57" i="19"/>
  <c r="S57" i="19"/>
  <c r="AJ57" i="19"/>
  <c r="R57" i="19"/>
  <c r="N57" i="19"/>
  <c r="O57" i="19"/>
  <c r="M57" i="19"/>
  <c r="AP57" i="19"/>
  <c r="AD57" i="19" s="1"/>
  <c r="AE57" i="19"/>
  <c r="T57" i="19"/>
  <c r="Q57" i="19"/>
  <c r="U57" i="19"/>
  <c r="AL57" i="19"/>
  <c r="AK57" i="19"/>
  <c r="AM57" i="19"/>
  <c r="Z57" i="19"/>
  <c r="AC57" i="19"/>
  <c r="N69" i="19"/>
  <c r="M69" i="19"/>
  <c r="Q69" i="19"/>
  <c r="P69" i="19"/>
  <c r="R69" i="19"/>
  <c r="U69" i="19"/>
  <c r="O69" i="19"/>
  <c r="S69" i="19"/>
  <c r="AP69" i="19"/>
  <c r="AE69" i="19" s="1"/>
  <c r="T69" i="19"/>
  <c r="AK69" i="19"/>
  <c r="AI69" i="19"/>
  <c r="P45" i="21"/>
  <c r="S45" i="21"/>
  <c r="AI45" i="21"/>
  <c r="AC45" i="21"/>
  <c r="AE45" i="21"/>
  <c r="AL45" i="21"/>
  <c r="M45" i="21"/>
  <c r="U45" i="21"/>
  <c r="AN45" i="21"/>
  <c r="AD45" i="21"/>
  <c r="T45" i="21"/>
  <c r="N45" i="21"/>
  <c r="R45" i="21"/>
  <c r="AB45" i="21"/>
  <c r="AH45" i="21"/>
  <c r="Q45" i="21"/>
  <c r="AK45" i="21"/>
  <c r="AJ45" i="21"/>
  <c r="AO45" i="21"/>
  <c r="AP45" i="21"/>
  <c r="W45" i="21" s="1"/>
  <c r="Y45" i="21"/>
  <c r="AM45" i="21"/>
  <c r="Z45" i="21"/>
  <c r="O45" i="21"/>
  <c r="AA45" i="21"/>
  <c r="P162" i="19"/>
  <c r="Q162" i="19"/>
  <c r="Y162" i="19"/>
  <c r="O162" i="19"/>
  <c r="N162" i="19"/>
  <c r="U162" i="19"/>
  <c r="M162" i="19"/>
  <c r="AC162" i="19"/>
  <c r="T162" i="19"/>
  <c r="AP162" i="19"/>
  <c r="AF162" i="19" s="1"/>
  <c r="Z162" i="19"/>
  <c r="AI162" i="19"/>
  <c r="AK162" i="19"/>
  <c r="AJ162" i="19"/>
  <c r="S162" i="19"/>
  <c r="R162" i="19"/>
  <c r="X162" i="19"/>
  <c r="S106" i="19"/>
  <c r="N106" i="19"/>
  <c r="O106" i="19"/>
  <c r="M106" i="19"/>
  <c r="T106" i="19"/>
  <c r="Q106" i="19"/>
  <c r="P106" i="19"/>
  <c r="AB106" i="19"/>
  <c r="AF106" i="19"/>
  <c r="AM106" i="19"/>
  <c r="AA106" i="19"/>
  <c r="R106" i="19"/>
  <c r="AP106" i="19"/>
  <c r="AK106" i="19" s="1"/>
  <c r="Z106" i="19"/>
  <c r="AC106" i="19"/>
  <c r="W106" i="19"/>
  <c r="U106" i="19"/>
  <c r="AN106" i="19"/>
  <c r="AH106" i="19"/>
  <c r="AJ106" i="19"/>
  <c r="AD106" i="19"/>
  <c r="X106" i="19"/>
  <c r="AG106" i="19"/>
  <c r="AI106" i="19"/>
  <c r="AO106" i="19"/>
  <c r="AE106" i="19"/>
  <c r="Y106" i="19"/>
  <c r="AL106" i="19"/>
  <c r="P6" i="21"/>
  <c r="Q6" i="21"/>
  <c r="AE6" i="21"/>
  <c r="M6" i="21"/>
  <c r="N6" i="21"/>
  <c r="S6" i="21"/>
  <c r="AP6" i="21"/>
  <c r="AF6" i="21" s="1"/>
  <c r="R6" i="21"/>
  <c r="O6" i="21"/>
  <c r="AD6" i="21"/>
  <c r="AJ6" i="21"/>
  <c r="T6" i="21"/>
  <c r="AN6" i="21"/>
  <c r="AA6" i="21"/>
  <c r="U6" i="21"/>
  <c r="AO6" i="21"/>
  <c r="AP144" i="19"/>
  <c r="AK144" i="19" s="1"/>
  <c r="Y144" i="19"/>
  <c r="AM144" i="19"/>
  <c r="W144" i="19"/>
  <c r="AA144" i="19"/>
  <c r="AG144" i="19"/>
  <c r="M144" i="19"/>
  <c r="AF144" i="19"/>
  <c r="AD144" i="19"/>
  <c r="AO144" i="19"/>
  <c r="S144" i="19"/>
  <c r="AN144" i="19"/>
  <c r="T144" i="19"/>
  <c r="O144" i="19"/>
  <c r="R144" i="19"/>
  <c r="X144" i="19"/>
  <c r="AJ144" i="19"/>
  <c r="AB144" i="19"/>
  <c r="U144" i="19"/>
  <c r="AH144" i="19"/>
  <c r="AI144" i="19"/>
  <c r="N144" i="19"/>
  <c r="Q144" i="19"/>
  <c r="P144" i="19"/>
  <c r="AP134" i="19"/>
  <c r="AJ134" i="19" s="1"/>
  <c r="AI134" i="19"/>
  <c r="AF134" i="19"/>
  <c r="R134" i="19"/>
  <c r="M134" i="19"/>
  <c r="S134" i="19"/>
  <c r="P134" i="19"/>
  <c r="Q134" i="19"/>
  <c r="AA134" i="19"/>
  <c r="AK134" i="19"/>
  <c r="U134" i="19"/>
  <c r="Y134" i="19"/>
  <c r="AC134" i="19"/>
  <c r="AG134" i="19"/>
  <c r="N134" i="19"/>
  <c r="AM134" i="19"/>
  <c r="O134" i="19"/>
  <c r="T134" i="19"/>
  <c r="AP64" i="19"/>
  <c r="X64" i="19" s="1"/>
  <c r="U64" i="19"/>
  <c r="N64" i="19"/>
  <c r="W64" i="19"/>
  <c r="O64" i="19"/>
  <c r="S64" i="19"/>
  <c r="P64" i="19"/>
  <c r="AN64" i="19"/>
  <c r="T64" i="19"/>
  <c r="Q64" i="19"/>
  <c r="AM64" i="19"/>
  <c r="R64" i="19"/>
  <c r="AF64" i="19"/>
  <c r="AE64" i="19"/>
  <c r="M64" i="19"/>
  <c r="AB64" i="19"/>
  <c r="AP99" i="25"/>
  <c r="AJ99" i="25"/>
  <c r="AA99" i="25"/>
  <c r="AC99" i="25"/>
  <c r="AI99" i="25"/>
  <c r="AE99" i="25"/>
  <c r="W99" i="25"/>
  <c r="AK99" i="25"/>
  <c r="Y99" i="25"/>
  <c r="AM99" i="25"/>
  <c r="AG99" i="25"/>
  <c r="AB99" i="25"/>
  <c r="AH99" i="25"/>
  <c r="AF99" i="25"/>
  <c r="Z99" i="25"/>
  <c r="AN99" i="25"/>
  <c r="AO99" i="25"/>
  <c r="AD99" i="25"/>
  <c r="AL99" i="25"/>
  <c r="X99" i="25"/>
  <c r="AK126" i="25"/>
  <c r="AI126" i="25"/>
  <c r="AG126" i="25"/>
  <c r="AP126" i="25"/>
  <c r="AE126" i="25" s="1"/>
  <c r="W126" i="25"/>
  <c r="AJ126" i="25"/>
  <c r="AO126" i="25"/>
  <c r="Z126" i="25"/>
  <c r="AN126" i="25"/>
  <c r="AH126" i="25"/>
  <c r="AB126" i="25"/>
  <c r="AA126" i="25"/>
  <c r="AL126" i="25"/>
  <c r="AF126" i="25"/>
  <c r="AM126" i="25"/>
  <c r="Y126" i="25"/>
  <c r="AD126" i="25"/>
  <c r="X126" i="25"/>
  <c r="AC126" i="25"/>
  <c r="Q78" i="26"/>
  <c r="U78" i="26"/>
  <c r="M78" i="26"/>
  <c r="N78" i="26"/>
  <c r="AP78" i="26"/>
  <c r="T78" i="26"/>
  <c r="O78" i="26"/>
  <c r="AJ78" i="26"/>
  <c r="AO78" i="26"/>
  <c r="AF78" i="26"/>
  <c r="AI78" i="26"/>
  <c r="Z78" i="26"/>
  <c r="R78" i="26"/>
  <c r="P78" i="26"/>
  <c r="AG78" i="26"/>
  <c r="AM78" i="26"/>
  <c r="AD78" i="26"/>
  <c r="W78" i="26"/>
  <c r="S78" i="26"/>
  <c r="X78" i="26"/>
  <c r="AK78" i="26"/>
  <c r="AB78" i="26"/>
  <c r="AA78" i="26"/>
  <c r="AL78" i="26"/>
  <c r="AE78" i="26"/>
  <c r="AC78" i="26"/>
  <c r="AH78" i="26"/>
  <c r="AN78" i="26"/>
  <c r="Y78" i="26"/>
  <c r="U142" i="25"/>
  <c r="N142" i="25"/>
  <c r="M142" i="25"/>
  <c r="AP142" i="25"/>
  <c r="AA142" i="25" s="1"/>
  <c r="R142" i="25"/>
  <c r="O142" i="25"/>
  <c r="P142" i="25"/>
  <c r="Q142" i="25"/>
  <c r="T142" i="25"/>
  <c r="S142" i="25"/>
  <c r="AG142" i="25"/>
  <c r="AC142" i="25"/>
  <c r="X142" i="25"/>
  <c r="AN142" i="25"/>
  <c r="AD142" i="25"/>
  <c r="AF142" i="25"/>
  <c r="AH142" i="25"/>
  <c r="AB142" i="25"/>
  <c r="AI142" i="25"/>
  <c r="Y142" i="25"/>
  <c r="AJ142" i="25"/>
  <c r="AM142" i="25"/>
  <c r="W142" i="25"/>
  <c r="AP169" i="25"/>
  <c r="AL169" i="25" s="1"/>
  <c r="AB169" i="25"/>
  <c r="AI169" i="25"/>
  <c r="AG169" i="25"/>
  <c r="O169" i="25"/>
  <c r="AC169" i="25"/>
  <c r="AE169" i="25"/>
  <c r="Q169" i="25"/>
  <c r="X169" i="25"/>
  <c r="W169" i="25"/>
  <c r="AN169" i="25"/>
  <c r="AO169" i="25"/>
  <c r="M169" i="25"/>
  <c r="Z169" i="25"/>
  <c r="S169" i="25"/>
  <c r="R169" i="25"/>
  <c r="N169" i="25"/>
  <c r="U169" i="25"/>
  <c r="P169" i="25"/>
  <c r="T169" i="25"/>
  <c r="AP91" i="25"/>
  <c r="AL91" i="25" s="1"/>
  <c r="R91" i="25"/>
  <c r="AN91" i="25"/>
  <c r="AH91" i="25"/>
  <c r="T91" i="25"/>
  <c r="AI91" i="25"/>
  <c r="M91" i="25"/>
  <c r="AK91" i="25"/>
  <c r="N91" i="25"/>
  <c r="U91" i="25"/>
  <c r="P91" i="25"/>
  <c r="Q91" i="25"/>
  <c r="O91" i="25"/>
  <c r="S91" i="25"/>
  <c r="AG129" i="25"/>
  <c r="AP129" i="25"/>
  <c r="AK129" i="25" s="1"/>
  <c r="AF129" i="25"/>
  <c r="X129" i="25"/>
  <c r="AB129" i="25"/>
  <c r="AA129" i="25"/>
  <c r="AE129" i="25"/>
  <c r="AH129" i="25"/>
  <c r="AC129" i="25"/>
  <c r="U139" i="25"/>
  <c r="T139" i="25"/>
  <c r="R139" i="25"/>
  <c r="Q139" i="25"/>
  <c r="AP139" i="25"/>
  <c r="O139" i="25"/>
  <c r="N139" i="25"/>
  <c r="AD139" i="25"/>
  <c r="AH139" i="25"/>
  <c r="AO139" i="25"/>
  <c r="AI139" i="25"/>
  <c r="AK139" i="25"/>
  <c r="M139" i="25"/>
  <c r="S139" i="25"/>
  <c r="AA139" i="25"/>
  <c r="AF139" i="25"/>
  <c r="AL139" i="25"/>
  <c r="P139" i="25"/>
  <c r="AN139" i="25"/>
  <c r="W139" i="25"/>
  <c r="AG139" i="25"/>
  <c r="X139" i="25"/>
  <c r="AE139" i="25"/>
  <c r="AJ139" i="25"/>
  <c r="Z139" i="25"/>
  <c r="AM139" i="25"/>
  <c r="Y139" i="25"/>
  <c r="AB139" i="25"/>
  <c r="AC139" i="25"/>
  <c r="Q160" i="25"/>
  <c r="R160" i="25"/>
  <c r="S160" i="25"/>
  <c r="T160" i="25"/>
  <c r="N160" i="25"/>
  <c r="AP160" i="25"/>
  <c r="AB160" i="25" s="1"/>
  <c r="M160" i="25"/>
  <c r="P160" i="25"/>
  <c r="U160" i="25"/>
  <c r="AK160" i="25"/>
  <c r="AI160" i="25"/>
  <c r="O160" i="25"/>
  <c r="AM160" i="25"/>
  <c r="AA160" i="25"/>
  <c r="AO160" i="25"/>
  <c r="Y160" i="25"/>
  <c r="AC160" i="25"/>
  <c r="AN160" i="25"/>
  <c r="AH160" i="25"/>
  <c r="O162" i="25"/>
  <c r="Q162" i="25"/>
  <c r="R162" i="25"/>
  <c r="U162" i="25"/>
  <c r="P162" i="25"/>
  <c r="S162" i="25"/>
  <c r="M162" i="25"/>
  <c r="AP162" i="25"/>
  <c r="AI162" i="25" s="1"/>
  <c r="T162" i="25"/>
  <c r="N162" i="25"/>
  <c r="AK162" i="25"/>
  <c r="AF162" i="25"/>
  <c r="W162" i="25"/>
  <c r="AM162" i="25"/>
  <c r="Z162" i="25"/>
  <c r="Y162" i="25"/>
  <c r="X162" i="25"/>
  <c r="AO162" i="25"/>
  <c r="AC162" i="25"/>
  <c r="AD162" i="25"/>
  <c r="AG162" i="25"/>
  <c r="AB162" i="25"/>
  <c r="AH162" i="25"/>
  <c r="AL162" i="25"/>
  <c r="U25" i="25"/>
  <c r="P25" i="25"/>
  <c r="T25" i="25"/>
  <c r="Q25" i="25"/>
  <c r="O25" i="25"/>
  <c r="R25" i="25"/>
  <c r="AP25" i="25"/>
  <c r="AC25" i="25" s="1"/>
  <c r="W25" i="25"/>
  <c r="AM25" i="25"/>
  <c r="AG25" i="25"/>
  <c r="AN25" i="25"/>
  <c r="S25" i="25"/>
  <c r="N25" i="25"/>
  <c r="M25" i="25"/>
  <c r="AK25" i="25"/>
  <c r="X25" i="25"/>
  <c r="Z25" i="25"/>
  <c r="AO25" i="25"/>
  <c r="AL25" i="25"/>
  <c r="AA25" i="25"/>
  <c r="AJ25" i="25"/>
  <c r="AD25" i="25"/>
  <c r="AI25" i="25"/>
  <c r="AE25" i="25"/>
  <c r="AF25" i="25"/>
  <c r="AP68" i="25"/>
  <c r="AF68" i="25"/>
  <c r="AN68" i="25"/>
  <c r="AE68" i="25"/>
  <c r="AK68" i="25"/>
  <c r="AO68" i="25"/>
  <c r="AH68" i="25"/>
  <c r="Y68" i="25"/>
  <c r="AA68" i="25"/>
  <c r="AB68" i="25"/>
  <c r="AD68" i="25"/>
  <c r="AC68" i="25"/>
  <c r="AI68" i="25"/>
  <c r="W68" i="25"/>
  <c r="AJ68" i="25"/>
  <c r="Z68" i="25"/>
  <c r="AL68" i="25"/>
  <c r="X68" i="25"/>
  <c r="AM68" i="25"/>
  <c r="AG68" i="25"/>
  <c r="T51" i="26"/>
  <c r="M51" i="26"/>
  <c r="Q51" i="26"/>
  <c r="P51" i="26"/>
  <c r="N51" i="26"/>
  <c r="S51" i="26"/>
  <c r="Y51" i="26"/>
  <c r="AA51" i="26"/>
  <c r="AL51" i="26"/>
  <c r="O51" i="26"/>
  <c r="AB51" i="26"/>
  <c r="AM51" i="26"/>
  <c r="R51" i="26"/>
  <c r="AH51" i="26"/>
  <c r="AI51" i="26"/>
  <c r="U51" i="26"/>
  <c r="AP51" i="26"/>
  <c r="AF51" i="26" s="1"/>
  <c r="AN51" i="26"/>
  <c r="AO51" i="26"/>
  <c r="AJ51" i="26"/>
  <c r="W51" i="26"/>
  <c r="T76" i="25"/>
  <c r="Q76" i="25"/>
  <c r="P76" i="25"/>
  <c r="M76" i="25"/>
  <c r="N76" i="25"/>
  <c r="AP76" i="25"/>
  <c r="AA76" i="25" s="1"/>
  <c r="S76" i="25"/>
  <c r="O76" i="25"/>
  <c r="AJ76" i="25"/>
  <c r="AN76" i="25"/>
  <c r="U76" i="25"/>
  <c r="AC76" i="25"/>
  <c r="R76" i="25"/>
  <c r="AE76" i="25"/>
  <c r="Y76" i="25"/>
  <c r="AI76" i="25"/>
  <c r="AG76" i="25"/>
  <c r="Z76" i="25"/>
  <c r="U125" i="25"/>
  <c r="S125" i="25"/>
  <c r="P125" i="25"/>
  <c r="O125" i="25"/>
  <c r="AP125" i="25"/>
  <c r="AH125" i="25" s="1"/>
  <c r="T125" i="25"/>
  <c r="M125" i="25"/>
  <c r="R125" i="25"/>
  <c r="Q125" i="25"/>
  <c r="AB125" i="25"/>
  <c r="W125" i="25"/>
  <c r="AN125" i="25"/>
  <c r="AG125" i="25"/>
  <c r="AJ125" i="25"/>
  <c r="Y125" i="25"/>
  <c r="AA125" i="25"/>
  <c r="AK125" i="25"/>
  <c r="AC125" i="25"/>
  <c r="N125" i="25"/>
  <c r="AM125" i="25"/>
  <c r="AP155" i="25"/>
  <c r="AB155" i="25" s="1"/>
  <c r="AA155" i="25"/>
  <c r="AJ155" i="25"/>
  <c r="Z155" i="25"/>
  <c r="AM155" i="25"/>
  <c r="U27" i="25"/>
  <c r="AP27" i="25"/>
  <c r="R27" i="25"/>
  <c r="P27" i="25"/>
  <c r="M27" i="25"/>
  <c r="N27" i="25"/>
  <c r="S27" i="25"/>
  <c r="O27" i="25"/>
  <c r="Q27" i="25"/>
  <c r="AE27" i="25"/>
  <c r="AK27" i="25"/>
  <c r="AL27" i="25"/>
  <c r="AG27" i="25"/>
  <c r="AC27" i="25"/>
  <c r="T27" i="25"/>
  <c r="X27" i="25"/>
  <c r="AN27" i="25"/>
  <c r="AD27" i="25"/>
  <c r="AA27" i="25"/>
  <c r="AM27" i="25"/>
  <c r="W27" i="25"/>
  <c r="AH27" i="25"/>
  <c r="AB27" i="25"/>
  <c r="AI27" i="25"/>
  <c r="AJ27" i="25"/>
  <c r="Y27" i="25"/>
  <c r="AF27" i="25"/>
  <c r="Z27" i="25"/>
  <c r="AO27" i="25"/>
  <c r="T148" i="25"/>
  <c r="R148" i="25"/>
  <c r="AP148" i="25"/>
  <c r="AB148" i="25" s="1"/>
  <c r="Q148" i="25"/>
  <c r="P148" i="25"/>
  <c r="N148" i="25"/>
  <c r="S148" i="25"/>
  <c r="AF148" i="25"/>
  <c r="AL148" i="25"/>
  <c r="W148" i="25"/>
  <c r="O148" i="25"/>
  <c r="U148" i="25"/>
  <c r="AO148" i="25"/>
  <c r="AJ148" i="25"/>
  <c r="M148" i="25"/>
  <c r="Y148" i="25"/>
  <c r="Z148" i="25"/>
  <c r="AA148" i="25"/>
  <c r="AN148" i="25"/>
  <c r="AM148" i="25"/>
  <c r="N166" i="25"/>
  <c r="P166" i="25"/>
  <c r="R166" i="25"/>
  <c r="Q166" i="25"/>
  <c r="O166" i="25"/>
  <c r="T166" i="25"/>
  <c r="AP166" i="25"/>
  <c r="AA166" i="25" s="1"/>
  <c r="S166" i="25"/>
  <c r="U166" i="25"/>
  <c r="M166" i="25"/>
  <c r="AK166" i="25"/>
  <c r="AN166" i="25"/>
  <c r="X166" i="25"/>
  <c r="T170" i="25"/>
  <c r="Q170" i="25"/>
  <c r="U170" i="25"/>
  <c r="M170" i="25"/>
  <c r="N170" i="25"/>
  <c r="S170" i="25"/>
  <c r="O170" i="25"/>
  <c r="P170" i="25"/>
  <c r="AP170" i="25"/>
  <c r="X170" i="25" s="1"/>
  <c r="AD170" i="25"/>
  <c r="Y170" i="25"/>
  <c r="R170" i="25"/>
  <c r="R101" i="25"/>
  <c r="Q101" i="25"/>
  <c r="S101" i="25"/>
  <c r="P101" i="25"/>
  <c r="N101" i="25"/>
  <c r="M101" i="25"/>
  <c r="AB101" i="25"/>
  <c r="O101" i="25"/>
  <c r="U101" i="25"/>
  <c r="T101" i="25"/>
  <c r="AC101" i="25"/>
  <c r="Y101" i="25"/>
  <c r="AP101" i="25"/>
  <c r="AH101" i="25" s="1"/>
  <c r="AM101" i="25"/>
  <c r="AJ101" i="25"/>
  <c r="AE101" i="25"/>
  <c r="Q34" i="25"/>
  <c r="M34" i="25"/>
  <c r="P34" i="25"/>
  <c r="U34" i="25"/>
  <c r="O34" i="25"/>
  <c r="R34" i="25"/>
  <c r="N34" i="25"/>
  <c r="S34" i="25"/>
  <c r="T34" i="25"/>
  <c r="AP34" i="25"/>
  <c r="AM34" i="25" s="1"/>
  <c r="AP94" i="25"/>
  <c r="AA94" i="25" s="1"/>
  <c r="W94" i="25"/>
  <c r="AE94" i="25"/>
  <c r="AH94" i="25"/>
  <c r="AF94" i="25"/>
  <c r="AO94" i="25"/>
  <c r="AK94" i="25"/>
  <c r="Y94" i="25"/>
  <c r="AG94" i="25"/>
  <c r="AL94" i="25"/>
  <c r="AP40" i="25"/>
  <c r="W40" i="25" s="1"/>
  <c r="AL40" i="25"/>
  <c r="O40" i="25"/>
  <c r="N40" i="25"/>
  <c r="S40" i="25"/>
  <c r="AE40" i="25"/>
  <c r="AK40" i="25"/>
  <c r="T40" i="25"/>
  <c r="Y40" i="25"/>
  <c r="AF40" i="25"/>
  <c r="U40" i="25"/>
  <c r="R40" i="25"/>
  <c r="AI40" i="25"/>
  <c r="X40" i="25"/>
  <c r="Q40" i="25"/>
  <c r="AD40" i="25"/>
  <c r="M40" i="25"/>
  <c r="P40" i="25"/>
  <c r="U36" i="25"/>
  <c r="O36" i="25"/>
  <c r="N36" i="25"/>
  <c r="R36" i="25"/>
  <c r="T36" i="25"/>
  <c r="P36" i="25"/>
  <c r="M36" i="25"/>
  <c r="AO36" i="25"/>
  <c r="AP36" i="25"/>
  <c r="Z36" i="25" s="1"/>
  <c r="AI36" i="25"/>
  <c r="AE36" i="25"/>
  <c r="AC36" i="25"/>
  <c r="AM36" i="25"/>
  <c r="AN36" i="25"/>
  <c r="AA36" i="25"/>
  <c r="X36" i="25"/>
  <c r="Q36" i="25"/>
  <c r="S36" i="25"/>
  <c r="S114" i="25"/>
  <c r="R114" i="25"/>
  <c r="U114" i="25"/>
  <c r="O114" i="25"/>
  <c r="Q114" i="25"/>
  <c r="P114" i="25"/>
  <c r="M114" i="25"/>
  <c r="AP114" i="25"/>
  <c r="AA114" i="25" s="1"/>
  <c r="N114" i="25"/>
  <c r="AE114" i="25"/>
  <c r="T114" i="25"/>
  <c r="AC114" i="25"/>
  <c r="AP8" i="25"/>
  <c r="Y8" i="25"/>
  <c r="AF8" i="25"/>
  <c r="AA8" i="25"/>
  <c r="AC8" i="25"/>
  <c r="AK8" i="25"/>
  <c r="AJ8" i="25"/>
  <c r="AB8" i="25"/>
  <c r="AD8" i="25"/>
  <c r="AG8" i="25"/>
  <c r="AO8" i="25"/>
  <c r="W8" i="25"/>
  <c r="S8" i="25"/>
  <c r="T8" i="25"/>
  <c r="X8" i="25"/>
  <c r="Z8" i="25"/>
  <c r="P8" i="25"/>
  <c r="U8" i="25"/>
  <c r="M8" i="25"/>
  <c r="AH8" i="25"/>
  <c r="AM8" i="25"/>
  <c r="AI8" i="25"/>
  <c r="AE8" i="25"/>
  <c r="Q8" i="25"/>
  <c r="O8" i="25"/>
  <c r="AN8" i="25"/>
  <c r="AL8" i="25"/>
  <c r="R8" i="25"/>
  <c r="N8" i="25"/>
  <c r="P30" i="25"/>
  <c r="O30" i="25"/>
  <c r="S30" i="25"/>
  <c r="M30" i="25"/>
  <c r="AP30" i="25"/>
  <c r="AF30" i="25" s="1"/>
  <c r="Q30" i="25"/>
  <c r="U30" i="25"/>
  <c r="Y30" i="25"/>
  <c r="W30" i="25"/>
  <c r="AG30" i="25"/>
  <c r="T30" i="25"/>
  <c r="AM30" i="25"/>
  <c r="AO30" i="25"/>
  <c r="AK30" i="25"/>
  <c r="AN30" i="25"/>
  <c r="AA30" i="25"/>
  <c r="AE30" i="25"/>
  <c r="Z30" i="25"/>
  <c r="AI30" i="25"/>
  <c r="AJ30" i="25"/>
  <c r="AB30" i="25"/>
  <c r="AC30" i="25"/>
  <c r="N30" i="25"/>
  <c r="R30" i="25"/>
  <c r="S3" i="25"/>
  <c r="R3" i="25"/>
  <c r="O3" i="25"/>
  <c r="U3" i="25"/>
  <c r="Q3" i="25"/>
  <c r="N3" i="25"/>
  <c r="M3" i="25"/>
  <c r="P3" i="25"/>
  <c r="AL3" i="25"/>
  <c r="AK3" i="25"/>
  <c r="Z3" i="25"/>
  <c r="T3" i="25"/>
  <c r="AG3" i="25"/>
  <c r="AC3" i="25"/>
  <c r="AO3" i="25"/>
  <c r="AD3" i="25"/>
  <c r="AI3" i="25"/>
  <c r="X3" i="25"/>
  <c r="AP3" i="25"/>
  <c r="W3" i="25" s="1"/>
  <c r="AE3" i="25"/>
  <c r="M5" i="25"/>
  <c r="N5" i="25"/>
  <c r="Q5" i="25"/>
  <c r="S5" i="25"/>
  <c r="T5" i="25"/>
  <c r="R5" i="25"/>
  <c r="P5" i="25"/>
  <c r="AK5" i="25"/>
  <c r="AE5" i="25"/>
  <c r="AC5" i="25"/>
  <c r="X5" i="25"/>
  <c r="U5" i="25"/>
  <c r="AJ5" i="25"/>
  <c r="AH5" i="25"/>
  <c r="AB5" i="25"/>
  <c r="AN5" i="25"/>
  <c r="Z5" i="25"/>
  <c r="AF5" i="25"/>
  <c r="AP5" i="25"/>
  <c r="AL5" i="25" s="1"/>
  <c r="AO5" i="25"/>
  <c r="AD5" i="25"/>
  <c r="AM5" i="25"/>
  <c r="O5" i="25"/>
  <c r="AA5" i="25"/>
  <c r="AG5" i="25"/>
  <c r="W5" i="25"/>
  <c r="M46" i="26"/>
  <c r="R46" i="26"/>
  <c r="T46" i="26"/>
  <c r="P46" i="26"/>
  <c r="S46" i="26"/>
  <c r="U46" i="26"/>
  <c r="N46" i="26"/>
  <c r="AJ46" i="26"/>
  <c r="AL46" i="26"/>
  <c r="AB46" i="26"/>
  <c r="AH46" i="26"/>
  <c r="AP46" i="26"/>
  <c r="AO46" i="26" s="1"/>
  <c r="AE46" i="26"/>
  <c r="AG46" i="26"/>
  <c r="AM46" i="26"/>
  <c r="W46" i="26"/>
  <c r="O46" i="26"/>
  <c r="AD46" i="26"/>
  <c r="AF46" i="26"/>
  <c r="AK46" i="26"/>
  <c r="AN46" i="26"/>
  <c r="Z46" i="26"/>
  <c r="AC46" i="26"/>
  <c r="Q46" i="26"/>
  <c r="X46" i="26"/>
  <c r="AA46" i="26"/>
  <c r="AI46" i="26"/>
  <c r="Y46" i="26"/>
  <c r="R69" i="25"/>
  <c r="T69" i="25"/>
  <c r="M69" i="25"/>
  <c r="AP69" i="25"/>
  <c r="P69" i="25"/>
  <c r="N69" i="25"/>
  <c r="O69" i="25"/>
  <c r="S69" i="25"/>
  <c r="Q69" i="25"/>
  <c r="U69" i="25"/>
  <c r="W69" i="25"/>
  <c r="AH69" i="25"/>
  <c r="AF69" i="25"/>
  <c r="AC69" i="25"/>
  <c r="AD69" i="25"/>
  <c r="AE69" i="25"/>
  <c r="AM69" i="25"/>
  <c r="Z69" i="25"/>
  <c r="AJ69" i="25"/>
  <c r="AL69" i="25"/>
  <c r="X69" i="25"/>
  <c r="AI69" i="25"/>
  <c r="AN69" i="25"/>
  <c r="AK69" i="25"/>
  <c r="Y69" i="25"/>
  <c r="AG69" i="25"/>
  <c r="AO69" i="25"/>
  <c r="AB69" i="25"/>
  <c r="AA69" i="25"/>
  <c r="R37" i="25"/>
  <c r="T37" i="25"/>
  <c r="M37" i="25"/>
  <c r="N37" i="25"/>
  <c r="U37" i="25"/>
  <c r="O37" i="25"/>
  <c r="S37" i="25"/>
  <c r="P37" i="25"/>
  <c r="AL37" i="25"/>
  <c r="AI37" i="25"/>
  <c r="AP37" i="25"/>
  <c r="X37" i="25" s="1"/>
  <c r="AD37" i="25"/>
  <c r="AG37" i="25"/>
  <c r="AF37" i="25"/>
  <c r="Q37" i="25"/>
  <c r="AN37" i="25"/>
  <c r="AH37" i="25"/>
  <c r="Z37" i="25"/>
  <c r="U156" i="26"/>
  <c r="AP156" i="26"/>
  <c r="P156" i="26"/>
  <c r="Q156" i="26"/>
  <c r="T156" i="26"/>
  <c r="R156" i="26"/>
  <c r="AD156" i="26"/>
  <c r="AL156" i="26"/>
  <c r="AG156" i="26"/>
  <c r="AB156" i="26"/>
  <c r="AO156" i="26"/>
  <c r="O156" i="26"/>
  <c r="M156" i="26"/>
  <c r="AM156" i="26"/>
  <c r="X156" i="26"/>
  <c r="AJ156" i="26"/>
  <c r="AF156" i="26"/>
  <c r="AA156" i="26"/>
  <c r="AC156" i="26"/>
  <c r="Y156" i="26"/>
  <c r="W156" i="26"/>
  <c r="AN156" i="26"/>
  <c r="AK156" i="26"/>
  <c r="AI156" i="26"/>
  <c r="Z156" i="26"/>
  <c r="AH156" i="26"/>
  <c r="AE156" i="26"/>
  <c r="S156" i="26"/>
  <c r="N156" i="26"/>
  <c r="AP110" i="25"/>
  <c r="AO110" i="25" s="1"/>
  <c r="Y110" i="25"/>
  <c r="AH110" i="25"/>
  <c r="AL110" i="25"/>
  <c r="AF110" i="25"/>
  <c r="W110" i="25"/>
  <c r="AK110" i="25"/>
  <c r="AE110" i="25"/>
  <c r="AN110" i="25"/>
  <c r="AG110" i="25"/>
  <c r="AM110" i="25"/>
  <c r="AI110" i="25"/>
  <c r="AB110" i="25"/>
  <c r="AJ110" i="25"/>
  <c r="Z110" i="25"/>
  <c r="P128" i="25"/>
  <c r="M128" i="25"/>
  <c r="R128" i="25"/>
  <c r="U128" i="25"/>
  <c r="N128" i="25"/>
  <c r="T128" i="25"/>
  <c r="Q128" i="25"/>
  <c r="AK128" i="25"/>
  <c r="AM128" i="25"/>
  <c r="AI128" i="25"/>
  <c r="AH128" i="25"/>
  <c r="AP128" i="25"/>
  <c r="W128" i="25" s="1"/>
  <c r="X128" i="25"/>
  <c r="AG128" i="25"/>
  <c r="AE128" i="25"/>
  <c r="Z128" i="25"/>
  <c r="AO128" i="25"/>
  <c r="AL128" i="25"/>
  <c r="Y128" i="25"/>
  <c r="AF128" i="25"/>
  <c r="S128" i="25"/>
  <c r="AD128" i="25"/>
  <c r="AC128" i="25"/>
  <c r="AB128" i="25"/>
  <c r="AA128" i="25"/>
  <c r="AJ128" i="25"/>
  <c r="AN128" i="25"/>
  <c r="O128" i="25"/>
  <c r="M159" i="26"/>
  <c r="AP159" i="26"/>
  <c r="AG159" i="26" s="1"/>
  <c r="R159" i="26"/>
  <c r="P159" i="26"/>
  <c r="S159" i="26"/>
  <c r="O159" i="26"/>
  <c r="T159" i="26"/>
  <c r="Q159" i="26"/>
  <c r="U159" i="26"/>
  <c r="AB159" i="26"/>
  <c r="Y159" i="26"/>
  <c r="AH159" i="26"/>
  <c r="N159" i="26"/>
  <c r="AN159" i="26"/>
  <c r="X159" i="26"/>
  <c r="AI159" i="26"/>
  <c r="AD159" i="26"/>
  <c r="AL159" i="26"/>
  <c r="AF159" i="26"/>
  <c r="AP17" i="25"/>
  <c r="AC17" i="25" s="1"/>
  <c r="AG17" i="25"/>
  <c r="AL17" i="25"/>
  <c r="AN17" i="25"/>
  <c r="AD17" i="25"/>
  <c r="P17" i="25"/>
  <c r="AK17" i="25"/>
  <c r="AM17" i="25"/>
  <c r="R17" i="25"/>
  <c r="W17" i="25"/>
  <c r="X17" i="25"/>
  <c r="AI17" i="25"/>
  <c r="AB17" i="25"/>
  <c r="Q17" i="25"/>
  <c r="M17" i="25"/>
  <c r="O17" i="25"/>
  <c r="T17" i="25"/>
  <c r="U17" i="25"/>
  <c r="S17" i="25"/>
  <c r="N17" i="25"/>
  <c r="S177" i="25"/>
  <c r="T177" i="25"/>
  <c r="R177" i="25"/>
  <c r="Q177" i="25"/>
  <c r="W177" i="25"/>
  <c r="P177" i="25"/>
  <c r="O177" i="25"/>
  <c r="AP177" i="25"/>
  <c r="Z177" i="25" s="1"/>
  <c r="M177" i="25"/>
  <c r="Y177" i="25"/>
  <c r="AE177" i="25"/>
  <c r="U177" i="25"/>
  <c r="AK177" i="25"/>
  <c r="AC177" i="25"/>
  <c r="N177" i="25"/>
  <c r="AF177" i="25"/>
  <c r="AJ177" i="25"/>
  <c r="AA177" i="25"/>
  <c r="AD177" i="25"/>
  <c r="AI177" i="25"/>
  <c r="X177" i="25"/>
  <c r="U86" i="25"/>
  <c r="S86" i="25"/>
  <c r="T86" i="25"/>
  <c r="AP86" i="25"/>
  <c r="Y86" i="25" s="1"/>
  <c r="Q86" i="25"/>
  <c r="R86" i="25"/>
  <c r="P86" i="25"/>
  <c r="M86" i="25"/>
  <c r="Z86" i="25"/>
  <c r="N86" i="25"/>
  <c r="O86" i="25"/>
  <c r="AD86" i="25"/>
  <c r="AH86" i="25"/>
  <c r="AE86" i="25"/>
  <c r="AC86" i="25"/>
  <c r="AP132" i="25"/>
  <c r="AA132" i="25" s="1"/>
  <c r="AI132" i="25"/>
  <c r="X132" i="25"/>
  <c r="AM132" i="25"/>
  <c r="AK132" i="25"/>
  <c r="AO132" i="25"/>
  <c r="W132" i="25"/>
  <c r="AH132" i="25"/>
  <c r="AJ132" i="25"/>
  <c r="AC132" i="25"/>
  <c r="AE132" i="25"/>
  <c r="M132" i="25"/>
  <c r="T132" i="25"/>
  <c r="Y132" i="25"/>
  <c r="AD132" i="25"/>
  <c r="AB132" i="25"/>
  <c r="AG132" i="25"/>
  <c r="P132" i="25"/>
  <c r="S132" i="25"/>
  <c r="N132" i="25"/>
  <c r="O132" i="25"/>
  <c r="Q132" i="25"/>
  <c r="U132" i="25"/>
  <c r="R132" i="25"/>
  <c r="T39" i="25"/>
  <c r="Q39" i="25"/>
  <c r="O39" i="25"/>
  <c r="R39" i="25"/>
  <c r="P39" i="25"/>
  <c r="AP39" i="25"/>
  <c r="AA39" i="25" s="1"/>
  <c r="AM39" i="25"/>
  <c r="M39" i="25"/>
  <c r="AF39" i="25"/>
  <c r="U39" i="25"/>
  <c r="S39" i="25"/>
  <c r="W39" i="25"/>
  <c r="AD39" i="25"/>
  <c r="N39" i="25"/>
  <c r="AC72" i="25"/>
  <c r="AN72" i="25"/>
  <c r="AH72" i="25"/>
  <c r="X72" i="25"/>
  <c r="AL72" i="25"/>
  <c r="P72" i="25"/>
  <c r="AD72" i="25"/>
  <c r="Q72" i="25"/>
  <c r="O72" i="25"/>
  <c r="AA72" i="25"/>
  <c r="S72" i="25"/>
  <c r="AP72" i="25"/>
  <c r="AM72" i="25" s="1"/>
  <c r="AO72" i="25"/>
  <c r="T72" i="25"/>
  <c r="AJ72" i="25"/>
  <c r="N72" i="25"/>
  <c r="Y72" i="25"/>
  <c r="U72" i="25"/>
  <c r="AE72" i="25"/>
  <c r="R72" i="25"/>
  <c r="M72" i="25"/>
  <c r="AP90" i="25"/>
  <c r="AA90" i="25"/>
  <c r="Z90" i="25"/>
  <c r="AJ90" i="25"/>
  <c r="AN90" i="25"/>
  <c r="Y90" i="25"/>
  <c r="AB90" i="25"/>
  <c r="X90" i="25"/>
  <c r="AL90" i="25"/>
  <c r="AI90" i="25"/>
  <c r="W90" i="25"/>
  <c r="AD90" i="25"/>
  <c r="AK90" i="25"/>
  <c r="AF90" i="25"/>
  <c r="AE90" i="25"/>
  <c r="AM90" i="25"/>
  <c r="AC90" i="25"/>
  <c r="AG90" i="25"/>
  <c r="AO90" i="25"/>
  <c r="AH90" i="25"/>
  <c r="T80" i="26"/>
  <c r="O80" i="26"/>
  <c r="U2" i="25"/>
  <c r="T2" i="25"/>
  <c r="M2" i="25"/>
  <c r="O126" i="25"/>
  <c r="N126" i="25"/>
  <c r="R79" i="25"/>
  <c r="O79" i="25"/>
  <c r="S73" i="19"/>
  <c r="T73" i="19"/>
  <c r="N55" i="19"/>
  <c r="Q55" i="19"/>
  <c r="O55" i="19"/>
  <c r="T93" i="25"/>
  <c r="S93" i="25"/>
  <c r="M93" i="25"/>
  <c r="M10" i="21"/>
  <c r="T10" i="21"/>
  <c r="Q99" i="25"/>
  <c r="U99" i="25"/>
  <c r="O129" i="25"/>
  <c r="N129" i="25"/>
  <c r="P163" i="25"/>
  <c r="N163" i="25"/>
  <c r="O163" i="25"/>
  <c r="M163" i="25"/>
  <c r="T119" i="25"/>
  <c r="O119" i="25"/>
  <c r="N119" i="25"/>
  <c r="U90" i="25"/>
  <c r="M90" i="25"/>
  <c r="U85" i="19"/>
  <c r="Q85" i="19"/>
  <c r="O85" i="19"/>
  <c r="M9" i="21"/>
  <c r="P9" i="21"/>
  <c r="T9" i="21"/>
  <c r="R9" i="21"/>
  <c r="AP9" i="21"/>
  <c r="AD9" i="21" s="1"/>
  <c r="N9" i="21"/>
  <c r="O9" i="21"/>
  <c r="U9" i="21"/>
  <c r="AJ9" i="21"/>
  <c r="S9" i="21"/>
  <c r="X9" i="21"/>
  <c r="Q9" i="21"/>
  <c r="W9" i="21"/>
  <c r="AP77" i="19"/>
  <c r="AH77" i="19"/>
  <c r="AI77" i="19"/>
  <c r="X77" i="19"/>
  <c r="AA77" i="19"/>
  <c r="AG77" i="19"/>
  <c r="Y77" i="19"/>
  <c r="AC77" i="19"/>
  <c r="AJ77" i="19"/>
  <c r="AD77" i="19"/>
  <c r="AM77" i="19"/>
  <c r="W77" i="19"/>
  <c r="R77" i="19"/>
  <c r="S77" i="19"/>
  <c r="P77" i="19"/>
  <c r="AL77" i="19"/>
  <c r="N77" i="19"/>
  <c r="AB77" i="19"/>
  <c r="AF77" i="19"/>
  <c r="AN77" i="19"/>
  <c r="O77" i="19"/>
  <c r="AK77" i="19"/>
  <c r="Z77" i="19"/>
  <c r="M77" i="19"/>
  <c r="T77" i="19"/>
  <c r="U77" i="19"/>
  <c r="AO77" i="19"/>
  <c r="Q77" i="19"/>
  <c r="AE77" i="19"/>
  <c r="N48" i="21"/>
  <c r="S48" i="21"/>
  <c r="AK48" i="21"/>
  <c r="AH48" i="21"/>
  <c r="AE48" i="21"/>
  <c r="AL48" i="21"/>
  <c r="AP48" i="21"/>
  <c r="AO48" i="21" s="1"/>
  <c r="M48" i="21"/>
  <c r="O48" i="21"/>
  <c r="P48" i="21"/>
  <c r="AD48" i="21"/>
  <c r="Y48" i="21"/>
  <c r="AB48" i="21"/>
  <c r="AG48" i="21"/>
  <c r="R48" i="21"/>
  <c r="Q48" i="21"/>
  <c r="Z48" i="21"/>
  <c r="AI48" i="21"/>
  <c r="AM48" i="21"/>
  <c r="AF48" i="21"/>
  <c r="AN48" i="21"/>
  <c r="AC48" i="21"/>
  <c r="AJ48" i="21"/>
  <c r="X48" i="21"/>
  <c r="W48" i="21"/>
  <c r="T48" i="21"/>
  <c r="U48" i="21"/>
  <c r="AA48" i="21"/>
  <c r="M20" i="21"/>
  <c r="R20" i="21"/>
  <c r="O20" i="21"/>
  <c r="S20" i="21"/>
  <c r="Q20" i="21"/>
  <c r="AP20" i="21"/>
  <c r="Y20" i="21" s="1"/>
  <c r="AA20" i="21"/>
  <c r="P20" i="21"/>
  <c r="N20" i="21"/>
  <c r="T20" i="21"/>
  <c r="AI20" i="21"/>
  <c r="AC20" i="21"/>
  <c r="U20" i="21"/>
  <c r="AO20" i="21"/>
  <c r="AF20" i="21"/>
  <c r="AI132" i="19"/>
  <c r="M132" i="19"/>
  <c r="S132" i="19"/>
  <c r="AE132" i="19"/>
  <c r="P132" i="19"/>
  <c r="Q132" i="19"/>
  <c r="U132" i="19"/>
  <c r="N132" i="19"/>
  <c r="Z132" i="19"/>
  <c r="R132" i="19"/>
  <c r="AA132" i="19"/>
  <c r="AP132" i="19"/>
  <c r="AC132" i="19" s="1"/>
  <c r="AM132" i="19"/>
  <c r="O132" i="19"/>
  <c r="T132" i="19"/>
  <c r="AK132" i="19"/>
  <c r="W132" i="19"/>
  <c r="M167" i="19"/>
  <c r="AF167" i="19"/>
  <c r="T167" i="19"/>
  <c r="Q167" i="19"/>
  <c r="Y167" i="19"/>
  <c r="AN167" i="19"/>
  <c r="AC167" i="19"/>
  <c r="AP167" i="19"/>
  <c r="AK167" i="19" s="1"/>
  <c r="O167" i="19"/>
  <c r="N167" i="19"/>
  <c r="U167" i="19"/>
  <c r="AE167" i="19"/>
  <c r="AJ167" i="19"/>
  <c r="AM167" i="19"/>
  <c r="P167" i="19"/>
  <c r="X167" i="19"/>
  <c r="AH167" i="19"/>
  <c r="AO167" i="19"/>
  <c r="AG167" i="19"/>
  <c r="S167" i="19"/>
  <c r="W167" i="19"/>
  <c r="AB167" i="19"/>
  <c r="AA167" i="19"/>
  <c r="AD167" i="19"/>
  <c r="Z167" i="19"/>
  <c r="AI167" i="19"/>
  <c r="R167" i="19"/>
  <c r="AL167" i="19"/>
  <c r="N130" i="19"/>
  <c r="U130" i="19"/>
  <c r="R130" i="19"/>
  <c r="P130" i="19"/>
  <c r="T130" i="19"/>
  <c r="S130" i="19"/>
  <c r="AP130" i="19"/>
  <c r="AB130" i="19" s="1"/>
  <c r="Q130" i="19"/>
  <c r="O130" i="19"/>
  <c r="M130" i="19"/>
  <c r="Z130" i="19"/>
  <c r="AP18" i="21"/>
  <c r="AB18" i="21" s="1"/>
  <c r="T18" i="21"/>
  <c r="P18" i="21"/>
  <c r="R18" i="21"/>
  <c r="S18" i="21"/>
  <c r="O18" i="21"/>
  <c r="N18" i="21"/>
  <c r="Z18" i="21"/>
  <c r="U18" i="21"/>
  <c r="AO18" i="21"/>
  <c r="M18" i="21"/>
  <c r="AL18" i="21"/>
  <c r="X18" i="21"/>
  <c r="Q18" i="21"/>
  <c r="AJ18" i="21"/>
  <c r="Q34" i="21"/>
  <c r="N34" i="21"/>
  <c r="O34" i="21"/>
  <c r="AL34" i="21"/>
  <c r="AK34" i="21"/>
  <c r="AJ34" i="21"/>
  <c r="AO34" i="21"/>
  <c r="S34" i="21"/>
  <c r="AP34" i="21"/>
  <c r="AG34" i="21" s="1"/>
  <c r="T34" i="21"/>
  <c r="M34" i="21"/>
  <c r="AE34" i="21"/>
  <c r="AB34" i="21"/>
  <c r="X34" i="21"/>
  <c r="AF34" i="21"/>
  <c r="U34" i="21"/>
  <c r="AI34" i="21"/>
  <c r="AM34" i="21"/>
  <c r="Y34" i="21"/>
  <c r="AH34" i="21"/>
  <c r="Z34" i="21"/>
  <c r="AC34" i="21"/>
  <c r="AD34" i="21"/>
  <c r="R34" i="21"/>
  <c r="W34" i="21"/>
  <c r="AN34" i="21"/>
  <c r="P34" i="21"/>
  <c r="AA34" i="21"/>
  <c r="Q156" i="19"/>
  <c r="O156" i="19"/>
  <c r="R156" i="19"/>
  <c r="T156" i="19"/>
  <c r="M156" i="19"/>
  <c r="AB156" i="19"/>
  <c r="S156" i="19"/>
  <c r="P156" i="19"/>
  <c r="N156" i="19"/>
  <c r="AJ156" i="19"/>
  <c r="U156" i="19"/>
  <c r="Y156" i="19"/>
  <c r="X156" i="19"/>
  <c r="AP156" i="19"/>
  <c r="W156" i="19" s="1"/>
  <c r="AG156" i="19"/>
  <c r="N49" i="21"/>
  <c r="Q49" i="21"/>
  <c r="P49" i="21"/>
  <c r="R49" i="21"/>
  <c r="S49" i="21"/>
  <c r="M49" i="21"/>
  <c r="AP49" i="21"/>
  <c r="Y49" i="21" s="1"/>
  <c r="X49" i="21"/>
  <c r="O49" i="21"/>
  <c r="U49" i="21"/>
  <c r="AJ49" i="21"/>
  <c r="T49" i="21"/>
  <c r="S113" i="19"/>
  <c r="O113" i="19"/>
  <c r="R113" i="19"/>
  <c r="AF113" i="19"/>
  <c r="N113" i="19"/>
  <c r="Q113" i="19"/>
  <c r="X113" i="19"/>
  <c r="T113" i="19"/>
  <c r="U113" i="19"/>
  <c r="AP113" i="19"/>
  <c r="AG113" i="19" s="1"/>
  <c r="AE113" i="19"/>
  <c r="AN113" i="19"/>
  <c r="AL113" i="19"/>
  <c r="M113" i="19"/>
  <c r="Y113" i="19"/>
  <c r="AJ113" i="19"/>
  <c r="P113" i="19"/>
  <c r="Z113" i="19"/>
  <c r="U109" i="19"/>
  <c r="N109" i="19"/>
  <c r="S109" i="19"/>
  <c r="M109" i="19"/>
  <c r="Q109" i="19"/>
  <c r="P109" i="19"/>
  <c r="T109" i="19"/>
  <c r="R109" i="19"/>
  <c r="AP109" i="19"/>
  <c r="AL109" i="19" s="1"/>
  <c r="O109" i="19"/>
  <c r="AA109" i="19"/>
  <c r="AO109" i="19"/>
  <c r="R115" i="19"/>
  <c r="P115" i="19"/>
  <c r="N115" i="19"/>
  <c r="O115" i="19"/>
  <c r="S115" i="19"/>
  <c r="M115" i="19"/>
  <c r="AP115" i="19"/>
  <c r="W115" i="19" s="1"/>
  <c r="T115" i="19"/>
  <c r="U115" i="19"/>
  <c r="AC115" i="19"/>
  <c r="Q115" i="19"/>
  <c r="AE115" i="19"/>
  <c r="Z115" i="19"/>
  <c r="AJ115" i="19"/>
  <c r="AL115" i="19"/>
  <c r="M120" i="19"/>
  <c r="AK120" i="19"/>
  <c r="Q120" i="19"/>
  <c r="AP120" i="19"/>
  <c r="AO120" i="19" s="1"/>
  <c r="N120" i="19"/>
  <c r="O120" i="19"/>
  <c r="T120" i="19"/>
  <c r="P120" i="19"/>
  <c r="S120" i="19"/>
  <c r="AI120" i="19"/>
  <c r="AH120" i="19"/>
  <c r="AL120" i="19"/>
  <c r="R120" i="19"/>
  <c r="AD120" i="19"/>
  <c r="AA120" i="19"/>
  <c r="AJ120" i="19"/>
  <c r="W120" i="19"/>
  <c r="AE120" i="19"/>
  <c r="AB120" i="19"/>
  <c r="X120" i="19"/>
  <c r="AC120" i="19"/>
  <c r="AN120" i="19"/>
  <c r="U120" i="19"/>
  <c r="S15" i="21"/>
  <c r="Q15" i="21"/>
  <c r="U15" i="21"/>
  <c r="O15" i="21"/>
  <c r="T15" i="21"/>
  <c r="AP15" i="21"/>
  <c r="Y15" i="21" s="1"/>
  <c r="R15" i="21"/>
  <c r="N15" i="21"/>
  <c r="W15" i="21"/>
  <c r="M15" i="21"/>
  <c r="P15" i="21"/>
  <c r="AN15" i="21"/>
  <c r="Z15" i="21"/>
  <c r="Q31" i="21"/>
  <c r="M31" i="21"/>
  <c r="P31" i="21"/>
  <c r="AP31" i="21"/>
  <c r="AC31" i="21" s="1"/>
  <c r="N31" i="21"/>
  <c r="U31" i="21"/>
  <c r="S31" i="21"/>
  <c r="AK31" i="21"/>
  <c r="AJ31" i="21"/>
  <c r="R31" i="21"/>
  <c r="O31" i="21"/>
  <c r="AE31" i="21"/>
  <c r="W31" i="21"/>
  <c r="Y31" i="21"/>
  <c r="X31" i="21"/>
  <c r="T31" i="21"/>
  <c r="AL31" i="21"/>
  <c r="AG31" i="21"/>
  <c r="AA31" i="21"/>
  <c r="Z31" i="21"/>
  <c r="AP158" i="19"/>
  <c r="U158" i="19"/>
  <c r="R158" i="19"/>
  <c r="P158" i="19"/>
  <c r="N158" i="19"/>
  <c r="W158" i="19"/>
  <c r="AD158" i="19"/>
  <c r="AC158" i="19"/>
  <c r="AE158" i="19"/>
  <c r="M158" i="19"/>
  <c r="S158" i="19"/>
  <c r="O158" i="19"/>
  <c r="AM158" i="19"/>
  <c r="AI158" i="19"/>
  <c r="AN158" i="19"/>
  <c r="X158" i="19"/>
  <c r="Q158" i="19"/>
  <c r="AH158" i="19"/>
  <c r="Y158" i="19"/>
  <c r="AO158" i="19"/>
  <c r="AL158" i="19"/>
  <c r="AB158" i="19"/>
  <c r="AK158" i="19"/>
  <c r="Z158" i="19"/>
  <c r="AA158" i="19"/>
  <c r="AJ158" i="19"/>
  <c r="T158" i="19"/>
  <c r="AF158" i="19"/>
  <c r="AG158" i="19"/>
  <c r="AF17" i="21"/>
  <c r="T17" i="21"/>
  <c r="M17" i="21"/>
  <c r="X17" i="21"/>
  <c r="AN17" i="21"/>
  <c r="AG17" i="21"/>
  <c r="S17" i="21"/>
  <c r="AD17" i="21"/>
  <c r="AL17" i="21"/>
  <c r="AK17" i="21"/>
  <c r="R17" i="21"/>
  <c r="P17" i="21"/>
  <c r="AA17" i="21"/>
  <c r="AJ17" i="21"/>
  <c r="AC17" i="21"/>
  <c r="O17" i="21"/>
  <c r="W17" i="21"/>
  <c r="AI17" i="21"/>
  <c r="AO17" i="21"/>
  <c r="AP17" i="21"/>
  <c r="Z17" i="21" s="1"/>
  <c r="N17" i="21"/>
  <c r="Q17" i="21"/>
  <c r="AE17" i="21"/>
  <c r="Y17" i="21"/>
  <c r="U17" i="21"/>
  <c r="AP171" i="19"/>
  <c r="X171" i="19" s="1"/>
  <c r="AF171" i="19"/>
  <c r="AI171" i="19"/>
  <c r="AO171" i="19"/>
  <c r="Y171" i="19"/>
  <c r="AL171" i="19"/>
  <c r="AM171" i="19"/>
  <c r="AA171" i="19"/>
  <c r="T171" i="19"/>
  <c r="U171" i="19"/>
  <c r="N171" i="19"/>
  <c r="AH171" i="19"/>
  <c r="P171" i="19"/>
  <c r="O171" i="19"/>
  <c r="Q171" i="19"/>
  <c r="S171" i="19"/>
  <c r="R171" i="19"/>
  <c r="M171" i="19"/>
  <c r="N27" i="21"/>
  <c r="M27" i="21"/>
  <c r="AF27" i="21"/>
  <c r="AL27" i="21"/>
  <c r="Y27" i="21"/>
  <c r="S27" i="21"/>
  <c r="Q27" i="21"/>
  <c r="AN27" i="21"/>
  <c r="AI27" i="21"/>
  <c r="Z27" i="21"/>
  <c r="AP27" i="21"/>
  <c r="AO27" i="21" s="1"/>
  <c r="R27" i="21"/>
  <c r="O27" i="21"/>
  <c r="AK27" i="21"/>
  <c r="AC27" i="21"/>
  <c r="T27" i="21"/>
  <c r="AE27" i="21"/>
  <c r="AJ27" i="21"/>
  <c r="AD27" i="21"/>
  <c r="P27" i="21"/>
  <c r="AH27" i="21"/>
  <c r="AB27" i="21"/>
  <c r="X27" i="21"/>
  <c r="AM27" i="21"/>
  <c r="U27" i="21"/>
  <c r="AA27" i="21"/>
  <c r="N175" i="19"/>
  <c r="M175" i="19"/>
  <c r="Q175" i="19"/>
  <c r="O175" i="19"/>
  <c r="P175" i="19"/>
  <c r="T175" i="19"/>
  <c r="R175" i="19"/>
  <c r="U175" i="19"/>
  <c r="S175" i="19"/>
  <c r="AP175" i="19"/>
  <c r="AN175" i="19" s="1"/>
  <c r="O52" i="21"/>
  <c r="Q52" i="21"/>
  <c r="U52" i="21"/>
  <c r="R52" i="21"/>
  <c r="P52" i="21"/>
  <c r="S52" i="21"/>
  <c r="AM52" i="21"/>
  <c r="AG52" i="21"/>
  <c r="AN52" i="21"/>
  <c r="AF52" i="21"/>
  <c r="AP52" i="21"/>
  <c r="Z52" i="21" s="1"/>
  <c r="AJ52" i="21"/>
  <c r="AO52" i="21"/>
  <c r="X52" i="21"/>
  <c r="T52" i="21"/>
  <c r="M52" i="21"/>
  <c r="AA52" i="21"/>
  <c r="AL52" i="21"/>
  <c r="AB52" i="21"/>
  <c r="AC52" i="21"/>
  <c r="N52" i="21"/>
  <c r="W52" i="21"/>
  <c r="AI52" i="21"/>
  <c r="AE52" i="21"/>
  <c r="AH52" i="21"/>
  <c r="AK52" i="21"/>
  <c r="AD52" i="21"/>
  <c r="Y52" i="21"/>
  <c r="S103" i="19"/>
  <c r="N103" i="19"/>
  <c r="R103" i="19"/>
  <c r="AI103" i="19"/>
  <c r="AC103" i="19"/>
  <c r="Q103" i="19"/>
  <c r="AP103" i="19"/>
  <c r="AN103" i="19" s="1"/>
  <c r="P103" i="19"/>
  <c r="T103" i="19"/>
  <c r="AJ103" i="19"/>
  <c r="AB103" i="19"/>
  <c r="AE103" i="19"/>
  <c r="M103" i="19"/>
  <c r="AF103" i="19"/>
  <c r="AL103" i="19"/>
  <c r="AA103" i="19"/>
  <c r="AG103" i="19"/>
  <c r="AO103" i="19"/>
  <c r="AH103" i="19"/>
  <c r="U103" i="19"/>
  <c r="AK103" i="19"/>
  <c r="O103" i="19"/>
  <c r="AM103" i="19"/>
  <c r="Y103" i="19"/>
  <c r="X103" i="19"/>
  <c r="N165" i="19"/>
  <c r="P165" i="19"/>
  <c r="T165" i="19"/>
  <c r="U165" i="19"/>
  <c r="Q165" i="19"/>
  <c r="R165" i="19"/>
  <c r="AP165" i="19"/>
  <c r="AJ165" i="19" s="1"/>
  <c r="M165" i="19"/>
  <c r="AN165" i="19"/>
  <c r="Y165" i="19"/>
  <c r="O165" i="19"/>
  <c r="S165" i="19"/>
  <c r="Q32" i="21"/>
  <c r="S32" i="21"/>
  <c r="AP32" i="21"/>
  <c r="Y32" i="21" s="1"/>
  <c r="O32" i="21"/>
  <c r="AF32" i="21"/>
  <c r="R32" i="21"/>
  <c r="M32" i="21"/>
  <c r="N32" i="21"/>
  <c r="U32" i="21"/>
  <c r="AM32" i="21"/>
  <c r="P32" i="21"/>
  <c r="T32" i="21"/>
  <c r="AH32" i="21"/>
  <c r="Q92" i="19"/>
  <c r="M92" i="19"/>
  <c r="U92" i="19"/>
  <c r="AK92" i="19"/>
  <c r="AE92" i="19"/>
  <c r="W92" i="19"/>
  <c r="R92" i="19"/>
  <c r="S92" i="19"/>
  <c r="AI92" i="19"/>
  <c r="AJ92" i="19"/>
  <c r="N92" i="19"/>
  <c r="T92" i="19"/>
  <c r="AP92" i="19"/>
  <c r="AL92" i="19" s="1"/>
  <c r="Z92" i="19"/>
  <c r="X92" i="19"/>
  <c r="Y92" i="19"/>
  <c r="O92" i="19"/>
  <c r="AG92" i="19"/>
  <c r="AD92" i="19"/>
  <c r="AA92" i="19"/>
  <c r="P92" i="19"/>
  <c r="AO92" i="19"/>
  <c r="AM92" i="19"/>
  <c r="AN92" i="19"/>
  <c r="AH92" i="19"/>
  <c r="AC92" i="19"/>
  <c r="Q148" i="19"/>
  <c r="S148" i="19"/>
  <c r="U148" i="19"/>
  <c r="R148" i="19"/>
  <c r="AO148" i="19"/>
  <c r="T148" i="19"/>
  <c r="P148" i="19"/>
  <c r="O148" i="19"/>
  <c r="AK148" i="19"/>
  <c r="AC148" i="19"/>
  <c r="X148" i="19"/>
  <c r="AL148" i="19"/>
  <c r="M148" i="19"/>
  <c r="AF148" i="19"/>
  <c r="AJ148" i="19"/>
  <c r="AP148" i="19"/>
  <c r="W148" i="19" s="1"/>
  <c r="AE148" i="19"/>
  <c r="AM148" i="19"/>
  <c r="AD148" i="19"/>
  <c r="Z148" i="19"/>
  <c r="AB148" i="19"/>
  <c r="AG148" i="19"/>
  <c r="N148" i="19"/>
  <c r="S63" i="19"/>
  <c r="P63" i="19"/>
  <c r="M63" i="19"/>
  <c r="U63" i="19"/>
  <c r="N63" i="19"/>
  <c r="O63" i="19"/>
  <c r="AG63" i="19"/>
  <c r="AP63" i="19"/>
  <c r="AM63" i="19" s="1"/>
  <c r="T63" i="19"/>
  <c r="W63" i="19"/>
  <c r="AE63" i="19"/>
  <c r="AJ63" i="19"/>
  <c r="AO63" i="19"/>
  <c r="AI63" i="19"/>
  <c r="R63" i="19"/>
  <c r="Q63" i="19"/>
  <c r="AA63" i="19"/>
  <c r="Y63" i="19"/>
  <c r="AP54" i="19"/>
  <c r="T54" i="19"/>
  <c r="P54" i="19"/>
  <c r="AC54" i="19"/>
  <c r="AD54" i="19"/>
  <c r="AF54" i="19"/>
  <c r="AM54" i="19"/>
  <c r="W54" i="19"/>
  <c r="O54" i="19"/>
  <c r="S54" i="19"/>
  <c r="U54" i="19"/>
  <c r="X54" i="19"/>
  <c r="AB54" i="19"/>
  <c r="AJ54" i="19"/>
  <c r="N54" i="19"/>
  <c r="AH54" i="19"/>
  <c r="Y54" i="19"/>
  <c r="AK54" i="19"/>
  <c r="Q54" i="19"/>
  <c r="AL54" i="19"/>
  <c r="R54" i="19"/>
  <c r="AG54" i="19"/>
  <c r="AI54" i="19"/>
  <c r="AN54" i="19"/>
  <c r="AA54" i="19"/>
  <c r="AO54" i="19"/>
  <c r="Z54" i="19"/>
  <c r="M54" i="19"/>
  <c r="AE54" i="19"/>
  <c r="T145" i="19"/>
  <c r="S145" i="19"/>
  <c r="AP145" i="19"/>
  <c r="AD145" i="19" s="1"/>
  <c r="P145" i="19"/>
  <c r="AL145" i="19"/>
  <c r="O145" i="19"/>
  <c r="M145" i="19"/>
  <c r="N145" i="19"/>
  <c r="Q145" i="19"/>
  <c r="R145" i="19"/>
  <c r="AI145" i="19"/>
  <c r="AG145" i="19"/>
  <c r="U145" i="19"/>
  <c r="M151" i="19"/>
  <c r="N151" i="19"/>
  <c r="AN151" i="19"/>
  <c r="T151" i="19"/>
  <c r="R151" i="19"/>
  <c r="X151" i="19"/>
  <c r="S151" i="19"/>
  <c r="Q151" i="19"/>
  <c r="AP151" i="19"/>
  <c r="AA151" i="19" s="1"/>
  <c r="O151" i="19"/>
  <c r="AB151" i="19"/>
  <c r="AH151" i="19"/>
  <c r="U151" i="19"/>
  <c r="AJ151" i="19"/>
  <c r="AK151" i="19"/>
  <c r="P151" i="19"/>
  <c r="AD151" i="19"/>
  <c r="O65" i="19"/>
  <c r="M65" i="19"/>
  <c r="AF65" i="19"/>
  <c r="X65" i="19"/>
  <c r="W65" i="19"/>
  <c r="S65" i="19"/>
  <c r="P65" i="19"/>
  <c r="N65" i="19"/>
  <c r="R65" i="19"/>
  <c r="AC65" i="19"/>
  <c r="AI65" i="19"/>
  <c r="AJ65" i="19"/>
  <c r="U65" i="19"/>
  <c r="Q65" i="19"/>
  <c r="AM65" i="19"/>
  <c r="Y65" i="19"/>
  <c r="AE65" i="19"/>
  <c r="AO65" i="19"/>
  <c r="AP65" i="19"/>
  <c r="AK65" i="19" s="1"/>
  <c r="AN65" i="19"/>
  <c r="AA65" i="19"/>
  <c r="AH65" i="19"/>
  <c r="T65" i="19"/>
  <c r="AB65" i="19"/>
  <c r="AG65" i="19"/>
  <c r="Z65" i="19"/>
  <c r="N155" i="19"/>
  <c r="P155" i="19"/>
  <c r="AP155" i="19"/>
  <c r="AA155" i="19" s="1"/>
  <c r="S155" i="19"/>
  <c r="Q155" i="19"/>
  <c r="M155" i="19"/>
  <c r="R155" i="19"/>
  <c r="AI155" i="19"/>
  <c r="Z155" i="19"/>
  <c r="Y155" i="19"/>
  <c r="U155" i="19"/>
  <c r="O155" i="19"/>
  <c r="AJ155" i="19"/>
  <c r="AD155" i="19"/>
  <c r="AK155" i="19"/>
  <c r="AG155" i="19"/>
  <c r="AL155" i="19"/>
  <c r="AO155" i="19"/>
  <c r="T155" i="19"/>
  <c r="AH155" i="19"/>
  <c r="AN155" i="19"/>
  <c r="Q174" i="19"/>
  <c r="O174" i="19"/>
  <c r="AP174" i="19"/>
  <c r="X174" i="19" s="1"/>
  <c r="S174" i="19"/>
  <c r="M174" i="19"/>
  <c r="R174" i="19"/>
  <c r="U174" i="19"/>
  <c r="AN174" i="19"/>
  <c r="P174" i="19"/>
  <c r="AI174" i="19"/>
  <c r="N174" i="19"/>
  <c r="T174" i="19"/>
  <c r="AD174" i="19"/>
  <c r="AB174" i="19"/>
  <c r="AP41" i="21"/>
  <c r="AC41" i="21" s="1"/>
  <c r="AF41" i="21"/>
  <c r="AM41" i="21"/>
  <c r="AG41" i="21"/>
  <c r="W41" i="21"/>
  <c r="AO41" i="21"/>
  <c r="AA41" i="21"/>
  <c r="AH41" i="21"/>
  <c r="AD41" i="21"/>
  <c r="Z41" i="21"/>
  <c r="Q41" i="21"/>
  <c r="U41" i="21"/>
  <c r="P41" i="21"/>
  <c r="T41" i="21"/>
  <c r="N41" i="21"/>
  <c r="R41" i="21"/>
  <c r="AK41" i="21"/>
  <c r="O41" i="21"/>
  <c r="M41" i="21"/>
  <c r="S41" i="21"/>
  <c r="R105" i="19"/>
  <c r="AP105" i="19"/>
  <c r="P105" i="19"/>
  <c r="N105" i="19"/>
  <c r="AO105" i="19"/>
  <c r="AG105" i="19"/>
  <c r="Y105" i="19"/>
  <c r="AJ105" i="19"/>
  <c r="Q105" i="19"/>
  <c r="O105" i="19"/>
  <c r="M105" i="19"/>
  <c r="Z105" i="19"/>
  <c r="AD105" i="19"/>
  <c r="AI105" i="19"/>
  <c r="AL105" i="19"/>
  <c r="S105" i="19"/>
  <c r="T105" i="19"/>
  <c r="AE105" i="19"/>
  <c r="AC105" i="19"/>
  <c r="AM105" i="19"/>
  <c r="U105" i="19"/>
  <c r="AA105" i="19"/>
  <c r="X105" i="19"/>
  <c r="AH105" i="19"/>
  <c r="AK105" i="19"/>
  <c r="W105" i="19"/>
  <c r="AF105" i="19"/>
  <c r="AN105" i="19"/>
  <c r="AB105" i="19"/>
  <c r="P166" i="19"/>
  <c r="AP166" i="19"/>
  <c r="AL166" i="19" s="1"/>
  <c r="N166" i="19"/>
  <c r="Y166" i="19"/>
  <c r="Z166" i="19"/>
  <c r="AH166" i="19"/>
  <c r="AN166" i="19"/>
  <c r="U166" i="19"/>
  <c r="M166" i="19"/>
  <c r="T166" i="19"/>
  <c r="Q166" i="19"/>
  <c r="AC166" i="19"/>
  <c r="AI166" i="19"/>
  <c r="O166" i="19"/>
  <c r="S166" i="19"/>
  <c r="AM166" i="19"/>
  <c r="AK166" i="19"/>
  <c r="R166" i="19"/>
  <c r="AG166" i="19"/>
  <c r="AO166" i="19"/>
  <c r="AA166" i="19"/>
  <c r="AF166" i="19"/>
  <c r="AJ166" i="19"/>
  <c r="W166" i="19"/>
  <c r="AP176" i="19"/>
  <c r="AH176" i="19" s="1"/>
  <c r="AB176" i="19"/>
  <c r="S176" i="19"/>
  <c r="R176" i="19"/>
  <c r="Q176" i="19"/>
  <c r="X176" i="19"/>
  <c r="M176" i="19"/>
  <c r="AJ176" i="19"/>
  <c r="P176" i="19"/>
  <c r="AG176" i="19"/>
  <c r="U176" i="19"/>
  <c r="N176" i="19"/>
  <c r="AC176" i="19"/>
  <c r="AF176" i="19"/>
  <c r="Y176" i="19"/>
  <c r="Z176" i="19"/>
  <c r="AM176" i="19"/>
  <c r="W176" i="19"/>
  <c r="AO176" i="19"/>
  <c r="O176" i="19"/>
  <c r="AN176" i="19"/>
  <c r="AK176" i="19"/>
  <c r="T176" i="19"/>
  <c r="P75" i="19"/>
  <c r="T75" i="19"/>
  <c r="S75" i="19"/>
  <c r="R75" i="19"/>
  <c r="N75" i="19"/>
  <c r="AP75" i="19"/>
  <c r="AM75" i="19" s="1"/>
  <c r="U75" i="19"/>
  <c r="AE75" i="19"/>
  <c r="Q75" i="19"/>
  <c r="X75" i="19"/>
  <c r="AN75" i="19"/>
  <c r="O75" i="19"/>
  <c r="AB75" i="19"/>
  <c r="M75" i="19"/>
  <c r="AA75" i="19"/>
  <c r="U159" i="19"/>
  <c r="Q159" i="19"/>
  <c r="AE159" i="19"/>
  <c r="AK159" i="19"/>
  <c r="N159" i="19"/>
  <c r="S159" i="19"/>
  <c r="O159" i="19"/>
  <c r="AP159" i="19"/>
  <c r="AF159" i="19" s="1"/>
  <c r="AO159" i="19"/>
  <c r="AM159" i="19"/>
  <c r="Z159" i="19"/>
  <c r="M159" i="19"/>
  <c r="T159" i="19"/>
  <c r="AI159" i="19"/>
  <c r="AB159" i="19"/>
  <c r="P159" i="19"/>
  <c r="W159" i="19"/>
  <c r="R159" i="19"/>
  <c r="AA159" i="19"/>
  <c r="AJ159" i="19"/>
  <c r="AL159" i="19"/>
  <c r="X159" i="19"/>
  <c r="S170" i="19"/>
  <c r="U170" i="19"/>
  <c r="N170" i="19"/>
  <c r="R170" i="19"/>
  <c r="P170" i="19"/>
  <c r="Q170" i="19"/>
  <c r="AG170" i="19"/>
  <c r="AD170" i="19"/>
  <c r="AL170" i="19"/>
  <c r="AI170" i="19"/>
  <c r="T170" i="19"/>
  <c r="AP170" i="19"/>
  <c r="AH170" i="19" s="1"/>
  <c r="O170" i="19"/>
  <c r="AK170" i="19"/>
  <c r="AM170" i="19"/>
  <c r="AE170" i="19"/>
  <c r="AC170" i="19"/>
  <c r="AN170" i="19"/>
  <c r="AB170" i="19"/>
  <c r="Z170" i="19"/>
  <c r="AO170" i="19"/>
  <c r="AA170" i="19"/>
  <c r="W170" i="19"/>
  <c r="AF170" i="19"/>
  <c r="Y170" i="19"/>
  <c r="M170" i="19"/>
  <c r="X170" i="19"/>
  <c r="AJ170" i="19"/>
  <c r="Q24" i="21"/>
  <c r="O24" i="21"/>
  <c r="N24" i="21"/>
  <c r="AB24" i="21"/>
  <c r="AO24" i="21"/>
  <c r="AK24" i="21"/>
  <c r="U24" i="21"/>
  <c r="AA24" i="21"/>
  <c r="X24" i="21"/>
  <c r="P24" i="21"/>
  <c r="T24" i="21"/>
  <c r="R24" i="21"/>
  <c r="AF24" i="21"/>
  <c r="AM24" i="21"/>
  <c r="S24" i="21"/>
  <c r="AI24" i="21"/>
  <c r="Z24" i="21"/>
  <c r="AH24" i="21"/>
  <c r="M24" i="21"/>
  <c r="AG24" i="21"/>
  <c r="AC24" i="21"/>
  <c r="AE24" i="21"/>
  <c r="AP24" i="21"/>
  <c r="Y24" i="21" s="1"/>
  <c r="AN24" i="21"/>
  <c r="P13" i="21"/>
  <c r="O13" i="21"/>
  <c r="Q13" i="21"/>
  <c r="M13" i="21"/>
  <c r="Y13" i="21"/>
  <c r="AG13" i="21"/>
  <c r="S13" i="21"/>
  <c r="T13" i="21"/>
  <c r="R13" i="21"/>
  <c r="AI13" i="21"/>
  <c r="AF13" i="21"/>
  <c r="N13" i="21"/>
  <c r="AE13" i="21"/>
  <c r="Z13" i="21"/>
  <c r="AP13" i="21"/>
  <c r="AL13" i="21" s="1"/>
  <c r="AB13" i="21"/>
  <c r="AD13" i="21"/>
  <c r="U13" i="21"/>
  <c r="AH13" i="21"/>
  <c r="AM13" i="21"/>
  <c r="W13" i="21"/>
  <c r="X13" i="21"/>
  <c r="AA13" i="21"/>
  <c r="AP14" i="21"/>
  <c r="AJ14" i="21" s="1"/>
  <c r="S14" i="21"/>
  <c r="O14" i="21"/>
  <c r="N14" i="21"/>
  <c r="M14" i="21"/>
  <c r="W14" i="21"/>
  <c r="T14" i="21"/>
  <c r="R14" i="21"/>
  <c r="AO14" i="21"/>
  <c r="P14" i="21"/>
  <c r="AF14" i="21"/>
  <c r="AB14" i="21"/>
  <c r="Q14" i="21"/>
  <c r="U14" i="21"/>
  <c r="AL47" i="21"/>
  <c r="Z47" i="21"/>
  <c r="AC47" i="21"/>
  <c r="AP47" i="21"/>
  <c r="AF47" i="21" s="1"/>
  <c r="AE47" i="21"/>
  <c r="AM47" i="21"/>
  <c r="AB47" i="21"/>
  <c r="AI47" i="21"/>
  <c r="AN47" i="21"/>
  <c r="Y47" i="21"/>
  <c r="AO47" i="21"/>
  <c r="AA47" i="21"/>
  <c r="X47" i="21"/>
  <c r="AK47" i="21"/>
  <c r="W47" i="21"/>
  <c r="AG47" i="21"/>
  <c r="AH47" i="21"/>
  <c r="AJ47" i="21"/>
  <c r="AD47" i="21"/>
  <c r="M150" i="19"/>
  <c r="Q150" i="19"/>
  <c r="AP150" i="19"/>
  <c r="AG150" i="19" s="1"/>
  <c r="P150" i="19"/>
  <c r="S150" i="19"/>
  <c r="U150" i="19"/>
  <c r="AL150" i="19"/>
  <c r="Y150" i="19"/>
  <c r="O150" i="19"/>
  <c r="N150" i="19"/>
  <c r="W150" i="19"/>
  <c r="Z150" i="19"/>
  <c r="AA150" i="19"/>
  <c r="AD150" i="19"/>
  <c r="AM150" i="19"/>
  <c r="AH150" i="19"/>
  <c r="AJ150" i="19"/>
  <c r="T150" i="19"/>
  <c r="R150" i="19"/>
  <c r="Q35" i="21"/>
  <c r="AP35" i="21"/>
  <c r="AN35" i="21" s="1"/>
  <c r="N35" i="21"/>
  <c r="S35" i="21"/>
  <c r="M35" i="21"/>
  <c r="Z35" i="21"/>
  <c r="AB35" i="21"/>
  <c r="AC35" i="21"/>
  <c r="AG35" i="21"/>
  <c r="O35" i="21"/>
  <c r="R35" i="21"/>
  <c r="AM35" i="21"/>
  <c r="Y35" i="21"/>
  <c r="AI35" i="21"/>
  <c r="P35" i="21"/>
  <c r="AD35" i="21"/>
  <c r="T35" i="21"/>
  <c r="AH35" i="21"/>
  <c r="U35" i="21"/>
  <c r="M79" i="19"/>
  <c r="N79" i="19"/>
  <c r="O79" i="19"/>
  <c r="U79" i="19"/>
  <c r="S79" i="19"/>
  <c r="Q79" i="19"/>
  <c r="T79" i="19"/>
  <c r="AK79" i="19"/>
  <c r="R79" i="19"/>
  <c r="AM79" i="19"/>
  <c r="AO79" i="19"/>
  <c r="AA79" i="19"/>
  <c r="AP79" i="19"/>
  <c r="AG79" i="19" s="1"/>
  <c r="X79" i="19"/>
  <c r="P79" i="19"/>
  <c r="AD79" i="19"/>
  <c r="AH114" i="19"/>
  <c r="AA114" i="19"/>
  <c r="W114" i="19"/>
  <c r="U114" i="19"/>
  <c r="AP114" i="19"/>
  <c r="AK114" i="19" s="1"/>
  <c r="AL114" i="19"/>
  <c r="AB114" i="19"/>
  <c r="AN114" i="19"/>
  <c r="M114" i="19"/>
  <c r="R114" i="19"/>
  <c r="S114" i="19"/>
  <c r="AC114" i="19"/>
  <c r="AI114" i="19"/>
  <c r="Q114" i="19"/>
  <c r="AF114" i="19"/>
  <c r="AD114" i="19"/>
  <c r="Y114" i="19"/>
  <c r="P114" i="19"/>
  <c r="X114" i="19"/>
  <c r="Z114" i="19"/>
  <c r="N114" i="19"/>
  <c r="AE114" i="19"/>
  <c r="O114" i="19"/>
  <c r="T114" i="19"/>
  <c r="O131" i="19"/>
  <c r="S131" i="19"/>
  <c r="AH131" i="19"/>
  <c r="M131" i="19"/>
  <c r="T131" i="19"/>
  <c r="P131" i="19"/>
  <c r="AP131" i="19"/>
  <c r="AC131" i="19" s="1"/>
  <c r="AI131" i="19"/>
  <c r="N131" i="19"/>
  <c r="U131" i="19"/>
  <c r="AB131" i="19"/>
  <c r="AG131" i="19"/>
  <c r="Q131" i="19"/>
  <c r="X131" i="19"/>
  <c r="AJ131" i="19"/>
  <c r="R131" i="19"/>
  <c r="AO131" i="19"/>
  <c r="W131" i="19"/>
  <c r="R72" i="19"/>
  <c r="P72" i="19"/>
  <c r="O72" i="19"/>
  <c r="AP72" i="19"/>
  <c r="M72" i="19"/>
  <c r="AA72" i="19"/>
  <c r="AF72" i="19"/>
  <c r="AL72" i="19"/>
  <c r="AM72" i="19"/>
  <c r="U72" i="19"/>
  <c r="S72" i="19"/>
  <c r="N72" i="19"/>
  <c r="X72" i="19"/>
  <c r="AK72" i="19"/>
  <c r="AB72" i="19"/>
  <c r="Q72" i="19"/>
  <c r="Z72" i="19"/>
  <c r="AG72" i="19"/>
  <c r="AN72" i="19"/>
  <c r="W72" i="19"/>
  <c r="AH72" i="19"/>
  <c r="AD72" i="19"/>
  <c r="AJ72" i="19"/>
  <c r="AO72" i="19"/>
  <c r="AE72" i="19"/>
  <c r="AI72" i="19"/>
  <c r="T72" i="19"/>
  <c r="Y72" i="19"/>
  <c r="AC72" i="19"/>
  <c r="M39" i="21"/>
  <c r="U39" i="21"/>
  <c r="R39" i="21"/>
  <c r="S39" i="21"/>
  <c r="Q39" i="21"/>
  <c r="T39" i="21"/>
  <c r="P39" i="21"/>
  <c r="O39" i="21"/>
  <c r="AP39" i="21"/>
  <c r="AF39" i="21" s="1"/>
  <c r="N39" i="21"/>
  <c r="AM39" i="21"/>
  <c r="X3" i="21"/>
  <c r="U3" i="21"/>
  <c r="AP3" i="21"/>
  <c r="Z3" i="21" s="1"/>
  <c r="S3" i="21"/>
  <c r="W3" i="21"/>
  <c r="AA3" i="21"/>
  <c r="Q3" i="21"/>
  <c r="M3" i="21"/>
  <c r="P3" i="21"/>
  <c r="AL3" i="21"/>
  <c r="AG3" i="21"/>
  <c r="AM3" i="21"/>
  <c r="T3" i="21"/>
  <c r="O3" i="21"/>
  <c r="AJ3" i="21"/>
  <c r="AH3" i="21"/>
  <c r="AI3" i="21"/>
  <c r="AD3" i="21"/>
  <c r="Y3" i="21"/>
  <c r="R3" i="21"/>
  <c r="AO3" i="21"/>
  <c r="AB3" i="21"/>
  <c r="AE3" i="21"/>
  <c r="N3" i="21"/>
  <c r="AP43" i="21"/>
  <c r="T43" i="21"/>
  <c r="Z43" i="21"/>
  <c r="Y43" i="21"/>
  <c r="W43" i="21"/>
  <c r="X43" i="21"/>
  <c r="AC43" i="21"/>
  <c r="O43" i="21"/>
  <c r="S43" i="21"/>
  <c r="Q43" i="21"/>
  <c r="AN43" i="21"/>
  <c r="AF43" i="21"/>
  <c r="AB43" i="21"/>
  <c r="AD43" i="21"/>
  <c r="N43" i="21"/>
  <c r="R43" i="21"/>
  <c r="AJ43" i="21"/>
  <c r="AH43" i="21"/>
  <c r="AO43" i="21"/>
  <c r="U43" i="21"/>
  <c r="AM43" i="21"/>
  <c r="AI43" i="21"/>
  <c r="AL43" i="21"/>
  <c r="AA43" i="21"/>
  <c r="AE43" i="21"/>
  <c r="M43" i="21"/>
  <c r="P43" i="21"/>
  <c r="AG43" i="21"/>
  <c r="AK43" i="21"/>
  <c r="M44" i="21"/>
  <c r="U44" i="21"/>
  <c r="Q44" i="21"/>
  <c r="N44" i="21"/>
  <c r="R44" i="21"/>
  <c r="S44" i="21"/>
  <c r="AP44" i="21"/>
  <c r="AF44" i="21" s="1"/>
  <c r="T44" i="21"/>
  <c r="O44" i="21"/>
  <c r="P44" i="21"/>
  <c r="S143" i="19"/>
  <c r="AP143" i="19"/>
  <c r="AF143" i="19" s="1"/>
  <c r="M143" i="19"/>
  <c r="Q143" i="19"/>
  <c r="R143" i="19"/>
  <c r="T143" i="19"/>
  <c r="AB143" i="19"/>
  <c r="N143" i="19"/>
  <c r="U143" i="19"/>
  <c r="O143" i="19"/>
  <c r="AO143" i="19"/>
  <c r="AN143" i="19"/>
  <c r="X143" i="19"/>
  <c r="P143" i="19"/>
  <c r="T7" i="21"/>
  <c r="M7" i="21"/>
  <c r="O7" i="21"/>
  <c r="P7" i="21"/>
  <c r="R7" i="21"/>
  <c r="S7" i="21"/>
  <c r="U7" i="21"/>
  <c r="AP7" i="21"/>
  <c r="AN7" i="21" s="1"/>
  <c r="Q7" i="21"/>
  <c r="AD7" i="21"/>
  <c r="N7" i="21"/>
  <c r="AA7" i="21"/>
  <c r="O5" i="21"/>
  <c r="S5" i="21"/>
  <c r="T5" i="21"/>
  <c r="AP5" i="21"/>
  <c r="AA5" i="21" s="1"/>
  <c r="P5" i="21"/>
  <c r="N5" i="21"/>
  <c r="AF5" i="21"/>
  <c r="AE5" i="21"/>
  <c r="U5" i="21"/>
  <c r="AG5" i="21"/>
  <c r="M5" i="21"/>
  <c r="AB5" i="21"/>
  <c r="R5" i="21"/>
  <c r="AI5" i="21"/>
  <c r="Q5" i="21"/>
  <c r="Y5" i="21"/>
  <c r="AP125" i="19"/>
  <c r="AN125" i="19" s="1"/>
  <c r="O125" i="19"/>
  <c r="T125" i="19"/>
  <c r="Y125" i="19"/>
  <c r="Z125" i="19"/>
  <c r="AB125" i="19"/>
  <c r="P125" i="19"/>
  <c r="U125" i="19"/>
  <c r="AM125" i="19"/>
  <c r="AI125" i="19"/>
  <c r="S125" i="19"/>
  <c r="Q125" i="19"/>
  <c r="AH125" i="19"/>
  <c r="AF125" i="19"/>
  <c r="N125" i="19"/>
  <c r="AJ125" i="19"/>
  <c r="AD125" i="19"/>
  <c r="M125" i="19"/>
  <c r="X125" i="19"/>
  <c r="R125" i="19"/>
  <c r="AL125" i="19"/>
  <c r="W125" i="19"/>
  <c r="S37" i="21"/>
  <c r="Q37" i="21"/>
  <c r="R37" i="21"/>
  <c r="AB37" i="21"/>
  <c r="AF37" i="21"/>
  <c r="AM37" i="21"/>
  <c r="T37" i="21"/>
  <c r="N37" i="21"/>
  <c r="O37" i="21"/>
  <c r="W37" i="21"/>
  <c r="AC37" i="21"/>
  <c r="AH37" i="21"/>
  <c r="AG37" i="21"/>
  <c r="AP37" i="21"/>
  <c r="Y37" i="21" s="1"/>
  <c r="M37" i="21"/>
  <c r="AD37" i="21"/>
  <c r="AJ37" i="21"/>
  <c r="AO37" i="21"/>
  <c r="P37" i="21"/>
  <c r="AE37" i="21"/>
  <c r="X37" i="21"/>
  <c r="AA37" i="21"/>
  <c r="Z37" i="21"/>
  <c r="AL37" i="21"/>
  <c r="AK37" i="21"/>
  <c r="AI37" i="21"/>
  <c r="U37" i="21"/>
  <c r="AN37" i="21"/>
  <c r="W33" i="21"/>
  <c r="AP33" i="21"/>
  <c r="AI33" i="21"/>
  <c r="AH33" i="21"/>
  <c r="AA33" i="21"/>
  <c r="AN33" i="21"/>
  <c r="S33" i="21"/>
  <c r="O33" i="21"/>
  <c r="AK33" i="21"/>
  <c r="Y33" i="21"/>
  <c r="AO33" i="21"/>
  <c r="Z33" i="21"/>
  <c r="AD33" i="21"/>
  <c r="N33" i="21"/>
  <c r="AL33" i="21"/>
  <c r="AM33" i="21"/>
  <c r="AC33" i="21"/>
  <c r="T33" i="21"/>
  <c r="U33" i="21"/>
  <c r="AB33" i="21"/>
  <c r="X33" i="21"/>
  <c r="Q33" i="21"/>
  <c r="R33" i="21"/>
  <c r="AJ33" i="21"/>
  <c r="AG33" i="21"/>
  <c r="P33" i="21"/>
  <c r="M33" i="21"/>
  <c r="AE33" i="21"/>
  <c r="AF33" i="21"/>
  <c r="T23" i="21"/>
  <c r="M23" i="21"/>
  <c r="Q23" i="21"/>
  <c r="AL23" i="21"/>
  <c r="Z23" i="21"/>
  <c r="AH23" i="21"/>
  <c r="R23" i="21"/>
  <c r="P23" i="21"/>
  <c r="U23" i="21"/>
  <c r="AC23" i="21"/>
  <c r="AK23" i="21"/>
  <c r="AO23" i="21"/>
  <c r="N23" i="21"/>
  <c r="S23" i="21"/>
  <c r="AP23" i="21"/>
  <c r="AG23" i="21" s="1"/>
  <c r="AD23" i="21"/>
  <c r="Y23" i="21"/>
  <c r="AJ23" i="21"/>
  <c r="O23" i="21"/>
  <c r="AN23" i="21"/>
  <c r="AE23" i="21"/>
  <c r="AM23" i="21"/>
  <c r="W23" i="21"/>
  <c r="AI23" i="21"/>
  <c r="AB23" i="21"/>
  <c r="AF23" i="21"/>
  <c r="AA23" i="21"/>
  <c r="S111" i="19"/>
  <c r="N111" i="19"/>
  <c r="T111" i="19"/>
  <c r="Q111" i="19"/>
  <c r="AO111" i="19"/>
  <c r="AP111" i="19"/>
  <c r="AK111" i="19" s="1"/>
  <c r="P111" i="19"/>
  <c r="R111" i="19"/>
  <c r="AH111" i="19"/>
  <c r="M111" i="19"/>
  <c r="AE111" i="19"/>
  <c r="AG111" i="19"/>
  <c r="AB111" i="19"/>
  <c r="W111" i="19"/>
  <c r="U111" i="19"/>
  <c r="O111" i="19"/>
  <c r="AN111" i="19"/>
  <c r="AP19" i="21"/>
  <c r="AB19" i="21" s="1"/>
  <c r="AG19" i="21"/>
  <c r="AO19" i="21"/>
  <c r="AE19" i="21"/>
  <c r="O19" i="21"/>
  <c r="M19" i="21"/>
  <c r="P19" i="21"/>
  <c r="Q19" i="21"/>
  <c r="AF19" i="21"/>
  <c r="U19" i="21"/>
  <c r="S19" i="21"/>
  <c r="N19" i="21"/>
  <c r="T19" i="21"/>
  <c r="R19" i="21"/>
  <c r="R78" i="19"/>
  <c r="Q78" i="19"/>
  <c r="T78" i="19"/>
  <c r="AM78" i="19"/>
  <c r="AF78" i="19"/>
  <c r="AP78" i="19"/>
  <c r="N78" i="19"/>
  <c r="AC78" i="19"/>
  <c r="AG78" i="19"/>
  <c r="AH78" i="19"/>
  <c r="AA78" i="19"/>
  <c r="AB78" i="19"/>
  <c r="Z78" i="19"/>
  <c r="AL78" i="19"/>
  <c r="AK78" i="19"/>
  <c r="O78" i="19"/>
  <c r="M78" i="19"/>
  <c r="AN78" i="19"/>
  <c r="AJ78" i="19"/>
  <c r="U78" i="19"/>
  <c r="X78" i="19"/>
  <c r="AD78" i="19"/>
  <c r="S78" i="19"/>
  <c r="AE78" i="19"/>
  <c r="W78" i="19"/>
  <c r="AI78" i="19"/>
  <c r="AO78" i="19"/>
  <c r="P78" i="19"/>
  <c r="Y78" i="19"/>
  <c r="AP38" i="21"/>
  <c r="Z38" i="21" s="1"/>
  <c r="M38" i="21"/>
  <c r="O38" i="21"/>
  <c r="AI38" i="21"/>
  <c r="AL38" i="21"/>
  <c r="AA38" i="21"/>
  <c r="N38" i="21"/>
  <c r="P38" i="21"/>
  <c r="T38" i="21"/>
  <c r="R38" i="21"/>
  <c r="AO38" i="21"/>
  <c r="AD38" i="21"/>
  <c r="AH38" i="21"/>
  <c r="U38" i="21"/>
  <c r="AE38" i="21"/>
  <c r="AB38" i="21"/>
  <c r="Q38" i="21"/>
  <c r="AK38" i="21"/>
  <c r="AC38" i="21"/>
  <c r="AF38" i="21"/>
  <c r="AN38" i="21"/>
  <c r="W38" i="21"/>
  <c r="X38" i="21"/>
  <c r="S38" i="21"/>
  <c r="M128" i="19"/>
  <c r="U128" i="19"/>
  <c r="S128" i="19"/>
  <c r="P128" i="19"/>
  <c r="O128" i="19"/>
  <c r="AP128" i="19"/>
  <c r="AI128" i="19" s="1"/>
  <c r="R128" i="19"/>
  <c r="Q128" i="19"/>
  <c r="T128" i="19"/>
  <c r="Y128" i="19"/>
  <c r="N128" i="19"/>
  <c r="AE128" i="19"/>
  <c r="AF128" i="19"/>
  <c r="S122" i="19"/>
  <c r="AP122" i="19"/>
  <c r="AO122" i="19" s="1"/>
  <c r="N122" i="19"/>
  <c r="P122" i="19"/>
  <c r="Z122" i="19"/>
  <c r="AC122" i="19"/>
  <c r="T122" i="19"/>
  <c r="R122" i="19"/>
  <c r="Q122" i="19"/>
  <c r="AB122" i="19"/>
  <c r="U122" i="19"/>
  <c r="AD122" i="19"/>
  <c r="M122" i="19"/>
  <c r="AH122" i="19"/>
  <c r="O122" i="19"/>
  <c r="O86" i="19"/>
  <c r="N86" i="19"/>
  <c r="T86" i="19"/>
  <c r="AP86" i="19"/>
  <c r="AG86" i="19" s="1"/>
  <c r="Q86" i="19"/>
  <c r="AC86" i="19"/>
  <c r="P86" i="19"/>
  <c r="M86" i="19"/>
  <c r="Y86" i="19"/>
  <c r="S86" i="19"/>
  <c r="W86" i="19"/>
  <c r="R86" i="19"/>
  <c r="Z86" i="19"/>
  <c r="U86" i="19"/>
  <c r="AO86" i="19"/>
  <c r="O160" i="19"/>
  <c r="AP160" i="19"/>
  <c r="AF160" i="19" s="1"/>
  <c r="Q160" i="19"/>
  <c r="AA160" i="19"/>
  <c r="AN160" i="19"/>
  <c r="Y160" i="19"/>
  <c r="AB160" i="19"/>
  <c r="M160" i="19"/>
  <c r="W160" i="19"/>
  <c r="AJ160" i="19"/>
  <c r="AH160" i="19"/>
  <c r="U160" i="19"/>
  <c r="T160" i="19"/>
  <c r="P160" i="19"/>
  <c r="AM160" i="19"/>
  <c r="AC160" i="19"/>
  <c r="R160" i="19"/>
  <c r="AD160" i="19"/>
  <c r="AI160" i="19"/>
  <c r="AG160" i="19"/>
  <c r="S160" i="19"/>
  <c r="AE160" i="19"/>
  <c r="N160" i="19"/>
  <c r="X160" i="19"/>
  <c r="AP127" i="19"/>
  <c r="W127" i="19" s="1"/>
  <c r="N127" i="19"/>
  <c r="M127" i="19"/>
  <c r="P127" i="19"/>
  <c r="T127" i="19"/>
  <c r="R127" i="19"/>
  <c r="AL127" i="19"/>
  <c r="AC127" i="19"/>
  <c r="AJ127" i="19"/>
  <c r="AK127" i="19"/>
  <c r="S127" i="19"/>
  <c r="U127" i="19"/>
  <c r="AG127" i="19"/>
  <c r="AA127" i="19"/>
  <c r="Q127" i="19"/>
  <c r="AB127" i="19"/>
  <c r="AO127" i="19"/>
  <c r="AM127" i="19"/>
  <c r="AD127" i="19"/>
  <c r="O127" i="19"/>
  <c r="AF127" i="19"/>
  <c r="Y127" i="19"/>
  <c r="AI127" i="19"/>
  <c r="AN127" i="19"/>
  <c r="R12" i="21"/>
  <c r="O12" i="21"/>
  <c r="N12" i="21"/>
  <c r="AI12" i="21"/>
  <c r="AA12" i="21"/>
  <c r="AM12" i="21"/>
  <c r="AO12" i="21"/>
  <c r="T12" i="21"/>
  <c r="U12" i="21"/>
  <c r="AP12" i="21"/>
  <c r="Y12" i="21" s="1"/>
  <c r="Q12" i="21"/>
  <c r="AD12" i="21"/>
  <c r="AH12" i="21"/>
  <c r="AL12" i="21"/>
  <c r="M12" i="21"/>
  <c r="P12" i="21"/>
  <c r="AE12" i="21"/>
  <c r="AC12" i="21"/>
  <c r="AN12" i="21"/>
  <c r="AK12" i="21"/>
  <c r="AF12" i="21"/>
  <c r="AB12" i="21"/>
  <c r="AJ12" i="21"/>
  <c r="W12" i="21"/>
  <c r="Z12" i="21"/>
  <c r="AG12" i="21"/>
  <c r="S12" i="21"/>
  <c r="X12" i="21"/>
  <c r="T168" i="19"/>
  <c r="U168" i="19"/>
  <c r="R168" i="19"/>
  <c r="N168" i="19"/>
  <c r="Y168" i="19"/>
  <c r="AP168" i="19"/>
  <c r="M168" i="19"/>
  <c r="P168" i="19"/>
  <c r="X168" i="19"/>
  <c r="AE168" i="19"/>
  <c r="AO168" i="19"/>
  <c r="AA168" i="19"/>
  <c r="W168" i="19"/>
  <c r="O168" i="19"/>
  <c r="S168" i="19"/>
  <c r="AB168" i="19"/>
  <c r="AL168" i="19"/>
  <c r="Z168" i="19"/>
  <c r="Q168" i="19"/>
  <c r="AD168" i="19"/>
  <c r="AH168" i="19"/>
  <c r="AJ168" i="19"/>
  <c r="AG168" i="19"/>
  <c r="AN168" i="19"/>
  <c r="AM168" i="19"/>
  <c r="AC168" i="19"/>
  <c r="AI168" i="19"/>
  <c r="AF168" i="19"/>
  <c r="AK168" i="19"/>
  <c r="T124" i="19"/>
  <c r="P124" i="19"/>
  <c r="U124" i="19"/>
  <c r="M124" i="19"/>
  <c r="AP124" i="19"/>
  <c r="Y124" i="19"/>
  <c r="R124" i="19"/>
  <c r="Q124" i="19"/>
  <c r="AH124" i="19"/>
  <c r="AF124" i="19"/>
  <c r="AM124" i="19"/>
  <c r="AB124" i="19"/>
  <c r="AN124" i="19"/>
  <c r="AL124" i="19"/>
  <c r="AA124" i="19"/>
  <c r="W124" i="19"/>
  <c r="AK124" i="19"/>
  <c r="AO124" i="19"/>
  <c r="AC124" i="19"/>
  <c r="AE124" i="19"/>
  <c r="AI124" i="19"/>
  <c r="Z124" i="19"/>
  <c r="AG124" i="19"/>
  <c r="X124" i="19"/>
  <c r="AJ124" i="19"/>
  <c r="AD124" i="19"/>
  <c r="S124" i="19"/>
  <c r="O124" i="19"/>
  <c r="N124" i="19"/>
  <c r="AP58" i="19"/>
  <c r="AM58" i="19" s="1"/>
  <c r="AF58" i="19"/>
  <c r="AE58" i="19"/>
  <c r="S58" i="19"/>
  <c r="T58" i="19"/>
  <c r="AD58" i="19"/>
  <c r="M58" i="19"/>
  <c r="AH58" i="19"/>
  <c r="Q58" i="19"/>
  <c r="X58" i="19"/>
  <c r="P58" i="19"/>
  <c r="O58" i="19"/>
  <c r="AO58" i="19"/>
  <c r="AK58" i="19"/>
  <c r="W58" i="19"/>
  <c r="AB58" i="19"/>
  <c r="R58" i="19"/>
  <c r="U58" i="19"/>
  <c r="AG58" i="19"/>
  <c r="Y58" i="19"/>
  <c r="AC58" i="19"/>
  <c r="N58" i="19"/>
  <c r="AA58" i="19"/>
  <c r="Z58" i="19"/>
  <c r="AI58" i="19"/>
  <c r="AL58" i="19"/>
  <c r="AP89" i="19"/>
  <c r="X89" i="19" s="1"/>
  <c r="AJ89" i="19"/>
  <c r="N89" i="19"/>
  <c r="O89" i="19"/>
  <c r="AC89" i="19"/>
  <c r="T89" i="19"/>
  <c r="P89" i="19"/>
  <c r="U89" i="19"/>
  <c r="AK89" i="19"/>
  <c r="AN89" i="19"/>
  <c r="Y89" i="19"/>
  <c r="AI89" i="19"/>
  <c r="AE89" i="19"/>
  <c r="Z89" i="19"/>
  <c r="AD89" i="19"/>
  <c r="AF89" i="19"/>
  <c r="R89" i="19"/>
  <c r="Q89" i="19"/>
  <c r="M89" i="19"/>
  <c r="S89" i="19"/>
  <c r="AH4" i="21"/>
  <c r="AN4" i="21"/>
  <c r="AC4" i="21"/>
  <c r="Y4" i="21"/>
  <c r="N4" i="21"/>
  <c r="AG4" i="21"/>
  <c r="X4" i="21"/>
  <c r="W4" i="21"/>
  <c r="S4" i="21"/>
  <c r="AE4" i="21"/>
  <c r="Z4" i="21"/>
  <c r="AI4" i="21"/>
  <c r="AP4" i="21"/>
  <c r="AD4" i="21" s="1"/>
  <c r="U4" i="21"/>
  <c r="AF4" i="21"/>
  <c r="AJ4" i="21"/>
  <c r="R4" i="21"/>
  <c r="AO4" i="21"/>
  <c r="AB4" i="21"/>
  <c r="AK4" i="21"/>
  <c r="AA4" i="21"/>
  <c r="P4" i="21"/>
  <c r="Q4" i="21"/>
  <c r="AM4" i="21"/>
  <c r="AL4" i="21"/>
  <c r="O4" i="21"/>
  <c r="M4" i="21"/>
  <c r="T4" i="21"/>
  <c r="AP137" i="19"/>
  <c r="AD137" i="19" s="1"/>
  <c r="AL137" i="19"/>
  <c r="AC137" i="19"/>
  <c r="S137" i="19"/>
  <c r="M137" i="19"/>
  <c r="Q137" i="19"/>
  <c r="R137" i="19"/>
  <c r="AM137" i="19"/>
  <c r="Z137" i="19"/>
  <c r="AN137" i="19"/>
  <c r="AK137" i="19"/>
  <c r="AO137" i="19"/>
  <c r="AA137" i="19"/>
  <c r="W137" i="19"/>
  <c r="Y137" i="19"/>
  <c r="U137" i="19"/>
  <c r="O137" i="19"/>
  <c r="T137" i="19"/>
  <c r="AH137" i="19"/>
  <c r="AF137" i="19"/>
  <c r="AJ137" i="19"/>
  <c r="AI137" i="19"/>
  <c r="P137" i="19"/>
  <c r="N137" i="19"/>
  <c r="AP82" i="19"/>
  <c r="AG82" i="19" s="1"/>
  <c r="O82" i="19"/>
  <c r="M82" i="19"/>
  <c r="T82" i="19"/>
  <c r="P82" i="19"/>
  <c r="R82" i="19"/>
  <c r="AK82" i="19"/>
  <c r="AH82" i="19"/>
  <c r="AJ82" i="19"/>
  <c r="W82" i="19"/>
  <c r="Y82" i="19"/>
  <c r="AO82" i="19"/>
  <c r="AD82" i="19"/>
  <c r="AN82" i="19"/>
  <c r="AC82" i="19"/>
  <c r="AM82" i="19"/>
  <c r="AE82" i="19"/>
  <c r="AF82" i="19"/>
  <c r="S82" i="19"/>
  <c r="AB82" i="19"/>
  <c r="Z82" i="19"/>
  <c r="N82" i="19"/>
  <c r="U82" i="19"/>
  <c r="Q82" i="19"/>
  <c r="P59" i="19"/>
  <c r="R59" i="19"/>
  <c r="Q59" i="19"/>
  <c r="T47" i="21"/>
  <c r="P47" i="21"/>
  <c r="Q133" i="19"/>
  <c r="U133" i="19"/>
  <c r="S133" i="19"/>
  <c r="O133" i="19"/>
  <c r="N26" i="21"/>
  <c r="O26" i="21"/>
  <c r="M26" i="21"/>
  <c r="M144" i="25"/>
  <c r="P144" i="25"/>
  <c r="N144" i="25"/>
  <c r="AP144" i="25"/>
  <c r="AK144" i="25" s="1"/>
  <c r="T144" i="25"/>
  <c r="U144" i="25"/>
  <c r="AC144" i="25"/>
  <c r="AM144" i="25"/>
  <c r="O144" i="25"/>
  <c r="Q144" i="25"/>
  <c r="R144" i="25"/>
  <c r="X144" i="25"/>
  <c r="AB144" i="25"/>
  <c r="S144" i="25"/>
  <c r="AH144" i="25"/>
  <c r="AI144" i="25"/>
  <c r="AO144" i="25"/>
  <c r="Y144" i="25"/>
  <c r="AF144" i="25"/>
  <c r="U33" i="25"/>
  <c r="Q33" i="25"/>
  <c r="T33" i="25"/>
  <c r="AP33" i="25"/>
  <c r="Y33" i="25" s="1"/>
  <c r="R33" i="25"/>
  <c r="AL33" i="25"/>
  <c r="P33" i="25"/>
  <c r="N33" i="25"/>
  <c r="AH33" i="25"/>
  <c r="X33" i="25"/>
  <c r="M33" i="25"/>
  <c r="AA33" i="25"/>
  <c r="AK33" i="25"/>
  <c r="AG33" i="25"/>
  <c r="AE33" i="25"/>
  <c r="AJ33" i="25"/>
  <c r="O33" i="25"/>
  <c r="S33" i="25"/>
  <c r="AD33" i="25"/>
  <c r="AM33" i="25"/>
  <c r="AP174" i="25"/>
  <c r="AB174" i="25"/>
  <c r="AC174" i="25"/>
  <c r="Y174" i="25"/>
  <c r="W174" i="25"/>
  <c r="AL174" i="25"/>
  <c r="AN174" i="25"/>
  <c r="AH174" i="25"/>
  <c r="AM174" i="25"/>
  <c r="AE174" i="25"/>
  <c r="AK174" i="25"/>
  <c r="Z174" i="25"/>
  <c r="AF174" i="25"/>
  <c r="AI174" i="25"/>
  <c r="AO174" i="25"/>
  <c r="AJ174" i="25"/>
  <c r="AA174" i="25"/>
  <c r="AD174" i="25"/>
  <c r="AG174" i="25"/>
  <c r="X174" i="25"/>
  <c r="AC167" i="25"/>
  <c r="AF167" i="25"/>
  <c r="AP167" i="25"/>
  <c r="AA167" i="25" s="1"/>
  <c r="AO167" i="25"/>
  <c r="AL167" i="25"/>
  <c r="AD167" i="25"/>
  <c r="AG167" i="25"/>
  <c r="AH167" i="25"/>
  <c r="AK167" i="25"/>
  <c r="Y167" i="25"/>
  <c r="AI167" i="25"/>
  <c r="X167" i="25"/>
  <c r="AB167" i="25"/>
  <c r="Q100" i="25"/>
  <c r="AP100" i="25"/>
  <c r="AO100" i="25" s="1"/>
  <c r="M100" i="25"/>
  <c r="X100" i="25"/>
  <c r="AI100" i="25"/>
  <c r="AF100" i="25"/>
  <c r="AL100" i="25"/>
  <c r="T100" i="25"/>
  <c r="O100" i="25"/>
  <c r="R100" i="25"/>
  <c r="P100" i="25"/>
  <c r="Y100" i="25"/>
  <c r="W100" i="25"/>
  <c r="AN100" i="25"/>
  <c r="AE100" i="25"/>
  <c r="AJ100" i="25"/>
  <c r="AC100" i="25"/>
  <c r="AK100" i="25"/>
  <c r="AH100" i="25"/>
  <c r="AD100" i="25"/>
  <c r="N100" i="25"/>
  <c r="Z100" i="25"/>
  <c r="U100" i="25"/>
  <c r="S100" i="25"/>
  <c r="Q127" i="25"/>
  <c r="S127" i="25"/>
  <c r="M127" i="25"/>
  <c r="N127" i="25"/>
  <c r="U127" i="25"/>
  <c r="O127" i="25"/>
  <c r="AP127" i="25"/>
  <c r="AI127" i="25" s="1"/>
  <c r="T127" i="25"/>
  <c r="P127" i="25"/>
  <c r="R127" i="25"/>
  <c r="AH127" i="25"/>
  <c r="AO127" i="25"/>
  <c r="AJ127" i="25"/>
  <c r="S109" i="25"/>
  <c r="Q109" i="25"/>
  <c r="R109" i="25"/>
  <c r="N109" i="25"/>
  <c r="P109" i="25"/>
  <c r="M109" i="25"/>
  <c r="AP109" i="25"/>
  <c r="AA109" i="25" s="1"/>
  <c r="T109" i="25"/>
  <c r="AK109" i="25"/>
  <c r="AL109" i="25"/>
  <c r="AH109" i="25"/>
  <c r="AD109" i="25"/>
  <c r="U109" i="25"/>
  <c r="O109" i="25"/>
  <c r="X109" i="25"/>
  <c r="AF109" i="25"/>
  <c r="AM109" i="25"/>
  <c r="Y109" i="25"/>
  <c r="W109" i="25"/>
  <c r="AO109" i="25"/>
  <c r="AG109" i="25"/>
  <c r="AB109" i="25"/>
  <c r="AJ109" i="25"/>
  <c r="Z109" i="25"/>
  <c r="T47" i="25"/>
  <c r="S47" i="25"/>
  <c r="Q47" i="25"/>
  <c r="R47" i="25"/>
  <c r="M47" i="25"/>
  <c r="P47" i="25"/>
  <c r="U47" i="25"/>
  <c r="O47" i="25"/>
  <c r="N47" i="25"/>
  <c r="AJ47" i="25"/>
  <c r="AD47" i="25"/>
  <c r="AE47" i="25"/>
  <c r="AP47" i="25"/>
  <c r="X47" i="25" s="1"/>
  <c r="Z47" i="25"/>
  <c r="AB47" i="25"/>
  <c r="AP57" i="25"/>
  <c r="AE57" i="25"/>
  <c r="AC57" i="25"/>
  <c r="AI57" i="25"/>
  <c r="AM57" i="25"/>
  <c r="AK57" i="25"/>
  <c r="Y57" i="25"/>
  <c r="AN57" i="25"/>
  <c r="W57" i="25"/>
  <c r="AG57" i="25"/>
  <c r="AA57" i="25"/>
  <c r="AD57" i="25"/>
  <c r="AB57" i="25"/>
  <c r="AJ57" i="25"/>
  <c r="AO57" i="25"/>
  <c r="AF57" i="25"/>
  <c r="AH57" i="25"/>
  <c r="AL57" i="25"/>
  <c r="X57" i="25"/>
  <c r="Z57" i="25"/>
  <c r="M57" i="25"/>
  <c r="R57" i="25"/>
  <c r="N57" i="25"/>
  <c r="U57" i="25"/>
  <c r="O57" i="25"/>
  <c r="S57" i="25"/>
  <c r="P57" i="25"/>
  <c r="T57" i="25"/>
  <c r="Q57" i="25"/>
  <c r="AP117" i="25"/>
  <c r="Y117" i="25" s="1"/>
  <c r="O117" i="25"/>
  <c r="P117" i="25"/>
  <c r="R117" i="25"/>
  <c r="S117" i="25"/>
  <c r="Q117" i="25"/>
  <c r="U117" i="25"/>
  <c r="N117" i="25"/>
  <c r="AO117" i="25"/>
  <c r="AE117" i="25"/>
  <c r="AA117" i="25"/>
  <c r="T117" i="25"/>
  <c r="AC117" i="25"/>
  <c r="X117" i="25"/>
  <c r="AL117" i="25"/>
  <c r="AJ117" i="25"/>
  <c r="AD117" i="25"/>
  <c r="M117" i="25"/>
  <c r="AB117" i="25"/>
  <c r="Z117" i="25"/>
  <c r="AI117" i="25"/>
  <c r="AH117" i="25"/>
  <c r="AK117" i="25"/>
  <c r="AN117" i="25"/>
  <c r="S154" i="25"/>
  <c r="AP154" i="25"/>
  <c r="AK154" i="25" s="1"/>
  <c r="N154" i="25"/>
  <c r="U154" i="25"/>
  <c r="M154" i="25"/>
  <c r="O154" i="25"/>
  <c r="X154" i="25"/>
  <c r="T154" i="25"/>
  <c r="W154" i="25"/>
  <c r="R154" i="25"/>
  <c r="AJ154" i="25"/>
  <c r="Q154" i="25"/>
  <c r="AD154" i="25"/>
  <c r="P154" i="25"/>
  <c r="P133" i="25"/>
  <c r="Q133" i="25"/>
  <c r="O133" i="25"/>
  <c r="S133" i="25"/>
  <c r="AP133" i="25"/>
  <c r="AO133" i="25" s="1"/>
  <c r="M133" i="25"/>
  <c r="AI133" i="25"/>
  <c r="AG133" i="25"/>
  <c r="AH133" i="25"/>
  <c r="T133" i="25"/>
  <c r="AC133" i="25"/>
  <c r="R133" i="25"/>
  <c r="N133" i="25"/>
  <c r="U133" i="25"/>
  <c r="AP60" i="25"/>
  <c r="AJ60" i="25"/>
  <c r="AL60" i="25"/>
  <c r="W60" i="25"/>
  <c r="AN60" i="25"/>
  <c r="AE60" i="25"/>
  <c r="AD60" i="25"/>
  <c r="Y60" i="25"/>
  <c r="X60" i="25"/>
  <c r="AI60" i="25"/>
  <c r="AB60" i="25"/>
  <c r="AC60" i="25"/>
  <c r="AM60" i="25"/>
  <c r="AO60" i="25"/>
  <c r="AF60" i="25"/>
  <c r="AK60" i="25"/>
  <c r="AH60" i="25"/>
  <c r="Z60" i="25"/>
  <c r="AG60" i="25"/>
  <c r="AA60" i="25"/>
  <c r="N161" i="25"/>
  <c r="Q161" i="25"/>
  <c r="U161" i="25"/>
  <c r="P161" i="25"/>
  <c r="O161" i="25"/>
  <c r="R161" i="25"/>
  <c r="AP161" i="25"/>
  <c r="Z161" i="25" s="1"/>
  <c r="AF161" i="25"/>
  <c r="AG161" i="25"/>
  <c r="T161" i="25"/>
  <c r="M161" i="25"/>
  <c r="AB161" i="25"/>
  <c r="AK161" i="25"/>
  <c r="S161" i="25"/>
  <c r="X161" i="25"/>
  <c r="AE161" i="25"/>
  <c r="AM161" i="25"/>
  <c r="AO161" i="25"/>
  <c r="AL161" i="25"/>
  <c r="AA161" i="25"/>
  <c r="S152" i="25"/>
  <c r="T152" i="25"/>
  <c r="Q152" i="25"/>
  <c r="O152" i="25"/>
  <c r="P152" i="25"/>
  <c r="AP152" i="25"/>
  <c r="AC152" i="25" s="1"/>
  <c r="AH152" i="25"/>
  <c r="M152" i="25"/>
  <c r="N152" i="25"/>
  <c r="AA152" i="25"/>
  <c r="AE152" i="25"/>
  <c r="R152" i="25"/>
  <c r="U152" i="25"/>
  <c r="T172" i="25"/>
  <c r="Q172" i="25"/>
  <c r="S172" i="25"/>
  <c r="U172" i="25"/>
  <c r="P172" i="25"/>
  <c r="R172" i="25"/>
  <c r="AP172" i="25"/>
  <c r="Y172" i="25"/>
  <c r="AO172" i="25"/>
  <c r="AC172" i="25"/>
  <c r="AJ172" i="25"/>
  <c r="X172" i="25"/>
  <c r="O172" i="25"/>
  <c r="M172" i="25"/>
  <c r="N172" i="25"/>
  <c r="Z172" i="25"/>
  <c r="AI172" i="25"/>
  <c r="AA172" i="25"/>
  <c r="W172" i="25"/>
  <c r="AN172" i="25"/>
  <c r="AH172" i="25"/>
  <c r="AB172" i="25"/>
  <c r="AM172" i="25"/>
  <c r="AK172" i="25"/>
  <c r="AF172" i="25"/>
  <c r="AG172" i="25"/>
  <c r="AE172" i="25"/>
  <c r="AL172" i="25"/>
  <c r="AD172" i="25"/>
  <c r="Z67" i="26"/>
  <c r="AP67" i="26"/>
  <c r="N67" i="26"/>
  <c r="Q67" i="26"/>
  <c r="R67" i="26"/>
  <c r="M67" i="26"/>
  <c r="AI67" i="26"/>
  <c r="AF67" i="26"/>
  <c r="AM67" i="26"/>
  <c r="AJ67" i="26"/>
  <c r="AA67" i="26"/>
  <c r="AB67" i="26"/>
  <c r="AG67" i="26"/>
  <c r="AE67" i="26"/>
  <c r="AN67" i="26"/>
  <c r="AK67" i="26"/>
  <c r="AC67" i="26"/>
  <c r="AL67" i="26"/>
  <c r="W67" i="26"/>
  <c r="AO67" i="26"/>
  <c r="Y67" i="26"/>
  <c r="AH67" i="26"/>
  <c r="AD67" i="26"/>
  <c r="X67" i="26"/>
  <c r="S67" i="26"/>
  <c r="O67" i="26"/>
  <c r="T67" i="26"/>
  <c r="U67" i="26"/>
  <c r="P67" i="26"/>
  <c r="Z85" i="25"/>
  <c r="W85" i="25"/>
  <c r="AG85" i="25"/>
  <c r="AP85" i="25"/>
  <c r="AM85" i="25" s="1"/>
  <c r="N85" i="25"/>
  <c r="AB85" i="25"/>
  <c r="X85" i="25"/>
  <c r="AE85" i="25"/>
  <c r="AJ85" i="25"/>
  <c r="AC85" i="25"/>
  <c r="AD85" i="25"/>
  <c r="AK85" i="25"/>
  <c r="AI85" i="25"/>
  <c r="AA85" i="25"/>
  <c r="AO85" i="25"/>
  <c r="Y85" i="25"/>
  <c r="AF85" i="25"/>
  <c r="R85" i="25"/>
  <c r="AH85" i="25"/>
  <c r="AN85" i="25"/>
  <c r="AL85" i="25"/>
  <c r="U85" i="25"/>
  <c r="S85" i="25"/>
  <c r="Q85" i="25"/>
  <c r="O85" i="25"/>
  <c r="T85" i="25"/>
  <c r="M85" i="25"/>
  <c r="P85" i="25"/>
  <c r="AP21" i="25"/>
  <c r="AD21" i="25" s="1"/>
  <c r="U21" i="25"/>
  <c r="Z21" i="25"/>
  <c r="AC21" i="25"/>
  <c r="N21" i="25"/>
  <c r="M21" i="25"/>
  <c r="P21" i="25"/>
  <c r="Y21" i="25"/>
  <c r="AI21" i="25"/>
  <c r="AF21" i="25"/>
  <c r="AM21" i="25"/>
  <c r="W21" i="25"/>
  <c r="AH21" i="25"/>
  <c r="T21" i="25"/>
  <c r="Q21" i="25"/>
  <c r="AN21" i="25"/>
  <c r="AJ21" i="25"/>
  <c r="AK21" i="25"/>
  <c r="X21" i="25"/>
  <c r="O21" i="25"/>
  <c r="AE21" i="25"/>
  <c r="AO21" i="25"/>
  <c r="AA21" i="25"/>
  <c r="S21" i="25"/>
  <c r="R21" i="25"/>
  <c r="AP145" i="25"/>
  <c r="AC145" i="25" s="1"/>
  <c r="X145" i="25"/>
  <c r="AJ145" i="25"/>
  <c r="Y145" i="25"/>
  <c r="AF145" i="25"/>
  <c r="AD145" i="25"/>
  <c r="AH145" i="25"/>
  <c r="AB145" i="25"/>
  <c r="AK145" i="25"/>
  <c r="AL145" i="25"/>
  <c r="U115" i="25"/>
  <c r="S115" i="25"/>
  <c r="Q115" i="25"/>
  <c r="N115" i="25"/>
  <c r="R115" i="25"/>
  <c r="AP115" i="25"/>
  <c r="AC115" i="25" s="1"/>
  <c r="P115" i="25"/>
  <c r="O115" i="25"/>
  <c r="M115" i="25"/>
  <c r="Z115" i="25"/>
  <c r="T115" i="25"/>
  <c r="AF115" i="25"/>
  <c r="AP153" i="25"/>
  <c r="AA153" i="25" s="1"/>
  <c r="R153" i="25"/>
  <c r="T153" i="25"/>
  <c r="M153" i="25"/>
  <c r="N153" i="25"/>
  <c r="AL153" i="25"/>
  <c r="AO153" i="25"/>
  <c r="AF153" i="25"/>
  <c r="Z153" i="25"/>
  <c r="P153" i="25"/>
  <c r="S153" i="25"/>
  <c r="Q153" i="25"/>
  <c r="O153" i="25"/>
  <c r="U153" i="25"/>
  <c r="S50" i="26"/>
  <c r="R50" i="26"/>
  <c r="M50" i="26"/>
  <c r="T50" i="26"/>
  <c r="N50" i="26"/>
  <c r="AP50" i="26"/>
  <c r="AO50" i="26" s="1"/>
  <c r="P50" i="26"/>
  <c r="AN50" i="26"/>
  <c r="AK50" i="26"/>
  <c r="AD50" i="26"/>
  <c r="W50" i="26"/>
  <c r="U50" i="26"/>
  <c r="Q50" i="26"/>
  <c r="AL50" i="26"/>
  <c r="AB50" i="26"/>
  <c r="AF50" i="26"/>
  <c r="AI50" i="26"/>
  <c r="AA50" i="26"/>
  <c r="O50" i="26"/>
  <c r="AG50" i="26"/>
  <c r="AH50" i="26"/>
  <c r="Y50" i="26"/>
  <c r="AC50" i="26"/>
  <c r="X50" i="26"/>
  <c r="AP89" i="25"/>
  <c r="Z89" i="25" s="1"/>
  <c r="AA89" i="25"/>
  <c r="AC89" i="25"/>
  <c r="AB89" i="25"/>
  <c r="W89" i="25"/>
  <c r="AJ89" i="25"/>
  <c r="Y89" i="25"/>
  <c r="AH89" i="25"/>
  <c r="AL89" i="25"/>
  <c r="X89" i="25"/>
  <c r="AN89" i="25"/>
  <c r="AE89" i="25"/>
  <c r="AO89" i="25"/>
  <c r="AG89" i="25"/>
  <c r="AK89" i="25"/>
  <c r="M138" i="25"/>
  <c r="S138" i="25"/>
  <c r="U138" i="25"/>
  <c r="T138" i="25"/>
  <c r="P138" i="25"/>
  <c r="O138" i="25"/>
  <c r="N138" i="25"/>
  <c r="R138" i="25"/>
  <c r="AL138" i="25"/>
  <c r="Y138" i="25"/>
  <c r="Q138" i="25"/>
  <c r="AI138" i="25"/>
  <c r="AK138" i="25"/>
  <c r="AG138" i="25"/>
  <c r="AE138" i="25"/>
  <c r="AF138" i="25"/>
  <c r="AM138" i="25"/>
  <c r="AN138" i="25"/>
  <c r="AP138" i="25"/>
  <c r="AD138" i="25" s="1"/>
  <c r="AP10" i="25"/>
  <c r="X10" i="25" s="1"/>
  <c r="W10" i="25"/>
  <c r="AL10" i="25"/>
  <c r="AO10" i="25"/>
  <c r="AP61" i="26"/>
  <c r="X61" i="26" s="1"/>
  <c r="AL61" i="26"/>
  <c r="AC61" i="26"/>
  <c r="Q61" i="26"/>
  <c r="S61" i="26"/>
  <c r="AG61" i="26"/>
  <c r="AK61" i="26"/>
  <c r="AH61" i="26"/>
  <c r="AN61" i="26"/>
  <c r="AD61" i="26"/>
  <c r="AI61" i="26"/>
  <c r="R61" i="26"/>
  <c r="T61" i="26"/>
  <c r="U61" i="26"/>
  <c r="AO61" i="26"/>
  <c r="P61" i="26"/>
  <c r="O61" i="26"/>
  <c r="N61" i="26"/>
  <c r="M61" i="26"/>
  <c r="R19" i="25"/>
  <c r="M19" i="25"/>
  <c r="T19" i="25"/>
  <c r="Q19" i="25"/>
  <c r="U19" i="25"/>
  <c r="AP19" i="25"/>
  <c r="S19" i="25"/>
  <c r="Y19" i="25"/>
  <c r="AI19" i="25"/>
  <c r="AJ19" i="25"/>
  <c r="AG19" i="25"/>
  <c r="AH19" i="25"/>
  <c r="P19" i="25"/>
  <c r="AN19" i="25"/>
  <c r="AL19" i="25"/>
  <c r="X19" i="25"/>
  <c r="Z19" i="25"/>
  <c r="AK19" i="25"/>
  <c r="AE19" i="25"/>
  <c r="AD19" i="25"/>
  <c r="W19" i="25"/>
  <c r="AM19" i="25"/>
  <c r="AC19" i="25"/>
  <c r="O19" i="25"/>
  <c r="AF19" i="25"/>
  <c r="N19" i="25"/>
  <c r="AB19" i="25"/>
  <c r="AO19" i="25"/>
  <c r="AA19" i="25"/>
  <c r="AP84" i="25"/>
  <c r="AJ84" i="25"/>
  <c r="N84" i="25"/>
  <c r="P84" i="25"/>
  <c r="U84" i="25"/>
  <c r="R84" i="25"/>
  <c r="M84" i="25"/>
  <c r="S84" i="25"/>
  <c r="W84" i="25"/>
  <c r="X84" i="25"/>
  <c r="AI84" i="25"/>
  <c r="AG84" i="25"/>
  <c r="AC84" i="25"/>
  <c r="AD84" i="25"/>
  <c r="AH84" i="25"/>
  <c r="AE84" i="25"/>
  <c r="AM84" i="25"/>
  <c r="AF84" i="25"/>
  <c r="AN84" i="25"/>
  <c r="AL84" i="25"/>
  <c r="AA84" i="25"/>
  <c r="Y84" i="25"/>
  <c r="AB84" i="25"/>
  <c r="AK84" i="25"/>
  <c r="Z84" i="25"/>
  <c r="AO84" i="25"/>
  <c r="Q84" i="25"/>
  <c r="O84" i="25"/>
  <c r="T84" i="25"/>
  <c r="S49" i="26"/>
  <c r="M49" i="26"/>
  <c r="U49" i="26"/>
  <c r="Q49" i="26"/>
  <c r="R49" i="26"/>
  <c r="P49" i="26"/>
  <c r="N49" i="26"/>
  <c r="Z49" i="26"/>
  <c r="AN49" i="26"/>
  <c r="AO49" i="26"/>
  <c r="AP49" i="26"/>
  <c r="AC49" i="26" s="1"/>
  <c r="AA49" i="26"/>
  <c r="AK49" i="26"/>
  <c r="AG49" i="26"/>
  <c r="AL49" i="26"/>
  <c r="AH49" i="26"/>
  <c r="X49" i="26"/>
  <c r="AF49" i="26"/>
  <c r="T49" i="26"/>
  <c r="AJ49" i="26"/>
  <c r="AM49" i="26"/>
  <c r="W49" i="26"/>
  <c r="AI49" i="26"/>
  <c r="Y49" i="26"/>
  <c r="AD49" i="26"/>
  <c r="O49" i="26"/>
  <c r="AB49" i="26"/>
  <c r="AE49" i="26"/>
  <c r="M16" i="25"/>
  <c r="U16" i="25"/>
  <c r="T16" i="25"/>
  <c r="P16" i="25"/>
  <c r="S16" i="25"/>
  <c r="O16" i="25"/>
  <c r="N16" i="25"/>
  <c r="R16" i="25"/>
  <c r="AP16" i="25"/>
  <c r="W16" i="25" s="1"/>
  <c r="AL16" i="25"/>
  <c r="X16" i="25"/>
  <c r="AM16" i="25"/>
  <c r="AB16" i="25"/>
  <c r="AJ16" i="25"/>
  <c r="AF16" i="25"/>
  <c r="AA16" i="25"/>
  <c r="AO16" i="25"/>
  <c r="Q16" i="25"/>
  <c r="AG16" i="25"/>
  <c r="AP38" i="25"/>
  <c r="AA38" i="25" s="1"/>
  <c r="AC38" i="25"/>
  <c r="AI38" i="25"/>
  <c r="AE38" i="25"/>
  <c r="AP124" i="25"/>
  <c r="AI124" i="25" s="1"/>
  <c r="O124" i="25"/>
  <c r="Q124" i="25"/>
  <c r="T124" i="25"/>
  <c r="P124" i="25"/>
  <c r="R124" i="25"/>
  <c r="N124" i="25"/>
  <c r="AJ124" i="25"/>
  <c r="S124" i="25"/>
  <c r="AB124" i="25"/>
  <c r="M124" i="25"/>
  <c r="U124" i="25"/>
  <c r="W124" i="25"/>
  <c r="AO124" i="25"/>
  <c r="AP137" i="25"/>
  <c r="AG137" i="25"/>
  <c r="W137" i="25"/>
  <c r="Y137" i="25"/>
  <c r="AJ137" i="25"/>
  <c r="AL137" i="25"/>
  <c r="AB137" i="25"/>
  <c r="Z137" i="25"/>
  <c r="AI137" i="25"/>
  <c r="AN137" i="25"/>
  <c r="AE137" i="25"/>
  <c r="AD137" i="25"/>
  <c r="AK137" i="25"/>
  <c r="AC137" i="25"/>
  <c r="AO137" i="25"/>
  <c r="AM137" i="25"/>
  <c r="AH137" i="25"/>
  <c r="X137" i="25"/>
  <c r="AA137" i="25"/>
  <c r="AF137" i="25"/>
  <c r="AP6" i="25"/>
  <c r="Q6" i="25"/>
  <c r="R6" i="25"/>
  <c r="P6" i="25"/>
  <c r="N6" i="25"/>
  <c r="S6" i="25"/>
  <c r="Y6" i="25"/>
  <c r="AH6" i="25"/>
  <c r="AO6" i="25"/>
  <c r="AJ6" i="25"/>
  <c r="AE6" i="25"/>
  <c r="M6" i="25"/>
  <c r="W6" i="25"/>
  <c r="AB6" i="25"/>
  <c r="AD6" i="25"/>
  <c r="AF6" i="25"/>
  <c r="T6" i="25"/>
  <c r="U6" i="25"/>
  <c r="AN6" i="25"/>
  <c r="AM6" i="25"/>
  <c r="AL6" i="25"/>
  <c r="AI6" i="25"/>
  <c r="O6" i="25"/>
  <c r="X6" i="25"/>
  <c r="AG6" i="25"/>
  <c r="Z6" i="25"/>
  <c r="AA6" i="25"/>
  <c r="AC6" i="25"/>
  <c r="AK6" i="25"/>
  <c r="AP73" i="25"/>
  <c r="AD73" i="25" s="1"/>
  <c r="W73" i="25"/>
  <c r="AF73" i="25"/>
  <c r="AN73" i="25"/>
  <c r="X73" i="25"/>
  <c r="AH73" i="25"/>
  <c r="Z73" i="25"/>
  <c r="AG73" i="25"/>
  <c r="AM73" i="25"/>
  <c r="AA73" i="25"/>
  <c r="AE73" i="25"/>
  <c r="AC73" i="25"/>
  <c r="AJ73" i="25"/>
  <c r="AI73" i="25"/>
  <c r="AO73" i="25"/>
  <c r="AP165" i="25"/>
  <c r="AD165" i="25" s="1"/>
  <c r="U165" i="25"/>
  <c r="T165" i="25"/>
  <c r="N165" i="25"/>
  <c r="P165" i="25"/>
  <c r="S165" i="25"/>
  <c r="O165" i="25"/>
  <c r="M165" i="25"/>
  <c r="Z165" i="25"/>
  <c r="W165" i="25"/>
  <c r="AK165" i="25"/>
  <c r="AB165" i="25"/>
  <c r="Q165" i="25"/>
  <c r="AC165" i="25"/>
  <c r="AM165" i="25"/>
  <c r="AA165" i="25"/>
  <c r="AN165" i="25"/>
  <c r="AO165" i="25"/>
  <c r="AI165" i="25"/>
  <c r="AG165" i="25"/>
  <c r="R165" i="25"/>
  <c r="AH165" i="25"/>
  <c r="X165" i="25"/>
  <c r="Y165" i="25"/>
  <c r="AE165" i="25"/>
  <c r="Q44" i="25"/>
  <c r="U44" i="25"/>
  <c r="S44" i="25"/>
  <c r="AP44" i="25"/>
  <c r="Y44" i="25" s="1"/>
  <c r="R44" i="25"/>
  <c r="P44" i="25"/>
  <c r="O44" i="25"/>
  <c r="N44" i="25"/>
  <c r="AN44" i="25"/>
  <c r="AI44" i="25"/>
  <c r="AL44" i="25"/>
  <c r="X44" i="25"/>
  <c r="T44" i="25"/>
  <c r="M44" i="25"/>
  <c r="AK44" i="25"/>
  <c r="AE44" i="25"/>
  <c r="AB44" i="25"/>
  <c r="AJ44" i="25"/>
  <c r="AC44" i="25"/>
  <c r="AH44" i="25"/>
  <c r="AA44" i="25"/>
  <c r="AG44" i="25"/>
  <c r="AD44" i="25"/>
  <c r="AO44" i="25"/>
  <c r="Z44" i="25"/>
  <c r="AP64" i="26"/>
  <c r="AA64" i="26" s="1"/>
  <c r="AO64" i="26"/>
  <c r="AK64" i="26"/>
  <c r="Y64" i="26"/>
  <c r="AE64" i="26"/>
  <c r="AP22" i="25"/>
  <c r="W22" i="25" s="1"/>
  <c r="AL22" i="25"/>
  <c r="AE22" i="25"/>
  <c r="AP96" i="25"/>
  <c r="AC96" i="25" s="1"/>
  <c r="AA96" i="25"/>
  <c r="AM96" i="25"/>
  <c r="Z96" i="25"/>
  <c r="AL96" i="25"/>
  <c r="AP32" i="25"/>
  <c r="AI32" i="25" s="1"/>
  <c r="AB32" i="25"/>
  <c r="AE32" i="25"/>
  <c r="Z32" i="25"/>
  <c r="O32" i="25"/>
  <c r="Y32" i="25"/>
  <c r="AK32" i="25"/>
  <c r="M32" i="25"/>
  <c r="P32" i="25"/>
  <c r="T32" i="25"/>
  <c r="Q32" i="25"/>
  <c r="U32" i="25"/>
  <c r="S32" i="25"/>
  <c r="N32" i="25"/>
  <c r="R32" i="25"/>
  <c r="AJ81" i="25"/>
  <c r="AF81" i="25"/>
  <c r="AG81" i="25"/>
  <c r="AD81" i="25"/>
  <c r="AE81" i="25"/>
  <c r="X81" i="25"/>
  <c r="AH81" i="25"/>
  <c r="AC81" i="25"/>
  <c r="AA81" i="25"/>
  <c r="Y81" i="25"/>
  <c r="W81" i="25"/>
  <c r="AL81" i="25"/>
  <c r="Z81" i="25"/>
  <c r="U81" i="25"/>
  <c r="AB81" i="25"/>
  <c r="AP81" i="25"/>
  <c r="AO81" i="25" s="1"/>
  <c r="R81" i="25"/>
  <c r="P81" i="25"/>
  <c r="O81" i="25"/>
  <c r="M81" i="25"/>
  <c r="N81" i="25"/>
  <c r="Q81" i="25"/>
  <c r="S81" i="25"/>
  <c r="T81" i="25"/>
  <c r="U131" i="25"/>
  <c r="AP131" i="25"/>
  <c r="AA131" i="25" s="1"/>
  <c r="O131" i="25"/>
  <c r="M131" i="25"/>
  <c r="AK131" i="25"/>
  <c r="T131" i="25"/>
  <c r="R131" i="25"/>
  <c r="Q131" i="25"/>
  <c r="N131" i="25"/>
  <c r="P131" i="25"/>
  <c r="S131" i="25"/>
  <c r="T135" i="25"/>
  <c r="P135" i="25"/>
  <c r="T146" i="25"/>
  <c r="R80" i="26"/>
  <c r="P80" i="26"/>
  <c r="U45" i="25"/>
  <c r="R2" i="25"/>
  <c r="S2" i="25"/>
  <c r="M7" i="25"/>
  <c r="U126" i="25"/>
  <c r="T126" i="25"/>
  <c r="S126" i="25"/>
  <c r="T79" i="25"/>
  <c r="N79" i="25"/>
  <c r="Q79" i="25"/>
  <c r="R22" i="25"/>
  <c r="T22" i="25"/>
  <c r="O22" i="25"/>
  <c r="U74" i="25"/>
  <c r="M74" i="25"/>
  <c r="R74" i="25"/>
  <c r="S24" i="25"/>
  <c r="O24" i="25"/>
  <c r="M24" i="25"/>
  <c r="U24" i="25"/>
  <c r="P73" i="19"/>
  <c r="O73" i="19"/>
  <c r="N73" i="19"/>
  <c r="P55" i="19"/>
  <c r="R55" i="19"/>
  <c r="R137" i="25"/>
  <c r="S137" i="25"/>
  <c r="T137" i="25"/>
  <c r="M97" i="25"/>
  <c r="S60" i="25"/>
  <c r="U60" i="25"/>
  <c r="M60" i="25"/>
  <c r="O93" i="25"/>
  <c r="P93" i="25"/>
  <c r="P89" i="25"/>
  <c r="N89" i="25"/>
  <c r="O10" i="21"/>
  <c r="N10" i="21"/>
  <c r="Q10" i="21"/>
  <c r="M99" i="25"/>
  <c r="P99" i="25"/>
  <c r="P129" i="25"/>
  <c r="T129" i="25"/>
  <c r="R129" i="25"/>
  <c r="R163" i="25"/>
  <c r="P119" i="25"/>
  <c r="S119" i="25"/>
  <c r="Q90" i="25"/>
  <c r="N90" i="25"/>
  <c r="R90" i="25"/>
  <c r="S90" i="25"/>
  <c r="S85" i="19"/>
  <c r="M85" i="19"/>
  <c r="P85" i="19"/>
  <c r="AM131" i="25" l="1"/>
  <c r="AK22" i="25"/>
  <c r="AG115" i="25"/>
  <c r="AK133" i="25"/>
  <c r="AJ44" i="21"/>
  <c r="AN39" i="21"/>
  <c r="AK14" i="21"/>
  <c r="W145" i="19"/>
  <c r="AG32" i="21"/>
  <c r="AE165" i="19"/>
  <c r="Z175" i="19"/>
  <c r="AL175" i="19"/>
  <c r="AF15" i="21"/>
  <c r="Z109" i="19"/>
  <c r="AN109" i="19"/>
  <c r="AH130" i="19"/>
  <c r="AO130" i="19"/>
  <c r="AF9" i="21"/>
  <c r="AD114" i="25"/>
  <c r="Y114" i="25"/>
  <c r="AE34" i="25"/>
  <c r="AJ34" i="25"/>
  <c r="W34" i="25"/>
  <c r="AB166" i="25"/>
  <c r="AO166" i="25"/>
  <c r="X91" i="25"/>
  <c r="AN69" i="19"/>
  <c r="AM69" i="19"/>
  <c r="AE85" i="19"/>
  <c r="AC126" i="19"/>
  <c r="AC173" i="25"/>
  <c r="AH173" i="25"/>
  <c r="AN173" i="25"/>
  <c r="AG173" i="25"/>
  <c r="AO134" i="25"/>
  <c r="AK134" i="25"/>
  <c r="AD71" i="25"/>
  <c r="AN15" i="25"/>
  <c r="AL15" i="25"/>
  <c r="AJ43" i="26"/>
  <c r="AB102" i="25"/>
  <c r="AE141" i="19"/>
  <c r="AO36" i="21"/>
  <c r="AE68" i="19"/>
  <c r="AO149" i="19"/>
  <c r="W149" i="19"/>
  <c r="AN97" i="19"/>
  <c r="AF110" i="19"/>
  <c r="AH110" i="19"/>
  <c r="AG142" i="19"/>
  <c r="AH142" i="19"/>
  <c r="AJ66" i="19"/>
  <c r="AK117" i="19"/>
  <c r="AH117" i="19"/>
  <c r="AG169" i="19"/>
  <c r="AD151" i="26"/>
  <c r="AA4" i="22"/>
  <c r="AA3" i="22"/>
  <c r="AA2" i="22"/>
  <c r="AG4" i="22"/>
  <c r="AG30" i="22"/>
  <c r="AG38" i="22"/>
  <c r="AG28" i="22"/>
  <c r="AG27" i="22"/>
  <c r="AG6" i="22"/>
  <c r="AG18" i="22"/>
  <c r="AG12" i="22"/>
  <c r="AG29" i="22"/>
  <c r="AG5" i="22"/>
  <c r="AG35" i="22"/>
  <c r="AG21" i="22"/>
  <c r="AG33" i="22"/>
  <c r="AG17" i="22"/>
  <c r="AG22" i="22"/>
  <c r="AG32" i="22"/>
  <c r="AG20" i="22"/>
  <c r="AG8" i="22"/>
  <c r="AG34" i="22"/>
  <c r="AG26" i="22"/>
  <c r="AG23" i="22"/>
  <c r="AG36" i="22"/>
  <c r="AG14" i="22"/>
  <c r="AG16" i="22"/>
  <c r="AG9" i="22"/>
  <c r="AG10" i="22"/>
  <c r="AG11" i="22"/>
  <c r="AG19" i="22"/>
  <c r="AG39" i="22"/>
  <c r="AG2" i="22"/>
  <c r="AG15" i="22"/>
  <c r="AG13" i="22"/>
  <c r="AG7" i="22"/>
  <c r="AG3" i="22"/>
  <c r="AG31" i="22"/>
  <c r="AG25" i="22"/>
  <c r="AG37" i="22"/>
  <c r="AG24" i="22"/>
  <c r="AJ131" i="25"/>
  <c r="X32" i="25"/>
  <c r="AB96" i="25"/>
  <c r="AH96" i="25"/>
  <c r="AI22" i="25"/>
  <c r="AH22" i="25"/>
  <c r="AB64" i="26"/>
  <c r="AI64" i="26"/>
  <c r="X124" i="25"/>
  <c r="AJ38" i="25"/>
  <c r="AB10" i="25"/>
  <c r="AE10" i="25"/>
  <c r="AB153" i="25"/>
  <c r="Y153" i="25"/>
  <c r="AH115" i="25"/>
  <c r="AO115" i="25"/>
  <c r="W152" i="25"/>
  <c r="AJ152" i="25"/>
  <c r="Y152" i="25"/>
  <c r="X133" i="25"/>
  <c r="AA154" i="25"/>
  <c r="AG47" i="25"/>
  <c r="AA47" i="25"/>
  <c r="W47" i="25"/>
  <c r="AG127" i="25"/>
  <c r="W127" i="25"/>
  <c r="AL127" i="25"/>
  <c r="X86" i="19"/>
  <c r="AI86" i="19"/>
  <c r="AA128" i="19"/>
  <c r="X19" i="21"/>
  <c r="AK19" i="21"/>
  <c r="AC111" i="19"/>
  <c r="AM111" i="19"/>
  <c r="AG7" i="21"/>
  <c r="AO7" i="21"/>
  <c r="AI7" i="21"/>
  <c r="AI143" i="19"/>
  <c r="W143" i="19"/>
  <c r="Z44" i="21"/>
  <c r="AK39" i="21"/>
  <c r="X39" i="21"/>
  <c r="AD39" i="21"/>
  <c r="AG39" i="21"/>
  <c r="AK131" i="19"/>
  <c r="Z131" i="19"/>
  <c r="AL14" i="21"/>
  <c r="AI14" i="21"/>
  <c r="AA14" i="21"/>
  <c r="Y75" i="19"/>
  <c r="AH174" i="19"/>
  <c r="AM174" i="19"/>
  <c r="Z174" i="19"/>
  <c r="Y151" i="19"/>
  <c r="AO151" i="19"/>
  <c r="AN145" i="19"/>
  <c r="AB145" i="19"/>
  <c r="AO145" i="19"/>
  <c r="X63" i="19"/>
  <c r="AA32" i="21"/>
  <c r="AD165" i="19"/>
  <c r="AB175" i="19"/>
  <c r="AG175" i="19"/>
  <c r="AF31" i="21"/>
  <c r="AI15" i="21"/>
  <c r="AO15" i="21"/>
  <c r="AN115" i="19"/>
  <c r="AF115" i="19"/>
  <c r="X115" i="19"/>
  <c r="AF109" i="19"/>
  <c r="AD109" i="19"/>
  <c r="X109" i="19"/>
  <c r="AK113" i="19"/>
  <c r="AE49" i="21"/>
  <c r="AL49" i="21"/>
  <c r="AA49" i="21"/>
  <c r="AK156" i="19"/>
  <c r="AF18" i="21"/>
  <c r="AN18" i="21"/>
  <c r="AK18" i="21"/>
  <c r="AM18" i="21"/>
  <c r="W18" i="21"/>
  <c r="AM130" i="19"/>
  <c r="AJ130" i="19"/>
  <c r="AH132" i="19"/>
  <c r="AN132" i="19"/>
  <c r="W20" i="21"/>
  <c r="X20" i="21"/>
  <c r="AE20" i="21"/>
  <c r="AN20" i="21"/>
  <c r="AB9" i="21"/>
  <c r="Z9" i="21"/>
  <c r="AK9" i="21"/>
  <c r="AE9" i="21"/>
  <c r="AN39" i="25"/>
  <c r="AI86" i="25"/>
  <c r="AA86" i="25"/>
  <c r="AG86" i="25"/>
  <c r="Y37" i="25"/>
  <c r="AL114" i="25"/>
  <c r="AJ114" i="25"/>
  <c r="AL34" i="25"/>
  <c r="Z34" i="25"/>
  <c r="AN34" i="25"/>
  <c r="AG101" i="25"/>
  <c r="AO170" i="25"/>
  <c r="AB170" i="25"/>
  <c r="AN170" i="25"/>
  <c r="AM166" i="25"/>
  <c r="AG166" i="25"/>
  <c r="Y166" i="25"/>
  <c r="AN155" i="25"/>
  <c r="AC155" i="25"/>
  <c r="AF155" i="25"/>
  <c r="AN129" i="25"/>
  <c r="AA91" i="25"/>
  <c r="AG91" i="25"/>
  <c r="AO91" i="25"/>
  <c r="AI6" i="21"/>
  <c r="AH162" i="19"/>
  <c r="AM162" i="19"/>
  <c r="AO69" i="19"/>
  <c r="AG69" i="19"/>
  <c r="Z69" i="19"/>
  <c r="AF69" i="19"/>
  <c r="AH85" i="19"/>
  <c r="AL85" i="19"/>
  <c r="AF85" i="19"/>
  <c r="AD99" i="19"/>
  <c r="AJ99" i="19"/>
  <c r="AB99" i="19"/>
  <c r="AK99" i="19"/>
  <c r="AE126" i="19"/>
  <c r="AK126" i="19"/>
  <c r="X95" i="25"/>
  <c r="AC95" i="25"/>
  <c r="AF95" i="25"/>
  <c r="X173" i="25"/>
  <c r="AF173" i="25"/>
  <c r="AJ173" i="25"/>
  <c r="AK88" i="25"/>
  <c r="Z63" i="25"/>
  <c r="AM63" i="25"/>
  <c r="AG63" i="25"/>
  <c r="AF104" i="26"/>
  <c r="Y134" i="25"/>
  <c r="AM134" i="25"/>
  <c r="AB134" i="25"/>
  <c r="X134" i="25"/>
  <c r="AN134" i="25"/>
  <c r="W59" i="26"/>
  <c r="AH59" i="26"/>
  <c r="AO59" i="26"/>
  <c r="AF130" i="25"/>
  <c r="W130" i="25"/>
  <c r="X82" i="25"/>
  <c r="AM82" i="25"/>
  <c r="AG82" i="25"/>
  <c r="X113" i="25"/>
  <c r="Y113" i="25"/>
  <c r="AO79" i="25"/>
  <c r="AJ79" i="25"/>
  <c r="AF79" i="25"/>
  <c r="AM2" i="25"/>
  <c r="AC2" i="25"/>
  <c r="AA2" i="25"/>
  <c r="AK147" i="25"/>
  <c r="AN147" i="25"/>
  <c r="AC71" i="25"/>
  <c r="AA71" i="25"/>
  <c r="AO71" i="25"/>
  <c r="AM116" i="25"/>
  <c r="AH116" i="25"/>
  <c r="AB116" i="25"/>
  <c r="AO48" i="25"/>
  <c r="AG48" i="25"/>
  <c r="Z48" i="25"/>
  <c r="AM24" i="25"/>
  <c r="X15" i="25"/>
  <c r="Z15" i="25"/>
  <c r="AJ15" i="25"/>
  <c r="Z42" i="25"/>
  <c r="AH42" i="25"/>
  <c r="AF107" i="25"/>
  <c r="Y107" i="25"/>
  <c r="X119" i="25"/>
  <c r="AK119" i="25"/>
  <c r="AH119" i="25"/>
  <c r="AN122" i="25"/>
  <c r="AM122" i="25"/>
  <c r="AC26" i="25"/>
  <c r="AA26" i="25"/>
  <c r="AK26" i="25"/>
  <c r="W31" i="25"/>
  <c r="AK31" i="25"/>
  <c r="AA31" i="25"/>
  <c r="AC164" i="26"/>
  <c r="AA164" i="26"/>
  <c r="W164" i="26"/>
  <c r="AG41" i="25"/>
  <c r="AN97" i="25"/>
  <c r="AM97" i="25"/>
  <c r="AI97" i="25"/>
  <c r="AF97" i="25"/>
  <c r="AE97" i="25"/>
  <c r="AF43" i="26"/>
  <c r="AL43" i="26"/>
  <c r="AG43" i="26"/>
  <c r="Z43" i="26"/>
  <c r="AH43" i="26"/>
  <c r="AJ102" i="25"/>
  <c r="W102" i="25"/>
  <c r="AF102" i="25"/>
  <c r="AK102" i="25"/>
  <c r="X102" i="25"/>
  <c r="AM163" i="25"/>
  <c r="AE163" i="25"/>
  <c r="AD163" i="25"/>
  <c r="AI163" i="25"/>
  <c r="AK163" i="25"/>
  <c r="AC65" i="25"/>
  <c r="Z56" i="25"/>
  <c r="AL11" i="25"/>
  <c r="AN11" i="25"/>
  <c r="AC11" i="25"/>
  <c r="Y11" i="25"/>
  <c r="AH177" i="19"/>
  <c r="AN177" i="19"/>
  <c r="AJ177" i="19"/>
  <c r="AL177" i="19"/>
  <c r="AF177" i="19"/>
  <c r="AM91" i="19"/>
  <c r="AB91" i="19"/>
  <c r="AJ91" i="19"/>
  <c r="AD141" i="19"/>
  <c r="W141" i="19"/>
  <c r="AA141" i="19"/>
  <c r="AG141" i="19"/>
  <c r="AH141" i="19"/>
  <c r="Z36" i="21"/>
  <c r="AG36" i="21"/>
  <c r="AC36" i="21"/>
  <c r="W36" i="21"/>
  <c r="AI36" i="21"/>
  <c r="AN30" i="21"/>
  <c r="AH30" i="21"/>
  <c r="AC30" i="21"/>
  <c r="AC68" i="19"/>
  <c r="AM68" i="19"/>
  <c r="AJ68" i="19"/>
  <c r="AI68" i="19"/>
  <c r="AL68" i="19"/>
  <c r="AG149" i="19"/>
  <c r="AJ149" i="19"/>
  <c r="AE149" i="19"/>
  <c r="Y149" i="19"/>
  <c r="AH149" i="19"/>
  <c r="AI60" i="19"/>
  <c r="AD97" i="19"/>
  <c r="AK97" i="19"/>
  <c r="AC97" i="19"/>
  <c r="AM97" i="19"/>
  <c r="Z97" i="19"/>
  <c r="AD110" i="19"/>
  <c r="AE110" i="19"/>
  <c r="W21" i="21"/>
  <c r="AD21" i="21"/>
  <c r="X112" i="19"/>
  <c r="AB112" i="19"/>
  <c r="Y112" i="19"/>
  <c r="AJ112" i="19"/>
  <c r="AF142" i="19"/>
  <c r="AD100" i="19"/>
  <c r="Z100" i="19"/>
  <c r="Y61" i="19"/>
  <c r="AL66" i="19"/>
  <c r="Y66" i="19"/>
  <c r="Y42" i="21"/>
  <c r="AO42" i="21"/>
  <c r="AE42" i="21"/>
  <c r="AH51" i="21"/>
  <c r="AM117" i="19"/>
  <c r="Y117" i="19"/>
  <c r="AG117" i="19"/>
  <c r="AJ117" i="19"/>
  <c r="AM169" i="19"/>
  <c r="AB169" i="19"/>
  <c r="AK169" i="19"/>
  <c r="AK29" i="21"/>
  <c r="AC29" i="21"/>
  <c r="AK73" i="19"/>
  <c r="W73" i="19"/>
  <c r="Z95" i="19"/>
  <c r="AM95" i="19"/>
  <c r="AO95" i="19"/>
  <c r="AM11" i="21"/>
  <c r="AF11" i="21"/>
  <c r="AF102" i="19"/>
  <c r="X119" i="19"/>
  <c r="AN119" i="19"/>
  <c r="AA64" i="25"/>
  <c r="AM64" i="25"/>
  <c r="AE64" i="25"/>
  <c r="Z166" i="26"/>
  <c r="AJ166" i="26"/>
  <c r="AK166" i="26"/>
  <c r="AE166" i="26"/>
  <c r="AM151" i="26"/>
  <c r="AO151" i="26"/>
  <c r="AN2" i="26"/>
  <c r="AI2" i="26"/>
  <c r="AB33" i="26"/>
  <c r="AE33" i="26"/>
  <c r="AK33" i="26"/>
  <c r="AC85" i="26"/>
  <c r="AF85" i="26"/>
  <c r="AM85" i="26"/>
  <c r="AH158" i="26"/>
  <c r="AK158" i="26"/>
  <c r="AM158" i="26"/>
  <c r="AN111" i="26"/>
  <c r="AK111" i="26"/>
  <c r="Y111" i="26"/>
  <c r="AJ168" i="26"/>
  <c r="X168" i="26"/>
  <c r="AH168" i="26"/>
  <c r="AL2" i="22"/>
  <c r="AL4" i="22"/>
  <c r="AL3" i="22"/>
  <c r="AI118" i="21"/>
  <c r="AK164" i="21"/>
  <c r="AJ164" i="21"/>
  <c r="W164" i="21"/>
  <c r="X48" i="19"/>
  <c r="AE48" i="19"/>
  <c r="AF3" i="19"/>
  <c r="AA3" i="19"/>
  <c r="Y177" i="21"/>
  <c r="AM177" i="21"/>
  <c r="AE177" i="21"/>
  <c r="X105" i="21"/>
  <c r="W105" i="21"/>
  <c r="AE105" i="21"/>
  <c r="AM161" i="21"/>
  <c r="X161" i="21"/>
  <c r="Z160" i="21"/>
  <c r="AG5" i="19"/>
  <c r="Y56" i="21"/>
  <c r="AC56" i="21"/>
  <c r="Z26" i="19"/>
  <c r="W26" i="19"/>
  <c r="AF61" i="21"/>
  <c r="AA61" i="21"/>
  <c r="AK70" i="21"/>
  <c r="AD70" i="21"/>
  <c r="Y44" i="19"/>
  <c r="AC44" i="19"/>
  <c r="AE44" i="19"/>
  <c r="AB71" i="21"/>
  <c r="X71" i="21"/>
  <c r="AH93" i="21"/>
  <c r="AA93" i="21"/>
  <c r="AF93" i="21"/>
  <c r="AC76" i="21"/>
  <c r="AD76" i="21"/>
  <c r="AM115" i="21"/>
  <c r="X115" i="21"/>
  <c r="AH115" i="21"/>
  <c r="W81" i="21"/>
  <c r="AD81" i="21"/>
  <c r="AE72" i="21"/>
  <c r="AG72" i="21"/>
  <c r="AB72" i="21"/>
  <c r="AJ79" i="21"/>
  <c r="AE37" i="19"/>
  <c r="AO37" i="19"/>
  <c r="AI37" i="19"/>
  <c r="AN127" i="21"/>
  <c r="AJ127" i="21"/>
  <c r="AL177" i="26"/>
  <c r="H102" i="22"/>
  <c r="H107" i="22"/>
  <c r="H152" i="22"/>
  <c r="H76" i="22"/>
  <c r="H61" i="22"/>
  <c r="H11" i="22"/>
  <c r="H75" i="22"/>
  <c r="H150" i="22"/>
  <c r="H110" i="22"/>
  <c r="H85" i="22"/>
  <c r="H26" i="22"/>
  <c r="H141" i="22"/>
  <c r="H32" i="22"/>
  <c r="H116" i="22"/>
  <c r="H67" i="22"/>
  <c r="H101" i="22"/>
  <c r="H144" i="22"/>
  <c r="H93" i="22"/>
  <c r="H44" i="22"/>
  <c r="H94" i="22"/>
  <c r="H113" i="22"/>
  <c r="H135" i="22"/>
  <c r="H117" i="22"/>
  <c r="H157" i="22"/>
  <c r="H83" i="22"/>
  <c r="H39" i="22"/>
  <c r="H133" i="22"/>
  <c r="H169" i="22"/>
  <c r="H173" i="22"/>
  <c r="H92" i="22"/>
  <c r="H41" i="22"/>
  <c r="H49" i="22"/>
  <c r="H98" i="22"/>
  <c r="H112" i="22"/>
  <c r="H136" i="22"/>
  <c r="H155" i="22"/>
  <c r="H128" i="22"/>
  <c r="H38" i="22"/>
  <c r="H109" i="22"/>
  <c r="H63" i="22"/>
  <c r="H104" i="22"/>
  <c r="H36" i="22"/>
  <c r="H119" i="22"/>
  <c r="H151" i="22"/>
  <c r="H14" i="22"/>
  <c r="H100" i="22"/>
  <c r="H174" i="22"/>
  <c r="H43" i="22"/>
  <c r="H46" i="22"/>
  <c r="H105" i="22"/>
  <c r="H59" i="22"/>
  <c r="H62" i="22"/>
  <c r="H115" i="22"/>
  <c r="H2" i="22"/>
  <c r="H81" i="22"/>
  <c r="H82" i="22"/>
  <c r="H96" i="22"/>
  <c r="H50" i="22"/>
  <c r="H124" i="22"/>
  <c r="H90" i="22"/>
  <c r="H154" i="22"/>
  <c r="H8" i="22"/>
  <c r="H21" i="22"/>
  <c r="H70" i="22"/>
  <c r="H24" i="22"/>
  <c r="H58" i="22"/>
  <c r="H145" i="22"/>
  <c r="H99" i="22"/>
  <c r="H16" i="22"/>
  <c r="H71" i="22"/>
  <c r="H45" i="22"/>
  <c r="H137" i="22"/>
  <c r="H56" i="22"/>
  <c r="H122" i="22"/>
  <c r="H146" i="22"/>
  <c r="H31" i="22"/>
  <c r="H7" i="22"/>
  <c r="H54" i="22"/>
  <c r="H130" i="22"/>
  <c r="H35" i="22"/>
  <c r="H48" i="22"/>
  <c r="H129" i="22"/>
  <c r="H79" i="22"/>
  <c r="H162" i="22"/>
  <c r="H6" i="22"/>
  <c r="H160" i="22"/>
  <c r="H53" i="22"/>
  <c r="H19" i="22"/>
  <c r="H156" i="22"/>
  <c r="H10" i="22"/>
  <c r="H121" i="22"/>
  <c r="H147" i="22"/>
  <c r="H13" i="22"/>
  <c r="H73" i="22"/>
  <c r="H84" i="22"/>
  <c r="H142" i="22"/>
  <c r="H123" i="22"/>
  <c r="H166" i="22"/>
  <c r="H148" i="22"/>
  <c r="H15" i="22"/>
  <c r="H177" i="22"/>
  <c r="H103" i="22"/>
  <c r="H132" i="22"/>
  <c r="H108" i="22"/>
  <c r="H127" i="22"/>
  <c r="H114" i="22"/>
  <c r="H4" i="22"/>
  <c r="H87" i="22"/>
  <c r="H72" i="22"/>
  <c r="H143" i="22"/>
  <c r="H5" i="22"/>
  <c r="H159" i="22"/>
  <c r="H140" i="22"/>
  <c r="H80" i="22"/>
  <c r="H161" i="22"/>
  <c r="H131" i="22"/>
  <c r="H66" i="22"/>
  <c r="H78" i="22"/>
  <c r="H30" i="22"/>
  <c r="H167" i="22"/>
  <c r="H40" i="22"/>
  <c r="H52" i="22"/>
  <c r="H88" i="22"/>
  <c r="H69" i="22"/>
  <c r="H89" i="22"/>
  <c r="H27" i="22"/>
  <c r="H138" i="22"/>
  <c r="H3" i="22"/>
  <c r="H168" i="22"/>
  <c r="H47" i="22"/>
  <c r="H111" i="22"/>
  <c r="H120" i="22"/>
  <c r="H164" i="22"/>
  <c r="H34" i="22"/>
  <c r="H158" i="22"/>
  <c r="H106" i="22"/>
  <c r="H86" i="22"/>
  <c r="H9" i="22"/>
  <c r="H149" i="22"/>
  <c r="H64" i="22"/>
  <c r="H12" i="22"/>
  <c r="H42" i="22"/>
  <c r="H176" i="22"/>
  <c r="H55" i="22"/>
  <c r="H23" i="22"/>
  <c r="H172" i="22"/>
  <c r="H153" i="22"/>
  <c r="H97" i="22"/>
  <c r="H171" i="22"/>
  <c r="H20" i="22"/>
  <c r="H65" i="22"/>
  <c r="H126" i="22"/>
  <c r="H17" i="22"/>
  <c r="H29" i="22"/>
  <c r="H77" i="22"/>
  <c r="H33" i="22"/>
  <c r="H163" i="22"/>
  <c r="H18" i="22"/>
  <c r="H37" i="22"/>
  <c r="H60" i="22"/>
  <c r="H118" i="22"/>
  <c r="H57" i="22"/>
  <c r="H22" i="22"/>
  <c r="H51" i="22"/>
  <c r="H91" i="22"/>
  <c r="H28" i="22"/>
  <c r="H68" i="22"/>
  <c r="H25" i="22"/>
  <c r="H170" i="22"/>
  <c r="H139" i="22"/>
  <c r="H125" i="22"/>
  <c r="H74" i="22"/>
  <c r="H165" i="22"/>
  <c r="H175" i="22"/>
  <c r="H134" i="22"/>
  <c r="H95" i="22"/>
  <c r="K85" i="22"/>
  <c r="K65" i="22"/>
  <c r="K162" i="22"/>
  <c r="K37" i="22"/>
  <c r="K33" i="22"/>
  <c r="K93" i="22"/>
  <c r="K148" i="22"/>
  <c r="K22" i="22"/>
  <c r="K82" i="22"/>
  <c r="K34" i="22"/>
  <c r="K45" i="22"/>
  <c r="K149" i="22"/>
  <c r="K107" i="22"/>
  <c r="K35" i="22"/>
  <c r="K105" i="22"/>
  <c r="K152" i="22"/>
  <c r="K43" i="22"/>
  <c r="K151" i="22"/>
  <c r="K38" i="22"/>
  <c r="K117" i="22"/>
  <c r="K137" i="22"/>
  <c r="K11" i="22"/>
  <c r="K171" i="22"/>
  <c r="K50" i="22"/>
  <c r="K73" i="22"/>
  <c r="K41" i="22"/>
  <c r="K169" i="22"/>
  <c r="K128" i="22"/>
  <c r="K129" i="22"/>
  <c r="K176" i="22"/>
  <c r="K92" i="22"/>
  <c r="K28" i="22"/>
  <c r="K138" i="22"/>
  <c r="K25" i="22"/>
  <c r="K2" i="22"/>
  <c r="K96" i="22"/>
  <c r="K177" i="22"/>
  <c r="K17" i="22"/>
  <c r="K58" i="22"/>
  <c r="K175" i="22"/>
  <c r="K70" i="22"/>
  <c r="K68" i="22"/>
  <c r="K30" i="22"/>
  <c r="K136" i="22"/>
  <c r="K72" i="22"/>
  <c r="K29" i="22"/>
  <c r="K9" i="22"/>
  <c r="K157" i="22"/>
  <c r="K40" i="22"/>
  <c r="K75" i="22"/>
  <c r="K15" i="22"/>
  <c r="K145" i="22"/>
  <c r="K20" i="22"/>
  <c r="K51" i="22"/>
  <c r="K87" i="22"/>
  <c r="K135" i="22"/>
  <c r="K142" i="22"/>
  <c r="K36" i="22"/>
  <c r="K131" i="22"/>
  <c r="K54" i="22"/>
  <c r="K109" i="22"/>
  <c r="K130" i="22"/>
  <c r="K59" i="22"/>
  <c r="K26" i="22"/>
  <c r="K13" i="22"/>
  <c r="K79" i="22"/>
  <c r="K123" i="22"/>
  <c r="K55" i="22"/>
  <c r="K66" i="22"/>
  <c r="K31" i="22"/>
  <c r="K19" i="22"/>
  <c r="K3" i="22"/>
  <c r="K141" i="22"/>
  <c r="K110" i="22"/>
  <c r="K69" i="22"/>
  <c r="K144" i="22"/>
  <c r="K78" i="22"/>
  <c r="K57" i="22"/>
  <c r="K94" i="22"/>
  <c r="K5" i="22"/>
  <c r="K12" i="22"/>
  <c r="K52" i="22"/>
  <c r="K6" i="22"/>
  <c r="K111" i="22"/>
  <c r="K80" i="22"/>
  <c r="K127" i="22"/>
  <c r="K133" i="22"/>
  <c r="K27" i="22"/>
  <c r="K167" i="22"/>
  <c r="K56" i="22"/>
  <c r="K113" i="22"/>
  <c r="K99" i="22"/>
  <c r="K124" i="22"/>
  <c r="K153" i="22"/>
  <c r="K47" i="22"/>
  <c r="K120" i="22"/>
  <c r="K166" i="22"/>
  <c r="K98" i="22"/>
  <c r="K156" i="22"/>
  <c r="K49" i="22"/>
  <c r="K103" i="22"/>
  <c r="K81" i="22"/>
  <c r="K32" i="22"/>
  <c r="K84" i="22"/>
  <c r="K4" i="22"/>
  <c r="K86" i="22"/>
  <c r="K159" i="22"/>
  <c r="K90" i="22"/>
  <c r="K143" i="22"/>
  <c r="K173" i="22"/>
  <c r="K174" i="22"/>
  <c r="K76" i="22"/>
  <c r="K122" i="22"/>
  <c r="K62" i="22"/>
  <c r="K24" i="22"/>
  <c r="K112" i="22"/>
  <c r="K154" i="22"/>
  <c r="K118" i="22"/>
  <c r="K115" i="22"/>
  <c r="K46" i="22"/>
  <c r="K88" i="22"/>
  <c r="K134" i="22"/>
  <c r="K121" i="22"/>
  <c r="K83" i="22"/>
  <c r="K146" i="22"/>
  <c r="K39" i="22"/>
  <c r="K101" i="22"/>
  <c r="K100" i="22"/>
  <c r="K164" i="22"/>
  <c r="K18" i="22"/>
  <c r="K64" i="22"/>
  <c r="K44" i="22"/>
  <c r="K63" i="22"/>
  <c r="K168" i="22"/>
  <c r="K126" i="22"/>
  <c r="K23" i="22"/>
  <c r="K21" i="22"/>
  <c r="K14" i="22"/>
  <c r="K89" i="22"/>
  <c r="K147" i="22"/>
  <c r="K158" i="22"/>
  <c r="K8" i="22"/>
  <c r="K170" i="22"/>
  <c r="K114" i="22"/>
  <c r="K77" i="22"/>
  <c r="K116" i="22"/>
  <c r="K71" i="22"/>
  <c r="K7" i="22"/>
  <c r="K140" i="22"/>
  <c r="K53" i="22"/>
  <c r="K155" i="22"/>
  <c r="K165" i="22"/>
  <c r="K104" i="22"/>
  <c r="K95" i="22"/>
  <c r="K97" i="22"/>
  <c r="K91" i="22"/>
  <c r="K61" i="22"/>
  <c r="K161" i="22"/>
  <c r="K150" i="22"/>
  <c r="K48" i="22"/>
  <c r="K106" i="22"/>
  <c r="K132" i="22"/>
  <c r="K119" i="22"/>
  <c r="K60" i="22"/>
  <c r="K172" i="22"/>
  <c r="K67" i="22"/>
  <c r="K16" i="22"/>
  <c r="K102" i="22"/>
  <c r="K42" i="22"/>
  <c r="K125" i="22"/>
  <c r="K160" i="22"/>
  <c r="K10" i="22"/>
  <c r="K74" i="22"/>
  <c r="K163" i="22"/>
  <c r="K139" i="22"/>
  <c r="K108" i="22"/>
  <c r="D147" i="22"/>
  <c r="E147" i="22"/>
  <c r="C147" i="22"/>
  <c r="F147" i="22"/>
  <c r="C43" i="22"/>
  <c r="D43" i="22"/>
  <c r="F43" i="22"/>
  <c r="E43" i="22"/>
  <c r="N56" i="22"/>
  <c r="N31" i="22"/>
  <c r="N118" i="22"/>
  <c r="N113" i="22"/>
  <c r="N122" i="22"/>
  <c r="N10" i="22"/>
  <c r="N72" i="22"/>
  <c r="N64" i="22"/>
  <c r="N172" i="22"/>
  <c r="N143" i="22"/>
  <c r="N127" i="22"/>
  <c r="N53" i="22"/>
  <c r="N147" i="22"/>
  <c r="N30" i="22"/>
  <c r="N47" i="22"/>
  <c r="N94" i="22"/>
  <c r="N52" i="22"/>
  <c r="N142" i="22"/>
  <c r="N111" i="22"/>
  <c r="N103" i="22"/>
  <c r="N112" i="22"/>
  <c r="N73" i="22"/>
  <c r="N109" i="22"/>
  <c r="N95" i="22"/>
  <c r="N108" i="22"/>
  <c r="N20" i="22"/>
  <c r="N156" i="22"/>
  <c r="N76" i="22"/>
  <c r="N106" i="22"/>
  <c r="N81" i="22"/>
  <c r="N32" i="22"/>
  <c r="N25" i="22"/>
  <c r="N71" i="22"/>
  <c r="N132" i="22"/>
  <c r="N46" i="22"/>
  <c r="N90" i="22"/>
  <c r="N137" i="22"/>
  <c r="N43" i="22"/>
  <c r="N171" i="22"/>
  <c r="N51" i="22"/>
  <c r="N154" i="22"/>
  <c r="N36" i="22"/>
  <c r="N158" i="22"/>
  <c r="N110" i="22"/>
  <c r="N57" i="22"/>
  <c r="N151" i="22"/>
  <c r="N160" i="22"/>
  <c r="N162" i="22"/>
  <c r="N60" i="22"/>
  <c r="N166" i="22"/>
  <c r="N159" i="22"/>
  <c r="N140" i="22"/>
  <c r="N79" i="22"/>
  <c r="N146" i="22"/>
  <c r="N165" i="22"/>
  <c r="N63" i="22"/>
  <c r="N15" i="22"/>
  <c r="N44" i="22"/>
  <c r="N97" i="22"/>
  <c r="N42" i="22"/>
  <c r="N139" i="22"/>
  <c r="N168" i="22"/>
  <c r="N14" i="22"/>
  <c r="N115" i="22"/>
  <c r="N136" i="22"/>
  <c r="N22" i="22"/>
  <c r="N167" i="22"/>
  <c r="N125" i="22"/>
  <c r="N121" i="22"/>
  <c r="N35" i="22"/>
  <c r="N62" i="22"/>
  <c r="N87" i="22"/>
  <c r="N50" i="22"/>
  <c r="N85" i="22"/>
  <c r="N135" i="22"/>
  <c r="N174" i="22"/>
  <c r="N92" i="22"/>
  <c r="N17" i="22"/>
  <c r="N157" i="22"/>
  <c r="N105" i="22"/>
  <c r="N84" i="22"/>
  <c r="N65" i="22"/>
  <c r="N27" i="22"/>
  <c r="N23" i="22"/>
  <c r="N150" i="22"/>
  <c r="N131" i="22"/>
  <c r="N37" i="22"/>
  <c r="N21" i="22"/>
  <c r="N16" i="22"/>
  <c r="N67" i="22"/>
  <c r="N5" i="22"/>
  <c r="N144" i="22"/>
  <c r="N68" i="22"/>
  <c r="N69" i="22"/>
  <c r="N145" i="22"/>
  <c r="N88" i="22"/>
  <c r="N149" i="22"/>
  <c r="N89" i="22"/>
  <c r="N133" i="22"/>
  <c r="N98" i="22"/>
  <c r="N104" i="22"/>
  <c r="N173" i="22"/>
  <c r="N102" i="22"/>
  <c r="N119" i="22"/>
  <c r="N11" i="22"/>
  <c r="N96" i="22"/>
  <c r="N120" i="22"/>
  <c r="N59" i="22"/>
  <c r="N175" i="22"/>
  <c r="N124" i="22"/>
  <c r="N164" i="22"/>
  <c r="N41" i="22"/>
  <c r="N70" i="22"/>
  <c r="N176" i="22"/>
  <c r="N116" i="22"/>
  <c r="N78" i="22"/>
  <c r="N18" i="22"/>
  <c r="N29" i="22"/>
  <c r="N91" i="22"/>
  <c r="N83" i="22"/>
  <c r="N153" i="22"/>
  <c r="N155" i="22"/>
  <c r="N100" i="22"/>
  <c r="N24" i="22"/>
  <c r="N86" i="22"/>
  <c r="N177" i="22"/>
  <c r="N128" i="22"/>
  <c r="N74" i="22"/>
  <c r="N40" i="22"/>
  <c r="N39" i="22"/>
  <c r="N93" i="22"/>
  <c r="N129" i="22"/>
  <c r="N26" i="22"/>
  <c r="N152" i="22"/>
  <c r="N13" i="22"/>
  <c r="N130" i="22"/>
  <c r="N19" i="22"/>
  <c r="N48" i="22"/>
  <c r="N169" i="22"/>
  <c r="N58" i="22"/>
  <c r="N34" i="22"/>
  <c r="N126" i="22"/>
  <c r="N33" i="22"/>
  <c r="N123" i="22"/>
  <c r="N101" i="22"/>
  <c r="N114" i="22"/>
  <c r="N66" i="22"/>
  <c r="N8" i="22"/>
  <c r="N107" i="22"/>
  <c r="N2" i="22"/>
  <c r="N138" i="22"/>
  <c r="N45" i="22"/>
  <c r="N80" i="22"/>
  <c r="N134" i="22"/>
  <c r="N61" i="22"/>
  <c r="N77" i="22"/>
  <c r="N7" i="22"/>
  <c r="N141" i="22"/>
  <c r="N9" i="22"/>
  <c r="N49" i="22"/>
  <c r="N28" i="22"/>
  <c r="N99" i="22"/>
  <c r="N82" i="22"/>
  <c r="N12" i="22"/>
  <c r="N161" i="22"/>
  <c r="N163" i="22"/>
  <c r="N148" i="22"/>
  <c r="N6" i="22"/>
  <c r="N117" i="22"/>
  <c r="N54" i="22"/>
  <c r="N170" i="22"/>
  <c r="N3" i="22"/>
  <c r="N38" i="22"/>
  <c r="N55" i="22"/>
  <c r="N75" i="22"/>
  <c r="N4" i="22"/>
  <c r="D109" i="22"/>
  <c r="F109" i="22"/>
  <c r="E109" i="22"/>
  <c r="C109" i="22"/>
  <c r="F167" i="22"/>
  <c r="D167" i="22"/>
  <c r="C167" i="22"/>
  <c r="E167" i="22"/>
  <c r="D137" i="22"/>
  <c r="F137" i="22"/>
  <c r="C137" i="22"/>
  <c r="E137" i="22"/>
  <c r="D93" i="22"/>
  <c r="E93" i="22"/>
  <c r="C93" i="22"/>
  <c r="F93" i="22"/>
  <c r="D99" i="22"/>
  <c r="E99" i="22"/>
  <c r="F99" i="22"/>
  <c r="C99" i="22"/>
  <c r="Q100" i="22"/>
  <c r="Q108" i="22"/>
  <c r="Q14" i="22"/>
  <c r="Q20" i="22"/>
  <c r="Q25" i="22"/>
  <c r="Q173" i="22"/>
  <c r="Q48" i="22"/>
  <c r="Q50" i="22"/>
  <c r="Q26" i="22"/>
  <c r="Q34" i="22"/>
  <c r="Q59" i="22"/>
  <c r="Q159" i="22"/>
  <c r="Q82" i="22"/>
  <c r="Q89" i="22"/>
  <c r="Q101" i="22"/>
  <c r="Q28" i="22"/>
  <c r="Q106" i="22"/>
  <c r="Q88" i="22"/>
  <c r="Q7" i="22"/>
  <c r="Q140" i="22"/>
  <c r="Q91" i="22"/>
  <c r="Q133" i="22"/>
  <c r="Q80" i="22"/>
  <c r="Q44" i="22"/>
  <c r="Q110" i="22"/>
  <c r="Q170" i="22"/>
  <c r="Q154" i="22"/>
  <c r="Q122" i="22"/>
  <c r="Q60" i="22"/>
  <c r="Q127" i="22"/>
  <c r="Q160" i="22"/>
  <c r="Q153" i="22"/>
  <c r="Q125" i="22"/>
  <c r="Q152" i="22"/>
  <c r="Q40" i="22"/>
  <c r="Q93" i="22"/>
  <c r="Q171" i="22"/>
  <c r="Q11" i="22"/>
  <c r="Q47" i="22"/>
  <c r="Q150" i="22"/>
  <c r="Q64" i="22"/>
  <c r="Q128" i="22"/>
  <c r="Q123" i="22"/>
  <c r="Q90" i="22"/>
  <c r="Q43" i="22"/>
  <c r="Q176" i="22"/>
  <c r="Q107" i="22"/>
  <c r="Q166" i="22"/>
  <c r="Q121" i="22"/>
  <c r="Q37" i="22"/>
  <c r="Q102" i="22"/>
  <c r="Q109" i="22"/>
  <c r="Q66" i="22"/>
  <c r="Q78" i="22"/>
  <c r="Q165" i="22"/>
  <c r="Q104" i="22"/>
  <c r="Q136" i="22"/>
  <c r="Q65" i="22"/>
  <c r="Q117" i="22"/>
  <c r="Q67" i="22"/>
  <c r="Q119" i="22"/>
  <c r="Q5" i="22"/>
  <c r="Q146" i="22"/>
  <c r="Q92" i="22"/>
  <c r="Q15" i="22"/>
  <c r="Q168" i="22"/>
  <c r="Q94" i="22"/>
  <c r="Q144" i="22"/>
  <c r="Q31" i="22"/>
  <c r="Q30" i="22"/>
  <c r="Q33" i="22"/>
  <c r="Q42" i="22"/>
  <c r="Q23" i="22"/>
  <c r="Q62" i="22"/>
  <c r="Q51" i="22"/>
  <c r="Q77" i="22"/>
  <c r="Q172" i="22"/>
  <c r="Q167" i="22"/>
  <c r="Q32" i="22"/>
  <c r="Q116" i="22"/>
  <c r="Q19" i="22"/>
  <c r="Q96" i="22"/>
  <c r="Q63" i="22"/>
  <c r="Q35" i="22"/>
  <c r="Q151" i="22"/>
  <c r="Q99" i="22"/>
  <c r="Q2" i="22"/>
  <c r="Q143" i="22"/>
  <c r="Q53" i="22"/>
  <c r="Q16" i="22"/>
  <c r="Q141" i="22"/>
  <c r="Q169" i="22"/>
  <c r="Q36" i="22"/>
  <c r="Q12" i="22"/>
  <c r="Q113" i="22"/>
  <c r="Q22" i="22"/>
  <c r="Q115" i="22"/>
  <c r="Q155" i="22"/>
  <c r="Q163" i="22"/>
  <c r="Q72" i="22"/>
  <c r="Q81" i="22"/>
  <c r="Q10" i="22"/>
  <c r="Q45" i="22"/>
  <c r="Q74" i="22"/>
  <c r="Q29" i="22"/>
  <c r="Q79" i="22"/>
  <c r="Q68" i="22"/>
  <c r="Q46" i="22"/>
  <c r="Q97" i="22"/>
  <c r="Q17" i="22"/>
  <c r="Q135" i="22"/>
  <c r="Q148" i="22"/>
  <c r="Q138" i="22"/>
  <c r="Q175" i="22"/>
  <c r="Q132" i="22"/>
  <c r="Q58" i="22"/>
  <c r="Q105" i="22"/>
  <c r="Q84" i="22"/>
  <c r="Q142" i="22"/>
  <c r="Q61" i="22"/>
  <c r="Q9" i="22"/>
  <c r="Q95" i="22"/>
  <c r="Q39" i="22"/>
  <c r="Q124" i="22"/>
  <c r="Q157" i="22"/>
  <c r="Q49" i="22"/>
  <c r="Q103" i="22"/>
  <c r="Q130" i="22"/>
  <c r="Q69" i="22"/>
  <c r="Q71" i="22"/>
  <c r="Q118" i="22"/>
  <c r="Q145" i="22"/>
  <c r="Q120" i="22"/>
  <c r="Q98" i="22"/>
  <c r="Q87" i="22"/>
  <c r="Q164" i="22"/>
  <c r="Q76" i="22"/>
  <c r="Q18" i="22"/>
  <c r="Q27" i="22"/>
  <c r="Q13" i="22"/>
  <c r="Q147" i="22"/>
  <c r="Q129" i="22"/>
  <c r="Q162" i="22"/>
  <c r="Q54" i="22"/>
  <c r="Q111" i="22"/>
  <c r="Q177" i="22"/>
  <c r="Q139" i="22"/>
  <c r="Q4" i="22"/>
  <c r="Q83" i="22"/>
  <c r="Q86" i="22"/>
  <c r="Q52" i="22"/>
  <c r="Q158" i="22"/>
  <c r="Q149" i="22"/>
  <c r="Q41" i="22"/>
  <c r="Q3" i="22"/>
  <c r="Q70" i="22"/>
  <c r="Q131" i="22"/>
  <c r="Q134" i="22"/>
  <c r="Q114" i="22"/>
  <c r="Q38" i="22"/>
  <c r="Q161" i="22"/>
  <c r="Q174" i="22"/>
  <c r="Q126" i="22"/>
  <c r="Q55" i="22"/>
  <c r="Q73" i="22"/>
  <c r="Q21" i="22"/>
  <c r="Q6" i="22"/>
  <c r="Q56" i="22"/>
  <c r="Q24" i="22"/>
  <c r="Q156" i="22"/>
  <c r="Q75" i="22"/>
  <c r="Q85" i="22"/>
  <c r="Q57" i="22"/>
  <c r="Q112" i="22"/>
  <c r="Q137" i="22"/>
  <c r="Q8" i="22"/>
  <c r="D50" i="22"/>
  <c r="E50" i="22"/>
  <c r="F50" i="22"/>
  <c r="C50" i="22"/>
  <c r="E174" i="22"/>
  <c r="F174" i="22"/>
  <c r="C174" i="22"/>
  <c r="D174" i="22"/>
  <c r="F23" i="22"/>
  <c r="D23" i="22"/>
  <c r="E23" i="22"/>
  <c r="C23" i="22"/>
  <c r="E59" i="22"/>
  <c r="D59" i="22"/>
  <c r="F59" i="22"/>
  <c r="C59" i="22"/>
  <c r="C165" i="22"/>
  <c r="F165" i="22"/>
  <c r="D165" i="22"/>
  <c r="E165" i="22"/>
  <c r="F128" i="22"/>
  <c r="C128" i="22"/>
  <c r="D128" i="22"/>
  <c r="E128" i="22"/>
  <c r="F161" i="22"/>
  <c r="D161" i="22"/>
  <c r="E161" i="22"/>
  <c r="C161" i="22"/>
  <c r="C171" i="22"/>
  <c r="E171" i="22"/>
  <c r="F171" i="22"/>
  <c r="D171" i="22"/>
  <c r="C127" i="22"/>
  <c r="E127" i="22"/>
  <c r="F127" i="22"/>
  <c r="D127" i="22"/>
  <c r="D47" i="22"/>
  <c r="E47" i="22"/>
  <c r="C47" i="22"/>
  <c r="F47" i="22"/>
  <c r="O9" i="22"/>
  <c r="O44" i="22"/>
  <c r="O58" i="22"/>
  <c r="O148" i="22"/>
  <c r="O19" i="22"/>
  <c r="O90" i="22"/>
  <c r="O161" i="22"/>
  <c r="O165" i="22"/>
  <c r="O171" i="22"/>
  <c r="O16" i="22"/>
  <c r="O175" i="22"/>
  <c r="O95" i="22"/>
  <c r="O115" i="22"/>
  <c r="O163" i="22"/>
  <c r="O127" i="22"/>
  <c r="O164" i="22"/>
  <c r="O43" i="22"/>
  <c r="O17" i="22"/>
  <c r="O132" i="22"/>
  <c r="O54" i="22"/>
  <c r="O79" i="22"/>
  <c r="O138" i="22"/>
  <c r="O31" i="22"/>
  <c r="O176" i="22"/>
  <c r="O160" i="22"/>
  <c r="O118" i="22"/>
  <c r="O121" i="22"/>
  <c r="O71" i="22"/>
  <c r="O15" i="22"/>
  <c r="O51" i="22"/>
  <c r="O103" i="22"/>
  <c r="O41" i="22"/>
  <c r="O12" i="22"/>
  <c r="O119" i="22"/>
  <c r="O122" i="22"/>
  <c r="O38" i="22"/>
  <c r="O109" i="22"/>
  <c r="O152" i="22"/>
  <c r="O67" i="22"/>
  <c r="O114" i="22"/>
  <c r="O21" i="22"/>
  <c r="O172" i="22"/>
  <c r="O66" i="22"/>
  <c r="O55" i="22"/>
  <c r="O53" i="22"/>
  <c r="O26" i="22"/>
  <c r="O169" i="22"/>
  <c r="O77" i="22"/>
  <c r="O5" i="22"/>
  <c r="O153" i="22"/>
  <c r="O2" i="22"/>
  <c r="O140" i="22"/>
  <c r="O56" i="22"/>
  <c r="O94" i="22"/>
  <c r="O7" i="22"/>
  <c r="O105" i="22"/>
  <c r="O156" i="22"/>
  <c r="O100" i="22"/>
  <c r="O170" i="22"/>
  <c r="O111" i="22"/>
  <c r="O82" i="22"/>
  <c r="O62" i="22"/>
  <c r="O48" i="22"/>
  <c r="O134" i="22"/>
  <c r="O61" i="22"/>
  <c r="O22" i="22"/>
  <c r="O29" i="22"/>
  <c r="O143" i="22"/>
  <c r="O28" i="22"/>
  <c r="O25" i="22"/>
  <c r="O65" i="22"/>
  <c r="O141" i="22"/>
  <c r="O32" i="22"/>
  <c r="O99" i="22"/>
  <c r="O23" i="22"/>
  <c r="O158" i="22"/>
  <c r="O145" i="22"/>
  <c r="O8" i="22"/>
  <c r="O123" i="22"/>
  <c r="O166" i="22"/>
  <c r="O10" i="22"/>
  <c r="O63" i="22"/>
  <c r="O151" i="22"/>
  <c r="O68" i="22"/>
  <c r="O45" i="22"/>
  <c r="O155" i="22"/>
  <c r="O131" i="22"/>
  <c r="O135" i="22"/>
  <c r="O87" i="22"/>
  <c r="O76" i="22"/>
  <c r="O130" i="22"/>
  <c r="O106" i="22"/>
  <c r="O86" i="22"/>
  <c r="O81" i="22"/>
  <c r="O128" i="22"/>
  <c r="O11" i="22"/>
  <c r="O39" i="22"/>
  <c r="O35" i="22"/>
  <c r="O30" i="22"/>
  <c r="O85" i="22"/>
  <c r="O137" i="22"/>
  <c r="O20" i="22"/>
  <c r="O89" i="22"/>
  <c r="O136" i="22"/>
  <c r="O149" i="22"/>
  <c r="O112" i="22"/>
  <c r="O154" i="22"/>
  <c r="O174" i="22"/>
  <c r="O139" i="22"/>
  <c r="O6" i="22"/>
  <c r="O75" i="22"/>
  <c r="O73" i="22"/>
  <c r="O142" i="22"/>
  <c r="O96" i="22"/>
  <c r="O24" i="22"/>
  <c r="O18" i="22"/>
  <c r="O129" i="22"/>
  <c r="O83" i="22"/>
  <c r="O91" i="22"/>
  <c r="O50" i="22"/>
  <c r="O104" i="22"/>
  <c r="O101" i="22"/>
  <c r="O173" i="22"/>
  <c r="O3" i="22"/>
  <c r="O69" i="22"/>
  <c r="O27" i="22"/>
  <c r="O78" i="22"/>
  <c r="O52" i="22"/>
  <c r="O42" i="22"/>
  <c r="O60" i="22"/>
  <c r="O13" i="22"/>
  <c r="O133" i="22"/>
  <c r="O72" i="22"/>
  <c r="O46" i="22"/>
  <c r="O125" i="22"/>
  <c r="O107" i="22"/>
  <c r="O92" i="22"/>
  <c r="O93" i="22"/>
  <c r="O14" i="22"/>
  <c r="O49" i="22"/>
  <c r="O102" i="22"/>
  <c r="O120" i="22"/>
  <c r="O117" i="22"/>
  <c r="O147" i="22"/>
  <c r="O124" i="22"/>
  <c r="O80" i="22"/>
  <c r="O97" i="22"/>
  <c r="O157" i="22"/>
  <c r="O146" i="22"/>
  <c r="O88" i="22"/>
  <c r="O162" i="22"/>
  <c r="O70" i="22"/>
  <c r="O57" i="22"/>
  <c r="O126" i="22"/>
  <c r="O167" i="22"/>
  <c r="O84" i="22"/>
  <c r="O47" i="22"/>
  <c r="O37" i="22"/>
  <c r="O59" i="22"/>
  <c r="O74" i="22"/>
  <c r="O98" i="22"/>
  <c r="O4" i="22"/>
  <c r="O110" i="22"/>
  <c r="O113" i="22"/>
  <c r="O40" i="22"/>
  <c r="O150" i="22"/>
  <c r="O159" i="22"/>
  <c r="O177" i="22"/>
  <c r="O108" i="22"/>
  <c r="O64" i="22"/>
  <c r="O36" i="22"/>
  <c r="O168" i="22"/>
  <c r="O33" i="22"/>
  <c r="O34" i="22"/>
  <c r="O116" i="22"/>
  <c r="O144" i="22"/>
  <c r="C53" i="22"/>
  <c r="E53" i="22"/>
  <c r="D53" i="22"/>
  <c r="F53" i="22"/>
  <c r="E119" i="22"/>
  <c r="D119" i="22"/>
  <c r="C119" i="22"/>
  <c r="F119" i="22"/>
  <c r="F11" i="22"/>
  <c r="E11" i="22"/>
  <c r="C11" i="22"/>
  <c r="D11" i="22"/>
  <c r="AI131" i="25"/>
  <c r="AF131" i="25"/>
  <c r="AD131" i="25"/>
  <c r="AN32" i="25"/>
  <c r="AF32" i="25"/>
  <c r="AL32" i="25"/>
  <c r="W96" i="25"/>
  <c r="AK96" i="25"/>
  <c r="AD96" i="25"/>
  <c r="AB22" i="25"/>
  <c r="AG22" i="25"/>
  <c r="X64" i="26"/>
  <c r="AF64" i="26"/>
  <c r="AC64" i="26"/>
  <c r="AN124" i="25"/>
  <c r="AL124" i="25"/>
  <c r="AL38" i="25"/>
  <c r="AG38" i="25"/>
  <c r="Y38" i="25"/>
  <c r="AN16" i="25"/>
  <c r="AK16" i="25"/>
  <c r="Y61" i="26"/>
  <c r="AJ61" i="26"/>
  <c r="AF61" i="26"/>
  <c r="AG10" i="25"/>
  <c r="AH10" i="25"/>
  <c r="W138" i="25"/>
  <c r="AO138" i="25"/>
  <c r="AG153" i="25"/>
  <c r="AE153" i="25"/>
  <c r="AL115" i="25"/>
  <c r="X115" i="25"/>
  <c r="AM145" i="25"/>
  <c r="AI145" i="25"/>
  <c r="Z145" i="25"/>
  <c r="AI152" i="25"/>
  <c r="AO152" i="25"/>
  <c r="AN152" i="25"/>
  <c r="Y161" i="25"/>
  <c r="AM133" i="25"/>
  <c r="AL133" i="25"/>
  <c r="AB133" i="25"/>
  <c r="Z154" i="25"/>
  <c r="AG154" i="25"/>
  <c r="Y154" i="25"/>
  <c r="AC154" i="25"/>
  <c r="AI47" i="25"/>
  <c r="AC47" i="25"/>
  <c r="AH47" i="25"/>
  <c r="AC127" i="25"/>
  <c r="Y127" i="25"/>
  <c r="AB127" i="25"/>
  <c r="AK127" i="25"/>
  <c r="W167" i="25"/>
  <c r="AN33" i="25"/>
  <c r="AB33" i="25"/>
  <c r="AE144" i="25"/>
  <c r="AN144" i="25"/>
  <c r="AD144" i="25"/>
  <c r="W144" i="25"/>
  <c r="AL89" i="19"/>
  <c r="AG89" i="19"/>
  <c r="AM86" i="19"/>
  <c r="AL86" i="19"/>
  <c r="AC128" i="19"/>
  <c r="AO128" i="19"/>
  <c r="AK128" i="19"/>
  <c r="AH128" i="19"/>
  <c r="AC19" i="21"/>
  <c r="X111" i="19"/>
  <c r="AJ111" i="19"/>
  <c r="AI111" i="19"/>
  <c r="AD5" i="21"/>
  <c r="AM5" i="21"/>
  <c r="AH7" i="21"/>
  <c r="W7" i="21"/>
  <c r="AF7" i="21"/>
  <c r="AC7" i="21"/>
  <c r="Z143" i="19"/>
  <c r="AA143" i="19"/>
  <c r="AB44" i="21"/>
  <c r="AI44" i="21"/>
  <c r="AO39" i="21"/>
  <c r="AJ39" i="21"/>
  <c r="AM131" i="19"/>
  <c r="AE131" i="19"/>
  <c r="AF131" i="19"/>
  <c r="AA131" i="19"/>
  <c r="AG114" i="19"/>
  <c r="Y79" i="19"/>
  <c r="W79" i="19"/>
  <c r="Z79" i="19"/>
  <c r="AC79" i="19"/>
  <c r="AE79" i="19"/>
  <c r="AO35" i="21"/>
  <c r="X35" i="21"/>
  <c r="AL35" i="21"/>
  <c r="W35" i="21"/>
  <c r="AE35" i="21"/>
  <c r="AO150" i="19"/>
  <c r="AF150" i="19"/>
  <c r="AB150" i="19"/>
  <c r="AE150" i="19"/>
  <c r="Y14" i="21"/>
  <c r="AO13" i="21"/>
  <c r="AC159" i="19"/>
  <c r="AI75" i="19"/>
  <c r="AJ75" i="19"/>
  <c r="AH75" i="19"/>
  <c r="AC75" i="19"/>
  <c r="AL41" i="21"/>
  <c r="AI41" i="21"/>
  <c r="AG174" i="19"/>
  <c r="AL174" i="19"/>
  <c r="AF174" i="19"/>
  <c r="Z151" i="19"/>
  <c r="AE151" i="19"/>
  <c r="AF151" i="19"/>
  <c r="AK145" i="19"/>
  <c r="Z63" i="19"/>
  <c r="AC63" i="19"/>
  <c r="AB63" i="19"/>
  <c r="Y148" i="19"/>
  <c r="AB165" i="19"/>
  <c r="AA165" i="19"/>
  <c r="W165" i="19"/>
  <c r="AD103" i="19"/>
  <c r="AH175" i="19"/>
  <c r="AE175" i="19"/>
  <c r="AG171" i="19"/>
  <c r="AD171" i="19"/>
  <c r="AE171" i="19"/>
  <c r="AH31" i="21"/>
  <c r="AC15" i="21"/>
  <c r="AK15" i="21"/>
  <c r="AM15" i="21"/>
  <c r="AF120" i="19"/>
  <c r="AH115" i="19"/>
  <c r="AJ109" i="19"/>
  <c r="AH109" i="19"/>
  <c r="AA113" i="19"/>
  <c r="AM113" i="19"/>
  <c r="AO113" i="19"/>
  <c r="AD113" i="19"/>
  <c r="W113" i="19"/>
  <c r="AO49" i="21"/>
  <c r="AF49" i="21"/>
  <c r="AI49" i="21"/>
  <c r="AC156" i="19"/>
  <c r="AE156" i="19"/>
  <c r="Y18" i="21"/>
  <c r="AH18" i="21"/>
  <c r="AB132" i="19"/>
  <c r="Y132" i="19"/>
  <c r="X132" i="19"/>
  <c r="Z20" i="21"/>
  <c r="AD20" i="21"/>
  <c r="AM20" i="21"/>
  <c r="AG20" i="21"/>
  <c r="AH9" i="21"/>
  <c r="AC9" i="21"/>
  <c r="AB72" i="25"/>
  <c r="AL39" i="25"/>
  <c r="AK39" i="25"/>
  <c r="Y39" i="25"/>
  <c r="AJ86" i="25"/>
  <c r="AN177" i="25"/>
  <c r="AB177" i="25"/>
  <c r="AO177" i="25"/>
  <c r="AF17" i="25"/>
  <c r="AE17" i="25"/>
  <c r="AJ17" i="25"/>
  <c r="W159" i="26"/>
  <c r="AK159" i="26"/>
  <c r="AA159" i="26"/>
  <c r="AM159" i="26"/>
  <c r="AA37" i="25"/>
  <c r="AE37" i="25"/>
  <c r="AN3" i="25"/>
  <c r="AJ3" i="25"/>
  <c r="AI114" i="25"/>
  <c r="AO114" i="25"/>
  <c r="AN114" i="25"/>
  <c r="AG36" i="25"/>
  <c r="AF36" i="25"/>
  <c r="AG40" i="25"/>
  <c r="AB40" i="25"/>
  <c r="AA40" i="25"/>
  <c r="AJ40" i="25"/>
  <c r="AN94" i="25"/>
  <c r="AJ94" i="25"/>
  <c r="AH34" i="25"/>
  <c r="AK101" i="25"/>
  <c r="AF101" i="25"/>
  <c r="AL101" i="25"/>
  <c r="AN101" i="25"/>
  <c r="AM170" i="25"/>
  <c r="W170" i="25"/>
  <c r="AC170" i="25"/>
  <c r="AC166" i="25"/>
  <c r="AE166" i="25"/>
  <c r="AG148" i="25"/>
  <c r="AH148" i="25"/>
  <c r="AI148" i="25"/>
  <c r="AL155" i="25"/>
  <c r="AD155" i="25"/>
  <c r="AI125" i="25"/>
  <c r="AL125" i="25"/>
  <c r="AO125" i="25"/>
  <c r="AO76" i="25"/>
  <c r="AD76" i="25"/>
  <c r="AB76" i="25"/>
  <c r="AK51" i="26"/>
  <c r="Z51" i="26"/>
  <c r="AE51" i="26"/>
  <c r="AJ160" i="25"/>
  <c r="Z160" i="25"/>
  <c r="W160" i="25"/>
  <c r="AI129" i="25"/>
  <c r="AD129" i="25"/>
  <c r="AJ129" i="25"/>
  <c r="AF91" i="25"/>
  <c r="W91" i="25"/>
  <c r="AB91" i="25"/>
  <c r="AM169" i="25"/>
  <c r="AD169" i="25"/>
  <c r="AH169" i="25"/>
  <c r="AO142" i="25"/>
  <c r="AA64" i="19"/>
  <c r="AG64" i="19"/>
  <c r="AO134" i="19"/>
  <c r="AE134" i="19"/>
  <c r="Z6" i="21"/>
  <c r="AG6" i="21"/>
  <c r="AG162" i="19"/>
  <c r="W162" i="19"/>
  <c r="AN162" i="19"/>
  <c r="X69" i="19"/>
  <c r="AA57" i="19"/>
  <c r="X57" i="19"/>
  <c r="Y57" i="19"/>
  <c r="AB57" i="19"/>
  <c r="AJ85" i="19"/>
  <c r="X85" i="19"/>
  <c r="AC99" i="19"/>
  <c r="AO99" i="19"/>
  <c r="AN99" i="19"/>
  <c r="AG99" i="19"/>
  <c r="Y99" i="19"/>
  <c r="Z40" i="21"/>
  <c r="AN108" i="19"/>
  <c r="AD108" i="19"/>
  <c r="AM126" i="19"/>
  <c r="AI126" i="19"/>
  <c r="AN126" i="19"/>
  <c r="AD126" i="19"/>
  <c r="AA35" i="25"/>
  <c r="W95" i="25"/>
  <c r="AD95" i="25"/>
  <c r="AD173" i="25"/>
  <c r="AL173" i="25"/>
  <c r="AE173" i="25"/>
  <c r="AF88" i="25"/>
  <c r="AB88" i="25"/>
  <c r="AI98" i="25"/>
  <c r="AK98" i="25"/>
  <c r="AA98" i="25"/>
  <c r="AB7" i="25"/>
  <c r="AK7" i="25"/>
  <c r="Y7" i="25"/>
  <c r="AF63" i="25"/>
  <c r="W29" i="25"/>
  <c r="AB29" i="25"/>
  <c r="AC29" i="25"/>
  <c r="X29" i="25"/>
  <c r="AA104" i="26"/>
  <c r="Y104" i="26"/>
  <c r="AF134" i="25"/>
  <c r="AJ134" i="25"/>
  <c r="AH134" i="25"/>
  <c r="AC74" i="25"/>
  <c r="AE74" i="25"/>
  <c r="AK74" i="25"/>
  <c r="AA59" i="26"/>
  <c r="AJ59" i="26"/>
  <c r="AC59" i="26"/>
  <c r="Z58" i="25"/>
  <c r="AJ130" i="25"/>
  <c r="AE130" i="25"/>
  <c r="Y130" i="25"/>
  <c r="AL130" i="25"/>
  <c r="W82" i="25"/>
  <c r="AN82" i="25"/>
  <c r="AE82" i="25"/>
  <c r="AH82" i="25"/>
  <c r="AL82" i="25"/>
  <c r="Y108" i="25"/>
  <c r="AJ108" i="25"/>
  <c r="AM158" i="25"/>
  <c r="Z158" i="25"/>
  <c r="AF158" i="25"/>
  <c r="AG158" i="25"/>
  <c r="AB77" i="25"/>
  <c r="AJ77" i="25"/>
  <c r="AN77" i="25"/>
  <c r="AK77" i="25"/>
  <c r="AM62" i="25"/>
  <c r="AK62" i="25"/>
  <c r="AC62" i="25"/>
  <c r="AK113" i="25"/>
  <c r="AF113" i="25"/>
  <c r="Z113" i="25"/>
  <c r="AH113" i="25"/>
  <c r="AB79" i="25"/>
  <c r="AA79" i="25"/>
  <c r="AN79" i="25"/>
  <c r="W2" i="25"/>
  <c r="Y2" i="25"/>
  <c r="Z147" i="25"/>
  <c r="AC147" i="25"/>
  <c r="AG147" i="25"/>
  <c r="AE147" i="25"/>
  <c r="AJ71" i="25"/>
  <c r="W71" i="25"/>
  <c r="AL71" i="25"/>
  <c r="Y71" i="25"/>
  <c r="W66" i="25"/>
  <c r="AJ66" i="25"/>
  <c r="AM28" i="25"/>
  <c r="W28" i="25"/>
  <c r="X28" i="25"/>
  <c r="AB28" i="25"/>
  <c r="W12" i="25"/>
  <c r="AA12" i="25"/>
  <c r="AJ12" i="25"/>
  <c r="X12" i="25"/>
  <c r="AH12" i="25"/>
  <c r="AN116" i="25"/>
  <c r="Z116" i="25"/>
  <c r="AI116" i="25"/>
  <c r="AK48" i="25"/>
  <c r="AH48" i="25"/>
  <c r="Y48" i="25"/>
  <c r="AF48" i="25"/>
  <c r="AC48" i="25"/>
  <c r="AC106" i="25"/>
  <c r="AK106" i="25"/>
  <c r="AI106" i="25"/>
  <c r="AB106" i="25"/>
  <c r="AN106" i="25"/>
  <c r="Z24" i="25"/>
  <c r="AC24" i="25"/>
  <c r="AB24" i="25"/>
  <c r="AG24" i="25"/>
  <c r="AN24" i="25"/>
  <c r="AO15" i="25"/>
  <c r="AA15" i="25"/>
  <c r="AE15" i="25"/>
  <c r="AD15" i="25"/>
  <c r="AM15" i="25"/>
  <c r="AA42" i="25"/>
  <c r="AC42" i="25"/>
  <c r="AD42" i="25"/>
  <c r="AO42" i="25"/>
  <c r="Y42" i="25"/>
  <c r="X107" i="25"/>
  <c r="AG107" i="25"/>
  <c r="AJ107" i="25"/>
  <c r="AA107" i="25"/>
  <c r="AE119" i="25"/>
  <c r="AC119" i="25"/>
  <c r="AM119" i="25"/>
  <c r="AB119" i="25"/>
  <c r="X121" i="25"/>
  <c r="AI122" i="25"/>
  <c r="AD122" i="25"/>
  <c r="AC122" i="25"/>
  <c r="AF122" i="25"/>
  <c r="W26" i="25"/>
  <c r="Y26" i="25"/>
  <c r="AM26" i="25"/>
  <c r="AN31" i="25"/>
  <c r="AC31" i="25"/>
  <c r="AD31" i="25"/>
  <c r="Z164" i="26"/>
  <c r="AF164" i="26"/>
  <c r="Y164" i="26"/>
  <c r="AE164" i="26"/>
  <c r="Z41" i="25"/>
  <c r="Y41" i="25"/>
  <c r="AD171" i="26"/>
  <c r="AL171" i="26"/>
  <c r="X171" i="26"/>
  <c r="AI171" i="26"/>
  <c r="AA171" i="26"/>
  <c r="AI111" i="25"/>
  <c r="AN111" i="25"/>
  <c r="Z111" i="25"/>
  <c r="W111" i="25"/>
  <c r="Z120" i="25"/>
  <c r="AH120" i="25"/>
  <c r="AM120" i="25"/>
  <c r="AM43" i="26"/>
  <c r="AE43" i="26"/>
  <c r="AO43" i="26"/>
  <c r="AI102" i="25"/>
  <c r="AC102" i="25"/>
  <c r="Y102" i="25"/>
  <c r="AH163" i="25"/>
  <c r="AF163" i="25"/>
  <c r="AB163" i="25"/>
  <c r="AB65" i="25"/>
  <c r="Y65" i="25"/>
  <c r="AK65" i="25"/>
  <c r="AO65" i="25"/>
  <c r="AI4" i="25"/>
  <c r="AE4" i="25"/>
  <c r="AJ4" i="25"/>
  <c r="X56" i="25"/>
  <c r="AI56" i="25"/>
  <c r="AK11" i="25"/>
  <c r="Z11" i="25"/>
  <c r="AO11" i="25"/>
  <c r="AG151" i="25"/>
  <c r="AJ151" i="25"/>
  <c r="AA151" i="25"/>
  <c r="AA133" i="19"/>
  <c r="W133" i="19"/>
  <c r="Y133" i="19"/>
  <c r="AK177" i="19"/>
  <c r="AI177" i="19"/>
  <c r="AD177" i="19"/>
  <c r="AK138" i="19"/>
  <c r="Y91" i="19"/>
  <c r="AO91" i="19"/>
  <c r="X91" i="19"/>
  <c r="X121" i="19"/>
  <c r="Y121" i="19"/>
  <c r="AL84" i="19"/>
  <c r="AF84" i="19"/>
  <c r="AK141" i="19"/>
  <c r="AC141" i="19"/>
  <c r="AN36" i="21"/>
  <c r="AJ30" i="21"/>
  <c r="AM30" i="21"/>
  <c r="AO30" i="21"/>
  <c r="AF68" i="19"/>
  <c r="AK68" i="19"/>
  <c r="Z68" i="19"/>
  <c r="AE135" i="19"/>
  <c r="AD135" i="19"/>
  <c r="AH53" i="19"/>
  <c r="X149" i="19"/>
  <c r="Z149" i="19"/>
  <c r="AB149" i="19"/>
  <c r="AL149" i="19"/>
  <c r="Z67" i="19"/>
  <c r="AL83" i="19"/>
  <c r="Y83" i="19"/>
  <c r="Z83" i="19"/>
  <c r="W83" i="19"/>
  <c r="AK83" i="19"/>
  <c r="AF60" i="19"/>
  <c r="AK60" i="19"/>
  <c r="AD60" i="19"/>
  <c r="AL97" i="19"/>
  <c r="X157" i="19"/>
  <c r="AL110" i="19"/>
  <c r="Y110" i="19"/>
  <c r="AA110" i="19"/>
  <c r="AH81" i="19"/>
  <c r="AI81" i="19"/>
  <c r="Y21" i="21"/>
  <c r="AG21" i="21"/>
  <c r="AK21" i="21"/>
  <c r="AM21" i="21"/>
  <c r="AI112" i="19"/>
  <c r="AF112" i="19"/>
  <c r="AN93" i="19"/>
  <c r="AK146" i="19"/>
  <c r="AC146" i="19"/>
  <c r="W146" i="19"/>
  <c r="AL142" i="19"/>
  <c r="Z142" i="19"/>
  <c r="W142" i="19"/>
  <c r="W100" i="19"/>
  <c r="AB100" i="19"/>
  <c r="AI59" i="19"/>
  <c r="Y59" i="19"/>
  <c r="AF59" i="19"/>
  <c r="AJ61" i="19"/>
  <c r="AM61" i="19"/>
  <c r="AG61" i="19"/>
  <c r="AN61" i="19"/>
  <c r="AC61" i="19"/>
  <c r="AE61" i="19"/>
  <c r="AN50" i="21"/>
  <c r="AO50" i="21"/>
  <c r="X50" i="21"/>
  <c r="AI50" i="21"/>
  <c r="AN104" i="19"/>
  <c r="Z16" i="21"/>
  <c r="AF129" i="19"/>
  <c r="AH129" i="19"/>
  <c r="AG129" i="19"/>
  <c r="AE129" i="19"/>
  <c r="AB28" i="21"/>
  <c r="AH28" i="21"/>
  <c r="AG28" i="21"/>
  <c r="AA28" i="21"/>
  <c r="AA161" i="19"/>
  <c r="AN66" i="19"/>
  <c r="AH66" i="19"/>
  <c r="AD66" i="19"/>
  <c r="AK118" i="19"/>
  <c r="AD42" i="21"/>
  <c r="AL42" i="21"/>
  <c r="AK42" i="21"/>
  <c r="AH42" i="21"/>
  <c r="AN42" i="21"/>
  <c r="W51" i="21"/>
  <c r="AB51" i="21"/>
  <c r="AD51" i="21"/>
  <c r="AA51" i="21"/>
  <c r="X51" i="21"/>
  <c r="AI51" i="21"/>
  <c r="AA117" i="19"/>
  <c r="Z117" i="19"/>
  <c r="AB117" i="19"/>
  <c r="AO117" i="19"/>
  <c r="AL169" i="19"/>
  <c r="AA169" i="19"/>
  <c r="W169" i="19"/>
  <c r="X169" i="19"/>
  <c r="AN116" i="19"/>
  <c r="AE29" i="21"/>
  <c r="AG29" i="21"/>
  <c r="AB29" i="21"/>
  <c r="AH29" i="21"/>
  <c r="W29" i="21"/>
  <c r="AM172" i="19"/>
  <c r="Z22" i="21"/>
  <c r="Z73" i="19"/>
  <c r="AA73" i="19"/>
  <c r="AN73" i="19"/>
  <c r="AK95" i="19"/>
  <c r="W95" i="19"/>
  <c r="AC95" i="19"/>
  <c r="AH70" i="19"/>
  <c r="AD70" i="19"/>
  <c r="AC70" i="19"/>
  <c r="AI70" i="19"/>
  <c r="Y70" i="19"/>
  <c r="X154" i="19"/>
  <c r="AE154" i="19"/>
  <c r="AI8" i="21"/>
  <c r="X8" i="21"/>
  <c r="AE8" i="21"/>
  <c r="AM8" i="21"/>
  <c r="AD140" i="19"/>
  <c r="AO140" i="19"/>
  <c r="AG11" i="21"/>
  <c r="AC11" i="21"/>
  <c r="X11" i="21"/>
  <c r="Y11" i="21"/>
  <c r="AJ11" i="21"/>
  <c r="AI102" i="19"/>
  <c r="AL102" i="19"/>
  <c r="AO102" i="19"/>
  <c r="AJ102" i="19"/>
  <c r="AN136" i="19"/>
  <c r="X136" i="19"/>
  <c r="AB136" i="19"/>
  <c r="AK107" i="19"/>
  <c r="AM107" i="19"/>
  <c r="AL107" i="19"/>
  <c r="AH119" i="19"/>
  <c r="AE119" i="19"/>
  <c r="W119" i="19"/>
  <c r="AI119" i="19"/>
  <c r="AN131" i="25"/>
  <c r="AO131" i="25"/>
  <c r="AG131" i="25"/>
  <c r="W131" i="25"/>
  <c r="Z131" i="25"/>
  <c r="AN81" i="25"/>
  <c r="AK81" i="25"/>
  <c r="AM81" i="25"/>
  <c r="AI81" i="25"/>
  <c r="AA32" i="25"/>
  <c r="AM32" i="25"/>
  <c r="W32" i="25"/>
  <c r="AG32" i="25"/>
  <c r="AD32" i="25"/>
  <c r="AN96" i="25"/>
  <c r="X96" i="25"/>
  <c r="AO96" i="25"/>
  <c r="AE96" i="25"/>
  <c r="AG96" i="25"/>
  <c r="AO22" i="25"/>
  <c r="X22" i="25"/>
  <c r="AF22" i="25"/>
  <c r="Z22" i="25"/>
  <c r="AM22" i="25"/>
  <c r="AD64" i="26"/>
  <c r="AH64" i="26"/>
  <c r="AM64" i="26"/>
  <c r="W64" i="26"/>
  <c r="AL64" i="26"/>
  <c r="AM44" i="25"/>
  <c r="W44" i="25"/>
  <c r="AF44" i="25"/>
  <c r="AF165" i="25"/>
  <c r="AJ165" i="25"/>
  <c r="AL165" i="25"/>
  <c r="AL73" i="25"/>
  <c r="Y73" i="25"/>
  <c r="AK73" i="25"/>
  <c r="AB73" i="25"/>
  <c r="AF124" i="25"/>
  <c r="AG124" i="25"/>
  <c r="AE124" i="25"/>
  <c r="AH124" i="25"/>
  <c r="AK124" i="25"/>
  <c r="AH38" i="25"/>
  <c r="AO38" i="25"/>
  <c r="AM38" i="25"/>
  <c r="AB38" i="25"/>
  <c r="AK38" i="25"/>
  <c r="Y16" i="25"/>
  <c r="Z16" i="25"/>
  <c r="AI16" i="25"/>
  <c r="AD16" i="25"/>
  <c r="AE16" i="25"/>
  <c r="AB61" i="26"/>
  <c r="W61" i="26"/>
  <c r="AA61" i="26"/>
  <c r="Z61" i="26"/>
  <c r="AM61" i="26"/>
  <c r="AJ10" i="25"/>
  <c r="AK10" i="25"/>
  <c r="AC10" i="25"/>
  <c r="AF10" i="25"/>
  <c r="AM10" i="25"/>
  <c r="Z138" i="25"/>
  <c r="AH138" i="25"/>
  <c r="AJ138" i="25"/>
  <c r="AA138" i="25"/>
  <c r="AC138" i="25"/>
  <c r="AI89" i="25"/>
  <c r="AM89" i="25"/>
  <c r="AF89" i="25"/>
  <c r="AD89" i="25"/>
  <c r="AE50" i="26"/>
  <c r="Z50" i="26"/>
  <c r="AJ50" i="26"/>
  <c r="AM50" i="26"/>
  <c r="AC153" i="25"/>
  <c r="W153" i="25"/>
  <c r="AH153" i="25"/>
  <c r="AI153" i="25"/>
  <c r="AN153" i="25"/>
  <c r="Y115" i="25"/>
  <c r="AD115" i="25"/>
  <c r="AI115" i="25"/>
  <c r="AM115" i="25"/>
  <c r="AG145" i="25"/>
  <c r="AA145" i="25"/>
  <c r="W145" i="25"/>
  <c r="AE145" i="25"/>
  <c r="AO145" i="25"/>
  <c r="AL21" i="25"/>
  <c r="AB21" i="25"/>
  <c r="AG21" i="25"/>
  <c r="AG152" i="25"/>
  <c r="AK152" i="25"/>
  <c r="AF152" i="25"/>
  <c r="AL152" i="25"/>
  <c r="AM152" i="25"/>
  <c r="AH161" i="25"/>
  <c r="AI161" i="25"/>
  <c r="AN161" i="25"/>
  <c r="W161" i="25"/>
  <c r="AJ161" i="25"/>
  <c r="AD133" i="25"/>
  <c r="AA133" i="25"/>
  <c r="AF133" i="25"/>
  <c r="Y133" i="25"/>
  <c r="AN133" i="25"/>
  <c r="AH154" i="25"/>
  <c r="AL154" i="25"/>
  <c r="AN154" i="25"/>
  <c r="AF154" i="25"/>
  <c r="AI154" i="25"/>
  <c r="AE154" i="25"/>
  <c r="AM117" i="25"/>
  <c r="W117" i="25"/>
  <c r="AG117" i="25"/>
  <c r="AF117" i="25"/>
  <c r="AF47" i="25"/>
  <c r="AM47" i="25"/>
  <c r="AK47" i="25"/>
  <c r="AO47" i="25"/>
  <c r="AN47" i="25"/>
  <c r="AI109" i="25"/>
  <c r="AE109" i="25"/>
  <c r="AC109" i="25"/>
  <c r="AN109" i="25"/>
  <c r="AD127" i="25"/>
  <c r="AF127" i="25"/>
  <c r="AN127" i="25"/>
  <c r="Z127" i="25"/>
  <c r="AE127" i="25"/>
  <c r="X127" i="25"/>
  <c r="AB100" i="25"/>
  <c r="AM100" i="25"/>
  <c r="AG100" i="25"/>
  <c r="AA100" i="25"/>
  <c r="AJ167" i="25"/>
  <c r="AN167" i="25"/>
  <c r="AM167" i="25"/>
  <c r="Z167" i="25"/>
  <c r="AE167" i="25"/>
  <c r="AF33" i="25"/>
  <c r="AO33" i="25"/>
  <c r="W33" i="25"/>
  <c r="AI33" i="25"/>
  <c r="Z33" i="25"/>
  <c r="AA144" i="25"/>
  <c r="AJ144" i="25"/>
  <c r="AL144" i="25"/>
  <c r="AA82" i="19"/>
  <c r="X82" i="19"/>
  <c r="AL82" i="19"/>
  <c r="AI82" i="19"/>
  <c r="AG137" i="19"/>
  <c r="AE137" i="19"/>
  <c r="X137" i="19"/>
  <c r="AB137" i="19"/>
  <c r="AB89" i="19"/>
  <c r="AA89" i="19"/>
  <c r="AH89" i="19"/>
  <c r="AO89" i="19"/>
  <c r="W89" i="19"/>
  <c r="AJ58" i="19"/>
  <c r="AN58" i="19"/>
  <c r="AH127" i="19"/>
  <c r="Z127" i="19"/>
  <c r="X127" i="19"/>
  <c r="AE127" i="19"/>
  <c r="AO160" i="19"/>
  <c r="AL160" i="19"/>
  <c r="Z160" i="19"/>
  <c r="AK160" i="19"/>
  <c r="AH86" i="19"/>
  <c r="AJ86" i="19"/>
  <c r="AN86" i="19"/>
  <c r="AK86" i="19"/>
  <c r="Y122" i="19"/>
  <c r="AL122" i="19"/>
  <c r="AN122" i="19"/>
  <c r="AF122" i="19"/>
  <c r="AA122" i="19"/>
  <c r="AN128" i="19"/>
  <c r="Z128" i="19"/>
  <c r="AJ128" i="19"/>
  <c r="W128" i="19"/>
  <c r="AG38" i="21"/>
  <c r="Y38" i="21"/>
  <c r="AJ38" i="21"/>
  <c r="AM38" i="21"/>
  <c r="AD19" i="21"/>
  <c r="W19" i="21"/>
  <c r="AI19" i="21"/>
  <c r="AL19" i="21"/>
  <c r="Y19" i="21"/>
  <c r="AM19" i="21"/>
  <c r="AF111" i="19"/>
  <c r="Z111" i="19"/>
  <c r="AA111" i="19"/>
  <c r="X23" i="21"/>
  <c r="AE125" i="19"/>
  <c r="AA125" i="19"/>
  <c r="AC125" i="19"/>
  <c r="AG125" i="19"/>
  <c r="AK125" i="19"/>
  <c r="AO125" i="19"/>
  <c r="AJ5" i="21"/>
  <c r="X5" i="21"/>
  <c r="W5" i="21"/>
  <c r="AK5" i="21"/>
  <c r="AH5" i="21"/>
  <c r="AE7" i="21"/>
  <c r="X7" i="21"/>
  <c r="AK7" i="21"/>
  <c r="AM7" i="21"/>
  <c r="AD143" i="19"/>
  <c r="AC143" i="19"/>
  <c r="Y143" i="19"/>
  <c r="AG143" i="19"/>
  <c r="AJ143" i="19"/>
  <c r="AM44" i="21"/>
  <c r="AA44" i="21"/>
  <c r="AH44" i="21"/>
  <c r="AL44" i="21"/>
  <c r="AN44" i="21"/>
  <c r="AG44" i="21"/>
  <c r="W44" i="21"/>
  <c r="AK3" i="21"/>
  <c r="AN3" i="21"/>
  <c r="AF3" i="21"/>
  <c r="AC3" i="21"/>
  <c r="AL39" i="21"/>
  <c r="Z39" i="21"/>
  <c r="AI39" i="21"/>
  <c r="AB39" i="21"/>
  <c r="AL131" i="19"/>
  <c r="AN131" i="19"/>
  <c r="AD131" i="19"/>
  <c r="Y131" i="19"/>
  <c r="AO114" i="19"/>
  <c r="AM114" i="19"/>
  <c r="AJ114" i="19"/>
  <c r="AJ79" i="19"/>
  <c r="AN79" i="19"/>
  <c r="AH79" i="19"/>
  <c r="AL79" i="19"/>
  <c r="AJ35" i="21"/>
  <c r="AF35" i="21"/>
  <c r="AA35" i="21"/>
  <c r="AK35" i="21"/>
  <c r="AI150" i="19"/>
  <c r="AN150" i="19"/>
  <c r="AK150" i="19"/>
  <c r="AC150" i="19"/>
  <c r="AC14" i="21"/>
  <c r="Z14" i="21"/>
  <c r="AE14" i="21"/>
  <c r="X14" i="21"/>
  <c r="AM14" i="21"/>
  <c r="AC13" i="21"/>
  <c r="AK13" i="21"/>
  <c r="AJ13" i="21"/>
  <c r="AN13" i="21"/>
  <c r="AJ24" i="21"/>
  <c r="AL24" i="21"/>
  <c r="AD24" i="21"/>
  <c r="W24" i="21"/>
  <c r="AH159" i="19"/>
  <c r="Y159" i="19"/>
  <c r="AN159" i="19"/>
  <c r="AD159" i="19"/>
  <c r="AG159" i="19"/>
  <c r="Z75" i="19"/>
  <c r="W75" i="19"/>
  <c r="AK75" i="19"/>
  <c r="AO75" i="19"/>
  <c r="AD176" i="19"/>
  <c r="AL176" i="19"/>
  <c r="AE176" i="19"/>
  <c r="AA176" i="19"/>
  <c r="AI176" i="19"/>
  <c r="AE166" i="19"/>
  <c r="AB166" i="19"/>
  <c r="AD166" i="19"/>
  <c r="X166" i="19"/>
  <c r="AN41" i="21"/>
  <c r="X41" i="21"/>
  <c r="Y41" i="21"/>
  <c r="AB41" i="21"/>
  <c r="AK174" i="19"/>
  <c r="AC174" i="19"/>
  <c r="W174" i="19"/>
  <c r="AO174" i="19"/>
  <c r="AM155" i="19"/>
  <c r="W155" i="19"/>
  <c r="AC155" i="19"/>
  <c r="X155" i="19"/>
  <c r="AB155" i="19"/>
  <c r="AL65" i="19"/>
  <c r="AD65" i="19"/>
  <c r="AM151" i="19"/>
  <c r="AI151" i="19"/>
  <c r="AL151" i="19"/>
  <c r="AC151" i="19"/>
  <c r="AG151" i="19"/>
  <c r="W151" i="19"/>
  <c r="AC145" i="19"/>
  <c r="AF145" i="19"/>
  <c r="Y145" i="19"/>
  <c r="Z145" i="19"/>
  <c r="AM145" i="19"/>
  <c r="AF63" i="19"/>
  <c r="AN63" i="19"/>
  <c r="AK63" i="19"/>
  <c r="AL63" i="19"/>
  <c r="AH63" i="19"/>
  <c r="AN148" i="19"/>
  <c r="AH148" i="19"/>
  <c r="AI148" i="19"/>
  <c r="AA148" i="19"/>
  <c r="AF92" i="19"/>
  <c r="AB92" i="19"/>
  <c r="AB32" i="21"/>
  <c r="AC32" i="21"/>
  <c r="AI32" i="21"/>
  <c r="W32" i="21"/>
  <c r="AO32" i="21"/>
  <c r="AE32" i="21"/>
  <c r="AG165" i="19"/>
  <c r="AL165" i="19"/>
  <c r="AC165" i="19"/>
  <c r="AO165" i="19"/>
  <c r="AI165" i="19"/>
  <c r="W103" i="19"/>
  <c r="Z103" i="19"/>
  <c r="AM175" i="19"/>
  <c r="AO175" i="19"/>
  <c r="W175" i="19"/>
  <c r="AD175" i="19"/>
  <c r="AJ175" i="19"/>
  <c r="W27" i="21"/>
  <c r="AG27" i="21"/>
  <c r="W171" i="19"/>
  <c r="Z171" i="19"/>
  <c r="AK171" i="19"/>
  <c r="AJ171" i="19"/>
  <c r="AB171" i="19"/>
  <c r="AM17" i="21"/>
  <c r="AH17" i="21"/>
  <c r="AB17" i="21"/>
  <c r="AD31" i="21"/>
  <c r="AB31" i="21"/>
  <c r="AM31" i="21"/>
  <c r="AI31" i="21"/>
  <c r="AB15" i="21"/>
  <c r="AD15" i="21"/>
  <c r="AL15" i="21"/>
  <c r="AJ15" i="21"/>
  <c r="X15" i="21"/>
  <c r="AG120" i="19"/>
  <c r="Y120" i="19"/>
  <c r="Z120" i="19"/>
  <c r="AM120" i="19"/>
  <c r="AA115" i="19"/>
  <c r="AO115" i="19"/>
  <c r="AB115" i="19"/>
  <c r="AI115" i="19"/>
  <c r="Y115" i="19"/>
  <c r="AK109" i="19"/>
  <c r="AC109" i="19"/>
  <c r="AE109" i="19"/>
  <c r="AI109" i="19"/>
  <c r="W109" i="19"/>
  <c r="AH113" i="19"/>
  <c r="AI113" i="19"/>
  <c r="AC113" i="19"/>
  <c r="AB113" i="19"/>
  <c r="AK49" i="21"/>
  <c r="AD49" i="21"/>
  <c r="AG49" i="21"/>
  <c r="AM49" i="21"/>
  <c r="AB49" i="21"/>
  <c r="AD156" i="19"/>
  <c r="AN156" i="19"/>
  <c r="AI156" i="19"/>
  <c r="AF156" i="19"/>
  <c r="AC18" i="21"/>
  <c r="AD18" i="21"/>
  <c r="AE18" i="21"/>
  <c r="AI18" i="21"/>
  <c r="W130" i="19"/>
  <c r="AE130" i="19"/>
  <c r="AK130" i="19"/>
  <c r="AF130" i="19"/>
  <c r="AI130" i="19"/>
  <c r="AL132" i="19"/>
  <c r="AF132" i="19"/>
  <c r="AO132" i="19"/>
  <c r="AG132" i="19"/>
  <c r="AD132" i="19"/>
  <c r="AJ20" i="21"/>
  <c r="AL20" i="21"/>
  <c r="AK20" i="21"/>
  <c r="AH20" i="21"/>
  <c r="Y9" i="21"/>
  <c r="AI9" i="21"/>
  <c r="AM9" i="21"/>
  <c r="AG9" i="21"/>
  <c r="W72" i="25"/>
  <c r="AI72" i="25"/>
  <c r="AK72" i="25"/>
  <c r="Z72" i="25"/>
  <c r="AG72" i="25"/>
  <c r="AC39" i="25"/>
  <c r="AH39" i="25"/>
  <c r="AE39" i="25"/>
  <c r="AG39" i="25"/>
  <c r="AJ39" i="25"/>
  <c r="X39" i="25"/>
  <c r="Z132" i="25"/>
  <c r="AL132" i="25"/>
  <c r="AN132" i="25"/>
  <c r="AF132" i="25"/>
  <c r="AB86" i="25"/>
  <c r="AL86" i="25"/>
  <c r="AF86" i="25"/>
  <c r="X86" i="25"/>
  <c r="AO86" i="25"/>
  <c r="AN86" i="25"/>
  <c r="AH177" i="25"/>
  <c r="AM177" i="25"/>
  <c r="AG177" i="25"/>
  <c r="AL177" i="25"/>
  <c r="AA17" i="25"/>
  <c r="Y17" i="25"/>
  <c r="AH17" i="25"/>
  <c r="Z17" i="25"/>
  <c r="AO17" i="25"/>
  <c r="AJ159" i="26"/>
  <c r="AC159" i="26"/>
  <c r="AE159" i="26"/>
  <c r="AO159" i="26"/>
  <c r="Z159" i="26"/>
  <c r="AD110" i="25"/>
  <c r="AC110" i="25"/>
  <c r="AA110" i="25"/>
  <c r="X110" i="25"/>
  <c r="AJ37" i="25"/>
  <c r="AO37" i="25"/>
  <c r="AK37" i="25"/>
  <c r="W37" i="25"/>
  <c r="AI5" i="25"/>
  <c r="Y5" i="25"/>
  <c r="AA3" i="25"/>
  <c r="AM3" i="25"/>
  <c r="AH3" i="25"/>
  <c r="Y3" i="25"/>
  <c r="AB3" i="25"/>
  <c r="AD30" i="25"/>
  <c r="AL30" i="25"/>
  <c r="AH30" i="25"/>
  <c r="X30" i="25"/>
  <c r="AH114" i="25"/>
  <c r="Z114" i="25"/>
  <c r="AB114" i="25"/>
  <c r="AF114" i="25"/>
  <c r="AD36" i="25"/>
  <c r="AJ36" i="25"/>
  <c r="AL36" i="25"/>
  <c r="AB36" i="25"/>
  <c r="AK36" i="25"/>
  <c r="AN40" i="25"/>
  <c r="AH40" i="25"/>
  <c r="AO40" i="25"/>
  <c r="Z40" i="25"/>
  <c r="AD94" i="25"/>
  <c r="AC94" i="25"/>
  <c r="AI94" i="25"/>
  <c r="Z94" i="25"/>
  <c r="X94" i="25"/>
  <c r="AK34" i="25"/>
  <c r="AF34" i="25"/>
  <c r="AG34" i="25"/>
  <c r="AB34" i="25"/>
  <c r="AO34" i="25"/>
  <c r="AD101" i="25"/>
  <c r="W101" i="25"/>
  <c r="AO101" i="25"/>
  <c r="AI101" i="25"/>
  <c r="AK170" i="25"/>
  <c r="AH170" i="25"/>
  <c r="AE170" i="25"/>
  <c r="AA170" i="25"/>
  <c r="AL170" i="25"/>
  <c r="AD166" i="25"/>
  <c r="AI166" i="25"/>
  <c r="Z166" i="25"/>
  <c r="AF166" i="25"/>
  <c r="AL166" i="25"/>
  <c r="AE148" i="25"/>
  <c r="AD148" i="25"/>
  <c r="AC148" i="25"/>
  <c r="AK148" i="25"/>
  <c r="X148" i="25"/>
  <c r="AK155" i="25"/>
  <c r="AE155" i="25"/>
  <c r="AG155" i="25"/>
  <c r="X155" i="25"/>
  <c r="Y155" i="25"/>
  <c r="AD125" i="25"/>
  <c r="Z125" i="25"/>
  <c r="AE125" i="25"/>
  <c r="AF125" i="25"/>
  <c r="X76" i="25"/>
  <c r="AL76" i="25"/>
  <c r="AM76" i="25"/>
  <c r="AH76" i="25"/>
  <c r="AK76" i="25"/>
  <c r="X51" i="26"/>
  <c r="AG51" i="26"/>
  <c r="AD51" i="26"/>
  <c r="AC51" i="26"/>
  <c r="Y25" i="25"/>
  <c r="AH25" i="25"/>
  <c r="AB25" i="25"/>
  <c r="AE162" i="25"/>
  <c r="AJ162" i="25"/>
  <c r="AN162" i="25"/>
  <c r="AA162" i="25"/>
  <c r="AG160" i="25"/>
  <c r="AL160" i="25"/>
  <c r="AF160" i="25"/>
  <c r="AE160" i="25"/>
  <c r="AD160" i="25"/>
  <c r="Y129" i="25"/>
  <c r="W129" i="25"/>
  <c r="Z129" i="25"/>
  <c r="AO129" i="25"/>
  <c r="AL129" i="25"/>
  <c r="AE91" i="25"/>
  <c r="AD91" i="25"/>
  <c r="Z91" i="25"/>
  <c r="AC91" i="25"/>
  <c r="AJ91" i="25"/>
  <c r="AM91" i="25"/>
  <c r="AA169" i="25"/>
  <c r="AK169" i="25"/>
  <c r="AF169" i="25"/>
  <c r="Y169" i="25"/>
  <c r="AJ169" i="25"/>
  <c r="AL142" i="25"/>
  <c r="AK142" i="25"/>
  <c r="AE142" i="25"/>
  <c r="Z142" i="25"/>
  <c r="AH64" i="19"/>
  <c r="AI64" i="19"/>
  <c r="AD64" i="19"/>
  <c r="AC64" i="19"/>
  <c r="Y64" i="19"/>
  <c r="AD134" i="19"/>
  <c r="AN134" i="19"/>
  <c r="AB134" i="19"/>
  <c r="AL134" i="19"/>
  <c r="X134" i="19"/>
  <c r="Z144" i="19"/>
  <c r="AE144" i="19"/>
  <c r="AL144" i="19"/>
  <c r="AC144" i="19"/>
  <c r="AC6" i="21"/>
  <c r="Y6" i="21"/>
  <c r="AK6" i="21"/>
  <c r="AB6" i="21"/>
  <c r="AM6" i="21"/>
  <c r="X6" i="21"/>
  <c r="AH6" i="21"/>
  <c r="AO162" i="19"/>
  <c r="AB162" i="19"/>
  <c r="AD162" i="19"/>
  <c r="AL162" i="19"/>
  <c r="AA162" i="19"/>
  <c r="X45" i="21"/>
  <c r="AF45" i="21"/>
  <c r="AG45" i="21"/>
  <c r="AA69" i="19"/>
  <c r="W69" i="19"/>
  <c r="AJ69" i="19"/>
  <c r="AD69" i="19"/>
  <c r="AL69" i="19"/>
  <c r="Y69" i="19"/>
  <c r="AH57" i="19"/>
  <c r="AI57" i="19"/>
  <c r="AF57" i="19"/>
  <c r="AG57" i="19"/>
  <c r="AN57" i="19"/>
  <c r="Y85" i="19"/>
  <c r="AM85" i="19"/>
  <c r="AC85" i="19"/>
  <c r="AA85" i="19"/>
  <c r="W85" i="19"/>
  <c r="AF99" i="19"/>
  <c r="AH99" i="19"/>
  <c r="AE99" i="19"/>
  <c r="Y164" i="19"/>
  <c r="AB40" i="21"/>
  <c r="AM40" i="21"/>
  <c r="AF40" i="21"/>
  <c r="AI40" i="21"/>
  <c r="AA40" i="21"/>
  <c r="AA108" i="19"/>
  <c r="AF108" i="19"/>
  <c r="X108" i="19"/>
  <c r="AL108" i="19"/>
  <c r="AO108" i="19"/>
  <c r="Y126" i="19"/>
  <c r="X126" i="19"/>
  <c r="AA126" i="19"/>
  <c r="AO126" i="19"/>
  <c r="Z126" i="19"/>
  <c r="AI35" i="25"/>
  <c r="AF35" i="25"/>
  <c r="AJ35" i="25"/>
  <c r="W35" i="25"/>
  <c r="AO95" i="25"/>
  <c r="AI95" i="25"/>
  <c r="Y95" i="25"/>
  <c r="AJ95" i="25"/>
  <c r="AO173" i="25"/>
  <c r="AM173" i="25"/>
  <c r="AB173" i="25"/>
  <c r="Y173" i="25"/>
  <c r="Z173" i="25"/>
  <c r="AA20" i="25"/>
  <c r="AJ20" i="25"/>
  <c r="AN88" i="25"/>
  <c r="AG88" i="25"/>
  <c r="AI88" i="25"/>
  <c r="X88" i="25"/>
  <c r="AC88" i="25"/>
  <c r="AN14" i="25"/>
  <c r="AA14" i="25"/>
  <c r="AJ14" i="25"/>
  <c r="AD14" i="25"/>
  <c r="W52" i="25"/>
  <c r="Z52" i="25"/>
  <c r="AE52" i="25"/>
  <c r="AO52" i="25"/>
  <c r="AF98" i="25"/>
  <c r="AC98" i="25"/>
  <c r="Z98" i="25"/>
  <c r="AN98" i="25"/>
  <c r="AL98" i="25"/>
  <c r="AA7" i="25"/>
  <c r="AJ7" i="25"/>
  <c r="AF7" i="25"/>
  <c r="AC7" i="25"/>
  <c r="Z7" i="25"/>
  <c r="AE63" i="25"/>
  <c r="W63" i="25"/>
  <c r="AJ63" i="25"/>
  <c r="AN63" i="25"/>
  <c r="AD63" i="25"/>
  <c r="Y63" i="25"/>
  <c r="AJ29" i="25"/>
  <c r="AE29" i="25"/>
  <c r="AK29" i="25"/>
  <c r="AN29" i="25"/>
  <c r="AD29" i="25"/>
  <c r="AD104" i="26"/>
  <c r="AO104" i="26"/>
  <c r="AI104" i="26"/>
  <c r="AE104" i="26"/>
  <c r="X104" i="26"/>
  <c r="AA134" i="25"/>
  <c r="AC134" i="25"/>
  <c r="W134" i="25"/>
  <c r="AD134" i="25"/>
  <c r="AG134" i="25"/>
  <c r="AH74" i="25"/>
  <c r="AI74" i="25"/>
  <c r="AB74" i="25"/>
  <c r="AG74" i="25"/>
  <c r="AM74" i="25"/>
  <c r="X103" i="25"/>
  <c r="AF103" i="25"/>
  <c r="AL103" i="25"/>
  <c r="AH103" i="25"/>
  <c r="AM59" i="26"/>
  <c r="AN59" i="26"/>
  <c r="AL59" i="26"/>
  <c r="AB59" i="26"/>
  <c r="AK58" i="25"/>
  <c r="AG58" i="25"/>
  <c r="W58" i="25"/>
  <c r="AA58" i="25"/>
  <c r="AO130" i="25"/>
  <c r="AC130" i="25"/>
  <c r="X130" i="25"/>
  <c r="AH130" i="25"/>
  <c r="AI130" i="25"/>
  <c r="AB82" i="25"/>
  <c r="AO82" i="25"/>
  <c r="AI82" i="25"/>
  <c r="AA82" i="25"/>
  <c r="AJ82" i="25"/>
  <c r="AE54" i="25"/>
  <c r="X54" i="25"/>
  <c r="AB54" i="25"/>
  <c r="AD54" i="25"/>
  <c r="AE108" i="25"/>
  <c r="AM108" i="25"/>
  <c r="AB108" i="25"/>
  <c r="AO108" i="25"/>
  <c r="AB158" i="25"/>
  <c r="Y158" i="25"/>
  <c r="AI158" i="25"/>
  <c r="AE158" i="25"/>
  <c r="AH77" i="25"/>
  <c r="AG77" i="25"/>
  <c r="AL77" i="25"/>
  <c r="Z77" i="25"/>
  <c r="W62" i="25"/>
  <c r="AF62" i="25"/>
  <c r="AD62" i="25"/>
  <c r="AJ62" i="25"/>
  <c r="AO113" i="25"/>
  <c r="AB113" i="25"/>
  <c r="AM113" i="25"/>
  <c r="AI113" i="25"/>
  <c r="AG113" i="25"/>
  <c r="X92" i="25"/>
  <c r="Y92" i="25"/>
  <c r="W92" i="25"/>
  <c r="AN92" i="25"/>
  <c r="AI79" i="25"/>
  <c r="X79" i="25"/>
  <c r="AL79" i="25"/>
  <c r="AG79" i="25"/>
  <c r="AK79" i="25"/>
  <c r="X2" i="25"/>
  <c r="AI2" i="25"/>
  <c r="AF2" i="25"/>
  <c r="AH2" i="25"/>
  <c r="AG2" i="25"/>
  <c r="AB147" i="25"/>
  <c r="AL147" i="25"/>
  <c r="Y147" i="25"/>
  <c r="AD147" i="25"/>
  <c r="AF147" i="25"/>
  <c r="AK71" i="25"/>
  <c r="Z71" i="25"/>
  <c r="AN71" i="25"/>
  <c r="AG71" i="25"/>
  <c r="AI66" i="25"/>
  <c r="AC66" i="25"/>
  <c r="AM66" i="25"/>
  <c r="AG66" i="25"/>
  <c r="AO80" i="26"/>
  <c r="AD80" i="26"/>
  <c r="AM80" i="26"/>
  <c r="AE80" i="26"/>
  <c r="AA28" i="25"/>
  <c r="AL28" i="25"/>
  <c r="AG28" i="25"/>
  <c r="Y28" i="25"/>
  <c r="AF12" i="25"/>
  <c r="AG12" i="25"/>
  <c r="AC12" i="25"/>
  <c r="AO12" i="25"/>
  <c r="W116" i="25"/>
  <c r="AC116" i="25"/>
  <c r="AJ116" i="25"/>
  <c r="AA116" i="25"/>
  <c r="AD116" i="25"/>
  <c r="AN48" i="25"/>
  <c r="AD48" i="25"/>
  <c r="AJ48" i="25"/>
  <c r="W48" i="25"/>
  <c r="AA48" i="25"/>
  <c r="AJ106" i="25"/>
  <c r="AE106" i="25"/>
  <c r="AA106" i="25"/>
  <c r="Y24" i="25"/>
  <c r="AL24" i="25"/>
  <c r="AI24" i="25"/>
  <c r="AD24" i="25"/>
  <c r="Y15" i="25"/>
  <c r="AB15" i="25"/>
  <c r="AG15" i="25"/>
  <c r="AC15" i="25"/>
  <c r="W15" i="25"/>
  <c r="W42" i="25"/>
  <c r="AG42" i="25"/>
  <c r="AI42" i="25"/>
  <c r="AJ42" i="25"/>
  <c r="X42" i="25"/>
  <c r="AH107" i="25"/>
  <c r="Z107" i="25"/>
  <c r="AN107" i="25"/>
  <c r="AC107" i="25"/>
  <c r="AI107" i="25"/>
  <c r="AJ119" i="25"/>
  <c r="AO119" i="25"/>
  <c r="AF119" i="25"/>
  <c r="AA119" i="25"/>
  <c r="W119" i="25"/>
  <c r="AE121" i="25"/>
  <c r="W121" i="25"/>
  <c r="AH121" i="25"/>
  <c r="AJ121" i="25"/>
  <c r="AN121" i="25"/>
  <c r="AA122" i="25"/>
  <c r="AK122" i="25"/>
  <c r="W122" i="25"/>
  <c r="AG122" i="25"/>
  <c r="AE122" i="25"/>
  <c r="AD26" i="25"/>
  <c r="AE26" i="25"/>
  <c r="Z26" i="25"/>
  <c r="AO26" i="25"/>
  <c r="AN26" i="25"/>
  <c r="AM31" i="25"/>
  <c r="AI31" i="25"/>
  <c r="AL31" i="25"/>
  <c r="X31" i="25"/>
  <c r="Y31" i="25"/>
  <c r="X87" i="25"/>
  <c r="AC87" i="25"/>
  <c r="AB87" i="25"/>
  <c r="AJ87" i="25"/>
  <c r="AI136" i="25"/>
  <c r="AD135" i="25"/>
  <c r="Y135" i="25"/>
  <c r="W135" i="25"/>
  <c r="AB135" i="25"/>
  <c r="AF135" i="25"/>
  <c r="AD164" i="26"/>
  <c r="AL164" i="26"/>
  <c r="AI164" i="26"/>
  <c r="AO164" i="26"/>
  <c r="AO41" i="25"/>
  <c r="AH41" i="25"/>
  <c r="AM41" i="25"/>
  <c r="AC41" i="25"/>
  <c r="AA41" i="25"/>
  <c r="X140" i="25"/>
  <c r="AO140" i="25"/>
  <c r="AG140" i="25"/>
  <c r="AF140" i="25"/>
  <c r="AL18" i="25"/>
  <c r="W18" i="25"/>
  <c r="AB18" i="25"/>
  <c r="AN18" i="25"/>
  <c r="AJ18" i="25"/>
  <c r="AM123" i="25"/>
  <c r="Y123" i="25"/>
  <c r="AG123" i="25"/>
  <c r="AO123" i="25"/>
  <c r="AH97" i="25"/>
  <c r="W97" i="25"/>
  <c r="AJ97" i="25"/>
  <c r="AK97" i="25"/>
  <c r="AB97" i="25"/>
  <c r="AD176" i="25"/>
  <c r="AO176" i="25"/>
  <c r="AM176" i="25"/>
  <c r="AO171" i="26"/>
  <c r="AN171" i="26"/>
  <c r="AB171" i="26"/>
  <c r="AH171" i="26"/>
  <c r="X55" i="25"/>
  <c r="AL55" i="25"/>
  <c r="AM55" i="25"/>
  <c r="AA55" i="25"/>
  <c r="AH111" i="25"/>
  <c r="AK111" i="25"/>
  <c r="AL111" i="25"/>
  <c r="AA111" i="25"/>
  <c r="Y120" i="25"/>
  <c r="AD120" i="25"/>
  <c r="W120" i="25"/>
  <c r="AL120" i="25"/>
  <c r="AK120" i="25"/>
  <c r="AN43" i="26"/>
  <c r="AC43" i="26"/>
  <c r="AA43" i="26"/>
  <c r="AB43" i="26"/>
  <c r="AD102" i="25"/>
  <c r="AN102" i="25"/>
  <c r="AG102" i="25"/>
  <c r="AA102" i="25"/>
  <c r="Z102" i="25"/>
  <c r="AA163" i="25"/>
  <c r="W163" i="25"/>
  <c r="X163" i="25"/>
  <c r="AC163" i="25"/>
  <c r="AO163" i="25"/>
  <c r="W65" i="25"/>
  <c r="AD65" i="25"/>
  <c r="AE65" i="25"/>
  <c r="Z65" i="25"/>
  <c r="AA65" i="25"/>
  <c r="AN4" i="25"/>
  <c r="Y4" i="25"/>
  <c r="AC4" i="25"/>
  <c r="AG4" i="25"/>
  <c r="AO4" i="25"/>
  <c r="AN56" i="25"/>
  <c r="AC56" i="25"/>
  <c r="AD56" i="25"/>
  <c r="W56" i="25"/>
  <c r="AK56" i="25"/>
  <c r="AJ56" i="25"/>
  <c r="AG53" i="25"/>
  <c r="AL53" i="25"/>
  <c r="AB53" i="25"/>
  <c r="AI53" i="25"/>
  <c r="AA53" i="25"/>
  <c r="AE11" i="25"/>
  <c r="AA11" i="25"/>
  <c r="AI11" i="25"/>
  <c r="AG11" i="25"/>
  <c r="AF151" i="25"/>
  <c r="AO151" i="25"/>
  <c r="Y151" i="25"/>
  <c r="AE151" i="25"/>
  <c r="AH151" i="25"/>
  <c r="Z133" i="19"/>
  <c r="AD133" i="19"/>
  <c r="AG133" i="19"/>
  <c r="AI133" i="19"/>
  <c r="AF133" i="19"/>
  <c r="AG177" i="19"/>
  <c r="AO177" i="19"/>
  <c r="Y177" i="19"/>
  <c r="AM177" i="19"/>
  <c r="AO138" i="19"/>
  <c r="AE138" i="19"/>
  <c r="AJ138" i="19"/>
  <c r="AL138" i="19"/>
  <c r="X138" i="19"/>
  <c r="W71" i="19"/>
  <c r="Z71" i="19"/>
  <c r="AD71" i="19"/>
  <c r="AL71" i="19"/>
  <c r="AA98" i="19"/>
  <c r="AL98" i="19"/>
  <c r="AH98" i="19"/>
  <c r="AI98" i="19"/>
  <c r="AE98" i="19"/>
  <c r="AA91" i="19"/>
  <c r="AC91" i="19"/>
  <c r="AK91" i="19"/>
  <c r="W91" i="19"/>
  <c r="AI91" i="19"/>
  <c r="AD91" i="19"/>
  <c r="AA121" i="19"/>
  <c r="AH121" i="19"/>
  <c r="AK121" i="19"/>
  <c r="AN121" i="19"/>
  <c r="AJ121" i="19"/>
  <c r="AM121" i="19"/>
  <c r="AI84" i="19"/>
  <c r="AN84" i="19"/>
  <c r="AE84" i="19"/>
  <c r="AJ84" i="19"/>
  <c r="AG84" i="19"/>
  <c r="Z84" i="19"/>
  <c r="AK101" i="19"/>
  <c r="Z141" i="19"/>
  <c r="Y141" i="19"/>
  <c r="AL141" i="19"/>
  <c r="AF141" i="19"/>
  <c r="AN141" i="19"/>
  <c r="AM36" i="21"/>
  <c r="AH36" i="21"/>
  <c r="X36" i="21"/>
  <c r="AA36" i="21"/>
  <c r="AB36" i="21"/>
  <c r="AL36" i="21"/>
  <c r="AE30" i="21"/>
  <c r="AL30" i="21"/>
  <c r="AI30" i="21"/>
  <c r="Z30" i="21"/>
  <c r="X30" i="21"/>
  <c r="AG30" i="21"/>
  <c r="AH68" i="19"/>
  <c r="AN68" i="19"/>
  <c r="AB68" i="19"/>
  <c r="AG68" i="19"/>
  <c r="AG135" i="19"/>
  <c r="AM135" i="19"/>
  <c r="AL135" i="19"/>
  <c r="AA135" i="19"/>
  <c r="AM53" i="19"/>
  <c r="X53" i="19"/>
  <c r="AO53" i="19"/>
  <c r="AE53" i="19"/>
  <c r="AD149" i="19"/>
  <c r="AN149" i="19"/>
  <c r="AM149" i="19"/>
  <c r="AF149" i="19"/>
  <c r="AK149" i="19"/>
  <c r="AO67" i="19"/>
  <c r="AJ67" i="19"/>
  <c r="AN67" i="19"/>
  <c r="AD67" i="19"/>
  <c r="AK67" i="19"/>
  <c r="AO83" i="19"/>
  <c r="X83" i="19"/>
  <c r="AJ83" i="19"/>
  <c r="AB83" i="19"/>
  <c r="Y60" i="19"/>
  <c r="Z60" i="19"/>
  <c r="X60" i="19"/>
  <c r="AH60" i="19"/>
  <c r="X97" i="19"/>
  <c r="AO97" i="19"/>
  <c r="W97" i="19"/>
  <c r="AI97" i="19"/>
  <c r="AJ97" i="19"/>
  <c r="Z157" i="19"/>
  <c r="AG157" i="19"/>
  <c r="AJ157" i="19"/>
  <c r="AM157" i="19"/>
  <c r="AI157" i="19"/>
  <c r="AJ110" i="19"/>
  <c r="X110" i="19"/>
  <c r="Z110" i="19"/>
  <c r="AK110" i="19"/>
  <c r="Z81" i="19"/>
  <c r="AO81" i="19"/>
  <c r="AM81" i="19"/>
  <c r="AG81" i="19"/>
  <c r="AE81" i="19"/>
  <c r="X21" i="21"/>
  <c r="AF21" i="21"/>
  <c r="AI21" i="21"/>
  <c r="AJ21" i="21"/>
  <c r="AN112" i="19"/>
  <c r="AK112" i="19"/>
  <c r="AA112" i="19"/>
  <c r="AM112" i="19"/>
  <c r="AO112" i="19"/>
  <c r="AJ96" i="19"/>
  <c r="AC96" i="19"/>
  <c r="AD96" i="19"/>
  <c r="AL96" i="19"/>
  <c r="AN96" i="19"/>
  <c r="AI96" i="19"/>
  <c r="AB93" i="19"/>
  <c r="AA93" i="19"/>
  <c r="Z93" i="19"/>
  <c r="AJ93" i="19"/>
  <c r="AM93" i="19"/>
  <c r="AD74" i="19"/>
  <c r="AA146" i="19"/>
  <c r="AM146" i="19"/>
  <c r="AH146" i="19"/>
  <c r="AB146" i="19"/>
  <c r="Y146" i="19"/>
  <c r="AA142" i="19"/>
  <c r="X142" i="19"/>
  <c r="AM142" i="19"/>
  <c r="AI142" i="19"/>
  <c r="AM100" i="19"/>
  <c r="AN100" i="19"/>
  <c r="AG100" i="19"/>
  <c r="AD59" i="19"/>
  <c r="AL59" i="19"/>
  <c r="W59" i="19"/>
  <c r="AH59" i="19"/>
  <c r="X59" i="19"/>
  <c r="AK61" i="19"/>
  <c r="AF61" i="19"/>
  <c r="AL61" i="19"/>
  <c r="AB61" i="19"/>
  <c r="W61" i="19"/>
  <c r="AA61" i="19"/>
  <c r="W50" i="21"/>
  <c r="Y50" i="21"/>
  <c r="Z50" i="21"/>
  <c r="AF50" i="21"/>
  <c r="AC50" i="21"/>
  <c r="AL50" i="21"/>
  <c r="W26" i="21"/>
  <c r="AL104" i="19"/>
  <c r="Y104" i="19"/>
  <c r="AA104" i="19"/>
  <c r="X104" i="19"/>
  <c r="AD16" i="21"/>
  <c r="AI16" i="21"/>
  <c r="AG16" i="21"/>
  <c r="AN16" i="21"/>
  <c r="AJ16" i="21"/>
  <c r="AI88" i="19"/>
  <c r="AL88" i="19"/>
  <c r="AJ88" i="19"/>
  <c r="AC88" i="19"/>
  <c r="AD129" i="19"/>
  <c r="AK129" i="19"/>
  <c r="AA129" i="19"/>
  <c r="AN129" i="19"/>
  <c r="AM129" i="19"/>
  <c r="Z28" i="21"/>
  <c r="W28" i="21"/>
  <c r="AN28" i="21"/>
  <c r="AO28" i="21"/>
  <c r="AL163" i="19"/>
  <c r="AM163" i="19"/>
  <c r="AF163" i="19"/>
  <c r="AO161" i="19"/>
  <c r="AM161" i="19"/>
  <c r="Y161" i="19"/>
  <c r="Z161" i="19"/>
  <c r="AI66" i="19"/>
  <c r="X66" i="19"/>
  <c r="AC66" i="19"/>
  <c r="AO66" i="19"/>
  <c r="AM66" i="19"/>
  <c r="AA62" i="19"/>
  <c r="AG118" i="19"/>
  <c r="AO118" i="19"/>
  <c r="AH118" i="19"/>
  <c r="AD118" i="19"/>
  <c r="AJ118" i="19"/>
  <c r="Z118" i="19"/>
  <c r="AA76" i="19"/>
  <c r="AH76" i="19"/>
  <c r="Y76" i="19"/>
  <c r="AI76" i="19"/>
  <c r="AD76" i="19"/>
  <c r="X42" i="21"/>
  <c r="AM42" i="21"/>
  <c r="AL51" i="21"/>
  <c r="AJ51" i="21"/>
  <c r="AM51" i="21"/>
  <c r="AK51" i="21"/>
  <c r="AE117" i="19"/>
  <c r="AL117" i="19"/>
  <c r="AN117" i="19"/>
  <c r="W117" i="19"/>
  <c r="AF117" i="19"/>
  <c r="AD169" i="19"/>
  <c r="AE169" i="19"/>
  <c r="Y169" i="19"/>
  <c r="AF169" i="19"/>
  <c r="AH169" i="19"/>
  <c r="AI116" i="19"/>
  <c r="AO116" i="19"/>
  <c r="X116" i="19"/>
  <c r="AB116" i="19"/>
  <c r="AG116" i="19"/>
  <c r="AE25" i="21"/>
  <c r="AD25" i="21"/>
  <c r="AB25" i="21"/>
  <c r="AF25" i="21"/>
  <c r="AO29" i="21"/>
  <c r="AM29" i="21"/>
  <c r="Y29" i="21"/>
  <c r="AN29" i="21"/>
  <c r="AD29" i="21"/>
  <c r="AH172" i="19"/>
  <c r="AI172" i="19"/>
  <c r="AO172" i="19"/>
  <c r="AB172" i="19"/>
  <c r="AA172" i="19"/>
  <c r="X123" i="19"/>
  <c r="AF123" i="19"/>
  <c r="AO123" i="19"/>
  <c r="AB123" i="19"/>
  <c r="W94" i="19"/>
  <c r="AK94" i="19"/>
  <c r="AF94" i="19"/>
  <c r="AL94" i="19"/>
  <c r="AA94" i="19"/>
  <c r="AL22" i="21"/>
  <c r="AM22" i="21"/>
  <c r="AH22" i="21"/>
  <c r="AJ22" i="21"/>
  <c r="AL73" i="19"/>
  <c r="X73" i="19"/>
  <c r="AO73" i="19"/>
  <c r="AF73" i="19"/>
  <c r="AM73" i="19"/>
  <c r="Y95" i="19"/>
  <c r="AF95" i="19"/>
  <c r="AN95" i="19"/>
  <c r="AH95" i="19"/>
  <c r="AG95" i="19"/>
  <c r="AJ70" i="19"/>
  <c r="AG70" i="19"/>
  <c r="AK70" i="19"/>
  <c r="AM70" i="19"/>
  <c r="AA90" i="19"/>
  <c r="AE90" i="19"/>
  <c r="AC90" i="19"/>
  <c r="AB90" i="19"/>
  <c r="AK90" i="19"/>
  <c r="AL90" i="19"/>
  <c r="AB173" i="19"/>
  <c r="AG173" i="19"/>
  <c r="AD173" i="19"/>
  <c r="AK173" i="19"/>
  <c r="AJ154" i="19"/>
  <c r="AO154" i="19"/>
  <c r="Y154" i="19"/>
  <c r="AM154" i="19"/>
  <c r="AH8" i="21"/>
  <c r="AA8" i="21"/>
  <c r="AL8" i="21"/>
  <c r="AG8" i="21"/>
  <c r="AF8" i="21"/>
  <c r="AC140" i="19"/>
  <c r="AI140" i="19"/>
  <c r="AN140" i="19"/>
  <c r="AG140" i="19"/>
  <c r="Z140" i="19"/>
  <c r="AI11" i="21"/>
  <c r="AL11" i="21"/>
  <c r="AO11" i="21"/>
  <c r="AE11" i="21"/>
  <c r="AD11" i="21"/>
  <c r="W10" i="21"/>
  <c r="AK10" i="21"/>
  <c r="AB10" i="21"/>
  <c r="AK102" i="19"/>
  <c r="Z102" i="19"/>
  <c r="AB102" i="19"/>
  <c r="AG102" i="19"/>
  <c r="Y102" i="19"/>
  <c r="AA102" i="19"/>
  <c r="AM139" i="19"/>
  <c r="AH139" i="19"/>
  <c r="AN139" i="19"/>
  <c r="AF136" i="19"/>
  <c r="AG136" i="19"/>
  <c r="AO136" i="19"/>
  <c r="AI136" i="19"/>
  <c r="Z107" i="19"/>
  <c r="AA107" i="19"/>
  <c r="AG107" i="19"/>
  <c r="AE107" i="19"/>
  <c r="AN107" i="19"/>
  <c r="AM119" i="19"/>
  <c r="AD119" i="19"/>
  <c r="AG119" i="19"/>
  <c r="AO119" i="19"/>
  <c r="AC119" i="19"/>
  <c r="AJ119" i="19"/>
  <c r="AI68" i="26"/>
  <c r="AB68" i="26"/>
  <c r="AJ68" i="26"/>
  <c r="W68" i="26"/>
  <c r="AH68" i="26"/>
  <c r="AC64" i="25"/>
  <c r="AN64" i="25"/>
  <c r="AI64" i="25"/>
  <c r="AD64" i="25"/>
  <c r="AJ64" i="25"/>
  <c r="AE146" i="26"/>
  <c r="AL146" i="26"/>
  <c r="AJ146" i="26"/>
  <c r="W146" i="26"/>
  <c r="AM146" i="26"/>
  <c r="AN149" i="26"/>
  <c r="AO149" i="26"/>
  <c r="AB149" i="26"/>
  <c r="X149" i="26"/>
  <c r="AF149" i="26"/>
  <c r="W166" i="26"/>
  <c r="AO166" i="26"/>
  <c r="AF166" i="26"/>
  <c r="X166" i="26"/>
  <c r="AH166" i="26"/>
  <c r="AB151" i="26"/>
  <c r="AI151" i="26"/>
  <c r="AG151" i="26"/>
  <c r="Y151" i="26"/>
  <c r="AN151" i="26"/>
  <c r="AD2" i="26"/>
  <c r="AE2" i="26"/>
  <c r="Z2" i="26"/>
  <c r="AC2" i="26"/>
  <c r="AA2" i="26"/>
  <c r="Z7" i="26"/>
  <c r="AA7" i="26"/>
  <c r="AE7" i="26"/>
  <c r="AC7" i="26"/>
  <c r="AL7" i="26"/>
  <c r="Y116" i="26"/>
  <c r="Z116" i="26"/>
  <c r="AB116" i="26"/>
  <c r="AK116" i="26"/>
  <c r="W116" i="26"/>
  <c r="X33" i="26"/>
  <c r="AL33" i="26"/>
  <c r="AG33" i="26"/>
  <c r="AO33" i="26"/>
  <c r="AN33" i="26"/>
  <c r="Y67" i="25"/>
  <c r="AM67" i="25"/>
  <c r="AF67" i="25"/>
  <c r="AN67" i="25"/>
  <c r="AL67" i="25"/>
  <c r="AI85" i="26"/>
  <c r="AL85" i="26"/>
  <c r="AB85" i="26"/>
  <c r="AE85" i="26"/>
  <c r="AJ85" i="26"/>
  <c r="Z43" i="25"/>
  <c r="AF43" i="25"/>
  <c r="AD43" i="25"/>
  <c r="W43" i="25"/>
  <c r="AN43" i="25"/>
  <c r="AJ110" i="26"/>
  <c r="AC110" i="26"/>
  <c r="AL110" i="26"/>
  <c r="AE110" i="26"/>
  <c r="AG110" i="26"/>
  <c r="AB20" i="26"/>
  <c r="AN20" i="26"/>
  <c r="AI20" i="26"/>
  <c r="AG20" i="26"/>
  <c r="AD20" i="26"/>
  <c r="AF161" i="26"/>
  <c r="AA161" i="26"/>
  <c r="AB161" i="26"/>
  <c r="AK161" i="26"/>
  <c r="AE161" i="26"/>
  <c r="AO158" i="26"/>
  <c r="AF158" i="26"/>
  <c r="AI158" i="26"/>
  <c r="Y158" i="26"/>
  <c r="AN158" i="26"/>
  <c r="AJ111" i="26"/>
  <c r="AB111" i="26"/>
  <c r="AE111" i="26"/>
  <c r="AL111" i="26"/>
  <c r="W111" i="26"/>
  <c r="AH152" i="26"/>
  <c r="AA152" i="26"/>
  <c r="W152" i="26"/>
  <c r="AG152" i="26"/>
  <c r="AM152" i="26"/>
  <c r="AE168" i="26"/>
  <c r="AC168" i="26"/>
  <c r="Z168" i="26"/>
  <c r="AD168" i="26"/>
  <c r="AB168" i="26"/>
  <c r="AL93" i="26"/>
  <c r="AG93" i="26"/>
  <c r="AA93" i="26"/>
  <c r="AF93" i="26"/>
  <c r="Y93" i="26"/>
  <c r="AN6" i="22"/>
  <c r="AN62" i="22"/>
  <c r="AN3" i="22"/>
  <c r="AN9" i="22"/>
  <c r="AN47" i="22"/>
  <c r="AN28" i="22"/>
  <c r="AN39" i="22"/>
  <c r="AN8" i="22"/>
  <c r="AN41" i="22"/>
  <c r="AN36" i="22"/>
  <c r="AN13" i="22"/>
  <c r="AN32" i="22"/>
  <c r="AN51" i="22"/>
  <c r="AN65" i="22"/>
  <c r="AN2" i="22"/>
  <c r="AN15" i="22"/>
  <c r="AN5" i="22"/>
  <c r="AN38" i="22"/>
  <c r="AN18" i="22"/>
  <c r="AN4" i="22"/>
  <c r="AN63" i="22"/>
  <c r="AN7" i="22"/>
  <c r="AC71" i="22"/>
  <c r="AC16" i="22"/>
  <c r="AC3" i="22"/>
  <c r="AC6" i="22"/>
  <c r="AC31" i="22"/>
  <c r="AC64" i="22"/>
  <c r="AC10" i="22"/>
  <c r="AC18" i="22"/>
  <c r="AC14" i="22"/>
  <c r="AC39" i="22"/>
  <c r="AC7" i="22"/>
  <c r="AC21" i="22"/>
  <c r="AC9" i="22"/>
  <c r="AC4" i="22"/>
  <c r="AC38" i="22"/>
  <c r="AC20" i="22"/>
  <c r="AC54" i="22"/>
  <c r="AC28" i="22"/>
  <c r="AC43" i="22"/>
  <c r="AC22" i="22"/>
  <c r="AC34" i="22"/>
  <c r="AC12" i="22"/>
  <c r="AC24" i="22"/>
  <c r="AC44" i="22"/>
  <c r="AC25" i="22"/>
  <c r="AC29" i="22"/>
  <c r="AC17" i="22"/>
  <c r="AC48" i="22"/>
  <c r="AC8" i="22"/>
  <c r="AC13" i="22"/>
  <c r="AC15" i="22"/>
  <c r="AC19" i="22"/>
  <c r="AC2" i="22"/>
  <c r="AC5" i="22"/>
  <c r="AC60" i="22"/>
  <c r="AC11" i="22"/>
  <c r="AC27" i="22"/>
  <c r="AK2" i="22"/>
  <c r="AK3" i="22"/>
  <c r="AK4" i="22"/>
  <c r="Z4" i="22"/>
  <c r="Z5" i="22"/>
  <c r="Z13" i="22"/>
  <c r="Z3" i="22"/>
  <c r="Z2" i="22"/>
  <c r="Z9" i="22"/>
  <c r="Z10" i="22"/>
  <c r="AF3" i="22"/>
  <c r="AF5" i="22"/>
  <c r="AF7" i="22"/>
  <c r="AF11" i="22"/>
  <c r="AF15" i="22"/>
  <c r="AF2" i="22"/>
  <c r="AF6" i="22"/>
  <c r="AF9" i="22"/>
  <c r="AF8" i="22"/>
  <c r="AF4" i="22"/>
  <c r="AF10" i="22"/>
  <c r="AN118" i="21"/>
  <c r="AF118" i="21"/>
  <c r="AC118" i="21"/>
  <c r="Z118" i="21"/>
  <c r="AH118" i="21"/>
  <c r="AI117" i="21"/>
  <c r="AC117" i="21"/>
  <c r="AB117" i="21"/>
  <c r="AH117" i="21"/>
  <c r="AE117" i="21"/>
  <c r="AH16" i="19"/>
  <c r="AB16" i="19"/>
  <c r="AK16" i="19"/>
  <c r="AJ16" i="19"/>
  <c r="AN16" i="19"/>
  <c r="AH164" i="21"/>
  <c r="AD164" i="21"/>
  <c r="AF164" i="21"/>
  <c r="AN164" i="21"/>
  <c r="AO164" i="21"/>
  <c r="W52" i="19"/>
  <c r="AA52" i="19"/>
  <c r="AI52" i="19"/>
  <c r="AB52" i="19"/>
  <c r="AO52" i="19"/>
  <c r="AC48" i="19"/>
  <c r="AO48" i="19"/>
  <c r="AG48" i="19"/>
  <c r="AA48" i="19"/>
  <c r="Y48" i="19"/>
  <c r="Z88" i="21"/>
  <c r="AC88" i="21"/>
  <c r="AG88" i="21"/>
  <c r="AE88" i="21"/>
  <c r="AK88" i="21"/>
  <c r="AM3" i="19"/>
  <c r="AK3" i="19"/>
  <c r="AG3" i="19"/>
  <c r="AC3" i="19"/>
  <c r="AO3" i="19"/>
  <c r="AC42" i="19"/>
  <c r="AB42" i="19"/>
  <c r="AG42" i="19"/>
  <c r="AJ42" i="19"/>
  <c r="AE42" i="19"/>
  <c r="AG177" i="21"/>
  <c r="W177" i="21"/>
  <c r="Z177" i="21"/>
  <c r="AL177" i="21"/>
  <c r="AC177" i="21"/>
  <c r="AH35" i="19"/>
  <c r="AO35" i="19"/>
  <c r="AM35" i="19"/>
  <c r="Y35" i="19"/>
  <c r="AF35" i="19"/>
  <c r="AO105" i="21"/>
  <c r="AI105" i="21"/>
  <c r="AJ105" i="21"/>
  <c r="AG105" i="21"/>
  <c r="Z105" i="21"/>
  <c r="AN161" i="21"/>
  <c r="Z161" i="21"/>
  <c r="AI161" i="21"/>
  <c r="AA161" i="21"/>
  <c r="AK161" i="21"/>
  <c r="AL47" i="19"/>
  <c r="AB47" i="19"/>
  <c r="AJ47" i="19"/>
  <c r="Z47" i="19"/>
  <c r="AN47" i="19"/>
  <c r="AA138" i="21"/>
  <c r="AD138" i="21"/>
  <c r="AH138" i="21"/>
  <c r="AF138" i="21"/>
  <c r="AK138" i="21"/>
  <c r="AN160" i="21"/>
  <c r="AB160" i="21"/>
  <c r="AA160" i="21"/>
  <c r="AM160" i="21"/>
  <c r="AF160" i="21"/>
  <c r="AF22" i="19"/>
  <c r="AJ22" i="19"/>
  <c r="AC22" i="19"/>
  <c r="X22" i="19"/>
  <c r="AN22" i="19"/>
  <c r="Z80" i="21"/>
  <c r="AE80" i="21"/>
  <c r="AG80" i="21"/>
  <c r="AC80" i="21"/>
  <c r="Y80" i="21"/>
  <c r="AF5" i="19"/>
  <c r="AJ5" i="19"/>
  <c r="X5" i="19"/>
  <c r="Y5" i="19"/>
  <c r="AB5" i="19"/>
  <c r="AJ56" i="21"/>
  <c r="AB56" i="21"/>
  <c r="AG56" i="21"/>
  <c r="AN56" i="21"/>
  <c r="AH56" i="21"/>
  <c r="AA26" i="19"/>
  <c r="AH26" i="19"/>
  <c r="AB26" i="19"/>
  <c r="AM26" i="19"/>
  <c r="AJ26" i="19"/>
  <c r="AH143" i="21"/>
  <c r="AC143" i="21"/>
  <c r="AM143" i="21"/>
  <c r="AA143" i="21"/>
  <c r="AN143" i="21"/>
  <c r="AI61" i="21"/>
  <c r="AN61" i="21"/>
  <c r="W61" i="21"/>
  <c r="AB61" i="21"/>
  <c r="X61" i="21"/>
  <c r="AL70" i="21"/>
  <c r="AI70" i="21"/>
  <c r="W70" i="21"/>
  <c r="AG70" i="21"/>
  <c r="AM70" i="21"/>
  <c r="Z44" i="19"/>
  <c r="AK44" i="19"/>
  <c r="AN44" i="19"/>
  <c r="X44" i="19"/>
  <c r="AO44" i="19"/>
  <c r="AL71" i="21"/>
  <c r="AC71" i="21"/>
  <c r="AD71" i="21"/>
  <c r="AE71" i="21"/>
  <c r="AN71" i="21"/>
  <c r="AG93" i="21"/>
  <c r="AO93" i="21"/>
  <c r="AB93" i="21"/>
  <c r="AI93" i="21"/>
  <c r="W93" i="21"/>
  <c r="AL154" i="21"/>
  <c r="W154" i="21"/>
  <c r="AH154" i="21"/>
  <c r="X154" i="21"/>
  <c r="AG154" i="21"/>
  <c r="AE43" i="19"/>
  <c r="AN43" i="19"/>
  <c r="Z43" i="19"/>
  <c r="X43" i="19"/>
  <c r="W43" i="19"/>
  <c r="AA76" i="21"/>
  <c r="Z76" i="21"/>
  <c r="AF76" i="21"/>
  <c r="AI76" i="21"/>
  <c r="AN76" i="21"/>
  <c r="AA126" i="21"/>
  <c r="Y126" i="21"/>
  <c r="AC71" i="65"/>
  <c r="AN71" i="65"/>
  <c r="AN152" i="22" s="1"/>
  <c r="Y71" i="65"/>
  <c r="AH71" i="65"/>
  <c r="AK71" i="65"/>
  <c r="AB65" i="65"/>
  <c r="AI65" i="65"/>
  <c r="AK65" i="65"/>
  <c r="AF65" i="65"/>
  <c r="AL65" i="65"/>
  <c r="Z147" i="65"/>
  <c r="AE147" i="65"/>
  <c r="AA147" i="65"/>
  <c r="AK147" i="65"/>
  <c r="AB147" i="65"/>
  <c r="AN20" i="65"/>
  <c r="AO20" i="65"/>
  <c r="AF20" i="65"/>
  <c r="AF162" i="22" s="1"/>
  <c r="AC20" i="65"/>
  <c r="AC23" i="22" s="1"/>
  <c r="AI20" i="65"/>
  <c r="Y76" i="65"/>
  <c r="AB76" i="65"/>
  <c r="X76" i="65"/>
  <c r="AG76" i="65"/>
  <c r="AK76" i="65"/>
  <c r="Z155" i="65"/>
  <c r="AD155" i="65"/>
  <c r="AO155" i="65"/>
  <c r="Y155" i="65"/>
  <c r="AB155" i="65"/>
  <c r="AF47" i="65"/>
  <c r="AO47" i="65"/>
  <c r="X47" i="65"/>
  <c r="AI47" i="65"/>
  <c r="AI158" i="22" s="1"/>
  <c r="AB47" i="65"/>
  <c r="AB91" i="65"/>
  <c r="AE91" i="65"/>
  <c r="AG91" i="65"/>
  <c r="AJ91" i="65"/>
  <c r="AI91" i="65"/>
  <c r="AG74" i="65"/>
  <c r="AF74" i="65"/>
  <c r="AD74" i="65"/>
  <c r="W74" i="65"/>
  <c r="AJ74" i="65"/>
  <c r="AN124" i="65"/>
  <c r="AE124" i="65"/>
  <c r="AM124" i="65"/>
  <c r="W124" i="65"/>
  <c r="AK124" i="65"/>
  <c r="AE115" i="21"/>
  <c r="AK115" i="21"/>
  <c r="AL115" i="21"/>
  <c r="AG115" i="21"/>
  <c r="Z115" i="21"/>
  <c r="AJ81" i="21"/>
  <c r="AN81" i="21"/>
  <c r="Y81" i="21"/>
  <c r="AE81" i="21"/>
  <c r="AC81" i="21"/>
  <c r="AO133" i="21"/>
  <c r="AJ133" i="21"/>
  <c r="AL133" i="21"/>
  <c r="Z133" i="21"/>
  <c r="AD133" i="21"/>
  <c r="AC30" i="19"/>
  <c r="AD30" i="19"/>
  <c r="Z99" i="21"/>
  <c r="AO72" i="21"/>
  <c r="AA72" i="21"/>
  <c r="AH72" i="21"/>
  <c r="Y72" i="21"/>
  <c r="AK72" i="21"/>
  <c r="AC79" i="21"/>
  <c r="AB79" i="21"/>
  <c r="Z79" i="21"/>
  <c r="AL79" i="21"/>
  <c r="AH79" i="21"/>
  <c r="AM37" i="19"/>
  <c r="AF37" i="19"/>
  <c r="AG37" i="19"/>
  <c r="Y37" i="19"/>
  <c r="AL37" i="19"/>
  <c r="AD127" i="21"/>
  <c r="AA127" i="21"/>
  <c r="AE127" i="21"/>
  <c r="AH127" i="21"/>
  <c r="AL127" i="21"/>
  <c r="AL7" i="19"/>
  <c r="AO6" i="26"/>
  <c r="AG6" i="26"/>
  <c r="AL6" i="26"/>
  <c r="Z6" i="26"/>
  <c r="AF6" i="26"/>
  <c r="AF140" i="26"/>
  <c r="AO140" i="26"/>
  <c r="AH140" i="26"/>
  <c r="AG140" i="26"/>
  <c r="AJ140" i="26"/>
  <c r="AC80" i="25"/>
  <c r="Y80" i="25"/>
  <c r="AN80" i="25"/>
  <c r="AM80" i="25"/>
  <c r="AB80" i="25"/>
  <c r="AF77" i="26"/>
  <c r="AB77" i="26"/>
  <c r="AL77" i="26"/>
  <c r="AA77" i="26"/>
  <c r="AD77" i="26"/>
  <c r="AL41" i="26"/>
  <c r="AG41" i="26"/>
  <c r="AD41" i="26"/>
  <c r="W41" i="26"/>
  <c r="AN41" i="26"/>
  <c r="AC177" i="26"/>
  <c r="AH177" i="26"/>
  <c r="AB177" i="26"/>
  <c r="AK177" i="26"/>
  <c r="AI177" i="26"/>
  <c r="AC61" i="25"/>
  <c r="AJ61" i="25"/>
  <c r="AB61" i="25"/>
  <c r="AD61" i="25"/>
  <c r="AF61" i="25"/>
  <c r="Z37" i="26"/>
  <c r="AD37" i="26"/>
  <c r="W37" i="26"/>
  <c r="AB37" i="26"/>
  <c r="X37" i="26"/>
  <c r="AC92" i="26"/>
  <c r="AJ92" i="26"/>
  <c r="AH92" i="26"/>
  <c r="AO92" i="26"/>
  <c r="AG92" i="26"/>
  <c r="W120" i="26"/>
  <c r="AG120" i="26"/>
  <c r="AH120" i="26"/>
  <c r="AO120" i="26"/>
  <c r="AK120" i="26"/>
  <c r="AH50" i="25"/>
  <c r="AJ50" i="25"/>
  <c r="AO50" i="25"/>
  <c r="Y50" i="25"/>
  <c r="AD50" i="25"/>
  <c r="AA71" i="26"/>
  <c r="AH71" i="26"/>
  <c r="AM71" i="26"/>
  <c r="AN71" i="26"/>
  <c r="AK71" i="26"/>
  <c r="AC121" i="26"/>
  <c r="AN121" i="26"/>
  <c r="AK121" i="26"/>
  <c r="AB121" i="26"/>
  <c r="X121" i="26"/>
  <c r="AK126" i="26"/>
  <c r="AM126" i="26"/>
  <c r="AL126" i="26"/>
  <c r="X126" i="26"/>
  <c r="Y126" i="26"/>
  <c r="AE83" i="25"/>
  <c r="AB83" i="25"/>
  <c r="W83" i="25"/>
  <c r="AL83" i="25"/>
  <c r="AA83" i="25"/>
  <c r="AL156" i="25"/>
  <c r="AK156" i="25"/>
  <c r="AH156" i="25"/>
  <c r="Y156" i="25"/>
  <c r="AI156" i="25"/>
  <c r="AH162" i="26"/>
  <c r="W162" i="26"/>
  <c r="Y162" i="26"/>
  <c r="AI162" i="26"/>
  <c r="Z162" i="26"/>
  <c r="Y47" i="26"/>
  <c r="AC47" i="26"/>
  <c r="AJ47" i="26"/>
  <c r="AO47" i="26"/>
  <c r="X47" i="26"/>
  <c r="AH56" i="26"/>
  <c r="AN56" i="26"/>
  <c r="AF56" i="26"/>
  <c r="AL56" i="26"/>
  <c r="AE56" i="26"/>
  <c r="AK169" i="21"/>
  <c r="AA169" i="21"/>
  <c r="AH169" i="21"/>
  <c r="AE169" i="21"/>
  <c r="AD169" i="21"/>
  <c r="W146" i="21"/>
  <c r="AI146" i="21"/>
  <c r="Z146" i="21"/>
  <c r="AC146" i="21"/>
  <c r="AB146" i="21"/>
  <c r="AO168" i="21"/>
  <c r="AD168" i="21"/>
  <c r="AK168" i="21"/>
  <c r="W168" i="21"/>
  <c r="X168" i="21"/>
  <c r="AK89" i="21"/>
  <c r="AE89" i="21"/>
  <c r="AH89" i="21"/>
  <c r="AG89" i="21"/>
  <c r="AI89" i="21"/>
  <c r="AC107" i="21"/>
  <c r="AL107" i="21"/>
  <c r="AE107" i="21"/>
  <c r="W107" i="21"/>
  <c r="Z107" i="21"/>
  <c r="AA24" i="19"/>
  <c r="AG24" i="19"/>
  <c r="X24" i="19"/>
  <c r="AF24" i="19"/>
  <c r="AD24" i="19"/>
  <c r="X137" i="21"/>
  <c r="AH137" i="21"/>
  <c r="AK137" i="21"/>
  <c r="AI137" i="21"/>
  <c r="AE137" i="21"/>
  <c r="W174" i="21"/>
  <c r="Y174" i="21"/>
  <c r="AA174" i="21"/>
  <c r="X174" i="21"/>
  <c r="AI174" i="21"/>
  <c r="I71" i="22"/>
  <c r="I36" i="22"/>
  <c r="I47" i="22"/>
  <c r="I45" i="22"/>
  <c r="I146" i="22"/>
  <c r="I73" i="22"/>
  <c r="I76" i="22"/>
  <c r="I134" i="22"/>
  <c r="I23" i="22"/>
  <c r="I173" i="22"/>
  <c r="I149" i="22"/>
  <c r="I156" i="22"/>
  <c r="I19" i="22"/>
  <c r="I121" i="22"/>
  <c r="I139" i="22"/>
  <c r="I28" i="22"/>
  <c r="I56" i="22"/>
  <c r="I143" i="22"/>
  <c r="I168" i="22"/>
  <c r="I35" i="22"/>
  <c r="I91" i="22"/>
  <c r="I169" i="22"/>
  <c r="I120" i="22"/>
  <c r="I163" i="22"/>
  <c r="I43" i="22"/>
  <c r="I79" i="22"/>
  <c r="I38" i="22"/>
  <c r="I150" i="22"/>
  <c r="I124" i="22"/>
  <c r="I144" i="22"/>
  <c r="I155" i="22"/>
  <c r="I31" i="22"/>
  <c r="I88" i="22"/>
  <c r="I167" i="22"/>
  <c r="I96" i="22"/>
  <c r="I162" i="22"/>
  <c r="I140" i="22"/>
  <c r="I8" i="22"/>
  <c r="I54" i="22"/>
  <c r="I165" i="22"/>
  <c r="I89" i="22"/>
  <c r="I158" i="22"/>
  <c r="I157" i="22"/>
  <c r="I123" i="22"/>
  <c r="I160" i="22"/>
  <c r="I166" i="22"/>
  <c r="I142" i="22"/>
  <c r="I111" i="22"/>
  <c r="I44" i="22"/>
  <c r="I100" i="22"/>
  <c r="I7" i="22"/>
  <c r="I24" i="22"/>
  <c r="I125" i="22"/>
  <c r="I27" i="22"/>
  <c r="I41" i="22"/>
  <c r="I104" i="22"/>
  <c r="I26" i="22"/>
  <c r="I99" i="22"/>
  <c r="I127" i="22"/>
  <c r="I119" i="22"/>
  <c r="I25" i="22"/>
  <c r="I116" i="22"/>
  <c r="I42" i="22"/>
  <c r="I154" i="22"/>
  <c r="I83" i="22"/>
  <c r="I137" i="22"/>
  <c r="I115" i="22"/>
  <c r="I170" i="22"/>
  <c r="I48" i="22"/>
  <c r="I53" i="22"/>
  <c r="I129" i="22"/>
  <c r="I101" i="22"/>
  <c r="I4" i="22"/>
  <c r="I93" i="22"/>
  <c r="I172" i="22"/>
  <c r="I51" i="22"/>
  <c r="I103" i="22"/>
  <c r="I133" i="22"/>
  <c r="I37" i="22"/>
  <c r="I13" i="22"/>
  <c r="I75" i="22"/>
  <c r="I57" i="22"/>
  <c r="I50" i="22"/>
  <c r="I135" i="22"/>
  <c r="I5" i="22"/>
  <c r="I34" i="22"/>
  <c r="I102" i="22"/>
  <c r="I175" i="22"/>
  <c r="I68" i="22"/>
  <c r="I81" i="22"/>
  <c r="I171" i="22"/>
  <c r="I15" i="22"/>
  <c r="I86" i="22"/>
  <c r="I60" i="22"/>
  <c r="I164" i="22"/>
  <c r="I138" i="22"/>
  <c r="I18" i="22"/>
  <c r="I174" i="22"/>
  <c r="I84" i="22"/>
  <c r="I32" i="22"/>
  <c r="I122" i="22"/>
  <c r="I10" i="22"/>
  <c r="I55" i="22"/>
  <c r="I92" i="22"/>
  <c r="I136" i="22"/>
  <c r="I145" i="22"/>
  <c r="I21" i="22"/>
  <c r="I40" i="22"/>
  <c r="I2" i="22"/>
  <c r="I78" i="22"/>
  <c r="I63" i="22"/>
  <c r="I112" i="22"/>
  <c r="I85" i="22"/>
  <c r="I69" i="22"/>
  <c r="I14" i="22"/>
  <c r="I110" i="22"/>
  <c r="I105" i="22"/>
  <c r="I176" i="22"/>
  <c r="I153" i="22"/>
  <c r="I66" i="22"/>
  <c r="I126" i="22"/>
  <c r="I52" i="22"/>
  <c r="I128" i="22"/>
  <c r="I3" i="22"/>
  <c r="I107" i="22"/>
  <c r="I118" i="22"/>
  <c r="I70" i="22"/>
  <c r="I29" i="22"/>
  <c r="I30" i="22"/>
  <c r="I61" i="22"/>
  <c r="I62" i="22"/>
  <c r="I80" i="22"/>
  <c r="I58" i="22"/>
  <c r="I94" i="22"/>
  <c r="I74" i="22"/>
  <c r="I147" i="22"/>
  <c r="I151" i="22"/>
  <c r="I114" i="22"/>
  <c r="I98" i="22"/>
  <c r="I46" i="22"/>
  <c r="I177" i="22"/>
  <c r="I65" i="22"/>
  <c r="I22" i="22"/>
  <c r="I130" i="22"/>
  <c r="I95" i="22"/>
  <c r="I9" i="22"/>
  <c r="I141" i="22"/>
  <c r="I117" i="22"/>
  <c r="I49" i="22"/>
  <c r="I59" i="22"/>
  <c r="I108" i="22"/>
  <c r="I109" i="22"/>
  <c r="I12" i="22"/>
  <c r="I106" i="22"/>
  <c r="I64" i="22"/>
  <c r="I16" i="22"/>
  <c r="I131" i="22"/>
  <c r="I97" i="22"/>
  <c r="I20" i="22"/>
  <c r="I6" i="22"/>
  <c r="I148" i="22"/>
  <c r="I161" i="22"/>
  <c r="I77" i="22"/>
  <c r="I87" i="22"/>
  <c r="I152" i="22"/>
  <c r="I72" i="22"/>
  <c r="I33" i="22"/>
  <c r="I39" i="22"/>
  <c r="I82" i="22"/>
  <c r="I90" i="22"/>
  <c r="I113" i="22"/>
  <c r="I11" i="22"/>
  <c r="I17" i="22"/>
  <c r="I67" i="22"/>
  <c r="I132" i="22"/>
  <c r="I159" i="22"/>
  <c r="G145" i="22"/>
  <c r="G158" i="22"/>
  <c r="G109" i="22"/>
  <c r="G10" i="22"/>
  <c r="G6" i="22"/>
  <c r="G55" i="22"/>
  <c r="G2" i="22"/>
  <c r="G119" i="22"/>
  <c r="G166" i="22"/>
  <c r="G64" i="22"/>
  <c r="G51" i="22"/>
  <c r="G8" i="22"/>
  <c r="G69" i="22"/>
  <c r="G149" i="22"/>
  <c r="G19" i="22"/>
  <c r="G65" i="22"/>
  <c r="G50" i="22"/>
  <c r="G115" i="22"/>
  <c r="G91" i="22"/>
  <c r="G100" i="22"/>
  <c r="G78" i="22"/>
  <c r="G90" i="22"/>
  <c r="G77" i="22"/>
  <c r="G79" i="22"/>
  <c r="G37" i="22"/>
  <c r="G122" i="22"/>
  <c r="G52" i="22"/>
  <c r="G27" i="22"/>
  <c r="G138" i="22"/>
  <c r="G60" i="22"/>
  <c r="G48" i="22"/>
  <c r="G84" i="22"/>
  <c r="G98" i="22"/>
  <c r="G118" i="22"/>
  <c r="G97" i="22"/>
  <c r="G12" i="22"/>
  <c r="G29" i="22"/>
  <c r="G172" i="22"/>
  <c r="G153" i="22"/>
  <c r="G162" i="22"/>
  <c r="G76" i="22"/>
  <c r="G95" i="22"/>
  <c r="G92" i="22"/>
  <c r="G151" i="22"/>
  <c r="G11" i="22"/>
  <c r="G28" i="22"/>
  <c r="G144" i="22"/>
  <c r="G124" i="22"/>
  <c r="G146" i="22"/>
  <c r="G15" i="22"/>
  <c r="G102" i="22"/>
  <c r="G26" i="22"/>
  <c r="G101" i="22"/>
  <c r="G147" i="22"/>
  <c r="G137" i="22"/>
  <c r="G99" i="22"/>
  <c r="G126" i="22"/>
  <c r="G112" i="22"/>
  <c r="G38" i="22"/>
  <c r="G3" i="22"/>
  <c r="G7" i="22"/>
  <c r="G80" i="22"/>
  <c r="G57" i="22"/>
  <c r="G114" i="22"/>
  <c r="G18" i="22"/>
  <c r="G143" i="22"/>
  <c r="G14" i="22"/>
  <c r="G106" i="22"/>
  <c r="G176" i="22"/>
  <c r="G96" i="22"/>
  <c r="G22" i="22"/>
  <c r="G150" i="22"/>
  <c r="G89" i="22"/>
  <c r="G63" i="22"/>
  <c r="G135" i="22"/>
  <c r="G168" i="22"/>
  <c r="G34" i="22"/>
  <c r="G31" i="22"/>
  <c r="G103" i="22"/>
  <c r="G71" i="22"/>
  <c r="G125" i="22"/>
  <c r="G62" i="22"/>
  <c r="G108" i="22"/>
  <c r="G134" i="22"/>
  <c r="G167" i="22"/>
  <c r="G113" i="22"/>
  <c r="G47" i="22"/>
  <c r="G154" i="22"/>
  <c r="G116" i="22"/>
  <c r="G68" i="22"/>
  <c r="G30" i="22"/>
  <c r="G177" i="22"/>
  <c r="G159" i="22"/>
  <c r="G157" i="22"/>
  <c r="G94" i="22"/>
  <c r="G104" i="22"/>
  <c r="G85" i="22"/>
  <c r="G72" i="22"/>
  <c r="G131" i="22"/>
  <c r="G16" i="22"/>
  <c r="G45" i="22"/>
  <c r="G152" i="22"/>
  <c r="G123" i="22"/>
  <c r="G49" i="22"/>
  <c r="G111" i="22"/>
  <c r="G33" i="22"/>
  <c r="G117" i="22"/>
  <c r="G54" i="22"/>
  <c r="G39" i="22"/>
  <c r="G44" i="22"/>
  <c r="G161" i="22"/>
  <c r="G74" i="22"/>
  <c r="G21" i="22"/>
  <c r="G105" i="22"/>
  <c r="G163" i="22"/>
  <c r="G121" i="22"/>
  <c r="G17" i="22"/>
  <c r="G110" i="22"/>
  <c r="G13" i="22"/>
  <c r="G93" i="22"/>
  <c r="G73" i="22"/>
  <c r="G58" i="22"/>
  <c r="G120" i="22"/>
  <c r="G169" i="22"/>
  <c r="G132" i="22"/>
  <c r="G165" i="22"/>
  <c r="G164" i="22"/>
  <c r="G173" i="22"/>
  <c r="G43" i="22"/>
  <c r="G129" i="22"/>
  <c r="G175" i="22"/>
  <c r="G174" i="22"/>
  <c r="G20" i="22"/>
  <c r="G40" i="22"/>
  <c r="G171" i="22"/>
  <c r="G155" i="22"/>
  <c r="G35" i="22"/>
  <c r="G56" i="22"/>
  <c r="G36" i="22"/>
  <c r="G83" i="22"/>
  <c r="G24" i="22"/>
  <c r="G87" i="22"/>
  <c r="G59" i="22"/>
  <c r="G70" i="22"/>
  <c r="G67" i="22"/>
  <c r="G41" i="22"/>
  <c r="G160" i="22"/>
  <c r="G5" i="22"/>
  <c r="G107" i="22"/>
  <c r="G128" i="22"/>
  <c r="G88" i="22"/>
  <c r="G86" i="22"/>
  <c r="G127" i="22"/>
  <c r="G130" i="22"/>
  <c r="G148" i="22"/>
  <c r="G140" i="22"/>
  <c r="G66" i="22"/>
  <c r="G4" i="22"/>
  <c r="G81" i="22"/>
  <c r="G9" i="22"/>
  <c r="G23" i="22"/>
  <c r="G133" i="22"/>
  <c r="G46" i="22"/>
  <c r="G75" i="22"/>
  <c r="G139" i="22"/>
  <c r="G170" i="22"/>
  <c r="G42" i="22"/>
  <c r="G61" i="22"/>
  <c r="G156" i="22"/>
  <c r="G142" i="22"/>
  <c r="G82" i="22"/>
  <c r="G136" i="22"/>
  <c r="G25" i="22"/>
  <c r="G53" i="22"/>
  <c r="G141" i="22"/>
  <c r="G32" i="22"/>
  <c r="E95" i="22"/>
  <c r="D95" i="22"/>
  <c r="C95" i="22"/>
  <c r="F95" i="22"/>
  <c r="E157" i="22"/>
  <c r="D157" i="22"/>
  <c r="F157" i="22"/>
  <c r="C157" i="22"/>
  <c r="F138" i="22"/>
  <c r="D138" i="22"/>
  <c r="E138" i="22"/>
  <c r="C138" i="22"/>
  <c r="C44" i="22"/>
  <c r="F44" i="22"/>
  <c r="D44" i="22"/>
  <c r="E44" i="22"/>
  <c r="E22" i="22"/>
  <c r="C22" i="22"/>
  <c r="D22" i="22"/>
  <c r="F22" i="22"/>
  <c r="D57" i="22"/>
  <c r="F57" i="22"/>
  <c r="E57" i="22"/>
  <c r="C57" i="22"/>
  <c r="E84" i="22"/>
  <c r="D84" i="22"/>
  <c r="F84" i="22"/>
  <c r="C84" i="22"/>
  <c r="C134" i="22"/>
  <c r="F134" i="22"/>
  <c r="E134" i="22"/>
  <c r="D134" i="22"/>
  <c r="E12" i="22"/>
  <c r="F12" i="22"/>
  <c r="C12" i="22"/>
  <c r="D12" i="22"/>
  <c r="E146" i="22"/>
  <c r="D146" i="22"/>
  <c r="F146" i="22"/>
  <c r="C146" i="22"/>
  <c r="C3" i="22"/>
  <c r="D3" i="22"/>
  <c r="D179" i="22" s="1"/>
  <c r="F3" i="22"/>
  <c r="E3" i="22"/>
  <c r="E179" i="22" s="1"/>
  <c r="C4" i="22"/>
  <c r="E4" i="22"/>
  <c r="F4" i="22"/>
  <c r="D4" i="22"/>
  <c r="E46" i="22"/>
  <c r="D46" i="22"/>
  <c r="F46" i="22"/>
  <c r="C46" i="22"/>
  <c r="E103" i="22"/>
  <c r="C103" i="22"/>
  <c r="D103" i="22"/>
  <c r="F103" i="22"/>
  <c r="F148" i="22"/>
  <c r="C148" i="22"/>
  <c r="D148" i="22"/>
  <c r="E148" i="22"/>
  <c r="C29" i="22"/>
  <c r="F29" i="22"/>
  <c r="D29" i="22"/>
  <c r="E29" i="22"/>
  <c r="P21" i="22"/>
  <c r="P61" i="22"/>
  <c r="P168" i="22"/>
  <c r="P125" i="22"/>
  <c r="P103" i="22"/>
  <c r="P60" i="22"/>
  <c r="P4" i="22"/>
  <c r="P45" i="22"/>
  <c r="P159" i="22"/>
  <c r="P96" i="22"/>
  <c r="P115" i="22"/>
  <c r="P132" i="22"/>
  <c r="P172" i="22"/>
  <c r="P136" i="22"/>
  <c r="P89" i="22"/>
  <c r="P160" i="22"/>
  <c r="P105" i="22"/>
  <c r="P51" i="22"/>
  <c r="P74" i="22"/>
  <c r="P41" i="22"/>
  <c r="P118" i="22"/>
  <c r="P124" i="22"/>
  <c r="P134" i="22"/>
  <c r="P165" i="22"/>
  <c r="P108" i="22"/>
  <c r="P55" i="22"/>
  <c r="P44" i="22"/>
  <c r="P80" i="22"/>
  <c r="P27" i="22"/>
  <c r="P68" i="22"/>
  <c r="P177" i="22"/>
  <c r="P48" i="22"/>
  <c r="P6" i="22"/>
  <c r="P130" i="22"/>
  <c r="P167" i="22"/>
  <c r="P50" i="22"/>
  <c r="P164" i="22"/>
  <c r="P49" i="22"/>
  <c r="P14" i="22"/>
  <c r="P133" i="22"/>
  <c r="P77" i="22"/>
  <c r="P30" i="22"/>
  <c r="P120" i="22"/>
  <c r="P152" i="22"/>
  <c r="P174" i="22"/>
  <c r="P169" i="22"/>
  <c r="P85" i="22"/>
  <c r="P163" i="22"/>
  <c r="P78" i="22"/>
  <c r="P162" i="22"/>
  <c r="P94" i="22"/>
  <c r="P71" i="22"/>
  <c r="P16" i="22"/>
  <c r="P113" i="22"/>
  <c r="P139" i="22"/>
  <c r="P46" i="22"/>
  <c r="P67" i="22"/>
  <c r="P116" i="22"/>
  <c r="P56" i="22"/>
  <c r="P52" i="22"/>
  <c r="P146" i="22"/>
  <c r="P64" i="22"/>
  <c r="P81" i="22"/>
  <c r="P157" i="22"/>
  <c r="P76" i="22"/>
  <c r="P75" i="22"/>
  <c r="P111" i="22"/>
  <c r="P171" i="22"/>
  <c r="P138" i="22"/>
  <c r="P84" i="22"/>
  <c r="P149" i="22"/>
  <c r="P110" i="22"/>
  <c r="P141" i="22"/>
  <c r="P9" i="22"/>
  <c r="P97" i="22"/>
  <c r="P107" i="22"/>
  <c r="P117" i="22"/>
  <c r="P99" i="22"/>
  <c r="P112" i="22"/>
  <c r="P142" i="22"/>
  <c r="P150" i="22"/>
  <c r="P119" i="22"/>
  <c r="P28" i="22"/>
  <c r="P3" i="22"/>
  <c r="P42" i="22"/>
  <c r="P83" i="22"/>
  <c r="P53" i="22"/>
  <c r="P37" i="22"/>
  <c r="P35" i="22"/>
  <c r="P100" i="22"/>
  <c r="P173" i="22"/>
  <c r="P12" i="22"/>
  <c r="P72" i="22"/>
  <c r="P143" i="22"/>
  <c r="P10" i="22"/>
  <c r="P151" i="22"/>
  <c r="P8" i="22"/>
  <c r="P161" i="22"/>
  <c r="P121" i="22"/>
  <c r="P29" i="22"/>
  <c r="P153" i="22"/>
  <c r="P145" i="22"/>
  <c r="P59" i="22"/>
  <c r="P36" i="22"/>
  <c r="P166" i="22"/>
  <c r="P19" i="22"/>
  <c r="P69" i="22"/>
  <c r="P70" i="22"/>
  <c r="P126" i="22"/>
  <c r="P106" i="22"/>
  <c r="P65" i="22"/>
  <c r="P129" i="22"/>
  <c r="P98" i="22"/>
  <c r="P175" i="22"/>
  <c r="P95" i="22"/>
  <c r="P144" i="22"/>
  <c r="P26" i="22"/>
  <c r="P147" i="22"/>
  <c r="P104" i="22"/>
  <c r="P17" i="22"/>
  <c r="P57" i="22"/>
  <c r="P40" i="22"/>
  <c r="P148" i="22"/>
  <c r="P127" i="22"/>
  <c r="P47" i="22"/>
  <c r="P11" i="22"/>
  <c r="P137" i="22"/>
  <c r="P156" i="22"/>
  <c r="P88" i="22"/>
  <c r="P38" i="22"/>
  <c r="P20" i="22"/>
  <c r="P87" i="22"/>
  <c r="P43" i="22"/>
  <c r="P5" i="22"/>
  <c r="P66" i="22"/>
  <c r="P7" i="22"/>
  <c r="P24" i="22"/>
  <c r="P122" i="22"/>
  <c r="P101" i="22"/>
  <c r="P158" i="22"/>
  <c r="P15" i="22"/>
  <c r="P22" i="22"/>
  <c r="P79" i="22"/>
  <c r="P128" i="22"/>
  <c r="P135" i="22"/>
  <c r="P32" i="22"/>
  <c r="P62" i="22"/>
  <c r="P91" i="22"/>
  <c r="P63" i="22"/>
  <c r="P155" i="22"/>
  <c r="P86" i="22"/>
  <c r="P154" i="22"/>
  <c r="P109" i="22"/>
  <c r="P140" i="22"/>
  <c r="P13" i="22"/>
  <c r="P90" i="22"/>
  <c r="P31" i="22"/>
  <c r="P82" i="22"/>
  <c r="P73" i="22"/>
  <c r="P33" i="22"/>
  <c r="P102" i="22"/>
  <c r="P54" i="22"/>
  <c r="P18" i="22"/>
  <c r="P93" i="22"/>
  <c r="P23" i="22"/>
  <c r="P92" i="22"/>
  <c r="P39" i="22"/>
  <c r="P2" i="22"/>
  <c r="P176" i="22"/>
  <c r="P34" i="22"/>
  <c r="P131" i="22"/>
  <c r="P25" i="22"/>
  <c r="P114" i="22"/>
  <c r="P170" i="22"/>
  <c r="P58" i="22"/>
  <c r="P123" i="22"/>
  <c r="C142" i="22"/>
  <c r="F142" i="22"/>
  <c r="E142" i="22"/>
  <c r="D142" i="22"/>
  <c r="C96" i="22"/>
  <c r="E96" i="22"/>
  <c r="D96" i="22"/>
  <c r="F96" i="22"/>
  <c r="E38" i="22"/>
  <c r="F38" i="22"/>
  <c r="C38" i="22"/>
  <c r="D38" i="22"/>
  <c r="F62" i="22"/>
  <c r="E62" i="22"/>
  <c r="C62" i="22"/>
  <c r="D62" i="22"/>
  <c r="E83" i="22"/>
  <c r="D83" i="22"/>
  <c r="F83" i="22"/>
  <c r="C83" i="22"/>
  <c r="D85" i="22"/>
  <c r="E85" i="22"/>
  <c r="F85" i="22"/>
  <c r="C85" i="22"/>
  <c r="E55" i="22"/>
  <c r="D55" i="22"/>
  <c r="C55" i="22"/>
  <c r="F55" i="22"/>
  <c r="D144" i="22"/>
  <c r="F144" i="22"/>
  <c r="E144" i="22"/>
  <c r="C144" i="22"/>
  <c r="D94" i="22"/>
  <c r="E94" i="22"/>
  <c r="F94" i="22"/>
  <c r="C94" i="22"/>
  <c r="C19" i="22"/>
  <c r="F19" i="22"/>
  <c r="D19" i="22"/>
  <c r="E19" i="22"/>
  <c r="C14" i="22"/>
  <c r="D14" i="22"/>
  <c r="F14" i="22"/>
  <c r="E14" i="22"/>
  <c r="C35" i="22"/>
  <c r="F35" i="22"/>
  <c r="E35" i="22"/>
  <c r="D35" i="22"/>
  <c r="E58" i="22"/>
  <c r="C58" i="22"/>
  <c r="F58" i="22"/>
  <c r="D58" i="22"/>
  <c r="C60" i="22"/>
  <c r="E60" i="22"/>
  <c r="D60" i="22"/>
  <c r="F60" i="22"/>
  <c r="E121" i="22"/>
  <c r="D121" i="22"/>
  <c r="F121" i="22"/>
  <c r="C121" i="22"/>
  <c r="C33" i="22"/>
  <c r="D33" i="22"/>
  <c r="E33" i="22"/>
  <c r="F33" i="22"/>
  <c r="E120" i="22"/>
  <c r="C120" i="22"/>
  <c r="F120" i="22"/>
  <c r="D120" i="22"/>
  <c r="U86" i="22"/>
  <c r="U92" i="22"/>
  <c r="U134" i="22"/>
  <c r="U154" i="22"/>
  <c r="U29" i="22"/>
  <c r="U110" i="22"/>
  <c r="U27" i="22"/>
  <c r="U165" i="22"/>
  <c r="U63" i="22"/>
  <c r="U68" i="22"/>
  <c r="U151" i="22"/>
  <c r="U125" i="22"/>
  <c r="U147" i="22"/>
  <c r="U121" i="22"/>
  <c r="U118" i="22"/>
  <c r="U85" i="22"/>
  <c r="U133" i="22"/>
  <c r="U44" i="22"/>
  <c r="U122" i="22"/>
  <c r="U61" i="22"/>
  <c r="U115" i="22"/>
  <c r="U18" i="22"/>
  <c r="U105" i="22"/>
  <c r="U8" i="22"/>
  <c r="U174" i="22"/>
  <c r="U40" i="22"/>
  <c r="U161" i="22"/>
  <c r="U55" i="22"/>
  <c r="U13" i="22"/>
  <c r="U5" i="22"/>
  <c r="U9" i="22"/>
  <c r="U101" i="22"/>
  <c r="U132" i="22"/>
  <c r="U172" i="22"/>
  <c r="U48" i="22"/>
  <c r="U166" i="22"/>
  <c r="U100" i="22"/>
  <c r="U160" i="22"/>
  <c r="U120" i="22"/>
  <c r="U28" i="22"/>
  <c r="U141" i="22"/>
  <c r="U143" i="22"/>
  <c r="U10" i="22"/>
  <c r="U95" i="22"/>
  <c r="U11" i="22"/>
  <c r="U64" i="22"/>
  <c r="U102" i="22"/>
  <c r="U19" i="22"/>
  <c r="U82" i="22"/>
  <c r="U148" i="22"/>
  <c r="U20" i="22"/>
  <c r="U42" i="22"/>
  <c r="U35" i="22"/>
  <c r="U173" i="22"/>
  <c r="U109" i="22"/>
  <c r="U7" i="22"/>
  <c r="U135" i="22"/>
  <c r="U74" i="22"/>
  <c r="U106" i="22"/>
  <c r="U43" i="22"/>
  <c r="U176" i="22"/>
  <c r="U32" i="22"/>
  <c r="U62" i="22"/>
  <c r="U150" i="22"/>
  <c r="U145" i="22"/>
  <c r="U131" i="22"/>
  <c r="U41" i="22"/>
  <c r="U153" i="22"/>
  <c r="U159" i="22"/>
  <c r="U14" i="22"/>
  <c r="U22" i="22"/>
  <c r="U52" i="22"/>
  <c r="U24" i="22"/>
  <c r="U124" i="22"/>
  <c r="U73" i="22"/>
  <c r="U26" i="22"/>
  <c r="U168" i="22"/>
  <c r="U66" i="22"/>
  <c r="U162" i="22"/>
  <c r="U67" i="22"/>
  <c r="U80" i="22"/>
  <c r="U139" i="22"/>
  <c r="U107" i="22"/>
  <c r="U78" i="22"/>
  <c r="U88" i="22"/>
  <c r="U31" i="22"/>
  <c r="U16" i="22"/>
  <c r="U104" i="22"/>
  <c r="U47" i="22"/>
  <c r="U83" i="22"/>
  <c r="U75" i="22"/>
  <c r="U53" i="22"/>
  <c r="U114" i="22"/>
  <c r="U96" i="22"/>
  <c r="U72" i="22"/>
  <c r="U177" i="22"/>
  <c r="U33" i="22"/>
  <c r="U171" i="22"/>
  <c r="U98" i="22"/>
  <c r="U163" i="22"/>
  <c r="U77" i="22"/>
  <c r="U23" i="22"/>
  <c r="U34" i="22"/>
  <c r="U12" i="22"/>
  <c r="U117" i="22"/>
  <c r="U38" i="22"/>
  <c r="U169" i="22"/>
  <c r="U45" i="22"/>
  <c r="U112" i="22"/>
  <c r="U59" i="22"/>
  <c r="U170" i="22"/>
  <c r="U111" i="22"/>
  <c r="U76" i="22"/>
  <c r="U17" i="22"/>
  <c r="U6" i="22"/>
  <c r="U84" i="22"/>
  <c r="U69" i="22"/>
  <c r="U37" i="22"/>
  <c r="U136" i="22"/>
  <c r="U94" i="22"/>
  <c r="U116" i="22"/>
  <c r="U108" i="22"/>
  <c r="U70" i="22"/>
  <c r="U140" i="22"/>
  <c r="U3" i="22"/>
  <c r="U138" i="22"/>
  <c r="U46" i="22"/>
  <c r="U164" i="22"/>
  <c r="U15" i="22"/>
  <c r="U39" i="22"/>
  <c r="U123" i="22"/>
  <c r="U36" i="22"/>
  <c r="U2" i="22"/>
  <c r="U30" i="22"/>
  <c r="U91" i="22"/>
  <c r="U25" i="22"/>
  <c r="U4" i="22"/>
  <c r="U113" i="22"/>
  <c r="U71" i="22"/>
  <c r="U60" i="22"/>
  <c r="U175" i="22"/>
  <c r="U54" i="22"/>
  <c r="U155" i="22"/>
  <c r="U142" i="22"/>
  <c r="U81" i="22"/>
  <c r="U58" i="22"/>
  <c r="U167" i="22"/>
  <c r="U130" i="22"/>
  <c r="U21" i="22"/>
  <c r="U127" i="22"/>
  <c r="U56" i="22"/>
  <c r="U126" i="22"/>
  <c r="U57" i="22"/>
  <c r="U99" i="22"/>
  <c r="U146" i="22"/>
  <c r="U93" i="22"/>
  <c r="U65" i="22"/>
  <c r="U103" i="22"/>
  <c r="U158" i="22"/>
  <c r="U50" i="22"/>
  <c r="U157" i="22"/>
  <c r="U128" i="22"/>
  <c r="U97" i="22"/>
  <c r="U119" i="22"/>
  <c r="U51" i="22"/>
  <c r="U89" i="22"/>
  <c r="U90" i="22"/>
  <c r="U137" i="22"/>
  <c r="U79" i="22"/>
  <c r="U129" i="22"/>
  <c r="U87" i="22"/>
  <c r="U149" i="22"/>
  <c r="U156" i="22"/>
  <c r="U49" i="22"/>
  <c r="U144" i="22"/>
  <c r="U152" i="22"/>
  <c r="E21" i="22"/>
  <c r="D21" i="22"/>
  <c r="F21" i="22"/>
  <c r="C21" i="22"/>
  <c r="F79" i="22"/>
  <c r="D79" i="22"/>
  <c r="E79" i="22"/>
  <c r="C79" i="22"/>
  <c r="E30" i="22"/>
  <c r="D30" i="22"/>
  <c r="F30" i="22"/>
  <c r="C30" i="22"/>
  <c r="E74" i="22"/>
  <c r="F74" i="22"/>
  <c r="D74" i="22"/>
  <c r="C74" i="22"/>
  <c r="T79" i="22"/>
  <c r="T153" i="22"/>
  <c r="T56" i="22"/>
  <c r="T8" i="22"/>
  <c r="T17" i="22"/>
  <c r="T121" i="22"/>
  <c r="T102" i="22"/>
  <c r="T55" i="22"/>
  <c r="T4" i="22"/>
  <c r="T103" i="22"/>
  <c r="T87" i="22"/>
  <c r="T122" i="22"/>
  <c r="T66" i="22"/>
  <c r="T136" i="22"/>
  <c r="T104" i="22"/>
  <c r="T58" i="22"/>
  <c r="T147" i="22"/>
  <c r="T24" i="22"/>
  <c r="T127" i="22"/>
  <c r="T112" i="22"/>
  <c r="T129" i="22"/>
  <c r="T144" i="22"/>
  <c r="T111" i="22"/>
  <c r="T86" i="22"/>
  <c r="T59" i="22"/>
  <c r="T177" i="22"/>
  <c r="T46" i="22"/>
  <c r="T42" i="22"/>
  <c r="T156" i="22"/>
  <c r="T2" i="22"/>
  <c r="T84" i="22"/>
  <c r="T100" i="22"/>
  <c r="T43" i="22"/>
  <c r="T119" i="22"/>
  <c r="T31" i="22"/>
  <c r="T89" i="22"/>
  <c r="T83" i="22"/>
  <c r="T116" i="22"/>
  <c r="T10" i="22"/>
  <c r="T110" i="22"/>
  <c r="T20" i="22"/>
  <c r="T25" i="22"/>
  <c r="T130" i="22"/>
  <c r="T107" i="22"/>
  <c r="T54" i="22"/>
  <c r="T157" i="22"/>
  <c r="T131" i="22"/>
  <c r="T176" i="22"/>
  <c r="T150" i="22"/>
  <c r="T141" i="22"/>
  <c r="T60" i="22"/>
  <c r="T143" i="22"/>
  <c r="T139" i="22"/>
  <c r="T137" i="22"/>
  <c r="T67" i="22"/>
  <c r="T33" i="22"/>
  <c r="T159" i="22"/>
  <c r="T52" i="22"/>
  <c r="T94" i="22"/>
  <c r="T41" i="22"/>
  <c r="T168" i="22"/>
  <c r="T117" i="22"/>
  <c r="T44" i="22"/>
  <c r="T15" i="22"/>
  <c r="T29" i="22"/>
  <c r="T61" i="22"/>
  <c r="T105" i="22"/>
  <c r="T167" i="22"/>
  <c r="T172" i="22"/>
  <c r="T85" i="22"/>
  <c r="T164" i="22"/>
  <c r="T115" i="22"/>
  <c r="T151" i="22"/>
  <c r="T134" i="22"/>
  <c r="T63" i="22"/>
  <c r="T148" i="22"/>
  <c r="T38" i="22"/>
  <c r="T18" i="22"/>
  <c r="T50" i="22"/>
  <c r="T170" i="22"/>
  <c r="T124" i="22"/>
  <c r="T7" i="22"/>
  <c r="T126" i="22"/>
  <c r="T62" i="22"/>
  <c r="T128" i="22"/>
  <c r="T132" i="22"/>
  <c r="T49" i="22"/>
  <c r="T26" i="22"/>
  <c r="T155" i="22"/>
  <c r="T14" i="22"/>
  <c r="T70" i="22"/>
  <c r="T3" i="22"/>
  <c r="T171" i="22"/>
  <c r="T74" i="22"/>
  <c r="T140" i="22"/>
  <c r="T64" i="22"/>
  <c r="T39" i="22"/>
  <c r="T142" i="22"/>
  <c r="T99" i="22"/>
  <c r="T95" i="22"/>
  <c r="T27" i="22"/>
  <c r="T22" i="22"/>
  <c r="T88" i="22"/>
  <c r="T34" i="22"/>
  <c r="T135" i="22"/>
  <c r="T51" i="22"/>
  <c r="T165" i="22"/>
  <c r="T5" i="22"/>
  <c r="T77" i="22"/>
  <c r="T93" i="22"/>
  <c r="T19" i="22"/>
  <c r="T57" i="22"/>
  <c r="T11" i="22"/>
  <c r="T162" i="22"/>
  <c r="T30" i="22"/>
  <c r="T174" i="22"/>
  <c r="T123" i="22"/>
  <c r="T169" i="22"/>
  <c r="T16" i="22"/>
  <c r="T106" i="22"/>
  <c r="T78" i="22"/>
  <c r="T145" i="22"/>
  <c r="T149" i="22"/>
  <c r="T9" i="22"/>
  <c r="T118" i="22"/>
  <c r="T97" i="22"/>
  <c r="T161" i="22"/>
  <c r="T158" i="22"/>
  <c r="T73" i="22"/>
  <c r="T12" i="22"/>
  <c r="T96" i="22"/>
  <c r="T28" i="22"/>
  <c r="T40" i="22"/>
  <c r="T53" i="22"/>
  <c r="T113" i="22"/>
  <c r="T91" i="22"/>
  <c r="T71" i="22"/>
  <c r="T166" i="22"/>
  <c r="T108" i="22"/>
  <c r="T138" i="22"/>
  <c r="T146" i="22"/>
  <c r="T21" i="22"/>
  <c r="T36" i="22"/>
  <c r="T152" i="22"/>
  <c r="T23" i="22"/>
  <c r="T175" i="22"/>
  <c r="T6" i="22"/>
  <c r="T75" i="22"/>
  <c r="T82" i="22"/>
  <c r="T125" i="22"/>
  <c r="T133" i="22"/>
  <c r="T72" i="22"/>
  <c r="T98" i="22"/>
  <c r="T35" i="22"/>
  <c r="T81" i="22"/>
  <c r="T47" i="22"/>
  <c r="T37" i="22"/>
  <c r="T13" i="22"/>
  <c r="T163" i="22"/>
  <c r="T101" i="22"/>
  <c r="T92" i="22"/>
  <c r="T160" i="22"/>
  <c r="T69" i="22"/>
  <c r="T65" i="22"/>
  <c r="T80" i="22"/>
  <c r="T114" i="22"/>
  <c r="T154" i="22"/>
  <c r="T45" i="22"/>
  <c r="T32" i="22"/>
  <c r="T68" i="22"/>
  <c r="T48" i="22"/>
  <c r="T120" i="22"/>
  <c r="T173" i="22"/>
  <c r="T109" i="22"/>
  <c r="T76" i="22"/>
  <c r="T90" i="22"/>
  <c r="F169" i="22"/>
  <c r="E169" i="22"/>
  <c r="D169" i="22"/>
  <c r="C169" i="22"/>
  <c r="F28" i="22"/>
  <c r="C28" i="22"/>
  <c r="E28" i="22"/>
  <c r="D28" i="22"/>
  <c r="C25" i="22"/>
  <c r="E25" i="22"/>
  <c r="F25" i="22"/>
  <c r="D25" i="22"/>
  <c r="C41" i="22"/>
  <c r="F41" i="22"/>
  <c r="D41" i="22"/>
  <c r="E41" i="22"/>
  <c r="D131" i="22"/>
  <c r="C131" i="22"/>
  <c r="E131" i="22"/>
  <c r="F131" i="22"/>
  <c r="D40" i="22"/>
  <c r="E40" i="22"/>
  <c r="F40" i="22"/>
  <c r="C40" i="22"/>
  <c r="AF150" i="26"/>
  <c r="AN150" i="26"/>
  <c r="AJ150" i="26"/>
  <c r="AI150" i="26"/>
  <c r="Z150" i="26"/>
  <c r="Z119" i="26"/>
  <c r="AD119" i="26"/>
  <c r="AH119" i="26"/>
  <c r="AI119" i="26"/>
  <c r="AN119" i="26"/>
  <c r="AE157" i="26"/>
  <c r="AO157" i="26"/>
  <c r="Z157" i="26"/>
  <c r="AL157" i="26"/>
  <c r="AF157" i="26"/>
  <c r="AI60" i="26"/>
  <c r="AK60" i="26"/>
  <c r="AM60" i="26"/>
  <c r="AO60" i="26"/>
  <c r="Y60" i="26"/>
  <c r="AF103" i="26"/>
  <c r="AK103" i="26"/>
  <c r="AH103" i="26"/>
  <c r="X103" i="26"/>
  <c r="AJ103" i="26"/>
  <c r="AH94" i="26"/>
  <c r="AK94" i="26"/>
  <c r="AL94" i="26"/>
  <c r="AB94" i="26"/>
  <c r="AO94" i="26"/>
  <c r="AN49" i="25"/>
  <c r="AH49" i="25"/>
  <c r="Y49" i="25"/>
  <c r="X49" i="25"/>
  <c r="AK49" i="25"/>
  <c r="AL134" i="26"/>
  <c r="AI134" i="26"/>
  <c r="AN134" i="26"/>
  <c r="AF134" i="26"/>
  <c r="AH134" i="26"/>
  <c r="AL135" i="26"/>
  <c r="W135" i="26"/>
  <c r="AK135" i="26"/>
  <c r="AO135" i="26"/>
  <c r="AH135" i="26"/>
  <c r="AD82" i="26"/>
  <c r="AC82" i="26"/>
  <c r="AO82" i="26"/>
  <c r="AH82" i="26"/>
  <c r="AN82" i="26"/>
  <c r="AF45" i="26"/>
  <c r="Y45" i="26"/>
  <c r="AK45" i="26"/>
  <c r="AH45" i="26"/>
  <c r="AD45" i="26"/>
  <c r="AN155" i="26"/>
  <c r="AI155" i="26"/>
  <c r="AJ155" i="26"/>
  <c r="AM155" i="26"/>
  <c r="X155" i="26"/>
  <c r="AH87" i="26"/>
  <c r="AJ87" i="26"/>
  <c r="AD87" i="26"/>
  <c r="AG87" i="26"/>
  <c r="AL87" i="26"/>
  <c r="AJ90" i="26"/>
  <c r="AD90" i="26"/>
  <c r="Y90" i="26"/>
  <c r="Z90" i="26"/>
  <c r="X90" i="26"/>
  <c r="W54" i="26"/>
  <c r="AB54" i="26"/>
  <c r="AI54" i="26"/>
  <c r="AH54" i="26"/>
  <c r="AK54" i="26"/>
  <c r="AK57" i="26"/>
  <c r="W57" i="26"/>
  <c r="Z57" i="26"/>
  <c r="AI57" i="26"/>
  <c r="AC57" i="26"/>
  <c r="AK66" i="26"/>
  <c r="Z66" i="26"/>
  <c r="AD66" i="26"/>
  <c r="AN66" i="26"/>
  <c r="AE66" i="26"/>
  <c r="AD89" i="26"/>
  <c r="AG89" i="26"/>
  <c r="Y89" i="26"/>
  <c r="AL89" i="26"/>
  <c r="Z89" i="26"/>
  <c r="Y171" i="25"/>
  <c r="X171" i="25"/>
  <c r="AJ171" i="25"/>
  <c r="AA171" i="25"/>
  <c r="Z171" i="25"/>
  <c r="X114" i="26"/>
  <c r="AM114" i="26"/>
  <c r="W114" i="26"/>
  <c r="AA114" i="26"/>
  <c r="AE114" i="26"/>
  <c r="AF55" i="26"/>
  <c r="Y55" i="26"/>
  <c r="AI55" i="26"/>
  <c r="AB55" i="26"/>
  <c r="AK55" i="26"/>
  <c r="AL107" i="26"/>
  <c r="AG107" i="26"/>
  <c r="AF107" i="26"/>
  <c r="AB107" i="26"/>
  <c r="AM107" i="26"/>
  <c r="AL26" i="26"/>
  <c r="AI26" i="26"/>
  <c r="AG26" i="26"/>
  <c r="Y26" i="26"/>
  <c r="AF26" i="26"/>
  <c r="Z145" i="26"/>
  <c r="Y145" i="26"/>
  <c r="AJ145" i="26"/>
  <c r="AB145" i="26"/>
  <c r="AI145" i="26"/>
  <c r="AH133" i="26"/>
  <c r="AK133" i="26"/>
  <c r="AD133" i="26"/>
  <c r="AI133" i="26"/>
  <c r="AA133" i="26"/>
  <c r="W147" i="26"/>
  <c r="AK147" i="26"/>
  <c r="AN147" i="26"/>
  <c r="AO147" i="26"/>
  <c r="AM147" i="26"/>
  <c r="AJ91" i="26"/>
  <c r="W91" i="26"/>
  <c r="AA91" i="26"/>
  <c r="AC91" i="26"/>
  <c r="AN91" i="26"/>
  <c r="AK16" i="26"/>
  <c r="AG16" i="26"/>
  <c r="AD16" i="26"/>
  <c r="AB16" i="26"/>
  <c r="AE16" i="26"/>
  <c r="AH39" i="26"/>
  <c r="X39" i="26"/>
  <c r="AD39" i="26"/>
  <c r="AI39" i="26"/>
  <c r="Z39" i="26"/>
  <c r="Z153" i="26"/>
  <c r="AI153" i="26"/>
  <c r="AN153" i="26"/>
  <c r="AD153" i="26"/>
  <c r="AC153" i="26"/>
  <c r="AA122" i="26"/>
  <c r="AI122" i="26"/>
  <c r="Z122" i="26"/>
  <c r="Y122" i="26"/>
  <c r="AG122" i="26"/>
  <c r="AI72" i="26"/>
  <c r="AC72" i="26"/>
  <c r="AM72" i="26"/>
  <c r="AF72" i="26"/>
  <c r="AO72" i="26"/>
  <c r="W51" i="25"/>
  <c r="AH51" i="25"/>
  <c r="AD51" i="25"/>
  <c r="AK51" i="25"/>
  <c r="Y51" i="25"/>
  <c r="AD128" i="26"/>
  <c r="Y128" i="26"/>
  <c r="AE128" i="26"/>
  <c r="AK128" i="26"/>
  <c r="AI128" i="26"/>
  <c r="Z93" i="65"/>
  <c r="AC93" i="65"/>
  <c r="AO145" i="21"/>
  <c r="AH145" i="21"/>
  <c r="Y145" i="21"/>
  <c r="AD145" i="21"/>
  <c r="AC145" i="21"/>
  <c r="AA112" i="21"/>
  <c r="AI112" i="21"/>
  <c r="AE112" i="21"/>
  <c r="AO112" i="21"/>
  <c r="W112" i="21"/>
  <c r="X12" i="19"/>
  <c r="Z12" i="19"/>
  <c r="AN12" i="19"/>
  <c r="AB12" i="19"/>
  <c r="AL12" i="19"/>
  <c r="W15" i="19"/>
  <c r="AH15" i="19"/>
  <c r="AF15" i="19"/>
  <c r="AN15" i="19"/>
  <c r="X15" i="19"/>
  <c r="AG38" i="19"/>
  <c r="AO38" i="19"/>
  <c r="AM38" i="19"/>
  <c r="AK38" i="19"/>
  <c r="AA38" i="19"/>
  <c r="AF102" i="21"/>
  <c r="AI102" i="21"/>
  <c r="AA102" i="21"/>
  <c r="AK102" i="21"/>
  <c r="AC102" i="21"/>
  <c r="AF155" i="21"/>
  <c r="AE155" i="21"/>
  <c r="AI155" i="21"/>
  <c r="Z155" i="21"/>
  <c r="AJ155" i="21"/>
  <c r="AJ149" i="21"/>
  <c r="Z149" i="21"/>
  <c r="X69" i="21"/>
  <c r="AF69" i="21"/>
  <c r="AL69" i="21"/>
  <c r="AK69" i="21"/>
  <c r="Y69" i="21"/>
  <c r="AD49" i="19"/>
  <c r="Y49" i="19"/>
  <c r="Z49" i="19"/>
  <c r="X49" i="19"/>
  <c r="AH49" i="19"/>
  <c r="AG156" i="21"/>
  <c r="AN66" i="21"/>
  <c r="AB66" i="21"/>
  <c r="AH66" i="21"/>
  <c r="AA66" i="21"/>
  <c r="X66" i="21"/>
  <c r="AF116" i="21"/>
  <c r="AB116" i="21"/>
  <c r="AG116" i="21"/>
  <c r="X116" i="21"/>
  <c r="Z116" i="21"/>
  <c r="AA85" i="21"/>
  <c r="AC85" i="21"/>
  <c r="AJ85" i="21"/>
  <c r="AI85" i="21"/>
  <c r="W85" i="21"/>
  <c r="X68" i="21"/>
  <c r="W68" i="21"/>
  <c r="AD68" i="21"/>
  <c r="AC68" i="21"/>
  <c r="AL68" i="21"/>
  <c r="Y45" i="19"/>
  <c r="AH45" i="19"/>
  <c r="AJ167" i="21"/>
  <c r="AM167" i="21"/>
  <c r="AG167" i="21"/>
  <c r="W167" i="21"/>
  <c r="AE167" i="21"/>
  <c r="AD73" i="21"/>
  <c r="AC73" i="21"/>
  <c r="AM73" i="21"/>
  <c r="Y73" i="21"/>
  <c r="AB73" i="21"/>
  <c r="Z114" i="21"/>
  <c r="AK114" i="21"/>
  <c r="AD114" i="21"/>
  <c r="AO114" i="21"/>
  <c r="W114" i="21"/>
  <c r="AE144" i="21"/>
  <c r="AM144" i="21"/>
  <c r="AF144" i="21"/>
  <c r="AD144" i="21"/>
  <c r="AA144" i="21"/>
  <c r="AM21" i="19"/>
  <c r="AJ57" i="21"/>
  <c r="AH57" i="21"/>
  <c r="AO130" i="21"/>
  <c r="AJ130" i="21"/>
  <c r="AH130" i="21"/>
  <c r="AF130" i="21"/>
  <c r="Y130" i="21"/>
  <c r="AJ17" i="19"/>
  <c r="Z17" i="19"/>
  <c r="AG17" i="19"/>
  <c r="AA17" i="19"/>
  <c r="AM17" i="19"/>
  <c r="AJ147" i="21"/>
  <c r="AA147" i="21"/>
  <c r="AD147" i="21"/>
  <c r="AO147" i="21"/>
  <c r="AB147" i="21"/>
  <c r="AO9" i="19"/>
  <c r="AM9" i="19"/>
  <c r="AB9" i="19"/>
  <c r="AN9" i="19"/>
  <c r="AE9" i="19"/>
  <c r="X111" i="21"/>
  <c r="AM111" i="21"/>
  <c r="AO111" i="21"/>
  <c r="AJ111" i="21"/>
  <c r="Z111" i="21"/>
  <c r="AM118" i="21"/>
  <c r="AB164" i="21"/>
  <c r="Z3" i="19"/>
  <c r="W3" i="19"/>
  <c r="AI3" i="19"/>
  <c r="X3" i="19"/>
  <c r="Y161" i="21"/>
  <c r="AJ44" i="19"/>
  <c r="AF44" i="19"/>
  <c r="Y115" i="21"/>
  <c r="AF115" i="21"/>
  <c r="AC115" i="21"/>
  <c r="AJ115" i="21"/>
  <c r="AC37" i="19"/>
  <c r="AD6" i="26"/>
  <c r="AE6" i="26"/>
  <c r="AC6" i="26"/>
  <c r="AH6" i="26"/>
  <c r="AB6" i="26"/>
  <c r="X80" i="25"/>
  <c r="AJ80" i="25"/>
  <c r="AL80" i="25"/>
  <c r="AO80" i="25"/>
  <c r="AD80" i="25"/>
  <c r="AC77" i="26"/>
  <c r="AH77" i="26"/>
  <c r="AO77" i="26"/>
  <c r="AG77" i="26"/>
  <c r="Z77" i="26"/>
  <c r="AE41" i="26"/>
  <c r="AC41" i="26"/>
  <c r="AA41" i="26"/>
  <c r="AB41" i="26"/>
  <c r="X41" i="26"/>
  <c r="AD177" i="26"/>
  <c r="AG177" i="26"/>
  <c r="AN177" i="26"/>
  <c r="W177" i="26"/>
  <c r="AE177" i="26"/>
  <c r="AH37" i="26"/>
  <c r="AF37" i="26"/>
  <c r="Y37" i="26"/>
  <c r="AL37" i="26"/>
  <c r="AC37" i="26"/>
  <c r="AL92" i="26"/>
  <c r="AN92" i="26"/>
  <c r="AM92" i="26"/>
  <c r="Y92" i="26"/>
  <c r="AK92" i="26"/>
  <c r="Z50" i="25"/>
  <c r="AA50" i="25"/>
  <c r="W50" i="25"/>
  <c r="AC50" i="25"/>
  <c r="AB50" i="25"/>
  <c r="AC71" i="26"/>
  <c r="X71" i="26"/>
  <c r="W71" i="26"/>
  <c r="AJ71" i="26"/>
  <c r="Y71" i="26"/>
  <c r="AG121" i="26"/>
  <c r="AA121" i="26"/>
  <c r="Y121" i="26"/>
  <c r="AH121" i="26"/>
  <c r="AJ121" i="26"/>
  <c r="AO126" i="26"/>
  <c r="AF126" i="26"/>
  <c r="AN126" i="26"/>
  <c r="AJ126" i="26"/>
  <c r="AB126" i="26"/>
  <c r="AN156" i="25"/>
  <c r="AC156" i="25"/>
  <c r="AJ156" i="25"/>
  <c r="AA156" i="25"/>
  <c r="X156" i="25"/>
  <c r="AH47" i="26"/>
  <c r="Z47" i="26"/>
  <c r="AF47" i="26"/>
  <c r="AE47" i="26"/>
  <c r="AI47" i="26"/>
  <c r="AN169" i="21"/>
  <c r="Y169" i="21"/>
  <c r="AO169" i="21"/>
  <c r="AG169" i="21"/>
  <c r="AF169" i="21"/>
  <c r="AC168" i="21"/>
  <c r="Z168" i="21"/>
  <c r="AE168" i="21"/>
  <c r="Y168" i="21"/>
  <c r="AF168" i="21"/>
  <c r="AF107" i="21"/>
  <c r="AI107" i="21"/>
  <c r="AG107" i="21"/>
  <c r="AK107" i="21"/>
  <c r="AA107" i="21"/>
  <c r="AO24" i="19"/>
  <c r="Z24" i="19"/>
  <c r="AC24" i="19"/>
  <c r="AK24" i="19"/>
  <c r="AI24" i="19"/>
  <c r="AD174" i="21"/>
  <c r="AF174" i="21"/>
  <c r="AK174" i="21"/>
  <c r="AG174" i="21"/>
  <c r="Z174" i="21"/>
  <c r="J131" i="22"/>
  <c r="J137" i="22"/>
  <c r="J77" i="22"/>
  <c r="J112" i="22"/>
  <c r="J10" i="22"/>
  <c r="J53" i="22"/>
  <c r="J58" i="22"/>
  <c r="J118" i="22"/>
  <c r="J94" i="22"/>
  <c r="J125" i="22"/>
  <c r="J12" i="22"/>
  <c r="J90" i="22"/>
  <c r="J20" i="22"/>
  <c r="J110" i="22"/>
  <c r="J19" i="22"/>
  <c r="J154" i="22"/>
  <c r="J40" i="22"/>
  <c r="J159" i="22"/>
  <c r="J105" i="22"/>
  <c r="J44" i="22"/>
  <c r="J7" i="22"/>
  <c r="J161" i="22"/>
  <c r="J160" i="22"/>
  <c r="J57" i="22"/>
  <c r="J172" i="22"/>
  <c r="J177" i="22"/>
  <c r="J139" i="22"/>
  <c r="J68" i="22"/>
  <c r="J95" i="22"/>
  <c r="J32" i="22"/>
  <c r="J174" i="22"/>
  <c r="J85" i="22"/>
  <c r="J49" i="22"/>
  <c r="J120" i="22"/>
  <c r="J73" i="22"/>
  <c r="J55" i="22"/>
  <c r="J37" i="22"/>
  <c r="J31" i="22"/>
  <c r="J98" i="22"/>
  <c r="J168" i="22"/>
  <c r="J157" i="22"/>
  <c r="J76" i="22"/>
  <c r="J66" i="22"/>
  <c r="J138" i="22"/>
  <c r="J42" i="22"/>
  <c r="J108" i="22"/>
  <c r="J17" i="22"/>
  <c r="J81" i="22"/>
  <c r="J51" i="22"/>
  <c r="J30" i="22"/>
  <c r="J149" i="22"/>
  <c r="J64" i="22"/>
  <c r="J141" i="22"/>
  <c r="J62" i="22"/>
  <c r="J143" i="22"/>
  <c r="J115" i="22"/>
  <c r="J87" i="22"/>
  <c r="J38" i="22"/>
  <c r="J82" i="22"/>
  <c r="J91" i="22"/>
  <c r="J152" i="22"/>
  <c r="J119" i="22"/>
  <c r="J56" i="22"/>
  <c r="J107" i="22"/>
  <c r="J47" i="22"/>
  <c r="J43" i="22"/>
  <c r="J26" i="22"/>
  <c r="J15" i="22"/>
  <c r="J84" i="22"/>
  <c r="J156" i="22"/>
  <c r="J54" i="22"/>
  <c r="J13" i="22"/>
  <c r="J97" i="22"/>
  <c r="J61" i="22"/>
  <c r="J121" i="22"/>
  <c r="J83" i="22"/>
  <c r="J34" i="22"/>
  <c r="J75" i="22"/>
  <c r="J155" i="22"/>
  <c r="J103" i="22"/>
  <c r="J101" i="22"/>
  <c r="J69" i="22"/>
  <c r="J89" i="22"/>
  <c r="J140" i="22"/>
  <c r="J166" i="22"/>
  <c r="J132" i="22"/>
  <c r="J162" i="22"/>
  <c r="J79" i="22"/>
  <c r="J70" i="22"/>
  <c r="J163" i="22"/>
  <c r="J130" i="22"/>
  <c r="J59" i="22"/>
  <c r="J144" i="22"/>
  <c r="J165" i="22"/>
  <c r="J4" i="22"/>
  <c r="J45" i="22"/>
  <c r="J93" i="22"/>
  <c r="J96" i="22"/>
  <c r="J25" i="22"/>
  <c r="J142" i="22"/>
  <c r="J5" i="22"/>
  <c r="J24" i="22"/>
  <c r="J116" i="22"/>
  <c r="J104" i="22"/>
  <c r="J28" i="22"/>
  <c r="J128" i="22"/>
  <c r="J78" i="22"/>
  <c r="J126" i="22"/>
  <c r="J164" i="22"/>
  <c r="J150" i="22"/>
  <c r="J169" i="22"/>
  <c r="J23" i="22"/>
  <c r="J158" i="22"/>
  <c r="J65" i="22"/>
  <c r="J113" i="22"/>
  <c r="J148" i="22"/>
  <c r="J145" i="22"/>
  <c r="J99" i="22"/>
  <c r="J111" i="22"/>
  <c r="J14" i="22"/>
  <c r="J134" i="22"/>
  <c r="J35" i="22"/>
  <c r="J36" i="22"/>
  <c r="J106" i="22"/>
  <c r="J50" i="22"/>
  <c r="J146" i="22"/>
  <c r="J60" i="22"/>
  <c r="J151" i="22"/>
  <c r="J9" i="22"/>
  <c r="J100" i="22"/>
  <c r="J72" i="22"/>
  <c r="J52" i="22"/>
  <c r="J67" i="22"/>
  <c r="J109" i="22"/>
  <c r="J71" i="22"/>
  <c r="J136" i="22"/>
  <c r="J21" i="22"/>
  <c r="J171" i="22"/>
  <c r="J153" i="22"/>
  <c r="J114" i="22"/>
  <c r="J167" i="22"/>
  <c r="J129" i="22"/>
  <c r="J3" i="22"/>
  <c r="J18" i="22"/>
  <c r="J127" i="22"/>
  <c r="J123" i="22"/>
  <c r="J102" i="22"/>
  <c r="J6" i="22"/>
  <c r="J147" i="22"/>
  <c r="J124" i="22"/>
  <c r="J41" i="22"/>
  <c r="J22" i="22"/>
  <c r="J46" i="22"/>
  <c r="J135" i="22"/>
  <c r="J63" i="22"/>
  <c r="J92" i="22"/>
  <c r="J86" i="22"/>
  <c r="J8" i="22"/>
  <c r="J122" i="22"/>
  <c r="J2" i="22"/>
  <c r="J11" i="22"/>
  <c r="J173" i="22"/>
  <c r="J48" i="22"/>
  <c r="J175" i="22"/>
  <c r="J74" i="22"/>
  <c r="J170" i="22"/>
  <c r="J88" i="22"/>
  <c r="J27" i="22"/>
  <c r="J80" i="22"/>
  <c r="J39" i="22"/>
  <c r="J176" i="22"/>
  <c r="J33" i="22"/>
  <c r="J133" i="22"/>
  <c r="J29" i="22"/>
  <c r="J16" i="22"/>
  <c r="J117" i="22"/>
  <c r="E90" i="22"/>
  <c r="F90" i="22"/>
  <c r="C90" i="22"/>
  <c r="D90" i="22"/>
  <c r="D105" i="22"/>
  <c r="E105" i="22"/>
  <c r="F105" i="22"/>
  <c r="C105" i="22"/>
  <c r="E176" i="22"/>
  <c r="F176" i="22"/>
  <c r="C176" i="22"/>
  <c r="D176" i="22"/>
  <c r="C139" i="22"/>
  <c r="D139" i="22"/>
  <c r="F139" i="22"/>
  <c r="E139" i="22"/>
  <c r="D81" i="22"/>
  <c r="E81" i="22"/>
  <c r="C81" i="22"/>
  <c r="F81" i="22"/>
  <c r="E126" i="22"/>
  <c r="F126" i="22"/>
  <c r="C126" i="22"/>
  <c r="D126" i="22"/>
  <c r="E13" i="22"/>
  <c r="F13" i="22"/>
  <c r="D13" i="22"/>
  <c r="C13" i="22"/>
  <c r="D5" i="22"/>
  <c r="C5" i="22"/>
  <c r="C179" i="22" s="1"/>
  <c r="F5" i="22"/>
  <c r="F179" i="22" s="1"/>
  <c r="E5" i="22"/>
  <c r="C125" i="22"/>
  <c r="F125" i="22"/>
  <c r="D125" i="22"/>
  <c r="E125" i="22"/>
  <c r="D133" i="22"/>
  <c r="C133" i="22"/>
  <c r="F133" i="22"/>
  <c r="E133" i="22"/>
  <c r="C63" i="22"/>
  <c r="E63" i="22"/>
  <c r="F63" i="22"/>
  <c r="D63" i="22"/>
  <c r="C18" i="22"/>
  <c r="F18" i="22"/>
  <c r="E18" i="22"/>
  <c r="D18" i="22"/>
  <c r="L179" i="22"/>
  <c r="D39" i="22"/>
  <c r="F39" i="22"/>
  <c r="C39" i="22"/>
  <c r="E39" i="22"/>
  <c r="C130" i="22"/>
  <c r="E130" i="22"/>
  <c r="D130" i="22"/>
  <c r="F130" i="22"/>
  <c r="F153" i="22"/>
  <c r="C153" i="22"/>
  <c r="D153" i="22"/>
  <c r="E153" i="22"/>
  <c r="C163" i="22"/>
  <c r="F163" i="22"/>
  <c r="E163" i="22"/>
  <c r="D163" i="22"/>
  <c r="C152" i="22"/>
  <c r="E152" i="22"/>
  <c r="F152" i="22"/>
  <c r="D152" i="22"/>
  <c r="E100" i="22"/>
  <c r="C100" i="22"/>
  <c r="F100" i="22"/>
  <c r="D100" i="22"/>
  <c r="F88" i="22"/>
  <c r="E88" i="22"/>
  <c r="D88" i="22"/>
  <c r="C88" i="22"/>
  <c r="M124" i="22"/>
  <c r="M85" i="22"/>
  <c r="M133" i="22"/>
  <c r="M63" i="22"/>
  <c r="M34" i="22"/>
  <c r="M8" i="22"/>
  <c r="M170" i="22"/>
  <c r="M35" i="22"/>
  <c r="M104" i="22"/>
  <c r="M125" i="22"/>
  <c r="M138" i="22"/>
  <c r="M3" i="22"/>
  <c r="M143" i="22"/>
  <c r="M91" i="22"/>
  <c r="M146" i="22"/>
  <c r="M109" i="22"/>
  <c r="M11" i="22"/>
  <c r="M92" i="22"/>
  <c r="M32" i="22"/>
  <c r="M47" i="22"/>
  <c r="M96" i="22"/>
  <c r="M4" i="22"/>
  <c r="M73" i="22"/>
  <c r="M66" i="22"/>
  <c r="M128" i="22"/>
  <c r="M131" i="22"/>
  <c r="M29" i="22"/>
  <c r="M161" i="22"/>
  <c r="M123" i="22"/>
  <c r="M60" i="22"/>
  <c r="M122" i="22"/>
  <c r="M144" i="22"/>
  <c r="M27" i="22"/>
  <c r="M30" i="22"/>
  <c r="M42" i="22"/>
  <c r="M9" i="22"/>
  <c r="M132" i="22"/>
  <c r="M15" i="22"/>
  <c r="M57" i="22"/>
  <c r="M22" i="22"/>
  <c r="M28" i="22"/>
  <c r="M64" i="22"/>
  <c r="M65" i="22"/>
  <c r="M89" i="22"/>
  <c r="M24" i="22"/>
  <c r="M53" i="22"/>
  <c r="M165" i="22"/>
  <c r="M141" i="22"/>
  <c r="M49" i="22"/>
  <c r="M38" i="22"/>
  <c r="M51" i="22"/>
  <c r="M172" i="22"/>
  <c r="M62" i="22"/>
  <c r="M111" i="22"/>
  <c r="M121" i="22"/>
  <c r="M14" i="22"/>
  <c r="M43" i="22"/>
  <c r="M100" i="22"/>
  <c r="M83" i="22"/>
  <c r="M156" i="22"/>
  <c r="M171" i="22"/>
  <c r="M130" i="22"/>
  <c r="M16" i="22"/>
  <c r="M61" i="22"/>
  <c r="M145" i="22"/>
  <c r="M153" i="22"/>
  <c r="M94" i="22"/>
  <c r="M12" i="22"/>
  <c r="M80" i="22"/>
  <c r="M167" i="22"/>
  <c r="M135" i="22"/>
  <c r="M169" i="22"/>
  <c r="M95" i="22"/>
  <c r="M52" i="22"/>
  <c r="M33" i="22"/>
  <c r="M166" i="22"/>
  <c r="M105" i="22"/>
  <c r="M6" i="22"/>
  <c r="M159" i="22"/>
  <c r="M25" i="22"/>
  <c r="M67" i="22"/>
  <c r="M154" i="22"/>
  <c r="M116" i="22"/>
  <c r="M157" i="22"/>
  <c r="M48" i="22"/>
  <c r="M127" i="22"/>
  <c r="M74" i="22"/>
  <c r="M56" i="22"/>
  <c r="M19" i="22"/>
  <c r="M149" i="22"/>
  <c r="M126" i="22"/>
  <c r="M129" i="22"/>
  <c r="M136" i="22"/>
  <c r="M114" i="22"/>
  <c r="M78" i="22"/>
  <c r="M44" i="22"/>
  <c r="M97" i="22"/>
  <c r="M58" i="22"/>
  <c r="M118" i="22"/>
  <c r="M68" i="22"/>
  <c r="M176" i="22"/>
  <c r="M98" i="22"/>
  <c r="M54" i="22"/>
  <c r="M150" i="22"/>
  <c r="M164" i="22"/>
  <c r="M26" i="22"/>
  <c r="M23" i="22"/>
  <c r="M173" i="22"/>
  <c r="M107" i="22"/>
  <c r="M20" i="22"/>
  <c r="M5" i="22"/>
  <c r="M112" i="22"/>
  <c r="M134" i="22"/>
  <c r="M108" i="22"/>
  <c r="M86" i="22"/>
  <c r="M90" i="22"/>
  <c r="M160" i="22"/>
  <c r="M45" i="22"/>
  <c r="M77" i="22"/>
  <c r="M59" i="22"/>
  <c r="M152" i="22"/>
  <c r="M55" i="22"/>
  <c r="M155" i="22"/>
  <c r="M50" i="22"/>
  <c r="M148" i="22"/>
  <c r="M76" i="22"/>
  <c r="M41" i="22"/>
  <c r="M2" i="22"/>
  <c r="M162" i="22"/>
  <c r="M163" i="22"/>
  <c r="M142" i="22"/>
  <c r="M106" i="22"/>
  <c r="M93" i="22"/>
  <c r="M13" i="22"/>
  <c r="M70" i="22"/>
  <c r="M46" i="22"/>
  <c r="M87" i="22"/>
  <c r="M120" i="22"/>
  <c r="M110" i="22"/>
  <c r="M99" i="22"/>
  <c r="M81" i="22"/>
  <c r="M84" i="22"/>
  <c r="M140" i="22"/>
  <c r="M18" i="22"/>
  <c r="M103" i="22"/>
  <c r="M39" i="22"/>
  <c r="M79" i="22"/>
  <c r="M82" i="22"/>
  <c r="M72" i="22"/>
  <c r="M75" i="22"/>
  <c r="M31" i="22"/>
  <c r="M139" i="22"/>
  <c r="M88" i="22"/>
  <c r="M102" i="22"/>
  <c r="M147" i="22"/>
  <c r="M101" i="22"/>
  <c r="M7" i="22"/>
  <c r="M175" i="22"/>
  <c r="M158" i="22"/>
  <c r="M21" i="22"/>
  <c r="M71" i="22"/>
  <c r="M117" i="22"/>
  <c r="M177" i="22"/>
  <c r="M36" i="22"/>
  <c r="M115" i="22"/>
  <c r="M174" i="22"/>
  <c r="M151" i="22"/>
  <c r="M113" i="22"/>
  <c r="M40" i="22"/>
  <c r="M10" i="22"/>
  <c r="M69" i="22"/>
  <c r="M137" i="22"/>
  <c r="M17" i="22"/>
  <c r="M168" i="22"/>
  <c r="M119" i="22"/>
  <c r="M37" i="22"/>
  <c r="D6" i="22"/>
  <c r="F6" i="22"/>
  <c r="E6" i="22"/>
  <c r="C6" i="22"/>
  <c r="D15" i="22"/>
  <c r="F15" i="22"/>
  <c r="C15" i="22"/>
  <c r="E15" i="22"/>
  <c r="F65" i="22"/>
  <c r="D65" i="22"/>
  <c r="C65" i="22"/>
  <c r="E65" i="22"/>
  <c r="D151" i="22"/>
  <c r="F151" i="22"/>
  <c r="E151" i="22"/>
  <c r="C151" i="22"/>
  <c r="F26" i="22"/>
  <c r="E26" i="22"/>
  <c r="D26" i="22"/>
  <c r="C26" i="22"/>
  <c r="C78" i="22"/>
  <c r="F78" i="22"/>
  <c r="D78" i="22"/>
  <c r="E78" i="22"/>
  <c r="F117" i="22"/>
  <c r="E117" i="22"/>
  <c r="C117" i="22"/>
  <c r="D117" i="22"/>
  <c r="C173" i="22"/>
  <c r="E173" i="22"/>
  <c r="D173" i="22"/>
  <c r="F173" i="22"/>
  <c r="E108" i="22"/>
  <c r="F108" i="22"/>
  <c r="D108" i="22"/>
  <c r="C108" i="22"/>
  <c r="C16" i="22"/>
  <c r="D16" i="22"/>
  <c r="F16" i="22"/>
  <c r="E16" i="22"/>
  <c r="E51" i="22"/>
  <c r="D51" i="22"/>
  <c r="F51" i="22"/>
  <c r="C51" i="22"/>
  <c r="E49" i="22"/>
  <c r="C49" i="22"/>
  <c r="F49" i="22"/>
  <c r="D49" i="22"/>
  <c r="F64" i="22"/>
  <c r="E64" i="22"/>
  <c r="D64" i="22"/>
  <c r="C64" i="22"/>
  <c r="F24" i="22"/>
  <c r="E24" i="22"/>
  <c r="C24" i="22"/>
  <c r="D24" i="22"/>
  <c r="E158" i="22"/>
  <c r="F158" i="22"/>
  <c r="C158" i="22"/>
  <c r="D158" i="22"/>
  <c r="D154" i="22"/>
  <c r="F154" i="22"/>
  <c r="C154" i="22"/>
  <c r="E154" i="22"/>
  <c r="D32" i="22"/>
  <c r="C32" i="22"/>
  <c r="E32" i="22"/>
  <c r="F32" i="22"/>
  <c r="E156" i="22"/>
  <c r="F156" i="22"/>
  <c r="C156" i="22"/>
  <c r="D156" i="22"/>
  <c r="C122" i="22"/>
  <c r="D122" i="22"/>
  <c r="E122" i="22"/>
  <c r="F122" i="22"/>
  <c r="E164" i="22"/>
  <c r="F164" i="22"/>
  <c r="C164" i="22"/>
  <c r="D164" i="22"/>
  <c r="F124" i="22"/>
  <c r="D124" i="22"/>
  <c r="C124" i="22"/>
  <c r="E124" i="22"/>
  <c r="R157" i="22"/>
  <c r="R176" i="22"/>
  <c r="R9" i="22"/>
  <c r="R5" i="22"/>
  <c r="R4" i="22"/>
  <c r="R76" i="22"/>
  <c r="R122" i="22"/>
  <c r="R66" i="22"/>
  <c r="R102" i="22"/>
  <c r="R171" i="22"/>
  <c r="R55" i="22"/>
  <c r="R165" i="22"/>
  <c r="R137" i="22"/>
  <c r="R23" i="22"/>
  <c r="R39" i="22"/>
  <c r="R36" i="22"/>
  <c r="R38" i="22"/>
  <c r="R6" i="22"/>
  <c r="R138" i="22"/>
  <c r="R95" i="22"/>
  <c r="R83" i="22"/>
  <c r="R173" i="22"/>
  <c r="R140" i="22"/>
  <c r="R25" i="22"/>
  <c r="R121" i="22"/>
  <c r="R117" i="22"/>
  <c r="R126" i="22"/>
  <c r="R26" i="22"/>
  <c r="R170" i="22"/>
  <c r="R13" i="22"/>
  <c r="R139" i="22"/>
  <c r="R10" i="22"/>
  <c r="R124" i="22"/>
  <c r="R47" i="22"/>
  <c r="R41" i="22"/>
  <c r="R63" i="22"/>
  <c r="R103" i="22"/>
  <c r="R34" i="22"/>
  <c r="R40" i="22"/>
  <c r="R172" i="22"/>
  <c r="R149" i="22"/>
  <c r="R59" i="22"/>
  <c r="R70" i="22"/>
  <c r="R167" i="22"/>
  <c r="R161" i="22"/>
  <c r="R159" i="22"/>
  <c r="R125" i="22"/>
  <c r="R35" i="22"/>
  <c r="R85" i="22"/>
  <c r="R88" i="22"/>
  <c r="R135" i="22"/>
  <c r="R75" i="22"/>
  <c r="R160" i="22"/>
  <c r="R81" i="22"/>
  <c r="R115" i="22"/>
  <c r="R50" i="22"/>
  <c r="R65" i="22"/>
  <c r="R15" i="22"/>
  <c r="R53" i="22"/>
  <c r="R175" i="22"/>
  <c r="R112" i="22"/>
  <c r="R151" i="22"/>
  <c r="R136" i="22"/>
  <c r="R132" i="22"/>
  <c r="R22" i="22"/>
  <c r="R104" i="22"/>
  <c r="R156" i="22"/>
  <c r="R111" i="22"/>
  <c r="R80" i="22"/>
  <c r="R116" i="22"/>
  <c r="R45" i="22"/>
  <c r="R158" i="22"/>
  <c r="R48" i="22"/>
  <c r="R16" i="22"/>
  <c r="R152" i="22"/>
  <c r="R82" i="22"/>
  <c r="R37" i="22"/>
  <c r="R153" i="22"/>
  <c r="R166" i="22"/>
  <c r="R69" i="22"/>
  <c r="R169" i="22"/>
  <c r="R79" i="22"/>
  <c r="R154" i="22"/>
  <c r="R107" i="22"/>
  <c r="R77" i="22"/>
  <c r="R114" i="22"/>
  <c r="R90" i="22"/>
  <c r="R87" i="22"/>
  <c r="R155" i="22"/>
  <c r="R21" i="22"/>
  <c r="R109" i="22"/>
  <c r="R78" i="22"/>
  <c r="R174" i="22"/>
  <c r="R74" i="22"/>
  <c r="R24" i="22"/>
  <c r="R118" i="22"/>
  <c r="R146" i="22"/>
  <c r="R148" i="22"/>
  <c r="R42" i="22"/>
  <c r="R131" i="22"/>
  <c r="R57" i="22"/>
  <c r="R123" i="22"/>
  <c r="R91" i="22"/>
  <c r="R86" i="22"/>
  <c r="R101" i="22"/>
  <c r="R97" i="22"/>
  <c r="R61" i="22"/>
  <c r="R64" i="22"/>
  <c r="R163" i="22"/>
  <c r="R89" i="22"/>
  <c r="R92" i="22"/>
  <c r="R119" i="22"/>
  <c r="R68" i="22"/>
  <c r="R31" i="22"/>
  <c r="R120" i="22"/>
  <c r="R27" i="22"/>
  <c r="R17" i="22"/>
  <c r="R60" i="22"/>
  <c r="R56" i="22"/>
  <c r="R28" i="22"/>
  <c r="R32" i="22"/>
  <c r="R105" i="22"/>
  <c r="R130" i="22"/>
  <c r="R128" i="22"/>
  <c r="R8" i="22"/>
  <c r="R49" i="22"/>
  <c r="R162" i="22"/>
  <c r="R18" i="22"/>
  <c r="R164" i="22"/>
  <c r="R133" i="22"/>
  <c r="R54" i="22"/>
  <c r="R58" i="22"/>
  <c r="R168" i="22"/>
  <c r="R84" i="22"/>
  <c r="R113" i="22"/>
  <c r="R141" i="22"/>
  <c r="R108" i="22"/>
  <c r="R150" i="22"/>
  <c r="R72" i="22"/>
  <c r="R142" i="22"/>
  <c r="R73" i="22"/>
  <c r="R7" i="22"/>
  <c r="R143" i="22"/>
  <c r="R144" i="22"/>
  <c r="R127" i="22"/>
  <c r="R19" i="22"/>
  <c r="R94" i="22"/>
  <c r="R100" i="22"/>
  <c r="R30" i="22"/>
  <c r="R44" i="22"/>
  <c r="R147" i="22"/>
  <c r="R3" i="22"/>
  <c r="R51" i="22"/>
  <c r="R145" i="22"/>
  <c r="R134" i="22"/>
  <c r="R106" i="22"/>
  <c r="R11" i="22"/>
  <c r="R99" i="22"/>
  <c r="R46" i="22"/>
  <c r="R129" i="22"/>
  <c r="R20" i="22"/>
  <c r="R62" i="22"/>
  <c r="R67" i="22"/>
  <c r="R52" i="22"/>
  <c r="R14" i="22"/>
  <c r="R33" i="22"/>
  <c r="R98" i="22"/>
  <c r="R71" i="22"/>
  <c r="R96" i="22"/>
  <c r="R110" i="22"/>
  <c r="R2" i="22"/>
  <c r="R177" i="22"/>
  <c r="R43" i="22"/>
  <c r="R12" i="22"/>
  <c r="R29" i="22"/>
  <c r="R93" i="22"/>
  <c r="C52" i="22"/>
  <c r="D52" i="22"/>
  <c r="F52" i="22"/>
  <c r="E52" i="22"/>
  <c r="E80" i="22"/>
  <c r="D80" i="22"/>
  <c r="F80" i="22"/>
  <c r="C80" i="22"/>
  <c r="D37" i="22"/>
  <c r="E37" i="22"/>
  <c r="F37" i="22"/>
  <c r="C37" i="22"/>
  <c r="AI103" i="26"/>
  <c r="Z103" i="26"/>
  <c r="AO103" i="26"/>
  <c r="Y103" i="26"/>
  <c r="AL103" i="26"/>
  <c r="AO134" i="26"/>
  <c r="AA134" i="26"/>
  <c r="Z134" i="26"/>
  <c r="AM134" i="26"/>
  <c r="AC134" i="26"/>
  <c r="Z155" i="26"/>
  <c r="AL155" i="26"/>
  <c r="W155" i="26"/>
  <c r="AF155" i="26"/>
  <c r="AB155" i="26"/>
  <c r="AB90" i="26"/>
  <c r="AH90" i="26"/>
  <c r="AE90" i="26"/>
  <c r="AN90" i="26"/>
  <c r="AF90" i="26"/>
  <c r="AO89" i="26"/>
  <c r="AE89" i="26"/>
  <c r="AJ89" i="26"/>
  <c r="AH89" i="26"/>
  <c r="AA89" i="26"/>
  <c r="Z114" i="26"/>
  <c r="AI114" i="26"/>
  <c r="AK114" i="26"/>
  <c r="AJ114" i="26"/>
  <c r="AL114" i="26"/>
  <c r="AC145" i="26"/>
  <c r="AA145" i="26"/>
  <c r="AM145" i="26"/>
  <c r="AH145" i="26"/>
  <c r="AN145" i="26"/>
  <c r="W116" i="21"/>
  <c r="AG114" i="21"/>
  <c r="AE130" i="21"/>
  <c r="AL131" i="25"/>
  <c r="AJ22" i="25"/>
  <c r="W115" i="25"/>
  <c r="AE122" i="19"/>
  <c r="AB7" i="21"/>
  <c r="AJ7" i="21"/>
  <c r="Z7" i="21"/>
  <c r="Y44" i="21"/>
  <c r="AL42" i="25"/>
  <c r="AM42" i="25"/>
  <c r="AL119" i="25"/>
  <c r="AG164" i="26"/>
  <c r="AK164" i="26"/>
  <c r="Y43" i="26"/>
  <c r="AD11" i="25"/>
  <c r="AN110" i="19"/>
  <c r="AH2" i="22"/>
  <c r="AH28" i="22"/>
  <c r="AH6" i="22"/>
  <c r="AH25" i="22"/>
  <c r="AH24" i="22"/>
  <c r="AH5" i="22"/>
  <c r="AH19" i="22"/>
  <c r="AH20" i="22"/>
  <c r="AH4" i="22"/>
  <c r="AH21" i="22"/>
  <c r="AH16" i="22"/>
  <c r="AH3" i="22"/>
  <c r="AH9" i="22"/>
  <c r="AH23" i="22"/>
  <c r="AH14" i="22"/>
  <c r="AH7" i="22"/>
  <c r="AH18" i="22"/>
  <c r="AH15" i="22"/>
  <c r="AH12" i="22"/>
  <c r="AE131" i="25"/>
  <c r="X131" i="25"/>
  <c r="AC32" i="25"/>
  <c r="AJ32" i="25"/>
  <c r="AI96" i="25"/>
  <c r="Y22" i="25"/>
  <c r="AD22" i="25"/>
  <c r="AG64" i="26"/>
  <c r="Z124" i="25"/>
  <c r="AA124" i="25"/>
  <c r="AM124" i="25"/>
  <c r="Z38" i="25"/>
  <c r="AD38" i="25"/>
  <c r="AN10" i="25"/>
  <c r="AJ153" i="25"/>
  <c r="AA115" i="25"/>
  <c r="AN115" i="25"/>
  <c r="X152" i="25"/>
  <c r="AB152" i="25"/>
  <c r="W133" i="25"/>
  <c r="Z133" i="25"/>
  <c r="AB154" i="25"/>
  <c r="Y47" i="25"/>
  <c r="AA127" i="25"/>
  <c r="AF86" i="19"/>
  <c r="AA86" i="19"/>
  <c r="X122" i="19"/>
  <c r="W122" i="19"/>
  <c r="AJ19" i="21"/>
  <c r="AL5" i="21"/>
  <c r="Z5" i="21"/>
  <c r="Y7" i="21"/>
  <c r="AK143" i="19"/>
  <c r="AC44" i="21"/>
  <c r="AE39" i="21"/>
  <c r="AF79" i="19"/>
  <c r="AD14" i="21"/>
  <c r="AH48" i="26"/>
  <c r="AD48" i="26"/>
  <c r="AK48" i="26"/>
  <c r="AF48" i="26"/>
  <c r="AL48" i="26"/>
  <c r="AF133" i="26"/>
  <c r="AE133" i="26"/>
  <c r="AB133" i="26"/>
  <c r="AL133" i="26"/>
  <c r="AN133" i="26"/>
  <c r="AD147" i="26"/>
  <c r="AJ147" i="26"/>
  <c r="AL147" i="26"/>
  <c r="AI147" i="26"/>
  <c r="Z147" i="26"/>
  <c r="AA76" i="26"/>
  <c r="AJ76" i="26"/>
  <c r="AC76" i="26"/>
  <c r="AF76" i="26"/>
  <c r="AM76" i="26"/>
  <c r="AE91" i="26"/>
  <c r="AM91" i="26"/>
  <c r="AB91" i="26"/>
  <c r="Y91" i="26"/>
  <c r="AD91" i="26"/>
  <c r="X40" i="26"/>
  <c r="AA40" i="26"/>
  <c r="AE40" i="26"/>
  <c r="AC40" i="26"/>
  <c r="AF40" i="26"/>
  <c r="Y141" i="26"/>
  <c r="AE141" i="26"/>
  <c r="AL141" i="26"/>
  <c r="W141" i="26"/>
  <c r="AK141" i="26"/>
  <c r="Y16" i="26"/>
  <c r="Z16" i="26"/>
  <c r="W16" i="26"/>
  <c r="AM16" i="26"/>
  <c r="AJ16" i="26"/>
  <c r="AO39" i="26"/>
  <c r="AB39" i="26"/>
  <c r="Y39" i="26"/>
  <c r="AL39" i="26"/>
  <c r="AA39" i="26"/>
  <c r="AI9" i="26"/>
  <c r="AL9" i="26"/>
  <c r="X9" i="26"/>
  <c r="AM9" i="26"/>
  <c r="AG9" i="26"/>
  <c r="AO69" i="26"/>
  <c r="AM69" i="26"/>
  <c r="AF69" i="26"/>
  <c r="AD69" i="26"/>
  <c r="AC69" i="26"/>
  <c r="AG153" i="26"/>
  <c r="Y153" i="26"/>
  <c r="AL153" i="26"/>
  <c r="AJ153" i="26"/>
  <c r="AA153" i="26"/>
  <c r="AK108" i="26"/>
  <c r="AF108" i="26"/>
  <c r="Y108" i="26"/>
  <c r="AB108" i="26"/>
  <c r="AJ108" i="26"/>
  <c r="AL122" i="26"/>
  <c r="AH122" i="26"/>
  <c r="AJ122" i="26"/>
  <c r="AC122" i="26"/>
  <c r="X122" i="26"/>
  <c r="X84" i="26"/>
  <c r="AD84" i="26"/>
  <c r="AB84" i="26"/>
  <c r="AI84" i="26"/>
  <c r="AL84" i="26"/>
  <c r="AC34" i="26"/>
  <c r="AE34" i="26"/>
  <c r="AF34" i="26"/>
  <c r="AM34" i="26"/>
  <c r="AI34" i="26"/>
  <c r="AN98" i="26"/>
  <c r="X98" i="26"/>
  <c r="AJ98" i="26"/>
  <c r="AM98" i="26"/>
  <c r="AH98" i="26"/>
  <c r="AA72" i="26"/>
  <c r="AE72" i="26"/>
  <c r="AB72" i="26"/>
  <c r="X72" i="26"/>
  <c r="AJ72" i="26"/>
  <c r="AF51" i="25"/>
  <c r="AI51" i="25"/>
  <c r="AM51" i="25"/>
  <c r="X51" i="25"/>
  <c r="AO51" i="25"/>
  <c r="X128" i="26"/>
  <c r="W128" i="26"/>
  <c r="AC128" i="26"/>
  <c r="AG128" i="26"/>
  <c r="AL128" i="26"/>
  <c r="AK93" i="65"/>
  <c r="AF93" i="65"/>
  <c r="AE93" i="65"/>
  <c r="AI93" i="65"/>
  <c r="X93" i="65"/>
  <c r="AO36" i="19"/>
  <c r="Z36" i="19"/>
  <c r="AM36" i="19"/>
  <c r="AL36" i="19"/>
  <c r="AK36" i="19"/>
  <c r="AI145" i="21"/>
  <c r="X145" i="21"/>
  <c r="AJ145" i="21"/>
  <c r="AK145" i="21"/>
  <c r="AL145" i="21"/>
  <c r="AH112" i="21"/>
  <c r="AL112" i="21"/>
  <c r="AC112" i="21"/>
  <c r="AB112" i="21"/>
  <c r="AJ112" i="21"/>
  <c r="AF12" i="19"/>
  <c r="AJ12" i="19"/>
  <c r="AG12" i="19"/>
  <c r="AC12" i="19"/>
  <c r="AH12" i="19"/>
  <c r="AA15" i="19"/>
  <c r="AC15" i="19"/>
  <c r="AE15" i="19"/>
  <c r="AG15" i="19"/>
  <c r="AM15" i="19"/>
  <c r="AK29" i="19"/>
  <c r="AD29" i="19"/>
  <c r="AE29" i="19"/>
  <c r="AB29" i="19"/>
  <c r="AN29" i="19"/>
  <c r="AH38" i="19"/>
  <c r="AB38" i="19"/>
  <c r="AI38" i="19"/>
  <c r="AD38" i="19"/>
  <c r="W38" i="19"/>
  <c r="Z102" i="21"/>
  <c r="W102" i="21"/>
  <c r="AD102" i="21"/>
  <c r="AO102" i="21"/>
  <c r="AH102" i="21"/>
  <c r="AH103" i="21"/>
  <c r="AM103" i="21"/>
  <c r="AI103" i="21"/>
  <c r="AD103" i="21"/>
  <c r="AG103" i="21"/>
  <c r="AB120" i="21"/>
  <c r="AO120" i="21"/>
  <c r="AM120" i="21"/>
  <c r="AD120" i="21"/>
  <c r="AA120" i="21"/>
  <c r="AL155" i="21"/>
  <c r="AA155" i="21"/>
  <c r="Y155" i="21"/>
  <c r="AB155" i="21"/>
  <c r="AO155" i="21"/>
  <c r="AO149" i="21"/>
  <c r="AF149" i="21"/>
  <c r="Y149" i="21"/>
  <c r="AI149" i="21"/>
  <c r="AE149" i="21"/>
  <c r="Z74" i="21"/>
  <c r="AI74" i="21"/>
  <c r="AA74" i="21"/>
  <c r="AN74" i="21"/>
  <c r="AH74" i="21"/>
  <c r="AN69" i="21"/>
  <c r="AG69" i="21"/>
  <c r="AJ69" i="21"/>
  <c r="AM69" i="21"/>
  <c r="AA69" i="21"/>
  <c r="AB49" i="19"/>
  <c r="AI49" i="19"/>
  <c r="AA49" i="19"/>
  <c r="AJ49" i="19"/>
  <c r="AN49" i="19"/>
  <c r="AN156" i="21"/>
  <c r="AE156" i="21"/>
  <c r="Z156" i="21"/>
  <c r="X156" i="21"/>
  <c r="AI156" i="21"/>
  <c r="AE90" i="21"/>
  <c r="AA90" i="21"/>
  <c r="AG90" i="21"/>
  <c r="AD100" i="21"/>
  <c r="AM66" i="21"/>
  <c r="Y66" i="21"/>
  <c r="AC66" i="21"/>
  <c r="AK66" i="21"/>
  <c r="AO66" i="21"/>
  <c r="AN116" i="21"/>
  <c r="AI116" i="21"/>
  <c r="AK116" i="21"/>
  <c r="AL116" i="21"/>
  <c r="AD116" i="21"/>
  <c r="AD59" i="21"/>
  <c r="AJ59" i="21"/>
  <c r="AO59" i="21"/>
  <c r="AK59" i="21"/>
  <c r="AC59" i="21"/>
  <c r="AG85" i="21"/>
  <c r="Z85" i="21"/>
  <c r="AE85" i="21"/>
  <c r="AK85" i="21"/>
  <c r="AB85" i="21"/>
  <c r="AE166" i="21"/>
  <c r="AK166" i="21"/>
  <c r="AN166" i="21"/>
  <c r="AA166" i="21"/>
  <c r="AG166" i="21"/>
  <c r="Y68" i="21"/>
  <c r="Z68" i="21"/>
  <c r="AJ68" i="21"/>
  <c r="AH68" i="21"/>
  <c r="AF68" i="21"/>
  <c r="AE45" i="19"/>
  <c r="AO45" i="19"/>
  <c r="AF45" i="19"/>
  <c r="AB45" i="19"/>
  <c r="AL45" i="19"/>
  <c r="AD167" i="21"/>
  <c r="AC167" i="21"/>
  <c r="AN167" i="21"/>
  <c r="AK167" i="21"/>
  <c r="AI167" i="21"/>
  <c r="AC11" i="19"/>
  <c r="AN11" i="19"/>
  <c r="AB11" i="19"/>
  <c r="AL11" i="19"/>
  <c r="AO11" i="19"/>
  <c r="AC84" i="21"/>
  <c r="AJ84" i="21"/>
  <c r="AD84" i="21"/>
  <c r="AL13" i="19"/>
  <c r="Y13" i="19"/>
  <c r="AA13" i="19"/>
  <c r="AH13" i="19"/>
  <c r="AN13" i="19"/>
  <c r="AG55" i="21"/>
  <c r="W55" i="21"/>
  <c r="AM55" i="21"/>
  <c r="AL55" i="21"/>
  <c r="AD55" i="21"/>
  <c r="AN58" i="21"/>
  <c r="AK58" i="21"/>
  <c r="X58" i="21"/>
  <c r="AF58" i="21"/>
  <c r="AE58" i="21"/>
  <c r="X73" i="21"/>
  <c r="AJ73" i="21"/>
  <c r="W73" i="21"/>
  <c r="AE73" i="21"/>
  <c r="AH73" i="21"/>
  <c r="AN114" i="21"/>
  <c r="AL114" i="21"/>
  <c r="Y114" i="21"/>
  <c r="X114" i="21"/>
  <c r="AI114" i="21"/>
  <c r="AJ144" i="21"/>
  <c r="AG144" i="21"/>
  <c r="AK144" i="21"/>
  <c r="Z144" i="21"/>
  <c r="Y144" i="21"/>
  <c r="AM172" i="21"/>
  <c r="AD172" i="21"/>
  <c r="X172" i="21"/>
  <c r="W172" i="21"/>
  <c r="AL172" i="21"/>
  <c r="AH173" i="21"/>
  <c r="X173" i="21"/>
  <c r="AG173" i="21"/>
  <c r="AK173" i="21"/>
  <c r="AN173" i="21"/>
  <c r="AG62" i="21"/>
  <c r="W62" i="21"/>
  <c r="AB62" i="21"/>
  <c r="AE62" i="21"/>
  <c r="AM62" i="21"/>
  <c r="AD82" i="65"/>
  <c r="Z82" i="65"/>
  <c r="AM82" i="65"/>
  <c r="AH82" i="65"/>
  <c r="AN82" i="65"/>
  <c r="AH111" i="65"/>
  <c r="AA111" i="65"/>
  <c r="AF111" i="65"/>
  <c r="AC111" i="65"/>
  <c r="AB111" i="65"/>
  <c r="AH149" i="65"/>
  <c r="AB149" i="65"/>
  <c r="Z149" i="65"/>
  <c r="AN149" i="65"/>
  <c r="AK149" i="65"/>
  <c r="AG80" i="65"/>
  <c r="AE80" i="65"/>
  <c r="AF80" i="65"/>
  <c r="AC80" i="65"/>
  <c r="AL80" i="65"/>
  <c r="AK10" i="65"/>
  <c r="AK35" i="22" s="1"/>
  <c r="AM10" i="65"/>
  <c r="X10" i="65"/>
  <c r="X161" i="22" s="1"/>
  <c r="AL10" i="65"/>
  <c r="AA10" i="65"/>
  <c r="AL107" i="65"/>
  <c r="AE107" i="65"/>
  <c r="AK107" i="65"/>
  <c r="AD107" i="65"/>
  <c r="AG107" i="65"/>
  <c r="Z69" i="65"/>
  <c r="Y69" i="65"/>
  <c r="W69" i="65"/>
  <c r="AH69" i="65"/>
  <c r="AN69" i="65"/>
  <c r="AC90" i="65"/>
  <c r="AO90" i="65"/>
  <c r="AH90" i="65"/>
  <c r="AN90" i="65"/>
  <c r="AD90" i="65"/>
  <c r="AE84" i="65"/>
  <c r="AF84" i="65"/>
  <c r="AG84" i="65"/>
  <c r="AK84" i="65"/>
  <c r="X84" i="65"/>
  <c r="AG115" i="65"/>
  <c r="AM115" i="65"/>
  <c r="AC115" i="65"/>
  <c r="Y115" i="65"/>
  <c r="AI115" i="65"/>
  <c r="AM12" i="65"/>
  <c r="AM145" i="22" s="1"/>
  <c r="AB12" i="65"/>
  <c r="AB104" i="22" s="1"/>
  <c r="AK12" i="65"/>
  <c r="AF12" i="65"/>
  <c r="AF63" i="22" s="1"/>
  <c r="AJ12" i="65"/>
  <c r="Y143" i="65"/>
  <c r="AL143" i="65"/>
  <c r="AF143" i="65"/>
  <c r="X143" i="65"/>
  <c r="AI143" i="65"/>
  <c r="AM61" i="65"/>
  <c r="AJ61" i="65"/>
  <c r="AN61" i="65"/>
  <c r="AK61" i="65"/>
  <c r="AI61" i="65"/>
  <c r="AG174" i="65"/>
  <c r="AK174" i="65"/>
  <c r="AC174" i="65"/>
  <c r="AF174" i="65"/>
  <c r="AI174" i="65"/>
  <c r="AM159" i="65"/>
  <c r="AE159" i="65"/>
  <c r="AO159" i="65"/>
  <c r="Z159" i="65"/>
  <c r="AK159" i="65"/>
  <c r="AH165" i="65"/>
  <c r="W165" i="65"/>
  <c r="AL165" i="65"/>
  <c r="AE165" i="65"/>
  <c r="AG165" i="65"/>
  <c r="AO68" i="65"/>
  <c r="AO96" i="22" s="1"/>
  <c r="AD68" i="65"/>
  <c r="AN68" i="65"/>
  <c r="AK68" i="65"/>
  <c r="AG68" i="65"/>
  <c r="X154" i="65"/>
  <c r="Y154" i="65"/>
  <c r="AN154" i="65"/>
  <c r="AJ154" i="65"/>
  <c r="AB154" i="65"/>
  <c r="AG109" i="65"/>
  <c r="AC109" i="65"/>
  <c r="AI109" i="65"/>
  <c r="AN109" i="65"/>
  <c r="AB109" i="65"/>
  <c r="AG169" i="65"/>
  <c r="AM169" i="65"/>
  <c r="Z169" i="65"/>
  <c r="AK169" i="65"/>
  <c r="AJ169" i="65"/>
  <c r="Y150" i="65"/>
  <c r="AB150" i="65"/>
  <c r="AF150" i="65"/>
  <c r="AG150" i="65"/>
  <c r="AA150" i="65"/>
  <c r="AL27" i="65"/>
  <c r="AE27" i="65"/>
  <c r="AE41" i="22" s="1"/>
  <c r="AA27" i="65"/>
  <c r="AD27" i="65"/>
  <c r="AD159" i="22" s="1"/>
  <c r="AF27" i="65"/>
  <c r="AJ126" i="65"/>
  <c r="Y126" i="65"/>
  <c r="AO126" i="65"/>
  <c r="Z126" i="65"/>
  <c r="AB126" i="65"/>
  <c r="AJ21" i="65"/>
  <c r="AM21" i="65"/>
  <c r="AM144" i="22" s="1"/>
  <c r="Z21" i="65"/>
  <c r="Y21" i="65"/>
  <c r="AI21" i="65"/>
  <c r="AA31" i="65"/>
  <c r="AC31" i="65"/>
  <c r="AC144" i="22" s="1"/>
  <c r="AO31" i="65"/>
  <c r="AO136" i="22" s="1"/>
  <c r="X31" i="65"/>
  <c r="AH31" i="65"/>
  <c r="AH129" i="22" s="1"/>
  <c r="AH5" i="65"/>
  <c r="AH165" i="22" s="1"/>
  <c r="Z5" i="65"/>
  <c r="Z75" i="22" s="1"/>
  <c r="Y5" i="65"/>
  <c r="Y129" i="22" s="1"/>
  <c r="AA5" i="65"/>
  <c r="AA43" i="22" s="1"/>
  <c r="X5" i="65"/>
  <c r="W176" i="65"/>
  <c r="AN176" i="65"/>
  <c r="Z176" i="65"/>
  <c r="AJ176" i="65"/>
  <c r="X176" i="65"/>
  <c r="AN120" i="65"/>
  <c r="AO120" i="65"/>
  <c r="AF120" i="65"/>
  <c r="AA120" i="65"/>
  <c r="AJ120" i="65"/>
  <c r="AK122" i="65"/>
  <c r="AB122" i="65"/>
  <c r="AO122" i="65"/>
  <c r="AN122" i="65"/>
  <c r="AI122" i="65"/>
  <c r="AE40" i="65"/>
  <c r="AL40" i="65"/>
  <c r="AO40" i="65"/>
  <c r="AJ40" i="65"/>
  <c r="AG40" i="65"/>
  <c r="AG114" i="22" s="1"/>
  <c r="AK59" i="65"/>
  <c r="AI59" i="65"/>
  <c r="AB59" i="65"/>
  <c r="AB112" i="22" s="1"/>
  <c r="AG59" i="65"/>
  <c r="AF59" i="65"/>
  <c r="AA37" i="65"/>
  <c r="AH37" i="65"/>
  <c r="AJ37" i="65"/>
  <c r="AI37" i="65"/>
  <c r="AL37" i="65"/>
  <c r="AD168" i="65"/>
  <c r="AC168" i="65"/>
  <c r="AL168" i="65"/>
  <c r="AI168" i="65"/>
  <c r="Z168" i="65"/>
  <c r="AA153" i="65"/>
  <c r="AB153" i="65"/>
  <c r="AJ153" i="65"/>
  <c r="AK153" i="65"/>
  <c r="AM153" i="65"/>
  <c r="Y18" i="19"/>
  <c r="AD18" i="19"/>
  <c r="AL18" i="19"/>
  <c r="AG18" i="19"/>
  <c r="AK18" i="19"/>
  <c r="AG10" i="19"/>
  <c r="AB10" i="19"/>
  <c r="AE10" i="19"/>
  <c r="Y141" i="21"/>
  <c r="AF141" i="21"/>
  <c r="AE141" i="21"/>
  <c r="AA141" i="21"/>
  <c r="W141" i="21"/>
  <c r="X21" i="19"/>
  <c r="AI21" i="19"/>
  <c r="AF21" i="19"/>
  <c r="AG21" i="19"/>
  <c r="AH21" i="19"/>
  <c r="AL57" i="21"/>
  <c r="AO57" i="21"/>
  <c r="AG57" i="21"/>
  <c r="AK57" i="21"/>
  <c r="AD57" i="21"/>
  <c r="AM130" i="21"/>
  <c r="AC130" i="21"/>
  <c r="AL130" i="21"/>
  <c r="AD130" i="21"/>
  <c r="AI130" i="21"/>
  <c r="AH17" i="19"/>
  <c r="AD17" i="19"/>
  <c r="Y17" i="19"/>
  <c r="AK17" i="19"/>
  <c r="AN17" i="19"/>
  <c r="AC147" i="21"/>
  <c r="AH147" i="21"/>
  <c r="AE147" i="21"/>
  <c r="AG147" i="21"/>
  <c r="AL147" i="21"/>
  <c r="Y159" i="21"/>
  <c r="AK159" i="21"/>
  <c r="AJ159" i="21"/>
  <c r="AD159" i="21"/>
  <c r="AM159" i="21"/>
  <c r="AJ9" i="19"/>
  <c r="AG9" i="19"/>
  <c r="W9" i="19"/>
  <c r="AA9" i="19"/>
  <c r="AF9" i="19"/>
  <c r="Y111" i="21"/>
  <c r="W111" i="21"/>
  <c r="AA111" i="21"/>
  <c r="AE111" i="21"/>
  <c r="AL111" i="21"/>
  <c r="X38" i="25"/>
  <c r="AD10" i="25"/>
  <c r="AJ115" i="25"/>
  <c r="AD152" i="25"/>
  <c r="AM127" i="25"/>
  <c r="AB86" i="19"/>
  <c r="AL128" i="19"/>
  <c r="AD128" i="19"/>
  <c r="AA39" i="21"/>
  <c r="AK175" i="19"/>
  <c r="AI175" i="19"/>
  <c r="AG109" i="19"/>
  <c r="AC49" i="21"/>
  <c r="AN9" i="21"/>
  <c r="X34" i="25"/>
  <c r="AA34" i="25"/>
  <c r="AJ170" i="25"/>
  <c r="AF15" i="25"/>
  <c r="AH15" i="25"/>
  <c r="AF42" i="25"/>
  <c r="AF41" i="25"/>
  <c r="AM11" i="25"/>
  <c r="Y36" i="21"/>
  <c r="AE36" i="21"/>
  <c r="AA149" i="19"/>
  <c r="AI149" i="19"/>
  <c r="AI110" i="19"/>
  <c r="AM110" i="19"/>
  <c r="AN21" i="21"/>
  <c r="AL21" i="21"/>
  <c r="AG66" i="19"/>
  <c r="AK66" i="19"/>
  <c r="AC117" i="19"/>
  <c r="AE73" i="19"/>
  <c r="AH11" i="21"/>
  <c r="AO21" i="22"/>
  <c r="AO53" i="22"/>
  <c r="AO65" i="22"/>
  <c r="AO40" i="22"/>
  <c r="AO72" i="22"/>
  <c r="AO4" i="22"/>
  <c r="AO22" i="22"/>
  <c r="AO3" i="22"/>
  <c r="AO68" i="22"/>
  <c r="AO15" i="22"/>
  <c r="AO23" i="22"/>
  <c r="AO80" i="22"/>
  <c r="AO30" i="22"/>
  <c r="AO50" i="22"/>
  <c r="AO11" i="22"/>
  <c r="AO16" i="22"/>
  <c r="AO10" i="22"/>
  <c r="AO46" i="22"/>
  <c r="AO20" i="22"/>
  <c r="AO13" i="22"/>
  <c r="AO52" i="22"/>
  <c r="AO59" i="22"/>
  <c r="AO26" i="22"/>
  <c r="AO36" i="22"/>
  <c r="AO19" i="22"/>
  <c r="AO6" i="22"/>
  <c r="AO24" i="22"/>
  <c r="AO32" i="22"/>
  <c r="AO12" i="22"/>
  <c r="AO25" i="22"/>
  <c r="AO28" i="22"/>
  <c r="AO7" i="22"/>
  <c r="AO37" i="22"/>
  <c r="AO9" i="22"/>
  <c r="AO18" i="22"/>
  <c r="AO57" i="22"/>
  <c r="AO27" i="22"/>
  <c r="AO47" i="22"/>
  <c r="AO54" i="22"/>
  <c r="AO2" i="22"/>
  <c r="AO8" i="22"/>
  <c r="AO44" i="22"/>
  <c r="AO64" i="22"/>
  <c r="AO29" i="22"/>
  <c r="AO39" i="22"/>
  <c r="AO5" i="22"/>
  <c r="AO14" i="22"/>
  <c r="AO33" i="22"/>
  <c r="AO17" i="22"/>
  <c r="AO79" i="22"/>
  <c r="AC131" i="25"/>
  <c r="AO32" i="25"/>
  <c r="AF96" i="25"/>
  <c r="Y96" i="25"/>
  <c r="AA22" i="25"/>
  <c r="AN64" i="26"/>
  <c r="Z64" i="26"/>
  <c r="AC124" i="25"/>
  <c r="AF38" i="25"/>
  <c r="AN38" i="25"/>
  <c r="AA10" i="25"/>
  <c r="Y10" i="25"/>
  <c r="X153" i="25"/>
  <c r="AD153" i="25"/>
  <c r="AB115" i="25"/>
  <c r="AC161" i="25"/>
  <c r="AJ133" i="25"/>
  <c r="AO154" i="25"/>
  <c r="AM154" i="25"/>
  <c r="AC33" i="25"/>
  <c r="AD86" i="19"/>
  <c r="AE86" i="19"/>
  <c r="AG122" i="19"/>
  <c r="AI122" i="19"/>
  <c r="AJ122" i="19"/>
  <c r="AM122" i="19"/>
  <c r="X128" i="19"/>
  <c r="AB128" i="19"/>
  <c r="AG128" i="19"/>
  <c r="AM128" i="19"/>
  <c r="AH19" i="21"/>
  <c r="AN5" i="21"/>
  <c r="AO5" i="21"/>
  <c r="AC5" i="21"/>
  <c r="AL7" i="21"/>
  <c r="AM143" i="19"/>
  <c r="AH143" i="19"/>
  <c r="AE44" i="21"/>
  <c r="AK44" i="21"/>
  <c r="AH39" i="21"/>
  <c r="AI79" i="19"/>
  <c r="AB79" i="19"/>
  <c r="X150" i="19"/>
  <c r="AN14" i="21"/>
  <c r="AF75" i="19"/>
  <c r="AG75" i="19"/>
  <c r="AD75" i="19"/>
  <c r="AL75" i="19"/>
  <c r="AJ174" i="19"/>
  <c r="AE174" i="19"/>
  <c r="AH145" i="19"/>
  <c r="AL32" i="21"/>
  <c r="X32" i="21"/>
  <c r="AK32" i="21"/>
  <c r="AF165" i="19"/>
  <c r="AK165" i="19"/>
  <c r="X165" i="19"/>
  <c r="Z165" i="19"/>
  <c r="Y175" i="19"/>
  <c r="AF175" i="19"/>
  <c r="X175" i="19"/>
  <c r="AH15" i="21"/>
  <c r="AA15" i="21"/>
  <c r="AG15" i="21"/>
  <c r="AM115" i="19"/>
  <c r="AK115" i="19"/>
  <c r="AB109" i="19"/>
  <c r="AH49" i="21"/>
  <c r="W49" i="21"/>
  <c r="AL156" i="19"/>
  <c r="Z156" i="19"/>
  <c r="AH156" i="19"/>
  <c r="AG18" i="21"/>
  <c r="AA18" i="21"/>
  <c r="Y130" i="19"/>
  <c r="AA130" i="19"/>
  <c r="AL130" i="19"/>
  <c r="AJ132" i="19"/>
  <c r="AB20" i="21"/>
  <c r="AO9" i="21"/>
  <c r="Z39" i="25"/>
  <c r="AO39" i="25"/>
  <c r="AI39" i="25"/>
  <c r="AB39" i="25"/>
  <c r="AM86" i="25"/>
  <c r="AC37" i="25"/>
  <c r="AK114" i="25"/>
  <c r="AM114" i="25"/>
  <c r="W114" i="25"/>
  <c r="W36" i="25"/>
  <c r="Y34" i="25"/>
  <c r="AD34" i="25"/>
  <c r="AA101" i="25"/>
  <c r="Z101" i="25"/>
  <c r="Z170" i="25"/>
  <c r="AF170" i="25"/>
  <c r="AG170" i="25"/>
  <c r="W166" i="25"/>
  <c r="AJ166" i="25"/>
  <c r="AH155" i="25"/>
  <c r="AO155" i="25"/>
  <c r="Y91" i="25"/>
  <c r="AO64" i="19"/>
  <c r="AL64" i="19"/>
  <c r="AK64" i="19"/>
  <c r="AJ64" i="19"/>
  <c r="Z64" i="19"/>
  <c r="W6" i="21"/>
  <c r="AB69" i="19"/>
  <c r="W57" i="19"/>
  <c r="Z85" i="19"/>
  <c r="AB85" i="19"/>
  <c r="AA99" i="19"/>
  <c r="W126" i="19"/>
  <c r="AA95" i="25"/>
  <c r="AA173" i="25"/>
  <c r="W173" i="25"/>
  <c r="AJ104" i="26"/>
  <c r="AL74" i="25"/>
  <c r="AD74" i="25"/>
  <c r="AI59" i="26"/>
  <c r="AA130" i="25"/>
  <c r="AN130" i="25"/>
  <c r="AB130" i="25"/>
  <c r="Y82" i="25"/>
  <c r="X62" i="25"/>
  <c r="AL113" i="25"/>
  <c r="AN113" i="25"/>
  <c r="AE79" i="25"/>
  <c r="AM79" i="25"/>
  <c r="AJ2" i="25"/>
  <c r="AL2" i="25"/>
  <c r="X147" i="25"/>
  <c r="AM147" i="25"/>
  <c r="W147" i="25"/>
  <c r="AH71" i="25"/>
  <c r="AF71" i="25"/>
  <c r="AI71" i="25"/>
  <c r="AF116" i="25"/>
  <c r="AL116" i="25"/>
  <c r="AK15" i="25"/>
  <c r="AK42" i="25"/>
  <c r="AE42" i="25"/>
  <c r="AD107" i="25"/>
  <c r="W107" i="25"/>
  <c r="Z119" i="25"/>
  <c r="AD119" i="25"/>
  <c r="Z122" i="25"/>
  <c r="X122" i="25"/>
  <c r="X26" i="25"/>
  <c r="AB26" i="25"/>
  <c r="AO31" i="25"/>
  <c r="AE31" i="25"/>
  <c r="AM164" i="26"/>
  <c r="AJ164" i="26"/>
  <c r="AD41" i="25"/>
  <c r="AE41" i="25"/>
  <c r="X41" i="25"/>
  <c r="AJ41" i="25"/>
  <c r="W110" i="19"/>
  <c r="AO110" i="19"/>
  <c r="Z21" i="21"/>
  <c r="AA21" i="21"/>
  <c r="AO21" i="21"/>
  <c r="AL112" i="19"/>
  <c r="X93" i="19"/>
  <c r="AK93" i="19"/>
  <c r="AL93" i="19"/>
  <c r="Z146" i="19"/>
  <c r="AD142" i="19"/>
  <c r="AE142" i="19"/>
  <c r="AJ142" i="19"/>
  <c r="AO142" i="19"/>
  <c r="AB142" i="19"/>
  <c r="AC100" i="19"/>
  <c r="AE100" i="19"/>
  <c r="Y100" i="19"/>
  <c r="AM50" i="21"/>
  <c r="AL129" i="19"/>
  <c r="AJ129" i="19"/>
  <c r="W129" i="19"/>
  <c r="AB129" i="19"/>
  <c r="Z129" i="19"/>
  <c r="Z66" i="19"/>
  <c r="AF66" i="19"/>
  <c r="AB42" i="21"/>
  <c r="AG42" i="21"/>
  <c r="W42" i="21"/>
  <c r="AC51" i="21"/>
  <c r="AO51" i="21"/>
  <c r="AF29" i="21"/>
  <c r="AH73" i="19"/>
  <c r="AB73" i="19"/>
  <c r="AG73" i="19"/>
  <c r="AI95" i="19"/>
  <c r="AD95" i="19"/>
  <c r="AE95" i="19"/>
  <c r="W11" i="21"/>
  <c r="W102" i="19"/>
  <c r="AM136" i="19"/>
  <c r="AA136" i="19"/>
  <c r="AF119" i="19"/>
  <c r="AK119" i="19"/>
  <c r="AN68" i="26"/>
  <c r="AG64" i="25"/>
  <c r="W64" i="25"/>
  <c r="AM166" i="26"/>
  <c r="AL151" i="26"/>
  <c r="Z151" i="26"/>
  <c r="AE151" i="26"/>
  <c r="AO2" i="26"/>
  <c r="AB2" i="26"/>
  <c r="AM2" i="26"/>
  <c r="AD33" i="26"/>
  <c r="AH33" i="26"/>
  <c r="AD85" i="26"/>
  <c r="AK85" i="26"/>
  <c r="Z158" i="26"/>
  <c r="AC158" i="26"/>
  <c r="AH111" i="26"/>
  <c r="Z111" i="26"/>
  <c r="W168" i="26"/>
  <c r="AM168" i="26"/>
  <c r="AE9" i="22"/>
  <c r="AE7" i="22"/>
  <c r="AE35" i="22"/>
  <c r="AE12" i="22"/>
  <c r="AE3" i="22"/>
  <c r="AE4" i="22"/>
  <c r="AE8" i="22"/>
  <c r="AE34" i="22"/>
  <c r="AE17" i="22"/>
  <c r="AE10" i="22"/>
  <c r="AE21" i="22"/>
  <c r="AE30" i="22"/>
  <c r="AE19" i="22"/>
  <c r="AE20" i="22"/>
  <c r="AE2" i="22"/>
  <c r="AE36" i="22"/>
  <c r="AE6" i="22"/>
  <c r="AE16" i="22"/>
  <c r="AE24" i="22"/>
  <c r="AE15" i="22"/>
  <c r="AE11" i="22"/>
  <c r="AE13" i="22"/>
  <c r="AE27" i="22"/>
  <c r="AE18" i="22"/>
  <c r="AE26" i="22"/>
  <c r="AE5" i="22"/>
  <c r="AE22" i="22"/>
  <c r="AE14" i="22"/>
  <c r="AE31" i="22"/>
  <c r="AE29" i="22"/>
  <c r="AE25" i="22"/>
  <c r="AE23" i="22"/>
  <c r="AE32" i="22"/>
  <c r="AM19" i="22"/>
  <c r="AM5" i="22"/>
  <c r="AM105" i="22"/>
  <c r="AM25" i="22"/>
  <c r="AM20" i="22"/>
  <c r="AM58" i="22"/>
  <c r="AM53" i="22"/>
  <c r="AM6" i="22"/>
  <c r="AM9" i="22"/>
  <c r="AM109" i="22"/>
  <c r="AM75" i="22"/>
  <c r="AM11" i="22"/>
  <c r="AM88" i="22"/>
  <c r="AM15" i="22"/>
  <c r="AM76" i="22"/>
  <c r="AM37" i="22"/>
  <c r="AM115" i="22"/>
  <c r="AM52" i="22"/>
  <c r="AM13" i="22"/>
  <c r="AM97" i="22"/>
  <c r="AM3" i="22"/>
  <c r="AM79" i="22"/>
  <c r="AM7" i="22"/>
  <c r="AM93" i="22"/>
  <c r="AM31" i="22"/>
  <c r="AM121" i="22"/>
  <c r="AM47" i="22"/>
  <c r="AM64" i="22"/>
  <c r="AM28" i="22"/>
  <c r="AM4" i="22"/>
  <c r="AM90" i="22"/>
  <c r="AM38" i="22"/>
  <c r="AM84" i="22"/>
  <c r="AM116" i="22"/>
  <c r="AM2" i="22"/>
  <c r="AM8" i="22"/>
  <c r="AM95" i="22"/>
  <c r="AM18" i="22"/>
  <c r="AM106" i="22"/>
  <c r="AM55" i="22"/>
  <c r="AM63" i="22"/>
  <c r="AM10" i="22"/>
  <c r="AM12" i="22"/>
  <c r="AM56" i="22"/>
  <c r="AM14" i="22"/>
  <c r="AM17" i="22"/>
  <c r="AM16" i="22"/>
  <c r="AM111" i="22"/>
  <c r="AM35" i="22"/>
  <c r="AM117" i="22"/>
  <c r="AB88" i="22"/>
  <c r="AB56" i="22"/>
  <c r="AB10" i="22"/>
  <c r="AB8" i="22"/>
  <c r="AB40" i="22"/>
  <c r="AB58" i="22"/>
  <c r="AB50" i="22"/>
  <c r="AB13" i="22"/>
  <c r="AB51" i="22"/>
  <c r="AB2" i="22"/>
  <c r="AB65" i="22"/>
  <c r="AB4" i="22"/>
  <c r="AB33" i="22"/>
  <c r="AB55" i="22"/>
  <c r="AB9" i="22"/>
  <c r="AB82" i="22"/>
  <c r="AB28" i="22"/>
  <c r="AB37" i="22"/>
  <c r="AB53" i="22"/>
  <c r="AB19" i="22"/>
  <c r="AB81" i="22"/>
  <c r="AB31" i="22"/>
  <c r="AB36" i="22"/>
  <c r="AB5" i="22"/>
  <c r="AB22" i="22"/>
  <c r="AB67" i="22"/>
  <c r="AB3" i="22"/>
  <c r="AB7" i="22"/>
  <c r="AB70" i="22"/>
  <c r="AB6" i="22"/>
  <c r="AB75" i="22"/>
  <c r="AB66" i="22"/>
  <c r="AB79" i="22"/>
  <c r="AB11" i="22"/>
  <c r="AB18" i="22"/>
  <c r="AB74" i="22"/>
  <c r="AB14" i="22"/>
  <c r="AB24" i="22"/>
  <c r="AB68" i="22"/>
  <c r="X8" i="22"/>
  <c r="X9" i="22"/>
  <c r="X15" i="22"/>
  <c r="X14" i="22"/>
  <c r="X18" i="22"/>
  <c r="X6" i="22"/>
  <c r="X16" i="22"/>
  <c r="X4" i="22"/>
  <c r="X17" i="22"/>
  <c r="X2" i="22"/>
  <c r="X20" i="22"/>
  <c r="X10" i="22"/>
  <c r="X12" i="22"/>
  <c r="X11" i="22"/>
  <c r="X3" i="22"/>
  <c r="X7" i="22"/>
  <c r="X13" i="22"/>
  <c r="X5" i="22"/>
  <c r="V179" i="22"/>
  <c r="AK118" i="21"/>
  <c r="AO118" i="21"/>
  <c r="AG118" i="21"/>
  <c r="AE118" i="21"/>
  <c r="AC16" i="19"/>
  <c r="Y164" i="21"/>
  <c r="AE164" i="21"/>
  <c r="AN48" i="19"/>
  <c r="AK48" i="19"/>
  <c r="AB48" i="19"/>
  <c r="AE3" i="19"/>
  <c r="AD3" i="19"/>
  <c r="AN3" i="19"/>
  <c r="AJ177" i="21"/>
  <c r="AB177" i="21"/>
  <c r="AK105" i="21"/>
  <c r="AN105" i="21"/>
  <c r="AO161" i="21"/>
  <c r="AJ161" i="21"/>
  <c r="AB161" i="21"/>
  <c r="Y138" i="21"/>
  <c r="AL138" i="21"/>
  <c r="W138" i="21"/>
  <c r="AC160" i="21"/>
  <c r="AO160" i="21"/>
  <c r="AE160" i="21"/>
  <c r="AK160" i="21"/>
  <c r="Z56" i="21"/>
  <c r="AO56" i="21"/>
  <c r="AE56" i="21"/>
  <c r="X26" i="19"/>
  <c r="Y26" i="19"/>
  <c r="AF26" i="19"/>
  <c r="AD61" i="21"/>
  <c r="AJ61" i="21"/>
  <c r="AG61" i="21"/>
  <c r="AB70" i="21"/>
  <c r="Y70" i="21"/>
  <c r="AH70" i="21"/>
  <c r="AI44" i="19"/>
  <c r="AG44" i="19"/>
  <c r="AM71" i="21"/>
  <c r="AH71" i="21"/>
  <c r="AI71" i="21"/>
  <c r="AJ93" i="21"/>
  <c r="AL93" i="21"/>
  <c r="AJ43" i="19"/>
  <c r="AM76" i="21"/>
  <c r="X76" i="21"/>
  <c r="AB76" i="21"/>
  <c r="AI124" i="65"/>
  <c r="AD115" i="21"/>
  <c r="AB115" i="21"/>
  <c r="AF81" i="21"/>
  <c r="AI81" i="21"/>
  <c r="AL81" i="21"/>
  <c r="X72" i="21"/>
  <c r="AF72" i="21"/>
  <c r="AJ37" i="19"/>
  <c r="Z37" i="19"/>
  <c r="X127" i="21"/>
  <c r="AI127" i="21"/>
  <c r="Y127" i="21"/>
  <c r="AD156" i="25"/>
  <c r="D76" i="22"/>
  <c r="F76" i="22"/>
  <c r="E76" i="22"/>
  <c r="C76" i="22"/>
  <c r="C101" i="22"/>
  <c r="E101" i="22"/>
  <c r="F101" i="22"/>
  <c r="D101" i="22"/>
  <c r="C75" i="22"/>
  <c r="D75" i="22"/>
  <c r="E75" i="22"/>
  <c r="F75" i="22"/>
  <c r="E27" i="22"/>
  <c r="F27" i="22"/>
  <c r="D27" i="22"/>
  <c r="C27" i="22"/>
  <c r="E82" i="22"/>
  <c r="F82" i="22"/>
  <c r="D82" i="22"/>
  <c r="C82" i="22"/>
  <c r="F17" i="22"/>
  <c r="E17" i="22"/>
  <c r="C17" i="22"/>
  <c r="D17" i="22"/>
  <c r="E48" i="22"/>
  <c r="C48" i="22"/>
  <c r="D48" i="22"/>
  <c r="F48" i="22"/>
  <c r="E123" i="22"/>
  <c r="C123" i="22"/>
  <c r="F123" i="22"/>
  <c r="D123" i="22"/>
  <c r="F70" i="22"/>
  <c r="E70" i="22"/>
  <c r="D70" i="22"/>
  <c r="C70" i="22"/>
  <c r="F8" i="22"/>
  <c r="C8" i="22"/>
  <c r="E8" i="22"/>
  <c r="D8" i="22"/>
  <c r="C72" i="22"/>
  <c r="E72" i="22"/>
  <c r="D72" i="22"/>
  <c r="F72" i="22"/>
  <c r="D102" i="22"/>
  <c r="E102" i="22"/>
  <c r="C102" i="22"/>
  <c r="F102" i="22"/>
  <c r="F92" i="22"/>
  <c r="E92" i="22"/>
  <c r="D92" i="22"/>
  <c r="C92" i="22"/>
  <c r="D104" i="22"/>
  <c r="E104" i="22"/>
  <c r="C104" i="22"/>
  <c r="F104" i="22"/>
  <c r="F111" i="22"/>
  <c r="E111" i="22"/>
  <c r="C111" i="22"/>
  <c r="D111" i="22"/>
  <c r="F159" i="22"/>
  <c r="D159" i="22"/>
  <c r="E159" i="22"/>
  <c r="C159" i="22"/>
  <c r="C113" i="22"/>
  <c r="E113" i="22"/>
  <c r="F113" i="22"/>
  <c r="D113" i="22"/>
  <c r="E110" i="22"/>
  <c r="F110" i="22"/>
  <c r="C110" i="22"/>
  <c r="D110" i="22"/>
  <c r="F149" i="22"/>
  <c r="D149" i="22"/>
  <c r="E149" i="22"/>
  <c r="C149" i="22"/>
  <c r="D162" i="22"/>
  <c r="C162" i="22"/>
  <c r="F162" i="22"/>
  <c r="E162" i="22"/>
  <c r="E61" i="22"/>
  <c r="C61" i="22"/>
  <c r="D61" i="22"/>
  <c r="F61" i="22"/>
  <c r="D141" i="22"/>
  <c r="F141" i="22"/>
  <c r="C141" i="22"/>
  <c r="E141" i="22"/>
  <c r="D166" i="22"/>
  <c r="E166" i="22"/>
  <c r="F166" i="22"/>
  <c r="C166" i="22"/>
  <c r="Y131" i="25"/>
  <c r="AH131" i="25"/>
  <c r="AB131" i="25"/>
  <c r="AH32" i="25"/>
  <c r="AJ96" i="25"/>
  <c r="AN22" i="25"/>
  <c r="AC22" i="25"/>
  <c r="AJ64" i="26"/>
  <c r="Y124" i="25"/>
  <c r="AD124" i="25"/>
  <c r="W38" i="25"/>
  <c r="AH16" i="25"/>
  <c r="AC16" i="25"/>
  <c r="AE61" i="26"/>
  <c r="AI10" i="25"/>
  <c r="Z10" i="25"/>
  <c r="X138" i="25"/>
  <c r="AB138" i="25"/>
  <c r="AM153" i="25"/>
  <c r="AK153" i="25"/>
  <c r="AE115" i="25"/>
  <c r="AK115" i="25"/>
  <c r="AN145" i="25"/>
  <c r="Z152" i="25"/>
  <c r="AD161" i="25"/>
  <c r="AE133" i="25"/>
  <c r="AL47" i="25"/>
  <c r="Z144" i="25"/>
  <c r="AG144" i="25"/>
  <c r="AM89" i="19"/>
  <c r="AK122" i="19"/>
  <c r="AA19" i="21"/>
  <c r="AN19" i="21"/>
  <c r="Z19" i="21"/>
  <c r="AD111" i="19"/>
  <c r="Y111" i="19"/>
  <c r="AL111" i="19"/>
  <c r="AL143" i="19"/>
  <c r="AE143" i="19"/>
  <c r="AO44" i="21"/>
  <c r="AD44" i="21"/>
  <c r="X44" i="21"/>
  <c r="W39" i="21"/>
  <c r="AC39" i="21"/>
  <c r="Y39" i="21"/>
  <c r="AH14" i="21"/>
  <c r="AG14" i="21"/>
  <c r="AE41" i="21"/>
  <c r="AJ41" i="21"/>
  <c r="Y174" i="19"/>
  <c r="AA174" i="19"/>
  <c r="AF155" i="19"/>
  <c r="AE155" i="19"/>
  <c r="AE145" i="19"/>
  <c r="X145" i="19"/>
  <c r="AJ145" i="19"/>
  <c r="AA145" i="19"/>
  <c r="AD63" i="19"/>
  <c r="AJ32" i="21"/>
  <c r="Z32" i="21"/>
  <c r="AN32" i="21"/>
  <c r="AD32" i="21"/>
  <c r="AM165" i="19"/>
  <c r="AH165" i="19"/>
  <c r="AA175" i="19"/>
  <c r="AC175" i="19"/>
  <c r="AN171" i="19"/>
  <c r="AC171" i="19"/>
  <c r="AO31" i="21"/>
  <c r="AN31" i="21"/>
  <c r="AE15" i="21"/>
  <c r="AD115" i="19"/>
  <c r="AG115" i="19"/>
  <c r="AM109" i="19"/>
  <c r="Y109" i="19"/>
  <c r="Z49" i="21"/>
  <c r="AN49" i="21"/>
  <c r="AA156" i="19"/>
  <c r="AO156" i="19"/>
  <c r="AM156" i="19"/>
  <c r="AG130" i="19"/>
  <c r="AD130" i="19"/>
  <c r="AN130" i="19"/>
  <c r="X130" i="19"/>
  <c r="AC130" i="19"/>
  <c r="AL9" i="21"/>
  <c r="AA9" i="21"/>
  <c r="AF72" i="25"/>
  <c r="W86" i="25"/>
  <c r="AK86" i="25"/>
  <c r="AM37" i="25"/>
  <c r="AB37" i="25"/>
  <c r="AF3" i="25"/>
  <c r="AG114" i="25"/>
  <c r="X114" i="25"/>
  <c r="Y36" i="25"/>
  <c r="AH36" i="25"/>
  <c r="AC40" i="25"/>
  <c r="AM40" i="25"/>
  <c r="AB94" i="25"/>
  <c r="AM94" i="25"/>
  <c r="AI34" i="25"/>
  <c r="AC34" i="25"/>
  <c r="X101" i="25"/>
  <c r="AI170" i="25"/>
  <c r="AH166" i="25"/>
  <c r="W155" i="25"/>
  <c r="AI155" i="25"/>
  <c r="X125" i="25"/>
  <c r="AF76" i="25"/>
  <c r="W76" i="25"/>
  <c r="X160" i="25"/>
  <c r="AM129" i="25"/>
  <c r="Z134" i="19"/>
  <c r="W134" i="19"/>
  <c r="AH134" i="19"/>
  <c r="AL6" i="21"/>
  <c r="AE162" i="19"/>
  <c r="AC69" i="19"/>
  <c r="AH69" i="19"/>
  <c r="AO57" i="19"/>
  <c r="AD85" i="19"/>
  <c r="AO85" i="19"/>
  <c r="AJ108" i="19"/>
  <c r="AH108" i="19"/>
  <c r="AL95" i="25"/>
  <c r="AH95" i="25"/>
  <c r="AI173" i="25"/>
  <c r="AO88" i="25"/>
  <c r="AL88" i="25"/>
  <c r="W98" i="25"/>
  <c r="AO7" i="25"/>
  <c r="AC63" i="25"/>
  <c r="AH63" i="25"/>
  <c r="AK63" i="25"/>
  <c r="Y29" i="25"/>
  <c r="AN104" i="26"/>
  <c r="AG104" i="26"/>
  <c r="AL134" i="25"/>
  <c r="AI134" i="25"/>
  <c r="AA74" i="25"/>
  <c r="Y59" i="26"/>
  <c r="AG59" i="26"/>
  <c r="W77" i="25"/>
  <c r="AE62" i="25"/>
  <c r="AC79" i="25"/>
  <c r="AD2" i="25"/>
  <c r="Z2" i="25"/>
  <c r="Y121" i="25"/>
  <c r="AA121" i="25"/>
  <c r="AC121" i="25"/>
  <c r="AF26" i="25"/>
  <c r="Z31" i="25"/>
  <c r="Z135" i="25"/>
  <c r="AG135" i="25"/>
  <c r="AN164" i="26"/>
  <c r="AK41" i="25"/>
  <c r="W41" i="25"/>
  <c r="AB41" i="25"/>
  <c r="AD140" i="25"/>
  <c r="AJ140" i="25"/>
  <c r="Y140" i="25"/>
  <c r="AC97" i="25"/>
  <c r="X97" i="25"/>
  <c r="Z97" i="25"/>
  <c r="Y97" i="25"/>
  <c r="W43" i="26"/>
  <c r="AL102" i="25"/>
  <c r="Z163" i="25"/>
  <c r="AF65" i="25"/>
  <c r="AM4" i="25"/>
  <c r="AH56" i="25"/>
  <c r="AO56" i="25"/>
  <c r="AH11" i="25"/>
  <c r="AD151" i="25"/>
  <c r="AK133" i="19"/>
  <c r="AM138" i="19"/>
  <c r="Y138" i="19"/>
  <c r="AG138" i="19"/>
  <c r="AL91" i="19"/>
  <c r="Z91" i="19"/>
  <c r="AI121" i="19"/>
  <c r="AB121" i="19"/>
  <c r="X141" i="19"/>
  <c r="AF36" i="21"/>
  <c r="AA30" i="21"/>
  <c r="W30" i="21"/>
  <c r="AA68" i="19"/>
  <c r="AC135" i="19"/>
  <c r="Z135" i="19"/>
  <c r="AJ135" i="19"/>
  <c r="AM60" i="19"/>
  <c r="AA60" i="19"/>
  <c r="AB97" i="19"/>
  <c r="AC157" i="19"/>
  <c r="AK157" i="19"/>
  <c r="AC110" i="19"/>
  <c r="AB110" i="19"/>
  <c r="AH112" i="19"/>
  <c r="AG112" i="19"/>
  <c r="AH93" i="19"/>
  <c r="AF93" i="19"/>
  <c r="Y93" i="19"/>
  <c r="AF146" i="19"/>
  <c r="AC142" i="19"/>
  <c r="AJ100" i="19"/>
  <c r="AL100" i="19"/>
  <c r="AK100" i="19"/>
  <c r="AO59" i="19"/>
  <c r="AE50" i="21"/>
  <c r="AH16" i="21"/>
  <c r="AA66" i="19"/>
  <c r="AD73" i="19"/>
  <c r="AA95" i="19"/>
  <c r="AA154" i="19"/>
  <c r="AD154" i="19"/>
  <c r="Y107" i="19"/>
  <c r="Y79" i="26"/>
  <c r="AE79" i="26"/>
  <c r="AL79" i="26"/>
  <c r="W79" i="26"/>
  <c r="AA68" i="26"/>
  <c r="AC68" i="26"/>
  <c r="AO68" i="26"/>
  <c r="AK68" i="26"/>
  <c r="AB106" i="26"/>
  <c r="AA106" i="26"/>
  <c r="W106" i="26"/>
  <c r="AE106" i="26"/>
  <c r="Y64" i="25"/>
  <c r="AK64" i="25"/>
  <c r="AL64" i="25"/>
  <c r="AO64" i="25"/>
  <c r="AD146" i="26"/>
  <c r="AO146" i="26"/>
  <c r="X146" i="26"/>
  <c r="AN146" i="26"/>
  <c r="AN24" i="26"/>
  <c r="AL24" i="26"/>
  <c r="AE24" i="26"/>
  <c r="AH24" i="26"/>
  <c r="AA70" i="26"/>
  <c r="AE70" i="26"/>
  <c r="W70" i="26"/>
  <c r="AD70" i="26"/>
  <c r="AD149" i="26"/>
  <c r="AC149" i="26"/>
  <c r="AL149" i="26"/>
  <c r="W149" i="26"/>
  <c r="AH95" i="26"/>
  <c r="AL95" i="26"/>
  <c r="AD95" i="26"/>
  <c r="AG95" i="26"/>
  <c r="AB52" i="26"/>
  <c r="AE52" i="26"/>
  <c r="AN52" i="26"/>
  <c r="AI52" i="26"/>
  <c r="Y166" i="26"/>
  <c r="AB166" i="26"/>
  <c r="AG166" i="26"/>
  <c r="AC166" i="26"/>
  <c r="AC151" i="26"/>
  <c r="AK151" i="26"/>
  <c r="W151" i="26"/>
  <c r="AA151" i="26"/>
  <c r="X2" i="26"/>
  <c r="AG2" i="26"/>
  <c r="AF2" i="26"/>
  <c r="AL2" i="26"/>
  <c r="AI99" i="26"/>
  <c r="AA99" i="26"/>
  <c r="AN99" i="26"/>
  <c r="W99" i="26"/>
  <c r="AE12" i="26"/>
  <c r="AF12" i="26"/>
  <c r="W12" i="26"/>
  <c r="AO12" i="26"/>
  <c r="AN7" i="26"/>
  <c r="AG7" i="26"/>
  <c r="AK7" i="26"/>
  <c r="AO7" i="26"/>
  <c r="AE116" i="26"/>
  <c r="AG116" i="26"/>
  <c r="AO116" i="26"/>
  <c r="AH116" i="26"/>
  <c r="AH21" i="26"/>
  <c r="AK21" i="26"/>
  <c r="AA21" i="26"/>
  <c r="AE21" i="26"/>
  <c r="Z33" i="26"/>
  <c r="Y33" i="26"/>
  <c r="W33" i="26"/>
  <c r="AA33" i="26"/>
  <c r="AD67" i="25"/>
  <c r="AC67" i="25"/>
  <c r="AO67" i="25"/>
  <c r="AB67" i="25"/>
  <c r="Z85" i="26"/>
  <c r="Y85" i="26"/>
  <c r="AH85" i="26"/>
  <c r="AG85" i="26"/>
  <c r="AJ43" i="25"/>
  <c r="X43" i="25"/>
  <c r="AL43" i="25"/>
  <c r="AI43" i="25"/>
  <c r="AH110" i="26"/>
  <c r="AF110" i="26"/>
  <c r="AA110" i="26"/>
  <c r="X110" i="26"/>
  <c r="AM115" i="26"/>
  <c r="Y115" i="26"/>
  <c r="AG115" i="26"/>
  <c r="AF115" i="26"/>
  <c r="Y8" i="26"/>
  <c r="AD8" i="26"/>
  <c r="AO8" i="26"/>
  <c r="AI8" i="26"/>
  <c r="Y20" i="26"/>
  <c r="X20" i="26"/>
  <c r="AO20" i="26"/>
  <c r="AC20" i="26"/>
  <c r="Z161" i="26"/>
  <c r="AD161" i="26"/>
  <c r="AH161" i="26"/>
  <c r="AM161" i="26"/>
  <c r="AA158" i="26"/>
  <c r="AL158" i="26"/>
  <c r="W158" i="26"/>
  <c r="AD158" i="26"/>
  <c r="AG111" i="26"/>
  <c r="AA111" i="26"/>
  <c r="AO111" i="26"/>
  <c r="AM111" i="26"/>
  <c r="AN152" i="26"/>
  <c r="X152" i="26"/>
  <c r="AI152" i="26"/>
  <c r="AJ152" i="26"/>
  <c r="AN168" i="26"/>
  <c r="AI168" i="26"/>
  <c r="AA168" i="26"/>
  <c r="AF168" i="26"/>
  <c r="AM93" i="26"/>
  <c r="AD93" i="26"/>
  <c r="AE93" i="26"/>
  <c r="AK93" i="26"/>
  <c r="AJ3" i="22"/>
  <c r="AJ4" i="22"/>
  <c r="AJ2" i="22"/>
  <c r="AI5" i="22"/>
  <c r="AI42" i="22"/>
  <c r="AI49" i="22"/>
  <c r="AI9" i="22"/>
  <c r="AI3" i="22"/>
  <c r="AI55" i="22"/>
  <c r="AI19" i="22"/>
  <c r="AI46" i="22"/>
  <c r="AI30" i="22"/>
  <c r="AI8" i="22"/>
  <c r="AI41" i="22"/>
  <c r="AI52" i="22"/>
  <c r="AI61" i="22"/>
  <c r="AI57" i="22"/>
  <c r="AI6" i="22"/>
  <c r="AI62" i="22"/>
  <c r="AI58" i="22"/>
  <c r="AI22" i="22"/>
  <c r="AI11" i="22"/>
  <c r="AI2" i="22"/>
  <c r="AI36" i="22"/>
  <c r="AI18" i="22"/>
  <c r="AI24" i="22"/>
  <c r="AI7" i="22"/>
  <c r="AI4" i="22"/>
  <c r="AI34" i="22"/>
  <c r="AI15" i="22"/>
  <c r="AI44" i="22"/>
  <c r="AI37" i="22"/>
  <c r="AI31" i="22"/>
  <c r="AI26" i="22"/>
  <c r="AI14" i="22"/>
  <c r="AI10" i="22"/>
  <c r="AI17" i="22"/>
  <c r="AD31" i="22"/>
  <c r="AD14" i="22"/>
  <c r="AD137" i="22"/>
  <c r="AD88" i="22"/>
  <c r="AD17" i="22"/>
  <c r="AD12" i="22"/>
  <c r="AD5" i="22"/>
  <c r="AD68" i="22"/>
  <c r="AD6" i="22"/>
  <c r="AD10" i="22"/>
  <c r="AD100" i="22"/>
  <c r="AD9" i="22"/>
  <c r="AD139" i="22"/>
  <c r="AD47" i="22"/>
  <c r="AD122" i="22"/>
  <c r="AD46" i="22"/>
  <c r="AD20" i="22"/>
  <c r="AD18" i="22"/>
  <c r="AD16" i="22"/>
  <c r="AD15" i="22"/>
  <c r="AD4" i="22"/>
  <c r="AD3" i="22"/>
  <c r="AD67" i="22"/>
  <c r="AD25" i="22"/>
  <c r="AD95" i="22"/>
  <c r="AD103" i="22"/>
  <c r="AD13" i="22"/>
  <c r="AD102" i="22"/>
  <c r="AD37" i="22"/>
  <c r="AD11" i="22"/>
  <c r="AD91" i="22"/>
  <c r="AD19" i="22"/>
  <c r="AD61" i="22"/>
  <c r="AD2" i="22"/>
  <c r="AD27" i="22"/>
  <c r="AD30" i="22"/>
  <c r="AD8" i="22"/>
  <c r="AD142" i="22"/>
  <c r="AD148" i="22"/>
  <c r="AD21" i="22"/>
  <c r="AD138" i="22"/>
  <c r="AD34" i="22"/>
  <c r="AD7" i="22"/>
  <c r="AD144" i="22"/>
  <c r="AD35" i="22"/>
  <c r="AD84" i="22"/>
  <c r="W2" i="22"/>
  <c r="W3" i="22"/>
  <c r="W4" i="22"/>
  <c r="W8" i="22"/>
  <c r="W7" i="22"/>
  <c r="Y8" i="22"/>
  <c r="Y7" i="22"/>
  <c r="Y10" i="22"/>
  <c r="Y51" i="22"/>
  <c r="Y35" i="22"/>
  <c r="Y105" i="22"/>
  <c r="Y80" i="22"/>
  <c r="Y73" i="22"/>
  <c r="Y88" i="22"/>
  <c r="Y63" i="22"/>
  <c r="Y3" i="22"/>
  <c r="Y9" i="22"/>
  <c r="Y48" i="22"/>
  <c r="Y57" i="22"/>
  <c r="Y97" i="22"/>
  <c r="Y28" i="22"/>
  <c r="Y107" i="22"/>
  <c r="Y31" i="22"/>
  <c r="Y83" i="22"/>
  <c r="Y12" i="22"/>
  <c r="Y100" i="22"/>
  <c r="Y91" i="22"/>
  <c r="Y30" i="22"/>
  <c r="Y19" i="22"/>
  <c r="Y74" i="22"/>
  <c r="Y2" i="22"/>
  <c r="Y33" i="22"/>
  <c r="Y53" i="22"/>
  <c r="Y85" i="22"/>
  <c r="Y44" i="22"/>
  <c r="Y50" i="22"/>
  <c r="Y23" i="22"/>
  <c r="Y67" i="22"/>
  <c r="Y52" i="22"/>
  <c r="Y87" i="22"/>
  <c r="Y84" i="22"/>
  <c r="Y78" i="22"/>
  <c r="Y102" i="22"/>
  <c r="Y56" i="22"/>
  <c r="Y36" i="22"/>
  <c r="Y4" i="22"/>
  <c r="Y75" i="22"/>
  <c r="Y40" i="22"/>
  <c r="Y18" i="22"/>
  <c r="Y101" i="22"/>
  <c r="Y81" i="22"/>
  <c r="Y25" i="22"/>
  <c r="Y66" i="22"/>
  <c r="Y11" i="22"/>
  <c r="Y62" i="22"/>
  <c r="AP100" i="22"/>
  <c r="AP91" i="22"/>
  <c r="AP31" i="22"/>
  <c r="AP10" i="22"/>
  <c r="AP128" i="22"/>
  <c r="AP40" i="22"/>
  <c r="AP32" i="22"/>
  <c r="AP19" i="22"/>
  <c r="AP14" i="22"/>
  <c r="AP119" i="22"/>
  <c r="AP39" i="22"/>
  <c r="AP152" i="22"/>
  <c r="AP5" i="22"/>
  <c r="AP78" i="22"/>
  <c r="AP56" i="22"/>
  <c r="AP160" i="22"/>
  <c r="AP63" i="22"/>
  <c r="AP81" i="22"/>
  <c r="AP13" i="22"/>
  <c r="AP55" i="22"/>
  <c r="AP58" i="22"/>
  <c r="AP154" i="22"/>
  <c r="AP133" i="22"/>
  <c r="AP9" i="22"/>
  <c r="AP61" i="22"/>
  <c r="AP102" i="22"/>
  <c r="AP70" i="22"/>
  <c r="AP6" i="22"/>
  <c r="AP122" i="22"/>
  <c r="AP113" i="22"/>
  <c r="AP49" i="22"/>
  <c r="AP96" i="22"/>
  <c r="AP126" i="22"/>
  <c r="AP79" i="22"/>
  <c r="AP136" i="22"/>
  <c r="AP3" i="22"/>
  <c r="AP85" i="22"/>
  <c r="AP125" i="22"/>
  <c r="AP50" i="22"/>
  <c r="AP42" i="22"/>
  <c r="AP77" i="22"/>
  <c r="AP140" i="22"/>
  <c r="AP114" i="22"/>
  <c r="AP94" i="22"/>
  <c r="AP2" i="22"/>
  <c r="AP68" i="22"/>
  <c r="AP167" i="22"/>
  <c r="AP132" i="22"/>
  <c r="AP112" i="22"/>
  <c r="AP166" i="22"/>
  <c r="AP80" i="22"/>
  <c r="AP43" i="22"/>
  <c r="AP116" i="22"/>
  <c r="AP65" i="22"/>
  <c r="AP120" i="22"/>
  <c r="AP169" i="22"/>
  <c r="AP89" i="22"/>
  <c r="AP64" i="22"/>
  <c r="AP41" i="22"/>
  <c r="AP175" i="22"/>
  <c r="AP168" i="22"/>
  <c r="AP174" i="22"/>
  <c r="AP83" i="22"/>
  <c r="AP82" i="22"/>
  <c r="AP90" i="22"/>
  <c r="AP46" i="22"/>
  <c r="AP67" i="22"/>
  <c r="AP173" i="22"/>
  <c r="AP164" i="22"/>
  <c r="AP86" i="22"/>
  <c r="AP105" i="22"/>
  <c r="AP17" i="22"/>
  <c r="AP25" i="22"/>
  <c r="AP131" i="22"/>
  <c r="AP84" i="22"/>
  <c r="AP21" i="22"/>
  <c r="AP18" i="22"/>
  <c r="AP92" i="22"/>
  <c r="AP45" i="22"/>
  <c r="AP161" i="22"/>
  <c r="AP117" i="22"/>
  <c r="AP71" i="22"/>
  <c r="AP109" i="22"/>
  <c r="AP149" i="22"/>
  <c r="AP47" i="22"/>
  <c r="AP150" i="22"/>
  <c r="AP11" i="22"/>
  <c r="AP137" i="22"/>
  <c r="AP34" i="22"/>
  <c r="AP37" i="22"/>
  <c r="AP23" i="22"/>
  <c r="AP99" i="22"/>
  <c r="AP155" i="22"/>
  <c r="AP147" i="22"/>
  <c r="AP139" i="22"/>
  <c r="AP36" i="22"/>
  <c r="AP163" i="22"/>
  <c r="AP142" i="22"/>
  <c r="AP148" i="22"/>
  <c r="AP176" i="22"/>
  <c r="AP106" i="22"/>
  <c r="AP104" i="22"/>
  <c r="AP93" i="22"/>
  <c r="AP97" i="22"/>
  <c r="AP144" i="22"/>
  <c r="AP121" i="22"/>
  <c r="AP44" i="22"/>
  <c r="AP7" i="22"/>
  <c r="AP57" i="22"/>
  <c r="AP118" i="22"/>
  <c r="AP162" i="22"/>
  <c r="AP115" i="22"/>
  <c r="AP87" i="22"/>
  <c r="AP4" i="22"/>
  <c r="AP73" i="22"/>
  <c r="AP62" i="22"/>
  <c r="AP123" i="22"/>
  <c r="AP134" i="22"/>
  <c r="AP51" i="22"/>
  <c r="AP60" i="22"/>
  <c r="AP26" i="22"/>
  <c r="AP146" i="22"/>
  <c r="AP172" i="22"/>
  <c r="AP170" i="22"/>
  <c r="AP158" i="22"/>
  <c r="AP30" i="22"/>
  <c r="AP20" i="22"/>
  <c r="AP72" i="22"/>
  <c r="AP8" i="22"/>
  <c r="AP127" i="22"/>
  <c r="AP141" i="22"/>
  <c r="AP59" i="22"/>
  <c r="AP165" i="22"/>
  <c r="AP138" i="22"/>
  <c r="AP103" i="22"/>
  <c r="AP69" i="22"/>
  <c r="AP111" i="22"/>
  <c r="AP88" i="22"/>
  <c r="AP101" i="22"/>
  <c r="AP15" i="22"/>
  <c r="AP74" i="22"/>
  <c r="AP76" i="22"/>
  <c r="AP53" i="22"/>
  <c r="AP52" i="22"/>
  <c r="AP157" i="22"/>
  <c r="AP145" i="22"/>
  <c r="AP29" i="22"/>
  <c r="AP38" i="22"/>
  <c r="AP98" i="22"/>
  <c r="AP24" i="22"/>
  <c r="AP156" i="22"/>
  <c r="AP107" i="22"/>
  <c r="AP12" i="22"/>
  <c r="AP48" i="22"/>
  <c r="AP54" i="22"/>
  <c r="AP153" i="22"/>
  <c r="AP35" i="22"/>
  <c r="AP130" i="22"/>
  <c r="AP124" i="22"/>
  <c r="AP95" i="22"/>
  <c r="AP143" i="22"/>
  <c r="AP16" i="22"/>
  <c r="AP75" i="22"/>
  <c r="AP135" i="22"/>
  <c r="AP33" i="22"/>
  <c r="AP110" i="22"/>
  <c r="AP27" i="22"/>
  <c r="AP28" i="22"/>
  <c r="AP66" i="22"/>
  <c r="AP108" i="22"/>
  <c r="AP159" i="22"/>
  <c r="AP129" i="22"/>
  <c r="AP177" i="22"/>
  <c r="AP22" i="22"/>
  <c r="AP171" i="22"/>
  <c r="AP151" i="22"/>
  <c r="AO87" i="65"/>
  <c r="Z87" i="65"/>
  <c r="AM87" i="65"/>
  <c r="AG87" i="65"/>
  <c r="Y118" i="21"/>
  <c r="AL118" i="21"/>
  <c r="W118" i="21"/>
  <c r="AB118" i="21"/>
  <c r="AH83" i="21"/>
  <c r="Y83" i="21"/>
  <c r="AL117" i="21"/>
  <c r="Z117" i="21"/>
  <c r="Y117" i="21"/>
  <c r="W117" i="21"/>
  <c r="AF132" i="21"/>
  <c r="AG132" i="21"/>
  <c r="AB132" i="21"/>
  <c r="AL132" i="21"/>
  <c r="AN113" i="21"/>
  <c r="Y113" i="21"/>
  <c r="AG113" i="21"/>
  <c r="AH113" i="21"/>
  <c r="AB151" i="21"/>
  <c r="AN151" i="21"/>
  <c r="AD16" i="19"/>
  <c r="Z16" i="19"/>
  <c r="W16" i="19"/>
  <c r="AI16" i="19"/>
  <c r="AA164" i="21"/>
  <c r="AL164" i="21"/>
  <c r="AG164" i="21"/>
  <c r="X164" i="21"/>
  <c r="AM142" i="21"/>
  <c r="AI142" i="21"/>
  <c r="AC142" i="21"/>
  <c r="AH142" i="21"/>
  <c r="AC124" i="21"/>
  <c r="Y124" i="21"/>
  <c r="AG124" i="21"/>
  <c r="AF124" i="21"/>
  <c r="AJ52" i="19"/>
  <c r="AN52" i="19"/>
  <c r="X52" i="19"/>
  <c r="Z52" i="19"/>
  <c r="Z65" i="21"/>
  <c r="Y65" i="21"/>
  <c r="AF65" i="21"/>
  <c r="AG65" i="21"/>
  <c r="AJ48" i="19"/>
  <c r="AH48" i="19"/>
  <c r="Z48" i="19"/>
  <c r="AD48" i="19"/>
  <c r="AN88" i="21"/>
  <c r="AM88" i="21"/>
  <c r="AI88" i="21"/>
  <c r="W88" i="21"/>
  <c r="AE131" i="21"/>
  <c r="AH131" i="21"/>
  <c r="AO131" i="21"/>
  <c r="AL131" i="21"/>
  <c r="AH3" i="19"/>
  <c r="AB3" i="19"/>
  <c r="Y3" i="19"/>
  <c r="AJ3" i="19"/>
  <c r="AM42" i="19"/>
  <c r="AK42" i="19"/>
  <c r="AH42" i="19"/>
  <c r="AL42" i="19"/>
  <c r="AB135" i="21"/>
  <c r="AF135" i="21"/>
  <c r="AD177" i="21"/>
  <c r="AH177" i="21"/>
  <c r="AK177" i="21"/>
  <c r="AO177" i="21"/>
  <c r="AN35" i="19"/>
  <c r="AK35" i="19"/>
  <c r="W35" i="19"/>
  <c r="Z35" i="19"/>
  <c r="AI4" i="19"/>
  <c r="AD4" i="19"/>
  <c r="X4" i="19"/>
  <c r="AG4" i="19"/>
  <c r="AK27" i="19"/>
  <c r="AD27" i="19"/>
  <c r="AI27" i="19"/>
  <c r="AF105" i="21"/>
  <c r="AB105" i="21"/>
  <c r="AL105" i="21"/>
  <c r="AH105" i="21"/>
  <c r="AH161" i="21"/>
  <c r="AE161" i="21"/>
  <c r="AD161" i="21"/>
  <c r="AL161" i="21"/>
  <c r="AJ129" i="21"/>
  <c r="AB129" i="21"/>
  <c r="AM129" i="21"/>
  <c r="AG129" i="21"/>
  <c r="AD47" i="19"/>
  <c r="AF47" i="19"/>
  <c r="Y47" i="19"/>
  <c r="X47" i="19"/>
  <c r="Z138" i="21"/>
  <c r="AJ138" i="21"/>
  <c r="AM138" i="21"/>
  <c r="AB138" i="21"/>
  <c r="AD54" i="21"/>
  <c r="AG54" i="21"/>
  <c r="AE54" i="21"/>
  <c r="AL54" i="21"/>
  <c r="AG160" i="21"/>
  <c r="AI160" i="21"/>
  <c r="W160" i="21"/>
  <c r="Y160" i="21"/>
  <c r="AH22" i="19"/>
  <c r="AB22" i="19"/>
  <c r="AE22" i="19"/>
  <c r="AA22" i="19"/>
  <c r="AB108" i="21"/>
  <c r="AF108" i="21"/>
  <c r="W163" i="21"/>
  <c r="AJ163" i="21"/>
  <c r="AK163" i="21"/>
  <c r="AL163" i="21"/>
  <c r="AB80" i="21"/>
  <c r="W80" i="21"/>
  <c r="AM80" i="21"/>
  <c r="AJ80" i="21"/>
  <c r="AK5" i="19"/>
  <c r="AH5" i="19"/>
  <c r="AE5" i="19"/>
  <c r="Z5" i="19"/>
  <c r="AL78" i="21"/>
  <c r="AO78" i="21"/>
  <c r="W78" i="21"/>
  <c r="AN78" i="21"/>
  <c r="AK56" i="21"/>
  <c r="AM56" i="21"/>
  <c r="AA56" i="21"/>
  <c r="W56" i="21"/>
  <c r="AG109" i="21"/>
  <c r="AE109" i="21"/>
  <c r="AL109" i="21"/>
  <c r="AH109" i="21"/>
  <c r="AI26" i="19"/>
  <c r="AL26" i="19"/>
  <c r="AO26" i="19"/>
  <c r="AE26" i="19"/>
  <c r="X143" i="21"/>
  <c r="AG143" i="21"/>
  <c r="AK143" i="21"/>
  <c r="AD143" i="21"/>
  <c r="AO91" i="21"/>
  <c r="AD91" i="21"/>
  <c r="W91" i="21"/>
  <c r="AK91" i="21"/>
  <c r="AC61" i="21"/>
  <c r="AH61" i="21"/>
  <c r="AE61" i="21"/>
  <c r="AO61" i="21"/>
  <c r="AC70" i="21"/>
  <c r="AA70" i="21"/>
  <c r="Z70" i="21"/>
  <c r="AE70" i="21"/>
  <c r="AM44" i="19"/>
  <c r="AH44" i="19"/>
  <c r="AB44" i="19"/>
  <c r="W44" i="19"/>
  <c r="Z71" i="21"/>
  <c r="W71" i="21"/>
  <c r="AA71" i="21"/>
  <c r="AK71" i="21"/>
  <c r="AE93" i="21"/>
  <c r="AC93" i="21"/>
  <c r="Y93" i="21"/>
  <c r="Z93" i="21"/>
  <c r="AC154" i="21"/>
  <c r="AM154" i="21"/>
  <c r="AO154" i="21"/>
  <c r="Y154" i="21"/>
  <c r="Z60" i="21"/>
  <c r="AM60" i="21"/>
  <c r="AE60" i="21"/>
  <c r="AL60" i="21"/>
  <c r="AE2" i="19"/>
  <c r="AI2" i="19"/>
  <c r="AM2" i="19"/>
  <c r="AL2" i="19"/>
  <c r="AM43" i="19"/>
  <c r="AK43" i="19"/>
  <c r="AI43" i="19"/>
  <c r="Y43" i="19"/>
  <c r="AA140" i="21"/>
  <c r="AI140" i="21"/>
  <c r="AE140" i="21"/>
  <c r="Z140" i="21"/>
  <c r="AO76" i="21"/>
  <c r="Y76" i="21"/>
  <c r="W76" i="21"/>
  <c r="AE76" i="21"/>
  <c r="Z126" i="21"/>
  <c r="W126" i="21"/>
  <c r="AN126" i="21"/>
  <c r="AJ126" i="21"/>
  <c r="AM71" i="65"/>
  <c r="AJ71" i="65"/>
  <c r="AI71" i="65"/>
  <c r="AI170" i="22" s="1"/>
  <c r="AL71" i="65"/>
  <c r="AE65" i="65"/>
  <c r="AD65" i="65"/>
  <c r="AA65" i="65"/>
  <c r="AC65" i="65"/>
  <c r="AO147" i="65"/>
  <c r="AC147" i="65"/>
  <c r="X147" i="65"/>
  <c r="AN147" i="65"/>
  <c r="AB20" i="65"/>
  <c r="AJ20" i="65"/>
  <c r="Z20" i="65"/>
  <c r="Z154" i="22" s="1"/>
  <c r="AD20" i="65"/>
  <c r="AD29" i="22" s="1"/>
  <c r="AO76" i="65"/>
  <c r="AH76" i="65"/>
  <c r="AN76" i="65"/>
  <c r="AJ76" i="65"/>
  <c r="X155" i="65"/>
  <c r="AJ155" i="65"/>
  <c r="AI155" i="65"/>
  <c r="AK155" i="65"/>
  <c r="AG47" i="65"/>
  <c r="W47" i="65"/>
  <c r="AJ47" i="65"/>
  <c r="Y47" i="65"/>
  <c r="AF91" i="65"/>
  <c r="AO91" i="65"/>
  <c r="AH91" i="65"/>
  <c r="AA91" i="65"/>
  <c r="Y74" i="65"/>
  <c r="X74" i="65"/>
  <c r="AC74" i="65"/>
  <c r="AC108" i="22" s="1"/>
  <c r="AH74" i="65"/>
  <c r="X124" i="65"/>
  <c r="AG124" i="65"/>
  <c r="AC124" i="65"/>
  <c r="AB124" i="65"/>
  <c r="AN115" i="21"/>
  <c r="AI115" i="21"/>
  <c r="AO115" i="21"/>
  <c r="AA115" i="21"/>
  <c r="Z139" i="21"/>
  <c r="AF139" i="21"/>
  <c r="AK139" i="21"/>
  <c r="AN139" i="21"/>
  <c r="X81" i="21"/>
  <c r="AG81" i="21"/>
  <c r="AO81" i="21"/>
  <c r="AK81" i="21"/>
  <c r="AB133" i="21"/>
  <c r="X133" i="21"/>
  <c r="AM133" i="21"/>
  <c r="AI133" i="21"/>
  <c r="W30" i="19"/>
  <c r="AM30" i="19"/>
  <c r="AL30" i="19"/>
  <c r="X30" i="19"/>
  <c r="AO99" i="21"/>
  <c r="AD99" i="21"/>
  <c r="AK99" i="21"/>
  <c r="AA99" i="21"/>
  <c r="AL72" i="21"/>
  <c r="W72" i="21"/>
  <c r="Z72" i="21"/>
  <c r="AD72" i="21"/>
  <c r="AO79" i="21"/>
  <c r="AM79" i="21"/>
  <c r="AI79" i="21"/>
  <c r="X79" i="21"/>
  <c r="AA37" i="19"/>
  <c r="AB37" i="19"/>
  <c r="X37" i="19"/>
  <c r="W37" i="19"/>
  <c r="AA175" i="21"/>
  <c r="AI175" i="21"/>
  <c r="AN175" i="21"/>
  <c r="AF175" i="21"/>
  <c r="W127" i="21"/>
  <c r="AC127" i="21"/>
  <c r="AO127" i="21"/>
  <c r="Z127" i="21"/>
  <c r="AG7" i="19"/>
  <c r="AD7" i="19"/>
  <c r="AB7" i="19"/>
  <c r="Y7" i="19"/>
  <c r="Y123" i="21"/>
  <c r="AH123" i="21"/>
  <c r="W6" i="26"/>
  <c r="X6" i="26"/>
  <c r="Y6" i="26"/>
  <c r="AN6" i="26"/>
  <c r="AM86" i="26"/>
  <c r="AG86" i="26"/>
  <c r="AB86" i="26"/>
  <c r="AL86" i="26"/>
  <c r="AI23" i="26"/>
  <c r="AL23" i="26"/>
  <c r="AH23" i="26"/>
  <c r="AD23" i="26"/>
  <c r="AA140" i="26"/>
  <c r="AC140" i="26"/>
  <c r="Y140" i="26"/>
  <c r="Z140" i="26"/>
  <c r="Z80" i="25"/>
  <c r="AH80" i="25"/>
  <c r="W80" i="25"/>
  <c r="AE80" i="25"/>
  <c r="AD123" i="26"/>
  <c r="AF123" i="26"/>
  <c r="AJ123" i="26"/>
  <c r="AC123" i="26"/>
  <c r="AA109" i="26"/>
  <c r="AK109" i="26"/>
  <c r="AD109" i="26"/>
  <c r="Z109" i="26"/>
  <c r="Y77" i="26"/>
  <c r="AK77" i="26"/>
  <c r="X77" i="26"/>
  <c r="AN77" i="26"/>
  <c r="W143" i="26"/>
  <c r="Z143" i="26"/>
  <c r="AA143" i="26"/>
  <c r="Y143" i="26"/>
  <c r="AJ17" i="26"/>
  <c r="AG17" i="26"/>
  <c r="AI17" i="26"/>
  <c r="AO17" i="26"/>
  <c r="Z41" i="26"/>
  <c r="AO41" i="26"/>
  <c r="AH41" i="26"/>
  <c r="AK41" i="26"/>
  <c r="AM177" i="26"/>
  <c r="Y177" i="26"/>
  <c r="AF177" i="26"/>
  <c r="AA177" i="26"/>
  <c r="X58" i="26"/>
  <c r="AB58" i="26"/>
  <c r="AG58" i="26"/>
  <c r="AF58" i="26"/>
  <c r="AC124" i="26"/>
  <c r="AA124" i="26"/>
  <c r="AO124" i="26"/>
  <c r="Z124" i="26"/>
  <c r="AM61" i="25"/>
  <c r="AO61" i="25"/>
  <c r="AE61" i="25"/>
  <c r="AA61" i="25"/>
  <c r="AG175" i="26"/>
  <c r="AF175" i="26"/>
  <c r="AD175" i="26"/>
  <c r="Z175" i="26"/>
  <c r="AE37" i="26"/>
  <c r="AO37" i="26"/>
  <c r="AN37" i="26"/>
  <c r="AA37" i="26"/>
  <c r="X92" i="26"/>
  <c r="AD92" i="26"/>
  <c r="AE92" i="26"/>
  <c r="Z92" i="26"/>
  <c r="AL88" i="26"/>
  <c r="AM88" i="26"/>
  <c r="Z88" i="26"/>
  <c r="X88" i="26"/>
  <c r="AD120" i="26"/>
  <c r="AB120" i="26"/>
  <c r="AL120" i="26"/>
  <c r="AN120" i="26"/>
  <c r="AN50" i="25"/>
  <c r="X50" i="25"/>
  <c r="AG50" i="25"/>
  <c r="AL50" i="25"/>
  <c r="AB71" i="26"/>
  <c r="AO71" i="26"/>
  <c r="AI71" i="26"/>
  <c r="AF71" i="26"/>
  <c r="Z15" i="26"/>
  <c r="AK15" i="26"/>
  <c r="AH15" i="26"/>
  <c r="AE15" i="26"/>
  <c r="AI121" i="26"/>
  <c r="AM121" i="26"/>
  <c r="Z121" i="26"/>
  <c r="AL121" i="26"/>
  <c r="AC30" i="26"/>
  <c r="AL30" i="26"/>
  <c r="AH30" i="26"/>
  <c r="AO30" i="26"/>
  <c r="AM130" i="26"/>
  <c r="AG130" i="26"/>
  <c r="AC130" i="26"/>
  <c r="AI130" i="26"/>
  <c r="AE126" i="26"/>
  <c r="AH126" i="26"/>
  <c r="AG126" i="26"/>
  <c r="W126" i="26"/>
  <c r="AC96" i="26"/>
  <c r="AG96" i="26"/>
  <c r="AB96" i="26"/>
  <c r="AK96" i="26"/>
  <c r="AK83" i="25"/>
  <c r="AH83" i="25"/>
  <c r="AN83" i="25"/>
  <c r="AM83" i="25"/>
  <c r="AG156" i="25"/>
  <c r="AB156" i="25"/>
  <c r="AM156" i="25"/>
  <c r="Z156" i="25"/>
  <c r="AB136" i="26"/>
  <c r="W136" i="26"/>
  <c r="AF136" i="26"/>
  <c r="AG136" i="26"/>
  <c r="AF162" i="26"/>
  <c r="AO162" i="26"/>
  <c r="AC162" i="26"/>
  <c r="AE162" i="26"/>
  <c r="W47" i="26"/>
  <c r="AB47" i="26"/>
  <c r="AK47" i="26"/>
  <c r="AG47" i="26"/>
  <c r="AN102" i="26"/>
  <c r="AJ102" i="26"/>
  <c r="AG102" i="26"/>
  <c r="AB102" i="26"/>
  <c r="W56" i="26"/>
  <c r="AC56" i="26"/>
  <c r="AO56" i="26"/>
  <c r="AB56" i="26"/>
  <c r="AC169" i="21"/>
  <c r="Z169" i="21"/>
  <c r="W169" i="21"/>
  <c r="AJ169" i="21"/>
  <c r="AH39" i="19"/>
  <c r="Z39" i="19"/>
  <c r="W39" i="19"/>
  <c r="X39" i="19"/>
  <c r="AE146" i="21"/>
  <c r="AJ146" i="21"/>
  <c r="AM146" i="21"/>
  <c r="AL146" i="21"/>
  <c r="AA75" i="21"/>
  <c r="AK75" i="21"/>
  <c r="AG75" i="21"/>
  <c r="AN168" i="21"/>
  <c r="AM168" i="21"/>
  <c r="AA168" i="21"/>
  <c r="AG168" i="21"/>
  <c r="AE94" i="21"/>
  <c r="Z94" i="21"/>
  <c r="AO94" i="21"/>
  <c r="AB94" i="21"/>
  <c r="X89" i="21"/>
  <c r="AO89" i="21"/>
  <c r="Y89" i="21"/>
  <c r="AD89" i="21"/>
  <c r="AN107" i="21"/>
  <c r="AO107" i="21"/>
  <c r="AJ107" i="21"/>
  <c r="AH107" i="21"/>
  <c r="Y33" i="19"/>
  <c r="AM33" i="19"/>
  <c r="AD33" i="19"/>
  <c r="AG33" i="19"/>
  <c r="Z165" i="21"/>
  <c r="AF165" i="21"/>
  <c r="W24" i="19"/>
  <c r="AH24" i="19"/>
  <c r="AB24" i="19"/>
  <c r="AM24" i="19"/>
  <c r="AH6" i="19"/>
  <c r="AG6" i="19"/>
  <c r="X6" i="19"/>
  <c r="AO6" i="19"/>
  <c r="AG137" i="21"/>
  <c r="Y137" i="21"/>
  <c r="AF137" i="21"/>
  <c r="AJ137" i="21"/>
  <c r="AN174" i="21"/>
  <c r="AC174" i="21"/>
  <c r="AM174" i="21"/>
  <c r="AB174" i="21"/>
  <c r="E145" i="22"/>
  <c r="D145" i="22"/>
  <c r="F145" i="22"/>
  <c r="C145" i="22"/>
  <c r="F69" i="22"/>
  <c r="D69" i="22"/>
  <c r="C69" i="22"/>
  <c r="E69" i="22"/>
  <c r="F135" i="22"/>
  <c r="C135" i="22"/>
  <c r="E135" i="22"/>
  <c r="D135" i="22"/>
  <c r="F31" i="22"/>
  <c r="D31" i="22"/>
  <c r="E31" i="22"/>
  <c r="C31" i="22"/>
  <c r="E34" i="22"/>
  <c r="F34" i="22"/>
  <c r="D34" i="22"/>
  <c r="C34" i="22"/>
  <c r="F67" i="22"/>
  <c r="C67" i="22"/>
  <c r="E67" i="22"/>
  <c r="D67" i="22"/>
  <c r="D45" i="22"/>
  <c r="C45" i="22"/>
  <c r="F45" i="22"/>
  <c r="E45" i="22"/>
  <c r="D54" i="22"/>
  <c r="E54" i="22"/>
  <c r="C54" i="22"/>
  <c r="F54" i="22"/>
  <c r="C150" i="22"/>
  <c r="D150" i="22"/>
  <c r="F150" i="22"/>
  <c r="E150" i="22"/>
  <c r="C98" i="22"/>
  <c r="F98" i="22"/>
  <c r="E98" i="22"/>
  <c r="D98" i="22"/>
  <c r="E118" i="22"/>
  <c r="C118" i="22"/>
  <c r="D118" i="22"/>
  <c r="F118" i="22"/>
  <c r="D9" i="22"/>
  <c r="F9" i="22"/>
  <c r="E9" i="22"/>
  <c r="C9" i="22"/>
  <c r="D56" i="22"/>
  <c r="F56" i="22"/>
  <c r="E56" i="22"/>
  <c r="C56" i="22"/>
  <c r="D86" i="22"/>
  <c r="F86" i="22"/>
  <c r="C86" i="22"/>
  <c r="E86" i="22"/>
  <c r="D106" i="22"/>
  <c r="E106" i="22"/>
  <c r="C106" i="22"/>
  <c r="F106" i="22"/>
  <c r="F155" i="22"/>
  <c r="D155" i="22"/>
  <c r="C155" i="22"/>
  <c r="E155" i="22"/>
  <c r="E107" i="22"/>
  <c r="F107" i="22"/>
  <c r="C107" i="22"/>
  <c r="D107" i="22"/>
  <c r="C97" i="22"/>
  <c r="F97" i="22"/>
  <c r="E97" i="22"/>
  <c r="D97" i="22"/>
  <c r="S136" i="22"/>
  <c r="S8" i="22"/>
  <c r="S92" i="22"/>
  <c r="S100" i="22"/>
  <c r="S107" i="22"/>
  <c r="S11" i="22"/>
  <c r="S3" i="22"/>
  <c r="S143" i="22"/>
  <c r="S85" i="22"/>
  <c r="S111" i="22"/>
  <c r="S25" i="22"/>
  <c r="S93" i="22"/>
  <c r="S153" i="22"/>
  <c r="S29" i="22"/>
  <c r="S47" i="22"/>
  <c r="S101" i="22"/>
  <c r="S151" i="22"/>
  <c r="S65" i="22"/>
  <c r="S33" i="22"/>
  <c r="S87" i="22"/>
  <c r="S128" i="22"/>
  <c r="S27" i="22"/>
  <c r="S115" i="22"/>
  <c r="S166" i="22"/>
  <c r="S55" i="22"/>
  <c r="S53" i="22"/>
  <c r="S148" i="22"/>
  <c r="S90" i="22"/>
  <c r="S52" i="22"/>
  <c r="S62" i="22"/>
  <c r="S23" i="22"/>
  <c r="S137" i="22"/>
  <c r="S96" i="22"/>
  <c r="S164" i="22"/>
  <c r="S133" i="22"/>
  <c r="S6" i="22"/>
  <c r="S142" i="22"/>
  <c r="S38" i="22"/>
  <c r="S168" i="22"/>
  <c r="S175" i="22"/>
  <c r="S174" i="22"/>
  <c r="S63" i="22"/>
  <c r="S144" i="22"/>
  <c r="S94" i="22"/>
  <c r="S84" i="22"/>
  <c r="S37" i="22"/>
  <c r="S51" i="22"/>
  <c r="S97" i="22"/>
  <c r="S119" i="22"/>
  <c r="S20" i="22"/>
  <c r="S72" i="22"/>
  <c r="S26" i="22"/>
  <c r="S54" i="22"/>
  <c r="S123" i="22"/>
  <c r="S156" i="22"/>
  <c r="S43" i="22"/>
  <c r="S49" i="22"/>
  <c r="S5" i="22"/>
  <c r="S140" i="22"/>
  <c r="S88" i="22"/>
  <c r="S134" i="22"/>
  <c r="S149" i="22"/>
  <c r="S127" i="22"/>
  <c r="S113" i="22"/>
  <c r="S32" i="22"/>
  <c r="S161" i="22"/>
  <c r="S91" i="22"/>
  <c r="S95" i="22"/>
  <c r="S13" i="22"/>
  <c r="S118" i="22"/>
  <c r="S73" i="22"/>
  <c r="S71" i="22"/>
  <c r="S42" i="22"/>
  <c r="S14" i="22"/>
  <c r="S61" i="22"/>
  <c r="S98" i="22"/>
  <c r="S165" i="22"/>
  <c r="S114" i="22"/>
  <c r="S102" i="22"/>
  <c r="S76" i="22"/>
  <c r="S154" i="22"/>
  <c r="S135" i="22"/>
  <c r="S48" i="22"/>
  <c r="S31" i="22"/>
  <c r="S121" i="22"/>
  <c r="S2" i="22"/>
  <c r="S158" i="22"/>
  <c r="S83" i="22"/>
  <c r="S104" i="22"/>
  <c r="S79" i="22"/>
  <c r="S105" i="22"/>
  <c r="S4" i="22"/>
  <c r="S152" i="22"/>
  <c r="S40" i="22"/>
  <c r="S172" i="22"/>
  <c r="S34" i="22"/>
  <c r="S139" i="22"/>
  <c r="S78" i="22"/>
  <c r="S12" i="22"/>
  <c r="S125" i="22"/>
  <c r="S19" i="22"/>
  <c r="S7" i="22"/>
  <c r="S59" i="22"/>
  <c r="S163" i="22"/>
  <c r="S160" i="22"/>
  <c r="S39" i="22"/>
  <c r="S22" i="22"/>
  <c r="S120" i="22"/>
  <c r="S103" i="22"/>
  <c r="S99" i="22"/>
  <c r="S110" i="22"/>
  <c r="S147" i="22"/>
  <c r="S41" i="22"/>
  <c r="S75" i="22"/>
  <c r="S17" i="22"/>
  <c r="S44" i="22"/>
  <c r="S60" i="22"/>
  <c r="S129" i="22"/>
  <c r="S89" i="22"/>
  <c r="S67" i="22"/>
  <c r="S171" i="22"/>
  <c r="S77" i="22"/>
  <c r="S80" i="22"/>
  <c r="S15" i="22"/>
  <c r="S66" i="22"/>
  <c r="S131" i="22"/>
  <c r="S141" i="22"/>
  <c r="S162" i="22"/>
  <c r="S64" i="22"/>
  <c r="S86" i="22"/>
  <c r="S56" i="22"/>
  <c r="S10" i="22"/>
  <c r="S167" i="22"/>
  <c r="S68" i="22"/>
  <c r="S57" i="22"/>
  <c r="S21" i="22"/>
  <c r="S126" i="22"/>
  <c r="S18" i="22"/>
  <c r="S36" i="22"/>
  <c r="S50" i="22"/>
  <c r="S157" i="22"/>
  <c r="S132" i="22"/>
  <c r="S177" i="22"/>
  <c r="S117" i="22"/>
  <c r="S116" i="22"/>
  <c r="S108" i="22"/>
  <c r="S45" i="22"/>
  <c r="S35" i="22"/>
  <c r="S124" i="22"/>
  <c r="S146" i="22"/>
  <c r="S30" i="22"/>
  <c r="S150" i="22"/>
  <c r="S130" i="22"/>
  <c r="S112" i="22"/>
  <c r="S74" i="22"/>
  <c r="S16" i="22"/>
  <c r="S81" i="22"/>
  <c r="S82" i="22"/>
  <c r="S28" i="22"/>
  <c r="S58" i="22"/>
  <c r="S70" i="22"/>
  <c r="S159" i="22"/>
  <c r="S173" i="22"/>
  <c r="S169" i="22"/>
  <c r="S176" i="22"/>
  <c r="S122" i="22"/>
  <c r="S69" i="22"/>
  <c r="S155" i="22"/>
  <c r="S145" i="22"/>
  <c r="S9" i="22"/>
  <c r="S24" i="22"/>
  <c r="S138" i="22"/>
  <c r="S106" i="22"/>
  <c r="S46" i="22"/>
  <c r="S109" i="22"/>
  <c r="S170" i="22"/>
  <c r="C20" i="22"/>
  <c r="F20" i="22"/>
  <c r="D20" i="22"/>
  <c r="E20" i="22"/>
  <c r="E175" i="22"/>
  <c r="D175" i="22"/>
  <c r="C175" i="22"/>
  <c r="F175" i="22"/>
  <c r="E177" i="22"/>
  <c r="D177" i="22"/>
  <c r="C177" i="22"/>
  <c r="F177" i="22"/>
  <c r="D7" i="22"/>
  <c r="F7" i="22"/>
  <c r="C7" i="22"/>
  <c r="E7" i="22"/>
  <c r="F66" i="22"/>
  <c r="E66" i="22"/>
  <c r="C66" i="22"/>
  <c r="D66" i="22"/>
  <c r="C112" i="22"/>
  <c r="F112" i="22"/>
  <c r="E112" i="22"/>
  <c r="D112" i="22"/>
  <c r="E129" i="22"/>
  <c r="D129" i="22"/>
  <c r="C129" i="22"/>
  <c r="F129" i="22"/>
  <c r="C140" i="22"/>
  <c r="D140" i="22"/>
  <c r="F140" i="22"/>
  <c r="E140" i="22"/>
  <c r="D42" i="22"/>
  <c r="C42" i="22"/>
  <c r="F42" i="22"/>
  <c r="E42" i="22"/>
  <c r="F132" i="22"/>
  <c r="E132" i="22"/>
  <c r="C132" i="22"/>
  <c r="D132" i="22"/>
  <c r="C10" i="22"/>
  <c r="D10" i="22"/>
  <c r="E10" i="22"/>
  <c r="F10" i="22"/>
  <c r="F168" i="22"/>
  <c r="C168" i="22"/>
  <c r="E168" i="22"/>
  <c r="D168" i="22"/>
  <c r="E114" i="22"/>
  <c r="D114" i="22"/>
  <c r="F114" i="22"/>
  <c r="C114" i="22"/>
  <c r="D143" i="22"/>
  <c r="E143" i="22"/>
  <c r="C143" i="22"/>
  <c r="F143" i="22"/>
  <c r="D136" i="22"/>
  <c r="F136" i="22"/>
  <c r="C136" i="22"/>
  <c r="E136" i="22"/>
  <c r="F68" i="22"/>
  <c r="E68" i="22"/>
  <c r="C68" i="22"/>
  <c r="D68" i="22"/>
  <c r="C160" i="22"/>
  <c r="F160" i="22"/>
  <c r="D160" i="22"/>
  <c r="E160" i="22"/>
  <c r="E172" i="22"/>
  <c r="F172" i="22"/>
  <c r="C172" i="22"/>
  <c r="D172" i="22"/>
  <c r="C170" i="22"/>
  <c r="E170" i="22"/>
  <c r="D170" i="22"/>
  <c r="F170" i="22"/>
  <c r="C116" i="22"/>
  <c r="D116" i="22"/>
  <c r="E116" i="22"/>
  <c r="F116" i="22"/>
  <c r="F87" i="22"/>
  <c r="E87" i="22"/>
  <c r="D87" i="22"/>
  <c r="C87" i="22"/>
  <c r="C115" i="22"/>
  <c r="F115" i="22"/>
  <c r="D115" i="22"/>
  <c r="E115" i="22"/>
  <c r="F77" i="22"/>
  <c r="E77" i="22"/>
  <c r="C77" i="22"/>
  <c r="D77" i="22"/>
  <c r="D36" i="22"/>
  <c r="F36" i="22"/>
  <c r="C36" i="22"/>
  <c r="E36" i="22"/>
  <c r="E71" i="22"/>
  <c r="F71" i="22"/>
  <c r="D71" i="22"/>
  <c r="C71" i="22"/>
  <c r="F73" i="22"/>
  <c r="E73" i="22"/>
  <c r="C73" i="22"/>
  <c r="D73" i="22"/>
  <c r="D89" i="22"/>
  <c r="F89" i="22"/>
  <c r="E89" i="22"/>
  <c r="C89" i="22"/>
  <c r="C91" i="22"/>
  <c r="D91" i="22"/>
  <c r="F91" i="22"/>
  <c r="E91" i="22"/>
  <c r="Y100" i="26"/>
  <c r="AI100" i="26"/>
  <c r="AJ100" i="26"/>
  <c r="W100" i="26"/>
  <c r="AB150" i="26"/>
  <c r="AE150" i="26"/>
  <c r="AC150" i="26"/>
  <c r="AD150" i="26"/>
  <c r="AB119" i="26"/>
  <c r="AL119" i="26"/>
  <c r="W119" i="26"/>
  <c r="AJ119" i="26"/>
  <c r="AG81" i="26"/>
  <c r="AO81" i="26"/>
  <c r="AA81" i="26"/>
  <c r="AE81" i="26"/>
  <c r="AI157" i="26"/>
  <c r="AN157" i="26"/>
  <c r="AB157" i="26"/>
  <c r="W157" i="26"/>
  <c r="W60" i="26"/>
  <c r="AC60" i="26"/>
  <c r="AE60" i="26"/>
  <c r="AN60" i="26"/>
  <c r="AA103" i="26"/>
  <c r="AE103" i="26"/>
  <c r="AD103" i="26"/>
  <c r="AN103" i="26"/>
  <c r="AG127" i="26"/>
  <c r="AF127" i="26"/>
  <c r="AM127" i="26"/>
  <c r="AE127" i="26"/>
  <c r="Y94" i="26"/>
  <c r="AE94" i="26"/>
  <c r="AF94" i="26"/>
  <c r="Z94" i="26"/>
  <c r="AI49" i="25"/>
  <c r="AM49" i="25"/>
  <c r="AF49" i="25"/>
  <c r="AC49" i="25"/>
  <c r="AB134" i="26"/>
  <c r="AE134" i="26"/>
  <c r="X134" i="26"/>
  <c r="AG134" i="26"/>
  <c r="AH148" i="26"/>
  <c r="AF148" i="26"/>
  <c r="Z148" i="26"/>
  <c r="AB148" i="26"/>
  <c r="AB135" i="26"/>
  <c r="AE135" i="26"/>
  <c r="AD135" i="26"/>
  <c r="AI135" i="26"/>
  <c r="AA82" i="26"/>
  <c r="AK82" i="26"/>
  <c r="AG82" i="26"/>
  <c r="AE82" i="26"/>
  <c r="AK31" i="26"/>
  <c r="AL31" i="26"/>
  <c r="AA31" i="26"/>
  <c r="AO31" i="26"/>
  <c r="AI45" i="26"/>
  <c r="Z45" i="26"/>
  <c r="AB45" i="26"/>
  <c r="W45" i="26"/>
  <c r="AH155" i="26"/>
  <c r="AO155" i="26"/>
  <c r="AC155" i="26"/>
  <c r="AK155" i="26"/>
  <c r="AM87" i="26"/>
  <c r="AB87" i="26"/>
  <c r="Z87" i="26"/>
  <c r="AI87" i="26"/>
  <c r="AO90" i="26"/>
  <c r="AL90" i="26"/>
  <c r="AI90" i="26"/>
  <c r="AK90" i="26"/>
  <c r="AE139" i="26"/>
  <c r="AI139" i="26"/>
  <c r="AD139" i="26"/>
  <c r="AM139" i="26"/>
  <c r="AG54" i="26"/>
  <c r="Y54" i="26"/>
  <c r="AE54" i="26"/>
  <c r="AA54" i="26"/>
  <c r="AN57" i="26"/>
  <c r="AE57" i="26"/>
  <c r="AF57" i="26"/>
  <c r="X57" i="26"/>
  <c r="AM142" i="26"/>
  <c r="AO142" i="26"/>
  <c r="AA142" i="26"/>
  <c r="AC142" i="26"/>
  <c r="W66" i="26"/>
  <c r="AC66" i="26"/>
  <c r="AA66" i="26"/>
  <c r="AI66" i="26"/>
  <c r="W89" i="26"/>
  <c r="AM89" i="26"/>
  <c r="AN89" i="26"/>
  <c r="AC89" i="26"/>
  <c r="AO73" i="26"/>
  <c r="AI73" i="26"/>
  <c r="AD73" i="26"/>
  <c r="AK73" i="26"/>
  <c r="AK38" i="26"/>
  <c r="AO38" i="26"/>
  <c r="AG38" i="26"/>
  <c r="Y38" i="26"/>
  <c r="AK171" i="25"/>
  <c r="AE171" i="25"/>
  <c r="AB171" i="25"/>
  <c r="AG171" i="25"/>
  <c r="AN114" i="26"/>
  <c r="AH114" i="26"/>
  <c r="AB114" i="26"/>
  <c r="AG114" i="26"/>
  <c r="AD55" i="26"/>
  <c r="X55" i="26"/>
  <c r="AG55" i="26"/>
  <c r="AA55" i="26"/>
  <c r="AC107" i="26"/>
  <c r="AN107" i="26"/>
  <c r="Y107" i="26"/>
  <c r="Z107" i="26"/>
  <c r="X26" i="26"/>
  <c r="AE26" i="26"/>
  <c r="AK26" i="26"/>
  <c r="AJ26" i="26"/>
  <c r="AO145" i="26"/>
  <c r="AG145" i="26"/>
  <c r="W145" i="26"/>
  <c r="X145" i="26"/>
  <c r="AE48" i="26"/>
  <c r="AB48" i="26"/>
  <c r="AA48" i="26"/>
  <c r="Y48" i="26"/>
  <c r="W133" i="26"/>
  <c r="AC133" i="26"/>
  <c r="AJ133" i="26"/>
  <c r="X133" i="26"/>
  <c r="AK125" i="26"/>
  <c r="AG125" i="26"/>
  <c r="AJ125" i="26"/>
  <c r="Y125" i="26"/>
  <c r="AE147" i="26"/>
  <c r="AB147" i="26"/>
  <c r="AG147" i="26"/>
  <c r="AH147" i="26"/>
  <c r="AN53" i="26"/>
  <c r="AF53" i="26"/>
  <c r="AC53" i="26"/>
  <c r="Z53" i="26"/>
  <c r="X118" i="26"/>
  <c r="AB118" i="26"/>
  <c r="AG118" i="26"/>
  <c r="Y118" i="26"/>
  <c r="AE76" i="26"/>
  <c r="AH76" i="26"/>
  <c r="AG76" i="26"/>
  <c r="AI76" i="26"/>
  <c r="Z91" i="26"/>
  <c r="AG91" i="26"/>
  <c r="AK91" i="26"/>
  <c r="X91" i="26"/>
  <c r="X62" i="26"/>
  <c r="AO62" i="26"/>
  <c r="AK62" i="26"/>
  <c r="AN62" i="26"/>
  <c r="AN40" i="26"/>
  <c r="Z40" i="26"/>
  <c r="AO40" i="26"/>
  <c r="AI40" i="26"/>
  <c r="AG141" i="26"/>
  <c r="AD141" i="26"/>
  <c r="AF141" i="26"/>
  <c r="AC141" i="26"/>
  <c r="AL16" i="26"/>
  <c r="AN16" i="26"/>
  <c r="AC16" i="26"/>
  <c r="AI16" i="26"/>
  <c r="AM39" i="26"/>
  <c r="AF39" i="26"/>
  <c r="W39" i="26"/>
  <c r="AE39" i="26"/>
  <c r="Z65" i="26"/>
  <c r="AA65" i="26"/>
  <c r="AJ65" i="26"/>
  <c r="AH65" i="26"/>
  <c r="AE9" i="26"/>
  <c r="W9" i="26"/>
  <c r="AH9" i="26"/>
  <c r="AC9" i="26"/>
  <c r="AA112" i="26"/>
  <c r="W112" i="26"/>
  <c r="X112" i="26"/>
  <c r="AG112" i="26"/>
  <c r="AK69" i="26"/>
  <c r="Z69" i="26"/>
  <c r="AN69" i="26"/>
  <c r="W69" i="26"/>
  <c r="W153" i="26"/>
  <c r="AM153" i="26"/>
  <c r="AF153" i="26"/>
  <c r="AH153" i="26"/>
  <c r="AH137" i="26"/>
  <c r="AA137" i="26"/>
  <c r="X137" i="26"/>
  <c r="AE137" i="26"/>
  <c r="AL108" i="26"/>
  <c r="AI108" i="26"/>
  <c r="AM108" i="26"/>
  <c r="AO108" i="26"/>
  <c r="AO122" i="26"/>
  <c r="W122" i="26"/>
  <c r="AB122" i="26"/>
  <c r="AK122" i="26"/>
  <c r="X11" i="26"/>
  <c r="AD11" i="26"/>
  <c r="AN11" i="26"/>
  <c r="AI11" i="26"/>
  <c r="Y84" i="26"/>
  <c r="AC84" i="26"/>
  <c r="AO84" i="26"/>
  <c r="AF84" i="26"/>
  <c r="AK78" i="25"/>
  <c r="AI78" i="25"/>
  <c r="Y78" i="25"/>
  <c r="AG78" i="25"/>
  <c r="AB34" i="26"/>
  <c r="AO34" i="26"/>
  <c r="AD34" i="26"/>
  <c r="Y34" i="26"/>
  <c r="Y98" i="26"/>
  <c r="AA98" i="26"/>
  <c r="AD98" i="26"/>
  <c r="AI98" i="26"/>
  <c r="AN72" i="26"/>
  <c r="Y72" i="26"/>
  <c r="AD72" i="26"/>
  <c r="AL72" i="26"/>
  <c r="AL51" i="25"/>
  <c r="AN51" i="25"/>
  <c r="AB51" i="25"/>
  <c r="AJ51" i="25"/>
  <c r="Z128" i="26"/>
  <c r="AM128" i="26"/>
  <c r="AJ128" i="26"/>
  <c r="AB128" i="26"/>
  <c r="AL10" i="26"/>
  <c r="Z10" i="26"/>
  <c r="AB10" i="26"/>
  <c r="X10" i="26"/>
  <c r="AG93" i="65"/>
  <c r="AB93" i="65"/>
  <c r="AB102" i="22" s="1"/>
  <c r="AD93" i="65"/>
  <c r="AM93" i="65"/>
  <c r="AG36" i="19"/>
  <c r="AB36" i="19"/>
  <c r="AH36" i="19"/>
  <c r="AF36" i="19"/>
  <c r="W145" i="21"/>
  <c r="Z145" i="21"/>
  <c r="AE145" i="21"/>
  <c r="AA145" i="21"/>
  <c r="Z112" i="21"/>
  <c r="AG112" i="21"/>
  <c r="X112" i="21"/>
  <c r="AK112" i="21"/>
  <c r="AA12" i="19"/>
  <c r="W12" i="19"/>
  <c r="AK12" i="19"/>
  <c r="AE12" i="19"/>
  <c r="AM101" i="21"/>
  <c r="Z101" i="21"/>
  <c r="AE101" i="21"/>
  <c r="AB101" i="21"/>
  <c r="AJ15" i="19"/>
  <c r="AB15" i="19"/>
  <c r="Z15" i="19"/>
  <c r="AD15" i="19"/>
  <c r="AH29" i="19"/>
  <c r="AG29" i="19"/>
  <c r="Z29" i="19"/>
  <c r="AA29" i="19"/>
  <c r="Y38" i="19"/>
  <c r="AL38" i="19"/>
  <c r="AE38" i="19"/>
  <c r="Z38" i="19"/>
  <c r="AD162" i="21"/>
  <c r="AC162" i="21"/>
  <c r="AB162" i="21"/>
  <c r="W162" i="21"/>
  <c r="AI157" i="21"/>
  <c r="AN157" i="21"/>
  <c r="AC157" i="21"/>
  <c r="AE157" i="21"/>
  <c r="W31" i="19"/>
  <c r="AF31" i="19"/>
  <c r="AK31" i="19"/>
  <c r="X102" i="21"/>
  <c r="AG102" i="21"/>
  <c r="AL102" i="21"/>
  <c r="AE102" i="21"/>
  <c r="AC95" i="21"/>
  <c r="AI95" i="21"/>
  <c r="AH95" i="21"/>
  <c r="AL95" i="21"/>
  <c r="Y103" i="21"/>
  <c r="AK103" i="21"/>
  <c r="AE103" i="21"/>
  <c r="AB103" i="21"/>
  <c r="AE120" i="21"/>
  <c r="Z120" i="21"/>
  <c r="AJ120" i="21"/>
  <c r="X120" i="21"/>
  <c r="AK155" i="21"/>
  <c r="AG155" i="21"/>
  <c r="AC155" i="21"/>
  <c r="AH155" i="21"/>
  <c r="AK125" i="21"/>
  <c r="AC125" i="21"/>
  <c r="AL125" i="21"/>
  <c r="W125" i="21"/>
  <c r="AN149" i="21"/>
  <c r="AK149" i="21"/>
  <c r="AM149" i="21"/>
  <c r="AA149" i="21"/>
  <c r="AD74" i="21"/>
  <c r="AG74" i="21"/>
  <c r="AC74" i="21"/>
  <c r="AB74" i="21"/>
  <c r="AH69" i="21"/>
  <c r="AD69" i="21"/>
  <c r="AI69" i="21"/>
  <c r="Z69" i="21"/>
  <c r="AO49" i="19"/>
  <c r="W49" i="19"/>
  <c r="AE49" i="19"/>
  <c r="AG49" i="19"/>
  <c r="AL156" i="21"/>
  <c r="AK156" i="21"/>
  <c r="AJ156" i="21"/>
  <c r="AH156" i="21"/>
  <c r="Y90" i="21"/>
  <c r="AF90" i="21"/>
  <c r="AM90" i="21"/>
  <c r="AC90" i="21"/>
  <c r="AA153" i="21"/>
  <c r="AL153" i="21"/>
  <c r="AB153" i="21"/>
  <c r="Z153" i="21"/>
  <c r="AI100" i="21"/>
  <c r="W100" i="21"/>
  <c r="AH100" i="21"/>
  <c r="AA100" i="21"/>
  <c r="AL66" i="21"/>
  <c r="AF66" i="21"/>
  <c r="AJ66" i="21"/>
  <c r="AE66" i="21"/>
  <c r="AE116" i="21"/>
  <c r="AC116" i="21"/>
  <c r="AA116" i="21"/>
  <c r="AO116" i="21"/>
  <c r="AH59" i="21"/>
  <c r="AF59" i="21"/>
  <c r="W59" i="21"/>
  <c r="AN59" i="21"/>
  <c r="AN85" i="21"/>
  <c r="Y85" i="21"/>
  <c r="AH85" i="21"/>
  <c r="AF85" i="21"/>
  <c r="AB8" i="19"/>
  <c r="AM8" i="19"/>
  <c r="AN8" i="19"/>
  <c r="AG8" i="19"/>
  <c r="AD166" i="21"/>
  <c r="Y166" i="21"/>
  <c r="AJ166" i="21"/>
  <c r="X166" i="21"/>
  <c r="AK68" i="21"/>
  <c r="AB68" i="21"/>
  <c r="AM68" i="21"/>
  <c r="AI68" i="21"/>
  <c r="AD45" i="19"/>
  <c r="AJ45" i="19"/>
  <c r="AI45" i="19"/>
  <c r="Z45" i="19"/>
  <c r="AA167" i="21"/>
  <c r="X167" i="21"/>
  <c r="AB167" i="21"/>
  <c r="AF167" i="21"/>
  <c r="AH136" i="21"/>
  <c r="AN136" i="21"/>
  <c r="AF136" i="21"/>
  <c r="Y136" i="21"/>
  <c r="AA11" i="19"/>
  <c r="W11" i="19"/>
  <c r="AI11" i="19"/>
  <c r="AM11" i="19"/>
  <c r="Z84" i="21"/>
  <c r="AB13" i="19"/>
  <c r="AD13" i="19"/>
  <c r="AI13" i="19"/>
  <c r="AO13" i="19"/>
  <c r="AE55" i="21"/>
  <c r="AF55" i="21"/>
  <c r="AB55" i="21"/>
  <c r="AK55" i="21"/>
  <c r="AH58" i="21"/>
  <c r="AI58" i="21"/>
  <c r="AO58" i="21"/>
  <c r="AL58" i="21"/>
  <c r="AA73" i="21"/>
  <c r="AK73" i="21"/>
  <c r="AN73" i="21"/>
  <c r="AI73" i="21"/>
  <c r="AJ114" i="21"/>
  <c r="AM114" i="21"/>
  <c r="AH114" i="21"/>
  <c r="AE114" i="21"/>
  <c r="AN144" i="21"/>
  <c r="W144" i="21"/>
  <c r="AL144" i="21"/>
  <c r="AO144" i="21"/>
  <c r="AG172" i="21"/>
  <c r="AJ172" i="21"/>
  <c r="AB172" i="21"/>
  <c r="AF172" i="21"/>
  <c r="Y173" i="21"/>
  <c r="AD173" i="21"/>
  <c r="Z173" i="21"/>
  <c r="AJ173" i="21"/>
  <c r="AA62" i="21"/>
  <c r="X62" i="21"/>
  <c r="AO62" i="21"/>
  <c r="AF62" i="21"/>
  <c r="AE82" i="65"/>
  <c r="AO82" i="65"/>
  <c r="AO135" i="22" s="1"/>
  <c r="AA82" i="65"/>
  <c r="AI82" i="65"/>
  <c r="AN111" i="65"/>
  <c r="Z111" i="65"/>
  <c r="AL111" i="65"/>
  <c r="W111" i="65"/>
  <c r="AC149" i="65"/>
  <c r="AA149" i="65"/>
  <c r="AG149" i="65"/>
  <c r="AO149" i="65"/>
  <c r="W80" i="65"/>
  <c r="AA80" i="65"/>
  <c r="AO80" i="65"/>
  <c r="Y80" i="65"/>
  <c r="AN10" i="65"/>
  <c r="AN121" i="22" s="1"/>
  <c r="W10" i="65"/>
  <c r="W16" i="22" s="1"/>
  <c r="Z10" i="65"/>
  <c r="AH10" i="65"/>
  <c r="AH50" i="22" s="1"/>
  <c r="X107" i="65"/>
  <c r="W107" i="65"/>
  <c r="AB107" i="65"/>
  <c r="AC107" i="65"/>
  <c r="AI69" i="65"/>
  <c r="AG69" i="65"/>
  <c r="AM69" i="65"/>
  <c r="AF69" i="65"/>
  <c r="Y90" i="65"/>
  <c r="Y162" i="22" s="1"/>
  <c r="AL90" i="65"/>
  <c r="Z90" i="65"/>
  <c r="W90" i="65"/>
  <c r="AA84" i="65"/>
  <c r="AN84" i="65"/>
  <c r="W84" i="65"/>
  <c r="AH84" i="65"/>
  <c r="X115" i="65"/>
  <c r="AF115" i="65"/>
  <c r="AH115" i="65"/>
  <c r="AK115" i="65"/>
  <c r="AN12" i="65"/>
  <c r="AA12" i="65"/>
  <c r="AI12" i="65"/>
  <c r="AI121" i="22" s="1"/>
  <c r="AL12" i="65"/>
  <c r="AA143" i="65"/>
  <c r="AM143" i="65"/>
  <c r="AO143" i="65"/>
  <c r="AN143" i="65"/>
  <c r="AD61" i="65"/>
  <c r="AL61" i="65"/>
  <c r="AH61" i="65"/>
  <c r="AG61" i="65"/>
  <c r="AD174" i="65"/>
  <c r="AO174" i="65"/>
  <c r="AN174" i="65"/>
  <c r="AL174" i="65"/>
  <c r="AI159" i="65"/>
  <c r="X159" i="65"/>
  <c r="AD159" i="65"/>
  <c r="AC159" i="65"/>
  <c r="AB165" i="65"/>
  <c r="AN165" i="65"/>
  <c r="AO165" i="65"/>
  <c r="X165" i="65"/>
  <c r="W68" i="65"/>
  <c r="Z68" i="65"/>
  <c r="AH68" i="65"/>
  <c r="AM68" i="65"/>
  <c r="AO154" i="65"/>
  <c r="AD154" i="65"/>
  <c r="AD165" i="22" s="1"/>
  <c r="AF154" i="65"/>
  <c r="AA154" i="65"/>
  <c r="X109" i="65"/>
  <c r="Y109" i="65"/>
  <c r="Y148" i="22" s="1"/>
  <c r="AL109" i="65"/>
  <c r="AM109" i="65"/>
  <c r="X169" i="65"/>
  <c r="AE169" i="65"/>
  <c r="W169" i="65"/>
  <c r="AD169" i="65"/>
  <c r="AJ150" i="65"/>
  <c r="AK150" i="65"/>
  <c r="AE150" i="65"/>
  <c r="AM150" i="65"/>
  <c r="AK27" i="65"/>
  <c r="X27" i="65"/>
  <c r="X112" i="22" s="1"/>
  <c r="AN27" i="65"/>
  <c r="W27" i="65"/>
  <c r="AA126" i="65"/>
  <c r="AH126" i="65"/>
  <c r="AM126" i="65"/>
  <c r="AC126" i="65"/>
  <c r="X21" i="65"/>
  <c r="X79" i="22" s="1"/>
  <c r="AA21" i="65"/>
  <c r="AD21" i="65"/>
  <c r="AD60" i="22" s="1"/>
  <c r="AN21" i="65"/>
  <c r="Z31" i="65"/>
  <c r="AK31" i="65"/>
  <c r="AL31" i="65"/>
  <c r="AB31" i="65"/>
  <c r="W5" i="65"/>
  <c r="W37" i="22" s="1"/>
  <c r="AJ5" i="65"/>
  <c r="AJ43" i="22" s="1"/>
  <c r="AL5" i="65"/>
  <c r="AL139" i="22" s="1"/>
  <c r="AK5" i="65"/>
  <c r="AK94" i="22" s="1"/>
  <c r="AO176" i="65"/>
  <c r="AM176" i="65"/>
  <c r="AC176" i="65"/>
  <c r="AL176" i="65"/>
  <c r="AK120" i="65"/>
  <c r="AG120" i="65"/>
  <c r="AE120" i="65"/>
  <c r="AD120" i="65"/>
  <c r="AC122" i="65"/>
  <c r="AM122" i="65"/>
  <c r="AM177" i="22" s="1"/>
  <c r="AD122" i="65"/>
  <c r="AG122" i="65"/>
  <c r="W40" i="65"/>
  <c r="AF40" i="65"/>
  <c r="Y40" i="65"/>
  <c r="AA40" i="65"/>
  <c r="AH59" i="65"/>
  <c r="AJ59" i="65"/>
  <c r="AO59" i="65"/>
  <c r="X59" i="65"/>
  <c r="AM37" i="65"/>
  <c r="AE37" i="65"/>
  <c r="AE45" i="22" s="1"/>
  <c r="Z37" i="65"/>
  <c r="AO37" i="65"/>
  <c r="AO103" i="22" s="1"/>
  <c r="AN168" i="65"/>
  <c r="AK168" i="65"/>
  <c r="AF168" i="65"/>
  <c r="Y168" i="65"/>
  <c r="Y153" i="65"/>
  <c r="AO153" i="65"/>
  <c r="W153" i="65"/>
  <c r="AL153" i="65"/>
  <c r="AO18" i="19"/>
  <c r="AM18" i="19"/>
  <c r="Z18" i="19"/>
  <c r="AE18" i="19"/>
  <c r="AN10" i="19"/>
  <c r="AF10" i="19"/>
  <c r="X10" i="19"/>
  <c r="AG141" i="21"/>
  <c r="AO141" i="21"/>
  <c r="AL141" i="21"/>
  <c r="AD141" i="21"/>
  <c r="AK21" i="19"/>
  <c r="AB21" i="19"/>
  <c r="AO21" i="19"/>
  <c r="Z21" i="19"/>
  <c r="AN57" i="21"/>
  <c r="AA57" i="21"/>
  <c r="AE57" i="21"/>
  <c r="Z57" i="21"/>
  <c r="Z130" i="21"/>
  <c r="AN130" i="21"/>
  <c r="AG130" i="21"/>
  <c r="X130" i="21"/>
  <c r="AO17" i="19"/>
  <c r="W17" i="19"/>
  <c r="AE17" i="19"/>
  <c r="AB17" i="19"/>
  <c r="X147" i="21"/>
  <c r="AI147" i="21"/>
  <c r="AF147" i="21"/>
  <c r="AN147" i="21"/>
  <c r="AN159" i="21"/>
  <c r="W159" i="21"/>
  <c r="AE159" i="21"/>
  <c r="AO159" i="21"/>
  <c r="AI9" i="19"/>
  <c r="AH9" i="19"/>
  <c r="Y9" i="19"/>
  <c r="X9" i="19"/>
  <c r="AB111" i="21"/>
  <c r="AN111" i="21"/>
  <c r="AD111" i="21"/>
  <c r="AH111" i="21"/>
  <c r="Y110" i="22" l="1"/>
  <c r="Y165" i="22"/>
  <c r="Y116" i="22"/>
  <c r="Y169" i="22"/>
  <c r="Y139" i="22"/>
  <c r="Y167" i="22"/>
  <c r="Y126" i="22"/>
  <c r="Y154" i="22"/>
  <c r="W49" i="22"/>
  <c r="W152" i="22"/>
  <c r="W122" i="22"/>
  <c r="W73" i="22"/>
  <c r="W125" i="22"/>
  <c r="W136" i="22"/>
  <c r="W96" i="22"/>
  <c r="W38" i="22"/>
  <c r="W149" i="22"/>
  <c r="W48" i="22"/>
  <c r="W26" i="22"/>
  <c r="W118" i="22"/>
  <c r="W137" i="22"/>
  <c r="AD168" i="22"/>
  <c r="AD156" i="22"/>
  <c r="AD174" i="22"/>
  <c r="AD154" i="22"/>
  <c r="AI136" i="22"/>
  <c r="AI122" i="22"/>
  <c r="AI176" i="22"/>
  <c r="AI168" i="22"/>
  <c r="AI88" i="22"/>
  <c r="AI113" i="22"/>
  <c r="AI86" i="22"/>
  <c r="AI142" i="22"/>
  <c r="AI116" i="22"/>
  <c r="AI120" i="22"/>
  <c r="AI140" i="22"/>
  <c r="AJ35" i="22"/>
  <c r="AJ103" i="22"/>
  <c r="AJ89" i="22"/>
  <c r="AJ110" i="22"/>
  <c r="AJ77" i="22"/>
  <c r="AJ152" i="22"/>
  <c r="AJ44" i="22"/>
  <c r="AJ64" i="22"/>
  <c r="AJ138" i="22"/>
  <c r="AJ162" i="22"/>
  <c r="AJ18" i="22"/>
  <c r="AJ136" i="22"/>
  <c r="AJ37" i="22"/>
  <c r="AJ173" i="22"/>
  <c r="AJ91" i="22"/>
  <c r="AJ55" i="22"/>
  <c r="X153" i="22"/>
  <c r="X160" i="22"/>
  <c r="X64" i="22"/>
  <c r="X125" i="22"/>
  <c r="X146" i="22"/>
  <c r="X52" i="22"/>
  <c r="X164" i="22"/>
  <c r="X31" i="22"/>
  <c r="X87" i="22"/>
  <c r="X74" i="22"/>
  <c r="X126" i="22"/>
  <c r="X94" i="22"/>
  <c r="X42" i="22"/>
  <c r="X128" i="22"/>
  <c r="AB133" i="22"/>
  <c r="AB138" i="22"/>
  <c r="AB177" i="22"/>
  <c r="AB175" i="22"/>
  <c r="AB141" i="22"/>
  <c r="AB139" i="22"/>
  <c r="AB147" i="22"/>
  <c r="AB109" i="22"/>
  <c r="AB162" i="22"/>
  <c r="AB170" i="22"/>
  <c r="AB118" i="22"/>
  <c r="AB134" i="22"/>
  <c r="AM143" i="22"/>
  <c r="AM152" i="22"/>
  <c r="AM123" i="22"/>
  <c r="AE130" i="22"/>
  <c r="AE47" i="22"/>
  <c r="AE163" i="22"/>
  <c r="AE131" i="22"/>
  <c r="AE68" i="22"/>
  <c r="AE125" i="22"/>
  <c r="AE120" i="22"/>
  <c r="AE60" i="22"/>
  <c r="AE153" i="22"/>
  <c r="AE44" i="22"/>
  <c r="AO125" i="22"/>
  <c r="AO128" i="22"/>
  <c r="AO145" i="22"/>
  <c r="AO147" i="22"/>
  <c r="AO134" i="22"/>
  <c r="AO173" i="22"/>
  <c r="AH173" i="22"/>
  <c r="AH73" i="22"/>
  <c r="AH85" i="22"/>
  <c r="AH119" i="22"/>
  <c r="AH40" i="22"/>
  <c r="AH71" i="22"/>
  <c r="AH126" i="22"/>
  <c r="AH125" i="22"/>
  <c r="AH87" i="22"/>
  <c r="AH33" i="22"/>
  <c r="AH34" i="22"/>
  <c r="AH162" i="22"/>
  <c r="AH35" i="22"/>
  <c r="AH161" i="22"/>
  <c r="T179" i="22"/>
  <c r="AF148" i="22"/>
  <c r="AF126" i="22"/>
  <c r="AF91" i="22"/>
  <c r="AF146" i="22"/>
  <c r="AF21" i="22"/>
  <c r="AF45" i="22"/>
  <c r="AF89" i="22"/>
  <c r="AF137" i="22"/>
  <c r="AF133" i="22"/>
  <c r="AF100" i="22"/>
  <c r="AF79" i="22"/>
  <c r="AF169" i="22"/>
  <c r="AF124" i="22"/>
  <c r="AF172" i="22"/>
  <c r="Z108" i="22"/>
  <c r="Z72" i="22"/>
  <c r="Z168" i="22"/>
  <c r="Z53" i="22"/>
  <c r="Z21" i="22"/>
  <c r="Z78" i="22"/>
  <c r="Z137" i="22"/>
  <c r="Z49" i="22"/>
  <c r="Z39" i="22"/>
  <c r="Z45" i="22"/>
  <c r="Z175" i="22"/>
  <c r="Z54" i="22"/>
  <c r="Z82" i="22"/>
  <c r="Z113" i="22"/>
  <c r="Z55" i="22"/>
  <c r="AK130" i="22"/>
  <c r="AK91" i="22"/>
  <c r="AK132" i="22"/>
  <c r="AK112" i="22"/>
  <c r="AK165" i="22"/>
  <c r="AK22" i="22"/>
  <c r="AK13" i="22"/>
  <c r="AK131" i="22"/>
  <c r="AK159" i="22"/>
  <c r="AK106" i="22"/>
  <c r="AK154" i="22"/>
  <c r="AK12" i="22"/>
  <c r="AK114" i="22"/>
  <c r="AC176" i="22"/>
  <c r="AC145" i="22"/>
  <c r="AC104" i="22"/>
  <c r="AC82" i="22"/>
  <c r="AC137" i="22"/>
  <c r="AC121" i="22"/>
  <c r="AC162" i="22"/>
  <c r="AC155" i="22"/>
  <c r="AC154" i="22"/>
  <c r="AC118" i="22"/>
  <c r="AC87" i="22"/>
  <c r="AN74" i="22"/>
  <c r="AN85" i="22"/>
  <c r="AN137" i="22"/>
  <c r="AN154" i="22"/>
  <c r="AN71" i="22"/>
  <c r="AN160" i="22"/>
  <c r="AN106" i="22"/>
  <c r="AN131" i="22"/>
  <c r="AN94" i="22"/>
  <c r="Y174" i="22"/>
  <c r="Y99" i="22"/>
  <c r="Y153" i="22"/>
  <c r="Y92" i="22"/>
  <c r="Y104" i="22"/>
  <c r="Y156" i="22"/>
  <c r="Y121" i="22"/>
  <c r="Y163" i="22"/>
  <c r="Y127" i="22"/>
  <c r="Y173" i="22"/>
  <c r="W82" i="22"/>
  <c r="W107" i="22"/>
  <c r="W41" i="22"/>
  <c r="W94" i="22"/>
  <c r="W176" i="22"/>
  <c r="W124" i="22"/>
  <c r="W143" i="22"/>
  <c r="W173" i="22"/>
  <c r="W59" i="22"/>
  <c r="W145" i="22"/>
  <c r="W75" i="22"/>
  <c r="W45" i="22"/>
  <c r="W50" i="22"/>
  <c r="W28" i="22"/>
  <c r="W88" i="22"/>
  <c r="W114" i="22"/>
  <c r="W161" i="22"/>
  <c r="W84" i="22"/>
  <c r="W104" i="22"/>
  <c r="W54" i="22"/>
  <c r="W33" i="22"/>
  <c r="W17" i="22"/>
  <c r="W35" i="22"/>
  <c r="W163" i="22"/>
  <c r="W166" i="22"/>
  <c r="AD56" i="22"/>
  <c r="AD143" i="22"/>
  <c r="AD104" i="22"/>
  <c r="AD72" i="22"/>
  <c r="AD121" i="22"/>
  <c r="AD58" i="22"/>
  <c r="AD130" i="22"/>
  <c r="AD65" i="22"/>
  <c r="AD48" i="22"/>
  <c r="AD133" i="22"/>
  <c r="AD131" i="22"/>
  <c r="AD134" i="22"/>
  <c r="AD69" i="22"/>
  <c r="AD39" i="22"/>
  <c r="AD80" i="22"/>
  <c r="AD109" i="22"/>
  <c r="AD161" i="22"/>
  <c r="AD164" i="22"/>
  <c r="AD127" i="22"/>
  <c r="AD86" i="22"/>
  <c r="AD73" i="22"/>
  <c r="AD113" i="22"/>
  <c r="AD105" i="22"/>
  <c r="AD141" i="22"/>
  <c r="AD175" i="22"/>
  <c r="AI102" i="22"/>
  <c r="AI83" i="22"/>
  <c r="AI145" i="22"/>
  <c r="AI144" i="22"/>
  <c r="AI111" i="22"/>
  <c r="AI154" i="22"/>
  <c r="AI106" i="22"/>
  <c r="AI47" i="22"/>
  <c r="AI153" i="22"/>
  <c r="AI89" i="22"/>
  <c r="AI161" i="22"/>
  <c r="AI141" i="22"/>
  <c r="AI114" i="22"/>
  <c r="AI124" i="22"/>
  <c r="AI129" i="22"/>
  <c r="AI150" i="22"/>
  <c r="AI133" i="22"/>
  <c r="AI119" i="22"/>
  <c r="AI175" i="22"/>
  <c r="AI148" i="22"/>
  <c r="AI60" i="22"/>
  <c r="AJ137" i="22"/>
  <c r="AJ113" i="22"/>
  <c r="AJ83" i="22"/>
  <c r="AJ132" i="22"/>
  <c r="AJ28" i="22"/>
  <c r="AJ153" i="22"/>
  <c r="AJ107" i="22"/>
  <c r="AJ48" i="22"/>
  <c r="AJ128" i="22"/>
  <c r="AJ46" i="22"/>
  <c r="AJ5" i="22"/>
  <c r="AJ69" i="22"/>
  <c r="AJ134" i="22"/>
  <c r="AJ114" i="22"/>
  <c r="AJ164" i="22"/>
  <c r="AJ53" i="22"/>
  <c r="AJ133" i="22"/>
  <c r="AJ130" i="22"/>
  <c r="AJ41" i="22"/>
  <c r="AJ33" i="22"/>
  <c r="AJ122" i="22"/>
  <c r="AJ166" i="22"/>
  <c r="X47" i="22"/>
  <c r="X98" i="22"/>
  <c r="X107" i="22"/>
  <c r="X37" i="22"/>
  <c r="X60" i="22"/>
  <c r="X68" i="22"/>
  <c r="X113" i="22"/>
  <c r="X88" i="22"/>
  <c r="X89" i="22"/>
  <c r="X152" i="22"/>
  <c r="X144" i="22"/>
  <c r="X156" i="22"/>
  <c r="X173" i="22"/>
  <c r="X73" i="22"/>
  <c r="X38" i="22"/>
  <c r="X59" i="22"/>
  <c r="X51" i="22"/>
  <c r="X138" i="22"/>
  <c r="X101" i="22"/>
  <c r="X55" i="22"/>
  <c r="X21" i="22"/>
  <c r="AB91" i="22"/>
  <c r="AB158" i="22"/>
  <c r="AB146" i="22"/>
  <c r="AB61" i="22"/>
  <c r="AB63" i="22"/>
  <c r="AB83" i="22"/>
  <c r="AB64" i="22"/>
  <c r="AB60" i="22"/>
  <c r="AB165" i="22"/>
  <c r="AB101" i="22"/>
  <c r="AB164" i="22"/>
  <c r="AB143" i="22"/>
  <c r="AB106" i="22"/>
  <c r="AB132" i="22"/>
  <c r="AB85" i="22"/>
  <c r="AB78" i="22"/>
  <c r="AB168" i="22"/>
  <c r="AB105" i="22"/>
  <c r="AM44" i="22"/>
  <c r="AM171" i="22"/>
  <c r="AM100" i="22"/>
  <c r="AM66" i="22"/>
  <c r="AM29" i="22"/>
  <c r="AM147" i="22"/>
  <c r="AM51" i="22"/>
  <c r="AM110" i="22"/>
  <c r="AM119" i="22"/>
  <c r="AM59" i="22"/>
  <c r="AM173" i="22"/>
  <c r="AM103" i="22"/>
  <c r="AM78" i="22"/>
  <c r="AM126" i="22"/>
  <c r="AM129" i="22"/>
  <c r="AM141" i="22"/>
  <c r="AE114" i="22"/>
  <c r="AE91" i="22"/>
  <c r="AE61" i="22"/>
  <c r="AE96" i="22"/>
  <c r="AE144" i="22"/>
  <c r="AE46" i="22"/>
  <c r="AE99" i="22"/>
  <c r="AE65" i="22"/>
  <c r="AE104" i="22"/>
  <c r="AE143" i="22"/>
  <c r="AE121" i="22"/>
  <c r="AE81" i="22"/>
  <c r="AE124" i="22"/>
  <c r="AE116" i="22"/>
  <c r="AE55" i="22"/>
  <c r="AE115" i="22"/>
  <c r="AE38" i="22"/>
  <c r="AE111" i="22"/>
  <c r="AE146" i="22"/>
  <c r="AO91" i="22"/>
  <c r="AO100" i="22"/>
  <c r="AO172" i="22"/>
  <c r="AO126" i="22"/>
  <c r="AO176" i="22"/>
  <c r="AO86" i="22"/>
  <c r="AO137" i="22"/>
  <c r="AO105" i="22"/>
  <c r="AO104" i="22"/>
  <c r="AO113" i="22"/>
  <c r="AO112" i="22"/>
  <c r="AO131" i="22"/>
  <c r="AO165" i="22"/>
  <c r="AO78" i="22"/>
  <c r="AO167" i="22"/>
  <c r="AO168" i="22"/>
  <c r="AH92" i="22"/>
  <c r="AH31" i="22"/>
  <c r="AH37" i="22"/>
  <c r="AH156" i="22"/>
  <c r="AH68" i="22"/>
  <c r="AH131" i="22"/>
  <c r="AH141" i="22"/>
  <c r="AH94" i="22"/>
  <c r="AH124" i="22"/>
  <c r="AH143" i="22"/>
  <c r="AH79" i="22"/>
  <c r="AH160" i="22"/>
  <c r="AH106" i="22"/>
  <c r="Y47" i="22"/>
  <c r="Y95" i="22"/>
  <c r="Y60" i="22"/>
  <c r="Y65" i="22"/>
  <c r="Y120" i="22"/>
  <c r="Y168" i="22"/>
  <c r="Y5" i="22"/>
  <c r="Y179" i="22" s="1"/>
  <c r="Y158" i="22"/>
  <c r="Y103" i="22"/>
  <c r="Y58" i="22"/>
  <c r="Y69" i="22"/>
  <c r="Y70" i="22"/>
  <c r="Y6" i="22"/>
  <c r="Y39" i="22"/>
  <c r="Y96" i="22"/>
  <c r="Y142" i="22"/>
  <c r="Y114" i="22"/>
  <c r="Y54" i="22"/>
  <c r="Y77" i="22"/>
  <c r="Y34" i="22"/>
  <c r="Y138" i="22"/>
  <c r="Y172" i="22"/>
  <c r="Y55" i="22"/>
  <c r="Y15" i="22"/>
  <c r="Y152" i="22"/>
  <c r="Y82" i="22"/>
  <c r="Y42" i="22"/>
  <c r="Y26" i="22"/>
  <c r="Y20" i="22"/>
  <c r="Y136" i="22"/>
  <c r="Y64" i="22"/>
  <c r="Y61" i="22"/>
  <c r="Y29" i="22"/>
  <c r="Y24" i="22"/>
  <c r="Y144" i="22"/>
  <c r="Y160" i="22"/>
  <c r="Y176" i="22"/>
  <c r="Y16" i="22"/>
  <c r="Y134" i="22"/>
  <c r="Y59" i="22"/>
  <c r="Y117" i="22"/>
  <c r="Y49" i="22"/>
  <c r="Y68" i="22"/>
  <c r="Y72" i="22"/>
  <c r="W133" i="22"/>
  <c r="W148" i="22"/>
  <c r="W153" i="22"/>
  <c r="W79" i="22"/>
  <c r="W24" i="22"/>
  <c r="W150" i="22"/>
  <c r="W93" i="22"/>
  <c r="W156" i="22"/>
  <c r="W146" i="22"/>
  <c r="W116" i="22"/>
  <c r="W81" i="22"/>
  <c r="W36" i="22"/>
  <c r="W131" i="22"/>
  <c r="W164" i="22"/>
  <c r="W168" i="22"/>
  <c r="W20" i="22"/>
  <c r="W42" i="22"/>
  <c r="W58" i="22"/>
  <c r="W25" i="22"/>
  <c r="W98" i="22"/>
  <c r="W157" i="22"/>
  <c r="W18" i="22"/>
  <c r="W160" i="22"/>
  <c r="W132" i="22"/>
  <c r="W130" i="22"/>
  <c r="W89" i="22"/>
  <c r="W34" i="22"/>
  <c r="W90" i="22"/>
  <c r="W102" i="22"/>
  <c r="W47" i="22"/>
  <c r="W135" i="22"/>
  <c r="W71" i="22"/>
  <c r="W65" i="22"/>
  <c r="W117" i="22"/>
  <c r="W40" i="22"/>
  <c r="W144" i="22"/>
  <c r="W5" i="22"/>
  <c r="W179" i="22" s="1"/>
  <c r="W95" i="22"/>
  <c r="W66" i="22"/>
  <c r="W23" i="22"/>
  <c r="W61" i="22"/>
  <c r="W6" i="22"/>
  <c r="W52" i="22"/>
  <c r="W63" i="22"/>
  <c r="AD57" i="22"/>
  <c r="AD96" i="22"/>
  <c r="AD119" i="22"/>
  <c r="AD111" i="22"/>
  <c r="AD145" i="22"/>
  <c r="AD50" i="22"/>
  <c r="AD177" i="22"/>
  <c r="AD120" i="22"/>
  <c r="AD43" i="22"/>
  <c r="AD152" i="22"/>
  <c r="AD108" i="22"/>
  <c r="AD81" i="22"/>
  <c r="AD101" i="22"/>
  <c r="AD153" i="22"/>
  <c r="AD85" i="22"/>
  <c r="AD32" i="22"/>
  <c r="AD82" i="22"/>
  <c r="AD64" i="22"/>
  <c r="AD126" i="22"/>
  <c r="AD63" i="22"/>
  <c r="AD54" i="22"/>
  <c r="AD22" i="22"/>
  <c r="AD167" i="22"/>
  <c r="AD169" i="22"/>
  <c r="AD52" i="22"/>
  <c r="AD51" i="22"/>
  <c r="AD83" i="22"/>
  <c r="AD66" i="22"/>
  <c r="AD106" i="22"/>
  <c r="AD110" i="22"/>
  <c r="AD40" i="22"/>
  <c r="AD163" i="22"/>
  <c r="AD92" i="22"/>
  <c r="AD44" i="22"/>
  <c r="AD28" i="22"/>
  <c r="AD149" i="22"/>
  <c r="AD38" i="22"/>
  <c r="AD24" i="22"/>
  <c r="AD117" i="22"/>
  <c r="AD33" i="22"/>
  <c r="AD125" i="22"/>
  <c r="AI23" i="22"/>
  <c r="AI108" i="22"/>
  <c r="AI25" i="22"/>
  <c r="AI40" i="22"/>
  <c r="AI29" i="22"/>
  <c r="AI70" i="22"/>
  <c r="AI81" i="22"/>
  <c r="AI56" i="22"/>
  <c r="AI48" i="22"/>
  <c r="AI105" i="22"/>
  <c r="AI78" i="22"/>
  <c r="AI87" i="22"/>
  <c r="AI155" i="22"/>
  <c r="AI159" i="22"/>
  <c r="AI65" i="22"/>
  <c r="AI96" i="22"/>
  <c r="AI146" i="22"/>
  <c r="AI45" i="22"/>
  <c r="AI107" i="22"/>
  <c r="AI75" i="22"/>
  <c r="AI127" i="22"/>
  <c r="AI77" i="22"/>
  <c r="AI64" i="22"/>
  <c r="AI39" i="22"/>
  <c r="AI139" i="22"/>
  <c r="AI128" i="22"/>
  <c r="AI164" i="22"/>
  <c r="AI27" i="22"/>
  <c r="AI169" i="22"/>
  <c r="AI59" i="22"/>
  <c r="AI137" i="22"/>
  <c r="AI21" i="22"/>
  <c r="AI147" i="22"/>
  <c r="AI84" i="22"/>
  <c r="AI68" i="22"/>
  <c r="AI101" i="22"/>
  <c r="AI16" i="22"/>
  <c r="AI165" i="22"/>
  <c r="AI28" i="22"/>
  <c r="AI94" i="22"/>
  <c r="AI69" i="22"/>
  <c r="AI32" i="22"/>
  <c r="AI109" i="22"/>
  <c r="AJ112" i="22"/>
  <c r="AJ36" i="22"/>
  <c r="AJ159" i="22"/>
  <c r="AJ31" i="22"/>
  <c r="AJ177" i="22"/>
  <c r="AJ9" i="22"/>
  <c r="AJ118" i="22"/>
  <c r="AJ161" i="22"/>
  <c r="AJ147" i="22"/>
  <c r="AJ86" i="22"/>
  <c r="AJ158" i="22"/>
  <c r="AJ126" i="22"/>
  <c r="AJ94" i="22"/>
  <c r="AJ29" i="22"/>
  <c r="AJ26" i="22"/>
  <c r="AJ116" i="22"/>
  <c r="AJ60" i="22"/>
  <c r="AJ71" i="22"/>
  <c r="AJ163" i="22"/>
  <c r="AJ75" i="22"/>
  <c r="AJ125" i="22"/>
  <c r="AJ175" i="22"/>
  <c r="AJ149" i="22"/>
  <c r="AJ51" i="22"/>
  <c r="AJ174" i="22"/>
  <c r="AJ100" i="22"/>
  <c r="AJ54" i="22"/>
  <c r="AJ11" i="22"/>
  <c r="AJ104" i="22"/>
  <c r="AJ59" i="22"/>
  <c r="AJ39" i="22"/>
  <c r="AJ105" i="22"/>
  <c r="AJ142" i="22"/>
  <c r="AJ156" i="22"/>
  <c r="AJ47" i="22"/>
  <c r="AJ87" i="22"/>
  <c r="AJ169" i="22"/>
  <c r="AJ79" i="22"/>
  <c r="AJ172" i="22"/>
  <c r="AJ65" i="22"/>
  <c r="AJ22" i="22"/>
  <c r="AJ109" i="22"/>
  <c r="AJ176" i="22"/>
  <c r="AJ171" i="22"/>
  <c r="X78" i="22"/>
  <c r="X29" i="22"/>
  <c r="X166" i="22"/>
  <c r="X104" i="22"/>
  <c r="X86" i="22"/>
  <c r="X19" i="22"/>
  <c r="X135" i="22"/>
  <c r="X122" i="22"/>
  <c r="X41" i="22"/>
  <c r="X43" i="22"/>
  <c r="X57" i="22"/>
  <c r="X24" i="22"/>
  <c r="X48" i="22"/>
  <c r="X75" i="22"/>
  <c r="X127" i="22"/>
  <c r="X45" i="22"/>
  <c r="X168" i="22"/>
  <c r="X62" i="22"/>
  <c r="X81" i="22"/>
  <c r="X177" i="22"/>
  <c r="X110" i="22"/>
  <c r="X30" i="22"/>
  <c r="X142" i="22"/>
  <c r="X176" i="22"/>
  <c r="X93" i="22"/>
  <c r="X83" i="22"/>
  <c r="X97" i="22"/>
  <c r="X148" i="22"/>
  <c r="X115" i="22"/>
  <c r="X151" i="22"/>
  <c r="X80" i="22"/>
  <c r="X139" i="22"/>
  <c r="X109" i="22"/>
  <c r="X132" i="22"/>
  <c r="X137" i="22"/>
  <c r="X23" i="22"/>
  <c r="X130" i="22"/>
  <c r="X71" i="22"/>
  <c r="X140" i="22"/>
  <c r="X136" i="22"/>
  <c r="X120" i="22"/>
  <c r="X145" i="22"/>
  <c r="AB17" i="22"/>
  <c r="AB76" i="22"/>
  <c r="AB54" i="22"/>
  <c r="AB137" i="22"/>
  <c r="AB47" i="22"/>
  <c r="AB49" i="22"/>
  <c r="AB136" i="22"/>
  <c r="AB114" i="22"/>
  <c r="AB115" i="22"/>
  <c r="AB166" i="22"/>
  <c r="AB155" i="22"/>
  <c r="AB59" i="22"/>
  <c r="AB117" i="22"/>
  <c r="AB154" i="22"/>
  <c r="AB173" i="22"/>
  <c r="AB127" i="22"/>
  <c r="AB43" i="22"/>
  <c r="AB113" i="22"/>
  <c r="AB123" i="22"/>
  <c r="AB23" i="22"/>
  <c r="AB124" i="22"/>
  <c r="AB15" i="22"/>
  <c r="AB48" i="22"/>
  <c r="AB35" i="22"/>
  <c r="AB69" i="22"/>
  <c r="AB41" i="22"/>
  <c r="AB167" i="22"/>
  <c r="AB99" i="22"/>
  <c r="AB129" i="22"/>
  <c r="AB71" i="22"/>
  <c r="AB29" i="22"/>
  <c r="AB100" i="22"/>
  <c r="AB126" i="22"/>
  <c r="AB98" i="22"/>
  <c r="AB90" i="22"/>
  <c r="AB122" i="22"/>
  <c r="AB77" i="22"/>
  <c r="AB148" i="22"/>
  <c r="AB32" i="22"/>
  <c r="AB34" i="22"/>
  <c r="AM83" i="22"/>
  <c r="AM138" i="22"/>
  <c r="AM73" i="22"/>
  <c r="AM81" i="22"/>
  <c r="AM107" i="22"/>
  <c r="AM32" i="22"/>
  <c r="AM21" i="22"/>
  <c r="AM167" i="22"/>
  <c r="AM101" i="22"/>
  <c r="AM89" i="22"/>
  <c r="AM85" i="22"/>
  <c r="AM113" i="22"/>
  <c r="AM130" i="22"/>
  <c r="AM50" i="22"/>
  <c r="AM67" i="22"/>
  <c r="AM77" i="22"/>
  <c r="AM139" i="22"/>
  <c r="AM166" i="22"/>
  <c r="AM30" i="22"/>
  <c r="AM22" i="22"/>
  <c r="AM179" i="22" s="1"/>
  <c r="AM33" i="22"/>
  <c r="AM26" i="22"/>
  <c r="AM174" i="22"/>
  <c r="AM42" i="22"/>
  <c r="AM24" i="22"/>
  <c r="AM102" i="22"/>
  <c r="AM125" i="22"/>
  <c r="AM72" i="22"/>
  <c r="AM170" i="22"/>
  <c r="AM69" i="22"/>
  <c r="AM57" i="22"/>
  <c r="AM112" i="22"/>
  <c r="AM163" i="22"/>
  <c r="AM142" i="22"/>
  <c r="AM34" i="22"/>
  <c r="AM128" i="22"/>
  <c r="AM60" i="22"/>
  <c r="AM137" i="22"/>
  <c r="AM54" i="22"/>
  <c r="AM74" i="22"/>
  <c r="AE136" i="22"/>
  <c r="AE140" i="22"/>
  <c r="AE59" i="22"/>
  <c r="AE129" i="22"/>
  <c r="AE101" i="22"/>
  <c r="AE172" i="22"/>
  <c r="AE88" i="22"/>
  <c r="AE52" i="22"/>
  <c r="AE56" i="22"/>
  <c r="AE152" i="22"/>
  <c r="AE148" i="22"/>
  <c r="AE142" i="22"/>
  <c r="AE151" i="22"/>
  <c r="AE127" i="22"/>
  <c r="AE51" i="22"/>
  <c r="AE62" i="22"/>
  <c r="AE72" i="22"/>
  <c r="AE119" i="22"/>
  <c r="AE33" i="22"/>
  <c r="AE179" i="22" s="1"/>
  <c r="AE63" i="22"/>
  <c r="AE106" i="22"/>
  <c r="AE135" i="22"/>
  <c r="AE177" i="22"/>
  <c r="AE107" i="22"/>
  <c r="AE78" i="22"/>
  <c r="AE128" i="22"/>
  <c r="AE66" i="22"/>
  <c r="AE28" i="22"/>
  <c r="AE92" i="22"/>
  <c r="AE167" i="22"/>
  <c r="AE39" i="22"/>
  <c r="AE122" i="22"/>
  <c r="AE49" i="22"/>
  <c r="AE147" i="22"/>
  <c r="AE157" i="22"/>
  <c r="AE87" i="22"/>
  <c r="AE84" i="22"/>
  <c r="AE75" i="22"/>
  <c r="AO88" i="22"/>
  <c r="AO49" i="22"/>
  <c r="AO81" i="22"/>
  <c r="AO82" i="22"/>
  <c r="AO146" i="22"/>
  <c r="AO129" i="22"/>
  <c r="AO48" i="22"/>
  <c r="AO35" i="22"/>
  <c r="AO127" i="22"/>
  <c r="AO85" i="22"/>
  <c r="AO73" i="22"/>
  <c r="AO152" i="22"/>
  <c r="AO102" i="22"/>
  <c r="AO31" i="22"/>
  <c r="AO154" i="22"/>
  <c r="AO150" i="22"/>
  <c r="AO114" i="22"/>
  <c r="AO62" i="22"/>
  <c r="AO38" i="22"/>
  <c r="AO123" i="22"/>
  <c r="AO58" i="22"/>
  <c r="AO169" i="22"/>
  <c r="AO66" i="22"/>
  <c r="AO140" i="22"/>
  <c r="AO124" i="22"/>
  <c r="AO155" i="22"/>
  <c r="AO120" i="22"/>
  <c r="AO174" i="22"/>
  <c r="AO156" i="22"/>
  <c r="AO77" i="22"/>
  <c r="AO162" i="22"/>
  <c r="AO69" i="22"/>
  <c r="AO157" i="22"/>
  <c r="AO101" i="22"/>
  <c r="AO34" i="22"/>
  <c r="AO159" i="22"/>
  <c r="AO144" i="22"/>
  <c r="AH65" i="22"/>
  <c r="AH99" i="22"/>
  <c r="AH57" i="22"/>
  <c r="AH89" i="22"/>
  <c r="AH133" i="22"/>
  <c r="AH8" i="22"/>
  <c r="AH61" i="22"/>
  <c r="AH139" i="22"/>
  <c r="AH13" i="22"/>
  <c r="AH42" i="22"/>
  <c r="AH150" i="22"/>
  <c r="AH95" i="22"/>
  <c r="AH170" i="22"/>
  <c r="AH102" i="22"/>
  <c r="AH172" i="22"/>
  <c r="AH155" i="22"/>
  <c r="AH77" i="22"/>
  <c r="AH17" i="22"/>
  <c r="AH145" i="22"/>
  <c r="AH113" i="22"/>
  <c r="AH136" i="22"/>
  <c r="AH146" i="22"/>
  <c r="AH174" i="22"/>
  <c r="AH118" i="22"/>
  <c r="AH55" i="22"/>
  <c r="AH26" i="22"/>
  <c r="AH169" i="22"/>
  <c r="AH177" i="22"/>
  <c r="AH10" i="22"/>
  <c r="AH53" i="22"/>
  <c r="AH167" i="22"/>
  <c r="AH151" i="22"/>
  <c r="AH132" i="22"/>
  <c r="AH116" i="22"/>
  <c r="AH11" i="22"/>
  <c r="AH179" i="22" s="1"/>
  <c r="AH22" i="22"/>
  <c r="AH101" i="22"/>
  <c r="AH80" i="22"/>
  <c r="AH134" i="22"/>
  <c r="AH96" i="22"/>
  <c r="AH140" i="22"/>
  <c r="R179" i="22"/>
  <c r="J179" i="22"/>
  <c r="G179" i="22"/>
  <c r="AF67" i="22"/>
  <c r="AF14" i="22"/>
  <c r="AF62" i="22"/>
  <c r="AF96" i="22"/>
  <c r="AF160" i="22"/>
  <c r="AF154" i="22"/>
  <c r="AF77" i="22"/>
  <c r="AF101" i="22"/>
  <c r="AF116" i="22"/>
  <c r="AF108" i="22"/>
  <c r="AF34" i="22"/>
  <c r="AF134" i="22"/>
  <c r="AF152" i="22"/>
  <c r="AF47" i="22"/>
  <c r="AF25" i="22"/>
  <c r="AF39" i="22"/>
  <c r="AF94" i="22"/>
  <c r="AF170" i="22"/>
  <c r="AF177" i="22"/>
  <c r="AF73" i="22"/>
  <c r="AF130" i="22"/>
  <c r="AF23" i="22"/>
  <c r="AF27" i="22"/>
  <c r="AF119" i="22"/>
  <c r="AF44" i="22"/>
  <c r="AF41" i="22"/>
  <c r="AF140" i="22"/>
  <c r="AF121" i="22"/>
  <c r="AF50" i="22"/>
  <c r="AF159" i="22"/>
  <c r="AF64" i="22"/>
  <c r="AF57" i="22"/>
  <c r="AF143" i="22"/>
  <c r="AF53" i="22"/>
  <c r="AF65" i="22"/>
  <c r="AF90" i="22"/>
  <c r="AF70" i="22"/>
  <c r="AF43" i="22"/>
  <c r="AF125" i="22"/>
  <c r="AF107" i="22"/>
  <c r="AF66" i="22"/>
  <c r="AF85" i="22"/>
  <c r="AF87" i="22"/>
  <c r="AF56" i="22"/>
  <c r="Z151" i="22"/>
  <c r="Z129" i="22"/>
  <c r="Z128" i="22"/>
  <c r="Z122" i="22"/>
  <c r="Z27" i="22"/>
  <c r="Z68" i="22"/>
  <c r="Z96" i="22"/>
  <c r="Z135" i="22"/>
  <c r="Z156" i="22"/>
  <c r="Z116" i="22"/>
  <c r="Z83" i="22"/>
  <c r="Z119" i="22"/>
  <c r="Z50" i="22"/>
  <c r="Z106" i="22"/>
  <c r="Z102" i="22"/>
  <c r="Z125" i="22"/>
  <c r="Z155" i="22"/>
  <c r="Z139" i="22"/>
  <c r="Z85" i="22"/>
  <c r="Z18" i="22"/>
  <c r="Z11" i="22"/>
  <c r="Z40" i="22"/>
  <c r="Z176" i="22"/>
  <c r="Z12" i="22"/>
  <c r="Z104" i="22"/>
  <c r="Z65" i="22"/>
  <c r="Z28" i="22"/>
  <c r="Z48" i="22"/>
  <c r="Z143" i="22"/>
  <c r="Z32" i="22"/>
  <c r="Z87" i="22"/>
  <c r="Z24" i="22"/>
  <c r="Z110" i="22"/>
  <c r="Z136" i="22"/>
  <c r="Z160" i="22"/>
  <c r="Z6" i="22"/>
  <c r="Z77" i="22"/>
  <c r="Z58" i="22"/>
  <c r="Z35" i="22"/>
  <c r="Z70" i="22"/>
  <c r="Z100" i="22"/>
  <c r="Z80" i="22"/>
  <c r="Z165" i="22"/>
  <c r="Z111" i="22"/>
  <c r="AK138" i="22"/>
  <c r="AK168" i="22"/>
  <c r="AK16" i="22"/>
  <c r="AK110" i="22"/>
  <c r="AK51" i="22"/>
  <c r="AK155" i="22"/>
  <c r="AK32" i="22"/>
  <c r="AK42" i="22"/>
  <c r="AK29" i="22"/>
  <c r="AK53" i="22"/>
  <c r="AK84" i="22"/>
  <c r="AK162" i="22"/>
  <c r="AK67" i="22"/>
  <c r="AK164" i="22"/>
  <c r="AK133" i="22"/>
  <c r="AK40" i="22"/>
  <c r="AK26" i="22"/>
  <c r="AK15" i="22"/>
  <c r="AK8" i="22"/>
  <c r="AK148" i="22"/>
  <c r="AK137" i="22"/>
  <c r="AK31" i="22"/>
  <c r="AK109" i="22"/>
  <c r="AK23" i="22"/>
  <c r="AK38" i="22"/>
  <c r="AK17" i="22"/>
  <c r="AK78" i="22"/>
  <c r="AK126" i="22"/>
  <c r="AK62" i="22"/>
  <c r="AK143" i="22"/>
  <c r="AK176" i="22"/>
  <c r="AK161" i="22"/>
  <c r="AK144" i="22"/>
  <c r="AK151" i="22"/>
  <c r="AK177" i="22"/>
  <c r="AK127" i="22"/>
  <c r="AK147" i="22"/>
  <c r="AK30" i="22"/>
  <c r="AK71" i="22"/>
  <c r="AK96" i="22"/>
  <c r="AK88" i="22"/>
  <c r="AK125" i="22"/>
  <c r="AK85" i="22"/>
  <c r="AC36" i="22"/>
  <c r="AC69" i="22"/>
  <c r="AC156" i="22"/>
  <c r="AC92" i="22"/>
  <c r="AC40" i="22"/>
  <c r="AC30" i="22"/>
  <c r="AC163" i="22"/>
  <c r="AC79" i="22"/>
  <c r="AC37" i="22"/>
  <c r="AC165" i="22"/>
  <c r="AC32" i="22"/>
  <c r="AC52" i="22"/>
  <c r="AC61" i="22"/>
  <c r="AC125" i="22"/>
  <c r="AC167" i="22"/>
  <c r="AC55" i="22"/>
  <c r="AC58" i="22"/>
  <c r="AC161" i="22"/>
  <c r="AC158" i="22"/>
  <c r="AC131" i="22"/>
  <c r="AC88" i="22"/>
  <c r="AC26" i="22"/>
  <c r="AC107" i="22"/>
  <c r="AC50" i="22"/>
  <c r="AC47" i="22"/>
  <c r="AC134" i="22"/>
  <c r="AC35" i="22"/>
  <c r="AC124" i="22"/>
  <c r="AC101" i="22"/>
  <c r="AC90" i="22"/>
  <c r="AC57" i="22"/>
  <c r="AC157" i="22"/>
  <c r="AC149" i="22"/>
  <c r="AC109" i="22"/>
  <c r="AC127" i="22"/>
  <c r="AC115" i="22"/>
  <c r="AC128" i="22"/>
  <c r="AC126" i="22"/>
  <c r="AC67" i="22"/>
  <c r="AC169" i="22"/>
  <c r="AN117" i="22"/>
  <c r="AN176" i="22"/>
  <c r="AN162" i="22"/>
  <c r="AN56" i="22"/>
  <c r="AN89" i="22"/>
  <c r="AN149" i="22"/>
  <c r="AN115" i="22"/>
  <c r="AN70" i="22"/>
  <c r="AN45" i="22"/>
  <c r="AN114" i="22"/>
  <c r="AN20" i="22"/>
  <c r="AN86" i="22"/>
  <c r="AN102" i="22"/>
  <c r="AN132" i="22"/>
  <c r="AN105" i="22"/>
  <c r="AN24" i="22"/>
  <c r="AN126" i="22"/>
  <c r="AN34" i="22"/>
  <c r="AN26" i="22"/>
  <c r="AN169" i="22"/>
  <c r="AN140" i="22"/>
  <c r="AN27" i="22"/>
  <c r="AN31" i="22"/>
  <c r="AN130" i="22"/>
  <c r="AN69" i="22"/>
  <c r="AN78" i="22"/>
  <c r="AN73" i="22"/>
  <c r="AN90" i="22"/>
  <c r="AN144" i="22"/>
  <c r="AN119" i="22"/>
  <c r="AN123" i="22"/>
  <c r="AN60" i="22"/>
  <c r="AN99" i="22"/>
  <c r="AN98" i="22"/>
  <c r="AN116" i="22"/>
  <c r="AN42" i="22"/>
  <c r="AN25" i="22"/>
  <c r="AN158" i="22"/>
  <c r="AN61" i="22"/>
  <c r="AN165" i="22"/>
  <c r="N179" i="22"/>
  <c r="K179" i="22"/>
  <c r="AL110" i="22"/>
  <c r="AL92" i="22"/>
  <c r="AL151" i="22"/>
  <c r="AL59" i="22"/>
  <c r="AL168" i="22"/>
  <c r="AL109" i="22"/>
  <c r="AL27" i="22"/>
  <c r="AL88" i="22"/>
  <c r="AL9" i="22"/>
  <c r="AL67" i="22"/>
  <c r="AL7" i="22"/>
  <c r="AL135" i="22"/>
  <c r="AL17" i="22"/>
  <c r="AL137" i="22"/>
  <c r="AL61" i="22"/>
  <c r="AL114" i="22"/>
  <c r="AL177" i="22"/>
  <c r="AL95" i="22"/>
  <c r="AL170" i="22"/>
  <c r="AL91" i="22"/>
  <c r="AL148" i="22"/>
  <c r="AL41" i="22"/>
  <c r="AL36" i="22"/>
  <c r="AL116" i="22"/>
  <c r="AL121" i="22"/>
  <c r="AL93" i="22"/>
  <c r="AL80" i="22"/>
  <c r="AL85" i="22"/>
  <c r="AL32" i="22"/>
  <c r="AL126" i="22"/>
  <c r="AL43" i="22"/>
  <c r="AL160" i="22"/>
  <c r="AL122" i="22"/>
  <c r="AL14" i="22"/>
  <c r="AL117" i="22"/>
  <c r="AL125" i="22"/>
  <c r="AL38" i="22"/>
  <c r="AL47" i="22"/>
  <c r="AL65" i="22"/>
  <c r="AL167" i="22"/>
  <c r="AL44" i="22"/>
  <c r="AL75" i="22"/>
  <c r="AL54" i="22"/>
  <c r="AL132" i="22"/>
  <c r="AG149" i="22"/>
  <c r="AG88" i="22"/>
  <c r="AG168" i="22"/>
  <c r="AG123" i="22"/>
  <c r="AG91" i="22"/>
  <c r="AG150" i="22"/>
  <c r="AG151" i="22"/>
  <c r="AG111" i="22"/>
  <c r="AG167" i="22"/>
  <c r="AG45" i="22"/>
  <c r="AG57" i="22"/>
  <c r="AG106" i="22"/>
  <c r="AG165" i="22"/>
  <c r="AG163" i="22"/>
  <c r="AG152" i="22"/>
  <c r="AG40" i="22"/>
  <c r="AG141" i="22"/>
  <c r="AG118" i="22"/>
  <c r="AG43" i="22"/>
  <c r="AG77" i="22"/>
  <c r="AG109" i="22"/>
  <c r="AG137" i="22"/>
  <c r="AG122" i="22"/>
  <c r="AG162" i="22"/>
  <c r="AG60" i="22"/>
  <c r="AG176" i="22"/>
  <c r="AG86" i="22"/>
  <c r="AG145" i="22"/>
  <c r="AG158" i="22"/>
  <c r="AG161" i="22"/>
  <c r="AG136" i="22"/>
  <c r="AG42" i="22"/>
  <c r="AG134" i="22"/>
  <c r="AG146" i="22"/>
  <c r="AG46" i="22"/>
  <c r="AA119" i="22"/>
  <c r="AA71" i="22"/>
  <c r="AA122" i="22"/>
  <c r="AA86" i="22"/>
  <c r="AA11" i="22"/>
  <c r="AA21" i="22"/>
  <c r="AA66" i="22"/>
  <c r="AA30" i="22"/>
  <c r="AA61" i="22"/>
  <c r="AA23" i="22"/>
  <c r="AA135" i="22"/>
  <c r="AA37" i="22"/>
  <c r="AA117" i="22"/>
  <c r="AA133" i="22"/>
  <c r="AA126" i="22"/>
  <c r="AA137" i="22"/>
  <c r="AA162" i="22"/>
  <c r="AA49" i="22"/>
  <c r="AA168" i="22"/>
  <c r="AA44" i="22"/>
  <c r="AA115" i="22"/>
  <c r="AA52" i="22"/>
  <c r="AA48" i="22"/>
  <c r="AA91" i="22"/>
  <c r="AA127" i="22"/>
  <c r="AA46" i="22"/>
  <c r="AA173" i="22"/>
  <c r="AA51" i="22"/>
  <c r="AA108" i="22"/>
  <c r="AA148" i="22"/>
  <c r="AA95" i="22"/>
  <c r="AA45" i="22"/>
  <c r="AA74" i="22"/>
  <c r="AA134" i="22"/>
  <c r="AA98" i="22"/>
  <c r="AA170" i="22"/>
  <c r="AA84" i="22"/>
  <c r="AA24" i="22"/>
  <c r="AA25" i="22"/>
  <c r="AA83" i="22"/>
  <c r="AA116" i="22"/>
  <c r="AA41" i="22"/>
  <c r="AA171" i="22"/>
  <c r="AA103" i="22"/>
  <c r="AF173" i="22"/>
  <c r="AF86" i="22"/>
  <c r="AF167" i="22"/>
  <c r="AF97" i="22"/>
  <c r="AF166" i="22"/>
  <c r="AF92" i="22"/>
  <c r="AF78" i="22"/>
  <c r="AF29" i="22"/>
  <c r="AF165" i="22"/>
  <c r="AF26" i="22"/>
  <c r="AF32" i="22"/>
  <c r="AF155" i="22"/>
  <c r="AF81" i="22"/>
  <c r="Z152" i="22"/>
  <c r="Z33" i="22"/>
  <c r="Z147" i="22"/>
  <c r="Z124" i="22"/>
  <c r="Z97" i="22"/>
  <c r="Z159" i="22"/>
  <c r="Z42" i="22"/>
  <c r="Z177" i="22"/>
  <c r="Z51" i="22"/>
  <c r="Z171" i="22"/>
  <c r="Z84" i="22"/>
  <c r="Z153" i="22"/>
  <c r="Z22" i="22"/>
  <c r="AK152" i="22"/>
  <c r="AK33" i="22"/>
  <c r="AK45" i="22"/>
  <c r="AK56" i="22"/>
  <c r="AK46" i="22"/>
  <c r="AK123" i="22"/>
  <c r="AK25" i="22"/>
  <c r="AK97" i="22"/>
  <c r="AK55" i="22"/>
  <c r="AK43" i="22"/>
  <c r="AK76" i="22"/>
  <c r="AK129" i="22"/>
  <c r="AK140" i="22"/>
  <c r="AK139" i="22"/>
  <c r="AK37" i="22"/>
  <c r="AC84" i="22"/>
  <c r="AC105" i="22"/>
  <c r="AC96" i="22"/>
  <c r="AC112" i="22"/>
  <c r="AC74" i="22"/>
  <c r="AC80" i="22"/>
  <c r="AC130" i="22"/>
  <c r="AN84" i="22"/>
  <c r="AN95" i="22"/>
  <c r="AN75" i="22"/>
  <c r="AN148" i="22"/>
  <c r="AN76" i="22"/>
  <c r="AN133" i="22"/>
  <c r="AN124" i="22"/>
  <c r="H179" i="22"/>
  <c r="AL77" i="22"/>
  <c r="AL103" i="22"/>
  <c r="AL84" i="22"/>
  <c r="AL57" i="22"/>
  <c r="AL162" i="22"/>
  <c r="AL142" i="22"/>
  <c r="AL98" i="22"/>
  <c r="AL70" i="22"/>
  <c r="AL83" i="22"/>
  <c r="AL74" i="22"/>
  <c r="AL82" i="22"/>
  <c r="AL174" i="22"/>
  <c r="AL164" i="22"/>
  <c r="AL99" i="22"/>
  <c r="AL45" i="22"/>
  <c r="AL23" i="22"/>
  <c r="AL28" i="22"/>
  <c r="AL71" i="22"/>
  <c r="AL102" i="22"/>
  <c r="AL134" i="22"/>
  <c r="AL10" i="22"/>
  <c r="AL161" i="22"/>
  <c r="AL81" i="22"/>
  <c r="AL100" i="22"/>
  <c r="AL50" i="22"/>
  <c r="AL105" i="22"/>
  <c r="AL13" i="22"/>
  <c r="AL128" i="22"/>
  <c r="AL26" i="22"/>
  <c r="AL94" i="22"/>
  <c r="AL62" i="22"/>
  <c r="AL63" i="22"/>
  <c r="AL24" i="22"/>
  <c r="AL58" i="22"/>
  <c r="AL79" i="22"/>
  <c r="AL35" i="22"/>
  <c r="AL72" i="22"/>
  <c r="AL136" i="22"/>
  <c r="AL156" i="22"/>
  <c r="AL33" i="22"/>
  <c r="AL154" i="22"/>
  <c r="AL104" i="22"/>
  <c r="AL55" i="22"/>
  <c r="AL42" i="22"/>
  <c r="AG62" i="22"/>
  <c r="AG108" i="22"/>
  <c r="AG170" i="22"/>
  <c r="AG95" i="22"/>
  <c r="AG113" i="22"/>
  <c r="AG175" i="22"/>
  <c r="AG83" i="22"/>
  <c r="AG76" i="22"/>
  <c r="AG121" i="22"/>
  <c r="AG101" i="22"/>
  <c r="AG44" i="22"/>
  <c r="AG156" i="22"/>
  <c r="AG112" i="22"/>
  <c r="AG67" i="22"/>
  <c r="AG153" i="22"/>
  <c r="AG105" i="22"/>
  <c r="AG58" i="22"/>
  <c r="AG103" i="22"/>
  <c r="AG138" i="22"/>
  <c r="AG81" i="22"/>
  <c r="AG85" i="22"/>
  <c r="AG53" i="22"/>
  <c r="AG169" i="22"/>
  <c r="AG132" i="22"/>
  <c r="AG144" i="22"/>
  <c r="AG63" i="22"/>
  <c r="AG97" i="22"/>
  <c r="AG157" i="22"/>
  <c r="AG72" i="22"/>
  <c r="AG64" i="22"/>
  <c r="AG166" i="22"/>
  <c r="AG70" i="22"/>
  <c r="AA96" i="22"/>
  <c r="AA9" i="22"/>
  <c r="AA132" i="22"/>
  <c r="AA64" i="22"/>
  <c r="AA55" i="22"/>
  <c r="AA128" i="22"/>
  <c r="AA27" i="22"/>
  <c r="AA60" i="22"/>
  <c r="AA140" i="22"/>
  <c r="AA113" i="22"/>
  <c r="AA151" i="22"/>
  <c r="AA118" i="22"/>
  <c r="AA105" i="22"/>
  <c r="AA156" i="22"/>
  <c r="AA73" i="22"/>
  <c r="AA144" i="22"/>
  <c r="AA177" i="22"/>
  <c r="AA77" i="22"/>
  <c r="AA147" i="22"/>
  <c r="AA38" i="22"/>
  <c r="AA8" i="22"/>
  <c r="AA29" i="22"/>
  <c r="AA69" i="22"/>
  <c r="AA68" i="22"/>
  <c r="AA163" i="22"/>
  <c r="AA72" i="22"/>
  <c r="AA167" i="22"/>
  <c r="AA152" i="22"/>
  <c r="AA70" i="22"/>
  <c r="AA76" i="22"/>
  <c r="AA7" i="22"/>
  <c r="AA174" i="22"/>
  <c r="AA143" i="22"/>
  <c r="AA42" i="22"/>
  <c r="AA10" i="22"/>
  <c r="AA123" i="22"/>
  <c r="AA93" i="22"/>
  <c r="AA157" i="22"/>
  <c r="AA110" i="22"/>
  <c r="AA142" i="22"/>
  <c r="AA33" i="22"/>
  <c r="AA32" i="22"/>
  <c r="AA129" i="22"/>
  <c r="S179" i="22"/>
  <c r="Y111" i="22"/>
  <c r="Y151" i="22"/>
  <c r="Y161" i="22"/>
  <c r="Y157" i="22"/>
  <c r="Y147" i="22"/>
  <c r="Y133" i="22"/>
  <c r="Y128" i="22"/>
  <c r="W177" i="22"/>
  <c r="W55" i="22"/>
  <c r="W175" i="22"/>
  <c r="W127" i="22"/>
  <c r="W85" i="22"/>
  <c r="W44" i="22"/>
  <c r="W74" i="22"/>
  <c r="W32" i="22"/>
  <c r="W167" i="22"/>
  <c r="W12" i="22"/>
  <c r="W91" i="22"/>
  <c r="W123" i="22"/>
  <c r="AD176" i="22"/>
  <c r="AD173" i="22"/>
  <c r="AI115" i="22"/>
  <c r="AI126" i="22"/>
  <c r="AI172" i="22"/>
  <c r="AI76" i="22"/>
  <c r="AI173" i="22"/>
  <c r="AI104" i="22"/>
  <c r="AJ38" i="22"/>
  <c r="AJ141" i="22"/>
  <c r="AJ66" i="22"/>
  <c r="AJ13" i="22"/>
  <c r="AJ144" i="22"/>
  <c r="AJ14" i="22"/>
  <c r="AJ15" i="22"/>
  <c r="AJ56" i="22"/>
  <c r="AJ102" i="22"/>
  <c r="AJ106" i="22"/>
  <c r="AJ92" i="22"/>
  <c r="AJ108" i="22"/>
  <c r="AJ12" i="22"/>
  <c r="X63" i="22"/>
  <c r="X103" i="22"/>
  <c r="X119" i="22"/>
  <c r="X117" i="22"/>
  <c r="X154" i="22"/>
  <c r="X169" i="22"/>
  <c r="X50" i="22"/>
  <c r="X84" i="22"/>
  <c r="X174" i="22"/>
  <c r="X163" i="22"/>
  <c r="X133" i="22"/>
  <c r="X39" i="22"/>
  <c r="X116" i="22"/>
  <c r="X69" i="22"/>
  <c r="AB97" i="22"/>
  <c r="AB119" i="22"/>
  <c r="AB130" i="22"/>
  <c r="AB149" i="22"/>
  <c r="AB150" i="22"/>
  <c r="AB172" i="22"/>
  <c r="AM149" i="22"/>
  <c r="AM162" i="22"/>
  <c r="AM164" i="22"/>
  <c r="AM122" i="22"/>
  <c r="AM136" i="22"/>
  <c r="AE113" i="22"/>
  <c r="AE69" i="22"/>
  <c r="AE145" i="22"/>
  <c r="AE171" i="22"/>
  <c r="AE90" i="22"/>
  <c r="AE85" i="22"/>
  <c r="AE42" i="22"/>
  <c r="AE103" i="22"/>
  <c r="AE149" i="22"/>
  <c r="AO108" i="22"/>
  <c r="AO151" i="22"/>
  <c r="AO87" i="22"/>
  <c r="AO175" i="22"/>
  <c r="AO163" i="22"/>
  <c r="AO90" i="22"/>
  <c r="AO97" i="22"/>
  <c r="AH171" i="22"/>
  <c r="AH48" i="22"/>
  <c r="AH130" i="22"/>
  <c r="AH43" i="22"/>
  <c r="AH39" i="22"/>
  <c r="AH154" i="22"/>
  <c r="AH67" i="22"/>
  <c r="AH122" i="22"/>
  <c r="AH112" i="22"/>
  <c r="AH74" i="22"/>
  <c r="AH93" i="22"/>
  <c r="AH158" i="22"/>
  <c r="AH109" i="22"/>
  <c r="AH111" i="22"/>
  <c r="AH82" i="22"/>
  <c r="AH88" i="22"/>
  <c r="AH54" i="22"/>
  <c r="AH98" i="22"/>
  <c r="AH97" i="22"/>
  <c r="AH166" i="22"/>
  <c r="AH157" i="22"/>
  <c r="AH107" i="22"/>
  <c r="AH168" i="22"/>
  <c r="AH52" i="22"/>
  <c r="U179" i="22"/>
  <c r="I179" i="22"/>
  <c r="AF16" i="22"/>
  <c r="AF151" i="22"/>
  <c r="AF139" i="22"/>
  <c r="AF135" i="22"/>
  <c r="AF22" i="22"/>
  <c r="AF168" i="22"/>
  <c r="AF58" i="22"/>
  <c r="AF103" i="22"/>
  <c r="AF13" i="22"/>
  <c r="AF95" i="22"/>
  <c r="AF31" i="22"/>
  <c r="AF80" i="22"/>
  <c r="AF122" i="22"/>
  <c r="AF55" i="22"/>
  <c r="AF98" i="22"/>
  <c r="AF127" i="22"/>
  <c r="AF20" i="22"/>
  <c r="AF129" i="22"/>
  <c r="AF61" i="22"/>
  <c r="AF36" i="22"/>
  <c r="AF60" i="22"/>
  <c r="AF158" i="22"/>
  <c r="AF150" i="22"/>
  <c r="AF93" i="22"/>
  <c r="AF105" i="22"/>
  <c r="AF115" i="22"/>
  <c r="AF157" i="22"/>
  <c r="AF110" i="22"/>
  <c r="AF113" i="22"/>
  <c r="AF131" i="22"/>
  <c r="AF149" i="22"/>
  <c r="AF123" i="22"/>
  <c r="AF174" i="22"/>
  <c r="AF164" i="22"/>
  <c r="AF18" i="22"/>
  <c r="AF176" i="22"/>
  <c r="AF24" i="22"/>
  <c r="AF141" i="22"/>
  <c r="AF102" i="22"/>
  <c r="AF161" i="22"/>
  <c r="Z73" i="22"/>
  <c r="Z120" i="22"/>
  <c r="Z133" i="22"/>
  <c r="Z36" i="22"/>
  <c r="Z23" i="22"/>
  <c r="Z101" i="22"/>
  <c r="Z46" i="22"/>
  <c r="Z167" i="22"/>
  <c r="Z52" i="22"/>
  <c r="Z74" i="22"/>
  <c r="Z94" i="22"/>
  <c r="Z56" i="22"/>
  <c r="Z19" i="22"/>
  <c r="Z99" i="22"/>
  <c r="Z91" i="22"/>
  <c r="Z172" i="22"/>
  <c r="Z157" i="22"/>
  <c r="Z127" i="22"/>
  <c r="Z17" i="22"/>
  <c r="Z109" i="22"/>
  <c r="Z117" i="22"/>
  <c r="Z30" i="22"/>
  <c r="Z173" i="22"/>
  <c r="Z131" i="22"/>
  <c r="Z29" i="22"/>
  <c r="Z162" i="22"/>
  <c r="Z150" i="22"/>
  <c r="Z105" i="22"/>
  <c r="Z8" i="22"/>
  <c r="Z121" i="22"/>
  <c r="Z31" i="22"/>
  <c r="Z34" i="22"/>
  <c r="Z130" i="22"/>
  <c r="Z92" i="22"/>
  <c r="Z93" i="22"/>
  <c r="Z47" i="22"/>
  <c r="Z132" i="22"/>
  <c r="Z44" i="22"/>
  <c r="Z81" i="22"/>
  <c r="Z126" i="22"/>
  <c r="Z158" i="22"/>
  <c r="Z61" i="22"/>
  <c r="AK28" i="22"/>
  <c r="AK59" i="22"/>
  <c r="AK89" i="22"/>
  <c r="AK48" i="22"/>
  <c r="AK6" i="22"/>
  <c r="AK157" i="22"/>
  <c r="AK160" i="22"/>
  <c r="AK108" i="22"/>
  <c r="AK52" i="22"/>
  <c r="AK149" i="22"/>
  <c r="AK21" i="22"/>
  <c r="AK103" i="22"/>
  <c r="AK99" i="22"/>
  <c r="AK172" i="22"/>
  <c r="AK80" i="22"/>
  <c r="AK171" i="22"/>
  <c r="AK156" i="22"/>
  <c r="AK111" i="22"/>
  <c r="AK36" i="22"/>
  <c r="AK34" i="22"/>
  <c r="AK169" i="22"/>
  <c r="AK170" i="22"/>
  <c r="AK124" i="22"/>
  <c r="AK98" i="22"/>
  <c r="AK102" i="22"/>
  <c r="AK86" i="22"/>
  <c r="AK49" i="22"/>
  <c r="AK121" i="22"/>
  <c r="AK163" i="22"/>
  <c r="AK141" i="22"/>
  <c r="AK175" i="22"/>
  <c r="AK77" i="22"/>
  <c r="AK115" i="22"/>
  <c r="AK58" i="22"/>
  <c r="AK65" i="22"/>
  <c r="AK104" i="22"/>
  <c r="AK69" i="22"/>
  <c r="AK44" i="22"/>
  <c r="AK87" i="22"/>
  <c r="AK174" i="22"/>
  <c r="AK128" i="22"/>
  <c r="AK119" i="22"/>
  <c r="AK11" i="22"/>
  <c r="AK116" i="22"/>
  <c r="AC97" i="22"/>
  <c r="AC99" i="22"/>
  <c r="AC146" i="22"/>
  <c r="AC159" i="22"/>
  <c r="AC72" i="22"/>
  <c r="AC177" i="22"/>
  <c r="AC41" i="22"/>
  <c r="AC113" i="22"/>
  <c r="AC76" i="22"/>
  <c r="AC142" i="22"/>
  <c r="AC133" i="22"/>
  <c r="AC153" i="22"/>
  <c r="AC83" i="22"/>
  <c r="AC42" i="22"/>
  <c r="AC136" i="22"/>
  <c r="AC114" i="22"/>
  <c r="AC77" i="22"/>
  <c r="AC164" i="22"/>
  <c r="AC94" i="22"/>
  <c r="AC95" i="22"/>
  <c r="AC119" i="22"/>
  <c r="AC160" i="22"/>
  <c r="AC138" i="22"/>
  <c r="AC98" i="22"/>
  <c r="AC129" i="22"/>
  <c r="AC173" i="22"/>
  <c r="AC143" i="22"/>
  <c r="AC110" i="22"/>
  <c r="AC175" i="22"/>
  <c r="AC86" i="22"/>
  <c r="AC166" i="22"/>
  <c r="AC73" i="22"/>
  <c r="AC65" i="22"/>
  <c r="AC66" i="22"/>
  <c r="AC49" i="22"/>
  <c r="AC171" i="22"/>
  <c r="AC68" i="22"/>
  <c r="AN156" i="22"/>
  <c r="AN155" i="22"/>
  <c r="AN175" i="22"/>
  <c r="AN17" i="22"/>
  <c r="AN11" i="22"/>
  <c r="AN87" i="22"/>
  <c r="AN57" i="22"/>
  <c r="AN122" i="22"/>
  <c r="AN49" i="22"/>
  <c r="AN44" i="22"/>
  <c r="AN166" i="22"/>
  <c r="AN108" i="22"/>
  <c r="AN19" i="22"/>
  <c r="AN153" i="22"/>
  <c r="AN171" i="22"/>
  <c r="AN33" i="22"/>
  <c r="AN103" i="22"/>
  <c r="AN111" i="22"/>
  <c r="AN10" i="22"/>
  <c r="AN157" i="22"/>
  <c r="AN170" i="22"/>
  <c r="AN145" i="22"/>
  <c r="AN173" i="22"/>
  <c r="AN104" i="22"/>
  <c r="AN92" i="22"/>
  <c r="AN72" i="22"/>
  <c r="AN172" i="22"/>
  <c r="AN118" i="22"/>
  <c r="AN109" i="22"/>
  <c r="AN83" i="22"/>
  <c r="AN159" i="22"/>
  <c r="AN163" i="22"/>
  <c r="AN82" i="22"/>
  <c r="AN136" i="22"/>
  <c r="AN23" i="22"/>
  <c r="AN50" i="22"/>
  <c r="AN40" i="22"/>
  <c r="AN77" i="22"/>
  <c r="AN14" i="22"/>
  <c r="AN151" i="22"/>
  <c r="AN138" i="22"/>
  <c r="AN64" i="22"/>
  <c r="AN53" i="22"/>
  <c r="AN125" i="22"/>
  <c r="AL40" i="22"/>
  <c r="AL127" i="22"/>
  <c r="AL173" i="22"/>
  <c r="AL106" i="22"/>
  <c r="AL37" i="22"/>
  <c r="AL172" i="22"/>
  <c r="AL141" i="22"/>
  <c r="AL175" i="22"/>
  <c r="AL112" i="22"/>
  <c r="AL144" i="22"/>
  <c r="AL120" i="22"/>
  <c r="AL113" i="22"/>
  <c r="AL78" i="22"/>
  <c r="AL149" i="22"/>
  <c r="AL12" i="22"/>
  <c r="AL49" i="22"/>
  <c r="AL11" i="22"/>
  <c r="AL133" i="22"/>
  <c r="AL21" i="22"/>
  <c r="AL69" i="22"/>
  <c r="AL19" i="22"/>
  <c r="AL140" i="22"/>
  <c r="AL25" i="22"/>
  <c r="AL157" i="22"/>
  <c r="AL51" i="22"/>
  <c r="AL66" i="22"/>
  <c r="AL60" i="22"/>
  <c r="AL166" i="22"/>
  <c r="AL145" i="22"/>
  <c r="AL146" i="22"/>
  <c r="AL165" i="22"/>
  <c r="AL68" i="22"/>
  <c r="AL124" i="22"/>
  <c r="AL150" i="22"/>
  <c r="AL123" i="22"/>
  <c r="AL108" i="22"/>
  <c r="AL163" i="22"/>
  <c r="AL18" i="22"/>
  <c r="AL158" i="22"/>
  <c r="AL169" i="22"/>
  <c r="AL115" i="22"/>
  <c r="AL119" i="22"/>
  <c r="AG155" i="22"/>
  <c r="AG93" i="22"/>
  <c r="AG119" i="22"/>
  <c r="AG148" i="22"/>
  <c r="AG65" i="22"/>
  <c r="AG171" i="22"/>
  <c r="AG71" i="22"/>
  <c r="AG164" i="22"/>
  <c r="AG51" i="22"/>
  <c r="AG41" i="22"/>
  <c r="AG73" i="22"/>
  <c r="AG126" i="22"/>
  <c r="AG172" i="22"/>
  <c r="AG177" i="22"/>
  <c r="AG174" i="22"/>
  <c r="AG116" i="22"/>
  <c r="AG128" i="22"/>
  <c r="AG54" i="22"/>
  <c r="AG79" i="22"/>
  <c r="AG66" i="22"/>
  <c r="AG75" i="22"/>
  <c r="AG159" i="22"/>
  <c r="AG49" i="22"/>
  <c r="AG139" i="22"/>
  <c r="AG90" i="22"/>
  <c r="AG104" i="22"/>
  <c r="AG120" i="22"/>
  <c r="AG100" i="22"/>
  <c r="AG107" i="22"/>
  <c r="AG56" i="22"/>
  <c r="AG133" i="22"/>
  <c r="AG135" i="22"/>
  <c r="AG68" i="22"/>
  <c r="AG59" i="22"/>
  <c r="AG115" i="22"/>
  <c r="AA101" i="22"/>
  <c r="AA87" i="22"/>
  <c r="AA120" i="22"/>
  <c r="AA111" i="22"/>
  <c r="AA79" i="22"/>
  <c r="AA22" i="22"/>
  <c r="AA53" i="22"/>
  <c r="AA34" i="22"/>
  <c r="AA12" i="22"/>
  <c r="AA149" i="22"/>
  <c r="AA160" i="22"/>
  <c r="AA19" i="22"/>
  <c r="AA139" i="22"/>
  <c r="AA62" i="22"/>
  <c r="AA102" i="22"/>
  <c r="AA13" i="22"/>
  <c r="AA100" i="22"/>
  <c r="AA161" i="22"/>
  <c r="AA92" i="22"/>
  <c r="AA165" i="22"/>
  <c r="AA94" i="22"/>
  <c r="AA18" i="22"/>
  <c r="AA35" i="22"/>
  <c r="AA114" i="22"/>
  <c r="AA112" i="22"/>
  <c r="AA175" i="22"/>
  <c r="AA138" i="22"/>
  <c r="AA125" i="22"/>
  <c r="AA131" i="22"/>
  <c r="AA153" i="22"/>
  <c r="AA56" i="22"/>
  <c r="AA146" i="22"/>
  <c r="AA164" i="22"/>
  <c r="AA150" i="22"/>
  <c r="AA67" i="22"/>
  <c r="AA50" i="22"/>
  <c r="AA124" i="22"/>
  <c r="AA57" i="22"/>
  <c r="AA47" i="22"/>
  <c r="AA89" i="22"/>
  <c r="AA78" i="22"/>
  <c r="AA65" i="22"/>
  <c r="AA58" i="22"/>
  <c r="Y140" i="22"/>
  <c r="Y112" i="22"/>
  <c r="Y155" i="22"/>
  <c r="Y150" i="22"/>
  <c r="Y115" i="22"/>
  <c r="W169" i="22"/>
  <c r="W76" i="22"/>
  <c r="W101" i="22"/>
  <c r="W105" i="22"/>
  <c r="W21" i="22"/>
  <c r="W10" i="22"/>
  <c r="W140" i="22"/>
  <c r="W121" i="22"/>
  <c r="W111" i="22"/>
  <c r="W174" i="22"/>
  <c r="W39" i="22"/>
  <c r="W109" i="22"/>
  <c r="W14" i="22"/>
  <c r="W138" i="22"/>
  <c r="W80" i="22"/>
  <c r="W78" i="22"/>
  <c r="AI138" i="22"/>
  <c r="AI157" i="22"/>
  <c r="AI167" i="22"/>
  <c r="AI97" i="22"/>
  <c r="AI143" i="22"/>
  <c r="AI156" i="22"/>
  <c r="AI118" i="22"/>
  <c r="AI171" i="22"/>
  <c r="AJ70" i="22"/>
  <c r="AJ170" i="22"/>
  <c r="AJ121" i="22"/>
  <c r="AJ84" i="22"/>
  <c r="AJ23" i="22"/>
  <c r="AJ32" i="22"/>
  <c r="AJ139" i="22"/>
  <c r="AJ101" i="22"/>
  <c r="AJ88" i="22"/>
  <c r="AJ85" i="22"/>
  <c r="AJ155" i="22"/>
  <c r="AJ20" i="22"/>
  <c r="AJ131" i="22"/>
  <c r="AJ6" i="22"/>
  <c r="AJ179" i="22" s="1"/>
  <c r="X167" i="22"/>
  <c r="X35" i="22"/>
  <c r="X54" i="22"/>
  <c r="X92" i="22"/>
  <c r="X170" i="22"/>
  <c r="X162" i="22"/>
  <c r="X175" i="22"/>
  <c r="X123" i="22"/>
  <c r="X72" i="22"/>
  <c r="X28" i="22"/>
  <c r="AB120" i="22"/>
  <c r="AB157" i="22"/>
  <c r="AB174" i="22"/>
  <c r="AB171" i="22"/>
  <c r="AM157" i="22"/>
  <c r="AM133" i="22"/>
  <c r="AE54" i="22"/>
  <c r="AE94" i="22"/>
  <c r="AE98" i="22"/>
  <c r="AE141" i="22"/>
  <c r="AE174" i="22"/>
  <c r="AE161" i="22"/>
  <c r="AE117" i="22"/>
  <c r="AE154" i="22"/>
  <c r="AE43" i="22"/>
  <c r="AE95" i="22"/>
  <c r="AE105" i="22"/>
  <c r="AE158" i="22"/>
  <c r="AO106" i="22"/>
  <c r="AO141" i="22"/>
  <c r="AO161" i="22"/>
  <c r="AO118" i="22"/>
  <c r="AO115" i="22"/>
  <c r="AO111" i="22"/>
  <c r="AO153" i="22"/>
  <c r="AO121" i="22"/>
  <c r="AO133" i="22"/>
  <c r="AO148" i="22"/>
  <c r="AO164" i="22"/>
  <c r="AO160" i="22"/>
  <c r="AH164" i="22"/>
  <c r="AH163" i="22"/>
  <c r="AH148" i="22"/>
  <c r="AH144" i="22"/>
  <c r="AH86" i="22"/>
  <c r="AH147" i="22"/>
  <c r="AH137" i="22"/>
  <c r="AH60" i="22"/>
  <c r="AH84" i="22"/>
  <c r="AH44" i="22"/>
  <c r="AF82" i="22"/>
  <c r="AF120" i="22"/>
  <c r="AF145" i="22"/>
  <c r="AF49" i="22"/>
  <c r="AF104" i="22"/>
  <c r="AF33" i="22"/>
  <c r="AF106" i="22"/>
  <c r="AF117" i="22"/>
  <c r="AF52" i="22"/>
  <c r="AF59" i="22"/>
  <c r="AF42" i="22"/>
  <c r="AF88" i="22"/>
  <c r="Z164" i="22"/>
  <c r="Z146" i="22"/>
  <c r="Z148" i="22"/>
  <c r="Z59" i="22"/>
  <c r="Z107" i="22"/>
  <c r="Z112" i="22"/>
  <c r="Z20" i="22"/>
  <c r="Z140" i="22"/>
  <c r="Z103" i="22"/>
  <c r="Z69" i="22"/>
  <c r="Z89" i="22"/>
  <c r="AK120" i="22"/>
  <c r="AK100" i="22"/>
  <c r="AK142" i="22"/>
  <c r="AK118" i="22"/>
  <c r="AK41" i="22"/>
  <c r="AK93" i="22"/>
  <c r="AK145" i="22"/>
  <c r="AK173" i="22"/>
  <c r="AK73" i="22"/>
  <c r="AK61" i="22"/>
  <c r="AK66" i="22"/>
  <c r="AK122" i="22"/>
  <c r="AK18" i="22"/>
  <c r="AK50" i="22"/>
  <c r="AC102" i="22"/>
  <c r="AC75" i="22"/>
  <c r="AC123" i="22"/>
  <c r="AC132" i="22"/>
  <c r="AC152" i="22"/>
  <c r="AC78" i="22"/>
  <c r="AN120" i="22"/>
  <c r="AN127" i="22"/>
  <c r="AN93" i="22"/>
  <c r="AN147" i="22"/>
  <c r="AN135" i="22"/>
  <c r="AN79" i="22"/>
  <c r="AN146" i="22"/>
  <c r="AN168" i="22"/>
  <c r="AN143" i="22"/>
  <c r="AN80" i="22"/>
  <c r="AP179" i="22"/>
  <c r="Y113" i="22"/>
  <c r="Y130" i="22"/>
  <c r="Y164" i="22"/>
  <c r="Y159" i="22"/>
  <c r="Y131" i="22"/>
  <c r="Y122" i="22"/>
  <c r="W60" i="22"/>
  <c r="W46" i="22"/>
  <c r="W151" i="22"/>
  <c r="W27" i="22"/>
  <c r="W62" i="22"/>
  <c r="W43" i="22"/>
  <c r="W70" i="22"/>
  <c r="W139" i="22"/>
  <c r="W162" i="22"/>
  <c r="W120" i="22"/>
  <c r="W171" i="22"/>
  <c r="W110" i="22"/>
  <c r="W69" i="22"/>
  <c r="W115" i="22"/>
  <c r="W64" i="22"/>
  <c r="W129" i="22"/>
  <c r="W103" i="22"/>
  <c r="W113" i="22"/>
  <c r="AD41" i="22"/>
  <c r="AD116" i="22"/>
  <c r="AD171" i="22"/>
  <c r="AD115" i="22"/>
  <c r="AD71" i="22"/>
  <c r="AD76" i="22"/>
  <c r="AD123" i="22"/>
  <c r="AD77" i="22"/>
  <c r="AD78" i="22"/>
  <c r="AD55" i="22"/>
  <c r="AD36" i="22"/>
  <c r="AD59" i="22"/>
  <c r="AD87" i="22"/>
  <c r="AI67" i="22"/>
  <c r="AI149" i="22"/>
  <c r="AI91" i="22"/>
  <c r="AI112" i="22"/>
  <c r="AI125" i="22"/>
  <c r="AI160" i="22"/>
  <c r="AI152" i="22"/>
  <c r="AI50" i="22"/>
  <c r="AI177" i="22"/>
  <c r="AI95" i="22"/>
  <c r="AI53" i="22"/>
  <c r="AJ140" i="22"/>
  <c r="AJ34" i="22"/>
  <c r="AJ93" i="22"/>
  <c r="AJ58" i="22"/>
  <c r="AJ148" i="22"/>
  <c r="AJ61" i="22"/>
  <c r="AJ19" i="22"/>
  <c r="AJ97" i="22"/>
  <c r="AJ49" i="22"/>
  <c r="AJ27" i="22"/>
  <c r="AJ73" i="22"/>
  <c r="AJ168" i="22"/>
  <c r="AJ67" i="22"/>
  <c r="AJ24" i="22"/>
  <c r="AJ119" i="22"/>
  <c r="AJ124" i="22"/>
  <c r="AJ63" i="22"/>
  <c r="AJ8" i="22"/>
  <c r="AJ17" i="22"/>
  <c r="AJ76" i="22"/>
  <c r="X157" i="22"/>
  <c r="X111" i="22"/>
  <c r="X102" i="22"/>
  <c r="X76" i="22"/>
  <c r="X131" i="22"/>
  <c r="X124" i="22"/>
  <c r="X147" i="22"/>
  <c r="X141" i="22"/>
  <c r="X134" i="22"/>
  <c r="X108" i="22"/>
  <c r="X36" i="22"/>
  <c r="X65" i="22"/>
  <c r="X22" i="22"/>
  <c r="X179" i="22" s="1"/>
  <c r="X91" i="22"/>
  <c r="X106" i="22"/>
  <c r="X25" i="22"/>
  <c r="AB80" i="22"/>
  <c r="AB92" i="22"/>
  <c r="AB142" i="22"/>
  <c r="AB87" i="22"/>
  <c r="AB108" i="22"/>
  <c r="AB163" i="22"/>
  <c r="AB169" i="22"/>
  <c r="AB84" i="22"/>
  <c r="AB94" i="22"/>
  <c r="AB103" i="22"/>
  <c r="AB116" i="22"/>
  <c r="AB86" i="22"/>
  <c r="AB96" i="22"/>
  <c r="AM82" i="22"/>
  <c r="AM80" i="22"/>
  <c r="AM45" i="22"/>
  <c r="AM127" i="22"/>
  <c r="AM65" i="22"/>
  <c r="AM150" i="22"/>
  <c r="AM169" i="22"/>
  <c r="AM165" i="22"/>
  <c r="AM48" i="22"/>
  <c r="AM175" i="22"/>
  <c r="AM155" i="22"/>
  <c r="AM43" i="22"/>
  <c r="AM135" i="22"/>
  <c r="AM23" i="22"/>
  <c r="AM98" i="22"/>
  <c r="AM134" i="22"/>
  <c r="AM99" i="22"/>
  <c r="AM68" i="22"/>
  <c r="AM160" i="22"/>
  <c r="AM104" i="22"/>
  <c r="AM92" i="22"/>
  <c r="AE48" i="22"/>
  <c r="AE164" i="22"/>
  <c r="AE70" i="22"/>
  <c r="AE176" i="22"/>
  <c r="AE93" i="22"/>
  <c r="AE169" i="22"/>
  <c r="AE79" i="22"/>
  <c r="AE89" i="22"/>
  <c r="AE67" i="22"/>
  <c r="AE123" i="22"/>
  <c r="AE118" i="22"/>
  <c r="AE83" i="22"/>
  <c r="AE165" i="22"/>
  <c r="AE80" i="22"/>
  <c r="AE108" i="22"/>
  <c r="AE137" i="22"/>
  <c r="AE170" i="22"/>
  <c r="AO94" i="22"/>
  <c r="AO138" i="22"/>
  <c r="AO74" i="22"/>
  <c r="AO149" i="22"/>
  <c r="AO132" i="22"/>
  <c r="AO177" i="22"/>
  <c r="AO171" i="22"/>
  <c r="AO92" i="22"/>
  <c r="AO158" i="22"/>
  <c r="AO130" i="22"/>
  <c r="AO119" i="22"/>
  <c r="AH103" i="22"/>
  <c r="AH83" i="22"/>
  <c r="AH159" i="22"/>
  <c r="AH45" i="22"/>
  <c r="AH153" i="22"/>
  <c r="AH90" i="22"/>
  <c r="AH70" i="22"/>
  <c r="AH66" i="22"/>
  <c r="AH36" i="22"/>
  <c r="AH152" i="22"/>
  <c r="Y27" i="22"/>
  <c r="Y143" i="22"/>
  <c r="Y146" i="22"/>
  <c r="Y76" i="22"/>
  <c r="Y79" i="22"/>
  <c r="Y32" i="22"/>
  <c r="Y98" i="22"/>
  <c r="Y94" i="22"/>
  <c r="Y141" i="22"/>
  <c r="Y71" i="22"/>
  <c r="Y149" i="22"/>
  <c r="Y145" i="22"/>
  <c r="Y132" i="22"/>
  <c r="Y109" i="22"/>
  <c r="Y86" i="22"/>
  <c r="Y123" i="22"/>
  <c r="Y21" i="22"/>
  <c r="Y38" i="22"/>
  <c r="Y17" i="22"/>
  <c r="Y119" i="22"/>
  <c r="Y124" i="22"/>
  <c r="Y171" i="22"/>
  <c r="Y22" i="22"/>
  <c r="Y13" i="22"/>
  <c r="Y89" i="22"/>
  <c r="Y125" i="22"/>
  <c r="Y43" i="22"/>
  <c r="Y118" i="22"/>
  <c r="Y106" i="22"/>
  <c r="Y177" i="22"/>
  <c r="Y14" i="22"/>
  <c r="Y166" i="22"/>
  <c r="Y93" i="22"/>
  <c r="Y37" i="22"/>
  <c r="Y170" i="22"/>
  <c r="Y41" i="22"/>
  <c r="Y108" i="22"/>
  <c r="Y135" i="22"/>
  <c r="Y137" i="22"/>
  <c r="Y175" i="22"/>
  <c r="Y45" i="22"/>
  <c r="Y90" i="22"/>
  <c r="Y46" i="22"/>
  <c r="W126" i="22"/>
  <c r="W9" i="22"/>
  <c r="W112" i="22"/>
  <c r="W53" i="22"/>
  <c r="W86" i="22"/>
  <c r="W155" i="22"/>
  <c r="W154" i="22"/>
  <c r="W119" i="22"/>
  <c r="W77" i="22"/>
  <c r="W68" i="22"/>
  <c r="W15" i="22"/>
  <c r="W159" i="22"/>
  <c r="W165" i="22"/>
  <c r="W97" i="22"/>
  <c r="W19" i="22"/>
  <c r="W51" i="22"/>
  <c r="W142" i="22"/>
  <c r="W67" i="22"/>
  <c r="W99" i="22"/>
  <c r="W92" i="22"/>
  <c r="W170" i="22"/>
  <c r="W30" i="22"/>
  <c r="W57" i="22"/>
  <c r="W128" i="22"/>
  <c r="W56" i="22"/>
  <c r="W83" i="22"/>
  <c r="W147" i="22"/>
  <c r="W11" i="22"/>
  <c r="W106" i="22"/>
  <c r="W72" i="22"/>
  <c r="W158" i="22"/>
  <c r="W87" i="22"/>
  <c r="W22" i="22"/>
  <c r="W108" i="22"/>
  <c r="W29" i="22"/>
  <c r="W141" i="22"/>
  <c r="W172" i="22"/>
  <c r="W13" i="22"/>
  <c r="W134" i="22"/>
  <c r="W31" i="22"/>
  <c r="W100" i="22"/>
  <c r="AD42" i="22"/>
  <c r="AD23" i="22"/>
  <c r="AD179" i="22" s="1"/>
  <c r="AD62" i="22"/>
  <c r="AD98" i="22"/>
  <c r="AD70" i="22"/>
  <c r="AD157" i="22"/>
  <c r="AD150" i="22"/>
  <c r="AD166" i="22"/>
  <c r="AD45" i="22"/>
  <c r="AD26" i="22"/>
  <c r="AD94" i="22"/>
  <c r="AD129" i="22"/>
  <c r="AD75" i="22"/>
  <c r="AD146" i="22"/>
  <c r="AD172" i="22"/>
  <c r="AD53" i="22"/>
  <c r="AD79" i="22"/>
  <c r="AD162" i="22"/>
  <c r="AD93" i="22"/>
  <c r="AD135" i="22"/>
  <c r="AD128" i="22"/>
  <c r="AD112" i="22"/>
  <c r="AD90" i="22"/>
  <c r="AD97" i="22"/>
  <c r="AD151" i="22"/>
  <c r="AD49" i="22"/>
  <c r="AD118" i="22"/>
  <c r="AD114" i="22"/>
  <c r="AD136" i="22"/>
  <c r="AD132" i="22"/>
  <c r="AD140" i="22"/>
  <c r="AD99" i="22"/>
  <c r="AD158" i="22"/>
  <c r="AD170" i="22"/>
  <c r="AD155" i="22"/>
  <c r="AD160" i="22"/>
  <c r="AD124" i="22"/>
  <c r="AD107" i="22"/>
  <c r="AD89" i="22"/>
  <c r="AD147" i="22"/>
  <c r="AD74" i="22"/>
  <c r="AI33" i="22"/>
  <c r="AI80" i="22"/>
  <c r="AI79" i="22"/>
  <c r="AI166" i="22"/>
  <c r="AI92" i="22"/>
  <c r="AI174" i="22"/>
  <c r="AI123" i="22"/>
  <c r="AI110" i="22"/>
  <c r="AI117" i="22"/>
  <c r="AI132" i="22"/>
  <c r="AI51" i="22"/>
  <c r="AI12" i="22"/>
  <c r="AI179" i="22" s="1"/>
  <c r="AI43" i="22"/>
  <c r="AI54" i="22"/>
  <c r="AI38" i="22"/>
  <c r="AI130" i="22"/>
  <c r="AI73" i="22"/>
  <c r="AI99" i="22"/>
  <c r="AI163" i="22"/>
  <c r="AI82" i="22"/>
  <c r="AI72" i="22"/>
  <c r="AI71" i="22"/>
  <c r="AI74" i="22"/>
  <c r="AI135" i="22"/>
  <c r="AI93" i="22"/>
  <c r="AI162" i="22"/>
  <c r="AI85" i="22"/>
  <c r="AI13" i="22"/>
  <c r="AI100" i="22"/>
  <c r="AI66" i="22"/>
  <c r="AI98" i="22"/>
  <c r="AI35" i="22"/>
  <c r="AI20" i="22"/>
  <c r="AI90" i="22"/>
  <c r="AI151" i="22"/>
  <c r="AI134" i="22"/>
  <c r="AI63" i="22"/>
  <c r="AI103" i="22"/>
  <c r="AI131" i="22"/>
  <c r="AJ167" i="22"/>
  <c r="AJ165" i="22"/>
  <c r="AJ74" i="22"/>
  <c r="AJ21" i="22"/>
  <c r="AJ50" i="22"/>
  <c r="AJ57" i="22"/>
  <c r="AJ42" i="22"/>
  <c r="AJ80" i="22"/>
  <c r="AJ117" i="22"/>
  <c r="AJ95" i="22"/>
  <c r="AJ82" i="22"/>
  <c r="AJ151" i="22"/>
  <c r="AJ111" i="22"/>
  <c r="AJ157" i="22"/>
  <c r="AJ10" i="22"/>
  <c r="AJ72" i="22"/>
  <c r="AJ154" i="22"/>
  <c r="AJ115" i="22"/>
  <c r="AJ45" i="22"/>
  <c r="AJ78" i="22"/>
  <c r="AJ129" i="22"/>
  <c r="AJ52" i="22"/>
  <c r="AJ68" i="22"/>
  <c r="AJ81" i="22"/>
  <c r="AJ62" i="22"/>
  <c r="AJ7" i="22"/>
  <c r="AJ96" i="22"/>
  <c r="AJ143" i="22"/>
  <c r="AJ16" i="22"/>
  <c r="AJ145" i="22"/>
  <c r="AJ99" i="22"/>
  <c r="AJ120" i="22"/>
  <c r="AJ98" i="22"/>
  <c r="AJ150" i="22"/>
  <c r="AJ127" i="22"/>
  <c r="AJ123" i="22"/>
  <c r="AJ135" i="22"/>
  <c r="AJ25" i="22"/>
  <c r="AJ160" i="22"/>
  <c r="AJ30" i="22"/>
  <c r="AJ90" i="22"/>
  <c r="AJ146" i="22"/>
  <c r="AJ40" i="22"/>
  <c r="X82" i="22"/>
  <c r="X158" i="22"/>
  <c r="X143" i="22"/>
  <c r="X121" i="22"/>
  <c r="X155" i="22"/>
  <c r="X95" i="22"/>
  <c r="X44" i="22"/>
  <c r="X129" i="22"/>
  <c r="X85" i="22"/>
  <c r="X56" i="22"/>
  <c r="X100" i="22"/>
  <c r="X105" i="22"/>
  <c r="X58" i="22"/>
  <c r="X114" i="22"/>
  <c r="X27" i="22"/>
  <c r="X34" i="22"/>
  <c r="X53" i="22"/>
  <c r="X49" i="22"/>
  <c r="X46" i="22"/>
  <c r="X32" i="22"/>
  <c r="X67" i="22"/>
  <c r="X149" i="22"/>
  <c r="X99" i="22"/>
  <c r="X171" i="22"/>
  <c r="X40" i="22"/>
  <c r="X150" i="22"/>
  <c r="X90" i="22"/>
  <c r="X172" i="22"/>
  <c r="X70" i="22"/>
  <c r="X159" i="22"/>
  <c r="X118" i="22"/>
  <c r="X165" i="22"/>
  <c r="X66" i="22"/>
  <c r="X96" i="22"/>
  <c r="X26" i="22"/>
  <c r="X61" i="22"/>
  <c r="X33" i="22"/>
  <c r="X77" i="22"/>
  <c r="AB159" i="22"/>
  <c r="AB16" i="22"/>
  <c r="AB57" i="22"/>
  <c r="AB156" i="22"/>
  <c r="AB27" i="22"/>
  <c r="AB93" i="22"/>
  <c r="AB125" i="22"/>
  <c r="AB131" i="22"/>
  <c r="AB73" i="22"/>
  <c r="AB25" i="22"/>
  <c r="AB152" i="22"/>
  <c r="AB44" i="22"/>
  <c r="AB39" i="22"/>
  <c r="AB145" i="22"/>
  <c r="AB128" i="22"/>
  <c r="AB72" i="22"/>
  <c r="AB176" i="22"/>
  <c r="AB121" i="22"/>
  <c r="AB26" i="22"/>
  <c r="AB95" i="22"/>
  <c r="AB140" i="22"/>
  <c r="AB160" i="22"/>
  <c r="AB107" i="22"/>
  <c r="AB42" i="22"/>
  <c r="AB161" i="22"/>
  <c r="AB89" i="22"/>
  <c r="AB111" i="22"/>
  <c r="AB151" i="22"/>
  <c r="AB12" i="22"/>
  <c r="AB179" i="22" s="1"/>
  <c r="AB45" i="22"/>
  <c r="AB135" i="22"/>
  <c r="AB38" i="22"/>
  <c r="AB110" i="22"/>
  <c r="AB21" i="22"/>
  <c r="AB52" i="22"/>
  <c r="AB62" i="22"/>
  <c r="AB144" i="22"/>
  <c r="AB30" i="22"/>
  <c r="AB46" i="22"/>
  <c r="AB153" i="22"/>
  <c r="AB20" i="22"/>
  <c r="AM172" i="22"/>
  <c r="AM86" i="22"/>
  <c r="AM96" i="22"/>
  <c r="AM61" i="22"/>
  <c r="AM70" i="22"/>
  <c r="AM39" i="22"/>
  <c r="AM146" i="22"/>
  <c r="AM36" i="22"/>
  <c r="AM158" i="22"/>
  <c r="AM153" i="22"/>
  <c r="AM124" i="22"/>
  <c r="AM131" i="22"/>
  <c r="AM71" i="22"/>
  <c r="AM46" i="22"/>
  <c r="AM118" i="22"/>
  <c r="AM168" i="22"/>
  <c r="AM114" i="22"/>
  <c r="AM148" i="22"/>
  <c r="AM41" i="22"/>
  <c r="AM161" i="22"/>
  <c r="AM94" i="22"/>
  <c r="AM120" i="22"/>
  <c r="AM154" i="22"/>
  <c r="AM156" i="22"/>
  <c r="AM159" i="22"/>
  <c r="AM62" i="22"/>
  <c r="AM40" i="22"/>
  <c r="AM108" i="22"/>
  <c r="AM27" i="22"/>
  <c r="AM132" i="22"/>
  <c r="AM91" i="22"/>
  <c r="AM87" i="22"/>
  <c r="AM140" i="22"/>
  <c r="AM49" i="22"/>
  <c r="AM151" i="22"/>
  <c r="AM176" i="22"/>
  <c r="AE109" i="22"/>
  <c r="AE126" i="22"/>
  <c r="AE155" i="22"/>
  <c r="AE156" i="22"/>
  <c r="AE134" i="22"/>
  <c r="AE150" i="22"/>
  <c r="AE162" i="22"/>
  <c r="AE53" i="22"/>
  <c r="AE76" i="22"/>
  <c r="AE168" i="22"/>
  <c r="AE159" i="22"/>
  <c r="AE160" i="22"/>
  <c r="AE86" i="22"/>
  <c r="AE37" i="22"/>
  <c r="AE77" i="22"/>
  <c r="AE110" i="22"/>
  <c r="AE132" i="22"/>
  <c r="AE74" i="22"/>
  <c r="AE112" i="22"/>
  <c r="AE133" i="22"/>
  <c r="AE82" i="22"/>
  <c r="AE139" i="22"/>
  <c r="AE138" i="22"/>
  <c r="AE166" i="22"/>
  <c r="AE97" i="22"/>
  <c r="AE73" i="22"/>
  <c r="AE100" i="22"/>
  <c r="AE57" i="22"/>
  <c r="AE71" i="22"/>
  <c r="AE175" i="22"/>
  <c r="AE40" i="22"/>
  <c r="AE50" i="22"/>
  <c r="AE102" i="22"/>
  <c r="AE64" i="22"/>
  <c r="AE173" i="22"/>
  <c r="AE58" i="22"/>
  <c r="AO142" i="22"/>
  <c r="AO51" i="22"/>
  <c r="AO63" i="22"/>
  <c r="AO42" i="22"/>
  <c r="AO99" i="22"/>
  <c r="AO45" i="22"/>
  <c r="AO95" i="22"/>
  <c r="AO41" i="22"/>
  <c r="AO143" i="22"/>
  <c r="AO107" i="22"/>
  <c r="AO84" i="22"/>
  <c r="AO75" i="22"/>
  <c r="AO139" i="22"/>
  <c r="AO76" i="22"/>
  <c r="AO93" i="22"/>
  <c r="AO61" i="22"/>
  <c r="AO83" i="22"/>
  <c r="AO117" i="22"/>
  <c r="AO55" i="22"/>
  <c r="AO166" i="22"/>
  <c r="AO43" i="22"/>
  <c r="AO179" i="22" s="1"/>
  <c r="AO122" i="22"/>
  <c r="AO89" i="22"/>
  <c r="AO56" i="22"/>
  <c r="AO170" i="22"/>
  <c r="AO110" i="22"/>
  <c r="AO98" i="22"/>
  <c r="AO67" i="22"/>
  <c r="AO109" i="22"/>
  <c r="AO116" i="22"/>
  <c r="AO71" i="22"/>
  <c r="AO60" i="22"/>
  <c r="AO70" i="22"/>
  <c r="AH29" i="22"/>
  <c r="AH104" i="22"/>
  <c r="AH76" i="22"/>
  <c r="AH41" i="22"/>
  <c r="AH56" i="22"/>
  <c r="AH149" i="22"/>
  <c r="AH127" i="22"/>
  <c r="AH47" i="22"/>
  <c r="AH78" i="22"/>
  <c r="AH81" i="22"/>
  <c r="AH105" i="22"/>
  <c r="AH114" i="22"/>
  <c r="AH115" i="22"/>
  <c r="AH117" i="22"/>
  <c r="AH91" i="22"/>
  <c r="AH123" i="22"/>
  <c r="AH121" i="22"/>
  <c r="AH135" i="22"/>
  <c r="AH128" i="22"/>
  <c r="AH110" i="22"/>
  <c r="AH59" i="22"/>
  <c r="AH142" i="22"/>
  <c r="AH75" i="22"/>
  <c r="AH27" i="22"/>
  <c r="AH176" i="22"/>
  <c r="AH58" i="22"/>
  <c r="AH120" i="22"/>
  <c r="AH62" i="22"/>
  <c r="AH72" i="22"/>
  <c r="AH51" i="22"/>
  <c r="AH32" i="22"/>
  <c r="AH38" i="22"/>
  <c r="AH108" i="22"/>
  <c r="AH138" i="22"/>
  <c r="AH69" i="22"/>
  <c r="AH100" i="22"/>
  <c r="AH64" i="22"/>
  <c r="AH175" i="22"/>
  <c r="AH49" i="22"/>
  <c r="AH30" i="22"/>
  <c r="AH46" i="22"/>
  <c r="AH63" i="22"/>
  <c r="M179" i="22"/>
  <c r="P179" i="22"/>
  <c r="AF48" i="22"/>
  <c r="AF54" i="22"/>
  <c r="AF109" i="22"/>
  <c r="AF17" i="22"/>
  <c r="AF19" i="22"/>
  <c r="AF38" i="22"/>
  <c r="AF46" i="22"/>
  <c r="AF71" i="22"/>
  <c r="AF68" i="22"/>
  <c r="AF30" i="22"/>
  <c r="AF112" i="22"/>
  <c r="AF175" i="22"/>
  <c r="AF147" i="22"/>
  <c r="AF128" i="22"/>
  <c r="AF37" i="22"/>
  <c r="AF28" i="22"/>
  <c r="AF74" i="22"/>
  <c r="AF132" i="22"/>
  <c r="AF83" i="22"/>
  <c r="AF75" i="22"/>
  <c r="AF51" i="22"/>
  <c r="AF171" i="22"/>
  <c r="AF156" i="22"/>
  <c r="AF76" i="22"/>
  <c r="AF99" i="22"/>
  <c r="AF142" i="22"/>
  <c r="AF40" i="22"/>
  <c r="AF12" i="22"/>
  <c r="AF179" i="22" s="1"/>
  <c r="AF84" i="22"/>
  <c r="AF118" i="22"/>
  <c r="AF69" i="22"/>
  <c r="AF111" i="22"/>
  <c r="AF72" i="22"/>
  <c r="AF138" i="22"/>
  <c r="AF35" i="22"/>
  <c r="AF144" i="22"/>
  <c r="AF114" i="22"/>
  <c r="AF153" i="22"/>
  <c r="AF163" i="22"/>
  <c r="AF136" i="22"/>
  <c r="Z57" i="22"/>
  <c r="Z118" i="22"/>
  <c r="Z169" i="22"/>
  <c r="Z163" i="22"/>
  <c r="Z95" i="22"/>
  <c r="Z41" i="22"/>
  <c r="Z67" i="22"/>
  <c r="Z71" i="22"/>
  <c r="Z145" i="22"/>
  <c r="Z134" i="22"/>
  <c r="Z86" i="22"/>
  <c r="Z66" i="22"/>
  <c r="Z88" i="22"/>
  <c r="Z43" i="22"/>
  <c r="Z123" i="22"/>
  <c r="Z115" i="22"/>
  <c r="Z141" i="22"/>
  <c r="Z15" i="22"/>
  <c r="Z98" i="22"/>
  <c r="Z144" i="22"/>
  <c r="Z90" i="22"/>
  <c r="Z62" i="22"/>
  <c r="Z60" i="22"/>
  <c r="Z63" i="22"/>
  <c r="Z76" i="22"/>
  <c r="Z16" i="22"/>
  <c r="Z37" i="22"/>
  <c r="Z114" i="22"/>
  <c r="Z64" i="22"/>
  <c r="Z79" i="22"/>
  <c r="Z166" i="22"/>
  <c r="Z26" i="22"/>
  <c r="Z170" i="22"/>
  <c r="Z138" i="22"/>
  <c r="Z7" i="22"/>
  <c r="Z179" i="22" s="1"/>
  <c r="Z149" i="22"/>
  <c r="Z25" i="22"/>
  <c r="Z38" i="22"/>
  <c r="Z14" i="22"/>
  <c r="Z161" i="22"/>
  <c r="Z174" i="22"/>
  <c r="Z142" i="22"/>
  <c r="AK39" i="22"/>
  <c r="AK68" i="22"/>
  <c r="AK158" i="22"/>
  <c r="AK153" i="22"/>
  <c r="AK27" i="22"/>
  <c r="AK5" i="22"/>
  <c r="AK179" i="22" s="1"/>
  <c r="AK92" i="22"/>
  <c r="AK101" i="22"/>
  <c r="AK82" i="22"/>
  <c r="AK134" i="22"/>
  <c r="AK70" i="22"/>
  <c r="AK136" i="22"/>
  <c r="AK47" i="22"/>
  <c r="AK83" i="22"/>
  <c r="AK105" i="22"/>
  <c r="AK81" i="22"/>
  <c r="AK167" i="22"/>
  <c r="AK150" i="22"/>
  <c r="AK24" i="22"/>
  <c r="AK54" i="22"/>
  <c r="AK7" i="22"/>
  <c r="AK117" i="22"/>
  <c r="AK74" i="22"/>
  <c r="AK64" i="22"/>
  <c r="AK72" i="22"/>
  <c r="AK63" i="22"/>
  <c r="AK166" i="22"/>
  <c r="AK113" i="22"/>
  <c r="AK107" i="22"/>
  <c r="AK60" i="22"/>
  <c r="AK9" i="22"/>
  <c r="AK95" i="22"/>
  <c r="AK57" i="22"/>
  <c r="AK90" i="22"/>
  <c r="AK135" i="22"/>
  <c r="AK19" i="22"/>
  <c r="AK14" i="22"/>
  <c r="AK146" i="22"/>
  <c r="AK20" i="22"/>
  <c r="AK75" i="22"/>
  <c r="AK10" i="22"/>
  <c r="AK79" i="22"/>
  <c r="AC122" i="22"/>
  <c r="AC33" i="22"/>
  <c r="AC116" i="22"/>
  <c r="AC168" i="22"/>
  <c r="AC106" i="22"/>
  <c r="AC91" i="22"/>
  <c r="AC45" i="22"/>
  <c r="AC89" i="22"/>
  <c r="AC111" i="22"/>
  <c r="AC174" i="22"/>
  <c r="AC51" i="22"/>
  <c r="AC63" i="22"/>
  <c r="AC140" i="22"/>
  <c r="AC135" i="22"/>
  <c r="AC93" i="22"/>
  <c r="AC46" i="22"/>
  <c r="AC179" i="22" s="1"/>
  <c r="AC117" i="22"/>
  <c r="AC53" i="22"/>
  <c r="AC100" i="22"/>
  <c r="AC150" i="22"/>
  <c r="AC141" i="22"/>
  <c r="AC85" i="22"/>
  <c r="AC139" i="22"/>
  <c r="AC148" i="22"/>
  <c r="AC70" i="22"/>
  <c r="AC56" i="22"/>
  <c r="AC172" i="22"/>
  <c r="AC103" i="22"/>
  <c r="AC62" i="22"/>
  <c r="AC170" i="22"/>
  <c r="AC147" i="22"/>
  <c r="AC81" i="22"/>
  <c r="AC120" i="22"/>
  <c r="AC151" i="22"/>
  <c r="AC59" i="22"/>
  <c r="AN113" i="22"/>
  <c r="AN67" i="22"/>
  <c r="AN91" i="22"/>
  <c r="AN59" i="22"/>
  <c r="AN164" i="22"/>
  <c r="AN96" i="22"/>
  <c r="AN101" i="22"/>
  <c r="AN100" i="22"/>
  <c r="AN55" i="22"/>
  <c r="AN21" i="22"/>
  <c r="AN177" i="22"/>
  <c r="AN35" i="22"/>
  <c r="AN129" i="22"/>
  <c r="AN46" i="22"/>
  <c r="AN142" i="22"/>
  <c r="AN88" i="22"/>
  <c r="AN66" i="22"/>
  <c r="AN68" i="22"/>
  <c r="AN16" i="22"/>
  <c r="AN141" i="22"/>
  <c r="AN12" i="22"/>
  <c r="AN179" i="22" s="1"/>
  <c r="AN54" i="22"/>
  <c r="AN174" i="22"/>
  <c r="AN107" i="22"/>
  <c r="AN112" i="22"/>
  <c r="AN110" i="22"/>
  <c r="AN29" i="22"/>
  <c r="AN43" i="22"/>
  <c r="AN52" i="22"/>
  <c r="AN150" i="22"/>
  <c r="AN161" i="22"/>
  <c r="AN37" i="22"/>
  <c r="AN58" i="22"/>
  <c r="AN167" i="22"/>
  <c r="AN97" i="22"/>
  <c r="AN30" i="22"/>
  <c r="AN48" i="22"/>
  <c r="AN81" i="22"/>
  <c r="AN22" i="22"/>
  <c r="AN128" i="22"/>
  <c r="AN139" i="22"/>
  <c r="AN134" i="22"/>
  <c r="O179" i="22"/>
  <c r="Q179" i="22"/>
  <c r="AL129" i="22"/>
  <c r="AL31" i="22"/>
  <c r="AL152" i="22"/>
  <c r="AL97" i="22"/>
  <c r="AL48" i="22"/>
  <c r="AL87" i="22"/>
  <c r="AL76" i="22"/>
  <c r="AL111" i="22"/>
  <c r="AL8" i="22"/>
  <c r="AL176" i="22"/>
  <c r="AL73" i="22"/>
  <c r="AL147" i="22"/>
  <c r="AL16" i="22"/>
  <c r="AL90" i="22"/>
  <c r="AL159" i="22"/>
  <c r="AL107" i="22"/>
  <c r="AL89" i="22"/>
  <c r="AL22" i="22"/>
  <c r="AL138" i="22"/>
  <c r="AL6" i="22"/>
  <c r="AL130" i="22"/>
  <c r="AL52" i="22"/>
  <c r="AL86" i="22"/>
  <c r="AL30" i="22"/>
  <c r="AL153" i="22"/>
  <c r="AL143" i="22"/>
  <c r="AL131" i="22"/>
  <c r="AL5" i="22"/>
  <c r="AL179" i="22" s="1"/>
  <c r="AL29" i="22"/>
  <c r="AL155" i="22"/>
  <c r="AL20" i="22"/>
  <c r="AL46" i="22"/>
  <c r="AL96" i="22"/>
  <c r="AL34" i="22"/>
  <c r="AL171" i="22"/>
  <c r="AL56" i="22"/>
  <c r="AL39" i="22"/>
  <c r="AL64" i="22"/>
  <c r="AL53" i="22"/>
  <c r="AL15" i="22"/>
  <c r="AL118" i="22"/>
  <c r="AL101" i="22"/>
  <c r="AG61" i="22"/>
  <c r="AG131" i="22"/>
  <c r="AG82" i="22"/>
  <c r="AG50" i="22"/>
  <c r="AG130" i="22"/>
  <c r="AG80" i="22"/>
  <c r="AG92" i="22"/>
  <c r="AG78" i="22"/>
  <c r="AG140" i="22"/>
  <c r="AG110" i="22"/>
  <c r="AG94" i="22"/>
  <c r="AG143" i="22"/>
  <c r="AG55" i="22"/>
  <c r="AG99" i="22"/>
  <c r="AG84" i="22"/>
  <c r="AG74" i="22"/>
  <c r="AG117" i="22"/>
  <c r="AG127" i="22"/>
  <c r="AG147" i="22"/>
  <c r="AG69" i="22"/>
  <c r="AG142" i="22"/>
  <c r="AG125" i="22"/>
  <c r="AG52" i="22"/>
  <c r="AG98" i="22"/>
  <c r="AG154" i="22"/>
  <c r="AG96" i="22"/>
  <c r="AG102" i="22"/>
  <c r="AG89" i="22"/>
  <c r="AG87" i="22"/>
  <c r="AG124" i="22"/>
  <c r="AG173" i="22"/>
  <c r="AG47" i="22"/>
  <c r="AG179" i="22" s="1"/>
  <c r="AG160" i="22"/>
  <c r="AG48" i="22"/>
  <c r="AG129" i="22"/>
  <c r="AA82" i="22"/>
  <c r="AA88" i="22"/>
  <c r="AA59" i="22"/>
  <c r="AA31" i="22"/>
  <c r="AA141" i="22"/>
  <c r="AA85" i="22"/>
  <c r="AA136" i="22"/>
  <c r="AA15" i="22"/>
  <c r="AA20" i="22"/>
  <c r="AA36" i="22"/>
  <c r="AA90" i="22"/>
  <c r="AA166" i="22"/>
  <c r="AA75" i="22"/>
  <c r="AA159" i="22"/>
  <c r="AA26" i="22"/>
  <c r="AA63" i="22"/>
  <c r="AA39" i="22"/>
  <c r="AA107" i="22"/>
  <c r="AA109" i="22"/>
  <c r="AA97" i="22"/>
  <c r="AA169" i="22"/>
  <c r="AA54" i="22"/>
  <c r="AA28" i="22"/>
  <c r="AA121" i="22"/>
  <c r="AA40" i="22"/>
  <c r="AA16" i="22"/>
  <c r="AA172" i="22"/>
  <c r="AA155" i="22"/>
  <c r="AA80" i="22"/>
  <c r="AA158" i="22"/>
  <c r="AA106" i="22"/>
  <c r="AA17" i="22"/>
  <c r="AA154" i="22"/>
  <c r="AA6" i="22"/>
  <c r="AA81" i="22"/>
  <c r="AA176" i="22"/>
  <c r="AA145" i="22"/>
  <c r="AA14" i="22"/>
  <c r="AA104" i="22"/>
  <c r="AA99" i="22"/>
  <c r="AA130" i="22"/>
  <c r="AA5" i="22"/>
  <c r="AA179" i="22" s="1"/>
</calcChain>
</file>

<file path=xl/sharedStrings.xml><?xml version="1.0" encoding="utf-8"?>
<sst xmlns="http://schemas.openxmlformats.org/spreadsheetml/2006/main" count="13784" uniqueCount="560">
  <si>
    <t>This file is part of the calculation of PERAC (Process Emissions Reductions and Costs).</t>
  </si>
  <si>
    <t>Sector:</t>
  </si>
  <si>
    <t>Energy</t>
  </si>
  <si>
    <t>Emissions Source:</t>
  </si>
  <si>
    <t>Coal Mining Activities</t>
  </si>
  <si>
    <t>Description</t>
  </si>
  <si>
    <t>Cumulative Reductions (MtCO2e) by Region/Country</t>
  </si>
  <si>
    <t>Modeling Period:</t>
  </si>
  <si>
    <t>Assigned Policy</t>
  </si>
  <si>
    <t>Breakeven Price</t>
  </si>
  <si>
    <t>Geographical Groupings</t>
  </si>
  <si>
    <r>
      <t>($/tCO</t>
    </r>
    <r>
      <rPr>
        <b/>
        <vertAlign val="subscript"/>
        <sz val="11"/>
        <color theme="1"/>
        <rFont val="Calibri"/>
        <family val="2"/>
        <scheme val="minor"/>
      </rPr>
      <t>2</t>
    </r>
    <r>
      <rPr>
        <b/>
        <sz val="11"/>
        <color theme="1"/>
        <rFont val="Calibri"/>
        <family val="2"/>
        <scheme val="minor"/>
      </rPr>
      <t>e)</t>
    </r>
  </si>
  <si>
    <t>Individual Countries</t>
  </si>
  <si>
    <t>Rest of Regions</t>
  </si>
  <si>
    <t>Australia</t>
  </si>
  <si>
    <t>Brazil</t>
  </si>
  <si>
    <t>Canada</t>
  </si>
  <si>
    <t>China</t>
  </si>
  <si>
    <t>India</t>
  </si>
  <si>
    <t>Indonesia</t>
  </si>
  <si>
    <t>Mexico</t>
  </si>
  <si>
    <t>Russia</t>
  </si>
  <si>
    <t>Turkey</t>
  </si>
  <si>
    <t>United States</t>
  </si>
  <si>
    <t>Africa</t>
  </si>
  <si>
    <t>Central and South America</t>
  </si>
  <si>
    <t xml:space="preserve">Middle East </t>
  </si>
  <si>
    <t>Europe</t>
  </si>
  <si>
    <t>Eurasia</t>
  </si>
  <si>
    <t xml:space="preserve">Asia </t>
  </si>
  <si>
    <t>Global</t>
  </si>
  <si>
    <t>AUS_</t>
  </si>
  <si>
    <t>BRA_</t>
  </si>
  <si>
    <t>CAN_</t>
  </si>
  <si>
    <t>CHN_</t>
  </si>
  <si>
    <t>IND_</t>
  </si>
  <si>
    <t>IDN_</t>
  </si>
  <si>
    <t>MEX_</t>
  </si>
  <si>
    <t>RUS_</t>
  </si>
  <si>
    <t>TUR_</t>
  </si>
  <si>
    <t>USA_</t>
  </si>
  <si>
    <t>AFRC</t>
  </si>
  <si>
    <t>CSAM</t>
  </si>
  <si>
    <t>MIEA</t>
  </si>
  <si>
    <t>EURO</t>
  </si>
  <si>
    <t>EURA</t>
  </si>
  <si>
    <t>ASIA</t>
  </si>
  <si>
    <t>total</t>
  </si>
  <si>
    <t>MR</t>
  </si>
  <si>
    <t>-50</t>
  </si>
  <si>
    <t>-49</t>
  </si>
  <si>
    <t>-48</t>
  </si>
  <si>
    <t>-47</t>
  </si>
  <si>
    <t>-46</t>
  </si>
  <si>
    <t>-45</t>
  </si>
  <si>
    <t>-44</t>
  </si>
  <si>
    <t>-43</t>
  </si>
  <si>
    <t>-42</t>
  </si>
  <si>
    <t>-41</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</si>
  <si>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</si>
  <si>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</si>
  <si>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</si>
  <si>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</si>
  <si>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</si>
  <si>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</si>
  <si>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</si>
  <si>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</si>
  <si>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</si>
  <si>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</si>
  <si>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</si>
  <si>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</si>
  <si>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</si>
  <si>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</si>
  <si>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</si>
  <si>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</si>
  <si>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</si>
  <si>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</si>
  <si>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</si>
  <si>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</si>
  <si>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</si>
  <si>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</si>
  <si>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</si>
  <si>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</si>
  <si>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</si>
  <si>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</si>
  <si>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</si>
  <si>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</si>
  <si>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</si>
  <si>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</si>
  <si>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</si>
  <si>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</si>
  <si>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</si>
  <si>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</si>
  <si>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</si>
  <si>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</si>
  <si>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</si>
  <si>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</si>
  <si>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</si>
  <si>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</si>
  <si>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0</t>
  </si>
  <si>
    <t>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</si>
  <si>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</si>
  <si>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</si>
  <si>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</si>
  <si>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</si>
  <si>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</si>
  <si>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</si>
  <si>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</si>
  <si>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</si>
  <si>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</si>
  <si>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</si>
  <si>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</si>
  <si>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</si>
  <si>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</si>
  <si>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</si>
  <si>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</si>
  <si>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</si>
  <si>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</si>
  <si>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</si>
  <si>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</si>
  <si>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</si>
  <si>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</si>
  <si>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</si>
  <si>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</si>
  <si>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</si>
  <si>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</si>
  <si>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</si>
  <si>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</si>
  <si>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</si>
  <si>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</si>
  <si>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</si>
  <si>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</si>
  <si>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</si>
  <si>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</si>
  <si>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</si>
  <si>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</si>
  <si>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</si>
  <si>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</si>
  <si>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</si>
  <si>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</si>
  <si>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</si>
  <si>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</si>
  <si>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</si>
  <si>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</si>
  <si>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</si>
  <si>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</si>
  <si>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</si>
  <si>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</si>
  <si>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</si>
  <si>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</si>
  <si>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</si>
  <si>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</si>
  <si>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</si>
  <si>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</si>
  <si>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</si>
  <si>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</si>
  <si>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</si>
  <si>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</si>
  <si>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</si>
  <si>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</si>
  <si>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</si>
  <si>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</si>
  <si>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</si>
  <si>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</si>
  <si>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</si>
  <si>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</si>
  <si>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</si>
  <si>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</si>
  <si>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</si>
  <si>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</si>
  <si>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</si>
  <si>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</si>
  <si>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</si>
  <si>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</si>
  <si>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</si>
  <si>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</si>
  <si>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</si>
  <si>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</si>
  <si>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</si>
  <si>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</si>
  <si>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</si>
  <si>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</si>
  <si>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</si>
  <si>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</si>
  <si>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</si>
  <si>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</si>
  <si>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</si>
  <si>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</si>
  <si>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</si>
  <si>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</si>
  <si>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</si>
  <si>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</si>
  <si>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</si>
  <si>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</si>
  <si>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</si>
  <si>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</si>
  <si>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</si>
  <si>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</si>
  <si>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</si>
  <si>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</si>
  <si>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</si>
  <si>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150</t>
  </si>
  <si>
    <t>200</t>
  </si>
  <si>
    <t>250</t>
  </si>
  <si>
    <t>300</t>
  </si>
  <si>
    <t>350</t>
  </si>
  <si>
    <t>400</t>
  </si>
  <si>
    <t>450</t>
  </si>
  <si>
    <t>500</t>
  </si>
  <si>
    <t>550</t>
  </si>
  <si>
    <t>600</t>
  </si>
  <si>
    <t>650</t>
  </si>
  <si>
    <t>700</t>
  </si>
  <si>
    <t>750</t>
  </si>
  <si>
    <t>800</t>
  </si>
  <si>
    <t>850</t>
  </si>
  <si>
    <t>900</t>
  </si>
  <si>
    <t>950</t>
  </si>
  <si>
    <t>1000</t>
  </si>
  <si>
    <t>1500</t>
  </si>
  <si>
    <t>2000</t>
  </si>
  <si>
    <t>3000</t>
  </si>
  <si>
    <t>5000</t>
  </si>
  <si>
    <t>10000</t>
  </si>
  <si>
    <t>100000</t>
  </si>
  <si>
    <t>1000000</t>
  </si>
  <si>
    <t>Industrial Processes</t>
  </si>
  <si>
    <t>Chemicals industry</t>
  </si>
  <si>
    <t>CP</t>
  </si>
  <si>
    <t>Natural Gas &amp; Oil Systems</t>
  </si>
  <si>
    <t>WT</t>
  </si>
  <si>
    <t>Waste</t>
  </si>
  <si>
    <t>Landfilling and Wastewater</t>
  </si>
  <si>
    <t>Other industries (excl. agriculture)</t>
  </si>
  <si>
    <t>Abatement Cost ($/ton CO2e)</t>
  </si>
  <si>
    <t>L</t>
  </si>
  <si>
    <t>Select the country or region:</t>
  </si>
  <si>
    <t>Available Countries and Regions for Selector:</t>
  </si>
  <si>
    <t>Central &amp; South America</t>
  </si>
  <si>
    <t>Middle East</t>
  </si>
  <si>
    <t>Asia</t>
  </si>
  <si>
    <t xml:space="preserve">World Total </t>
  </si>
  <si>
    <t>Column in spreadsheets</t>
  </si>
  <si>
    <t>C</t>
  </si>
  <si>
    <t>D</t>
  </si>
  <si>
    <t>E</t>
  </si>
  <si>
    <t>F</t>
  </si>
  <si>
    <t>G</t>
  </si>
  <si>
    <t>H</t>
  </si>
  <si>
    <t>I</t>
  </si>
  <si>
    <t>J</t>
  </si>
  <si>
    <t>K</t>
  </si>
  <si>
    <t>M</t>
  </si>
  <si>
    <t>N</t>
  </si>
  <si>
    <t>O</t>
  </si>
  <si>
    <t>P</t>
  </si>
  <si>
    <t>Q</t>
  </si>
  <si>
    <t>R</t>
  </si>
  <si>
    <t>S</t>
  </si>
  <si>
    <t>Column to use:</t>
  </si>
  <si>
    <t>Cost per Ton Cement Using Clinker Substitution</t>
  </si>
  <si>
    <t>CO2 reduction (tons CO2) per Ton Cement Using Clinker Substitution</t>
  </si>
  <si>
    <t>Cost per Ton CO2 Reduced via Clinker Substitution</t>
  </si>
  <si>
    <t>Since MACs only include costs in whole-dollar increments, we round to $3 and place essentially</t>
  </si>
  <si>
    <t>No MAC for the cement industry is available from the EPA (likely because the EPA document only considered</t>
  </si>
  <si>
    <t>non-CO2 gases, and the process emissions from the cement industry are overwhelmingly or entirely CO2).</t>
  </si>
  <si>
    <t>Accordingly, we find the price to abate a ton of CO2 by cement clinker substitution below, then construct</t>
  </si>
  <si>
    <t>our own MAC that assumes all abatement potential occurs at this price point.</t>
  </si>
  <si>
    <t>We place an arbitrarily high quantity of abatement potential in our constructed MAC at this price point.</t>
  </si>
  <si>
    <t>This will not cause the model to over-estimate the amount of emissions abatement potential from</t>
  </si>
  <si>
    <t>unlimited capacity (9*10^20 g CO2e) in that row of a constructed cement-CC MAC.</t>
  </si>
  <si>
    <t>See the main "Process Emissions Reductions and Costs" spreadsheet for source information.</t>
  </si>
  <si>
    <t>If adapting the model to another country or region, you may use the "Country Selector" to</t>
  </si>
  <si>
    <t>change all data in this spreadsheet to another one of the countries or regions defined by the EPA in its</t>
  </si>
  <si>
    <t>source document.  Note that the regions are the "rest of" the regions (e.g. without the contributions of</t>
  </si>
  <si>
    <t>the countries EPA specifically broke out).</t>
  </si>
  <si>
    <t>(because the cement industry is not included in the EPA MACs, which only cover non-CO2 process</t>
  </si>
  <si>
    <t>We create separate MACs by policy by pulling from only those rows matching a given policy, for the</t>
  </si>
  <si>
    <t>For cement, we construct an artificial MAC based on a separate calculation of abatement cost</t>
  </si>
  <si>
    <t>emissions).  See the "Cement" tab for details.</t>
  </si>
  <si>
    <t>Agriculture</t>
  </si>
  <si>
    <t>Cropland Management</t>
  </si>
  <si>
    <t>CM</t>
  </si>
  <si>
    <t>Rice Cultivation</t>
  </si>
  <si>
    <t>RC</t>
  </si>
  <si>
    <t>Livestock</t>
  </si>
  <si>
    <t>LM</t>
  </si>
  <si>
    <t>cement clinker substitution, because that limit is governed by a different variable.</t>
  </si>
  <si>
    <t>country set on the "Country Selector" tab.  We interpolate to get 2011-2019, 2021-2029, and 2031-2049 values.</t>
  </si>
  <si>
    <t>BAU Emissions</t>
  </si>
  <si>
    <t>Chemicals</t>
  </si>
  <si>
    <t>EPA</t>
  </si>
  <si>
    <t>EPS</t>
  </si>
  <si>
    <t>Other</t>
  </si>
  <si>
    <t>includes alumnium, electric power systems, flat planel display manufacturing, magnesium, PV, and semiconductor manufacturing</t>
  </si>
  <si>
    <t>Coal Mining</t>
  </si>
  <si>
    <t>NGPS</t>
  </si>
  <si>
    <t>Emissions Multiplier</t>
  </si>
  <si>
    <t>All values are given in Tg CO2e (equivalent to million metric tons).</t>
  </si>
  <si>
    <t>Cement and other carbonates</t>
  </si>
  <si>
    <t>Cement and other carbonates, process CO2</t>
  </si>
  <si>
    <t xml:space="preserve">   CO2 process emissions</t>
  </si>
  <si>
    <t xml:space="preserve">   CO2 emissions from other processes</t>
  </si>
  <si>
    <t>Natural gas and petroleum systems</t>
  </si>
  <si>
    <t>Natural gas and petroleum systems, CH4</t>
  </si>
  <si>
    <t>Natural gas and petroleum systems, process CO2</t>
  </si>
  <si>
    <t>CH4 emissions from petroleum systems</t>
  </si>
  <si>
    <t xml:space="preserve">   CO2 from petroleum sysems</t>
  </si>
  <si>
    <t>CH4 emissions from natural gas systems</t>
  </si>
  <si>
    <t>CO2 emissions from other processes</t>
  </si>
  <si>
    <t>CH4 emissions from other processes</t>
  </si>
  <si>
    <t>CO2 emissions from natural gas systems</t>
  </si>
  <si>
    <t>Iron and steel</t>
  </si>
  <si>
    <t>Iron and steel, process CO2</t>
  </si>
  <si>
    <t>Iron and steel, CH4</t>
  </si>
  <si>
    <t xml:space="preserve">   CO2e emissions from non energy use of fossil fuels</t>
  </si>
  <si>
    <t xml:space="preserve">   CO2 emissions from iron, steel, and metallurgical coke production</t>
  </si>
  <si>
    <t xml:space="preserve">   CH4 from other processes</t>
  </si>
  <si>
    <t>Chemicals, N2O</t>
  </si>
  <si>
    <t>Chemicals, F-gases</t>
  </si>
  <si>
    <t>Chemicals, process CO2</t>
  </si>
  <si>
    <t>High GWP emissions from the production of HCFC-22</t>
  </si>
  <si>
    <t>High GWP emissions from ODS substitutes</t>
  </si>
  <si>
    <t>CO2 from other processes</t>
  </si>
  <si>
    <t>N2O from other processes</t>
  </si>
  <si>
    <t>Coal mining</t>
  </si>
  <si>
    <t>Coal mining, CH4</t>
  </si>
  <si>
    <t>CH4 from other processes</t>
  </si>
  <si>
    <t>Waste management (no industrial wastewater treatment)</t>
  </si>
  <si>
    <t>Waste management, N2O</t>
  </si>
  <si>
    <t>Waste management, CH4</t>
  </si>
  <si>
    <t>Agriculture, N2O</t>
  </si>
  <si>
    <t>Agriculture, CH4</t>
  </si>
  <si>
    <t>N2O emissions from fertilizer use</t>
  </si>
  <si>
    <t>N2O emissions from crop residues</t>
  </si>
  <si>
    <t>N2O emissions from manure management</t>
  </si>
  <si>
    <t>CH4 emissions from rice cultivation</t>
  </si>
  <si>
    <t>CH4 emissions from enteric fermentation</t>
  </si>
  <si>
    <t>CH4 emissions from manure management</t>
  </si>
  <si>
    <t xml:space="preserve">   CH4 emissions from other processes</t>
  </si>
  <si>
    <t>Other industries</t>
  </si>
  <si>
    <t>Other industries, F-gases</t>
  </si>
  <si>
    <t>Other industries, process CO2</t>
  </si>
  <si>
    <t>Other industries, N2O</t>
  </si>
  <si>
    <t>High GWP emissions from the manufacture of semiconductors</t>
  </si>
  <si>
    <t>High GWP emissions from aluminum</t>
  </si>
  <si>
    <t>CO2 emissions from aluminum</t>
  </si>
  <si>
    <t>High GWP emissions from magnesium manufacturing</t>
  </si>
  <si>
    <t>CO2 emissions from magnesium manufacturing</t>
  </si>
  <si>
    <t>High GWP emissions from electric power systems</t>
  </si>
  <si>
    <t xml:space="preserve">   N2O emissions from other processes</t>
  </si>
  <si>
    <t>Pollutant</t>
  </si>
  <si>
    <t>CO2</t>
  </si>
  <si>
    <t>Nitric Acid Production</t>
  </si>
  <si>
    <t>Lime Production</t>
  </si>
  <si>
    <t>Ammonia Production</t>
  </si>
  <si>
    <t>Field Burning of Agricultural Residues</t>
  </si>
  <si>
    <t>CH4</t>
  </si>
  <si>
    <t>N2O</t>
  </si>
  <si>
    <t>HFCs</t>
  </si>
  <si>
    <t>PFCs</t>
  </si>
  <si>
    <t>SF6</t>
  </si>
  <si>
    <t>Description:</t>
  </si>
  <si>
    <t>Annual BAU Emissions Projections</t>
  </si>
  <si>
    <t>Date Created:</t>
  </si>
  <si>
    <t>Units:</t>
  </si>
  <si>
    <r>
      <t>MtCO</t>
    </r>
    <r>
      <rPr>
        <vertAlign val="subscript"/>
        <sz val="11"/>
        <color theme="1"/>
        <rFont val="Calibri"/>
        <family val="2"/>
        <scheme val="minor"/>
      </rPr>
      <t>2</t>
    </r>
    <r>
      <rPr>
        <sz val="11"/>
        <color theme="1"/>
        <rFont val="Calibri"/>
        <family val="2"/>
        <scheme val="minor"/>
      </rPr>
      <t>e</t>
    </r>
  </si>
  <si>
    <t>Business As Usual (BAU) Baseline Emissions Projections: 2010 to 2030</t>
  </si>
  <si>
    <t>Country/Region</t>
  </si>
  <si>
    <t>North America</t>
  </si>
  <si>
    <t xml:space="preserve">Data Source: </t>
  </si>
  <si>
    <r>
      <t xml:space="preserve">U.S. Environmental Protection Agency (USEPA). 2012. </t>
    </r>
    <r>
      <rPr>
        <i/>
        <sz val="11"/>
        <color theme="1"/>
        <rFont val="Calibri"/>
        <family val="2"/>
      </rPr>
      <t>Global Anthropogenic Non-CO2 Greenhouse Gas Emissions: 1990-2030</t>
    </r>
    <r>
      <rPr>
        <sz val="11"/>
        <color theme="1"/>
        <rFont val="Calibri"/>
        <family val="2"/>
        <scheme val="minor"/>
      </rPr>
      <t>. EPA 430-R-12-006.</t>
    </r>
  </si>
  <si>
    <t xml:space="preserve">Washington, D.C.: USEPA Climate Change Division.  August, 2011  Available at: </t>
  </si>
  <si>
    <t>http://www.epa.gov/climatechange/EPAactivities/economics/nonco2projections.html</t>
  </si>
  <si>
    <t>Combined 4 March 2014</t>
  </si>
  <si>
    <t>combined 4 March 2014</t>
  </si>
  <si>
    <t>MtCO2e</t>
  </si>
  <si>
    <t>Baseline Emissions</t>
  </si>
  <si>
    <t>Authors' calculations using DAYCENT simulations and IFPRI IMPACT model projections to generate baseline values</t>
  </si>
  <si>
    <t>Argiculture</t>
  </si>
  <si>
    <t>Baselines were developed using DNDC model claculations and adjusted using IFPRI's IMPACT Model.</t>
  </si>
  <si>
    <t>Annual Emissions Projections</t>
  </si>
  <si>
    <t>Authors' calculations underlying baseline for draft marginal abatement cost curves</t>
  </si>
  <si>
    <t>Country specific process emissions values must be included in the "BAU Process Emissions" tab and "Other Industrial Processes tab"</t>
  </si>
  <si>
    <t>Values of 1 can be manually coded into the the "Process Emissions Mulitpliers" tab if the data is unavailable, with other values for 2050.</t>
  </si>
  <si>
    <t>N2O emissions form other soil management</t>
  </si>
  <si>
    <t>Global Warming Potentials</t>
  </si>
  <si>
    <t>AR5 20-Year GWP</t>
  </si>
  <si>
    <t>AR5 100-Year GWP</t>
  </si>
  <si>
    <t>EPA 100-Year GWP</t>
  </si>
  <si>
    <t>VOC</t>
  </si>
  <si>
    <t>CO</t>
  </si>
  <si>
    <t>NOx</t>
  </si>
  <si>
    <t>PM10</t>
  </si>
  <si>
    <t>PM25</t>
  </si>
  <si>
    <t>SOx</t>
  </si>
  <si>
    <t>BC</t>
  </si>
  <si>
    <t>OC</t>
  </si>
  <si>
    <t>F gases</t>
  </si>
  <si>
    <t>HFC-23</t>
  </si>
  <si>
    <t>N2O emissions domestic wastewater</t>
  </si>
  <si>
    <t>N2O emissions from landfills</t>
  </si>
  <si>
    <t>CH4 emisisons from domestic wastewater</t>
  </si>
  <si>
    <t>CH4 emissions from industrial wastewater</t>
  </si>
  <si>
    <t>CH4 emissions from landfills</t>
  </si>
  <si>
    <t>Agriculture, CO2</t>
  </si>
  <si>
    <t xml:space="preserve">   High GWP emissions from other processes</t>
  </si>
  <si>
    <t>Adipic Acid Production</t>
  </si>
  <si>
    <t>Petrochemical and Carbon Black Production</t>
  </si>
  <si>
    <t>Non-Energy Products from Fuels and Solvent Use</t>
  </si>
  <si>
    <t>Iron and Steel</t>
  </si>
  <si>
    <t>Other Product Manufacture and Use</t>
  </si>
  <si>
    <t xml:space="preserve">Liming, Urea Application and Other Carbon-containing Fertilizers </t>
  </si>
  <si>
    <t>Table A9-3: 2015 GHG Emission Summary for Canada</t>
  </si>
  <si>
    <t>Greenhouse Gases</t>
  </si>
  <si>
    <r>
      <t>CO</t>
    </r>
    <r>
      <rPr>
        <b/>
        <vertAlign val="subscript"/>
        <sz val="10"/>
        <color indexed="8"/>
        <rFont val="Arial"/>
        <family val="2"/>
      </rPr>
      <t>2</t>
    </r>
  </si>
  <si>
    <r>
      <t>CH</t>
    </r>
    <r>
      <rPr>
        <b/>
        <vertAlign val="subscript"/>
        <sz val="10"/>
        <color indexed="8"/>
        <rFont val="Arial"/>
        <family val="2"/>
      </rPr>
      <t>4</t>
    </r>
  </si>
  <si>
    <r>
      <t>N</t>
    </r>
    <r>
      <rPr>
        <b/>
        <vertAlign val="subscript"/>
        <sz val="10"/>
        <color indexed="8"/>
        <rFont val="Arial"/>
        <family val="2"/>
      </rPr>
      <t>2</t>
    </r>
    <r>
      <rPr>
        <b/>
        <sz val="10"/>
        <color indexed="8"/>
        <rFont val="Arial"/>
        <family val="2"/>
      </rPr>
      <t>O</t>
    </r>
  </si>
  <si>
    <r>
      <t>SF</t>
    </r>
    <r>
      <rPr>
        <b/>
        <vertAlign val="subscript"/>
        <sz val="10"/>
        <color indexed="8"/>
        <rFont val="Arial"/>
        <family val="2"/>
      </rPr>
      <t>6</t>
    </r>
  </si>
  <si>
    <r>
      <t>NF</t>
    </r>
    <r>
      <rPr>
        <b/>
        <vertAlign val="subscript"/>
        <sz val="10"/>
        <rFont val="Arial"/>
        <family val="2"/>
      </rPr>
      <t>3</t>
    </r>
  </si>
  <si>
    <t>TOTAL</t>
  </si>
  <si>
    <t>Greenhouse Gas Categories</t>
  </si>
  <si>
    <t>Global Warming Potential</t>
  </si>
  <si>
    <t>Unit</t>
  </si>
  <si>
    <t>kt</t>
  </si>
  <si>
    <r>
      <t>kt CO</t>
    </r>
    <r>
      <rPr>
        <vertAlign val="subscript"/>
        <sz val="8"/>
        <color indexed="8"/>
        <rFont val="Arial"/>
        <family val="2"/>
      </rPr>
      <t xml:space="preserve">2 </t>
    </r>
    <r>
      <rPr>
        <sz val="8"/>
        <color indexed="8"/>
        <rFont val="Arial"/>
        <family val="2"/>
      </rPr>
      <t xml:space="preserve"> eq</t>
    </r>
  </si>
  <si>
    <r>
      <t>TOTAL</t>
    </r>
    <r>
      <rPr>
        <b/>
        <vertAlign val="superscript"/>
        <sz val="11"/>
        <color rgb="FF000080"/>
        <rFont val="Arial"/>
        <family val="2"/>
      </rPr>
      <t>1</t>
    </r>
  </si>
  <si>
    <t>ENERGY</t>
  </si>
  <si>
    <t>a.</t>
  </si>
  <si>
    <t>Stationary Combustion Sources</t>
  </si>
  <si>
    <t xml:space="preserve">Public Electricity and Heat Production </t>
  </si>
  <si>
    <t>Petroleum Refining Industries</t>
  </si>
  <si>
    <t>Mining and Upstream Oil and Gas Production</t>
  </si>
  <si>
    <t>Manufacturing Industries</t>
  </si>
  <si>
    <t>Non Ferrous Metals</t>
  </si>
  <si>
    <t>Chemical</t>
  </si>
  <si>
    <t>Pulp and Paper</t>
  </si>
  <si>
    <t>Cement</t>
  </si>
  <si>
    <t>Other Manufacturing</t>
  </si>
  <si>
    <t>Construction</t>
  </si>
  <si>
    <t>Commercial and Institutional</t>
  </si>
  <si>
    <t>Residential</t>
  </si>
  <si>
    <t>Agriculture and Forestry</t>
  </si>
  <si>
    <t>b.</t>
  </si>
  <si>
    <r>
      <t>Transport</t>
    </r>
    <r>
      <rPr>
        <b/>
        <vertAlign val="superscript"/>
        <sz val="10"/>
        <rFont val="Arial"/>
        <family val="2"/>
      </rPr>
      <t>2</t>
    </r>
  </si>
  <si>
    <t>Domestic Aviation</t>
  </si>
  <si>
    <t>Road Transportation</t>
  </si>
  <si>
    <t>Light-Duty Gasoline Vehicles</t>
  </si>
  <si>
    <t>Light-Duty Gasoline Trucks</t>
  </si>
  <si>
    <t>Heavy-Duty Gasoline Vehicles</t>
  </si>
  <si>
    <t>Motorcycles</t>
  </si>
  <si>
    <t>Light-Duty Diesel Vehicles</t>
  </si>
  <si>
    <t>Light-Duty Diesel Trucks</t>
  </si>
  <si>
    <t>Heavy-Duty Diesel Vehicles</t>
  </si>
  <si>
    <t>Propane and Natural Gas Vehicles</t>
  </si>
  <si>
    <t>Railways</t>
  </si>
  <si>
    <t xml:space="preserve">Domestic Navigation </t>
  </si>
  <si>
    <t>Other Transportation</t>
  </si>
  <si>
    <t>Off-Road Agriculture &amp; Forestry</t>
  </si>
  <si>
    <t>Off-Road Commercial &amp; Institutional</t>
  </si>
  <si>
    <t>Off-Road Manufacturing, Mining &amp; Construction</t>
  </si>
  <si>
    <t>Off-Road Residential</t>
  </si>
  <si>
    <t>Off-Road Other Transportation</t>
  </si>
  <si>
    <t>Pipeline Transport</t>
  </si>
  <si>
    <t>c.</t>
  </si>
  <si>
    <t>Fugitive Sources</t>
  </si>
  <si>
    <t xml:space="preserve">Coal Mining </t>
  </si>
  <si>
    <t>Oil and Natural Gas</t>
  </si>
  <si>
    <t>Oil</t>
  </si>
  <si>
    <t>Natural Gas</t>
  </si>
  <si>
    <t>Venting</t>
  </si>
  <si>
    <t>Flaring</t>
  </si>
  <si>
    <t>d.</t>
  </si>
  <si>
    <r>
      <t>CO</t>
    </r>
    <r>
      <rPr>
        <b/>
        <vertAlign val="subscript"/>
        <sz val="10"/>
        <rFont val="Arial"/>
        <family val="2"/>
      </rPr>
      <t>2</t>
    </r>
    <r>
      <rPr>
        <b/>
        <sz val="10"/>
        <rFont val="Arial"/>
        <family val="2"/>
      </rPr>
      <t xml:space="preserve"> Transport and Storage </t>
    </r>
  </si>
  <si>
    <t>INDUSTRIAL PROCESSES AND PRODUCT USE</t>
  </si>
  <si>
    <t>Mineral Products</t>
  </si>
  <si>
    <t>Cement Production</t>
  </si>
  <si>
    <t>Mineral Product Use</t>
  </si>
  <si>
    <t>Chemical Industry</t>
  </si>
  <si>
    <t>Metal Production</t>
  </si>
  <si>
    <t>Iron and Steel Production</t>
  </si>
  <si>
    <t>Aluminum Production</t>
  </si>
  <si>
    <r>
      <t>SF</t>
    </r>
    <r>
      <rPr>
        <vertAlign val="subscript"/>
        <sz val="9"/>
        <rFont val="Arial"/>
        <family val="2"/>
      </rPr>
      <t>6</t>
    </r>
    <r>
      <rPr>
        <sz val="9"/>
        <rFont val="Arial"/>
        <family val="2"/>
      </rPr>
      <t xml:space="preserve"> Used in Magnesium Smelters and Casters</t>
    </r>
  </si>
  <si>
    <r>
      <t>Production and Consumption of Halocarbons, SF</t>
    </r>
    <r>
      <rPr>
        <b/>
        <vertAlign val="subscript"/>
        <sz val="10"/>
        <rFont val="Arial"/>
        <family val="2"/>
      </rPr>
      <t>6</t>
    </r>
    <r>
      <rPr>
        <b/>
        <sz val="10"/>
        <rFont val="Arial"/>
        <family val="2"/>
      </rPr>
      <t xml:space="preserve"> and NF</t>
    </r>
    <r>
      <rPr>
        <b/>
        <vertAlign val="subscript"/>
        <sz val="10"/>
        <rFont val="Arial"/>
        <family val="2"/>
      </rPr>
      <t>3</t>
    </r>
    <r>
      <rPr>
        <b/>
        <vertAlign val="superscript"/>
        <sz val="10"/>
        <rFont val="Arial"/>
        <family val="2"/>
      </rPr>
      <t>3</t>
    </r>
  </si>
  <si>
    <t>e.</t>
  </si>
  <si>
    <t>f.</t>
  </si>
  <si>
    <t>AGRICULTURE</t>
  </si>
  <si>
    <t>Enteric Fermentation</t>
  </si>
  <si>
    <t>Manure Management</t>
  </si>
  <si>
    <t>Agricultural Soils</t>
  </si>
  <si>
    <t>Direct Sources</t>
  </si>
  <si>
    <t>Indirect Sources</t>
  </si>
  <si>
    <t>WASTE</t>
  </si>
  <si>
    <t xml:space="preserve">Solid Waste Disposal  </t>
  </si>
  <si>
    <t>Biological Treatment of Solid Waste</t>
  </si>
  <si>
    <t xml:space="preserve">c. </t>
  </si>
  <si>
    <t xml:space="preserve">Wastewater Treatment and Discharge  </t>
  </si>
  <si>
    <t xml:space="preserve">Incineration and Open Burning of Waste  </t>
  </si>
  <si>
    <t>LAND USE, LAND-USE CHANGE AND FORESTRY</t>
  </si>
  <si>
    <t>Forest Land</t>
  </si>
  <si>
    <t>Cropland</t>
  </si>
  <si>
    <t>Grassland</t>
  </si>
  <si>
    <t>Wetlands</t>
  </si>
  <si>
    <t>Settlements</t>
  </si>
  <si>
    <t>Harvested Wood Products</t>
  </si>
  <si>
    <t>Notes:</t>
  </si>
  <si>
    <t xml:space="preserve">1.  National totals exclude all GHGs from the Land Use, Land-use Change and Forestry Sector. </t>
  </si>
  <si>
    <t xml:space="preserve">2.  Emissions from ethanol and biodiesel are included in the Transport categories using gasoline and diesel respectively. </t>
  </si>
  <si>
    <r>
      <t>3.  HFC and PFC consumption began in 1995; HFC emissions occurring as a by-product of HCFC production (HCFC-22 exclusively) only occurred in Canada from 1990−1992 and PFC emissions prior to 1995 are the result of by-product CF</t>
    </r>
    <r>
      <rPr>
        <vertAlign val="subscript"/>
        <sz val="10"/>
        <color theme="1"/>
        <rFont val="Arial"/>
        <family val="2"/>
      </rPr>
      <t>4</t>
    </r>
    <r>
      <rPr>
        <sz val="10"/>
        <color theme="1"/>
        <rFont val="Arial"/>
        <family val="2"/>
      </rPr>
      <t xml:space="preserve"> emissions from the use of NF</t>
    </r>
    <r>
      <rPr>
        <vertAlign val="subscript"/>
        <sz val="10"/>
        <color theme="1"/>
        <rFont val="Arial"/>
        <family val="2"/>
      </rPr>
      <t>3</t>
    </r>
    <r>
      <rPr>
        <sz val="10"/>
        <color theme="1"/>
        <rFont val="Arial"/>
        <family val="2"/>
      </rPr>
      <t xml:space="preserve">. </t>
    </r>
  </si>
  <si>
    <t xml:space="preserve">4.  IPCC's Fourth Assessment Report provides global warming potentials (GWPs) for the various species of HFCs and PFCs. Chapter 1, Table 1-1 of this report provides a list of GWPs used.  </t>
  </si>
  <si>
    <t>-</t>
  </si>
  <si>
    <t xml:space="preserve"> Indicates no emissions</t>
  </si>
  <si>
    <t xml:space="preserve"> Indicates emissions truncated due to rounding</t>
  </si>
  <si>
    <t>Estimates for the latest year (2015) are based on preliminary energy data; these data, though the best available information at the time of publication, are subject to revision in the next submission year.</t>
  </si>
  <si>
    <t>National GHG emissions allocated to Canadian economic sectors are provided in Annex 10 of this report.</t>
  </si>
  <si>
    <t xml:space="preserve">The number of significant figures presented in this table does not reflect the precision of the values. For values rounded to an appropriate number of significant figures based on the uncertainty of the category in question, please see Part 3 of the:  </t>
  </si>
  <si>
    <t>National Inventory Report 1990-2015: Greenhouse Gas Sources and Sinks in Canada.</t>
  </si>
  <si>
    <t>Table A9-4: 2014 GHG Emission Summary for Canada</t>
  </si>
  <si>
    <r>
      <t>3.  HFC and PFC consumption began in 1995; HFC emissions occurring as a by-product of HCFC production (HCFC-22 exclusively) only occurred in Canada from 1990−1992 and PFC emissions prior to 1995 are the result of by-product CF</t>
    </r>
    <r>
      <rPr>
        <vertAlign val="subscript"/>
        <sz val="10"/>
        <color theme="1"/>
        <rFont val="Arial"/>
        <family val="2"/>
      </rPr>
      <t xml:space="preserve">4 </t>
    </r>
    <r>
      <rPr>
        <sz val="10"/>
        <color theme="1"/>
        <rFont val="Arial"/>
        <family val="2"/>
      </rPr>
      <t>emissions from the use of NF</t>
    </r>
    <r>
      <rPr>
        <vertAlign val="subscript"/>
        <sz val="10"/>
        <color theme="1"/>
        <rFont val="Arial"/>
        <family val="2"/>
      </rPr>
      <t>3</t>
    </r>
    <r>
      <rPr>
        <sz val="10"/>
        <color theme="1"/>
        <rFont val="Arial"/>
        <family val="2"/>
      </rPr>
      <t xml:space="preserve">. </t>
    </r>
  </si>
  <si>
    <t>Table A9-5: 2013 GHG Emission Summary for Canada</t>
  </si>
  <si>
    <t>Table A9-6: 2012 GHG Emission Summary for Canada</t>
  </si>
  <si>
    <t>Table A9-7: 2011 GHG Emission Summary for Canada</t>
  </si>
  <si>
    <t>Table A9-8: 2010 GHG Emission Summary for Canada</t>
  </si>
  <si>
    <t>Table A9-9: 2009 GHG Emission Summary for Canada</t>
  </si>
  <si>
    <t>Table A9-10: 2008 GHG Emission Summary for Canada</t>
  </si>
  <si>
    <t>Table A9-11: 2007 GHG Emission Summary for Canada</t>
  </si>
  <si>
    <t>Table A9-12: 2006 GHG Emission Summary for Canada</t>
  </si>
  <si>
    <t>Table A9-13: 2005 GHG Emission Summary for Canada</t>
  </si>
  <si>
    <t>Table A9-14: 2004 GHG Emission Summary for Canada</t>
  </si>
  <si>
    <t>Table A9-15: 2003 GHG Emission Summary for Canada</t>
  </si>
  <si>
    <t>Table A9-16: 2002 GHG Emission Summary for Canada</t>
  </si>
  <si>
    <t>Table A9-17: 2001 GHG Emission Summary for Canada</t>
  </si>
  <si>
    <t>Table A9-18: 2000 GHG Emission Summary for Canada</t>
  </si>
  <si>
    <t>Table A9-19: 1999 GHG Emission Summary for Canada</t>
  </si>
  <si>
    <t>Table A9-20: 1998 GHG Emission Summary for Canada</t>
  </si>
  <si>
    <t>Table A9-21: 1997 GHG Emission Summary for Canada</t>
  </si>
  <si>
    <t>Table A9-22: 1996 GHG Emission Summary for Canada</t>
  </si>
  <si>
    <t>Table A9-23: 1995 GHG Emission Summary for Canada</t>
  </si>
  <si>
    <t>Table A9-24: 1994 GHG Emission Summary for Canada</t>
  </si>
  <si>
    <t>Table A9-25: 1993 GHG Emission Summary for Canada</t>
  </si>
  <si>
    <t>Table A9-26: 1992 GHG Emission Summary for Canada</t>
  </si>
  <si>
    <t>Table A9-27: 1991 GHG Emission Summary for Canada</t>
  </si>
  <si>
    <t>Table A9-28: 1990 GHG Emission Summary for Canada</t>
  </si>
  <si>
    <t>Canada Base Year Emissions</t>
  </si>
  <si>
    <t>kt CO2e</t>
  </si>
  <si>
    <t>Total (t CO2e)</t>
  </si>
  <si>
    <t>Kigali</t>
  </si>
  <si>
    <t>No kigali</t>
  </si>
  <si>
    <t>Reductions for Kigali</t>
  </si>
  <si>
    <t>EPA BAU Emissions Reduction Potential</t>
  </si>
  <si>
    <t>Target Emisions Reduction Potential</t>
  </si>
  <si>
    <t>For natural gas and petroleum system abatement, we estimate potential abatement based on a study from Pembina</t>
  </si>
  <si>
    <t>split between methane recovery and worker training.</t>
  </si>
  <si>
    <t xml:space="preserve">identifying up to 90% of potential emissions reductions from natural gas and petroleum systems. This potential is </t>
  </si>
  <si>
    <t>&lt;--This calculation is based on potential and not scaling between datasets. Includes aerosols, fire, foams, hcfcs, nitric/adipic acid, refrigerants, solvents. We add back in Kigali emissions reductions to scale. We will remove the lowest cost options later on.</t>
  </si>
  <si>
    <t>Scaling Factor for Natural Gas and Petroleum Systems</t>
  </si>
  <si>
    <t>Source: http://data.ec.gc.ca/data/substances/monitor/national-and-provincial-territorial-greenhouse-gas-emission-tables/B-Tables-Canadian-Economic-Sector-Canada/?lang=en</t>
  </si>
  <si>
    <t>2015 Oil and Gas Emissions (Mt)</t>
  </si>
  <si>
    <t>Scaling Factor</t>
  </si>
  <si>
    <t xml:space="preserve">   CH4 from mining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</si>
</sst>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quot;$&quot;#,##0.00"/>
    <numFmt numFmtId="165" formatCode="0.0"/>
    <numFmt numFmtId="166" formatCode="_(* #,##0_);_(* \(#,##0\);_(* &quot;-&quot;??_);_(@_)"/>
    <numFmt numFmtId="167" formatCode="_(* #,##0.0_);_(* \(#,##0.0\);_(* &quot;-&quot;??_);_(@_)"/>
    <numFmt numFmtId="168" formatCode="_-* #,##0_-;\-* #,##0_-;_-* &quot;-&quot;??_-;_-@_-"/>
    <numFmt numFmtId="169" formatCode="#,##0;\-#,##0;\-\ "/>
  </numFmts>
  <fonts count="54">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36"/>
      <scheme val="minor"/>
    </font>
    <font>
      <b/>
      <sz val="11"/>
      <color rgb="FFFF0000"/>
      <name val="Calibri"/>
      <family val="2"/>
      <scheme val="minor"/>
    </font>
    <font>
      <b/>
      <vertAlign val="subscript"/>
      <sz val="11"/>
      <color theme="1"/>
      <name val="Calibri"/>
      <family val="2"/>
      <scheme val="minor"/>
    </font>
    <font>
      <sz val="11"/>
      <name val="Calibri"/>
      <family val="2"/>
      <scheme val="minor"/>
    </font>
    <font>
      <sz val="12"/>
      <color theme="1"/>
      <name val="Calibri"/>
      <family val="2"/>
      <scheme val="minor"/>
    </font>
    <font>
      <u/>
      <sz val="11"/>
      <color theme="10"/>
      <name val="Calibri"/>
      <family val="2"/>
      <scheme val="minor"/>
    </font>
    <font>
      <sz val="10"/>
      <name val="Arial"/>
      <family val="2"/>
    </font>
    <font>
      <b/>
      <sz val="11"/>
      <color theme="1" tint="0.499984740745262"/>
      <name val="Calibri"/>
      <family val="2"/>
      <scheme val="minor"/>
    </font>
    <font>
      <sz val="11"/>
      <color theme="1" tint="0.499984740745262"/>
      <name val="Calibri"/>
      <family val="2"/>
      <scheme val="minor"/>
    </font>
    <font>
      <sz val="11"/>
      <color rgb="FFFF0000"/>
      <name val="Calibri"/>
      <family val="2"/>
      <scheme val="minor"/>
    </font>
    <font>
      <sz val="11"/>
      <color theme="1"/>
      <name val="Calibri"/>
      <family val="2"/>
    </font>
    <font>
      <b/>
      <sz val="11"/>
      <color theme="1"/>
      <name val="Calibri"/>
      <family val="2"/>
    </font>
    <font>
      <sz val="11"/>
      <color rgb="FF000000"/>
      <name val="Calibri"/>
      <family val="2"/>
      <scheme val="minor"/>
    </font>
    <font>
      <u/>
      <sz val="11"/>
      <color theme="1"/>
      <name val="Calibri"/>
      <family val="2"/>
    </font>
    <font>
      <i/>
      <sz val="11"/>
      <color theme="1"/>
      <name val="Calibri"/>
      <family val="2"/>
    </font>
    <font>
      <i/>
      <sz val="11"/>
      <name val="Calibri"/>
      <family val="2"/>
    </font>
    <font>
      <i/>
      <sz val="11"/>
      <color theme="1"/>
      <name val="Calibri"/>
      <family val="2"/>
      <scheme val="minor"/>
    </font>
    <font>
      <sz val="11"/>
      <name val="Calibri"/>
      <family val="2"/>
    </font>
    <font>
      <u/>
      <sz val="11"/>
      <color theme="1"/>
      <name val="Calibri"/>
      <family val="2"/>
      <scheme val="minor"/>
    </font>
    <font>
      <vertAlign val="subscript"/>
      <sz val="11"/>
      <color theme="1"/>
      <name val="Calibri"/>
      <family val="2"/>
      <scheme val="minor"/>
    </font>
    <font>
      <sz val="12"/>
      <color theme="1"/>
      <name val="Arial"/>
      <family val="2"/>
    </font>
    <font>
      <b/>
      <sz val="11"/>
      <name val="Arial"/>
      <family val="2"/>
    </font>
    <font>
      <sz val="11"/>
      <name val="Arial"/>
      <family val="2"/>
    </font>
    <font>
      <b/>
      <sz val="10"/>
      <color indexed="8"/>
      <name val="Arial"/>
      <family val="2"/>
    </font>
    <font>
      <b/>
      <vertAlign val="subscript"/>
      <sz val="10"/>
      <color indexed="8"/>
      <name val="Arial"/>
      <family val="2"/>
    </font>
    <font>
      <b/>
      <sz val="10"/>
      <name val="Arial"/>
      <family val="2"/>
    </font>
    <font>
      <b/>
      <vertAlign val="subscript"/>
      <sz val="10"/>
      <name val="Arial"/>
      <family val="2"/>
    </font>
    <font>
      <sz val="8"/>
      <name val="Arial"/>
      <family val="2"/>
    </font>
    <font>
      <i/>
      <sz val="10"/>
      <color indexed="8"/>
      <name val="Arial"/>
      <family val="2"/>
    </font>
    <font>
      <i/>
      <sz val="8"/>
      <color indexed="8"/>
      <name val="Arial"/>
      <family val="2"/>
    </font>
    <font>
      <sz val="10"/>
      <color indexed="8"/>
      <name val="Arial"/>
      <family val="2"/>
    </font>
    <font>
      <i/>
      <sz val="10"/>
      <name val="Arial"/>
      <family val="2"/>
    </font>
    <font>
      <sz val="8"/>
      <color indexed="8"/>
      <name val="Arial"/>
      <family val="2"/>
    </font>
    <font>
      <vertAlign val="subscript"/>
      <sz val="8"/>
      <color indexed="8"/>
      <name val="Arial"/>
      <family val="2"/>
    </font>
    <font>
      <b/>
      <sz val="11"/>
      <color rgb="FF000080"/>
      <name val="Arial"/>
      <family val="2"/>
    </font>
    <font>
      <b/>
      <vertAlign val="superscript"/>
      <sz val="11"/>
      <color rgb="FF000080"/>
      <name val="Arial"/>
      <family val="2"/>
    </font>
    <font>
      <sz val="11"/>
      <color indexed="18"/>
      <name val="Arial"/>
      <family val="2"/>
    </font>
    <font>
      <sz val="11"/>
      <color theme="1"/>
      <name val="Arial"/>
      <family val="2"/>
    </font>
    <font>
      <b/>
      <sz val="10"/>
      <color indexed="18"/>
      <name val="Arial"/>
      <family val="2"/>
    </font>
    <font>
      <sz val="10"/>
      <color indexed="18"/>
      <name val="Arial"/>
      <family val="2"/>
    </font>
    <font>
      <b/>
      <sz val="10"/>
      <color rgb="FF000080"/>
      <name val="Arial"/>
      <family val="2"/>
    </font>
    <font>
      <b/>
      <sz val="10"/>
      <color theme="1"/>
      <name val="Arial"/>
      <family val="2"/>
    </font>
    <font>
      <sz val="9"/>
      <name val="Arial"/>
      <family val="2"/>
    </font>
    <font>
      <sz val="10"/>
      <color theme="1"/>
      <name val="Arial"/>
      <family val="2"/>
    </font>
    <font>
      <sz val="9"/>
      <color theme="1"/>
      <name val="Arial"/>
      <family val="2"/>
    </font>
    <font>
      <sz val="10"/>
      <color indexed="12"/>
      <name val="Arial"/>
      <family val="2"/>
    </font>
    <font>
      <b/>
      <vertAlign val="superscript"/>
      <sz val="10"/>
      <name val="Arial"/>
      <family val="2"/>
    </font>
    <font>
      <sz val="9"/>
      <color indexed="10"/>
      <name val="Arial"/>
      <family val="2"/>
    </font>
    <font>
      <vertAlign val="subscript"/>
      <sz val="9"/>
      <name val="Arial"/>
      <family val="2"/>
    </font>
    <font>
      <vertAlign val="subscript"/>
      <sz val="10"/>
      <color theme="1"/>
      <name val="Arial"/>
      <family val="2"/>
    </font>
    <font>
      <u/>
      <sz val="10"/>
      <color theme="10"/>
      <name val="MS Sans Serif"/>
      <family val="2"/>
    </font>
  </fonts>
  <fills count="11">
    <fill>
      <patternFill patternType="none"/>
    </fill>
    <fill>
      <patternFill patternType="gray125"/>
    </fill>
    <fill>
      <patternFill patternType="solid">
        <fgColor theme="3" tint="0.79998168889431442"/>
        <bgColor indexed="64"/>
      </patternFill>
    </fill>
    <fill>
      <patternFill patternType="solid">
        <fgColor theme="0" tint="-0.14999847407452621"/>
        <bgColor indexed="64"/>
      </patternFill>
    </fill>
    <fill>
      <patternFill patternType="solid">
        <fgColor theme="6"/>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9" tint="0.59999389629810485"/>
        <bgColor indexed="64"/>
      </patternFill>
    </fill>
  </fills>
  <borders count="1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bottom style="double">
        <color indexed="18"/>
      </bottom>
      <diagonal/>
    </border>
    <border>
      <left/>
      <right/>
      <top/>
      <bottom style="thin">
        <color rgb="FF000080"/>
      </bottom>
      <diagonal/>
    </border>
    <border>
      <left/>
      <right/>
      <top style="thin">
        <color rgb="FF000080"/>
      </top>
      <bottom/>
      <diagonal/>
    </border>
  </borders>
  <cellStyleXfs count="17">
    <xf numFmtId="0" fontId="0" fillId="0" borderId="0"/>
    <xf numFmtId="44" fontId="1" fillId="0" borderId="0" applyFont="0" applyFill="0" applyBorder="0" applyAlignment="0" applyProtection="0"/>
    <xf numFmtId="0" fontId="1" fillId="0" borderId="0"/>
    <xf numFmtId="43" fontId="7" fillId="0" borderId="0" applyFont="0" applyFill="0" applyBorder="0" applyAlignment="0" applyProtection="0"/>
    <xf numFmtId="0" fontId="8" fillId="0" borderId="0" applyNumberFormat="0" applyFill="0" applyBorder="0" applyAlignment="0" applyProtection="0"/>
    <xf numFmtId="0" fontId="9" fillId="0" borderId="0"/>
    <xf numFmtId="0" fontId="7" fillId="0" borderId="0"/>
    <xf numFmtId="9"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3" fillId="0" borderId="0"/>
    <xf numFmtId="0" fontId="9" fillId="0" borderId="0"/>
    <xf numFmtId="43" fontId="9" fillId="0" borderId="0" applyFont="0" applyFill="0" applyBorder="0" applyAlignment="0" applyProtection="0"/>
    <xf numFmtId="0" fontId="9" fillId="0" borderId="0"/>
    <xf numFmtId="0" fontId="9" fillId="0" borderId="0"/>
    <xf numFmtId="0" fontId="53" fillId="0" borderId="0" applyNumberFormat="0" applyFill="0" applyBorder="0" applyAlignment="0" applyProtection="0"/>
    <xf numFmtId="9" fontId="1" fillId="0" borderId="0" applyFont="0" applyFill="0" applyBorder="0" applyAlignment="0" applyProtection="0"/>
  </cellStyleXfs>
  <cellXfs count="336">
    <xf numFmtId="0" fontId="0" fillId="0" borderId="0" xfId="0"/>
    <xf numFmtId="0" fontId="2" fillId="0" borderId="0" xfId="0" applyFont="1"/>
    <xf numFmtId="0" fontId="3" fillId="0" borderId="0" xfId="0" applyFont="1"/>
    <xf numFmtId="0" fontId="2" fillId="2" borderId="1" xfId="0" applyFont="1" applyFill="1" applyBorder="1" applyAlignment="1">
      <alignment horizontal="right"/>
    </xf>
    <xf numFmtId="14" fontId="0" fillId="2" borderId="2" xfId="0" applyNumberFormat="1" applyFont="1" applyFill="1" applyBorder="1" applyAlignment="1">
      <alignment horizontal="left" vertical="center"/>
    </xf>
    <xf numFmtId="0" fontId="0" fillId="2" borderId="2" xfId="0" applyFill="1" applyBorder="1"/>
    <xf numFmtId="0" fontId="0" fillId="2" borderId="3" xfId="0" applyFill="1" applyBorder="1"/>
    <xf numFmtId="0" fontId="2" fillId="2" borderId="4" xfId="0" applyFont="1" applyFill="1" applyBorder="1" applyAlignment="1">
      <alignment horizontal="right"/>
    </xf>
    <xf numFmtId="14" fontId="0" fillId="2" borderId="0" xfId="0" applyNumberFormat="1" applyFont="1" applyFill="1" applyBorder="1" applyAlignment="1">
      <alignment horizontal="left" vertical="center"/>
    </xf>
    <xf numFmtId="0" fontId="0" fillId="2" borderId="0" xfId="0" applyFill="1" applyBorder="1"/>
    <xf numFmtId="0" fontId="0" fillId="2" borderId="5" xfId="0" applyFill="1" applyBorder="1"/>
    <xf numFmtId="0" fontId="0" fillId="2" borderId="0" xfId="0" applyFont="1" applyFill="1" applyBorder="1" applyAlignment="1">
      <alignment horizontal="left" vertical="center"/>
    </xf>
    <xf numFmtId="0" fontId="2" fillId="2" borderId="6" xfId="0" applyFont="1" applyFill="1" applyBorder="1" applyAlignment="1">
      <alignment horizontal="right"/>
    </xf>
    <xf numFmtId="0" fontId="4" fillId="2" borderId="7" xfId="0" applyFont="1" applyFill="1" applyBorder="1" applyAlignment="1">
      <alignment horizontal="center" vertical="center"/>
    </xf>
    <xf numFmtId="0" fontId="0" fillId="2" borderId="7" xfId="0" applyFill="1" applyBorder="1"/>
    <xf numFmtId="0" fontId="0" fillId="2" borderId="8" xfId="0" applyFill="1" applyBorder="1"/>
    <xf numFmtId="0" fontId="2" fillId="0" borderId="9" xfId="0" applyFont="1" applyBorder="1"/>
    <xf numFmtId="0" fontId="0" fillId="0" borderId="10" xfId="0" applyBorder="1"/>
    <xf numFmtId="0" fontId="0" fillId="0" borderId="11" xfId="0" applyBorder="1"/>
    <xf numFmtId="0" fontId="2" fillId="3" borderId="9" xfId="0" applyFont="1" applyFill="1" applyBorder="1"/>
    <xf numFmtId="0" fontId="2" fillId="3" borderId="10" xfId="0" applyFont="1" applyFill="1" applyBorder="1"/>
    <xf numFmtId="0" fontId="2" fillId="3" borderId="11" xfId="0" applyFont="1" applyFill="1" applyBorder="1"/>
    <xf numFmtId="0" fontId="0" fillId="4" borderId="12" xfId="0" applyFill="1" applyBorder="1"/>
    <xf numFmtId="0" fontId="0" fillId="0" borderId="1" xfId="0" applyBorder="1"/>
    <xf numFmtId="0" fontId="0" fillId="0" borderId="2" xfId="0" applyBorder="1"/>
    <xf numFmtId="0" fontId="0" fillId="0" borderId="3" xfId="0" applyBorder="1"/>
    <xf numFmtId="0" fontId="2" fillId="0" borderId="1" xfId="0" applyFont="1" applyBorder="1"/>
    <xf numFmtId="0" fontId="2" fillId="0" borderId="2" xfId="0" applyFont="1" applyBorder="1"/>
    <xf numFmtId="0" fontId="2" fillId="0" borderId="13" xfId="0" applyFont="1" applyBorder="1"/>
    <xf numFmtId="0" fontId="0" fillId="0" borderId="6" xfId="0" quotePrefix="1" applyBorder="1"/>
    <xf numFmtId="0" fontId="0" fillId="0" borderId="7" xfId="0" quotePrefix="1" applyBorder="1"/>
    <xf numFmtId="0" fontId="0" fillId="0" borderId="8" xfId="0" quotePrefix="1" applyBorder="1"/>
    <xf numFmtId="0" fontId="0" fillId="0" borderId="14" xfId="0" quotePrefix="1" applyBorder="1"/>
    <xf numFmtId="0" fontId="0" fillId="0" borderId="0" xfId="0" quotePrefix="1"/>
    <xf numFmtId="0" fontId="0" fillId="0" borderId="0" xfId="0" quotePrefix="1" applyNumberFormat="1"/>
    <xf numFmtId="0" fontId="2" fillId="2" borderId="1" xfId="2" applyFont="1" applyFill="1" applyBorder="1" applyAlignment="1">
      <alignment horizontal="right"/>
    </xf>
    <xf numFmtId="0" fontId="6" fillId="2" borderId="2" xfId="2" applyFont="1" applyFill="1" applyBorder="1"/>
    <xf numFmtId="0" fontId="4" fillId="2" borderId="2" xfId="2" applyFont="1" applyFill="1" applyBorder="1"/>
    <xf numFmtId="0" fontId="1" fillId="2" borderId="2" xfId="2" applyFill="1" applyBorder="1"/>
    <xf numFmtId="0" fontId="1" fillId="2" borderId="3" xfId="2" applyFill="1" applyBorder="1"/>
    <xf numFmtId="0" fontId="1" fillId="0" borderId="0" xfId="2" applyBorder="1"/>
    <xf numFmtId="0" fontId="2" fillId="2" borderId="4" xfId="2" applyFont="1" applyFill="1" applyBorder="1" applyAlignment="1">
      <alignment horizontal="right"/>
    </xf>
    <xf numFmtId="14" fontId="1" fillId="2" borderId="0" xfId="2" applyNumberFormat="1" applyFont="1" applyFill="1" applyBorder="1" applyAlignment="1">
      <alignment horizontal="left" vertical="center"/>
    </xf>
    <xf numFmtId="0" fontId="1" fillId="2" borderId="0" xfId="2" applyFill="1" applyBorder="1"/>
    <xf numFmtId="0" fontId="1" fillId="2" borderId="5" xfId="2" applyFill="1" applyBorder="1"/>
    <xf numFmtId="0" fontId="1" fillId="0" borderId="0" xfId="2"/>
    <xf numFmtId="0" fontId="1" fillId="2" borderId="0" xfId="2" applyFont="1" applyFill="1" applyBorder="1" applyAlignment="1">
      <alignment horizontal="left" vertical="center"/>
    </xf>
    <xf numFmtId="0" fontId="2" fillId="2" borderId="6" xfId="2" applyFont="1" applyFill="1" applyBorder="1" applyAlignment="1">
      <alignment horizontal="right"/>
    </xf>
    <xf numFmtId="0" fontId="4" fillId="2" borderId="7" xfId="2" applyFont="1" applyFill="1" applyBorder="1" applyAlignment="1">
      <alignment horizontal="center" vertical="center"/>
    </xf>
    <xf numFmtId="0" fontId="1" fillId="2" borderId="7" xfId="2" applyFill="1" applyBorder="1"/>
    <xf numFmtId="0" fontId="1" fillId="2" borderId="8" xfId="2" applyFill="1" applyBorder="1"/>
    <xf numFmtId="0" fontId="2" fillId="0" borderId="0" xfId="2" applyFont="1"/>
    <xf numFmtId="0" fontId="2" fillId="0" borderId="9" xfId="2" applyFont="1" applyBorder="1"/>
    <xf numFmtId="0" fontId="1" fillId="0" borderId="10" xfId="2" applyBorder="1"/>
    <xf numFmtId="0" fontId="1" fillId="0" borderId="11" xfId="2" applyBorder="1"/>
    <xf numFmtId="0" fontId="2" fillId="3" borderId="9" xfId="2" applyFont="1" applyFill="1" applyBorder="1"/>
    <xf numFmtId="0" fontId="2" fillId="3" borderId="10" xfId="2" applyFont="1" applyFill="1" applyBorder="1"/>
    <xf numFmtId="0" fontId="2" fillId="3" borderId="11" xfId="2" applyFont="1" applyFill="1" applyBorder="1"/>
    <xf numFmtId="0" fontId="1" fillId="4" borderId="12" xfId="2" applyFill="1" applyBorder="1"/>
    <xf numFmtId="0" fontId="1" fillId="0" borderId="1" xfId="2" applyBorder="1"/>
    <xf numFmtId="0" fontId="1" fillId="0" borderId="2" xfId="2" applyBorder="1"/>
    <xf numFmtId="0" fontId="1" fillId="0" borderId="3" xfId="2" applyBorder="1"/>
    <xf numFmtId="0" fontId="2" fillId="0" borderId="1" xfId="2" applyFont="1" applyBorder="1"/>
    <xf numFmtId="0" fontId="2" fillId="0" borderId="2" xfId="2" applyFont="1" applyBorder="1"/>
    <xf numFmtId="0" fontId="2" fillId="0" borderId="13" xfId="2" applyFont="1" applyBorder="1"/>
    <xf numFmtId="0" fontId="1" fillId="0" borderId="6" xfId="2" quotePrefix="1" applyBorder="1"/>
    <xf numFmtId="0" fontId="1" fillId="0" borderId="7" xfId="2" quotePrefix="1" applyBorder="1"/>
    <xf numFmtId="0" fontId="1" fillId="0" borderId="8" xfId="2" quotePrefix="1" applyBorder="1"/>
    <xf numFmtId="0" fontId="1" fillId="0" borderId="14" xfId="2" quotePrefix="1" applyBorder="1"/>
    <xf numFmtId="0" fontId="1" fillId="0" borderId="0" xfId="2" quotePrefix="1"/>
    <xf numFmtId="0" fontId="1" fillId="0" borderId="0" xfId="2" applyNumberFormat="1"/>
    <xf numFmtId="0" fontId="6" fillId="2" borderId="2" xfId="0" applyFont="1" applyFill="1" applyBorder="1"/>
    <xf numFmtId="0" fontId="4" fillId="2" borderId="2" xfId="0" applyFont="1" applyFill="1" applyBorder="1"/>
    <xf numFmtId="0" fontId="0" fillId="0" borderId="0" xfId="0" applyBorder="1"/>
    <xf numFmtId="0" fontId="0" fillId="0" borderId="0" xfId="0" quotePrefix="1" applyNumberFormat="1" applyAlignment="1">
      <alignment horizontal="left"/>
    </xf>
    <xf numFmtId="0" fontId="10" fillId="0" borderId="0" xfId="0" applyFont="1"/>
    <xf numFmtId="0" fontId="11" fillId="0" borderId="0" xfId="0" applyFont="1" applyBorder="1"/>
    <xf numFmtId="0" fontId="11" fillId="0" borderId="0" xfId="0" quotePrefix="1" applyFont="1" applyBorder="1"/>
    <xf numFmtId="0" fontId="11" fillId="0" borderId="0" xfId="0" applyFont="1" applyFill="1" applyBorder="1"/>
    <xf numFmtId="0" fontId="0" fillId="5" borderId="15" xfId="0" applyFill="1" applyBorder="1"/>
    <xf numFmtId="0" fontId="2" fillId="6" borderId="0" xfId="0" applyFont="1" applyFill="1"/>
    <xf numFmtId="0" fontId="11" fillId="0" borderId="0" xfId="0" applyFont="1"/>
    <xf numFmtId="0" fontId="2" fillId="7" borderId="0" xfId="0" applyFont="1" applyFill="1" applyBorder="1" applyAlignment="1">
      <alignment wrapText="1"/>
    </xf>
    <xf numFmtId="0" fontId="2" fillId="0" borderId="0" xfId="0" applyFont="1" applyFill="1" applyBorder="1" applyAlignment="1">
      <alignment wrapText="1"/>
    </xf>
    <xf numFmtId="164" fontId="0" fillId="0" borderId="0" xfId="1" applyNumberFormat="1" applyFont="1" applyBorder="1"/>
    <xf numFmtId="164" fontId="0" fillId="8" borderId="0" xfId="0" applyNumberFormat="1" applyFill="1" applyBorder="1"/>
    <xf numFmtId="11" fontId="0" fillId="0" borderId="0" xfId="0" applyNumberFormat="1" applyFill="1" applyBorder="1"/>
    <xf numFmtId="0" fontId="0" fillId="0" borderId="0" xfId="0" applyFont="1"/>
    <xf numFmtId="0" fontId="0" fillId="0" borderId="0" xfId="2" applyFont="1"/>
    <xf numFmtId="0" fontId="1" fillId="0" borderId="0" xfId="2" quotePrefix="1" applyNumberFormat="1"/>
    <xf numFmtId="0" fontId="0" fillId="0" borderId="0" xfId="0" applyNumberFormat="1"/>
    <xf numFmtId="0" fontId="2" fillId="9" borderId="0" xfId="0" applyFont="1" applyFill="1"/>
    <xf numFmtId="0" fontId="0" fillId="9" borderId="0" xfId="0" applyFill="1"/>
    <xf numFmtId="0" fontId="2" fillId="7" borderId="0" xfId="0" applyFont="1" applyFill="1"/>
    <xf numFmtId="1" fontId="0" fillId="0" borderId="0" xfId="0" applyNumberFormat="1"/>
    <xf numFmtId="0" fontId="0" fillId="0" borderId="0" xfId="0" applyFill="1"/>
    <xf numFmtId="0" fontId="2" fillId="10" borderId="0" xfId="6" applyFont="1" applyFill="1"/>
    <xf numFmtId="0" fontId="1" fillId="0" borderId="0" xfId="6" applyFont="1"/>
    <xf numFmtId="0" fontId="1" fillId="0" borderId="0" xfId="6" applyFont="1" applyAlignment="1">
      <alignment horizontal="left"/>
    </xf>
    <xf numFmtId="0" fontId="13" fillId="7" borderId="0" xfId="6" applyFont="1" applyFill="1"/>
    <xf numFmtId="0" fontId="14" fillId="7" borderId="0" xfId="6" applyFont="1" applyFill="1" applyAlignment="1">
      <alignment horizontal="left"/>
    </xf>
    <xf numFmtId="0" fontId="14" fillId="0" borderId="0" xfId="6" applyFont="1" applyFill="1" applyBorder="1"/>
    <xf numFmtId="0" fontId="15" fillId="0" borderId="0" xfId="6" applyFont="1" applyAlignment="1">
      <alignment horizontal="left"/>
    </xf>
    <xf numFmtId="0" fontId="16" fillId="0" borderId="0" xfId="6" applyFont="1" applyFill="1" applyBorder="1"/>
    <xf numFmtId="165" fontId="13" fillId="0" borderId="0" xfId="6" quotePrefix="1" applyNumberFormat="1" applyFont="1" applyAlignment="1">
      <alignment horizontal="left"/>
    </xf>
    <xf numFmtId="0" fontId="17" fillId="0" borderId="0" xfId="6" applyFont="1" applyFill="1" applyBorder="1"/>
    <xf numFmtId="165" fontId="17" fillId="0" borderId="0" xfId="6" quotePrefix="1" applyNumberFormat="1" applyFont="1" applyAlignment="1">
      <alignment horizontal="left"/>
    </xf>
    <xf numFmtId="165" fontId="13" fillId="0" borderId="0" xfId="6" applyNumberFormat="1" applyFont="1" applyAlignment="1">
      <alignment horizontal="left"/>
    </xf>
    <xf numFmtId="0" fontId="13" fillId="0" borderId="0" xfId="6" applyFont="1" applyAlignment="1">
      <alignment horizontal="left"/>
    </xf>
    <xf numFmtId="0" fontId="18" fillId="0" borderId="0" xfId="6" applyFont="1" applyFill="1" applyBorder="1" applyAlignment="1">
      <alignment horizontal="left" vertical="center" indent="1"/>
    </xf>
    <xf numFmtId="165" fontId="17" fillId="0" borderId="0" xfId="6" applyNumberFormat="1" applyFont="1" applyAlignment="1">
      <alignment horizontal="left"/>
    </xf>
    <xf numFmtId="0" fontId="19" fillId="0" borderId="0" xfId="6" applyFont="1"/>
    <xf numFmtId="0" fontId="19" fillId="0" borderId="0" xfId="6" applyFont="1" applyFill="1" applyBorder="1" applyAlignment="1">
      <alignment horizontal="left" indent="1"/>
    </xf>
    <xf numFmtId="0" fontId="20" fillId="0" borderId="0" xfId="6" applyFont="1" applyFill="1" applyBorder="1" applyAlignment="1">
      <alignment horizontal="left" vertical="center" indent="1"/>
    </xf>
    <xf numFmtId="0" fontId="13" fillId="0" borderId="0" xfId="6" quotePrefix="1" applyFont="1" applyAlignment="1">
      <alignment horizontal="left"/>
    </xf>
    <xf numFmtId="165" fontId="1" fillId="0" borderId="0" xfId="6" applyNumberFormat="1" applyFont="1" applyAlignment="1">
      <alignment horizontal="left"/>
    </xf>
    <xf numFmtId="165" fontId="19" fillId="0" borderId="0" xfId="6" applyNumberFormat="1" applyFont="1" applyAlignment="1">
      <alignment horizontal="left"/>
    </xf>
    <xf numFmtId="0" fontId="17" fillId="0" borderId="0" xfId="6" applyFont="1" applyFill="1" applyBorder="1" applyAlignment="1">
      <alignment horizontal="left" indent="1"/>
    </xf>
    <xf numFmtId="1" fontId="17" fillId="0" borderId="0" xfId="6" applyNumberFormat="1" applyFont="1" applyAlignment="1">
      <alignment horizontal="left"/>
    </xf>
    <xf numFmtId="165" fontId="13" fillId="0" borderId="0" xfId="6" applyNumberFormat="1" applyFont="1" applyBorder="1"/>
    <xf numFmtId="165" fontId="13" fillId="0" borderId="0" xfId="6" applyNumberFormat="1" applyFont="1" applyBorder="1" applyAlignment="1">
      <alignment horizontal="left"/>
    </xf>
    <xf numFmtId="165" fontId="17" fillId="0" borderId="0" xfId="6" applyNumberFormat="1" applyFont="1" applyBorder="1" applyAlignment="1">
      <alignment horizontal="left"/>
    </xf>
    <xf numFmtId="0" fontId="21" fillId="0" borderId="0" xfId="6" applyFont="1" applyFill="1" applyBorder="1"/>
    <xf numFmtId="0" fontId="21" fillId="0" borderId="0" xfId="6" applyFont="1" applyFill="1" applyBorder="1" applyAlignment="1">
      <alignment horizontal="left"/>
    </xf>
    <xf numFmtId="0" fontId="17" fillId="0" borderId="0" xfId="6" applyFont="1" applyFill="1" applyBorder="1" applyAlignment="1">
      <alignment horizontal="left"/>
    </xf>
    <xf numFmtId="0" fontId="13" fillId="0" borderId="0" xfId="6" applyFont="1" applyFill="1" applyBorder="1" applyAlignment="1">
      <alignment horizontal="left"/>
    </xf>
    <xf numFmtId="0" fontId="14" fillId="0" borderId="0" xfId="6" applyFont="1" applyFill="1" applyBorder="1" applyAlignment="1">
      <alignment horizontal="left"/>
    </xf>
    <xf numFmtId="0" fontId="16" fillId="0" borderId="0" xfId="6" applyFont="1" applyFill="1" applyBorder="1" applyAlignment="1">
      <alignment horizontal="left"/>
    </xf>
    <xf numFmtId="0" fontId="2" fillId="0" borderId="0" xfId="6" applyFont="1" applyFill="1" applyBorder="1"/>
    <xf numFmtId="165" fontId="1" fillId="0" borderId="0" xfId="6" applyNumberFormat="1" applyFont="1" applyBorder="1" applyAlignment="1">
      <alignment horizontal="left"/>
    </xf>
    <xf numFmtId="1" fontId="12" fillId="0" borderId="0" xfId="0" applyNumberFormat="1" applyFont="1"/>
    <xf numFmtId="0" fontId="0" fillId="7" borderId="0" xfId="0" applyFill="1"/>
    <xf numFmtId="3" fontId="0" fillId="0" borderId="0" xfId="0" applyNumberFormat="1"/>
    <xf numFmtId="0" fontId="2" fillId="3" borderId="1" xfId="0" applyFont="1" applyFill="1" applyBorder="1" applyAlignment="1">
      <alignment horizontal="right"/>
    </xf>
    <xf numFmtId="0" fontId="0" fillId="3" borderId="2" xfId="0" applyFont="1" applyFill="1" applyBorder="1"/>
    <xf numFmtId="0" fontId="0" fillId="3" borderId="2" xfId="0" applyFill="1" applyBorder="1"/>
    <xf numFmtId="0" fontId="0" fillId="3" borderId="3" xfId="0" applyFill="1" applyBorder="1"/>
    <xf numFmtId="0" fontId="2" fillId="3" borderId="4" xfId="0" applyFont="1" applyFill="1" applyBorder="1" applyAlignment="1">
      <alignment horizontal="right"/>
    </xf>
    <xf numFmtId="22" fontId="0" fillId="3" borderId="0" xfId="0" applyNumberFormat="1" applyFont="1" applyFill="1" applyBorder="1"/>
    <xf numFmtId="0" fontId="0" fillId="3" borderId="0" xfId="0" applyFont="1" applyFill="1" applyBorder="1"/>
    <xf numFmtId="0" fontId="0" fillId="3" borderId="0" xfId="0" applyFill="1" applyBorder="1"/>
    <xf numFmtId="0" fontId="0" fillId="3" borderId="5" xfId="0" applyFill="1" applyBorder="1"/>
    <xf numFmtId="0" fontId="19" fillId="3" borderId="0" xfId="0" applyFont="1" applyFill="1" applyBorder="1"/>
    <xf numFmtId="0" fontId="2" fillId="3" borderId="6" xfId="0" applyFont="1" applyFill="1" applyBorder="1" applyAlignment="1">
      <alignment horizontal="right"/>
    </xf>
    <xf numFmtId="0" fontId="0" fillId="3" borderId="7" xfId="0" applyFill="1" applyBorder="1"/>
    <xf numFmtId="0" fontId="0" fillId="3" borderId="8" xfId="0" applyFill="1" applyBorder="1"/>
    <xf numFmtId="0" fontId="2" fillId="0" borderId="0" xfId="0" applyFont="1" applyFill="1" applyBorder="1" applyAlignment="1">
      <alignment horizontal="left"/>
    </xf>
    <xf numFmtId="0" fontId="2" fillId="3" borderId="9" xfId="0" applyFont="1" applyFill="1" applyBorder="1" applyAlignment="1">
      <alignment horizont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2" borderId="9" xfId="0" applyFont="1" applyFill="1" applyBorder="1"/>
    <xf numFmtId="0" fontId="0" fillId="2" borderId="10" xfId="0" quotePrefix="1" applyFill="1" applyBorder="1"/>
    <xf numFmtId="0" fontId="0" fillId="2" borderId="10" xfId="0" applyFill="1" applyBorder="1"/>
    <xf numFmtId="0" fontId="0" fillId="2" borderId="11" xfId="0" applyFill="1" applyBorder="1"/>
    <xf numFmtId="166" fontId="0" fillId="0" borderId="0" xfId="8" quotePrefix="1" applyNumberFormat="1" applyFont="1" applyBorder="1"/>
    <xf numFmtId="0" fontId="0" fillId="2" borderId="10" xfId="8" applyNumberFormat="1" applyFont="1" applyFill="1" applyBorder="1"/>
    <xf numFmtId="0" fontId="0" fillId="2" borderId="11" xfId="8" applyNumberFormat="1" applyFont="1" applyFill="1" applyBorder="1"/>
    <xf numFmtId="0" fontId="2" fillId="0" borderId="0" xfId="0" quotePrefix="1" applyFont="1" applyBorder="1"/>
    <xf numFmtId="166" fontId="2" fillId="3" borderId="10" xfId="8" applyNumberFormat="1" applyFont="1" applyFill="1" applyBorder="1"/>
    <xf numFmtId="166" fontId="2" fillId="3" borderId="11" xfId="8" applyNumberFormat="1" applyFont="1" applyFill="1" applyBorder="1"/>
    <xf numFmtId="0" fontId="2" fillId="0" borderId="0" xfId="0" applyFont="1" applyFill="1" applyBorder="1" applyAlignment="1">
      <alignment horizontal="right"/>
    </xf>
    <xf numFmtId="0" fontId="2" fillId="0" borderId="0" xfId="0" applyFont="1" applyFill="1" applyBorder="1"/>
    <xf numFmtId="0" fontId="8" fillId="0" borderId="0" xfId="4"/>
    <xf numFmtId="0" fontId="2" fillId="3" borderId="1" xfId="2" applyFont="1" applyFill="1" applyBorder="1" applyAlignment="1">
      <alignment horizontal="right"/>
    </xf>
    <xf numFmtId="0" fontId="1" fillId="3" borderId="2" xfId="2" applyFont="1" applyFill="1" applyBorder="1"/>
    <xf numFmtId="0" fontId="1" fillId="3" borderId="2" xfId="2" applyFill="1" applyBorder="1"/>
    <xf numFmtId="0" fontId="1" fillId="3" borderId="3" xfId="2" applyFill="1" applyBorder="1"/>
    <xf numFmtId="0" fontId="2" fillId="3" borderId="4" xfId="2" applyFont="1" applyFill="1" applyBorder="1" applyAlignment="1">
      <alignment horizontal="right"/>
    </xf>
    <xf numFmtId="22" fontId="1" fillId="3" borderId="0" xfId="2" applyNumberFormat="1" applyFont="1" applyFill="1" applyBorder="1"/>
    <xf numFmtId="0" fontId="1" fillId="3" borderId="0" xfId="2" applyFont="1" applyFill="1" applyBorder="1"/>
    <xf numFmtId="0" fontId="1" fillId="3" borderId="0" xfId="2" applyFill="1" applyBorder="1"/>
    <xf numFmtId="0" fontId="1" fillId="3" borderId="5" xfId="2" applyFill="1" applyBorder="1"/>
    <xf numFmtId="0" fontId="19" fillId="3" borderId="0" xfId="2" applyFont="1" applyFill="1" applyBorder="1"/>
    <xf numFmtId="0" fontId="2" fillId="3" borderId="6" xfId="2" applyFont="1" applyFill="1" applyBorder="1" applyAlignment="1">
      <alignment horizontal="right"/>
    </xf>
    <xf numFmtId="0" fontId="1" fillId="3" borderId="7" xfId="2" applyFill="1" applyBorder="1"/>
    <xf numFmtId="0" fontId="1" fillId="3" borderId="8" xfId="2" applyFill="1" applyBorder="1"/>
    <xf numFmtId="0" fontId="2" fillId="0" borderId="0" xfId="2" applyFont="1" applyFill="1" applyBorder="1" applyAlignment="1">
      <alignment horizontal="left"/>
    </xf>
    <xf numFmtId="0" fontId="2" fillId="3" borderId="9" xfId="2" applyFont="1" applyFill="1" applyBorder="1" applyAlignment="1">
      <alignment horizontal="center"/>
    </xf>
    <xf numFmtId="0" fontId="2" fillId="3" borderId="10" xfId="2" applyFont="1" applyFill="1" applyBorder="1" applyAlignment="1">
      <alignment horizontal="center"/>
    </xf>
    <xf numFmtId="0" fontId="2" fillId="3" borderId="11" xfId="2" applyFont="1" applyFill="1" applyBorder="1" applyAlignment="1">
      <alignment horizontal="center"/>
    </xf>
    <xf numFmtId="0" fontId="2" fillId="2" borderId="9" xfId="2" applyFont="1" applyFill="1" applyBorder="1"/>
    <xf numFmtId="0" fontId="1" fillId="2" borderId="10" xfId="2" quotePrefix="1" applyFill="1" applyBorder="1"/>
    <xf numFmtId="0" fontId="1" fillId="2" borderId="10" xfId="2" applyFill="1" applyBorder="1"/>
    <xf numFmtId="0" fontId="1" fillId="2" borderId="11" xfId="2" applyFill="1" applyBorder="1"/>
    <xf numFmtId="166" fontId="0" fillId="0" borderId="0" xfId="9" quotePrefix="1" applyNumberFormat="1" applyFont="1" applyBorder="1"/>
    <xf numFmtId="0" fontId="0" fillId="2" borderId="10" xfId="9" applyNumberFormat="1" applyFont="1" applyFill="1" applyBorder="1"/>
    <xf numFmtId="0" fontId="0" fillId="2" borderId="11" xfId="9" applyNumberFormat="1" applyFont="1" applyFill="1" applyBorder="1"/>
    <xf numFmtId="0" fontId="2" fillId="0" borderId="0" xfId="2" quotePrefix="1" applyFont="1" applyBorder="1"/>
    <xf numFmtId="1" fontId="2" fillId="3" borderId="10" xfId="2" applyNumberFormat="1" applyFont="1" applyFill="1" applyBorder="1"/>
    <xf numFmtId="1" fontId="2" fillId="3" borderId="11" xfId="2" applyNumberFormat="1" applyFont="1" applyFill="1" applyBorder="1"/>
    <xf numFmtId="0" fontId="2" fillId="0" borderId="0" xfId="2" applyFont="1" applyFill="1" applyBorder="1" applyAlignment="1">
      <alignment horizontal="right"/>
    </xf>
    <xf numFmtId="0" fontId="2" fillId="0" borderId="0" xfId="2" applyFont="1" applyFill="1" applyBorder="1"/>
    <xf numFmtId="166" fontId="2" fillId="3" borderId="10" xfId="9" applyNumberFormat="1" applyFont="1" applyFill="1" applyBorder="1"/>
    <xf numFmtId="166" fontId="2" fillId="3" borderId="11" xfId="9" applyNumberFormat="1" applyFont="1" applyFill="1" applyBorder="1"/>
    <xf numFmtId="1" fontId="2" fillId="3" borderId="10" xfId="2" applyNumberFormat="1" applyFont="1" applyFill="1" applyBorder="1" applyAlignment="1">
      <alignment horizontal="center"/>
    </xf>
    <xf numFmtId="1" fontId="2" fillId="3" borderId="11" xfId="2" applyNumberFormat="1" applyFont="1" applyFill="1" applyBorder="1" applyAlignment="1">
      <alignment horizontal="center"/>
    </xf>
    <xf numFmtId="14" fontId="0" fillId="3" borderId="0" xfId="0" applyNumberFormat="1" applyFont="1" applyFill="1" applyBorder="1"/>
    <xf numFmtId="165" fontId="0" fillId="0" borderId="0" xfId="0" applyNumberFormat="1" applyAlignment="1">
      <alignment horizontal="center"/>
    </xf>
    <xf numFmtId="165" fontId="0" fillId="0" borderId="0" xfId="0" quotePrefix="1" applyNumberFormat="1" applyBorder="1" applyAlignment="1">
      <alignment horizontal="center"/>
    </xf>
    <xf numFmtId="165" fontId="0" fillId="0" borderId="0" xfId="0" applyNumberFormat="1" applyBorder="1" applyAlignment="1">
      <alignment horizontal="center"/>
    </xf>
    <xf numFmtId="165" fontId="2" fillId="3" borderId="10" xfId="0" applyNumberFormat="1" applyFont="1" applyFill="1" applyBorder="1" applyAlignment="1">
      <alignment horizontal="center"/>
    </xf>
    <xf numFmtId="165" fontId="0" fillId="0" borderId="0" xfId="0" applyNumberFormat="1"/>
    <xf numFmtId="167" fontId="0" fillId="0" borderId="0" xfId="8" quotePrefix="1" applyNumberFormat="1" applyFont="1" applyBorder="1"/>
    <xf numFmtId="167" fontId="0" fillId="2" borderId="10" xfId="8" applyNumberFormat="1" applyFont="1" applyFill="1" applyBorder="1"/>
    <xf numFmtId="167" fontId="0" fillId="2" borderId="11" xfId="8" applyNumberFormat="1" applyFont="1" applyFill="1" applyBorder="1"/>
    <xf numFmtId="167" fontId="2" fillId="3" borderId="10" xfId="8" applyNumberFormat="1" applyFont="1" applyFill="1" applyBorder="1"/>
    <xf numFmtId="167" fontId="2" fillId="3" borderId="11" xfId="8" applyNumberFormat="1" applyFont="1" applyFill="1" applyBorder="1"/>
    <xf numFmtId="0" fontId="0" fillId="3" borderId="6" xfId="0" applyFill="1" applyBorder="1"/>
    <xf numFmtId="0" fontId="0" fillId="0" borderId="0" xfId="0" applyAlignment="1">
      <alignment horizontal="center"/>
    </xf>
    <xf numFmtId="2" fontId="0" fillId="0" borderId="0" xfId="0" applyNumberFormat="1"/>
    <xf numFmtId="0" fontId="0" fillId="0" borderId="0" xfId="0"/>
    <xf numFmtId="11" fontId="0" fillId="0" borderId="0" xfId="0" applyNumberFormat="1"/>
    <xf numFmtId="0" fontId="0" fillId="0" borderId="0" xfId="0"/>
    <xf numFmtId="0" fontId="24" fillId="0" borderId="0" xfId="10" applyFont="1" applyAlignment="1"/>
    <xf numFmtId="0" fontId="24" fillId="0" borderId="0" xfId="10" applyFont="1" applyFill="1" applyAlignment="1"/>
    <xf numFmtId="0" fontId="25" fillId="0" borderId="0" xfId="11" applyFont="1" applyFill="1" applyBorder="1" applyAlignment="1">
      <alignment vertical="center"/>
    </xf>
    <xf numFmtId="0" fontId="25" fillId="0" borderId="0" xfId="10" applyFont="1" applyAlignment="1"/>
    <xf numFmtId="0" fontId="25" fillId="0" borderId="0" xfId="10" applyFont="1" applyFill="1" applyAlignment="1"/>
    <xf numFmtId="0" fontId="24" fillId="0" borderId="0" xfId="10" applyFont="1" applyAlignment="1">
      <alignment horizontal="centerContinuous"/>
    </xf>
    <xf numFmtId="0" fontId="25" fillId="0" borderId="0" xfId="10" applyFont="1" applyAlignment="1">
      <alignment horizontal="centerContinuous"/>
    </xf>
    <xf numFmtId="0" fontId="25" fillId="0" borderId="0" xfId="10" applyFont="1" applyFill="1" applyAlignment="1">
      <alignment horizontal="centerContinuous"/>
    </xf>
    <xf numFmtId="1" fontId="26" fillId="0" borderId="0" xfId="11" applyNumberFormat="1" applyFont="1" applyFill="1" applyBorder="1" applyAlignment="1" applyProtection="1">
      <alignment horizontal="center" vertical="center"/>
    </xf>
    <xf numFmtId="0" fontId="26" fillId="0" borderId="0" xfId="11" quotePrefix="1" applyFont="1" applyFill="1" applyBorder="1" applyAlignment="1" applyProtection="1">
      <alignment horizontal="center" vertical="center"/>
    </xf>
    <xf numFmtId="0" fontId="28" fillId="0" borderId="0" xfId="12" applyNumberFormat="1" applyFont="1" applyFill="1" applyBorder="1" applyAlignment="1">
      <alignment horizontal="center" vertical="center"/>
    </xf>
    <xf numFmtId="0" fontId="28" fillId="0" borderId="0" xfId="11" quotePrefix="1" applyFont="1" applyFill="1" applyBorder="1" applyAlignment="1" applyProtection="1">
      <alignment horizontal="center" vertical="center"/>
    </xf>
    <xf numFmtId="3" fontId="28" fillId="0" borderId="0" xfId="12" applyNumberFormat="1" applyFont="1" applyFill="1" applyBorder="1" applyAlignment="1">
      <alignment horizontal="center" vertical="center"/>
    </xf>
    <xf numFmtId="0" fontId="24" fillId="0" borderId="0" xfId="11" applyFont="1" applyFill="1" applyBorder="1" applyAlignment="1">
      <alignment horizontal="left" vertical="center"/>
    </xf>
    <xf numFmtId="0" fontId="25" fillId="0" borderId="0" xfId="11" applyFont="1" applyAlignment="1"/>
    <xf numFmtId="0" fontId="30" fillId="0" borderId="0" xfId="11" applyFont="1" applyFill="1" applyBorder="1" applyAlignment="1">
      <alignment horizontal="right" vertical="center"/>
    </xf>
    <xf numFmtId="1" fontId="31" fillId="0" borderId="0" xfId="12" applyNumberFormat="1" applyFont="1" applyFill="1" applyBorder="1" applyAlignment="1">
      <alignment horizontal="center" vertical="center"/>
    </xf>
    <xf numFmtId="43" fontId="31" fillId="0" borderId="0" xfId="12" applyFont="1" applyFill="1" applyBorder="1" applyAlignment="1">
      <alignment horizontal="center" vertical="center"/>
    </xf>
    <xf numFmtId="3" fontId="30" fillId="0" borderId="0" xfId="11" applyNumberFormat="1" applyFont="1" applyFill="1" applyBorder="1" applyAlignment="1">
      <alignment horizontal="center" vertical="center"/>
    </xf>
    <xf numFmtId="168" fontId="32" fillId="0" borderId="0" xfId="12" applyNumberFormat="1" applyFont="1" applyFill="1" applyAlignment="1">
      <alignment horizontal="center"/>
    </xf>
    <xf numFmtId="43" fontId="33" fillId="0" borderId="0" xfId="12" applyFont="1" applyFill="1"/>
    <xf numFmtId="3" fontId="30" fillId="0" borderId="0" xfId="12" applyNumberFormat="1" applyFont="1" applyFill="1" applyAlignment="1">
      <alignment horizontal="center" vertical="center"/>
    </xf>
    <xf numFmtId="3" fontId="33" fillId="0" borderId="0" xfId="12" applyNumberFormat="1" applyFont="1" applyFill="1"/>
    <xf numFmtId="0" fontId="34" fillId="0" borderId="0" xfId="11" applyFont="1" applyAlignment="1"/>
    <xf numFmtId="0" fontId="31" fillId="0" borderId="0" xfId="11" applyFont="1" applyFill="1" applyBorder="1" applyAlignment="1">
      <alignment horizontal="right" vertical="center"/>
    </xf>
    <xf numFmtId="0" fontId="35" fillId="0" borderId="0" xfId="11" applyFont="1" applyFill="1" applyBorder="1" applyAlignment="1">
      <alignment horizontal="right" vertical="center"/>
    </xf>
    <xf numFmtId="1" fontId="35" fillId="0" borderId="0" xfId="12" applyNumberFormat="1" applyFont="1" applyFill="1" applyBorder="1" applyAlignment="1">
      <alignment horizontal="center" vertical="center"/>
    </xf>
    <xf numFmtId="1" fontId="35" fillId="0" borderId="0" xfId="11" applyNumberFormat="1" applyFont="1" applyFill="1" applyBorder="1" applyAlignment="1" applyProtection="1">
      <alignment horizontal="center" vertical="center"/>
    </xf>
    <xf numFmtId="43" fontId="35" fillId="0" borderId="0" xfId="12" applyFont="1" applyFill="1" applyBorder="1" applyAlignment="1">
      <alignment horizontal="center" vertical="center"/>
    </xf>
    <xf numFmtId="0" fontId="37" fillId="0" borderId="16" xfId="13" applyFont="1" applyFill="1" applyBorder="1" applyAlignment="1">
      <alignment horizontal="left" vertical="center"/>
    </xf>
    <xf numFmtId="0" fontId="39" fillId="0" borderId="16" xfId="13" applyFont="1" applyFill="1" applyBorder="1"/>
    <xf numFmtId="0" fontId="39" fillId="0" borderId="16" xfId="13" applyFont="1" applyFill="1" applyBorder="1" applyAlignment="1">
      <alignment horizontal="right" vertical="center" wrapText="1"/>
    </xf>
    <xf numFmtId="0" fontId="40" fillId="0" borderId="16" xfId="10" applyFont="1" applyBorder="1"/>
    <xf numFmtId="169" fontId="37" fillId="0" borderId="16" xfId="10" applyNumberFormat="1" applyFont="1" applyFill="1" applyBorder="1" applyAlignment="1">
      <alignment horizontal="right"/>
    </xf>
    <xf numFmtId="0" fontId="40" fillId="0" borderId="0" xfId="10" applyFont="1"/>
    <xf numFmtId="0" fontId="41" fillId="0" borderId="0" xfId="13" applyFont="1" applyFill="1" applyBorder="1" applyAlignment="1">
      <alignment horizontal="left" vertical="center"/>
    </xf>
    <xf numFmtId="0" fontId="42" fillId="0" borderId="0" xfId="13" applyFont="1" applyFill="1"/>
    <xf numFmtId="0" fontId="23" fillId="0" borderId="0" xfId="10"/>
    <xf numFmtId="169" fontId="43" fillId="0" borderId="0" xfId="10" applyNumberFormat="1" applyFont="1" applyFill="1" applyAlignment="1">
      <alignment horizontal="right"/>
    </xf>
    <xf numFmtId="0" fontId="28" fillId="0" borderId="0" xfId="13" applyFont="1" applyFill="1" applyAlignment="1"/>
    <xf numFmtId="0" fontId="28" fillId="0" borderId="0" xfId="13" applyFont="1" applyFill="1"/>
    <xf numFmtId="169" fontId="44" fillId="0" borderId="0" xfId="10" applyNumberFormat="1" applyFont="1" applyFill="1" applyAlignment="1">
      <alignment horizontal="right"/>
    </xf>
    <xf numFmtId="169" fontId="23" fillId="0" borderId="0" xfId="10" applyNumberFormat="1"/>
    <xf numFmtId="0" fontId="9" fillId="0" borderId="0" xfId="13" applyFont="1" applyFill="1" applyAlignment="1"/>
    <xf numFmtId="0" fontId="9" fillId="0" borderId="0" xfId="13" applyFont="1" applyFill="1"/>
    <xf numFmtId="0" fontId="45" fillId="0" borderId="0" xfId="13" applyFont="1" applyFill="1"/>
    <xf numFmtId="169" fontId="46" fillId="0" borderId="0" xfId="10" applyNumberFormat="1" applyFont="1" applyFill="1" applyAlignment="1">
      <alignment horizontal="right"/>
    </xf>
    <xf numFmtId="0" fontId="9" fillId="0" borderId="0" xfId="14" applyFont="1" applyFill="1"/>
    <xf numFmtId="0" fontId="9" fillId="0" borderId="0" xfId="13" applyFont="1" applyFill="1" applyAlignment="1">
      <alignment horizontal="right"/>
    </xf>
    <xf numFmtId="0" fontId="46" fillId="0" borderId="0" xfId="10" applyFont="1"/>
    <xf numFmtId="0" fontId="45" fillId="0" borderId="0" xfId="13" applyFont="1" applyFill="1" applyAlignment="1"/>
    <xf numFmtId="0" fontId="45" fillId="0" borderId="0" xfId="13" applyFont="1" applyFill="1" applyAlignment="1">
      <alignment horizontal="left"/>
    </xf>
    <xf numFmtId="0" fontId="47" fillId="0" borderId="0" xfId="10" applyFont="1"/>
    <xf numFmtId="169" fontId="47" fillId="0" borderId="0" xfId="10" applyNumberFormat="1" applyFont="1" applyFill="1" applyAlignment="1">
      <alignment horizontal="right"/>
    </xf>
    <xf numFmtId="0" fontId="48" fillId="0" borderId="0" xfId="13" applyFont="1" applyFill="1" applyAlignment="1">
      <alignment horizontal="right"/>
    </xf>
    <xf numFmtId="0" fontId="44" fillId="0" borderId="0" xfId="10" applyFont="1"/>
    <xf numFmtId="169" fontId="44" fillId="0" borderId="0" xfId="10" applyNumberFormat="1" applyFont="1"/>
    <xf numFmtId="169" fontId="47" fillId="0" borderId="0" xfId="10" applyNumberFormat="1" applyFont="1"/>
    <xf numFmtId="0" fontId="47" fillId="0" borderId="0" xfId="10" applyFont="1" applyBorder="1"/>
    <xf numFmtId="169" fontId="47" fillId="0" borderId="0" xfId="10" applyNumberFormat="1" applyFont="1" applyFill="1" applyBorder="1" applyAlignment="1">
      <alignment horizontal="right"/>
    </xf>
    <xf numFmtId="0" fontId="45" fillId="0" borderId="0" xfId="13" applyFont="1" applyFill="1" applyBorder="1" applyAlignment="1">
      <alignment horizontal="left"/>
    </xf>
    <xf numFmtId="0" fontId="9" fillId="0" borderId="0" xfId="13" applyFont="1" applyFill="1" applyBorder="1"/>
    <xf numFmtId="0" fontId="9" fillId="0" borderId="0" xfId="10" applyFont="1" applyBorder="1"/>
    <xf numFmtId="169" fontId="9" fillId="0" borderId="0" xfId="10" applyNumberFormat="1" applyFont="1" applyFill="1" applyBorder="1" applyAlignment="1">
      <alignment horizontal="right"/>
    </xf>
    <xf numFmtId="0" fontId="9" fillId="0" borderId="0" xfId="10" applyFont="1"/>
    <xf numFmtId="0" fontId="9" fillId="0" borderId="0" xfId="13" applyFont="1" applyFill="1" applyBorder="1" applyAlignment="1">
      <alignment horizontal="left"/>
    </xf>
    <xf numFmtId="0" fontId="46" fillId="0" borderId="0" xfId="10" applyFont="1" applyBorder="1"/>
    <xf numFmtId="169" fontId="46" fillId="0" borderId="0" xfId="10" applyNumberFormat="1" applyFont="1" applyFill="1" applyBorder="1" applyAlignment="1">
      <alignment horizontal="right"/>
    </xf>
    <xf numFmtId="0" fontId="45" fillId="0" borderId="0" xfId="14" applyFont="1" applyFill="1" applyAlignment="1">
      <alignment horizontal="left"/>
    </xf>
    <xf numFmtId="0" fontId="50" fillId="0" borderId="0" xfId="13" applyFont="1" applyFill="1" applyAlignment="1"/>
    <xf numFmtId="0" fontId="50" fillId="0" borderId="0" xfId="13" applyFont="1" applyFill="1"/>
    <xf numFmtId="0" fontId="50" fillId="0" borderId="0" xfId="13" applyFont="1" applyFill="1" applyBorder="1" applyAlignment="1"/>
    <xf numFmtId="0" fontId="50" fillId="0" borderId="0" xfId="13" applyFont="1" applyFill="1" applyBorder="1"/>
    <xf numFmtId="0" fontId="45" fillId="0" borderId="0" xfId="13" applyFont="1" applyFill="1" applyBorder="1"/>
    <xf numFmtId="0" fontId="28" fillId="0" borderId="17" xfId="13" applyFont="1" applyFill="1" applyBorder="1" applyAlignment="1"/>
    <xf numFmtId="0" fontId="28" fillId="0" borderId="17" xfId="13" applyFont="1" applyFill="1" applyBorder="1"/>
    <xf numFmtId="0" fontId="44" fillId="0" borderId="17" xfId="10" applyFont="1" applyBorder="1"/>
    <xf numFmtId="169" fontId="44" fillId="0" borderId="17" xfId="10" applyNumberFormat="1" applyFont="1" applyFill="1" applyBorder="1" applyAlignment="1">
      <alignment horizontal="right"/>
    </xf>
    <xf numFmtId="0" fontId="43" fillId="0" borderId="0" xfId="13" applyFont="1" applyFill="1" applyBorder="1" applyAlignment="1">
      <alignment horizontal="left" vertical="center"/>
    </xf>
    <xf numFmtId="0" fontId="43" fillId="0" borderId="0" xfId="13" applyFont="1" applyFill="1"/>
    <xf numFmtId="0" fontId="43" fillId="0" borderId="0" xfId="10" applyFont="1" applyBorder="1"/>
    <xf numFmtId="169" fontId="43" fillId="0" borderId="0" xfId="10" applyNumberFormat="1" applyFont="1" applyFill="1" applyBorder="1" applyAlignment="1">
      <alignment horizontal="right"/>
    </xf>
    <xf numFmtId="0" fontId="43" fillId="0" borderId="0" xfId="10" applyFont="1"/>
    <xf numFmtId="0" fontId="44" fillId="0" borderId="0" xfId="10" applyFont="1" applyBorder="1"/>
    <xf numFmtId="169" fontId="44" fillId="0" borderId="0" xfId="10" applyNumberFormat="1" applyFont="1" applyFill="1" applyBorder="1" applyAlignment="1">
      <alignment horizontal="right"/>
    </xf>
    <xf numFmtId="0" fontId="45" fillId="0" borderId="0" xfId="13" applyFont="1" applyFill="1" applyAlignment="1">
      <alignment horizontal="right"/>
    </xf>
    <xf numFmtId="0" fontId="45" fillId="0" borderId="0" xfId="10" applyFont="1" applyBorder="1"/>
    <xf numFmtId="169" fontId="45" fillId="0" borderId="0" xfId="10" applyNumberFormat="1" applyFont="1" applyFill="1" applyBorder="1" applyAlignment="1">
      <alignment horizontal="right"/>
    </xf>
    <xf numFmtId="0" fontId="45" fillId="0" borderId="0" xfId="10" applyFont="1"/>
    <xf numFmtId="0" fontId="44" fillId="0" borderId="0" xfId="10" applyFont="1" applyFill="1" applyBorder="1"/>
    <xf numFmtId="0" fontId="44" fillId="0" borderId="0" xfId="10" applyFont="1" applyFill="1"/>
    <xf numFmtId="0" fontId="45" fillId="0" borderId="0" xfId="10" applyFont="1" applyFill="1" applyBorder="1"/>
    <xf numFmtId="0" fontId="45" fillId="0" borderId="0" xfId="10" applyFont="1" applyFill="1"/>
    <xf numFmtId="0" fontId="28" fillId="0" borderId="0" xfId="13" applyFont="1" applyFill="1" applyBorder="1" applyAlignment="1"/>
    <xf numFmtId="0" fontId="28" fillId="0" borderId="0" xfId="13" applyFont="1" applyFill="1" applyBorder="1"/>
    <xf numFmtId="0" fontId="46" fillId="0" borderId="17" xfId="10" applyFont="1" applyBorder="1"/>
    <xf numFmtId="169" fontId="46" fillId="0" borderId="17" xfId="10" applyNumberFormat="1" applyFont="1" applyFill="1" applyBorder="1" applyAlignment="1">
      <alignment horizontal="right"/>
    </xf>
    <xf numFmtId="0" fontId="43" fillId="0" borderId="18" xfId="13" applyFont="1" applyFill="1" applyBorder="1" applyAlignment="1">
      <alignment horizontal="left" vertical="center"/>
    </xf>
    <xf numFmtId="0" fontId="43" fillId="0" borderId="18" xfId="13" applyFont="1" applyFill="1" applyBorder="1"/>
    <xf numFmtId="0" fontId="43" fillId="0" borderId="18" xfId="10" applyFont="1" applyBorder="1"/>
    <xf numFmtId="169" fontId="43" fillId="0" borderId="18" xfId="10" applyNumberFormat="1" applyFont="1" applyFill="1" applyBorder="1" applyAlignment="1">
      <alignment horizontal="right"/>
    </xf>
    <xf numFmtId="0" fontId="45" fillId="0" borderId="0" xfId="13" applyFont="1" applyFill="1" applyBorder="1" applyAlignment="1"/>
    <xf numFmtId="0" fontId="41" fillId="0" borderId="0" xfId="13" applyFont="1" applyFill="1" applyBorder="1"/>
    <xf numFmtId="0" fontId="41" fillId="0" borderId="17" xfId="13" applyFont="1" applyFill="1" applyBorder="1"/>
    <xf numFmtId="0" fontId="41" fillId="0" borderId="0" xfId="13" applyFont="1" applyFill="1"/>
    <xf numFmtId="0" fontId="40" fillId="0" borderId="0" xfId="10" applyFont="1" applyFill="1"/>
    <xf numFmtId="0" fontId="40" fillId="0" borderId="0" xfId="10" applyFont="1" applyBorder="1"/>
    <xf numFmtId="0" fontId="23" fillId="0" borderId="0" xfId="10" applyFont="1"/>
    <xf numFmtId="0" fontId="46" fillId="0" borderId="0" xfId="10" applyFont="1" applyFill="1"/>
    <xf numFmtId="0" fontId="46" fillId="0" borderId="0" xfId="10" applyFont="1" applyAlignment="1">
      <alignment horizontal="left" vertical="top"/>
    </xf>
    <xf numFmtId="0" fontId="46" fillId="0" borderId="0" xfId="0" applyFont="1"/>
    <xf numFmtId="0" fontId="53" fillId="0" borderId="0" xfId="15"/>
    <xf numFmtId="0" fontId="23" fillId="0" borderId="0" xfId="10" applyFill="1"/>
    <xf numFmtId="0" fontId="23" fillId="0" borderId="0" xfId="10" applyBorder="1"/>
    <xf numFmtId="0" fontId="19" fillId="6" borderId="0" xfId="0" applyFont="1" applyFill="1"/>
    <xf numFmtId="0" fontId="0" fillId="0" borderId="0" xfId="0"/>
    <xf numFmtId="0" fontId="0" fillId="0" borderId="0" xfId="0"/>
    <xf numFmtId="9" fontId="0" fillId="0" borderId="0" xfId="16" applyFont="1"/>
    <xf numFmtId="0" fontId="0" fillId="0" borderId="0" xfId="0"/>
    <xf numFmtId="0" fontId="2" fillId="0" borderId="0" xfId="6" applyFont="1"/>
    <xf numFmtId="0" fontId="0" fillId="0" borderId="0" xfId="6" applyFont="1"/>
    <xf numFmtId="0" fontId="0" fillId="0" borderId="0" xfId="0"/>
    <xf numFmtId="0" fontId="0" fillId="0" borderId="0" xfId="0" applyAlignment="1">
      <alignment horizontal="left" vertical="center" wrapText="1"/>
    </xf>
  </cellXfs>
  <cellStyles count="17">
    <cellStyle name="Comma" xfId="8" builtinId="3"/>
    <cellStyle name="Comma 2" xfId="3" xr:uid="{00000000-0005-0000-0000-000001000000}"/>
    <cellStyle name="Comma 2 2" xfId="9" xr:uid="{00000000-0005-0000-0000-000002000000}"/>
    <cellStyle name="Comma 3" xfId="12" xr:uid="{00000000-0005-0000-0000-000003000000}"/>
    <cellStyle name="Currency" xfId="1" builtinId="4"/>
    <cellStyle name="Hyperlink 2" xfId="4" xr:uid="{00000000-0005-0000-0000-000005000000}"/>
    <cellStyle name="Hyperlink 3" xfId="15" xr:uid="{00000000-0005-0000-0000-000006000000}"/>
    <cellStyle name="Normal" xfId="0" builtinId="0"/>
    <cellStyle name="Normal 2" xfId="5" xr:uid="{00000000-0005-0000-0000-000008000000}"/>
    <cellStyle name="Normal 2 2" xfId="2" xr:uid="{00000000-0005-0000-0000-000009000000}"/>
    <cellStyle name="Normal 2 2 2" xfId="10" xr:uid="{00000000-0005-0000-0000-00000A000000}"/>
    <cellStyle name="Normal 2_A4-1" xfId="13" xr:uid="{00000000-0005-0000-0000-00000B000000}"/>
    <cellStyle name="Normal 2_A8-22" xfId="11" xr:uid="{00000000-0005-0000-0000-00000C000000}"/>
    <cellStyle name="Normal 3" xfId="6" xr:uid="{00000000-0005-0000-0000-00000D000000}"/>
    <cellStyle name="Normal 3 2" xfId="14" xr:uid="{00000000-0005-0000-0000-00000E000000}"/>
    <cellStyle name="Percent" xfId="16" builtinId="5"/>
    <cellStyle name="Percent 2" xfId="7" xr:uid="{00000000-0005-0000-0000-000010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5.xml"/><Relationship Id="rId89" Type="http://schemas.openxmlformats.org/officeDocument/2006/relationships/externalLink" Target="externalLinks/externalLink10.xml"/><Relationship Id="rId16" Type="http://schemas.openxmlformats.org/officeDocument/2006/relationships/worksheet" Target="worksheets/sheet16.xml"/><Relationship Id="rId107" Type="http://schemas.openxmlformats.org/officeDocument/2006/relationships/calcChain" Target="calcChai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23.xml"/><Relationship Id="rId5" Type="http://schemas.openxmlformats.org/officeDocument/2006/relationships/worksheet" Target="worksheets/sheet5.xml"/><Relationship Id="rId90" Type="http://schemas.openxmlformats.org/officeDocument/2006/relationships/externalLink" Target="externalLinks/externalLink11.xml"/><Relationship Id="rId95" Type="http://schemas.openxmlformats.org/officeDocument/2006/relationships/externalLink" Target="externalLinks/externalLink1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externalLink" Target="externalLinks/externalLink1.xml"/><Relationship Id="rId85" Type="http://schemas.openxmlformats.org/officeDocument/2006/relationships/externalLink" Target="externalLinks/externalLink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4.xml"/><Relationship Id="rId88" Type="http://schemas.openxmlformats.org/officeDocument/2006/relationships/externalLink" Target="externalLinks/externalLink9.xml"/><Relationship Id="rId91" Type="http://schemas.openxmlformats.org/officeDocument/2006/relationships/externalLink" Target="externalLinks/externalLink12.xml"/><Relationship Id="rId96"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2.xml"/><Relationship Id="rId86" Type="http://schemas.openxmlformats.org/officeDocument/2006/relationships/externalLink" Target="externalLinks/externalLink7.xml"/><Relationship Id="rId94" Type="http://schemas.openxmlformats.org/officeDocument/2006/relationships/externalLink" Target="externalLinks/externalLink15.xml"/><Relationship Id="rId99" Type="http://schemas.openxmlformats.org/officeDocument/2006/relationships/externalLink" Target="externalLinks/externalLink20.xml"/><Relationship Id="rId101"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18.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8.xml"/><Relationship Id="rId61" Type="http://schemas.openxmlformats.org/officeDocument/2006/relationships/worksheet" Target="worksheets/sheet61.xml"/><Relationship Id="rId82" Type="http://schemas.openxmlformats.org/officeDocument/2006/relationships/externalLink" Target="externalLinks/externalLink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1.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14.xml"/><Relationship Id="rId98" Type="http://schemas.openxmlformats.org/officeDocument/2006/relationships/externalLink" Target="externalLinks/externalLink1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'Chem - ODS'!$G$14:$G$36</c:f>
              <c:numCache>
                <c:formatCode>General</c:formatCode>
                <c:ptCount val="2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numCache>
            </c:numRef>
          </c:cat>
          <c:val>
            <c:numRef>
              <c:f>'Chem - ODS'!$H$14:$H$36</c:f>
              <c:numCache>
                <c:formatCode>General</c:formatCode>
                <c:ptCount val="23"/>
                <c:pt idx="0">
                  <c:v>15</c:v>
                </c:pt>
                <c:pt idx="1">
                  <c:v>14.8</c:v>
                </c:pt>
                <c:pt idx="2">
                  <c:v>15.1</c:v>
                </c:pt>
                <c:pt idx="3">
                  <c:v>15.1</c:v>
                </c:pt>
                <c:pt idx="4">
                  <c:v>15.7</c:v>
                </c:pt>
                <c:pt idx="5">
                  <c:v>16</c:v>
                </c:pt>
                <c:pt idx="6">
                  <c:v>16.2</c:v>
                </c:pt>
                <c:pt idx="7">
                  <c:v>16.5</c:v>
                </c:pt>
                <c:pt idx="8">
                  <c:v>16.399999999999999</c:v>
                </c:pt>
                <c:pt idx="9">
                  <c:v>17.3</c:v>
                </c:pt>
                <c:pt idx="10">
                  <c:v>16.7</c:v>
                </c:pt>
                <c:pt idx="11">
                  <c:v>15.9</c:v>
                </c:pt>
                <c:pt idx="12">
                  <c:v>14.8</c:v>
                </c:pt>
                <c:pt idx="13">
                  <c:v>15.3</c:v>
                </c:pt>
                <c:pt idx="14">
                  <c:v>15.8</c:v>
                </c:pt>
                <c:pt idx="15">
                  <c:v>15.2</c:v>
                </c:pt>
                <c:pt idx="16">
                  <c:v>14.3</c:v>
                </c:pt>
                <c:pt idx="17">
                  <c:v>13.4</c:v>
                </c:pt>
                <c:pt idx="18">
                  <c:v>12.9</c:v>
                </c:pt>
                <c:pt idx="19">
                  <c:v>12.7</c:v>
                </c:pt>
                <c:pt idx="20">
                  <c:v>9.8000000000000007</c:v>
                </c:pt>
                <c:pt idx="21">
                  <c:v>9.5</c:v>
                </c:pt>
                <c:pt idx="22">
                  <c:v>9.1</c:v>
                </c:pt>
              </c:numCache>
            </c:numRef>
          </c:val>
          <c:smooth val="0"/>
          <c:extLst>
            <c:ext xmlns:c16="http://schemas.microsoft.com/office/drawing/2014/chart" uri="{C3380CC4-5D6E-409C-BE32-E72D297353CC}">
              <c16:uniqueId val="{00000000-0841-4DD2-869C-91C2C8A6F743}"/>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'Chem - ODS'!$I$14:$I$36</c:f>
              <c:numCache>
                <c:formatCode>General</c:formatCode>
                <c:ptCount val="23"/>
                <c:pt idx="0">
                  <c:v>15</c:v>
                </c:pt>
                <c:pt idx="1">
                  <c:v>15.6</c:v>
                </c:pt>
                <c:pt idx="2">
                  <c:v>16.3</c:v>
                </c:pt>
                <c:pt idx="3">
                  <c:v>16.8</c:v>
                </c:pt>
                <c:pt idx="4">
                  <c:v>17.399999999999999</c:v>
                </c:pt>
                <c:pt idx="5">
                  <c:v>18</c:v>
                </c:pt>
                <c:pt idx="6">
                  <c:v>18.600000000000001</c:v>
                </c:pt>
                <c:pt idx="7">
                  <c:v>19.399999999999999</c:v>
                </c:pt>
                <c:pt idx="8">
                  <c:v>19.8</c:v>
                </c:pt>
                <c:pt idx="9">
                  <c:v>21</c:v>
                </c:pt>
                <c:pt idx="10">
                  <c:v>21.1</c:v>
                </c:pt>
                <c:pt idx="11">
                  <c:v>21.7</c:v>
                </c:pt>
                <c:pt idx="12">
                  <c:v>22.2</c:v>
                </c:pt>
                <c:pt idx="13">
                  <c:v>23.6</c:v>
                </c:pt>
                <c:pt idx="14">
                  <c:v>25.2</c:v>
                </c:pt>
                <c:pt idx="15">
                  <c:v>25.5</c:v>
                </c:pt>
                <c:pt idx="16">
                  <c:v>25.9</c:v>
                </c:pt>
                <c:pt idx="17">
                  <c:v>26.4</c:v>
                </c:pt>
                <c:pt idx="18">
                  <c:v>27</c:v>
                </c:pt>
                <c:pt idx="19">
                  <c:v>27.7</c:v>
                </c:pt>
                <c:pt idx="20">
                  <c:v>25.7</c:v>
                </c:pt>
                <c:pt idx="21">
                  <c:v>26.3</c:v>
                </c:pt>
                <c:pt idx="22">
                  <c:v>26.8</c:v>
                </c:pt>
              </c:numCache>
            </c:numRef>
          </c:val>
          <c:smooth val="0"/>
          <c:extLst>
            <c:ext xmlns:c16="http://schemas.microsoft.com/office/drawing/2014/chart" uri="{C3380CC4-5D6E-409C-BE32-E72D297353CC}">
              <c16:uniqueId val="{00000001-0841-4DD2-869C-91C2C8A6F743}"/>
            </c:ext>
          </c:extLst>
        </c:ser>
        <c:dLbls>
          <c:showLegendKey val="0"/>
          <c:showVal val="0"/>
          <c:showCatName val="0"/>
          <c:showSerName val="0"/>
          <c:showPercent val="0"/>
          <c:showBubbleSize val="0"/>
        </c:dLbls>
        <c:marker val="1"/>
        <c:smooth val="0"/>
        <c:axId val="-2107860344"/>
        <c:axId val="-2107873944"/>
      </c:lineChart>
      <c:catAx>
        <c:axId val="-2107860344"/>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873944"/>
        <c:crosses val="autoZero"/>
        <c:auto val="1"/>
        <c:lblAlgn val="ctr"/>
        <c:lblOffset val="100"/>
        <c:noMultiLvlLbl val="0"/>
      </c:catAx>
      <c:valAx>
        <c:axId val="-2107873944"/>
        <c:scaling>
          <c:orientation val="minMax"/>
          <c:max val="30"/>
          <c:min val="0"/>
        </c:scaling>
        <c:delete val="0"/>
        <c:axPos val="l"/>
        <c:numFmt formatCode="General" sourceLinked="1"/>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86034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0</xdr:rowOff>
    </xdr:from>
    <xdr:to>
      <xdr:col>4</xdr:col>
      <xdr:colOff>1384300</xdr:colOff>
      <xdr:row>38</xdr:row>
      <xdr:rowOff>168638</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0" y="1524000"/>
          <a:ext cx="8880475" cy="5883638"/>
          <a:chOff x="0" y="1477818"/>
          <a:chExt cx="9235209" cy="5710456"/>
        </a:xfrm>
      </xdr:grpSpPr>
      <xdr:pic>
        <xdr:nvPicPr>
          <xdr:cNvPr id="3" name="Picture 2" descr="http://www.gazette.gc.ca/rp-pr/p2/2017/2017-10-18/html/HFCemissions-emissionsHFC-eng.jpg">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7818"/>
            <a:ext cx="9235209" cy="5710456"/>
          </a:xfrm>
          <a:prstGeom prst="rect">
            <a:avLst/>
          </a:prstGeom>
          <a:noFill/>
          <a:extLst>
            <a:ext uri="{909E8E84-426E-40dd-AFC4-6F175D3DCCD1}">
              <a14:hiddenFill xmlns:a14="http://schemas.microsoft.com/office/drawing/2010/main" xmlns="">
                <a:solidFill>
                  <a:srgbClr val="FFFFFF"/>
                </a:solidFill>
              </a14:hiddenFill>
            </a:ext>
          </a:extLst>
        </xdr:spPr>
      </xdr:pic>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527050" y="2124074"/>
          <a:ext cx="8067089" cy="483148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EI%20EPS/Canada%20InputData%20Processed%20by%20Jeff/indst/BPEiC/BAU%20Process%20Emis%20in%20CO2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4(KP)"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4(KP-I)A.1"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4(KP-I)A.1.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4(KP-I)A.2"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brianneriehl/Dropbox/eps-1.4.2-canada-wipC/InputData/indst/BPEiC/4(KP-I)A.2.1"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brianneriehl/Dropbox/eps-1.4.2-canada-wipA/InputData/indst/BPEiC/4(KP-I)B.1"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4(KP-I)B.1.1"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4(KP-I)B.1.2"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4(KP-I)B.1.3"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4(KP-I)B.2"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4(KP-I)B.3"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4(KP-I)B.4"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4(KP-I)B.5"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4(KP-II)1"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4(KP-II)2"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4(KP-II)3"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4(KP-II)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4(KP)Recalculation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accounting"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Brianne/Library/Caches/TemporaryItems/Outlook%20Temp/NIR-1"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NIR-2"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NIR-2.1"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Brianne/Library/Caches/TemporaryItems/Outlook%20Temp/NIR-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ss-Page Data"/>
      <sheetName val="About"/>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Industrial Processes"/>
      <sheetName val="Other - Elec Trans and Dist"/>
      <sheetName val="Agriculture - EF &amp; Manure Mgmt"/>
      <sheetName val="Agriculture - Rice Cultivation"/>
      <sheetName val="Agriculture - Soil Mgmt"/>
      <sheetName val="Waste - Landfills"/>
      <sheetName val="Waste - Water Treatment"/>
      <sheetName val="Combined Data"/>
      <sheetName val="BPEiC-CO2"/>
      <sheetName val="BPEiC-CH4"/>
      <sheetName val="BPEiC-N2O"/>
      <sheetName val="BPEiC-F-gases"/>
      <sheetName val="Coal Supply and Demand"/>
      <sheetName val="Natural Gas Production"/>
      <sheetName val="Crude Oil Production"/>
      <sheetName val="Refinery Balances"/>
      <sheetName val="Table3s1"/>
      <sheetName val="IFPRI Results"/>
      <sheetName val="FAO Stats"/>
      <sheetName val="Table3.D"/>
      <sheetName val="FAPRI Projections"/>
      <sheetName val="Table 5"/>
      <sheetName val="Macro Indicators"/>
      <sheetName val="15"/>
      <sheetName val="14"/>
      <sheetName val="13"/>
      <sheetName val="12"/>
      <sheetName val="11"/>
      <sheetName val="10"/>
      <sheetName val="09"/>
      <sheetName val="08"/>
      <sheetName val="07"/>
      <sheetName val="06"/>
      <sheetName val="05"/>
      <sheetName val="04"/>
      <sheetName val="03"/>
      <sheetName val="02"/>
      <sheetName val="01"/>
      <sheetName val="00"/>
      <sheetName val="99"/>
      <sheetName val="98"/>
      <sheetName val="97"/>
      <sheetName val="96"/>
      <sheetName val="95"/>
      <sheetName val="94"/>
      <sheetName val="93"/>
      <sheetName val="92"/>
      <sheetName val="91"/>
      <sheetName val="90"/>
    </sheetNames>
    <sheetDataSet>
      <sheetData sheetId="0">
        <row r="12">
          <cell r="C12">
            <v>28</v>
          </cell>
        </row>
        <row r="13">
          <cell r="C13">
            <v>265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66">
          <cell r="K66">
            <v>11010.9823328047</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1"/>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2"/>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3"/>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4"/>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Recalculations"/>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ounting"/>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2"/>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2"/>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3"/>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1"/>
  <sheetViews>
    <sheetView workbookViewId="0"/>
  </sheetViews>
  <sheetFormatPr baseColWidth="10" defaultColWidth="8.83203125" defaultRowHeight="15"/>
  <sheetData>
    <row r="1" spans="1:1">
      <c r="A1" s="1" t="s">
        <v>0</v>
      </c>
    </row>
    <row r="2" spans="1:1">
      <c r="A2" s="2" t="s">
        <v>271</v>
      </c>
    </row>
    <row r="3" spans="1:1">
      <c r="A3" s="2"/>
    </row>
    <row r="4" spans="1:1">
      <c r="A4" s="2" t="s">
        <v>272</v>
      </c>
    </row>
    <row r="5" spans="1:1">
      <c r="A5" s="2" t="s">
        <v>273</v>
      </c>
    </row>
    <row r="6" spans="1:1">
      <c r="A6" s="2" t="s">
        <v>274</v>
      </c>
    </row>
    <row r="7" spans="1:1">
      <c r="A7" s="2" t="s">
        <v>275</v>
      </c>
    </row>
    <row r="9" spans="1:1">
      <c r="A9" s="2" t="s">
        <v>383</v>
      </c>
    </row>
    <row r="10" spans="1:1">
      <c r="A10" s="2" t="s">
        <v>384</v>
      </c>
    </row>
    <row r="12" spans="1:1">
      <c r="A12" s="87" t="s">
        <v>277</v>
      </c>
    </row>
    <row r="13" spans="1:1">
      <c r="A13" s="87" t="s">
        <v>288</v>
      </c>
    </row>
    <row r="14" spans="1:1">
      <c r="A14" s="87"/>
    </row>
    <row r="15" spans="1:1">
      <c r="A15" s="87" t="s">
        <v>278</v>
      </c>
    </row>
    <row r="16" spans="1:1">
      <c r="A16" s="87" t="s">
        <v>276</v>
      </c>
    </row>
    <row r="17" spans="1:1">
      <c r="A17" s="87" t="s">
        <v>279</v>
      </c>
    </row>
    <row r="19" spans="1:1">
      <c r="A19" t="s">
        <v>551</v>
      </c>
    </row>
    <row r="20" spans="1:1">
      <c r="A20" t="s">
        <v>553</v>
      </c>
    </row>
    <row r="21" spans="1:1">
      <c r="A21" t="s">
        <v>552</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
  <sheetViews>
    <sheetView workbookViewId="0">
      <selection activeCell="B43" sqref="B43"/>
    </sheetView>
  </sheetViews>
  <sheetFormatPr baseColWidth="10" defaultColWidth="8.83203125" defaultRowHeight="15"/>
  <cols>
    <col min="1" max="1" width="29.5" customWidth="1"/>
    <col min="2" max="2" width="24.6640625" customWidth="1"/>
    <col min="4" max="4" width="46.5" customWidth="1"/>
    <col min="5" max="5" width="23.33203125" customWidth="1"/>
  </cols>
  <sheetData>
    <row r="1" spans="1:5" ht="16" thickBot="1">
      <c r="A1" s="80" t="s">
        <v>236</v>
      </c>
      <c r="B1" s="79" t="s">
        <v>16</v>
      </c>
      <c r="D1" s="75" t="s">
        <v>237</v>
      </c>
      <c r="E1" s="75" t="s">
        <v>242</v>
      </c>
    </row>
    <row r="2" spans="1:5">
      <c r="D2" s="76" t="s">
        <v>14</v>
      </c>
      <c r="E2" s="81" t="s">
        <v>243</v>
      </c>
    </row>
    <row r="3" spans="1:5">
      <c r="A3" t="s">
        <v>259</v>
      </c>
      <c r="B3" t="str">
        <f>VLOOKUP(B1,D2:E18,2,FALSE)</f>
        <v>E</v>
      </c>
      <c r="D3" s="76" t="s">
        <v>15</v>
      </c>
      <c r="E3" s="81" t="s">
        <v>244</v>
      </c>
    </row>
    <row r="4" spans="1:5">
      <c r="D4" s="76" t="s">
        <v>16</v>
      </c>
      <c r="E4" s="81" t="s">
        <v>245</v>
      </c>
    </row>
    <row r="5" spans="1:5">
      <c r="D5" s="76" t="s">
        <v>17</v>
      </c>
      <c r="E5" s="81" t="s">
        <v>246</v>
      </c>
    </row>
    <row r="6" spans="1:5">
      <c r="D6" s="76" t="s">
        <v>18</v>
      </c>
      <c r="E6" s="81" t="s">
        <v>247</v>
      </c>
    </row>
    <row r="7" spans="1:5">
      <c r="D7" s="76" t="s">
        <v>19</v>
      </c>
      <c r="E7" s="81" t="s">
        <v>248</v>
      </c>
    </row>
    <row r="8" spans="1:5">
      <c r="D8" s="76" t="s">
        <v>20</v>
      </c>
      <c r="E8" s="81" t="s">
        <v>249</v>
      </c>
    </row>
    <row r="9" spans="1:5">
      <c r="D9" s="76" t="s">
        <v>21</v>
      </c>
      <c r="E9" s="81" t="s">
        <v>250</v>
      </c>
    </row>
    <row r="10" spans="1:5">
      <c r="D10" s="76" t="s">
        <v>22</v>
      </c>
      <c r="E10" s="81" t="s">
        <v>251</v>
      </c>
    </row>
    <row r="11" spans="1:5">
      <c r="D11" s="76" t="s">
        <v>23</v>
      </c>
      <c r="E11" s="81" t="s">
        <v>235</v>
      </c>
    </row>
    <row r="12" spans="1:5">
      <c r="D12" s="77" t="s">
        <v>24</v>
      </c>
      <c r="E12" s="81" t="s">
        <v>252</v>
      </c>
    </row>
    <row r="13" spans="1:5">
      <c r="D13" s="77" t="s">
        <v>238</v>
      </c>
      <c r="E13" s="81" t="s">
        <v>253</v>
      </c>
    </row>
    <row r="14" spans="1:5">
      <c r="D14" s="77" t="s">
        <v>239</v>
      </c>
      <c r="E14" s="81" t="s">
        <v>254</v>
      </c>
    </row>
    <row r="15" spans="1:5">
      <c r="D15" s="77" t="s">
        <v>27</v>
      </c>
      <c r="E15" s="81" t="s">
        <v>255</v>
      </c>
    </row>
    <row r="16" spans="1:5">
      <c r="D16" s="77" t="s">
        <v>28</v>
      </c>
      <c r="E16" s="81" t="s">
        <v>256</v>
      </c>
    </row>
    <row r="17" spans="4:5">
      <c r="D17" s="77" t="s">
        <v>240</v>
      </c>
      <c r="E17" s="81" t="s">
        <v>257</v>
      </c>
    </row>
    <row r="18" spans="4:5">
      <c r="D18" s="78" t="s">
        <v>241</v>
      </c>
      <c r="E18" s="81" t="s">
        <v>258</v>
      </c>
    </row>
  </sheetData>
  <dataValidations count="1">
    <dataValidation type="list" allowBlank="1" showInputMessage="1" showErrorMessage="1" sqref="B1" xr:uid="{00000000-0002-0000-0100-000000000000}">
      <formula1>Regions</formula1>
    </dataValidation>
  </dataValidations>
  <pageMargins left="0.7" right="0.7" top="0.75" bottom="0.75" header="0.3" footer="0.3"/>
  <pageSetup orientation="portrait" horizontalDpi="1200" verticalDpi="12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204"/>
  <sheetViews>
    <sheetView workbookViewId="0">
      <selection activeCell="D16" sqref="D16"/>
    </sheetView>
  </sheetViews>
  <sheetFormatPr baseColWidth="10" defaultColWidth="8.83203125" defaultRowHeight="15"/>
  <cols>
    <col min="1" max="1" width="28" customWidth="1"/>
    <col min="2" max="2" width="16.1640625" customWidth="1"/>
    <col min="3" max="3" width="18.1640625" customWidth="1"/>
    <col min="4" max="4" width="16.83203125" customWidth="1"/>
    <col min="5" max="26" width="9.1640625" hidden="1" customWidth="1"/>
    <col min="28" max="28" width="25.5" bestFit="1" customWidth="1"/>
  </cols>
  <sheetData>
    <row r="1" spans="1:4">
      <c r="A1" s="93" t="s">
        <v>386</v>
      </c>
      <c r="B1" s="93"/>
      <c r="C1" s="93"/>
      <c r="D1" s="131"/>
    </row>
    <row r="2" spans="1:4">
      <c r="A2" t="s">
        <v>351</v>
      </c>
      <c r="B2" t="s">
        <v>387</v>
      </c>
      <c r="C2" t="s">
        <v>388</v>
      </c>
      <c r="D2" t="s">
        <v>389</v>
      </c>
    </row>
    <row r="3" spans="1:4">
      <c r="A3" t="s">
        <v>352</v>
      </c>
      <c r="B3" s="208">
        <v>1</v>
      </c>
      <c r="C3" s="208">
        <v>1</v>
      </c>
      <c r="D3">
        <v>1</v>
      </c>
    </row>
    <row r="4" spans="1:4">
      <c r="A4" t="s">
        <v>390</v>
      </c>
      <c r="B4" s="208">
        <v>16.2</v>
      </c>
      <c r="C4" s="208">
        <v>5</v>
      </c>
    </row>
    <row r="5" spans="1:4">
      <c r="A5" t="s">
        <v>391</v>
      </c>
      <c r="B5" s="208">
        <v>5.6</v>
      </c>
      <c r="C5" s="208">
        <v>1.8</v>
      </c>
    </row>
    <row r="6" spans="1:4">
      <c r="A6" t="s">
        <v>392</v>
      </c>
      <c r="B6" s="208">
        <v>-2.4</v>
      </c>
      <c r="C6" s="208">
        <v>-8.1999999999999993</v>
      </c>
    </row>
    <row r="7" spans="1:4">
      <c r="A7" t="s">
        <v>393</v>
      </c>
      <c r="B7" s="208">
        <v>0</v>
      </c>
      <c r="C7" s="208">
        <v>0</v>
      </c>
    </row>
    <row r="8" spans="1:4">
      <c r="A8" t="s">
        <v>394</v>
      </c>
      <c r="B8" s="208">
        <v>0</v>
      </c>
      <c r="C8" s="208">
        <v>0</v>
      </c>
    </row>
    <row r="9" spans="1:4">
      <c r="A9" t="s">
        <v>395</v>
      </c>
      <c r="B9" s="208">
        <v>0</v>
      </c>
      <c r="C9" s="208">
        <v>0</v>
      </c>
    </row>
    <row r="10" spans="1:4">
      <c r="A10" t="s">
        <v>396</v>
      </c>
      <c r="B10" s="208">
        <v>1200</v>
      </c>
      <c r="C10" s="208">
        <v>345</v>
      </c>
    </row>
    <row r="11" spans="1:4">
      <c r="A11" t="s">
        <v>397</v>
      </c>
      <c r="B11" s="208">
        <v>-160</v>
      </c>
      <c r="C11" s="208">
        <v>-46</v>
      </c>
    </row>
    <row r="12" spans="1:4">
      <c r="A12" t="s">
        <v>357</v>
      </c>
      <c r="B12" s="208">
        <v>84</v>
      </c>
      <c r="C12" s="208">
        <v>28</v>
      </c>
      <c r="D12">
        <v>25</v>
      </c>
    </row>
    <row r="13" spans="1:4">
      <c r="A13" t="s">
        <v>358</v>
      </c>
      <c r="B13" s="208">
        <v>264</v>
      </c>
      <c r="C13" s="208">
        <v>265</v>
      </c>
      <c r="D13">
        <v>298</v>
      </c>
    </row>
    <row r="14" spans="1:4">
      <c r="A14" t="s">
        <v>398</v>
      </c>
      <c r="B14" s="208">
        <v>1</v>
      </c>
      <c r="C14" s="208">
        <v>1</v>
      </c>
    </row>
    <row r="15" spans="1:4">
      <c r="A15" t="s">
        <v>361</v>
      </c>
      <c r="B15" s="208">
        <v>17500</v>
      </c>
      <c r="C15" s="208">
        <v>23500</v>
      </c>
      <c r="D15">
        <v>22800</v>
      </c>
    </row>
    <row r="16" spans="1:4">
      <c r="A16" t="s">
        <v>399</v>
      </c>
      <c r="B16" s="208">
        <v>10800</v>
      </c>
      <c r="C16" s="208">
        <v>12400</v>
      </c>
      <c r="D16">
        <v>14800</v>
      </c>
    </row>
    <row r="55" spans="28:28">
      <c r="AB55" s="94"/>
    </row>
    <row r="56" spans="28:28">
      <c r="AB56" s="94"/>
    </row>
    <row r="57" spans="28:28">
      <c r="AB57" s="94"/>
    </row>
    <row r="60" spans="28:28">
      <c r="AB60" s="94"/>
    </row>
    <row r="62" spans="28:28">
      <c r="AB62" s="209"/>
    </row>
    <row r="63" spans="28:28">
      <c r="AB63" s="94"/>
    </row>
    <row r="75" spans="28:28">
      <c r="AB75" s="201"/>
    </row>
    <row r="116" spans="28:28">
      <c r="AB116" s="94"/>
    </row>
    <row r="119" spans="28:28">
      <c r="AB119" s="94"/>
    </row>
    <row r="138" spans="31:31">
      <c r="AE138" s="94"/>
    </row>
    <row r="176" spans="28:28">
      <c r="AB176" s="209"/>
    </row>
    <row r="177" spans="28:28">
      <c r="AB177" s="209"/>
    </row>
    <row r="185" spans="28:28">
      <c r="AB185" s="209"/>
    </row>
    <row r="196" spans="1:28" ht="49.5" customHeight="1">
      <c r="A196" s="334"/>
      <c r="B196" s="334"/>
      <c r="C196" s="334"/>
      <c r="D196" s="334"/>
      <c r="E196" s="334"/>
      <c r="F196" s="334"/>
      <c r="G196" s="334"/>
      <c r="H196" s="334"/>
      <c r="I196" s="334"/>
      <c r="J196" s="334"/>
    </row>
    <row r="201" spans="1:28">
      <c r="AB201" s="94"/>
    </row>
    <row r="202" spans="1:28">
      <c r="AB202" s="94"/>
    </row>
    <row r="204" spans="1:28">
      <c r="AA204" s="132"/>
    </row>
  </sheetData>
  <mergeCells count="1">
    <mergeCell ref="A196:J196"/>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81"/>
  <sheetViews>
    <sheetView tabSelected="1" workbookViewId="0">
      <selection activeCell="C13" sqref="C13"/>
    </sheetView>
  </sheetViews>
  <sheetFormatPr baseColWidth="10" defaultColWidth="12.5" defaultRowHeight="15"/>
  <cols>
    <col min="1" max="1" width="61.33203125" style="97" customWidth="1"/>
    <col min="2" max="10" width="12.5" style="97"/>
    <col min="11" max="11" width="10.33203125" style="97" customWidth="1"/>
    <col min="12" max="12" width="10.5" style="98" customWidth="1"/>
    <col min="13" max="16384" width="12.5" style="97"/>
  </cols>
  <sheetData>
    <row r="1" spans="1:37">
      <c r="A1" s="96" t="s">
        <v>298</v>
      </c>
    </row>
    <row r="2" spans="1:37">
      <c r="A2" s="99"/>
      <c r="B2" s="100">
        <v>2015</v>
      </c>
      <c r="C2" s="100">
        <v>2016</v>
      </c>
      <c r="D2" s="100">
        <v>2017</v>
      </c>
      <c r="E2" s="100">
        <v>2018</v>
      </c>
      <c r="F2" s="100">
        <v>2019</v>
      </c>
      <c r="G2" s="100">
        <v>2020</v>
      </c>
      <c r="H2" s="100">
        <v>2021</v>
      </c>
      <c r="I2" s="100">
        <v>2022</v>
      </c>
      <c r="J2" s="100">
        <v>2023</v>
      </c>
      <c r="K2" s="100">
        <v>2024</v>
      </c>
      <c r="L2" s="100">
        <v>2025</v>
      </c>
      <c r="M2" s="100">
        <v>2026</v>
      </c>
      <c r="N2" s="100">
        <v>2027</v>
      </c>
      <c r="O2" s="100">
        <v>2028</v>
      </c>
      <c r="P2" s="100">
        <v>2029</v>
      </c>
      <c r="Q2" s="100">
        <v>2030</v>
      </c>
      <c r="R2" s="100">
        <v>2031</v>
      </c>
      <c r="S2" s="100">
        <v>2032</v>
      </c>
      <c r="T2" s="100">
        <v>2033</v>
      </c>
      <c r="U2" s="100">
        <v>2034</v>
      </c>
      <c r="V2" s="100">
        <v>2035</v>
      </c>
      <c r="W2" s="100">
        <v>2036</v>
      </c>
      <c r="X2" s="100">
        <v>2037</v>
      </c>
      <c r="Y2" s="100">
        <v>2038</v>
      </c>
      <c r="Z2" s="100">
        <v>2039</v>
      </c>
      <c r="AA2" s="100">
        <v>2040</v>
      </c>
      <c r="AB2" s="100">
        <v>2041</v>
      </c>
      <c r="AC2" s="100">
        <v>2042</v>
      </c>
      <c r="AD2" s="100">
        <v>2043</v>
      </c>
      <c r="AE2" s="100">
        <v>2044</v>
      </c>
      <c r="AF2" s="100">
        <v>2045</v>
      </c>
      <c r="AG2" s="100">
        <v>2046</v>
      </c>
      <c r="AH2" s="100">
        <v>2047</v>
      </c>
      <c r="AI2" s="100">
        <v>2048</v>
      </c>
      <c r="AJ2" s="100">
        <v>2049</v>
      </c>
      <c r="AK2" s="100">
        <v>2050</v>
      </c>
    </row>
    <row r="3" spans="1:37">
      <c r="A3" s="101" t="s">
        <v>299</v>
      </c>
      <c r="B3" s="102"/>
      <c r="C3" s="102"/>
      <c r="D3" s="102"/>
      <c r="E3" s="102"/>
      <c r="F3" s="102"/>
      <c r="G3" s="102"/>
      <c r="H3" s="102"/>
      <c r="I3" s="102"/>
      <c r="J3" s="102"/>
    </row>
    <row r="4" spans="1:37">
      <c r="A4" s="103" t="s">
        <v>300</v>
      </c>
      <c r="B4" s="104">
        <v>8.0363613790410007</v>
      </c>
      <c r="C4" s="104">
        <v>8.0836340930353607</v>
      </c>
      <c r="D4" s="104">
        <v>8.1311848818179211</v>
      </c>
      <c r="E4" s="104">
        <v>8.1790153811227313</v>
      </c>
      <c r="F4" s="104">
        <v>8.2271272363058063</v>
      </c>
      <c r="G4" s="104">
        <v>8.2755221024017231</v>
      </c>
      <c r="H4" s="104">
        <v>8.3242016441805564</v>
      </c>
      <c r="I4" s="104">
        <v>8.3731675362051483</v>
      </c>
      <c r="J4" s="104">
        <v>8.4224214628887069</v>
      </c>
      <c r="K4" s="104">
        <v>8.4719651185527578</v>
      </c>
      <c r="L4" s="104">
        <v>8.5218002074854216</v>
      </c>
      <c r="M4" s="104">
        <v>8.5719284440000418</v>
      </c>
      <c r="N4" s="104">
        <v>8.622351552494159</v>
      </c>
      <c r="O4" s="104">
        <v>8.6730712675088313</v>
      </c>
      <c r="P4" s="104">
        <v>8.7240893337882941</v>
      </c>
      <c r="Q4" s="104">
        <v>8.7754075063399881</v>
      </c>
      <c r="R4" s="104">
        <v>8.8270275504949289</v>
      </c>
      <c r="S4" s="104">
        <v>8.8789512419684282</v>
      </c>
      <c r="T4" s="104">
        <v>8.9311803669211844</v>
      </c>
      <c r="U4" s="104">
        <v>8.9837167220207199</v>
      </c>
      <c r="V4" s="104">
        <v>9.0365621145031945</v>
      </c>
      <c r="W4" s="104">
        <v>9.0897183622355655</v>
      </c>
      <c r="X4" s="104">
        <v>9.1431872937781282</v>
      </c>
      <c r="Y4" s="104">
        <v>9.196970748447411</v>
      </c>
      <c r="Z4" s="104">
        <v>9.2510705763794547</v>
      </c>
      <c r="AA4" s="104">
        <v>9.3054886385934523</v>
      </c>
      <c r="AB4" s="104">
        <v>9.3602268070557653</v>
      </c>
      <c r="AC4" s="104">
        <v>9.4152869647443289</v>
      </c>
      <c r="AD4" s="104">
        <v>9.4706710057134131</v>
      </c>
      <c r="AE4" s="104">
        <v>9.5263808351587862</v>
      </c>
      <c r="AF4" s="104">
        <v>9.5824183694832499</v>
      </c>
      <c r="AG4" s="104">
        <v>9.6387855363625619</v>
      </c>
      <c r="AH4" s="104">
        <v>9.6954842748117542</v>
      </c>
      <c r="AI4" s="104">
        <v>9.7525165352518215</v>
      </c>
      <c r="AJ4" s="104">
        <v>9.8098842795768331</v>
      </c>
      <c r="AK4" s="104">
        <v>9.8675894812214011</v>
      </c>
    </row>
    <row r="5" spans="1:37">
      <c r="A5" s="105" t="s">
        <v>301</v>
      </c>
      <c r="B5" s="106">
        <v>8.0363613790410007</v>
      </c>
      <c r="C5" s="106">
        <v>8.0836340930353607</v>
      </c>
      <c r="D5" s="106">
        <v>8.1311848818179211</v>
      </c>
      <c r="E5" s="106">
        <v>8.1790153811227313</v>
      </c>
      <c r="F5" s="106">
        <v>8.2271272363058063</v>
      </c>
      <c r="G5" s="106">
        <v>8.2755221024017231</v>
      </c>
      <c r="H5" s="106">
        <v>8.3242016441805564</v>
      </c>
      <c r="I5" s="106">
        <v>8.3731675362051483</v>
      </c>
      <c r="J5" s="106">
        <v>8.4224214628887069</v>
      </c>
      <c r="K5" s="106">
        <v>8.4719651185527578</v>
      </c>
      <c r="L5" s="106">
        <v>8.5218002074854216</v>
      </c>
      <c r="M5" s="106">
        <v>8.5719284440000418</v>
      </c>
      <c r="N5" s="106">
        <v>8.622351552494159</v>
      </c>
      <c r="O5" s="106">
        <v>8.6730712675088313</v>
      </c>
      <c r="P5" s="106">
        <v>8.7240893337882941</v>
      </c>
      <c r="Q5" s="106">
        <v>8.7754075063399881</v>
      </c>
      <c r="R5" s="106">
        <v>8.8270275504949289</v>
      </c>
      <c r="S5" s="106">
        <v>8.8789512419684282</v>
      </c>
      <c r="T5" s="106">
        <v>8.9311803669211844</v>
      </c>
      <c r="U5" s="106">
        <v>8.9837167220207199</v>
      </c>
      <c r="V5" s="106">
        <v>9.0365621145031945</v>
      </c>
      <c r="W5" s="106">
        <v>9.0897183622355655</v>
      </c>
      <c r="X5" s="106">
        <v>9.1431872937781282</v>
      </c>
      <c r="Y5" s="106">
        <v>9.196970748447411</v>
      </c>
      <c r="Z5" s="106">
        <v>9.2510705763794547</v>
      </c>
      <c r="AA5" s="106">
        <v>9.3054886385934523</v>
      </c>
      <c r="AB5" s="106">
        <v>9.3602268070557653</v>
      </c>
      <c r="AC5" s="106">
        <v>9.4152869647443289</v>
      </c>
      <c r="AD5" s="106">
        <v>9.4706710057134131</v>
      </c>
      <c r="AE5" s="106">
        <v>9.5263808351587862</v>
      </c>
      <c r="AF5" s="106">
        <v>9.5824183694832499</v>
      </c>
      <c r="AG5" s="106">
        <v>9.6387855363625619</v>
      </c>
      <c r="AH5" s="106">
        <v>9.6954842748117542</v>
      </c>
      <c r="AI5" s="106">
        <v>9.7525165352518215</v>
      </c>
      <c r="AJ5" s="106">
        <v>9.8098842795768331</v>
      </c>
      <c r="AK5" s="106">
        <v>9.8675894812214011</v>
      </c>
    </row>
    <row r="6" spans="1:37">
      <c r="A6" s="105" t="s">
        <v>302</v>
      </c>
      <c r="B6" s="106">
        <v>0</v>
      </c>
      <c r="C6" s="106">
        <v>0</v>
      </c>
      <c r="D6" s="106">
        <v>0</v>
      </c>
      <c r="E6" s="106">
        <v>0</v>
      </c>
      <c r="F6" s="106">
        <v>0</v>
      </c>
      <c r="G6" s="106">
        <v>0</v>
      </c>
      <c r="H6" s="106">
        <v>0</v>
      </c>
      <c r="I6" s="106">
        <v>0</v>
      </c>
      <c r="J6" s="106">
        <v>0</v>
      </c>
      <c r="K6" s="106">
        <v>0</v>
      </c>
      <c r="L6" s="106">
        <v>0</v>
      </c>
      <c r="M6" s="106">
        <v>0</v>
      </c>
      <c r="N6" s="106">
        <v>0</v>
      </c>
      <c r="O6" s="106">
        <v>0</v>
      </c>
      <c r="P6" s="106">
        <v>0</v>
      </c>
      <c r="Q6" s="106">
        <v>0</v>
      </c>
      <c r="R6" s="106">
        <v>0</v>
      </c>
      <c r="S6" s="106">
        <v>0</v>
      </c>
      <c r="T6" s="106">
        <v>0</v>
      </c>
      <c r="U6" s="106">
        <v>0</v>
      </c>
      <c r="V6" s="106">
        <v>0</v>
      </c>
      <c r="W6" s="106">
        <v>0</v>
      </c>
      <c r="X6" s="106">
        <v>0</v>
      </c>
      <c r="Y6" s="106">
        <v>0</v>
      </c>
      <c r="Z6" s="106">
        <v>0</v>
      </c>
      <c r="AA6" s="106">
        <v>0</v>
      </c>
      <c r="AB6" s="106">
        <v>0</v>
      </c>
      <c r="AC6" s="106">
        <v>0</v>
      </c>
      <c r="AD6" s="106">
        <v>0</v>
      </c>
      <c r="AE6" s="106">
        <v>0</v>
      </c>
      <c r="AF6" s="106">
        <v>0</v>
      </c>
      <c r="AG6" s="106">
        <v>0</v>
      </c>
      <c r="AH6" s="106">
        <v>0</v>
      </c>
      <c r="AI6" s="106">
        <v>0</v>
      </c>
      <c r="AJ6" s="106">
        <v>0</v>
      </c>
      <c r="AK6" s="106">
        <v>0</v>
      </c>
    </row>
    <row r="7" spans="1:37">
      <c r="A7" s="101"/>
      <c r="B7" s="107"/>
      <c r="C7" s="108"/>
      <c r="D7" s="108"/>
      <c r="E7" s="108"/>
      <c r="F7" s="108"/>
      <c r="G7" s="108"/>
      <c r="H7" s="108"/>
      <c r="I7" s="108"/>
      <c r="J7" s="108"/>
    </row>
    <row r="8" spans="1:37">
      <c r="A8" s="101" t="s">
        <v>303</v>
      </c>
      <c r="B8" s="107"/>
      <c r="C8" s="108"/>
      <c r="D8" s="108"/>
      <c r="E8" s="108"/>
      <c r="F8" s="108"/>
      <c r="G8" s="108"/>
      <c r="H8" s="108"/>
      <c r="I8" s="108"/>
      <c r="J8" s="108"/>
    </row>
    <row r="9" spans="1:37">
      <c r="A9" s="103" t="s">
        <v>304</v>
      </c>
      <c r="B9" s="107">
        <v>72.807526223669015</v>
      </c>
      <c r="C9" s="107">
        <v>74.485377777847489</v>
      </c>
      <c r="D9" s="107">
        <v>76.473142431467011</v>
      </c>
      <c r="E9" s="107">
        <v>77.986641885947478</v>
      </c>
      <c r="F9" s="107">
        <v>79.32059826738967</v>
      </c>
      <c r="G9" s="107">
        <v>80.651050753836003</v>
      </c>
      <c r="H9" s="107">
        <v>82.431507051168381</v>
      </c>
      <c r="I9" s="107">
        <v>84.458468428409844</v>
      </c>
      <c r="J9" s="107">
        <v>86.356637154405618</v>
      </c>
      <c r="K9" s="107">
        <v>87.875138236194573</v>
      </c>
      <c r="L9" s="107">
        <v>89.303287967083548</v>
      </c>
      <c r="M9" s="107">
        <v>89.870346668836277</v>
      </c>
      <c r="N9" s="107">
        <v>90.256267137101545</v>
      </c>
      <c r="O9" s="107">
        <v>90.463605866524134</v>
      </c>
      <c r="P9" s="107">
        <v>90.706781778900876</v>
      </c>
      <c r="Q9" s="107">
        <v>91.03235358933722</v>
      </c>
      <c r="R9" s="107">
        <v>91.399444923769735</v>
      </c>
      <c r="S9" s="107">
        <v>91.780327166940026</v>
      </c>
      <c r="T9" s="107">
        <v>92.099519511028717</v>
      </c>
      <c r="U9" s="107">
        <v>92.388298966440459</v>
      </c>
      <c r="V9" s="107">
        <v>92.616976226785624</v>
      </c>
      <c r="W9" s="107">
        <v>92.864429892044228</v>
      </c>
      <c r="X9" s="107">
        <v>93.029901833574101</v>
      </c>
      <c r="Y9" s="107">
        <v>93.144584995609648</v>
      </c>
      <c r="Z9" s="107">
        <v>93.238177186788903</v>
      </c>
      <c r="AA9" s="107">
        <v>93.375613240232269</v>
      </c>
      <c r="AB9" s="107">
        <v>93.579127522920004</v>
      </c>
      <c r="AC9" s="107">
        <v>93.783252220392129</v>
      </c>
      <c r="AD9" s="107">
        <v>93.987989476276454</v>
      </c>
      <c r="AE9" s="107">
        <v>94.193341442156154</v>
      </c>
      <c r="AF9" s="107">
        <v>94.399310277599653</v>
      </c>
      <c r="AG9" s="107">
        <v>94.605898150190825</v>
      </c>
      <c r="AH9" s="107">
        <v>94.813107235559215</v>
      </c>
      <c r="AI9" s="107">
        <v>95.020939717410499</v>
      </c>
      <c r="AJ9" s="107">
        <v>95.229397787556834</v>
      </c>
      <c r="AK9" s="107">
        <v>95.438483645947557</v>
      </c>
    </row>
    <row r="10" spans="1:37">
      <c r="A10" s="103" t="s">
        <v>305</v>
      </c>
      <c r="B10" s="107">
        <v>12.475006518000892</v>
      </c>
      <c r="C10" s="107">
        <v>12.939257286406164</v>
      </c>
      <c r="D10" s="107">
        <v>13.395709300551424</v>
      </c>
      <c r="E10" s="107">
        <v>13.733742005579058</v>
      </c>
      <c r="F10" s="107">
        <v>13.968850599817351</v>
      </c>
      <c r="G10" s="107">
        <v>14.136006228489796</v>
      </c>
      <c r="H10" s="107">
        <v>14.384036303810447</v>
      </c>
      <c r="I10" s="107">
        <v>14.713874931846156</v>
      </c>
      <c r="J10" s="107">
        <v>15.053097370356571</v>
      </c>
      <c r="K10" s="107">
        <v>15.350961935145033</v>
      </c>
      <c r="L10" s="107">
        <v>15.689373963511727</v>
      </c>
      <c r="M10" s="107">
        <v>15.814390091342538</v>
      </c>
      <c r="N10" s="107">
        <v>15.921161617163603</v>
      </c>
      <c r="O10" s="107">
        <v>16.011272015632478</v>
      </c>
      <c r="P10" s="107">
        <v>16.099118958393987</v>
      </c>
      <c r="Q10" s="107">
        <v>16.189312095117899</v>
      </c>
      <c r="R10" s="107">
        <v>16.277753520602303</v>
      </c>
      <c r="S10" s="107">
        <v>16.359226276525646</v>
      </c>
      <c r="T10" s="107">
        <v>16.427548991969534</v>
      </c>
      <c r="U10" s="107">
        <v>16.495491390052912</v>
      </c>
      <c r="V10" s="107">
        <v>16.547972604911728</v>
      </c>
      <c r="W10" s="107">
        <v>16.608195110099576</v>
      </c>
      <c r="X10" s="107">
        <v>16.648556848457055</v>
      </c>
      <c r="Y10" s="107">
        <v>16.675480614069286</v>
      </c>
      <c r="Z10" s="107">
        <v>16.697138017618407</v>
      </c>
      <c r="AA10" s="107">
        <v>16.727514531915368</v>
      </c>
      <c r="AB10" s="107">
        <v>16.774016753993727</v>
      </c>
      <c r="AC10" s="107">
        <v>16.820677186413654</v>
      </c>
      <c r="AD10" s="107">
        <v>16.867496410046357</v>
      </c>
      <c r="AE10" s="107">
        <v>16.914475007947406</v>
      </c>
      <c r="AF10" s="107">
        <v>16.961613565365017</v>
      </c>
      <c r="AG10" s="107">
        <v>17.008912669748348</v>
      </c>
      <c r="AH10" s="107">
        <v>17.056372910755833</v>
      </c>
      <c r="AI10" s="107">
        <v>17.103994880263567</v>
      </c>
      <c r="AJ10" s="107">
        <v>17.151779172373676</v>
      </c>
      <c r="AK10" s="107">
        <v>17.199726383422782</v>
      </c>
    </row>
    <row r="11" spans="1:37">
      <c r="A11" s="109" t="s">
        <v>306</v>
      </c>
      <c r="B11" s="110">
        <v>26.033090979957127</v>
      </c>
      <c r="C11" s="110">
        <v>27.726271952493487</v>
      </c>
      <c r="D11" s="110">
        <v>29.155607794504473</v>
      </c>
      <c r="E11" s="110">
        <v>30.188420487619958</v>
      </c>
      <c r="F11" s="110">
        <v>30.709917696094454</v>
      </c>
      <c r="G11" s="110">
        <v>30.82058646463511</v>
      </c>
      <c r="H11" s="110">
        <v>31.115184139707139</v>
      </c>
      <c r="I11" s="110">
        <v>31.743883571019012</v>
      </c>
      <c r="J11" s="110">
        <v>32.518624923072927</v>
      </c>
      <c r="K11" s="110">
        <v>33.30240888213774</v>
      </c>
      <c r="L11" s="110">
        <v>34.395501326061598</v>
      </c>
      <c r="M11" s="110">
        <v>34.77313221524907</v>
      </c>
      <c r="N11" s="110">
        <v>35.162337558876729</v>
      </c>
      <c r="O11" s="110">
        <v>35.574433519222453</v>
      </c>
      <c r="P11" s="110">
        <v>35.944624612278787</v>
      </c>
      <c r="Q11" s="110">
        <v>36.27348129807752</v>
      </c>
      <c r="R11" s="110">
        <v>36.562830582266507</v>
      </c>
      <c r="S11" s="110">
        <v>36.80136822639934</v>
      </c>
      <c r="T11" s="110">
        <v>36.999020182079107</v>
      </c>
      <c r="U11" s="110">
        <v>37.21662733797212</v>
      </c>
      <c r="V11" s="110">
        <v>37.380702049523343</v>
      </c>
      <c r="W11" s="110">
        <v>37.578882584345898</v>
      </c>
      <c r="X11" s="110">
        <v>37.709315855343476</v>
      </c>
      <c r="Y11" s="110">
        <v>37.793340180663272</v>
      </c>
      <c r="Z11" s="110">
        <v>37.85955841048915</v>
      </c>
      <c r="AA11" s="110">
        <v>37.949911250404746</v>
      </c>
      <c r="AB11" s="110">
        <v>38.093883935140106</v>
      </c>
      <c r="AC11" s="110">
        <v>38.238403071520743</v>
      </c>
      <c r="AD11" s="110">
        <v>38.383470734461454</v>
      </c>
      <c r="AE11" s="110">
        <v>38.529089006758554</v>
      </c>
      <c r="AF11" s="110">
        <v>38.675259979119751</v>
      </c>
      <c r="AG11" s="110">
        <v>38.821985750194216</v>
      </c>
      <c r="AH11" s="110">
        <v>38.969268426602731</v>
      </c>
      <c r="AI11" s="110">
        <v>39.117110122968057</v>
      </c>
      <c r="AJ11" s="110">
        <v>39.265512961945262</v>
      </c>
      <c r="AK11" s="110">
        <v>39.414479074252284</v>
      </c>
    </row>
    <row r="12" spans="1:37">
      <c r="A12" s="111" t="s">
        <v>307</v>
      </c>
      <c r="B12" s="110">
        <v>7.2206799809533848</v>
      </c>
      <c r="C12" s="110">
        <v>7.6866527534674338</v>
      </c>
      <c r="D12" s="110">
        <v>8.0803746179358775</v>
      </c>
      <c r="E12" s="110">
        <v>8.3644101941240567</v>
      </c>
      <c r="F12" s="110">
        <v>8.5082525705972554</v>
      </c>
      <c r="G12" s="110">
        <v>8.5383858723285773</v>
      </c>
      <c r="H12" s="110">
        <v>8.6195045493915021</v>
      </c>
      <c r="I12" s="110">
        <v>8.7922718026482052</v>
      </c>
      <c r="J12" s="110">
        <v>9.0052959400440837</v>
      </c>
      <c r="K12" s="110">
        <v>9.2206273079048131</v>
      </c>
      <c r="L12" s="110">
        <v>9.5214012464654179</v>
      </c>
      <c r="M12" s="110">
        <v>9.6251383235235046</v>
      </c>
      <c r="N12" s="110">
        <v>9.7322788502250219</v>
      </c>
      <c r="O12" s="110">
        <v>9.8453903035753942</v>
      </c>
      <c r="P12" s="110">
        <v>9.9475052803810442</v>
      </c>
      <c r="Q12" s="110">
        <v>10.038067417985404</v>
      </c>
      <c r="R12" s="110">
        <v>10.117775822632449</v>
      </c>
      <c r="S12" s="110">
        <v>10.18325854040288</v>
      </c>
      <c r="T12" s="110">
        <v>10.23792822327005</v>
      </c>
      <c r="U12" s="110">
        <v>10.297875602276971</v>
      </c>
      <c r="V12" s="110">
        <v>10.343099799820232</v>
      </c>
      <c r="W12" s="110">
        <v>10.397787291801302</v>
      </c>
      <c r="X12" s="110">
        <v>10.434213020767293</v>
      </c>
      <c r="Y12" s="110">
        <v>10.457692778161976</v>
      </c>
      <c r="Z12" s="110">
        <v>10.476275174373999</v>
      </c>
      <c r="AA12" s="110">
        <v>10.50136267605115</v>
      </c>
      <c r="AB12" s="110">
        <v>10.541176394109112</v>
      </c>
      <c r="AC12" s="110">
        <v>10.581141137318324</v>
      </c>
      <c r="AD12" s="110">
        <v>10.621257478831231</v>
      </c>
      <c r="AE12" s="110">
        <v>10.661525993976358</v>
      </c>
      <c r="AF12" s="110">
        <v>10.701947260266563</v>
      </c>
      <c r="AG12" s="110">
        <v>10.742521857407342</v>
      </c>
      <c r="AH12" s="110">
        <v>10.783250367305145</v>
      </c>
      <c r="AI12" s="110">
        <v>10.824133374075759</v>
      </c>
      <c r="AJ12" s="110">
        <v>10.865171464052665</v>
      </c>
      <c r="AK12" s="110">
        <v>10.906365225795494</v>
      </c>
    </row>
    <row r="13" spans="1:37">
      <c r="A13" s="112" t="s">
        <v>308</v>
      </c>
      <c r="B13" s="110">
        <v>46.774435243711885</v>
      </c>
      <c r="C13" s="110">
        <v>46.759105825354006</v>
      </c>
      <c r="D13" s="110">
        <v>47.317534636962534</v>
      </c>
      <c r="E13" s="110">
        <v>47.798221398327513</v>
      </c>
      <c r="F13" s="110">
        <v>48.610680571295219</v>
      </c>
      <c r="G13" s="110">
        <v>49.830464289200897</v>
      </c>
      <c r="H13" s="110">
        <v>51.316322911461249</v>
      </c>
      <c r="I13" s="110">
        <v>52.714584857390832</v>
      </c>
      <c r="J13" s="110">
        <v>53.838012231332691</v>
      </c>
      <c r="K13" s="110">
        <v>54.57272935405684</v>
      </c>
      <c r="L13" s="110">
        <v>54.907786641021957</v>
      </c>
      <c r="M13" s="110">
        <v>55.097214453587213</v>
      </c>
      <c r="N13" s="110">
        <v>55.093929578224817</v>
      </c>
      <c r="O13" s="110">
        <v>54.889172347301681</v>
      </c>
      <c r="P13" s="110">
        <v>54.762157166622096</v>
      </c>
      <c r="Q13" s="110">
        <v>54.758872291259692</v>
      </c>
      <c r="R13" s="110">
        <v>54.836614341503228</v>
      </c>
      <c r="S13" s="110">
        <v>54.978958940540693</v>
      </c>
      <c r="T13" s="110">
        <v>55.100499328949617</v>
      </c>
      <c r="U13" s="110">
        <v>55.171671628468346</v>
      </c>
      <c r="V13" s="110">
        <v>55.236274177262274</v>
      </c>
      <c r="W13" s="110">
        <v>55.285547307698323</v>
      </c>
      <c r="X13" s="110">
        <v>55.320585978230625</v>
      </c>
      <c r="Y13" s="110">
        <v>55.351244814946384</v>
      </c>
      <c r="Z13" s="110">
        <v>55.378618776299746</v>
      </c>
      <c r="AA13" s="110">
        <v>55.425701989827516</v>
      </c>
      <c r="AB13" s="110">
        <v>55.485243587779898</v>
      </c>
      <c r="AC13" s="110">
        <v>55.544849148871386</v>
      </c>
      <c r="AD13" s="110">
        <v>55.604518741814999</v>
      </c>
      <c r="AE13" s="110">
        <v>55.6642524353976</v>
      </c>
      <c r="AF13" s="110">
        <v>55.724050298479895</v>
      </c>
      <c r="AG13" s="110">
        <v>55.783912399996602</v>
      </c>
      <c r="AH13" s="110">
        <v>55.843838808956491</v>
      </c>
      <c r="AI13" s="110">
        <v>55.903829594442449</v>
      </c>
      <c r="AJ13" s="110">
        <v>55.963884825611572</v>
      </c>
      <c r="AK13" s="110">
        <v>56.024004571695272</v>
      </c>
    </row>
    <row r="14" spans="1:37">
      <c r="A14" s="109" t="s">
        <v>309</v>
      </c>
      <c r="B14" s="110">
        <v>0</v>
      </c>
      <c r="C14" s="110">
        <v>0</v>
      </c>
      <c r="D14" s="110">
        <v>0</v>
      </c>
      <c r="E14" s="110">
        <v>0</v>
      </c>
      <c r="F14" s="110">
        <v>0</v>
      </c>
      <c r="G14" s="110">
        <v>0</v>
      </c>
      <c r="H14" s="110">
        <v>0</v>
      </c>
      <c r="I14" s="110">
        <v>0</v>
      </c>
      <c r="J14" s="110">
        <v>0</v>
      </c>
      <c r="K14" s="110">
        <v>0</v>
      </c>
      <c r="L14" s="110">
        <v>0</v>
      </c>
      <c r="M14" s="110">
        <v>0</v>
      </c>
      <c r="N14" s="110">
        <v>0</v>
      </c>
      <c r="O14" s="110">
        <v>0</v>
      </c>
      <c r="P14" s="110">
        <v>0</v>
      </c>
      <c r="Q14" s="110">
        <v>0</v>
      </c>
      <c r="R14" s="110">
        <v>0</v>
      </c>
      <c r="S14" s="110">
        <v>0</v>
      </c>
      <c r="T14" s="110">
        <v>0</v>
      </c>
      <c r="U14" s="110">
        <v>0</v>
      </c>
      <c r="V14" s="110">
        <v>0</v>
      </c>
      <c r="W14" s="110">
        <v>0</v>
      </c>
      <c r="X14" s="110">
        <v>0</v>
      </c>
      <c r="Y14" s="110">
        <v>0</v>
      </c>
      <c r="Z14" s="110">
        <v>0</v>
      </c>
      <c r="AA14" s="110">
        <v>0</v>
      </c>
      <c r="AB14" s="110">
        <v>0</v>
      </c>
      <c r="AC14" s="110">
        <v>0</v>
      </c>
      <c r="AD14" s="110">
        <v>0</v>
      </c>
      <c r="AE14" s="110">
        <v>0</v>
      </c>
      <c r="AF14" s="110">
        <v>0</v>
      </c>
      <c r="AG14" s="110">
        <v>0</v>
      </c>
      <c r="AH14" s="110">
        <v>0</v>
      </c>
      <c r="AI14" s="110">
        <v>0</v>
      </c>
      <c r="AJ14" s="110">
        <v>0</v>
      </c>
      <c r="AK14" s="110">
        <v>0</v>
      </c>
    </row>
    <row r="15" spans="1:37">
      <c r="A15" s="109" t="s">
        <v>310</v>
      </c>
      <c r="B15" s="110">
        <v>0</v>
      </c>
      <c r="C15" s="110">
        <v>0</v>
      </c>
      <c r="D15" s="110">
        <v>0</v>
      </c>
      <c r="E15" s="110">
        <v>0</v>
      </c>
      <c r="F15" s="110">
        <v>0</v>
      </c>
      <c r="G15" s="110">
        <v>0</v>
      </c>
      <c r="H15" s="110">
        <v>0</v>
      </c>
      <c r="I15" s="110">
        <v>0</v>
      </c>
      <c r="J15" s="110">
        <v>0</v>
      </c>
      <c r="K15" s="110">
        <v>0</v>
      </c>
      <c r="L15" s="110">
        <v>0</v>
      </c>
      <c r="M15" s="110">
        <v>0</v>
      </c>
      <c r="N15" s="110">
        <v>0</v>
      </c>
      <c r="O15" s="110">
        <v>0</v>
      </c>
      <c r="P15" s="110">
        <v>0</v>
      </c>
      <c r="Q15" s="110">
        <v>0</v>
      </c>
      <c r="R15" s="110">
        <v>0</v>
      </c>
      <c r="S15" s="110">
        <v>0</v>
      </c>
      <c r="T15" s="110">
        <v>0</v>
      </c>
      <c r="U15" s="110">
        <v>0</v>
      </c>
      <c r="V15" s="110">
        <v>0</v>
      </c>
      <c r="W15" s="110">
        <v>0</v>
      </c>
      <c r="X15" s="110">
        <v>0</v>
      </c>
      <c r="Y15" s="110">
        <v>0</v>
      </c>
      <c r="Z15" s="110">
        <v>0</v>
      </c>
      <c r="AA15" s="110">
        <v>0</v>
      </c>
      <c r="AB15" s="110">
        <v>0</v>
      </c>
      <c r="AC15" s="110">
        <v>0</v>
      </c>
      <c r="AD15" s="110">
        <v>0</v>
      </c>
      <c r="AE15" s="110">
        <v>0</v>
      </c>
      <c r="AF15" s="110">
        <v>0</v>
      </c>
      <c r="AG15" s="110">
        <v>0</v>
      </c>
      <c r="AH15" s="110">
        <v>0</v>
      </c>
      <c r="AI15" s="110">
        <v>0</v>
      </c>
      <c r="AJ15" s="110">
        <v>0</v>
      </c>
      <c r="AK15" s="110">
        <v>0</v>
      </c>
    </row>
    <row r="16" spans="1:37">
      <c r="A16" s="109" t="s">
        <v>311</v>
      </c>
      <c r="B16" s="110">
        <v>5.2543265370475067</v>
      </c>
      <c r="C16" s="110">
        <v>5.2526045329387312</v>
      </c>
      <c r="D16" s="110">
        <v>5.3153346826155472</v>
      </c>
      <c r="E16" s="110">
        <v>5.3693318114550017</v>
      </c>
      <c r="F16" s="110">
        <v>5.4605980292200957</v>
      </c>
      <c r="G16" s="110">
        <v>5.5976203561612188</v>
      </c>
      <c r="H16" s="110">
        <v>5.7645317544189441</v>
      </c>
      <c r="I16" s="110">
        <v>5.9216031291979512</v>
      </c>
      <c r="J16" s="110">
        <v>6.0478014303124867</v>
      </c>
      <c r="K16" s="110">
        <v>6.1303346272402193</v>
      </c>
      <c r="L16" s="110">
        <v>6.1679727170463092</v>
      </c>
      <c r="M16" s="110">
        <v>6.1892517678190346</v>
      </c>
      <c r="N16" s="110">
        <v>6.1888827669385815</v>
      </c>
      <c r="O16" s="110">
        <v>6.1658817120570824</v>
      </c>
      <c r="P16" s="110">
        <v>6.1516136780129447</v>
      </c>
      <c r="Q16" s="110">
        <v>6.1512446771324925</v>
      </c>
      <c r="R16" s="110">
        <v>6.1599776979698531</v>
      </c>
      <c r="S16" s="110">
        <v>6.1759677361227663</v>
      </c>
      <c r="T16" s="110">
        <v>6.1896207686994851</v>
      </c>
      <c r="U16" s="110">
        <v>6.1976157877759412</v>
      </c>
      <c r="V16" s="110">
        <v>6.2048728050914939</v>
      </c>
      <c r="W16" s="110">
        <v>6.2104078182982736</v>
      </c>
      <c r="X16" s="110">
        <v>6.2143438276897607</v>
      </c>
      <c r="Y16" s="110">
        <v>6.2177878359073109</v>
      </c>
      <c r="Z16" s="110">
        <v>6.220862843244408</v>
      </c>
      <c r="AA16" s="110">
        <v>6.2261518558642193</v>
      </c>
      <c r="AB16" s="110">
        <v>6.2328403598846167</v>
      </c>
      <c r="AC16" s="110">
        <v>6.2395360490953315</v>
      </c>
      <c r="AD16" s="110">
        <v>6.2462389312151245</v>
      </c>
      <c r="AE16" s="110">
        <v>6.2529490139710475</v>
      </c>
      <c r="AF16" s="110">
        <v>6.2596663050984542</v>
      </c>
      <c r="AG16" s="110">
        <v>6.2663908123410073</v>
      </c>
      <c r="AH16" s="110">
        <v>6.2731225434506888</v>
      </c>
      <c r="AI16" s="110">
        <v>6.2798615061878076</v>
      </c>
      <c r="AJ16" s="110">
        <v>6.2866077083210099</v>
      </c>
      <c r="AK16" s="110">
        <v>6.2933611576272872</v>
      </c>
    </row>
    <row r="17" spans="1:37">
      <c r="A17" s="113"/>
      <c r="B17" s="107"/>
      <c r="C17" s="107"/>
      <c r="D17" s="107"/>
      <c r="E17" s="107"/>
      <c r="F17" s="107"/>
      <c r="G17" s="107"/>
      <c r="H17" s="107"/>
      <c r="I17" s="107"/>
      <c r="J17" s="107"/>
    </row>
    <row r="18" spans="1:37">
      <c r="A18" s="101" t="s">
        <v>312</v>
      </c>
      <c r="B18" s="107"/>
      <c r="C18" s="33"/>
      <c r="D18" s="114"/>
      <c r="E18" s="114"/>
      <c r="F18" s="114"/>
      <c r="G18" s="114"/>
      <c r="H18" s="114"/>
      <c r="I18" s="114"/>
      <c r="J18" s="114"/>
    </row>
    <row r="19" spans="1:37">
      <c r="A19" s="103" t="s">
        <v>313</v>
      </c>
      <c r="B19" s="104">
        <v>18.790297602805012</v>
      </c>
      <c r="C19" s="104">
        <v>19.0596627314386</v>
      </c>
      <c r="D19" s="104">
        <v>19.210470573229173</v>
      </c>
      <c r="E19" s="104">
        <v>19.3196231520749</v>
      </c>
      <c r="F19" s="104">
        <v>19.409662261694187</v>
      </c>
      <c r="G19" s="104">
        <v>19.570844706359132</v>
      </c>
      <c r="H19" s="104">
        <v>19.674171374303484</v>
      </c>
      <c r="I19" s="104">
        <v>19.786662648242697</v>
      </c>
      <c r="J19" s="104">
        <v>19.908901119266901</v>
      </c>
      <c r="K19" s="104">
        <v>20.087180371692426</v>
      </c>
      <c r="L19" s="104">
        <v>20.254076690510644</v>
      </c>
      <c r="M19" s="104">
        <v>20.436030748273964</v>
      </c>
      <c r="N19" s="104">
        <v>20.608394460399623</v>
      </c>
      <c r="O19" s="104">
        <v>20.778203734668537</v>
      </c>
      <c r="P19" s="104">
        <v>20.951038001136233</v>
      </c>
      <c r="Q19" s="104">
        <v>21.133686686737793</v>
      </c>
      <c r="R19" s="104">
        <v>21.313601675685629</v>
      </c>
      <c r="S19" s="104">
        <v>21.48186484283071</v>
      </c>
      <c r="T19" s="104">
        <v>21.647797645615242</v>
      </c>
      <c r="U19" s="104">
        <v>21.803154179378808</v>
      </c>
      <c r="V19" s="104">
        <v>21.952774431639487</v>
      </c>
      <c r="W19" s="104">
        <v>22.101655241362678</v>
      </c>
      <c r="X19" s="104">
        <v>22.250558458435492</v>
      </c>
      <c r="Y19" s="104">
        <v>22.405175549661582</v>
      </c>
      <c r="Z19" s="104">
        <v>22.565528922390563</v>
      </c>
      <c r="AA19" s="104">
        <v>22.73242524120878</v>
      </c>
      <c r="AB19" s="104">
        <v>22.88732656121152</v>
      </c>
      <c r="AC19" s="104">
        <v>23.042551855649037</v>
      </c>
      <c r="AD19" s="104">
        <v>23.198103021949656</v>
      </c>
      <c r="AE19" s="104">
        <v>23.353981968654416</v>
      </c>
      <c r="AF19" s="104">
        <v>23.510190615482149</v>
      </c>
      <c r="AG19" s="104">
        <v>23.666730893394941</v>
      </c>
      <c r="AH19" s="104">
        <v>23.823604744663989</v>
      </c>
      <c r="AI19" s="104">
        <v>23.980814122935843</v>
      </c>
      <c r="AJ19" s="104">
        <v>24.138360993299006</v>
      </c>
      <c r="AK19" s="104">
        <v>24.296247332350966</v>
      </c>
    </row>
    <row r="20" spans="1:37">
      <c r="A20" s="103" t="s">
        <v>314</v>
      </c>
      <c r="B20" s="115">
        <v>1.9643400000000002E-3</v>
      </c>
      <c r="C20" s="115">
        <v>2.0060675622529363E-3</v>
      </c>
      <c r="D20" s="115">
        <v>2.0186568729709271E-3</v>
      </c>
      <c r="E20" s="115">
        <v>2.0210084196360984E-3</v>
      </c>
      <c r="F20" s="115">
        <v>2.0186623801059741E-3</v>
      </c>
      <c r="G20" s="115">
        <v>2.0338014943508368E-3</v>
      </c>
      <c r="H20" s="115">
        <v>2.0347211859037253E-3</v>
      </c>
      <c r="I20" s="115">
        <v>2.0378932956909355E-3</v>
      </c>
      <c r="J20" s="115">
        <v>2.0434610092236955E-3</v>
      </c>
      <c r="K20" s="115">
        <v>2.0628020675096019E-3</v>
      </c>
      <c r="L20" s="115">
        <v>2.0793455011915104E-3</v>
      </c>
      <c r="M20" s="115">
        <v>2.0995897296251643E-3</v>
      </c>
      <c r="N20" s="115">
        <v>2.1174769042585995E-3</v>
      </c>
      <c r="O20" s="115">
        <v>2.1347362654966493E-3</v>
      </c>
      <c r="P20" s="115">
        <v>2.1527390899660766E-3</v>
      </c>
      <c r="Q20" s="115">
        <v>2.1731540395861955E-3</v>
      </c>
      <c r="R20" s="115">
        <v>2.1928971187305502E-3</v>
      </c>
      <c r="S20" s="115">
        <v>2.2097764876503403E-3</v>
      </c>
      <c r="T20" s="115">
        <v>2.2260831145252177E-3</v>
      </c>
      <c r="U20" s="115">
        <v>2.239790373657798E-3</v>
      </c>
      <c r="V20" s="115">
        <v>2.2520878062182842E-3</v>
      </c>
      <c r="W20" s="115">
        <v>2.2642035033222123E-3</v>
      </c>
      <c r="X20" s="115">
        <v>2.2763247075611873E-3</v>
      </c>
      <c r="Y20" s="115">
        <v>2.2898502312372086E-3</v>
      </c>
      <c r="Z20" s="115">
        <v>2.3047855814853236E-3</v>
      </c>
      <c r="AA20" s="115">
        <v>2.3213290151672321E-3</v>
      </c>
      <c r="AB20" s="115">
        <v>2.3349243947737319E-3</v>
      </c>
      <c r="AC20" s="115">
        <v>2.3485993987443087E-3</v>
      </c>
      <c r="AD20" s="115">
        <v>2.3623544934167576E-3</v>
      </c>
      <c r="AE20" s="115">
        <v>2.3761901478600842E-3</v>
      </c>
      <c r="AF20" s="115">
        <v>2.3901068338905034E-3</v>
      </c>
      <c r="AG20" s="115">
        <v>2.4041050260875246E-3</v>
      </c>
      <c r="AH20" s="115">
        <v>2.4181852018101378E-3</v>
      </c>
      <c r="AI20" s="115">
        <v>2.4323478412130932E-3</v>
      </c>
      <c r="AJ20" s="115">
        <v>2.4465934272632725E-3</v>
      </c>
      <c r="AK20" s="115">
        <v>2.460922445756162E-3</v>
      </c>
    </row>
    <row r="21" spans="1:37">
      <c r="A21" s="105" t="s">
        <v>315</v>
      </c>
      <c r="B21" s="116">
        <v>10.7978200666047</v>
      </c>
      <c r="C21" s="116">
        <v>10.897404707162398</v>
      </c>
      <c r="D21" s="116">
        <v>10.996989347720096</v>
      </c>
      <c r="E21" s="116">
        <v>11.096573988277793</v>
      </c>
      <c r="F21" s="116">
        <v>11.196158628835491</v>
      </c>
      <c r="G21" s="116">
        <v>11.295743269393189</v>
      </c>
      <c r="H21" s="116">
        <v>11.395327909950886</v>
      </c>
      <c r="I21" s="116">
        <v>11.494912550508584</v>
      </c>
      <c r="J21" s="116">
        <v>11.594497191066282</v>
      </c>
      <c r="K21" s="116">
        <v>11.694081831623979</v>
      </c>
      <c r="L21" s="116">
        <v>11.793666472181677</v>
      </c>
      <c r="M21" s="116">
        <v>11.893251112739375</v>
      </c>
      <c r="N21" s="116">
        <v>11.99283575329707</v>
      </c>
      <c r="O21" s="116">
        <v>12.092420393854768</v>
      </c>
      <c r="P21" s="116">
        <v>12.192005034412466</v>
      </c>
      <c r="Q21" s="116">
        <v>12.291589674970163</v>
      </c>
      <c r="R21" s="116">
        <v>12.391174315527861</v>
      </c>
      <c r="S21" s="116">
        <v>12.490758956085559</v>
      </c>
      <c r="T21" s="116">
        <v>12.590343596643256</v>
      </c>
      <c r="U21" s="116">
        <v>12.689928237200954</v>
      </c>
      <c r="V21" s="116">
        <v>12.789512877758652</v>
      </c>
      <c r="W21" s="116">
        <v>12.889097518316349</v>
      </c>
      <c r="X21" s="116">
        <v>12.988682158874047</v>
      </c>
      <c r="Y21" s="116">
        <v>13.088266799431745</v>
      </c>
      <c r="Z21" s="116">
        <v>13.187851439989442</v>
      </c>
      <c r="AA21" s="116">
        <v>13.28743608054714</v>
      </c>
      <c r="AB21" s="116">
        <v>13.387020721104838</v>
      </c>
      <c r="AC21" s="116">
        <v>13.486605361662535</v>
      </c>
      <c r="AD21" s="116">
        <v>13.586190002220233</v>
      </c>
      <c r="AE21" s="116">
        <v>13.685774642777931</v>
      </c>
      <c r="AF21" s="116">
        <v>13.785359283335628</v>
      </c>
      <c r="AG21" s="116">
        <v>13.884943923893326</v>
      </c>
      <c r="AH21" s="116">
        <v>13.984528564451024</v>
      </c>
      <c r="AI21" s="116">
        <v>14.084113205008721</v>
      </c>
      <c r="AJ21" s="116">
        <v>14.183697845566419</v>
      </c>
      <c r="AK21" s="116">
        <v>14.283282486124117</v>
      </c>
    </row>
    <row r="22" spans="1:37">
      <c r="A22" s="111" t="s">
        <v>316</v>
      </c>
      <c r="B22" s="116">
        <v>7.99247753620031</v>
      </c>
      <c r="C22" s="116">
        <v>8.162258024276202</v>
      </c>
      <c r="D22" s="116">
        <v>8.2134812255090761</v>
      </c>
      <c r="E22" s="116">
        <v>8.223049163797107</v>
      </c>
      <c r="F22" s="116">
        <v>8.2135036328586963</v>
      </c>
      <c r="G22" s="116">
        <v>8.2751014369659455</v>
      </c>
      <c r="H22" s="116">
        <v>8.2788434643525974</v>
      </c>
      <c r="I22" s="116">
        <v>8.291750097734111</v>
      </c>
      <c r="J22" s="116">
        <v>8.3144039282006172</v>
      </c>
      <c r="K22" s="116">
        <v>8.3930985400684452</v>
      </c>
      <c r="L22" s="116">
        <v>8.4604102183289669</v>
      </c>
      <c r="M22" s="116">
        <v>8.542779635534588</v>
      </c>
      <c r="N22" s="116">
        <v>8.6155587071025543</v>
      </c>
      <c r="O22" s="116">
        <v>8.6857833408137672</v>
      </c>
      <c r="P22" s="116">
        <v>8.759032966723769</v>
      </c>
      <c r="Q22" s="116">
        <v>8.8420970117676294</v>
      </c>
      <c r="R22" s="116">
        <v>8.9224273601577675</v>
      </c>
      <c r="S22" s="116">
        <v>8.9911058867451494</v>
      </c>
      <c r="T22" s="116">
        <v>9.0574540489719837</v>
      </c>
      <c r="U22" s="116">
        <v>9.1132259421778556</v>
      </c>
      <c r="V22" s="116">
        <v>9.1632615538808349</v>
      </c>
      <c r="W22" s="116">
        <v>9.2125577230463289</v>
      </c>
      <c r="X22" s="116">
        <v>9.2618762995614468</v>
      </c>
      <c r="Y22" s="116">
        <v>9.3169087502298371</v>
      </c>
      <c r="Z22" s="116">
        <v>9.3776774824011202</v>
      </c>
      <c r="AA22" s="116">
        <v>9.4449891606616418</v>
      </c>
      <c r="AB22" s="116">
        <v>9.500305840106682</v>
      </c>
      <c r="AC22" s="116">
        <v>9.555946493986502</v>
      </c>
      <c r="AD22" s="116">
        <v>9.6119130197294247</v>
      </c>
      <c r="AE22" s="116">
        <v>9.6682073258764873</v>
      </c>
      <c r="AF22" s="116">
        <v>9.7248313321465201</v>
      </c>
      <c r="AG22" s="116">
        <v>9.7817869695016135</v>
      </c>
      <c r="AH22" s="116">
        <v>9.8390761802129667</v>
      </c>
      <c r="AI22" s="116">
        <v>9.8967009179271219</v>
      </c>
      <c r="AJ22" s="116">
        <v>9.9546631477325871</v>
      </c>
      <c r="AK22" s="116">
        <v>10.012964846226851</v>
      </c>
    </row>
    <row r="23" spans="1:37">
      <c r="A23" s="111" t="s">
        <v>317</v>
      </c>
      <c r="B23" s="116">
        <v>1.9643400000000002E-3</v>
      </c>
      <c r="C23" s="116">
        <v>2.0060675622529363E-3</v>
      </c>
      <c r="D23" s="116">
        <v>2.0186568729709271E-3</v>
      </c>
      <c r="E23" s="116">
        <v>2.0210084196360984E-3</v>
      </c>
      <c r="F23" s="116">
        <v>2.0186623801059741E-3</v>
      </c>
      <c r="G23" s="116">
        <v>2.0338014943508368E-3</v>
      </c>
      <c r="H23" s="116">
        <v>2.0347211859037253E-3</v>
      </c>
      <c r="I23" s="116">
        <v>2.0378932956909355E-3</v>
      </c>
      <c r="J23" s="116">
        <v>2.0434610092236955E-3</v>
      </c>
      <c r="K23" s="116">
        <v>2.0628020675096019E-3</v>
      </c>
      <c r="L23" s="116">
        <v>2.0793455011915104E-3</v>
      </c>
      <c r="M23" s="116">
        <v>2.0995897296251643E-3</v>
      </c>
      <c r="N23" s="116">
        <v>2.1174769042585995E-3</v>
      </c>
      <c r="O23" s="116">
        <v>2.1347362654966493E-3</v>
      </c>
      <c r="P23" s="116">
        <v>2.1527390899660766E-3</v>
      </c>
      <c r="Q23" s="116">
        <v>2.1731540395861955E-3</v>
      </c>
      <c r="R23" s="116">
        <v>2.1928971187305502E-3</v>
      </c>
      <c r="S23" s="116">
        <v>2.2097764876503403E-3</v>
      </c>
      <c r="T23" s="116">
        <v>2.2260831145252177E-3</v>
      </c>
      <c r="U23" s="116">
        <v>2.239790373657798E-3</v>
      </c>
      <c r="V23" s="116">
        <v>2.2520878062182842E-3</v>
      </c>
      <c r="W23" s="116">
        <v>2.2642035033222123E-3</v>
      </c>
      <c r="X23" s="116">
        <v>2.2763247075611873E-3</v>
      </c>
      <c r="Y23" s="116">
        <v>2.2898502312372086E-3</v>
      </c>
      <c r="Z23" s="116">
        <v>2.3047855814853236E-3</v>
      </c>
      <c r="AA23" s="116">
        <v>2.3213290151672321E-3</v>
      </c>
      <c r="AB23" s="116">
        <v>2.3349243947737319E-3</v>
      </c>
      <c r="AC23" s="116">
        <v>2.3485993987443087E-3</v>
      </c>
      <c r="AD23" s="116">
        <v>2.3623544934167576E-3</v>
      </c>
      <c r="AE23" s="116">
        <v>2.3761901478600842E-3</v>
      </c>
      <c r="AF23" s="116">
        <v>2.3901068338905034E-3</v>
      </c>
      <c r="AG23" s="116">
        <v>2.4041050260875246E-3</v>
      </c>
      <c r="AH23" s="116">
        <v>2.4181852018101378E-3</v>
      </c>
      <c r="AI23" s="116">
        <v>2.4323478412130932E-3</v>
      </c>
      <c r="AJ23" s="116">
        <v>2.4465934272632725E-3</v>
      </c>
      <c r="AK23" s="116">
        <v>2.460922445756162E-3</v>
      </c>
    </row>
    <row r="24" spans="1:37">
      <c r="B24" s="115"/>
      <c r="C24" s="98"/>
      <c r="D24" s="98"/>
      <c r="E24" s="98"/>
      <c r="F24" s="98"/>
      <c r="G24" s="98"/>
      <c r="H24" s="98"/>
      <c r="I24" s="98"/>
      <c r="J24" s="98"/>
    </row>
    <row r="25" spans="1:37">
      <c r="A25" s="101" t="s">
        <v>290</v>
      </c>
      <c r="B25" s="107"/>
      <c r="C25" s="108"/>
      <c r="D25" s="108"/>
      <c r="E25" s="108"/>
      <c r="F25" s="108"/>
      <c r="G25" s="108"/>
      <c r="H25" s="108"/>
      <c r="I25" s="108"/>
      <c r="J25" s="108"/>
    </row>
    <row r="26" spans="1:37">
      <c r="A26" s="103" t="s">
        <v>318</v>
      </c>
      <c r="B26" s="107">
        <v>0.99846751694236158</v>
      </c>
      <c r="C26" s="107">
        <v>0</v>
      </c>
      <c r="D26" s="107">
        <v>0</v>
      </c>
      <c r="E26" s="107">
        <v>0</v>
      </c>
      <c r="F26" s="107">
        <v>0</v>
      </c>
      <c r="G26" s="107">
        <v>0</v>
      </c>
      <c r="H26" s="107">
        <v>0</v>
      </c>
      <c r="I26" s="107">
        <v>0</v>
      </c>
      <c r="J26" s="107">
        <v>0</v>
      </c>
      <c r="K26" s="107">
        <v>0</v>
      </c>
      <c r="L26" s="107">
        <v>0</v>
      </c>
      <c r="M26" s="107">
        <v>0</v>
      </c>
      <c r="N26" s="107">
        <v>0</v>
      </c>
      <c r="O26" s="107">
        <v>0</v>
      </c>
      <c r="P26" s="107">
        <v>0</v>
      </c>
      <c r="Q26" s="107">
        <v>0</v>
      </c>
      <c r="R26" s="107">
        <v>0</v>
      </c>
      <c r="S26" s="107">
        <v>0</v>
      </c>
      <c r="T26" s="107">
        <v>0</v>
      </c>
      <c r="U26" s="107">
        <v>0</v>
      </c>
      <c r="V26" s="107">
        <v>0</v>
      </c>
      <c r="W26" s="107">
        <v>0</v>
      </c>
      <c r="X26" s="107">
        <v>0</v>
      </c>
      <c r="Y26" s="107">
        <v>0</v>
      </c>
      <c r="Z26" s="107">
        <v>0</v>
      </c>
      <c r="AA26" s="107">
        <v>0</v>
      </c>
      <c r="AB26" s="107">
        <v>0</v>
      </c>
      <c r="AC26" s="107">
        <v>0</v>
      </c>
      <c r="AD26" s="107">
        <v>0</v>
      </c>
      <c r="AE26" s="107">
        <v>0</v>
      </c>
      <c r="AF26" s="107">
        <v>0</v>
      </c>
      <c r="AG26" s="107">
        <v>0</v>
      </c>
      <c r="AH26" s="107">
        <v>7.3727576407153106E-2</v>
      </c>
      <c r="AI26" s="107">
        <v>7.1417417187118928E-2</v>
      </c>
      <c r="AJ26" s="107">
        <v>6.9179643848758604E-2</v>
      </c>
      <c r="AK26" s="107">
        <v>6.7011988273138937E-2</v>
      </c>
    </row>
    <row r="27" spans="1:37">
      <c r="A27" s="103" t="s">
        <v>319</v>
      </c>
      <c r="B27" s="107">
        <v>11.0109823328047</v>
      </c>
      <c r="C27" s="107">
        <v>12.340654888536466</v>
      </c>
      <c r="D27" s="107">
        <v>13.670327444268231</v>
      </c>
      <c r="E27" s="107">
        <v>15</v>
      </c>
      <c r="F27" s="107">
        <v>14.8</v>
      </c>
      <c r="G27" s="107">
        <v>15.1</v>
      </c>
      <c r="H27" s="107">
        <v>15.1</v>
      </c>
      <c r="I27" s="107">
        <v>15.7</v>
      </c>
      <c r="J27" s="107">
        <v>16</v>
      </c>
      <c r="K27" s="107">
        <v>16.2</v>
      </c>
      <c r="L27" s="107">
        <v>16.5</v>
      </c>
      <c r="M27" s="107">
        <v>16.399999999999999</v>
      </c>
      <c r="N27" s="107">
        <v>17.3</v>
      </c>
      <c r="O27" s="107">
        <v>16.7</v>
      </c>
      <c r="P27" s="107">
        <v>15.9</v>
      </c>
      <c r="Q27" s="107">
        <v>14.8</v>
      </c>
      <c r="R27" s="107">
        <v>15.3</v>
      </c>
      <c r="S27" s="107">
        <v>15.8</v>
      </c>
      <c r="T27" s="107">
        <v>15.2</v>
      </c>
      <c r="U27" s="107">
        <v>14.3</v>
      </c>
      <c r="V27" s="107">
        <v>13.4</v>
      </c>
      <c r="W27" s="107">
        <v>12.9</v>
      </c>
      <c r="X27" s="107">
        <v>12.7</v>
      </c>
      <c r="Y27" s="107">
        <v>9.8000000000000007</v>
      </c>
      <c r="Z27" s="107">
        <v>9.5</v>
      </c>
      <c r="AA27" s="107">
        <v>9.1</v>
      </c>
      <c r="AB27" s="107">
        <v>9.1</v>
      </c>
      <c r="AC27" s="107">
        <v>9.1</v>
      </c>
      <c r="AD27" s="107">
        <v>9.1</v>
      </c>
      <c r="AE27" s="107">
        <v>9.1</v>
      </c>
      <c r="AF27" s="107">
        <v>9.1</v>
      </c>
      <c r="AG27" s="107">
        <v>9.1</v>
      </c>
      <c r="AH27" s="107">
        <v>9.1</v>
      </c>
      <c r="AI27" s="107">
        <v>9.1</v>
      </c>
      <c r="AJ27" s="107">
        <v>9.1</v>
      </c>
      <c r="AK27" s="107">
        <v>9.1</v>
      </c>
    </row>
    <row r="28" spans="1:37">
      <c r="A28" s="103" t="s">
        <v>320</v>
      </c>
      <c r="B28" s="107">
        <v>5.3099920644217402</v>
      </c>
      <c r="C28" s="107">
        <v>5.0914782086739976</v>
      </c>
      <c r="D28" s="107">
        <v>5.1082247257697508</v>
      </c>
      <c r="E28" s="107">
        <v>5.1250092127269662</v>
      </c>
      <c r="F28" s="107">
        <v>5.1418318261137648</v>
      </c>
      <c r="G28" s="107">
        <v>5.1586927231438731</v>
      </c>
      <c r="H28" s="107">
        <v>5.175592061679283</v>
      </c>
      <c r="I28" s="107">
        <v>5.1925300002329315</v>
      </c>
      <c r="J28" s="107">
        <v>5.2095066979713787</v>
      </c>
      <c r="K28" s="107">
        <v>5.2265223147175055</v>
      </c>
      <c r="L28" s="107">
        <v>5.2435770109532234</v>
      </c>
      <c r="M28" s="107">
        <v>5.2606709478221836</v>
      </c>
      <c r="N28" s="107">
        <v>5.2778042871325122</v>
      </c>
      <c r="O28" s="107">
        <v>5.2949771913595525</v>
      </c>
      <c r="P28" s="107">
        <v>5.3121898236486054</v>
      </c>
      <c r="Q28" s="107">
        <v>5.3294423478177038</v>
      </c>
      <c r="R28" s="107">
        <v>5.3467349283603802</v>
      </c>
      <c r="S28" s="107">
        <v>5.3640677304484541</v>
      </c>
      <c r="T28" s="107">
        <v>5.3814409199348283</v>
      </c>
      <c r="U28" s="107">
        <v>5.3988546633562944</v>
      </c>
      <c r="V28" s="107">
        <v>5.4163091279363629</v>
      </c>
      <c r="W28" s="107">
        <v>5.4338044815880782</v>
      </c>
      <c r="X28" s="107">
        <v>5.451340892916881</v>
      </c>
      <c r="Y28" s="107">
        <v>5.4689185312234443</v>
      </c>
      <c r="Z28" s="107">
        <v>5.4865375665065601</v>
      </c>
      <c r="AA28" s="107">
        <v>5.5041981694660009</v>
      </c>
      <c r="AB28" s="107">
        <v>5.5219005115054172</v>
      </c>
      <c r="AC28" s="107">
        <v>5.5396447647352396</v>
      </c>
      <c r="AD28" s="107">
        <v>5.5574311019755989</v>
      </c>
      <c r="AE28" s="107">
        <v>5.5752596967592414</v>
      </c>
      <c r="AF28" s="107">
        <v>5.5931307233344745</v>
      </c>
      <c r="AG28" s="107">
        <v>5.6110443566681134</v>
      </c>
      <c r="AH28" s="107">
        <v>5.6290007724484497</v>
      </c>
      <c r="AI28" s="107">
        <v>5.6470001470882227</v>
      </c>
      <c r="AJ28" s="107">
        <v>5.6650426577276045</v>
      </c>
      <c r="AK28" s="107">
        <v>5.6831284822372039</v>
      </c>
    </row>
    <row r="29" spans="1:37">
      <c r="A29" s="117" t="s">
        <v>321</v>
      </c>
      <c r="B29" s="110">
        <v>0</v>
      </c>
      <c r="C29" s="110">
        <v>0</v>
      </c>
      <c r="D29" s="110">
        <v>0</v>
      </c>
      <c r="E29" s="110">
        <v>0</v>
      </c>
      <c r="F29" s="110">
        <v>0</v>
      </c>
      <c r="G29" s="110">
        <v>0</v>
      </c>
      <c r="H29" s="110">
        <v>0</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0</v>
      </c>
      <c r="Y29" s="110">
        <v>0</v>
      </c>
      <c r="Z29" s="110">
        <v>0</v>
      </c>
      <c r="AA29" s="110">
        <v>0</v>
      </c>
      <c r="AB29" s="110">
        <v>0</v>
      </c>
      <c r="AC29" s="110">
        <v>0</v>
      </c>
      <c r="AD29" s="110">
        <v>0</v>
      </c>
      <c r="AE29" s="110">
        <v>0</v>
      </c>
      <c r="AF29" s="110">
        <v>0</v>
      </c>
      <c r="AG29" s="110">
        <v>0</v>
      </c>
      <c r="AH29" s="110">
        <v>0</v>
      </c>
      <c r="AI29" s="110">
        <v>0</v>
      </c>
      <c r="AJ29" s="110">
        <v>0</v>
      </c>
      <c r="AK29" s="110">
        <v>0</v>
      </c>
    </row>
    <row r="30" spans="1:37">
      <c r="A30" s="117" t="s">
        <v>322</v>
      </c>
      <c r="B30" s="110">
        <v>11.0109823328047</v>
      </c>
      <c r="C30" s="110">
        <v>12.340654888536466</v>
      </c>
      <c r="D30" s="110">
        <v>13.670327444268231</v>
      </c>
      <c r="E30" s="110">
        <v>15</v>
      </c>
      <c r="F30" s="110">
        <v>14.8</v>
      </c>
      <c r="G30" s="110">
        <v>15.1</v>
      </c>
      <c r="H30" s="110">
        <v>15.1</v>
      </c>
      <c r="I30" s="110">
        <v>15.7</v>
      </c>
      <c r="J30" s="110">
        <v>16</v>
      </c>
      <c r="K30" s="110">
        <v>16.2</v>
      </c>
      <c r="L30" s="110">
        <v>16.5</v>
      </c>
      <c r="M30" s="110">
        <v>16.399999999999999</v>
      </c>
      <c r="N30" s="110">
        <v>17.3</v>
      </c>
      <c r="O30" s="110">
        <v>16.7</v>
      </c>
      <c r="P30" s="110">
        <v>15.9</v>
      </c>
      <c r="Q30" s="110">
        <v>14.8</v>
      </c>
      <c r="R30" s="110">
        <v>15.3</v>
      </c>
      <c r="S30" s="110">
        <v>15.8</v>
      </c>
      <c r="T30" s="110">
        <v>15.2</v>
      </c>
      <c r="U30" s="110">
        <v>14.3</v>
      </c>
      <c r="V30" s="110">
        <v>13.4</v>
      </c>
      <c r="W30" s="110">
        <v>12.9</v>
      </c>
      <c r="X30" s="110">
        <v>12.7</v>
      </c>
      <c r="Y30" s="110">
        <v>9.8000000000000007</v>
      </c>
      <c r="Z30" s="110">
        <v>9.5</v>
      </c>
      <c r="AA30" s="110">
        <v>9.1</v>
      </c>
      <c r="AB30" s="110">
        <v>9.1</v>
      </c>
      <c r="AC30" s="110">
        <v>9.1</v>
      </c>
      <c r="AD30" s="110">
        <v>9.1</v>
      </c>
      <c r="AE30" s="110">
        <v>9.1</v>
      </c>
      <c r="AF30" s="110">
        <v>9.1</v>
      </c>
      <c r="AG30" s="110">
        <v>9.1</v>
      </c>
      <c r="AH30" s="110">
        <v>9.1</v>
      </c>
      <c r="AI30" s="110">
        <v>9.1</v>
      </c>
      <c r="AJ30" s="110">
        <v>9.1</v>
      </c>
      <c r="AK30" s="110">
        <v>9.1</v>
      </c>
    </row>
    <row r="31" spans="1:37">
      <c r="A31" s="117" t="s">
        <v>323</v>
      </c>
      <c r="B31" s="110">
        <v>5.3099920644217402</v>
      </c>
      <c r="C31" s="110">
        <v>5.0914782086739976</v>
      </c>
      <c r="D31" s="110">
        <v>5.1082247257697508</v>
      </c>
      <c r="E31" s="110">
        <v>5.1250092127269662</v>
      </c>
      <c r="F31" s="110">
        <v>5.1418318261137648</v>
      </c>
      <c r="G31" s="110">
        <v>5.1586927231438731</v>
      </c>
      <c r="H31" s="110">
        <v>5.175592061679283</v>
      </c>
      <c r="I31" s="110">
        <v>5.1925300002329315</v>
      </c>
      <c r="J31" s="110">
        <v>5.2095066979713787</v>
      </c>
      <c r="K31" s="110">
        <v>5.2265223147175055</v>
      </c>
      <c r="L31" s="110">
        <v>5.2435770109532234</v>
      </c>
      <c r="M31" s="110">
        <v>5.2606709478221836</v>
      </c>
      <c r="N31" s="110">
        <v>5.2778042871325122</v>
      </c>
      <c r="O31" s="110">
        <v>5.2949771913595525</v>
      </c>
      <c r="P31" s="110">
        <v>5.3121898236486054</v>
      </c>
      <c r="Q31" s="110">
        <v>5.3294423478177038</v>
      </c>
      <c r="R31" s="110">
        <v>5.3467349283603802</v>
      </c>
      <c r="S31" s="110">
        <v>5.3640677304484541</v>
      </c>
      <c r="T31" s="110">
        <v>5.3814409199348283</v>
      </c>
      <c r="U31" s="110">
        <v>5.3988546633562944</v>
      </c>
      <c r="V31" s="110">
        <v>5.4163091279363629</v>
      </c>
      <c r="W31" s="110">
        <v>5.4338044815880782</v>
      </c>
      <c r="X31" s="110">
        <v>5.451340892916881</v>
      </c>
      <c r="Y31" s="110">
        <v>5.4689185312234443</v>
      </c>
      <c r="Z31" s="110">
        <v>5.4865375665065601</v>
      </c>
      <c r="AA31" s="110">
        <v>5.5041981694660009</v>
      </c>
      <c r="AB31" s="110">
        <v>5.5219005115054172</v>
      </c>
      <c r="AC31" s="110">
        <v>5.5396447647352396</v>
      </c>
      <c r="AD31" s="110">
        <v>5.5574311019755989</v>
      </c>
      <c r="AE31" s="110">
        <v>5.5752596967592414</v>
      </c>
      <c r="AF31" s="110">
        <v>5.5931307233344745</v>
      </c>
      <c r="AG31" s="110">
        <v>5.6110443566681134</v>
      </c>
      <c r="AH31" s="110">
        <v>5.6290007724484497</v>
      </c>
      <c r="AI31" s="110">
        <v>5.6470001470882227</v>
      </c>
      <c r="AJ31" s="110">
        <v>5.6650426577276045</v>
      </c>
      <c r="AK31" s="110">
        <v>5.6831284822372039</v>
      </c>
    </row>
    <row r="32" spans="1:37">
      <c r="A32" s="117" t="s">
        <v>324</v>
      </c>
      <c r="B32" s="110">
        <v>0.99846751694236158</v>
      </c>
      <c r="C32" s="110">
        <v>0</v>
      </c>
      <c r="D32" s="110">
        <v>0</v>
      </c>
      <c r="E32" s="110">
        <v>0</v>
      </c>
      <c r="F32" s="110">
        <v>0</v>
      </c>
      <c r="G32" s="110">
        <v>0</v>
      </c>
      <c r="H32" s="110">
        <v>0</v>
      </c>
      <c r="I32" s="110">
        <v>0</v>
      </c>
      <c r="J32" s="110">
        <v>0</v>
      </c>
      <c r="K32" s="110">
        <v>0</v>
      </c>
      <c r="L32" s="110">
        <v>0</v>
      </c>
      <c r="M32" s="110">
        <v>0</v>
      </c>
      <c r="N32" s="110">
        <v>0</v>
      </c>
      <c r="O32" s="110">
        <v>0</v>
      </c>
      <c r="P32" s="110">
        <v>0</v>
      </c>
      <c r="Q32" s="110">
        <v>0</v>
      </c>
      <c r="R32" s="110">
        <v>0</v>
      </c>
      <c r="S32" s="110">
        <v>0</v>
      </c>
      <c r="T32" s="110">
        <v>0</v>
      </c>
      <c r="U32" s="110">
        <v>0</v>
      </c>
      <c r="V32" s="110">
        <v>0</v>
      </c>
      <c r="W32" s="110">
        <v>0</v>
      </c>
      <c r="X32" s="110">
        <v>0</v>
      </c>
      <c r="Y32" s="110">
        <v>0</v>
      </c>
      <c r="Z32" s="110">
        <v>0</v>
      </c>
      <c r="AA32" s="110">
        <v>0</v>
      </c>
      <c r="AB32" s="110">
        <v>0</v>
      </c>
      <c r="AC32" s="110">
        <v>0</v>
      </c>
      <c r="AD32" s="110">
        <v>0</v>
      </c>
      <c r="AE32" s="110">
        <v>0</v>
      </c>
      <c r="AF32" s="110">
        <v>0</v>
      </c>
      <c r="AG32" s="110">
        <v>0</v>
      </c>
      <c r="AH32" s="110">
        <v>7.3727576407153106E-2</v>
      </c>
      <c r="AI32" s="110">
        <v>7.1417417187118928E-2</v>
      </c>
      <c r="AJ32" s="110">
        <v>6.9179643848758604E-2</v>
      </c>
      <c r="AK32" s="110">
        <v>6.7011988273138937E-2</v>
      </c>
    </row>
    <row r="33" spans="1:37">
      <c r="A33" s="117" t="s">
        <v>327</v>
      </c>
      <c r="B33" s="110">
        <v>8.1602165982923039E-2</v>
      </c>
      <c r="C33" s="110">
        <v>0</v>
      </c>
      <c r="D33" s="110">
        <v>0</v>
      </c>
      <c r="E33" s="110">
        <v>0</v>
      </c>
      <c r="F33" s="110">
        <v>0</v>
      </c>
      <c r="G33" s="110">
        <v>0</v>
      </c>
      <c r="H33" s="110">
        <v>0</v>
      </c>
      <c r="I33" s="110">
        <v>0</v>
      </c>
      <c r="J33" s="110">
        <v>0</v>
      </c>
      <c r="K33" s="110">
        <v>0</v>
      </c>
      <c r="L33" s="110">
        <v>0</v>
      </c>
      <c r="M33" s="110">
        <v>0</v>
      </c>
      <c r="N33" s="110">
        <v>0</v>
      </c>
      <c r="O33" s="110">
        <v>0</v>
      </c>
      <c r="P33" s="110">
        <v>0</v>
      </c>
      <c r="Q33" s="110">
        <v>0</v>
      </c>
      <c r="R33" s="110">
        <v>0</v>
      </c>
      <c r="S33" s="110">
        <v>0</v>
      </c>
      <c r="T33" s="110">
        <v>0</v>
      </c>
      <c r="U33" s="110">
        <v>0</v>
      </c>
      <c r="V33" s="110">
        <v>0</v>
      </c>
      <c r="W33" s="110">
        <v>0</v>
      </c>
      <c r="X33" s="110">
        <v>0</v>
      </c>
      <c r="Y33" s="110">
        <v>0</v>
      </c>
      <c r="Z33" s="110">
        <v>0</v>
      </c>
      <c r="AA33" s="110">
        <v>0</v>
      </c>
      <c r="AB33" s="110">
        <v>0</v>
      </c>
      <c r="AC33" s="110">
        <v>0</v>
      </c>
      <c r="AD33" s="110">
        <v>0</v>
      </c>
      <c r="AE33" s="110">
        <v>0</v>
      </c>
      <c r="AF33" s="110">
        <v>0</v>
      </c>
      <c r="AG33" s="110">
        <v>0</v>
      </c>
      <c r="AH33" s="110">
        <v>0</v>
      </c>
      <c r="AI33" s="110">
        <v>0</v>
      </c>
      <c r="AJ33" s="110">
        <v>0</v>
      </c>
      <c r="AK33" s="110">
        <v>0</v>
      </c>
    </row>
    <row r="34" spans="1:37">
      <c r="A34" s="117"/>
      <c r="B34" s="110"/>
      <c r="C34" s="118"/>
      <c r="D34" s="118"/>
      <c r="E34" s="118"/>
      <c r="F34" s="118"/>
      <c r="G34" s="118"/>
      <c r="H34" s="118"/>
      <c r="I34" s="118"/>
      <c r="J34" s="118"/>
    </row>
    <row r="35" spans="1:37">
      <c r="A35" s="101" t="s">
        <v>325</v>
      </c>
      <c r="B35" s="119"/>
      <c r="C35" s="119"/>
      <c r="D35" s="119"/>
      <c r="E35" s="119"/>
      <c r="F35" s="119"/>
      <c r="G35" s="119"/>
      <c r="H35" s="119"/>
      <c r="I35" s="119"/>
      <c r="J35" s="119"/>
    </row>
    <row r="36" spans="1:37">
      <c r="A36" s="103" t="s">
        <v>326</v>
      </c>
      <c r="B36" s="120">
        <v>1.7685297231316386</v>
      </c>
      <c r="C36" s="120">
        <v>1.7597527074103791</v>
      </c>
      <c r="D36" s="120">
        <v>1.736813626581047</v>
      </c>
      <c r="E36" s="120">
        <v>1.6261833199421862</v>
      </c>
      <c r="F36" s="120">
        <v>1.6539979127840754</v>
      </c>
      <c r="G36" s="120">
        <v>1.6047535742592935</v>
      </c>
      <c r="H36" s="120">
        <v>1.5439487809314947</v>
      </c>
      <c r="I36" s="120">
        <v>1.5683151395080375</v>
      </c>
      <c r="J36" s="120">
        <v>1.5579024462954951</v>
      </c>
      <c r="K36" s="120">
        <v>1.5151930027454417</v>
      </c>
      <c r="L36" s="120">
        <v>1.4932185522314814</v>
      </c>
      <c r="M36" s="120">
        <v>1.4721430861135107</v>
      </c>
      <c r="N36" s="120">
        <v>1.4329886816976403</v>
      </c>
      <c r="O36" s="120">
        <v>1.4239873757518235</v>
      </c>
      <c r="P36" s="120">
        <v>1.2771387565913821</v>
      </c>
      <c r="Q36" s="120">
        <v>1.2393123795446086</v>
      </c>
      <c r="R36" s="120">
        <v>1.267856892490109</v>
      </c>
      <c r="S36" s="120">
        <v>1.30085152147058</v>
      </c>
      <c r="T36" s="120">
        <v>1.3046936312522222</v>
      </c>
      <c r="U36" s="120">
        <v>1.3671554630450713</v>
      </c>
      <c r="V36" s="120">
        <v>1.3621416257023862</v>
      </c>
      <c r="W36" s="120">
        <v>1.3648359738935534</v>
      </c>
      <c r="X36" s="120">
        <v>1.3332378836980423</v>
      </c>
      <c r="Y36" s="120">
        <v>1.3368619552474488</v>
      </c>
      <c r="Z36" s="120">
        <v>1.3375783293676955</v>
      </c>
      <c r="AA36" s="120">
        <v>1.3412521563559994</v>
      </c>
      <c r="AB36" s="120">
        <v>1.3490165623003563</v>
      </c>
      <c r="AC36" s="120">
        <v>1.356825915795689</v>
      </c>
      <c r="AD36" s="120">
        <v>1.364680477039925</v>
      </c>
      <c r="AE36" s="120">
        <v>1.3725805077372584</v>
      </c>
      <c r="AF36" s="120">
        <v>1.3805262711068684</v>
      </c>
      <c r="AG36" s="120">
        <v>1.3885180318916903</v>
      </c>
      <c r="AH36" s="120">
        <v>1.3965560563672348</v>
      </c>
      <c r="AI36" s="120">
        <v>1.4046406123504631</v>
      </c>
      <c r="AJ36" s="120">
        <v>1.4127719692087071</v>
      </c>
      <c r="AK36" s="120">
        <v>1.4209503978686446</v>
      </c>
    </row>
    <row r="37" spans="1:37">
      <c r="A37" s="331" t="s">
        <v>559</v>
      </c>
      <c r="B37" s="121">
        <v>1.7685297231316386</v>
      </c>
      <c r="C37" s="121">
        <v>1.7597527074103791</v>
      </c>
      <c r="D37" s="121">
        <v>1.736813626581047</v>
      </c>
      <c r="E37" s="121">
        <v>1.6261833199421862</v>
      </c>
      <c r="F37" s="121">
        <v>1.6539979127840754</v>
      </c>
      <c r="G37" s="121">
        <v>1.6047535742592935</v>
      </c>
      <c r="H37" s="121">
        <v>1.5439487809314947</v>
      </c>
      <c r="I37" s="121">
        <v>1.5683151395080375</v>
      </c>
      <c r="J37" s="121">
        <v>1.5579024462954951</v>
      </c>
      <c r="K37" s="121">
        <v>1.5151930027454417</v>
      </c>
      <c r="L37" s="121">
        <v>1.4932185522314814</v>
      </c>
      <c r="M37" s="121">
        <v>1.4721430861135107</v>
      </c>
      <c r="N37" s="121">
        <v>1.4329886816976403</v>
      </c>
      <c r="O37" s="121">
        <v>1.4239873757518235</v>
      </c>
      <c r="P37" s="121">
        <v>1.2771387565913821</v>
      </c>
      <c r="Q37" s="121">
        <v>1.2393123795446086</v>
      </c>
      <c r="R37" s="121">
        <v>1.267856892490109</v>
      </c>
      <c r="S37" s="121">
        <v>1.30085152147058</v>
      </c>
      <c r="T37" s="121">
        <v>1.3046936312522222</v>
      </c>
      <c r="U37" s="121">
        <v>1.3671554630450713</v>
      </c>
      <c r="V37" s="121">
        <v>1.3621416257023862</v>
      </c>
      <c r="W37" s="121">
        <v>1.3648359738935534</v>
      </c>
      <c r="X37" s="121">
        <v>1.3332378836980423</v>
      </c>
      <c r="Y37" s="121">
        <v>1.3368619552474488</v>
      </c>
      <c r="Z37" s="121">
        <v>1.3375783293676955</v>
      </c>
      <c r="AA37" s="121">
        <v>1.3412521563559994</v>
      </c>
      <c r="AB37" s="121">
        <v>1.3490165623003563</v>
      </c>
      <c r="AC37" s="121">
        <v>1.356825915795689</v>
      </c>
      <c r="AD37" s="121">
        <v>1.364680477039925</v>
      </c>
      <c r="AE37" s="121">
        <v>1.3725805077372584</v>
      </c>
      <c r="AF37" s="121">
        <v>1.3805262711068684</v>
      </c>
      <c r="AG37" s="121">
        <v>1.3885180318916903</v>
      </c>
      <c r="AH37" s="121">
        <v>1.3965560563672348</v>
      </c>
      <c r="AI37" s="121">
        <v>1.4046406123504631</v>
      </c>
      <c r="AJ37" s="121">
        <v>1.4127719692087071</v>
      </c>
      <c r="AK37" s="121">
        <v>1.4209503978686446</v>
      </c>
    </row>
    <row r="38" spans="1:37">
      <c r="A38" s="117" t="s">
        <v>327</v>
      </c>
      <c r="B38" s="121">
        <v>0</v>
      </c>
      <c r="C38" s="121">
        <v>0</v>
      </c>
      <c r="D38" s="121">
        <v>0</v>
      </c>
      <c r="E38" s="121">
        <v>0</v>
      </c>
      <c r="F38" s="121">
        <v>0</v>
      </c>
      <c r="G38" s="121">
        <v>0</v>
      </c>
      <c r="H38" s="121">
        <v>0</v>
      </c>
      <c r="I38" s="121">
        <v>0</v>
      </c>
      <c r="J38" s="121">
        <v>0</v>
      </c>
      <c r="K38" s="121">
        <v>0</v>
      </c>
      <c r="L38" s="121">
        <v>0</v>
      </c>
      <c r="M38" s="121">
        <v>0</v>
      </c>
      <c r="N38" s="121">
        <v>0</v>
      </c>
      <c r="O38" s="121">
        <v>0</v>
      </c>
      <c r="P38" s="121">
        <v>0</v>
      </c>
      <c r="Q38" s="121">
        <v>0</v>
      </c>
      <c r="R38" s="121">
        <v>0</v>
      </c>
      <c r="S38" s="121">
        <v>0</v>
      </c>
      <c r="T38" s="121">
        <v>0</v>
      </c>
      <c r="U38" s="121">
        <v>0</v>
      </c>
      <c r="V38" s="121">
        <v>0</v>
      </c>
      <c r="W38" s="121">
        <v>0</v>
      </c>
      <c r="X38" s="121">
        <v>0</v>
      </c>
      <c r="Y38" s="121">
        <v>0</v>
      </c>
      <c r="Z38" s="121">
        <v>0</v>
      </c>
      <c r="AA38" s="121">
        <v>0</v>
      </c>
      <c r="AB38" s="121">
        <v>0</v>
      </c>
      <c r="AC38" s="121">
        <v>0</v>
      </c>
      <c r="AD38" s="121">
        <v>0</v>
      </c>
      <c r="AE38" s="121">
        <v>0</v>
      </c>
      <c r="AF38" s="121">
        <v>0</v>
      </c>
      <c r="AG38" s="121">
        <v>0</v>
      </c>
      <c r="AH38" s="121">
        <v>0</v>
      </c>
      <c r="AI38" s="121">
        <v>0</v>
      </c>
      <c r="AJ38" s="121">
        <v>0</v>
      </c>
      <c r="AK38" s="121">
        <v>0</v>
      </c>
    </row>
    <row r="39" spans="1:37">
      <c r="A39" s="117"/>
      <c r="B39" s="119"/>
      <c r="C39" s="119"/>
      <c r="D39" s="119"/>
      <c r="E39" s="119"/>
      <c r="F39" s="119"/>
      <c r="G39" s="119"/>
      <c r="H39" s="119"/>
      <c r="I39" s="119"/>
      <c r="J39" s="119"/>
    </row>
    <row r="40" spans="1:37">
      <c r="A40" s="101" t="s">
        <v>328</v>
      </c>
      <c r="B40" s="119"/>
      <c r="C40" s="119"/>
      <c r="D40" s="119"/>
      <c r="E40" s="119"/>
      <c r="F40" s="119"/>
      <c r="G40" s="119"/>
      <c r="H40" s="119"/>
      <c r="I40" s="119"/>
      <c r="J40" s="119"/>
    </row>
    <row r="41" spans="1:37">
      <c r="A41" s="122" t="s">
        <v>329</v>
      </c>
      <c r="B41" s="120">
        <v>0.94151711634596258</v>
      </c>
      <c r="C41" s="120">
        <v>0.95054210565134567</v>
      </c>
      <c r="D41" s="120">
        <v>0.95970618318969958</v>
      </c>
      <c r="E41" s="120">
        <v>0.9687941558458617</v>
      </c>
      <c r="F41" s="120">
        <v>0.97784538821406985</v>
      </c>
      <c r="G41" s="120">
        <v>0.98691236641997249</v>
      </c>
      <c r="H41" s="120">
        <v>0.99595835017561551</v>
      </c>
      <c r="I41" s="120">
        <v>1.0049649693370217</v>
      </c>
      <c r="J41" s="120">
        <v>1.0138954836162366</v>
      </c>
      <c r="K41" s="120">
        <v>1.0227236499504351</v>
      </c>
      <c r="L41" s="120">
        <v>1.0314468440333353</v>
      </c>
      <c r="M41" s="120">
        <v>1.0400886846214794</v>
      </c>
      <c r="N41" s="120">
        <v>1.0486911606153866</v>
      </c>
      <c r="O41" s="120">
        <v>1.0572201560333847</v>
      </c>
      <c r="P41" s="120">
        <v>1.065573322930458</v>
      </c>
      <c r="Q41" s="120">
        <v>1.0737401640814768</v>
      </c>
      <c r="R41" s="120">
        <v>1.0817128065675932</v>
      </c>
      <c r="S41" s="120">
        <v>1.0894755045511126</v>
      </c>
      <c r="T41" s="120">
        <v>1.0970046392754931</v>
      </c>
      <c r="U41" s="120">
        <v>1.1042687190653453</v>
      </c>
      <c r="V41" s="120">
        <v>1.1112598710018213</v>
      </c>
      <c r="W41" s="120">
        <v>1.1179387304906847</v>
      </c>
      <c r="X41" s="120">
        <v>1.1243157947570648</v>
      </c>
      <c r="Y41" s="120">
        <v>1.130391063800962</v>
      </c>
      <c r="Z41" s="120">
        <v>1.1361934049914832</v>
      </c>
      <c r="AA41" s="120">
        <v>1.1417543100040182</v>
      </c>
      <c r="AB41" s="120">
        <v>1.1478747554863866</v>
      </c>
      <c r="AC41" s="120">
        <v>1.1540280803095777</v>
      </c>
      <c r="AD41" s="120">
        <v>1.1602144614697312</v>
      </c>
      <c r="AE41" s="120">
        <v>1.1664340769177017</v>
      </c>
      <c r="AF41" s="120">
        <v>1.1726871055642165</v>
      </c>
      <c r="AG41" s="120">
        <v>1.1789737272850653</v>
      </c>
      <c r="AH41" s="120">
        <v>1.1852941229263136</v>
      </c>
      <c r="AI41" s="120">
        <v>1.191648474309549</v>
      </c>
      <c r="AJ41" s="120">
        <v>1.1980369642371511</v>
      </c>
      <c r="AK41" s="120">
        <v>1.2044597764975937</v>
      </c>
    </row>
    <row r="42" spans="1:37">
      <c r="A42" s="123" t="s">
        <v>330</v>
      </c>
      <c r="B42" s="120">
        <v>25.858312968036639</v>
      </c>
      <c r="C42" s="120">
        <v>26.105315818559919</v>
      </c>
      <c r="D42" s="120">
        <v>26.356169101241704</v>
      </c>
      <c r="E42" s="120">
        <v>26.60496470529522</v>
      </c>
      <c r="F42" s="120">
        <v>26.852781676568018</v>
      </c>
      <c r="G42" s="120">
        <v>27.101059285677184</v>
      </c>
      <c r="H42" s="120">
        <v>27.348787783483171</v>
      </c>
      <c r="I42" s="120">
        <v>27.59546170340964</v>
      </c>
      <c r="J42" s="120">
        <v>27.84007141303281</v>
      </c>
      <c r="K42" s="120">
        <v>28.08189546164251</v>
      </c>
      <c r="L42" s="120">
        <v>28.320860736919805</v>
      </c>
      <c r="M42" s="120">
        <v>28.557614494393285</v>
      </c>
      <c r="N42" s="120">
        <v>28.793308259669033</v>
      </c>
      <c r="O42" s="120">
        <v>29.027004680247192</v>
      </c>
      <c r="P42" s="120">
        <v>29.255893618958197</v>
      </c>
      <c r="Q42" s="120">
        <v>29.479686093856959</v>
      </c>
      <c r="R42" s="120">
        <v>29.698165193991443</v>
      </c>
      <c r="S42" s="120">
        <v>29.910897950272876</v>
      </c>
      <c r="T42" s="120">
        <v>30.117235333763706</v>
      </c>
      <c r="U42" s="120">
        <v>30.316312254043897</v>
      </c>
      <c r="V42" s="120">
        <v>30.507911939658431</v>
      </c>
      <c r="W42" s="120">
        <v>30.690953268118957</v>
      </c>
      <c r="X42" s="120">
        <v>30.865723751334077</v>
      </c>
      <c r="Y42" s="120">
        <v>31.03222280207655</v>
      </c>
      <c r="Z42" s="120">
        <v>31.191242210198894</v>
      </c>
      <c r="AA42" s="120">
        <v>31.343645823061991</v>
      </c>
      <c r="AB42" s="120">
        <v>31.501528321863987</v>
      </c>
      <c r="AC42" s="120">
        <v>31.660218721523922</v>
      </c>
      <c r="AD42" s="120">
        <v>31.819720583700253</v>
      </c>
      <c r="AE42" s="120">
        <v>31.980037511656871</v>
      </c>
      <c r="AF42" s="120">
        <v>32.141173149390504</v>
      </c>
      <c r="AG42" s="120">
        <v>32.303131180803369</v>
      </c>
      <c r="AH42" s="120">
        <v>32.465915328918953</v>
      </c>
      <c r="AI42" s="120">
        <v>32.629529355138985</v>
      </c>
      <c r="AJ42" s="120">
        <v>32.793977058539788</v>
      </c>
      <c r="AK42" s="120">
        <v>32.959262275206193</v>
      </c>
    </row>
    <row r="43" spans="1:37">
      <c r="A43" s="109" t="s">
        <v>400</v>
      </c>
      <c r="B43" s="121">
        <v>0.59348151019596262</v>
      </c>
      <c r="C43" s="121">
        <v>0.59917037574016907</v>
      </c>
      <c r="D43" s="121">
        <v>0.60494691499005848</v>
      </c>
      <c r="E43" s="121">
        <v>0.61067548183495146</v>
      </c>
      <c r="F43" s="121">
        <v>0.61638088958777759</v>
      </c>
      <c r="G43" s="121">
        <v>0.62209622266577513</v>
      </c>
      <c r="H43" s="121">
        <v>0.62779832197687735</v>
      </c>
      <c r="I43" s="121">
        <v>0.63347560797505031</v>
      </c>
      <c r="J43" s="121">
        <v>0.63910492156822718</v>
      </c>
      <c r="K43" s="121">
        <v>0.64466972054778826</v>
      </c>
      <c r="L43" s="121">
        <v>0.65016835069287193</v>
      </c>
      <c r="M43" s="121">
        <v>0.65561569999123548</v>
      </c>
      <c r="N43" s="121">
        <v>0.66103823597667</v>
      </c>
      <c r="O43" s="121">
        <v>0.66641445377797026</v>
      </c>
      <c r="P43" s="121">
        <v>0.6716798387815206</v>
      </c>
      <c r="Q43" s="121">
        <v>0.6768277741038734</v>
      </c>
      <c r="R43" s="121">
        <v>0.68185329708244258</v>
      </c>
      <c r="S43" s="121">
        <v>0.68674648239205682</v>
      </c>
      <c r="T43" s="121">
        <v>0.6914924420449583</v>
      </c>
      <c r="U43" s="121">
        <v>0.6960713253908043</v>
      </c>
      <c r="V43" s="121">
        <v>0.70047816976700861</v>
      </c>
      <c r="W43" s="121">
        <v>0.7046881618606422</v>
      </c>
      <c r="X43" s="121">
        <v>0.7087079185551528</v>
      </c>
      <c r="Y43" s="121">
        <v>0.71253743985054052</v>
      </c>
      <c r="Z43" s="121">
        <v>0.71619492217628655</v>
      </c>
      <c r="AA43" s="121">
        <v>0.7197002161827345</v>
      </c>
      <c r="AB43" s="121">
        <v>0.72369498103536167</v>
      </c>
      <c r="AC43" s="121">
        <v>0.72771191921219969</v>
      </c>
      <c r="AD43" s="121">
        <v>0.73175115378840372</v>
      </c>
      <c r="AE43" s="121">
        <v>0.73581280852227027</v>
      </c>
      <c r="AF43" s="121">
        <v>0.73989700785902779</v>
      </c>
      <c r="AG43" s="121">
        <v>0.74400387693464987</v>
      </c>
      <c r="AH43" s="121">
        <v>0.74813354157968914</v>
      </c>
      <c r="AI43" s="121">
        <v>0.75228612832313313</v>
      </c>
      <c r="AJ43" s="121">
        <v>0.7564617643962801</v>
      </c>
      <c r="AK43" s="121">
        <v>0.76066057773663831</v>
      </c>
    </row>
    <row r="44" spans="1:37">
      <c r="A44" s="117" t="s">
        <v>401</v>
      </c>
      <c r="B44" s="121">
        <v>0.34803560614999995</v>
      </c>
      <c r="C44" s="121">
        <v>0.35137172991117666</v>
      </c>
      <c r="D44" s="121">
        <v>0.3547592681996411</v>
      </c>
      <c r="E44" s="121">
        <v>0.3581186740109103</v>
      </c>
      <c r="F44" s="121">
        <v>0.36146449862629226</v>
      </c>
      <c r="G44" s="121">
        <v>0.36481614375419735</v>
      </c>
      <c r="H44" s="121">
        <v>0.36816002819873822</v>
      </c>
      <c r="I44" s="121">
        <v>0.37148936136197136</v>
      </c>
      <c r="J44" s="121">
        <v>0.37479056204800931</v>
      </c>
      <c r="K44" s="121">
        <v>0.37805392940264676</v>
      </c>
      <c r="L44" s="121">
        <v>0.38127849334046338</v>
      </c>
      <c r="M44" s="121">
        <v>0.38447298463024382</v>
      </c>
      <c r="N44" s="121">
        <v>0.38765292463871648</v>
      </c>
      <c r="O44" s="121">
        <v>0.39080570225541444</v>
      </c>
      <c r="P44" s="121">
        <v>0.39389348414893743</v>
      </c>
      <c r="Q44" s="121">
        <v>0.39691238997760325</v>
      </c>
      <c r="R44" s="121">
        <v>0.39985950948515048</v>
      </c>
      <c r="S44" s="121">
        <v>0.40272902215905593</v>
      </c>
      <c r="T44" s="121">
        <v>0.40551219723053483</v>
      </c>
      <c r="U44" s="121">
        <v>0.408197393674541</v>
      </c>
      <c r="V44" s="121">
        <v>0.41078170123481283</v>
      </c>
      <c r="W44" s="121">
        <v>0.4132505686300425</v>
      </c>
      <c r="X44" s="121">
        <v>0.41560787620191203</v>
      </c>
      <c r="Y44" s="121">
        <v>0.41785362395042153</v>
      </c>
      <c r="Z44" s="121">
        <v>0.41999848281519669</v>
      </c>
      <c r="AA44" s="121">
        <v>0.42205409382128373</v>
      </c>
      <c r="AB44" s="121">
        <v>0.42417977445102484</v>
      </c>
      <c r="AC44" s="121">
        <v>0.42631616109737802</v>
      </c>
      <c r="AD44" s="121">
        <v>0.42846330768132751</v>
      </c>
      <c r="AE44" s="121">
        <v>0.43062126839543136</v>
      </c>
      <c r="AF44" s="121">
        <v>0.43279009770518873</v>
      </c>
      <c r="AG44" s="121">
        <v>0.43496985035041541</v>
      </c>
      <c r="AH44" s="121">
        <v>0.43716058134662455</v>
      </c>
      <c r="AI44" s="121">
        <v>0.43936234598641588</v>
      </c>
      <c r="AJ44" s="121">
        <v>0.4415751998408709</v>
      </c>
      <c r="AK44" s="121">
        <v>0.44379919876095547</v>
      </c>
    </row>
    <row r="45" spans="1:37">
      <c r="A45" s="109" t="s">
        <v>402</v>
      </c>
      <c r="B45" s="121">
        <v>0.42568205735664005</v>
      </c>
      <c r="C45" s="121">
        <v>0.42976246752490888</v>
      </c>
      <c r="D45" s="121">
        <v>0.43390576275828913</v>
      </c>
      <c r="E45" s="121">
        <v>0.43801464918245747</v>
      </c>
      <c r="F45" s="121">
        <v>0.44210692445735111</v>
      </c>
      <c r="G45" s="121">
        <v>0.44620631879621958</v>
      </c>
      <c r="H45" s="121">
        <v>0.45029622104978828</v>
      </c>
      <c r="I45" s="121">
        <v>0.45436832564341978</v>
      </c>
      <c r="J45" s="121">
        <v>0.45840602142783943</v>
      </c>
      <c r="K45" s="121">
        <v>0.46239744329642218</v>
      </c>
      <c r="L45" s="121">
        <v>0.46634140473850577</v>
      </c>
      <c r="M45" s="121">
        <v>0.47024858435005257</v>
      </c>
      <c r="N45" s="121">
        <v>0.47413796630166211</v>
      </c>
      <c r="O45" s="121">
        <v>0.47799412595472224</v>
      </c>
      <c r="P45" s="121">
        <v>0.48177078939339629</v>
      </c>
      <c r="Q45" s="121">
        <v>0.48546321057503411</v>
      </c>
      <c r="R45" s="121">
        <v>0.48906782996764847</v>
      </c>
      <c r="S45" s="121">
        <v>0.49257752850726449</v>
      </c>
      <c r="T45" s="121">
        <v>0.49598162759791975</v>
      </c>
      <c r="U45" s="121">
        <v>0.49926588911166447</v>
      </c>
      <c r="V45" s="121">
        <v>0.50242675351651134</v>
      </c>
      <c r="W45" s="121">
        <v>0.50544642315252308</v>
      </c>
      <c r="X45" s="121">
        <v>0.50832964406234948</v>
      </c>
      <c r="Y45" s="121">
        <v>0.51107641624599076</v>
      </c>
      <c r="Z45" s="121">
        <v>0.51369979132073407</v>
      </c>
      <c r="AA45" s="121">
        <v>0.51621400741452927</v>
      </c>
      <c r="AB45" s="121">
        <v>0.51907930261228696</v>
      </c>
      <c r="AC45" s="121">
        <v>0.52196050190495935</v>
      </c>
      <c r="AD45" s="121">
        <v>0.52485769356974588</v>
      </c>
      <c r="AE45" s="121">
        <v>0.52777096637383658</v>
      </c>
      <c r="AF45" s="121">
        <v>0.53070040957713283</v>
      </c>
      <c r="AG45" s="121">
        <v>0.5336461129349811</v>
      </c>
      <c r="AH45" s="121">
        <v>0.53660816670092393</v>
      </c>
      <c r="AI45" s="121">
        <v>0.53958666162946423</v>
      </c>
      <c r="AJ45" s="121">
        <v>0.54258168897884684</v>
      </c>
      <c r="AK45" s="121">
        <v>0.54559334051385422</v>
      </c>
    </row>
    <row r="46" spans="1:37">
      <c r="A46" s="109" t="s">
        <v>403</v>
      </c>
      <c r="B46" s="121">
        <v>1.5596000000000002E-2</v>
      </c>
      <c r="C46" s="121">
        <v>1.4881373900293256E-2</v>
      </c>
      <c r="D46" s="121">
        <v>1.4199492764832606E-2</v>
      </c>
      <c r="E46" s="121">
        <v>1.3548856182866302E-2</v>
      </c>
      <c r="F46" s="121">
        <v>1.292803249413526E-2</v>
      </c>
      <c r="G46" s="121">
        <v>1.2335655638648855E-2</v>
      </c>
      <c r="H46" s="121">
        <v>1.1770422150807541E-2</v>
      </c>
      <c r="I46" s="121">
        <v>1.1231088291258075E-2</v>
      </c>
      <c r="J46" s="121">
        <v>1.0716467310170371E-2</v>
      </c>
      <c r="K46" s="121">
        <v>1.022542683591403E-2</v>
      </c>
      <c r="L46" s="121">
        <v>9.7568863833886448E-3</v>
      </c>
      <c r="M46" s="121">
        <v>9.3098149765251641E-3</v>
      </c>
      <c r="N46" s="121">
        <v>8.8832288797269059E-3</v>
      </c>
      <c r="O46" s="121">
        <v>8.4761894332584815E-3</v>
      </c>
      <c r="P46" s="121">
        <v>8.087800987819584E-3</v>
      </c>
      <c r="Q46" s="121">
        <v>7.7172089337589379E-3</v>
      </c>
      <c r="R46" s="121">
        <v>7.3635978205918301E-3</v>
      </c>
      <c r="S46" s="121">
        <v>7.0261895626834818E-3</v>
      </c>
      <c r="T46" s="121">
        <v>6.704241727149964E-3</v>
      </c>
      <c r="U46" s="121">
        <v>6.3970459002094414E-3</v>
      </c>
      <c r="V46" s="121">
        <v>6.1039261283889947E-3</v>
      </c>
      <c r="W46" s="121">
        <v>5.8242374311570947E-3</v>
      </c>
      <c r="X46" s="121">
        <v>5.557364381708914E-3</v>
      </c>
      <c r="Y46" s="121">
        <v>5.3027197527816356E-3</v>
      </c>
      <c r="Z46" s="121">
        <v>5.0597432245200139E-3</v>
      </c>
      <c r="AA46" s="121">
        <v>4.8279001515489726E-3</v>
      </c>
      <c r="AB46" s="121">
        <v>4.6066803865403147E-3</v>
      </c>
      <c r="AC46" s="121">
        <v>4.3955971576849114E-3</v>
      </c>
      <c r="AD46" s="121">
        <v>4.1941859976003769E-3</v>
      </c>
      <c r="AE46" s="121">
        <v>4.0020037213173675E-3</v>
      </c>
      <c r="AF46" s="121">
        <v>3.8186274510957148E-3</v>
      </c>
      <c r="AG46" s="121">
        <v>3.6436536859245409E-3</v>
      </c>
      <c r="AH46" s="121">
        <v>3.4766974136589369E-3</v>
      </c>
      <c r="AI46" s="121">
        <v>3.3173912638395208E-3</v>
      </c>
      <c r="AJ46" s="121">
        <v>3.1653846993307455E-3</v>
      </c>
      <c r="AK46" s="121">
        <v>3.0203432449992414E-3</v>
      </c>
    </row>
    <row r="47" spans="1:37">
      <c r="A47" s="109" t="s">
        <v>404</v>
      </c>
      <c r="B47" s="121">
        <v>25.417034910679998</v>
      </c>
      <c r="C47" s="121">
        <v>25.660671977134719</v>
      </c>
      <c r="D47" s="121">
        <v>25.908063845718583</v>
      </c>
      <c r="E47" s="121">
        <v>26.153401199929895</v>
      </c>
      <c r="F47" s="121">
        <v>26.397746719616531</v>
      </c>
      <c r="G47" s="121">
        <v>26.642517311242315</v>
      </c>
      <c r="H47" s="121">
        <v>26.886721140282575</v>
      </c>
      <c r="I47" s="121">
        <v>27.129862289474961</v>
      </c>
      <c r="J47" s="121">
        <v>27.370948924294801</v>
      </c>
      <c r="K47" s="121">
        <v>27.609272591510173</v>
      </c>
      <c r="L47" s="121">
        <v>27.844762445797912</v>
      </c>
      <c r="M47" s="121">
        <v>28.078056095066707</v>
      </c>
      <c r="N47" s="121">
        <v>28.310287064487643</v>
      </c>
      <c r="O47" s="121">
        <v>28.540534364859212</v>
      </c>
      <c r="P47" s="121">
        <v>28.766035028576979</v>
      </c>
      <c r="Q47" s="121">
        <v>28.986505674348166</v>
      </c>
      <c r="R47" s="121">
        <v>29.201733766203201</v>
      </c>
      <c r="S47" s="121">
        <v>29.411294232202927</v>
      </c>
      <c r="T47" s="121">
        <v>29.614549464438635</v>
      </c>
      <c r="U47" s="121">
        <v>29.810649319032024</v>
      </c>
      <c r="V47" s="121">
        <v>29.999381260013532</v>
      </c>
      <c r="W47" s="121">
        <v>30.179682607535277</v>
      </c>
      <c r="X47" s="121">
        <v>30.351836742890018</v>
      </c>
      <c r="Y47" s="121">
        <v>30.515843666077778</v>
      </c>
      <c r="Z47" s="121">
        <v>30.67248267565364</v>
      </c>
      <c r="AA47" s="121">
        <v>30.822603915495911</v>
      </c>
      <c r="AB47" s="121">
        <v>30.977842338865159</v>
      </c>
      <c r="AC47" s="121">
        <v>31.133862622461276</v>
      </c>
      <c r="AD47" s="121">
        <v>31.290668704132905</v>
      </c>
      <c r="AE47" s="121">
        <v>31.448264541561716</v>
      </c>
      <c r="AF47" s="121">
        <v>31.606654112362275</v>
      </c>
      <c r="AG47" s="121">
        <v>31.765841414182464</v>
      </c>
      <c r="AH47" s="121">
        <v>31.92583046480437</v>
      </c>
      <c r="AI47" s="121">
        <v>32.086625302245679</v>
      </c>
      <c r="AJ47" s="121">
        <v>32.248229984861609</v>
      </c>
      <c r="AK47" s="121">
        <v>32.410648591447341</v>
      </c>
    </row>
    <row r="48" spans="1:37">
      <c r="A48" s="109"/>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c r="AA48" s="121"/>
      <c r="AB48" s="121"/>
      <c r="AC48" s="121"/>
      <c r="AD48" s="121"/>
      <c r="AE48" s="121"/>
      <c r="AF48" s="121"/>
      <c r="AG48" s="121"/>
      <c r="AH48" s="121"/>
      <c r="AI48" s="121"/>
      <c r="AJ48" s="121"/>
      <c r="AK48" s="121"/>
    </row>
    <row r="49" spans="1:37">
      <c r="A49" s="126" t="s">
        <v>280</v>
      </c>
      <c r="B49" s="121"/>
      <c r="C49" s="121"/>
      <c r="D49" s="121"/>
      <c r="E49" s="121"/>
      <c r="F49" s="121"/>
      <c r="G49" s="121"/>
      <c r="H49" s="121"/>
      <c r="I49" s="121"/>
      <c r="J49" s="121"/>
    </row>
    <row r="50" spans="1:37">
      <c r="A50" s="127" t="s">
        <v>405</v>
      </c>
      <c r="B50" s="121">
        <v>2.6763514213340698</v>
      </c>
      <c r="C50" s="121">
        <v>2.8107435856304477</v>
      </c>
      <c r="D50" s="121">
        <v>2.9451357499268256</v>
      </c>
      <c r="E50" s="121">
        <v>3.0795279142232035</v>
      </c>
      <c r="F50" s="121">
        <v>3.2139200785195814</v>
      </c>
      <c r="G50" s="121">
        <v>3.3483122428159589</v>
      </c>
      <c r="H50" s="121">
        <v>3.4827044071123368</v>
      </c>
      <c r="I50" s="121">
        <v>3.6170965714087147</v>
      </c>
      <c r="J50" s="121">
        <v>3.7514887357050926</v>
      </c>
      <c r="K50" s="121">
        <v>3.8858809000014705</v>
      </c>
      <c r="L50" s="121">
        <v>4.0202730642978484</v>
      </c>
      <c r="M50" s="121">
        <v>4.1546652285942258</v>
      </c>
      <c r="N50" s="121">
        <v>4.2890573928906033</v>
      </c>
      <c r="O50" s="121">
        <v>4.4234495571869807</v>
      </c>
      <c r="P50" s="121">
        <v>4.5578417214833591</v>
      </c>
      <c r="Q50" s="121">
        <v>4.6922338857797365</v>
      </c>
      <c r="R50" s="121">
        <v>4.8266260500761149</v>
      </c>
      <c r="S50" s="121">
        <v>4.9610182143724924</v>
      </c>
      <c r="T50" s="121">
        <v>5.0954103786688698</v>
      </c>
      <c r="U50" s="121">
        <v>5.2298025429652482</v>
      </c>
      <c r="V50" s="121">
        <v>5.3641947072616256</v>
      </c>
      <c r="W50" s="121">
        <v>5.498586871558004</v>
      </c>
      <c r="X50" s="121">
        <v>5.6329790358543814</v>
      </c>
      <c r="Y50" s="121">
        <v>5.7673712001507589</v>
      </c>
      <c r="Z50" s="121">
        <v>5.9017633644471372</v>
      </c>
      <c r="AA50" s="121">
        <v>6.0361555287435147</v>
      </c>
      <c r="AB50" s="121">
        <v>6.170547693039893</v>
      </c>
      <c r="AC50" s="121">
        <v>6.3049398573362705</v>
      </c>
      <c r="AD50" s="121">
        <v>6.439332021632648</v>
      </c>
      <c r="AE50" s="121">
        <v>6.5737241859290263</v>
      </c>
      <c r="AF50" s="121">
        <v>6.7081163502254038</v>
      </c>
      <c r="AG50" s="121">
        <v>6.8425085145217821</v>
      </c>
      <c r="AH50" s="121">
        <v>6.9769006788181596</v>
      </c>
      <c r="AI50" s="121">
        <v>7.111292843114537</v>
      </c>
      <c r="AJ50" s="121">
        <v>7.2456850074109154</v>
      </c>
      <c r="AK50" s="121">
        <v>7.3800771717072928</v>
      </c>
    </row>
    <row r="51" spans="1:37">
      <c r="A51" s="127" t="s">
        <v>331</v>
      </c>
      <c r="B51" s="120">
        <v>27.336888454565631</v>
      </c>
      <c r="C51" s="120">
        <v>27.433495703846916</v>
      </c>
      <c r="D51" s="120">
        <v>27.893427561326305</v>
      </c>
      <c r="E51" s="120">
        <v>28.325198046529508</v>
      </c>
      <c r="F51" s="120">
        <v>28.709365842124257</v>
      </c>
      <c r="G51" s="120">
        <v>29.141975117579655</v>
      </c>
      <c r="H51" s="120">
        <v>29.58083464860589</v>
      </c>
      <c r="I51" s="120">
        <v>30.002904118262549</v>
      </c>
      <c r="J51" s="120">
        <v>30.546129024907525</v>
      </c>
      <c r="K51" s="120">
        <v>31.093173282493098</v>
      </c>
      <c r="L51" s="120">
        <v>31.641596096020393</v>
      </c>
      <c r="M51" s="120">
        <v>32.193986329271077</v>
      </c>
      <c r="N51" s="120">
        <v>32.750420155576798</v>
      </c>
      <c r="O51" s="120">
        <v>33.310975210791803</v>
      </c>
      <c r="P51" s="120">
        <v>33.875730621373634</v>
      </c>
      <c r="Q51" s="120">
        <v>34.443192985210054</v>
      </c>
      <c r="R51" s="120">
        <v>35.015018544165088</v>
      </c>
      <c r="S51" s="120">
        <v>35.59129107043178</v>
      </c>
      <c r="T51" s="120">
        <v>36.172095944623919</v>
      </c>
      <c r="U51" s="120">
        <v>36.757520186658027</v>
      </c>
      <c r="V51" s="120">
        <v>37.347489615906042</v>
      </c>
      <c r="W51" s="120">
        <v>37.942257497240533</v>
      </c>
      <c r="X51" s="120">
        <v>38.541915959763244</v>
      </c>
      <c r="Y51" s="120">
        <v>39.146558901449822</v>
      </c>
      <c r="Z51" s="120">
        <v>39.756282023112547</v>
      </c>
      <c r="AA51" s="120">
        <v>40.371600401203288</v>
      </c>
      <c r="AB51" s="120">
        <v>40.992195908526391</v>
      </c>
      <c r="AC51" s="120">
        <v>41.618169864761903</v>
      </c>
      <c r="AD51" s="120">
        <v>42.249625534923112</v>
      </c>
      <c r="AE51" s="120">
        <v>42.886668166707295</v>
      </c>
      <c r="AF51" s="120">
        <v>43.529454600211785</v>
      </c>
      <c r="AG51" s="120">
        <v>44.178044591787469</v>
      </c>
      <c r="AH51" s="120">
        <v>44.832549568527014</v>
      </c>
      <c r="AI51" s="120">
        <v>45.493083096919676</v>
      </c>
      <c r="AJ51" s="120">
        <v>46.159760923927315</v>
      </c>
      <c r="AK51" s="120">
        <v>46.832701018849846</v>
      </c>
    </row>
    <row r="52" spans="1:37">
      <c r="A52" s="127" t="s">
        <v>332</v>
      </c>
      <c r="B52" s="120">
        <v>32.256032168809931</v>
      </c>
      <c r="C52" s="120">
        <v>32.767568912344274</v>
      </c>
      <c r="D52" s="120">
        <v>33.279105655878617</v>
      </c>
      <c r="E52" s="120">
        <v>33.790642399412953</v>
      </c>
      <c r="F52" s="120">
        <v>34.302179142947288</v>
      </c>
      <c r="G52" s="120">
        <v>34.797662387576281</v>
      </c>
      <c r="H52" s="120">
        <v>35.293145632205281</v>
      </c>
      <c r="I52" s="120">
        <v>35.788628876834281</v>
      </c>
      <c r="J52" s="120">
        <v>36.284112121463266</v>
      </c>
      <c r="K52" s="120">
        <v>36.779595366092266</v>
      </c>
      <c r="L52" s="120">
        <v>37.244107850640233</v>
      </c>
      <c r="M52" s="120">
        <v>37.708620335188165</v>
      </c>
      <c r="N52" s="120">
        <v>38.173132819736118</v>
      </c>
      <c r="O52" s="120">
        <v>38.637645304284071</v>
      </c>
      <c r="P52" s="120">
        <v>39.10215778883201</v>
      </c>
      <c r="Q52" s="120">
        <v>39.547412060199989</v>
      </c>
      <c r="R52" s="120">
        <v>39.99266633156796</v>
      </c>
      <c r="S52" s="120">
        <v>40.437920602935925</v>
      </c>
      <c r="T52" s="120">
        <v>40.883174874303883</v>
      </c>
      <c r="U52" s="120">
        <v>41.328429145671862</v>
      </c>
      <c r="V52" s="120">
        <v>41.77187578873658</v>
      </c>
      <c r="W52" s="120">
        <v>42.21532243180129</v>
      </c>
      <c r="X52" s="120">
        <v>42.658769074866001</v>
      </c>
      <c r="Y52" s="120">
        <v>43.102215717930697</v>
      </c>
      <c r="Z52" s="120">
        <v>43.545662360995422</v>
      </c>
      <c r="AA52" s="120">
        <v>43.993754302909537</v>
      </c>
      <c r="AB52" s="120">
        <v>44.441846244823665</v>
      </c>
      <c r="AC52" s="120">
        <v>44.889938186737787</v>
      </c>
      <c r="AD52" s="120">
        <v>45.338030128651916</v>
      </c>
      <c r="AE52" s="120">
        <v>45.786122070566023</v>
      </c>
      <c r="AF52" s="120">
        <v>46.234684832969307</v>
      </c>
      <c r="AG52" s="120">
        <v>46.683247595372585</v>
      </c>
      <c r="AH52" s="120">
        <v>47.131810357775862</v>
      </c>
      <c r="AI52" s="120">
        <v>47.580373120179139</v>
      </c>
      <c r="AJ52" s="120">
        <v>48.028935882582417</v>
      </c>
      <c r="AK52" s="120">
        <v>48.47749864498568</v>
      </c>
    </row>
    <row r="53" spans="1:37">
      <c r="A53" s="112" t="s">
        <v>333</v>
      </c>
      <c r="B53" s="121">
        <v>14.003868214285745</v>
      </c>
      <c r="C53" s="121">
        <v>14.307725732142837</v>
      </c>
      <c r="D53" s="121">
        <v>14.611583250000002</v>
      </c>
      <c r="E53" s="121">
        <v>14.915440767857172</v>
      </c>
      <c r="F53" s="121">
        <v>15.219298285714261</v>
      </c>
      <c r="G53" s="121">
        <v>15.523155803571429</v>
      </c>
      <c r="H53" s="121">
        <v>15.827013321428597</v>
      </c>
      <c r="I53" s="121">
        <v>16.130870839285684</v>
      </c>
      <c r="J53" s="121">
        <v>16.434728357142852</v>
      </c>
      <c r="K53" s="121">
        <v>16.738585875000023</v>
      </c>
      <c r="L53" s="121">
        <v>17.042443392857113</v>
      </c>
      <c r="M53" s="121">
        <v>17.346300910714284</v>
      </c>
      <c r="N53" s="121">
        <v>17.650158428571444</v>
      </c>
      <c r="O53" s="121">
        <v>17.954015946428534</v>
      </c>
      <c r="P53" s="121">
        <v>18.257873464285705</v>
      </c>
      <c r="Q53" s="121">
        <v>18.561730982142873</v>
      </c>
      <c r="R53" s="121">
        <v>18.865588499999962</v>
      </c>
      <c r="S53" s="121">
        <v>19.169446017857133</v>
      </c>
      <c r="T53" s="121">
        <v>19.473303535714301</v>
      </c>
      <c r="U53" s="121">
        <v>19.777161053571387</v>
      </c>
      <c r="V53" s="121">
        <v>20.081018571428558</v>
      </c>
      <c r="W53" s="121">
        <v>20.384876089285726</v>
      </c>
      <c r="X53" s="121">
        <v>20.68873360714289</v>
      </c>
      <c r="Y53" s="121">
        <v>20.992591124999979</v>
      </c>
      <c r="Z53" s="121">
        <v>21.296448642857147</v>
      </c>
      <c r="AA53" s="121">
        <v>21.600306160714318</v>
      </c>
      <c r="AB53" s="121">
        <v>21.904163678571408</v>
      </c>
      <c r="AC53" s="121">
        <v>22.208021196428575</v>
      </c>
      <c r="AD53" s="121">
        <v>22.511878714285743</v>
      </c>
      <c r="AE53" s="121">
        <v>22.815736232142832</v>
      </c>
      <c r="AF53" s="121">
        <v>23.119593749999996</v>
      </c>
      <c r="AG53" s="121">
        <v>23.423451267857168</v>
      </c>
      <c r="AH53" s="121">
        <v>23.727308785714257</v>
      </c>
      <c r="AI53" s="121">
        <v>24.031166303571425</v>
      </c>
      <c r="AJ53" s="121">
        <v>24.335023821428589</v>
      </c>
      <c r="AK53" s="121">
        <v>24.638881339285682</v>
      </c>
    </row>
    <row r="54" spans="1:37">
      <c r="A54" s="112" t="s">
        <v>334</v>
      </c>
      <c r="B54" s="121">
        <v>4.8865714156182474</v>
      </c>
      <c r="C54" s="121">
        <v>5.1603967779757554</v>
      </c>
      <c r="D54" s="121">
        <v>5.2202222245661201</v>
      </c>
      <c r="E54" s="121">
        <v>5.2653122130993708</v>
      </c>
      <c r="F54" s="121">
        <v>5.2854940604649769</v>
      </c>
      <c r="G54" s="121">
        <v>5.3317057254591091</v>
      </c>
      <c r="H54" s="121">
        <v>5.3811878411225829</v>
      </c>
      <c r="I54" s="121">
        <v>5.4218845452421842</v>
      </c>
      <c r="J54" s="121">
        <v>5.5259759178680801</v>
      </c>
      <c r="K54" s="121">
        <v>5.6320657685879594</v>
      </c>
      <c r="L54" s="121">
        <v>5.7401924675972742</v>
      </c>
      <c r="M54" s="121">
        <v>5.8503951217963541</v>
      </c>
      <c r="N54" s="121">
        <v>5.9627135889351708</v>
      </c>
      <c r="O54" s="121">
        <v>6.0771884920296655</v>
      </c>
      <c r="P54" s="121">
        <v>6.1938612340548955</v>
      </c>
      <c r="Q54" s="121">
        <v>6.3127740129202659</v>
      </c>
      <c r="R54" s="121">
        <v>6.4339698367323059</v>
      </c>
      <c r="S54" s="121">
        <v>6.5574925393504779</v>
      </c>
      <c r="T54" s="121">
        <v>6.6833867962416713</v>
      </c>
      <c r="U54" s="121">
        <v>6.8116981406390904</v>
      </c>
      <c r="V54" s="121">
        <v>6.9424729800114093</v>
      </c>
      <c r="W54" s="121">
        <v>7.075758612848122</v>
      </c>
      <c r="X54" s="121">
        <v>7.2116032457671864</v>
      </c>
      <c r="Y54" s="121">
        <v>7.3500560109511293</v>
      </c>
      <c r="Z54" s="121">
        <v>7.4911669839179158</v>
      </c>
      <c r="AA54" s="121">
        <v>7.6349872016330522</v>
      </c>
      <c r="AB54" s="121">
        <v>7.7815686809693974</v>
      </c>
      <c r="AC54" s="121">
        <v>7.930964437521447</v>
      </c>
      <c r="AD54" s="121">
        <v>8.0832285047808377</v>
      </c>
      <c r="AE54" s="121">
        <v>8.2384159536800095</v>
      </c>
      <c r="AF54" s="121">
        <v>8.3965829125111267</v>
      </c>
      <c r="AG54" s="121">
        <v>8.5577865872274383</v>
      </c>
      <c r="AH54" s="121">
        <v>8.722085282134417</v>
      </c>
      <c r="AI54" s="121">
        <v>8.8895384209781927</v>
      </c>
      <c r="AJ54" s="121">
        <v>9.0602065684388595</v>
      </c>
      <c r="AK54" s="121">
        <v>9.2341514520364729</v>
      </c>
    </row>
    <row r="55" spans="1:37">
      <c r="A55" s="112" t="s">
        <v>335</v>
      </c>
      <c r="B55" s="121">
        <v>3.2218420175099065</v>
      </c>
      <c r="C55" s="121">
        <v>3.2635821663325904</v>
      </c>
      <c r="D55" s="121">
        <v>3.3053223151552742</v>
      </c>
      <c r="E55" s="121">
        <v>3.3470624639779594</v>
      </c>
      <c r="F55" s="121">
        <v>3.3888026128006423</v>
      </c>
      <c r="G55" s="121">
        <v>3.4292378826210075</v>
      </c>
      <c r="H55" s="121">
        <v>3.4696731524413722</v>
      </c>
      <c r="I55" s="121">
        <v>3.5101084222617365</v>
      </c>
      <c r="J55" s="121">
        <v>3.5505436920821012</v>
      </c>
      <c r="K55" s="121">
        <v>3.5909789619024663</v>
      </c>
      <c r="L55" s="121">
        <v>3.6289001063019986</v>
      </c>
      <c r="M55" s="121">
        <v>3.6668212507015303</v>
      </c>
      <c r="N55" s="121">
        <v>3.704742395101063</v>
      </c>
      <c r="O55" s="121">
        <v>3.7426635395005952</v>
      </c>
      <c r="P55" s="121">
        <v>3.7805846839001269</v>
      </c>
      <c r="Q55" s="121">
        <v>3.8169317805074603</v>
      </c>
      <c r="R55" s="121">
        <v>3.8532788771147928</v>
      </c>
      <c r="S55" s="121">
        <v>3.8896259737221248</v>
      </c>
      <c r="T55" s="121">
        <v>3.9259730703294573</v>
      </c>
      <c r="U55" s="121">
        <v>3.9623201669367898</v>
      </c>
      <c r="V55" s="121">
        <v>3.9985043922218746</v>
      </c>
      <c r="W55" s="121">
        <v>4.0346886175069585</v>
      </c>
      <c r="X55" s="121">
        <v>4.0708728427920429</v>
      </c>
      <c r="Y55" s="121">
        <v>4.1070570680771272</v>
      </c>
      <c r="Z55" s="121">
        <v>4.1432412933622116</v>
      </c>
      <c r="AA55" s="121">
        <v>4.1798430568360745</v>
      </c>
      <c r="AB55" s="121">
        <v>4.2164448203099365</v>
      </c>
      <c r="AC55" s="121">
        <v>4.2530465837838012</v>
      </c>
      <c r="AD55" s="121">
        <v>4.2896483472576632</v>
      </c>
      <c r="AE55" s="121">
        <v>4.3262501107315252</v>
      </c>
      <c r="AF55" s="121">
        <v>4.3629014458535771</v>
      </c>
      <c r="AG55" s="121">
        <v>4.3995527809756281</v>
      </c>
      <c r="AH55" s="121">
        <v>4.4362041160976782</v>
      </c>
      <c r="AI55" s="121">
        <v>4.4728554512197292</v>
      </c>
      <c r="AJ55" s="121">
        <v>4.5095067863417801</v>
      </c>
      <c r="AK55" s="121">
        <v>4.5461581214638302</v>
      </c>
    </row>
    <row r="56" spans="1:37">
      <c r="A56" s="112" t="s">
        <v>336</v>
      </c>
      <c r="B56" s="121">
        <v>0</v>
      </c>
      <c r="C56" s="121">
        <v>0</v>
      </c>
      <c r="D56" s="121">
        <v>0</v>
      </c>
      <c r="E56" s="121">
        <v>0</v>
      </c>
      <c r="F56" s="121">
        <v>0</v>
      </c>
      <c r="G56" s="121">
        <v>0</v>
      </c>
      <c r="H56" s="121">
        <v>0</v>
      </c>
      <c r="I56" s="121">
        <v>0</v>
      </c>
      <c r="J56" s="121">
        <v>0</v>
      </c>
      <c r="K56" s="121">
        <v>0</v>
      </c>
      <c r="L56" s="121">
        <v>0</v>
      </c>
      <c r="M56" s="121">
        <v>0</v>
      </c>
      <c r="N56" s="121">
        <v>0</v>
      </c>
      <c r="O56" s="121">
        <v>0</v>
      </c>
      <c r="P56" s="121">
        <v>0</v>
      </c>
      <c r="Q56" s="121">
        <v>0</v>
      </c>
      <c r="R56" s="121">
        <v>0</v>
      </c>
      <c r="S56" s="121">
        <v>0</v>
      </c>
      <c r="T56" s="121">
        <v>0</v>
      </c>
      <c r="U56" s="121">
        <v>0</v>
      </c>
      <c r="V56" s="121">
        <v>0</v>
      </c>
      <c r="W56" s="121">
        <v>0</v>
      </c>
      <c r="X56" s="121">
        <v>0</v>
      </c>
      <c r="Y56" s="121">
        <v>0</v>
      </c>
      <c r="Z56" s="121">
        <v>0</v>
      </c>
      <c r="AA56" s="121">
        <v>0</v>
      </c>
      <c r="AB56" s="121">
        <v>0</v>
      </c>
      <c r="AC56" s="121">
        <v>0</v>
      </c>
      <c r="AD56" s="121">
        <v>0</v>
      </c>
      <c r="AE56" s="121">
        <v>0</v>
      </c>
      <c r="AF56" s="121">
        <v>0</v>
      </c>
      <c r="AG56" s="121">
        <v>0</v>
      </c>
      <c r="AH56" s="121">
        <v>0</v>
      </c>
      <c r="AI56" s="121">
        <v>0</v>
      </c>
      <c r="AJ56" s="121">
        <v>0</v>
      </c>
      <c r="AK56" s="121">
        <v>0</v>
      </c>
    </row>
    <row r="57" spans="1:37">
      <c r="A57" s="112" t="s">
        <v>337</v>
      </c>
      <c r="B57" s="121">
        <v>28.005128493770261</v>
      </c>
      <c r="C57" s="121">
        <v>28.420616073897197</v>
      </c>
      <c r="D57" s="121">
        <v>28.836103654024136</v>
      </c>
      <c r="E57" s="121">
        <v>29.251591234151068</v>
      </c>
      <c r="F57" s="121">
        <v>29.667078814278</v>
      </c>
      <c r="G57" s="121">
        <v>30.069498282284101</v>
      </c>
      <c r="H57" s="121">
        <v>30.471917750290203</v>
      </c>
      <c r="I57" s="121">
        <v>30.874337218296311</v>
      </c>
      <c r="J57" s="121">
        <v>31.276756686302402</v>
      </c>
      <c r="K57" s="121">
        <v>31.679176154308511</v>
      </c>
      <c r="L57" s="121">
        <v>32.056498830510186</v>
      </c>
      <c r="M57" s="121">
        <v>32.433821506711837</v>
      </c>
      <c r="N57" s="121">
        <v>32.811144182913502</v>
      </c>
      <c r="O57" s="121">
        <v>33.188466859115167</v>
      </c>
      <c r="P57" s="121">
        <v>33.565789535316824</v>
      </c>
      <c r="Q57" s="121">
        <v>33.927480447587861</v>
      </c>
      <c r="R57" s="121">
        <v>34.289171359858891</v>
      </c>
      <c r="S57" s="121">
        <v>34.65086227212992</v>
      </c>
      <c r="T57" s="121">
        <v>35.012553184400936</v>
      </c>
      <c r="U57" s="121">
        <v>35.374244096671973</v>
      </c>
      <c r="V57" s="121">
        <v>35.734390409460161</v>
      </c>
      <c r="W57" s="121">
        <v>36.094536722248336</v>
      </c>
      <c r="X57" s="121">
        <v>36.45468303503651</v>
      </c>
      <c r="Y57" s="121">
        <v>36.814829347824684</v>
      </c>
      <c r="Z57" s="121">
        <v>37.174975660612873</v>
      </c>
      <c r="AA57" s="121">
        <v>37.539043246990289</v>
      </c>
      <c r="AB57" s="121">
        <v>37.90311083336772</v>
      </c>
      <c r="AC57" s="121">
        <v>38.267178419745143</v>
      </c>
      <c r="AD57" s="121">
        <v>38.631246006122574</v>
      </c>
      <c r="AE57" s="121">
        <v>38.99531359249999</v>
      </c>
      <c r="AF57" s="121">
        <v>39.359762597370413</v>
      </c>
      <c r="AG57" s="121">
        <v>39.724211602240828</v>
      </c>
      <c r="AH57" s="121">
        <v>40.088660607111244</v>
      </c>
      <c r="AI57" s="121">
        <v>40.45310961198166</v>
      </c>
      <c r="AJ57" s="121">
        <v>40.817558616852075</v>
      </c>
      <c r="AK57" s="121">
        <v>41.182007621722484</v>
      </c>
    </row>
    <row r="58" spans="1:37">
      <c r="A58" s="112" t="s">
        <v>338</v>
      </c>
      <c r="B58" s="121">
        <v>4.2039140739327712</v>
      </c>
      <c r="C58" s="121">
        <v>4.2994365342510337</v>
      </c>
      <c r="D58" s="121">
        <v>4.3949589945692971</v>
      </c>
      <c r="E58" s="121">
        <v>4.4904814548875613</v>
      </c>
      <c r="F58" s="121">
        <v>4.5860039152058256</v>
      </c>
      <c r="G58" s="121">
        <v>4.6785409887395772</v>
      </c>
      <c r="H58" s="121">
        <v>4.7710780622733306</v>
      </c>
      <c r="I58" s="121">
        <v>4.8636151358070832</v>
      </c>
      <c r="J58" s="121">
        <v>4.9561522093408366</v>
      </c>
      <c r="K58" s="121">
        <v>5.0486892828745882</v>
      </c>
      <c r="L58" s="121">
        <v>5.1353523881317331</v>
      </c>
      <c r="M58" s="121">
        <v>5.222015493388878</v>
      </c>
      <c r="N58" s="121">
        <v>5.308678598646023</v>
      </c>
      <c r="O58" s="121">
        <v>5.3953417039031679</v>
      </c>
      <c r="P58" s="121">
        <v>5.4820048091603129</v>
      </c>
      <c r="Q58" s="121">
        <v>5.5650414651681119</v>
      </c>
      <c r="R58" s="121">
        <v>5.6480781211759128</v>
      </c>
      <c r="S58" s="121">
        <v>5.7311147771837128</v>
      </c>
      <c r="T58" s="121">
        <v>5.8141514331915136</v>
      </c>
      <c r="U58" s="121">
        <v>5.8971880891993136</v>
      </c>
      <c r="V58" s="121">
        <v>5.979961716386704</v>
      </c>
      <c r="W58" s="121">
        <v>6.0627353435740972</v>
      </c>
      <c r="X58" s="121">
        <v>6.1455089707614876</v>
      </c>
      <c r="Y58" s="121">
        <v>6.2282825979488798</v>
      </c>
      <c r="Z58" s="121">
        <v>6.3110562251362721</v>
      </c>
      <c r="AA58" s="121">
        <v>6.3945538775838271</v>
      </c>
      <c r="AB58" s="121">
        <v>6.4780515300313839</v>
      </c>
      <c r="AC58" s="121">
        <v>6.5615491824789389</v>
      </c>
      <c r="AD58" s="121">
        <v>6.645046834926494</v>
      </c>
      <c r="AE58" s="121">
        <v>6.7285444873740499</v>
      </c>
      <c r="AF58" s="121">
        <v>6.8121315418177701</v>
      </c>
      <c r="AG58" s="121">
        <v>6.8957185962614913</v>
      </c>
      <c r="AH58" s="121">
        <v>6.9793056507052116</v>
      </c>
      <c r="AI58" s="121">
        <v>7.062892705148931</v>
      </c>
      <c r="AJ58" s="121">
        <v>7.146479759592653</v>
      </c>
      <c r="AK58" s="121">
        <v>7.2300668140363706</v>
      </c>
    </row>
    <row r="59" spans="1:37">
      <c r="A59" s="112" t="s">
        <v>385</v>
      </c>
      <c r="B59" s="121">
        <v>4.4523005933847806</v>
      </c>
      <c r="C59" s="121">
        <v>4.7017910273957373</v>
      </c>
      <c r="D59" s="121">
        <v>4.7562997716049091</v>
      </c>
      <c r="E59" s="121">
        <v>4.7973826015950056</v>
      </c>
      <c r="F59" s="121">
        <v>4.815770883144376</v>
      </c>
      <c r="G59" s="121">
        <v>4.8578757059281115</v>
      </c>
      <c r="H59" s="121">
        <v>4.9029603336133363</v>
      </c>
      <c r="I59" s="121">
        <v>4.9400403114729414</v>
      </c>
      <c r="J59" s="121">
        <v>5.0348810578144905</v>
      </c>
      <c r="K59" s="121">
        <v>5.1315426770026482</v>
      </c>
      <c r="L59" s="121">
        <v>5.2300601292640092</v>
      </c>
      <c r="M59" s="121">
        <v>5.3304690460589077</v>
      </c>
      <c r="N59" s="121">
        <v>5.4328057429691192</v>
      </c>
      <c r="O59" s="121">
        <v>5.5371072328330104</v>
      </c>
      <c r="P59" s="121">
        <v>5.6434112391329023</v>
      </c>
      <c r="Q59" s="121">
        <v>5.7517562096394554</v>
      </c>
      <c r="R59" s="121">
        <v>5.8621813303180277</v>
      </c>
      <c r="S59" s="121">
        <v>5.9747265395020417</v>
      </c>
      <c r="T59" s="121">
        <v>6.0894325423384865</v>
      </c>
      <c r="U59" s="121">
        <v>6.2063408255107584</v>
      </c>
      <c r="V59" s="121">
        <v>6.3254936722441988</v>
      </c>
      <c r="W59" s="121">
        <v>6.4469341775997293</v>
      </c>
      <c r="X59" s="121">
        <v>6.5707062640611236</v>
      </c>
      <c r="Y59" s="121">
        <v>6.6968546974215819</v>
      </c>
      <c r="Z59" s="121">
        <v>6.8254251029752755</v>
      </c>
      <c r="AA59" s="121">
        <v>6.9564639820198391</v>
      </c>
      <c r="AB59" s="121">
        <v>7.0900187286756529</v>
      </c>
      <c r="AC59" s="121">
        <v>7.2261376470280823</v>
      </c>
      <c r="AD59" s="121">
        <v>7.3648699685988692</v>
      </c>
      <c r="AE59" s="121">
        <v>7.5062658701529319</v>
      </c>
      <c r="AF59" s="121">
        <v>7.6503764918470898</v>
      </c>
      <c r="AG59" s="121">
        <v>7.7972539557272391</v>
      </c>
      <c r="AH59" s="121">
        <v>7.9469513845806627</v>
      </c>
      <c r="AI59" s="121">
        <v>8.0995229211503279</v>
      </c>
      <c r="AJ59" s="121">
        <v>8.2550237477180861</v>
      </c>
      <c r="AK59" s="121">
        <v>8.4135101060638604</v>
      </c>
    </row>
    <row r="60" spans="1:37">
      <c r="A60" s="124" t="s">
        <v>339</v>
      </c>
      <c r="B60" s="121">
        <v>4.6989601106901605E-2</v>
      </c>
      <c r="C60" s="121">
        <v>4.7516304196042365E-2</v>
      </c>
      <c r="D60" s="121">
        <v>4.8043007285183133E-2</v>
      </c>
      <c r="E60" s="121">
        <v>4.8569710374323886E-2</v>
      </c>
      <c r="F60" s="121">
        <v>4.9096413463464654E-2</v>
      </c>
      <c r="G60" s="121">
        <v>4.9623116552605415E-2</v>
      </c>
      <c r="H60" s="121">
        <v>5.0149819641746175E-2</v>
      </c>
      <c r="I60" s="121">
        <v>5.0676522730886943E-2</v>
      </c>
      <c r="J60" s="121">
        <v>5.1203225820027704E-2</v>
      </c>
      <c r="K60" s="121">
        <v>5.1729928909168464E-2</v>
      </c>
      <c r="L60" s="121">
        <v>5.2256631998309232E-2</v>
      </c>
      <c r="M60" s="121">
        <v>5.2783335087449992E-2</v>
      </c>
      <c r="N60" s="121">
        <v>5.3310038176590753E-2</v>
      </c>
      <c r="O60" s="121">
        <v>5.3836741265731521E-2</v>
      </c>
      <c r="P60" s="121">
        <v>5.4363444354872281E-2</v>
      </c>
      <c r="Q60" s="121">
        <v>5.4890147444013049E-2</v>
      </c>
      <c r="R60" s="121">
        <v>5.5416850533153802E-2</v>
      </c>
      <c r="S60" s="121">
        <v>5.5943553622294563E-2</v>
      </c>
      <c r="T60" s="121">
        <v>5.6470256711435331E-2</v>
      </c>
      <c r="U60" s="121">
        <v>5.6996959800576084E-2</v>
      </c>
      <c r="V60" s="121">
        <v>5.7523662889716845E-2</v>
      </c>
      <c r="W60" s="121">
        <v>5.8050365978857599E-2</v>
      </c>
      <c r="X60" s="121">
        <v>5.8577069067998359E-2</v>
      </c>
      <c r="Y60" s="121">
        <v>5.9103772157139113E-2</v>
      </c>
      <c r="Z60" s="121">
        <v>5.9630475246279874E-2</v>
      </c>
      <c r="AA60" s="121">
        <v>6.0157178335420627E-2</v>
      </c>
      <c r="AB60" s="121">
        <v>6.0683881424561388E-2</v>
      </c>
      <c r="AC60" s="121">
        <v>6.1210584513702135E-2</v>
      </c>
      <c r="AD60" s="121">
        <v>6.1737287602842895E-2</v>
      </c>
      <c r="AE60" s="121">
        <v>6.2263990691983649E-2</v>
      </c>
      <c r="AF60" s="121">
        <v>6.279069378112441E-2</v>
      </c>
      <c r="AG60" s="121">
        <v>6.3317396870265163E-2</v>
      </c>
      <c r="AH60" s="121">
        <v>6.3844099959405917E-2</v>
      </c>
      <c r="AI60" s="121">
        <v>6.4370803048546671E-2</v>
      </c>
      <c r="AJ60" s="121">
        <v>6.4897506137687425E-2</v>
      </c>
      <c r="AK60" s="121">
        <v>6.5424209226828192E-2</v>
      </c>
    </row>
    <row r="61" spans="1:37">
      <c r="A61" s="124" t="s">
        <v>350</v>
      </c>
      <c r="B61" s="121">
        <v>0.77230621376695019</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0</v>
      </c>
      <c r="W61" s="121">
        <v>0</v>
      </c>
      <c r="X61" s="121">
        <v>0</v>
      </c>
      <c r="Y61" s="121">
        <v>0</v>
      </c>
      <c r="Z61" s="121">
        <v>0</v>
      </c>
      <c r="AA61" s="121">
        <v>0</v>
      </c>
      <c r="AB61" s="121">
        <v>0</v>
      </c>
      <c r="AC61" s="121">
        <v>0</v>
      </c>
      <c r="AD61" s="121">
        <v>0</v>
      </c>
      <c r="AE61" s="121">
        <v>0</v>
      </c>
      <c r="AF61" s="121">
        <v>0</v>
      </c>
      <c r="AG61" s="121">
        <v>0</v>
      </c>
      <c r="AH61" s="121">
        <v>0</v>
      </c>
      <c r="AI61" s="121">
        <v>0</v>
      </c>
      <c r="AJ61" s="121">
        <v>0</v>
      </c>
      <c r="AK61" s="121">
        <v>0</v>
      </c>
    </row>
    <row r="62" spans="1:37">
      <c r="A62" s="124" t="s">
        <v>302</v>
      </c>
      <c r="B62" s="121">
        <v>2.6763514213340698</v>
      </c>
      <c r="C62" s="121">
        <v>2.8107435856304477</v>
      </c>
      <c r="D62" s="121">
        <v>2.9451357499268256</v>
      </c>
      <c r="E62" s="121">
        <v>3.0795279142232035</v>
      </c>
      <c r="F62" s="121">
        <v>3.2139200785195814</v>
      </c>
      <c r="G62" s="121">
        <v>3.3483122428159589</v>
      </c>
      <c r="H62" s="121">
        <v>3.4827044071123368</v>
      </c>
      <c r="I62" s="121">
        <v>3.6170965714087147</v>
      </c>
      <c r="J62" s="121">
        <v>3.7514887357050926</v>
      </c>
      <c r="K62" s="121">
        <v>3.8858809000014705</v>
      </c>
      <c r="L62" s="121">
        <v>4.0202730642978484</v>
      </c>
      <c r="M62" s="121">
        <v>4.1546652285942258</v>
      </c>
      <c r="N62" s="121">
        <v>4.2890573928906033</v>
      </c>
      <c r="O62" s="121">
        <v>4.4234495571869807</v>
      </c>
      <c r="P62" s="121">
        <v>4.5578417214833591</v>
      </c>
      <c r="Q62" s="121">
        <v>4.6922338857797365</v>
      </c>
      <c r="R62" s="121">
        <v>4.8266260500761149</v>
      </c>
      <c r="S62" s="121">
        <v>4.9610182143724924</v>
      </c>
      <c r="T62" s="121">
        <v>5.0954103786688698</v>
      </c>
      <c r="U62" s="121">
        <v>5.2298025429652482</v>
      </c>
      <c r="V62" s="121">
        <v>5.3641947072616256</v>
      </c>
      <c r="W62" s="121">
        <v>5.498586871558004</v>
      </c>
      <c r="X62" s="121">
        <v>5.6329790358543814</v>
      </c>
      <c r="Y62" s="121">
        <v>5.7673712001507589</v>
      </c>
      <c r="Z62" s="121">
        <v>5.9017633644471372</v>
      </c>
      <c r="AA62" s="121">
        <v>6.0361555287435147</v>
      </c>
      <c r="AB62" s="121">
        <v>6.170547693039893</v>
      </c>
      <c r="AC62" s="121">
        <v>6.3049398573362705</v>
      </c>
      <c r="AD62" s="121">
        <v>6.439332021632648</v>
      </c>
      <c r="AE62" s="121">
        <v>6.5737241859290263</v>
      </c>
      <c r="AF62" s="121">
        <v>6.7081163502254038</v>
      </c>
      <c r="AG62" s="121">
        <v>6.8425085145217821</v>
      </c>
      <c r="AH62" s="121">
        <v>6.9769006788181596</v>
      </c>
      <c r="AI62" s="121">
        <v>7.111292843114537</v>
      </c>
      <c r="AJ62" s="121">
        <v>7.2456850074109154</v>
      </c>
      <c r="AK62" s="121">
        <v>7.3800771717072928</v>
      </c>
    </row>
    <row r="63" spans="1:37">
      <c r="A63" s="125"/>
      <c r="B63" s="121"/>
      <c r="C63" s="121"/>
      <c r="D63" s="121"/>
      <c r="E63" s="121"/>
      <c r="F63" s="121"/>
      <c r="G63" s="121"/>
      <c r="H63" s="121"/>
      <c r="I63" s="121"/>
      <c r="J63" s="121"/>
      <c r="K63" s="121"/>
      <c r="L63" s="121"/>
      <c r="M63" s="121"/>
      <c r="N63" s="121"/>
      <c r="O63" s="121"/>
      <c r="P63" s="121"/>
      <c r="Q63" s="121"/>
      <c r="R63" s="121"/>
      <c r="S63" s="121"/>
      <c r="T63" s="121"/>
      <c r="U63" s="121"/>
      <c r="V63" s="121"/>
      <c r="W63" s="121"/>
      <c r="X63" s="121"/>
      <c r="Y63" s="121"/>
      <c r="Z63" s="121"/>
      <c r="AA63" s="121"/>
      <c r="AB63" s="121"/>
      <c r="AC63" s="121"/>
      <c r="AD63" s="121"/>
      <c r="AE63" s="121"/>
      <c r="AF63" s="121"/>
      <c r="AG63" s="121"/>
      <c r="AH63" s="121"/>
      <c r="AI63" s="121"/>
      <c r="AJ63" s="121"/>
      <c r="AK63" s="121"/>
    </row>
    <row r="64" spans="1:37">
      <c r="A64" s="128" t="s">
        <v>340</v>
      </c>
      <c r="B64" s="129"/>
      <c r="C64" s="129"/>
      <c r="D64" s="129"/>
      <c r="E64" s="129"/>
      <c r="F64" s="129"/>
      <c r="G64" s="129"/>
      <c r="H64" s="129"/>
      <c r="I64" s="129"/>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row>
    <row r="65" spans="1:37">
      <c r="A65" s="123" t="s">
        <v>341</v>
      </c>
      <c r="B65" s="120">
        <v>1.1584084580887581</v>
      </c>
      <c r="C65" s="120">
        <v>1.1852491427194258</v>
      </c>
      <c r="D65" s="120">
        <v>1.2126866380596804</v>
      </c>
      <c r="E65" s="120">
        <v>1.2407358606933527</v>
      </c>
      <c r="F65" s="120">
        <v>1.2694121000437706</v>
      </c>
      <c r="G65" s="120">
        <v>1.2987310276932116</v>
      </c>
      <c r="H65" s="120">
        <v>1.3287087069353163</v>
      </c>
      <c r="I65" s="120">
        <v>1.3593616025662785</v>
      </c>
      <c r="J65" s="120">
        <v>1.3907065909207821</v>
      </c>
      <c r="K65" s="120">
        <v>1.4227609701588038</v>
      </c>
      <c r="L65" s="120">
        <v>1.455542470809551</v>
      </c>
      <c r="M65" s="120">
        <v>1.489069266578966</v>
      </c>
      <c r="N65" s="120">
        <v>1.5233599854273796</v>
      </c>
      <c r="O65" s="120">
        <v>1.5584337209240724</v>
      </c>
      <c r="P65" s="120">
        <v>1.5943100438856619</v>
      </c>
      <c r="Q65" s="120">
        <v>1.6310090143054137</v>
      </c>
      <c r="R65" s="120">
        <v>1.6685511935807451</v>
      </c>
      <c r="S65" s="120">
        <v>1.7069576570463783</v>
      </c>
      <c r="T65" s="120">
        <v>1.7462500068207831</v>
      </c>
      <c r="U65" s="120">
        <v>1.7864503849737401</v>
      </c>
      <c r="V65" s="120">
        <v>1.8275814870230507</v>
      </c>
      <c r="W65" s="120">
        <v>1.8696665757686231</v>
      </c>
      <c r="X65" s="120">
        <v>1.9127294954723664</v>
      </c>
      <c r="Y65" s="120">
        <v>1.9567946863925416</v>
      </c>
      <c r="Z65" s="120">
        <v>2.0018871996814216</v>
      </c>
      <c r="AA65" s="120">
        <v>2.048032712655349</v>
      </c>
      <c r="AB65" s="120">
        <v>2.0952575444465014</v>
      </c>
      <c r="AC65" s="120">
        <v>2.1435886720458974</v>
      </c>
      <c r="AD65" s="120">
        <v>2.1930537467474345</v>
      </c>
      <c r="AE65" s="120">
        <v>2.243681111002974</v>
      </c>
      <c r="AF65" s="120">
        <v>2.2954998156987569</v>
      </c>
      <c r="AG65" s="120">
        <v>2.3485396378636754</v>
      </c>
      <c r="AH65" s="120">
        <v>2.402831098820196</v>
      </c>
      <c r="AI65" s="120">
        <v>2.4584054827890092</v>
      </c>
      <c r="AJ65" s="120">
        <v>2.5152948559587345</v>
      </c>
      <c r="AK65" s="120">
        <v>2.5735320860323121</v>
      </c>
    </row>
    <row r="66" spans="1:37">
      <c r="A66" s="123" t="s">
        <v>342</v>
      </c>
      <c r="B66" s="115">
        <v>5.076577144672461</v>
      </c>
      <c r="C66" s="115">
        <v>5.2056174107471778</v>
      </c>
      <c r="D66" s="115">
        <v>5.3378151080718954</v>
      </c>
      <c r="E66" s="115">
        <v>5.4732491724278631</v>
      </c>
      <c r="F66" s="115">
        <v>5.6120005129908614</v>
      </c>
      <c r="G66" s="115">
        <v>5.7541520616660673</v>
      </c>
      <c r="H66" s="115">
        <v>5.8997888236562845</v>
      </c>
      <c r="I66" s="115">
        <v>6.0489979292943898</v>
      </c>
      <c r="J66" s="115">
        <v>6.2018686871715802</v>
      </c>
      <c r="K66" s="115">
        <v>6.3584926385938312</v>
      </c>
      <c r="L66" s="115">
        <v>6.5189636133997713</v>
      </c>
      <c r="M66" s="115">
        <v>6.6833777871739919</v>
      </c>
      <c r="N66" s="115">
        <v>6.8518337398906999</v>
      </c>
      <c r="O66" s="115">
        <v>7.0244325160234578</v>
      </c>
      <c r="P66" s="115">
        <v>7.2012776861576668</v>
      </c>
      <c r="Q66" s="115">
        <v>7.3824754101433623</v>
      </c>
      <c r="R66" s="115">
        <v>7.5681345018268331</v>
      </c>
      <c r="S66" s="115">
        <v>7.758366495400522</v>
      </c>
      <c r="T66" s="115">
        <v>7.9532857134116863</v>
      </c>
      <c r="U66" s="115">
        <v>8.1530093364712606</v>
      </c>
      <c r="V66" s="115">
        <v>8.3576574747054568</v>
      </c>
      <c r="W66" s="115">
        <v>8.5673532409936399</v>
      </c>
      <c r="X66" s="115">
        <v>8.7822228260371613</v>
      </c>
      <c r="Y66" s="115">
        <v>9.0023955753049005</v>
      </c>
      <c r="Z66" s="115">
        <v>9.2280040679024644</v>
      </c>
      <c r="AA66" s="115">
        <v>9.4591841974131015</v>
      </c>
      <c r="AB66" s="115">
        <v>9.6960752547596361</v>
      </c>
      <c r="AC66" s="115">
        <v>9.9388200131379651</v>
      </c>
      <c r="AD66" s="115">
        <v>10.187564815073886</v>
      </c>
      <c r="AE66" s="115">
        <v>10.442459661656335</v>
      </c>
      <c r="AF66" s="115">
        <v>10.703658304001477</v>
      </c>
      <c r="AG66" s="115">
        <v>10.971318337003382</v>
      </c>
      <c r="AH66" s="115">
        <v>11.245601295428465</v>
      </c>
      <c r="AI66" s="115">
        <v>11.526672752412306</v>
      </c>
      <c r="AJ66" s="115">
        <v>11.814702420418877</v>
      </c>
      <c r="AK66" s="115">
        <v>12.109864254723746</v>
      </c>
    </row>
    <row r="67" spans="1:37">
      <c r="A67" s="123" t="s">
        <v>343</v>
      </c>
      <c r="B67" s="120">
        <v>0.22498773735037192</v>
      </c>
      <c r="C67" s="120">
        <v>0</v>
      </c>
      <c r="D67" s="120">
        <v>0</v>
      </c>
      <c r="E67" s="120">
        <v>0</v>
      </c>
      <c r="F67" s="120">
        <v>0</v>
      </c>
      <c r="G67" s="120">
        <v>0</v>
      </c>
      <c r="H67" s="120">
        <v>0</v>
      </c>
      <c r="I67" s="120">
        <v>0</v>
      </c>
      <c r="J67" s="120">
        <v>0</v>
      </c>
      <c r="K67" s="120">
        <v>0</v>
      </c>
      <c r="L67" s="120">
        <v>0</v>
      </c>
      <c r="M67" s="120">
        <v>0</v>
      </c>
      <c r="N67" s="120">
        <v>0</v>
      </c>
      <c r="O67" s="120">
        <v>0</v>
      </c>
      <c r="P67" s="120">
        <v>0</v>
      </c>
      <c r="Q67" s="120">
        <v>0</v>
      </c>
      <c r="R67" s="120">
        <v>0</v>
      </c>
      <c r="S67" s="120">
        <v>0</v>
      </c>
      <c r="T67" s="120">
        <v>0</v>
      </c>
      <c r="U67" s="120">
        <v>0</v>
      </c>
      <c r="V67" s="120">
        <v>0</v>
      </c>
      <c r="W67" s="120">
        <v>0</v>
      </c>
      <c r="X67" s="120">
        <v>0</v>
      </c>
      <c r="Y67" s="120">
        <v>0</v>
      </c>
      <c r="Z67" s="120">
        <v>0</v>
      </c>
      <c r="AA67" s="120">
        <v>0</v>
      </c>
      <c r="AB67" s="120">
        <v>0</v>
      </c>
      <c r="AC67" s="120">
        <v>0</v>
      </c>
      <c r="AD67" s="120">
        <v>0</v>
      </c>
      <c r="AE67" s="120">
        <v>0</v>
      </c>
      <c r="AF67" s="120">
        <v>0</v>
      </c>
      <c r="AG67" s="120">
        <v>0</v>
      </c>
      <c r="AH67" s="120">
        <v>0</v>
      </c>
      <c r="AI67" s="120">
        <v>0</v>
      </c>
      <c r="AJ67" s="120">
        <v>0</v>
      </c>
      <c r="AK67" s="120">
        <v>0</v>
      </c>
    </row>
    <row r="68" spans="1:37">
      <c r="A68" s="112" t="s">
        <v>344</v>
      </c>
      <c r="B68" s="110">
        <v>1.92121793628864E-3</v>
      </c>
      <c r="C68" s="110">
        <v>1.9603842390179178E-3</v>
      </c>
      <c r="D68" s="110">
        <v>2.0003489932088996E-3</v>
      </c>
      <c r="E68" s="110">
        <v>2.0411284762401546E-3</v>
      </c>
      <c r="F68" s="110">
        <v>2.0827392973238909E-3</v>
      </c>
      <c r="G68" s="110">
        <v>2.1251984042707749E-3</v>
      </c>
      <c r="H68" s="110">
        <v>2.1685230903926633E-3</v>
      </c>
      <c r="I68" s="110">
        <v>2.2127310015460535E-3</v>
      </c>
      <c r="J68" s="110">
        <v>2.2578401433191245E-3</v>
      </c>
      <c r="K68" s="110">
        <v>2.3038688883652916E-3</v>
      </c>
      <c r="L68" s="110">
        <v>2.3508359838862671E-3</v>
      </c>
      <c r="M68" s="110">
        <v>2.3987605592676706E-3</v>
      </c>
      <c r="N68" s="110">
        <v>2.4476621338703005E-3</v>
      </c>
      <c r="O68" s="110">
        <v>2.4975606249802397E-3</v>
      </c>
      <c r="P68" s="110">
        <v>2.548476355921034E-3</v>
      </c>
      <c r="Q68" s="110">
        <v>2.6004300643312464E-3</v>
      </c>
      <c r="R68" s="110">
        <v>2.6534429106107593E-3</v>
      </c>
      <c r="S68" s="110">
        <v>2.7075364865392654E-3</v>
      </c>
      <c r="T68" s="110">
        <v>2.7627328240704546E-3</v>
      </c>
      <c r="U68" s="110">
        <v>2.8190544043054828E-3</v>
      </c>
      <c r="V68" s="110">
        <v>2.8765241666493758E-3</v>
      </c>
      <c r="W68" s="110">
        <v>2.9351655181540947E-3</v>
      </c>
      <c r="X68" s="110">
        <v>2.9950023430520742E-3</v>
      </c>
      <c r="Y68" s="110">
        <v>3.0560590124841104E-3</v>
      </c>
      <c r="Z68" s="110">
        <v>3.1183603944255644E-3</v>
      </c>
      <c r="AA68" s="110">
        <v>3.1819318638149239E-3</v>
      </c>
      <c r="AB68" s="110">
        <v>3.2467993128888466E-3</v>
      </c>
      <c r="AC68" s="110">
        <v>3.3129891617278964E-3</v>
      </c>
      <c r="AD68" s="110">
        <v>3.3805283690172649E-3</v>
      </c>
      <c r="AE68" s="110">
        <v>3.4494444430268668E-3</v>
      </c>
      <c r="AF68" s="110">
        <v>3.5197654528152733E-3</v>
      </c>
      <c r="AG68" s="110">
        <v>3.5915200396620544E-3</v>
      </c>
      <c r="AH68" s="110">
        <v>3.6647374287331808E-3</v>
      </c>
      <c r="AI68" s="110">
        <v>3.7394474409842399E-3</v>
      </c>
      <c r="AJ68" s="110">
        <v>3.815680505306313E-3</v>
      </c>
      <c r="AK68" s="110">
        <v>3.8934676709194587E-3</v>
      </c>
    </row>
    <row r="69" spans="1:37">
      <c r="A69" s="112" t="s">
        <v>345</v>
      </c>
      <c r="B69" s="110">
        <v>0.95361961299999998</v>
      </c>
      <c r="C69" s="110">
        <v>0.97746010332499988</v>
      </c>
      <c r="D69" s="110">
        <v>1.0018966059081249</v>
      </c>
      <c r="E69" s="110">
        <v>1.0269440210558278</v>
      </c>
      <c r="F69" s="110">
        <v>1.0526176215822234</v>
      </c>
      <c r="G69" s="110">
        <v>1.078933062121779</v>
      </c>
      <c r="H69" s="110">
        <v>1.1059063886748233</v>
      </c>
      <c r="I69" s="110">
        <v>1.1335540483916937</v>
      </c>
      <c r="J69" s="110">
        <v>1.1618928996014859</v>
      </c>
      <c r="K69" s="110">
        <v>1.1909402220915228</v>
      </c>
      <c r="L69" s="110">
        <v>1.2207137276438107</v>
      </c>
      <c r="M69" s="110">
        <v>1.2512315708349058</v>
      </c>
      <c r="N69" s="110">
        <v>1.2825123601057784</v>
      </c>
      <c r="O69" s="110">
        <v>1.3145751691084226</v>
      </c>
      <c r="P69" s="110">
        <v>1.347439548336133</v>
      </c>
      <c r="Q69" s="110">
        <v>1.3811255370445361</v>
      </c>
      <c r="R69" s="110">
        <v>1.4156536754706495</v>
      </c>
      <c r="S69" s="110">
        <v>1.4510450173574156</v>
      </c>
      <c r="T69" s="110">
        <v>1.4873211427913509</v>
      </c>
      <c r="U69" s="110">
        <v>1.5245041713611345</v>
      </c>
      <c r="V69" s="110">
        <v>1.5626167756451628</v>
      </c>
      <c r="W69" s="110">
        <v>1.6016821950362916</v>
      </c>
      <c r="X69" s="110">
        <v>1.6417242499121987</v>
      </c>
      <c r="Y69" s="110">
        <v>1.6827673561600034</v>
      </c>
      <c r="Z69" s="110">
        <v>1.7248365400640033</v>
      </c>
      <c r="AA69" s="110">
        <v>1.7679574535656033</v>
      </c>
      <c r="AB69" s="110">
        <v>1.8121563899047433</v>
      </c>
      <c r="AC69" s="110">
        <v>1.8574602996523617</v>
      </c>
      <c r="AD69" s="110">
        <v>1.9038968071436706</v>
      </c>
      <c r="AE69" s="110">
        <v>1.9514942273222622</v>
      </c>
      <c r="AF69" s="110">
        <v>2.0002815830053184</v>
      </c>
      <c r="AG69" s="110">
        <v>2.0502886225804513</v>
      </c>
      <c r="AH69" s="110">
        <v>2.1015458381449625</v>
      </c>
      <c r="AI69" s="110">
        <v>2.1540844840985862</v>
      </c>
      <c r="AJ69" s="110">
        <v>2.2079365962010509</v>
      </c>
      <c r="AK69" s="110">
        <v>2.2631350111060771</v>
      </c>
    </row>
    <row r="70" spans="1:37">
      <c r="A70" s="112" t="s">
        <v>346</v>
      </c>
      <c r="B70" s="110">
        <v>5.0518900000000002</v>
      </c>
      <c r="C70" s="110">
        <v>5.1781872499999997</v>
      </c>
      <c r="D70" s="110">
        <v>5.3076419312499992</v>
      </c>
      <c r="E70" s="110">
        <v>5.4403329795312487</v>
      </c>
      <c r="F70" s="110">
        <v>5.5763413040195298</v>
      </c>
      <c r="G70" s="110">
        <v>5.7157498366200175</v>
      </c>
      <c r="H70" s="110">
        <v>5.8586435825355174</v>
      </c>
      <c r="I70" s="110">
        <v>6.0051096720989046</v>
      </c>
      <c r="J70" s="110">
        <v>6.1552374139013768</v>
      </c>
      <c r="K70" s="110">
        <v>6.3091183492489105</v>
      </c>
      <c r="L70" s="110">
        <v>6.4668463079801324</v>
      </c>
      <c r="M70" s="110">
        <v>6.6285174656796348</v>
      </c>
      <c r="N70" s="110">
        <v>6.7942304023216256</v>
      </c>
      <c r="O70" s="110">
        <v>6.9640861623796653</v>
      </c>
      <c r="P70" s="110">
        <v>7.1381883164391562</v>
      </c>
      <c r="Q70" s="110">
        <v>7.3166430243501344</v>
      </c>
      <c r="R70" s="110">
        <v>7.499559099958887</v>
      </c>
      <c r="S70" s="110">
        <v>7.6870480774578587</v>
      </c>
      <c r="T70" s="110">
        <v>7.8792242793943048</v>
      </c>
      <c r="U70" s="110">
        <v>8.0762048863791609</v>
      </c>
      <c r="V70" s="110">
        <v>8.2781100085386399</v>
      </c>
      <c r="W70" s="110">
        <v>8.4850627587521057</v>
      </c>
      <c r="X70" s="110">
        <v>8.697189327720908</v>
      </c>
      <c r="Y70" s="110">
        <v>8.91461906091393</v>
      </c>
      <c r="Z70" s="110">
        <v>9.1374845374367766</v>
      </c>
      <c r="AA70" s="110">
        <v>9.3659216508726946</v>
      </c>
      <c r="AB70" s="110">
        <v>9.6000696921445119</v>
      </c>
      <c r="AC70" s="110">
        <v>9.8400714344481237</v>
      </c>
      <c r="AD70" s="110">
        <v>10.086073220309325</v>
      </c>
      <c r="AE70" s="110">
        <v>10.338225050817057</v>
      </c>
      <c r="AF70" s="110">
        <v>10.596680677087482</v>
      </c>
      <c r="AG70" s="110">
        <v>10.861597694014668</v>
      </c>
      <c r="AH70" s="110">
        <v>11.133137636365033</v>
      </c>
      <c r="AI70" s="110">
        <v>11.411466077274158</v>
      </c>
      <c r="AJ70" s="110">
        <v>11.696752729206011</v>
      </c>
      <c r="AK70" s="110">
        <v>11.989171547436161</v>
      </c>
    </row>
    <row r="71" spans="1:37">
      <c r="A71" s="112" t="s">
        <v>347</v>
      </c>
      <c r="B71" s="110">
        <v>0</v>
      </c>
      <c r="C71" s="110">
        <v>0</v>
      </c>
      <c r="D71" s="110">
        <v>0</v>
      </c>
      <c r="E71" s="110">
        <v>0</v>
      </c>
      <c r="F71" s="110">
        <v>0</v>
      </c>
      <c r="G71" s="110">
        <v>0</v>
      </c>
      <c r="H71" s="110">
        <v>0</v>
      </c>
      <c r="I71" s="110">
        <v>0</v>
      </c>
      <c r="J71" s="110">
        <v>0</v>
      </c>
      <c r="K71" s="110">
        <v>0</v>
      </c>
      <c r="L71" s="110">
        <v>0</v>
      </c>
      <c r="M71" s="110">
        <v>0</v>
      </c>
      <c r="N71" s="110">
        <v>0</v>
      </c>
      <c r="O71" s="110">
        <v>0</v>
      </c>
      <c r="P71" s="110">
        <v>0</v>
      </c>
      <c r="Q71" s="110">
        <v>0</v>
      </c>
      <c r="R71" s="110">
        <v>0</v>
      </c>
      <c r="S71" s="110">
        <v>0</v>
      </c>
      <c r="T71" s="110">
        <v>0</v>
      </c>
      <c r="U71" s="110">
        <v>0</v>
      </c>
      <c r="V71" s="110">
        <v>0</v>
      </c>
      <c r="W71" s="110">
        <v>0</v>
      </c>
      <c r="X71" s="110">
        <v>0</v>
      </c>
      <c r="Y71" s="110">
        <v>0</v>
      </c>
      <c r="Z71" s="110">
        <v>0</v>
      </c>
      <c r="AA71" s="110">
        <v>0</v>
      </c>
      <c r="AB71" s="110">
        <v>0</v>
      </c>
      <c r="AC71" s="110">
        <v>0</v>
      </c>
      <c r="AD71" s="110">
        <v>0</v>
      </c>
      <c r="AE71" s="110">
        <v>0</v>
      </c>
      <c r="AF71" s="110">
        <v>0</v>
      </c>
      <c r="AG71" s="110">
        <v>0</v>
      </c>
      <c r="AH71" s="110">
        <v>0</v>
      </c>
      <c r="AI71" s="110">
        <v>0</v>
      </c>
      <c r="AJ71" s="110">
        <v>0</v>
      </c>
      <c r="AK71" s="110">
        <v>0</v>
      </c>
    </row>
    <row r="72" spans="1:37">
      <c r="A72" s="112" t="s">
        <v>348</v>
      </c>
      <c r="B72" s="110">
        <v>0</v>
      </c>
      <c r="C72" s="110">
        <v>0</v>
      </c>
      <c r="D72" s="110">
        <v>0</v>
      </c>
      <c r="E72" s="110">
        <v>0</v>
      </c>
      <c r="F72" s="110">
        <v>0</v>
      </c>
      <c r="G72" s="110">
        <v>0</v>
      </c>
      <c r="H72" s="110">
        <v>0</v>
      </c>
      <c r="I72" s="110">
        <v>0</v>
      </c>
      <c r="J72" s="110">
        <v>0</v>
      </c>
      <c r="K72" s="110">
        <v>0</v>
      </c>
      <c r="L72" s="110">
        <v>0</v>
      </c>
      <c r="M72" s="110">
        <v>0</v>
      </c>
      <c r="N72" s="110">
        <v>0</v>
      </c>
      <c r="O72" s="110">
        <v>0</v>
      </c>
      <c r="P72" s="110">
        <v>0</v>
      </c>
      <c r="Q72" s="110">
        <v>0</v>
      </c>
      <c r="R72" s="110">
        <v>0</v>
      </c>
      <c r="S72" s="110">
        <v>0</v>
      </c>
      <c r="T72" s="110">
        <v>0</v>
      </c>
      <c r="U72" s="110">
        <v>0</v>
      </c>
      <c r="V72" s="110">
        <v>0</v>
      </c>
      <c r="W72" s="110">
        <v>0</v>
      </c>
      <c r="X72" s="110">
        <v>0</v>
      </c>
      <c r="Y72" s="110">
        <v>0</v>
      </c>
      <c r="Z72" s="110">
        <v>0</v>
      </c>
      <c r="AA72" s="110">
        <v>0</v>
      </c>
      <c r="AB72" s="110">
        <v>0</v>
      </c>
      <c r="AC72" s="110">
        <v>0</v>
      </c>
      <c r="AD72" s="110">
        <v>0</v>
      </c>
      <c r="AE72" s="110">
        <v>0</v>
      </c>
      <c r="AF72" s="110">
        <v>0</v>
      </c>
      <c r="AG72" s="110">
        <v>0</v>
      </c>
      <c r="AH72" s="110">
        <v>0</v>
      </c>
      <c r="AI72" s="110">
        <v>0</v>
      </c>
      <c r="AJ72" s="110">
        <v>0</v>
      </c>
      <c r="AK72" s="110">
        <v>0</v>
      </c>
    </row>
    <row r="73" spans="1:37">
      <c r="A73" s="112" t="s">
        <v>349</v>
      </c>
      <c r="B73" s="110">
        <v>0</v>
      </c>
      <c r="C73" s="110">
        <v>0</v>
      </c>
      <c r="D73" s="110">
        <v>0</v>
      </c>
      <c r="E73" s="110">
        <v>0</v>
      </c>
      <c r="F73" s="110">
        <v>0</v>
      </c>
      <c r="G73" s="110">
        <v>0</v>
      </c>
      <c r="H73" s="110">
        <v>0</v>
      </c>
      <c r="I73" s="110">
        <v>0</v>
      </c>
      <c r="J73" s="110">
        <v>0</v>
      </c>
      <c r="K73" s="110">
        <v>0</v>
      </c>
      <c r="L73" s="110">
        <v>0</v>
      </c>
      <c r="M73" s="110">
        <v>0</v>
      </c>
      <c r="N73" s="110">
        <v>0</v>
      </c>
      <c r="O73" s="110">
        <v>0</v>
      </c>
      <c r="P73" s="110">
        <v>0</v>
      </c>
      <c r="Q73" s="110">
        <v>0</v>
      </c>
      <c r="R73" s="110">
        <v>0</v>
      </c>
      <c r="S73" s="110">
        <v>0</v>
      </c>
      <c r="T73" s="110">
        <v>0</v>
      </c>
      <c r="U73" s="110">
        <v>0</v>
      </c>
      <c r="V73" s="110">
        <v>0</v>
      </c>
      <c r="W73" s="110">
        <v>0</v>
      </c>
      <c r="X73" s="110">
        <v>0</v>
      </c>
      <c r="Y73" s="110">
        <v>0</v>
      </c>
      <c r="Z73" s="110">
        <v>0</v>
      </c>
      <c r="AA73" s="110">
        <v>0</v>
      </c>
      <c r="AB73" s="110">
        <v>0</v>
      </c>
      <c r="AC73" s="110">
        <v>0</v>
      </c>
      <c r="AD73" s="110">
        <v>0</v>
      </c>
      <c r="AE73" s="110">
        <v>0</v>
      </c>
      <c r="AF73" s="110">
        <v>0</v>
      </c>
      <c r="AG73" s="110">
        <v>0</v>
      </c>
      <c r="AH73" s="110">
        <v>0</v>
      </c>
      <c r="AI73" s="110">
        <v>0</v>
      </c>
      <c r="AJ73" s="110">
        <v>0</v>
      </c>
      <c r="AK73" s="110">
        <v>0</v>
      </c>
    </row>
    <row r="74" spans="1:37">
      <c r="A74" s="112" t="s">
        <v>309</v>
      </c>
      <c r="B74" s="110">
        <v>2.4687144672460502E-2</v>
      </c>
      <c r="C74" s="110">
        <v>2.7430160747178335E-2</v>
      </c>
      <c r="D74" s="110">
        <v>3.0173176821896165E-2</v>
      </c>
      <c r="E74" s="110">
        <v>3.2916192896614002E-2</v>
      </c>
      <c r="F74" s="110">
        <v>3.5659208971331839E-2</v>
      </c>
      <c r="G74" s="110">
        <v>3.8402225046049669E-2</v>
      </c>
      <c r="H74" s="110">
        <v>4.1145241120767506E-2</v>
      </c>
      <c r="I74" s="110">
        <v>4.3888257195485343E-2</v>
      </c>
      <c r="J74" s="110">
        <v>4.663127327020318E-2</v>
      </c>
      <c r="K74" s="110">
        <v>4.9374289344921017E-2</v>
      </c>
      <c r="L74" s="110">
        <v>5.2117305419638854E-2</v>
      </c>
      <c r="M74" s="110">
        <v>5.4860321494356691E-2</v>
      </c>
      <c r="N74" s="110">
        <v>5.7603337569074528E-2</v>
      </c>
      <c r="O74" s="110">
        <v>6.0346353643792365E-2</v>
      </c>
      <c r="P74" s="110">
        <v>6.3089369718510202E-2</v>
      </c>
      <c r="Q74" s="110">
        <v>6.5832385793228032E-2</v>
      </c>
      <c r="R74" s="110">
        <v>6.8575401867945862E-2</v>
      </c>
      <c r="S74" s="110">
        <v>7.1318417942663692E-2</v>
      </c>
      <c r="T74" s="110">
        <v>7.4061434017381508E-2</v>
      </c>
      <c r="U74" s="110">
        <v>7.6804450092099338E-2</v>
      </c>
      <c r="V74" s="110">
        <v>7.9547466166817168E-2</v>
      </c>
      <c r="W74" s="110">
        <v>8.2290482241534998E-2</v>
      </c>
      <c r="X74" s="110">
        <v>8.5033498316252829E-2</v>
      </c>
      <c r="Y74" s="110">
        <v>8.7776514390970659E-2</v>
      </c>
      <c r="Z74" s="110">
        <v>9.0519530465688489E-2</v>
      </c>
      <c r="AA74" s="110">
        <v>9.3262546540406319E-2</v>
      </c>
      <c r="AB74" s="110">
        <v>9.6005562615124149E-2</v>
      </c>
      <c r="AC74" s="110">
        <v>9.8748578689841979E-2</v>
      </c>
      <c r="AD74" s="110">
        <v>0.10149159476455981</v>
      </c>
      <c r="AE74" s="110">
        <v>0.10423461083927764</v>
      </c>
      <c r="AF74" s="110">
        <v>0.10697762691399547</v>
      </c>
      <c r="AG74" s="110">
        <v>0.1097206429887133</v>
      </c>
      <c r="AH74" s="110">
        <v>0.11246365906343113</v>
      </c>
      <c r="AI74" s="110">
        <v>0.11520667513814896</v>
      </c>
      <c r="AJ74" s="110">
        <v>0.11794969121286678</v>
      </c>
      <c r="AK74" s="110">
        <v>0.12069270728758461</v>
      </c>
    </row>
    <row r="75" spans="1:37">
      <c r="A75" s="111" t="s">
        <v>350</v>
      </c>
      <c r="B75" s="110">
        <v>0.22498773735037192</v>
      </c>
      <c r="C75" s="110">
        <v>0</v>
      </c>
      <c r="D75" s="110">
        <v>0</v>
      </c>
      <c r="E75" s="110">
        <v>0</v>
      </c>
      <c r="F75" s="110">
        <v>0</v>
      </c>
      <c r="G75" s="110">
        <v>0</v>
      </c>
      <c r="H75" s="110">
        <v>0</v>
      </c>
      <c r="I75" s="110">
        <v>0</v>
      </c>
      <c r="J75" s="110">
        <v>0</v>
      </c>
      <c r="K75" s="110">
        <v>0</v>
      </c>
      <c r="L75" s="110">
        <v>0</v>
      </c>
      <c r="M75" s="110">
        <v>0</v>
      </c>
      <c r="N75" s="110">
        <v>0</v>
      </c>
      <c r="O75" s="110">
        <v>0</v>
      </c>
      <c r="P75" s="110">
        <v>0</v>
      </c>
      <c r="Q75" s="110">
        <v>0</v>
      </c>
      <c r="R75" s="110">
        <v>0</v>
      </c>
      <c r="S75" s="110">
        <v>0</v>
      </c>
      <c r="T75" s="110">
        <v>0</v>
      </c>
      <c r="U75" s="110">
        <v>0</v>
      </c>
      <c r="V75" s="110">
        <v>0</v>
      </c>
      <c r="W75" s="110">
        <v>0</v>
      </c>
      <c r="X75" s="110">
        <v>0</v>
      </c>
      <c r="Y75" s="110">
        <v>0</v>
      </c>
      <c r="Z75" s="110">
        <v>0</v>
      </c>
      <c r="AA75" s="110">
        <v>0</v>
      </c>
      <c r="AB75" s="110">
        <v>0</v>
      </c>
      <c r="AC75" s="110">
        <v>0</v>
      </c>
      <c r="AD75" s="110">
        <v>0</v>
      </c>
      <c r="AE75" s="110">
        <v>0</v>
      </c>
      <c r="AF75" s="110">
        <v>0</v>
      </c>
      <c r="AG75" s="110">
        <v>0</v>
      </c>
      <c r="AH75" s="110">
        <v>0</v>
      </c>
      <c r="AI75" s="110">
        <v>0</v>
      </c>
      <c r="AJ75" s="110">
        <v>0</v>
      </c>
      <c r="AK75" s="110">
        <v>0</v>
      </c>
    </row>
    <row r="76" spans="1:37">
      <c r="A76" s="111" t="s">
        <v>406</v>
      </c>
      <c r="B76" s="116">
        <v>0.20286762715246948</v>
      </c>
      <c r="C76" s="116">
        <v>0.20582865515540794</v>
      </c>
      <c r="D76" s="116">
        <v>0.2087896831583464</v>
      </c>
      <c r="E76" s="116">
        <v>0.21175071116128488</v>
      </c>
      <c r="F76" s="116">
        <v>0.21471173916422334</v>
      </c>
      <c r="G76" s="116">
        <v>0.2176727671671618</v>
      </c>
      <c r="H76" s="116">
        <v>0.22063379517010026</v>
      </c>
      <c r="I76" s="116">
        <v>0.22359482317303869</v>
      </c>
      <c r="J76" s="116">
        <v>0.22655585117597715</v>
      </c>
      <c r="K76" s="116">
        <v>0.22951687917891561</v>
      </c>
      <c r="L76" s="116">
        <v>0.23247790718185407</v>
      </c>
      <c r="M76" s="116">
        <v>0.23543893518479253</v>
      </c>
      <c r="N76" s="116">
        <v>0.23839996318773099</v>
      </c>
      <c r="O76" s="116">
        <v>0.24136099119066948</v>
      </c>
      <c r="P76" s="116">
        <v>0.24432201919360791</v>
      </c>
      <c r="Q76" s="116">
        <v>0.24728304719654637</v>
      </c>
      <c r="R76" s="116">
        <v>0.25024407519948483</v>
      </c>
      <c r="S76" s="116">
        <v>0.25320510320242329</v>
      </c>
      <c r="T76" s="116">
        <v>0.25616613120536175</v>
      </c>
      <c r="U76" s="116">
        <v>0.25912715920830021</v>
      </c>
      <c r="V76" s="116">
        <v>0.26208818721123867</v>
      </c>
      <c r="W76" s="116">
        <v>0.26504921521417713</v>
      </c>
      <c r="X76" s="116">
        <v>0.26801024321711558</v>
      </c>
      <c r="Y76" s="116">
        <v>0.27097127122005404</v>
      </c>
      <c r="Z76" s="116">
        <v>0.2739322992229925</v>
      </c>
      <c r="AA76" s="116">
        <v>0.27689332722593096</v>
      </c>
      <c r="AB76" s="116">
        <v>0.27985435522886937</v>
      </c>
      <c r="AC76" s="116">
        <v>0.28281538323180788</v>
      </c>
      <c r="AD76" s="116">
        <v>0.28577641123474634</v>
      </c>
      <c r="AE76" s="116">
        <v>0.2887374392376848</v>
      </c>
      <c r="AF76" s="116">
        <v>0.29169846724062326</v>
      </c>
      <c r="AG76" s="116">
        <v>0.29465949524356172</v>
      </c>
      <c r="AH76" s="116">
        <v>0.29762052324650023</v>
      </c>
      <c r="AI76" s="116">
        <v>0.30058155124943869</v>
      </c>
      <c r="AJ76" s="116">
        <v>0.30354257925237721</v>
      </c>
      <c r="AK76" s="116">
        <v>0.30650360725531567</v>
      </c>
    </row>
    <row r="78" spans="1:37">
      <c r="A78" s="332" t="s">
        <v>555</v>
      </c>
    </row>
    <row r="79" spans="1:37">
      <c r="A79" s="333" t="s">
        <v>556</v>
      </c>
    </row>
    <row r="80" spans="1:37">
      <c r="A80" s="333" t="s">
        <v>557</v>
      </c>
      <c r="B80" s="97">
        <v>189.45295203999001</v>
      </c>
    </row>
    <row r="81" spans="1:3" s="97" customFormat="1">
      <c r="A81" s="333" t="s">
        <v>558</v>
      </c>
      <c r="B81" s="97">
        <v>2.2214742685218281</v>
      </c>
      <c r="C81" s="97">
        <v>1.5180806509220106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46"/>
  <sheetViews>
    <sheetView topLeftCell="A4" workbookViewId="0">
      <pane xSplit="2" topLeftCell="C1" activePane="topRight" state="frozen"/>
      <selection pane="topRight" activeCell="I26" sqref="I26"/>
    </sheetView>
  </sheetViews>
  <sheetFormatPr baseColWidth="10" defaultColWidth="8.6640625" defaultRowHeight="15"/>
  <cols>
    <col min="1" max="1" width="38.33203125" style="212" customWidth="1"/>
    <col min="2" max="2" width="31.33203125" style="212" customWidth="1"/>
    <col min="3" max="3" width="18.6640625" style="212" customWidth="1"/>
    <col min="4" max="4" width="24.1640625" style="212" customWidth="1"/>
    <col min="5" max="5" width="21.83203125" style="212" customWidth="1"/>
    <col min="6" max="6" width="14.33203125" style="212" customWidth="1"/>
    <col min="7" max="7" width="22" style="212" customWidth="1"/>
    <col min="8" max="8" width="12" style="212" bestFit="1" customWidth="1"/>
    <col min="9" max="9" width="14.5" style="212" customWidth="1"/>
    <col min="10" max="10" width="24" style="212" customWidth="1"/>
    <col min="11" max="11" width="12" style="212" bestFit="1" customWidth="1"/>
    <col min="12" max="12" width="12.83203125" style="212" customWidth="1"/>
    <col min="13" max="13" width="22" style="212" customWidth="1"/>
    <col min="14" max="16" width="12" style="212" bestFit="1" customWidth="1"/>
    <col min="17" max="17" width="12" style="212" customWidth="1"/>
    <col min="18" max="18" width="12" style="212" bestFit="1" customWidth="1"/>
    <col min="19" max="19" width="12" style="212" customWidth="1"/>
    <col min="20" max="37" width="12" style="212" bestFit="1" customWidth="1"/>
    <col min="38" max="38" width="10.6640625" style="212" customWidth="1"/>
    <col min="39" max="16384" width="8.6640625" style="212"/>
  </cols>
  <sheetData>
    <row r="1" spans="1:37">
      <c r="A1" s="93" t="s">
        <v>543</v>
      </c>
      <c r="B1" s="131"/>
    </row>
    <row r="2" spans="1:37">
      <c r="A2" s="209">
        <v>11010.9823328047</v>
      </c>
      <c r="B2" s="212" t="s">
        <v>544</v>
      </c>
    </row>
    <row r="4" spans="1:37">
      <c r="B4" s="212">
        <v>2015</v>
      </c>
      <c r="C4" s="212">
        <v>2016</v>
      </c>
      <c r="D4" s="212">
        <v>2017</v>
      </c>
      <c r="E4" s="212">
        <v>2018</v>
      </c>
      <c r="F4" s="212">
        <v>2019</v>
      </c>
      <c r="G4" s="212">
        <v>2020</v>
      </c>
      <c r="H4" s="212">
        <v>2021</v>
      </c>
      <c r="I4" s="212">
        <v>2022</v>
      </c>
      <c r="J4" s="212">
        <v>2023</v>
      </c>
      <c r="K4" s="212">
        <v>2024</v>
      </c>
      <c r="L4" s="212">
        <v>2025</v>
      </c>
      <c r="M4" s="212">
        <v>2026</v>
      </c>
      <c r="N4" s="212">
        <v>2027</v>
      </c>
      <c r="O4" s="212">
        <v>2028</v>
      </c>
      <c r="P4" s="212">
        <v>2029</v>
      </c>
      <c r="Q4" s="212">
        <v>2030</v>
      </c>
      <c r="R4" s="212">
        <v>2031</v>
      </c>
      <c r="S4" s="212">
        <v>2032</v>
      </c>
      <c r="T4" s="212">
        <v>2033</v>
      </c>
      <c r="U4" s="212">
        <v>2034</v>
      </c>
      <c r="V4" s="212">
        <v>2035</v>
      </c>
      <c r="W4" s="212">
        <v>2036</v>
      </c>
      <c r="X4" s="212">
        <v>2037</v>
      </c>
      <c r="Y4" s="212">
        <v>2038</v>
      </c>
      <c r="Z4" s="212">
        <v>2039</v>
      </c>
      <c r="AA4" s="212">
        <v>2040</v>
      </c>
      <c r="AB4" s="212">
        <v>2041</v>
      </c>
      <c r="AC4" s="212">
        <v>2042</v>
      </c>
      <c r="AD4" s="212">
        <v>2043</v>
      </c>
      <c r="AE4" s="212">
        <v>2044</v>
      </c>
      <c r="AF4" s="212">
        <v>2045</v>
      </c>
      <c r="AG4" s="212">
        <v>2046</v>
      </c>
      <c r="AH4" s="212">
        <v>2047</v>
      </c>
      <c r="AI4" s="212">
        <v>2048</v>
      </c>
      <c r="AJ4" s="212">
        <v>2049</v>
      </c>
      <c r="AK4" s="212">
        <v>2050</v>
      </c>
    </row>
    <row r="5" spans="1:37">
      <c r="A5" s="212" t="s">
        <v>545</v>
      </c>
      <c r="B5" s="211">
        <f>A2*10^3</f>
        <v>11010982.3328047</v>
      </c>
      <c r="C5" s="211">
        <f>($E$5-$B$5)/COUNT($C$4:$E$4)+B5</f>
        <v>12340654.888536466</v>
      </c>
      <c r="D5" s="211">
        <f>($E$5-$B$5)/COUNT($C$4:$E$4)+C5</f>
        <v>13670327.444268232</v>
      </c>
      <c r="E5" s="211">
        <f t="shared" ref="E5:AA5" si="0">INDEX($H$14:$H$36,MATCH(E4,$G$14:$G$36,0),1)*10^6</f>
        <v>15000000</v>
      </c>
      <c r="F5" s="211">
        <f t="shared" si="0"/>
        <v>14800000</v>
      </c>
      <c r="G5" s="211">
        <f t="shared" si="0"/>
        <v>15100000</v>
      </c>
      <c r="H5" s="211">
        <f t="shared" si="0"/>
        <v>15100000</v>
      </c>
      <c r="I5" s="211">
        <f t="shared" si="0"/>
        <v>15700000</v>
      </c>
      <c r="J5" s="211">
        <f t="shared" si="0"/>
        <v>16000000</v>
      </c>
      <c r="K5" s="211">
        <f t="shared" si="0"/>
        <v>16200000</v>
      </c>
      <c r="L5" s="211">
        <f t="shared" si="0"/>
        <v>16500000</v>
      </c>
      <c r="M5" s="211">
        <f t="shared" si="0"/>
        <v>16399999.999999998</v>
      </c>
      <c r="N5" s="211">
        <f t="shared" si="0"/>
        <v>17300000</v>
      </c>
      <c r="O5" s="211">
        <f t="shared" si="0"/>
        <v>16700000</v>
      </c>
      <c r="P5" s="211">
        <f t="shared" si="0"/>
        <v>15900000</v>
      </c>
      <c r="Q5" s="211">
        <f t="shared" si="0"/>
        <v>14800000</v>
      </c>
      <c r="R5" s="211">
        <f t="shared" si="0"/>
        <v>15300000</v>
      </c>
      <c r="S5" s="211">
        <f t="shared" si="0"/>
        <v>15800000</v>
      </c>
      <c r="T5" s="211">
        <f t="shared" si="0"/>
        <v>15200000</v>
      </c>
      <c r="U5" s="211">
        <f t="shared" si="0"/>
        <v>14300000</v>
      </c>
      <c r="V5" s="211">
        <f t="shared" si="0"/>
        <v>13400000</v>
      </c>
      <c r="W5" s="211">
        <f t="shared" si="0"/>
        <v>12900000</v>
      </c>
      <c r="X5" s="211">
        <f t="shared" si="0"/>
        <v>12700000</v>
      </c>
      <c r="Y5" s="211">
        <f t="shared" si="0"/>
        <v>9800000</v>
      </c>
      <c r="Z5" s="211">
        <f t="shared" si="0"/>
        <v>9500000</v>
      </c>
      <c r="AA5" s="211">
        <f t="shared" si="0"/>
        <v>9100000</v>
      </c>
      <c r="AB5" s="211">
        <f>AA5</f>
        <v>9100000</v>
      </c>
      <c r="AC5" s="211">
        <f t="shared" ref="AC5:AK5" si="1">AB5</f>
        <v>9100000</v>
      </c>
      <c r="AD5" s="211">
        <f t="shared" si="1"/>
        <v>9100000</v>
      </c>
      <c r="AE5" s="211">
        <f t="shared" si="1"/>
        <v>9100000</v>
      </c>
      <c r="AF5" s="211">
        <f t="shared" si="1"/>
        <v>9100000</v>
      </c>
      <c r="AG5" s="211">
        <f t="shared" si="1"/>
        <v>9100000</v>
      </c>
      <c r="AH5" s="211">
        <f t="shared" si="1"/>
        <v>9100000</v>
      </c>
      <c r="AI5" s="211">
        <f t="shared" si="1"/>
        <v>9100000</v>
      </c>
      <c r="AJ5" s="211">
        <f t="shared" si="1"/>
        <v>9100000</v>
      </c>
      <c r="AK5" s="211">
        <f t="shared" si="1"/>
        <v>9100000</v>
      </c>
    </row>
    <row r="7" spans="1:37">
      <c r="A7" s="212" t="s">
        <v>548</v>
      </c>
      <c r="B7" s="212">
        <v>0</v>
      </c>
      <c r="C7" s="212">
        <v>0</v>
      </c>
      <c r="D7" s="212">
        <v>0</v>
      </c>
      <c r="E7" s="212">
        <v>0</v>
      </c>
      <c r="F7" s="211">
        <f>INDEX($I$14:$I$46,MATCH(F4,$G$14:$G$46,0),1)*10^6-F5</f>
        <v>800000</v>
      </c>
      <c r="G7" s="211">
        <f t="shared" ref="G7:AK7" si="2">INDEX($I$14:$I$46,MATCH(G4,$G$14:$G$46,0),1)*10^6-G5</f>
        <v>1200000</v>
      </c>
      <c r="H7" s="211">
        <f t="shared" si="2"/>
        <v>1700000</v>
      </c>
      <c r="I7" s="211">
        <f t="shared" si="2"/>
        <v>1700000</v>
      </c>
      <c r="J7" s="211">
        <f t="shared" si="2"/>
        <v>2000000</v>
      </c>
      <c r="K7" s="211">
        <f t="shared" si="2"/>
        <v>2400000</v>
      </c>
      <c r="L7" s="211">
        <f t="shared" si="2"/>
        <v>2900000</v>
      </c>
      <c r="M7" s="211">
        <f t="shared" si="2"/>
        <v>3400000.0000000019</v>
      </c>
      <c r="N7" s="211">
        <f t="shared" si="2"/>
        <v>3700000</v>
      </c>
      <c r="O7" s="211">
        <f t="shared" si="2"/>
        <v>4400000</v>
      </c>
      <c r="P7" s="211">
        <f t="shared" si="2"/>
        <v>5800000</v>
      </c>
      <c r="Q7" s="211">
        <f t="shared" si="2"/>
        <v>7400000</v>
      </c>
      <c r="R7" s="211">
        <f t="shared" si="2"/>
        <v>8300000</v>
      </c>
      <c r="S7" s="211">
        <f t="shared" si="2"/>
        <v>9400000</v>
      </c>
      <c r="T7" s="211">
        <f t="shared" si="2"/>
        <v>10300000</v>
      </c>
      <c r="U7" s="211">
        <f t="shared" si="2"/>
        <v>11600000</v>
      </c>
      <c r="V7" s="211">
        <f t="shared" si="2"/>
        <v>13000000</v>
      </c>
      <c r="W7" s="211">
        <f t="shared" si="2"/>
        <v>14100000</v>
      </c>
      <c r="X7" s="211">
        <f t="shared" si="2"/>
        <v>15000000</v>
      </c>
      <c r="Y7" s="211">
        <f t="shared" si="2"/>
        <v>15900000</v>
      </c>
      <c r="Z7" s="211">
        <f t="shared" si="2"/>
        <v>16800000</v>
      </c>
      <c r="AA7" s="211">
        <f t="shared" si="2"/>
        <v>17700000</v>
      </c>
      <c r="AB7" s="211">
        <f t="shared" si="2"/>
        <v>18658303.030303027</v>
      </c>
      <c r="AC7" s="211">
        <f t="shared" si="2"/>
        <v>19650872.653810829</v>
      </c>
      <c r="AD7" s="211">
        <f t="shared" si="2"/>
        <v>20678934.160825878</v>
      </c>
      <c r="AE7" s="211">
        <f t="shared" si="2"/>
        <v>21743756.655061468</v>
      </c>
      <c r="AF7" s="211">
        <f t="shared" si="2"/>
        <v>22846654.620303057</v>
      </c>
      <c r="AG7" s="211">
        <f t="shared" si="2"/>
        <v>23988989.543089647</v>
      </c>
      <c r="AH7" s="211">
        <f t="shared" si="2"/>
        <v>25172171.5934183</v>
      </c>
      <c r="AI7" s="211">
        <f t="shared" si="2"/>
        <v>26397661.365546584</v>
      </c>
      <c r="AJ7" s="211">
        <f t="shared" si="2"/>
        <v>27666971.681041881</v>
      </c>
      <c r="AK7" s="211">
        <f t="shared" si="2"/>
        <v>28981669.456303373</v>
      </c>
    </row>
    <row r="12" spans="1:37">
      <c r="H12" s="212" t="s">
        <v>546</v>
      </c>
      <c r="I12" s="212" t="s">
        <v>547</v>
      </c>
    </row>
    <row r="13" spans="1:37">
      <c r="G13" s="212">
        <v>2017</v>
      </c>
    </row>
    <row r="14" spans="1:37">
      <c r="G14" s="212">
        <v>2018</v>
      </c>
      <c r="H14" s="212">
        <v>15</v>
      </c>
      <c r="I14" s="212">
        <v>15</v>
      </c>
    </row>
    <row r="15" spans="1:37">
      <c r="G15" s="212">
        <v>2019</v>
      </c>
      <c r="H15" s="212">
        <v>14.8</v>
      </c>
      <c r="I15" s="212">
        <v>15.6</v>
      </c>
    </row>
    <row r="16" spans="1:37">
      <c r="G16" s="212">
        <v>2020</v>
      </c>
      <c r="H16" s="212">
        <v>15.1</v>
      </c>
      <c r="I16" s="212">
        <v>16.3</v>
      </c>
    </row>
    <row r="17" spans="7:9">
      <c r="G17" s="212">
        <v>2021</v>
      </c>
      <c r="H17" s="212">
        <v>15.1</v>
      </c>
      <c r="I17" s="212">
        <v>16.8</v>
      </c>
    </row>
    <row r="18" spans="7:9">
      <c r="G18" s="212">
        <v>2022</v>
      </c>
      <c r="H18" s="212">
        <v>15.7</v>
      </c>
      <c r="I18" s="212">
        <v>17.399999999999999</v>
      </c>
    </row>
    <row r="19" spans="7:9">
      <c r="G19" s="212">
        <v>2023</v>
      </c>
      <c r="H19" s="212">
        <v>16</v>
      </c>
      <c r="I19" s="212">
        <v>18</v>
      </c>
    </row>
    <row r="20" spans="7:9">
      <c r="G20" s="212">
        <v>2024</v>
      </c>
      <c r="H20" s="212">
        <v>16.2</v>
      </c>
      <c r="I20" s="212">
        <v>18.600000000000001</v>
      </c>
    </row>
    <row r="21" spans="7:9">
      <c r="G21" s="212">
        <v>2025</v>
      </c>
      <c r="H21" s="212">
        <v>16.5</v>
      </c>
      <c r="I21" s="212">
        <v>19.399999999999999</v>
      </c>
    </row>
    <row r="22" spans="7:9">
      <c r="G22" s="212">
        <v>2026</v>
      </c>
      <c r="H22" s="212">
        <v>16.399999999999999</v>
      </c>
      <c r="I22" s="212">
        <v>19.8</v>
      </c>
    </row>
    <row r="23" spans="7:9">
      <c r="G23" s="212">
        <v>2027</v>
      </c>
      <c r="H23" s="212">
        <v>17.3</v>
      </c>
      <c r="I23" s="212">
        <v>21</v>
      </c>
    </row>
    <row r="24" spans="7:9">
      <c r="G24" s="212">
        <v>2028</v>
      </c>
      <c r="H24" s="212">
        <v>16.7</v>
      </c>
      <c r="I24" s="212">
        <v>21.1</v>
      </c>
    </row>
    <row r="25" spans="7:9">
      <c r="G25" s="212">
        <v>2029</v>
      </c>
      <c r="H25" s="212">
        <v>15.9</v>
      </c>
      <c r="I25" s="212">
        <v>21.7</v>
      </c>
    </row>
    <row r="26" spans="7:9">
      <c r="G26" s="212">
        <v>2030</v>
      </c>
      <c r="H26" s="212">
        <v>14.8</v>
      </c>
      <c r="I26" s="212">
        <v>22.2</v>
      </c>
    </row>
    <row r="27" spans="7:9">
      <c r="G27" s="212">
        <v>2031</v>
      </c>
      <c r="H27" s="212">
        <v>15.3</v>
      </c>
      <c r="I27" s="212">
        <v>23.6</v>
      </c>
    </row>
    <row r="28" spans="7:9">
      <c r="G28" s="212">
        <v>2032</v>
      </c>
      <c r="H28" s="212">
        <v>15.8</v>
      </c>
      <c r="I28" s="212">
        <v>25.2</v>
      </c>
    </row>
    <row r="29" spans="7:9">
      <c r="G29" s="212">
        <v>2033</v>
      </c>
      <c r="H29" s="212">
        <v>15.2</v>
      </c>
      <c r="I29" s="212">
        <v>25.5</v>
      </c>
    </row>
    <row r="30" spans="7:9">
      <c r="G30" s="212">
        <v>2034</v>
      </c>
      <c r="H30" s="212">
        <v>14.3</v>
      </c>
      <c r="I30" s="212">
        <v>25.9</v>
      </c>
    </row>
    <row r="31" spans="7:9">
      <c r="G31" s="212">
        <v>2035</v>
      </c>
      <c r="H31" s="212">
        <v>13.4</v>
      </c>
      <c r="I31" s="212">
        <v>26.4</v>
      </c>
    </row>
    <row r="32" spans="7:9">
      <c r="G32" s="212">
        <v>2036</v>
      </c>
      <c r="H32" s="212">
        <v>12.9</v>
      </c>
      <c r="I32" s="212">
        <v>27</v>
      </c>
    </row>
    <row r="33" spans="7:9">
      <c r="G33" s="212">
        <v>2037</v>
      </c>
      <c r="H33" s="212">
        <v>12.7</v>
      </c>
      <c r="I33" s="212">
        <v>27.7</v>
      </c>
    </row>
    <row r="34" spans="7:9">
      <c r="G34" s="212">
        <v>2038</v>
      </c>
      <c r="H34" s="212">
        <v>9.8000000000000007</v>
      </c>
      <c r="I34" s="212">
        <v>25.7</v>
      </c>
    </row>
    <row r="35" spans="7:9">
      <c r="G35" s="212">
        <v>2039</v>
      </c>
      <c r="H35" s="212">
        <v>9.5</v>
      </c>
      <c r="I35" s="212">
        <v>26.3</v>
      </c>
    </row>
    <row r="36" spans="7:9">
      <c r="G36" s="212">
        <v>2040</v>
      </c>
      <c r="H36" s="212">
        <v>9.1</v>
      </c>
      <c r="I36" s="212">
        <v>26.8</v>
      </c>
    </row>
    <row r="37" spans="7:9">
      <c r="G37" s="212">
        <v>2041</v>
      </c>
      <c r="H37" s="212">
        <f>H36</f>
        <v>9.1</v>
      </c>
      <c r="I37" s="201">
        <f>(($I$36-$I$14)/$I$14/COUNT($I$15:$I$36)+1)*I36</f>
        <v>27.758303030303029</v>
      </c>
    </row>
    <row r="38" spans="7:9">
      <c r="G38" s="212">
        <v>2042</v>
      </c>
      <c r="H38" s="212">
        <f t="shared" ref="H38:H46" si="3">H37</f>
        <v>9.1</v>
      </c>
      <c r="I38" s="201">
        <f t="shared" ref="I38:I46" si="4">(($I$36-$I$14)/$I$14/COUNT($I$15:$I$36)+1)*I37</f>
        <v>28.750872653810831</v>
      </c>
    </row>
    <row r="39" spans="7:9">
      <c r="G39" s="212">
        <v>2043</v>
      </c>
      <c r="H39" s="212">
        <f t="shared" si="3"/>
        <v>9.1</v>
      </c>
      <c r="I39" s="201">
        <f t="shared" si="4"/>
        <v>29.77893416082588</v>
      </c>
    </row>
    <row r="40" spans="7:9">
      <c r="G40" s="212">
        <v>2044</v>
      </c>
      <c r="H40" s="212">
        <f t="shared" si="3"/>
        <v>9.1</v>
      </c>
      <c r="I40" s="201">
        <f t="shared" si="4"/>
        <v>30.843756655061469</v>
      </c>
    </row>
    <row r="41" spans="7:9">
      <c r="G41" s="212">
        <v>2045</v>
      </c>
      <c r="H41" s="212">
        <f t="shared" si="3"/>
        <v>9.1</v>
      </c>
      <c r="I41" s="201">
        <f t="shared" si="4"/>
        <v>31.946654620303057</v>
      </c>
    </row>
    <row r="42" spans="7:9">
      <c r="G42" s="212">
        <v>2046</v>
      </c>
      <c r="H42" s="212">
        <f t="shared" si="3"/>
        <v>9.1</v>
      </c>
      <c r="I42" s="201">
        <f t="shared" si="4"/>
        <v>33.088989543089646</v>
      </c>
    </row>
    <row r="43" spans="7:9">
      <c r="G43" s="212">
        <v>2047</v>
      </c>
      <c r="H43" s="212">
        <f t="shared" si="3"/>
        <v>9.1</v>
      </c>
      <c r="I43" s="201">
        <f t="shared" si="4"/>
        <v>34.2721715934183</v>
      </c>
    </row>
    <row r="44" spans="7:9">
      <c r="G44" s="212">
        <v>2048</v>
      </c>
      <c r="H44" s="212">
        <f t="shared" si="3"/>
        <v>9.1</v>
      </c>
      <c r="I44" s="201">
        <f t="shared" si="4"/>
        <v>35.497661365546584</v>
      </c>
    </row>
    <row r="45" spans="7:9">
      <c r="G45" s="212">
        <v>2049</v>
      </c>
      <c r="H45" s="212">
        <f t="shared" si="3"/>
        <v>9.1</v>
      </c>
      <c r="I45" s="201">
        <f t="shared" si="4"/>
        <v>36.766971681041881</v>
      </c>
    </row>
    <row r="46" spans="7:9">
      <c r="G46" s="212">
        <v>2050</v>
      </c>
      <c r="H46" s="212">
        <f t="shared" si="3"/>
        <v>9.1</v>
      </c>
      <c r="I46" s="201">
        <f t="shared" si="4"/>
        <v>38.081669456303374</v>
      </c>
    </row>
  </sheetData>
  <pageMargins left="0.7" right="0.7" top="0.75" bottom="0.75" header="0.3" footer="0.3"/>
  <pageSetup orientation="portrait" horizontalDpi="1200" verticalDpi="1200"/>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81"/>
  <sheetViews>
    <sheetView workbookViewId="0"/>
  </sheetViews>
  <sheetFormatPr baseColWidth="10" defaultColWidth="9.1640625" defaultRowHeight="15"/>
  <cols>
    <col min="1" max="1" width="28.83203125" style="210" customWidth="1"/>
    <col min="2" max="42" width="10.33203125" style="210" customWidth="1"/>
    <col min="43" max="16384" width="9.1640625" style="210"/>
  </cols>
  <sheetData>
    <row r="1" spans="1:42">
      <c r="A1" s="210" t="s">
        <v>234</v>
      </c>
      <c r="B1" s="210">
        <v>2010</v>
      </c>
      <c r="C1" s="210">
        <v>2011</v>
      </c>
      <c r="D1" s="210">
        <v>2012</v>
      </c>
      <c r="E1" s="210">
        <v>2013</v>
      </c>
      <c r="F1" s="210">
        <v>2014</v>
      </c>
      <c r="G1" s="210">
        <v>2015</v>
      </c>
      <c r="H1" s="210">
        <v>2016</v>
      </c>
      <c r="I1" s="210">
        <v>2017</v>
      </c>
      <c r="J1" s="210">
        <v>2018</v>
      </c>
      <c r="K1" s="210">
        <v>2019</v>
      </c>
      <c r="L1" s="210">
        <v>2020</v>
      </c>
      <c r="M1" s="210">
        <v>2021</v>
      </c>
      <c r="N1" s="210">
        <v>2022</v>
      </c>
      <c r="O1" s="210">
        <v>2023</v>
      </c>
      <c r="P1" s="210">
        <v>2024</v>
      </c>
      <c r="Q1" s="210">
        <v>2025</v>
      </c>
      <c r="R1" s="210">
        <v>2026</v>
      </c>
      <c r="S1" s="210">
        <v>2027</v>
      </c>
      <c r="T1" s="210">
        <v>2028</v>
      </c>
      <c r="U1" s="210">
        <v>2029</v>
      </c>
      <c r="V1" s="210">
        <v>2030</v>
      </c>
      <c r="W1" s="210">
        <v>2031</v>
      </c>
      <c r="X1" s="210">
        <v>2032</v>
      </c>
      <c r="Y1" s="210">
        <v>2033</v>
      </c>
      <c r="Z1" s="210">
        <v>2034</v>
      </c>
      <c r="AA1" s="210">
        <v>2035</v>
      </c>
      <c r="AB1" s="210">
        <v>2036</v>
      </c>
      <c r="AC1" s="210">
        <v>2037</v>
      </c>
      <c r="AD1" s="210">
        <v>2038</v>
      </c>
      <c r="AE1" s="210">
        <v>2039</v>
      </c>
      <c r="AF1" s="210">
        <v>2040</v>
      </c>
      <c r="AG1" s="210">
        <v>2041</v>
      </c>
      <c r="AH1" s="210">
        <v>2042</v>
      </c>
      <c r="AI1" s="210">
        <v>2043</v>
      </c>
      <c r="AJ1" s="210">
        <v>2044</v>
      </c>
      <c r="AK1" s="210">
        <v>2045</v>
      </c>
      <c r="AL1" s="210">
        <v>2046</v>
      </c>
      <c r="AM1" s="210">
        <v>2047</v>
      </c>
      <c r="AN1" s="210">
        <v>2048</v>
      </c>
      <c r="AO1" s="210">
        <v>2049</v>
      </c>
      <c r="AP1" s="210">
        <v>2050</v>
      </c>
    </row>
    <row r="2" spans="1:42">
      <c r="A2" s="74">
        <v>-50</v>
      </c>
      <c r="B2" s="90">
        <f ca="1">IF('Chemicals 2010'!$A10="CP",INDIRECT("'Chemicals 2010'!"&amp;'Country Selector'!$B$3&amp;ROW($A10))*10^12,0)</f>
        <v>0</v>
      </c>
      <c r="C2" s="90">
        <f ca="1">$B2*($L$1-C$1)/($L$1-$B$1)+$L2*(C$1-$B$1)/($L$1-$B$1)</f>
        <v>33323168373.367668</v>
      </c>
      <c r="D2" s="90">
        <f t="shared" ref="D2:K17" ca="1" si="0">$B2*($L$1-D$1)/($L$1-$B$1)+$L2*(D$1-$B$1)/($L$1-$B$1)</f>
        <v>66646336746.735336</v>
      </c>
      <c r="E2" s="90">
        <f t="shared" ca="1" si="0"/>
        <v>99969505120.102997</v>
      </c>
      <c r="F2" s="90">
        <f t="shared" ca="1" si="0"/>
        <v>133292673493.47067</v>
      </c>
      <c r="G2" s="90">
        <f t="shared" ca="1" si="0"/>
        <v>166615841866.83835</v>
      </c>
      <c r="H2" s="90">
        <f t="shared" ca="1" si="0"/>
        <v>199939010240.20599</v>
      </c>
      <c r="I2" s="90">
        <f t="shared" ca="1" si="0"/>
        <v>233262178613.57367</v>
      </c>
      <c r="J2" s="90">
        <f t="shared" ca="1" si="0"/>
        <v>266585346986.94135</v>
      </c>
      <c r="K2" s="90">
        <f t="shared" ca="1" si="0"/>
        <v>299908515360.30902</v>
      </c>
      <c r="L2" s="90">
        <f ca="1">IF('Chemicals 2020'!$A10="CP",INDIRECT("'Chemicals 2020'!"&amp;'Country Selector'!$B$3&amp;ROW($A10))*10^12,0)*'Process Emissions Multipliers'!$B$28</f>
        <v>333231683733.6767</v>
      </c>
      <c r="M2" s="90">
        <f ca="1">($L2*($V$1-M$1)/($V$1-$L$1)+$V2*(M$1-$L$1)/($V$1-$L$1))*(SUM('Chem - ODS'!H$5:H$7)/((SUM('Chem - ODS'!$Q$5:$Q$7)-SUM('Chem - ODS'!$G$5:$G$7))/10*('Chem - ODS'!H$4-'Chem - ODS'!$G$4)+SUM('Chem - ODS'!$G$5:$G$7)))</f>
        <v>515835046134.23352</v>
      </c>
      <c r="N2" s="90">
        <f ca="1">($L2*($V$1-N$1)/($V$1-$L$1)+$V2*(N$1-$L$1)/($V$1-$L$1))*(SUM('Chem - ODS'!I$5:I$7)/((SUM('Chem - ODS'!$Q$5:$Q$7)-SUM('Chem - ODS'!$G$5:$G$7))/10*('Chem - ODS'!I$4-'Chem - ODS'!$G$4)+SUM('Chem - ODS'!$G$5:$G$7)))</f>
        <v>700743403847.19385</v>
      </c>
      <c r="O2" s="90">
        <f ca="1">($L2*($V$1-O$1)/($V$1-$L$1)+$V2*(O$1-$L$1)/($V$1-$L$1))*(SUM('Chem - ODS'!J$5:J$7)/((SUM('Chem - ODS'!$Q$5:$Q$7)-SUM('Chem - ODS'!$G$5:$G$7))/10*('Chem - ODS'!J$4-'Chem - ODS'!$G$4)+SUM('Chem - ODS'!$G$5:$G$7)))</f>
        <v>885886861461.58252</v>
      </c>
      <c r="P2" s="90">
        <f ca="1">($L2*($V$1-P$1)/($V$1-$L$1)+$V2*(P$1-$L$1)/($V$1-$L$1))*(SUM('Chem - ODS'!K$5:K$7)/((SUM('Chem - ODS'!$Q$5:$Q$7)-SUM('Chem - ODS'!$G$5:$G$7))/10*('Chem - ODS'!K$4-'Chem - ODS'!$G$4)+SUM('Chem - ODS'!$G$5:$G$7)))</f>
        <v>1071243118504.4343</v>
      </c>
      <c r="Q2" s="90">
        <f ca="1">($L2*($V$1-Q$1)/($V$1-$L$1)+$V2*(Q$1-$L$1)/($V$1-$L$1))*(SUM('Chem - ODS'!L$5:L$7)/((SUM('Chem - ODS'!$Q$5:$Q$7)-SUM('Chem - ODS'!$G$5:$G$7))/10*('Chem - ODS'!L$4-'Chem - ODS'!$G$4)+SUM('Chem - ODS'!$G$5:$G$7)))</f>
        <v>1269884198154.543</v>
      </c>
      <c r="R2" s="90">
        <f ca="1">($L2*($V$1-R$1)/($V$1-$L$1)+$V2*(R$1-$L$1)/($V$1-$L$1))*(SUM('Chem - ODS'!M$5:M$7)/((SUM('Chem - ODS'!$Q$5:$Q$7)-SUM('Chem - ODS'!$G$5:$G$7))/10*('Chem - ODS'!M$4-'Chem - ODS'!$G$4)+SUM('Chem - ODS'!$G$5:$G$7)))</f>
        <v>1442518092369.8059</v>
      </c>
      <c r="S2" s="90">
        <f ca="1">($L2*($V$1-S$1)/($V$1-$L$1)+$V2*(S$1-$L$1)/($V$1-$L$1))*(SUM('Chem - ODS'!N$5:N$7)/((SUM('Chem - ODS'!$Q$5:$Q$7)-SUM('Chem - ODS'!$G$5:$G$7))/10*('Chem - ODS'!N$4-'Chem - ODS'!$G$4)+SUM('Chem - ODS'!$G$5:$G$7)))</f>
        <v>1676298567308.8486</v>
      </c>
      <c r="T2" s="90">
        <f ca="1">($L2*($V$1-T$1)/($V$1-$L$1)+$V2*(T$1-$L$1)/($V$1-$L$1))*(SUM('Chem - ODS'!O$5:O$7)/((SUM('Chem - ODS'!$Q$5:$Q$7)-SUM('Chem - ODS'!$G$5:$G$7))/10*('Chem - ODS'!O$4-'Chem - ODS'!$G$4)+SUM('Chem - ODS'!$G$5:$G$7)))</f>
        <v>1823077943060.9739</v>
      </c>
      <c r="U2" s="90">
        <f ca="1">($L2*($V$1-U$1)/($V$1-$L$1)+$V2*(U$1-$L$1)/($V$1-$L$1))*(SUM('Chem - ODS'!P$5:P$7)/((SUM('Chem - ODS'!$Q$5:$Q$7)-SUM('Chem - ODS'!$G$5:$G$7))/10*('Chem - ODS'!P$4-'Chem - ODS'!$G$4)+SUM('Chem - ODS'!$G$5:$G$7)))</f>
        <v>2009868423455.2278</v>
      </c>
      <c r="V2" s="90">
        <f ca="1">IF('Chemicals 2030'!$A10="CP",INDIRECT("'Chemicals 2030'!"&amp;'Country Selector'!$B$3&amp;ROW($A10))*10^12,0)*'Process Emissions Multipliers'!$D$28</f>
        <v>2186899328067.8647</v>
      </c>
      <c r="W2" s="90">
        <f ca="1">($V2*($AP$1-W$1)/($AP$1-$V$1)+$AP2*(W$1-$V$1)/($AP$1-$V$1))*(SUM('Chem - ODS'!R$5:R$7)/((SUM('Chem - ODS'!$AK$5:$AK$7)-SUM('Chem - ODS'!$Q$5:$Q$7))/20*('Chem - ODS'!R$4-'Chem - ODS'!$Q$4)+SUM('Chem - ODS'!$Q$5:$Q$7)))</f>
        <v>2336136130825.999</v>
      </c>
      <c r="X2" s="90">
        <f ca="1">($V2*($AP$1-X$1)/($AP$1-$V$1)+$AP2*(X$1-$V$1)/($AP$1-$V$1))*(SUM('Chem - ODS'!S$5:S$7)/((SUM('Chem - ODS'!$AK$5:$AK$7)-SUM('Chem - ODS'!$Q$5:$Q$7))/20*('Chem - ODS'!S$4-'Chem - ODS'!$Q$4)+SUM('Chem - ODS'!$Q$5:$Q$7)))</f>
        <v>2505802923063.167</v>
      </c>
      <c r="Y2" s="90">
        <f ca="1">($V2*($AP$1-Y$1)/($AP$1-$V$1)+$AP2*(Y$1-$V$1)/($AP$1-$V$1))*(SUM('Chem - ODS'!T$5:T$7)/((SUM('Chem - ODS'!$AK$5:$AK$7)-SUM('Chem - ODS'!$Q$5:$Q$7))/20*('Chem - ODS'!T$4-'Chem - ODS'!$Q$4)+SUM('Chem - ODS'!$Q$5:$Q$7)))</f>
        <v>2546315193133.8789</v>
      </c>
      <c r="Z2" s="90">
        <f ca="1">($V2*($AP$1-Z$1)/($AP$1-$V$1)+$AP2*(Z$1-$V$1)/($AP$1-$V$1))*(SUM('Chem - ODS'!U$5:U$7)/((SUM('Chem - ODS'!$AK$5:$AK$7)-SUM('Chem - ODS'!$Q$5:$Q$7))/20*('Chem - ODS'!U$4-'Chem - ODS'!$Q$4)+SUM('Chem - ODS'!$Q$5:$Q$7)))</f>
        <v>2596427255155.9873</v>
      </c>
      <c r="AA2" s="90">
        <f ca="1">($V2*($AP$1-AA$1)/($AP$1-$V$1)+$AP2*(AA$1-$V$1)/($AP$1-$V$1))*(SUM('Chem - ODS'!V$5:V$7)/((SUM('Chem - ODS'!$AK$5:$AK$7)-SUM('Chem - ODS'!$Q$5:$Q$7))/20*('Chem - ODS'!V$4-'Chem - ODS'!$Q$4)+SUM('Chem - ODS'!$Q$5:$Q$7)))</f>
        <v>2656288447366.2354</v>
      </c>
      <c r="AB2" s="90">
        <f ca="1">($V2*($AP$1-AB$1)/($AP$1-$V$1)+$AP2*(AB$1-$V$1)/($AP$1-$V$1))*(SUM('Chem - ODS'!W$5:W$7)/((SUM('Chem - ODS'!$AK$5:$AK$7)-SUM('Chem - ODS'!$Q$5:$Q$7))/20*('Chem - ODS'!W$4-'Chem - ODS'!$Q$4)+SUM('Chem - ODS'!$Q$5:$Q$7)))</f>
        <v>2726030516423.9971</v>
      </c>
      <c r="AC2" s="90">
        <f ca="1">($V2*($AP$1-AC$1)/($AP$1-$V$1)+$AP2*(AC$1-$V$1)/($AP$1-$V$1))*(SUM('Chem - ODS'!X$5:X$7)/((SUM('Chem - ODS'!$AK$5:$AK$7)-SUM('Chem - ODS'!$Q$5:$Q$7))/20*('Chem - ODS'!X$4-'Chem - ODS'!$Q$4)+SUM('Chem - ODS'!$Q$5:$Q$7)))</f>
        <v>2805770133602.4351</v>
      </c>
      <c r="AD2" s="90">
        <f ca="1">($V2*($AP$1-AD$1)/($AP$1-$V$1)+$AP2*(AD$1-$V$1)/($AP$1-$V$1))*(SUM('Chem - ODS'!Y$5:Y$7)/((SUM('Chem - ODS'!$AK$5:$AK$7)-SUM('Chem - ODS'!$Q$5:$Q$7))/20*('Chem - ODS'!Y$4-'Chem - ODS'!$Q$4)+SUM('Chem - ODS'!$Q$5:$Q$7)))</f>
        <v>2611129911281.7681</v>
      </c>
      <c r="AE2" s="90">
        <f ca="1">($V2*($AP$1-AE$1)/($AP$1-$V$1)+$AP2*(AE$1-$V$1)/($AP$1-$V$1))*(SUM('Chem - ODS'!Z$5:Z$7)/((SUM('Chem - ODS'!$AK$5:$AK$7)-SUM('Chem - ODS'!$Q$5:$Q$7))/20*('Chem - ODS'!Z$4-'Chem - ODS'!$Q$4)+SUM('Chem - ODS'!$Q$5:$Q$7)))</f>
        <v>2679778169294.7354</v>
      </c>
      <c r="AF2" s="90">
        <f ca="1">($V2*($AP$1-AF$1)/($AP$1-$V$1)+$AP2*(AF$1-$V$1)/($AP$1-$V$1))*(SUM('Chem - ODS'!AA$5:AA$7)/((SUM('Chem - ODS'!$AK$5:$AK$7)-SUM('Chem - ODS'!$Q$5:$Q$7))/20*('Chem - ODS'!AA$4-'Chem - ODS'!$Q$4)+SUM('Chem - ODS'!$Q$5:$Q$7)))</f>
        <v>2738145913791.6904</v>
      </c>
      <c r="AG2" s="90">
        <f ca="1">($V2*($AP$1-AG$1)/($AP$1-$V$1)+$AP2*(AG$1-$V$1)/($AP$1-$V$1))*(SUM('Chem - ODS'!AB$5:AB$7)/((SUM('Chem - ODS'!$AK$5:$AK$7)-SUM('Chem - ODS'!$Q$5:$Q$7))/20*('Chem - ODS'!AB$4-'Chem - ODS'!$Q$4)+SUM('Chem - ODS'!$Q$5:$Q$7)))</f>
        <v>2843347505682.6094</v>
      </c>
      <c r="AH2" s="90">
        <f ca="1">($V2*($AP$1-AH$1)/($AP$1-$V$1)+$AP2*(AH$1-$V$1)/($AP$1-$V$1))*(SUM('Chem - ODS'!AC$5:AC$7)/((SUM('Chem - ODS'!$AK$5:$AK$7)-SUM('Chem - ODS'!$Q$5:$Q$7))/20*('Chem - ODS'!AC$4-'Chem - ODS'!$Q$4)+SUM('Chem - ODS'!$Q$5:$Q$7)))</f>
        <v>2952193547692.8662</v>
      </c>
      <c r="AI2" s="90">
        <f ca="1">($V2*($AP$1-AI$1)/($AP$1-$V$1)+$AP2*(AI$1-$V$1)/($AP$1-$V$1))*(SUM('Chem - ODS'!AD$5:AD$7)/((SUM('Chem - ODS'!$AK$5:$AK$7)-SUM('Chem - ODS'!$Q$5:$Q$7))/20*('Chem - ODS'!AD$4-'Chem - ODS'!$Q$4)+SUM('Chem - ODS'!$Q$5:$Q$7)))</f>
        <v>3064825325560.9385</v>
      </c>
      <c r="AJ2" s="90">
        <f ca="1">($V2*($AP$1-AJ$1)/($AP$1-$V$1)+$AP2*(AJ$1-$V$1)/($AP$1-$V$1))*(SUM('Chem - ODS'!AE$5:AE$7)/((SUM('Chem - ODS'!$AK$5:$AK$7)-SUM('Chem - ODS'!$Q$5:$Q$7))/20*('Chem - ODS'!AE$4-'Chem - ODS'!$Q$4)+SUM('Chem - ODS'!$Q$5:$Q$7)))</f>
        <v>3181388304899.5474</v>
      </c>
      <c r="AK2" s="90">
        <f ca="1">($V2*($AP$1-AK$1)/($AP$1-$V$1)+$AP2*(AK$1-$V$1)/($AP$1-$V$1))*(SUM('Chem - ODS'!AF$5:AF$7)/((SUM('Chem - ODS'!$AK$5:$AK$7)-SUM('Chem - ODS'!$Q$5:$Q$7))/20*('Chem - ODS'!AF$4-'Chem - ODS'!$Q$4)+SUM('Chem - ODS'!$Q$5:$Q$7)))</f>
        <v>3302032379831.7949</v>
      </c>
      <c r="AL2" s="90">
        <f ca="1">($V2*($AP$1-AL$1)/($AP$1-$V$1)+$AP2*(AL$1-$V$1)/($AP$1-$V$1))*(SUM('Chem - ODS'!AG$5:AG$7)/((SUM('Chem - ODS'!$AK$5:$AK$7)-SUM('Chem - ODS'!$Q$5:$Q$7))/20*('Chem - ODS'!AG$4-'Chem - ODS'!$Q$4)+SUM('Chem - ODS'!$Q$5:$Q$7)))</f>
        <v>3426912117527.8525</v>
      </c>
      <c r="AM2" s="90">
        <f ca="1">($V2*($AP$1-AM$1)/($AP$1-$V$1)+$AP2*(AM$1-$V$1)/($AP$1-$V$1))*(SUM('Chem - ODS'!AH$5:AH$7)/((SUM('Chem - ODS'!$AK$5:$AK$7)-SUM('Chem - ODS'!$Q$5:$Q$7))/20*('Chem - ODS'!AH$4-'Chem - ODS'!$Q$4)+SUM('Chem - ODS'!$Q$5:$Q$7)))</f>
        <v>3556187000468.8149</v>
      </c>
      <c r="AN2" s="90">
        <f ca="1">($V2*($AP$1-AN$1)/($AP$1-$V$1)+$AP2*(AN$1-$V$1)/($AP$1-$V$1))*(SUM('Chem - ODS'!AI$5:AI$7)/((SUM('Chem - ODS'!$AK$5:$AK$7)-SUM('Chem - ODS'!$Q$5:$Q$7))/20*('Chem - ODS'!AI$4-'Chem - ODS'!$Q$4)+SUM('Chem - ODS'!$Q$5:$Q$7)))</f>
        <v>3690021667993.0059</v>
      </c>
      <c r="AO2" s="90">
        <f ca="1">($V2*($AP$1-AO$1)/($AP$1-$V$1)+$AP2*(AO$1-$V$1)/($AP$1-$V$1))*(SUM('Chem - ODS'!AJ$5:AJ$7)/((SUM('Chem - ODS'!$AK$5:$AK$7)-SUM('Chem - ODS'!$Q$5:$Q$7))/20*('Chem - ODS'!AJ$4-'Chem - ODS'!$Q$4)+SUM('Chem - ODS'!$Q$5:$Q$7)))</f>
        <v>3828586158462.4834</v>
      </c>
      <c r="AP2" s="90">
        <f ca="1">V2*'Process Emissions Multipliers'!$E$28</f>
        <v>3972056153212.6743</v>
      </c>
    </row>
    <row r="3" spans="1:42">
      <c r="A3" s="74">
        <v>-49</v>
      </c>
      <c r="B3" s="90">
        <f ca="1">IF('Chemicals 2010'!$A11="CP",INDIRECT("'Chemicals 2010'!"&amp;'Country Selector'!$B$3&amp;ROW($A11))*10^12,0)</f>
        <v>0</v>
      </c>
      <c r="C3" s="90">
        <f t="shared" ref="C3:K34" ca="1" si="1">$B3*($L$1-C$1)/($L$1-$B$1)+$L3*(C$1-$B$1)/($L$1-$B$1)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s="90">
        <f ca="1">IF('Chemicals 2020'!$A11="CP",INDIRECT("'Chemicals 2020'!"&amp;'Country Selector'!$B$3&amp;ROW($A11))*10^12,0)*'Process Emissions Multipliers'!$B$28</f>
        <v>0</v>
      </c>
      <c r="M3" s="90">
        <f ca="1">($L3*($V$1-M$1)/($V$1-$L$1)+$V3*(M$1-$L$1)/($V$1-$L$1))*(SUM('Chem - ODS'!H$5:H$7)/((SUM('Chem - ODS'!$Q$5:$Q$7)-SUM('Chem - ODS'!$G$5:$G$7))/10*('Chem - ODS'!H$4-'Chem - ODS'!$G$4)+SUM('Chem - ODS'!$G$5:$G$7)))</f>
        <v>0</v>
      </c>
      <c r="N3" s="90">
        <f ca="1">($L3*($V$1-N$1)/($V$1-$L$1)+$V3*(N$1-$L$1)/($V$1-$L$1))*(SUM('Chem - ODS'!I$5:I$7)/((SUM('Chem - ODS'!$Q$5:$Q$7)-SUM('Chem - ODS'!$G$5:$G$7))/10*('Chem - ODS'!I$4-'Chem - ODS'!$G$4)+SUM('Chem - ODS'!$G$5:$G$7)))</f>
        <v>0</v>
      </c>
      <c r="O3" s="90">
        <f ca="1">($L3*($V$1-O$1)/($V$1-$L$1)+$V3*(O$1-$L$1)/($V$1-$L$1))*(SUM('Chem - ODS'!J$5:J$7)/((SUM('Chem - ODS'!$Q$5:$Q$7)-SUM('Chem - ODS'!$G$5:$G$7))/10*('Chem - ODS'!J$4-'Chem - ODS'!$G$4)+SUM('Chem - ODS'!$G$5:$G$7)))</f>
        <v>0</v>
      </c>
      <c r="P3" s="90">
        <f ca="1">($L3*($V$1-P$1)/($V$1-$L$1)+$V3*(P$1-$L$1)/($V$1-$L$1))*(SUM('Chem - ODS'!K$5:K$7)/((SUM('Chem - ODS'!$Q$5:$Q$7)-SUM('Chem - ODS'!$G$5:$G$7))/10*('Chem - ODS'!K$4-'Chem - ODS'!$G$4)+SUM('Chem - ODS'!$G$5:$G$7)))</f>
        <v>0</v>
      </c>
      <c r="Q3" s="90">
        <f ca="1">($L3*($V$1-Q$1)/($V$1-$L$1)+$V3*(Q$1-$L$1)/($V$1-$L$1))*(SUM('Chem - ODS'!L$5:L$7)/((SUM('Chem - ODS'!$Q$5:$Q$7)-SUM('Chem - ODS'!$G$5:$G$7))/10*('Chem - ODS'!L$4-'Chem - ODS'!$G$4)+SUM('Chem - ODS'!$G$5:$G$7)))</f>
        <v>0</v>
      </c>
      <c r="R3" s="90">
        <f ca="1">($L3*($V$1-R$1)/($V$1-$L$1)+$V3*(R$1-$L$1)/($V$1-$L$1))*(SUM('Chem - ODS'!M$5:M$7)/((SUM('Chem - ODS'!$Q$5:$Q$7)-SUM('Chem - ODS'!$G$5:$G$7))/10*('Chem - ODS'!M$4-'Chem - ODS'!$G$4)+SUM('Chem - ODS'!$G$5:$G$7)))</f>
        <v>0</v>
      </c>
      <c r="S3" s="90">
        <f ca="1">($L3*($V$1-S$1)/($V$1-$L$1)+$V3*(S$1-$L$1)/($V$1-$L$1))*(SUM('Chem - ODS'!N$5:N$7)/((SUM('Chem - ODS'!$Q$5:$Q$7)-SUM('Chem - ODS'!$G$5:$G$7))/10*('Chem - ODS'!N$4-'Chem - ODS'!$G$4)+SUM('Chem - ODS'!$G$5:$G$7)))</f>
        <v>0</v>
      </c>
      <c r="T3" s="90">
        <f ca="1">($L3*($V$1-T$1)/($V$1-$L$1)+$V3*(T$1-$L$1)/($V$1-$L$1))*(SUM('Chem - ODS'!O$5:O$7)/((SUM('Chem - ODS'!$Q$5:$Q$7)-SUM('Chem - ODS'!$G$5:$G$7))/10*('Chem - ODS'!O$4-'Chem - ODS'!$G$4)+SUM('Chem - ODS'!$G$5:$G$7)))</f>
        <v>0</v>
      </c>
      <c r="U3" s="90">
        <f ca="1">($L3*($V$1-U$1)/($V$1-$L$1)+$V3*(U$1-$L$1)/($V$1-$L$1))*(SUM('Chem - ODS'!P$5:P$7)/((SUM('Chem - ODS'!$Q$5:$Q$7)-SUM('Chem - ODS'!$G$5:$G$7))/10*('Chem - ODS'!P$4-'Chem - ODS'!$G$4)+SUM('Chem - ODS'!$G$5:$G$7)))</f>
        <v>0</v>
      </c>
      <c r="V3" s="90">
        <f ca="1">IF('Chemicals 2030'!$A11="CP",INDIRECT("'Chemicals 2030'!"&amp;'Country Selector'!$B$3&amp;ROW($A11))*10^12,0)*'Process Emissions Multipliers'!$D$28</f>
        <v>0</v>
      </c>
      <c r="W3" s="90">
        <f ca="1">($V3*($AP$1-W$1)/($AP$1-$V$1)+$AP3*(W$1-$V$1)/($AP$1-$V$1))*(SUM('Chem - ODS'!R$5:R$7)/((SUM('Chem - ODS'!$AK$5:$AK$7)-SUM('Chem - ODS'!$Q$5:$Q$7))/20*('Chem - ODS'!R$4-'Chem - ODS'!$Q$4)+SUM('Chem - ODS'!$Q$5:$Q$7)))</f>
        <v>0</v>
      </c>
      <c r="X3" s="90">
        <f ca="1">($V3*($AP$1-X$1)/($AP$1-$V$1)+$AP3*(X$1-$V$1)/($AP$1-$V$1))*(SUM('Chem - ODS'!S$5:S$7)/((SUM('Chem - ODS'!$AK$5:$AK$7)-SUM('Chem - ODS'!$Q$5:$Q$7))/20*('Chem - ODS'!S$4-'Chem - ODS'!$Q$4)+SUM('Chem - ODS'!$Q$5:$Q$7)))</f>
        <v>0</v>
      </c>
      <c r="Y3" s="90">
        <f ca="1">($V3*($AP$1-Y$1)/($AP$1-$V$1)+$AP3*(Y$1-$V$1)/($AP$1-$V$1))*(SUM('Chem - ODS'!T$5:T$7)/((SUM('Chem - ODS'!$AK$5:$AK$7)-SUM('Chem - ODS'!$Q$5:$Q$7))/20*('Chem - ODS'!T$4-'Chem - ODS'!$Q$4)+SUM('Chem - ODS'!$Q$5:$Q$7)))</f>
        <v>0</v>
      </c>
      <c r="Z3" s="90">
        <f ca="1">($V3*($AP$1-Z$1)/($AP$1-$V$1)+$AP3*(Z$1-$V$1)/($AP$1-$V$1))*(SUM('Chem - ODS'!U$5:U$7)/((SUM('Chem - ODS'!$AK$5:$AK$7)-SUM('Chem - ODS'!$Q$5:$Q$7))/20*('Chem - ODS'!U$4-'Chem - ODS'!$Q$4)+SUM('Chem - ODS'!$Q$5:$Q$7)))</f>
        <v>0</v>
      </c>
      <c r="AA3" s="90">
        <f ca="1">($V3*($AP$1-AA$1)/($AP$1-$V$1)+$AP3*(AA$1-$V$1)/($AP$1-$V$1))*(SUM('Chem - ODS'!V$5:V$7)/((SUM('Chem - ODS'!$AK$5:$AK$7)-SUM('Chem - ODS'!$Q$5:$Q$7))/20*('Chem - ODS'!V$4-'Chem - ODS'!$Q$4)+SUM('Chem - ODS'!$Q$5:$Q$7)))</f>
        <v>0</v>
      </c>
      <c r="AB3" s="90">
        <f ca="1">($V3*($AP$1-AB$1)/($AP$1-$V$1)+$AP3*(AB$1-$V$1)/($AP$1-$V$1))*(SUM('Chem - ODS'!W$5:W$7)/((SUM('Chem - ODS'!$AK$5:$AK$7)-SUM('Chem - ODS'!$Q$5:$Q$7))/20*('Chem - ODS'!W$4-'Chem - ODS'!$Q$4)+SUM('Chem - ODS'!$Q$5:$Q$7)))</f>
        <v>0</v>
      </c>
      <c r="AC3" s="90">
        <f ca="1">($V3*($AP$1-AC$1)/($AP$1-$V$1)+$AP3*(AC$1-$V$1)/($AP$1-$V$1))*(SUM('Chem - ODS'!X$5:X$7)/((SUM('Chem - ODS'!$AK$5:$AK$7)-SUM('Chem - ODS'!$Q$5:$Q$7))/20*('Chem - ODS'!X$4-'Chem - ODS'!$Q$4)+SUM('Chem - ODS'!$Q$5:$Q$7)))</f>
        <v>0</v>
      </c>
      <c r="AD3" s="90">
        <f ca="1">($V3*($AP$1-AD$1)/($AP$1-$V$1)+$AP3*(AD$1-$V$1)/($AP$1-$V$1))*(SUM('Chem - ODS'!Y$5:Y$7)/((SUM('Chem - ODS'!$AK$5:$AK$7)-SUM('Chem - ODS'!$Q$5:$Q$7))/20*('Chem - ODS'!Y$4-'Chem - ODS'!$Q$4)+SUM('Chem - ODS'!$Q$5:$Q$7)))</f>
        <v>0</v>
      </c>
      <c r="AE3" s="90">
        <f ca="1">($V3*($AP$1-AE$1)/($AP$1-$V$1)+$AP3*(AE$1-$V$1)/($AP$1-$V$1))*(SUM('Chem - ODS'!Z$5:Z$7)/((SUM('Chem - ODS'!$AK$5:$AK$7)-SUM('Chem - ODS'!$Q$5:$Q$7))/20*('Chem - ODS'!Z$4-'Chem - ODS'!$Q$4)+SUM('Chem - ODS'!$Q$5:$Q$7)))</f>
        <v>0</v>
      </c>
      <c r="AF3" s="90">
        <f ca="1">($V3*($AP$1-AF$1)/($AP$1-$V$1)+$AP3*(AF$1-$V$1)/($AP$1-$V$1))*(SUM('Chem - ODS'!AA$5:AA$7)/((SUM('Chem - ODS'!$AK$5:$AK$7)-SUM('Chem - ODS'!$Q$5:$Q$7))/20*('Chem - ODS'!AA$4-'Chem - ODS'!$Q$4)+SUM('Chem - ODS'!$Q$5:$Q$7)))</f>
        <v>0</v>
      </c>
      <c r="AG3" s="90">
        <f ca="1">($V3*($AP$1-AG$1)/($AP$1-$V$1)+$AP3*(AG$1-$V$1)/($AP$1-$V$1))*(SUM('Chem - ODS'!AB$5:AB$7)/((SUM('Chem - ODS'!$AK$5:$AK$7)-SUM('Chem - ODS'!$Q$5:$Q$7))/20*('Chem - ODS'!AB$4-'Chem - ODS'!$Q$4)+SUM('Chem - ODS'!$Q$5:$Q$7)))</f>
        <v>0</v>
      </c>
      <c r="AH3" s="90">
        <f ca="1">($V3*($AP$1-AH$1)/($AP$1-$V$1)+$AP3*(AH$1-$V$1)/($AP$1-$V$1))*(SUM('Chem - ODS'!AC$5:AC$7)/((SUM('Chem - ODS'!$AK$5:$AK$7)-SUM('Chem - ODS'!$Q$5:$Q$7))/20*('Chem - ODS'!AC$4-'Chem - ODS'!$Q$4)+SUM('Chem - ODS'!$Q$5:$Q$7)))</f>
        <v>0</v>
      </c>
      <c r="AI3" s="90">
        <f ca="1">($V3*($AP$1-AI$1)/($AP$1-$V$1)+$AP3*(AI$1-$V$1)/($AP$1-$V$1))*(SUM('Chem - ODS'!AD$5:AD$7)/((SUM('Chem - ODS'!$AK$5:$AK$7)-SUM('Chem - ODS'!$Q$5:$Q$7))/20*('Chem - ODS'!AD$4-'Chem - ODS'!$Q$4)+SUM('Chem - ODS'!$Q$5:$Q$7)))</f>
        <v>0</v>
      </c>
      <c r="AJ3" s="90">
        <f ca="1">($V3*($AP$1-AJ$1)/($AP$1-$V$1)+$AP3*(AJ$1-$V$1)/($AP$1-$V$1))*(SUM('Chem - ODS'!AE$5:AE$7)/((SUM('Chem - ODS'!$AK$5:$AK$7)-SUM('Chem - ODS'!$Q$5:$Q$7))/20*('Chem - ODS'!AE$4-'Chem - ODS'!$Q$4)+SUM('Chem - ODS'!$Q$5:$Q$7)))</f>
        <v>0</v>
      </c>
      <c r="AK3" s="90">
        <f ca="1">($V3*($AP$1-AK$1)/($AP$1-$V$1)+$AP3*(AK$1-$V$1)/($AP$1-$V$1))*(SUM('Chem - ODS'!AF$5:AF$7)/((SUM('Chem - ODS'!$AK$5:$AK$7)-SUM('Chem - ODS'!$Q$5:$Q$7))/20*('Chem - ODS'!AF$4-'Chem - ODS'!$Q$4)+SUM('Chem - ODS'!$Q$5:$Q$7)))</f>
        <v>0</v>
      </c>
      <c r="AL3" s="90">
        <f ca="1">($V3*($AP$1-AL$1)/($AP$1-$V$1)+$AP3*(AL$1-$V$1)/($AP$1-$V$1))*(SUM('Chem - ODS'!AG$5:AG$7)/((SUM('Chem - ODS'!$AK$5:$AK$7)-SUM('Chem - ODS'!$Q$5:$Q$7))/20*('Chem - ODS'!AG$4-'Chem - ODS'!$Q$4)+SUM('Chem - ODS'!$Q$5:$Q$7)))</f>
        <v>0</v>
      </c>
      <c r="AM3" s="90">
        <f ca="1">($V3*($AP$1-AM$1)/($AP$1-$V$1)+$AP3*(AM$1-$V$1)/($AP$1-$V$1))*(SUM('Chem - ODS'!AH$5:AH$7)/((SUM('Chem - ODS'!$AK$5:$AK$7)-SUM('Chem - ODS'!$Q$5:$Q$7))/20*('Chem - ODS'!AH$4-'Chem - ODS'!$Q$4)+SUM('Chem - ODS'!$Q$5:$Q$7)))</f>
        <v>0</v>
      </c>
      <c r="AN3" s="90">
        <f ca="1">($V3*($AP$1-AN$1)/($AP$1-$V$1)+$AP3*(AN$1-$V$1)/($AP$1-$V$1))*(SUM('Chem - ODS'!AI$5:AI$7)/((SUM('Chem - ODS'!$AK$5:$AK$7)-SUM('Chem - ODS'!$Q$5:$Q$7))/20*('Chem - ODS'!AI$4-'Chem - ODS'!$Q$4)+SUM('Chem - ODS'!$Q$5:$Q$7)))</f>
        <v>0</v>
      </c>
      <c r="AO3" s="90">
        <f ca="1">($V3*($AP$1-AO$1)/($AP$1-$V$1)+$AP3*(AO$1-$V$1)/($AP$1-$V$1))*(SUM('Chem - ODS'!AJ$5:AJ$7)/((SUM('Chem - ODS'!$AK$5:$AK$7)-SUM('Chem - ODS'!$Q$5:$Q$7))/20*('Chem - ODS'!AJ$4-'Chem - ODS'!$Q$4)+SUM('Chem - ODS'!$Q$5:$Q$7)))</f>
        <v>0</v>
      </c>
      <c r="AP3" s="90">
        <f ca="1">V3*'Process Emissions Multipliers'!$E$28</f>
        <v>0</v>
      </c>
    </row>
    <row r="4" spans="1:42">
      <c r="A4" s="74">
        <v>-48</v>
      </c>
      <c r="B4" s="90">
        <f ca="1">IF('Chemicals 2010'!$A12="CP",INDIRECT("'Chemicals 2010'!"&amp;'Country Selector'!$B$3&amp;ROW($A12))*10^12,0)</f>
        <v>0</v>
      </c>
      <c r="C4" s="90">
        <f t="shared" ca="1" si="1"/>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s="90">
        <f ca="1">IF('Chemicals 2020'!$A12="CP",INDIRECT("'Chemicals 2020'!"&amp;'Country Selector'!$B$3&amp;ROW($A12))*10^12,0)*'Process Emissions Multipliers'!$B$28</f>
        <v>0</v>
      </c>
      <c r="M4" s="90">
        <f ca="1">($L4*($V$1-M$1)/($V$1-$L$1)+$V4*(M$1-$L$1)/($V$1-$L$1))*(SUM('Chem - ODS'!H$5:H$7)/((SUM('Chem - ODS'!$Q$5:$Q$7)-SUM('Chem - ODS'!$G$5:$G$7))/10*('Chem - ODS'!H$4-'Chem - ODS'!$G$4)+SUM('Chem - ODS'!$G$5:$G$7)))</f>
        <v>0</v>
      </c>
      <c r="N4" s="90">
        <f ca="1">($L4*($V$1-N$1)/($V$1-$L$1)+$V4*(N$1-$L$1)/($V$1-$L$1))*(SUM('Chem - ODS'!I$5:I$7)/((SUM('Chem - ODS'!$Q$5:$Q$7)-SUM('Chem - ODS'!$G$5:$G$7))/10*('Chem - ODS'!I$4-'Chem - ODS'!$G$4)+SUM('Chem - ODS'!$G$5:$G$7)))</f>
        <v>0</v>
      </c>
      <c r="O4" s="90">
        <f ca="1">($L4*($V$1-O$1)/($V$1-$L$1)+$V4*(O$1-$L$1)/($V$1-$L$1))*(SUM('Chem - ODS'!J$5:J$7)/((SUM('Chem - ODS'!$Q$5:$Q$7)-SUM('Chem - ODS'!$G$5:$G$7))/10*('Chem - ODS'!J$4-'Chem - ODS'!$G$4)+SUM('Chem - ODS'!$G$5:$G$7)))</f>
        <v>0</v>
      </c>
      <c r="P4" s="90">
        <f ca="1">($L4*($V$1-P$1)/($V$1-$L$1)+$V4*(P$1-$L$1)/($V$1-$L$1))*(SUM('Chem - ODS'!K$5:K$7)/((SUM('Chem - ODS'!$Q$5:$Q$7)-SUM('Chem - ODS'!$G$5:$G$7))/10*('Chem - ODS'!K$4-'Chem - ODS'!$G$4)+SUM('Chem - ODS'!$G$5:$G$7)))</f>
        <v>0</v>
      </c>
      <c r="Q4" s="90">
        <f ca="1">($L4*($V$1-Q$1)/($V$1-$L$1)+$V4*(Q$1-$L$1)/($V$1-$L$1))*(SUM('Chem - ODS'!L$5:L$7)/((SUM('Chem - ODS'!$Q$5:$Q$7)-SUM('Chem - ODS'!$G$5:$G$7))/10*('Chem - ODS'!L$4-'Chem - ODS'!$G$4)+SUM('Chem - ODS'!$G$5:$G$7)))</f>
        <v>0</v>
      </c>
      <c r="R4" s="90">
        <f ca="1">($L4*($V$1-R$1)/($V$1-$L$1)+$V4*(R$1-$L$1)/($V$1-$L$1))*(SUM('Chem - ODS'!M$5:M$7)/((SUM('Chem - ODS'!$Q$5:$Q$7)-SUM('Chem - ODS'!$G$5:$G$7))/10*('Chem - ODS'!M$4-'Chem - ODS'!$G$4)+SUM('Chem - ODS'!$G$5:$G$7)))</f>
        <v>0</v>
      </c>
      <c r="S4" s="90">
        <f ca="1">($L4*($V$1-S$1)/($V$1-$L$1)+$V4*(S$1-$L$1)/($V$1-$L$1))*(SUM('Chem - ODS'!N$5:N$7)/((SUM('Chem - ODS'!$Q$5:$Q$7)-SUM('Chem - ODS'!$G$5:$G$7))/10*('Chem - ODS'!N$4-'Chem - ODS'!$G$4)+SUM('Chem - ODS'!$G$5:$G$7)))</f>
        <v>0</v>
      </c>
      <c r="T4" s="90">
        <f ca="1">($L4*($V$1-T$1)/($V$1-$L$1)+$V4*(T$1-$L$1)/($V$1-$L$1))*(SUM('Chem - ODS'!O$5:O$7)/((SUM('Chem - ODS'!$Q$5:$Q$7)-SUM('Chem - ODS'!$G$5:$G$7))/10*('Chem - ODS'!O$4-'Chem - ODS'!$G$4)+SUM('Chem - ODS'!$G$5:$G$7)))</f>
        <v>0</v>
      </c>
      <c r="U4" s="90">
        <f ca="1">($L4*($V$1-U$1)/($V$1-$L$1)+$V4*(U$1-$L$1)/($V$1-$L$1))*(SUM('Chem - ODS'!P$5:P$7)/((SUM('Chem - ODS'!$Q$5:$Q$7)-SUM('Chem - ODS'!$G$5:$G$7))/10*('Chem - ODS'!P$4-'Chem - ODS'!$G$4)+SUM('Chem - ODS'!$G$5:$G$7)))</f>
        <v>0</v>
      </c>
      <c r="V4" s="90">
        <f ca="1">IF('Chemicals 2030'!$A12="CP",INDIRECT("'Chemicals 2030'!"&amp;'Country Selector'!$B$3&amp;ROW($A12))*10^12,0)*'Process Emissions Multipliers'!$D$28</f>
        <v>0</v>
      </c>
      <c r="W4" s="90">
        <f ca="1">($V4*($AP$1-W$1)/($AP$1-$V$1)+$AP4*(W$1-$V$1)/($AP$1-$V$1))*(SUM('Chem - ODS'!R$5:R$7)/((SUM('Chem - ODS'!$AK$5:$AK$7)-SUM('Chem - ODS'!$Q$5:$Q$7))/20*('Chem - ODS'!R$4-'Chem - ODS'!$Q$4)+SUM('Chem - ODS'!$Q$5:$Q$7)))</f>
        <v>0</v>
      </c>
      <c r="X4" s="90">
        <f ca="1">($V4*($AP$1-X$1)/($AP$1-$V$1)+$AP4*(X$1-$V$1)/($AP$1-$V$1))*(SUM('Chem - ODS'!S$5:S$7)/((SUM('Chem - ODS'!$AK$5:$AK$7)-SUM('Chem - ODS'!$Q$5:$Q$7))/20*('Chem - ODS'!S$4-'Chem - ODS'!$Q$4)+SUM('Chem - ODS'!$Q$5:$Q$7)))</f>
        <v>0</v>
      </c>
      <c r="Y4" s="90">
        <f ca="1">($V4*($AP$1-Y$1)/($AP$1-$V$1)+$AP4*(Y$1-$V$1)/($AP$1-$V$1))*(SUM('Chem - ODS'!T$5:T$7)/((SUM('Chem - ODS'!$AK$5:$AK$7)-SUM('Chem - ODS'!$Q$5:$Q$7))/20*('Chem - ODS'!T$4-'Chem - ODS'!$Q$4)+SUM('Chem - ODS'!$Q$5:$Q$7)))</f>
        <v>0</v>
      </c>
      <c r="Z4" s="90">
        <f ca="1">($V4*($AP$1-Z$1)/($AP$1-$V$1)+$AP4*(Z$1-$V$1)/($AP$1-$V$1))*(SUM('Chem - ODS'!U$5:U$7)/((SUM('Chem - ODS'!$AK$5:$AK$7)-SUM('Chem - ODS'!$Q$5:$Q$7))/20*('Chem - ODS'!U$4-'Chem - ODS'!$Q$4)+SUM('Chem - ODS'!$Q$5:$Q$7)))</f>
        <v>0</v>
      </c>
      <c r="AA4" s="90">
        <f ca="1">($V4*($AP$1-AA$1)/($AP$1-$V$1)+$AP4*(AA$1-$V$1)/($AP$1-$V$1))*(SUM('Chem - ODS'!V$5:V$7)/((SUM('Chem - ODS'!$AK$5:$AK$7)-SUM('Chem - ODS'!$Q$5:$Q$7))/20*('Chem - ODS'!V$4-'Chem - ODS'!$Q$4)+SUM('Chem - ODS'!$Q$5:$Q$7)))</f>
        <v>0</v>
      </c>
      <c r="AB4" s="90">
        <f ca="1">($V4*($AP$1-AB$1)/($AP$1-$V$1)+$AP4*(AB$1-$V$1)/($AP$1-$V$1))*(SUM('Chem - ODS'!W$5:W$7)/((SUM('Chem - ODS'!$AK$5:$AK$7)-SUM('Chem - ODS'!$Q$5:$Q$7))/20*('Chem - ODS'!W$4-'Chem - ODS'!$Q$4)+SUM('Chem - ODS'!$Q$5:$Q$7)))</f>
        <v>0</v>
      </c>
      <c r="AC4" s="90">
        <f ca="1">($V4*($AP$1-AC$1)/($AP$1-$V$1)+$AP4*(AC$1-$V$1)/($AP$1-$V$1))*(SUM('Chem - ODS'!X$5:X$7)/((SUM('Chem - ODS'!$AK$5:$AK$7)-SUM('Chem - ODS'!$Q$5:$Q$7))/20*('Chem - ODS'!X$4-'Chem - ODS'!$Q$4)+SUM('Chem - ODS'!$Q$5:$Q$7)))</f>
        <v>0</v>
      </c>
      <c r="AD4" s="90">
        <f ca="1">($V4*($AP$1-AD$1)/($AP$1-$V$1)+$AP4*(AD$1-$V$1)/($AP$1-$V$1))*(SUM('Chem - ODS'!Y$5:Y$7)/((SUM('Chem - ODS'!$AK$5:$AK$7)-SUM('Chem - ODS'!$Q$5:$Q$7))/20*('Chem - ODS'!Y$4-'Chem - ODS'!$Q$4)+SUM('Chem - ODS'!$Q$5:$Q$7)))</f>
        <v>0</v>
      </c>
      <c r="AE4" s="90">
        <f ca="1">($V4*($AP$1-AE$1)/($AP$1-$V$1)+$AP4*(AE$1-$V$1)/($AP$1-$V$1))*(SUM('Chem - ODS'!Z$5:Z$7)/((SUM('Chem - ODS'!$AK$5:$AK$7)-SUM('Chem - ODS'!$Q$5:$Q$7))/20*('Chem - ODS'!Z$4-'Chem - ODS'!$Q$4)+SUM('Chem - ODS'!$Q$5:$Q$7)))</f>
        <v>0</v>
      </c>
      <c r="AF4" s="90">
        <f ca="1">($V4*($AP$1-AF$1)/($AP$1-$V$1)+$AP4*(AF$1-$V$1)/($AP$1-$V$1))*(SUM('Chem - ODS'!AA$5:AA$7)/((SUM('Chem - ODS'!$AK$5:$AK$7)-SUM('Chem - ODS'!$Q$5:$Q$7))/20*('Chem - ODS'!AA$4-'Chem - ODS'!$Q$4)+SUM('Chem - ODS'!$Q$5:$Q$7)))</f>
        <v>0</v>
      </c>
      <c r="AG4" s="90">
        <f ca="1">($V4*($AP$1-AG$1)/($AP$1-$V$1)+$AP4*(AG$1-$V$1)/($AP$1-$V$1))*(SUM('Chem - ODS'!AB$5:AB$7)/((SUM('Chem - ODS'!$AK$5:$AK$7)-SUM('Chem - ODS'!$Q$5:$Q$7))/20*('Chem - ODS'!AB$4-'Chem - ODS'!$Q$4)+SUM('Chem - ODS'!$Q$5:$Q$7)))</f>
        <v>0</v>
      </c>
      <c r="AH4" s="90">
        <f ca="1">($V4*($AP$1-AH$1)/($AP$1-$V$1)+$AP4*(AH$1-$V$1)/($AP$1-$V$1))*(SUM('Chem - ODS'!AC$5:AC$7)/((SUM('Chem - ODS'!$AK$5:$AK$7)-SUM('Chem - ODS'!$Q$5:$Q$7))/20*('Chem - ODS'!AC$4-'Chem - ODS'!$Q$4)+SUM('Chem - ODS'!$Q$5:$Q$7)))</f>
        <v>0</v>
      </c>
      <c r="AI4" s="90">
        <f ca="1">($V4*($AP$1-AI$1)/($AP$1-$V$1)+$AP4*(AI$1-$V$1)/($AP$1-$V$1))*(SUM('Chem - ODS'!AD$5:AD$7)/((SUM('Chem - ODS'!$AK$5:$AK$7)-SUM('Chem - ODS'!$Q$5:$Q$7))/20*('Chem - ODS'!AD$4-'Chem - ODS'!$Q$4)+SUM('Chem - ODS'!$Q$5:$Q$7)))</f>
        <v>0</v>
      </c>
      <c r="AJ4" s="90">
        <f ca="1">($V4*($AP$1-AJ$1)/($AP$1-$V$1)+$AP4*(AJ$1-$V$1)/($AP$1-$V$1))*(SUM('Chem - ODS'!AE$5:AE$7)/((SUM('Chem - ODS'!$AK$5:$AK$7)-SUM('Chem - ODS'!$Q$5:$Q$7))/20*('Chem - ODS'!AE$4-'Chem - ODS'!$Q$4)+SUM('Chem - ODS'!$Q$5:$Q$7)))</f>
        <v>0</v>
      </c>
      <c r="AK4" s="90">
        <f ca="1">($V4*($AP$1-AK$1)/($AP$1-$V$1)+$AP4*(AK$1-$V$1)/($AP$1-$V$1))*(SUM('Chem - ODS'!AF$5:AF$7)/((SUM('Chem - ODS'!$AK$5:$AK$7)-SUM('Chem - ODS'!$Q$5:$Q$7))/20*('Chem - ODS'!AF$4-'Chem - ODS'!$Q$4)+SUM('Chem - ODS'!$Q$5:$Q$7)))</f>
        <v>0</v>
      </c>
      <c r="AL4" s="90">
        <f ca="1">($V4*($AP$1-AL$1)/($AP$1-$V$1)+$AP4*(AL$1-$V$1)/($AP$1-$V$1))*(SUM('Chem - ODS'!AG$5:AG$7)/((SUM('Chem - ODS'!$AK$5:$AK$7)-SUM('Chem - ODS'!$Q$5:$Q$7))/20*('Chem - ODS'!AG$4-'Chem - ODS'!$Q$4)+SUM('Chem - ODS'!$Q$5:$Q$7)))</f>
        <v>0</v>
      </c>
      <c r="AM4" s="90">
        <f ca="1">($V4*($AP$1-AM$1)/($AP$1-$V$1)+$AP4*(AM$1-$V$1)/($AP$1-$V$1))*(SUM('Chem - ODS'!AH$5:AH$7)/((SUM('Chem - ODS'!$AK$5:$AK$7)-SUM('Chem - ODS'!$Q$5:$Q$7))/20*('Chem - ODS'!AH$4-'Chem - ODS'!$Q$4)+SUM('Chem - ODS'!$Q$5:$Q$7)))</f>
        <v>0</v>
      </c>
      <c r="AN4" s="90">
        <f ca="1">($V4*($AP$1-AN$1)/($AP$1-$V$1)+$AP4*(AN$1-$V$1)/($AP$1-$V$1))*(SUM('Chem - ODS'!AI$5:AI$7)/((SUM('Chem - ODS'!$AK$5:$AK$7)-SUM('Chem - ODS'!$Q$5:$Q$7))/20*('Chem - ODS'!AI$4-'Chem - ODS'!$Q$4)+SUM('Chem - ODS'!$Q$5:$Q$7)))</f>
        <v>0</v>
      </c>
      <c r="AO4" s="90">
        <f ca="1">($V4*($AP$1-AO$1)/($AP$1-$V$1)+$AP4*(AO$1-$V$1)/($AP$1-$V$1))*(SUM('Chem - ODS'!AJ$5:AJ$7)/((SUM('Chem - ODS'!$AK$5:$AK$7)-SUM('Chem - ODS'!$Q$5:$Q$7))/20*('Chem - ODS'!AJ$4-'Chem - ODS'!$Q$4)+SUM('Chem - ODS'!$Q$5:$Q$7)))</f>
        <v>0</v>
      </c>
      <c r="AP4" s="90">
        <f ca="1">V4*'Process Emissions Multipliers'!$E$28</f>
        <v>0</v>
      </c>
    </row>
    <row r="5" spans="1:42">
      <c r="A5" s="74">
        <v>-47</v>
      </c>
      <c r="B5" s="90">
        <f ca="1">IF('Chemicals 2010'!$A13="CP",INDIRECT("'Chemicals 2010'!"&amp;'Country Selector'!$B$3&amp;ROW($A13))*10^12,0)</f>
        <v>0</v>
      </c>
      <c r="C5" s="90">
        <f t="shared" ca="1" si="1"/>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s="90">
        <f ca="1">IF('Chemicals 2020'!$A13="CP",INDIRECT("'Chemicals 2020'!"&amp;'Country Selector'!$B$3&amp;ROW($A13))*10^12,0)*'Process Emissions Multipliers'!$B$28</f>
        <v>0</v>
      </c>
      <c r="M5" s="90">
        <f ca="1">($L5*($V$1-M$1)/($V$1-$L$1)+$V5*(M$1-$L$1)/($V$1-$L$1))*(SUM('Chem - ODS'!H$5:H$7)/((SUM('Chem - ODS'!$Q$5:$Q$7)-SUM('Chem - ODS'!$G$5:$G$7))/10*('Chem - ODS'!H$4-'Chem - ODS'!$G$4)+SUM('Chem - ODS'!$G$5:$G$7)))</f>
        <v>0</v>
      </c>
      <c r="N5" s="90">
        <f ca="1">($L5*($V$1-N$1)/($V$1-$L$1)+$V5*(N$1-$L$1)/($V$1-$L$1))*(SUM('Chem - ODS'!I$5:I$7)/((SUM('Chem - ODS'!$Q$5:$Q$7)-SUM('Chem - ODS'!$G$5:$G$7))/10*('Chem - ODS'!I$4-'Chem - ODS'!$G$4)+SUM('Chem - ODS'!$G$5:$G$7)))</f>
        <v>0</v>
      </c>
      <c r="O5" s="90">
        <f ca="1">($L5*($V$1-O$1)/($V$1-$L$1)+$V5*(O$1-$L$1)/($V$1-$L$1))*(SUM('Chem - ODS'!J$5:J$7)/((SUM('Chem - ODS'!$Q$5:$Q$7)-SUM('Chem - ODS'!$G$5:$G$7))/10*('Chem - ODS'!J$4-'Chem - ODS'!$G$4)+SUM('Chem - ODS'!$G$5:$G$7)))</f>
        <v>0</v>
      </c>
      <c r="P5" s="90">
        <f ca="1">($L5*($V$1-P$1)/($V$1-$L$1)+$V5*(P$1-$L$1)/($V$1-$L$1))*(SUM('Chem - ODS'!K$5:K$7)/((SUM('Chem - ODS'!$Q$5:$Q$7)-SUM('Chem - ODS'!$G$5:$G$7))/10*('Chem - ODS'!K$4-'Chem - ODS'!$G$4)+SUM('Chem - ODS'!$G$5:$G$7)))</f>
        <v>0</v>
      </c>
      <c r="Q5" s="90">
        <f ca="1">($L5*($V$1-Q$1)/($V$1-$L$1)+$V5*(Q$1-$L$1)/($V$1-$L$1))*(SUM('Chem - ODS'!L$5:L$7)/((SUM('Chem - ODS'!$Q$5:$Q$7)-SUM('Chem - ODS'!$G$5:$G$7))/10*('Chem - ODS'!L$4-'Chem - ODS'!$G$4)+SUM('Chem - ODS'!$G$5:$G$7)))</f>
        <v>0</v>
      </c>
      <c r="R5" s="90">
        <f ca="1">($L5*($V$1-R$1)/($V$1-$L$1)+$V5*(R$1-$L$1)/($V$1-$L$1))*(SUM('Chem - ODS'!M$5:M$7)/((SUM('Chem - ODS'!$Q$5:$Q$7)-SUM('Chem - ODS'!$G$5:$G$7))/10*('Chem - ODS'!M$4-'Chem - ODS'!$G$4)+SUM('Chem - ODS'!$G$5:$G$7)))</f>
        <v>0</v>
      </c>
      <c r="S5" s="90">
        <f ca="1">($L5*($V$1-S$1)/($V$1-$L$1)+$V5*(S$1-$L$1)/($V$1-$L$1))*(SUM('Chem - ODS'!N$5:N$7)/((SUM('Chem - ODS'!$Q$5:$Q$7)-SUM('Chem - ODS'!$G$5:$G$7))/10*('Chem - ODS'!N$4-'Chem - ODS'!$G$4)+SUM('Chem - ODS'!$G$5:$G$7)))</f>
        <v>0</v>
      </c>
      <c r="T5" s="90">
        <f ca="1">($L5*($V$1-T$1)/($V$1-$L$1)+$V5*(T$1-$L$1)/($V$1-$L$1))*(SUM('Chem - ODS'!O$5:O$7)/((SUM('Chem - ODS'!$Q$5:$Q$7)-SUM('Chem - ODS'!$G$5:$G$7))/10*('Chem - ODS'!O$4-'Chem - ODS'!$G$4)+SUM('Chem - ODS'!$G$5:$G$7)))</f>
        <v>0</v>
      </c>
      <c r="U5" s="90">
        <f ca="1">($L5*($V$1-U$1)/($V$1-$L$1)+$V5*(U$1-$L$1)/($V$1-$L$1))*(SUM('Chem - ODS'!P$5:P$7)/((SUM('Chem - ODS'!$Q$5:$Q$7)-SUM('Chem - ODS'!$G$5:$G$7))/10*('Chem - ODS'!P$4-'Chem - ODS'!$G$4)+SUM('Chem - ODS'!$G$5:$G$7)))</f>
        <v>0</v>
      </c>
      <c r="V5" s="90">
        <f ca="1">IF('Chemicals 2030'!$A13="CP",INDIRECT("'Chemicals 2030'!"&amp;'Country Selector'!$B$3&amp;ROW($A13))*10^12,0)*'Process Emissions Multipliers'!$D$28</f>
        <v>0</v>
      </c>
      <c r="W5" s="90">
        <f ca="1">($V5*($AP$1-W$1)/($AP$1-$V$1)+$AP5*(W$1-$V$1)/($AP$1-$V$1))*(SUM('Chem - ODS'!R$5:R$7)/((SUM('Chem - ODS'!$AK$5:$AK$7)-SUM('Chem - ODS'!$Q$5:$Q$7))/20*('Chem - ODS'!R$4-'Chem - ODS'!$Q$4)+SUM('Chem - ODS'!$Q$5:$Q$7)))</f>
        <v>0</v>
      </c>
      <c r="X5" s="90">
        <f ca="1">($V5*($AP$1-X$1)/($AP$1-$V$1)+$AP5*(X$1-$V$1)/($AP$1-$V$1))*(SUM('Chem - ODS'!S$5:S$7)/((SUM('Chem - ODS'!$AK$5:$AK$7)-SUM('Chem - ODS'!$Q$5:$Q$7))/20*('Chem - ODS'!S$4-'Chem - ODS'!$Q$4)+SUM('Chem - ODS'!$Q$5:$Q$7)))</f>
        <v>0</v>
      </c>
      <c r="Y5" s="90">
        <f ca="1">($V5*($AP$1-Y$1)/($AP$1-$V$1)+$AP5*(Y$1-$V$1)/($AP$1-$V$1))*(SUM('Chem - ODS'!T$5:T$7)/((SUM('Chem - ODS'!$AK$5:$AK$7)-SUM('Chem - ODS'!$Q$5:$Q$7))/20*('Chem - ODS'!T$4-'Chem - ODS'!$Q$4)+SUM('Chem - ODS'!$Q$5:$Q$7)))</f>
        <v>0</v>
      </c>
      <c r="Z5" s="90">
        <f ca="1">($V5*($AP$1-Z$1)/($AP$1-$V$1)+$AP5*(Z$1-$V$1)/($AP$1-$V$1))*(SUM('Chem - ODS'!U$5:U$7)/((SUM('Chem - ODS'!$AK$5:$AK$7)-SUM('Chem - ODS'!$Q$5:$Q$7))/20*('Chem - ODS'!U$4-'Chem - ODS'!$Q$4)+SUM('Chem - ODS'!$Q$5:$Q$7)))</f>
        <v>0</v>
      </c>
      <c r="AA5" s="90">
        <f ca="1">($V5*($AP$1-AA$1)/($AP$1-$V$1)+$AP5*(AA$1-$V$1)/($AP$1-$V$1))*(SUM('Chem - ODS'!V$5:V$7)/((SUM('Chem - ODS'!$AK$5:$AK$7)-SUM('Chem - ODS'!$Q$5:$Q$7))/20*('Chem - ODS'!V$4-'Chem - ODS'!$Q$4)+SUM('Chem - ODS'!$Q$5:$Q$7)))</f>
        <v>0</v>
      </c>
      <c r="AB5" s="90">
        <f ca="1">($V5*($AP$1-AB$1)/($AP$1-$V$1)+$AP5*(AB$1-$V$1)/($AP$1-$V$1))*(SUM('Chem - ODS'!W$5:W$7)/((SUM('Chem - ODS'!$AK$5:$AK$7)-SUM('Chem - ODS'!$Q$5:$Q$7))/20*('Chem - ODS'!W$4-'Chem - ODS'!$Q$4)+SUM('Chem - ODS'!$Q$5:$Q$7)))</f>
        <v>0</v>
      </c>
      <c r="AC5" s="90">
        <f ca="1">($V5*($AP$1-AC$1)/($AP$1-$V$1)+$AP5*(AC$1-$V$1)/($AP$1-$V$1))*(SUM('Chem - ODS'!X$5:X$7)/((SUM('Chem - ODS'!$AK$5:$AK$7)-SUM('Chem - ODS'!$Q$5:$Q$7))/20*('Chem - ODS'!X$4-'Chem - ODS'!$Q$4)+SUM('Chem - ODS'!$Q$5:$Q$7)))</f>
        <v>0</v>
      </c>
      <c r="AD5" s="90">
        <f ca="1">($V5*($AP$1-AD$1)/($AP$1-$V$1)+$AP5*(AD$1-$V$1)/($AP$1-$V$1))*(SUM('Chem - ODS'!Y$5:Y$7)/((SUM('Chem - ODS'!$AK$5:$AK$7)-SUM('Chem - ODS'!$Q$5:$Q$7))/20*('Chem - ODS'!Y$4-'Chem - ODS'!$Q$4)+SUM('Chem - ODS'!$Q$5:$Q$7)))</f>
        <v>0</v>
      </c>
      <c r="AE5" s="90">
        <f ca="1">($V5*($AP$1-AE$1)/($AP$1-$V$1)+$AP5*(AE$1-$V$1)/($AP$1-$V$1))*(SUM('Chem - ODS'!Z$5:Z$7)/((SUM('Chem - ODS'!$AK$5:$AK$7)-SUM('Chem - ODS'!$Q$5:$Q$7))/20*('Chem - ODS'!Z$4-'Chem - ODS'!$Q$4)+SUM('Chem - ODS'!$Q$5:$Q$7)))</f>
        <v>0</v>
      </c>
      <c r="AF5" s="90">
        <f ca="1">($V5*($AP$1-AF$1)/($AP$1-$V$1)+$AP5*(AF$1-$V$1)/($AP$1-$V$1))*(SUM('Chem - ODS'!AA$5:AA$7)/((SUM('Chem - ODS'!$AK$5:$AK$7)-SUM('Chem - ODS'!$Q$5:$Q$7))/20*('Chem - ODS'!AA$4-'Chem - ODS'!$Q$4)+SUM('Chem - ODS'!$Q$5:$Q$7)))</f>
        <v>0</v>
      </c>
      <c r="AG5" s="90">
        <f ca="1">($V5*($AP$1-AG$1)/($AP$1-$V$1)+$AP5*(AG$1-$V$1)/($AP$1-$V$1))*(SUM('Chem - ODS'!AB$5:AB$7)/((SUM('Chem - ODS'!$AK$5:$AK$7)-SUM('Chem - ODS'!$Q$5:$Q$7))/20*('Chem - ODS'!AB$4-'Chem - ODS'!$Q$4)+SUM('Chem - ODS'!$Q$5:$Q$7)))</f>
        <v>0</v>
      </c>
      <c r="AH5" s="90">
        <f ca="1">($V5*($AP$1-AH$1)/($AP$1-$V$1)+$AP5*(AH$1-$V$1)/($AP$1-$V$1))*(SUM('Chem - ODS'!AC$5:AC$7)/((SUM('Chem - ODS'!$AK$5:$AK$7)-SUM('Chem - ODS'!$Q$5:$Q$7))/20*('Chem - ODS'!AC$4-'Chem - ODS'!$Q$4)+SUM('Chem - ODS'!$Q$5:$Q$7)))</f>
        <v>0</v>
      </c>
      <c r="AI5" s="90">
        <f ca="1">($V5*($AP$1-AI$1)/($AP$1-$V$1)+$AP5*(AI$1-$V$1)/($AP$1-$V$1))*(SUM('Chem - ODS'!AD$5:AD$7)/((SUM('Chem - ODS'!$AK$5:$AK$7)-SUM('Chem - ODS'!$Q$5:$Q$7))/20*('Chem - ODS'!AD$4-'Chem - ODS'!$Q$4)+SUM('Chem - ODS'!$Q$5:$Q$7)))</f>
        <v>0</v>
      </c>
      <c r="AJ5" s="90">
        <f ca="1">($V5*($AP$1-AJ$1)/($AP$1-$V$1)+$AP5*(AJ$1-$V$1)/($AP$1-$V$1))*(SUM('Chem - ODS'!AE$5:AE$7)/((SUM('Chem - ODS'!$AK$5:$AK$7)-SUM('Chem - ODS'!$Q$5:$Q$7))/20*('Chem - ODS'!AE$4-'Chem - ODS'!$Q$4)+SUM('Chem - ODS'!$Q$5:$Q$7)))</f>
        <v>0</v>
      </c>
      <c r="AK5" s="90">
        <f ca="1">($V5*($AP$1-AK$1)/($AP$1-$V$1)+$AP5*(AK$1-$V$1)/($AP$1-$V$1))*(SUM('Chem - ODS'!AF$5:AF$7)/((SUM('Chem - ODS'!$AK$5:$AK$7)-SUM('Chem - ODS'!$Q$5:$Q$7))/20*('Chem - ODS'!AF$4-'Chem - ODS'!$Q$4)+SUM('Chem - ODS'!$Q$5:$Q$7)))</f>
        <v>0</v>
      </c>
      <c r="AL5" s="90">
        <f ca="1">($V5*($AP$1-AL$1)/($AP$1-$V$1)+$AP5*(AL$1-$V$1)/($AP$1-$V$1))*(SUM('Chem - ODS'!AG$5:AG$7)/((SUM('Chem - ODS'!$AK$5:$AK$7)-SUM('Chem - ODS'!$Q$5:$Q$7))/20*('Chem - ODS'!AG$4-'Chem - ODS'!$Q$4)+SUM('Chem - ODS'!$Q$5:$Q$7)))</f>
        <v>0</v>
      </c>
      <c r="AM5" s="90">
        <f ca="1">($V5*($AP$1-AM$1)/($AP$1-$V$1)+$AP5*(AM$1-$V$1)/($AP$1-$V$1))*(SUM('Chem - ODS'!AH$5:AH$7)/((SUM('Chem - ODS'!$AK$5:$AK$7)-SUM('Chem - ODS'!$Q$5:$Q$7))/20*('Chem - ODS'!AH$4-'Chem - ODS'!$Q$4)+SUM('Chem - ODS'!$Q$5:$Q$7)))</f>
        <v>0</v>
      </c>
      <c r="AN5" s="90">
        <f ca="1">($V5*($AP$1-AN$1)/($AP$1-$V$1)+$AP5*(AN$1-$V$1)/($AP$1-$V$1))*(SUM('Chem - ODS'!AI$5:AI$7)/((SUM('Chem - ODS'!$AK$5:$AK$7)-SUM('Chem - ODS'!$Q$5:$Q$7))/20*('Chem - ODS'!AI$4-'Chem - ODS'!$Q$4)+SUM('Chem - ODS'!$Q$5:$Q$7)))</f>
        <v>0</v>
      </c>
      <c r="AO5" s="90">
        <f ca="1">($V5*($AP$1-AO$1)/($AP$1-$V$1)+$AP5*(AO$1-$V$1)/($AP$1-$V$1))*(SUM('Chem - ODS'!AJ$5:AJ$7)/((SUM('Chem - ODS'!$AK$5:$AK$7)-SUM('Chem - ODS'!$Q$5:$Q$7))/20*('Chem - ODS'!AJ$4-'Chem - ODS'!$Q$4)+SUM('Chem - ODS'!$Q$5:$Q$7)))</f>
        <v>0</v>
      </c>
      <c r="AP5" s="90">
        <f ca="1">V5*'Process Emissions Multipliers'!$E$28</f>
        <v>0</v>
      </c>
    </row>
    <row r="6" spans="1:42">
      <c r="A6" s="74">
        <v>-46</v>
      </c>
      <c r="B6" s="90">
        <f ca="1">IF('Chemicals 2010'!$A14="CP",INDIRECT("'Chemicals 2010'!"&amp;'Country Selector'!$B$3&amp;ROW($A14))*10^12,0)</f>
        <v>0</v>
      </c>
      <c r="C6" s="90">
        <f t="shared" ca="1" si="1"/>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s="90">
        <f ca="1">IF('Chemicals 2020'!$A14="CP",INDIRECT("'Chemicals 2020'!"&amp;'Country Selector'!$B$3&amp;ROW($A14))*10^12,0)*'Process Emissions Multipliers'!$B$28</f>
        <v>0</v>
      </c>
      <c r="M6" s="90">
        <f ca="1">($L6*($V$1-M$1)/($V$1-$L$1)+$V6*(M$1-$L$1)/($V$1-$L$1))*(SUM('Chem - ODS'!H$5:H$7)/((SUM('Chem - ODS'!$Q$5:$Q$7)-SUM('Chem - ODS'!$G$5:$G$7))/10*('Chem - ODS'!H$4-'Chem - ODS'!$G$4)+SUM('Chem - ODS'!$G$5:$G$7)))</f>
        <v>0</v>
      </c>
      <c r="N6" s="90">
        <f ca="1">($L6*($V$1-N$1)/($V$1-$L$1)+$V6*(N$1-$L$1)/($V$1-$L$1))*(SUM('Chem - ODS'!I$5:I$7)/((SUM('Chem - ODS'!$Q$5:$Q$7)-SUM('Chem - ODS'!$G$5:$G$7))/10*('Chem - ODS'!I$4-'Chem - ODS'!$G$4)+SUM('Chem - ODS'!$G$5:$G$7)))</f>
        <v>0</v>
      </c>
      <c r="O6" s="90">
        <f ca="1">($L6*($V$1-O$1)/($V$1-$L$1)+$V6*(O$1-$L$1)/($V$1-$L$1))*(SUM('Chem - ODS'!J$5:J$7)/((SUM('Chem - ODS'!$Q$5:$Q$7)-SUM('Chem - ODS'!$G$5:$G$7))/10*('Chem - ODS'!J$4-'Chem - ODS'!$G$4)+SUM('Chem - ODS'!$G$5:$G$7)))</f>
        <v>0</v>
      </c>
      <c r="P6" s="90">
        <f ca="1">($L6*($V$1-P$1)/($V$1-$L$1)+$V6*(P$1-$L$1)/($V$1-$L$1))*(SUM('Chem - ODS'!K$5:K$7)/((SUM('Chem - ODS'!$Q$5:$Q$7)-SUM('Chem - ODS'!$G$5:$G$7))/10*('Chem - ODS'!K$4-'Chem - ODS'!$G$4)+SUM('Chem - ODS'!$G$5:$G$7)))</f>
        <v>0</v>
      </c>
      <c r="Q6" s="90">
        <f ca="1">($L6*($V$1-Q$1)/($V$1-$L$1)+$V6*(Q$1-$L$1)/($V$1-$L$1))*(SUM('Chem - ODS'!L$5:L$7)/((SUM('Chem - ODS'!$Q$5:$Q$7)-SUM('Chem - ODS'!$G$5:$G$7))/10*('Chem - ODS'!L$4-'Chem - ODS'!$G$4)+SUM('Chem - ODS'!$G$5:$G$7)))</f>
        <v>0</v>
      </c>
      <c r="R6" s="90">
        <f ca="1">($L6*($V$1-R$1)/($V$1-$L$1)+$V6*(R$1-$L$1)/($V$1-$L$1))*(SUM('Chem - ODS'!M$5:M$7)/((SUM('Chem - ODS'!$Q$5:$Q$7)-SUM('Chem - ODS'!$G$5:$G$7))/10*('Chem - ODS'!M$4-'Chem - ODS'!$G$4)+SUM('Chem - ODS'!$G$5:$G$7)))</f>
        <v>0</v>
      </c>
      <c r="S6" s="90">
        <f ca="1">($L6*($V$1-S$1)/($V$1-$L$1)+$V6*(S$1-$L$1)/($V$1-$L$1))*(SUM('Chem - ODS'!N$5:N$7)/((SUM('Chem - ODS'!$Q$5:$Q$7)-SUM('Chem - ODS'!$G$5:$G$7))/10*('Chem - ODS'!N$4-'Chem - ODS'!$G$4)+SUM('Chem - ODS'!$G$5:$G$7)))</f>
        <v>0</v>
      </c>
      <c r="T6" s="90">
        <f ca="1">($L6*($V$1-T$1)/($V$1-$L$1)+$V6*(T$1-$L$1)/($V$1-$L$1))*(SUM('Chem - ODS'!O$5:O$7)/((SUM('Chem - ODS'!$Q$5:$Q$7)-SUM('Chem - ODS'!$G$5:$G$7))/10*('Chem - ODS'!O$4-'Chem - ODS'!$G$4)+SUM('Chem - ODS'!$G$5:$G$7)))</f>
        <v>0</v>
      </c>
      <c r="U6" s="90">
        <f ca="1">($L6*($V$1-U$1)/($V$1-$L$1)+$V6*(U$1-$L$1)/($V$1-$L$1))*(SUM('Chem - ODS'!P$5:P$7)/((SUM('Chem - ODS'!$Q$5:$Q$7)-SUM('Chem - ODS'!$G$5:$G$7))/10*('Chem - ODS'!P$4-'Chem - ODS'!$G$4)+SUM('Chem - ODS'!$G$5:$G$7)))</f>
        <v>0</v>
      </c>
      <c r="V6" s="90">
        <f ca="1">IF('Chemicals 2030'!$A14="CP",INDIRECT("'Chemicals 2030'!"&amp;'Country Selector'!$B$3&amp;ROW($A14))*10^12,0)*'Process Emissions Multipliers'!$D$28</f>
        <v>0</v>
      </c>
      <c r="W6" s="90">
        <f ca="1">($V6*($AP$1-W$1)/($AP$1-$V$1)+$AP6*(W$1-$V$1)/($AP$1-$V$1))*(SUM('Chem - ODS'!R$5:R$7)/((SUM('Chem - ODS'!$AK$5:$AK$7)-SUM('Chem - ODS'!$Q$5:$Q$7))/20*('Chem - ODS'!R$4-'Chem - ODS'!$Q$4)+SUM('Chem - ODS'!$Q$5:$Q$7)))</f>
        <v>0</v>
      </c>
      <c r="X6" s="90">
        <f ca="1">($V6*($AP$1-X$1)/($AP$1-$V$1)+$AP6*(X$1-$V$1)/($AP$1-$V$1))*(SUM('Chem - ODS'!S$5:S$7)/((SUM('Chem - ODS'!$AK$5:$AK$7)-SUM('Chem - ODS'!$Q$5:$Q$7))/20*('Chem - ODS'!S$4-'Chem - ODS'!$Q$4)+SUM('Chem - ODS'!$Q$5:$Q$7)))</f>
        <v>0</v>
      </c>
      <c r="Y6" s="90">
        <f ca="1">($V6*($AP$1-Y$1)/($AP$1-$V$1)+$AP6*(Y$1-$V$1)/($AP$1-$V$1))*(SUM('Chem - ODS'!T$5:T$7)/((SUM('Chem - ODS'!$AK$5:$AK$7)-SUM('Chem - ODS'!$Q$5:$Q$7))/20*('Chem - ODS'!T$4-'Chem - ODS'!$Q$4)+SUM('Chem - ODS'!$Q$5:$Q$7)))</f>
        <v>0</v>
      </c>
      <c r="Z6" s="90">
        <f ca="1">($V6*($AP$1-Z$1)/($AP$1-$V$1)+$AP6*(Z$1-$V$1)/($AP$1-$V$1))*(SUM('Chem - ODS'!U$5:U$7)/((SUM('Chem - ODS'!$AK$5:$AK$7)-SUM('Chem - ODS'!$Q$5:$Q$7))/20*('Chem - ODS'!U$4-'Chem - ODS'!$Q$4)+SUM('Chem - ODS'!$Q$5:$Q$7)))</f>
        <v>0</v>
      </c>
      <c r="AA6" s="90">
        <f ca="1">($V6*($AP$1-AA$1)/($AP$1-$V$1)+$AP6*(AA$1-$V$1)/($AP$1-$V$1))*(SUM('Chem - ODS'!V$5:V$7)/((SUM('Chem - ODS'!$AK$5:$AK$7)-SUM('Chem - ODS'!$Q$5:$Q$7))/20*('Chem - ODS'!V$4-'Chem - ODS'!$Q$4)+SUM('Chem - ODS'!$Q$5:$Q$7)))</f>
        <v>0</v>
      </c>
      <c r="AB6" s="90">
        <f ca="1">($V6*($AP$1-AB$1)/($AP$1-$V$1)+$AP6*(AB$1-$V$1)/($AP$1-$V$1))*(SUM('Chem - ODS'!W$5:W$7)/((SUM('Chem - ODS'!$AK$5:$AK$7)-SUM('Chem - ODS'!$Q$5:$Q$7))/20*('Chem - ODS'!W$4-'Chem - ODS'!$Q$4)+SUM('Chem - ODS'!$Q$5:$Q$7)))</f>
        <v>0</v>
      </c>
      <c r="AC6" s="90">
        <f ca="1">($V6*($AP$1-AC$1)/($AP$1-$V$1)+$AP6*(AC$1-$V$1)/($AP$1-$V$1))*(SUM('Chem - ODS'!X$5:X$7)/((SUM('Chem - ODS'!$AK$5:$AK$7)-SUM('Chem - ODS'!$Q$5:$Q$7))/20*('Chem - ODS'!X$4-'Chem - ODS'!$Q$4)+SUM('Chem - ODS'!$Q$5:$Q$7)))</f>
        <v>0</v>
      </c>
      <c r="AD6" s="90">
        <f ca="1">($V6*($AP$1-AD$1)/($AP$1-$V$1)+$AP6*(AD$1-$V$1)/($AP$1-$V$1))*(SUM('Chem - ODS'!Y$5:Y$7)/((SUM('Chem - ODS'!$AK$5:$AK$7)-SUM('Chem - ODS'!$Q$5:$Q$7))/20*('Chem - ODS'!Y$4-'Chem - ODS'!$Q$4)+SUM('Chem - ODS'!$Q$5:$Q$7)))</f>
        <v>0</v>
      </c>
      <c r="AE6" s="90">
        <f ca="1">($V6*($AP$1-AE$1)/($AP$1-$V$1)+$AP6*(AE$1-$V$1)/($AP$1-$V$1))*(SUM('Chem - ODS'!Z$5:Z$7)/((SUM('Chem - ODS'!$AK$5:$AK$7)-SUM('Chem - ODS'!$Q$5:$Q$7))/20*('Chem - ODS'!Z$4-'Chem - ODS'!$Q$4)+SUM('Chem - ODS'!$Q$5:$Q$7)))</f>
        <v>0</v>
      </c>
      <c r="AF6" s="90">
        <f ca="1">($V6*($AP$1-AF$1)/($AP$1-$V$1)+$AP6*(AF$1-$V$1)/($AP$1-$V$1))*(SUM('Chem - ODS'!AA$5:AA$7)/((SUM('Chem - ODS'!$AK$5:$AK$7)-SUM('Chem - ODS'!$Q$5:$Q$7))/20*('Chem - ODS'!AA$4-'Chem - ODS'!$Q$4)+SUM('Chem - ODS'!$Q$5:$Q$7)))</f>
        <v>0</v>
      </c>
      <c r="AG6" s="90">
        <f ca="1">($V6*($AP$1-AG$1)/($AP$1-$V$1)+$AP6*(AG$1-$V$1)/($AP$1-$V$1))*(SUM('Chem - ODS'!AB$5:AB$7)/((SUM('Chem - ODS'!$AK$5:$AK$7)-SUM('Chem - ODS'!$Q$5:$Q$7))/20*('Chem - ODS'!AB$4-'Chem - ODS'!$Q$4)+SUM('Chem - ODS'!$Q$5:$Q$7)))</f>
        <v>0</v>
      </c>
      <c r="AH6" s="90">
        <f ca="1">($V6*($AP$1-AH$1)/($AP$1-$V$1)+$AP6*(AH$1-$V$1)/($AP$1-$V$1))*(SUM('Chem - ODS'!AC$5:AC$7)/((SUM('Chem - ODS'!$AK$5:$AK$7)-SUM('Chem - ODS'!$Q$5:$Q$7))/20*('Chem - ODS'!AC$4-'Chem - ODS'!$Q$4)+SUM('Chem - ODS'!$Q$5:$Q$7)))</f>
        <v>0</v>
      </c>
      <c r="AI6" s="90">
        <f ca="1">($V6*($AP$1-AI$1)/($AP$1-$V$1)+$AP6*(AI$1-$V$1)/($AP$1-$V$1))*(SUM('Chem - ODS'!AD$5:AD$7)/((SUM('Chem - ODS'!$AK$5:$AK$7)-SUM('Chem - ODS'!$Q$5:$Q$7))/20*('Chem - ODS'!AD$4-'Chem - ODS'!$Q$4)+SUM('Chem - ODS'!$Q$5:$Q$7)))</f>
        <v>0</v>
      </c>
      <c r="AJ6" s="90">
        <f ca="1">($V6*($AP$1-AJ$1)/($AP$1-$V$1)+$AP6*(AJ$1-$V$1)/($AP$1-$V$1))*(SUM('Chem - ODS'!AE$5:AE$7)/((SUM('Chem - ODS'!$AK$5:$AK$7)-SUM('Chem - ODS'!$Q$5:$Q$7))/20*('Chem - ODS'!AE$4-'Chem - ODS'!$Q$4)+SUM('Chem - ODS'!$Q$5:$Q$7)))</f>
        <v>0</v>
      </c>
      <c r="AK6" s="90">
        <f ca="1">($V6*($AP$1-AK$1)/($AP$1-$V$1)+$AP6*(AK$1-$V$1)/($AP$1-$V$1))*(SUM('Chem - ODS'!AF$5:AF$7)/((SUM('Chem - ODS'!$AK$5:$AK$7)-SUM('Chem - ODS'!$Q$5:$Q$7))/20*('Chem - ODS'!AF$4-'Chem - ODS'!$Q$4)+SUM('Chem - ODS'!$Q$5:$Q$7)))</f>
        <v>0</v>
      </c>
      <c r="AL6" s="90">
        <f ca="1">($V6*($AP$1-AL$1)/($AP$1-$V$1)+$AP6*(AL$1-$V$1)/($AP$1-$V$1))*(SUM('Chem - ODS'!AG$5:AG$7)/((SUM('Chem - ODS'!$AK$5:$AK$7)-SUM('Chem - ODS'!$Q$5:$Q$7))/20*('Chem - ODS'!AG$4-'Chem - ODS'!$Q$4)+SUM('Chem - ODS'!$Q$5:$Q$7)))</f>
        <v>0</v>
      </c>
      <c r="AM6" s="90">
        <f ca="1">($V6*($AP$1-AM$1)/($AP$1-$V$1)+$AP6*(AM$1-$V$1)/($AP$1-$V$1))*(SUM('Chem - ODS'!AH$5:AH$7)/((SUM('Chem - ODS'!$AK$5:$AK$7)-SUM('Chem - ODS'!$Q$5:$Q$7))/20*('Chem - ODS'!AH$4-'Chem - ODS'!$Q$4)+SUM('Chem - ODS'!$Q$5:$Q$7)))</f>
        <v>0</v>
      </c>
      <c r="AN6" s="90">
        <f ca="1">($V6*($AP$1-AN$1)/($AP$1-$V$1)+$AP6*(AN$1-$V$1)/($AP$1-$V$1))*(SUM('Chem - ODS'!AI$5:AI$7)/((SUM('Chem - ODS'!$AK$5:$AK$7)-SUM('Chem - ODS'!$Q$5:$Q$7))/20*('Chem - ODS'!AI$4-'Chem - ODS'!$Q$4)+SUM('Chem - ODS'!$Q$5:$Q$7)))</f>
        <v>0</v>
      </c>
      <c r="AO6" s="90">
        <f ca="1">($V6*($AP$1-AO$1)/($AP$1-$V$1)+$AP6*(AO$1-$V$1)/($AP$1-$V$1))*(SUM('Chem - ODS'!AJ$5:AJ$7)/((SUM('Chem - ODS'!$AK$5:$AK$7)-SUM('Chem - ODS'!$Q$5:$Q$7))/20*('Chem - ODS'!AJ$4-'Chem - ODS'!$Q$4)+SUM('Chem - ODS'!$Q$5:$Q$7)))</f>
        <v>0</v>
      </c>
      <c r="AP6" s="90">
        <f ca="1">V6*'Process Emissions Multipliers'!$E$28</f>
        <v>0</v>
      </c>
    </row>
    <row r="7" spans="1:42">
      <c r="A7" s="74">
        <v>-45</v>
      </c>
      <c r="B7" s="90">
        <f ca="1">IF('Chemicals 2010'!$A15="CP",INDIRECT("'Chemicals 2010'!"&amp;'Country Selector'!$B$3&amp;ROW($A15))*10^12,0)</f>
        <v>0</v>
      </c>
      <c r="C7" s="90">
        <f t="shared" ca="1" si="1"/>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s="90">
        <f ca="1">IF('Chemicals 2020'!$A15="CP",INDIRECT("'Chemicals 2020'!"&amp;'Country Selector'!$B$3&amp;ROW($A15))*10^12,0)*'Process Emissions Multipliers'!$B$28</f>
        <v>0</v>
      </c>
      <c r="M7" s="90">
        <f ca="1">($L7*($V$1-M$1)/($V$1-$L$1)+$V7*(M$1-$L$1)/($V$1-$L$1))*(SUM('Chem - ODS'!H$5:H$7)/((SUM('Chem - ODS'!$Q$5:$Q$7)-SUM('Chem - ODS'!$G$5:$G$7))/10*('Chem - ODS'!H$4-'Chem - ODS'!$G$4)+SUM('Chem - ODS'!$G$5:$G$7)))</f>
        <v>0</v>
      </c>
      <c r="N7" s="90">
        <f ca="1">($L7*($V$1-N$1)/($V$1-$L$1)+$V7*(N$1-$L$1)/($V$1-$L$1))*(SUM('Chem - ODS'!I$5:I$7)/((SUM('Chem - ODS'!$Q$5:$Q$7)-SUM('Chem - ODS'!$G$5:$G$7))/10*('Chem - ODS'!I$4-'Chem - ODS'!$G$4)+SUM('Chem - ODS'!$G$5:$G$7)))</f>
        <v>0</v>
      </c>
      <c r="O7" s="90">
        <f ca="1">($L7*($V$1-O$1)/($V$1-$L$1)+$V7*(O$1-$L$1)/($V$1-$L$1))*(SUM('Chem - ODS'!J$5:J$7)/((SUM('Chem - ODS'!$Q$5:$Q$7)-SUM('Chem - ODS'!$G$5:$G$7))/10*('Chem - ODS'!J$4-'Chem - ODS'!$G$4)+SUM('Chem - ODS'!$G$5:$G$7)))</f>
        <v>0</v>
      </c>
      <c r="P7" s="90">
        <f ca="1">($L7*($V$1-P$1)/($V$1-$L$1)+$V7*(P$1-$L$1)/($V$1-$L$1))*(SUM('Chem - ODS'!K$5:K$7)/((SUM('Chem - ODS'!$Q$5:$Q$7)-SUM('Chem - ODS'!$G$5:$G$7))/10*('Chem - ODS'!K$4-'Chem - ODS'!$G$4)+SUM('Chem - ODS'!$G$5:$G$7)))</f>
        <v>0</v>
      </c>
      <c r="Q7" s="90">
        <f ca="1">($L7*($V$1-Q$1)/($V$1-$L$1)+$V7*(Q$1-$L$1)/($V$1-$L$1))*(SUM('Chem - ODS'!L$5:L$7)/((SUM('Chem - ODS'!$Q$5:$Q$7)-SUM('Chem - ODS'!$G$5:$G$7))/10*('Chem - ODS'!L$4-'Chem - ODS'!$G$4)+SUM('Chem - ODS'!$G$5:$G$7)))</f>
        <v>0</v>
      </c>
      <c r="R7" s="90">
        <f ca="1">($L7*($V$1-R$1)/($V$1-$L$1)+$V7*(R$1-$L$1)/($V$1-$L$1))*(SUM('Chem - ODS'!M$5:M$7)/((SUM('Chem - ODS'!$Q$5:$Q$7)-SUM('Chem - ODS'!$G$5:$G$7))/10*('Chem - ODS'!M$4-'Chem - ODS'!$G$4)+SUM('Chem - ODS'!$G$5:$G$7)))</f>
        <v>0</v>
      </c>
      <c r="S7" s="90">
        <f ca="1">($L7*($V$1-S$1)/($V$1-$L$1)+$V7*(S$1-$L$1)/($V$1-$L$1))*(SUM('Chem - ODS'!N$5:N$7)/((SUM('Chem - ODS'!$Q$5:$Q$7)-SUM('Chem - ODS'!$G$5:$G$7))/10*('Chem - ODS'!N$4-'Chem - ODS'!$G$4)+SUM('Chem - ODS'!$G$5:$G$7)))</f>
        <v>0</v>
      </c>
      <c r="T7" s="90">
        <f ca="1">($L7*($V$1-T$1)/($V$1-$L$1)+$V7*(T$1-$L$1)/($V$1-$L$1))*(SUM('Chem - ODS'!O$5:O$7)/((SUM('Chem - ODS'!$Q$5:$Q$7)-SUM('Chem - ODS'!$G$5:$G$7))/10*('Chem - ODS'!O$4-'Chem - ODS'!$G$4)+SUM('Chem - ODS'!$G$5:$G$7)))</f>
        <v>0</v>
      </c>
      <c r="U7" s="90">
        <f ca="1">($L7*($V$1-U$1)/($V$1-$L$1)+$V7*(U$1-$L$1)/($V$1-$L$1))*(SUM('Chem - ODS'!P$5:P$7)/((SUM('Chem - ODS'!$Q$5:$Q$7)-SUM('Chem - ODS'!$G$5:$G$7))/10*('Chem - ODS'!P$4-'Chem - ODS'!$G$4)+SUM('Chem - ODS'!$G$5:$G$7)))</f>
        <v>0</v>
      </c>
      <c r="V7" s="90">
        <f ca="1">IF('Chemicals 2030'!$A15="CP",INDIRECT("'Chemicals 2030'!"&amp;'Country Selector'!$B$3&amp;ROW($A15))*10^12,0)*'Process Emissions Multipliers'!$D$28</f>
        <v>0</v>
      </c>
      <c r="W7" s="90">
        <f ca="1">($V7*($AP$1-W$1)/($AP$1-$V$1)+$AP7*(W$1-$V$1)/($AP$1-$V$1))*(SUM('Chem - ODS'!R$5:R$7)/((SUM('Chem - ODS'!$AK$5:$AK$7)-SUM('Chem - ODS'!$Q$5:$Q$7))/20*('Chem - ODS'!R$4-'Chem - ODS'!$Q$4)+SUM('Chem - ODS'!$Q$5:$Q$7)))</f>
        <v>0</v>
      </c>
      <c r="X7" s="90">
        <f ca="1">($V7*($AP$1-X$1)/($AP$1-$V$1)+$AP7*(X$1-$V$1)/($AP$1-$V$1))*(SUM('Chem - ODS'!S$5:S$7)/((SUM('Chem - ODS'!$AK$5:$AK$7)-SUM('Chem - ODS'!$Q$5:$Q$7))/20*('Chem - ODS'!S$4-'Chem - ODS'!$Q$4)+SUM('Chem - ODS'!$Q$5:$Q$7)))</f>
        <v>0</v>
      </c>
      <c r="Y7" s="90">
        <f ca="1">($V7*($AP$1-Y$1)/($AP$1-$V$1)+$AP7*(Y$1-$V$1)/($AP$1-$V$1))*(SUM('Chem - ODS'!T$5:T$7)/((SUM('Chem - ODS'!$AK$5:$AK$7)-SUM('Chem - ODS'!$Q$5:$Q$7))/20*('Chem - ODS'!T$4-'Chem - ODS'!$Q$4)+SUM('Chem - ODS'!$Q$5:$Q$7)))</f>
        <v>0</v>
      </c>
      <c r="Z7" s="90">
        <f ca="1">($V7*($AP$1-Z$1)/($AP$1-$V$1)+$AP7*(Z$1-$V$1)/($AP$1-$V$1))*(SUM('Chem - ODS'!U$5:U$7)/((SUM('Chem - ODS'!$AK$5:$AK$7)-SUM('Chem - ODS'!$Q$5:$Q$7))/20*('Chem - ODS'!U$4-'Chem - ODS'!$Q$4)+SUM('Chem - ODS'!$Q$5:$Q$7)))</f>
        <v>0</v>
      </c>
      <c r="AA7" s="90">
        <f ca="1">($V7*($AP$1-AA$1)/($AP$1-$V$1)+$AP7*(AA$1-$V$1)/($AP$1-$V$1))*(SUM('Chem - ODS'!V$5:V$7)/((SUM('Chem - ODS'!$AK$5:$AK$7)-SUM('Chem - ODS'!$Q$5:$Q$7))/20*('Chem - ODS'!V$4-'Chem - ODS'!$Q$4)+SUM('Chem - ODS'!$Q$5:$Q$7)))</f>
        <v>0</v>
      </c>
      <c r="AB7" s="90">
        <f ca="1">($V7*($AP$1-AB$1)/($AP$1-$V$1)+$AP7*(AB$1-$V$1)/($AP$1-$V$1))*(SUM('Chem - ODS'!W$5:W$7)/((SUM('Chem - ODS'!$AK$5:$AK$7)-SUM('Chem - ODS'!$Q$5:$Q$7))/20*('Chem - ODS'!W$4-'Chem - ODS'!$Q$4)+SUM('Chem - ODS'!$Q$5:$Q$7)))</f>
        <v>0</v>
      </c>
      <c r="AC7" s="90">
        <f ca="1">($V7*($AP$1-AC$1)/($AP$1-$V$1)+$AP7*(AC$1-$V$1)/($AP$1-$V$1))*(SUM('Chem - ODS'!X$5:X$7)/((SUM('Chem - ODS'!$AK$5:$AK$7)-SUM('Chem - ODS'!$Q$5:$Q$7))/20*('Chem - ODS'!X$4-'Chem - ODS'!$Q$4)+SUM('Chem - ODS'!$Q$5:$Q$7)))</f>
        <v>0</v>
      </c>
      <c r="AD7" s="90">
        <f ca="1">($V7*($AP$1-AD$1)/($AP$1-$V$1)+$AP7*(AD$1-$V$1)/($AP$1-$V$1))*(SUM('Chem - ODS'!Y$5:Y$7)/((SUM('Chem - ODS'!$AK$5:$AK$7)-SUM('Chem - ODS'!$Q$5:$Q$7))/20*('Chem - ODS'!Y$4-'Chem - ODS'!$Q$4)+SUM('Chem - ODS'!$Q$5:$Q$7)))</f>
        <v>0</v>
      </c>
      <c r="AE7" s="90">
        <f ca="1">($V7*($AP$1-AE$1)/($AP$1-$V$1)+$AP7*(AE$1-$V$1)/($AP$1-$V$1))*(SUM('Chem - ODS'!Z$5:Z$7)/((SUM('Chem - ODS'!$AK$5:$AK$7)-SUM('Chem - ODS'!$Q$5:$Q$7))/20*('Chem - ODS'!Z$4-'Chem - ODS'!$Q$4)+SUM('Chem - ODS'!$Q$5:$Q$7)))</f>
        <v>0</v>
      </c>
      <c r="AF7" s="90">
        <f ca="1">($V7*($AP$1-AF$1)/($AP$1-$V$1)+$AP7*(AF$1-$V$1)/($AP$1-$V$1))*(SUM('Chem - ODS'!AA$5:AA$7)/((SUM('Chem - ODS'!$AK$5:$AK$7)-SUM('Chem - ODS'!$Q$5:$Q$7))/20*('Chem - ODS'!AA$4-'Chem - ODS'!$Q$4)+SUM('Chem - ODS'!$Q$5:$Q$7)))</f>
        <v>0</v>
      </c>
      <c r="AG7" s="90">
        <f ca="1">($V7*($AP$1-AG$1)/($AP$1-$V$1)+$AP7*(AG$1-$V$1)/($AP$1-$V$1))*(SUM('Chem - ODS'!AB$5:AB$7)/((SUM('Chem - ODS'!$AK$5:$AK$7)-SUM('Chem - ODS'!$Q$5:$Q$7))/20*('Chem - ODS'!AB$4-'Chem - ODS'!$Q$4)+SUM('Chem - ODS'!$Q$5:$Q$7)))</f>
        <v>0</v>
      </c>
      <c r="AH7" s="90">
        <f ca="1">($V7*($AP$1-AH$1)/($AP$1-$V$1)+$AP7*(AH$1-$V$1)/($AP$1-$V$1))*(SUM('Chem - ODS'!AC$5:AC$7)/((SUM('Chem - ODS'!$AK$5:$AK$7)-SUM('Chem - ODS'!$Q$5:$Q$7))/20*('Chem - ODS'!AC$4-'Chem - ODS'!$Q$4)+SUM('Chem - ODS'!$Q$5:$Q$7)))</f>
        <v>0</v>
      </c>
      <c r="AI7" s="90">
        <f ca="1">($V7*($AP$1-AI$1)/($AP$1-$V$1)+$AP7*(AI$1-$V$1)/($AP$1-$V$1))*(SUM('Chem - ODS'!AD$5:AD$7)/((SUM('Chem - ODS'!$AK$5:$AK$7)-SUM('Chem - ODS'!$Q$5:$Q$7))/20*('Chem - ODS'!AD$4-'Chem - ODS'!$Q$4)+SUM('Chem - ODS'!$Q$5:$Q$7)))</f>
        <v>0</v>
      </c>
      <c r="AJ7" s="90">
        <f ca="1">($V7*($AP$1-AJ$1)/($AP$1-$V$1)+$AP7*(AJ$1-$V$1)/($AP$1-$V$1))*(SUM('Chem - ODS'!AE$5:AE$7)/((SUM('Chem - ODS'!$AK$5:$AK$7)-SUM('Chem - ODS'!$Q$5:$Q$7))/20*('Chem - ODS'!AE$4-'Chem - ODS'!$Q$4)+SUM('Chem - ODS'!$Q$5:$Q$7)))</f>
        <v>0</v>
      </c>
      <c r="AK7" s="90">
        <f ca="1">($V7*($AP$1-AK$1)/($AP$1-$V$1)+$AP7*(AK$1-$V$1)/($AP$1-$V$1))*(SUM('Chem - ODS'!AF$5:AF$7)/((SUM('Chem - ODS'!$AK$5:$AK$7)-SUM('Chem - ODS'!$Q$5:$Q$7))/20*('Chem - ODS'!AF$4-'Chem - ODS'!$Q$4)+SUM('Chem - ODS'!$Q$5:$Q$7)))</f>
        <v>0</v>
      </c>
      <c r="AL7" s="90">
        <f ca="1">($V7*($AP$1-AL$1)/($AP$1-$V$1)+$AP7*(AL$1-$V$1)/($AP$1-$V$1))*(SUM('Chem - ODS'!AG$5:AG$7)/((SUM('Chem - ODS'!$AK$5:$AK$7)-SUM('Chem - ODS'!$Q$5:$Q$7))/20*('Chem - ODS'!AG$4-'Chem - ODS'!$Q$4)+SUM('Chem - ODS'!$Q$5:$Q$7)))</f>
        <v>0</v>
      </c>
      <c r="AM7" s="90">
        <f ca="1">($V7*($AP$1-AM$1)/($AP$1-$V$1)+$AP7*(AM$1-$V$1)/($AP$1-$V$1))*(SUM('Chem - ODS'!AH$5:AH$7)/((SUM('Chem - ODS'!$AK$5:$AK$7)-SUM('Chem - ODS'!$Q$5:$Q$7))/20*('Chem - ODS'!AH$4-'Chem - ODS'!$Q$4)+SUM('Chem - ODS'!$Q$5:$Q$7)))</f>
        <v>0</v>
      </c>
      <c r="AN7" s="90">
        <f ca="1">($V7*($AP$1-AN$1)/($AP$1-$V$1)+$AP7*(AN$1-$V$1)/($AP$1-$V$1))*(SUM('Chem - ODS'!AI$5:AI$7)/((SUM('Chem - ODS'!$AK$5:$AK$7)-SUM('Chem - ODS'!$Q$5:$Q$7))/20*('Chem - ODS'!AI$4-'Chem - ODS'!$Q$4)+SUM('Chem - ODS'!$Q$5:$Q$7)))</f>
        <v>0</v>
      </c>
      <c r="AO7" s="90">
        <f ca="1">($V7*($AP$1-AO$1)/($AP$1-$V$1)+$AP7*(AO$1-$V$1)/($AP$1-$V$1))*(SUM('Chem - ODS'!AJ$5:AJ$7)/((SUM('Chem - ODS'!$AK$5:$AK$7)-SUM('Chem - ODS'!$Q$5:$Q$7))/20*('Chem - ODS'!AJ$4-'Chem - ODS'!$Q$4)+SUM('Chem - ODS'!$Q$5:$Q$7)))</f>
        <v>0</v>
      </c>
      <c r="AP7" s="90">
        <f ca="1">V7*'Process Emissions Multipliers'!$E$28</f>
        <v>0</v>
      </c>
    </row>
    <row r="8" spans="1:42">
      <c r="A8" s="74">
        <v>-44</v>
      </c>
      <c r="B8" s="90">
        <f ca="1">IF('Chemicals 2010'!$A16="CP",INDIRECT("'Chemicals 2010'!"&amp;'Country Selector'!$B$3&amp;ROW($A16))*10^12,0)</f>
        <v>0</v>
      </c>
      <c r="C8" s="90">
        <f t="shared" ca="1" si="1"/>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s="90">
        <f ca="1">IF('Chemicals 2020'!$A16="CP",INDIRECT("'Chemicals 2020'!"&amp;'Country Selector'!$B$3&amp;ROW($A16))*10^12,0)*'Process Emissions Multipliers'!$B$28</f>
        <v>0</v>
      </c>
      <c r="M8" s="90">
        <f ca="1">($L8*($V$1-M$1)/($V$1-$L$1)+$V8*(M$1-$L$1)/($V$1-$L$1))*(SUM('Chem - ODS'!H$5:H$7)/((SUM('Chem - ODS'!$Q$5:$Q$7)-SUM('Chem - ODS'!$G$5:$G$7))/10*('Chem - ODS'!H$4-'Chem - ODS'!$G$4)+SUM('Chem - ODS'!$G$5:$G$7)))</f>
        <v>0</v>
      </c>
      <c r="N8" s="90">
        <f ca="1">($L8*($V$1-N$1)/($V$1-$L$1)+$V8*(N$1-$L$1)/($V$1-$L$1))*(SUM('Chem - ODS'!I$5:I$7)/((SUM('Chem - ODS'!$Q$5:$Q$7)-SUM('Chem - ODS'!$G$5:$G$7))/10*('Chem - ODS'!I$4-'Chem - ODS'!$G$4)+SUM('Chem - ODS'!$G$5:$G$7)))</f>
        <v>0</v>
      </c>
      <c r="O8" s="90">
        <f ca="1">($L8*($V$1-O$1)/($V$1-$L$1)+$V8*(O$1-$L$1)/($V$1-$L$1))*(SUM('Chem - ODS'!J$5:J$7)/((SUM('Chem - ODS'!$Q$5:$Q$7)-SUM('Chem - ODS'!$G$5:$G$7))/10*('Chem - ODS'!J$4-'Chem - ODS'!$G$4)+SUM('Chem - ODS'!$G$5:$G$7)))</f>
        <v>0</v>
      </c>
      <c r="P8" s="90">
        <f ca="1">($L8*($V$1-P$1)/($V$1-$L$1)+$V8*(P$1-$L$1)/($V$1-$L$1))*(SUM('Chem - ODS'!K$5:K$7)/((SUM('Chem - ODS'!$Q$5:$Q$7)-SUM('Chem - ODS'!$G$5:$G$7))/10*('Chem - ODS'!K$4-'Chem - ODS'!$G$4)+SUM('Chem - ODS'!$G$5:$G$7)))</f>
        <v>0</v>
      </c>
      <c r="Q8" s="90">
        <f ca="1">($L8*($V$1-Q$1)/($V$1-$L$1)+$V8*(Q$1-$L$1)/($V$1-$L$1))*(SUM('Chem - ODS'!L$5:L$7)/((SUM('Chem - ODS'!$Q$5:$Q$7)-SUM('Chem - ODS'!$G$5:$G$7))/10*('Chem - ODS'!L$4-'Chem - ODS'!$G$4)+SUM('Chem - ODS'!$G$5:$G$7)))</f>
        <v>0</v>
      </c>
      <c r="R8" s="90">
        <f ca="1">($L8*($V$1-R$1)/($V$1-$L$1)+$V8*(R$1-$L$1)/($V$1-$L$1))*(SUM('Chem - ODS'!M$5:M$7)/((SUM('Chem - ODS'!$Q$5:$Q$7)-SUM('Chem - ODS'!$G$5:$G$7))/10*('Chem - ODS'!M$4-'Chem - ODS'!$G$4)+SUM('Chem - ODS'!$G$5:$G$7)))</f>
        <v>0</v>
      </c>
      <c r="S8" s="90">
        <f ca="1">($L8*($V$1-S$1)/($V$1-$L$1)+$V8*(S$1-$L$1)/($V$1-$L$1))*(SUM('Chem - ODS'!N$5:N$7)/((SUM('Chem - ODS'!$Q$5:$Q$7)-SUM('Chem - ODS'!$G$5:$G$7))/10*('Chem - ODS'!N$4-'Chem - ODS'!$G$4)+SUM('Chem - ODS'!$G$5:$G$7)))</f>
        <v>0</v>
      </c>
      <c r="T8" s="90">
        <f ca="1">($L8*($V$1-T$1)/($V$1-$L$1)+$V8*(T$1-$L$1)/($V$1-$L$1))*(SUM('Chem - ODS'!O$5:O$7)/((SUM('Chem - ODS'!$Q$5:$Q$7)-SUM('Chem - ODS'!$G$5:$G$7))/10*('Chem - ODS'!O$4-'Chem - ODS'!$G$4)+SUM('Chem - ODS'!$G$5:$G$7)))</f>
        <v>0</v>
      </c>
      <c r="U8" s="90">
        <f ca="1">($L8*($V$1-U$1)/($V$1-$L$1)+$V8*(U$1-$L$1)/($V$1-$L$1))*(SUM('Chem - ODS'!P$5:P$7)/((SUM('Chem - ODS'!$Q$5:$Q$7)-SUM('Chem - ODS'!$G$5:$G$7))/10*('Chem - ODS'!P$4-'Chem - ODS'!$G$4)+SUM('Chem - ODS'!$G$5:$G$7)))</f>
        <v>0</v>
      </c>
      <c r="V8" s="90">
        <f ca="1">IF('Chemicals 2030'!$A16="CP",INDIRECT("'Chemicals 2030'!"&amp;'Country Selector'!$B$3&amp;ROW($A16))*10^12,0)*'Process Emissions Multipliers'!$D$28</f>
        <v>0</v>
      </c>
      <c r="W8" s="90">
        <f ca="1">($V8*($AP$1-W$1)/($AP$1-$V$1)+$AP8*(W$1-$V$1)/($AP$1-$V$1))*(SUM('Chem - ODS'!R$5:R$7)/((SUM('Chem - ODS'!$AK$5:$AK$7)-SUM('Chem - ODS'!$Q$5:$Q$7))/20*('Chem - ODS'!R$4-'Chem - ODS'!$Q$4)+SUM('Chem - ODS'!$Q$5:$Q$7)))</f>
        <v>0</v>
      </c>
      <c r="X8" s="90">
        <f ca="1">($V8*($AP$1-X$1)/($AP$1-$V$1)+$AP8*(X$1-$V$1)/($AP$1-$V$1))*(SUM('Chem - ODS'!S$5:S$7)/((SUM('Chem - ODS'!$AK$5:$AK$7)-SUM('Chem - ODS'!$Q$5:$Q$7))/20*('Chem - ODS'!S$4-'Chem - ODS'!$Q$4)+SUM('Chem - ODS'!$Q$5:$Q$7)))</f>
        <v>0</v>
      </c>
      <c r="Y8" s="90">
        <f ca="1">($V8*($AP$1-Y$1)/($AP$1-$V$1)+$AP8*(Y$1-$V$1)/($AP$1-$V$1))*(SUM('Chem - ODS'!T$5:T$7)/((SUM('Chem - ODS'!$AK$5:$AK$7)-SUM('Chem - ODS'!$Q$5:$Q$7))/20*('Chem - ODS'!T$4-'Chem - ODS'!$Q$4)+SUM('Chem - ODS'!$Q$5:$Q$7)))</f>
        <v>0</v>
      </c>
      <c r="Z8" s="90">
        <f ca="1">($V8*($AP$1-Z$1)/($AP$1-$V$1)+$AP8*(Z$1-$V$1)/($AP$1-$V$1))*(SUM('Chem - ODS'!U$5:U$7)/((SUM('Chem - ODS'!$AK$5:$AK$7)-SUM('Chem - ODS'!$Q$5:$Q$7))/20*('Chem - ODS'!U$4-'Chem - ODS'!$Q$4)+SUM('Chem - ODS'!$Q$5:$Q$7)))</f>
        <v>0</v>
      </c>
      <c r="AA8" s="90">
        <f ca="1">($V8*($AP$1-AA$1)/($AP$1-$V$1)+$AP8*(AA$1-$V$1)/($AP$1-$V$1))*(SUM('Chem - ODS'!V$5:V$7)/((SUM('Chem - ODS'!$AK$5:$AK$7)-SUM('Chem - ODS'!$Q$5:$Q$7))/20*('Chem - ODS'!V$4-'Chem - ODS'!$Q$4)+SUM('Chem - ODS'!$Q$5:$Q$7)))</f>
        <v>0</v>
      </c>
      <c r="AB8" s="90">
        <f ca="1">($V8*($AP$1-AB$1)/($AP$1-$V$1)+$AP8*(AB$1-$V$1)/($AP$1-$V$1))*(SUM('Chem - ODS'!W$5:W$7)/((SUM('Chem - ODS'!$AK$5:$AK$7)-SUM('Chem - ODS'!$Q$5:$Q$7))/20*('Chem - ODS'!W$4-'Chem - ODS'!$Q$4)+SUM('Chem - ODS'!$Q$5:$Q$7)))</f>
        <v>0</v>
      </c>
      <c r="AC8" s="90">
        <f ca="1">($V8*($AP$1-AC$1)/($AP$1-$V$1)+$AP8*(AC$1-$V$1)/($AP$1-$V$1))*(SUM('Chem - ODS'!X$5:X$7)/((SUM('Chem - ODS'!$AK$5:$AK$7)-SUM('Chem - ODS'!$Q$5:$Q$7))/20*('Chem - ODS'!X$4-'Chem - ODS'!$Q$4)+SUM('Chem - ODS'!$Q$5:$Q$7)))</f>
        <v>0</v>
      </c>
      <c r="AD8" s="90">
        <f ca="1">($V8*($AP$1-AD$1)/($AP$1-$V$1)+$AP8*(AD$1-$V$1)/($AP$1-$V$1))*(SUM('Chem - ODS'!Y$5:Y$7)/((SUM('Chem - ODS'!$AK$5:$AK$7)-SUM('Chem - ODS'!$Q$5:$Q$7))/20*('Chem - ODS'!Y$4-'Chem - ODS'!$Q$4)+SUM('Chem - ODS'!$Q$5:$Q$7)))</f>
        <v>0</v>
      </c>
      <c r="AE8" s="90">
        <f ca="1">($V8*($AP$1-AE$1)/($AP$1-$V$1)+$AP8*(AE$1-$V$1)/($AP$1-$V$1))*(SUM('Chem - ODS'!Z$5:Z$7)/((SUM('Chem - ODS'!$AK$5:$AK$7)-SUM('Chem - ODS'!$Q$5:$Q$7))/20*('Chem - ODS'!Z$4-'Chem - ODS'!$Q$4)+SUM('Chem - ODS'!$Q$5:$Q$7)))</f>
        <v>0</v>
      </c>
      <c r="AF8" s="90">
        <f ca="1">($V8*($AP$1-AF$1)/($AP$1-$V$1)+$AP8*(AF$1-$V$1)/($AP$1-$V$1))*(SUM('Chem - ODS'!AA$5:AA$7)/((SUM('Chem - ODS'!$AK$5:$AK$7)-SUM('Chem - ODS'!$Q$5:$Q$7))/20*('Chem - ODS'!AA$4-'Chem - ODS'!$Q$4)+SUM('Chem - ODS'!$Q$5:$Q$7)))</f>
        <v>0</v>
      </c>
      <c r="AG8" s="90">
        <f ca="1">($V8*($AP$1-AG$1)/($AP$1-$V$1)+$AP8*(AG$1-$V$1)/($AP$1-$V$1))*(SUM('Chem - ODS'!AB$5:AB$7)/((SUM('Chem - ODS'!$AK$5:$AK$7)-SUM('Chem - ODS'!$Q$5:$Q$7))/20*('Chem - ODS'!AB$4-'Chem - ODS'!$Q$4)+SUM('Chem - ODS'!$Q$5:$Q$7)))</f>
        <v>0</v>
      </c>
      <c r="AH8" s="90">
        <f ca="1">($V8*($AP$1-AH$1)/($AP$1-$V$1)+$AP8*(AH$1-$V$1)/($AP$1-$V$1))*(SUM('Chem - ODS'!AC$5:AC$7)/((SUM('Chem - ODS'!$AK$5:$AK$7)-SUM('Chem - ODS'!$Q$5:$Q$7))/20*('Chem - ODS'!AC$4-'Chem - ODS'!$Q$4)+SUM('Chem - ODS'!$Q$5:$Q$7)))</f>
        <v>0</v>
      </c>
      <c r="AI8" s="90">
        <f ca="1">($V8*($AP$1-AI$1)/($AP$1-$V$1)+$AP8*(AI$1-$V$1)/($AP$1-$V$1))*(SUM('Chem - ODS'!AD$5:AD$7)/((SUM('Chem - ODS'!$AK$5:$AK$7)-SUM('Chem - ODS'!$Q$5:$Q$7))/20*('Chem - ODS'!AD$4-'Chem - ODS'!$Q$4)+SUM('Chem - ODS'!$Q$5:$Q$7)))</f>
        <v>0</v>
      </c>
      <c r="AJ8" s="90">
        <f ca="1">($V8*($AP$1-AJ$1)/($AP$1-$V$1)+$AP8*(AJ$1-$V$1)/($AP$1-$V$1))*(SUM('Chem - ODS'!AE$5:AE$7)/((SUM('Chem - ODS'!$AK$5:$AK$7)-SUM('Chem - ODS'!$Q$5:$Q$7))/20*('Chem - ODS'!AE$4-'Chem - ODS'!$Q$4)+SUM('Chem - ODS'!$Q$5:$Q$7)))</f>
        <v>0</v>
      </c>
      <c r="AK8" s="90">
        <f ca="1">($V8*($AP$1-AK$1)/($AP$1-$V$1)+$AP8*(AK$1-$V$1)/($AP$1-$V$1))*(SUM('Chem - ODS'!AF$5:AF$7)/((SUM('Chem - ODS'!$AK$5:$AK$7)-SUM('Chem - ODS'!$Q$5:$Q$7))/20*('Chem - ODS'!AF$4-'Chem - ODS'!$Q$4)+SUM('Chem - ODS'!$Q$5:$Q$7)))</f>
        <v>0</v>
      </c>
      <c r="AL8" s="90">
        <f ca="1">($V8*($AP$1-AL$1)/($AP$1-$V$1)+$AP8*(AL$1-$V$1)/($AP$1-$V$1))*(SUM('Chem - ODS'!AG$5:AG$7)/((SUM('Chem - ODS'!$AK$5:$AK$7)-SUM('Chem - ODS'!$Q$5:$Q$7))/20*('Chem - ODS'!AG$4-'Chem - ODS'!$Q$4)+SUM('Chem - ODS'!$Q$5:$Q$7)))</f>
        <v>0</v>
      </c>
      <c r="AM8" s="90">
        <f ca="1">($V8*($AP$1-AM$1)/($AP$1-$V$1)+$AP8*(AM$1-$V$1)/($AP$1-$V$1))*(SUM('Chem - ODS'!AH$5:AH$7)/((SUM('Chem - ODS'!$AK$5:$AK$7)-SUM('Chem - ODS'!$Q$5:$Q$7))/20*('Chem - ODS'!AH$4-'Chem - ODS'!$Q$4)+SUM('Chem - ODS'!$Q$5:$Q$7)))</f>
        <v>0</v>
      </c>
      <c r="AN8" s="90">
        <f ca="1">($V8*($AP$1-AN$1)/($AP$1-$V$1)+$AP8*(AN$1-$V$1)/($AP$1-$V$1))*(SUM('Chem - ODS'!AI$5:AI$7)/((SUM('Chem - ODS'!$AK$5:$AK$7)-SUM('Chem - ODS'!$Q$5:$Q$7))/20*('Chem - ODS'!AI$4-'Chem - ODS'!$Q$4)+SUM('Chem - ODS'!$Q$5:$Q$7)))</f>
        <v>0</v>
      </c>
      <c r="AO8" s="90">
        <f ca="1">($V8*($AP$1-AO$1)/($AP$1-$V$1)+$AP8*(AO$1-$V$1)/($AP$1-$V$1))*(SUM('Chem - ODS'!AJ$5:AJ$7)/((SUM('Chem - ODS'!$AK$5:$AK$7)-SUM('Chem - ODS'!$Q$5:$Q$7))/20*('Chem - ODS'!AJ$4-'Chem - ODS'!$Q$4)+SUM('Chem - ODS'!$Q$5:$Q$7)))</f>
        <v>0</v>
      </c>
      <c r="AP8" s="90">
        <f ca="1">V8*'Process Emissions Multipliers'!$E$28</f>
        <v>0</v>
      </c>
    </row>
    <row r="9" spans="1:42">
      <c r="A9" s="74">
        <v>-43</v>
      </c>
      <c r="B9" s="90">
        <f ca="1">IF('Chemicals 2010'!$A17="CP",INDIRECT("'Chemicals 2010'!"&amp;'Country Selector'!$B$3&amp;ROW($A17))*10^12,0)</f>
        <v>0</v>
      </c>
      <c r="C9" s="90">
        <f t="shared" ca="1" si="1"/>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s="90">
        <f ca="1">IF('Chemicals 2020'!$A17="CP",INDIRECT("'Chemicals 2020'!"&amp;'Country Selector'!$B$3&amp;ROW($A17))*10^12,0)*'Process Emissions Multipliers'!$B$28</f>
        <v>0</v>
      </c>
      <c r="M9" s="90">
        <f ca="1">($L9*($V$1-M$1)/($V$1-$L$1)+$V9*(M$1-$L$1)/($V$1-$L$1))*(SUM('Chem - ODS'!H$5:H$7)/((SUM('Chem - ODS'!$Q$5:$Q$7)-SUM('Chem - ODS'!$G$5:$G$7))/10*('Chem - ODS'!H$4-'Chem - ODS'!$G$4)+SUM('Chem - ODS'!$G$5:$G$7)))</f>
        <v>0</v>
      </c>
      <c r="N9" s="90">
        <f ca="1">($L9*($V$1-N$1)/($V$1-$L$1)+$V9*(N$1-$L$1)/($V$1-$L$1))*(SUM('Chem - ODS'!I$5:I$7)/((SUM('Chem - ODS'!$Q$5:$Q$7)-SUM('Chem - ODS'!$G$5:$G$7))/10*('Chem - ODS'!I$4-'Chem - ODS'!$G$4)+SUM('Chem - ODS'!$G$5:$G$7)))</f>
        <v>0</v>
      </c>
      <c r="O9" s="90">
        <f ca="1">($L9*($V$1-O$1)/($V$1-$L$1)+$V9*(O$1-$L$1)/($V$1-$L$1))*(SUM('Chem - ODS'!J$5:J$7)/((SUM('Chem - ODS'!$Q$5:$Q$7)-SUM('Chem - ODS'!$G$5:$G$7))/10*('Chem - ODS'!J$4-'Chem - ODS'!$G$4)+SUM('Chem - ODS'!$G$5:$G$7)))</f>
        <v>0</v>
      </c>
      <c r="P9" s="90">
        <f ca="1">($L9*($V$1-P$1)/($V$1-$L$1)+$V9*(P$1-$L$1)/($V$1-$L$1))*(SUM('Chem - ODS'!K$5:K$7)/((SUM('Chem - ODS'!$Q$5:$Q$7)-SUM('Chem - ODS'!$G$5:$G$7))/10*('Chem - ODS'!K$4-'Chem - ODS'!$G$4)+SUM('Chem - ODS'!$G$5:$G$7)))</f>
        <v>0</v>
      </c>
      <c r="Q9" s="90">
        <f ca="1">($L9*($V$1-Q$1)/($V$1-$L$1)+$V9*(Q$1-$L$1)/($V$1-$L$1))*(SUM('Chem - ODS'!L$5:L$7)/((SUM('Chem - ODS'!$Q$5:$Q$7)-SUM('Chem - ODS'!$G$5:$G$7))/10*('Chem - ODS'!L$4-'Chem - ODS'!$G$4)+SUM('Chem - ODS'!$G$5:$G$7)))</f>
        <v>0</v>
      </c>
      <c r="R9" s="90">
        <f ca="1">($L9*($V$1-R$1)/($V$1-$L$1)+$V9*(R$1-$L$1)/($V$1-$L$1))*(SUM('Chem - ODS'!M$5:M$7)/((SUM('Chem - ODS'!$Q$5:$Q$7)-SUM('Chem - ODS'!$G$5:$G$7))/10*('Chem - ODS'!M$4-'Chem - ODS'!$G$4)+SUM('Chem - ODS'!$G$5:$G$7)))</f>
        <v>0</v>
      </c>
      <c r="S9" s="90">
        <f ca="1">($L9*($V$1-S$1)/($V$1-$L$1)+$V9*(S$1-$L$1)/($V$1-$L$1))*(SUM('Chem - ODS'!N$5:N$7)/((SUM('Chem - ODS'!$Q$5:$Q$7)-SUM('Chem - ODS'!$G$5:$G$7))/10*('Chem - ODS'!N$4-'Chem - ODS'!$G$4)+SUM('Chem - ODS'!$G$5:$G$7)))</f>
        <v>0</v>
      </c>
      <c r="T9" s="90">
        <f ca="1">($L9*($V$1-T$1)/($V$1-$L$1)+$V9*(T$1-$L$1)/($V$1-$L$1))*(SUM('Chem - ODS'!O$5:O$7)/((SUM('Chem - ODS'!$Q$5:$Q$7)-SUM('Chem - ODS'!$G$5:$G$7))/10*('Chem - ODS'!O$4-'Chem - ODS'!$G$4)+SUM('Chem - ODS'!$G$5:$G$7)))</f>
        <v>0</v>
      </c>
      <c r="U9" s="90">
        <f ca="1">($L9*($V$1-U$1)/($V$1-$L$1)+$V9*(U$1-$L$1)/($V$1-$L$1))*(SUM('Chem - ODS'!P$5:P$7)/((SUM('Chem - ODS'!$Q$5:$Q$7)-SUM('Chem - ODS'!$G$5:$G$7))/10*('Chem - ODS'!P$4-'Chem - ODS'!$G$4)+SUM('Chem - ODS'!$G$5:$G$7)))</f>
        <v>0</v>
      </c>
      <c r="V9" s="90">
        <f ca="1">IF('Chemicals 2030'!$A17="CP",INDIRECT("'Chemicals 2030'!"&amp;'Country Selector'!$B$3&amp;ROW($A17))*10^12,0)*'Process Emissions Multipliers'!$D$28</f>
        <v>0</v>
      </c>
      <c r="W9" s="90">
        <f ca="1">($V9*($AP$1-W$1)/($AP$1-$V$1)+$AP9*(W$1-$V$1)/($AP$1-$V$1))*(SUM('Chem - ODS'!R$5:R$7)/((SUM('Chem - ODS'!$AK$5:$AK$7)-SUM('Chem - ODS'!$Q$5:$Q$7))/20*('Chem - ODS'!R$4-'Chem - ODS'!$Q$4)+SUM('Chem - ODS'!$Q$5:$Q$7)))</f>
        <v>0</v>
      </c>
      <c r="X9" s="90">
        <f ca="1">($V9*($AP$1-X$1)/($AP$1-$V$1)+$AP9*(X$1-$V$1)/($AP$1-$V$1))*(SUM('Chem - ODS'!S$5:S$7)/((SUM('Chem - ODS'!$AK$5:$AK$7)-SUM('Chem - ODS'!$Q$5:$Q$7))/20*('Chem - ODS'!S$4-'Chem - ODS'!$Q$4)+SUM('Chem - ODS'!$Q$5:$Q$7)))</f>
        <v>0</v>
      </c>
      <c r="Y9" s="90">
        <f ca="1">($V9*($AP$1-Y$1)/($AP$1-$V$1)+$AP9*(Y$1-$V$1)/($AP$1-$V$1))*(SUM('Chem - ODS'!T$5:T$7)/((SUM('Chem - ODS'!$AK$5:$AK$7)-SUM('Chem - ODS'!$Q$5:$Q$7))/20*('Chem - ODS'!T$4-'Chem - ODS'!$Q$4)+SUM('Chem - ODS'!$Q$5:$Q$7)))</f>
        <v>0</v>
      </c>
      <c r="Z9" s="90">
        <f ca="1">($V9*($AP$1-Z$1)/($AP$1-$V$1)+$AP9*(Z$1-$V$1)/($AP$1-$V$1))*(SUM('Chem - ODS'!U$5:U$7)/((SUM('Chem - ODS'!$AK$5:$AK$7)-SUM('Chem - ODS'!$Q$5:$Q$7))/20*('Chem - ODS'!U$4-'Chem - ODS'!$Q$4)+SUM('Chem - ODS'!$Q$5:$Q$7)))</f>
        <v>0</v>
      </c>
      <c r="AA9" s="90">
        <f ca="1">($V9*($AP$1-AA$1)/($AP$1-$V$1)+$AP9*(AA$1-$V$1)/($AP$1-$V$1))*(SUM('Chem - ODS'!V$5:V$7)/((SUM('Chem - ODS'!$AK$5:$AK$7)-SUM('Chem - ODS'!$Q$5:$Q$7))/20*('Chem - ODS'!V$4-'Chem - ODS'!$Q$4)+SUM('Chem - ODS'!$Q$5:$Q$7)))</f>
        <v>0</v>
      </c>
      <c r="AB9" s="90">
        <f ca="1">($V9*($AP$1-AB$1)/($AP$1-$V$1)+$AP9*(AB$1-$V$1)/($AP$1-$V$1))*(SUM('Chem - ODS'!W$5:W$7)/((SUM('Chem - ODS'!$AK$5:$AK$7)-SUM('Chem - ODS'!$Q$5:$Q$7))/20*('Chem - ODS'!W$4-'Chem - ODS'!$Q$4)+SUM('Chem - ODS'!$Q$5:$Q$7)))</f>
        <v>0</v>
      </c>
      <c r="AC9" s="90">
        <f ca="1">($V9*($AP$1-AC$1)/($AP$1-$V$1)+$AP9*(AC$1-$V$1)/($AP$1-$V$1))*(SUM('Chem - ODS'!X$5:X$7)/((SUM('Chem - ODS'!$AK$5:$AK$7)-SUM('Chem - ODS'!$Q$5:$Q$7))/20*('Chem - ODS'!X$4-'Chem - ODS'!$Q$4)+SUM('Chem - ODS'!$Q$5:$Q$7)))</f>
        <v>0</v>
      </c>
      <c r="AD9" s="90">
        <f ca="1">($V9*($AP$1-AD$1)/($AP$1-$V$1)+$AP9*(AD$1-$V$1)/($AP$1-$V$1))*(SUM('Chem - ODS'!Y$5:Y$7)/((SUM('Chem - ODS'!$AK$5:$AK$7)-SUM('Chem - ODS'!$Q$5:$Q$7))/20*('Chem - ODS'!Y$4-'Chem - ODS'!$Q$4)+SUM('Chem - ODS'!$Q$5:$Q$7)))</f>
        <v>0</v>
      </c>
      <c r="AE9" s="90">
        <f ca="1">($V9*($AP$1-AE$1)/($AP$1-$V$1)+$AP9*(AE$1-$V$1)/($AP$1-$V$1))*(SUM('Chem - ODS'!Z$5:Z$7)/((SUM('Chem - ODS'!$AK$5:$AK$7)-SUM('Chem - ODS'!$Q$5:$Q$7))/20*('Chem - ODS'!Z$4-'Chem - ODS'!$Q$4)+SUM('Chem - ODS'!$Q$5:$Q$7)))</f>
        <v>0</v>
      </c>
      <c r="AF9" s="90">
        <f ca="1">($V9*($AP$1-AF$1)/($AP$1-$V$1)+$AP9*(AF$1-$V$1)/($AP$1-$V$1))*(SUM('Chem - ODS'!AA$5:AA$7)/((SUM('Chem - ODS'!$AK$5:$AK$7)-SUM('Chem - ODS'!$Q$5:$Q$7))/20*('Chem - ODS'!AA$4-'Chem - ODS'!$Q$4)+SUM('Chem - ODS'!$Q$5:$Q$7)))</f>
        <v>0</v>
      </c>
      <c r="AG9" s="90">
        <f ca="1">($V9*($AP$1-AG$1)/($AP$1-$V$1)+$AP9*(AG$1-$V$1)/($AP$1-$V$1))*(SUM('Chem - ODS'!AB$5:AB$7)/((SUM('Chem - ODS'!$AK$5:$AK$7)-SUM('Chem - ODS'!$Q$5:$Q$7))/20*('Chem - ODS'!AB$4-'Chem - ODS'!$Q$4)+SUM('Chem - ODS'!$Q$5:$Q$7)))</f>
        <v>0</v>
      </c>
      <c r="AH9" s="90">
        <f ca="1">($V9*($AP$1-AH$1)/($AP$1-$V$1)+$AP9*(AH$1-$V$1)/($AP$1-$V$1))*(SUM('Chem - ODS'!AC$5:AC$7)/((SUM('Chem - ODS'!$AK$5:$AK$7)-SUM('Chem - ODS'!$Q$5:$Q$7))/20*('Chem - ODS'!AC$4-'Chem - ODS'!$Q$4)+SUM('Chem - ODS'!$Q$5:$Q$7)))</f>
        <v>0</v>
      </c>
      <c r="AI9" s="90">
        <f ca="1">($V9*($AP$1-AI$1)/($AP$1-$V$1)+$AP9*(AI$1-$V$1)/($AP$1-$V$1))*(SUM('Chem - ODS'!AD$5:AD$7)/((SUM('Chem - ODS'!$AK$5:$AK$7)-SUM('Chem - ODS'!$Q$5:$Q$7))/20*('Chem - ODS'!AD$4-'Chem - ODS'!$Q$4)+SUM('Chem - ODS'!$Q$5:$Q$7)))</f>
        <v>0</v>
      </c>
      <c r="AJ9" s="90">
        <f ca="1">($V9*($AP$1-AJ$1)/($AP$1-$V$1)+$AP9*(AJ$1-$V$1)/($AP$1-$V$1))*(SUM('Chem - ODS'!AE$5:AE$7)/((SUM('Chem - ODS'!$AK$5:$AK$7)-SUM('Chem - ODS'!$Q$5:$Q$7))/20*('Chem - ODS'!AE$4-'Chem - ODS'!$Q$4)+SUM('Chem - ODS'!$Q$5:$Q$7)))</f>
        <v>0</v>
      </c>
      <c r="AK9" s="90">
        <f ca="1">($V9*($AP$1-AK$1)/($AP$1-$V$1)+$AP9*(AK$1-$V$1)/($AP$1-$V$1))*(SUM('Chem - ODS'!AF$5:AF$7)/((SUM('Chem - ODS'!$AK$5:$AK$7)-SUM('Chem - ODS'!$Q$5:$Q$7))/20*('Chem - ODS'!AF$4-'Chem - ODS'!$Q$4)+SUM('Chem - ODS'!$Q$5:$Q$7)))</f>
        <v>0</v>
      </c>
      <c r="AL9" s="90">
        <f ca="1">($V9*($AP$1-AL$1)/($AP$1-$V$1)+$AP9*(AL$1-$V$1)/($AP$1-$V$1))*(SUM('Chem - ODS'!AG$5:AG$7)/((SUM('Chem - ODS'!$AK$5:$AK$7)-SUM('Chem - ODS'!$Q$5:$Q$7))/20*('Chem - ODS'!AG$4-'Chem - ODS'!$Q$4)+SUM('Chem - ODS'!$Q$5:$Q$7)))</f>
        <v>0</v>
      </c>
      <c r="AM9" s="90">
        <f ca="1">($V9*($AP$1-AM$1)/($AP$1-$V$1)+$AP9*(AM$1-$V$1)/($AP$1-$V$1))*(SUM('Chem - ODS'!AH$5:AH$7)/((SUM('Chem - ODS'!$AK$5:$AK$7)-SUM('Chem - ODS'!$Q$5:$Q$7))/20*('Chem - ODS'!AH$4-'Chem - ODS'!$Q$4)+SUM('Chem - ODS'!$Q$5:$Q$7)))</f>
        <v>0</v>
      </c>
      <c r="AN9" s="90">
        <f ca="1">($V9*($AP$1-AN$1)/($AP$1-$V$1)+$AP9*(AN$1-$V$1)/($AP$1-$V$1))*(SUM('Chem - ODS'!AI$5:AI$7)/((SUM('Chem - ODS'!$AK$5:$AK$7)-SUM('Chem - ODS'!$Q$5:$Q$7))/20*('Chem - ODS'!AI$4-'Chem - ODS'!$Q$4)+SUM('Chem - ODS'!$Q$5:$Q$7)))</f>
        <v>0</v>
      </c>
      <c r="AO9" s="90">
        <f ca="1">($V9*($AP$1-AO$1)/($AP$1-$V$1)+$AP9*(AO$1-$V$1)/($AP$1-$V$1))*(SUM('Chem - ODS'!AJ$5:AJ$7)/((SUM('Chem - ODS'!$AK$5:$AK$7)-SUM('Chem - ODS'!$Q$5:$Q$7))/20*('Chem - ODS'!AJ$4-'Chem - ODS'!$Q$4)+SUM('Chem - ODS'!$Q$5:$Q$7)))</f>
        <v>0</v>
      </c>
      <c r="AP9" s="90">
        <f ca="1">V9*'Process Emissions Multipliers'!$E$28</f>
        <v>0</v>
      </c>
    </row>
    <row r="10" spans="1:42">
      <c r="A10" s="74">
        <v>-42</v>
      </c>
      <c r="B10" s="90">
        <f ca="1">IF('Chemicals 2010'!$A18="CP",INDIRECT("'Chemicals 2010'!"&amp;'Country Selector'!$B$3&amp;ROW($A18))*10^12,0)</f>
        <v>0</v>
      </c>
      <c r="C10" s="90">
        <f t="shared" ca="1" si="1"/>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s="90">
        <f ca="1">IF('Chemicals 2020'!$A18="CP",INDIRECT("'Chemicals 2020'!"&amp;'Country Selector'!$B$3&amp;ROW($A18))*10^12,0)*'Process Emissions Multipliers'!$B$28</f>
        <v>0</v>
      </c>
      <c r="M10" s="90">
        <f ca="1">($L10*($V$1-M$1)/($V$1-$L$1)+$V10*(M$1-$L$1)/($V$1-$L$1))*(SUM('Chem - ODS'!H$5:H$7)/((SUM('Chem - ODS'!$Q$5:$Q$7)-SUM('Chem - ODS'!$G$5:$G$7))/10*('Chem - ODS'!H$4-'Chem - ODS'!$G$4)+SUM('Chem - ODS'!$G$5:$G$7)))</f>
        <v>0</v>
      </c>
      <c r="N10" s="90">
        <f ca="1">($L10*($V$1-N$1)/($V$1-$L$1)+$V10*(N$1-$L$1)/($V$1-$L$1))*(SUM('Chem - ODS'!I$5:I$7)/((SUM('Chem - ODS'!$Q$5:$Q$7)-SUM('Chem - ODS'!$G$5:$G$7))/10*('Chem - ODS'!I$4-'Chem - ODS'!$G$4)+SUM('Chem - ODS'!$G$5:$G$7)))</f>
        <v>0</v>
      </c>
      <c r="O10" s="90">
        <f ca="1">($L10*($V$1-O$1)/($V$1-$L$1)+$V10*(O$1-$L$1)/($V$1-$L$1))*(SUM('Chem - ODS'!J$5:J$7)/((SUM('Chem - ODS'!$Q$5:$Q$7)-SUM('Chem - ODS'!$G$5:$G$7))/10*('Chem - ODS'!J$4-'Chem - ODS'!$G$4)+SUM('Chem - ODS'!$G$5:$G$7)))</f>
        <v>0</v>
      </c>
      <c r="P10" s="90">
        <f ca="1">($L10*($V$1-P$1)/($V$1-$L$1)+$V10*(P$1-$L$1)/($V$1-$L$1))*(SUM('Chem - ODS'!K$5:K$7)/((SUM('Chem - ODS'!$Q$5:$Q$7)-SUM('Chem - ODS'!$G$5:$G$7))/10*('Chem - ODS'!K$4-'Chem - ODS'!$G$4)+SUM('Chem - ODS'!$G$5:$G$7)))</f>
        <v>0</v>
      </c>
      <c r="Q10" s="90">
        <f ca="1">($L10*($V$1-Q$1)/($V$1-$L$1)+$V10*(Q$1-$L$1)/($V$1-$L$1))*(SUM('Chem - ODS'!L$5:L$7)/((SUM('Chem - ODS'!$Q$5:$Q$7)-SUM('Chem - ODS'!$G$5:$G$7))/10*('Chem - ODS'!L$4-'Chem - ODS'!$G$4)+SUM('Chem - ODS'!$G$5:$G$7)))</f>
        <v>0</v>
      </c>
      <c r="R10" s="90">
        <f ca="1">($L10*($V$1-R$1)/($V$1-$L$1)+$V10*(R$1-$L$1)/($V$1-$L$1))*(SUM('Chem - ODS'!M$5:M$7)/((SUM('Chem - ODS'!$Q$5:$Q$7)-SUM('Chem - ODS'!$G$5:$G$7))/10*('Chem - ODS'!M$4-'Chem - ODS'!$G$4)+SUM('Chem - ODS'!$G$5:$G$7)))</f>
        <v>0</v>
      </c>
      <c r="S10" s="90">
        <f ca="1">($L10*($V$1-S$1)/($V$1-$L$1)+$V10*(S$1-$L$1)/($V$1-$L$1))*(SUM('Chem - ODS'!N$5:N$7)/((SUM('Chem - ODS'!$Q$5:$Q$7)-SUM('Chem - ODS'!$G$5:$G$7))/10*('Chem - ODS'!N$4-'Chem - ODS'!$G$4)+SUM('Chem - ODS'!$G$5:$G$7)))</f>
        <v>0</v>
      </c>
      <c r="T10" s="90">
        <f ca="1">($L10*($V$1-T$1)/($V$1-$L$1)+$V10*(T$1-$L$1)/($V$1-$L$1))*(SUM('Chem - ODS'!O$5:O$7)/((SUM('Chem - ODS'!$Q$5:$Q$7)-SUM('Chem - ODS'!$G$5:$G$7))/10*('Chem - ODS'!O$4-'Chem - ODS'!$G$4)+SUM('Chem - ODS'!$G$5:$G$7)))</f>
        <v>0</v>
      </c>
      <c r="U10" s="90">
        <f ca="1">($L10*($V$1-U$1)/($V$1-$L$1)+$V10*(U$1-$L$1)/($V$1-$L$1))*(SUM('Chem - ODS'!P$5:P$7)/((SUM('Chem - ODS'!$Q$5:$Q$7)-SUM('Chem - ODS'!$G$5:$G$7))/10*('Chem - ODS'!P$4-'Chem - ODS'!$G$4)+SUM('Chem - ODS'!$G$5:$G$7)))</f>
        <v>0</v>
      </c>
      <c r="V10" s="90">
        <f ca="1">IF('Chemicals 2030'!$A18="CP",INDIRECT("'Chemicals 2030'!"&amp;'Country Selector'!$B$3&amp;ROW($A18))*10^12,0)*'Process Emissions Multipliers'!$D$28</f>
        <v>0</v>
      </c>
      <c r="W10" s="90">
        <f ca="1">($V10*($AP$1-W$1)/($AP$1-$V$1)+$AP10*(W$1-$V$1)/($AP$1-$V$1))*(SUM('Chem - ODS'!R$5:R$7)/((SUM('Chem - ODS'!$AK$5:$AK$7)-SUM('Chem - ODS'!$Q$5:$Q$7))/20*('Chem - ODS'!R$4-'Chem - ODS'!$Q$4)+SUM('Chem - ODS'!$Q$5:$Q$7)))</f>
        <v>0</v>
      </c>
      <c r="X10" s="90">
        <f ca="1">($V10*($AP$1-X$1)/($AP$1-$V$1)+$AP10*(X$1-$V$1)/($AP$1-$V$1))*(SUM('Chem - ODS'!S$5:S$7)/((SUM('Chem - ODS'!$AK$5:$AK$7)-SUM('Chem - ODS'!$Q$5:$Q$7))/20*('Chem - ODS'!S$4-'Chem - ODS'!$Q$4)+SUM('Chem - ODS'!$Q$5:$Q$7)))</f>
        <v>0</v>
      </c>
      <c r="Y10" s="90">
        <f ca="1">($V10*($AP$1-Y$1)/($AP$1-$V$1)+$AP10*(Y$1-$V$1)/($AP$1-$V$1))*(SUM('Chem - ODS'!T$5:T$7)/((SUM('Chem - ODS'!$AK$5:$AK$7)-SUM('Chem - ODS'!$Q$5:$Q$7))/20*('Chem - ODS'!T$4-'Chem - ODS'!$Q$4)+SUM('Chem - ODS'!$Q$5:$Q$7)))</f>
        <v>0</v>
      </c>
      <c r="Z10" s="90">
        <f ca="1">($V10*($AP$1-Z$1)/($AP$1-$V$1)+$AP10*(Z$1-$V$1)/($AP$1-$V$1))*(SUM('Chem - ODS'!U$5:U$7)/((SUM('Chem - ODS'!$AK$5:$AK$7)-SUM('Chem - ODS'!$Q$5:$Q$7))/20*('Chem - ODS'!U$4-'Chem - ODS'!$Q$4)+SUM('Chem - ODS'!$Q$5:$Q$7)))</f>
        <v>0</v>
      </c>
      <c r="AA10" s="90">
        <f ca="1">($V10*($AP$1-AA$1)/($AP$1-$V$1)+$AP10*(AA$1-$V$1)/($AP$1-$V$1))*(SUM('Chem - ODS'!V$5:V$7)/((SUM('Chem - ODS'!$AK$5:$AK$7)-SUM('Chem - ODS'!$Q$5:$Q$7))/20*('Chem - ODS'!V$4-'Chem - ODS'!$Q$4)+SUM('Chem - ODS'!$Q$5:$Q$7)))</f>
        <v>0</v>
      </c>
      <c r="AB10" s="90">
        <f ca="1">($V10*($AP$1-AB$1)/($AP$1-$V$1)+$AP10*(AB$1-$V$1)/($AP$1-$V$1))*(SUM('Chem - ODS'!W$5:W$7)/((SUM('Chem - ODS'!$AK$5:$AK$7)-SUM('Chem - ODS'!$Q$5:$Q$7))/20*('Chem - ODS'!W$4-'Chem - ODS'!$Q$4)+SUM('Chem - ODS'!$Q$5:$Q$7)))</f>
        <v>0</v>
      </c>
      <c r="AC10" s="90">
        <f ca="1">($V10*($AP$1-AC$1)/($AP$1-$V$1)+$AP10*(AC$1-$V$1)/($AP$1-$V$1))*(SUM('Chem - ODS'!X$5:X$7)/((SUM('Chem - ODS'!$AK$5:$AK$7)-SUM('Chem - ODS'!$Q$5:$Q$7))/20*('Chem - ODS'!X$4-'Chem - ODS'!$Q$4)+SUM('Chem - ODS'!$Q$5:$Q$7)))</f>
        <v>0</v>
      </c>
      <c r="AD10" s="90">
        <f ca="1">($V10*($AP$1-AD$1)/($AP$1-$V$1)+$AP10*(AD$1-$V$1)/($AP$1-$V$1))*(SUM('Chem - ODS'!Y$5:Y$7)/((SUM('Chem - ODS'!$AK$5:$AK$7)-SUM('Chem - ODS'!$Q$5:$Q$7))/20*('Chem - ODS'!Y$4-'Chem - ODS'!$Q$4)+SUM('Chem - ODS'!$Q$5:$Q$7)))</f>
        <v>0</v>
      </c>
      <c r="AE10" s="90">
        <f ca="1">($V10*($AP$1-AE$1)/($AP$1-$V$1)+$AP10*(AE$1-$V$1)/($AP$1-$V$1))*(SUM('Chem - ODS'!Z$5:Z$7)/((SUM('Chem - ODS'!$AK$5:$AK$7)-SUM('Chem - ODS'!$Q$5:$Q$7))/20*('Chem - ODS'!Z$4-'Chem - ODS'!$Q$4)+SUM('Chem - ODS'!$Q$5:$Q$7)))</f>
        <v>0</v>
      </c>
      <c r="AF10" s="90">
        <f ca="1">($V10*($AP$1-AF$1)/($AP$1-$V$1)+$AP10*(AF$1-$V$1)/($AP$1-$V$1))*(SUM('Chem - ODS'!AA$5:AA$7)/((SUM('Chem - ODS'!$AK$5:$AK$7)-SUM('Chem - ODS'!$Q$5:$Q$7))/20*('Chem - ODS'!AA$4-'Chem - ODS'!$Q$4)+SUM('Chem - ODS'!$Q$5:$Q$7)))</f>
        <v>0</v>
      </c>
      <c r="AG10" s="90">
        <f ca="1">($V10*($AP$1-AG$1)/($AP$1-$V$1)+$AP10*(AG$1-$V$1)/($AP$1-$V$1))*(SUM('Chem - ODS'!AB$5:AB$7)/((SUM('Chem - ODS'!$AK$5:$AK$7)-SUM('Chem - ODS'!$Q$5:$Q$7))/20*('Chem - ODS'!AB$4-'Chem - ODS'!$Q$4)+SUM('Chem - ODS'!$Q$5:$Q$7)))</f>
        <v>0</v>
      </c>
      <c r="AH10" s="90">
        <f ca="1">($V10*($AP$1-AH$1)/($AP$1-$V$1)+$AP10*(AH$1-$V$1)/($AP$1-$V$1))*(SUM('Chem - ODS'!AC$5:AC$7)/((SUM('Chem - ODS'!$AK$5:$AK$7)-SUM('Chem - ODS'!$Q$5:$Q$7))/20*('Chem - ODS'!AC$4-'Chem - ODS'!$Q$4)+SUM('Chem - ODS'!$Q$5:$Q$7)))</f>
        <v>0</v>
      </c>
      <c r="AI10" s="90">
        <f ca="1">($V10*($AP$1-AI$1)/($AP$1-$V$1)+$AP10*(AI$1-$V$1)/($AP$1-$V$1))*(SUM('Chem - ODS'!AD$5:AD$7)/((SUM('Chem - ODS'!$AK$5:$AK$7)-SUM('Chem - ODS'!$Q$5:$Q$7))/20*('Chem - ODS'!AD$4-'Chem - ODS'!$Q$4)+SUM('Chem - ODS'!$Q$5:$Q$7)))</f>
        <v>0</v>
      </c>
      <c r="AJ10" s="90">
        <f ca="1">($V10*($AP$1-AJ$1)/($AP$1-$V$1)+$AP10*(AJ$1-$V$1)/($AP$1-$V$1))*(SUM('Chem - ODS'!AE$5:AE$7)/((SUM('Chem - ODS'!$AK$5:$AK$7)-SUM('Chem - ODS'!$Q$5:$Q$7))/20*('Chem - ODS'!AE$4-'Chem - ODS'!$Q$4)+SUM('Chem - ODS'!$Q$5:$Q$7)))</f>
        <v>0</v>
      </c>
      <c r="AK10" s="90">
        <f ca="1">($V10*($AP$1-AK$1)/($AP$1-$V$1)+$AP10*(AK$1-$V$1)/($AP$1-$V$1))*(SUM('Chem - ODS'!AF$5:AF$7)/((SUM('Chem - ODS'!$AK$5:$AK$7)-SUM('Chem - ODS'!$Q$5:$Q$7))/20*('Chem - ODS'!AF$4-'Chem - ODS'!$Q$4)+SUM('Chem - ODS'!$Q$5:$Q$7)))</f>
        <v>0</v>
      </c>
      <c r="AL10" s="90">
        <f ca="1">($V10*($AP$1-AL$1)/($AP$1-$V$1)+$AP10*(AL$1-$V$1)/($AP$1-$V$1))*(SUM('Chem - ODS'!AG$5:AG$7)/((SUM('Chem - ODS'!$AK$5:$AK$7)-SUM('Chem - ODS'!$Q$5:$Q$7))/20*('Chem - ODS'!AG$4-'Chem - ODS'!$Q$4)+SUM('Chem - ODS'!$Q$5:$Q$7)))</f>
        <v>0</v>
      </c>
      <c r="AM10" s="90">
        <f ca="1">($V10*($AP$1-AM$1)/($AP$1-$V$1)+$AP10*(AM$1-$V$1)/($AP$1-$V$1))*(SUM('Chem - ODS'!AH$5:AH$7)/((SUM('Chem - ODS'!$AK$5:$AK$7)-SUM('Chem - ODS'!$Q$5:$Q$7))/20*('Chem - ODS'!AH$4-'Chem - ODS'!$Q$4)+SUM('Chem - ODS'!$Q$5:$Q$7)))</f>
        <v>0</v>
      </c>
      <c r="AN10" s="90">
        <f ca="1">($V10*($AP$1-AN$1)/($AP$1-$V$1)+$AP10*(AN$1-$V$1)/($AP$1-$V$1))*(SUM('Chem - ODS'!AI$5:AI$7)/((SUM('Chem - ODS'!$AK$5:$AK$7)-SUM('Chem - ODS'!$Q$5:$Q$7))/20*('Chem - ODS'!AI$4-'Chem - ODS'!$Q$4)+SUM('Chem - ODS'!$Q$5:$Q$7)))</f>
        <v>0</v>
      </c>
      <c r="AO10" s="90">
        <f ca="1">($V10*($AP$1-AO$1)/($AP$1-$V$1)+$AP10*(AO$1-$V$1)/($AP$1-$V$1))*(SUM('Chem - ODS'!AJ$5:AJ$7)/((SUM('Chem - ODS'!$AK$5:$AK$7)-SUM('Chem - ODS'!$Q$5:$Q$7))/20*('Chem - ODS'!AJ$4-'Chem - ODS'!$Q$4)+SUM('Chem - ODS'!$Q$5:$Q$7)))</f>
        <v>0</v>
      </c>
      <c r="AP10" s="90">
        <f ca="1">V10*'Process Emissions Multipliers'!$E$28</f>
        <v>0</v>
      </c>
    </row>
    <row r="11" spans="1:42">
      <c r="A11" s="74">
        <v>-41</v>
      </c>
      <c r="B11" s="90">
        <f ca="1">IF('Chemicals 2010'!$A19="CP",INDIRECT("'Chemicals 2010'!"&amp;'Country Selector'!$B$3&amp;ROW($A19))*10^12,0)</f>
        <v>0</v>
      </c>
      <c r="C11" s="90">
        <f t="shared" ca="1" si="1"/>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s="90">
        <f ca="1">IF('Chemicals 2020'!$A19="CP",INDIRECT("'Chemicals 2020'!"&amp;'Country Selector'!$B$3&amp;ROW($A19))*10^12,0)*'Process Emissions Multipliers'!$B$28</f>
        <v>0</v>
      </c>
      <c r="M11" s="90">
        <f ca="1">($L11*($V$1-M$1)/($V$1-$L$1)+$V11*(M$1-$L$1)/($V$1-$L$1))*(SUM('Chem - ODS'!H$5:H$7)/((SUM('Chem - ODS'!$Q$5:$Q$7)-SUM('Chem - ODS'!$G$5:$G$7))/10*('Chem - ODS'!H$4-'Chem - ODS'!$G$4)+SUM('Chem - ODS'!$G$5:$G$7)))</f>
        <v>0</v>
      </c>
      <c r="N11" s="90">
        <f ca="1">($L11*($V$1-N$1)/($V$1-$L$1)+$V11*(N$1-$L$1)/($V$1-$L$1))*(SUM('Chem - ODS'!I$5:I$7)/((SUM('Chem - ODS'!$Q$5:$Q$7)-SUM('Chem - ODS'!$G$5:$G$7))/10*('Chem - ODS'!I$4-'Chem - ODS'!$G$4)+SUM('Chem - ODS'!$G$5:$G$7)))</f>
        <v>0</v>
      </c>
      <c r="O11" s="90">
        <f ca="1">($L11*($V$1-O$1)/($V$1-$L$1)+$V11*(O$1-$L$1)/($V$1-$L$1))*(SUM('Chem - ODS'!J$5:J$7)/((SUM('Chem - ODS'!$Q$5:$Q$7)-SUM('Chem - ODS'!$G$5:$G$7))/10*('Chem - ODS'!J$4-'Chem - ODS'!$G$4)+SUM('Chem - ODS'!$G$5:$G$7)))</f>
        <v>0</v>
      </c>
      <c r="P11" s="90">
        <f ca="1">($L11*($V$1-P$1)/($V$1-$L$1)+$V11*(P$1-$L$1)/($V$1-$L$1))*(SUM('Chem - ODS'!K$5:K$7)/((SUM('Chem - ODS'!$Q$5:$Q$7)-SUM('Chem - ODS'!$G$5:$G$7))/10*('Chem - ODS'!K$4-'Chem - ODS'!$G$4)+SUM('Chem - ODS'!$G$5:$G$7)))</f>
        <v>0</v>
      </c>
      <c r="Q11" s="90">
        <f ca="1">($L11*($V$1-Q$1)/($V$1-$L$1)+$V11*(Q$1-$L$1)/($V$1-$L$1))*(SUM('Chem - ODS'!L$5:L$7)/((SUM('Chem - ODS'!$Q$5:$Q$7)-SUM('Chem - ODS'!$G$5:$G$7))/10*('Chem - ODS'!L$4-'Chem - ODS'!$G$4)+SUM('Chem - ODS'!$G$5:$G$7)))</f>
        <v>0</v>
      </c>
      <c r="R11" s="90">
        <f ca="1">($L11*($V$1-R$1)/($V$1-$L$1)+$V11*(R$1-$L$1)/($V$1-$L$1))*(SUM('Chem - ODS'!M$5:M$7)/((SUM('Chem - ODS'!$Q$5:$Q$7)-SUM('Chem - ODS'!$G$5:$G$7))/10*('Chem - ODS'!M$4-'Chem - ODS'!$G$4)+SUM('Chem - ODS'!$G$5:$G$7)))</f>
        <v>0</v>
      </c>
      <c r="S11" s="90">
        <f ca="1">($L11*($V$1-S$1)/($V$1-$L$1)+$V11*(S$1-$L$1)/($V$1-$L$1))*(SUM('Chem - ODS'!N$5:N$7)/((SUM('Chem - ODS'!$Q$5:$Q$7)-SUM('Chem - ODS'!$G$5:$G$7))/10*('Chem - ODS'!N$4-'Chem - ODS'!$G$4)+SUM('Chem - ODS'!$G$5:$G$7)))</f>
        <v>0</v>
      </c>
      <c r="T11" s="90">
        <f ca="1">($L11*($V$1-T$1)/($V$1-$L$1)+$V11*(T$1-$L$1)/($V$1-$L$1))*(SUM('Chem - ODS'!O$5:O$7)/((SUM('Chem - ODS'!$Q$5:$Q$7)-SUM('Chem - ODS'!$G$5:$G$7))/10*('Chem - ODS'!O$4-'Chem - ODS'!$G$4)+SUM('Chem - ODS'!$G$5:$G$7)))</f>
        <v>0</v>
      </c>
      <c r="U11" s="90">
        <f ca="1">($L11*($V$1-U$1)/($V$1-$L$1)+$V11*(U$1-$L$1)/($V$1-$L$1))*(SUM('Chem - ODS'!P$5:P$7)/((SUM('Chem - ODS'!$Q$5:$Q$7)-SUM('Chem - ODS'!$G$5:$G$7))/10*('Chem - ODS'!P$4-'Chem - ODS'!$G$4)+SUM('Chem - ODS'!$G$5:$G$7)))</f>
        <v>0</v>
      </c>
      <c r="V11" s="90">
        <f ca="1">IF('Chemicals 2030'!$A19="CP",INDIRECT("'Chemicals 2030'!"&amp;'Country Selector'!$B$3&amp;ROW($A19))*10^12,0)*'Process Emissions Multipliers'!$D$28</f>
        <v>0</v>
      </c>
      <c r="W11" s="90">
        <f ca="1">($V11*($AP$1-W$1)/($AP$1-$V$1)+$AP11*(W$1-$V$1)/($AP$1-$V$1))*(SUM('Chem - ODS'!R$5:R$7)/((SUM('Chem - ODS'!$AK$5:$AK$7)-SUM('Chem - ODS'!$Q$5:$Q$7))/20*('Chem - ODS'!R$4-'Chem - ODS'!$Q$4)+SUM('Chem - ODS'!$Q$5:$Q$7)))</f>
        <v>0</v>
      </c>
      <c r="X11" s="90">
        <f ca="1">($V11*($AP$1-X$1)/($AP$1-$V$1)+$AP11*(X$1-$V$1)/($AP$1-$V$1))*(SUM('Chem - ODS'!S$5:S$7)/((SUM('Chem - ODS'!$AK$5:$AK$7)-SUM('Chem - ODS'!$Q$5:$Q$7))/20*('Chem - ODS'!S$4-'Chem - ODS'!$Q$4)+SUM('Chem - ODS'!$Q$5:$Q$7)))</f>
        <v>0</v>
      </c>
      <c r="Y11" s="90">
        <f ca="1">($V11*($AP$1-Y$1)/($AP$1-$V$1)+$AP11*(Y$1-$V$1)/($AP$1-$V$1))*(SUM('Chem - ODS'!T$5:T$7)/((SUM('Chem - ODS'!$AK$5:$AK$7)-SUM('Chem - ODS'!$Q$5:$Q$7))/20*('Chem - ODS'!T$4-'Chem - ODS'!$Q$4)+SUM('Chem - ODS'!$Q$5:$Q$7)))</f>
        <v>0</v>
      </c>
      <c r="Z11" s="90">
        <f ca="1">($V11*($AP$1-Z$1)/($AP$1-$V$1)+$AP11*(Z$1-$V$1)/($AP$1-$V$1))*(SUM('Chem - ODS'!U$5:U$7)/((SUM('Chem - ODS'!$AK$5:$AK$7)-SUM('Chem - ODS'!$Q$5:$Q$7))/20*('Chem - ODS'!U$4-'Chem - ODS'!$Q$4)+SUM('Chem - ODS'!$Q$5:$Q$7)))</f>
        <v>0</v>
      </c>
      <c r="AA11" s="90">
        <f ca="1">($V11*($AP$1-AA$1)/($AP$1-$V$1)+$AP11*(AA$1-$V$1)/($AP$1-$V$1))*(SUM('Chem - ODS'!V$5:V$7)/((SUM('Chem - ODS'!$AK$5:$AK$7)-SUM('Chem - ODS'!$Q$5:$Q$7))/20*('Chem - ODS'!V$4-'Chem - ODS'!$Q$4)+SUM('Chem - ODS'!$Q$5:$Q$7)))</f>
        <v>0</v>
      </c>
      <c r="AB11" s="90">
        <f ca="1">($V11*($AP$1-AB$1)/($AP$1-$V$1)+$AP11*(AB$1-$V$1)/($AP$1-$V$1))*(SUM('Chem - ODS'!W$5:W$7)/((SUM('Chem - ODS'!$AK$5:$AK$7)-SUM('Chem - ODS'!$Q$5:$Q$7))/20*('Chem - ODS'!W$4-'Chem - ODS'!$Q$4)+SUM('Chem - ODS'!$Q$5:$Q$7)))</f>
        <v>0</v>
      </c>
      <c r="AC11" s="90">
        <f ca="1">($V11*($AP$1-AC$1)/($AP$1-$V$1)+$AP11*(AC$1-$V$1)/($AP$1-$V$1))*(SUM('Chem - ODS'!X$5:X$7)/((SUM('Chem - ODS'!$AK$5:$AK$7)-SUM('Chem - ODS'!$Q$5:$Q$7))/20*('Chem - ODS'!X$4-'Chem - ODS'!$Q$4)+SUM('Chem - ODS'!$Q$5:$Q$7)))</f>
        <v>0</v>
      </c>
      <c r="AD11" s="90">
        <f ca="1">($V11*($AP$1-AD$1)/($AP$1-$V$1)+$AP11*(AD$1-$V$1)/($AP$1-$V$1))*(SUM('Chem - ODS'!Y$5:Y$7)/((SUM('Chem - ODS'!$AK$5:$AK$7)-SUM('Chem - ODS'!$Q$5:$Q$7))/20*('Chem - ODS'!Y$4-'Chem - ODS'!$Q$4)+SUM('Chem - ODS'!$Q$5:$Q$7)))</f>
        <v>0</v>
      </c>
      <c r="AE11" s="90">
        <f ca="1">($V11*($AP$1-AE$1)/($AP$1-$V$1)+$AP11*(AE$1-$V$1)/($AP$1-$V$1))*(SUM('Chem - ODS'!Z$5:Z$7)/((SUM('Chem - ODS'!$AK$5:$AK$7)-SUM('Chem - ODS'!$Q$5:$Q$7))/20*('Chem - ODS'!Z$4-'Chem - ODS'!$Q$4)+SUM('Chem - ODS'!$Q$5:$Q$7)))</f>
        <v>0</v>
      </c>
      <c r="AF11" s="90">
        <f ca="1">($V11*($AP$1-AF$1)/($AP$1-$V$1)+$AP11*(AF$1-$V$1)/($AP$1-$V$1))*(SUM('Chem - ODS'!AA$5:AA$7)/((SUM('Chem - ODS'!$AK$5:$AK$7)-SUM('Chem - ODS'!$Q$5:$Q$7))/20*('Chem - ODS'!AA$4-'Chem - ODS'!$Q$4)+SUM('Chem - ODS'!$Q$5:$Q$7)))</f>
        <v>0</v>
      </c>
      <c r="AG11" s="90">
        <f ca="1">($V11*($AP$1-AG$1)/($AP$1-$V$1)+$AP11*(AG$1-$V$1)/($AP$1-$V$1))*(SUM('Chem - ODS'!AB$5:AB$7)/((SUM('Chem - ODS'!$AK$5:$AK$7)-SUM('Chem - ODS'!$Q$5:$Q$7))/20*('Chem - ODS'!AB$4-'Chem - ODS'!$Q$4)+SUM('Chem - ODS'!$Q$5:$Q$7)))</f>
        <v>0</v>
      </c>
      <c r="AH11" s="90">
        <f ca="1">($V11*($AP$1-AH$1)/($AP$1-$V$1)+$AP11*(AH$1-$V$1)/($AP$1-$V$1))*(SUM('Chem - ODS'!AC$5:AC$7)/((SUM('Chem - ODS'!$AK$5:$AK$7)-SUM('Chem - ODS'!$Q$5:$Q$7))/20*('Chem - ODS'!AC$4-'Chem - ODS'!$Q$4)+SUM('Chem - ODS'!$Q$5:$Q$7)))</f>
        <v>0</v>
      </c>
      <c r="AI11" s="90">
        <f ca="1">($V11*($AP$1-AI$1)/($AP$1-$V$1)+$AP11*(AI$1-$V$1)/($AP$1-$V$1))*(SUM('Chem - ODS'!AD$5:AD$7)/((SUM('Chem - ODS'!$AK$5:$AK$7)-SUM('Chem - ODS'!$Q$5:$Q$7))/20*('Chem - ODS'!AD$4-'Chem - ODS'!$Q$4)+SUM('Chem - ODS'!$Q$5:$Q$7)))</f>
        <v>0</v>
      </c>
      <c r="AJ11" s="90">
        <f ca="1">($V11*($AP$1-AJ$1)/($AP$1-$V$1)+$AP11*(AJ$1-$V$1)/($AP$1-$V$1))*(SUM('Chem - ODS'!AE$5:AE$7)/((SUM('Chem - ODS'!$AK$5:$AK$7)-SUM('Chem - ODS'!$Q$5:$Q$7))/20*('Chem - ODS'!AE$4-'Chem - ODS'!$Q$4)+SUM('Chem - ODS'!$Q$5:$Q$7)))</f>
        <v>0</v>
      </c>
      <c r="AK11" s="90">
        <f ca="1">($V11*($AP$1-AK$1)/($AP$1-$V$1)+$AP11*(AK$1-$V$1)/($AP$1-$V$1))*(SUM('Chem - ODS'!AF$5:AF$7)/((SUM('Chem - ODS'!$AK$5:$AK$7)-SUM('Chem - ODS'!$Q$5:$Q$7))/20*('Chem - ODS'!AF$4-'Chem - ODS'!$Q$4)+SUM('Chem - ODS'!$Q$5:$Q$7)))</f>
        <v>0</v>
      </c>
      <c r="AL11" s="90">
        <f ca="1">($V11*($AP$1-AL$1)/($AP$1-$V$1)+$AP11*(AL$1-$V$1)/($AP$1-$V$1))*(SUM('Chem - ODS'!AG$5:AG$7)/((SUM('Chem - ODS'!$AK$5:$AK$7)-SUM('Chem - ODS'!$Q$5:$Q$7))/20*('Chem - ODS'!AG$4-'Chem - ODS'!$Q$4)+SUM('Chem - ODS'!$Q$5:$Q$7)))</f>
        <v>0</v>
      </c>
      <c r="AM11" s="90">
        <f ca="1">($V11*($AP$1-AM$1)/($AP$1-$V$1)+$AP11*(AM$1-$V$1)/($AP$1-$V$1))*(SUM('Chem - ODS'!AH$5:AH$7)/((SUM('Chem - ODS'!$AK$5:$AK$7)-SUM('Chem - ODS'!$Q$5:$Q$7))/20*('Chem - ODS'!AH$4-'Chem - ODS'!$Q$4)+SUM('Chem - ODS'!$Q$5:$Q$7)))</f>
        <v>0</v>
      </c>
      <c r="AN11" s="90">
        <f ca="1">($V11*($AP$1-AN$1)/($AP$1-$V$1)+$AP11*(AN$1-$V$1)/($AP$1-$V$1))*(SUM('Chem - ODS'!AI$5:AI$7)/((SUM('Chem - ODS'!$AK$5:$AK$7)-SUM('Chem - ODS'!$Q$5:$Q$7))/20*('Chem - ODS'!AI$4-'Chem - ODS'!$Q$4)+SUM('Chem - ODS'!$Q$5:$Q$7)))</f>
        <v>0</v>
      </c>
      <c r="AO11" s="90">
        <f ca="1">($V11*($AP$1-AO$1)/($AP$1-$V$1)+$AP11*(AO$1-$V$1)/($AP$1-$V$1))*(SUM('Chem - ODS'!AJ$5:AJ$7)/((SUM('Chem - ODS'!$AK$5:$AK$7)-SUM('Chem - ODS'!$Q$5:$Q$7))/20*('Chem - ODS'!AJ$4-'Chem - ODS'!$Q$4)+SUM('Chem - ODS'!$Q$5:$Q$7)))</f>
        <v>0</v>
      </c>
      <c r="AP11" s="90">
        <f ca="1">V11*'Process Emissions Multipliers'!$E$28</f>
        <v>0</v>
      </c>
    </row>
    <row r="12" spans="1:42">
      <c r="A12" s="74">
        <v>-40</v>
      </c>
      <c r="B12" s="90">
        <f ca="1">IF('Chemicals 2010'!$A20="CP",INDIRECT("'Chemicals 2010'!"&amp;'Country Selector'!$B$3&amp;ROW($A20))*10^12,0)</f>
        <v>0</v>
      </c>
      <c r="C12" s="90">
        <f t="shared" ca="1" si="1"/>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s="90">
        <f ca="1">IF('Chemicals 2020'!$A20="CP",INDIRECT("'Chemicals 2020'!"&amp;'Country Selector'!$B$3&amp;ROW($A20))*10^12,0)*'Process Emissions Multipliers'!$B$28</f>
        <v>0</v>
      </c>
      <c r="M12" s="90">
        <f ca="1">($L12*($V$1-M$1)/($V$1-$L$1)+$V12*(M$1-$L$1)/($V$1-$L$1))*(SUM('Chem - ODS'!H$5:H$7)/((SUM('Chem - ODS'!$Q$5:$Q$7)-SUM('Chem - ODS'!$G$5:$G$7))/10*('Chem - ODS'!H$4-'Chem - ODS'!$G$4)+SUM('Chem - ODS'!$G$5:$G$7)))</f>
        <v>0</v>
      </c>
      <c r="N12" s="90">
        <f ca="1">($L12*($V$1-N$1)/($V$1-$L$1)+$V12*(N$1-$L$1)/($V$1-$L$1))*(SUM('Chem - ODS'!I$5:I$7)/((SUM('Chem - ODS'!$Q$5:$Q$7)-SUM('Chem - ODS'!$G$5:$G$7))/10*('Chem - ODS'!I$4-'Chem - ODS'!$G$4)+SUM('Chem - ODS'!$G$5:$G$7)))</f>
        <v>0</v>
      </c>
      <c r="O12" s="90">
        <f ca="1">($L12*($V$1-O$1)/($V$1-$L$1)+$V12*(O$1-$L$1)/($V$1-$L$1))*(SUM('Chem - ODS'!J$5:J$7)/((SUM('Chem - ODS'!$Q$5:$Q$7)-SUM('Chem - ODS'!$G$5:$G$7))/10*('Chem - ODS'!J$4-'Chem - ODS'!$G$4)+SUM('Chem - ODS'!$G$5:$G$7)))</f>
        <v>0</v>
      </c>
      <c r="P12" s="90">
        <f ca="1">($L12*($V$1-P$1)/($V$1-$L$1)+$V12*(P$1-$L$1)/($V$1-$L$1))*(SUM('Chem - ODS'!K$5:K$7)/((SUM('Chem - ODS'!$Q$5:$Q$7)-SUM('Chem - ODS'!$G$5:$G$7))/10*('Chem - ODS'!K$4-'Chem - ODS'!$G$4)+SUM('Chem - ODS'!$G$5:$G$7)))</f>
        <v>0</v>
      </c>
      <c r="Q12" s="90">
        <f ca="1">($L12*($V$1-Q$1)/($V$1-$L$1)+$V12*(Q$1-$L$1)/($V$1-$L$1))*(SUM('Chem - ODS'!L$5:L$7)/((SUM('Chem - ODS'!$Q$5:$Q$7)-SUM('Chem - ODS'!$G$5:$G$7))/10*('Chem - ODS'!L$4-'Chem - ODS'!$G$4)+SUM('Chem - ODS'!$G$5:$G$7)))</f>
        <v>0</v>
      </c>
      <c r="R12" s="90">
        <f ca="1">($L12*($V$1-R$1)/($V$1-$L$1)+$V12*(R$1-$L$1)/($V$1-$L$1))*(SUM('Chem - ODS'!M$5:M$7)/((SUM('Chem - ODS'!$Q$5:$Q$7)-SUM('Chem - ODS'!$G$5:$G$7))/10*('Chem - ODS'!M$4-'Chem - ODS'!$G$4)+SUM('Chem - ODS'!$G$5:$G$7)))</f>
        <v>0</v>
      </c>
      <c r="S12" s="90">
        <f ca="1">($L12*($V$1-S$1)/($V$1-$L$1)+$V12*(S$1-$L$1)/($V$1-$L$1))*(SUM('Chem - ODS'!N$5:N$7)/((SUM('Chem - ODS'!$Q$5:$Q$7)-SUM('Chem - ODS'!$G$5:$G$7))/10*('Chem - ODS'!N$4-'Chem - ODS'!$G$4)+SUM('Chem - ODS'!$G$5:$G$7)))</f>
        <v>0</v>
      </c>
      <c r="T12" s="90">
        <f ca="1">($L12*($V$1-T$1)/($V$1-$L$1)+$V12*(T$1-$L$1)/($V$1-$L$1))*(SUM('Chem - ODS'!O$5:O$7)/((SUM('Chem - ODS'!$Q$5:$Q$7)-SUM('Chem - ODS'!$G$5:$G$7))/10*('Chem - ODS'!O$4-'Chem - ODS'!$G$4)+SUM('Chem - ODS'!$G$5:$G$7)))</f>
        <v>0</v>
      </c>
      <c r="U12" s="90">
        <f ca="1">($L12*($V$1-U$1)/($V$1-$L$1)+$V12*(U$1-$L$1)/($V$1-$L$1))*(SUM('Chem - ODS'!P$5:P$7)/((SUM('Chem - ODS'!$Q$5:$Q$7)-SUM('Chem - ODS'!$G$5:$G$7))/10*('Chem - ODS'!P$4-'Chem - ODS'!$G$4)+SUM('Chem - ODS'!$G$5:$G$7)))</f>
        <v>0</v>
      </c>
      <c r="V12" s="90">
        <f ca="1">IF('Chemicals 2030'!$A20="CP",INDIRECT("'Chemicals 2030'!"&amp;'Country Selector'!$B$3&amp;ROW($A20))*10^12,0)*'Process Emissions Multipliers'!$D$28</f>
        <v>0</v>
      </c>
      <c r="W12" s="90">
        <f ca="1">($V12*($AP$1-W$1)/($AP$1-$V$1)+$AP12*(W$1-$V$1)/($AP$1-$V$1))*(SUM('Chem - ODS'!R$5:R$7)/((SUM('Chem - ODS'!$AK$5:$AK$7)-SUM('Chem - ODS'!$Q$5:$Q$7))/20*('Chem - ODS'!R$4-'Chem - ODS'!$Q$4)+SUM('Chem - ODS'!$Q$5:$Q$7)))</f>
        <v>0</v>
      </c>
      <c r="X12" s="90">
        <f ca="1">($V12*($AP$1-X$1)/($AP$1-$V$1)+$AP12*(X$1-$V$1)/($AP$1-$V$1))*(SUM('Chem - ODS'!S$5:S$7)/((SUM('Chem - ODS'!$AK$5:$AK$7)-SUM('Chem - ODS'!$Q$5:$Q$7))/20*('Chem - ODS'!S$4-'Chem - ODS'!$Q$4)+SUM('Chem - ODS'!$Q$5:$Q$7)))</f>
        <v>0</v>
      </c>
      <c r="Y12" s="90">
        <f ca="1">($V12*($AP$1-Y$1)/($AP$1-$V$1)+$AP12*(Y$1-$V$1)/($AP$1-$V$1))*(SUM('Chem - ODS'!T$5:T$7)/((SUM('Chem - ODS'!$AK$5:$AK$7)-SUM('Chem - ODS'!$Q$5:$Q$7))/20*('Chem - ODS'!T$4-'Chem - ODS'!$Q$4)+SUM('Chem - ODS'!$Q$5:$Q$7)))</f>
        <v>0</v>
      </c>
      <c r="Z12" s="90">
        <f ca="1">($V12*($AP$1-Z$1)/($AP$1-$V$1)+$AP12*(Z$1-$V$1)/($AP$1-$V$1))*(SUM('Chem - ODS'!U$5:U$7)/((SUM('Chem - ODS'!$AK$5:$AK$7)-SUM('Chem - ODS'!$Q$5:$Q$7))/20*('Chem - ODS'!U$4-'Chem - ODS'!$Q$4)+SUM('Chem - ODS'!$Q$5:$Q$7)))</f>
        <v>0</v>
      </c>
      <c r="AA12" s="90">
        <f ca="1">($V12*($AP$1-AA$1)/($AP$1-$V$1)+$AP12*(AA$1-$V$1)/($AP$1-$V$1))*(SUM('Chem - ODS'!V$5:V$7)/((SUM('Chem - ODS'!$AK$5:$AK$7)-SUM('Chem - ODS'!$Q$5:$Q$7))/20*('Chem - ODS'!V$4-'Chem - ODS'!$Q$4)+SUM('Chem - ODS'!$Q$5:$Q$7)))</f>
        <v>0</v>
      </c>
      <c r="AB12" s="90">
        <f ca="1">($V12*($AP$1-AB$1)/($AP$1-$V$1)+$AP12*(AB$1-$V$1)/($AP$1-$V$1))*(SUM('Chem - ODS'!W$5:W$7)/((SUM('Chem - ODS'!$AK$5:$AK$7)-SUM('Chem - ODS'!$Q$5:$Q$7))/20*('Chem - ODS'!W$4-'Chem - ODS'!$Q$4)+SUM('Chem - ODS'!$Q$5:$Q$7)))</f>
        <v>0</v>
      </c>
      <c r="AC12" s="90">
        <f ca="1">($V12*($AP$1-AC$1)/($AP$1-$V$1)+$AP12*(AC$1-$V$1)/($AP$1-$V$1))*(SUM('Chem - ODS'!X$5:X$7)/((SUM('Chem - ODS'!$AK$5:$AK$7)-SUM('Chem - ODS'!$Q$5:$Q$7))/20*('Chem - ODS'!X$4-'Chem - ODS'!$Q$4)+SUM('Chem - ODS'!$Q$5:$Q$7)))</f>
        <v>0</v>
      </c>
      <c r="AD12" s="90">
        <f ca="1">($V12*($AP$1-AD$1)/($AP$1-$V$1)+$AP12*(AD$1-$V$1)/($AP$1-$V$1))*(SUM('Chem - ODS'!Y$5:Y$7)/((SUM('Chem - ODS'!$AK$5:$AK$7)-SUM('Chem - ODS'!$Q$5:$Q$7))/20*('Chem - ODS'!Y$4-'Chem - ODS'!$Q$4)+SUM('Chem - ODS'!$Q$5:$Q$7)))</f>
        <v>0</v>
      </c>
      <c r="AE12" s="90">
        <f ca="1">($V12*($AP$1-AE$1)/($AP$1-$V$1)+$AP12*(AE$1-$V$1)/($AP$1-$V$1))*(SUM('Chem - ODS'!Z$5:Z$7)/((SUM('Chem - ODS'!$AK$5:$AK$7)-SUM('Chem - ODS'!$Q$5:$Q$7))/20*('Chem - ODS'!Z$4-'Chem - ODS'!$Q$4)+SUM('Chem - ODS'!$Q$5:$Q$7)))</f>
        <v>0</v>
      </c>
      <c r="AF12" s="90">
        <f ca="1">($V12*($AP$1-AF$1)/($AP$1-$V$1)+$AP12*(AF$1-$V$1)/($AP$1-$V$1))*(SUM('Chem - ODS'!AA$5:AA$7)/((SUM('Chem - ODS'!$AK$5:$AK$7)-SUM('Chem - ODS'!$Q$5:$Q$7))/20*('Chem - ODS'!AA$4-'Chem - ODS'!$Q$4)+SUM('Chem - ODS'!$Q$5:$Q$7)))</f>
        <v>0</v>
      </c>
      <c r="AG12" s="90">
        <f ca="1">($V12*($AP$1-AG$1)/($AP$1-$V$1)+$AP12*(AG$1-$V$1)/($AP$1-$V$1))*(SUM('Chem - ODS'!AB$5:AB$7)/((SUM('Chem - ODS'!$AK$5:$AK$7)-SUM('Chem - ODS'!$Q$5:$Q$7))/20*('Chem - ODS'!AB$4-'Chem - ODS'!$Q$4)+SUM('Chem - ODS'!$Q$5:$Q$7)))</f>
        <v>0</v>
      </c>
      <c r="AH12" s="90">
        <f ca="1">($V12*($AP$1-AH$1)/($AP$1-$V$1)+$AP12*(AH$1-$V$1)/($AP$1-$V$1))*(SUM('Chem - ODS'!AC$5:AC$7)/((SUM('Chem - ODS'!$AK$5:$AK$7)-SUM('Chem - ODS'!$Q$5:$Q$7))/20*('Chem - ODS'!AC$4-'Chem - ODS'!$Q$4)+SUM('Chem - ODS'!$Q$5:$Q$7)))</f>
        <v>0</v>
      </c>
      <c r="AI12" s="90">
        <f ca="1">($V12*($AP$1-AI$1)/($AP$1-$V$1)+$AP12*(AI$1-$V$1)/($AP$1-$V$1))*(SUM('Chem - ODS'!AD$5:AD$7)/((SUM('Chem - ODS'!$AK$5:$AK$7)-SUM('Chem - ODS'!$Q$5:$Q$7))/20*('Chem - ODS'!AD$4-'Chem - ODS'!$Q$4)+SUM('Chem - ODS'!$Q$5:$Q$7)))</f>
        <v>0</v>
      </c>
      <c r="AJ12" s="90">
        <f ca="1">($V12*($AP$1-AJ$1)/($AP$1-$V$1)+$AP12*(AJ$1-$V$1)/($AP$1-$V$1))*(SUM('Chem - ODS'!AE$5:AE$7)/((SUM('Chem - ODS'!$AK$5:$AK$7)-SUM('Chem - ODS'!$Q$5:$Q$7))/20*('Chem - ODS'!AE$4-'Chem - ODS'!$Q$4)+SUM('Chem - ODS'!$Q$5:$Q$7)))</f>
        <v>0</v>
      </c>
      <c r="AK12" s="90">
        <f ca="1">($V12*($AP$1-AK$1)/($AP$1-$V$1)+$AP12*(AK$1-$V$1)/($AP$1-$V$1))*(SUM('Chem - ODS'!AF$5:AF$7)/((SUM('Chem - ODS'!$AK$5:$AK$7)-SUM('Chem - ODS'!$Q$5:$Q$7))/20*('Chem - ODS'!AF$4-'Chem - ODS'!$Q$4)+SUM('Chem - ODS'!$Q$5:$Q$7)))</f>
        <v>0</v>
      </c>
      <c r="AL12" s="90">
        <f ca="1">($V12*($AP$1-AL$1)/($AP$1-$V$1)+$AP12*(AL$1-$V$1)/($AP$1-$V$1))*(SUM('Chem - ODS'!AG$5:AG$7)/((SUM('Chem - ODS'!$AK$5:$AK$7)-SUM('Chem - ODS'!$Q$5:$Q$7))/20*('Chem - ODS'!AG$4-'Chem - ODS'!$Q$4)+SUM('Chem - ODS'!$Q$5:$Q$7)))</f>
        <v>0</v>
      </c>
      <c r="AM12" s="90">
        <f ca="1">($V12*($AP$1-AM$1)/($AP$1-$V$1)+$AP12*(AM$1-$V$1)/($AP$1-$V$1))*(SUM('Chem - ODS'!AH$5:AH$7)/((SUM('Chem - ODS'!$AK$5:$AK$7)-SUM('Chem - ODS'!$Q$5:$Q$7))/20*('Chem - ODS'!AH$4-'Chem - ODS'!$Q$4)+SUM('Chem - ODS'!$Q$5:$Q$7)))</f>
        <v>0</v>
      </c>
      <c r="AN12" s="90">
        <f ca="1">($V12*($AP$1-AN$1)/($AP$1-$V$1)+$AP12*(AN$1-$V$1)/($AP$1-$V$1))*(SUM('Chem - ODS'!AI$5:AI$7)/((SUM('Chem - ODS'!$AK$5:$AK$7)-SUM('Chem - ODS'!$Q$5:$Q$7))/20*('Chem - ODS'!AI$4-'Chem - ODS'!$Q$4)+SUM('Chem - ODS'!$Q$5:$Q$7)))</f>
        <v>0</v>
      </c>
      <c r="AO12" s="90">
        <f ca="1">($V12*($AP$1-AO$1)/($AP$1-$V$1)+$AP12*(AO$1-$V$1)/($AP$1-$V$1))*(SUM('Chem - ODS'!AJ$5:AJ$7)/((SUM('Chem - ODS'!$AK$5:$AK$7)-SUM('Chem - ODS'!$Q$5:$Q$7))/20*('Chem - ODS'!AJ$4-'Chem - ODS'!$Q$4)+SUM('Chem - ODS'!$Q$5:$Q$7)))</f>
        <v>0</v>
      </c>
      <c r="AP12" s="90">
        <f ca="1">V12*'Process Emissions Multipliers'!$E$28</f>
        <v>0</v>
      </c>
    </row>
    <row r="13" spans="1:42">
      <c r="A13" s="74">
        <v>-39</v>
      </c>
      <c r="B13" s="90">
        <f ca="1">IF('Chemicals 2010'!$A21="CP",INDIRECT("'Chemicals 2010'!"&amp;'Country Selector'!$B$3&amp;ROW($A21))*10^12,0)</f>
        <v>0</v>
      </c>
      <c r="C13" s="90">
        <f t="shared" ca="1" si="1"/>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s="90">
        <f ca="1">IF('Chemicals 2020'!$A21="CP",INDIRECT("'Chemicals 2020'!"&amp;'Country Selector'!$B$3&amp;ROW($A21))*10^12,0)*'Process Emissions Multipliers'!$B$28</f>
        <v>0</v>
      </c>
      <c r="M13" s="90">
        <f ca="1">($L13*($V$1-M$1)/($V$1-$L$1)+$V13*(M$1-$L$1)/($V$1-$L$1))*(SUM('Chem - ODS'!H$5:H$7)/((SUM('Chem - ODS'!$Q$5:$Q$7)-SUM('Chem - ODS'!$G$5:$G$7))/10*('Chem - ODS'!H$4-'Chem - ODS'!$G$4)+SUM('Chem - ODS'!$G$5:$G$7)))</f>
        <v>0</v>
      </c>
      <c r="N13" s="90">
        <f ca="1">($L13*($V$1-N$1)/($V$1-$L$1)+$V13*(N$1-$L$1)/($V$1-$L$1))*(SUM('Chem - ODS'!I$5:I$7)/((SUM('Chem - ODS'!$Q$5:$Q$7)-SUM('Chem - ODS'!$G$5:$G$7))/10*('Chem - ODS'!I$4-'Chem - ODS'!$G$4)+SUM('Chem - ODS'!$G$5:$G$7)))</f>
        <v>0</v>
      </c>
      <c r="O13" s="90">
        <f ca="1">($L13*($V$1-O$1)/($V$1-$L$1)+$V13*(O$1-$L$1)/($V$1-$L$1))*(SUM('Chem - ODS'!J$5:J$7)/((SUM('Chem - ODS'!$Q$5:$Q$7)-SUM('Chem - ODS'!$G$5:$G$7))/10*('Chem - ODS'!J$4-'Chem - ODS'!$G$4)+SUM('Chem - ODS'!$G$5:$G$7)))</f>
        <v>0</v>
      </c>
      <c r="P13" s="90">
        <f ca="1">($L13*($V$1-P$1)/($V$1-$L$1)+$V13*(P$1-$L$1)/($V$1-$L$1))*(SUM('Chem - ODS'!K$5:K$7)/((SUM('Chem - ODS'!$Q$5:$Q$7)-SUM('Chem - ODS'!$G$5:$G$7))/10*('Chem - ODS'!K$4-'Chem - ODS'!$G$4)+SUM('Chem - ODS'!$G$5:$G$7)))</f>
        <v>0</v>
      </c>
      <c r="Q13" s="90">
        <f ca="1">($L13*($V$1-Q$1)/($V$1-$L$1)+$V13*(Q$1-$L$1)/($V$1-$L$1))*(SUM('Chem - ODS'!L$5:L$7)/((SUM('Chem - ODS'!$Q$5:$Q$7)-SUM('Chem - ODS'!$G$5:$G$7))/10*('Chem - ODS'!L$4-'Chem - ODS'!$G$4)+SUM('Chem - ODS'!$G$5:$G$7)))</f>
        <v>0</v>
      </c>
      <c r="R13" s="90">
        <f ca="1">($L13*($V$1-R$1)/($V$1-$L$1)+$V13*(R$1-$L$1)/($V$1-$L$1))*(SUM('Chem - ODS'!M$5:M$7)/((SUM('Chem - ODS'!$Q$5:$Q$7)-SUM('Chem - ODS'!$G$5:$G$7))/10*('Chem - ODS'!M$4-'Chem - ODS'!$G$4)+SUM('Chem - ODS'!$G$5:$G$7)))</f>
        <v>0</v>
      </c>
      <c r="S13" s="90">
        <f ca="1">($L13*($V$1-S$1)/($V$1-$L$1)+$V13*(S$1-$L$1)/($V$1-$L$1))*(SUM('Chem - ODS'!N$5:N$7)/((SUM('Chem - ODS'!$Q$5:$Q$7)-SUM('Chem - ODS'!$G$5:$G$7))/10*('Chem - ODS'!N$4-'Chem - ODS'!$G$4)+SUM('Chem - ODS'!$G$5:$G$7)))</f>
        <v>0</v>
      </c>
      <c r="T13" s="90">
        <f ca="1">($L13*($V$1-T$1)/($V$1-$L$1)+$V13*(T$1-$L$1)/($V$1-$L$1))*(SUM('Chem - ODS'!O$5:O$7)/((SUM('Chem - ODS'!$Q$5:$Q$7)-SUM('Chem - ODS'!$G$5:$G$7))/10*('Chem - ODS'!O$4-'Chem - ODS'!$G$4)+SUM('Chem - ODS'!$G$5:$G$7)))</f>
        <v>0</v>
      </c>
      <c r="U13" s="90">
        <f ca="1">($L13*($V$1-U$1)/($V$1-$L$1)+$V13*(U$1-$L$1)/($V$1-$L$1))*(SUM('Chem - ODS'!P$5:P$7)/((SUM('Chem - ODS'!$Q$5:$Q$7)-SUM('Chem - ODS'!$G$5:$G$7))/10*('Chem - ODS'!P$4-'Chem - ODS'!$G$4)+SUM('Chem - ODS'!$G$5:$G$7)))</f>
        <v>0</v>
      </c>
      <c r="V13" s="90">
        <f ca="1">IF('Chemicals 2030'!$A21="CP",INDIRECT("'Chemicals 2030'!"&amp;'Country Selector'!$B$3&amp;ROW($A21))*10^12,0)*'Process Emissions Multipliers'!$D$28</f>
        <v>0</v>
      </c>
      <c r="W13" s="90">
        <f ca="1">($V13*($AP$1-W$1)/($AP$1-$V$1)+$AP13*(W$1-$V$1)/($AP$1-$V$1))*(SUM('Chem - ODS'!R$5:R$7)/((SUM('Chem - ODS'!$AK$5:$AK$7)-SUM('Chem - ODS'!$Q$5:$Q$7))/20*('Chem - ODS'!R$4-'Chem - ODS'!$Q$4)+SUM('Chem - ODS'!$Q$5:$Q$7)))</f>
        <v>0</v>
      </c>
      <c r="X13" s="90">
        <f ca="1">($V13*($AP$1-X$1)/($AP$1-$V$1)+$AP13*(X$1-$V$1)/($AP$1-$V$1))*(SUM('Chem - ODS'!S$5:S$7)/((SUM('Chem - ODS'!$AK$5:$AK$7)-SUM('Chem - ODS'!$Q$5:$Q$7))/20*('Chem - ODS'!S$4-'Chem - ODS'!$Q$4)+SUM('Chem - ODS'!$Q$5:$Q$7)))</f>
        <v>0</v>
      </c>
      <c r="Y13" s="90">
        <f ca="1">($V13*($AP$1-Y$1)/($AP$1-$V$1)+$AP13*(Y$1-$V$1)/($AP$1-$V$1))*(SUM('Chem - ODS'!T$5:T$7)/((SUM('Chem - ODS'!$AK$5:$AK$7)-SUM('Chem - ODS'!$Q$5:$Q$7))/20*('Chem - ODS'!T$4-'Chem - ODS'!$Q$4)+SUM('Chem - ODS'!$Q$5:$Q$7)))</f>
        <v>0</v>
      </c>
      <c r="Z13" s="90">
        <f ca="1">($V13*($AP$1-Z$1)/($AP$1-$V$1)+$AP13*(Z$1-$V$1)/($AP$1-$V$1))*(SUM('Chem - ODS'!U$5:U$7)/((SUM('Chem - ODS'!$AK$5:$AK$7)-SUM('Chem - ODS'!$Q$5:$Q$7))/20*('Chem - ODS'!U$4-'Chem - ODS'!$Q$4)+SUM('Chem - ODS'!$Q$5:$Q$7)))</f>
        <v>0</v>
      </c>
      <c r="AA13" s="90">
        <f ca="1">($V13*($AP$1-AA$1)/($AP$1-$V$1)+$AP13*(AA$1-$V$1)/($AP$1-$V$1))*(SUM('Chem - ODS'!V$5:V$7)/((SUM('Chem - ODS'!$AK$5:$AK$7)-SUM('Chem - ODS'!$Q$5:$Q$7))/20*('Chem - ODS'!V$4-'Chem - ODS'!$Q$4)+SUM('Chem - ODS'!$Q$5:$Q$7)))</f>
        <v>0</v>
      </c>
      <c r="AB13" s="90">
        <f ca="1">($V13*($AP$1-AB$1)/($AP$1-$V$1)+$AP13*(AB$1-$V$1)/($AP$1-$V$1))*(SUM('Chem - ODS'!W$5:W$7)/((SUM('Chem - ODS'!$AK$5:$AK$7)-SUM('Chem - ODS'!$Q$5:$Q$7))/20*('Chem - ODS'!W$4-'Chem - ODS'!$Q$4)+SUM('Chem - ODS'!$Q$5:$Q$7)))</f>
        <v>0</v>
      </c>
      <c r="AC13" s="90">
        <f ca="1">($V13*($AP$1-AC$1)/($AP$1-$V$1)+$AP13*(AC$1-$V$1)/($AP$1-$V$1))*(SUM('Chem - ODS'!X$5:X$7)/((SUM('Chem - ODS'!$AK$5:$AK$7)-SUM('Chem - ODS'!$Q$5:$Q$7))/20*('Chem - ODS'!X$4-'Chem - ODS'!$Q$4)+SUM('Chem - ODS'!$Q$5:$Q$7)))</f>
        <v>0</v>
      </c>
      <c r="AD13" s="90">
        <f ca="1">($V13*($AP$1-AD$1)/($AP$1-$V$1)+$AP13*(AD$1-$V$1)/($AP$1-$V$1))*(SUM('Chem - ODS'!Y$5:Y$7)/((SUM('Chem - ODS'!$AK$5:$AK$7)-SUM('Chem - ODS'!$Q$5:$Q$7))/20*('Chem - ODS'!Y$4-'Chem - ODS'!$Q$4)+SUM('Chem - ODS'!$Q$5:$Q$7)))</f>
        <v>0</v>
      </c>
      <c r="AE13" s="90">
        <f ca="1">($V13*($AP$1-AE$1)/($AP$1-$V$1)+$AP13*(AE$1-$V$1)/($AP$1-$V$1))*(SUM('Chem - ODS'!Z$5:Z$7)/((SUM('Chem - ODS'!$AK$5:$AK$7)-SUM('Chem - ODS'!$Q$5:$Q$7))/20*('Chem - ODS'!Z$4-'Chem - ODS'!$Q$4)+SUM('Chem - ODS'!$Q$5:$Q$7)))</f>
        <v>0</v>
      </c>
      <c r="AF13" s="90">
        <f ca="1">($V13*($AP$1-AF$1)/($AP$1-$V$1)+$AP13*(AF$1-$V$1)/($AP$1-$V$1))*(SUM('Chem - ODS'!AA$5:AA$7)/((SUM('Chem - ODS'!$AK$5:$AK$7)-SUM('Chem - ODS'!$Q$5:$Q$7))/20*('Chem - ODS'!AA$4-'Chem - ODS'!$Q$4)+SUM('Chem - ODS'!$Q$5:$Q$7)))</f>
        <v>0</v>
      </c>
      <c r="AG13" s="90">
        <f ca="1">($V13*($AP$1-AG$1)/($AP$1-$V$1)+$AP13*(AG$1-$V$1)/($AP$1-$V$1))*(SUM('Chem - ODS'!AB$5:AB$7)/((SUM('Chem - ODS'!$AK$5:$AK$7)-SUM('Chem - ODS'!$Q$5:$Q$7))/20*('Chem - ODS'!AB$4-'Chem - ODS'!$Q$4)+SUM('Chem - ODS'!$Q$5:$Q$7)))</f>
        <v>0</v>
      </c>
      <c r="AH13" s="90">
        <f ca="1">($V13*($AP$1-AH$1)/($AP$1-$V$1)+$AP13*(AH$1-$V$1)/($AP$1-$V$1))*(SUM('Chem - ODS'!AC$5:AC$7)/((SUM('Chem - ODS'!$AK$5:$AK$7)-SUM('Chem - ODS'!$Q$5:$Q$7))/20*('Chem - ODS'!AC$4-'Chem - ODS'!$Q$4)+SUM('Chem - ODS'!$Q$5:$Q$7)))</f>
        <v>0</v>
      </c>
      <c r="AI13" s="90">
        <f ca="1">($V13*($AP$1-AI$1)/($AP$1-$V$1)+$AP13*(AI$1-$V$1)/($AP$1-$V$1))*(SUM('Chem - ODS'!AD$5:AD$7)/((SUM('Chem - ODS'!$AK$5:$AK$7)-SUM('Chem - ODS'!$Q$5:$Q$7))/20*('Chem - ODS'!AD$4-'Chem - ODS'!$Q$4)+SUM('Chem - ODS'!$Q$5:$Q$7)))</f>
        <v>0</v>
      </c>
      <c r="AJ13" s="90">
        <f ca="1">($V13*($AP$1-AJ$1)/($AP$1-$V$1)+$AP13*(AJ$1-$V$1)/($AP$1-$V$1))*(SUM('Chem - ODS'!AE$5:AE$7)/((SUM('Chem - ODS'!$AK$5:$AK$7)-SUM('Chem - ODS'!$Q$5:$Q$7))/20*('Chem - ODS'!AE$4-'Chem - ODS'!$Q$4)+SUM('Chem - ODS'!$Q$5:$Q$7)))</f>
        <v>0</v>
      </c>
      <c r="AK13" s="90">
        <f ca="1">($V13*($AP$1-AK$1)/($AP$1-$V$1)+$AP13*(AK$1-$V$1)/($AP$1-$V$1))*(SUM('Chem - ODS'!AF$5:AF$7)/((SUM('Chem - ODS'!$AK$5:$AK$7)-SUM('Chem - ODS'!$Q$5:$Q$7))/20*('Chem - ODS'!AF$4-'Chem - ODS'!$Q$4)+SUM('Chem - ODS'!$Q$5:$Q$7)))</f>
        <v>0</v>
      </c>
      <c r="AL13" s="90">
        <f ca="1">($V13*($AP$1-AL$1)/($AP$1-$V$1)+$AP13*(AL$1-$V$1)/($AP$1-$V$1))*(SUM('Chem - ODS'!AG$5:AG$7)/((SUM('Chem - ODS'!$AK$5:$AK$7)-SUM('Chem - ODS'!$Q$5:$Q$7))/20*('Chem - ODS'!AG$4-'Chem - ODS'!$Q$4)+SUM('Chem - ODS'!$Q$5:$Q$7)))</f>
        <v>0</v>
      </c>
      <c r="AM13" s="90">
        <f ca="1">($V13*($AP$1-AM$1)/($AP$1-$V$1)+$AP13*(AM$1-$V$1)/($AP$1-$V$1))*(SUM('Chem - ODS'!AH$5:AH$7)/((SUM('Chem - ODS'!$AK$5:$AK$7)-SUM('Chem - ODS'!$Q$5:$Q$7))/20*('Chem - ODS'!AH$4-'Chem - ODS'!$Q$4)+SUM('Chem - ODS'!$Q$5:$Q$7)))</f>
        <v>0</v>
      </c>
      <c r="AN13" s="90">
        <f ca="1">($V13*($AP$1-AN$1)/($AP$1-$V$1)+$AP13*(AN$1-$V$1)/($AP$1-$V$1))*(SUM('Chem - ODS'!AI$5:AI$7)/((SUM('Chem - ODS'!$AK$5:$AK$7)-SUM('Chem - ODS'!$Q$5:$Q$7))/20*('Chem - ODS'!AI$4-'Chem - ODS'!$Q$4)+SUM('Chem - ODS'!$Q$5:$Q$7)))</f>
        <v>0</v>
      </c>
      <c r="AO13" s="90">
        <f ca="1">($V13*($AP$1-AO$1)/($AP$1-$V$1)+$AP13*(AO$1-$V$1)/($AP$1-$V$1))*(SUM('Chem - ODS'!AJ$5:AJ$7)/((SUM('Chem - ODS'!$AK$5:$AK$7)-SUM('Chem - ODS'!$Q$5:$Q$7))/20*('Chem - ODS'!AJ$4-'Chem - ODS'!$Q$4)+SUM('Chem - ODS'!$Q$5:$Q$7)))</f>
        <v>0</v>
      </c>
      <c r="AP13" s="90">
        <f ca="1">V13*'Process Emissions Multipliers'!$E$28</f>
        <v>0</v>
      </c>
    </row>
    <row r="14" spans="1:42">
      <c r="A14" s="74">
        <v>-38</v>
      </c>
      <c r="B14" s="90">
        <f ca="1">IF('Chemicals 2010'!$A22="CP",INDIRECT("'Chemicals 2010'!"&amp;'Country Selector'!$B$3&amp;ROW($A22))*10^12,0)</f>
        <v>0</v>
      </c>
      <c r="C14" s="90">
        <f t="shared" ca="1" si="1"/>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s="90">
        <f ca="1">IF('Chemicals 2020'!$A22="CP",INDIRECT("'Chemicals 2020'!"&amp;'Country Selector'!$B$3&amp;ROW($A22))*10^12,0)*'Process Emissions Multipliers'!$B$28</f>
        <v>0</v>
      </c>
      <c r="M14" s="90">
        <f ca="1">($L14*($V$1-M$1)/($V$1-$L$1)+$V14*(M$1-$L$1)/($V$1-$L$1))*(SUM('Chem - ODS'!H$5:H$7)/((SUM('Chem - ODS'!$Q$5:$Q$7)-SUM('Chem - ODS'!$G$5:$G$7))/10*('Chem - ODS'!H$4-'Chem - ODS'!$G$4)+SUM('Chem - ODS'!$G$5:$G$7)))</f>
        <v>0</v>
      </c>
      <c r="N14" s="90">
        <f ca="1">($L14*($V$1-N$1)/($V$1-$L$1)+$V14*(N$1-$L$1)/($V$1-$L$1))*(SUM('Chem - ODS'!I$5:I$7)/((SUM('Chem - ODS'!$Q$5:$Q$7)-SUM('Chem - ODS'!$G$5:$G$7))/10*('Chem - ODS'!I$4-'Chem - ODS'!$G$4)+SUM('Chem - ODS'!$G$5:$G$7)))</f>
        <v>0</v>
      </c>
      <c r="O14" s="90">
        <f ca="1">($L14*($V$1-O$1)/($V$1-$L$1)+$V14*(O$1-$L$1)/($V$1-$L$1))*(SUM('Chem - ODS'!J$5:J$7)/((SUM('Chem - ODS'!$Q$5:$Q$7)-SUM('Chem - ODS'!$G$5:$G$7))/10*('Chem - ODS'!J$4-'Chem - ODS'!$G$4)+SUM('Chem - ODS'!$G$5:$G$7)))</f>
        <v>0</v>
      </c>
      <c r="P14" s="90">
        <f ca="1">($L14*($V$1-P$1)/($V$1-$L$1)+$V14*(P$1-$L$1)/($V$1-$L$1))*(SUM('Chem - ODS'!K$5:K$7)/((SUM('Chem - ODS'!$Q$5:$Q$7)-SUM('Chem - ODS'!$G$5:$G$7))/10*('Chem - ODS'!K$4-'Chem - ODS'!$G$4)+SUM('Chem - ODS'!$G$5:$G$7)))</f>
        <v>0</v>
      </c>
      <c r="Q14" s="90">
        <f ca="1">($L14*($V$1-Q$1)/($V$1-$L$1)+$V14*(Q$1-$L$1)/($V$1-$L$1))*(SUM('Chem - ODS'!L$5:L$7)/((SUM('Chem - ODS'!$Q$5:$Q$7)-SUM('Chem - ODS'!$G$5:$G$7))/10*('Chem - ODS'!L$4-'Chem - ODS'!$G$4)+SUM('Chem - ODS'!$G$5:$G$7)))</f>
        <v>0</v>
      </c>
      <c r="R14" s="90">
        <f ca="1">($L14*($V$1-R$1)/($V$1-$L$1)+$V14*(R$1-$L$1)/($V$1-$L$1))*(SUM('Chem - ODS'!M$5:M$7)/((SUM('Chem - ODS'!$Q$5:$Q$7)-SUM('Chem - ODS'!$G$5:$G$7))/10*('Chem - ODS'!M$4-'Chem - ODS'!$G$4)+SUM('Chem - ODS'!$G$5:$G$7)))</f>
        <v>0</v>
      </c>
      <c r="S14" s="90">
        <f ca="1">($L14*($V$1-S$1)/($V$1-$L$1)+$V14*(S$1-$L$1)/($V$1-$L$1))*(SUM('Chem - ODS'!N$5:N$7)/((SUM('Chem - ODS'!$Q$5:$Q$7)-SUM('Chem - ODS'!$G$5:$G$7))/10*('Chem - ODS'!N$4-'Chem - ODS'!$G$4)+SUM('Chem - ODS'!$G$5:$G$7)))</f>
        <v>0</v>
      </c>
      <c r="T14" s="90">
        <f ca="1">($L14*($V$1-T$1)/($V$1-$L$1)+$V14*(T$1-$L$1)/($V$1-$L$1))*(SUM('Chem - ODS'!O$5:O$7)/((SUM('Chem - ODS'!$Q$5:$Q$7)-SUM('Chem - ODS'!$G$5:$G$7))/10*('Chem - ODS'!O$4-'Chem - ODS'!$G$4)+SUM('Chem - ODS'!$G$5:$G$7)))</f>
        <v>0</v>
      </c>
      <c r="U14" s="90">
        <f ca="1">($L14*($V$1-U$1)/($V$1-$L$1)+$V14*(U$1-$L$1)/($V$1-$L$1))*(SUM('Chem - ODS'!P$5:P$7)/((SUM('Chem - ODS'!$Q$5:$Q$7)-SUM('Chem - ODS'!$G$5:$G$7))/10*('Chem - ODS'!P$4-'Chem - ODS'!$G$4)+SUM('Chem - ODS'!$G$5:$G$7)))</f>
        <v>0</v>
      </c>
      <c r="V14" s="90">
        <f ca="1">IF('Chemicals 2030'!$A22="CP",INDIRECT("'Chemicals 2030'!"&amp;'Country Selector'!$B$3&amp;ROW($A22))*10^12,0)*'Process Emissions Multipliers'!$D$28</f>
        <v>0</v>
      </c>
      <c r="W14" s="90">
        <f ca="1">($V14*($AP$1-W$1)/($AP$1-$V$1)+$AP14*(W$1-$V$1)/($AP$1-$V$1))*(SUM('Chem - ODS'!R$5:R$7)/((SUM('Chem - ODS'!$AK$5:$AK$7)-SUM('Chem - ODS'!$Q$5:$Q$7))/20*('Chem - ODS'!R$4-'Chem - ODS'!$Q$4)+SUM('Chem - ODS'!$Q$5:$Q$7)))</f>
        <v>0</v>
      </c>
      <c r="X14" s="90">
        <f ca="1">($V14*($AP$1-X$1)/($AP$1-$V$1)+$AP14*(X$1-$V$1)/($AP$1-$V$1))*(SUM('Chem - ODS'!S$5:S$7)/((SUM('Chem - ODS'!$AK$5:$AK$7)-SUM('Chem - ODS'!$Q$5:$Q$7))/20*('Chem - ODS'!S$4-'Chem - ODS'!$Q$4)+SUM('Chem - ODS'!$Q$5:$Q$7)))</f>
        <v>0</v>
      </c>
      <c r="Y14" s="90">
        <f ca="1">($V14*($AP$1-Y$1)/($AP$1-$V$1)+$AP14*(Y$1-$V$1)/($AP$1-$V$1))*(SUM('Chem - ODS'!T$5:T$7)/((SUM('Chem - ODS'!$AK$5:$AK$7)-SUM('Chem - ODS'!$Q$5:$Q$7))/20*('Chem - ODS'!T$4-'Chem - ODS'!$Q$4)+SUM('Chem - ODS'!$Q$5:$Q$7)))</f>
        <v>0</v>
      </c>
      <c r="Z14" s="90">
        <f ca="1">($V14*($AP$1-Z$1)/($AP$1-$V$1)+$AP14*(Z$1-$V$1)/($AP$1-$V$1))*(SUM('Chem - ODS'!U$5:U$7)/((SUM('Chem - ODS'!$AK$5:$AK$7)-SUM('Chem - ODS'!$Q$5:$Q$7))/20*('Chem - ODS'!U$4-'Chem - ODS'!$Q$4)+SUM('Chem - ODS'!$Q$5:$Q$7)))</f>
        <v>0</v>
      </c>
      <c r="AA14" s="90">
        <f ca="1">($V14*($AP$1-AA$1)/($AP$1-$V$1)+$AP14*(AA$1-$V$1)/($AP$1-$V$1))*(SUM('Chem - ODS'!V$5:V$7)/((SUM('Chem - ODS'!$AK$5:$AK$7)-SUM('Chem - ODS'!$Q$5:$Q$7))/20*('Chem - ODS'!V$4-'Chem - ODS'!$Q$4)+SUM('Chem - ODS'!$Q$5:$Q$7)))</f>
        <v>0</v>
      </c>
      <c r="AB14" s="90">
        <f ca="1">($V14*($AP$1-AB$1)/($AP$1-$V$1)+$AP14*(AB$1-$V$1)/($AP$1-$V$1))*(SUM('Chem - ODS'!W$5:W$7)/((SUM('Chem - ODS'!$AK$5:$AK$7)-SUM('Chem - ODS'!$Q$5:$Q$7))/20*('Chem - ODS'!W$4-'Chem - ODS'!$Q$4)+SUM('Chem - ODS'!$Q$5:$Q$7)))</f>
        <v>0</v>
      </c>
      <c r="AC14" s="90">
        <f ca="1">($V14*($AP$1-AC$1)/($AP$1-$V$1)+$AP14*(AC$1-$V$1)/($AP$1-$V$1))*(SUM('Chem - ODS'!X$5:X$7)/((SUM('Chem - ODS'!$AK$5:$AK$7)-SUM('Chem - ODS'!$Q$5:$Q$7))/20*('Chem - ODS'!X$4-'Chem - ODS'!$Q$4)+SUM('Chem - ODS'!$Q$5:$Q$7)))</f>
        <v>0</v>
      </c>
      <c r="AD14" s="90">
        <f ca="1">($V14*($AP$1-AD$1)/($AP$1-$V$1)+$AP14*(AD$1-$V$1)/($AP$1-$V$1))*(SUM('Chem - ODS'!Y$5:Y$7)/((SUM('Chem - ODS'!$AK$5:$AK$7)-SUM('Chem - ODS'!$Q$5:$Q$7))/20*('Chem - ODS'!Y$4-'Chem - ODS'!$Q$4)+SUM('Chem - ODS'!$Q$5:$Q$7)))</f>
        <v>0</v>
      </c>
      <c r="AE14" s="90">
        <f ca="1">($V14*($AP$1-AE$1)/($AP$1-$V$1)+$AP14*(AE$1-$V$1)/($AP$1-$V$1))*(SUM('Chem - ODS'!Z$5:Z$7)/((SUM('Chem - ODS'!$AK$5:$AK$7)-SUM('Chem - ODS'!$Q$5:$Q$7))/20*('Chem - ODS'!Z$4-'Chem - ODS'!$Q$4)+SUM('Chem - ODS'!$Q$5:$Q$7)))</f>
        <v>0</v>
      </c>
      <c r="AF14" s="90">
        <f ca="1">($V14*($AP$1-AF$1)/($AP$1-$V$1)+$AP14*(AF$1-$V$1)/($AP$1-$V$1))*(SUM('Chem - ODS'!AA$5:AA$7)/((SUM('Chem - ODS'!$AK$5:$AK$7)-SUM('Chem - ODS'!$Q$5:$Q$7))/20*('Chem - ODS'!AA$4-'Chem - ODS'!$Q$4)+SUM('Chem - ODS'!$Q$5:$Q$7)))</f>
        <v>0</v>
      </c>
      <c r="AG14" s="90">
        <f ca="1">($V14*($AP$1-AG$1)/($AP$1-$V$1)+$AP14*(AG$1-$V$1)/($AP$1-$V$1))*(SUM('Chem - ODS'!AB$5:AB$7)/((SUM('Chem - ODS'!$AK$5:$AK$7)-SUM('Chem - ODS'!$Q$5:$Q$7))/20*('Chem - ODS'!AB$4-'Chem - ODS'!$Q$4)+SUM('Chem - ODS'!$Q$5:$Q$7)))</f>
        <v>0</v>
      </c>
      <c r="AH14" s="90">
        <f ca="1">($V14*($AP$1-AH$1)/($AP$1-$V$1)+$AP14*(AH$1-$V$1)/($AP$1-$V$1))*(SUM('Chem - ODS'!AC$5:AC$7)/((SUM('Chem - ODS'!$AK$5:$AK$7)-SUM('Chem - ODS'!$Q$5:$Q$7))/20*('Chem - ODS'!AC$4-'Chem - ODS'!$Q$4)+SUM('Chem - ODS'!$Q$5:$Q$7)))</f>
        <v>0</v>
      </c>
      <c r="AI14" s="90">
        <f ca="1">($V14*($AP$1-AI$1)/($AP$1-$V$1)+$AP14*(AI$1-$V$1)/($AP$1-$V$1))*(SUM('Chem - ODS'!AD$5:AD$7)/((SUM('Chem - ODS'!$AK$5:$AK$7)-SUM('Chem - ODS'!$Q$5:$Q$7))/20*('Chem - ODS'!AD$4-'Chem - ODS'!$Q$4)+SUM('Chem - ODS'!$Q$5:$Q$7)))</f>
        <v>0</v>
      </c>
      <c r="AJ14" s="90">
        <f ca="1">($V14*($AP$1-AJ$1)/($AP$1-$V$1)+$AP14*(AJ$1-$V$1)/($AP$1-$V$1))*(SUM('Chem - ODS'!AE$5:AE$7)/((SUM('Chem - ODS'!$AK$5:$AK$7)-SUM('Chem - ODS'!$Q$5:$Q$7))/20*('Chem - ODS'!AE$4-'Chem - ODS'!$Q$4)+SUM('Chem - ODS'!$Q$5:$Q$7)))</f>
        <v>0</v>
      </c>
      <c r="AK14" s="90">
        <f ca="1">($V14*($AP$1-AK$1)/($AP$1-$V$1)+$AP14*(AK$1-$V$1)/($AP$1-$V$1))*(SUM('Chem - ODS'!AF$5:AF$7)/((SUM('Chem - ODS'!$AK$5:$AK$7)-SUM('Chem - ODS'!$Q$5:$Q$7))/20*('Chem - ODS'!AF$4-'Chem - ODS'!$Q$4)+SUM('Chem - ODS'!$Q$5:$Q$7)))</f>
        <v>0</v>
      </c>
      <c r="AL14" s="90">
        <f ca="1">($V14*($AP$1-AL$1)/($AP$1-$V$1)+$AP14*(AL$1-$V$1)/($AP$1-$V$1))*(SUM('Chem - ODS'!AG$5:AG$7)/((SUM('Chem - ODS'!$AK$5:$AK$7)-SUM('Chem - ODS'!$Q$5:$Q$7))/20*('Chem - ODS'!AG$4-'Chem - ODS'!$Q$4)+SUM('Chem - ODS'!$Q$5:$Q$7)))</f>
        <v>0</v>
      </c>
      <c r="AM14" s="90">
        <f ca="1">($V14*($AP$1-AM$1)/($AP$1-$V$1)+$AP14*(AM$1-$V$1)/($AP$1-$V$1))*(SUM('Chem - ODS'!AH$5:AH$7)/((SUM('Chem - ODS'!$AK$5:$AK$7)-SUM('Chem - ODS'!$Q$5:$Q$7))/20*('Chem - ODS'!AH$4-'Chem - ODS'!$Q$4)+SUM('Chem - ODS'!$Q$5:$Q$7)))</f>
        <v>0</v>
      </c>
      <c r="AN14" s="90">
        <f ca="1">($V14*($AP$1-AN$1)/($AP$1-$V$1)+$AP14*(AN$1-$V$1)/($AP$1-$V$1))*(SUM('Chem - ODS'!AI$5:AI$7)/((SUM('Chem - ODS'!$AK$5:$AK$7)-SUM('Chem - ODS'!$Q$5:$Q$7))/20*('Chem - ODS'!AI$4-'Chem - ODS'!$Q$4)+SUM('Chem - ODS'!$Q$5:$Q$7)))</f>
        <v>0</v>
      </c>
      <c r="AO14" s="90">
        <f ca="1">($V14*($AP$1-AO$1)/($AP$1-$V$1)+$AP14*(AO$1-$V$1)/($AP$1-$V$1))*(SUM('Chem - ODS'!AJ$5:AJ$7)/((SUM('Chem - ODS'!$AK$5:$AK$7)-SUM('Chem - ODS'!$Q$5:$Q$7))/20*('Chem - ODS'!AJ$4-'Chem - ODS'!$Q$4)+SUM('Chem - ODS'!$Q$5:$Q$7)))</f>
        <v>0</v>
      </c>
      <c r="AP14" s="90">
        <f ca="1">V14*'Process Emissions Multipliers'!$E$28</f>
        <v>0</v>
      </c>
    </row>
    <row r="15" spans="1:42">
      <c r="A15" s="74">
        <v>-37</v>
      </c>
      <c r="B15" s="90">
        <f ca="1">IF('Chemicals 2010'!$A23="CP",INDIRECT("'Chemicals 2010'!"&amp;'Country Selector'!$B$3&amp;ROW($A23))*10^12,0)</f>
        <v>0</v>
      </c>
      <c r="C15" s="90">
        <f t="shared" ca="1" si="1"/>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s="90">
        <f ca="1">IF('Chemicals 2020'!$A23="CP",INDIRECT("'Chemicals 2020'!"&amp;'Country Selector'!$B$3&amp;ROW($A23))*10^12,0)*'Process Emissions Multipliers'!$B$28</f>
        <v>0</v>
      </c>
      <c r="M15" s="90">
        <f ca="1">($L15*($V$1-M$1)/($V$1-$L$1)+$V15*(M$1-$L$1)/($V$1-$L$1))*(SUM('Chem - ODS'!H$5:H$7)/((SUM('Chem - ODS'!$Q$5:$Q$7)-SUM('Chem - ODS'!$G$5:$G$7))/10*('Chem - ODS'!H$4-'Chem - ODS'!$G$4)+SUM('Chem - ODS'!$G$5:$G$7)))</f>
        <v>0</v>
      </c>
      <c r="N15" s="90">
        <f ca="1">($L15*($V$1-N$1)/($V$1-$L$1)+$V15*(N$1-$L$1)/($V$1-$L$1))*(SUM('Chem - ODS'!I$5:I$7)/((SUM('Chem - ODS'!$Q$5:$Q$7)-SUM('Chem - ODS'!$G$5:$G$7))/10*('Chem - ODS'!I$4-'Chem - ODS'!$G$4)+SUM('Chem - ODS'!$G$5:$G$7)))</f>
        <v>0</v>
      </c>
      <c r="O15" s="90">
        <f ca="1">($L15*($V$1-O$1)/($V$1-$L$1)+$V15*(O$1-$L$1)/($V$1-$L$1))*(SUM('Chem - ODS'!J$5:J$7)/((SUM('Chem - ODS'!$Q$5:$Q$7)-SUM('Chem - ODS'!$G$5:$G$7))/10*('Chem - ODS'!J$4-'Chem - ODS'!$G$4)+SUM('Chem - ODS'!$G$5:$G$7)))</f>
        <v>0</v>
      </c>
      <c r="P15" s="90">
        <f ca="1">($L15*($V$1-P$1)/($V$1-$L$1)+$V15*(P$1-$L$1)/($V$1-$L$1))*(SUM('Chem - ODS'!K$5:K$7)/((SUM('Chem - ODS'!$Q$5:$Q$7)-SUM('Chem - ODS'!$G$5:$G$7))/10*('Chem - ODS'!K$4-'Chem - ODS'!$G$4)+SUM('Chem - ODS'!$G$5:$G$7)))</f>
        <v>0</v>
      </c>
      <c r="Q15" s="90">
        <f ca="1">($L15*($V$1-Q$1)/($V$1-$L$1)+$V15*(Q$1-$L$1)/($V$1-$L$1))*(SUM('Chem - ODS'!L$5:L$7)/((SUM('Chem - ODS'!$Q$5:$Q$7)-SUM('Chem - ODS'!$G$5:$G$7))/10*('Chem - ODS'!L$4-'Chem - ODS'!$G$4)+SUM('Chem - ODS'!$G$5:$G$7)))</f>
        <v>0</v>
      </c>
      <c r="R15" s="90">
        <f ca="1">($L15*($V$1-R$1)/($V$1-$L$1)+$V15*(R$1-$L$1)/($V$1-$L$1))*(SUM('Chem - ODS'!M$5:M$7)/((SUM('Chem - ODS'!$Q$5:$Q$7)-SUM('Chem - ODS'!$G$5:$G$7))/10*('Chem - ODS'!M$4-'Chem - ODS'!$G$4)+SUM('Chem - ODS'!$G$5:$G$7)))</f>
        <v>0</v>
      </c>
      <c r="S15" s="90">
        <f ca="1">($L15*($V$1-S$1)/($V$1-$L$1)+$V15*(S$1-$L$1)/($V$1-$L$1))*(SUM('Chem - ODS'!N$5:N$7)/((SUM('Chem - ODS'!$Q$5:$Q$7)-SUM('Chem - ODS'!$G$5:$G$7))/10*('Chem - ODS'!N$4-'Chem - ODS'!$G$4)+SUM('Chem - ODS'!$G$5:$G$7)))</f>
        <v>0</v>
      </c>
      <c r="T15" s="90">
        <f ca="1">($L15*($V$1-T$1)/($V$1-$L$1)+$V15*(T$1-$L$1)/($V$1-$L$1))*(SUM('Chem - ODS'!O$5:O$7)/((SUM('Chem - ODS'!$Q$5:$Q$7)-SUM('Chem - ODS'!$G$5:$G$7))/10*('Chem - ODS'!O$4-'Chem - ODS'!$G$4)+SUM('Chem - ODS'!$G$5:$G$7)))</f>
        <v>0</v>
      </c>
      <c r="U15" s="90">
        <f ca="1">($L15*($V$1-U$1)/($V$1-$L$1)+$V15*(U$1-$L$1)/($V$1-$L$1))*(SUM('Chem - ODS'!P$5:P$7)/((SUM('Chem - ODS'!$Q$5:$Q$7)-SUM('Chem - ODS'!$G$5:$G$7))/10*('Chem - ODS'!P$4-'Chem - ODS'!$G$4)+SUM('Chem - ODS'!$G$5:$G$7)))</f>
        <v>0</v>
      </c>
      <c r="V15" s="90">
        <f ca="1">IF('Chemicals 2030'!$A23="CP",INDIRECT("'Chemicals 2030'!"&amp;'Country Selector'!$B$3&amp;ROW($A23))*10^12,0)*'Process Emissions Multipliers'!$D$28</f>
        <v>0</v>
      </c>
      <c r="W15" s="90">
        <f ca="1">($V15*($AP$1-W$1)/($AP$1-$V$1)+$AP15*(W$1-$V$1)/($AP$1-$V$1))*(SUM('Chem - ODS'!R$5:R$7)/((SUM('Chem - ODS'!$AK$5:$AK$7)-SUM('Chem - ODS'!$Q$5:$Q$7))/20*('Chem - ODS'!R$4-'Chem - ODS'!$Q$4)+SUM('Chem - ODS'!$Q$5:$Q$7)))</f>
        <v>0</v>
      </c>
      <c r="X15" s="90">
        <f ca="1">($V15*($AP$1-X$1)/($AP$1-$V$1)+$AP15*(X$1-$V$1)/($AP$1-$V$1))*(SUM('Chem - ODS'!S$5:S$7)/((SUM('Chem - ODS'!$AK$5:$AK$7)-SUM('Chem - ODS'!$Q$5:$Q$7))/20*('Chem - ODS'!S$4-'Chem - ODS'!$Q$4)+SUM('Chem - ODS'!$Q$5:$Q$7)))</f>
        <v>0</v>
      </c>
      <c r="Y15" s="90">
        <f ca="1">($V15*($AP$1-Y$1)/($AP$1-$V$1)+$AP15*(Y$1-$V$1)/($AP$1-$V$1))*(SUM('Chem - ODS'!T$5:T$7)/((SUM('Chem - ODS'!$AK$5:$AK$7)-SUM('Chem - ODS'!$Q$5:$Q$7))/20*('Chem - ODS'!T$4-'Chem - ODS'!$Q$4)+SUM('Chem - ODS'!$Q$5:$Q$7)))</f>
        <v>0</v>
      </c>
      <c r="Z15" s="90">
        <f ca="1">($V15*($AP$1-Z$1)/($AP$1-$V$1)+$AP15*(Z$1-$V$1)/($AP$1-$V$1))*(SUM('Chem - ODS'!U$5:U$7)/((SUM('Chem - ODS'!$AK$5:$AK$7)-SUM('Chem - ODS'!$Q$5:$Q$7))/20*('Chem - ODS'!U$4-'Chem - ODS'!$Q$4)+SUM('Chem - ODS'!$Q$5:$Q$7)))</f>
        <v>0</v>
      </c>
      <c r="AA15" s="90">
        <f ca="1">($V15*($AP$1-AA$1)/($AP$1-$V$1)+$AP15*(AA$1-$V$1)/($AP$1-$V$1))*(SUM('Chem - ODS'!V$5:V$7)/((SUM('Chem - ODS'!$AK$5:$AK$7)-SUM('Chem - ODS'!$Q$5:$Q$7))/20*('Chem - ODS'!V$4-'Chem - ODS'!$Q$4)+SUM('Chem - ODS'!$Q$5:$Q$7)))</f>
        <v>0</v>
      </c>
      <c r="AB15" s="90">
        <f ca="1">($V15*($AP$1-AB$1)/($AP$1-$V$1)+$AP15*(AB$1-$V$1)/($AP$1-$V$1))*(SUM('Chem - ODS'!W$5:W$7)/((SUM('Chem - ODS'!$AK$5:$AK$7)-SUM('Chem - ODS'!$Q$5:$Q$7))/20*('Chem - ODS'!W$4-'Chem - ODS'!$Q$4)+SUM('Chem - ODS'!$Q$5:$Q$7)))</f>
        <v>0</v>
      </c>
      <c r="AC15" s="90">
        <f ca="1">($V15*($AP$1-AC$1)/($AP$1-$V$1)+$AP15*(AC$1-$V$1)/($AP$1-$V$1))*(SUM('Chem - ODS'!X$5:X$7)/((SUM('Chem - ODS'!$AK$5:$AK$7)-SUM('Chem - ODS'!$Q$5:$Q$7))/20*('Chem - ODS'!X$4-'Chem - ODS'!$Q$4)+SUM('Chem - ODS'!$Q$5:$Q$7)))</f>
        <v>0</v>
      </c>
      <c r="AD15" s="90">
        <f ca="1">($V15*($AP$1-AD$1)/($AP$1-$V$1)+$AP15*(AD$1-$V$1)/($AP$1-$V$1))*(SUM('Chem - ODS'!Y$5:Y$7)/((SUM('Chem - ODS'!$AK$5:$AK$7)-SUM('Chem - ODS'!$Q$5:$Q$7))/20*('Chem - ODS'!Y$4-'Chem - ODS'!$Q$4)+SUM('Chem - ODS'!$Q$5:$Q$7)))</f>
        <v>0</v>
      </c>
      <c r="AE15" s="90">
        <f ca="1">($V15*($AP$1-AE$1)/($AP$1-$V$1)+$AP15*(AE$1-$V$1)/($AP$1-$V$1))*(SUM('Chem - ODS'!Z$5:Z$7)/((SUM('Chem - ODS'!$AK$5:$AK$7)-SUM('Chem - ODS'!$Q$5:$Q$7))/20*('Chem - ODS'!Z$4-'Chem - ODS'!$Q$4)+SUM('Chem - ODS'!$Q$5:$Q$7)))</f>
        <v>0</v>
      </c>
      <c r="AF15" s="90">
        <f ca="1">($V15*($AP$1-AF$1)/($AP$1-$V$1)+$AP15*(AF$1-$V$1)/($AP$1-$V$1))*(SUM('Chem - ODS'!AA$5:AA$7)/((SUM('Chem - ODS'!$AK$5:$AK$7)-SUM('Chem - ODS'!$Q$5:$Q$7))/20*('Chem - ODS'!AA$4-'Chem - ODS'!$Q$4)+SUM('Chem - ODS'!$Q$5:$Q$7)))</f>
        <v>0</v>
      </c>
      <c r="AG15" s="90">
        <f ca="1">($V15*($AP$1-AG$1)/($AP$1-$V$1)+$AP15*(AG$1-$V$1)/($AP$1-$V$1))*(SUM('Chem - ODS'!AB$5:AB$7)/((SUM('Chem - ODS'!$AK$5:$AK$7)-SUM('Chem - ODS'!$Q$5:$Q$7))/20*('Chem - ODS'!AB$4-'Chem - ODS'!$Q$4)+SUM('Chem - ODS'!$Q$5:$Q$7)))</f>
        <v>0</v>
      </c>
      <c r="AH15" s="90">
        <f ca="1">($V15*($AP$1-AH$1)/($AP$1-$V$1)+$AP15*(AH$1-$V$1)/($AP$1-$V$1))*(SUM('Chem - ODS'!AC$5:AC$7)/((SUM('Chem - ODS'!$AK$5:$AK$7)-SUM('Chem - ODS'!$Q$5:$Q$7))/20*('Chem - ODS'!AC$4-'Chem - ODS'!$Q$4)+SUM('Chem - ODS'!$Q$5:$Q$7)))</f>
        <v>0</v>
      </c>
      <c r="AI15" s="90">
        <f ca="1">($V15*($AP$1-AI$1)/($AP$1-$V$1)+$AP15*(AI$1-$V$1)/($AP$1-$V$1))*(SUM('Chem - ODS'!AD$5:AD$7)/((SUM('Chem - ODS'!$AK$5:$AK$7)-SUM('Chem - ODS'!$Q$5:$Q$7))/20*('Chem - ODS'!AD$4-'Chem - ODS'!$Q$4)+SUM('Chem - ODS'!$Q$5:$Q$7)))</f>
        <v>0</v>
      </c>
      <c r="AJ15" s="90">
        <f ca="1">($V15*($AP$1-AJ$1)/($AP$1-$V$1)+$AP15*(AJ$1-$V$1)/($AP$1-$V$1))*(SUM('Chem - ODS'!AE$5:AE$7)/((SUM('Chem - ODS'!$AK$5:$AK$7)-SUM('Chem - ODS'!$Q$5:$Q$7))/20*('Chem - ODS'!AE$4-'Chem - ODS'!$Q$4)+SUM('Chem - ODS'!$Q$5:$Q$7)))</f>
        <v>0</v>
      </c>
      <c r="AK15" s="90">
        <f ca="1">($V15*($AP$1-AK$1)/($AP$1-$V$1)+$AP15*(AK$1-$V$1)/($AP$1-$V$1))*(SUM('Chem - ODS'!AF$5:AF$7)/((SUM('Chem - ODS'!$AK$5:$AK$7)-SUM('Chem - ODS'!$Q$5:$Q$7))/20*('Chem - ODS'!AF$4-'Chem - ODS'!$Q$4)+SUM('Chem - ODS'!$Q$5:$Q$7)))</f>
        <v>0</v>
      </c>
      <c r="AL15" s="90">
        <f ca="1">($V15*($AP$1-AL$1)/($AP$1-$V$1)+$AP15*(AL$1-$V$1)/($AP$1-$V$1))*(SUM('Chem - ODS'!AG$5:AG$7)/((SUM('Chem - ODS'!$AK$5:$AK$7)-SUM('Chem - ODS'!$Q$5:$Q$7))/20*('Chem - ODS'!AG$4-'Chem - ODS'!$Q$4)+SUM('Chem - ODS'!$Q$5:$Q$7)))</f>
        <v>0</v>
      </c>
      <c r="AM15" s="90">
        <f ca="1">($V15*($AP$1-AM$1)/($AP$1-$V$1)+$AP15*(AM$1-$V$1)/($AP$1-$V$1))*(SUM('Chem - ODS'!AH$5:AH$7)/((SUM('Chem - ODS'!$AK$5:$AK$7)-SUM('Chem - ODS'!$Q$5:$Q$7))/20*('Chem - ODS'!AH$4-'Chem - ODS'!$Q$4)+SUM('Chem - ODS'!$Q$5:$Q$7)))</f>
        <v>0</v>
      </c>
      <c r="AN15" s="90">
        <f ca="1">($V15*($AP$1-AN$1)/($AP$1-$V$1)+$AP15*(AN$1-$V$1)/($AP$1-$V$1))*(SUM('Chem - ODS'!AI$5:AI$7)/((SUM('Chem - ODS'!$AK$5:$AK$7)-SUM('Chem - ODS'!$Q$5:$Q$7))/20*('Chem - ODS'!AI$4-'Chem - ODS'!$Q$4)+SUM('Chem - ODS'!$Q$5:$Q$7)))</f>
        <v>0</v>
      </c>
      <c r="AO15" s="90">
        <f ca="1">($V15*($AP$1-AO$1)/($AP$1-$V$1)+$AP15*(AO$1-$V$1)/($AP$1-$V$1))*(SUM('Chem - ODS'!AJ$5:AJ$7)/((SUM('Chem - ODS'!$AK$5:$AK$7)-SUM('Chem - ODS'!$Q$5:$Q$7))/20*('Chem - ODS'!AJ$4-'Chem - ODS'!$Q$4)+SUM('Chem - ODS'!$Q$5:$Q$7)))</f>
        <v>0</v>
      </c>
      <c r="AP15" s="90">
        <f ca="1">V15*'Process Emissions Multipliers'!$E$28</f>
        <v>0</v>
      </c>
    </row>
    <row r="16" spans="1:42">
      <c r="A16" s="74">
        <v>-36</v>
      </c>
      <c r="B16" s="90">
        <f ca="1">IF('Chemicals 2010'!$A24="CP",INDIRECT("'Chemicals 2010'!"&amp;'Country Selector'!$B$3&amp;ROW($A24))*10^12,0)</f>
        <v>0</v>
      </c>
      <c r="C16" s="90">
        <f t="shared" ca="1" si="1"/>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s="90">
        <f ca="1">IF('Chemicals 2020'!$A24="CP",INDIRECT("'Chemicals 2020'!"&amp;'Country Selector'!$B$3&amp;ROW($A24))*10^12,0)*'Process Emissions Multipliers'!$B$28</f>
        <v>0</v>
      </c>
      <c r="M16" s="90">
        <f ca="1">($L16*($V$1-M$1)/($V$1-$L$1)+$V16*(M$1-$L$1)/($V$1-$L$1))*(SUM('Chem - ODS'!H$5:H$7)/((SUM('Chem - ODS'!$Q$5:$Q$7)-SUM('Chem - ODS'!$G$5:$G$7))/10*('Chem - ODS'!H$4-'Chem - ODS'!$G$4)+SUM('Chem - ODS'!$G$5:$G$7)))</f>
        <v>0</v>
      </c>
      <c r="N16" s="90">
        <f ca="1">($L16*($V$1-N$1)/($V$1-$L$1)+$V16*(N$1-$L$1)/($V$1-$L$1))*(SUM('Chem - ODS'!I$5:I$7)/((SUM('Chem - ODS'!$Q$5:$Q$7)-SUM('Chem - ODS'!$G$5:$G$7))/10*('Chem - ODS'!I$4-'Chem - ODS'!$G$4)+SUM('Chem - ODS'!$G$5:$G$7)))</f>
        <v>0</v>
      </c>
      <c r="O16" s="90">
        <f ca="1">($L16*($V$1-O$1)/($V$1-$L$1)+$V16*(O$1-$L$1)/($V$1-$L$1))*(SUM('Chem - ODS'!J$5:J$7)/((SUM('Chem - ODS'!$Q$5:$Q$7)-SUM('Chem - ODS'!$G$5:$G$7))/10*('Chem - ODS'!J$4-'Chem - ODS'!$G$4)+SUM('Chem - ODS'!$G$5:$G$7)))</f>
        <v>0</v>
      </c>
      <c r="P16" s="90">
        <f ca="1">($L16*($V$1-P$1)/($V$1-$L$1)+$V16*(P$1-$L$1)/($V$1-$L$1))*(SUM('Chem - ODS'!K$5:K$7)/((SUM('Chem - ODS'!$Q$5:$Q$7)-SUM('Chem - ODS'!$G$5:$G$7))/10*('Chem - ODS'!K$4-'Chem - ODS'!$G$4)+SUM('Chem - ODS'!$G$5:$G$7)))</f>
        <v>0</v>
      </c>
      <c r="Q16" s="90">
        <f ca="1">($L16*($V$1-Q$1)/($V$1-$L$1)+$V16*(Q$1-$L$1)/($V$1-$L$1))*(SUM('Chem - ODS'!L$5:L$7)/((SUM('Chem - ODS'!$Q$5:$Q$7)-SUM('Chem - ODS'!$G$5:$G$7))/10*('Chem - ODS'!L$4-'Chem - ODS'!$G$4)+SUM('Chem - ODS'!$G$5:$G$7)))</f>
        <v>0</v>
      </c>
      <c r="R16" s="90">
        <f ca="1">($L16*($V$1-R$1)/($V$1-$L$1)+$V16*(R$1-$L$1)/($V$1-$L$1))*(SUM('Chem - ODS'!M$5:M$7)/((SUM('Chem - ODS'!$Q$5:$Q$7)-SUM('Chem - ODS'!$G$5:$G$7))/10*('Chem - ODS'!M$4-'Chem - ODS'!$G$4)+SUM('Chem - ODS'!$G$5:$G$7)))</f>
        <v>0</v>
      </c>
      <c r="S16" s="90">
        <f ca="1">($L16*($V$1-S$1)/($V$1-$L$1)+$V16*(S$1-$L$1)/($V$1-$L$1))*(SUM('Chem - ODS'!N$5:N$7)/((SUM('Chem - ODS'!$Q$5:$Q$7)-SUM('Chem - ODS'!$G$5:$G$7))/10*('Chem - ODS'!N$4-'Chem - ODS'!$G$4)+SUM('Chem - ODS'!$G$5:$G$7)))</f>
        <v>0</v>
      </c>
      <c r="T16" s="90">
        <f ca="1">($L16*($V$1-T$1)/($V$1-$L$1)+$V16*(T$1-$L$1)/($V$1-$L$1))*(SUM('Chem - ODS'!O$5:O$7)/((SUM('Chem - ODS'!$Q$5:$Q$7)-SUM('Chem - ODS'!$G$5:$G$7))/10*('Chem - ODS'!O$4-'Chem - ODS'!$G$4)+SUM('Chem - ODS'!$G$5:$G$7)))</f>
        <v>0</v>
      </c>
      <c r="U16" s="90">
        <f ca="1">($L16*($V$1-U$1)/($V$1-$L$1)+$V16*(U$1-$L$1)/($V$1-$L$1))*(SUM('Chem - ODS'!P$5:P$7)/((SUM('Chem - ODS'!$Q$5:$Q$7)-SUM('Chem - ODS'!$G$5:$G$7))/10*('Chem - ODS'!P$4-'Chem - ODS'!$G$4)+SUM('Chem - ODS'!$G$5:$G$7)))</f>
        <v>0</v>
      </c>
      <c r="V16" s="90">
        <f ca="1">IF('Chemicals 2030'!$A24="CP",INDIRECT("'Chemicals 2030'!"&amp;'Country Selector'!$B$3&amp;ROW($A24))*10^12,0)*'Process Emissions Multipliers'!$D$28</f>
        <v>0</v>
      </c>
      <c r="W16" s="90">
        <f ca="1">($V16*($AP$1-W$1)/($AP$1-$V$1)+$AP16*(W$1-$V$1)/($AP$1-$V$1))*(SUM('Chem - ODS'!R$5:R$7)/((SUM('Chem - ODS'!$AK$5:$AK$7)-SUM('Chem - ODS'!$Q$5:$Q$7))/20*('Chem - ODS'!R$4-'Chem - ODS'!$Q$4)+SUM('Chem - ODS'!$Q$5:$Q$7)))</f>
        <v>0</v>
      </c>
      <c r="X16" s="90">
        <f ca="1">($V16*($AP$1-X$1)/($AP$1-$V$1)+$AP16*(X$1-$V$1)/($AP$1-$V$1))*(SUM('Chem - ODS'!S$5:S$7)/((SUM('Chem - ODS'!$AK$5:$AK$7)-SUM('Chem - ODS'!$Q$5:$Q$7))/20*('Chem - ODS'!S$4-'Chem - ODS'!$Q$4)+SUM('Chem - ODS'!$Q$5:$Q$7)))</f>
        <v>0</v>
      </c>
      <c r="Y16" s="90">
        <f ca="1">($V16*($AP$1-Y$1)/($AP$1-$V$1)+$AP16*(Y$1-$V$1)/($AP$1-$V$1))*(SUM('Chem - ODS'!T$5:T$7)/((SUM('Chem - ODS'!$AK$5:$AK$7)-SUM('Chem - ODS'!$Q$5:$Q$7))/20*('Chem - ODS'!T$4-'Chem - ODS'!$Q$4)+SUM('Chem - ODS'!$Q$5:$Q$7)))</f>
        <v>0</v>
      </c>
      <c r="Z16" s="90">
        <f ca="1">($V16*($AP$1-Z$1)/($AP$1-$V$1)+$AP16*(Z$1-$V$1)/($AP$1-$V$1))*(SUM('Chem - ODS'!U$5:U$7)/((SUM('Chem - ODS'!$AK$5:$AK$7)-SUM('Chem - ODS'!$Q$5:$Q$7))/20*('Chem - ODS'!U$4-'Chem - ODS'!$Q$4)+SUM('Chem - ODS'!$Q$5:$Q$7)))</f>
        <v>0</v>
      </c>
      <c r="AA16" s="90">
        <f ca="1">($V16*($AP$1-AA$1)/($AP$1-$V$1)+$AP16*(AA$1-$V$1)/($AP$1-$V$1))*(SUM('Chem - ODS'!V$5:V$7)/((SUM('Chem - ODS'!$AK$5:$AK$7)-SUM('Chem - ODS'!$Q$5:$Q$7))/20*('Chem - ODS'!V$4-'Chem - ODS'!$Q$4)+SUM('Chem - ODS'!$Q$5:$Q$7)))</f>
        <v>0</v>
      </c>
      <c r="AB16" s="90">
        <f ca="1">($V16*($AP$1-AB$1)/($AP$1-$V$1)+$AP16*(AB$1-$V$1)/($AP$1-$V$1))*(SUM('Chem - ODS'!W$5:W$7)/((SUM('Chem - ODS'!$AK$5:$AK$7)-SUM('Chem - ODS'!$Q$5:$Q$7))/20*('Chem - ODS'!W$4-'Chem - ODS'!$Q$4)+SUM('Chem - ODS'!$Q$5:$Q$7)))</f>
        <v>0</v>
      </c>
      <c r="AC16" s="90">
        <f ca="1">($V16*($AP$1-AC$1)/($AP$1-$V$1)+$AP16*(AC$1-$V$1)/($AP$1-$V$1))*(SUM('Chem - ODS'!X$5:X$7)/((SUM('Chem - ODS'!$AK$5:$AK$7)-SUM('Chem - ODS'!$Q$5:$Q$7))/20*('Chem - ODS'!X$4-'Chem - ODS'!$Q$4)+SUM('Chem - ODS'!$Q$5:$Q$7)))</f>
        <v>0</v>
      </c>
      <c r="AD16" s="90">
        <f ca="1">($V16*($AP$1-AD$1)/($AP$1-$V$1)+$AP16*(AD$1-$V$1)/($AP$1-$V$1))*(SUM('Chem - ODS'!Y$5:Y$7)/((SUM('Chem - ODS'!$AK$5:$AK$7)-SUM('Chem - ODS'!$Q$5:$Q$7))/20*('Chem - ODS'!Y$4-'Chem - ODS'!$Q$4)+SUM('Chem - ODS'!$Q$5:$Q$7)))</f>
        <v>0</v>
      </c>
      <c r="AE16" s="90">
        <f ca="1">($V16*($AP$1-AE$1)/($AP$1-$V$1)+$AP16*(AE$1-$V$1)/($AP$1-$V$1))*(SUM('Chem - ODS'!Z$5:Z$7)/((SUM('Chem - ODS'!$AK$5:$AK$7)-SUM('Chem - ODS'!$Q$5:$Q$7))/20*('Chem - ODS'!Z$4-'Chem - ODS'!$Q$4)+SUM('Chem - ODS'!$Q$5:$Q$7)))</f>
        <v>0</v>
      </c>
      <c r="AF16" s="90">
        <f ca="1">($V16*($AP$1-AF$1)/($AP$1-$V$1)+$AP16*(AF$1-$V$1)/($AP$1-$V$1))*(SUM('Chem - ODS'!AA$5:AA$7)/((SUM('Chem - ODS'!$AK$5:$AK$7)-SUM('Chem - ODS'!$Q$5:$Q$7))/20*('Chem - ODS'!AA$4-'Chem - ODS'!$Q$4)+SUM('Chem - ODS'!$Q$5:$Q$7)))</f>
        <v>0</v>
      </c>
      <c r="AG16" s="90">
        <f ca="1">($V16*($AP$1-AG$1)/($AP$1-$V$1)+$AP16*(AG$1-$V$1)/($AP$1-$V$1))*(SUM('Chem - ODS'!AB$5:AB$7)/((SUM('Chem - ODS'!$AK$5:$AK$7)-SUM('Chem - ODS'!$Q$5:$Q$7))/20*('Chem - ODS'!AB$4-'Chem - ODS'!$Q$4)+SUM('Chem - ODS'!$Q$5:$Q$7)))</f>
        <v>0</v>
      </c>
      <c r="AH16" s="90">
        <f ca="1">($V16*($AP$1-AH$1)/($AP$1-$V$1)+$AP16*(AH$1-$V$1)/($AP$1-$V$1))*(SUM('Chem - ODS'!AC$5:AC$7)/((SUM('Chem - ODS'!$AK$5:$AK$7)-SUM('Chem - ODS'!$Q$5:$Q$7))/20*('Chem - ODS'!AC$4-'Chem - ODS'!$Q$4)+SUM('Chem - ODS'!$Q$5:$Q$7)))</f>
        <v>0</v>
      </c>
      <c r="AI16" s="90">
        <f ca="1">($V16*($AP$1-AI$1)/($AP$1-$V$1)+$AP16*(AI$1-$V$1)/($AP$1-$V$1))*(SUM('Chem - ODS'!AD$5:AD$7)/((SUM('Chem - ODS'!$AK$5:$AK$7)-SUM('Chem - ODS'!$Q$5:$Q$7))/20*('Chem - ODS'!AD$4-'Chem - ODS'!$Q$4)+SUM('Chem - ODS'!$Q$5:$Q$7)))</f>
        <v>0</v>
      </c>
      <c r="AJ16" s="90">
        <f ca="1">($V16*($AP$1-AJ$1)/($AP$1-$V$1)+$AP16*(AJ$1-$V$1)/($AP$1-$V$1))*(SUM('Chem - ODS'!AE$5:AE$7)/((SUM('Chem - ODS'!$AK$5:$AK$7)-SUM('Chem - ODS'!$Q$5:$Q$7))/20*('Chem - ODS'!AE$4-'Chem - ODS'!$Q$4)+SUM('Chem - ODS'!$Q$5:$Q$7)))</f>
        <v>0</v>
      </c>
      <c r="AK16" s="90">
        <f ca="1">($V16*($AP$1-AK$1)/($AP$1-$V$1)+$AP16*(AK$1-$V$1)/($AP$1-$V$1))*(SUM('Chem - ODS'!AF$5:AF$7)/((SUM('Chem - ODS'!$AK$5:$AK$7)-SUM('Chem - ODS'!$Q$5:$Q$7))/20*('Chem - ODS'!AF$4-'Chem - ODS'!$Q$4)+SUM('Chem - ODS'!$Q$5:$Q$7)))</f>
        <v>0</v>
      </c>
      <c r="AL16" s="90">
        <f ca="1">($V16*($AP$1-AL$1)/($AP$1-$V$1)+$AP16*(AL$1-$V$1)/($AP$1-$V$1))*(SUM('Chem - ODS'!AG$5:AG$7)/((SUM('Chem - ODS'!$AK$5:$AK$7)-SUM('Chem - ODS'!$Q$5:$Q$7))/20*('Chem - ODS'!AG$4-'Chem - ODS'!$Q$4)+SUM('Chem - ODS'!$Q$5:$Q$7)))</f>
        <v>0</v>
      </c>
      <c r="AM16" s="90">
        <f ca="1">($V16*($AP$1-AM$1)/($AP$1-$V$1)+$AP16*(AM$1-$V$1)/($AP$1-$V$1))*(SUM('Chem - ODS'!AH$5:AH$7)/((SUM('Chem - ODS'!$AK$5:$AK$7)-SUM('Chem - ODS'!$Q$5:$Q$7))/20*('Chem - ODS'!AH$4-'Chem - ODS'!$Q$4)+SUM('Chem - ODS'!$Q$5:$Q$7)))</f>
        <v>0</v>
      </c>
      <c r="AN16" s="90">
        <f ca="1">($V16*($AP$1-AN$1)/($AP$1-$V$1)+$AP16*(AN$1-$V$1)/($AP$1-$V$1))*(SUM('Chem - ODS'!AI$5:AI$7)/((SUM('Chem - ODS'!$AK$5:$AK$7)-SUM('Chem - ODS'!$Q$5:$Q$7))/20*('Chem - ODS'!AI$4-'Chem - ODS'!$Q$4)+SUM('Chem - ODS'!$Q$5:$Q$7)))</f>
        <v>0</v>
      </c>
      <c r="AO16" s="90">
        <f ca="1">($V16*($AP$1-AO$1)/($AP$1-$V$1)+$AP16*(AO$1-$V$1)/($AP$1-$V$1))*(SUM('Chem - ODS'!AJ$5:AJ$7)/((SUM('Chem - ODS'!$AK$5:$AK$7)-SUM('Chem - ODS'!$Q$5:$Q$7))/20*('Chem - ODS'!AJ$4-'Chem - ODS'!$Q$4)+SUM('Chem - ODS'!$Q$5:$Q$7)))</f>
        <v>0</v>
      </c>
      <c r="AP16" s="90">
        <f ca="1">V16*'Process Emissions Multipliers'!$E$28</f>
        <v>0</v>
      </c>
    </row>
    <row r="17" spans="1:42">
      <c r="A17" s="74">
        <v>-35</v>
      </c>
      <c r="B17" s="90">
        <f ca="1">IF('Chemicals 2010'!$A25="CP",INDIRECT("'Chemicals 2010'!"&amp;'Country Selector'!$B$3&amp;ROW($A25))*10^12,0)</f>
        <v>0</v>
      </c>
      <c r="C17" s="90">
        <f t="shared" ca="1" si="1"/>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s="90">
        <f ca="1">IF('Chemicals 2020'!$A25="CP",INDIRECT("'Chemicals 2020'!"&amp;'Country Selector'!$B$3&amp;ROW($A25))*10^12,0)*'Process Emissions Multipliers'!$B$28</f>
        <v>0</v>
      </c>
      <c r="M17" s="90">
        <f ca="1">($L17*($V$1-M$1)/($V$1-$L$1)+$V17*(M$1-$L$1)/($V$1-$L$1))*(SUM('Chem - ODS'!H$5:H$7)/((SUM('Chem - ODS'!$Q$5:$Q$7)-SUM('Chem - ODS'!$G$5:$G$7))/10*('Chem - ODS'!H$4-'Chem - ODS'!$G$4)+SUM('Chem - ODS'!$G$5:$G$7)))</f>
        <v>0</v>
      </c>
      <c r="N17" s="90">
        <f ca="1">($L17*($V$1-N$1)/($V$1-$L$1)+$V17*(N$1-$L$1)/($V$1-$L$1))*(SUM('Chem - ODS'!I$5:I$7)/((SUM('Chem - ODS'!$Q$5:$Q$7)-SUM('Chem - ODS'!$G$5:$G$7))/10*('Chem - ODS'!I$4-'Chem - ODS'!$G$4)+SUM('Chem - ODS'!$G$5:$G$7)))</f>
        <v>0</v>
      </c>
      <c r="O17" s="90">
        <f ca="1">($L17*($V$1-O$1)/($V$1-$L$1)+$V17*(O$1-$L$1)/($V$1-$L$1))*(SUM('Chem - ODS'!J$5:J$7)/((SUM('Chem - ODS'!$Q$5:$Q$7)-SUM('Chem - ODS'!$G$5:$G$7))/10*('Chem - ODS'!J$4-'Chem - ODS'!$G$4)+SUM('Chem - ODS'!$G$5:$G$7)))</f>
        <v>0</v>
      </c>
      <c r="P17" s="90">
        <f ca="1">($L17*($V$1-P$1)/($V$1-$L$1)+$V17*(P$1-$L$1)/($V$1-$L$1))*(SUM('Chem - ODS'!K$5:K$7)/((SUM('Chem - ODS'!$Q$5:$Q$7)-SUM('Chem - ODS'!$G$5:$G$7))/10*('Chem - ODS'!K$4-'Chem - ODS'!$G$4)+SUM('Chem - ODS'!$G$5:$G$7)))</f>
        <v>0</v>
      </c>
      <c r="Q17" s="90">
        <f ca="1">($L17*($V$1-Q$1)/($V$1-$L$1)+$V17*(Q$1-$L$1)/($V$1-$L$1))*(SUM('Chem - ODS'!L$5:L$7)/((SUM('Chem - ODS'!$Q$5:$Q$7)-SUM('Chem - ODS'!$G$5:$G$7))/10*('Chem - ODS'!L$4-'Chem - ODS'!$G$4)+SUM('Chem - ODS'!$G$5:$G$7)))</f>
        <v>0</v>
      </c>
      <c r="R17" s="90">
        <f ca="1">($L17*($V$1-R$1)/($V$1-$L$1)+$V17*(R$1-$L$1)/($V$1-$L$1))*(SUM('Chem - ODS'!M$5:M$7)/((SUM('Chem - ODS'!$Q$5:$Q$7)-SUM('Chem - ODS'!$G$5:$G$7))/10*('Chem - ODS'!M$4-'Chem - ODS'!$G$4)+SUM('Chem - ODS'!$G$5:$G$7)))</f>
        <v>0</v>
      </c>
      <c r="S17" s="90">
        <f ca="1">($L17*($V$1-S$1)/($V$1-$L$1)+$V17*(S$1-$L$1)/($V$1-$L$1))*(SUM('Chem - ODS'!N$5:N$7)/((SUM('Chem - ODS'!$Q$5:$Q$7)-SUM('Chem - ODS'!$G$5:$G$7))/10*('Chem - ODS'!N$4-'Chem - ODS'!$G$4)+SUM('Chem - ODS'!$G$5:$G$7)))</f>
        <v>0</v>
      </c>
      <c r="T17" s="90">
        <f ca="1">($L17*($V$1-T$1)/($V$1-$L$1)+$V17*(T$1-$L$1)/($V$1-$L$1))*(SUM('Chem - ODS'!O$5:O$7)/((SUM('Chem - ODS'!$Q$5:$Q$7)-SUM('Chem - ODS'!$G$5:$G$7))/10*('Chem - ODS'!O$4-'Chem - ODS'!$G$4)+SUM('Chem - ODS'!$G$5:$G$7)))</f>
        <v>0</v>
      </c>
      <c r="U17" s="90">
        <f ca="1">($L17*($V$1-U$1)/($V$1-$L$1)+$V17*(U$1-$L$1)/($V$1-$L$1))*(SUM('Chem - ODS'!P$5:P$7)/((SUM('Chem - ODS'!$Q$5:$Q$7)-SUM('Chem - ODS'!$G$5:$G$7))/10*('Chem - ODS'!P$4-'Chem - ODS'!$G$4)+SUM('Chem - ODS'!$G$5:$G$7)))</f>
        <v>0</v>
      </c>
      <c r="V17" s="90">
        <f ca="1">IF('Chemicals 2030'!$A25="CP",INDIRECT("'Chemicals 2030'!"&amp;'Country Selector'!$B$3&amp;ROW($A25))*10^12,0)*'Process Emissions Multipliers'!$D$28</f>
        <v>0</v>
      </c>
      <c r="W17" s="90">
        <f ca="1">($V17*($AP$1-W$1)/($AP$1-$V$1)+$AP17*(W$1-$V$1)/($AP$1-$V$1))*(SUM('Chem - ODS'!R$5:R$7)/((SUM('Chem - ODS'!$AK$5:$AK$7)-SUM('Chem - ODS'!$Q$5:$Q$7))/20*('Chem - ODS'!R$4-'Chem - ODS'!$Q$4)+SUM('Chem - ODS'!$Q$5:$Q$7)))</f>
        <v>0</v>
      </c>
      <c r="X17" s="90">
        <f ca="1">($V17*($AP$1-X$1)/($AP$1-$V$1)+$AP17*(X$1-$V$1)/($AP$1-$V$1))*(SUM('Chem - ODS'!S$5:S$7)/((SUM('Chem - ODS'!$AK$5:$AK$7)-SUM('Chem - ODS'!$Q$5:$Q$7))/20*('Chem - ODS'!S$4-'Chem - ODS'!$Q$4)+SUM('Chem - ODS'!$Q$5:$Q$7)))</f>
        <v>0</v>
      </c>
      <c r="Y17" s="90">
        <f ca="1">($V17*($AP$1-Y$1)/($AP$1-$V$1)+$AP17*(Y$1-$V$1)/($AP$1-$V$1))*(SUM('Chem - ODS'!T$5:T$7)/((SUM('Chem - ODS'!$AK$5:$AK$7)-SUM('Chem - ODS'!$Q$5:$Q$7))/20*('Chem - ODS'!T$4-'Chem - ODS'!$Q$4)+SUM('Chem - ODS'!$Q$5:$Q$7)))</f>
        <v>0</v>
      </c>
      <c r="Z17" s="90">
        <f ca="1">($V17*($AP$1-Z$1)/($AP$1-$V$1)+$AP17*(Z$1-$V$1)/($AP$1-$V$1))*(SUM('Chem - ODS'!U$5:U$7)/((SUM('Chem - ODS'!$AK$5:$AK$7)-SUM('Chem - ODS'!$Q$5:$Q$7))/20*('Chem - ODS'!U$4-'Chem - ODS'!$Q$4)+SUM('Chem - ODS'!$Q$5:$Q$7)))</f>
        <v>0</v>
      </c>
      <c r="AA17" s="90">
        <f ca="1">($V17*($AP$1-AA$1)/($AP$1-$V$1)+$AP17*(AA$1-$V$1)/($AP$1-$V$1))*(SUM('Chem - ODS'!V$5:V$7)/((SUM('Chem - ODS'!$AK$5:$AK$7)-SUM('Chem - ODS'!$Q$5:$Q$7))/20*('Chem - ODS'!V$4-'Chem - ODS'!$Q$4)+SUM('Chem - ODS'!$Q$5:$Q$7)))</f>
        <v>0</v>
      </c>
      <c r="AB17" s="90">
        <f ca="1">($V17*($AP$1-AB$1)/($AP$1-$V$1)+$AP17*(AB$1-$V$1)/($AP$1-$V$1))*(SUM('Chem - ODS'!W$5:W$7)/((SUM('Chem - ODS'!$AK$5:$AK$7)-SUM('Chem - ODS'!$Q$5:$Q$7))/20*('Chem - ODS'!W$4-'Chem - ODS'!$Q$4)+SUM('Chem - ODS'!$Q$5:$Q$7)))</f>
        <v>0</v>
      </c>
      <c r="AC17" s="90">
        <f ca="1">($V17*($AP$1-AC$1)/($AP$1-$V$1)+$AP17*(AC$1-$V$1)/($AP$1-$V$1))*(SUM('Chem - ODS'!X$5:X$7)/((SUM('Chem - ODS'!$AK$5:$AK$7)-SUM('Chem - ODS'!$Q$5:$Q$7))/20*('Chem - ODS'!X$4-'Chem - ODS'!$Q$4)+SUM('Chem - ODS'!$Q$5:$Q$7)))</f>
        <v>0</v>
      </c>
      <c r="AD17" s="90">
        <f ca="1">($V17*($AP$1-AD$1)/($AP$1-$V$1)+$AP17*(AD$1-$V$1)/($AP$1-$V$1))*(SUM('Chem - ODS'!Y$5:Y$7)/((SUM('Chem - ODS'!$AK$5:$AK$7)-SUM('Chem - ODS'!$Q$5:$Q$7))/20*('Chem - ODS'!Y$4-'Chem - ODS'!$Q$4)+SUM('Chem - ODS'!$Q$5:$Q$7)))</f>
        <v>0</v>
      </c>
      <c r="AE17" s="90">
        <f ca="1">($V17*($AP$1-AE$1)/($AP$1-$V$1)+$AP17*(AE$1-$V$1)/($AP$1-$V$1))*(SUM('Chem - ODS'!Z$5:Z$7)/((SUM('Chem - ODS'!$AK$5:$AK$7)-SUM('Chem - ODS'!$Q$5:$Q$7))/20*('Chem - ODS'!Z$4-'Chem - ODS'!$Q$4)+SUM('Chem - ODS'!$Q$5:$Q$7)))</f>
        <v>0</v>
      </c>
      <c r="AF17" s="90">
        <f ca="1">($V17*($AP$1-AF$1)/($AP$1-$V$1)+$AP17*(AF$1-$V$1)/($AP$1-$V$1))*(SUM('Chem - ODS'!AA$5:AA$7)/((SUM('Chem - ODS'!$AK$5:$AK$7)-SUM('Chem - ODS'!$Q$5:$Q$7))/20*('Chem - ODS'!AA$4-'Chem - ODS'!$Q$4)+SUM('Chem - ODS'!$Q$5:$Q$7)))</f>
        <v>0</v>
      </c>
      <c r="AG17" s="90">
        <f ca="1">($V17*($AP$1-AG$1)/($AP$1-$V$1)+$AP17*(AG$1-$V$1)/($AP$1-$V$1))*(SUM('Chem - ODS'!AB$5:AB$7)/((SUM('Chem - ODS'!$AK$5:$AK$7)-SUM('Chem - ODS'!$Q$5:$Q$7))/20*('Chem - ODS'!AB$4-'Chem - ODS'!$Q$4)+SUM('Chem - ODS'!$Q$5:$Q$7)))</f>
        <v>0</v>
      </c>
      <c r="AH17" s="90">
        <f ca="1">($V17*($AP$1-AH$1)/($AP$1-$V$1)+$AP17*(AH$1-$V$1)/($AP$1-$V$1))*(SUM('Chem - ODS'!AC$5:AC$7)/((SUM('Chem - ODS'!$AK$5:$AK$7)-SUM('Chem - ODS'!$Q$5:$Q$7))/20*('Chem - ODS'!AC$4-'Chem - ODS'!$Q$4)+SUM('Chem - ODS'!$Q$5:$Q$7)))</f>
        <v>0</v>
      </c>
      <c r="AI17" s="90">
        <f ca="1">($V17*($AP$1-AI$1)/($AP$1-$V$1)+$AP17*(AI$1-$V$1)/($AP$1-$V$1))*(SUM('Chem - ODS'!AD$5:AD$7)/((SUM('Chem - ODS'!$AK$5:$AK$7)-SUM('Chem - ODS'!$Q$5:$Q$7))/20*('Chem - ODS'!AD$4-'Chem - ODS'!$Q$4)+SUM('Chem - ODS'!$Q$5:$Q$7)))</f>
        <v>0</v>
      </c>
      <c r="AJ17" s="90">
        <f ca="1">($V17*($AP$1-AJ$1)/($AP$1-$V$1)+$AP17*(AJ$1-$V$1)/($AP$1-$V$1))*(SUM('Chem - ODS'!AE$5:AE$7)/((SUM('Chem - ODS'!$AK$5:$AK$7)-SUM('Chem - ODS'!$Q$5:$Q$7))/20*('Chem - ODS'!AE$4-'Chem - ODS'!$Q$4)+SUM('Chem - ODS'!$Q$5:$Q$7)))</f>
        <v>0</v>
      </c>
      <c r="AK17" s="90">
        <f ca="1">($V17*($AP$1-AK$1)/($AP$1-$V$1)+$AP17*(AK$1-$V$1)/($AP$1-$V$1))*(SUM('Chem - ODS'!AF$5:AF$7)/((SUM('Chem - ODS'!$AK$5:$AK$7)-SUM('Chem - ODS'!$Q$5:$Q$7))/20*('Chem - ODS'!AF$4-'Chem - ODS'!$Q$4)+SUM('Chem - ODS'!$Q$5:$Q$7)))</f>
        <v>0</v>
      </c>
      <c r="AL17" s="90">
        <f ca="1">($V17*($AP$1-AL$1)/($AP$1-$V$1)+$AP17*(AL$1-$V$1)/($AP$1-$V$1))*(SUM('Chem - ODS'!AG$5:AG$7)/((SUM('Chem - ODS'!$AK$5:$AK$7)-SUM('Chem - ODS'!$Q$5:$Q$7))/20*('Chem - ODS'!AG$4-'Chem - ODS'!$Q$4)+SUM('Chem - ODS'!$Q$5:$Q$7)))</f>
        <v>0</v>
      </c>
      <c r="AM17" s="90">
        <f ca="1">($V17*($AP$1-AM$1)/($AP$1-$V$1)+$AP17*(AM$1-$V$1)/($AP$1-$V$1))*(SUM('Chem - ODS'!AH$5:AH$7)/((SUM('Chem - ODS'!$AK$5:$AK$7)-SUM('Chem - ODS'!$Q$5:$Q$7))/20*('Chem - ODS'!AH$4-'Chem - ODS'!$Q$4)+SUM('Chem - ODS'!$Q$5:$Q$7)))</f>
        <v>0</v>
      </c>
      <c r="AN17" s="90">
        <f ca="1">($V17*($AP$1-AN$1)/($AP$1-$V$1)+$AP17*(AN$1-$V$1)/($AP$1-$V$1))*(SUM('Chem - ODS'!AI$5:AI$7)/((SUM('Chem - ODS'!$AK$5:$AK$7)-SUM('Chem - ODS'!$Q$5:$Q$7))/20*('Chem - ODS'!AI$4-'Chem - ODS'!$Q$4)+SUM('Chem - ODS'!$Q$5:$Q$7)))</f>
        <v>0</v>
      </c>
      <c r="AO17" s="90">
        <f ca="1">($V17*($AP$1-AO$1)/($AP$1-$V$1)+$AP17*(AO$1-$V$1)/($AP$1-$V$1))*(SUM('Chem - ODS'!AJ$5:AJ$7)/((SUM('Chem - ODS'!$AK$5:$AK$7)-SUM('Chem - ODS'!$Q$5:$Q$7))/20*('Chem - ODS'!AJ$4-'Chem - ODS'!$Q$4)+SUM('Chem - ODS'!$Q$5:$Q$7)))</f>
        <v>0</v>
      </c>
      <c r="AP17" s="90">
        <f ca="1">V17*'Process Emissions Multipliers'!$E$28</f>
        <v>0</v>
      </c>
    </row>
    <row r="18" spans="1:42">
      <c r="A18" s="74">
        <v>-34</v>
      </c>
      <c r="B18" s="90">
        <f ca="1">IF('Chemicals 2010'!$A26="CP",INDIRECT("'Chemicals 2010'!"&amp;'Country Selector'!$B$3&amp;ROW($A26))*10^12,0)</f>
        <v>0</v>
      </c>
      <c r="C18" s="90">
        <f t="shared" ca="1" si="1"/>
        <v>0</v>
      </c>
      <c r="D18" s="90">
        <f t="shared" ca="1" si="1"/>
        <v>0</v>
      </c>
      <c r="E18" s="90">
        <f t="shared" ca="1" si="1"/>
        <v>0</v>
      </c>
      <c r="F18" s="90">
        <f t="shared" ca="1" si="1"/>
        <v>0</v>
      </c>
      <c r="G18" s="90">
        <f t="shared" ca="1" si="1"/>
        <v>0</v>
      </c>
      <c r="H18" s="90">
        <f t="shared" ca="1" si="1"/>
        <v>0</v>
      </c>
      <c r="I18" s="90">
        <f t="shared" ca="1" si="1"/>
        <v>0</v>
      </c>
      <c r="J18" s="90">
        <f t="shared" ca="1" si="1"/>
        <v>0</v>
      </c>
      <c r="K18" s="90">
        <f t="shared" ca="1" si="1"/>
        <v>0</v>
      </c>
      <c r="L18" s="90">
        <f ca="1">IF('Chemicals 2020'!$A26="CP",INDIRECT("'Chemicals 2020'!"&amp;'Country Selector'!$B$3&amp;ROW($A26))*10^12,0)*'Process Emissions Multipliers'!$B$28</f>
        <v>0</v>
      </c>
      <c r="M18" s="90">
        <f ca="1">($L18*($V$1-M$1)/($V$1-$L$1)+$V18*(M$1-$L$1)/($V$1-$L$1))*(SUM('Chem - ODS'!H$5:H$7)/((SUM('Chem - ODS'!$Q$5:$Q$7)-SUM('Chem - ODS'!$G$5:$G$7))/10*('Chem - ODS'!H$4-'Chem - ODS'!$G$4)+SUM('Chem - ODS'!$G$5:$G$7)))</f>
        <v>0</v>
      </c>
      <c r="N18" s="90">
        <f ca="1">($L18*($V$1-N$1)/($V$1-$L$1)+$V18*(N$1-$L$1)/($V$1-$L$1))*(SUM('Chem - ODS'!I$5:I$7)/((SUM('Chem - ODS'!$Q$5:$Q$7)-SUM('Chem - ODS'!$G$5:$G$7))/10*('Chem - ODS'!I$4-'Chem - ODS'!$G$4)+SUM('Chem - ODS'!$G$5:$G$7)))</f>
        <v>0</v>
      </c>
      <c r="O18" s="90">
        <f ca="1">($L18*($V$1-O$1)/($V$1-$L$1)+$V18*(O$1-$L$1)/($V$1-$L$1))*(SUM('Chem - ODS'!J$5:J$7)/((SUM('Chem - ODS'!$Q$5:$Q$7)-SUM('Chem - ODS'!$G$5:$G$7))/10*('Chem - ODS'!J$4-'Chem - ODS'!$G$4)+SUM('Chem - ODS'!$G$5:$G$7)))</f>
        <v>0</v>
      </c>
      <c r="P18" s="90">
        <f ca="1">($L18*($V$1-P$1)/($V$1-$L$1)+$V18*(P$1-$L$1)/($V$1-$L$1))*(SUM('Chem - ODS'!K$5:K$7)/((SUM('Chem - ODS'!$Q$5:$Q$7)-SUM('Chem - ODS'!$G$5:$G$7))/10*('Chem - ODS'!K$4-'Chem - ODS'!$G$4)+SUM('Chem - ODS'!$G$5:$G$7)))</f>
        <v>0</v>
      </c>
      <c r="Q18" s="90">
        <f ca="1">($L18*($V$1-Q$1)/($V$1-$L$1)+$V18*(Q$1-$L$1)/($V$1-$L$1))*(SUM('Chem - ODS'!L$5:L$7)/((SUM('Chem - ODS'!$Q$5:$Q$7)-SUM('Chem - ODS'!$G$5:$G$7))/10*('Chem - ODS'!L$4-'Chem - ODS'!$G$4)+SUM('Chem - ODS'!$G$5:$G$7)))</f>
        <v>0</v>
      </c>
      <c r="R18" s="90">
        <f ca="1">($L18*($V$1-R$1)/($V$1-$L$1)+$V18*(R$1-$L$1)/($V$1-$L$1))*(SUM('Chem - ODS'!M$5:M$7)/((SUM('Chem - ODS'!$Q$5:$Q$7)-SUM('Chem - ODS'!$G$5:$G$7))/10*('Chem - ODS'!M$4-'Chem - ODS'!$G$4)+SUM('Chem - ODS'!$G$5:$G$7)))</f>
        <v>0</v>
      </c>
      <c r="S18" s="90">
        <f ca="1">($L18*($V$1-S$1)/($V$1-$L$1)+$V18*(S$1-$L$1)/($V$1-$L$1))*(SUM('Chem - ODS'!N$5:N$7)/((SUM('Chem - ODS'!$Q$5:$Q$7)-SUM('Chem - ODS'!$G$5:$G$7))/10*('Chem - ODS'!N$4-'Chem - ODS'!$G$4)+SUM('Chem - ODS'!$G$5:$G$7)))</f>
        <v>0</v>
      </c>
      <c r="T18" s="90">
        <f ca="1">($L18*($V$1-T$1)/($V$1-$L$1)+$V18*(T$1-$L$1)/($V$1-$L$1))*(SUM('Chem - ODS'!O$5:O$7)/((SUM('Chem - ODS'!$Q$5:$Q$7)-SUM('Chem - ODS'!$G$5:$G$7))/10*('Chem - ODS'!O$4-'Chem - ODS'!$G$4)+SUM('Chem - ODS'!$G$5:$G$7)))</f>
        <v>0</v>
      </c>
      <c r="U18" s="90">
        <f ca="1">($L18*($V$1-U$1)/($V$1-$L$1)+$V18*(U$1-$L$1)/($V$1-$L$1))*(SUM('Chem - ODS'!P$5:P$7)/((SUM('Chem - ODS'!$Q$5:$Q$7)-SUM('Chem - ODS'!$G$5:$G$7))/10*('Chem - ODS'!P$4-'Chem - ODS'!$G$4)+SUM('Chem - ODS'!$G$5:$G$7)))</f>
        <v>0</v>
      </c>
      <c r="V18" s="90">
        <f ca="1">IF('Chemicals 2030'!$A26="CP",INDIRECT("'Chemicals 2030'!"&amp;'Country Selector'!$B$3&amp;ROW($A26))*10^12,0)*'Process Emissions Multipliers'!$D$28</f>
        <v>0</v>
      </c>
      <c r="W18" s="90">
        <f ca="1">($V18*($AP$1-W$1)/($AP$1-$V$1)+$AP18*(W$1-$V$1)/($AP$1-$V$1))*(SUM('Chem - ODS'!R$5:R$7)/((SUM('Chem - ODS'!$AK$5:$AK$7)-SUM('Chem - ODS'!$Q$5:$Q$7))/20*('Chem - ODS'!R$4-'Chem - ODS'!$Q$4)+SUM('Chem - ODS'!$Q$5:$Q$7)))</f>
        <v>0</v>
      </c>
      <c r="X18" s="90">
        <f ca="1">($V18*($AP$1-X$1)/($AP$1-$V$1)+$AP18*(X$1-$V$1)/($AP$1-$V$1))*(SUM('Chem - ODS'!S$5:S$7)/((SUM('Chem - ODS'!$AK$5:$AK$7)-SUM('Chem - ODS'!$Q$5:$Q$7))/20*('Chem - ODS'!S$4-'Chem - ODS'!$Q$4)+SUM('Chem - ODS'!$Q$5:$Q$7)))</f>
        <v>0</v>
      </c>
      <c r="Y18" s="90">
        <f ca="1">($V18*($AP$1-Y$1)/($AP$1-$V$1)+$AP18*(Y$1-$V$1)/($AP$1-$V$1))*(SUM('Chem - ODS'!T$5:T$7)/((SUM('Chem - ODS'!$AK$5:$AK$7)-SUM('Chem - ODS'!$Q$5:$Q$7))/20*('Chem - ODS'!T$4-'Chem - ODS'!$Q$4)+SUM('Chem - ODS'!$Q$5:$Q$7)))</f>
        <v>0</v>
      </c>
      <c r="Z18" s="90">
        <f ca="1">($V18*($AP$1-Z$1)/($AP$1-$V$1)+$AP18*(Z$1-$V$1)/($AP$1-$V$1))*(SUM('Chem - ODS'!U$5:U$7)/((SUM('Chem - ODS'!$AK$5:$AK$7)-SUM('Chem - ODS'!$Q$5:$Q$7))/20*('Chem - ODS'!U$4-'Chem - ODS'!$Q$4)+SUM('Chem - ODS'!$Q$5:$Q$7)))</f>
        <v>0</v>
      </c>
      <c r="AA18" s="90">
        <f ca="1">($V18*($AP$1-AA$1)/($AP$1-$V$1)+$AP18*(AA$1-$V$1)/($AP$1-$V$1))*(SUM('Chem - ODS'!V$5:V$7)/((SUM('Chem - ODS'!$AK$5:$AK$7)-SUM('Chem - ODS'!$Q$5:$Q$7))/20*('Chem - ODS'!V$4-'Chem - ODS'!$Q$4)+SUM('Chem - ODS'!$Q$5:$Q$7)))</f>
        <v>0</v>
      </c>
      <c r="AB18" s="90">
        <f ca="1">($V18*($AP$1-AB$1)/($AP$1-$V$1)+$AP18*(AB$1-$V$1)/($AP$1-$V$1))*(SUM('Chem - ODS'!W$5:W$7)/((SUM('Chem - ODS'!$AK$5:$AK$7)-SUM('Chem - ODS'!$Q$5:$Q$7))/20*('Chem - ODS'!W$4-'Chem - ODS'!$Q$4)+SUM('Chem - ODS'!$Q$5:$Q$7)))</f>
        <v>0</v>
      </c>
      <c r="AC18" s="90">
        <f ca="1">($V18*($AP$1-AC$1)/($AP$1-$V$1)+$AP18*(AC$1-$V$1)/($AP$1-$V$1))*(SUM('Chem - ODS'!X$5:X$7)/((SUM('Chem - ODS'!$AK$5:$AK$7)-SUM('Chem - ODS'!$Q$5:$Q$7))/20*('Chem - ODS'!X$4-'Chem - ODS'!$Q$4)+SUM('Chem - ODS'!$Q$5:$Q$7)))</f>
        <v>0</v>
      </c>
      <c r="AD18" s="90">
        <f ca="1">($V18*($AP$1-AD$1)/($AP$1-$V$1)+$AP18*(AD$1-$V$1)/($AP$1-$V$1))*(SUM('Chem - ODS'!Y$5:Y$7)/((SUM('Chem - ODS'!$AK$5:$AK$7)-SUM('Chem - ODS'!$Q$5:$Q$7))/20*('Chem - ODS'!Y$4-'Chem - ODS'!$Q$4)+SUM('Chem - ODS'!$Q$5:$Q$7)))</f>
        <v>0</v>
      </c>
      <c r="AE18" s="90">
        <f ca="1">($V18*($AP$1-AE$1)/($AP$1-$V$1)+$AP18*(AE$1-$V$1)/($AP$1-$V$1))*(SUM('Chem - ODS'!Z$5:Z$7)/((SUM('Chem - ODS'!$AK$5:$AK$7)-SUM('Chem - ODS'!$Q$5:$Q$7))/20*('Chem - ODS'!Z$4-'Chem - ODS'!$Q$4)+SUM('Chem - ODS'!$Q$5:$Q$7)))</f>
        <v>0</v>
      </c>
      <c r="AF18" s="90">
        <f ca="1">($V18*($AP$1-AF$1)/($AP$1-$V$1)+$AP18*(AF$1-$V$1)/($AP$1-$V$1))*(SUM('Chem - ODS'!AA$5:AA$7)/((SUM('Chem - ODS'!$AK$5:$AK$7)-SUM('Chem - ODS'!$Q$5:$Q$7))/20*('Chem - ODS'!AA$4-'Chem - ODS'!$Q$4)+SUM('Chem - ODS'!$Q$5:$Q$7)))</f>
        <v>0</v>
      </c>
      <c r="AG18" s="90">
        <f ca="1">($V18*($AP$1-AG$1)/($AP$1-$V$1)+$AP18*(AG$1-$V$1)/($AP$1-$V$1))*(SUM('Chem - ODS'!AB$5:AB$7)/((SUM('Chem - ODS'!$AK$5:$AK$7)-SUM('Chem - ODS'!$Q$5:$Q$7))/20*('Chem - ODS'!AB$4-'Chem - ODS'!$Q$4)+SUM('Chem - ODS'!$Q$5:$Q$7)))</f>
        <v>0</v>
      </c>
      <c r="AH18" s="90">
        <f ca="1">($V18*($AP$1-AH$1)/($AP$1-$V$1)+$AP18*(AH$1-$V$1)/($AP$1-$V$1))*(SUM('Chem - ODS'!AC$5:AC$7)/((SUM('Chem - ODS'!$AK$5:$AK$7)-SUM('Chem - ODS'!$Q$5:$Q$7))/20*('Chem - ODS'!AC$4-'Chem - ODS'!$Q$4)+SUM('Chem - ODS'!$Q$5:$Q$7)))</f>
        <v>0</v>
      </c>
      <c r="AI18" s="90">
        <f ca="1">($V18*($AP$1-AI$1)/($AP$1-$V$1)+$AP18*(AI$1-$V$1)/($AP$1-$V$1))*(SUM('Chem - ODS'!AD$5:AD$7)/((SUM('Chem - ODS'!$AK$5:$AK$7)-SUM('Chem - ODS'!$Q$5:$Q$7))/20*('Chem - ODS'!AD$4-'Chem - ODS'!$Q$4)+SUM('Chem - ODS'!$Q$5:$Q$7)))</f>
        <v>0</v>
      </c>
      <c r="AJ18" s="90">
        <f ca="1">($V18*($AP$1-AJ$1)/($AP$1-$V$1)+$AP18*(AJ$1-$V$1)/($AP$1-$V$1))*(SUM('Chem - ODS'!AE$5:AE$7)/((SUM('Chem - ODS'!$AK$5:$AK$7)-SUM('Chem - ODS'!$Q$5:$Q$7))/20*('Chem - ODS'!AE$4-'Chem - ODS'!$Q$4)+SUM('Chem - ODS'!$Q$5:$Q$7)))</f>
        <v>0</v>
      </c>
      <c r="AK18" s="90">
        <f ca="1">($V18*($AP$1-AK$1)/($AP$1-$V$1)+$AP18*(AK$1-$V$1)/($AP$1-$V$1))*(SUM('Chem - ODS'!AF$5:AF$7)/((SUM('Chem - ODS'!$AK$5:$AK$7)-SUM('Chem - ODS'!$Q$5:$Q$7))/20*('Chem - ODS'!AF$4-'Chem - ODS'!$Q$4)+SUM('Chem - ODS'!$Q$5:$Q$7)))</f>
        <v>0</v>
      </c>
      <c r="AL18" s="90">
        <f ca="1">($V18*($AP$1-AL$1)/($AP$1-$V$1)+$AP18*(AL$1-$V$1)/($AP$1-$V$1))*(SUM('Chem - ODS'!AG$5:AG$7)/((SUM('Chem - ODS'!$AK$5:$AK$7)-SUM('Chem - ODS'!$Q$5:$Q$7))/20*('Chem - ODS'!AG$4-'Chem - ODS'!$Q$4)+SUM('Chem - ODS'!$Q$5:$Q$7)))</f>
        <v>0</v>
      </c>
      <c r="AM18" s="90">
        <f ca="1">($V18*($AP$1-AM$1)/($AP$1-$V$1)+$AP18*(AM$1-$V$1)/($AP$1-$V$1))*(SUM('Chem - ODS'!AH$5:AH$7)/((SUM('Chem - ODS'!$AK$5:$AK$7)-SUM('Chem - ODS'!$Q$5:$Q$7))/20*('Chem - ODS'!AH$4-'Chem - ODS'!$Q$4)+SUM('Chem - ODS'!$Q$5:$Q$7)))</f>
        <v>0</v>
      </c>
      <c r="AN18" s="90">
        <f ca="1">($V18*($AP$1-AN$1)/($AP$1-$V$1)+$AP18*(AN$1-$V$1)/($AP$1-$V$1))*(SUM('Chem - ODS'!AI$5:AI$7)/((SUM('Chem - ODS'!$AK$5:$AK$7)-SUM('Chem - ODS'!$Q$5:$Q$7))/20*('Chem - ODS'!AI$4-'Chem - ODS'!$Q$4)+SUM('Chem - ODS'!$Q$5:$Q$7)))</f>
        <v>0</v>
      </c>
      <c r="AO18" s="90">
        <f ca="1">($V18*($AP$1-AO$1)/($AP$1-$V$1)+$AP18*(AO$1-$V$1)/($AP$1-$V$1))*(SUM('Chem - ODS'!AJ$5:AJ$7)/((SUM('Chem - ODS'!$AK$5:$AK$7)-SUM('Chem - ODS'!$Q$5:$Q$7))/20*('Chem - ODS'!AJ$4-'Chem - ODS'!$Q$4)+SUM('Chem - ODS'!$Q$5:$Q$7)))</f>
        <v>0</v>
      </c>
      <c r="AP18" s="90">
        <f ca="1">V18*'Process Emissions Multipliers'!$E$28</f>
        <v>0</v>
      </c>
    </row>
    <row r="19" spans="1:42">
      <c r="A19" s="74">
        <v>-33</v>
      </c>
      <c r="B19" s="90">
        <f ca="1">IF('Chemicals 2010'!$A27="CP",INDIRECT("'Chemicals 2010'!"&amp;'Country Selector'!$B$3&amp;ROW($A27))*10^12,0)</f>
        <v>0</v>
      </c>
      <c r="C19" s="90">
        <f t="shared" ca="1" si="1"/>
        <v>0</v>
      </c>
      <c r="D19" s="90">
        <f t="shared" ca="1" si="1"/>
        <v>0</v>
      </c>
      <c r="E19" s="90">
        <f t="shared" ca="1" si="1"/>
        <v>0</v>
      </c>
      <c r="F19" s="90">
        <f t="shared" ca="1" si="1"/>
        <v>0</v>
      </c>
      <c r="G19" s="90">
        <f t="shared" ca="1" si="1"/>
        <v>0</v>
      </c>
      <c r="H19" s="90">
        <f t="shared" ca="1" si="1"/>
        <v>0</v>
      </c>
      <c r="I19" s="90">
        <f t="shared" ca="1" si="1"/>
        <v>0</v>
      </c>
      <c r="J19" s="90">
        <f t="shared" ca="1" si="1"/>
        <v>0</v>
      </c>
      <c r="K19" s="90">
        <f t="shared" ca="1" si="1"/>
        <v>0</v>
      </c>
      <c r="L19" s="90">
        <f ca="1">IF('Chemicals 2020'!$A27="CP",INDIRECT("'Chemicals 2020'!"&amp;'Country Selector'!$B$3&amp;ROW($A27))*10^12,0)*'Process Emissions Multipliers'!$B$28</f>
        <v>0</v>
      </c>
      <c r="M19" s="90">
        <f ca="1">($L19*($V$1-M$1)/($V$1-$L$1)+$V19*(M$1-$L$1)/($V$1-$L$1))*(SUM('Chem - ODS'!H$5:H$7)/((SUM('Chem - ODS'!$Q$5:$Q$7)-SUM('Chem - ODS'!$G$5:$G$7))/10*('Chem - ODS'!H$4-'Chem - ODS'!$G$4)+SUM('Chem - ODS'!$G$5:$G$7)))</f>
        <v>0</v>
      </c>
      <c r="N19" s="90">
        <f ca="1">($L19*($V$1-N$1)/($V$1-$L$1)+$V19*(N$1-$L$1)/($V$1-$L$1))*(SUM('Chem - ODS'!I$5:I$7)/((SUM('Chem - ODS'!$Q$5:$Q$7)-SUM('Chem - ODS'!$G$5:$G$7))/10*('Chem - ODS'!I$4-'Chem - ODS'!$G$4)+SUM('Chem - ODS'!$G$5:$G$7)))</f>
        <v>0</v>
      </c>
      <c r="O19" s="90">
        <f ca="1">($L19*($V$1-O$1)/($V$1-$L$1)+$V19*(O$1-$L$1)/($V$1-$L$1))*(SUM('Chem - ODS'!J$5:J$7)/((SUM('Chem - ODS'!$Q$5:$Q$7)-SUM('Chem - ODS'!$G$5:$G$7))/10*('Chem - ODS'!J$4-'Chem - ODS'!$G$4)+SUM('Chem - ODS'!$G$5:$G$7)))</f>
        <v>0</v>
      </c>
      <c r="P19" s="90">
        <f ca="1">($L19*($V$1-P$1)/($V$1-$L$1)+$V19*(P$1-$L$1)/($V$1-$L$1))*(SUM('Chem - ODS'!K$5:K$7)/((SUM('Chem - ODS'!$Q$5:$Q$7)-SUM('Chem - ODS'!$G$5:$G$7))/10*('Chem - ODS'!K$4-'Chem - ODS'!$G$4)+SUM('Chem - ODS'!$G$5:$G$7)))</f>
        <v>0</v>
      </c>
      <c r="Q19" s="90">
        <f ca="1">($L19*($V$1-Q$1)/($V$1-$L$1)+$V19*(Q$1-$L$1)/($V$1-$L$1))*(SUM('Chem - ODS'!L$5:L$7)/((SUM('Chem - ODS'!$Q$5:$Q$7)-SUM('Chem - ODS'!$G$5:$G$7))/10*('Chem - ODS'!L$4-'Chem - ODS'!$G$4)+SUM('Chem - ODS'!$G$5:$G$7)))</f>
        <v>0</v>
      </c>
      <c r="R19" s="90">
        <f ca="1">($L19*($V$1-R$1)/($V$1-$L$1)+$V19*(R$1-$L$1)/($V$1-$L$1))*(SUM('Chem - ODS'!M$5:M$7)/((SUM('Chem - ODS'!$Q$5:$Q$7)-SUM('Chem - ODS'!$G$5:$G$7))/10*('Chem - ODS'!M$4-'Chem - ODS'!$G$4)+SUM('Chem - ODS'!$G$5:$G$7)))</f>
        <v>0</v>
      </c>
      <c r="S19" s="90">
        <f ca="1">($L19*($V$1-S$1)/($V$1-$L$1)+$V19*(S$1-$L$1)/($V$1-$L$1))*(SUM('Chem - ODS'!N$5:N$7)/((SUM('Chem - ODS'!$Q$5:$Q$7)-SUM('Chem - ODS'!$G$5:$G$7))/10*('Chem - ODS'!N$4-'Chem - ODS'!$G$4)+SUM('Chem - ODS'!$G$5:$G$7)))</f>
        <v>0</v>
      </c>
      <c r="T19" s="90">
        <f ca="1">($L19*($V$1-T$1)/($V$1-$L$1)+$V19*(T$1-$L$1)/($V$1-$L$1))*(SUM('Chem - ODS'!O$5:O$7)/((SUM('Chem - ODS'!$Q$5:$Q$7)-SUM('Chem - ODS'!$G$5:$G$7))/10*('Chem - ODS'!O$4-'Chem - ODS'!$G$4)+SUM('Chem - ODS'!$G$5:$G$7)))</f>
        <v>0</v>
      </c>
      <c r="U19" s="90">
        <f ca="1">($L19*($V$1-U$1)/($V$1-$L$1)+$V19*(U$1-$L$1)/($V$1-$L$1))*(SUM('Chem - ODS'!P$5:P$7)/((SUM('Chem - ODS'!$Q$5:$Q$7)-SUM('Chem - ODS'!$G$5:$G$7))/10*('Chem - ODS'!P$4-'Chem - ODS'!$G$4)+SUM('Chem - ODS'!$G$5:$G$7)))</f>
        <v>0</v>
      </c>
      <c r="V19" s="90">
        <f ca="1">IF('Chemicals 2030'!$A27="CP",INDIRECT("'Chemicals 2030'!"&amp;'Country Selector'!$B$3&amp;ROW($A27))*10^12,0)*'Process Emissions Multipliers'!$D$28</f>
        <v>0</v>
      </c>
      <c r="W19" s="90">
        <f ca="1">($V19*($AP$1-W$1)/($AP$1-$V$1)+$AP19*(W$1-$V$1)/($AP$1-$V$1))*(SUM('Chem - ODS'!R$5:R$7)/((SUM('Chem - ODS'!$AK$5:$AK$7)-SUM('Chem - ODS'!$Q$5:$Q$7))/20*('Chem - ODS'!R$4-'Chem - ODS'!$Q$4)+SUM('Chem - ODS'!$Q$5:$Q$7)))</f>
        <v>0</v>
      </c>
      <c r="X19" s="90">
        <f ca="1">($V19*($AP$1-X$1)/($AP$1-$V$1)+$AP19*(X$1-$V$1)/($AP$1-$V$1))*(SUM('Chem - ODS'!S$5:S$7)/((SUM('Chem - ODS'!$AK$5:$AK$7)-SUM('Chem - ODS'!$Q$5:$Q$7))/20*('Chem - ODS'!S$4-'Chem - ODS'!$Q$4)+SUM('Chem - ODS'!$Q$5:$Q$7)))</f>
        <v>0</v>
      </c>
      <c r="Y19" s="90">
        <f ca="1">($V19*($AP$1-Y$1)/($AP$1-$V$1)+$AP19*(Y$1-$V$1)/($AP$1-$V$1))*(SUM('Chem - ODS'!T$5:T$7)/((SUM('Chem - ODS'!$AK$5:$AK$7)-SUM('Chem - ODS'!$Q$5:$Q$7))/20*('Chem - ODS'!T$4-'Chem - ODS'!$Q$4)+SUM('Chem - ODS'!$Q$5:$Q$7)))</f>
        <v>0</v>
      </c>
      <c r="Z19" s="90">
        <f ca="1">($V19*($AP$1-Z$1)/($AP$1-$V$1)+$AP19*(Z$1-$V$1)/($AP$1-$V$1))*(SUM('Chem - ODS'!U$5:U$7)/((SUM('Chem - ODS'!$AK$5:$AK$7)-SUM('Chem - ODS'!$Q$5:$Q$7))/20*('Chem - ODS'!U$4-'Chem - ODS'!$Q$4)+SUM('Chem - ODS'!$Q$5:$Q$7)))</f>
        <v>0</v>
      </c>
      <c r="AA19" s="90">
        <f ca="1">($V19*($AP$1-AA$1)/($AP$1-$V$1)+$AP19*(AA$1-$V$1)/($AP$1-$V$1))*(SUM('Chem - ODS'!V$5:V$7)/((SUM('Chem - ODS'!$AK$5:$AK$7)-SUM('Chem - ODS'!$Q$5:$Q$7))/20*('Chem - ODS'!V$4-'Chem - ODS'!$Q$4)+SUM('Chem - ODS'!$Q$5:$Q$7)))</f>
        <v>0</v>
      </c>
      <c r="AB19" s="90">
        <f ca="1">($V19*($AP$1-AB$1)/($AP$1-$V$1)+$AP19*(AB$1-$V$1)/($AP$1-$V$1))*(SUM('Chem - ODS'!W$5:W$7)/((SUM('Chem - ODS'!$AK$5:$AK$7)-SUM('Chem - ODS'!$Q$5:$Q$7))/20*('Chem - ODS'!W$4-'Chem - ODS'!$Q$4)+SUM('Chem - ODS'!$Q$5:$Q$7)))</f>
        <v>0</v>
      </c>
      <c r="AC19" s="90">
        <f ca="1">($V19*($AP$1-AC$1)/($AP$1-$V$1)+$AP19*(AC$1-$V$1)/($AP$1-$V$1))*(SUM('Chem - ODS'!X$5:X$7)/((SUM('Chem - ODS'!$AK$5:$AK$7)-SUM('Chem - ODS'!$Q$5:$Q$7))/20*('Chem - ODS'!X$4-'Chem - ODS'!$Q$4)+SUM('Chem - ODS'!$Q$5:$Q$7)))</f>
        <v>0</v>
      </c>
      <c r="AD19" s="90">
        <f ca="1">($V19*($AP$1-AD$1)/($AP$1-$V$1)+$AP19*(AD$1-$V$1)/($AP$1-$V$1))*(SUM('Chem - ODS'!Y$5:Y$7)/((SUM('Chem - ODS'!$AK$5:$AK$7)-SUM('Chem - ODS'!$Q$5:$Q$7))/20*('Chem - ODS'!Y$4-'Chem - ODS'!$Q$4)+SUM('Chem - ODS'!$Q$5:$Q$7)))</f>
        <v>0</v>
      </c>
      <c r="AE19" s="90">
        <f ca="1">($V19*($AP$1-AE$1)/($AP$1-$V$1)+$AP19*(AE$1-$V$1)/($AP$1-$V$1))*(SUM('Chem - ODS'!Z$5:Z$7)/((SUM('Chem - ODS'!$AK$5:$AK$7)-SUM('Chem - ODS'!$Q$5:$Q$7))/20*('Chem - ODS'!Z$4-'Chem - ODS'!$Q$4)+SUM('Chem - ODS'!$Q$5:$Q$7)))</f>
        <v>0</v>
      </c>
      <c r="AF19" s="90">
        <f ca="1">($V19*($AP$1-AF$1)/($AP$1-$V$1)+$AP19*(AF$1-$V$1)/($AP$1-$V$1))*(SUM('Chem - ODS'!AA$5:AA$7)/((SUM('Chem - ODS'!$AK$5:$AK$7)-SUM('Chem - ODS'!$Q$5:$Q$7))/20*('Chem - ODS'!AA$4-'Chem - ODS'!$Q$4)+SUM('Chem - ODS'!$Q$5:$Q$7)))</f>
        <v>0</v>
      </c>
      <c r="AG19" s="90">
        <f ca="1">($V19*($AP$1-AG$1)/($AP$1-$V$1)+$AP19*(AG$1-$V$1)/($AP$1-$V$1))*(SUM('Chem - ODS'!AB$5:AB$7)/((SUM('Chem - ODS'!$AK$5:$AK$7)-SUM('Chem - ODS'!$Q$5:$Q$7))/20*('Chem - ODS'!AB$4-'Chem - ODS'!$Q$4)+SUM('Chem - ODS'!$Q$5:$Q$7)))</f>
        <v>0</v>
      </c>
      <c r="AH19" s="90">
        <f ca="1">($V19*($AP$1-AH$1)/($AP$1-$V$1)+$AP19*(AH$1-$V$1)/($AP$1-$V$1))*(SUM('Chem - ODS'!AC$5:AC$7)/((SUM('Chem - ODS'!$AK$5:$AK$7)-SUM('Chem - ODS'!$Q$5:$Q$7))/20*('Chem - ODS'!AC$4-'Chem - ODS'!$Q$4)+SUM('Chem - ODS'!$Q$5:$Q$7)))</f>
        <v>0</v>
      </c>
      <c r="AI19" s="90">
        <f ca="1">($V19*($AP$1-AI$1)/($AP$1-$V$1)+$AP19*(AI$1-$V$1)/($AP$1-$V$1))*(SUM('Chem - ODS'!AD$5:AD$7)/((SUM('Chem - ODS'!$AK$5:$AK$7)-SUM('Chem - ODS'!$Q$5:$Q$7))/20*('Chem - ODS'!AD$4-'Chem - ODS'!$Q$4)+SUM('Chem - ODS'!$Q$5:$Q$7)))</f>
        <v>0</v>
      </c>
      <c r="AJ19" s="90">
        <f ca="1">($V19*($AP$1-AJ$1)/($AP$1-$V$1)+$AP19*(AJ$1-$V$1)/($AP$1-$V$1))*(SUM('Chem - ODS'!AE$5:AE$7)/((SUM('Chem - ODS'!$AK$5:$AK$7)-SUM('Chem - ODS'!$Q$5:$Q$7))/20*('Chem - ODS'!AE$4-'Chem - ODS'!$Q$4)+SUM('Chem - ODS'!$Q$5:$Q$7)))</f>
        <v>0</v>
      </c>
      <c r="AK19" s="90">
        <f ca="1">($V19*($AP$1-AK$1)/($AP$1-$V$1)+$AP19*(AK$1-$V$1)/($AP$1-$V$1))*(SUM('Chem - ODS'!AF$5:AF$7)/((SUM('Chem - ODS'!$AK$5:$AK$7)-SUM('Chem - ODS'!$Q$5:$Q$7))/20*('Chem - ODS'!AF$4-'Chem - ODS'!$Q$4)+SUM('Chem - ODS'!$Q$5:$Q$7)))</f>
        <v>0</v>
      </c>
      <c r="AL19" s="90">
        <f ca="1">($V19*($AP$1-AL$1)/($AP$1-$V$1)+$AP19*(AL$1-$V$1)/($AP$1-$V$1))*(SUM('Chem - ODS'!AG$5:AG$7)/((SUM('Chem - ODS'!$AK$5:$AK$7)-SUM('Chem - ODS'!$Q$5:$Q$7))/20*('Chem - ODS'!AG$4-'Chem - ODS'!$Q$4)+SUM('Chem - ODS'!$Q$5:$Q$7)))</f>
        <v>0</v>
      </c>
      <c r="AM19" s="90">
        <f ca="1">($V19*($AP$1-AM$1)/($AP$1-$V$1)+$AP19*(AM$1-$V$1)/($AP$1-$V$1))*(SUM('Chem - ODS'!AH$5:AH$7)/((SUM('Chem - ODS'!$AK$5:$AK$7)-SUM('Chem - ODS'!$Q$5:$Q$7))/20*('Chem - ODS'!AH$4-'Chem - ODS'!$Q$4)+SUM('Chem - ODS'!$Q$5:$Q$7)))</f>
        <v>0</v>
      </c>
      <c r="AN19" s="90">
        <f ca="1">($V19*($AP$1-AN$1)/($AP$1-$V$1)+$AP19*(AN$1-$V$1)/($AP$1-$V$1))*(SUM('Chem - ODS'!AI$5:AI$7)/((SUM('Chem - ODS'!$AK$5:$AK$7)-SUM('Chem - ODS'!$Q$5:$Q$7))/20*('Chem - ODS'!AI$4-'Chem - ODS'!$Q$4)+SUM('Chem - ODS'!$Q$5:$Q$7)))</f>
        <v>0</v>
      </c>
      <c r="AO19" s="90">
        <f ca="1">($V19*($AP$1-AO$1)/($AP$1-$V$1)+$AP19*(AO$1-$V$1)/($AP$1-$V$1))*(SUM('Chem - ODS'!AJ$5:AJ$7)/((SUM('Chem - ODS'!$AK$5:$AK$7)-SUM('Chem - ODS'!$Q$5:$Q$7))/20*('Chem - ODS'!AJ$4-'Chem - ODS'!$Q$4)+SUM('Chem - ODS'!$Q$5:$Q$7)))</f>
        <v>0</v>
      </c>
      <c r="AP19" s="90">
        <f ca="1">V19*'Process Emissions Multipliers'!$E$28</f>
        <v>0</v>
      </c>
    </row>
    <row r="20" spans="1:42">
      <c r="A20" s="74">
        <v>-32</v>
      </c>
      <c r="B20" s="90">
        <f ca="1">IF('Chemicals 2010'!$A28="CP",INDIRECT("'Chemicals 2010'!"&amp;'Country Selector'!$B$3&amp;ROW($A28))*10^12,0)</f>
        <v>0</v>
      </c>
      <c r="C20" s="90">
        <f t="shared" ca="1" si="1"/>
        <v>0</v>
      </c>
      <c r="D20" s="90">
        <f t="shared" ca="1" si="1"/>
        <v>0</v>
      </c>
      <c r="E20" s="90">
        <f t="shared" ca="1" si="1"/>
        <v>0</v>
      </c>
      <c r="F20" s="90">
        <f t="shared" ca="1" si="1"/>
        <v>0</v>
      </c>
      <c r="G20" s="90">
        <f t="shared" ca="1" si="1"/>
        <v>0</v>
      </c>
      <c r="H20" s="90">
        <f t="shared" ca="1" si="1"/>
        <v>0</v>
      </c>
      <c r="I20" s="90">
        <f t="shared" ca="1" si="1"/>
        <v>0</v>
      </c>
      <c r="J20" s="90">
        <f t="shared" ca="1" si="1"/>
        <v>0</v>
      </c>
      <c r="K20" s="90">
        <f t="shared" ca="1" si="1"/>
        <v>0</v>
      </c>
      <c r="L20" s="90">
        <f ca="1">IF('Chemicals 2020'!$A28="CP",INDIRECT("'Chemicals 2020'!"&amp;'Country Selector'!$B$3&amp;ROW($A28))*10^12,0)*'Process Emissions Multipliers'!$B$28</f>
        <v>0</v>
      </c>
      <c r="M20" s="90">
        <f ca="1">($L20*($V$1-M$1)/($V$1-$L$1)+$V20*(M$1-$L$1)/($V$1-$L$1))*(SUM('Chem - ODS'!H$5:H$7)/((SUM('Chem - ODS'!$Q$5:$Q$7)-SUM('Chem - ODS'!$G$5:$G$7))/10*('Chem - ODS'!H$4-'Chem - ODS'!$G$4)+SUM('Chem - ODS'!$G$5:$G$7)))</f>
        <v>0</v>
      </c>
      <c r="N20" s="90">
        <f ca="1">($L20*($V$1-N$1)/($V$1-$L$1)+$V20*(N$1-$L$1)/($V$1-$L$1))*(SUM('Chem - ODS'!I$5:I$7)/((SUM('Chem - ODS'!$Q$5:$Q$7)-SUM('Chem - ODS'!$G$5:$G$7))/10*('Chem - ODS'!I$4-'Chem - ODS'!$G$4)+SUM('Chem - ODS'!$G$5:$G$7)))</f>
        <v>0</v>
      </c>
      <c r="O20" s="90">
        <f ca="1">($L20*($V$1-O$1)/($V$1-$L$1)+$V20*(O$1-$L$1)/($V$1-$L$1))*(SUM('Chem - ODS'!J$5:J$7)/((SUM('Chem - ODS'!$Q$5:$Q$7)-SUM('Chem - ODS'!$G$5:$G$7))/10*('Chem - ODS'!J$4-'Chem - ODS'!$G$4)+SUM('Chem - ODS'!$G$5:$G$7)))</f>
        <v>0</v>
      </c>
      <c r="P20" s="90">
        <f ca="1">($L20*($V$1-P$1)/($V$1-$L$1)+$V20*(P$1-$L$1)/($V$1-$L$1))*(SUM('Chem - ODS'!K$5:K$7)/((SUM('Chem - ODS'!$Q$5:$Q$7)-SUM('Chem - ODS'!$G$5:$G$7))/10*('Chem - ODS'!K$4-'Chem - ODS'!$G$4)+SUM('Chem - ODS'!$G$5:$G$7)))</f>
        <v>0</v>
      </c>
      <c r="Q20" s="90">
        <f ca="1">($L20*($V$1-Q$1)/($V$1-$L$1)+$V20*(Q$1-$L$1)/($V$1-$L$1))*(SUM('Chem - ODS'!L$5:L$7)/((SUM('Chem - ODS'!$Q$5:$Q$7)-SUM('Chem - ODS'!$G$5:$G$7))/10*('Chem - ODS'!L$4-'Chem - ODS'!$G$4)+SUM('Chem - ODS'!$G$5:$G$7)))</f>
        <v>0</v>
      </c>
      <c r="R20" s="90">
        <f ca="1">($L20*($V$1-R$1)/($V$1-$L$1)+$V20*(R$1-$L$1)/($V$1-$L$1))*(SUM('Chem - ODS'!M$5:M$7)/((SUM('Chem - ODS'!$Q$5:$Q$7)-SUM('Chem - ODS'!$G$5:$G$7))/10*('Chem - ODS'!M$4-'Chem - ODS'!$G$4)+SUM('Chem - ODS'!$G$5:$G$7)))</f>
        <v>0</v>
      </c>
      <c r="S20" s="90">
        <f ca="1">($L20*($V$1-S$1)/($V$1-$L$1)+$V20*(S$1-$L$1)/($V$1-$L$1))*(SUM('Chem - ODS'!N$5:N$7)/((SUM('Chem - ODS'!$Q$5:$Q$7)-SUM('Chem - ODS'!$G$5:$G$7))/10*('Chem - ODS'!N$4-'Chem - ODS'!$G$4)+SUM('Chem - ODS'!$G$5:$G$7)))</f>
        <v>0</v>
      </c>
      <c r="T20" s="90">
        <f ca="1">($L20*($V$1-T$1)/($V$1-$L$1)+$V20*(T$1-$L$1)/($V$1-$L$1))*(SUM('Chem - ODS'!O$5:O$7)/((SUM('Chem - ODS'!$Q$5:$Q$7)-SUM('Chem - ODS'!$G$5:$G$7))/10*('Chem - ODS'!O$4-'Chem - ODS'!$G$4)+SUM('Chem - ODS'!$G$5:$G$7)))</f>
        <v>0</v>
      </c>
      <c r="U20" s="90">
        <f ca="1">($L20*($V$1-U$1)/($V$1-$L$1)+$V20*(U$1-$L$1)/($V$1-$L$1))*(SUM('Chem - ODS'!P$5:P$7)/((SUM('Chem - ODS'!$Q$5:$Q$7)-SUM('Chem - ODS'!$G$5:$G$7))/10*('Chem - ODS'!P$4-'Chem - ODS'!$G$4)+SUM('Chem - ODS'!$G$5:$G$7)))</f>
        <v>0</v>
      </c>
      <c r="V20" s="90">
        <f ca="1">IF('Chemicals 2030'!$A28="CP",INDIRECT("'Chemicals 2030'!"&amp;'Country Selector'!$B$3&amp;ROW($A28))*10^12,0)*'Process Emissions Multipliers'!$D$28</f>
        <v>0</v>
      </c>
      <c r="W20" s="90">
        <f ca="1">($V20*($AP$1-W$1)/($AP$1-$V$1)+$AP20*(W$1-$V$1)/($AP$1-$V$1))*(SUM('Chem - ODS'!R$5:R$7)/((SUM('Chem - ODS'!$AK$5:$AK$7)-SUM('Chem - ODS'!$Q$5:$Q$7))/20*('Chem - ODS'!R$4-'Chem - ODS'!$Q$4)+SUM('Chem - ODS'!$Q$5:$Q$7)))</f>
        <v>0</v>
      </c>
      <c r="X20" s="90">
        <f ca="1">($V20*($AP$1-X$1)/($AP$1-$V$1)+$AP20*(X$1-$V$1)/($AP$1-$V$1))*(SUM('Chem - ODS'!S$5:S$7)/((SUM('Chem - ODS'!$AK$5:$AK$7)-SUM('Chem - ODS'!$Q$5:$Q$7))/20*('Chem - ODS'!S$4-'Chem - ODS'!$Q$4)+SUM('Chem - ODS'!$Q$5:$Q$7)))</f>
        <v>0</v>
      </c>
      <c r="Y20" s="90">
        <f ca="1">($V20*($AP$1-Y$1)/($AP$1-$V$1)+$AP20*(Y$1-$V$1)/($AP$1-$V$1))*(SUM('Chem - ODS'!T$5:T$7)/((SUM('Chem - ODS'!$AK$5:$AK$7)-SUM('Chem - ODS'!$Q$5:$Q$7))/20*('Chem - ODS'!T$4-'Chem - ODS'!$Q$4)+SUM('Chem - ODS'!$Q$5:$Q$7)))</f>
        <v>0</v>
      </c>
      <c r="Z20" s="90">
        <f ca="1">($V20*($AP$1-Z$1)/($AP$1-$V$1)+$AP20*(Z$1-$V$1)/($AP$1-$V$1))*(SUM('Chem - ODS'!U$5:U$7)/((SUM('Chem - ODS'!$AK$5:$AK$7)-SUM('Chem - ODS'!$Q$5:$Q$7))/20*('Chem - ODS'!U$4-'Chem - ODS'!$Q$4)+SUM('Chem - ODS'!$Q$5:$Q$7)))</f>
        <v>0</v>
      </c>
      <c r="AA20" s="90">
        <f ca="1">($V20*($AP$1-AA$1)/($AP$1-$V$1)+$AP20*(AA$1-$V$1)/($AP$1-$V$1))*(SUM('Chem - ODS'!V$5:V$7)/((SUM('Chem - ODS'!$AK$5:$AK$7)-SUM('Chem - ODS'!$Q$5:$Q$7))/20*('Chem - ODS'!V$4-'Chem - ODS'!$Q$4)+SUM('Chem - ODS'!$Q$5:$Q$7)))</f>
        <v>0</v>
      </c>
      <c r="AB20" s="90">
        <f ca="1">($V20*($AP$1-AB$1)/($AP$1-$V$1)+$AP20*(AB$1-$V$1)/($AP$1-$V$1))*(SUM('Chem - ODS'!W$5:W$7)/((SUM('Chem - ODS'!$AK$5:$AK$7)-SUM('Chem - ODS'!$Q$5:$Q$7))/20*('Chem - ODS'!W$4-'Chem - ODS'!$Q$4)+SUM('Chem - ODS'!$Q$5:$Q$7)))</f>
        <v>0</v>
      </c>
      <c r="AC20" s="90">
        <f ca="1">($V20*($AP$1-AC$1)/($AP$1-$V$1)+$AP20*(AC$1-$V$1)/($AP$1-$V$1))*(SUM('Chem - ODS'!X$5:X$7)/((SUM('Chem - ODS'!$AK$5:$AK$7)-SUM('Chem - ODS'!$Q$5:$Q$7))/20*('Chem - ODS'!X$4-'Chem - ODS'!$Q$4)+SUM('Chem - ODS'!$Q$5:$Q$7)))</f>
        <v>0</v>
      </c>
      <c r="AD20" s="90">
        <f ca="1">($V20*($AP$1-AD$1)/($AP$1-$V$1)+$AP20*(AD$1-$V$1)/($AP$1-$V$1))*(SUM('Chem - ODS'!Y$5:Y$7)/((SUM('Chem - ODS'!$AK$5:$AK$7)-SUM('Chem - ODS'!$Q$5:$Q$7))/20*('Chem - ODS'!Y$4-'Chem - ODS'!$Q$4)+SUM('Chem - ODS'!$Q$5:$Q$7)))</f>
        <v>0</v>
      </c>
      <c r="AE20" s="90">
        <f ca="1">($V20*($AP$1-AE$1)/($AP$1-$V$1)+$AP20*(AE$1-$V$1)/($AP$1-$V$1))*(SUM('Chem - ODS'!Z$5:Z$7)/((SUM('Chem - ODS'!$AK$5:$AK$7)-SUM('Chem - ODS'!$Q$5:$Q$7))/20*('Chem - ODS'!Z$4-'Chem - ODS'!$Q$4)+SUM('Chem - ODS'!$Q$5:$Q$7)))</f>
        <v>0</v>
      </c>
      <c r="AF20" s="90">
        <f ca="1">($V20*($AP$1-AF$1)/($AP$1-$V$1)+$AP20*(AF$1-$V$1)/($AP$1-$V$1))*(SUM('Chem - ODS'!AA$5:AA$7)/((SUM('Chem - ODS'!$AK$5:$AK$7)-SUM('Chem - ODS'!$Q$5:$Q$7))/20*('Chem - ODS'!AA$4-'Chem - ODS'!$Q$4)+SUM('Chem - ODS'!$Q$5:$Q$7)))</f>
        <v>0</v>
      </c>
      <c r="AG20" s="90">
        <f ca="1">($V20*($AP$1-AG$1)/($AP$1-$V$1)+$AP20*(AG$1-$V$1)/($AP$1-$V$1))*(SUM('Chem - ODS'!AB$5:AB$7)/((SUM('Chem - ODS'!$AK$5:$AK$7)-SUM('Chem - ODS'!$Q$5:$Q$7))/20*('Chem - ODS'!AB$4-'Chem - ODS'!$Q$4)+SUM('Chem - ODS'!$Q$5:$Q$7)))</f>
        <v>0</v>
      </c>
      <c r="AH20" s="90">
        <f ca="1">($V20*($AP$1-AH$1)/($AP$1-$V$1)+$AP20*(AH$1-$V$1)/($AP$1-$V$1))*(SUM('Chem - ODS'!AC$5:AC$7)/((SUM('Chem - ODS'!$AK$5:$AK$7)-SUM('Chem - ODS'!$Q$5:$Q$7))/20*('Chem - ODS'!AC$4-'Chem - ODS'!$Q$4)+SUM('Chem - ODS'!$Q$5:$Q$7)))</f>
        <v>0</v>
      </c>
      <c r="AI20" s="90">
        <f ca="1">($V20*($AP$1-AI$1)/($AP$1-$V$1)+$AP20*(AI$1-$V$1)/($AP$1-$V$1))*(SUM('Chem - ODS'!AD$5:AD$7)/((SUM('Chem - ODS'!$AK$5:$AK$7)-SUM('Chem - ODS'!$Q$5:$Q$7))/20*('Chem - ODS'!AD$4-'Chem - ODS'!$Q$4)+SUM('Chem - ODS'!$Q$5:$Q$7)))</f>
        <v>0</v>
      </c>
      <c r="AJ20" s="90">
        <f ca="1">($V20*($AP$1-AJ$1)/($AP$1-$V$1)+$AP20*(AJ$1-$V$1)/($AP$1-$V$1))*(SUM('Chem - ODS'!AE$5:AE$7)/((SUM('Chem - ODS'!$AK$5:$AK$7)-SUM('Chem - ODS'!$Q$5:$Q$7))/20*('Chem - ODS'!AE$4-'Chem - ODS'!$Q$4)+SUM('Chem - ODS'!$Q$5:$Q$7)))</f>
        <v>0</v>
      </c>
      <c r="AK20" s="90">
        <f ca="1">($V20*($AP$1-AK$1)/($AP$1-$V$1)+$AP20*(AK$1-$V$1)/($AP$1-$V$1))*(SUM('Chem - ODS'!AF$5:AF$7)/((SUM('Chem - ODS'!$AK$5:$AK$7)-SUM('Chem - ODS'!$Q$5:$Q$7))/20*('Chem - ODS'!AF$4-'Chem - ODS'!$Q$4)+SUM('Chem - ODS'!$Q$5:$Q$7)))</f>
        <v>0</v>
      </c>
      <c r="AL20" s="90">
        <f ca="1">($V20*($AP$1-AL$1)/($AP$1-$V$1)+$AP20*(AL$1-$V$1)/($AP$1-$V$1))*(SUM('Chem - ODS'!AG$5:AG$7)/((SUM('Chem - ODS'!$AK$5:$AK$7)-SUM('Chem - ODS'!$Q$5:$Q$7))/20*('Chem - ODS'!AG$4-'Chem - ODS'!$Q$4)+SUM('Chem - ODS'!$Q$5:$Q$7)))</f>
        <v>0</v>
      </c>
      <c r="AM20" s="90">
        <f ca="1">($V20*($AP$1-AM$1)/($AP$1-$V$1)+$AP20*(AM$1-$V$1)/($AP$1-$V$1))*(SUM('Chem - ODS'!AH$5:AH$7)/((SUM('Chem - ODS'!$AK$5:$AK$7)-SUM('Chem - ODS'!$Q$5:$Q$7))/20*('Chem - ODS'!AH$4-'Chem - ODS'!$Q$4)+SUM('Chem - ODS'!$Q$5:$Q$7)))</f>
        <v>0</v>
      </c>
      <c r="AN20" s="90">
        <f ca="1">($V20*($AP$1-AN$1)/($AP$1-$V$1)+$AP20*(AN$1-$V$1)/($AP$1-$V$1))*(SUM('Chem - ODS'!AI$5:AI$7)/((SUM('Chem - ODS'!$AK$5:$AK$7)-SUM('Chem - ODS'!$Q$5:$Q$7))/20*('Chem - ODS'!AI$4-'Chem - ODS'!$Q$4)+SUM('Chem - ODS'!$Q$5:$Q$7)))</f>
        <v>0</v>
      </c>
      <c r="AO20" s="90">
        <f ca="1">($V20*($AP$1-AO$1)/($AP$1-$V$1)+$AP20*(AO$1-$V$1)/($AP$1-$V$1))*(SUM('Chem - ODS'!AJ$5:AJ$7)/((SUM('Chem - ODS'!$AK$5:$AK$7)-SUM('Chem - ODS'!$Q$5:$Q$7))/20*('Chem - ODS'!AJ$4-'Chem - ODS'!$Q$4)+SUM('Chem - ODS'!$Q$5:$Q$7)))</f>
        <v>0</v>
      </c>
      <c r="AP20" s="90">
        <f ca="1">V20*'Process Emissions Multipliers'!$E$28</f>
        <v>0</v>
      </c>
    </row>
    <row r="21" spans="1:42">
      <c r="A21" s="74">
        <v>-31</v>
      </c>
      <c r="B21" s="90">
        <f ca="1">IF('Chemicals 2010'!$A29="CP",INDIRECT("'Chemicals 2010'!"&amp;'Country Selector'!$B$3&amp;ROW($A29))*10^12,0)</f>
        <v>0</v>
      </c>
      <c r="C21" s="90">
        <f t="shared" ca="1" si="1"/>
        <v>0</v>
      </c>
      <c r="D21" s="90">
        <f t="shared" ca="1" si="1"/>
        <v>0</v>
      </c>
      <c r="E21" s="90">
        <f t="shared" ca="1" si="1"/>
        <v>0</v>
      </c>
      <c r="F21" s="90">
        <f t="shared" ca="1" si="1"/>
        <v>0</v>
      </c>
      <c r="G21" s="90">
        <f t="shared" ca="1" si="1"/>
        <v>0</v>
      </c>
      <c r="H21" s="90">
        <f t="shared" ca="1" si="1"/>
        <v>0</v>
      </c>
      <c r="I21" s="90">
        <f t="shared" ca="1" si="1"/>
        <v>0</v>
      </c>
      <c r="J21" s="90">
        <f t="shared" ca="1" si="1"/>
        <v>0</v>
      </c>
      <c r="K21" s="90">
        <f t="shared" ca="1" si="1"/>
        <v>0</v>
      </c>
      <c r="L21" s="90">
        <f ca="1">IF('Chemicals 2020'!$A29="CP",INDIRECT("'Chemicals 2020'!"&amp;'Country Selector'!$B$3&amp;ROW($A29))*10^12,0)*'Process Emissions Multipliers'!$B$28</f>
        <v>0</v>
      </c>
      <c r="M21" s="90">
        <f ca="1">($L21*($V$1-M$1)/($V$1-$L$1)+$V21*(M$1-$L$1)/($V$1-$L$1))*(SUM('Chem - ODS'!H$5:H$7)/((SUM('Chem - ODS'!$Q$5:$Q$7)-SUM('Chem - ODS'!$G$5:$G$7))/10*('Chem - ODS'!H$4-'Chem - ODS'!$G$4)+SUM('Chem - ODS'!$G$5:$G$7)))</f>
        <v>0</v>
      </c>
      <c r="N21" s="90">
        <f ca="1">($L21*($V$1-N$1)/($V$1-$L$1)+$V21*(N$1-$L$1)/($V$1-$L$1))*(SUM('Chem - ODS'!I$5:I$7)/((SUM('Chem - ODS'!$Q$5:$Q$7)-SUM('Chem - ODS'!$G$5:$G$7))/10*('Chem - ODS'!I$4-'Chem - ODS'!$G$4)+SUM('Chem - ODS'!$G$5:$G$7)))</f>
        <v>0</v>
      </c>
      <c r="O21" s="90">
        <f ca="1">($L21*($V$1-O$1)/($V$1-$L$1)+$V21*(O$1-$L$1)/($V$1-$L$1))*(SUM('Chem - ODS'!J$5:J$7)/((SUM('Chem - ODS'!$Q$5:$Q$7)-SUM('Chem - ODS'!$G$5:$G$7))/10*('Chem - ODS'!J$4-'Chem - ODS'!$G$4)+SUM('Chem - ODS'!$G$5:$G$7)))</f>
        <v>0</v>
      </c>
      <c r="P21" s="90">
        <f ca="1">($L21*($V$1-P$1)/($V$1-$L$1)+$V21*(P$1-$L$1)/($V$1-$L$1))*(SUM('Chem - ODS'!K$5:K$7)/((SUM('Chem - ODS'!$Q$5:$Q$7)-SUM('Chem - ODS'!$G$5:$G$7))/10*('Chem - ODS'!K$4-'Chem - ODS'!$G$4)+SUM('Chem - ODS'!$G$5:$G$7)))</f>
        <v>0</v>
      </c>
      <c r="Q21" s="90">
        <f ca="1">($L21*($V$1-Q$1)/($V$1-$L$1)+$V21*(Q$1-$L$1)/($V$1-$L$1))*(SUM('Chem - ODS'!L$5:L$7)/((SUM('Chem - ODS'!$Q$5:$Q$7)-SUM('Chem - ODS'!$G$5:$G$7))/10*('Chem - ODS'!L$4-'Chem - ODS'!$G$4)+SUM('Chem - ODS'!$G$5:$G$7)))</f>
        <v>0</v>
      </c>
      <c r="R21" s="90">
        <f ca="1">($L21*($V$1-R$1)/($V$1-$L$1)+$V21*(R$1-$L$1)/($V$1-$L$1))*(SUM('Chem - ODS'!M$5:M$7)/((SUM('Chem - ODS'!$Q$5:$Q$7)-SUM('Chem - ODS'!$G$5:$G$7))/10*('Chem - ODS'!M$4-'Chem - ODS'!$G$4)+SUM('Chem - ODS'!$G$5:$G$7)))</f>
        <v>0</v>
      </c>
      <c r="S21" s="90">
        <f ca="1">($L21*($V$1-S$1)/($V$1-$L$1)+$V21*(S$1-$L$1)/($V$1-$L$1))*(SUM('Chem - ODS'!N$5:N$7)/((SUM('Chem - ODS'!$Q$5:$Q$7)-SUM('Chem - ODS'!$G$5:$G$7))/10*('Chem - ODS'!N$4-'Chem - ODS'!$G$4)+SUM('Chem - ODS'!$G$5:$G$7)))</f>
        <v>0</v>
      </c>
      <c r="T21" s="90">
        <f ca="1">($L21*($V$1-T$1)/($V$1-$L$1)+$V21*(T$1-$L$1)/($V$1-$L$1))*(SUM('Chem - ODS'!O$5:O$7)/((SUM('Chem - ODS'!$Q$5:$Q$7)-SUM('Chem - ODS'!$G$5:$G$7))/10*('Chem - ODS'!O$4-'Chem - ODS'!$G$4)+SUM('Chem - ODS'!$G$5:$G$7)))</f>
        <v>0</v>
      </c>
      <c r="U21" s="90">
        <f ca="1">($L21*($V$1-U$1)/($V$1-$L$1)+$V21*(U$1-$L$1)/($V$1-$L$1))*(SUM('Chem - ODS'!P$5:P$7)/((SUM('Chem - ODS'!$Q$5:$Q$7)-SUM('Chem - ODS'!$G$5:$G$7))/10*('Chem - ODS'!P$4-'Chem - ODS'!$G$4)+SUM('Chem - ODS'!$G$5:$G$7)))</f>
        <v>0</v>
      </c>
      <c r="V21" s="90">
        <f ca="1">IF('Chemicals 2030'!$A29="CP",INDIRECT("'Chemicals 2030'!"&amp;'Country Selector'!$B$3&amp;ROW($A29))*10^12,0)*'Process Emissions Multipliers'!$D$28</f>
        <v>0</v>
      </c>
      <c r="W21" s="90">
        <f ca="1">($V21*($AP$1-W$1)/($AP$1-$V$1)+$AP21*(W$1-$V$1)/($AP$1-$V$1))*(SUM('Chem - ODS'!R$5:R$7)/((SUM('Chem - ODS'!$AK$5:$AK$7)-SUM('Chem - ODS'!$Q$5:$Q$7))/20*('Chem - ODS'!R$4-'Chem - ODS'!$Q$4)+SUM('Chem - ODS'!$Q$5:$Q$7)))</f>
        <v>0</v>
      </c>
      <c r="X21" s="90">
        <f ca="1">($V21*($AP$1-X$1)/($AP$1-$V$1)+$AP21*(X$1-$V$1)/($AP$1-$V$1))*(SUM('Chem - ODS'!S$5:S$7)/((SUM('Chem - ODS'!$AK$5:$AK$7)-SUM('Chem - ODS'!$Q$5:$Q$7))/20*('Chem - ODS'!S$4-'Chem - ODS'!$Q$4)+SUM('Chem - ODS'!$Q$5:$Q$7)))</f>
        <v>0</v>
      </c>
      <c r="Y21" s="90">
        <f ca="1">($V21*($AP$1-Y$1)/($AP$1-$V$1)+$AP21*(Y$1-$V$1)/($AP$1-$V$1))*(SUM('Chem - ODS'!T$5:T$7)/((SUM('Chem - ODS'!$AK$5:$AK$7)-SUM('Chem - ODS'!$Q$5:$Q$7))/20*('Chem - ODS'!T$4-'Chem - ODS'!$Q$4)+SUM('Chem - ODS'!$Q$5:$Q$7)))</f>
        <v>0</v>
      </c>
      <c r="Z21" s="90">
        <f ca="1">($V21*($AP$1-Z$1)/($AP$1-$V$1)+$AP21*(Z$1-$V$1)/($AP$1-$V$1))*(SUM('Chem - ODS'!U$5:U$7)/((SUM('Chem - ODS'!$AK$5:$AK$7)-SUM('Chem - ODS'!$Q$5:$Q$7))/20*('Chem - ODS'!U$4-'Chem - ODS'!$Q$4)+SUM('Chem - ODS'!$Q$5:$Q$7)))</f>
        <v>0</v>
      </c>
      <c r="AA21" s="90">
        <f ca="1">($V21*($AP$1-AA$1)/($AP$1-$V$1)+$AP21*(AA$1-$V$1)/($AP$1-$V$1))*(SUM('Chem - ODS'!V$5:V$7)/((SUM('Chem - ODS'!$AK$5:$AK$7)-SUM('Chem - ODS'!$Q$5:$Q$7))/20*('Chem - ODS'!V$4-'Chem - ODS'!$Q$4)+SUM('Chem - ODS'!$Q$5:$Q$7)))</f>
        <v>0</v>
      </c>
      <c r="AB21" s="90">
        <f ca="1">($V21*($AP$1-AB$1)/($AP$1-$V$1)+$AP21*(AB$1-$V$1)/($AP$1-$V$1))*(SUM('Chem - ODS'!W$5:W$7)/((SUM('Chem - ODS'!$AK$5:$AK$7)-SUM('Chem - ODS'!$Q$5:$Q$7))/20*('Chem - ODS'!W$4-'Chem - ODS'!$Q$4)+SUM('Chem - ODS'!$Q$5:$Q$7)))</f>
        <v>0</v>
      </c>
      <c r="AC21" s="90">
        <f ca="1">($V21*($AP$1-AC$1)/($AP$1-$V$1)+$AP21*(AC$1-$V$1)/($AP$1-$V$1))*(SUM('Chem - ODS'!X$5:X$7)/((SUM('Chem - ODS'!$AK$5:$AK$7)-SUM('Chem - ODS'!$Q$5:$Q$7))/20*('Chem - ODS'!X$4-'Chem - ODS'!$Q$4)+SUM('Chem - ODS'!$Q$5:$Q$7)))</f>
        <v>0</v>
      </c>
      <c r="AD21" s="90">
        <f ca="1">($V21*($AP$1-AD$1)/($AP$1-$V$1)+$AP21*(AD$1-$V$1)/($AP$1-$V$1))*(SUM('Chem - ODS'!Y$5:Y$7)/((SUM('Chem - ODS'!$AK$5:$AK$7)-SUM('Chem - ODS'!$Q$5:$Q$7))/20*('Chem - ODS'!Y$4-'Chem - ODS'!$Q$4)+SUM('Chem - ODS'!$Q$5:$Q$7)))</f>
        <v>0</v>
      </c>
      <c r="AE21" s="90">
        <f ca="1">($V21*($AP$1-AE$1)/($AP$1-$V$1)+$AP21*(AE$1-$V$1)/($AP$1-$V$1))*(SUM('Chem - ODS'!Z$5:Z$7)/((SUM('Chem - ODS'!$AK$5:$AK$7)-SUM('Chem - ODS'!$Q$5:$Q$7))/20*('Chem - ODS'!Z$4-'Chem - ODS'!$Q$4)+SUM('Chem - ODS'!$Q$5:$Q$7)))</f>
        <v>0</v>
      </c>
      <c r="AF21" s="90">
        <f ca="1">($V21*($AP$1-AF$1)/($AP$1-$V$1)+$AP21*(AF$1-$V$1)/($AP$1-$V$1))*(SUM('Chem - ODS'!AA$5:AA$7)/((SUM('Chem - ODS'!$AK$5:$AK$7)-SUM('Chem - ODS'!$Q$5:$Q$7))/20*('Chem - ODS'!AA$4-'Chem - ODS'!$Q$4)+SUM('Chem - ODS'!$Q$5:$Q$7)))</f>
        <v>0</v>
      </c>
      <c r="AG21" s="90">
        <f ca="1">($V21*($AP$1-AG$1)/($AP$1-$V$1)+$AP21*(AG$1-$V$1)/($AP$1-$V$1))*(SUM('Chem - ODS'!AB$5:AB$7)/((SUM('Chem - ODS'!$AK$5:$AK$7)-SUM('Chem - ODS'!$Q$5:$Q$7))/20*('Chem - ODS'!AB$4-'Chem - ODS'!$Q$4)+SUM('Chem - ODS'!$Q$5:$Q$7)))</f>
        <v>0</v>
      </c>
      <c r="AH21" s="90">
        <f ca="1">($V21*($AP$1-AH$1)/($AP$1-$V$1)+$AP21*(AH$1-$V$1)/($AP$1-$V$1))*(SUM('Chem - ODS'!AC$5:AC$7)/((SUM('Chem - ODS'!$AK$5:$AK$7)-SUM('Chem - ODS'!$Q$5:$Q$7))/20*('Chem - ODS'!AC$4-'Chem - ODS'!$Q$4)+SUM('Chem - ODS'!$Q$5:$Q$7)))</f>
        <v>0</v>
      </c>
      <c r="AI21" s="90">
        <f ca="1">($V21*($AP$1-AI$1)/($AP$1-$V$1)+$AP21*(AI$1-$V$1)/($AP$1-$V$1))*(SUM('Chem - ODS'!AD$5:AD$7)/((SUM('Chem - ODS'!$AK$5:$AK$7)-SUM('Chem - ODS'!$Q$5:$Q$7))/20*('Chem - ODS'!AD$4-'Chem - ODS'!$Q$4)+SUM('Chem - ODS'!$Q$5:$Q$7)))</f>
        <v>0</v>
      </c>
      <c r="AJ21" s="90">
        <f ca="1">($V21*($AP$1-AJ$1)/($AP$1-$V$1)+$AP21*(AJ$1-$V$1)/($AP$1-$V$1))*(SUM('Chem - ODS'!AE$5:AE$7)/((SUM('Chem - ODS'!$AK$5:$AK$7)-SUM('Chem - ODS'!$Q$5:$Q$7))/20*('Chem - ODS'!AE$4-'Chem - ODS'!$Q$4)+SUM('Chem - ODS'!$Q$5:$Q$7)))</f>
        <v>0</v>
      </c>
      <c r="AK21" s="90">
        <f ca="1">($V21*($AP$1-AK$1)/($AP$1-$V$1)+$AP21*(AK$1-$V$1)/($AP$1-$V$1))*(SUM('Chem - ODS'!AF$5:AF$7)/((SUM('Chem - ODS'!$AK$5:$AK$7)-SUM('Chem - ODS'!$Q$5:$Q$7))/20*('Chem - ODS'!AF$4-'Chem - ODS'!$Q$4)+SUM('Chem - ODS'!$Q$5:$Q$7)))</f>
        <v>0</v>
      </c>
      <c r="AL21" s="90">
        <f ca="1">($V21*($AP$1-AL$1)/($AP$1-$V$1)+$AP21*(AL$1-$V$1)/($AP$1-$V$1))*(SUM('Chem - ODS'!AG$5:AG$7)/((SUM('Chem - ODS'!$AK$5:$AK$7)-SUM('Chem - ODS'!$Q$5:$Q$7))/20*('Chem - ODS'!AG$4-'Chem - ODS'!$Q$4)+SUM('Chem - ODS'!$Q$5:$Q$7)))</f>
        <v>0</v>
      </c>
      <c r="AM21" s="90">
        <f ca="1">($V21*($AP$1-AM$1)/($AP$1-$V$1)+$AP21*(AM$1-$V$1)/($AP$1-$V$1))*(SUM('Chem - ODS'!AH$5:AH$7)/((SUM('Chem - ODS'!$AK$5:$AK$7)-SUM('Chem - ODS'!$Q$5:$Q$7))/20*('Chem - ODS'!AH$4-'Chem - ODS'!$Q$4)+SUM('Chem - ODS'!$Q$5:$Q$7)))</f>
        <v>0</v>
      </c>
      <c r="AN21" s="90">
        <f ca="1">($V21*($AP$1-AN$1)/($AP$1-$V$1)+$AP21*(AN$1-$V$1)/($AP$1-$V$1))*(SUM('Chem - ODS'!AI$5:AI$7)/((SUM('Chem - ODS'!$AK$5:$AK$7)-SUM('Chem - ODS'!$Q$5:$Q$7))/20*('Chem - ODS'!AI$4-'Chem - ODS'!$Q$4)+SUM('Chem - ODS'!$Q$5:$Q$7)))</f>
        <v>0</v>
      </c>
      <c r="AO21" s="90">
        <f ca="1">($V21*($AP$1-AO$1)/($AP$1-$V$1)+$AP21*(AO$1-$V$1)/($AP$1-$V$1))*(SUM('Chem - ODS'!AJ$5:AJ$7)/((SUM('Chem - ODS'!$AK$5:$AK$7)-SUM('Chem - ODS'!$Q$5:$Q$7))/20*('Chem - ODS'!AJ$4-'Chem - ODS'!$Q$4)+SUM('Chem - ODS'!$Q$5:$Q$7)))</f>
        <v>0</v>
      </c>
      <c r="AP21" s="90">
        <f ca="1">V21*'Process Emissions Multipliers'!$E$28</f>
        <v>0</v>
      </c>
    </row>
    <row r="22" spans="1:42">
      <c r="A22" s="74">
        <v>-30</v>
      </c>
      <c r="B22" s="90">
        <f ca="1">IF('Chemicals 2010'!$A30="CP",INDIRECT("'Chemicals 2010'!"&amp;'Country Selector'!$B$3&amp;ROW($A30))*10^12,0)</f>
        <v>0</v>
      </c>
      <c r="C22" s="90">
        <f t="shared" ca="1" si="1"/>
        <v>0</v>
      </c>
      <c r="D22" s="90">
        <f t="shared" ca="1" si="1"/>
        <v>0</v>
      </c>
      <c r="E22" s="90">
        <f t="shared" ca="1" si="1"/>
        <v>0</v>
      </c>
      <c r="F22" s="90">
        <f t="shared" ca="1" si="1"/>
        <v>0</v>
      </c>
      <c r="G22" s="90">
        <f t="shared" ca="1" si="1"/>
        <v>0</v>
      </c>
      <c r="H22" s="90">
        <f t="shared" ca="1" si="1"/>
        <v>0</v>
      </c>
      <c r="I22" s="90">
        <f t="shared" ca="1" si="1"/>
        <v>0</v>
      </c>
      <c r="J22" s="90">
        <f t="shared" ca="1" si="1"/>
        <v>0</v>
      </c>
      <c r="K22" s="90">
        <f t="shared" ca="1" si="1"/>
        <v>0</v>
      </c>
      <c r="L22" s="90">
        <f ca="1">IF('Chemicals 2020'!$A30="CP",INDIRECT("'Chemicals 2020'!"&amp;'Country Selector'!$B$3&amp;ROW($A30))*10^12,0)*'Process Emissions Multipliers'!$B$28</f>
        <v>0</v>
      </c>
      <c r="M22" s="90">
        <f ca="1">($L22*($V$1-M$1)/($V$1-$L$1)+$V22*(M$1-$L$1)/($V$1-$L$1))*(SUM('Chem - ODS'!H$5:H$7)/((SUM('Chem - ODS'!$Q$5:$Q$7)-SUM('Chem - ODS'!$G$5:$G$7))/10*('Chem - ODS'!H$4-'Chem - ODS'!$G$4)+SUM('Chem - ODS'!$G$5:$G$7)))</f>
        <v>0</v>
      </c>
      <c r="N22" s="90">
        <f ca="1">($L22*($V$1-N$1)/($V$1-$L$1)+$V22*(N$1-$L$1)/($V$1-$L$1))*(SUM('Chem - ODS'!I$5:I$7)/((SUM('Chem - ODS'!$Q$5:$Q$7)-SUM('Chem - ODS'!$G$5:$G$7))/10*('Chem - ODS'!I$4-'Chem - ODS'!$G$4)+SUM('Chem - ODS'!$G$5:$G$7)))</f>
        <v>0</v>
      </c>
      <c r="O22" s="90">
        <f ca="1">($L22*($V$1-O$1)/($V$1-$L$1)+$V22*(O$1-$L$1)/($V$1-$L$1))*(SUM('Chem - ODS'!J$5:J$7)/((SUM('Chem - ODS'!$Q$5:$Q$7)-SUM('Chem - ODS'!$G$5:$G$7))/10*('Chem - ODS'!J$4-'Chem - ODS'!$G$4)+SUM('Chem - ODS'!$G$5:$G$7)))</f>
        <v>0</v>
      </c>
      <c r="P22" s="90">
        <f ca="1">($L22*($V$1-P$1)/($V$1-$L$1)+$V22*(P$1-$L$1)/($V$1-$L$1))*(SUM('Chem - ODS'!K$5:K$7)/((SUM('Chem - ODS'!$Q$5:$Q$7)-SUM('Chem - ODS'!$G$5:$G$7))/10*('Chem - ODS'!K$4-'Chem - ODS'!$G$4)+SUM('Chem - ODS'!$G$5:$G$7)))</f>
        <v>0</v>
      </c>
      <c r="Q22" s="90">
        <f ca="1">($L22*($V$1-Q$1)/($V$1-$L$1)+$V22*(Q$1-$L$1)/($V$1-$L$1))*(SUM('Chem - ODS'!L$5:L$7)/((SUM('Chem - ODS'!$Q$5:$Q$7)-SUM('Chem - ODS'!$G$5:$G$7))/10*('Chem - ODS'!L$4-'Chem - ODS'!$G$4)+SUM('Chem - ODS'!$G$5:$G$7)))</f>
        <v>0</v>
      </c>
      <c r="R22" s="90">
        <f ca="1">($L22*($V$1-R$1)/($V$1-$L$1)+$V22*(R$1-$L$1)/($V$1-$L$1))*(SUM('Chem - ODS'!M$5:M$7)/((SUM('Chem - ODS'!$Q$5:$Q$7)-SUM('Chem - ODS'!$G$5:$G$7))/10*('Chem - ODS'!M$4-'Chem - ODS'!$G$4)+SUM('Chem - ODS'!$G$5:$G$7)))</f>
        <v>0</v>
      </c>
      <c r="S22" s="90">
        <f ca="1">($L22*($V$1-S$1)/($V$1-$L$1)+$V22*(S$1-$L$1)/($V$1-$L$1))*(SUM('Chem - ODS'!N$5:N$7)/((SUM('Chem - ODS'!$Q$5:$Q$7)-SUM('Chem - ODS'!$G$5:$G$7))/10*('Chem - ODS'!N$4-'Chem - ODS'!$G$4)+SUM('Chem - ODS'!$G$5:$G$7)))</f>
        <v>0</v>
      </c>
      <c r="T22" s="90">
        <f ca="1">($L22*($V$1-T$1)/($V$1-$L$1)+$V22*(T$1-$L$1)/($V$1-$L$1))*(SUM('Chem - ODS'!O$5:O$7)/((SUM('Chem - ODS'!$Q$5:$Q$7)-SUM('Chem - ODS'!$G$5:$G$7))/10*('Chem - ODS'!O$4-'Chem - ODS'!$G$4)+SUM('Chem - ODS'!$G$5:$G$7)))</f>
        <v>0</v>
      </c>
      <c r="U22" s="90">
        <f ca="1">($L22*($V$1-U$1)/($V$1-$L$1)+$V22*(U$1-$L$1)/($V$1-$L$1))*(SUM('Chem - ODS'!P$5:P$7)/((SUM('Chem - ODS'!$Q$5:$Q$7)-SUM('Chem - ODS'!$G$5:$G$7))/10*('Chem - ODS'!P$4-'Chem - ODS'!$G$4)+SUM('Chem - ODS'!$G$5:$G$7)))</f>
        <v>0</v>
      </c>
      <c r="V22" s="90">
        <f ca="1">IF('Chemicals 2030'!$A30="CP",INDIRECT("'Chemicals 2030'!"&amp;'Country Selector'!$B$3&amp;ROW($A30))*10^12,0)*'Process Emissions Multipliers'!$D$28</f>
        <v>0</v>
      </c>
      <c r="W22" s="90">
        <f ca="1">($V22*($AP$1-W$1)/($AP$1-$V$1)+$AP22*(W$1-$V$1)/($AP$1-$V$1))*(SUM('Chem - ODS'!R$5:R$7)/((SUM('Chem - ODS'!$AK$5:$AK$7)-SUM('Chem - ODS'!$Q$5:$Q$7))/20*('Chem - ODS'!R$4-'Chem - ODS'!$Q$4)+SUM('Chem - ODS'!$Q$5:$Q$7)))</f>
        <v>0</v>
      </c>
      <c r="X22" s="90">
        <f ca="1">($V22*($AP$1-X$1)/($AP$1-$V$1)+$AP22*(X$1-$V$1)/($AP$1-$V$1))*(SUM('Chem - ODS'!S$5:S$7)/((SUM('Chem - ODS'!$AK$5:$AK$7)-SUM('Chem - ODS'!$Q$5:$Q$7))/20*('Chem - ODS'!S$4-'Chem - ODS'!$Q$4)+SUM('Chem - ODS'!$Q$5:$Q$7)))</f>
        <v>0</v>
      </c>
      <c r="Y22" s="90">
        <f ca="1">($V22*($AP$1-Y$1)/($AP$1-$V$1)+$AP22*(Y$1-$V$1)/($AP$1-$V$1))*(SUM('Chem - ODS'!T$5:T$7)/((SUM('Chem - ODS'!$AK$5:$AK$7)-SUM('Chem - ODS'!$Q$5:$Q$7))/20*('Chem - ODS'!T$4-'Chem - ODS'!$Q$4)+SUM('Chem - ODS'!$Q$5:$Q$7)))</f>
        <v>0</v>
      </c>
      <c r="Z22" s="90">
        <f ca="1">($V22*($AP$1-Z$1)/($AP$1-$V$1)+$AP22*(Z$1-$V$1)/($AP$1-$V$1))*(SUM('Chem - ODS'!U$5:U$7)/((SUM('Chem - ODS'!$AK$5:$AK$7)-SUM('Chem - ODS'!$Q$5:$Q$7))/20*('Chem - ODS'!U$4-'Chem - ODS'!$Q$4)+SUM('Chem - ODS'!$Q$5:$Q$7)))</f>
        <v>0</v>
      </c>
      <c r="AA22" s="90">
        <f ca="1">($V22*($AP$1-AA$1)/($AP$1-$V$1)+$AP22*(AA$1-$V$1)/($AP$1-$V$1))*(SUM('Chem - ODS'!V$5:V$7)/((SUM('Chem - ODS'!$AK$5:$AK$7)-SUM('Chem - ODS'!$Q$5:$Q$7))/20*('Chem - ODS'!V$4-'Chem - ODS'!$Q$4)+SUM('Chem - ODS'!$Q$5:$Q$7)))</f>
        <v>0</v>
      </c>
      <c r="AB22" s="90">
        <f ca="1">($V22*($AP$1-AB$1)/($AP$1-$V$1)+$AP22*(AB$1-$V$1)/($AP$1-$V$1))*(SUM('Chem - ODS'!W$5:W$7)/((SUM('Chem - ODS'!$AK$5:$AK$7)-SUM('Chem - ODS'!$Q$5:$Q$7))/20*('Chem - ODS'!W$4-'Chem - ODS'!$Q$4)+SUM('Chem - ODS'!$Q$5:$Q$7)))</f>
        <v>0</v>
      </c>
      <c r="AC22" s="90">
        <f ca="1">($V22*($AP$1-AC$1)/($AP$1-$V$1)+$AP22*(AC$1-$V$1)/($AP$1-$V$1))*(SUM('Chem - ODS'!X$5:X$7)/((SUM('Chem - ODS'!$AK$5:$AK$7)-SUM('Chem - ODS'!$Q$5:$Q$7))/20*('Chem - ODS'!X$4-'Chem - ODS'!$Q$4)+SUM('Chem - ODS'!$Q$5:$Q$7)))</f>
        <v>0</v>
      </c>
      <c r="AD22" s="90">
        <f ca="1">($V22*($AP$1-AD$1)/($AP$1-$V$1)+$AP22*(AD$1-$V$1)/($AP$1-$V$1))*(SUM('Chem - ODS'!Y$5:Y$7)/((SUM('Chem - ODS'!$AK$5:$AK$7)-SUM('Chem - ODS'!$Q$5:$Q$7))/20*('Chem - ODS'!Y$4-'Chem - ODS'!$Q$4)+SUM('Chem - ODS'!$Q$5:$Q$7)))</f>
        <v>0</v>
      </c>
      <c r="AE22" s="90">
        <f ca="1">($V22*($AP$1-AE$1)/($AP$1-$V$1)+$AP22*(AE$1-$V$1)/($AP$1-$V$1))*(SUM('Chem - ODS'!Z$5:Z$7)/((SUM('Chem - ODS'!$AK$5:$AK$7)-SUM('Chem - ODS'!$Q$5:$Q$7))/20*('Chem - ODS'!Z$4-'Chem - ODS'!$Q$4)+SUM('Chem - ODS'!$Q$5:$Q$7)))</f>
        <v>0</v>
      </c>
      <c r="AF22" s="90">
        <f ca="1">($V22*($AP$1-AF$1)/($AP$1-$V$1)+$AP22*(AF$1-$V$1)/($AP$1-$V$1))*(SUM('Chem - ODS'!AA$5:AA$7)/((SUM('Chem - ODS'!$AK$5:$AK$7)-SUM('Chem - ODS'!$Q$5:$Q$7))/20*('Chem - ODS'!AA$4-'Chem - ODS'!$Q$4)+SUM('Chem - ODS'!$Q$5:$Q$7)))</f>
        <v>0</v>
      </c>
      <c r="AG22" s="90">
        <f ca="1">($V22*($AP$1-AG$1)/($AP$1-$V$1)+$AP22*(AG$1-$V$1)/($AP$1-$V$1))*(SUM('Chem - ODS'!AB$5:AB$7)/((SUM('Chem - ODS'!$AK$5:$AK$7)-SUM('Chem - ODS'!$Q$5:$Q$7))/20*('Chem - ODS'!AB$4-'Chem - ODS'!$Q$4)+SUM('Chem - ODS'!$Q$5:$Q$7)))</f>
        <v>0</v>
      </c>
      <c r="AH22" s="90">
        <f ca="1">($V22*($AP$1-AH$1)/($AP$1-$V$1)+$AP22*(AH$1-$V$1)/($AP$1-$V$1))*(SUM('Chem - ODS'!AC$5:AC$7)/((SUM('Chem - ODS'!$AK$5:$AK$7)-SUM('Chem - ODS'!$Q$5:$Q$7))/20*('Chem - ODS'!AC$4-'Chem - ODS'!$Q$4)+SUM('Chem - ODS'!$Q$5:$Q$7)))</f>
        <v>0</v>
      </c>
      <c r="AI22" s="90">
        <f ca="1">($V22*($AP$1-AI$1)/($AP$1-$V$1)+$AP22*(AI$1-$V$1)/($AP$1-$V$1))*(SUM('Chem - ODS'!AD$5:AD$7)/((SUM('Chem - ODS'!$AK$5:$AK$7)-SUM('Chem - ODS'!$Q$5:$Q$7))/20*('Chem - ODS'!AD$4-'Chem - ODS'!$Q$4)+SUM('Chem - ODS'!$Q$5:$Q$7)))</f>
        <v>0</v>
      </c>
      <c r="AJ22" s="90">
        <f ca="1">($V22*($AP$1-AJ$1)/($AP$1-$V$1)+$AP22*(AJ$1-$V$1)/($AP$1-$V$1))*(SUM('Chem - ODS'!AE$5:AE$7)/((SUM('Chem - ODS'!$AK$5:$AK$7)-SUM('Chem - ODS'!$Q$5:$Q$7))/20*('Chem - ODS'!AE$4-'Chem - ODS'!$Q$4)+SUM('Chem - ODS'!$Q$5:$Q$7)))</f>
        <v>0</v>
      </c>
      <c r="AK22" s="90">
        <f ca="1">($V22*($AP$1-AK$1)/($AP$1-$V$1)+$AP22*(AK$1-$V$1)/($AP$1-$V$1))*(SUM('Chem - ODS'!AF$5:AF$7)/((SUM('Chem - ODS'!$AK$5:$AK$7)-SUM('Chem - ODS'!$Q$5:$Q$7))/20*('Chem - ODS'!AF$4-'Chem - ODS'!$Q$4)+SUM('Chem - ODS'!$Q$5:$Q$7)))</f>
        <v>0</v>
      </c>
      <c r="AL22" s="90">
        <f ca="1">($V22*($AP$1-AL$1)/($AP$1-$V$1)+$AP22*(AL$1-$V$1)/($AP$1-$V$1))*(SUM('Chem - ODS'!AG$5:AG$7)/((SUM('Chem - ODS'!$AK$5:$AK$7)-SUM('Chem - ODS'!$Q$5:$Q$7))/20*('Chem - ODS'!AG$4-'Chem - ODS'!$Q$4)+SUM('Chem - ODS'!$Q$5:$Q$7)))</f>
        <v>0</v>
      </c>
      <c r="AM22" s="90">
        <f ca="1">($V22*($AP$1-AM$1)/($AP$1-$V$1)+$AP22*(AM$1-$V$1)/($AP$1-$V$1))*(SUM('Chem - ODS'!AH$5:AH$7)/((SUM('Chem - ODS'!$AK$5:$AK$7)-SUM('Chem - ODS'!$Q$5:$Q$7))/20*('Chem - ODS'!AH$4-'Chem - ODS'!$Q$4)+SUM('Chem - ODS'!$Q$5:$Q$7)))</f>
        <v>0</v>
      </c>
      <c r="AN22" s="90">
        <f ca="1">($V22*($AP$1-AN$1)/($AP$1-$V$1)+$AP22*(AN$1-$V$1)/($AP$1-$V$1))*(SUM('Chem - ODS'!AI$5:AI$7)/((SUM('Chem - ODS'!$AK$5:$AK$7)-SUM('Chem - ODS'!$Q$5:$Q$7))/20*('Chem - ODS'!AI$4-'Chem - ODS'!$Q$4)+SUM('Chem - ODS'!$Q$5:$Q$7)))</f>
        <v>0</v>
      </c>
      <c r="AO22" s="90">
        <f ca="1">($V22*($AP$1-AO$1)/($AP$1-$V$1)+$AP22*(AO$1-$V$1)/($AP$1-$V$1))*(SUM('Chem - ODS'!AJ$5:AJ$7)/((SUM('Chem - ODS'!$AK$5:$AK$7)-SUM('Chem - ODS'!$Q$5:$Q$7))/20*('Chem - ODS'!AJ$4-'Chem - ODS'!$Q$4)+SUM('Chem - ODS'!$Q$5:$Q$7)))</f>
        <v>0</v>
      </c>
      <c r="AP22" s="90">
        <f ca="1">V22*'Process Emissions Multipliers'!$E$28</f>
        <v>0</v>
      </c>
    </row>
    <row r="23" spans="1:42">
      <c r="A23" s="74">
        <v>-29</v>
      </c>
      <c r="B23" s="90">
        <f ca="1">IF('Chemicals 2010'!$A31="CP",INDIRECT("'Chemicals 2010'!"&amp;'Country Selector'!$B$3&amp;ROW($A31))*10^12,0)</f>
        <v>0</v>
      </c>
      <c r="C23" s="90">
        <f t="shared" ca="1" si="1"/>
        <v>0</v>
      </c>
      <c r="D23" s="90">
        <f t="shared" ca="1" si="1"/>
        <v>0</v>
      </c>
      <c r="E23" s="90">
        <f t="shared" ca="1" si="1"/>
        <v>0</v>
      </c>
      <c r="F23" s="90">
        <f t="shared" ca="1" si="1"/>
        <v>0</v>
      </c>
      <c r="G23" s="90">
        <f t="shared" ca="1" si="1"/>
        <v>0</v>
      </c>
      <c r="H23" s="90">
        <f t="shared" ca="1" si="1"/>
        <v>0</v>
      </c>
      <c r="I23" s="90">
        <f t="shared" ca="1" si="1"/>
        <v>0</v>
      </c>
      <c r="J23" s="90">
        <f t="shared" ca="1" si="1"/>
        <v>0</v>
      </c>
      <c r="K23" s="90">
        <f t="shared" ca="1" si="1"/>
        <v>0</v>
      </c>
      <c r="L23" s="90">
        <f ca="1">IF('Chemicals 2020'!$A31="CP",INDIRECT("'Chemicals 2020'!"&amp;'Country Selector'!$B$3&amp;ROW($A31))*10^12,0)*'Process Emissions Multipliers'!$B$28</f>
        <v>0</v>
      </c>
      <c r="M23" s="90">
        <f ca="1">($L23*($V$1-M$1)/($V$1-$L$1)+$V23*(M$1-$L$1)/($V$1-$L$1))*(SUM('Chem - ODS'!H$5:H$7)/((SUM('Chem - ODS'!$Q$5:$Q$7)-SUM('Chem - ODS'!$G$5:$G$7))/10*('Chem - ODS'!H$4-'Chem - ODS'!$G$4)+SUM('Chem - ODS'!$G$5:$G$7)))</f>
        <v>0</v>
      </c>
      <c r="N23" s="90">
        <f ca="1">($L23*($V$1-N$1)/($V$1-$L$1)+$V23*(N$1-$L$1)/($V$1-$L$1))*(SUM('Chem - ODS'!I$5:I$7)/((SUM('Chem - ODS'!$Q$5:$Q$7)-SUM('Chem - ODS'!$G$5:$G$7))/10*('Chem - ODS'!I$4-'Chem - ODS'!$G$4)+SUM('Chem - ODS'!$G$5:$G$7)))</f>
        <v>0</v>
      </c>
      <c r="O23" s="90">
        <f ca="1">($L23*($V$1-O$1)/($V$1-$L$1)+$V23*(O$1-$L$1)/($V$1-$L$1))*(SUM('Chem - ODS'!J$5:J$7)/((SUM('Chem - ODS'!$Q$5:$Q$7)-SUM('Chem - ODS'!$G$5:$G$7))/10*('Chem - ODS'!J$4-'Chem - ODS'!$G$4)+SUM('Chem - ODS'!$G$5:$G$7)))</f>
        <v>0</v>
      </c>
      <c r="P23" s="90">
        <f ca="1">($L23*($V$1-P$1)/($V$1-$L$1)+$V23*(P$1-$L$1)/($V$1-$L$1))*(SUM('Chem - ODS'!K$5:K$7)/((SUM('Chem - ODS'!$Q$5:$Q$7)-SUM('Chem - ODS'!$G$5:$G$7))/10*('Chem - ODS'!K$4-'Chem - ODS'!$G$4)+SUM('Chem - ODS'!$G$5:$G$7)))</f>
        <v>0</v>
      </c>
      <c r="Q23" s="90">
        <f ca="1">($L23*($V$1-Q$1)/($V$1-$L$1)+$V23*(Q$1-$L$1)/($V$1-$L$1))*(SUM('Chem - ODS'!L$5:L$7)/((SUM('Chem - ODS'!$Q$5:$Q$7)-SUM('Chem - ODS'!$G$5:$G$7))/10*('Chem - ODS'!L$4-'Chem - ODS'!$G$4)+SUM('Chem - ODS'!$G$5:$G$7)))</f>
        <v>0</v>
      </c>
      <c r="R23" s="90">
        <f ca="1">($L23*($V$1-R$1)/($V$1-$L$1)+$V23*(R$1-$L$1)/($V$1-$L$1))*(SUM('Chem - ODS'!M$5:M$7)/((SUM('Chem - ODS'!$Q$5:$Q$7)-SUM('Chem - ODS'!$G$5:$G$7))/10*('Chem - ODS'!M$4-'Chem - ODS'!$G$4)+SUM('Chem - ODS'!$G$5:$G$7)))</f>
        <v>0</v>
      </c>
      <c r="S23" s="90">
        <f ca="1">($L23*($V$1-S$1)/($V$1-$L$1)+$V23*(S$1-$L$1)/($V$1-$L$1))*(SUM('Chem - ODS'!N$5:N$7)/((SUM('Chem - ODS'!$Q$5:$Q$7)-SUM('Chem - ODS'!$G$5:$G$7))/10*('Chem - ODS'!N$4-'Chem - ODS'!$G$4)+SUM('Chem - ODS'!$G$5:$G$7)))</f>
        <v>0</v>
      </c>
      <c r="T23" s="90">
        <f ca="1">($L23*($V$1-T$1)/($V$1-$L$1)+$V23*(T$1-$L$1)/($V$1-$L$1))*(SUM('Chem - ODS'!O$5:O$7)/((SUM('Chem - ODS'!$Q$5:$Q$7)-SUM('Chem - ODS'!$G$5:$G$7))/10*('Chem - ODS'!O$4-'Chem - ODS'!$G$4)+SUM('Chem - ODS'!$G$5:$G$7)))</f>
        <v>0</v>
      </c>
      <c r="U23" s="90">
        <f ca="1">($L23*($V$1-U$1)/($V$1-$L$1)+$V23*(U$1-$L$1)/($V$1-$L$1))*(SUM('Chem - ODS'!P$5:P$7)/((SUM('Chem - ODS'!$Q$5:$Q$7)-SUM('Chem - ODS'!$G$5:$G$7))/10*('Chem - ODS'!P$4-'Chem - ODS'!$G$4)+SUM('Chem - ODS'!$G$5:$G$7)))</f>
        <v>0</v>
      </c>
      <c r="V23" s="90">
        <f ca="1">IF('Chemicals 2030'!$A31="CP",INDIRECT("'Chemicals 2030'!"&amp;'Country Selector'!$B$3&amp;ROW($A31))*10^12,0)*'Process Emissions Multipliers'!$D$28</f>
        <v>0</v>
      </c>
      <c r="W23" s="90">
        <f ca="1">($V23*($AP$1-W$1)/($AP$1-$V$1)+$AP23*(W$1-$V$1)/($AP$1-$V$1))*(SUM('Chem - ODS'!R$5:R$7)/((SUM('Chem - ODS'!$AK$5:$AK$7)-SUM('Chem - ODS'!$Q$5:$Q$7))/20*('Chem - ODS'!R$4-'Chem - ODS'!$Q$4)+SUM('Chem - ODS'!$Q$5:$Q$7)))</f>
        <v>0</v>
      </c>
      <c r="X23" s="90">
        <f ca="1">($V23*($AP$1-X$1)/($AP$1-$V$1)+$AP23*(X$1-$V$1)/($AP$1-$V$1))*(SUM('Chem - ODS'!S$5:S$7)/((SUM('Chem - ODS'!$AK$5:$AK$7)-SUM('Chem - ODS'!$Q$5:$Q$7))/20*('Chem - ODS'!S$4-'Chem - ODS'!$Q$4)+SUM('Chem - ODS'!$Q$5:$Q$7)))</f>
        <v>0</v>
      </c>
      <c r="Y23" s="90">
        <f ca="1">($V23*($AP$1-Y$1)/($AP$1-$V$1)+$AP23*(Y$1-$V$1)/($AP$1-$V$1))*(SUM('Chem - ODS'!T$5:T$7)/((SUM('Chem - ODS'!$AK$5:$AK$7)-SUM('Chem - ODS'!$Q$5:$Q$7))/20*('Chem - ODS'!T$4-'Chem - ODS'!$Q$4)+SUM('Chem - ODS'!$Q$5:$Q$7)))</f>
        <v>0</v>
      </c>
      <c r="Z23" s="90">
        <f ca="1">($V23*($AP$1-Z$1)/($AP$1-$V$1)+$AP23*(Z$1-$V$1)/($AP$1-$V$1))*(SUM('Chem - ODS'!U$5:U$7)/((SUM('Chem - ODS'!$AK$5:$AK$7)-SUM('Chem - ODS'!$Q$5:$Q$7))/20*('Chem - ODS'!U$4-'Chem - ODS'!$Q$4)+SUM('Chem - ODS'!$Q$5:$Q$7)))</f>
        <v>0</v>
      </c>
      <c r="AA23" s="90">
        <f ca="1">($V23*($AP$1-AA$1)/($AP$1-$V$1)+$AP23*(AA$1-$V$1)/($AP$1-$V$1))*(SUM('Chem - ODS'!V$5:V$7)/((SUM('Chem - ODS'!$AK$5:$AK$7)-SUM('Chem - ODS'!$Q$5:$Q$7))/20*('Chem - ODS'!V$4-'Chem - ODS'!$Q$4)+SUM('Chem - ODS'!$Q$5:$Q$7)))</f>
        <v>0</v>
      </c>
      <c r="AB23" s="90">
        <f ca="1">($V23*($AP$1-AB$1)/($AP$1-$V$1)+$AP23*(AB$1-$V$1)/($AP$1-$V$1))*(SUM('Chem - ODS'!W$5:W$7)/((SUM('Chem - ODS'!$AK$5:$AK$7)-SUM('Chem - ODS'!$Q$5:$Q$7))/20*('Chem - ODS'!W$4-'Chem - ODS'!$Q$4)+SUM('Chem - ODS'!$Q$5:$Q$7)))</f>
        <v>0</v>
      </c>
      <c r="AC23" s="90">
        <f ca="1">($V23*($AP$1-AC$1)/($AP$1-$V$1)+$AP23*(AC$1-$V$1)/($AP$1-$V$1))*(SUM('Chem - ODS'!X$5:X$7)/((SUM('Chem - ODS'!$AK$5:$AK$7)-SUM('Chem - ODS'!$Q$5:$Q$7))/20*('Chem - ODS'!X$4-'Chem - ODS'!$Q$4)+SUM('Chem - ODS'!$Q$5:$Q$7)))</f>
        <v>0</v>
      </c>
      <c r="AD23" s="90">
        <f ca="1">($V23*($AP$1-AD$1)/($AP$1-$V$1)+$AP23*(AD$1-$V$1)/($AP$1-$V$1))*(SUM('Chem - ODS'!Y$5:Y$7)/((SUM('Chem - ODS'!$AK$5:$AK$7)-SUM('Chem - ODS'!$Q$5:$Q$7))/20*('Chem - ODS'!Y$4-'Chem - ODS'!$Q$4)+SUM('Chem - ODS'!$Q$5:$Q$7)))</f>
        <v>0</v>
      </c>
      <c r="AE23" s="90">
        <f ca="1">($V23*($AP$1-AE$1)/($AP$1-$V$1)+$AP23*(AE$1-$V$1)/($AP$1-$V$1))*(SUM('Chem - ODS'!Z$5:Z$7)/((SUM('Chem - ODS'!$AK$5:$AK$7)-SUM('Chem - ODS'!$Q$5:$Q$7))/20*('Chem - ODS'!Z$4-'Chem - ODS'!$Q$4)+SUM('Chem - ODS'!$Q$5:$Q$7)))</f>
        <v>0</v>
      </c>
      <c r="AF23" s="90">
        <f ca="1">($V23*($AP$1-AF$1)/($AP$1-$V$1)+$AP23*(AF$1-$V$1)/($AP$1-$V$1))*(SUM('Chem - ODS'!AA$5:AA$7)/((SUM('Chem - ODS'!$AK$5:$AK$7)-SUM('Chem - ODS'!$Q$5:$Q$7))/20*('Chem - ODS'!AA$4-'Chem - ODS'!$Q$4)+SUM('Chem - ODS'!$Q$5:$Q$7)))</f>
        <v>0</v>
      </c>
      <c r="AG23" s="90">
        <f ca="1">($V23*($AP$1-AG$1)/($AP$1-$V$1)+$AP23*(AG$1-$V$1)/($AP$1-$V$1))*(SUM('Chem - ODS'!AB$5:AB$7)/((SUM('Chem - ODS'!$AK$5:$AK$7)-SUM('Chem - ODS'!$Q$5:$Q$7))/20*('Chem - ODS'!AB$4-'Chem - ODS'!$Q$4)+SUM('Chem - ODS'!$Q$5:$Q$7)))</f>
        <v>0</v>
      </c>
      <c r="AH23" s="90">
        <f ca="1">($V23*($AP$1-AH$1)/($AP$1-$V$1)+$AP23*(AH$1-$V$1)/($AP$1-$V$1))*(SUM('Chem - ODS'!AC$5:AC$7)/((SUM('Chem - ODS'!$AK$5:$AK$7)-SUM('Chem - ODS'!$Q$5:$Q$7))/20*('Chem - ODS'!AC$4-'Chem - ODS'!$Q$4)+SUM('Chem - ODS'!$Q$5:$Q$7)))</f>
        <v>0</v>
      </c>
      <c r="AI23" s="90">
        <f ca="1">($V23*($AP$1-AI$1)/($AP$1-$V$1)+$AP23*(AI$1-$V$1)/($AP$1-$V$1))*(SUM('Chem - ODS'!AD$5:AD$7)/((SUM('Chem - ODS'!$AK$5:$AK$7)-SUM('Chem - ODS'!$Q$5:$Q$7))/20*('Chem - ODS'!AD$4-'Chem - ODS'!$Q$4)+SUM('Chem - ODS'!$Q$5:$Q$7)))</f>
        <v>0</v>
      </c>
      <c r="AJ23" s="90">
        <f ca="1">($V23*($AP$1-AJ$1)/($AP$1-$V$1)+$AP23*(AJ$1-$V$1)/($AP$1-$V$1))*(SUM('Chem - ODS'!AE$5:AE$7)/((SUM('Chem - ODS'!$AK$5:$AK$7)-SUM('Chem - ODS'!$Q$5:$Q$7))/20*('Chem - ODS'!AE$4-'Chem - ODS'!$Q$4)+SUM('Chem - ODS'!$Q$5:$Q$7)))</f>
        <v>0</v>
      </c>
      <c r="AK23" s="90">
        <f ca="1">($V23*($AP$1-AK$1)/($AP$1-$V$1)+$AP23*(AK$1-$V$1)/($AP$1-$V$1))*(SUM('Chem - ODS'!AF$5:AF$7)/((SUM('Chem - ODS'!$AK$5:$AK$7)-SUM('Chem - ODS'!$Q$5:$Q$7))/20*('Chem - ODS'!AF$4-'Chem - ODS'!$Q$4)+SUM('Chem - ODS'!$Q$5:$Q$7)))</f>
        <v>0</v>
      </c>
      <c r="AL23" s="90">
        <f ca="1">($V23*($AP$1-AL$1)/($AP$1-$V$1)+$AP23*(AL$1-$V$1)/($AP$1-$V$1))*(SUM('Chem - ODS'!AG$5:AG$7)/((SUM('Chem - ODS'!$AK$5:$AK$7)-SUM('Chem - ODS'!$Q$5:$Q$7))/20*('Chem - ODS'!AG$4-'Chem - ODS'!$Q$4)+SUM('Chem - ODS'!$Q$5:$Q$7)))</f>
        <v>0</v>
      </c>
      <c r="AM23" s="90">
        <f ca="1">($V23*($AP$1-AM$1)/($AP$1-$V$1)+$AP23*(AM$1-$V$1)/($AP$1-$V$1))*(SUM('Chem - ODS'!AH$5:AH$7)/((SUM('Chem - ODS'!$AK$5:$AK$7)-SUM('Chem - ODS'!$Q$5:$Q$7))/20*('Chem - ODS'!AH$4-'Chem - ODS'!$Q$4)+SUM('Chem - ODS'!$Q$5:$Q$7)))</f>
        <v>0</v>
      </c>
      <c r="AN23" s="90">
        <f ca="1">($V23*($AP$1-AN$1)/($AP$1-$V$1)+$AP23*(AN$1-$V$1)/($AP$1-$V$1))*(SUM('Chem - ODS'!AI$5:AI$7)/((SUM('Chem - ODS'!$AK$5:$AK$7)-SUM('Chem - ODS'!$Q$5:$Q$7))/20*('Chem - ODS'!AI$4-'Chem - ODS'!$Q$4)+SUM('Chem - ODS'!$Q$5:$Q$7)))</f>
        <v>0</v>
      </c>
      <c r="AO23" s="90">
        <f ca="1">($V23*($AP$1-AO$1)/($AP$1-$V$1)+$AP23*(AO$1-$V$1)/($AP$1-$V$1))*(SUM('Chem - ODS'!AJ$5:AJ$7)/((SUM('Chem - ODS'!$AK$5:$AK$7)-SUM('Chem - ODS'!$Q$5:$Q$7))/20*('Chem - ODS'!AJ$4-'Chem - ODS'!$Q$4)+SUM('Chem - ODS'!$Q$5:$Q$7)))</f>
        <v>0</v>
      </c>
      <c r="AP23" s="90">
        <f ca="1">V23*'Process Emissions Multipliers'!$E$28</f>
        <v>0</v>
      </c>
    </row>
    <row r="24" spans="1:42">
      <c r="A24" s="74">
        <v>-28</v>
      </c>
      <c r="B24" s="90">
        <f ca="1">IF('Chemicals 2010'!$A32="CP",INDIRECT("'Chemicals 2010'!"&amp;'Country Selector'!$B$3&amp;ROW($A32))*10^12,0)</f>
        <v>0</v>
      </c>
      <c r="C24" s="90">
        <f t="shared" ca="1" si="1"/>
        <v>0</v>
      </c>
      <c r="D24" s="90">
        <f t="shared" ca="1" si="1"/>
        <v>0</v>
      </c>
      <c r="E24" s="90">
        <f t="shared" ca="1" si="1"/>
        <v>0</v>
      </c>
      <c r="F24" s="90">
        <f t="shared" ca="1" si="1"/>
        <v>0</v>
      </c>
      <c r="G24" s="90">
        <f t="shared" ca="1" si="1"/>
        <v>0</v>
      </c>
      <c r="H24" s="90">
        <f t="shared" ca="1" si="1"/>
        <v>0</v>
      </c>
      <c r="I24" s="90">
        <f t="shared" ca="1" si="1"/>
        <v>0</v>
      </c>
      <c r="J24" s="90">
        <f t="shared" ca="1" si="1"/>
        <v>0</v>
      </c>
      <c r="K24" s="90">
        <f t="shared" ca="1" si="1"/>
        <v>0</v>
      </c>
      <c r="L24" s="90">
        <f ca="1">IF('Chemicals 2020'!$A32="CP",INDIRECT("'Chemicals 2020'!"&amp;'Country Selector'!$B$3&amp;ROW($A32))*10^12,0)*'Process Emissions Multipliers'!$B$28</f>
        <v>0</v>
      </c>
      <c r="M24" s="90">
        <f ca="1">($L24*($V$1-M$1)/($V$1-$L$1)+$V24*(M$1-$L$1)/($V$1-$L$1))*(SUM('Chem - ODS'!H$5:H$7)/((SUM('Chem - ODS'!$Q$5:$Q$7)-SUM('Chem - ODS'!$G$5:$G$7))/10*('Chem - ODS'!H$4-'Chem - ODS'!$G$4)+SUM('Chem - ODS'!$G$5:$G$7)))</f>
        <v>0</v>
      </c>
      <c r="N24" s="90">
        <f ca="1">($L24*($V$1-N$1)/($V$1-$L$1)+$V24*(N$1-$L$1)/($V$1-$L$1))*(SUM('Chem - ODS'!I$5:I$7)/((SUM('Chem - ODS'!$Q$5:$Q$7)-SUM('Chem - ODS'!$G$5:$G$7))/10*('Chem - ODS'!I$4-'Chem - ODS'!$G$4)+SUM('Chem - ODS'!$G$5:$G$7)))</f>
        <v>0</v>
      </c>
      <c r="O24" s="90">
        <f ca="1">($L24*($V$1-O$1)/($V$1-$L$1)+$V24*(O$1-$L$1)/($V$1-$L$1))*(SUM('Chem - ODS'!J$5:J$7)/((SUM('Chem - ODS'!$Q$5:$Q$7)-SUM('Chem - ODS'!$G$5:$G$7))/10*('Chem - ODS'!J$4-'Chem - ODS'!$G$4)+SUM('Chem - ODS'!$G$5:$G$7)))</f>
        <v>0</v>
      </c>
      <c r="P24" s="90">
        <f ca="1">($L24*($V$1-P$1)/($V$1-$L$1)+$V24*(P$1-$L$1)/($V$1-$L$1))*(SUM('Chem - ODS'!K$5:K$7)/((SUM('Chem - ODS'!$Q$5:$Q$7)-SUM('Chem - ODS'!$G$5:$G$7))/10*('Chem - ODS'!K$4-'Chem - ODS'!$G$4)+SUM('Chem - ODS'!$G$5:$G$7)))</f>
        <v>0</v>
      </c>
      <c r="Q24" s="90">
        <f ca="1">($L24*($V$1-Q$1)/($V$1-$L$1)+$V24*(Q$1-$L$1)/($V$1-$L$1))*(SUM('Chem - ODS'!L$5:L$7)/((SUM('Chem - ODS'!$Q$5:$Q$7)-SUM('Chem - ODS'!$G$5:$G$7))/10*('Chem - ODS'!L$4-'Chem - ODS'!$G$4)+SUM('Chem - ODS'!$G$5:$G$7)))</f>
        <v>0</v>
      </c>
      <c r="R24" s="90">
        <f ca="1">($L24*($V$1-R$1)/($V$1-$L$1)+$V24*(R$1-$L$1)/($V$1-$L$1))*(SUM('Chem - ODS'!M$5:M$7)/((SUM('Chem - ODS'!$Q$5:$Q$7)-SUM('Chem - ODS'!$G$5:$G$7))/10*('Chem - ODS'!M$4-'Chem - ODS'!$G$4)+SUM('Chem - ODS'!$G$5:$G$7)))</f>
        <v>0</v>
      </c>
      <c r="S24" s="90">
        <f ca="1">($L24*($V$1-S$1)/($V$1-$L$1)+$V24*(S$1-$L$1)/($V$1-$L$1))*(SUM('Chem - ODS'!N$5:N$7)/((SUM('Chem - ODS'!$Q$5:$Q$7)-SUM('Chem - ODS'!$G$5:$G$7))/10*('Chem - ODS'!N$4-'Chem - ODS'!$G$4)+SUM('Chem - ODS'!$G$5:$G$7)))</f>
        <v>0</v>
      </c>
      <c r="T24" s="90">
        <f ca="1">($L24*($V$1-T$1)/($V$1-$L$1)+$V24*(T$1-$L$1)/($V$1-$L$1))*(SUM('Chem - ODS'!O$5:O$7)/((SUM('Chem - ODS'!$Q$5:$Q$7)-SUM('Chem - ODS'!$G$5:$G$7))/10*('Chem - ODS'!O$4-'Chem - ODS'!$G$4)+SUM('Chem - ODS'!$G$5:$G$7)))</f>
        <v>0</v>
      </c>
      <c r="U24" s="90">
        <f ca="1">($L24*($V$1-U$1)/($V$1-$L$1)+$V24*(U$1-$L$1)/($V$1-$L$1))*(SUM('Chem - ODS'!P$5:P$7)/((SUM('Chem - ODS'!$Q$5:$Q$7)-SUM('Chem - ODS'!$G$5:$G$7))/10*('Chem - ODS'!P$4-'Chem - ODS'!$G$4)+SUM('Chem - ODS'!$G$5:$G$7)))</f>
        <v>0</v>
      </c>
      <c r="V24" s="90">
        <f ca="1">IF('Chemicals 2030'!$A32="CP",INDIRECT("'Chemicals 2030'!"&amp;'Country Selector'!$B$3&amp;ROW($A32))*10^12,0)*'Process Emissions Multipliers'!$D$28</f>
        <v>0</v>
      </c>
      <c r="W24" s="90">
        <f ca="1">($V24*($AP$1-W$1)/($AP$1-$V$1)+$AP24*(W$1-$V$1)/($AP$1-$V$1))*(SUM('Chem - ODS'!R$5:R$7)/((SUM('Chem - ODS'!$AK$5:$AK$7)-SUM('Chem - ODS'!$Q$5:$Q$7))/20*('Chem - ODS'!R$4-'Chem - ODS'!$Q$4)+SUM('Chem - ODS'!$Q$5:$Q$7)))</f>
        <v>0</v>
      </c>
      <c r="X24" s="90">
        <f ca="1">($V24*($AP$1-X$1)/($AP$1-$V$1)+$AP24*(X$1-$V$1)/($AP$1-$V$1))*(SUM('Chem - ODS'!S$5:S$7)/((SUM('Chem - ODS'!$AK$5:$AK$7)-SUM('Chem - ODS'!$Q$5:$Q$7))/20*('Chem - ODS'!S$4-'Chem - ODS'!$Q$4)+SUM('Chem - ODS'!$Q$5:$Q$7)))</f>
        <v>0</v>
      </c>
      <c r="Y24" s="90">
        <f ca="1">($V24*($AP$1-Y$1)/($AP$1-$V$1)+$AP24*(Y$1-$V$1)/($AP$1-$V$1))*(SUM('Chem - ODS'!T$5:T$7)/((SUM('Chem - ODS'!$AK$5:$AK$7)-SUM('Chem - ODS'!$Q$5:$Q$7))/20*('Chem - ODS'!T$4-'Chem - ODS'!$Q$4)+SUM('Chem - ODS'!$Q$5:$Q$7)))</f>
        <v>0</v>
      </c>
      <c r="Z24" s="90">
        <f ca="1">($V24*($AP$1-Z$1)/($AP$1-$V$1)+$AP24*(Z$1-$V$1)/($AP$1-$V$1))*(SUM('Chem - ODS'!U$5:U$7)/((SUM('Chem - ODS'!$AK$5:$AK$7)-SUM('Chem - ODS'!$Q$5:$Q$7))/20*('Chem - ODS'!U$4-'Chem - ODS'!$Q$4)+SUM('Chem - ODS'!$Q$5:$Q$7)))</f>
        <v>0</v>
      </c>
      <c r="AA24" s="90">
        <f ca="1">($V24*($AP$1-AA$1)/($AP$1-$V$1)+$AP24*(AA$1-$V$1)/($AP$1-$V$1))*(SUM('Chem - ODS'!V$5:V$7)/((SUM('Chem - ODS'!$AK$5:$AK$7)-SUM('Chem - ODS'!$Q$5:$Q$7))/20*('Chem - ODS'!V$4-'Chem - ODS'!$Q$4)+SUM('Chem - ODS'!$Q$5:$Q$7)))</f>
        <v>0</v>
      </c>
      <c r="AB24" s="90">
        <f ca="1">($V24*($AP$1-AB$1)/($AP$1-$V$1)+$AP24*(AB$1-$V$1)/($AP$1-$V$1))*(SUM('Chem - ODS'!W$5:W$7)/((SUM('Chem - ODS'!$AK$5:$AK$7)-SUM('Chem - ODS'!$Q$5:$Q$7))/20*('Chem - ODS'!W$4-'Chem - ODS'!$Q$4)+SUM('Chem - ODS'!$Q$5:$Q$7)))</f>
        <v>0</v>
      </c>
      <c r="AC24" s="90">
        <f ca="1">($V24*($AP$1-AC$1)/($AP$1-$V$1)+$AP24*(AC$1-$V$1)/($AP$1-$V$1))*(SUM('Chem - ODS'!X$5:X$7)/((SUM('Chem - ODS'!$AK$5:$AK$7)-SUM('Chem - ODS'!$Q$5:$Q$7))/20*('Chem - ODS'!X$4-'Chem - ODS'!$Q$4)+SUM('Chem - ODS'!$Q$5:$Q$7)))</f>
        <v>0</v>
      </c>
      <c r="AD24" s="90">
        <f ca="1">($V24*($AP$1-AD$1)/($AP$1-$V$1)+$AP24*(AD$1-$V$1)/($AP$1-$V$1))*(SUM('Chem - ODS'!Y$5:Y$7)/((SUM('Chem - ODS'!$AK$5:$AK$7)-SUM('Chem - ODS'!$Q$5:$Q$7))/20*('Chem - ODS'!Y$4-'Chem - ODS'!$Q$4)+SUM('Chem - ODS'!$Q$5:$Q$7)))</f>
        <v>0</v>
      </c>
      <c r="AE24" s="90">
        <f ca="1">($V24*($AP$1-AE$1)/($AP$1-$V$1)+$AP24*(AE$1-$V$1)/($AP$1-$V$1))*(SUM('Chem - ODS'!Z$5:Z$7)/((SUM('Chem - ODS'!$AK$5:$AK$7)-SUM('Chem - ODS'!$Q$5:$Q$7))/20*('Chem - ODS'!Z$4-'Chem - ODS'!$Q$4)+SUM('Chem - ODS'!$Q$5:$Q$7)))</f>
        <v>0</v>
      </c>
      <c r="AF24" s="90">
        <f ca="1">($V24*($AP$1-AF$1)/($AP$1-$V$1)+$AP24*(AF$1-$V$1)/($AP$1-$V$1))*(SUM('Chem - ODS'!AA$5:AA$7)/((SUM('Chem - ODS'!$AK$5:$AK$7)-SUM('Chem - ODS'!$Q$5:$Q$7))/20*('Chem - ODS'!AA$4-'Chem - ODS'!$Q$4)+SUM('Chem - ODS'!$Q$5:$Q$7)))</f>
        <v>0</v>
      </c>
      <c r="AG24" s="90">
        <f ca="1">($V24*($AP$1-AG$1)/($AP$1-$V$1)+$AP24*(AG$1-$V$1)/($AP$1-$V$1))*(SUM('Chem - ODS'!AB$5:AB$7)/((SUM('Chem - ODS'!$AK$5:$AK$7)-SUM('Chem - ODS'!$Q$5:$Q$7))/20*('Chem - ODS'!AB$4-'Chem - ODS'!$Q$4)+SUM('Chem - ODS'!$Q$5:$Q$7)))</f>
        <v>0</v>
      </c>
      <c r="AH24" s="90">
        <f ca="1">($V24*($AP$1-AH$1)/($AP$1-$V$1)+$AP24*(AH$1-$V$1)/($AP$1-$V$1))*(SUM('Chem - ODS'!AC$5:AC$7)/((SUM('Chem - ODS'!$AK$5:$AK$7)-SUM('Chem - ODS'!$Q$5:$Q$7))/20*('Chem - ODS'!AC$4-'Chem - ODS'!$Q$4)+SUM('Chem - ODS'!$Q$5:$Q$7)))</f>
        <v>0</v>
      </c>
      <c r="AI24" s="90">
        <f ca="1">($V24*($AP$1-AI$1)/($AP$1-$V$1)+$AP24*(AI$1-$V$1)/($AP$1-$V$1))*(SUM('Chem - ODS'!AD$5:AD$7)/((SUM('Chem - ODS'!$AK$5:$AK$7)-SUM('Chem - ODS'!$Q$5:$Q$7))/20*('Chem - ODS'!AD$4-'Chem - ODS'!$Q$4)+SUM('Chem - ODS'!$Q$5:$Q$7)))</f>
        <v>0</v>
      </c>
      <c r="AJ24" s="90">
        <f ca="1">($V24*($AP$1-AJ$1)/($AP$1-$V$1)+$AP24*(AJ$1-$V$1)/($AP$1-$V$1))*(SUM('Chem - ODS'!AE$5:AE$7)/((SUM('Chem - ODS'!$AK$5:$AK$7)-SUM('Chem - ODS'!$Q$5:$Q$7))/20*('Chem - ODS'!AE$4-'Chem - ODS'!$Q$4)+SUM('Chem - ODS'!$Q$5:$Q$7)))</f>
        <v>0</v>
      </c>
      <c r="AK24" s="90">
        <f ca="1">($V24*($AP$1-AK$1)/($AP$1-$V$1)+$AP24*(AK$1-$V$1)/($AP$1-$V$1))*(SUM('Chem - ODS'!AF$5:AF$7)/((SUM('Chem - ODS'!$AK$5:$AK$7)-SUM('Chem - ODS'!$Q$5:$Q$7))/20*('Chem - ODS'!AF$4-'Chem - ODS'!$Q$4)+SUM('Chem - ODS'!$Q$5:$Q$7)))</f>
        <v>0</v>
      </c>
      <c r="AL24" s="90">
        <f ca="1">($V24*($AP$1-AL$1)/($AP$1-$V$1)+$AP24*(AL$1-$V$1)/($AP$1-$V$1))*(SUM('Chem - ODS'!AG$5:AG$7)/((SUM('Chem - ODS'!$AK$5:$AK$7)-SUM('Chem - ODS'!$Q$5:$Q$7))/20*('Chem - ODS'!AG$4-'Chem - ODS'!$Q$4)+SUM('Chem - ODS'!$Q$5:$Q$7)))</f>
        <v>0</v>
      </c>
      <c r="AM24" s="90">
        <f ca="1">($V24*($AP$1-AM$1)/($AP$1-$V$1)+$AP24*(AM$1-$V$1)/($AP$1-$V$1))*(SUM('Chem - ODS'!AH$5:AH$7)/((SUM('Chem - ODS'!$AK$5:$AK$7)-SUM('Chem - ODS'!$Q$5:$Q$7))/20*('Chem - ODS'!AH$4-'Chem - ODS'!$Q$4)+SUM('Chem - ODS'!$Q$5:$Q$7)))</f>
        <v>0</v>
      </c>
      <c r="AN24" s="90">
        <f ca="1">($V24*($AP$1-AN$1)/($AP$1-$V$1)+$AP24*(AN$1-$V$1)/($AP$1-$V$1))*(SUM('Chem - ODS'!AI$5:AI$7)/((SUM('Chem - ODS'!$AK$5:$AK$7)-SUM('Chem - ODS'!$Q$5:$Q$7))/20*('Chem - ODS'!AI$4-'Chem - ODS'!$Q$4)+SUM('Chem - ODS'!$Q$5:$Q$7)))</f>
        <v>0</v>
      </c>
      <c r="AO24" s="90">
        <f ca="1">($V24*($AP$1-AO$1)/($AP$1-$V$1)+$AP24*(AO$1-$V$1)/($AP$1-$V$1))*(SUM('Chem - ODS'!AJ$5:AJ$7)/((SUM('Chem - ODS'!$AK$5:$AK$7)-SUM('Chem - ODS'!$Q$5:$Q$7))/20*('Chem - ODS'!AJ$4-'Chem - ODS'!$Q$4)+SUM('Chem - ODS'!$Q$5:$Q$7)))</f>
        <v>0</v>
      </c>
      <c r="AP24" s="90">
        <f ca="1">V24*'Process Emissions Multipliers'!$E$28</f>
        <v>0</v>
      </c>
    </row>
    <row r="25" spans="1:42">
      <c r="A25" s="74">
        <v>-27</v>
      </c>
      <c r="B25" s="90">
        <f ca="1">IF('Chemicals 2010'!$A33="CP",INDIRECT("'Chemicals 2010'!"&amp;'Country Selector'!$B$3&amp;ROW($A33))*10^12,0)</f>
        <v>0</v>
      </c>
      <c r="C25" s="90">
        <f t="shared" ca="1" si="1"/>
        <v>0</v>
      </c>
      <c r="D25" s="90">
        <f t="shared" ca="1" si="1"/>
        <v>0</v>
      </c>
      <c r="E25" s="90">
        <f t="shared" ca="1" si="1"/>
        <v>0</v>
      </c>
      <c r="F25" s="90">
        <f t="shared" ca="1" si="1"/>
        <v>0</v>
      </c>
      <c r="G25" s="90">
        <f t="shared" ca="1" si="1"/>
        <v>0</v>
      </c>
      <c r="H25" s="90">
        <f t="shared" ca="1" si="1"/>
        <v>0</v>
      </c>
      <c r="I25" s="90">
        <f t="shared" ca="1" si="1"/>
        <v>0</v>
      </c>
      <c r="J25" s="90">
        <f t="shared" ca="1" si="1"/>
        <v>0</v>
      </c>
      <c r="K25" s="90">
        <f t="shared" ca="1" si="1"/>
        <v>0</v>
      </c>
      <c r="L25" s="90">
        <f ca="1">IF('Chemicals 2020'!$A33="CP",INDIRECT("'Chemicals 2020'!"&amp;'Country Selector'!$B$3&amp;ROW($A33))*10^12,0)*'Process Emissions Multipliers'!$B$28</f>
        <v>0</v>
      </c>
      <c r="M25" s="90">
        <f ca="1">($L25*($V$1-M$1)/($V$1-$L$1)+$V25*(M$1-$L$1)/($V$1-$L$1))*(SUM('Chem - ODS'!H$5:H$7)/((SUM('Chem - ODS'!$Q$5:$Q$7)-SUM('Chem - ODS'!$G$5:$G$7))/10*('Chem - ODS'!H$4-'Chem - ODS'!$G$4)+SUM('Chem - ODS'!$G$5:$G$7)))</f>
        <v>0</v>
      </c>
      <c r="N25" s="90">
        <f ca="1">($L25*($V$1-N$1)/($V$1-$L$1)+$V25*(N$1-$L$1)/($V$1-$L$1))*(SUM('Chem - ODS'!I$5:I$7)/((SUM('Chem - ODS'!$Q$5:$Q$7)-SUM('Chem - ODS'!$G$5:$G$7))/10*('Chem - ODS'!I$4-'Chem - ODS'!$G$4)+SUM('Chem - ODS'!$G$5:$G$7)))</f>
        <v>0</v>
      </c>
      <c r="O25" s="90">
        <f ca="1">($L25*($V$1-O$1)/($V$1-$L$1)+$V25*(O$1-$L$1)/($V$1-$L$1))*(SUM('Chem - ODS'!J$5:J$7)/((SUM('Chem - ODS'!$Q$5:$Q$7)-SUM('Chem - ODS'!$G$5:$G$7))/10*('Chem - ODS'!J$4-'Chem - ODS'!$G$4)+SUM('Chem - ODS'!$G$5:$G$7)))</f>
        <v>0</v>
      </c>
      <c r="P25" s="90">
        <f ca="1">($L25*($V$1-P$1)/($V$1-$L$1)+$V25*(P$1-$L$1)/($V$1-$L$1))*(SUM('Chem - ODS'!K$5:K$7)/((SUM('Chem - ODS'!$Q$5:$Q$7)-SUM('Chem - ODS'!$G$5:$G$7))/10*('Chem - ODS'!K$4-'Chem - ODS'!$G$4)+SUM('Chem - ODS'!$G$5:$G$7)))</f>
        <v>0</v>
      </c>
      <c r="Q25" s="90">
        <f ca="1">($L25*($V$1-Q$1)/($V$1-$L$1)+$V25*(Q$1-$L$1)/($V$1-$L$1))*(SUM('Chem - ODS'!L$5:L$7)/((SUM('Chem - ODS'!$Q$5:$Q$7)-SUM('Chem - ODS'!$G$5:$G$7))/10*('Chem - ODS'!L$4-'Chem - ODS'!$G$4)+SUM('Chem - ODS'!$G$5:$G$7)))</f>
        <v>0</v>
      </c>
      <c r="R25" s="90">
        <f ca="1">($L25*($V$1-R$1)/($V$1-$L$1)+$V25*(R$1-$L$1)/($V$1-$L$1))*(SUM('Chem - ODS'!M$5:M$7)/((SUM('Chem - ODS'!$Q$5:$Q$7)-SUM('Chem - ODS'!$G$5:$G$7))/10*('Chem - ODS'!M$4-'Chem - ODS'!$G$4)+SUM('Chem - ODS'!$G$5:$G$7)))</f>
        <v>0</v>
      </c>
      <c r="S25" s="90">
        <f ca="1">($L25*($V$1-S$1)/($V$1-$L$1)+$V25*(S$1-$L$1)/($V$1-$L$1))*(SUM('Chem - ODS'!N$5:N$7)/((SUM('Chem - ODS'!$Q$5:$Q$7)-SUM('Chem - ODS'!$G$5:$G$7))/10*('Chem - ODS'!N$4-'Chem - ODS'!$G$4)+SUM('Chem - ODS'!$G$5:$G$7)))</f>
        <v>0</v>
      </c>
      <c r="T25" s="90">
        <f ca="1">($L25*($V$1-T$1)/($V$1-$L$1)+$V25*(T$1-$L$1)/($V$1-$L$1))*(SUM('Chem - ODS'!O$5:O$7)/((SUM('Chem - ODS'!$Q$5:$Q$7)-SUM('Chem - ODS'!$G$5:$G$7))/10*('Chem - ODS'!O$4-'Chem - ODS'!$G$4)+SUM('Chem - ODS'!$G$5:$G$7)))</f>
        <v>0</v>
      </c>
      <c r="U25" s="90">
        <f ca="1">($L25*($V$1-U$1)/($V$1-$L$1)+$V25*(U$1-$L$1)/($V$1-$L$1))*(SUM('Chem - ODS'!P$5:P$7)/((SUM('Chem - ODS'!$Q$5:$Q$7)-SUM('Chem - ODS'!$G$5:$G$7))/10*('Chem - ODS'!P$4-'Chem - ODS'!$G$4)+SUM('Chem - ODS'!$G$5:$G$7)))</f>
        <v>0</v>
      </c>
      <c r="V25" s="90">
        <f ca="1">IF('Chemicals 2030'!$A33="CP",INDIRECT("'Chemicals 2030'!"&amp;'Country Selector'!$B$3&amp;ROW($A33))*10^12,0)*'Process Emissions Multipliers'!$D$28</f>
        <v>0</v>
      </c>
      <c r="W25" s="90">
        <f ca="1">($V25*($AP$1-W$1)/($AP$1-$V$1)+$AP25*(W$1-$V$1)/($AP$1-$V$1))*(SUM('Chem - ODS'!R$5:R$7)/((SUM('Chem - ODS'!$AK$5:$AK$7)-SUM('Chem - ODS'!$Q$5:$Q$7))/20*('Chem - ODS'!R$4-'Chem - ODS'!$Q$4)+SUM('Chem - ODS'!$Q$5:$Q$7)))</f>
        <v>0</v>
      </c>
      <c r="X25" s="90">
        <f ca="1">($V25*($AP$1-X$1)/($AP$1-$V$1)+$AP25*(X$1-$V$1)/($AP$1-$V$1))*(SUM('Chem - ODS'!S$5:S$7)/((SUM('Chem - ODS'!$AK$5:$AK$7)-SUM('Chem - ODS'!$Q$5:$Q$7))/20*('Chem - ODS'!S$4-'Chem - ODS'!$Q$4)+SUM('Chem - ODS'!$Q$5:$Q$7)))</f>
        <v>0</v>
      </c>
      <c r="Y25" s="90">
        <f ca="1">($V25*($AP$1-Y$1)/($AP$1-$V$1)+$AP25*(Y$1-$V$1)/($AP$1-$V$1))*(SUM('Chem - ODS'!T$5:T$7)/((SUM('Chem - ODS'!$AK$5:$AK$7)-SUM('Chem - ODS'!$Q$5:$Q$7))/20*('Chem - ODS'!T$4-'Chem - ODS'!$Q$4)+SUM('Chem - ODS'!$Q$5:$Q$7)))</f>
        <v>0</v>
      </c>
      <c r="Z25" s="90">
        <f ca="1">($V25*($AP$1-Z$1)/($AP$1-$V$1)+$AP25*(Z$1-$V$1)/($AP$1-$V$1))*(SUM('Chem - ODS'!U$5:U$7)/((SUM('Chem - ODS'!$AK$5:$AK$7)-SUM('Chem - ODS'!$Q$5:$Q$7))/20*('Chem - ODS'!U$4-'Chem - ODS'!$Q$4)+SUM('Chem - ODS'!$Q$5:$Q$7)))</f>
        <v>0</v>
      </c>
      <c r="AA25" s="90">
        <f ca="1">($V25*($AP$1-AA$1)/($AP$1-$V$1)+$AP25*(AA$1-$V$1)/($AP$1-$V$1))*(SUM('Chem - ODS'!V$5:V$7)/((SUM('Chem - ODS'!$AK$5:$AK$7)-SUM('Chem - ODS'!$Q$5:$Q$7))/20*('Chem - ODS'!V$4-'Chem - ODS'!$Q$4)+SUM('Chem - ODS'!$Q$5:$Q$7)))</f>
        <v>0</v>
      </c>
      <c r="AB25" s="90">
        <f ca="1">($V25*($AP$1-AB$1)/($AP$1-$V$1)+$AP25*(AB$1-$V$1)/($AP$1-$V$1))*(SUM('Chem - ODS'!W$5:W$7)/((SUM('Chem - ODS'!$AK$5:$AK$7)-SUM('Chem - ODS'!$Q$5:$Q$7))/20*('Chem - ODS'!W$4-'Chem - ODS'!$Q$4)+SUM('Chem - ODS'!$Q$5:$Q$7)))</f>
        <v>0</v>
      </c>
      <c r="AC25" s="90">
        <f ca="1">($V25*($AP$1-AC$1)/($AP$1-$V$1)+$AP25*(AC$1-$V$1)/($AP$1-$V$1))*(SUM('Chem - ODS'!X$5:X$7)/((SUM('Chem - ODS'!$AK$5:$AK$7)-SUM('Chem - ODS'!$Q$5:$Q$7))/20*('Chem - ODS'!X$4-'Chem - ODS'!$Q$4)+SUM('Chem - ODS'!$Q$5:$Q$7)))</f>
        <v>0</v>
      </c>
      <c r="AD25" s="90">
        <f ca="1">($V25*($AP$1-AD$1)/($AP$1-$V$1)+$AP25*(AD$1-$V$1)/($AP$1-$V$1))*(SUM('Chem - ODS'!Y$5:Y$7)/((SUM('Chem - ODS'!$AK$5:$AK$7)-SUM('Chem - ODS'!$Q$5:$Q$7))/20*('Chem - ODS'!Y$4-'Chem - ODS'!$Q$4)+SUM('Chem - ODS'!$Q$5:$Q$7)))</f>
        <v>0</v>
      </c>
      <c r="AE25" s="90">
        <f ca="1">($V25*($AP$1-AE$1)/($AP$1-$V$1)+$AP25*(AE$1-$V$1)/($AP$1-$V$1))*(SUM('Chem - ODS'!Z$5:Z$7)/((SUM('Chem - ODS'!$AK$5:$AK$7)-SUM('Chem - ODS'!$Q$5:$Q$7))/20*('Chem - ODS'!Z$4-'Chem - ODS'!$Q$4)+SUM('Chem - ODS'!$Q$5:$Q$7)))</f>
        <v>0</v>
      </c>
      <c r="AF25" s="90">
        <f ca="1">($V25*($AP$1-AF$1)/($AP$1-$V$1)+$AP25*(AF$1-$V$1)/($AP$1-$V$1))*(SUM('Chem - ODS'!AA$5:AA$7)/((SUM('Chem - ODS'!$AK$5:$AK$7)-SUM('Chem - ODS'!$Q$5:$Q$7))/20*('Chem - ODS'!AA$4-'Chem - ODS'!$Q$4)+SUM('Chem - ODS'!$Q$5:$Q$7)))</f>
        <v>0</v>
      </c>
      <c r="AG25" s="90">
        <f ca="1">($V25*($AP$1-AG$1)/($AP$1-$V$1)+$AP25*(AG$1-$V$1)/($AP$1-$V$1))*(SUM('Chem - ODS'!AB$5:AB$7)/((SUM('Chem - ODS'!$AK$5:$AK$7)-SUM('Chem - ODS'!$Q$5:$Q$7))/20*('Chem - ODS'!AB$4-'Chem - ODS'!$Q$4)+SUM('Chem - ODS'!$Q$5:$Q$7)))</f>
        <v>0</v>
      </c>
      <c r="AH25" s="90">
        <f ca="1">($V25*($AP$1-AH$1)/($AP$1-$V$1)+$AP25*(AH$1-$V$1)/($AP$1-$V$1))*(SUM('Chem - ODS'!AC$5:AC$7)/((SUM('Chem - ODS'!$AK$5:$AK$7)-SUM('Chem - ODS'!$Q$5:$Q$7))/20*('Chem - ODS'!AC$4-'Chem - ODS'!$Q$4)+SUM('Chem - ODS'!$Q$5:$Q$7)))</f>
        <v>0</v>
      </c>
      <c r="AI25" s="90">
        <f ca="1">($V25*($AP$1-AI$1)/($AP$1-$V$1)+$AP25*(AI$1-$V$1)/($AP$1-$V$1))*(SUM('Chem - ODS'!AD$5:AD$7)/((SUM('Chem - ODS'!$AK$5:$AK$7)-SUM('Chem - ODS'!$Q$5:$Q$7))/20*('Chem - ODS'!AD$4-'Chem - ODS'!$Q$4)+SUM('Chem - ODS'!$Q$5:$Q$7)))</f>
        <v>0</v>
      </c>
      <c r="AJ25" s="90">
        <f ca="1">($V25*($AP$1-AJ$1)/($AP$1-$V$1)+$AP25*(AJ$1-$V$1)/($AP$1-$V$1))*(SUM('Chem - ODS'!AE$5:AE$7)/((SUM('Chem - ODS'!$AK$5:$AK$7)-SUM('Chem - ODS'!$Q$5:$Q$7))/20*('Chem - ODS'!AE$4-'Chem - ODS'!$Q$4)+SUM('Chem - ODS'!$Q$5:$Q$7)))</f>
        <v>0</v>
      </c>
      <c r="AK25" s="90">
        <f ca="1">($V25*($AP$1-AK$1)/($AP$1-$V$1)+$AP25*(AK$1-$V$1)/($AP$1-$V$1))*(SUM('Chem - ODS'!AF$5:AF$7)/((SUM('Chem - ODS'!$AK$5:$AK$7)-SUM('Chem - ODS'!$Q$5:$Q$7))/20*('Chem - ODS'!AF$4-'Chem - ODS'!$Q$4)+SUM('Chem - ODS'!$Q$5:$Q$7)))</f>
        <v>0</v>
      </c>
      <c r="AL25" s="90">
        <f ca="1">($V25*($AP$1-AL$1)/($AP$1-$V$1)+$AP25*(AL$1-$V$1)/($AP$1-$V$1))*(SUM('Chem - ODS'!AG$5:AG$7)/((SUM('Chem - ODS'!$AK$5:$AK$7)-SUM('Chem - ODS'!$Q$5:$Q$7))/20*('Chem - ODS'!AG$4-'Chem - ODS'!$Q$4)+SUM('Chem - ODS'!$Q$5:$Q$7)))</f>
        <v>0</v>
      </c>
      <c r="AM25" s="90">
        <f ca="1">($V25*($AP$1-AM$1)/($AP$1-$V$1)+$AP25*(AM$1-$V$1)/($AP$1-$V$1))*(SUM('Chem - ODS'!AH$5:AH$7)/((SUM('Chem - ODS'!$AK$5:$AK$7)-SUM('Chem - ODS'!$Q$5:$Q$7))/20*('Chem - ODS'!AH$4-'Chem - ODS'!$Q$4)+SUM('Chem - ODS'!$Q$5:$Q$7)))</f>
        <v>0</v>
      </c>
      <c r="AN25" s="90">
        <f ca="1">($V25*($AP$1-AN$1)/($AP$1-$V$1)+$AP25*(AN$1-$V$1)/($AP$1-$V$1))*(SUM('Chem - ODS'!AI$5:AI$7)/((SUM('Chem - ODS'!$AK$5:$AK$7)-SUM('Chem - ODS'!$Q$5:$Q$7))/20*('Chem - ODS'!AI$4-'Chem - ODS'!$Q$4)+SUM('Chem - ODS'!$Q$5:$Q$7)))</f>
        <v>0</v>
      </c>
      <c r="AO25" s="90">
        <f ca="1">($V25*($AP$1-AO$1)/($AP$1-$V$1)+$AP25*(AO$1-$V$1)/($AP$1-$V$1))*(SUM('Chem - ODS'!AJ$5:AJ$7)/((SUM('Chem - ODS'!$AK$5:$AK$7)-SUM('Chem - ODS'!$Q$5:$Q$7))/20*('Chem - ODS'!AJ$4-'Chem - ODS'!$Q$4)+SUM('Chem - ODS'!$Q$5:$Q$7)))</f>
        <v>0</v>
      </c>
      <c r="AP25" s="90">
        <f ca="1">V25*'Process Emissions Multipliers'!$E$28</f>
        <v>0</v>
      </c>
    </row>
    <row r="26" spans="1:42">
      <c r="A26" s="74">
        <v>-26</v>
      </c>
      <c r="B26" s="90">
        <f ca="1">IF('Chemicals 2010'!$A34="CP",INDIRECT("'Chemicals 2010'!"&amp;'Country Selector'!$B$3&amp;ROW($A34))*10^12,0)</f>
        <v>0</v>
      </c>
      <c r="C26" s="90">
        <f t="shared" ca="1" si="1"/>
        <v>0</v>
      </c>
      <c r="D26" s="90">
        <f t="shared" ca="1" si="1"/>
        <v>0</v>
      </c>
      <c r="E26" s="90">
        <f t="shared" ca="1" si="1"/>
        <v>0</v>
      </c>
      <c r="F26" s="90">
        <f t="shared" ca="1" si="1"/>
        <v>0</v>
      </c>
      <c r="G26" s="90">
        <f t="shared" ca="1" si="1"/>
        <v>0</v>
      </c>
      <c r="H26" s="90">
        <f t="shared" ca="1" si="1"/>
        <v>0</v>
      </c>
      <c r="I26" s="90">
        <f t="shared" ca="1" si="1"/>
        <v>0</v>
      </c>
      <c r="J26" s="90">
        <f t="shared" ca="1" si="1"/>
        <v>0</v>
      </c>
      <c r="K26" s="90">
        <f t="shared" ca="1" si="1"/>
        <v>0</v>
      </c>
      <c r="L26" s="90">
        <f ca="1">IF('Chemicals 2020'!$A34="CP",INDIRECT("'Chemicals 2020'!"&amp;'Country Selector'!$B$3&amp;ROW($A34))*10^12,0)*'Process Emissions Multipliers'!$B$28</f>
        <v>0</v>
      </c>
      <c r="M26" s="90">
        <f ca="1">($L26*($V$1-M$1)/($V$1-$L$1)+$V26*(M$1-$L$1)/($V$1-$L$1))*(SUM('Chem - ODS'!H$5:H$7)/((SUM('Chem - ODS'!$Q$5:$Q$7)-SUM('Chem - ODS'!$G$5:$G$7))/10*('Chem - ODS'!H$4-'Chem - ODS'!$G$4)+SUM('Chem - ODS'!$G$5:$G$7)))</f>
        <v>0</v>
      </c>
      <c r="N26" s="90">
        <f ca="1">($L26*($V$1-N$1)/($V$1-$L$1)+$V26*(N$1-$L$1)/($V$1-$L$1))*(SUM('Chem - ODS'!I$5:I$7)/((SUM('Chem - ODS'!$Q$5:$Q$7)-SUM('Chem - ODS'!$G$5:$G$7))/10*('Chem - ODS'!I$4-'Chem - ODS'!$G$4)+SUM('Chem - ODS'!$G$5:$G$7)))</f>
        <v>0</v>
      </c>
      <c r="O26" s="90">
        <f ca="1">($L26*($V$1-O$1)/($V$1-$L$1)+$V26*(O$1-$L$1)/($V$1-$L$1))*(SUM('Chem - ODS'!J$5:J$7)/((SUM('Chem - ODS'!$Q$5:$Q$7)-SUM('Chem - ODS'!$G$5:$G$7))/10*('Chem - ODS'!J$4-'Chem - ODS'!$G$4)+SUM('Chem - ODS'!$G$5:$G$7)))</f>
        <v>0</v>
      </c>
      <c r="P26" s="90">
        <f ca="1">($L26*($V$1-P$1)/($V$1-$L$1)+$V26*(P$1-$L$1)/($V$1-$L$1))*(SUM('Chem - ODS'!K$5:K$7)/((SUM('Chem - ODS'!$Q$5:$Q$7)-SUM('Chem - ODS'!$G$5:$G$7))/10*('Chem - ODS'!K$4-'Chem - ODS'!$G$4)+SUM('Chem - ODS'!$G$5:$G$7)))</f>
        <v>0</v>
      </c>
      <c r="Q26" s="90">
        <f ca="1">($L26*($V$1-Q$1)/($V$1-$L$1)+$V26*(Q$1-$L$1)/($V$1-$L$1))*(SUM('Chem - ODS'!L$5:L$7)/((SUM('Chem - ODS'!$Q$5:$Q$7)-SUM('Chem - ODS'!$G$5:$G$7))/10*('Chem - ODS'!L$4-'Chem - ODS'!$G$4)+SUM('Chem - ODS'!$G$5:$G$7)))</f>
        <v>0</v>
      </c>
      <c r="R26" s="90">
        <f ca="1">($L26*($V$1-R$1)/($V$1-$L$1)+$V26*(R$1-$L$1)/($V$1-$L$1))*(SUM('Chem - ODS'!M$5:M$7)/((SUM('Chem - ODS'!$Q$5:$Q$7)-SUM('Chem - ODS'!$G$5:$G$7))/10*('Chem - ODS'!M$4-'Chem - ODS'!$G$4)+SUM('Chem - ODS'!$G$5:$G$7)))</f>
        <v>0</v>
      </c>
      <c r="S26" s="90">
        <f ca="1">($L26*($V$1-S$1)/($V$1-$L$1)+$V26*(S$1-$L$1)/($V$1-$L$1))*(SUM('Chem - ODS'!N$5:N$7)/((SUM('Chem - ODS'!$Q$5:$Q$7)-SUM('Chem - ODS'!$G$5:$G$7))/10*('Chem - ODS'!N$4-'Chem - ODS'!$G$4)+SUM('Chem - ODS'!$G$5:$G$7)))</f>
        <v>0</v>
      </c>
      <c r="T26" s="90">
        <f ca="1">($L26*($V$1-T$1)/($V$1-$L$1)+$V26*(T$1-$L$1)/($V$1-$L$1))*(SUM('Chem - ODS'!O$5:O$7)/((SUM('Chem - ODS'!$Q$5:$Q$7)-SUM('Chem - ODS'!$G$5:$G$7))/10*('Chem - ODS'!O$4-'Chem - ODS'!$G$4)+SUM('Chem - ODS'!$G$5:$G$7)))</f>
        <v>0</v>
      </c>
      <c r="U26" s="90">
        <f ca="1">($L26*($V$1-U$1)/($V$1-$L$1)+$V26*(U$1-$L$1)/($V$1-$L$1))*(SUM('Chem - ODS'!P$5:P$7)/((SUM('Chem - ODS'!$Q$5:$Q$7)-SUM('Chem - ODS'!$G$5:$G$7))/10*('Chem - ODS'!P$4-'Chem - ODS'!$G$4)+SUM('Chem - ODS'!$G$5:$G$7)))</f>
        <v>0</v>
      </c>
      <c r="V26" s="90">
        <f ca="1">IF('Chemicals 2030'!$A34="CP",INDIRECT("'Chemicals 2030'!"&amp;'Country Selector'!$B$3&amp;ROW($A34))*10^12,0)*'Process Emissions Multipliers'!$D$28</f>
        <v>0</v>
      </c>
      <c r="W26" s="90">
        <f ca="1">($V26*($AP$1-W$1)/($AP$1-$V$1)+$AP26*(W$1-$V$1)/($AP$1-$V$1))*(SUM('Chem - ODS'!R$5:R$7)/((SUM('Chem - ODS'!$AK$5:$AK$7)-SUM('Chem - ODS'!$Q$5:$Q$7))/20*('Chem - ODS'!R$4-'Chem - ODS'!$Q$4)+SUM('Chem - ODS'!$Q$5:$Q$7)))</f>
        <v>0</v>
      </c>
      <c r="X26" s="90">
        <f ca="1">($V26*($AP$1-X$1)/($AP$1-$V$1)+$AP26*(X$1-$V$1)/($AP$1-$V$1))*(SUM('Chem - ODS'!S$5:S$7)/((SUM('Chem - ODS'!$AK$5:$AK$7)-SUM('Chem - ODS'!$Q$5:$Q$7))/20*('Chem - ODS'!S$4-'Chem - ODS'!$Q$4)+SUM('Chem - ODS'!$Q$5:$Q$7)))</f>
        <v>0</v>
      </c>
      <c r="Y26" s="90">
        <f ca="1">($V26*($AP$1-Y$1)/($AP$1-$V$1)+$AP26*(Y$1-$V$1)/($AP$1-$V$1))*(SUM('Chem - ODS'!T$5:T$7)/((SUM('Chem - ODS'!$AK$5:$AK$7)-SUM('Chem - ODS'!$Q$5:$Q$7))/20*('Chem - ODS'!T$4-'Chem - ODS'!$Q$4)+SUM('Chem - ODS'!$Q$5:$Q$7)))</f>
        <v>0</v>
      </c>
      <c r="Z26" s="90">
        <f ca="1">($V26*($AP$1-Z$1)/($AP$1-$V$1)+$AP26*(Z$1-$V$1)/($AP$1-$V$1))*(SUM('Chem - ODS'!U$5:U$7)/((SUM('Chem - ODS'!$AK$5:$AK$7)-SUM('Chem - ODS'!$Q$5:$Q$7))/20*('Chem - ODS'!U$4-'Chem - ODS'!$Q$4)+SUM('Chem - ODS'!$Q$5:$Q$7)))</f>
        <v>0</v>
      </c>
      <c r="AA26" s="90">
        <f ca="1">($V26*($AP$1-AA$1)/($AP$1-$V$1)+$AP26*(AA$1-$V$1)/($AP$1-$V$1))*(SUM('Chem - ODS'!V$5:V$7)/((SUM('Chem - ODS'!$AK$5:$AK$7)-SUM('Chem - ODS'!$Q$5:$Q$7))/20*('Chem - ODS'!V$4-'Chem - ODS'!$Q$4)+SUM('Chem - ODS'!$Q$5:$Q$7)))</f>
        <v>0</v>
      </c>
      <c r="AB26" s="90">
        <f ca="1">($V26*($AP$1-AB$1)/($AP$1-$V$1)+$AP26*(AB$1-$V$1)/($AP$1-$V$1))*(SUM('Chem - ODS'!W$5:W$7)/((SUM('Chem - ODS'!$AK$5:$AK$7)-SUM('Chem - ODS'!$Q$5:$Q$7))/20*('Chem - ODS'!W$4-'Chem - ODS'!$Q$4)+SUM('Chem - ODS'!$Q$5:$Q$7)))</f>
        <v>0</v>
      </c>
      <c r="AC26" s="90">
        <f ca="1">($V26*($AP$1-AC$1)/($AP$1-$V$1)+$AP26*(AC$1-$V$1)/($AP$1-$V$1))*(SUM('Chem - ODS'!X$5:X$7)/((SUM('Chem - ODS'!$AK$5:$AK$7)-SUM('Chem - ODS'!$Q$5:$Q$7))/20*('Chem - ODS'!X$4-'Chem - ODS'!$Q$4)+SUM('Chem - ODS'!$Q$5:$Q$7)))</f>
        <v>0</v>
      </c>
      <c r="AD26" s="90">
        <f ca="1">($V26*($AP$1-AD$1)/($AP$1-$V$1)+$AP26*(AD$1-$V$1)/($AP$1-$V$1))*(SUM('Chem - ODS'!Y$5:Y$7)/((SUM('Chem - ODS'!$AK$5:$AK$7)-SUM('Chem - ODS'!$Q$5:$Q$7))/20*('Chem - ODS'!Y$4-'Chem - ODS'!$Q$4)+SUM('Chem - ODS'!$Q$5:$Q$7)))</f>
        <v>0</v>
      </c>
      <c r="AE26" s="90">
        <f ca="1">($V26*($AP$1-AE$1)/($AP$1-$V$1)+$AP26*(AE$1-$V$1)/($AP$1-$V$1))*(SUM('Chem - ODS'!Z$5:Z$7)/((SUM('Chem - ODS'!$AK$5:$AK$7)-SUM('Chem - ODS'!$Q$5:$Q$7))/20*('Chem - ODS'!Z$4-'Chem - ODS'!$Q$4)+SUM('Chem - ODS'!$Q$5:$Q$7)))</f>
        <v>0</v>
      </c>
      <c r="AF26" s="90">
        <f ca="1">($V26*($AP$1-AF$1)/($AP$1-$V$1)+$AP26*(AF$1-$V$1)/($AP$1-$V$1))*(SUM('Chem - ODS'!AA$5:AA$7)/((SUM('Chem - ODS'!$AK$5:$AK$7)-SUM('Chem - ODS'!$Q$5:$Q$7))/20*('Chem - ODS'!AA$4-'Chem - ODS'!$Q$4)+SUM('Chem - ODS'!$Q$5:$Q$7)))</f>
        <v>0</v>
      </c>
      <c r="AG26" s="90">
        <f ca="1">($V26*($AP$1-AG$1)/($AP$1-$V$1)+$AP26*(AG$1-$V$1)/($AP$1-$V$1))*(SUM('Chem - ODS'!AB$5:AB$7)/((SUM('Chem - ODS'!$AK$5:$AK$7)-SUM('Chem - ODS'!$Q$5:$Q$7))/20*('Chem - ODS'!AB$4-'Chem - ODS'!$Q$4)+SUM('Chem - ODS'!$Q$5:$Q$7)))</f>
        <v>0</v>
      </c>
      <c r="AH26" s="90">
        <f ca="1">($V26*($AP$1-AH$1)/($AP$1-$V$1)+$AP26*(AH$1-$V$1)/($AP$1-$V$1))*(SUM('Chem - ODS'!AC$5:AC$7)/((SUM('Chem - ODS'!$AK$5:$AK$7)-SUM('Chem - ODS'!$Q$5:$Q$7))/20*('Chem - ODS'!AC$4-'Chem - ODS'!$Q$4)+SUM('Chem - ODS'!$Q$5:$Q$7)))</f>
        <v>0</v>
      </c>
      <c r="AI26" s="90">
        <f ca="1">($V26*($AP$1-AI$1)/($AP$1-$V$1)+$AP26*(AI$1-$V$1)/($AP$1-$V$1))*(SUM('Chem - ODS'!AD$5:AD$7)/((SUM('Chem - ODS'!$AK$5:$AK$7)-SUM('Chem - ODS'!$Q$5:$Q$7))/20*('Chem - ODS'!AD$4-'Chem - ODS'!$Q$4)+SUM('Chem - ODS'!$Q$5:$Q$7)))</f>
        <v>0</v>
      </c>
      <c r="AJ26" s="90">
        <f ca="1">($V26*($AP$1-AJ$1)/($AP$1-$V$1)+$AP26*(AJ$1-$V$1)/($AP$1-$V$1))*(SUM('Chem - ODS'!AE$5:AE$7)/((SUM('Chem - ODS'!$AK$5:$AK$7)-SUM('Chem - ODS'!$Q$5:$Q$7))/20*('Chem - ODS'!AE$4-'Chem - ODS'!$Q$4)+SUM('Chem - ODS'!$Q$5:$Q$7)))</f>
        <v>0</v>
      </c>
      <c r="AK26" s="90">
        <f ca="1">($V26*($AP$1-AK$1)/($AP$1-$V$1)+$AP26*(AK$1-$V$1)/($AP$1-$V$1))*(SUM('Chem - ODS'!AF$5:AF$7)/((SUM('Chem - ODS'!$AK$5:$AK$7)-SUM('Chem - ODS'!$Q$5:$Q$7))/20*('Chem - ODS'!AF$4-'Chem - ODS'!$Q$4)+SUM('Chem - ODS'!$Q$5:$Q$7)))</f>
        <v>0</v>
      </c>
      <c r="AL26" s="90">
        <f ca="1">($V26*($AP$1-AL$1)/($AP$1-$V$1)+$AP26*(AL$1-$V$1)/($AP$1-$V$1))*(SUM('Chem - ODS'!AG$5:AG$7)/((SUM('Chem - ODS'!$AK$5:$AK$7)-SUM('Chem - ODS'!$Q$5:$Q$7))/20*('Chem - ODS'!AG$4-'Chem - ODS'!$Q$4)+SUM('Chem - ODS'!$Q$5:$Q$7)))</f>
        <v>0</v>
      </c>
      <c r="AM26" s="90">
        <f ca="1">($V26*($AP$1-AM$1)/($AP$1-$V$1)+$AP26*(AM$1-$V$1)/($AP$1-$V$1))*(SUM('Chem - ODS'!AH$5:AH$7)/((SUM('Chem - ODS'!$AK$5:$AK$7)-SUM('Chem - ODS'!$Q$5:$Q$7))/20*('Chem - ODS'!AH$4-'Chem - ODS'!$Q$4)+SUM('Chem - ODS'!$Q$5:$Q$7)))</f>
        <v>0</v>
      </c>
      <c r="AN26" s="90">
        <f ca="1">($V26*($AP$1-AN$1)/($AP$1-$V$1)+$AP26*(AN$1-$V$1)/($AP$1-$V$1))*(SUM('Chem - ODS'!AI$5:AI$7)/((SUM('Chem - ODS'!$AK$5:$AK$7)-SUM('Chem - ODS'!$Q$5:$Q$7))/20*('Chem - ODS'!AI$4-'Chem - ODS'!$Q$4)+SUM('Chem - ODS'!$Q$5:$Q$7)))</f>
        <v>0</v>
      </c>
      <c r="AO26" s="90">
        <f ca="1">($V26*($AP$1-AO$1)/($AP$1-$V$1)+$AP26*(AO$1-$V$1)/($AP$1-$V$1))*(SUM('Chem - ODS'!AJ$5:AJ$7)/((SUM('Chem - ODS'!$AK$5:$AK$7)-SUM('Chem - ODS'!$Q$5:$Q$7))/20*('Chem - ODS'!AJ$4-'Chem - ODS'!$Q$4)+SUM('Chem - ODS'!$Q$5:$Q$7)))</f>
        <v>0</v>
      </c>
      <c r="AP26" s="90">
        <f ca="1">V26*'Process Emissions Multipliers'!$E$28</f>
        <v>0</v>
      </c>
    </row>
    <row r="27" spans="1:42">
      <c r="A27" s="74">
        <v>-25</v>
      </c>
      <c r="B27" s="90">
        <f ca="1">IF('Chemicals 2010'!$A35="CP",INDIRECT("'Chemicals 2010'!"&amp;'Country Selector'!$B$3&amp;ROW($A35))*10^12,0)</f>
        <v>0</v>
      </c>
      <c r="C27" s="90">
        <f t="shared" ca="1" si="1"/>
        <v>0</v>
      </c>
      <c r="D27" s="90">
        <f t="shared" ca="1" si="1"/>
        <v>0</v>
      </c>
      <c r="E27" s="90">
        <f t="shared" ca="1" si="1"/>
        <v>0</v>
      </c>
      <c r="F27" s="90">
        <f t="shared" ca="1" si="1"/>
        <v>0</v>
      </c>
      <c r="G27" s="90">
        <f t="shared" ca="1" si="1"/>
        <v>0</v>
      </c>
      <c r="H27" s="90">
        <f t="shared" ca="1" si="1"/>
        <v>0</v>
      </c>
      <c r="I27" s="90">
        <f t="shared" ca="1" si="1"/>
        <v>0</v>
      </c>
      <c r="J27" s="90">
        <f t="shared" ca="1" si="1"/>
        <v>0</v>
      </c>
      <c r="K27" s="90">
        <f t="shared" ca="1" si="1"/>
        <v>0</v>
      </c>
      <c r="L27" s="90">
        <f ca="1">IF('Chemicals 2020'!$A35="CP",INDIRECT("'Chemicals 2020'!"&amp;'Country Selector'!$B$3&amp;ROW($A35))*10^12,0)*'Process Emissions Multipliers'!$B$28</f>
        <v>0</v>
      </c>
      <c r="M27" s="90">
        <f ca="1">($L27*($V$1-M$1)/($V$1-$L$1)+$V27*(M$1-$L$1)/($V$1-$L$1))*(SUM('Chem - ODS'!H$5:H$7)/((SUM('Chem - ODS'!$Q$5:$Q$7)-SUM('Chem - ODS'!$G$5:$G$7))/10*('Chem - ODS'!H$4-'Chem - ODS'!$G$4)+SUM('Chem - ODS'!$G$5:$G$7)))</f>
        <v>0</v>
      </c>
      <c r="N27" s="90">
        <f ca="1">($L27*($V$1-N$1)/($V$1-$L$1)+$V27*(N$1-$L$1)/($V$1-$L$1))*(SUM('Chem - ODS'!I$5:I$7)/((SUM('Chem - ODS'!$Q$5:$Q$7)-SUM('Chem - ODS'!$G$5:$G$7))/10*('Chem - ODS'!I$4-'Chem - ODS'!$G$4)+SUM('Chem - ODS'!$G$5:$G$7)))</f>
        <v>0</v>
      </c>
      <c r="O27" s="90">
        <f ca="1">($L27*($V$1-O$1)/($V$1-$L$1)+$V27*(O$1-$L$1)/($V$1-$L$1))*(SUM('Chem - ODS'!J$5:J$7)/((SUM('Chem - ODS'!$Q$5:$Q$7)-SUM('Chem - ODS'!$G$5:$G$7))/10*('Chem - ODS'!J$4-'Chem - ODS'!$G$4)+SUM('Chem - ODS'!$G$5:$G$7)))</f>
        <v>0</v>
      </c>
      <c r="P27" s="90">
        <f ca="1">($L27*($V$1-P$1)/($V$1-$L$1)+$V27*(P$1-$L$1)/($V$1-$L$1))*(SUM('Chem - ODS'!K$5:K$7)/((SUM('Chem - ODS'!$Q$5:$Q$7)-SUM('Chem - ODS'!$G$5:$G$7))/10*('Chem - ODS'!K$4-'Chem - ODS'!$G$4)+SUM('Chem - ODS'!$G$5:$G$7)))</f>
        <v>0</v>
      </c>
      <c r="Q27" s="90">
        <f ca="1">($L27*($V$1-Q$1)/($V$1-$L$1)+$V27*(Q$1-$L$1)/($V$1-$L$1))*(SUM('Chem - ODS'!L$5:L$7)/((SUM('Chem - ODS'!$Q$5:$Q$7)-SUM('Chem - ODS'!$G$5:$G$7))/10*('Chem - ODS'!L$4-'Chem - ODS'!$G$4)+SUM('Chem - ODS'!$G$5:$G$7)))</f>
        <v>0</v>
      </c>
      <c r="R27" s="90">
        <f ca="1">($L27*($V$1-R$1)/($V$1-$L$1)+$V27*(R$1-$L$1)/($V$1-$L$1))*(SUM('Chem - ODS'!M$5:M$7)/((SUM('Chem - ODS'!$Q$5:$Q$7)-SUM('Chem - ODS'!$G$5:$G$7))/10*('Chem - ODS'!M$4-'Chem - ODS'!$G$4)+SUM('Chem - ODS'!$G$5:$G$7)))</f>
        <v>0</v>
      </c>
      <c r="S27" s="90">
        <f ca="1">($L27*($V$1-S$1)/($V$1-$L$1)+$V27*(S$1-$L$1)/($V$1-$L$1))*(SUM('Chem - ODS'!N$5:N$7)/((SUM('Chem - ODS'!$Q$5:$Q$7)-SUM('Chem - ODS'!$G$5:$G$7))/10*('Chem - ODS'!N$4-'Chem - ODS'!$G$4)+SUM('Chem - ODS'!$G$5:$G$7)))</f>
        <v>0</v>
      </c>
      <c r="T27" s="90">
        <f ca="1">($L27*($V$1-T$1)/($V$1-$L$1)+$V27*(T$1-$L$1)/($V$1-$L$1))*(SUM('Chem - ODS'!O$5:O$7)/((SUM('Chem - ODS'!$Q$5:$Q$7)-SUM('Chem - ODS'!$G$5:$G$7))/10*('Chem - ODS'!O$4-'Chem - ODS'!$G$4)+SUM('Chem - ODS'!$G$5:$G$7)))</f>
        <v>0</v>
      </c>
      <c r="U27" s="90">
        <f ca="1">($L27*($V$1-U$1)/($V$1-$L$1)+$V27*(U$1-$L$1)/($V$1-$L$1))*(SUM('Chem - ODS'!P$5:P$7)/((SUM('Chem - ODS'!$Q$5:$Q$7)-SUM('Chem - ODS'!$G$5:$G$7))/10*('Chem - ODS'!P$4-'Chem - ODS'!$G$4)+SUM('Chem - ODS'!$G$5:$G$7)))</f>
        <v>0</v>
      </c>
      <c r="V27" s="90">
        <f ca="1">IF('Chemicals 2030'!$A35="CP",INDIRECT("'Chemicals 2030'!"&amp;'Country Selector'!$B$3&amp;ROW($A35))*10^12,0)*'Process Emissions Multipliers'!$D$28</f>
        <v>0</v>
      </c>
      <c r="W27" s="90">
        <f ca="1">($V27*($AP$1-W$1)/($AP$1-$V$1)+$AP27*(W$1-$V$1)/($AP$1-$V$1))*(SUM('Chem - ODS'!R$5:R$7)/((SUM('Chem - ODS'!$AK$5:$AK$7)-SUM('Chem - ODS'!$Q$5:$Q$7))/20*('Chem - ODS'!R$4-'Chem - ODS'!$Q$4)+SUM('Chem - ODS'!$Q$5:$Q$7)))</f>
        <v>0</v>
      </c>
      <c r="X27" s="90">
        <f ca="1">($V27*($AP$1-X$1)/($AP$1-$V$1)+$AP27*(X$1-$V$1)/($AP$1-$V$1))*(SUM('Chem - ODS'!S$5:S$7)/((SUM('Chem - ODS'!$AK$5:$AK$7)-SUM('Chem - ODS'!$Q$5:$Q$7))/20*('Chem - ODS'!S$4-'Chem - ODS'!$Q$4)+SUM('Chem - ODS'!$Q$5:$Q$7)))</f>
        <v>0</v>
      </c>
      <c r="Y27" s="90">
        <f ca="1">($V27*($AP$1-Y$1)/($AP$1-$V$1)+$AP27*(Y$1-$V$1)/($AP$1-$V$1))*(SUM('Chem - ODS'!T$5:T$7)/((SUM('Chem - ODS'!$AK$5:$AK$7)-SUM('Chem - ODS'!$Q$5:$Q$7))/20*('Chem - ODS'!T$4-'Chem - ODS'!$Q$4)+SUM('Chem - ODS'!$Q$5:$Q$7)))</f>
        <v>0</v>
      </c>
      <c r="Z27" s="90">
        <f ca="1">($V27*($AP$1-Z$1)/($AP$1-$V$1)+$AP27*(Z$1-$V$1)/($AP$1-$V$1))*(SUM('Chem - ODS'!U$5:U$7)/((SUM('Chem - ODS'!$AK$5:$AK$7)-SUM('Chem - ODS'!$Q$5:$Q$7))/20*('Chem - ODS'!U$4-'Chem - ODS'!$Q$4)+SUM('Chem - ODS'!$Q$5:$Q$7)))</f>
        <v>0</v>
      </c>
      <c r="AA27" s="90">
        <f ca="1">($V27*($AP$1-AA$1)/($AP$1-$V$1)+$AP27*(AA$1-$V$1)/($AP$1-$V$1))*(SUM('Chem - ODS'!V$5:V$7)/((SUM('Chem - ODS'!$AK$5:$AK$7)-SUM('Chem - ODS'!$Q$5:$Q$7))/20*('Chem - ODS'!V$4-'Chem - ODS'!$Q$4)+SUM('Chem - ODS'!$Q$5:$Q$7)))</f>
        <v>0</v>
      </c>
      <c r="AB27" s="90">
        <f ca="1">($V27*($AP$1-AB$1)/($AP$1-$V$1)+$AP27*(AB$1-$V$1)/($AP$1-$V$1))*(SUM('Chem - ODS'!W$5:W$7)/((SUM('Chem - ODS'!$AK$5:$AK$7)-SUM('Chem - ODS'!$Q$5:$Q$7))/20*('Chem - ODS'!W$4-'Chem - ODS'!$Q$4)+SUM('Chem - ODS'!$Q$5:$Q$7)))</f>
        <v>0</v>
      </c>
      <c r="AC27" s="90">
        <f ca="1">($V27*($AP$1-AC$1)/($AP$1-$V$1)+$AP27*(AC$1-$V$1)/($AP$1-$V$1))*(SUM('Chem - ODS'!X$5:X$7)/((SUM('Chem - ODS'!$AK$5:$AK$7)-SUM('Chem - ODS'!$Q$5:$Q$7))/20*('Chem - ODS'!X$4-'Chem - ODS'!$Q$4)+SUM('Chem - ODS'!$Q$5:$Q$7)))</f>
        <v>0</v>
      </c>
      <c r="AD27" s="90">
        <f ca="1">($V27*($AP$1-AD$1)/($AP$1-$V$1)+$AP27*(AD$1-$V$1)/($AP$1-$V$1))*(SUM('Chem - ODS'!Y$5:Y$7)/((SUM('Chem - ODS'!$AK$5:$AK$7)-SUM('Chem - ODS'!$Q$5:$Q$7))/20*('Chem - ODS'!Y$4-'Chem - ODS'!$Q$4)+SUM('Chem - ODS'!$Q$5:$Q$7)))</f>
        <v>0</v>
      </c>
      <c r="AE27" s="90">
        <f ca="1">($V27*($AP$1-AE$1)/($AP$1-$V$1)+$AP27*(AE$1-$V$1)/($AP$1-$V$1))*(SUM('Chem - ODS'!Z$5:Z$7)/((SUM('Chem - ODS'!$AK$5:$AK$7)-SUM('Chem - ODS'!$Q$5:$Q$7))/20*('Chem - ODS'!Z$4-'Chem - ODS'!$Q$4)+SUM('Chem - ODS'!$Q$5:$Q$7)))</f>
        <v>0</v>
      </c>
      <c r="AF27" s="90">
        <f ca="1">($V27*($AP$1-AF$1)/($AP$1-$V$1)+$AP27*(AF$1-$V$1)/($AP$1-$V$1))*(SUM('Chem - ODS'!AA$5:AA$7)/((SUM('Chem - ODS'!$AK$5:$AK$7)-SUM('Chem - ODS'!$Q$5:$Q$7))/20*('Chem - ODS'!AA$4-'Chem - ODS'!$Q$4)+SUM('Chem - ODS'!$Q$5:$Q$7)))</f>
        <v>0</v>
      </c>
      <c r="AG27" s="90">
        <f ca="1">($V27*($AP$1-AG$1)/($AP$1-$V$1)+$AP27*(AG$1-$V$1)/($AP$1-$V$1))*(SUM('Chem - ODS'!AB$5:AB$7)/((SUM('Chem - ODS'!$AK$5:$AK$7)-SUM('Chem - ODS'!$Q$5:$Q$7))/20*('Chem - ODS'!AB$4-'Chem - ODS'!$Q$4)+SUM('Chem - ODS'!$Q$5:$Q$7)))</f>
        <v>0</v>
      </c>
      <c r="AH27" s="90">
        <f ca="1">($V27*($AP$1-AH$1)/($AP$1-$V$1)+$AP27*(AH$1-$V$1)/($AP$1-$V$1))*(SUM('Chem - ODS'!AC$5:AC$7)/((SUM('Chem - ODS'!$AK$5:$AK$7)-SUM('Chem - ODS'!$Q$5:$Q$7))/20*('Chem - ODS'!AC$4-'Chem - ODS'!$Q$4)+SUM('Chem - ODS'!$Q$5:$Q$7)))</f>
        <v>0</v>
      </c>
      <c r="AI27" s="90">
        <f ca="1">($V27*($AP$1-AI$1)/($AP$1-$V$1)+$AP27*(AI$1-$V$1)/($AP$1-$V$1))*(SUM('Chem - ODS'!AD$5:AD$7)/((SUM('Chem - ODS'!$AK$5:$AK$7)-SUM('Chem - ODS'!$Q$5:$Q$7))/20*('Chem - ODS'!AD$4-'Chem - ODS'!$Q$4)+SUM('Chem - ODS'!$Q$5:$Q$7)))</f>
        <v>0</v>
      </c>
      <c r="AJ27" s="90">
        <f ca="1">($V27*($AP$1-AJ$1)/($AP$1-$V$1)+$AP27*(AJ$1-$V$1)/($AP$1-$V$1))*(SUM('Chem - ODS'!AE$5:AE$7)/((SUM('Chem - ODS'!$AK$5:$AK$7)-SUM('Chem - ODS'!$Q$5:$Q$7))/20*('Chem - ODS'!AE$4-'Chem - ODS'!$Q$4)+SUM('Chem - ODS'!$Q$5:$Q$7)))</f>
        <v>0</v>
      </c>
      <c r="AK27" s="90">
        <f ca="1">($V27*($AP$1-AK$1)/($AP$1-$V$1)+$AP27*(AK$1-$V$1)/($AP$1-$V$1))*(SUM('Chem - ODS'!AF$5:AF$7)/((SUM('Chem - ODS'!$AK$5:$AK$7)-SUM('Chem - ODS'!$Q$5:$Q$7))/20*('Chem - ODS'!AF$4-'Chem - ODS'!$Q$4)+SUM('Chem - ODS'!$Q$5:$Q$7)))</f>
        <v>0</v>
      </c>
      <c r="AL27" s="90">
        <f ca="1">($V27*($AP$1-AL$1)/($AP$1-$V$1)+$AP27*(AL$1-$V$1)/($AP$1-$V$1))*(SUM('Chem - ODS'!AG$5:AG$7)/((SUM('Chem - ODS'!$AK$5:$AK$7)-SUM('Chem - ODS'!$Q$5:$Q$7))/20*('Chem - ODS'!AG$4-'Chem - ODS'!$Q$4)+SUM('Chem - ODS'!$Q$5:$Q$7)))</f>
        <v>0</v>
      </c>
      <c r="AM27" s="90">
        <f ca="1">($V27*($AP$1-AM$1)/($AP$1-$V$1)+$AP27*(AM$1-$V$1)/($AP$1-$V$1))*(SUM('Chem - ODS'!AH$5:AH$7)/((SUM('Chem - ODS'!$AK$5:$AK$7)-SUM('Chem - ODS'!$Q$5:$Q$7))/20*('Chem - ODS'!AH$4-'Chem - ODS'!$Q$4)+SUM('Chem - ODS'!$Q$5:$Q$7)))</f>
        <v>0</v>
      </c>
      <c r="AN27" s="90">
        <f ca="1">($V27*($AP$1-AN$1)/($AP$1-$V$1)+$AP27*(AN$1-$V$1)/($AP$1-$V$1))*(SUM('Chem - ODS'!AI$5:AI$7)/((SUM('Chem - ODS'!$AK$5:$AK$7)-SUM('Chem - ODS'!$Q$5:$Q$7))/20*('Chem - ODS'!AI$4-'Chem - ODS'!$Q$4)+SUM('Chem - ODS'!$Q$5:$Q$7)))</f>
        <v>0</v>
      </c>
      <c r="AO27" s="90">
        <f ca="1">($V27*($AP$1-AO$1)/($AP$1-$V$1)+$AP27*(AO$1-$V$1)/($AP$1-$V$1))*(SUM('Chem - ODS'!AJ$5:AJ$7)/((SUM('Chem - ODS'!$AK$5:$AK$7)-SUM('Chem - ODS'!$Q$5:$Q$7))/20*('Chem - ODS'!AJ$4-'Chem - ODS'!$Q$4)+SUM('Chem - ODS'!$Q$5:$Q$7)))</f>
        <v>0</v>
      </c>
      <c r="AP27" s="90">
        <f ca="1">V27*'Process Emissions Multipliers'!$E$28</f>
        <v>0</v>
      </c>
    </row>
    <row r="28" spans="1:42">
      <c r="A28" s="74">
        <v>-24</v>
      </c>
      <c r="B28" s="90">
        <f ca="1">IF('Chemicals 2010'!$A36="CP",INDIRECT("'Chemicals 2010'!"&amp;'Country Selector'!$B$3&amp;ROW($A36))*10^12,0)</f>
        <v>0</v>
      </c>
      <c r="C28" s="90">
        <f t="shared" ca="1" si="1"/>
        <v>0</v>
      </c>
      <c r="D28" s="90">
        <f t="shared" ca="1" si="1"/>
        <v>0</v>
      </c>
      <c r="E28" s="90">
        <f t="shared" ca="1" si="1"/>
        <v>0</v>
      </c>
      <c r="F28" s="90">
        <f t="shared" ca="1" si="1"/>
        <v>0</v>
      </c>
      <c r="G28" s="90">
        <f t="shared" ca="1" si="1"/>
        <v>0</v>
      </c>
      <c r="H28" s="90">
        <f t="shared" ca="1" si="1"/>
        <v>0</v>
      </c>
      <c r="I28" s="90">
        <f t="shared" ca="1" si="1"/>
        <v>0</v>
      </c>
      <c r="J28" s="90">
        <f t="shared" ca="1" si="1"/>
        <v>0</v>
      </c>
      <c r="K28" s="90">
        <f t="shared" ca="1" si="1"/>
        <v>0</v>
      </c>
      <c r="L28" s="90">
        <f ca="1">IF('Chemicals 2020'!$A36="CP",INDIRECT("'Chemicals 2020'!"&amp;'Country Selector'!$B$3&amp;ROW($A36))*10^12,0)*'Process Emissions Multipliers'!$B$28</f>
        <v>0</v>
      </c>
      <c r="M28" s="90">
        <f ca="1">($L28*($V$1-M$1)/($V$1-$L$1)+$V28*(M$1-$L$1)/($V$1-$L$1))*(SUM('Chem - ODS'!H$5:H$7)/((SUM('Chem - ODS'!$Q$5:$Q$7)-SUM('Chem - ODS'!$G$5:$G$7))/10*('Chem - ODS'!H$4-'Chem - ODS'!$G$4)+SUM('Chem - ODS'!$G$5:$G$7)))</f>
        <v>0</v>
      </c>
      <c r="N28" s="90">
        <f ca="1">($L28*($V$1-N$1)/($V$1-$L$1)+$V28*(N$1-$L$1)/($V$1-$L$1))*(SUM('Chem - ODS'!I$5:I$7)/((SUM('Chem - ODS'!$Q$5:$Q$7)-SUM('Chem - ODS'!$G$5:$G$7))/10*('Chem - ODS'!I$4-'Chem - ODS'!$G$4)+SUM('Chem - ODS'!$G$5:$G$7)))</f>
        <v>0</v>
      </c>
      <c r="O28" s="90">
        <f ca="1">($L28*($V$1-O$1)/($V$1-$L$1)+$V28*(O$1-$L$1)/($V$1-$L$1))*(SUM('Chem - ODS'!J$5:J$7)/((SUM('Chem - ODS'!$Q$5:$Q$7)-SUM('Chem - ODS'!$G$5:$G$7))/10*('Chem - ODS'!J$4-'Chem - ODS'!$G$4)+SUM('Chem - ODS'!$G$5:$G$7)))</f>
        <v>0</v>
      </c>
      <c r="P28" s="90">
        <f ca="1">($L28*($V$1-P$1)/($V$1-$L$1)+$V28*(P$1-$L$1)/($V$1-$L$1))*(SUM('Chem - ODS'!K$5:K$7)/((SUM('Chem - ODS'!$Q$5:$Q$7)-SUM('Chem - ODS'!$G$5:$G$7))/10*('Chem - ODS'!K$4-'Chem - ODS'!$G$4)+SUM('Chem - ODS'!$G$5:$G$7)))</f>
        <v>0</v>
      </c>
      <c r="Q28" s="90">
        <f ca="1">($L28*($V$1-Q$1)/($V$1-$L$1)+$V28*(Q$1-$L$1)/($V$1-$L$1))*(SUM('Chem - ODS'!L$5:L$7)/((SUM('Chem - ODS'!$Q$5:$Q$7)-SUM('Chem - ODS'!$G$5:$G$7))/10*('Chem - ODS'!L$4-'Chem - ODS'!$G$4)+SUM('Chem - ODS'!$G$5:$G$7)))</f>
        <v>0</v>
      </c>
      <c r="R28" s="90">
        <f ca="1">($L28*($V$1-R$1)/($V$1-$L$1)+$V28*(R$1-$L$1)/($V$1-$L$1))*(SUM('Chem - ODS'!M$5:M$7)/((SUM('Chem - ODS'!$Q$5:$Q$7)-SUM('Chem - ODS'!$G$5:$G$7))/10*('Chem - ODS'!M$4-'Chem - ODS'!$G$4)+SUM('Chem - ODS'!$G$5:$G$7)))</f>
        <v>0</v>
      </c>
      <c r="S28" s="90">
        <f ca="1">($L28*($V$1-S$1)/($V$1-$L$1)+$V28*(S$1-$L$1)/($V$1-$L$1))*(SUM('Chem - ODS'!N$5:N$7)/((SUM('Chem - ODS'!$Q$5:$Q$7)-SUM('Chem - ODS'!$G$5:$G$7))/10*('Chem - ODS'!N$4-'Chem - ODS'!$G$4)+SUM('Chem - ODS'!$G$5:$G$7)))</f>
        <v>0</v>
      </c>
      <c r="T28" s="90">
        <f ca="1">($L28*($V$1-T$1)/($V$1-$L$1)+$V28*(T$1-$L$1)/($V$1-$L$1))*(SUM('Chem - ODS'!O$5:O$7)/((SUM('Chem - ODS'!$Q$5:$Q$7)-SUM('Chem - ODS'!$G$5:$G$7))/10*('Chem - ODS'!O$4-'Chem - ODS'!$G$4)+SUM('Chem - ODS'!$G$5:$G$7)))</f>
        <v>0</v>
      </c>
      <c r="U28" s="90">
        <f ca="1">($L28*($V$1-U$1)/($V$1-$L$1)+$V28*(U$1-$L$1)/($V$1-$L$1))*(SUM('Chem - ODS'!P$5:P$7)/((SUM('Chem - ODS'!$Q$5:$Q$7)-SUM('Chem - ODS'!$G$5:$G$7))/10*('Chem - ODS'!P$4-'Chem - ODS'!$G$4)+SUM('Chem - ODS'!$G$5:$G$7)))</f>
        <v>0</v>
      </c>
      <c r="V28" s="90">
        <f ca="1">IF('Chemicals 2030'!$A36="CP",INDIRECT("'Chemicals 2030'!"&amp;'Country Selector'!$B$3&amp;ROW($A36))*10^12,0)*'Process Emissions Multipliers'!$D$28</f>
        <v>0</v>
      </c>
      <c r="W28" s="90">
        <f ca="1">($V28*($AP$1-W$1)/($AP$1-$V$1)+$AP28*(W$1-$V$1)/($AP$1-$V$1))*(SUM('Chem - ODS'!R$5:R$7)/((SUM('Chem - ODS'!$AK$5:$AK$7)-SUM('Chem - ODS'!$Q$5:$Q$7))/20*('Chem - ODS'!R$4-'Chem - ODS'!$Q$4)+SUM('Chem - ODS'!$Q$5:$Q$7)))</f>
        <v>0</v>
      </c>
      <c r="X28" s="90">
        <f ca="1">($V28*($AP$1-X$1)/($AP$1-$V$1)+$AP28*(X$1-$V$1)/($AP$1-$V$1))*(SUM('Chem - ODS'!S$5:S$7)/((SUM('Chem - ODS'!$AK$5:$AK$7)-SUM('Chem - ODS'!$Q$5:$Q$7))/20*('Chem - ODS'!S$4-'Chem - ODS'!$Q$4)+SUM('Chem - ODS'!$Q$5:$Q$7)))</f>
        <v>0</v>
      </c>
      <c r="Y28" s="90">
        <f ca="1">($V28*($AP$1-Y$1)/($AP$1-$V$1)+$AP28*(Y$1-$V$1)/($AP$1-$V$1))*(SUM('Chem - ODS'!T$5:T$7)/((SUM('Chem - ODS'!$AK$5:$AK$7)-SUM('Chem - ODS'!$Q$5:$Q$7))/20*('Chem - ODS'!T$4-'Chem - ODS'!$Q$4)+SUM('Chem - ODS'!$Q$5:$Q$7)))</f>
        <v>0</v>
      </c>
      <c r="Z28" s="90">
        <f ca="1">($V28*($AP$1-Z$1)/($AP$1-$V$1)+$AP28*(Z$1-$V$1)/($AP$1-$V$1))*(SUM('Chem - ODS'!U$5:U$7)/((SUM('Chem - ODS'!$AK$5:$AK$7)-SUM('Chem - ODS'!$Q$5:$Q$7))/20*('Chem - ODS'!U$4-'Chem - ODS'!$Q$4)+SUM('Chem - ODS'!$Q$5:$Q$7)))</f>
        <v>0</v>
      </c>
      <c r="AA28" s="90">
        <f ca="1">($V28*($AP$1-AA$1)/($AP$1-$V$1)+$AP28*(AA$1-$V$1)/($AP$1-$V$1))*(SUM('Chem - ODS'!V$5:V$7)/((SUM('Chem - ODS'!$AK$5:$AK$7)-SUM('Chem - ODS'!$Q$5:$Q$7))/20*('Chem - ODS'!V$4-'Chem - ODS'!$Q$4)+SUM('Chem - ODS'!$Q$5:$Q$7)))</f>
        <v>0</v>
      </c>
      <c r="AB28" s="90">
        <f ca="1">($V28*($AP$1-AB$1)/($AP$1-$V$1)+$AP28*(AB$1-$V$1)/($AP$1-$V$1))*(SUM('Chem - ODS'!W$5:W$7)/((SUM('Chem - ODS'!$AK$5:$AK$7)-SUM('Chem - ODS'!$Q$5:$Q$7))/20*('Chem - ODS'!W$4-'Chem - ODS'!$Q$4)+SUM('Chem - ODS'!$Q$5:$Q$7)))</f>
        <v>0</v>
      </c>
      <c r="AC28" s="90">
        <f ca="1">($V28*($AP$1-AC$1)/($AP$1-$V$1)+$AP28*(AC$1-$V$1)/($AP$1-$V$1))*(SUM('Chem - ODS'!X$5:X$7)/((SUM('Chem - ODS'!$AK$5:$AK$7)-SUM('Chem - ODS'!$Q$5:$Q$7))/20*('Chem - ODS'!X$4-'Chem - ODS'!$Q$4)+SUM('Chem - ODS'!$Q$5:$Q$7)))</f>
        <v>0</v>
      </c>
      <c r="AD28" s="90">
        <f ca="1">($V28*($AP$1-AD$1)/($AP$1-$V$1)+$AP28*(AD$1-$V$1)/($AP$1-$V$1))*(SUM('Chem - ODS'!Y$5:Y$7)/((SUM('Chem - ODS'!$AK$5:$AK$7)-SUM('Chem - ODS'!$Q$5:$Q$7))/20*('Chem - ODS'!Y$4-'Chem - ODS'!$Q$4)+SUM('Chem - ODS'!$Q$5:$Q$7)))</f>
        <v>0</v>
      </c>
      <c r="AE28" s="90">
        <f ca="1">($V28*($AP$1-AE$1)/($AP$1-$V$1)+$AP28*(AE$1-$V$1)/($AP$1-$V$1))*(SUM('Chem - ODS'!Z$5:Z$7)/((SUM('Chem - ODS'!$AK$5:$AK$7)-SUM('Chem - ODS'!$Q$5:$Q$7))/20*('Chem - ODS'!Z$4-'Chem - ODS'!$Q$4)+SUM('Chem - ODS'!$Q$5:$Q$7)))</f>
        <v>0</v>
      </c>
      <c r="AF28" s="90">
        <f ca="1">($V28*($AP$1-AF$1)/($AP$1-$V$1)+$AP28*(AF$1-$V$1)/($AP$1-$V$1))*(SUM('Chem - ODS'!AA$5:AA$7)/((SUM('Chem - ODS'!$AK$5:$AK$7)-SUM('Chem - ODS'!$Q$5:$Q$7))/20*('Chem - ODS'!AA$4-'Chem - ODS'!$Q$4)+SUM('Chem - ODS'!$Q$5:$Q$7)))</f>
        <v>0</v>
      </c>
      <c r="AG28" s="90">
        <f ca="1">($V28*($AP$1-AG$1)/($AP$1-$V$1)+$AP28*(AG$1-$V$1)/($AP$1-$V$1))*(SUM('Chem - ODS'!AB$5:AB$7)/((SUM('Chem - ODS'!$AK$5:$AK$7)-SUM('Chem - ODS'!$Q$5:$Q$7))/20*('Chem - ODS'!AB$4-'Chem - ODS'!$Q$4)+SUM('Chem - ODS'!$Q$5:$Q$7)))</f>
        <v>0</v>
      </c>
      <c r="AH28" s="90">
        <f ca="1">($V28*($AP$1-AH$1)/($AP$1-$V$1)+$AP28*(AH$1-$V$1)/($AP$1-$V$1))*(SUM('Chem - ODS'!AC$5:AC$7)/((SUM('Chem - ODS'!$AK$5:$AK$7)-SUM('Chem - ODS'!$Q$5:$Q$7))/20*('Chem - ODS'!AC$4-'Chem - ODS'!$Q$4)+SUM('Chem - ODS'!$Q$5:$Q$7)))</f>
        <v>0</v>
      </c>
      <c r="AI28" s="90">
        <f ca="1">($V28*($AP$1-AI$1)/($AP$1-$V$1)+$AP28*(AI$1-$V$1)/($AP$1-$V$1))*(SUM('Chem - ODS'!AD$5:AD$7)/((SUM('Chem - ODS'!$AK$5:$AK$7)-SUM('Chem - ODS'!$Q$5:$Q$7))/20*('Chem - ODS'!AD$4-'Chem - ODS'!$Q$4)+SUM('Chem - ODS'!$Q$5:$Q$7)))</f>
        <v>0</v>
      </c>
      <c r="AJ28" s="90">
        <f ca="1">($V28*($AP$1-AJ$1)/($AP$1-$V$1)+$AP28*(AJ$1-$V$1)/($AP$1-$V$1))*(SUM('Chem - ODS'!AE$5:AE$7)/((SUM('Chem - ODS'!$AK$5:$AK$7)-SUM('Chem - ODS'!$Q$5:$Q$7))/20*('Chem - ODS'!AE$4-'Chem - ODS'!$Q$4)+SUM('Chem - ODS'!$Q$5:$Q$7)))</f>
        <v>0</v>
      </c>
      <c r="AK28" s="90">
        <f ca="1">($V28*($AP$1-AK$1)/($AP$1-$V$1)+$AP28*(AK$1-$V$1)/($AP$1-$V$1))*(SUM('Chem - ODS'!AF$5:AF$7)/((SUM('Chem - ODS'!$AK$5:$AK$7)-SUM('Chem - ODS'!$Q$5:$Q$7))/20*('Chem - ODS'!AF$4-'Chem - ODS'!$Q$4)+SUM('Chem - ODS'!$Q$5:$Q$7)))</f>
        <v>0</v>
      </c>
      <c r="AL28" s="90">
        <f ca="1">($V28*($AP$1-AL$1)/($AP$1-$V$1)+$AP28*(AL$1-$V$1)/($AP$1-$V$1))*(SUM('Chem - ODS'!AG$5:AG$7)/((SUM('Chem - ODS'!$AK$5:$AK$7)-SUM('Chem - ODS'!$Q$5:$Q$7))/20*('Chem - ODS'!AG$4-'Chem - ODS'!$Q$4)+SUM('Chem - ODS'!$Q$5:$Q$7)))</f>
        <v>0</v>
      </c>
      <c r="AM28" s="90">
        <f ca="1">($V28*($AP$1-AM$1)/($AP$1-$V$1)+$AP28*(AM$1-$V$1)/($AP$1-$V$1))*(SUM('Chem - ODS'!AH$5:AH$7)/((SUM('Chem - ODS'!$AK$5:$AK$7)-SUM('Chem - ODS'!$Q$5:$Q$7))/20*('Chem - ODS'!AH$4-'Chem - ODS'!$Q$4)+SUM('Chem - ODS'!$Q$5:$Q$7)))</f>
        <v>0</v>
      </c>
      <c r="AN28" s="90">
        <f ca="1">($V28*($AP$1-AN$1)/($AP$1-$V$1)+$AP28*(AN$1-$V$1)/($AP$1-$V$1))*(SUM('Chem - ODS'!AI$5:AI$7)/((SUM('Chem - ODS'!$AK$5:$AK$7)-SUM('Chem - ODS'!$Q$5:$Q$7))/20*('Chem - ODS'!AI$4-'Chem - ODS'!$Q$4)+SUM('Chem - ODS'!$Q$5:$Q$7)))</f>
        <v>0</v>
      </c>
      <c r="AO28" s="90">
        <f ca="1">($V28*($AP$1-AO$1)/($AP$1-$V$1)+$AP28*(AO$1-$V$1)/($AP$1-$V$1))*(SUM('Chem - ODS'!AJ$5:AJ$7)/((SUM('Chem - ODS'!$AK$5:$AK$7)-SUM('Chem - ODS'!$Q$5:$Q$7))/20*('Chem - ODS'!AJ$4-'Chem - ODS'!$Q$4)+SUM('Chem - ODS'!$Q$5:$Q$7)))</f>
        <v>0</v>
      </c>
      <c r="AP28" s="90">
        <f ca="1">V28*'Process Emissions Multipliers'!$E$28</f>
        <v>0</v>
      </c>
    </row>
    <row r="29" spans="1:42">
      <c r="A29" s="74">
        <v>-23</v>
      </c>
      <c r="B29" s="90">
        <f ca="1">IF('Chemicals 2010'!$A37="CP",INDIRECT("'Chemicals 2010'!"&amp;'Country Selector'!$B$3&amp;ROW($A37))*10^12,0)</f>
        <v>0</v>
      </c>
      <c r="C29" s="90">
        <f t="shared" ca="1" si="1"/>
        <v>0</v>
      </c>
      <c r="D29" s="90">
        <f t="shared" ca="1" si="1"/>
        <v>0</v>
      </c>
      <c r="E29" s="90">
        <f t="shared" ca="1" si="1"/>
        <v>0</v>
      </c>
      <c r="F29" s="90">
        <f t="shared" ca="1" si="1"/>
        <v>0</v>
      </c>
      <c r="G29" s="90">
        <f t="shared" ca="1" si="1"/>
        <v>0</v>
      </c>
      <c r="H29" s="90">
        <f t="shared" ca="1" si="1"/>
        <v>0</v>
      </c>
      <c r="I29" s="90">
        <f t="shared" ca="1" si="1"/>
        <v>0</v>
      </c>
      <c r="J29" s="90">
        <f t="shared" ca="1" si="1"/>
        <v>0</v>
      </c>
      <c r="K29" s="90">
        <f t="shared" ca="1" si="1"/>
        <v>0</v>
      </c>
      <c r="L29" s="90">
        <f ca="1">IF('Chemicals 2020'!$A37="CP",INDIRECT("'Chemicals 2020'!"&amp;'Country Selector'!$B$3&amp;ROW($A37))*10^12,0)*'Process Emissions Multipliers'!$B$28</f>
        <v>0</v>
      </c>
      <c r="M29" s="90">
        <f ca="1">($L29*($V$1-M$1)/($V$1-$L$1)+$V29*(M$1-$L$1)/($V$1-$L$1))*(SUM('Chem - ODS'!H$5:H$7)/((SUM('Chem - ODS'!$Q$5:$Q$7)-SUM('Chem - ODS'!$G$5:$G$7))/10*('Chem - ODS'!H$4-'Chem - ODS'!$G$4)+SUM('Chem - ODS'!$G$5:$G$7)))</f>
        <v>0</v>
      </c>
      <c r="N29" s="90">
        <f ca="1">($L29*($V$1-N$1)/($V$1-$L$1)+$V29*(N$1-$L$1)/($V$1-$L$1))*(SUM('Chem - ODS'!I$5:I$7)/((SUM('Chem - ODS'!$Q$5:$Q$7)-SUM('Chem - ODS'!$G$5:$G$7))/10*('Chem - ODS'!I$4-'Chem - ODS'!$G$4)+SUM('Chem - ODS'!$G$5:$G$7)))</f>
        <v>0</v>
      </c>
      <c r="O29" s="90">
        <f ca="1">($L29*($V$1-O$1)/($V$1-$L$1)+$V29*(O$1-$L$1)/($V$1-$L$1))*(SUM('Chem - ODS'!J$5:J$7)/((SUM('Chem - ODS'!$Q$5:$Q$7)-SUM('Chem - ODS'!$G$5:$G$7))/10*('Chem - ODS'!J$4-'Chem - ODS'!$G$4)+SUM('Chem - ODS'!$G$5:$G$7)))</f>
        <v>0</v>
      </c>
      <c r="P29" s="90">
        <f ca="1">($L29*($V$1-P$1)/($V$1-$L$1)+$V29*(P$1-$L$1)/($V$1-$L$1))*(SUM('Chem - ODS'!K$5:K$7)/((SUM('Chem - ODS'!$Q$5:$Q$7)-SUM('Chem - ODS'!$G$5:$G$7))/10*('Chem - ODS'!K$4-'Chem - ODS'!$G$4)+SUM('Chem - ODS'!$G$5:$G$7)))</f>
        <v>0</v>
      </c>
      <c r="Q29" s="90">
        <f ca="1">($L29*($V$1-Q$1)/($V$1-$L$1)+$V29*(Q$1-$L$1)/($V$1-$L$1))*(SUM('Chem - ODS'!L$5:L$7)/((SUM('Chem - ODS'!$Q$5:$Q$7)-SUM('Chem - ODS'!$G$5:$G$7))/10*('Chem - ODS'!L$4-'Chem - ODS'!$G$4)+SUM('Chem - ODS'!$G$5:$G$7)))</f>
        <v>0</v>
      </c>
      <c r="R29" s="90">
        <f ca="1">($L29*($V$1-R$1)/($V$1-$L$1)+$V29*(R$1-$L$1)/($V$1-$L$1))*(SUM('Chem - ODS'!M$5:M$7)/((SUM('Chem - ODS'!$Q$5:$Q$7)-SUM('Chem - ODS'!$G$5:$G$7))/10*('Chem - ODS'!M$4-'Chem - ODS'!$G$4)+SUM('Chem - ODS'!$G$5:$G$7)))</f>
        <v>0</v>
      </c>
      <c r="S29" s="90">
        <f ca="1">($L29*($V$1-S$1)/($V$1-$L$1)+$V29*(S$1-$L$1)/($V$1-$L$1))*(SUM('Chem - ODS'!N$5:N$7)/((SUM('Chem - ODS'!$Q$5:$Q$7)-SUM('Chem - ODS'!$G$5:$G$7))/10*('Chem - ODS'!N$4-'Chem - ODS'!$G$4)+SUM('Chem - ODS'!$G$5:$G$7)))</f>
        <v>0</v>
      </c>
      <c r="T29" s="90">
        <f ca="1">($L29*($V$1-T$1)/($V$1-$L$1)+$V29*(T$1-$L$1)/($V$1-$L$1))*(SUM('Chem - ODS'!O$5:O$7)/((SUM('Chem - ODS'!$Q$5:$Q$7)-SUM('Chem - ODS'!$G$5:$G$7))/10*('Chem - ODS'!O$4-'Chem - ODS'!$G$4)+SUM('Chem - ODS'!$G$5:$G$7)))</f>
        <v>0</v>
      </c>
      <c r="U29" s="90">
        <f ca="1">($L29*($V$1-U$1)/($V$1-$L$1)+$V29*(U$1-$L$1)/($V$1-$L$1))*(SUM('Chem - ODS'!P$5:P$7)/((SUM('Chem - ODS'!$Q$5:$Q$7)-SUM('Chem - ODS'!$G$5:$G$7))/10*('Chem - ODS'!P$4-'Chem - ODS'!$G$4)+SUM('Chem - ODS'!$G$5:$G$7)))</f>
        <v>0</v>
      </c>
      <c r="V29" s="90">
        <f ca="1">IF('Chemicals 2030'!$A37="CP",INDIRECT("'Chemicals 2030'!"&amp;'Country Selector'!$B$3&amp;ROW($A37))*10^12,0)*'Process Emissions Multipliers'!$D$28</f>
        <v>0</v>
      </c>
      <c r="W29" s="90">
        <f ca="1">($V29*($AP$1-W$1)/($AP$1-$V$1)+$AP29*(W$1-$V$1)/($AP$1-$V$1))*(SUM('Chem - ODS'!R$5:R$7)/((SUM('Chem - ODS'!$AK$5:$AK$7)-SUM('Chem - ODS'!$Q$5:$Q$7))/20*('Chem - ODS'!R$4-'Chem - ODS'!$Q$4)+SUM('Chem - ODS'!$Q$5:$Q$7)))</f>
        <v>0</v>
      </c>
      <c r="X29" s="90">
        <f ca="1">($V29*($AP$1-X$1)/($AP$1-$V$1)+$AP29*(X$1-$V$1)/($AP$1-$V$1))*(SUM('Chem - ODS'!S$5:S$7)/((SUM('Chem - ODS'!$AK$5:$AK$7)-SUM('Chem - ODS'!$Q$5:$Q$7))/20*('Chem - ODS'!S$4-'Chem - ODS'!$Q$4)+SUM('Chem - ODS'!$Q$5:$Q$7)))</f>
        <v>0</v>
      </c>
      <c r="Y29" s="90">
        <f ca="1">($V29*($AP$1-Y$1)/($AP$1-$V$1)+$AP29*(Y$1-$V$1)/($AP$1-$V$1))*(SUM('Chem - ODS'!T$5:T$7)/((SUM('Chem - ODS'!$AK$5:$AK$7)-SUM('Chem - ODS'!$Q$5:$Q$7))/20*('Chem - ODS'!T$4-'Chem - ODS'!$Q$4)+SUM('Chem - ODS'!$Q$5:$Q$7)))</f>
        <v>0</v>
      </c>
      <c r="Z29" s="90">
        <f ca="1">($V29*($AP$1-Z$1)/($AP$1-$V$1)+$AP29*(Z$1-$V$1)/($AP$1-$V$1))*(SUM('Chem - ODS'!U$5:U$7)/((SUM('Chem - ODS'!$AK$5:$AK$7)-SUM('Chem - ODS'!$Q$5:$Q$7))/20*('Chem - ODS'!U$4-'Chem - ODS'!$Q$4)+SUM('Chem - ODS'!$Q$5:$Q$7)))</f>
        <v>0</v>
      </c>
      <c r="AA29" s="90">
        <f ca="1">($V29*($AP$1-AA$1)/($AP$1-$V$1)+$AP29*(AA$1-$V$1)/($AP$1-$V$1))*(SUM('Chem - ODS'!V$5:V$7)/((SUM('Chem - ODS'!$AK$5:$AK$7)-SUM('Chem - ODS'!$Q$5:$Q$7))/20*('Chem - ODS'!V$4-'Chem - ODS'!$Q$4)+SUM('Chem - ODS'!$Q$5:$Q$7)))</f>
        <v>0</v>
      </c>
      <c r="AB29" s="90">
        <f ca="1">($V29*($AP$1-AB$1)/($AP$1-$V$1)+$AP29*(AB$1-$V$1)/($AP$1-$V$1))*(SUM('Chem - ODS'!W$5:W$7)/((SUM('Chem - ODS'!$AK$5:$AK$7)-SUM('Chem - ODS'!$Q$5:$Q$7))/20*('Chem - ODS'!W$4-'Chem - ODS'!$Q$4)+SUM('Chem - ODS'!$Q$5:$Q$7)))</f>
        <v>0</v>
      </c>
      <c r="AC29" s="90">
        <f ca="1">($V29*($AP$1-AC$1)/($AP$1-$V$1)+$AP29*(AC$1-$V$1)/($AP$1-$V$1))*(SUM('Chem - ODS'!X$5:X$7)/((SUM('Chem - ODS'!$AK$5:$AK$7)-SUM('Chem - ODS'!$Q$5:$Q$7))/20*('Chem - ODS'!X$4-'Chem - ODS'!$Q$4)+SUM('Chem - ODS'!$Q$5:$Q$7)))</f>
        <v>0</v>
      </c>
      <c r="AD29" s="90">
        <f ca="1">($V29*($AP$1-AD$1)/($AP$1-$V$1)+$AP29*(AD$1-$V$1)/($AP$1-$V$1))*(SUM('Chem - ODS'!Y$5:Y$7)/((SUM('Chem - ODS'!$AK$5:$AK$7)-SUM('Chem - ODS'!$Q$5:$Q$7))/20*('Chem - ODS'!Y$4-'Chem - ODS'!$Q$4)+SUM('Chem - ODS'!$Q$5:$Q$7)))</f>
        <v>0</v>
      </c>
      <c r="AE29" s="90">
        <f ca="1">($V29*($AP$1-AE$1)/($AP$1-$V$1)+$AP29*(AE$1-$V$1)/($AP$1-$V$1))*(SUM('Chem - ODS'!Z$5:Z$7)/((SUM('Chem - ODS'!$AK$5:$AK$7)-SUM('Chem - ODS'!$Q$5:$Q$7))/20*('Chem - ODS'!Z$4-'Chem - ODS'!$Q$4)+SUM('Chem - ODS'!$Q$5:$Q$7)))</f>
        <v>0</v>
      </c>
      <c r="AF29" s="90">
        <f ca="1">($V29*($AP$1-AF$1)/($AP$1-$V$1)+$AP29*(AF$1-$V$1)/($AP$1-$V$1))*(SUM('Chem - ODS'!AA$5:AA$7)/((SUM('Chem - ODS'!$AK$5:$AK$7)-SUM('Chem - ODS'!$Q$5:$Q$7))/20*('Chem - ODS'!AA$4-'Chem - ODS'!$Q$4)+SUM('Chem - ODS'!$Q$5:$Q$7)))</f>
        <v>0</v>
      </c>
      <c r="AG29" s="90">
        <f ca="1">($V29*($AP$1-AG$1)/($AP$1-$V$1)+$AP29*(AG$1-$V$1)/($AP$1-$V$1))*(SUM('Chem - ODS'!AB$5:AB$7)/((SUM('Chem - ODS'!$AK$5:$AK$7)-SUM('Chem - ODS'!$Q$5:$Q$7))/20*('Chem - ODS'!AB$4-'Chem - ODS'!$Q$4)+SUM('Chem - ODS'!$Q$5:$Q$7)))</f>
        <v>0</v>
      </c>
      <c r="AH29" s="90">
        <f ca="1">($V29*($AP$1-AH$1)/($AP$1-$V$1)+$AP29*(AH$1-$V$1)/($AP$1-$V$1))*(SUM('Chem - ODS'!AC$5:AC$7)/((SUM('Chem - ODS'!$AK$5:$AK$7)-SUM('Chem - ODS'!$Q$5:$Q$7))/20*('Chem - ODS'!AC$4-'Chem - ODS'!$Q$4)+SUM('Chem - ODS'!$Q$5:$Q$7)))</f>
        <v>0</v>
      </c>
      <c r="AI29" s="90">
        <f ca="1">($V29*($AP$1-AI$1)/($AP$1-$V$1)+$AP29*(AI$1-$V$1)/($AP$1-$V$1))*(SUM('Chem - ODS'!AD$5:AD$7)/((SUM('Chem - ODS'!$AK$5:$AK$7)-SUM('Chem - ODS'!$Q$5:$Q$7))/20*('Chem - ODS'!AD$4-'Chem - ODS'!$Q$4)+SUM('Chem - ODS'!$Q$5:$Q$7)))</f>
        <v>0</v>
      </c>
      <c r="AJ29" s="90">
        <f ca="1">($V29*($AP$1-AJ$1)/($AP$1-$V$1)+$AP29*(AJ$1-$V$1)/($AP$1-$V$1))*(SUM('Chem - ODS'!AE$5:AE$7)/((SUM('Chem - ODS'!$AK$5:$AK$7)-SUM('Chem - ODS'!$Q$5:$Q$7))/20*('Chem - ODS'!AE$4-'Chem - ODS'!$Q$4)+SUM('Chem - ODS'!$Q$5:$Q$7)))</f>
        <v>0</v>
      </c>
      <c r="AK29" s="90">
        <f ca="1">($V29*($AP$1-AK$1)/($AP$1-$V$1)+$AP29*(AK$1-$V$1)/($AP$1-$V$1))*(SUM('Chem - ODS'!AF$5:AF$7)/((SUM('Chem - ODS'!$AK$5:$AK$7)-SUM('Chem - ODS'!$Q$5:$Q$7))/20*('Chem - ODS'!AF$4-'Chem - ODS'!$Q$4)+SUM('Chem - ODS'!$Q$5:$Q$7)))</f>
        <v>0</v>
      </c>
      <c r="AL29" s="90">
        <f ca="1">($V29*($AP$1-AL$1)/($AP$1-$V$1)+$AP29*(AL$1-$V$1)/($AP$1-$V$1))*(SUM('Chem - ODS'!AG$5:AG$7)/((SUM('Chem - ODS'!$AK$5:$AK$7)-SUM('Chem - ODS'!$Q$5:$Q$7))/20*('Chem - ODS'!AG$4-'Chem - ODS'!$Q$4)+SUM('Chem - ODS'!$Q$5:$Q$7)))</f>
        <v>0</v>
      </c>
      <c r="AM29" s="90">
        <f ca="1">($V29*($AP$1-AM$1)/($AP$1-$V$1)+$AP29*(AM$1-$V$1)/($AP$1-$V$1))*(SUM('Chem - ODS'!AH$5:AH$7)/((SUM('Chem - ODS'!$AK$5:$AK$7)-SUM('Chem - ODS'!$Q$5:$Q$7))/20*('Chem - ODS'!AH$4-'Chem - ODS'!$Q$4)+SUM('Chem - ODS'!$Q$5:$Q$7)))</f>
        <v>0</v>
      </c>
      <c r="AN29" s="90">
        <f ca="1">($V29*($AP$1-AN$1)/($AP$1-$V$1)+$AP29*(AN$1-$V$1)/($AP$1-$V$1))*(SUM('Chem - ODS'!AI$5:AI$7)/((SUM('Chem - ODS'!$AK$5:$AK$7)-SUM('Chem - ODS'!$Q$5:$Q$7))/20*('Chem - ODS'!AI$4-'Chem - ODS'!$Q$4)+SUM('Chem - ODS'!$Q$5:$Q$7)))</f>
        <v>0</v>
      </c>
      <c r="AO29" s="90">
        <f ca="1">($V29*($AP$1-AO$1)/($AP$1-$V$1)+$AP29*(AO$1-$V$1)/($AP$1-$V$1))*(SUM('Chem - ODS'!AJ$5:AJ$7)/((SUM('Chem - ODS'!$AK$5:$AK$7)-SUM('Chem - ODS'!$Q$5:$Q$7))/20*('Chem - ODS'!AJ$4-'Chem - ODS'!$Q$4)+SUM('Chem - ODS'!$Q$5:$Q$7)))</f>
        <v>0</v>
      </c>
      <c r="AP29" s="90">
        <f ca="1">V29*'Process Emissions Multipliers'!$E$28</f>
        <v>0</v>
      </c>
    </row>
    <row r="30" spans="1:42">
      <c r="A30" s="74">
        <v>-22</v>
      </c>
      <c r="B30" s="90">
        <f ca="1">IF('Chemicals 2010'!$A38="CP",INDIRECT("'Chemicals 2010'!"&amp;'Country Selector'!$B$3&amp;ROW($A38))*10^12,0)</f>
        <v>14672609128.900913</v>
      </c>
      <c r="C30" s="90">
        <f t="shared" ca="1" si="1"/>
        <v>20271005184.298996</v>
      </c>
      <c r="D30" s="90">
        <f t="shared" ca="1" si="1"/>
        <v>25869401239.697083</v>
      </c>
      <c r="E30" s="90">
        <f t="shared" ca="1" si="1"/>
        <v>31467797295.095165</v>
      </c>
      <c r="F30" s="90">
        <f t="shared" ca="1" si="1"/>
        <v>37066193350.493248</v>
      </c>
      <c r="G30" s="90">
        <f t="shared" ca="1" si="1"/>
        <v>42664589405.891327</v>
      </c>
      <c r="H30" s="90">
        <f t="shared" ca="1" si="1"/>
        <v>48262985461.289413</v>
      </c>
      <c r="I30" s="90">
        <f t="shared" ca="1" si="1"/>
        <v>53861381516.6875</v>
      </c>
      <c r="J30" s="90">
        <f t="shared" ca="1" si="1"/>
        <v>59459777572.085579</v>
      </c>
      <c r="K30" s="90">
        <f t="shared" ca="1" si="1"/>
        <v>65058173627.483658</v>
      </c>
      <c r="L30" s="90">
        <f ca="1">IF('Chemicals 2020'!$A38="CP",INDIRECT("'Chemicals 2020'!"&amp;'Country Selector'!$B$3&amp;ROW($A38))*10^12,0)*'Process Emissions Multipliers'!$B$28</f>
        <v>70656569682.881744</v>
      </c>
      <c r="M30" s="90">
        <f ca="1">($L30*($V$1-M$1)/($V$1-$L$1)+$V30*(M$1-$L$1)/($V$1-$L$1))*(SUM('Chem - ODS'!H$5:H$7)/((SUM('Chem - ODS'!$Q$5:$Q$7)-SUM('Chem - ODS'!$G$5:$G$7))/10*('Chem - ODS'!H$4-'Chem - ODS'!$G$4)+SUM('Chem - ODS'!$G$5:$G$7)))</f>
        <v>68947952823.809113</v>
      </c>
      <c r="N30" s="90">
        <f ca="1">($L30*($V$1-N$1)/($V$1-$L$1)+$V30*(N$1-$L$1)/($V$1-$L$1))*(SUM('Chem - ODS'!I$5:I$7)/((SUM('Chem - ODS'!$Q$5:$Q$7)-SUM('Chem - ODS'!$G$5:$G$7))/10*('Chem - ODS'!I$4-'Chem - ODS'!$G$4)+SUM('Chem - ODS'!$G$5:$G$7)))</f>
        <v>67666951609.512726</v>
      </c>
      <c r="O30" s="90">
        <f ca="1">($L30*($V$1-O$1)/($V$1-$L$1)+$V30*(O$1-$L$1)/($V$1-$L$1))*(SUM('Chem - ODS'!J$5:J$7)/((SUM('Chem - ODS'!$Q$5:$Q$7)-SUM('Chem - ODS'!$G$5:$G$7))/10*('Chem - ODS'!J$4-'Chem - ODS'!$G$4)+SUM('Chem - ODS'!$G$5:$G$7)))</f>
        <v>66380664177.261948</v>
      </c>
      <c r="P30" s="90">
        <f ca="1">($L30*($V$1-P$1)/($V$1-$L$1)+$V30*(P$1-$L$1)/($V$1-$L$1))*(SUM('Chem - ODS'!K$5:K$7)/((SUM('Chem - ODS'!$Q$5:$Q$7)-SUM('Chem - ODS'!$G$5:$G$7))/10*('Chem - ODS'!K$4-'Chem - ODS'!$G$4)+SUM('Chem - ODS'!$G$5:$G$7)))</f>
        <v>65089591952.875595</v>
      </c>
      <c r="Q30" s="90">
        <f ca="1">($L30*($V$1-Q$1)/($V$1-$L$1)+$V30*(Q$1-$L$1)/($V$1-$L$1))*(SUM('Chem - ODS'!L$5:L$7)/((SUM('Chem - ODS'!$Q$5:$Q$7)-SUM('Chem - ODS'!$G$5:$G$7))/10*('Chem - ODS'!L$4-'Chem - ODS'!$G$4)+SUM('Chem - ODS'!$G$5:$G$7)))</f>
        <v>64458697543.759827</v>
      </c>
      <c r="R30" s="90">
        <f ca="1">($L30*($V$1-R$1)/($V$1-$L$1)+$V30*(R$1-$L$1)/($V$1-$L$1))*(SUM('Chem - ODS'!M$5:M$7)/((SUM('Chem - ODS'!$Q$5:$Q$7)-SUM('Chem - ODS'!$G$5:$G$7))/10*('Chem - ODS'!M$4-'Chem - ODS'!$G$4)+SUM('Chem - ODS'!$G$5:$G$7)))</f>
        <v>62494800603.922005</v>
      </c>
      <c r="S30" s="90">
        <f ca="1">($L30*($V$1-S$1)/($V$1-$L$1)+$V30*(S$1-$L$1)/($V$1-$L$1))*(SUM('Chem - ODS'!N$5:N$7)/((SUM('Chem - ODS'!$Q$5:$Q$7)-SUM('Chem - ODS'!$G$5:$G$7))/10*('Chem - ODS'!N$4-'Chem - ODS'!$G$4)+SUM('Chem - ODS'!$G$5:$G$7)))</f>
        <v>62991571116.279541</v>
      </c>
      <c r="T30" s="90">
        <f ca="1">($L30*($V$1-T$1)/($V$1-$L$1)+$V30*(T$1-$L$1)/($V$1-$L$1))*(SUM('Chem - ODS'!O$5:O$7)/((SUM('Chem - ODS'!$Q$5:$Q$7)-SUM('Chem - ODS'!$G$5:$G$7))/10*('Chem - ODS'!O$4-'Chem - ODS'!$G$4)+SUM('Chem - ODS'!$G$5:$G$7)))</f>
        <v>60170682362.757484</v>
      </c>
      <c r="U30" s="90">
        <f ca="1">($L30*($V$1-U$1)/($V$1-$L$1)+$V30*(U$1-$L$1)/($V$1-$L$1))*(SUM('Chem - ODS'!P$5:P$7)/((SUM('Chem - ODS'!$Q$5:$Q$7)-SUM('Chem - ODS'!$G$5:$G$7))/10*('Chem - ODS'!P$4-'Chem - ODS'!$G$4)+SUM('Chem - ODS'!$G$5:$G$7)))</f>
        <v>58847361646.624763</v>
      </c>
      <c r="V30" s="90">
        <f ca="1">IF('Chemicals 2030'!$A38="CP",INDIRECT("'Chemicals 2030'!"&amp;'Country Selector'!$B$3&amp;ROW($A38))*10^12,0)*'Process Emissions Multipliers'!$D$28</f>
        <v>57264041422.002449</v>
      </c>
      <c r="W30" s="90">
        <f ca="1">($V30*($AP$1-W$1)/($AP$1-$V$1)+$AP30*(W$1-$V$1)/($AP$1-$V$1))*(SUM('Chem - ODS'!R$5:R$7)/((SUM('Chem - ODS'!$AK$5:$AK$7)-SUM('Chem - ODS'!$Q$5:$Q$7))/20*('Chem - ODS'!R$4-'Chem - ODS'!$Q$4)+SUM('Chem - ODS'!$Q$5:$Q$7)))</f>
        <v>61171812733.258629</v>
      </c>
      <c r="X30" s="90">
        <f ca="1">($V30*($AP$1-X$1)/($AP$1-$V$1)+$AP30*(X$1-$V$1)/($AP$1-$V$1))*(SUM('Chem - ODS'!S$5:S$7)/((SUM('Chem - ODS'!$AK$5:$AK$7)-SUM('Chem - ODS'!$Q$5:$Q$7))/20*('Chem - ODS'!S$4-'Chem - ODS'!$Q$4)+SUM('Chem - ODS'!$Q$5:$Q$7)))</f>
        <v>65614544089.891953</v>
      </c>
      <c r="Y30" s="90">
        <f ca="1">($V30*($AP$1-Y$1)/($AP$1-$V$1)+$AP30*(Y$1-$V$1)/($AP$1-$V$1))*(SUM('Chem - ODS'!T$5:T$7)/((SUM('Chem - ODS'!$AK$5:$AK$7)-SUM('Chem - ODS'!$Q$5:$Q$7))/20*('Chem - ODS'!T$4-'Chem - ODS'!$Q$4)+SUM('Chem - ODS'!$Q$5:$Q$7)))</f>
        <v>66675359410.311043</v>
      </c>
      <c r="Z30" s="90">
        <f ca="1">($V30*($AP$1-Z$1)/($AP$1-$V$1)+$AP30*(Z$1-$V$1)/($AP$1-$V$1))*(SUM('Chem - ODS'!U$5:U$7)/((SUM('Chem - ODS'!$AK$5:$AK$7)-SUM('Chem - ODS'!$Q$5:$Q$7))/20*('Chem - ODS'!U$4-'Chem - ODS'!$Q$4)+SUM('Chem - ODS'!$Q$5:$Q$7)))</f>
        <v>67987545645.19883</v>
      </c>
      <c r="AA30" s="90">
        <f ca="1">($V30*($AP$1-AA$1)/($AP$1-$V$1)+$AP30*(AA$1-$V$1)/($AP$1-$V$1))*(SUM('Chem - ODS'!V$5:V$7)/((SUM('Chem - ODS'!$AK$5:$AK$7)-SUM('Chem - ODS'!$Q$5:$Q$7))/20*('Chem - ODS'!V$4-'Chem - ODS'!$Q$4)+SUM('Chem - ODS'!$Q$5:$Q$7)))</f>
        <v>69555013221.91925</v>
      </c>
      <c r="AB30" s="90">
        <f ca="1">($V30*($AP$1-AB$1)/($AP$1-$V$1)+$AP30*(AB$1-$V$1)/($AP$1-$V$1))*(SUM('Chem - ODS'!W$5:W$7)/((SUM('Chem - ODS'!$AK$5:$AK$7)-SUM('Chem - ODS'!$Q$5:$Q$7))/20*('Chem - ODS'!W$4-'Chem - ODS'!$Q$4)+SUM('Chem - ODS'!$Q$5:$Q$7)))</f>
        <v>71381211931.719162</v>
      </c>
      <c r="AC30" s="90">
        <f ca="1">($V30*($AP$1-AC$1)/($AP$1-$V$1)+$AP30*(AC$1-$V$1)/($AP$1-$V$1))*(SUM('Chem - ODS'!X$5:X$7)/((SUM('Chem - ODS'!$AK$5:$AK$7)-SUM('Chem - ODS'!$Q$5:$Q$7))/20*('Chem - ODS'!X$4-'Chem - ODS'!$Q$4)+SUM('Chem - ODS'!$Q$5:$Q$7)))</f>
        <v>73469196816.288589</v>
      </c>
      <c r="AD30" s="90">
        <f ca="1">($V30*($AP$1-AD$1)/($AP$1-$V$1)+$AP30*(AD$1-$V$1)/($AP$1-$V$1))*(SUM('Chem - ODS'!Y$5:Y$7)/((SUM('Chem - ODS'!$AK$5:$AK$7)-SUM('Chem - ODS'!$Q$5:$Q$7))/20*('Chem - ODS'!Y$4-'Chem - ODS'!$Q$4)+SUM('Chem - ODS'!$Q$5:$Q$7)))</f>
        <v>68372535250.616096</v>
      </c>
      <c r="AE30" s="90">
        <f ca="1">($V30*($AP$1-AE$1)/($AP$1-$V$1)+$AP30*(AE$1-$V$1)/($AP$1-$V$1))*(SUM('Chem - ODS'!Z$5:Z$7)/((SUM('Chem - ODS'!$AK$5:$AK$7)-SUM('Chem - ODS'!$Q$5:$Q$7))/20*('Chem - ODS'!Z$4-'Chem - ODS'!$Q$4)+SUM('Chem - ODS'!$Q$5:$Q$7)))</f>
        <v>70170092476.936142</v>
      </c>
      <c r="AF30" s="90">
        <f ca="1">($V30*($AP$1-AF$1)/($AP$1-$V$1)+$AP30*(AF$1-$V$1)/($AP$1-$V$1))*(SUM('Chem - ODS'!AA$5:AA$7)/((SUM('Chem - ODS'!$AK$5:$AK$7)-SUM('Chem - ODS'!$Q$5:$Q$7))/20*('Chem - ODS'!AA$4-'Chem - ODS'!$Q$4)+SUM('Chem - ODS'!$Q$5:$Q$7)))</f>
        <v>71698454068.932953</v>
      </c>
      <c r="AG30" s="90">
        <f ca="1">($V30*($AP$1-AG$1)/($AP$1-$V$1)+$AP30*(AG$1-$V$1)/($AP$1-$V$1))*(SUM('Chem - ODS'!AB$5:AB$7)/((SUM('Chem - ODS'!$AK$5:$AK$7)-SUM('Chem - ODS'!$Q$5:$Q$7))/20*('Chem - ODS'!AB$4-'Chem - ODS'!$Q$4)+SUM('Chem - ODS'!$Q$5:$Q$7)))</f>
        <v>74453161722.085251</v>
      </c>
      <c r="AH30" s="90">
        <f ca="1">($V30*($AP$1-AH$1)/($AP$1-$V$1)+$AP30*(AH$1-$V$1)/($AP$1-$V$1))*(SUM('Chem - ODS'!AC$5:AC$7)/((SUM('Chem - ODS'!$AK$5:$AK$7)-SUM('Chem - ODS'!$Q$5:$Q$7))/20*('Chem - ODS'!AC$4-'Chem - ODS'!$Q$4)+SUM('Chem - ODS'!$Q$5:$Q$7)))</f>
        <v>77303299439.125565</v>
      </c>
      <c r="AI30" s="90">
        <f ca="1">($V30*($AP$1-AI$1)/($AP$1-$V$1)+$AP30*(AI$1-$V$1)/($AP$1-$V$1))*(SUM('Chem - ODS'!AD$5:AD$7)/((SUM('Chem - ODS'!$AK$5:$AK$7)-SUM('Chem - ODS'!$Q$5:$Q$7))/20*('Chem - ODS'!AD$4-'Chem - ODS'!$Q$4)+SUM('Chem - ODS'!$Q$5:$Q$7)))</f>
        <v>80252566792.446976</v>
      </c>
      <c r="AJ30" s="90">
        <f ca="1">($V30*($AP$1-AJ$1)/($AP$1-$V$1)+$AP30*(AJ$1-$V$1)/($AP$1-$V$1))*(SUM('Chem - ODS'!AE$5:AE$7)/((SUM('Chem - ODS'!$AK$5:$AK$7)-SUM('Chem - ODS'!$Q$5:$Q$7))/20*('Chem - ODS'!AE$4-'Chem - ODS'!$Q$4)+SUM('Chem - ODS'!$Q$5:$Q$7)))</f>
        <v>83304772804.607315</v>
      </c>
      <c r="AK30" s="90">
        <f ca="1">($V30*($AP$1-AK$1)/($AP$1-$V$1)+$AP30*(AK$1-$V$1)/($AP$1-$V$1))*(SUM('Chem - ODS'!AF$5:AF$7)/((SUM('Chem - ODS'!$AK$5:$AK$7)-SUM('Chem - ODS'!$Q$5:$Q$7))/20*('Chem - ODS'!AF$4-'Chem - ODS'!$Q$4)+SUM('Chem - ODS'!$Q$5:$Q$7)))</f>
        <v>86463842458.875809</v>
      </c>
      <c r="AL30" s="90">
        <f ca="1">($V30*($AP$1-AL$1)/($AP$1-$V$1)+$AP30*(AL$1-$V$1)/($AP$1-$V$1))*(SUM('Chem - ODS'!AG$5:AG$7)/((SUM('Chem - ODS'!$AK$5:$AK$7)-SUM('Chem - ODS'!$Q$5:$Q$7))/20*('Chem - ODS'!AG$4-'Chem - ODS'!$Q$4)+SUM('Chem - ODS'!$Q$5:$Q$7)))</f>
        <v>89733823102.435608</v>
      </c>
      <c r="AM30" s="90">
        <f ca="1">($V30*($AP$1-AM$1)/($AP$1-$V$1)+$AP30*(AM$1-$V$1)/($AP$1-$V$1))*(SUM('Chem - ODS'!AH$5:AH$7)/((SUM('Chem - ODS'!$AK$5:$AK$7)-SUM('Chem - ODS'!$Q$5:$Q$7))/20*('Chem - ODS'!AH$4-'Chem - ODS'!$Q$4)+SUM('Chem - ODS'!$Q$5:$Q$7)))</f>
        <v>93118890790.071777</v>
      </c>
      <c r="AN30" s="90">
        <f ca="1">($V30*($AP$1-AN$1)/($AP$1-$V$1)+$AP30*(AN$1-$V$1)/($AP$1-$V$1))*(SUM('Chem - ODS'!AI$5:AI$7)/((SUM('Chem - ODS'!$AK$5:$AK$7)-SUM('Chem - ODS'!$Q$5:$Q$7))/20*('Chem - ODS'!AI$4-'Chem - ODS'!$Q$4)+SUM('Chem - ODS'!$Q$5:$Q$7)))</f>
        <v>96623356609.070526</v>
      </c>
      <c r="AO30" s="90">
        <f ca="1">($V30*($AP$1-AO$1)/($AP$1-$V$1)+$AP30*(AO$1-$V$1)/($AP$1-$V$1))*(SUM('Chem - ODS'!AJ$5:AJ$7)/((SUM('Chem - ODS'!$AK$5:$AK$7)-SUM('Chem - ODS'!$Q$5:$Q$7))/20*('Chem - ODS'!AJ$4-'Chem - ODS'!$Q$4)+SUM('Chem - ODS'!$Q$5:$Q$7)))</f>
        <v>100251673020.35832</v>
      </c>
      <c r="AP30" s="90">
        <f ca="1">V30*'Process Emissions Multipliers'!$E$28</f>
        <v>104008440246.33208</v>
      </c>
    </row>
    <row r="31" spans="1:42">
      <c r="A31" s="74">
        <v>-21</v>
      </c>
      <c r="B31" s="90">
        <f ca="1">IF('Chemicals 2010'!$A39="CP",INDIRECT("'Chemicals 2010'!"&amp;'Country Selector'!$B$3&amp;ROW($A39))*10^12,0)</f>
        <v>0</v>
      </c>
      <c r="C31" s="90">
        <f t="shared" ca="1" si="1"/>
        <v>0</v>
      </c>
      <c r="D31" s="90">
        <f t="shared" ca="1" si="1"/>
        <v>0</v>
      </c>
      <c r="E31" s="90">
        <f t="shared" ca="1" si="1"/>
        <v>0</v>
      </c>
      <c r="F31" s="90">
        <f t="shared" ca="1" si="1"/>
        <v>0</v>
      </c>
      <c r="G31" s="90">
        <f t="shared" ca="1" si="1"/>
        <v>0</v>
      </c>
      <c r="H31" s="90">
        <f t="shared" ca="1" si="1"/>
        <v>0</v>
      </c>
      <c r="I31" s="90">
        <f t="shared" ca="1" si="1"/>
        <v>0</v>
      </c>
      <c r="J31" s="90">
        <f t="shared" ca="1" si="1"/>
        <v>0</v>
      </c>
      <c r="K31" s="90">
        <f t="shared" ca="1" si="1"/>
        <v>0</v>
      </c>
      <c r="L31" s="90">
        <f ca="1">IF('Chemicals 2020'!$A39="CP",INDIRECT("'Chemicals 2020'!"&amp;'Country Selector'!$B$3&amp;ROW($A39))*10^12,0)*'Process Emissions Multipliers'!$B$28</f>
        <v>0</v>
      </c>
      <c r="M31" s="90">
        <f ca="1">($L31*($V$1-M$1)/($V$1-$L$1)+$V31*(M$1-$L$1)/($V$1-$L$1))*(SUM('Chem - ODS'!H$5:H$7)/((SUM('Chem - ODS'!$Q$5:$Q$7)-SUM('Chem - ODS'!$G$5:$G$7))/10*('Chem - ODS'!H$4-'Chem - ODS'!$G$4)+SUM('Chem - ODS'!$G$5:$G$7)))</f>
        <v>0</v>
      </c>
      <c r="N31" s="90">
        <f ca="1">($L31*($V$1-N$1)/($V$1-$L$1)+$V31*(N$1-$L$1)/($V$1-$L$1))*(SUM('Chem - ODS'!I$5:I$7)/((SUM('Chem - ODS'!$Q$5:$Q$7)-SUM('Chem - ODS'!$G$5:$G$7))/10*('Chem - ODS'!I$4-'Chem - ODS'!$G$4)+SUM('Chem - ODS'!$G$5:$G$7)))</f>
        <v>0</v>
      </c>
      <c r="O31" s="90">
        <f ca="1">($L31*($V$1-O$1)/($V$1-$L$1)+$V31*(O$1-$L$1)/($V$1-$L$1))*(SUM('Chem - ODS'!J$5:J$7)/((SUM('Chem - ODS'!$Q$5:$Q$7)-SUM('Chem - ODS'!$G$5:$G$7))/10*('Chem - ODS'!J$4-'Chem - ODS'!$G$4)+SUM('Chem - ODS'!$G$5:$G$7)))</f>
        <v>0</v>
      </c>
      <c r="P31" s="90">
        <f ca="1">($L31*($V$1-P$1)/($V$1-$L$1)+$V31*(P$1-$L$1)/($V$1-$L$1))*(SUM('Chem - ODS'!K$5:K$7)/((SUM('Chem - ODS'!$Q$5:$Q$7)-SUM('Chem - ODS'!$G$5:$G$7))/10*('Chem - ODS'!K$4-'Chem - ODS'!$G$4)+SUM('Chem - ODS'!$G$5:$G$7)))</f>
        <v>0</v>
      </c>
      <c r="Q31" s="90">
        <f ca="1">($L31*($V$1-Q$1)/($V$1-$L$1)+$V31*(Q$1-$L$1)/($V$1-$L$1))*(SUM('Chem - ODS'!L$5:L$7)/((SUM('Chem - ODS'!$Q$5:$Q$7)-SUM('Chem - ODS'!$G$5:$G$7))/10*('Chem - ODS'!L$4-'Chem - ODS'!$G$4)+SUM('Chem - ODS'!$G$5:$G$7)))</f>
        <v>0</v>
      </c>
      <c r="R31" s="90">
        <f ca="1">($L31*($V$1-R$1)/($V$1-$L$1)+$V31*(R$1-$L$1)/($V$1-$L$1))*(SUM('Chem - ODS'!M$5:M$7)/((SUM('Chem - ODS'!$Q$5:$Q$7)-SUM('Chem - ODS'!$G$5:$G$7))/10*('Chem - ODS'!M$4-'Chem - ODS'!$G$4)+SUM('Chem - ODS'!$G$5:$G$7)))</f>
        <v>0</v>
      </c>
      <c r="S31" s="90">
        <f ca="1">($L31*($V$1-S$1)/($V$1-$L$1)+$V31*(S$1-$L$1)/($V$1-$L$1))*(SUM('Chem - ODS'!N$5:N$7)/((SUM('Chem - ODS'!$Q$5:$Q$7)-SUM('Chem - ODS'!$G$5:$G$7))/10*('Chem - ODS'!N$4-'Chem - ODS'!$G$4)+SUM('Chem - ODS'!$G$5:$G$7)))</f>
        <v>0</v>
      </c>
      <c r="T31" s="90">
        <f ca="1">($L31*($V$1-T$1)/($V$1-$L$1)+$V31*(T$1-$L$1)/($V$1-$L$1))*(SUM('Chem - ODS'!O$5:O$7)/((SUM('Chem - ODS'!$Q$5:$Q$7)-SUM('Chem - ODS'!$G$5:$G$7))/10*('Chem - ODS'!O$4-'Chem - ODS'!$G$4)+SUM('Chem - ODS'!$G$5:$G$7)))</f>
        <v>0</v>
      </c>
      <c r="U31" s="90">
        <f ca="1">($L31*($V$1-U$1)/($V$1-$L$1)+$V31*(U$1-$L$1)/($V$1-$L$1))*(SUM('Chem - ODS'!P$5:P$7)/((SUM('Chem - ODS'!$Q$5:$Q$7)-SUM('Chem - ODS'!$G$5:$G$7))/10*('Chem - ODS'!P$4-'Chem - ODS'!$G$4)+SUM('Chem - ODS'!$G$5:$G$7)))</f>
        <v>0</v>
      </c>
      <c r="V31" s="90">
        <f ca="1">IF('Chemicals 2030'!$A39="CP",INDIRECT("'Chemicals 2030'!"&amp;'Country Selector'!$B$3&amp;ROW($A39))*10^12,0)*'Process Emissions Multipliers'!$D$28</f>
        <v>0</v>
      </c>
      <c r="W31" s="90">
        <f ca="1">($V31*($AP$1-W$1)/($AP$1-$V$1)+$AP31*(W$1-$V$1)/($AP$1-$V$1))*(SUM('Chem - ODS'!R$5:R$7)/((SUM('Chem - ODS'!$AK$5:$AK$7)-SUM('Chem - ODS'!$Q$5:$Q$7))/20*('Chem - ODS'!R$4-'Chem - ODS'!$Q$4)+SUM('Chem - ODS'!$Q$5:$Q$7)))</f>
        <v>0</v>
      </c>
      <c r="X31" s="90">
        <f ca="1">($V31*($AP$1-X$1)/($AP$1-$V$1)+$AP31*(X$1-$V$1)/($AP$1-$V$1))*(SUM('Chem - ODS'!S$5:S$7)/((SUM('Chem - ODS'!$AK$5:$AK$7)-SUM('Chem - ODS'!$Q$5:$Q$7))/20*('Chem - ODS'!S$4-'Chem - ODS'!$Q$4)+SUM('Chem - ODS'!$Q$5:$Q$7)))</f>
        <v>0</v>
      </c>
      <c r="Y31" s="90">
        <f ca="1">($V31*($AP$1-Y$1)/($AP$1-$V$1)+$AP31*(Y$1-$V$1)/($AP$1-$V$1))*(SUM('Chem - ODS'!T$5:T$7)/((SUM('Chem - ODS'!$AK$5:$AK$7)-SUM('Chem - ODS'!$Q$5:$Q$7))/20*('Chem - ODS'!T$4-'Chem - ODS'!$Q$4)+SUM('Chem - ODS'!$Q$5:$Q$7)))</f>
        <v>0</v>
      </c>
      <c r="Z31" s="90">
        <f ca="1">($V31*($AP$1-Z$1)/($AP$1-$V$1)+$AP31*(Z$1-$V$1)/($AP$1-$V$1))*(SUM('Chem - ODS'!U$5:U$7)/((SUM('Chem - ODS'!$AK$5:$AK$7)-SUM('Chem - ODS'!$Q$5:$Q$7))/20*('Chem - ODS'!U$4-'Chem - ODS'!$Q$4)+SUM('Chem - ODS'!$Q$5:$Q$7)))</f>
        <v>0</v>
      </c>
      <c r="AA31" s="90">
        <f ca="1">($V31*($AP$1-AA$1)/($AP$1-$V$1)+$AP31*(AA$1-$V$1)/($AP$1-$V$1))*(SUM('Chem - ODS'!V$5:V$7)/((SUM('Chem - ODS'!$AK$5:$AK$7)-SUM('Chem - ODS'!$Q$5:$Q$7))/20*('Chem - ODS'!V$4-'Chem - ODS'!$Q$4)+SUM('Chem - ODS'!$Q$5:$Q$7)))</f>
        <v>0</v>
      </c>
      <c r="AB31" s="90">
        <f ca="1">($V31*($AP$1-AB$1)/($AP$1-$V$1)+$AP31*(AB$1-$V$1)/($AP$1-$V$1))*(SUM('Chem - ODS'!W$5:W$7)/((SUM('Chem - ODS'!$AK$5:$AK$7)-SUM('Chem - ODS'!$Q$5:$Q$7))/20*('Chem - ODS'!W$4-'Chem - ODS'!$Q$4)+SUM('Chem - ODS'!$Q$5:$Q$7)))</f>
        <v>0</v>
      </c>
      <c r="AC31" s="90">
        <f ca="1">($V31*($AP$1-AC$1)/($AP$1-$V$1)+$AP31*(AC$1-$V$1)/($AP$1-$V$1))*(SUM('Chem - ODS'!X$5:X$7)/((SUM('Chem - ODS'!$AK$5:$AK$7)-SUM('Chem - ODS'!$Q$5:$Q$7))/20*('Chem - ODS'!X$4-'Chem - ODS'!$Q$4)+SUM('Chem - ODS'!$Q$5:$Q$7)))</f>
        <v>0</v>
      </c>
      <c r="AD31" s="90">
        <f ca="1">($V31*($AP$1-AD$1)/($AP$1-$V$1)+$AP31*(AD$1-$V$1)/($AP$1-$V$1))*(SUM('Chem - ODS'!Y$5:Y$7)/((SUM('Chem - ODS'!$AK$5:$AK$7)-SUM('Chem - ODS'!$Q$5:$Q$7))/20*('Chem - ODS'!Y$4-'Chem - ODS'!$Q$4)+SUM('Chem - ODS'!$Q$5:$Q$7)))</f>
        <v>0</v>
      </c>
      <c r="AE31" s="90">
        <f ca="1">($V31*($AP$1-AE$1)/($AP$1-$V$1)+$AP31*(AE$1-$V$1)/($AP$1-$V$1))*(SUM('Chem - ODS'!Z$5:Z$7)/((SUM('Chem - ODS'!$AK$5:$AK$7)-SUM('Chem - ODS'!$Q$5:$Q$7))/20*('Chem - ODS'!Z$4-'Chem - ODS'!$Q$4)+SUM('Chem - ODS'!$Q$5:$Q$7)))</f>
        <v>0</v>
      </c>
      <c r="AF31" s="90">
        <f ca="1">($V31*($AP$1-AF$1)/($AP$1-$V$1)+$AP31*(AF$1-$V$1)/($AP$1-$V$1))*(SUM('Chem - ODS'!AA$5:AA$7)/((SUM('Chem - ODS'!$AK$5:$AK$7)-SUM('Chem - ODS'!$Q$5:$Q$7))/20*('Chem - ODS'!AA$4-'Chem - ODS'!$Q$4)+SUM('Chem - ODS'!$Q$5:$Q$7)))</f>
        <v>0</v>
      </c>
      <c r="AG31" s="90">
        <f ca="1">($V31*($AP$1-AG$1)/($AP$1-$V$1)+$AP31*(AG$1-$V$1)/($AP$1-$V$1))*(SUM('Chem - ODS'!AB$5:AB$7)/((SUM('Chem - ODS'!$AK$5:$AK$7)-SUM('Chem - ODS'!$Q$5:$Q$7))/20*('Chem - ODS'!AB$4-'Chem - ODS'!$Q$4)+SUM('Chem - ODS'!$Q$5:$Q$7)))</f>
        <v>0</v>
      </c>
      <c r="AH31" s="90">
        <f ca="1">($V31*($AP$1-AH$1)/($AP$1-$V$1)+$AP31*(AH$1-$V$1)/($AP$1-$V$1))*(SUM('Chem - ODS'!AC$5:AC$7)/((SUM('Chem - ODS'!$AK$5:$AK$7)-SUM('Chem - ODS'!$Q$5:$Q$7))/20*('Chem - ODS'!AC$4-'Chem - ODS'!$Q$4)+SUM('Chem - ODS'!$Q$5:$Q$7)))</f>
        <v>0</v>
      </c>
      <c r="AI31" s="90">
        <f ca="1">($V31*($AP$1-AI$1)/($AP$1-$V$1)+$AP31*(AI$1-$V$1)/($AP$1-$V$1))*(SUM('Chem - ODS'!AD$5:AD$7)/((SUM('Chem - ODS'!$AK$5:$AK$7)-SUM('Chem - ODS'!$Q$5:$Q$7))/20*('Chem - ODS'!AD$4-'Chem - ODS'!$Q$4)+SUM('Chem - ODS'!$Q$5:$Q$7)))</f>
        <v>0</v>
      </c>
      <c r="AJ31" s="90">
        <f ca="1">($V31*($AP$1-AJ$1)/($AP$1-$V$1)+$AP31*(AJ$1-$V$1)/($AP$1-$V$1))*(SUM('Chem - ODS'!AE$5:AE$7)/((SUM('Chem - ODS'!$AK$5:$AK$7)-SUM('Chem - ODS'!$Q$5:$Q$7))/20*('Chem - ODS'!AE$4-'Chem - ODS'!$Q$4)+SUM('Chem - ODS'!$Q$5:$Q$7)))</f>
        <v>0</v>
      </c>
      <c r="AK31" s="90">
        <f ca="1">($V31*($AP$1-AK$1)/($AP$1-$V$1)+$AP31*(AK$1-$V$1)/($AP$1-$V$1))*(SUM('Chem - ODS'!AF$5:AF$7)/((SUM('Chem - ODS'!$AK$5:$AK$7)-SUM('Chem - ODS'!$Q$5:$Q$7))/20*('Chem - ODS'!AF$4-'Chem - ODS'!$Q$4)+SUM('Chem - ODS'!$Q$5:$Q$7)))</f>
        <v>0</v>
      </c>
      <c r="AL31" s="90">
        <f ca="1">($V31*($AP$1-AL$1)/($AP$1-$V$1)+$AP31*(AL$1-$V$1)/($AP$1-$V$1))*(SUM('Chem - ODS'!AG$5:AG$7)/((SUM('Chem - ODS'!$AK$5:$AK$7)-SUM('Chem - ODS'!$Q$5:$Q$7))/20*('Chem - ODS'!AG$4-'Chem - ODS'!$Q$4)+SUM('Chem - ODS'!$Q$5:$Q$7)))</f>
        <v>0</v>
      </c>
      <c r="AM31" s="90">
        <f ca="1">($V31*($AP$1-AM$1)/($AP$1-$V$1)+$AP31*(AM$1-$V$1)/($AP$1-$V$1))*(SUM('Chem - ODS'!AH$5:AH$7)/((SUM('Chem - ODS'!$AK$5:$AK$7)-SUM('Chem - ODS'!$Q$5:$Q$7))/20*('Chem - ODS'!AH$4-'Chem - ODS'!$Q$4)+SUM('Chem - ODS'!$Q$5:$Q$7)))</f>
        <v>0</v>
      </c>
      <c r="AN31" s="90">
        <f ca="1">($V31*($AP$1-AN$1)/($AP$1-$V$1)+$AP31*(AN$1-$V$1)/($AP$1-$V$1))*(SUM('Chem - ODS'!AI$5:AI$7)/((SUM('Chem - ODS'!$AK$5:$AK$7)-SUM('Chem - ODS'!$Q$5:$Q$7))/20*('Chem - ODS'!AI$4-'Chem - ODS'!$Q$4)+SUM('Chem - ODS'!$Q$5:$Q$7)))</f>
        <v>0</v>
      </c>
      <c r="AO31" s="90">
        <f ca="1">($V31*($AP$1-AO$1)/($AP$1-$V$1)+$AP31*(AO$1-$V$1)/($AP$1-$V$1))*(SUM('Chem - ODS'!AJ$5:AJ$7)/((SUM('Chem - ODS'!$AK$5:$AK$7)-SUM('Chem - ODS'!$Q$5:$Q$7))/20*('Chem - ODS'!AJ$4-'Chem - ODS'!$Q$4)+SUM('Chem - ODS'!$Q$5:$Q$7)))</f>
        <v>0</v>
      </c>
      <c r="AP31" s="90">
        <f ca="1">V31*'Process Emissions Multipliers'!$E$28</f>
        <v>0</v>
      </c>
    </row>
    <row r="32" spans="1:42">
      <c r="A32" s="74">
        <v>-20</v>
      </c>
      <c r="B32" s="90">
        <f ca="1">IF('Chemicals 2010'!$A40="CP",INDIRECT("'Chemicals 2010'!"&amp;'Country Selector'!$B$3&amp;ROW($A40))*10^12,0)</f>
        <v>0</v>
      </c>
      <c r="C32" s="90">
        <f t="shared" ca="1" si="1"/>
        <v>0</v>
      </c>
      <c r="D32" s="90">
        <f t="shared" ca="1" si="1"/>
        <v>0</v>
      </c>
      <c r="E32" s="90">
        <f t="shared" ca="1" si="1"/>
        <v>0</v>
      </c>
      <c r="F32" s="90">
        <f t="shared" ca="1" si="1"/>
        <v>0</v>
      </c>
      <c r="G32" s="90">
        <f t="shared" ca="1" si="1"/>
        <v>0</v>
      </c>
      <c r="H32" s="90">
        <f t="shared" ca="1" si="1"/>
        <v>0</v>
      </c>
      <c r="I32" s="90">
        <f t="shared" ca="1" si="1"/>
        <v>0</v>
      </c>
      <c r="J32" s="90">
        <f t="shared" ca="1" si="1"/>
        <v>0</v>
      </c>
      <c r="K32" s="90">
        <f t="shared" ca="1" si="1"/>
        <v>0</v>
      </c>
      <c r="L32" s="90">
        <f ca="1">IF('Chemicals 2020'!$A40="CP",INDIRECT("'Chemicals 2020'!"&amp;'Country Selector'!$B$3&amp;ROW($A40))*10^12,0)*'Process Emissions Multipliers'!$B$28</f>
        <v>0</v>
      </c>
      <c r="M32" s="90">
        <f ca="1">($L32*($V$1-M$1)/($V$1-$L$1)+$V32*(M$1-$L$1)/($V$1-$L$1))*(SUM('Chem - ODS'!H$5:H$7)/((SUM('Chem - ODS'!$Q$5:$Q$7)-SUM('Chem - ODS'!$G$5:$G$7))/10*('Chem - ODS'!H$4-'Chem - ODS'!$G$4)+SUM('Chem - ODS'!$G$5:$G$7)))</f>
        <v>0</v>
      </c>
      <c r="N32" s="90">
        <f ca="1">($L32*($V$1-N$1)/($V$1-$L$1)+$V32*(N$1-$L$1)/($V$1-$L$1))*(SUM('Chem - ODS'!I$5:I$7)/((SUM('Chem - ODS'!$Q$5:$Q$7)-SUM('Chem - ODS'!$G$5:$G$7))/10*('Chem - ODS'!I$4-'Chem - ODS'!$G$4)+SUM('Chem - ODS'!$G$5:$G$7)))</f>
        <v>0</v>
      </c>
      <c r="O32" s="90">
        <f ca="1">($L32*($V$1-O$1)/($V$1-$L$1)+$V32*(O$1-$L$1)/($V$1-$L$1))*(SUM('Chem - ODS'!J$5:J$7)/((SUM('Chem - ODS'!$Q$5:$Q$7)-SUM('Chem - ODS'!$G$5:$G$7))/10*('Chem - ODS'!J$4-'Chem - ODS'!$G$4)+SUM('Chem - ODS'!$G$5:$G$7)))</f>
        <v>0</v>
      </c>
      <c r="P32" s="90">
        <f ca="1">($L32*($V$1-P$1)/($V$1-$L$1)+$V32*(P$1-$L$1)/($V$1-$L$1))*(SUM('Chem - ODS'!K$5:K$7)/((SUM('Chem - ODS'!$Q$5:$Q$7)-SUM('Chem - ODS'!$G$5:$G$7))/10*('Chem - ODS'!K$4-'Chem - ODS'!$G$4)+SUM('Chem - ODS'!$G$5:$G$7)))</f>
        <v>0</v>
      </c>
      <c r="Q32" s="90">
        <f ca="1">($L32*($V$1-Q$1)/($V$1-$L$1)+$V32*(Q$1-$L$1)/($V$1-$L$1))*(SUM('Chem - ODS'!L$5:L$7)/((SUM('Chem - ODS'!$Q$5:$Q$7)-SUM('Chem - ODS'!$G$5:$G$7))/10*('Chem - ODS'!L$4-'Chem - ODS'!$G$4)+SUM('Chem - ODS'!$G$5:$G$7)))</f>
        <v>0</v>
      </c>
      <c r="R32" s="90">
        <f ca="1">($L32*($V$1-R$1)/($V$1-$L$1)+$V32*(R$1-$L$1)/($V$1-$L$1))*(SUM('Chem - ODS'!M$5:M$7)/((SUM('Chem - ODS'!$Q$5:$Q$7)-SUM('Chem - ODS'!$G$5:$G$7))/10*('Chem - ODS'!M$4-'Chem - ODS'!$G$4)+SUM('Chem - ODS'!$G$5:$G$7)))</f>
        <v>0</v>
      </c>
      <c r="S32" s="90">
        <f ca="1">($L32*($V$1-S$1)/($V$1-$L$1)+$V32*(S$1-$L$1)/($V$1-$L$1))*(SUM('Chem - ODS'!N$5:N$7)/((SUM('Chem - ODS'!$Q$5:$Q$7)-SUM('Chem - ODS'!$G$5:$G$7))/10*('Chem - ODS'!N$4-'Chem - ODS'!$G$4)+SUM('Chem - ODS'!$G$5:$G$7)))</f>
        <v>0</v>
      </c>
      <c r="T32" s="90">
        <f ca="1">($L32*($V$1-T$1)/($V$1-$L$1)+$V32*(T$1-$L$1)/($V$1-$L$1))*(SUM('Chem - ODS'!O$5:O$7)/((SUM('Chem - ODS'!$Q$5:$Q$7)-SUM('Chem - ODS'!$G$5:$G$7))/10*('Chem - ODS'!O$4-'Chem - ODS'!$G$4)+SUM('Chem - ODS'!$G$5:$G$7)))</f>
        <v>0</v>
      </c>
      <c r="U32" s="90">
        <f ca="1">($L32*($V$1-U$1)/($V$1-$L$1)+$V32*(U$1-$L$1)/($V$1-$L$1))*(SUM('Chem - ODS'!P$5:P$7)/((SUM('Chem - ODS'!$Q$5:$Q$7)-SUM('Chem - ODS'!$G$5:$G$7))/10*('Chem - ODS'!P$4-'Chem - ODS'!$G$4)+SUM('Chem - ODS'!$G$5:$G$7)))</f>
        <v>0</v>
      </c>
      <c r="V32" s="90">
        <f ca="1">IF('Chemicals 2030'!$A40="CP",INDIRECT("'Chemicals 2030'!"&amp;'Country Selector'!$B$3&amp;ROW($A40))*10^12,0)*'Process Emissions Multipliers'!$D$28</f>
        <v>0</v>
      </c>
      <c r="W32" s="90">
        <f ca="1">($V32*($AP$1-W$1)/($AP$1-$V$1)+$AP32*(W$1-$V$1)/($AP$1-$V$1))*(SUM('Chem - ODS'!R$5:R$7)/((SUM('Chem - ODS'!$AK$5:$AK$7)-SUM('Chem - ODS'!$Q$5:$Q$7))/20*('Chem - ODS'!R$4-'Chem - ODS'!$Q$4)+SUM('Chem - ODS'!$Q$5:$Q$7)))</f>
        <v>0</v>
      </c>
      <c r="X32" s="90">
        <f ca="1">($V32*($AP$1-X$1)/($AP$1-$V$1)+$AP32*(X$1-$V$1)/($AP$1-$V$1))*(SUM('Chem - ODS'!S$5:S$7)/((SUM('Chem - ODS'!$AK$5:$AK$7)-SUM('Chem - ODS'!$Q$5:$Q$7))/20*('Chem - ODS'!S$4-'Chem - ODS'!$Q$4)+SUM('Chem - ODS'!$Q$5:$Q$7)))</f>
        <v>0</v>
      </c>
      <c r="Y32" s="90">
        <f ca="1">($V32*($AP$1-Y$1)/($AP$1-$V$1)+$AP32*(Y$1-$V$1)/($AP$1-$V$1))*(SUM('Chem - ODS'!T$5:T$7)/((SUM('Chem - ODS'!$AK$5:$AK$7)-SUM('Chem - ODS'!$Q$5:$Q$7))/20*('Chem - ODS'!T$4-'Chem - ODS'!$Q$4)+SUM('Chem - ODS'!$Q$5:$Q$7)))</f>
        <v>0</v>
      </c>
      <c r="Z32" s="90">
        <f ca="1">($V32*($AP$1-Z$1)/($AP$1-$V$1)+$AP32*(Z$1-$V$1)/($AP$1-$V$1))*(SUM('Chem - ODS'!U$5:U$7)/((SUM('Chem - ODS'!$AK$5:$AK$7)-SUM('Chem - ODS'!$Q$5:$Q$7))/20*('Chem - ODS'!U$4-'Chem - ODS'!$Q$4)+SUM('Chem - ODS'!$Q$5:$Q$7)))</f>
        <v>0</v>
      </c>
      <c r="AA32" s="90">
        <f ca="1">($V32*($AP$1-AA$1)/($AP$1-$V$1)+$AP32*(AA$1-$V$1)/($AP$1-$V$1))*(SUM('Chem - ODS'!V$5:V$7)/((SUM('Chem - ODS'!$AK$5:$AK$7)-SUM('Chem - ODS'!$Q$5:$Q$7))/20*('Chem - ODS'!V$4-'Chem - ODS'!$Q$4)+SUM('Chem - ODS'!$Q$5:$Q$7)))</f>
        <v>0</v>
      </c>
      <c r="AB32" s="90">
        <f ca="1">($V32*($AP$1-AB$1)/($AP$1-$V$1)+$AP32*(AB$1-$V$1)/($AP$1-$V$1))*(SUM('Chem - ODS'!W$5:W$7)/((SUM('Chem - ODS'!$AK$5:$AK$7)-SUM('Chem - ODS'!$Q$5:$Q$7))/20*('Chem - ODS'!W$4-'Chem - ODS'!$Q$4)+SUM('Chem - ODS'!$Q$5:$Q$7)))</f>
        <v>0</v>
      </c>
      <c r="AC32" s="90">
        <f ca="1">($V32*($AP$1-AC$1)/($AP$1-$V$1)+$AP32*(AC$1-$V$1)/($AP$1-$V$1))*(SUM('Chem - ODS'!X$5:X$7)/((SUM('Chem - ODS'!$AK$5:$AK$7)-SUM('Chem - ODS'!$Q$5:$Q$7))/20*('Chem - ODS'!X$4-'Chem - ODS'!$Q$4)+SUM('Chem - ODS'!$Q$5:$Q$7)))</f>
        <v>0</v>
      </c>
      <c r="AD32" s="90">
        <f ca="1">($V32*($AP$1-AD$1)/($AP$1-$V$1)+$AP32*(AD$1-$V$1)/($AP$1-$V$1))*(SUM('Chem - ODS'!Y$5:Y$7)/((SUM('Chem - ODS'!$AK$5:$AK$7)-SUM('Chem - ODS'!$Q$5:$Q$7))/20*('Chem - ODS'!Y$4-'Chem - ODS'!$Q$4)+SUM('Chem - ODS'!$Q$5:$Q$7)))</f>
        <v>0</v>
      </c>
      <c r="AE32" s="90">
        <f ca="1">($V32*($AP$1-AE$1)/($AP$1-$V$1)+$AP32*(AE$1-$V$1)/($AP$1-$V$1))*(SUM('Chem - ODS'!Z$5:Z$7)/((SUM('Chem - ODS'!$AK$5:$AK$7)-SUM('Chem - ODS'!$Q$5:$Q$7))/20*('Chem - ODS'!Z$4-'Chem - ODS'!$Q$4)+SUM('Chem - ODS'!$Q$5:$Q$7)))</f>
        <v>0</v>
      </c>
      <c r="AF32" s="90">
        <f ca="1">($V32*($AP$1-AF$1)/($AP$1-$V$1)+$AP32*(AF$1-$V$1)/($AP$1-$V$1))*(SUM('Chem - ODS'!AA$5:AA$7)/((SUM('Chem - ODS'!$AK$5:$AK$7)-SUM('Chem - ODS'!$Q$5:$Q$7))/20*('Chem - ODS'!AA$4-'Chem - ODS'!$Q$4)+SUM('Chem - ODS'!$Q$5:$Q$7)))</f>
        <v>0</v>
      </c>
      <c r="AG32" s="90">
        <f ca="1">($V32*($AP$1-AG$1)/($AP$1-$V$1)+$AP32*(AG$1-$V$1)/($AP$1-$V$1))*(SUM('Chem - ODS'!AB$5:AB$7)/((SUM('Chem - ODS'!$AK$5:$AK$7)-SUM('Chem - ODS'!$Q$5:$Q$7))/20*('Chem - ODS'!AB$4-'Chem - ODS'!$Q$4)+SUM('Chem - ODS'!$Q$5:$Q$7)))</f>
        <v>0</v>
      </c>
      <c r="AH32" s="90">
        <f ca="1">($V32*($AP$1-AH$1)/($AP$1-$V$1)+$AP32*(AH$1-$V$1)/($AP$1-$V$1))*(SUM('Chem - ODS'!AC$5:AC$7)/((SUM('Chem - ODS'!$AK$5:$AK$7)-SUM('Chem - ODS'!$Q$5:$Q$7))/20*('Chem - ODS'!AC$4-'Chem - ODS'!$Q$4)+SUM('Chem - ODS'!$Q$5:$Q$7)))</f>
        <v>0</v>
      </c>
      <c r="AI32" s="90">
        <f ca="1">($V32*($AP$1-AI$1)/($AP$1-$V$1)+$AP32*(AI$1-$V$1)/($AP$1-$V$1))*(SUM('Chem - ODS'!AD$5:AD$7)/((SUM('Chem - ODS'!$AK$5:$AK$7)-SUM('Chem - ODS'!$Q$5:$Q$7))/20*('Chem - ODS'!AD$4-'Chem - ODS'!$Q$4)+SUM('Chem - ODS'!$Q$5:$Q$7)))</f>
        <v>0</v>
      </c>
      <c r="AJ32" s="90">
        <f ca="1">($V32*($AP$1-AJ$1)/($AP$1-$V$1)+$AP32*(AJ$1-$V$1)/($AP$1-$V$1))*(SUM('Chem - ODS'!AE$5:AE$7)/((SUM('Chem - ODS'!$AK$5:$AK$7)-SUM('Chem - ODS'!$Q$5:$Q$7))/20*('Chem - ODS'!AE$4-'Chem - ODS'!$Q$4)+SUM('Chem - ODS'!$Q$5:$Q$7)))</f>
        <v>0</v>
      </c>
      <c r="AK32" s="90">
        <f ca="1">($V32*($AP$1-AK$1)/($AP$1-$V$1)+$AP32*(AK$1-$V$1)/($AP$1-$V$1))*(SUM('Chem - ODS'!AF$5:AF$7)/((SUM('Chem - ODS'!$AK$5:$AK$7)-SUM('Chem - ODS'!$Q$5:$Q$7))/20*('Chem - ODS'!AF$4-'Chem - ODS'!$Q$4)+SUM('Chem - ODS'!$Q$5:$Q$7)))</f>
        <v>0</v>
      </c>
      <c r="AL32" s="90">
        <f ca="1">($V32*($AP$1-AL$1)/($AP$1-$V$1)+$AP32*(AL$1-$V$1)/($AP$1-$V$1))*(SUM('Chem - ODS'!AG$5:AG$7)/((SUM('Chem - ODS'!$AK$5:$AK$7)-SUM('Chem - ODS'!$Q$5:$Q$7))/20*('Chem - ODS'!AG$4-'Chem - ODS'!$Q$4)+SUM('Chem - ODS'!$Q$5:$Q$7)))</f>
        <v>0</v>
      </c>
      <c r="AM32" s="90">
        <f ca="1">($V32*($AP$1-AM$1)/($AP$1-$V$1)+$AP32*(AM$1-$V$1)/($AP$1-$V$1))*(SUM('Chem - ODS'!AH$5:AH$7)/((SUM('Chem - ODS'!$AK$5:$AK$7)-SUM('Chem - ODS'!$Q$5:$Q$7))/20*('Chem - ODS'!AH$4-'Chem - ODS'!$Q$4)+SUM('Chem - ODS'!$Q$5:$Q$7)))</f>
        <v>0</v>
      </c>
      <c r="AN32" s="90">
        <f ca="1">($V32*($AP$1-AN$1)/($AP$1-$V$1)+$AP32*(AN$1-$V$1)/($AP$1-$V$1))*(SUM('Chem - ODS'!AI$5:AI$7)/((SUM('Chem - ODS'!$AK$5:$AK$7)-SUM('Chem - ODS'!$Q$5:$Q$7))/20*('Chem - ODS'!AI$4-'Chem - ODS'!$Q$4)+SUM('Chem - ODS'!$Q$5:$Q$7)))</f>
        <v>0</v>
      </c>
      <c r="AO32" s="90">
        <f ca="1">($V32*($AP$1-AO$1)/($AP$1-$V$1)+$AP32*(AO$1-$V$1)/($AP$1-$V$1))*(SUM('Chem - ODS'!AJ$5:AJ$7)/((SUM('Chem - ODS'!$AK$5:$AK$7)-SUM('Chem - ODS'!$Q$5:$Q$7))/20*('Chem - ODS'!AJ$4-'Chem - ODS'!$Q$4)+SUM('Chem - ODS'!$Q$5:$Q$7)))</f>
        <v>0</v>
      </c>
      <c r="AP32" s="90">
        <f ca="1">V32*'Process Emissions Multipliers'!$E$28</f>
        <v>0</v>
      </c>
    </row>
    <row r="33" spans="1:42">
      <c r="A33" s="74">
        <v>-19</v>
      </c>
      <c r="B33" s="90">
        <f ca="1">IF('Chemicals 2010'!$A41="CP",INDIRECT("'Chemicals 2010'!"&amp;'Country Selector'!$B$3&amp;ROW($A41))*10^12,0)</f>
        <v>0</v>
      </c>
      <c r="C33" s="90">
        <f t="shared" ca="1" si="1"/>
        <v>0</v>
      </c>
      <c r="D33" s="90">
        <f t="shared" ca="1" si="1"/>
        <v>0</v>
      </c>
      <c r="E33" s="90">
        <f t="shared" ca="1" si="1"/>
        <v>0</v>
      </c>
      <c r="F33" s="90">
        <f t="shared" ca="1" si="1"/>
        <v>0</v>
      </c>
      <c r="G33" s="90">
        <f t="shared" ca="1" si="1"/>
        <v>0</v>
      </c>
      <c r="H33" s="90">
        <f t="shared" ca="1" si="1"/>
        <v>0</v>
      </c>
      <c r="I33" s="90">
        <f t="shared" ca="1" si="1"/>
        <v>0</v>
      </c>
      <c r="J33" s="90">
        <f t="shared" ca="1" si="1"/>
        <v>0</v>
      </c>
      <c r="K33" s="90">
        <f t="shared" ca="1" si="1"/>
        <v>0</v>
      </c>
      <c r="L33" s="90">
        <f ca="1">IF('Chemicals 2020'!$A41="CP",INDIRECT("'Chemicals 2020'!"&amp;'Country Selector'!$B$3&amp;ROW($A41))*10^12,0)*'Process Emissions Multipliers'!$B$28</f>
        <v>0</v>
      </c>
      <c r="M33" s="90">
        <f ca="1">($L33*($V$1-M$1)/($V$1-$L$1)+$V33*(M$1-$L$1)/($V$1-$L$1))*(SUM('Chem - ODS'!H$5:H$7)/((SUM('Chem - ODS'!$Q$5:$Q$7)-SUM('Chem - ODS'!$G$5:$G$7))/10*('Chem - ODS'!H$4-'Chem - ODS'!$G$4)+SUM('Chem - ODS'!$G$5:$G$7)))</f>
        <v>0</v>
      </c>
      <c r="N33" s="90">
        <f ca="1">($L33*($V$1-N$1)/($V$1-$L$1)+$V33*(N$1-$L$1)/($V$1-$L$1))*(SUM('Chem - ODS'!I$5:I$7)/((SUM('Chem - ODS'!$Q$5:$Q$7)-SUM('Chem - ODS'!$G$5:$G$7))/10*('Chem - ODS'!I$4-'Chem - ODS'!$G$4)+SUM('Chem - ODS'!$G$5:$G$7)))</f>
        <v>0</v>
      </c>
      <c r="O33" s="90">
        <f ca="1">($L33*($V$1-O$1)/($V$1-$L$1)+$V33*(O$1-$L$1)/($V$1-$L$1))*(SUM('Chem - ODS'!J$5:J$7)/((SUM('Chem - ODS'!$Q$5:$Q$7)-SUM('Chem - ODS'!$G$5:$G$7))/10*('Chem - ODS'!J$4-'Chem - ODS'!$G$4)+SUM('Chem - ODS'!$G$5:$G$7)))</f>
        <v>0</v>
      </c>
      <c r="P33" s="90">
        <f ca="1">($L33*($V$1-P$1)/($V$1-$L$1)+$V33*(P$1-$L$1)/($V$1-$L$1))*(SUM('Chem - ODS'!K$5:K$7)/((SUM('Chem - ODS'!$Q$5:$Q$7)-SUM('Chem - ODS'!$G$5:$G$7))/10*('Chem - ODS'!K$4-'Chem - ODS'!$G$4)+SUM('Chem - ODS'!$G$5:$G$7)))</f>
        <v>0</v>
      </c>
      <c r="Q33" s="90">
        <f ca="1">($L33*($V$1-Q$1)/($V$1-$L$1)+$V33*(Q$1-$L$1)/($V$1-$L$1))*(SUM('Chem - ODS'!L$5:L$7)/((SUM('Chem - ODS'!$Q$5:$Q$7)-SUM('Chem - ODS'!$G$5:$G$7))/10*('Chem - ODS'!L$4-'Chem - ODS'!$G$4)+SUM('Chem - ODS'!$G$5:$G$7)))</f>
        <v>0</v>
      </c>
      <c r="R33" s="90">
        <f ca="1">($L33*($V$1-R$1)/($V$1-$L$1)+$V33*(R$1-$L$1)/($V$1-$L$1))*(SUM('Chem - ODS'!M$5:M$7)/((SUM('Chem - ODS'!$Q$5:$Q$7)-SUM('Chem - ODS'!$G$5:$G$7))/10*('Chem - ODS'!M$4-'Chem - ODS'!$G$4)+SUM('Chem - ODS'!$G$5:$G$7)))</f>
        <v>0</v>
      </c>
      <c r="S33" s="90">
        <f ca="1">($L33*($V$1-S$1)/($V$1-$L$1)+$V33*(S$1-$L$1)/($V$1-$L$1))*(SUM('Chem - ODS'!N$5:N$7)/((SUM('Chem - ODS'!$Q$5:$Q$7)-SUM('Chem - ODS'!$G$5:$G$7))/10*('Chem - ODS'!N$4-'Chem - ODS'!$G$4)+SUM('Chem - ODS'!$G$5:$G$7)))</f>
        <v>0</v>
      </c>
      <c r="T33" s="90">
        <f ca="1">($L33*($V$1-T$1)/($V$1-$L$1)+$V33*(T$1-$L$1)/($V$1-$L$1))*(SUM('Chem - ODS'!O$5:O$7)/((SUM('Chem - ODS'!$Q$5:$Q$7)-SUM('Chem - ODS'!$G$5:$G$7))/10*('Chem - ODS'!O$4-'Chem - ODS'!$G$4)+SUM('Chem - ODS'!$G$5:$G$7)))</f>
        <v>0</v>
      </c>
      <c r="U33" s="90">
        <f ca="1">($L33*($V$1-U$1)/($V$1-$L$1)+$V33*(U$1-$L$1)/($V$1-$L$1))*(SUM('Chem - ODS'!P$5:P$7)/((SUM('Chem - ODS'!$Q$5:$Q$7)-SUM('Chem - ODS'!$G$5:$G$7))/10*('Chem - ODS'!P$4-'Chem - ODS'!$G$4)+SUM('Chem - ODS'!$G$5:$G$7)))</f>
        <v>0</v>
      </c>
      <c r="V33" s="90">
        <f ca="1">IF('Chemicals 2030'!$A41="CP",INDIRECT("'Chemicals 2030'!"&amp;'Country Selector'!$B$3&amp;ROW($A41))*10^12,0)*'Process Emissions Multipliers'!$D$28</f>
        <v>0</v>
      </c>
      <c r="W33" s="90">
        <f ca="1">($V33*($AP$1-W$1)/($AP$1-$V$1)+$AP33*(W$1-$V$1)/($AP$1-$V$1))*(SUM('Chem - ODS'!R$5:R$7)/((SUM('Chem - ODS'!$AK$5:$AK$7)-SUM('Chem - ODS'!$Q$5:$Q$7))/20*('Chem - ODS'!R$4-'Chem - ODS'!$Q$4)+SUM('Chem - ODS'!$Q$5:$Q$7)))</f>
        <v>0</v>
      </c>
      <c r="X33" s="90">
        <f ca="1">($V33*($AP$1-X$1)/($AP$1-$V$1)+$AP33*(X$1-$V$1)/($AP$1-$V$1))*(SUM('Chem - ODS'!S$5:S$7)/((SUM('Chem - ODS'!$AK$5:$AK$7)-SUM('Chem - ODS'!$Q$5:$Q$7))/20*('Chem - ODS'!S$4-'Chem - ODS'!$Q$4)+SUM('Chem - ODS'!$Q$5:$Q$7)))</f>
        <v>0</v>
      </c>
      <c r="Y33" s="90">
        <f ca="1">($V33*($AP$1-Y$1)/($AP$1-$V$1)+$AP33*(Y$1-$V$1)/($AP$1-$V$1))*(SUM('Chem - ODS'!T$5:T$7)/((SUM('Chem - ODS'!$AK$5:$AK$7)-SUM('Chem - ODS'!$Q$5:$Q$7))/20*('Chem - ODS'!T$4-'Chem - ODS'!$Q$4)+SUM('Chem - ODS'!$Q$5:$Q$7)))</f>
        <v>0</v>
      </c>
      <c r="Z33" s="90">
        <f ca="1">($V33*($AP$1-Z$1)/($AP$1-$V$1)+$AP33*(Z$1-$V$1)/($AP$1-$V$1))*(SUM('Chem - ODS'!U$5:U$7)/((SUM('Chem - ODS'!$AK$5:$AK$7)-SUM('Chem - ODS'!$Q$5:$Q$7))/20*('Chem - ODS'!U$4-'Chem - ODS'!$Q$4)+SUM('Chem - ODS'!$Q$5:$Q$7)))</f>
        <v>0</v>
      </c>
      <c r="AA33" s="90">
        <f ca="1">($V33*($AP$1-AA$1)/($AP$1-$V$1)+$AP33*(AA$1-$V$1)/($AP$1-$V$1))*(SUM('Chem - ODS'!V$5:V$7)/((SUM('Chem - ODS'!$AK$5:$AK$7)-SUM('Chem - ODS'!$Q$5:$Q$7))/20*('Chem - ODS'!V$4-'Chem - ODS'!$Q$4)+SUM('Chem - ODS'!$Q$5:$Q$7)))</f>
        <v>0</v>
      </c>
      <c r="AB33" s="90">
        <f ca="1">($V33*($AP$1-AB$1)/($AP$1-$V$1)+$AP33*(AB$1-$V$1)/($AP$1-$V$1))*(SUM('Chem - ODS'!W$5:W$7)/((SUM('Chem - ODS'!$AK$5:$AK$7)-SUM('Chem - ODS'!$Q$5:$Q$7))/20*('Chem - ODS'!W$4-'Chem - ODS'!$Q$4)+SUM('Chem - ODS'!$Q$5:$Q$7)))</f>
        <v>0</v>
      </c>
      <c r="AC33" s="90">
        <f ca="1">($V33*($AP$1-AC$1)/($AP$1-$V$1)+$AP33*(AC$1-$V$1)/($AP$1-$V$1))*(SUM('Chem - ODS'!X$5:X$7)/((SUM('Chem - ODS'!$AK$5:$AK$7)-SUM('Chem - ODS'!$Q$5:$Q$7))/20*('Chem - ODS'!X$4-'Chem - ODS'!$Q$4)+SUM('Chem - ODS'!$Q$5:$Q$7)))</f>
        <v>0</v>
      </c>
      <c r="AD33" s="90">
        <f ca="1">($V33*($AP$1-AD$1)/($AP$1-$V$1)+$AP33*(AD$1-$V$1)/($AP$1-$V$1))*(SUM('Chem - ODS'!Y$5:Y$7)/((SUM('Chem - ODS'!$AK$5:$AK$7)-SUM('Chem - ODS'!$Q$5:$Q$7))/20*('Chem - ODS'!Y$4-'Chem - ODS'!$Q$4)+SUM('Chem - ODS'!$Q$5:$Q$7)))</f>
        <v>0</v>
      </c>
      <c r="AE33" s="90">
        <f ca="1">($V33*($AP$1-AE$1)/($AP$1-$V$1)+$AP33*(AE$1-$V$1)/($AP$1-$V$1))*(SUM('Chem - ODS'!Z$5:Z$7)/((SUM('Chem - ODS'!$AK$5:$AK$7)-SUM('Chem - ODS'!$Q$5:$Q$7))/20*('Chem - ODS'!Z$4-'Chem - ODS'!$Q$4)+SUM('Chem - ODS'!$Q$5:$Q$7)))</f>
        <v>0</v>
      </c>
      <c r="AF33" s="90">
        <f ca="1">($V33*($AP$1-AF$1)/($AP$1-$V$1)+$AP33*(AF$1-$V$1)/($AP$1-$V$1))*(SUM('Chem - ODS'!AA$5:AA$7)/((SUM('Chem - ODS'!$AK$5:$AK$7)-SUM('Chem - ODS'!$Q$5:$Q$7))/20*('Chem - ODS'!AA$4-'Chem - ODS'!$Q$4)+SUM('Chem - ODS'!$Q$5:$Q$7)))</f>
        <v>0</v>
      </c>
      <c r="AG33" s="90">
        <f ca="1">($V33*($AP$1-AG$1)/($AP$1-$V$1)+$AP33*(AG$1-$V$1)/($AP$1-$V$1))*(SUM('Chem - ODS'!AB$5:AB$7)/((SUM('Chem - ODS'!$AK$5:$AK$7)-SUM('Chem - ODS'!$Q$5:$Q$7))/20*('Chem - ODS'!AB$4-'Chem - ODS'!$Q$4)+SUM('Chem - ODS'!$Q$5:$Q$7)))</f>
        <v>0</v>
      </c>
      <c r="AH33" s="90">
        <f ca="1">($V33*($AP$1-AH$1)/($AP$1-$V$1)+$AP33*(AH$1-$V$1)/($AP$1-$V$1))*(SUM('Chem - ODS'!AC$5:AC$7)/((SUM('Chem - ODS'!$AK$5:$AK$7)-SUM('Chem - ODS'!$Q$5:$Q$7))/20*('Chem - ODS'!AC$4-'Chem - ODS'!$Q$4)+SUM('Chem - ODS'!$Q$5:$Q$7)))</f>
        <v>0</v>
      </c>
      <c r="AI33" s="90">
        <f ca="1">($V33*($AP$1-AI$1)/($AP$1-$V$1)+$AP33*(AI$1-$V$1)/($AP$1-$V$1))*(SUM('Chem - ODS'!AD$5:AD$7)/((SUM('Chem - ODS'!$AK$5:$AK$7)-SUM('Chem - ODS'!$Q$5:$Q$7))/20*('Chem - ODS'!AD$4-'Chem - ODS'!$Q$4)+SUM('Chem - ODS'!$Q$5:$Q$7)))</f>
        <v>0</v>
      </c>
      <c r="AJ33" s="90">
        <f ca="1">($V33*($AP$1-AJ$1)/($AP$1-$V$1)+$AP33*(AJ$1-$V$1)/($AP$1-$V$1))*(SUM('Chem - ODS'!AE$5:AE$7)/((SUM('Chem - ODS'!$AK$5:$AK$7)-SUM('Chem - ODS'!$Q$5:$Q$7))/20*('Chem - ODS'!AE$4-'Chem - ODS'!$Q$4)+SUM('Chem - ODS'!$Q$5:$Q$7)))</f>
        <v>0</v>
      </c>
      <c r="AK33" s="90">
        <f ca="1">($V33*($AP$1-AK$1)/($AP$1-$V$1)+$AP33*(AK$1-$V$1)/($AP$1-$V$1))*(SUM('Chem - ODS'!AF$5:AF$7)/((SUM('Chem - ODS'!$AK$5:$AK$7)-SUM('Chem - ODS'!$Q$5:$Q$7))/20*('Chem - ODS'!AF$4-'Chem - ODS'!$Q$4)+SUM('Chem - ODS'!$Q$5:$Q$7)))</f>
        <v>0</v>
      </c>
      <c r="AL33" s="90">
        <f ca="1">($V33*($AP$1-AL$1)/($AP$1-$V$1)+$AP33*(AL$1-$V$1)/($AP$1-$V$1))*(SUM('Chem - ODS'!AG$5:AG$7)/((SUM('Chem - ODS'!$AK$5:$AK$7)-SUM('Chem - ODS'!$Q$5:$Q$7))/20*('Chem - ODS'!AG$4-'Chem - ODS'!$Q$4)+SUM('Chem - ODS'!$Q$5:$Q$7)))</f>
        <v>0</v>
      </c>
      <c r="AM33" s="90">
        <f ca="1">($V33*($AP$1-AM$1)/($AP$1-$V$1)+$AP33*(AM$1-$V$1)/($AP$1-$V$1))*(SUM('Chem - ODS'!AH$5:AH$7)/((SUM('Chem - ODS'!$AK$5:$AK$7)-SUM('Chem - ODS'!$Q$5:$Q$7))/20*('Chem - ODS'!AH$4-'Chem - ODS'!$Q$4)+SUM('Chem - ODS'!$Q$5:$Q$7)))</f>
        <v>0</v>
      </c>
      <c r="AN33" s="90">
        <f ca="1">($V33*($AP$1-AN$1)/($AP$1-$V$1)+$AP33*(AN$1-$V$1)/($AP$1-$V$1))*(SUM('Chem - ODS'!AI$5:AI$7)/((SUM('Chem - ODS'!$AK$5:$AK$7)-SUM('Chem - ODS'!$Q$5:$Q$7))/20*('Chem - ODS'!AI$4-'Chem - ODS'!$Q$4)+SUM('Chem - ODS'!$Q$5:$Q$7)))</f>
        <v>0</v>
      </c>
      <c r="AO33" s="90">
        <f ca="1">($V33*($AP$1-AO$1)/($AP$1-$V$1)+$AP33*(AO$1-$V$1)/($AP$1-$V$1))*(SUM('Chem - ODS'!AJ$5:AJ$7)/((SUM('Chem - ODS'!$AK$5:$AK$7)-SUM('Chem - ODS'!$Q$5:$Q$7))/20*('Chem - ODS'!AJ$4-'Chem - ODS'!$Q$4)+SUM('Chem - ODS'!$Q$5:$Q$7)))</f>
        <v>0</v>
      </c>
      <c r="AP33" s="90">
        <f ca="1">V33*'Process Emissions Multipliers'!$E$28</f>
        <v>0</v>
      </c>
    </row>
    <row r="34" spans="1:42">
      <c r="A34" s="74">
        <v>-18</v>
      </c>
      <c r="B34" s="90">
        <f ca="1">IF('Chemicals 2010'!$A42="CP",INDIRECT("'Chemicals 2010'!"&amp;'Country Selector'!$B$3&amp;ROW($A42))*10^12,0)</f>
        <v>0</v>
      </c>
      <c r="C34" s="90">
        <f t="shared" ca="1" si="1"/>
        <v>0</v>
      </c>
      <c r="D34" s="90">
        <f t="shared" ca="1" si="1"/>
        <v>0</v>
      </c>
      <c r="E34" s="90">
        <f t="shared" ca="1" si="1"/>
        <v>0</v>
      </c>
      <c r="F34" s="90">
        <f t="shared" ca="1" si="1"/>
        <v>0</v>
      </c>
      <c r="G34" s="90">
        <f t="shared" ca="1" si="1"/>
        <v>0</v>
      </c>
      <c r="H34" s="90">
        <f t="shared" ca="1" si="1"/>
        <v>0</v>
      </c>
      <c r="I34" s="90">
        <f t="shared" ca="1" si="1"/>
        <v>0</v>
      </c>
      <c r="J34" s="90">
        <f t="shared" ca="1" si="1"/>
        <v>0</v>
      </c>
      <c r="K34" s="90">
        <f t="shared" ca="1" si="1"/>
        <v>0</v>
      </c>
      <c r="L34" s="90">
        <f ca="1">IF('Chemicals 2020'!$A42="CP",INDIRECT("'Chemicals 2020'!"&amp;'Country Selector'!$B$3&amp;ROW($A42))*10^12,0)*'Process Emissions Multipliers'!$B$28</f>
        <v>0</v>
      </c>
      <c r="M34" s="90">
        <f ca="1">($L34*($V$1-M$1)/($V$1-$L$1)+$V34*(M$1-$L$1)/($V$1-$L$1))*(SUM('Chem - ODS'!H$5:H$7)/((SUM('Chem - ODS'!$Q$5:$Q$7)-SUM('Chem - ODS'!$G$5:$G$7))/10*('Chem - ODS'!H$4-'Chem - ODS'!$G$4)+SUM('Chem - ODS'!$G$5:$G$7)))</f>
        <v>0</v>
      </c>
      <c r="N34" s="90">
        <f ca="1">($L34*($V$1-N$1)/($V$1-$L$1)+$V34*(N$1-$L$1)/($V$1-$L$1))*(SUM('Chem - ODS'!I$5:I$7)/((SUM('Chem - ODS'!$Q$5:$Q$7)-SUM('Chem - ODS'!$G$5:$G$7))/10*('Chem - ODS'!I$4-'Chem - ODS'!$G$4)+SUM('Chem - ODS'!$G$5:$G$7)))</f>
        <v>0</v>
      </c>
      <c r="O34" s="90">
        <f ca="1">($L34*($V$1-O$1)/($V$1-$L$1)+$V34*(O$1-$L$1)/($V$1-$L$1))*(SUM('Chem - ODS'!J$5:J$7)/((SUM('Chem - ODS'!$Q$5:$Q$7)-SUM('Chem - ODS'!$G$5:$G$7))/10*('Chem - ODS'!J$4-'Chem - ODS'!$G$4)+SUM('Chem - ODS'!$G$5:$G$7)))</f>
        <v>0</v>
      </c>
      <c r="P34" s="90">
        <f ca="1">($L34*($V$1-P$1)/($V$1-$L$1)+$V34*(P$1-$L$1)/($V$1-$L$1))*(SUM('Chem - ODS'!K$5:K$7)/((SUM('Chem - ODS'!$Q$5:$Q$7)-SUM('Chem - ODS'!$G$5:$G$7))/10*('Chem - ODS'!K$4-'Chem - ODS'!$G$4)+SUM('Chem - ODS'!$G$5:$G$7)))</f>
        <v>0</v>
      </c>
      <c r="Q34" s="90">
        <f ca="1">($L34*($V$1-Q$1)/($V$1-$L$1)+$V34*(Q$1-$L$1)/($V$1-$L$1))*(SUM('Chem - ODS'!L$5:L$7)/((SUM('Chem - ODS'!$Q$5:$Q$7)-SUM('Chem - ODS'!$G$5:$G$7))/10*('Chem - ODS'!L$4-'Chem - ODS'!$G$4)+SUM('Chem - ODS'!$G$5:$G$7)))</f>
        <v>0</v>
      </c>
      <c r="R34" s="90">
        <f ca="1">($L34*($V$1-R$1)/($V$1-$L$1)+$V34*(R$1-$L$1)/($V$1-$L$1))*(SUM('Chem - ODS'!M$5:M$7)/((SUM('Chem - ODS'!$Q$5:$Q$7)-SUM('Chem - ODS'!$G$5:$G$7))/10*('Chem - ODS'!M$4-'Chem - ODS'!$G$4)+SUM('Chem - ODS'!$G$5:$G$7)))</f>
        <v>0</v>
      </c>
      <c r="S34" s="90">
        <f ca="1">($L34*($V$1-S$1)/($V$1-$L$1)+$V34*(S$1-$L$1)/($V$1-$L$1))*(SUM('Chem - ODS'!N$5:N$7)/((SUM('Chem - ODS'!$Q$5:$Q$7)-SUM('Chem - ODS'!$G$5:$G$7))/10*('Chem - ODS'!N$4-'Chem - ODS'!$G$4)+SUM('Chem - ODS'!$G$5:$G$7)))</f>
        <v>0</v>
      </c>
      <c r="T34" s="90">
        <f ca="1">($L34*($V$1-T$1)/($V$1-$L$1)+$V34*(T$1-$L$1)/($V$1-$L$1))*(SUM('Chem - ODS'!O$5:O$7)/((SUM('Chem - ODS'!$Q$5:$Q$7)-SUM('Chem - ODS'!$G$5:$G$7))/10*('Chem - ODS'!O$4-'Chem - ODS'!$G$4)+SUM('Chem - ODS'!$G$5:$G$7)))</f>
        <v>0</v>
      </c>
      <c r="U34" s="90">
        <f ca="1">($L34*($V$1-U$1)/($V$1-$L$1)+$V34*(U$1-$L$1)/($V$1-$L$1))*(SUM('Chem - ODS'!P$5:P$7)/((SUM('Chem - ODS'!$Q$5:$Q$7)-SUM('Chem - ODS'!$G$5:$G$7))/10*('Chem - ODS'!P$4-'Chem - ODS'!$G$4)+SUM('Chem - ODS'!$G$5:$G$7)))</f>
        <v>0</v>
      </c>
      <c r="V34" s="90">
        <f ca="1">IF('Chemicals 2030'!$A42="CP",INDIRECT("'Chemicals 2030'!"&amp;'Country Selector'!$B$3&amp;ROW($A42))*10^12,0)*'Process Emissions Multipliers'!$D$28</f>
        <v>0</v>
      </c>
      <c r="W34" s="90">
        <f ca="1">($V34*($AP$1-W$1)/($AP$1-$V$1)+$AP34*(W$1-$V$1)/($AP$1-$V$1))*(SUM('Chem - ODS'!R$5:R$7)/((SUM('Chem - ODS'!$AK$5:$AK$7)-SUM('Chem - ODS'!$Q$5:$Q$7))/20*('Chem - ODS'!R$4-'Chem - ODS'!$Q$4)+SUM('Chem - ODS'!$Q$5:$Q$7)))</f>
        <v>0</v>
      </c>
      <c r="X34" s="90">
        <f ca="1">($V34*($AP$1-X$1)/($AP$1-$V$1)+$AP34*(X$1-$V$1)/($AP$1-$V$1))*(SUM('Chem - ODS'!S$5:S$7)/((SUM('Chem - ODS'!$AK$5:$AK$7)-SUM('Chem - ODS'!$Q$5:$Q$7))/20*('Chem - ODS'!S$4-'Chem - ODS'!$Q$4)+SUM('Chem - ODS'!$Q$5:$Q$7)))</f>
        <v>0</v>
      </c>
      <c r="Y34" s="90">
        <f ca="1">($V34*($AP$1-Y$1)/($AP$1-$V$1)+$AP34*(Y$1-$V$1)/($AP$1-$V$1))*(SUM('Chem - ODS'!T$5:T$7)/((SUM('Chem - ODS'!$AK$5:$AK$7)-SUM('Chem - ODS'!$Q$5:$Q$7))/20*('Chem - ODS'!T$4-'Chem - ODS'!$Q$4)+SUM('Chem - ODS'!$Q$5:$Q$7)))</f>
        <v>0</v>
      </c>
      <c r="Z34" s="90">
        <f ca="1">($V34*($AP$1-Z$1)/($AP$1-$V$1)+$AP34*(Z$1-$V$1)/($AP$1-$V$1))*(SUM('Chem - ODS'!U$5:U$7)/((SUM('Chem - ODS'!$AK$5:$AK$7)-SUM('Chem - ODS'!$Q$5:$Q$7))/20*('Chem - ODS'!U$4-'Chem - ODS'!$Q$4)+SUM('Chem - ODS'!$Q$5:$Q$7)))</f>
        <v>0</v>
      </c>
      <c r="AA34" s="90">
        <f ca="1">($V34*($AP$1-AA$1)/($AP$1-$V$1)+$AP34*(AA$1-$V$1)/($AP$1-$V$1))*(SUM('Chem - ODS'!V$5:V$7)/((SUM('Chem - ODS'!$AK$5:$AK$7)-SUM('Chem - ODS'!$Q$5:$Q$7))/20*('Chem - ODS'!V$4-'Chem - ODS'!$Q$4)+SUM('Chem - ODS'!$Q$5:$Q$7)))</f>
        <v>0</v>
      </c>
      <c r="AB34" s="90">
        <f ca="1">($V34*($AP$1-AB$1)/($AP$1-$V$1)+$AP34*(AB$1-$V$1)/($AP$1-$V$1))*(SUM('Chem - ODS'!W$5:W$7)/((SUM('Chem - ODS'!$AK$5:$AK$7)-SUM('Chem - ODS'!$Q$5:$Q$7))/20*('Chem - ODS'!W$4-'Chem - ODS'!$Q$4)+SUM('Chem - ODS'!$Q$5:$Q$7)))</f>
        <v>0</v>
      </c>
      <c r="AC34" s="90">
        <f ca="1">($V34*($AP$1-AC$1)/($AP$1-$V$1)+$AP34*(AC$1-$V$1)/($AP$1-$V$1))*(SUM('Chem - ODS'!X$5:X$7)/((SUM('Chem - ODS'!$AK$5:$AK$7)-SUM('Chem - ODS'!$Q$5:$Q$7))/20*('Chem - ODS'!X$4-'Chem - ODS'!$Q$4)+SUM('Chem - ODS'!$Q$5:$Q$7)))</f>
        <v>0</v>
      </c>
      <c r="AD34" s="90">
        <f ca="1">($V34*($AP$1-AD$1)/($AP$1-$V$1)+$AP34*(AD$1-$V$1)/($AP$1-$V$1))*(SUM('Chem - ODS'!Y$5:Y$7)/((SUM('Chem - ODS'!$AK$5:$AK$7)-SUM('Chem - ODS'!$Q$5:$Q$7))/20*('Chem - ODS'!Y$4-'Chem - ODS'!$Q$4)+SUM('Chem - ODS'!$Q$5:$Q$7)))</f>
        <v>0</v>
      </c>
      <c r="AE34" s="90">
        <f ca="1">($V34*($AP$1-AE$1)/($AP$1-$V$1)+$AP34*(AE$1-$V$1)/($AP$1-$V$1))*(SUM('Chem - ODS'!Z$5:Z$7)/((SUM('Chem - ODS'!$AK$5:$AK$7)-SUM('Chem - ODS'!$Q$5:$Q$7))/20*('Chem - ODS'!Z$4-'Chem - ODS'!$Q$4)+SUM('Chem - ODS'!$Q$5:$Q$7)))</f>
        <v>0</v>
      </c>
      <c r="AF34" s="90">
        <f ca="1">($V34*($AP$1-AF$1)/($AP$1-$V$1)+$AP34*(AF$1-$V$1)/($AP$1-$V$1))*(SUM('Chem - ODS'!AA$5:AA$7)/((SUM('Chem - ODS'!$AK$5:$AK$7)-SUM('Chem - ODS'!$Q$5:$Q$7))/20*('Chem - ODS'!AA$4-'Chem - ODS'!$Q$4)+SUM('Chem - ODS'!$Q$5:$Q$7)))</f>
        <v>0</v>
      </c>
      <c r="AG34" s="90">
        <f ca="1">($V34*($AP$1-AG$1)/($AP$1-$V$1)+$AP34*(AG$1-$V$1)/($AP$1-$V$1))*(SUM('Chem - ODS'!AB$5:AB$7)/((SUM('Chem - ODS'!$AK$5:$AK$7)-SUM('Chem - ODS'!$Q$5:$Q$7))/20*('Chem - ODS'!AB$4-'Chem - ODS'!$Q$4)+SUM('Chem - ODS'!$Q$5:$Q$7)))</f>
        <v>0</v>
      </c>
      <c r="AH34" s="90">
        <f ca="1">($V34*($AP$1-AH$1)/($AP$1-$V$1)+$AP34*(AH$1-$V$1)/($AP$1-$V$1))*(SUM('Chem - ODS'!AC$5:AC$7)/((SUM('Chem - ODS'!$AK$5:$AK$7)-SUM('Chem - ODS'!$Q$5:$Q$7))/20*('Chem - ODS'!AC$4-'Chem - ODS'!$Q$4)+SUM('Chem - ODS'!$Q$5:$Q$7)))</f>
        <v>0</v>
      </c>
      <c r="AI34" s="90">
        <f ca="1">($V34*($AP$1-AI$1)/($AP$1-$V$1)+$AP34*(AI$1-$V$1)/($AP$1-$V$1))*(SUM('Chem - ODS'!AD$5:AD$7)/((SUM('Chem - ODS'!$AK$5:$AK$7)-SUM('Chem - ODS'!$Q$5:$Q$7))/20*('Chem - ODS'!AD$4-'Chem - ODS'!$Q$4)+SUM('Chem - ODS'!$Q$5:$Q$7)))</f>
        <v>0</v>
      </c>
      <c r="AJ34" s="90">
        <f ca="1">($V34*($AP$1-AJ$1)/($AP$1-$V$1)+$AP34*(AJ$1-$V$1)/($AP$1-$V$1))*(SUM('Chem - ODS'!AE$5:AE$7)/((SUM('Chem - ODS'!$AK$5:$AK$7)-SUM('Chem - ODS'!$Q$5:$Q$7))/20*('Chem - ODS'!AE$4-'Chem - ODS'!$Q$4)+SUM('Chem - ODS'!$Q$5:$Q$7)))</f>
        <v>0</v>
      </c>
      <c r="AK34" s="90">
        <f ca="1">($V34*($AP$1-AK$1)/($AP$1-$V$1)+$AP34*(AK$1-$V$1)/($AP$1-$V$1))*(SUM('Chem - ODS'!AF$5:AF$7)/((SUM('Chem - ODS'!$AK$5:$AK$7)-SUM('Chem - ODS'!$Q$5:$Q$7))/20*('Chem - ODS'!AF$4-'Chem - ODS'!$Q$4)+SUM('Chem - ODS'!$Q$5:$Q$7)))</f>
        <v>0</v>
      </c>
      <c r="AL34" s="90">
        <f ca="1">($V34*($AP$1-AL$1)/($AP$1-$V$1)+$AP34*(AL$1-$V$1)/($AP$1-$V$1))*(SUM('Chem - ODS'!AG$5:AG$7)/((SUM('Chem - ODS'!$AK$5:$AK$7)-SUM('Chem - ODS'!$Q$5:$Q$7))/20*('Chem - ODS'!AG$4-'Chem - ODS'!$Q$4)+SUM('Chem - ODS'!$Q$5:$Q$7)))</f>
        <v>0</v>
      </c>
      <c r="AM34" s="90">
        <f ca="1">($V34*($AP$1-AM$1)/($AP$1-$V$1)+$AP34*(AM$1-$V$1)/($AP$1-$V$1))*(SUM('Chem - ODS'!AH$5:AH$7)/((SUM('Chem - ODS'!$AK$5:$AK$7)-SUM('Chem - ODS'!$Q$5:$Q$7))/20*('Chem - ODS'!AH$4-'Chem - ODS'!$Q$4)+SUM('Chem - ODS'!$Q$5:$Q$7)))</f>
        <v>0</v>
      </c>
      <c r="AN34" s="90">
        <f ca="1">($V34*($AP$1-AN$1)/($AP$1-$V$1)+$AP34*(AN$1-$V$1)/($AP$1-$V$1))*(SUM('Chem - ODS'!AI$5:AI$7)/((SUM('Chem - ODS'!$AK$5:$AK$7)-SUM('Chem - ODS'!$Q$5:$Q$7))/20*('Chem - ODS'!AI$4-'Chem - ODS'!$Q$4)+SUM('Chem - ODS'!$Q$5:$Q$7)))</f>
        <v>0</v>
      </c>
      <c r="AO34" s="90">
        <f ca="1">($V34*($AP$1-AO$1)/($AP$1-$V$1)+$AP34*(AO$1-$V$1)/($AP$1-$V$1))*(SUM('Chem - ODS'!AJ$5:AJ$7)/((SUM('Chem - ODS'!$AK$5:$AK$7)-SUM('Chem - ODS'!$Q$5:$Q$7))/20*('Chem - ODS'!AJ$4-'Chem - ODS'!$Q$4)+SUM('Chem - ODS'!$Q$5:$Q$7)))</f>
        <v>0</v>
      </c>
      <c r="AP34" s="90">
        <f ca="1">V34*'Process Emissions Multipliers'!$E$28</f>
        <v>0</v>
      </c>
    </row>
    <row r="35" spans="1:42">
      <c r="A35" s="74">
        <v>-17</v>
      </c>
      <c r="B35" s="90">
        <f ca="1">IF('Chemicals 2010'!$A43="CP",INDIRECT("'Chemicals 2010'!"&amp;'Country Selector'!$B$3&amp;ROW($A43))*10^12,0)</f>
        <v>0</v>
      </c>
      <c r="C35" s="90">
        <f t="shared" ref="C35:K63" ca="1" si="2">$B35*($L$1-C$1)/($L$1-$B$1)+$L35*(C$1-$B$1)/($L$1-$B$1)</f>
        <v>1575576467.0080953</v>
      </c>
      <c r="D35" s="90">
        <f t="shared" ca="1" si="2"/>
        <v>3151152934.0161905</v>
      </c>
      <c r="E35" s="90">
        <f t="shared" ca="1" si="2"/>
        <v>4726729401.0242863</v>
      </c>
      <c r="F35" s="90">
        <f t="shared" ca="1" si="2"/>
        <v>6302305868.0323811</v>
      </c>
      <c r="G35" s="90">
        <f t="shared" ca="1" si="2"/>
        <v>7877882335.0404768</v>
      </c>
      <c r="H35" s="90">
        <f t="shared" ca="1" si="2"/>
        <v>9453458802.0485725</v>
      </c>
      <c r="I35" s="90">
        <f t="shared" ca="1" si="2"/>
        <v>11029035269.056667</v>
      </c>
      <c r="J35" s="90">
        <f t="shared" ca="1" si="2"/>
        <v>12604611736.064762</v>
      </c>
      <c r="K35" s="90">
        <f t="shared" ca="1" si="2"/>
        <v>14180188203.072857</v>
      </c>
      <c r="L35" s="90">
        <f ca="1">IF('Chemicals 2020'!$A43="CP",INDIRECT("'Chemicals 2020'!"&amp;'Country Selector'!$B$3&amp;ROW($A43))*10^12,0)*'Process Emissions Multipliers'!$B$28</f>
        <v>15755764670.080954</v>
      </c>
      <c r="M35" s="90">
        <f ca="1">($L35*($V$1-M$1)/($V$1-$L$1)+$V35*(M$1-$L$1)/($V$1-$L$1))*(SUM('Chem - ODS'!H$5:H$7)/((SUM('Chem - ODS'!$Q$5:$Q$7)-SUM('Chem - ODS'!$G$5:$G$7))/10*('Chem - ODS'!H$4-'Chem - ODS'!$G$4)+SUM('Chem - ODS'!$G$5:$G$7)))</f>
        <v>17807320824.240917</v>
      </c>
      <c r="N35" s="90">
        <f ca="1">($L35*($V$1-N$1)/($V$1-$L$1)+$V35*(N$1-$L$1)/($V$1-$L$1))*(SUM('Chem - ODS'!I$5:I$7)/((SUM('Chem - ODS'!$Q$5:$Q$7)-SUM('Chem - ODS'!$G$5:$G$7))/10*('Chem - ODS'!I$4-'Chem - ODS'!$G$4)+SUM('Chem - ODS'!$G$5:$G$7)))</f>
        <v>19957909199.451305</v>
      </c>
      <c r="O35" s="90">
        <f ca="1">($L35*($V$1-O$1)/($V$1-$L$1)+$V35*(O$1-$L$1)/($V$1-$L$1))*(SUM('Chem - ODS'!J$5:J$7)/((SUM('Chem - ODS'!$Q$5:$Q$7)-SUM('Chem - ODS'!$G$5:$G$7))/10*('Chem - ODS'!J$4-'Chem - ODS'!$G$4)+SUM('Chem - ODS'!$G$5:$G$7)))</f>
        <v>22110636408.979004</v>
      </c>
      <c r="P35" s="90">
        <f ca="1">($L35*($V$1-P$1)/($V$1-$L$1)+$V35*(P$1-$L$1)/($V$1-$L$1))*(SUM('Chem - ODS'!K$5:K$7)/((SUM('Chem - ODS'!$Q$5:$Q$7)-SUM('Chem - ODS'!$G$5:$G$7))/10*('Chem - ODS'!K$4-'Chem - ODS'!$G$4)+SUM('Chem - ODS'!$G$5:$G$7)))</f>
        <v>24265299573.041508</v>
      </c>
      <c r="Q35" s="90">
        <f ca="1">($L35*($V$1-Q$1)/($V$1-$L$1)+$V35*(Q$1-$L$1)/($V$1-$L$1))*(SUM('Chem - ODS'!L$5:L$7)/((SUM('Chem - ODS'!$Q$5:$Q$7)-SUM('Chem - ODS'!$G$5:$G$7))/10*('Chem - ODS'!L$4-'Chem - ODS'!$G$4)+SUM('Chem - ODS'!$G$5:$G$7)))</f>
        <v>26696946941.519741</v>
      </c>
      <c r="R35" s="90">
        <f ca="1">($L35*($V$1-R$1)/($V$1-$L$1)+$V35*(R$1-$L$1)/($V$1-$L$1))*(SUM('Chem - ODS'!M$5:M$7)/((SUM('Chem - ODS'!$Q$5:$Q$7)-SUM('Chem - ODS'!$G$5:$G$7))/10*('Chem - ODS'!M$4-'Chem - ODS'!$G$4)+SUM('Chem - ODS'!$G$5:$G$7)))</f>
        <v>28579742910.027649</v>
      </c>
      <c r="S35" s="90">
        <f ca="1">($L35*($V$1-S$1)/($V$1-$L$1)+$V35*(S$1-$L$1)/($V$1-$L$1))*(SUM('Chem - ODS'!N$5:N$7)/((SUM('Chem - ODS'!$Q$5:$Q$7)-SUM('Chem - ODS'!$G$5:$G$7))/10*('Chem - ODS'!N$4-'Chem - ODS'!$G$4)+SUM('Chem - ODS'!$G$5:$G$7)))</f>
        <v>31643322461.19944</v>
      </c>
      <c r="T35" s="90">
        <f ca="1">($L35*($V$1-T$1)/($V$1-$L$1)+$V35*(T$1-$L$1)/($V$1-$L$1))*(SUM('Chem - ODS'!O$5:O$7)/((SUM('Chem - ODS'!$Q$5:$Q$7)-SUM('Chem - ODS'!$G$5:$G$7))/10*('Chem - ODS'!O$4-'Chem - ODS'!$G$4)+SUM('Chem - ODS'!$G$5:$G$7)))</f>
        <v>33056718325.02253</v>
      </c>
      <c r="U35" s="90">
        <f ca="1">($L35*($V$1-U$1)/($V$1-$L$1)+$V35*(U$1-$L$1)/($V$1-$L$1))*(SUM('Chem - ODS'!P$5:P$7)/((SUM('Chem - ODS'!$Q$5:$Q$7)-SUM('Chem - ODS'!$G$5:$G$7))/10*('Chem - ODS'!P$4-'Chem - ODS'!$G$4)+SUM('Chem - ODS'!$G$5:$G$7)))</f>
        <v>35224429415.111519</v>
      </c>
      <c r="V35" s="90">
        <f ca="1">IF('Chemicals 2030'!$A43="CP",INDIRECT("'Chemicals 2030'!"&amp;'Country Selector'!$B$3&amp;ROW($A43))*10^12,0)*'Process Emissions Multipliers'!$D$28</f>
        <v>37225289827.264931</v>
      </c>
      <c r="W35" s="90">
        <f ca="1">($V35*($AP$1-W$1)/($AP$1-$V$1)+$AP35*(W$1-$V$1)/($AP$1-$V$1))*(SUM('Chem - ODS'!R$5:R$7)/((SUM('Chem - ODS'!$AK$5:$AK$7)-SUM('Chem - ODS'!$Q$5:$Q$7))/20*('Chem - ODS'!R$4-'Chem - ODS'!$Q$4)+SUM('Chem - ODS'!$Q$5:$Q$7)))</f>
        <v>39765591140.757095</v>
      </c>
      <c r="X35" s="90">
        <f ca="1">($V35*($AP$1-X$1)/($AP$1-$V$1)+$AP35*(X$1-$V$1)/($AP$1-$V$1))*(SUM('Chem - ODS'!S$5:S$7)/((SUM('Chem - ODS'!$AK$5:$AK$7)-SUM('Chem - ODS'!$Q$5:$Q$7))/20*('Chem - ODS'!S$4-'Chem - ODS'!$Q$4)+SUM('Chem - ODS'!$Q$5:$Q$7)))</f>
        <v>42653650702.543617</v>
      </c>
      <c r="Y35" s="90">
        <f ca="1">($V35*($AP$1-Y$1)/($AP$1-$V$1)+$AP35*(Y$1-$V$1)/($AP$1-$V$1))*(SUM('Chem - ODS'!T$5:T$7)/((SUM('Chem - ODS'!$AK$5:$AK$7)-SUM('Chem - ODS'!$Q$5:$Q$7))/20*('Chem - ODS'!T$4-'Chem - ODS'!$Q$4)+SUM('Chem - ODS'!$Q$5:$Q$7)))</f>
        <v>43343248516.026451</v>
      </c>
      <c r="Z35" s="90">
        <f ca="1">($V35*($AP$1-Z$1)/($AP$1-$V$1)+$AP35*(Z$1-$V$1)/($AP$1-$V$1))*(SUM('Chem - ODS'!U$5:U$7)/((SUM('Chem - ODS'!$AK$5:$AK$7)-SUM('Chem - ODS'!$Q$5:$Q$7))/20*('Chem - ODS'!U$4-'Chem - ODS'!$Q$4)+SUM('Chem - ODS'!$Q$5:$Q$7)))</f>
        <v>44196253502.892029</v>
      </c>
      <c r="AA35" s="90">
        <f ca="1">($V35*($AP$1-AA$1)/($AP$1-$V$1)+$AP35*(AA$1-$V$1)/($AP$1-$V$1))*(SUM('Chem - ODS'!V$5:V$7)/((SUM('Chem - ODS'!$AK$5:$AK$7)-SUM('Chem - ODS'!$Q$5:$Q$7))/20*('Chem - ODS'!V$4-'Chem - ODS'!$Q$4)+SUM('Chem - ODS'!$Q$5:$Q$7)))</f>
        <v>45215207691.057991</v>
      </c>
      <c r="AB35" s="90">
        <f ca="1">($V35*($AP$1-AB$1)/($AP$1-$V$1)+$AP35*(AB$1-$V$1)/($AP$1-$V$1))*(SUM('Chem - ODS'!W$5:W$7)/((SUM('Chem - ODS'!$AK$5:$AK$7)-SUM('Chem - ODS'!$Q$5:$Q$7))/20*('Chem - ODS'!W$4-'Chem - ODS'!$Q$4)+SUM('Chem - ODS'!$Q$5:$Q$7)))</f>
        <v>46402353665.501205</v>
      </c>
      <c r="AC35" s="90">
        <f ca="1">($V35*($AP$1-AC$1)/($AP$1-$V$1)+$AP35*(AC$1-$V$1)/($AP$1-$V$1))*(SUM('Chem - ODS'!X$5:X$7)/((SUM('Chem - ODS'!$AK$5:$AK$7)-SUM('Chem - ODS'!$Q$5:$Q$7))/20*('Chem - ODS'!X$4-'Chem - ODS'!$Q$4)+SUM('Chem - ODS'!$Q$5:$Q$7)))</f>
        <v>47759677398.736351</v>
      </c>
      <c r="AD35" s="90">
        <f ca="1">($V35*($AP$1-AD$1)/($AP$1-$V$1)+$AP35*(AD$1-$V$1)/($AP$1-$V$1))*(SUM('Chem - ODS'!Y$5:Y$7)/((SUM('Chem - ODS'!$AK$5:$AK$7)-SUM('Chem - ODS'!$Q$5:$Q$7))/20*('Chem - ODS'!Y$4-'Chem - ODS'!$Q$4)+SUM('Chem - ODS'!$Q$5:$Q$7)))</f>
        <v>44446521372.330872</v>
      </c>
      <c r="AE35" s="90">
        <f ca="1">($V35*($AP$1-AE$1)/($AP$1-$V$1)+$AP35*(AE$1-$V$1)/($AP$1-$V$1))*(SUM('Chem - ODS'!Z$5:Z$7)/((SUM('Chem - ODS'!$AK$5:$AK$7)-SUM('Chem - ODS'!$Q$5:$Q$7))/20*('Chem - ODS'!Z$4-'Chem - ODS'!$Q$4)+SUM('Chem - ODS'!$Q$5:$Q$7)))</f>
        <v>45615048550.455391</v>
      </c>
      <c r="AF35" s="90">
        <f ca="1">($V35*($AP$1-AF$1)/($AP$1-$V$1)+$AP35*(AF$1-$V$1)/($AP$1-$V$1))*(SUM('Chem - ODS'!AA$5:AA$7)/((SUM('Chem - ODS'!$AK$5:$AK$7)-SUM('Chem - ODS'!$Q$5:$Q$7))/20*('Chem - ODS'!AA$4-'Chem - ODS'!$Q$4)+SUM('Chem - ODS'!$Q$5:$Q$7)))</f>
        <v>46608581347.130844</v>
      </c>
      <c r="AG35" s="90">
        <f ca="1">($V35*($AP$1-AG$1)/($AP$1-$V$1)+$AP35*(AG$1-$V$1)/($AP$1-$V$1))*(SUM('Chem - ODS'!AB$5:AB$7)/((SUM('Chem - ODS'!$AK$5:$AK$7)-SUM('Chem - ODS'!$Q$5:$Q$7))/20*('Chem - ODS'!AB$4-'Chem - ODS'!$Q$4)+SUM('Chem - ODS'!$Q$5:$Q$7)))</f>
        <v>48399317526.966362</v>
      </c>
      <c r="AH35" s="90">
        <f ca="1">($V35*($AP$1-AH$1)/($AP$1-$V$1)+$AP35*(AH$1-$V$1)/($AP$1-$V$1))*(SUM('Chem - ODS'!AC$5:AC$7)/((SUM('Chem - ODS'!$AK$5:$AK$7)-SUM('Chem - ODS'!$Q$5:$Q$7))/20*('Chem - ODS'!AC$4-'Chem - ODS'!$Q$4)+SUM('Chem - ODS'!$Q$5:$Q$7)))</f>
        <v>50252089352.527382</v>
      </c>
      <c r="AI35" s="90">
        <f ca="1">($V35*($AP$1-AI$1)/($AP$1-$V$1)+$AP35*(AI$1-$V$1)/($AP$1-$V$1))*(SUM('Chem - ODS'!AD$5:AD$7)/((SUM('Chem - ODS'!$AK$5:$AK$7)-SUM('Chem - ODS'!$Q$5:$Q$7))/20*('Chem - ODS'!AD$4-'Chem - ODS'!$Q$4)+SUM('Chem - ODS'!$Q$5:$Q$7)))</f>
        <v>52169301782.513084</v>
      </c>
      <c r="AJ35" s="90">
        <f ca="1">($V35*($AP$1-AJ$1)/($AP$1-$V$1)+$AP35*(AJ$1-$V$1)/($AP$1-$V$1))*(SUM('Chem - ODS'!AE$5:AE$7)/((SUM('Chem - ODS'!$AK$5:$AK$7)-SUM('Chem - ODS'!$Q$5:$Q$7))/20*('Chem - ODS'!AE$4-'Chem - ODS'!$Q$4)+SUM('Chem - ODS'!$Q$5:$Q$7)))</f>
        <v>54153430925.230797</v>
      </c>
      <c r="AK35" s="90">
        <f ca="1">($V35*($AP$1-AK$1)/($AP$1-$V$1)+$AP35*(AK$1-$V$1)/($AP$1-$V$1))*(SUM('Chem - ODS'!AF$5:AF$7)/((SUM('Chem - ODS'!$AK$5:$AK$7)-SUM('Chem - ODS'!$Q$5:$Q$7))/20*('Chem - ODS'!AF$4-'Chem - ODS'!$Q$4)+SUM('Chem - ODS'!$Q$5:$Q$7)))</f>
        <v>56207028270.867645</v>
      </c>
      <c r="AL35" s="90">
        <f ca="1">($V35*($AP$1-AL$1)/($AP$1-$V$1)+$AP35*(AL$1-$V$1)/($AP$1-$V$1))*(SUM('Chem - ODS'!AG$5:AG$7)/((SUM('Chem - ODS'!$AK$5:$AK$7)-SUM('Chem - ODS'!$Q$5:$Q$7))/20*('Chem - ODS'!AG$4-'Chem - ODS'!$Q$4)+SUM('Chem - ODS'!$Q$5:$Q$7)))</f>
        <v>58332724853.981819</v>
      </c>
      <c r="AM35" s="90">
        <f ca="1">($V35*($AP$1-AM$1)/($AP$1-$V$1)+$AP35*(AM$1-$V$1)/($AP$1-$V$1))*(SUM('Chem - ODS'!AH$5:AH$7)/((SUM('Chem - ODS'!$AK$5:$AK$7)-SUM('Chem - ODS'!$Q$5:$Q$7))/20*('Chem - ODS'!AH$4-'Chem - ODS'!$Q$4)+SUM('Chem - ODS'!$Q$5:$Q$7)))</f>
        <v>60533235377.305611</v>
      </c>
      <c r="AN35" s="90">
        <f ca="1">($V35*($AP$1-AN$1)/($AP$1-$V$1)+$AP35*(AN$1-$V$1)/($AP$1-$V$1))*(SUM('Chem - ODS'!AI$5:AI$7)/((SUM('Chem - ODS'!$AK$5:$AK$7)-SUM('Chem - ODS'!$Q$5:$Q$7))/20*('Chem - ODS'!AI$4-'Chem - ODS'!$Q$4)+SUM('Chem - ODS'!$Q$5:$Q$7)))</f>
        <v>62811362323.334404</v>
      </c>
      <c r="AO35" s="90">
        <f ca="1">($V35*($AP$1-AO$1)/($AP$1-$V$1)+$AP35*(AO$1-$V$1)/($AP$1-$V$1))*(SUM('Chem - ODS'!AJ$5:AJ$7)/((SUM('Chem - ODS'!$AK$5:$AK$7)-SUM('Chem - ODS'!$Q$5:$Q$7))/20*('Chem - ODS'!AJ$4-'Chem - ODS'!$Q$4)+SUM('Chem - ODS'!$Q$5:$Q$7)))</f>
        <v>65170000076.472687</v>
      </c>
      <c r="AP35" s="90">
        <f ca="1">V35*'Process Emissions Multipliers'!$E$28</f>
        <v>67612139075.532402</v>
      </c>
    </row>
    <row r="36" spans="1:42">
      <c r="A36" s="74">
        <v>-16</v>
      </c>
      <c r="B36" s="90">
        <f ca="1">IF('Chemicals 2010'!$A44="CP",INDIRECT("'Chemicals 2010'!"&amp;'Country Selector'!$B$3&amp;ROW($A44))*10^12,0)</f>
        <v>0</v>
      </c>
      <c r="C36" s="90">
        <f t="shared" ca="1" si="2"/>
        <v>0</v>
      </c>
      <c r="D36" s="90">
        <f t="shared" ca="1" si="2"/>
        <v>0</v>
      </c>
      <c r="E36" s="90">
        <f t="shared" ca="1" si="2"/>
        <v>0</v>
      </c>
      <c r="F36" s="90">
        <f t="shared" ca="1" si="2"/>
        <v>0</v>
      </c>
      <c r="G36" s="90">
        <f t="shared" ca="1" si="2"/>
        <v>0</v>
      </c>
      <c r="H36" s="90">
        <f t="shared" ca="1" si="2"/>
        <v>0</v>
      </c>
      <c r="I36" s="90">
        <f t="shared" ca="1" si="2"/>
        <v>0</v>
      </c>
      <c r="J36" s="90">
        <f t="shared" ca="1" si="2"/>
        <v>0</v>
      </c>
      <c r="K36" s="90">
        <f t="shared" ca="1" si="2"/>
        <v>0</v>
      </c>
      <c r="L36" s="90">
        <f ca="1">IF('Chemicals 2020'!$A44="CP",INDIRECT("'Chemicals 2020'!"&amp;'Country Selector'!$B$3&amp;ROW($A44))*10^12,0)*'Process Emissions Multipliers'!$B$28</f>
        <v>0</v>
      </c>
      <c r="M36" s="90">
        <f ca="1">($L36*($V$1-M$1)/($V$1-$L$1)+$V36*(M$1-$L$1)/($V$1-$L$1))*(SUM('Chem - ODS'!H$5:H$7)/((SUM('Chem - ODS'!$Q$5:$Q$7)-SUM('Chem - ODS'!$G$5:$G$7))/10*('Chem - ODS'!H$4-'Chem - ODS'!$G$4)+SUM('Chem - ODS'!$G$5:$G$7)))</f>
        <v>0</v>
      </c>
      <c r="N36" s="90">
        <f ca="1">($L36*($V$1-N$1)/($V$1-$L$1)+$V36*(N$1-$L$1)/($V$1-$L$1))*(SUM('Chem - ODS'!I$5:I$7)/((SUM('Chem - ODS'!$Q$5:$Q$7)-SUM('Chem - ODS'!$G$5:$G$7))/10*('Chem - ODS'!I$4-'Chem - ODS'!$G$4)+SUM('Chem - ODS'!$G$5:$G$7)))</f>
        <v>0</v>
      </c>
      <c r="O36" s="90">
        <f ca="1">($L36*($V$1-O$1)/($V$1-$L$1)+$V36*(O$1-$L$1)/($V$1-$L$1))*(SUM('Chem - ODS'!J$5:J$7)/((SUM('Chem - ODS'!$Q$5:$Q$7)-SUM('Chem - ODS'!$G$5:$G$7))/10*('Chem - ODS'!J$4-'Chem - ODS'!$G$4)+SUM('Chem - ODS'!$G$5:$G$7)))</f>
        <v>0</v>
      </c>
      <c r="P36" s="90">
        <f ca="1">($L36*($V$1-P$1)/($V$1-$L$1)+$V36*(P$1-$L$1)/($V$1-$L$1))*(SUM('Chem - ODS'!K$5:K$7)/((SUM('Chem - ODS'!$Q$5:$Q$7)-SUM('Chem - ODS'!$G$5:$G$7))/10*('Chem - ODS'!K$4-'Chem - ODS'!$G$4)+SUM('Chem - ODS'!$G$5:$G$7)))</f>
        <v>0</v>
      </c>
      <c r="Q36" s="90">
        <f ca="1">($L36*($V$1-Q$1)/($V$1-$L$1)+$V36*(Q$1-$L$1)/($V$1-$L$1))*(SUM('Chem - ODS'!L$5:L$7)/((SUM('Chem - ODS'!$Q$5:$Q$7)-SUM('Chem - ODS'!$G$5:$G$7))/10*('Chem - ODS'!L$4-'Chem - ODS'!$G$4)+SUM('Chem - ODS'!$G$5:$G$7)))</f>
        <v>0</v>
      </c>
      <c r="R36" s="90">
        <f ca="1">($L36*($V$1-R$1)/($V$1-$L$1)+$V36*(R$1-$L$1)/($V$1-$L$1))*(SUM('Chem - ODS'!M$5:M$7)/((SUM('Chem - ODS'!$Q$5:$Q$7)-SUM('Chem - ODS'!$G$5:$G$7))/10*('Chem - ODS'!M$4-'Chem - ODS'!$G$4)+SUM('Chem - ODS'!$G$5:$G$7)))</f>
        <v>0</v>
      </c>
      <c r="S36" s="90">
        <f ca="1">($L36*($V$1-S$1)/($V$1-$L$1)+$V36*(S$1-$L$1)/($V$1-$L$1))*(SUM('Chem - ODS'!N$5:N$7)/((SUM('Chem - ODS'!$Q$5:$Q$7)-SUM('Chem - ODS'!$G$5:$G$7))/10*('Chem - ODS'!N$4-'Chem - ODS'!$G$4)+SUM('Chem - ODS'!$G$5:$G$7)))</f>
        <v>0</v>
      </c>
      <c r="T36" s="90">
        <f ca="1">($L36*($V$1-T$1)/($V$1-$L$1)+$V36*(T$1-$L$1)/($V$1-$L$1))*(SUM('Chem - ODS'!O$5:O$7)/((SUM('Chem - ODS'!$Q$5:$Q$7)-SUM('Chem - ODS'!$G$5:$G$7))/10*('Chem - ODS'!O$4-'Chem - ODS'!$G$4)+SUM('Chem - ODS'!$G$5:$G$7)))</f>
        <v>0</v>
      </c>
      <c r="U36" s="90">
        <f ca="1">($L36*($V$1-U$1)/($V$1-$L$1)+$V36*(U$1-$L$1)/($V$1-$L$1))*(SUM('Chem - ODS'!P$5:P$7)/((SUM('Chem - ODS'!$Q$5:$Q$7)-SUM('Chem - ODS'!$G$5:$G$7))/10*('Chem - ODS'!P$4-'Chem - ODS'!$G$4)+SUM('Chem - ODS'!$G$5:$G$7)))</f>
        <v>0</v>
      </c>
      <c r="V36" s="90">
        <f ca="1">IF('Chemicals 2030'!$A44="CP",INDIRECT("'Chemicals 2030'!"&amp;'Country Selector'!$B$3&amp;ROW($A44))*10^12,0)*'Process Emissions Multipliers'!$D$28</f>
        <v>0</v>
      </c>
      <c r="W36" s="90">
        <f ca="1">($V36*($AP$1-W$1)/($AP$1-$V$1)+$AP36*(W$1-$V$1)/($AP$1-$V$1))*(SUM('Chem - ODS'!R$5:R$7)/((SUM('Chem - ODS'!$AK$5:$AK$7)-SUM('Chem - ODS'!$Q$5:$Q$7))/20*('Chem - ODS'!R$4-'Chem - ODS'!$Q$4)+SUM('Chem - ODS'!$Q$5:$Q$7)))</f>
        <v>0</v>
      </c>
      <c r="X36" s="90">
        <f ca="1">($V36*($AP$1-X$1)/($AP$1-$V$1)+$AP36*(X$1-$V$1)/($AP$1-$V$1))*(SUM('Chem - ODS'!S$5:S$7)/((SUM('Chem - ODS'!$AK$5:$AK$7)-SUM('Chem - ODS'!$Q$5:$Q$7))/20*('Chem - ODS'!S$4-'Chem - ODS'!$Q$4)+SUM('Chem - ODS'!$Q$5:$Q$7)))</f>
        <v>0</v>
      </c>
      <c r="Y36" s="90">
        <f ca="1">($V36*($AP$1-Y$1)/($AP$1-$V$1)+$AP36*(Y$1-$V$1)/($AP$1-$V$1))*(SUM('Chem - ODS'!T$5:T$7)/((SUM('Chem - ODS'!$AK$5:$AK$7)-SUM('Chem - ODS'!$Q$5:$Q$7))/20*('Chem - ODS'!T$4-'Chem - ODS'!$Q$4)+SUM('Chem - ODS'!$Q$5:$Q$7)))</f>
        <v>0</v>
      </c>
      <c r="Z36" s="90">
        <f ca="1">($V36*($AP$1-Z$1)/($AP$1-$V$1)+$AP36*(Z$1-$V$1)/($AP$1-$V$1))*(SUM('Chem - ODS'!U$5:U$7)/((SUM('Chem - ODS'!$AK$5:$AK$7)-SUM('Chem - ODS'!$Q$5:$Q$7))/20*('Chem - ODS'!U$4-'Chem - ODS'!$Q$4)+SUM('Chem - ODS'!$Q$5:$Q$7)))</f>
        <v>0</v>
      </c>
      <c r="AA36" s="90">
        <f ca="1">($V36*($AP$1-AA$1)/($AP$1-$V$1)+$AP36*(AA$1-$V$1)/($AP$1-$V$1))*(SUM('Chem - ODS'!V$5:V$7)/((SUM('Chem - ODS'!$AK$5:$AK$7)-SUM('Chem - ODS'!$Q$5:$Q$7))/20*('Chem - ODS'!V$4-'Chem - ODS'!$Q$4)+SUM('Chem - ODS'!$Q$5:$Q$7)))</f>
        <v>0</v>
      </c>
      <c r="AB36" s="90">
        <f ca="1">($V36*($AP$1-AB$1)/($AP$1-$V$1)+$AP36*(AB$1-$V$1)/($AP$1-$V$1))*(SUM('Chem - ODS'!W$5:W$7)/((SUM('Chem - ODS'!$AK$5:$AK$7)-SUM('Chem - ODS'!$Q$5:$Q$7))/20*('Chem - ODS'!W$4-'Chem - ODS'!$Q$4)+SUM('Chem - ODS'!$Q$5:$Q$7)))</f>
        <v>0</v>
      </c>
      <c r="AC36" s="90">
        <f ca="1">($V36*($AP$1-AC$1)/($AP$1-$V$1)+$AP36*(AC$1-$V$1)/($AP$1-$V$1))*(SUM('Chem - ODS'!X$5:X$7)/((SUM('Chem - ODS'!$AK$5:$AK$7)-SUM('Chem - ODS'!$Q$5:$Q$7))/20*('Chem - ODS'!X$4-'Chem - ODS'!$Q$4)+SUM('Chem - ODS'!$Q$5:$Q$7)))</f>
        <v>0</v>
      </c>
      <c r="AD36" s="90">
        <f ca="1">($V36*($AP$1-AD$1)/($AP$1-$V$1)+$AP36*(AD$1-$V$1)/($AP$1-$V$1))*(SUM('Chem - ODS'!Y$5:Y$7)/((SUM('Chem - ODS'!$AK$5:$AK$7)-SUM('Chem - ODS'!$Q$5:$Q$7))/20*('Chem - ODS'!Y$4-'Chem - ODS'!$Q$4)+SUM('Chem - ODS'!$Q$5:$Q$7)))</f>
        <v>0</v>
      </c>
      <c r="AE36" s="90">
        <f ca="1">($V36*($AP$1-AE$1)/($AP$1-$V$1)+$AP36*(AE$1-$V$1)/($AP$1-$V$1))*(SUM('Chem - ODS'!Z$5:Z$7)/((SUM('Chem - ODS'!$AK$5:$AK$7)-SUM('Chem - ODS'!$Q$5:$Q$7))/20*('Chem - ODS'!Z$4-'Chem - ODS'!$Q$4)+SUM('Chem - ODS'!$Q$5:$Q$7)))</f>
        <v>0</v>
      </c>
      <c r="AF36" s="90">
        <f ca="1">($V36*($AP$1-AF$1)/($AP$1-$V$1)+$AP36*(AF$1-$V$1)/($AP$1-$V$1))*(SUM('Chem - ODS'!AA$5:AA$7)/((SUM('Chem - ODS'!$AK$5:$AK$7)-SUM('Chem - ODS'!$Q$5:$Q$7))/20*('Chem - ODS'!AA$4-'Chem - ODS'!$Q$4)+SUM('Chem - ODS'!$Q$5:$Q$7)))</f>
        <v>0</v>
      </c>
      <c r="AG36" s="90">
        <f ca="1">($V36*($AP$1-AG$1)/($AP$1-$V$1)+$AP36*(AG$1-$V$1)/($AP$1-$V$1))*(SUM('Chem - ODS'!AB$5:AB$7)/((SUM('Chem - ODS'!$AK$5:$AK$7)-SUM('Chem - ODS'!$Q$5:$Q$7))/20*('Chem - ODS'!AB$4-'Chem - ODS'!$Q$4)+SUM('Chem - ODS'!$Q$5:$Q$7)))</f>
        <v>0</v>
      </c>
      <c r="AH36" s="90">
        <f ca="1">($V36*($AP$1-AH$1)/($AP$1-$V$1)+$AP36*(AH$1-$V$1)/($AP$1-$V$1))*(SUM('Chem - ODS'!AC$5:AC$7)/((SUM('Chem - ODS'!$AK$5:$AK$7)-SUM('Chem - ODS'!$Q$5:$Q$7))/20*('Chem - ODS'!AC$4-'Chem - ODS'!$Q$4)+SUM('Chem - ODS'!$Q$5:$Q$7)))</f>
        <v>0</v>
      </c>
      <c r="AI36" s="90">
        <f ca="1">($V36*($AP$1-AI$1)/($AP$1-$V$1)+$AP36*(AI$1-$V$1)/($AP$1-$V$1))*(SUM('Chem - ODS'!AD$5:AD$7)/((SUM('Chem - ODS'!$AK$5:$AK$7)-SUM('Chem - ODS'!$Q$5:$Q$7))/20*('Chem - ODS'!AD$4-'Chem - ODS'!$Q$4)+SUM('Chem - ODS'!$Q$5:$Q$7)))</f>
        <v>0</v>
      </c>
      <c r="AJ36" s="90">
        <f ca="1">($V36*($AP$1-AJ$1)/($AP$1-$V$1)+$AP36*(AJ$1-$V$1)/($AP$1-$V$1))*(SUM('Chem - ODS'!AE$5:AE$7)/((SUM('Chem - ODS'!$AK$5:$AK$7)-SUM('Chem - ODS'!$Q$5:$Q$7))/20*('Chem - ODS'!AE$4-'Chem - ODS'!$Q$4)+SUM('Chem - ODS'!$Q$5:$Q$7)))</f>
        <v>0</v>
      </c>
      <c r="AK36" s="90">
        <f ca="1">($V36*($AP$1-AK$1)/($AP$1-$V$1)+$AP36*(AK$1-$V$1)/($AP$1-$V$1))*(SUM('Chem - ODS'!AF$5:AF$7)/((SUM('Chem - ODS'!$AK$5:$AK$7)-SUM('Chem - ODS'!$Q$5:$Q$7))/20*('Chem - ODS'!AF$4-'Chem - ODS'!$Q$4)+SUM('Chem - ODS'!$Q$5:$Q$7)))</f>
        <v>0</v>
      </c>
      <c r="AL36" s="90">
        <f ca="1">($V36*($AP$1-AL$1)/($AP$1-$V$1)+$AP36*(AL$1-$V$1)/($AP$1-$V$1))*(SUM('Chem - ODS'!AG$5:AG$7)/((SUM('Chem - ODS'!$AK$5:$AK$7)-SUM('Chem - ODS'!$Q$5:$Q$7))/20*('Chem - ODS'!AG$4-'Chem - ODS'!$Q$4)+SUM('Chem - ODS'!$Q$5:$Q$7)))</f>
        <v>0</v>
      </c>
      <c r="AM36" s="90">
        <f ca="1">($V36*($AP$1-AM$1)/($AP$1-$V$1)+$AP36*(AM$1-$V$1)/($AP$1-$V$1))*(SUM('Chem - ODS'!AH$5:AH$7)/((SUM('Chem - ODS'!$AK$5:$AK$7)-SUM('Chem - ODS'!$Q$5:$Q$7))/20*('Chem - ODS'!AH$4-'Chem - ODS'!$Q$4)+SUM('Chem - ODS'!$Q$5:$Q$7)))</f>
        <v>0</v>
      </c>
      <c r="AN36" s="90">
        <f ca="1">($V36*($AP$1-AN$1)/($AP$1-$V$1)+$AP36*(AN$1-$V$1)/($AP$1-$V$1))*(SUM('Chem - ODS'!AI$5:AI$7)/((SUM('Chem - ODS'!$AK$5:$AK$7)-SUM('Chem - ODS'!$Q$5:$Q$7))/20*('Chem - ODS'!AI$4-'Chem - ODS'!$Q$4)+SUM('Chem - ODS'!$Q$5:$Q$7)))</f>
        <v>0</v>
      </c>
      <c r="AO36" s="90">
        <f ca="1">($V36*($AP$1-AO$1)/($AP$1-$V$1)+$AP36*(AO$1-$V$1)/($AP$1-$V$1))*(SUM('Chem - ODS'!AJ$5:AJ$7)/((SUM('Chem - ODS'!$AK$5:$AK$7)-SUM('Chem - ODS'!$Q$5:$Q$7))/20*('Chem - ODS'!AJ$4-'Chem - ODS'!$Q$4)+SUM('Chem - ODS'!$Q$5:$Q$7)))</f>
        <v>0</v>
      </c>
      <c r="AP36" s="90">
        <f ca="1">V36*'Process Emissions Multipliers'!$E$28</f>
        <v>0</v>
      </c>
    </row>
    <row r="37" spans="1:42">
      <c r="A37" s="74">
        <v>-15</v>
      </c>
      <c r="B37" s="90">
        <f ca="1">IF('Chemicals 2010'!$A45="CP",INDIRECT("'Chemicals 2010'!"&amp;'Country Selector'!$B$3&amp;ROW($A45))*10^12,0)</f>
        <v>0</v>
      </c>
      <c r="C37" s="90">
        <f t="shared" ca="1" si="2"/>
        <v>0</v>
      </c>
      <c r="D37" s="90">
        <f t="shared" ca="1" si="2"/>
        <v>0</v>
      </c>
      <c r="E37" s="90">
        <f t="shared" ca="1" si="2"/>
        <v>0</v>
      </c>
      <c r="F37" s="90">
        <f t="shared" ca="1" si="2"/>
        <v>0</v>
      </c>
      <c r="G37" s="90">
        <f t="shared" ca="1" si="2"/>
        <v>0</v>
      </c>
      <c r="H37" s="90">
        <f t="shared" ca="1" si="2"/>
        <v>0</v>
      </c>
      <c r="I37" s="90">
        <f t="shared" ca="1" si="2"/>
        <v>0</v>
      </c>
      <c r="J37" s="90">
        <f t="shared" ca="1" si="2"/>
        <v>0</v>
      </c>
      <c r="K37" s="90">
        <f t="shared" ca="1" si="2"/>
        <v>0</v>
      </c>
      <c r="L37" s="90">
        <f ca="1">IF('Chemicals 2020'!$A45="CP",INDIRECT("'Chemicals 2020'!"&amp;'Country Selector'!$B$3&amp;ROW($A45))*10^12,0)*'Process Emissions Multipliers'!$B$28</f>
        <v>0</v>
      </c>
      <c r="M37" s="90">
        <f ca="1">($L37*($V$1-M$1)/($V$1-$L$1)+$V37*(M$1-$L$1)/($V$1-$L$1))*(SUM('Chem - ODS'!H$5:H$7)/((SUM('Chem - ODS'!$Q$5:$Q$7)-SUM('Chem - ODS'!$G$5:$G$7))/10*('Chem - ODS'!H$4-'Chem - ODS'!$G$4)+SUM('Chem - ODS'!$G$5:$G$7)))</f>
        <v>0</v>
      </c>
      <c r="N37" s="90">
        <f ca="1">($L37*($V$1-N$1)/($V$1-$L$1)+$V37*(N$1-$L$1)/($V$1-$L$1))*(SUM('Chem - ODS'!I$5:I$7)/((SUM('Chem - ODS'!$Q$5:$Q$7)-SUM('Chem - ODS'!$G$5:$G$7))/10*('Chem - ODS'!I$4-'Chem - ODS'!$G$4)+SUM('Chem - ODS'!$G$5:$G$7)))</f>
        <v>0</v>
      </c>
      <c r="O37" s="90">
        <f ca="1">($L37*($V$1-O$1)/($V$1-$L$1)+$V37*(O$1-$L$1)/($V$1-$L$1))*(SUM('Chem - ODS'!J$5:J$7)/((SUM('Chem - ODS'!$Q$5:$Q$7)-SUM('Chem - ODS'!$G$5:$G$7))/10*('Chem - ODS'!J$4-'Chem - ODS'!$G$4)+SUM('Chem - ODS'!$G$5:$G$7)))</f>
        <v>0</v>
      </c>
      <c r="P37" s="90">
        <f ca="1">($L37*($V$1-P$1)/($V$1-$L$1)+$V37*(P$1-$L$1)/($V$1-$L$1))*(SUM('Chem - ODS'!K$5:K$7)/((SUM('Chem - ODS'!$Q$5:$Q$7)-SUM('Chem - ODS'!$G$5:$G$7))/10*('Chem - ODS'!K$4-'Chem - ODS'!$G$4)+SUM('Chem - ODS'!$G$5:$G$7)))</f>
        <v>0</v>
      </c>
      <c r="Q37" s="90">
        <f ca="1">($L37*($V$1-Q$1)/($V$1-$L$1)+$V37*(Q$1-$L$1)/($V$1-$L$1))*(SUM('Chem - ODS'!L$5:L$7)/((SUM('Chem - ODS'!$Q$5:$Q$7)-SUM('Chem - ODS'!$G$5:$G$7))/10*('Chem - ODS'!L$4-'Chem - ODS'!$G$4)+SUM('Chem - ODS'!$G$5:$G$7)))</f>
        <v>0</v>
      </c>
      <c r="R37" s="90">
        <f ca="1">($L37*($V$1-R$1)/($V$1-$L$1)+$V37*(R$1-$L$1)/($V$1-$L$1))*(SUM('Chem - ODS'!M$5:M$7)/((SUM('Chem - ODS'!$Q$5:$Q$7)-SUM('Chem - ODS'!$G$5:$G$7))/10*('Chem - ODS'!M$4-'Chem - ODS'!$G$4)+SUM('Chem - ODS'!$G$5:$G$7)))</f>
        <v>0</v>
      </c>
      <c r="S37" s="90">
        <f ca="1">($L37*($V$1-S$1)/($V$1-$L$1)+$V37*(S$1-$L$1)/($V$1-$L$1))*(SUM('Chem - ODS'!N$5:N$7)/((SUM('Chem - ODS'!$Q$5:$Q$7)-SUM('Chem - ODS'!$G$5:$G$7))/10*('Chem - ODS'!N$4-'Chem - ODS'!$G$4)+SUM('Chem - ODS'!$G$5:$G$7)))</f>
        <v>0</v>
      </c>
      <c r="T37" s="90">
        <f ca="1">($L37*($V$1-T$1)/($V$1-$L$1)+$V37*(T$1-$L$1)/($V$1-$L$1))*(SUM('Chem - ODS'!O$5:O$7)/((SUM('Chem - ODS'!$Q$5:$Q$7)-SUM('Chem - ODS'!$G$5:$G$7))/10*('Chem - ODS'!O$4-'Chem - ODS'!$G$4)+SUM('Chem - ODS'!$G$5:$G$7)))</f>
        <v>0</v>
      </c>
      <c r="U37" s="90">
        <f ca="1">($L37*($V$1-U$1)/($V$1-$L$1)+$V37*(U$1-$L$1)/($V$1-$L$1))*(SUM('Chem - ODS'!P$5:P$7)/((SUM('Chem - ODS'!$Q$5:$Q$7)-SUM('Chem - ODS'!$G$5:$G$7))/10*('Chem - ODS'!P$4-'Chem - ODS'!$G$4)+SUM('Chem - ODS'!$G$5:$G$7)))</f>
        <v>0</v>
      </c>
      <c r="V37" s="90">
        <f ca="1">IF('Chemicals 2030'!$A45="CP",INDIRECT("'Chemicals 2030'!"&amp;'Country Selector'!$B$3&amp;ROW($A45))*10^12,0)*'Process Emissions Multipliers'!$D$28</f>
        <v>0</v>
      </c>
      <c r="W37" s="90">
        <f ca="1">($V37*($AP$1-W$1)/($AP$1-$V$1)+$AP37*(W$1-$V$1)/($AP$1-$V$1))*(SUM('Chem - ODS'!R$5:R$7)/((SUM('Chem - ODS'!$AK$5:$AK$7)-SUM('Chem - ODS'!$Q$5:$Q$7))/20*('Chem - ODS'!R$4-'Chem - ODS'!$Q$4)+SUM('Chem - ODS'!$Q$5:$Q$7)))</f>
        <v>0</v>
      </c>
      <c r="X37" s="90">
        <f ca="1">($V37*($AP$1-X$1)/($AP$1-$V$1)+$AP37*(X$1-$V$1)/($AP$1-$V$1))*(SUM('Chem - ODS'!S$5:S$7)/((SUM('Chem - ODS'!$AK$5:$AK$7)-SUM('Chem - ODS'!$Q$5:$Q$7))/20*('Chem - ODS'!S$4-'Chem - ODS'!$Q$4)+SUM('Chem - ODS'!$Q$5:$Q$7)))</f>
        <v>0</v>
      </c>
      <c r="Y37" s="90">
        <f ca="1">($V37*($AP$1-Y$1)/($AP$1-$V$1)+$AP37*(Y$1-$V$1)/($AP$1-$V$1))*(SUM('Chem - ODS'!T$5:T$7)/((SUM('Chem - ODS'!$AK$5:$AK$7)-SUM('Chem - ODS'!$Q$5:$Q$7))/20*('Chem - ODS'!T$4-'Chem - ODS'!$Q$4)+SUM('Chem - ODS'!$Q$5:$Q$7)))</f>
        <v>0</v>
      </c>
      <c r="Z37" s="90">
        <f ca="1">($V37*($AP$1-Z$1)/($AP$1-$V$1)+$AP37*(Z$1-$V$1)/($AP$1-$V$1))*(SUM('Chem - ODS'!U$5:U$7)/((SUM('Chem - ODS'!$AK$5:$AK$7)-SUM('Chem - ODS'!$Q$5:$Q$7))/20*('Chem - ODS'!U$4-'Chem - ODS'!$Q$4)+SUM('Chem - ODS'!$Q$5:$Q$7)))</f>
        <v>0</v>
      </c>
      <c r="AA37" s="90">
        <f ca="1">($V37*($AP$1-AA$1)/($AP$1-$V$1)+$AP37*(AA$1-$V$1)/($AP$1-$V$1))*(SUM('Chem - ODS'!V$5:V$7)/((SUM('Chem - ODS'!$AK$5:$AK$7)-SUM('Chem - ODS'!$Q$5:$Q$7))/20*('Chem - ODS'!V$4-'Chem - ODS'!$Q$4)+SUM('Chem - ODS'!$Q$5:$Q$7)))</f>
        <v>0</v>
      </c>
      <c r="AB37" s="90">
        <f ca="1">($V37*($AP$1-AB$1)/($AP$1-$V$1)+$AP37*(AB$1-$V$1)/($AP$1-$V$1))*(SUM('Chem - ODS'!W$5:W$7)/((SUM('Chem - ODS'!$AK$5:$AK$7)-SUM('Chem - ODS'!$Q$5:$Q$7))/20*('Chem - ODS'!W$4-'Chem - ODS'!$Q$4)+SUM('Chem - ODS'!$Q$5:$Q$7)))</f>
        <v>0</v>
      </c>
      <c r="AC37" s="90">
        <f ca="1">($V37*($AP$1-AC$1)/($AP$1-$V$1)+$AP37*(AC$1-$V$1)/($AP$1-$V$1))*(SUM('Chem - ODS'!X$5:X$7)/((SUM('Chem - ODS'!$AK$5:$AK$7)-SUM('Chem - ODS'!$Q$5:$Q$7))/20*('Chem - ODS'!X$4-'Chem - ODS'!$Q$4)+SUM('Chem - ODS'!$Q$5:$Q$7)))</f>
        <v>0</v>
      </c>
      <c r="AD37" s="90">
        <f ca="1">($V37*($AP$1-AD$1)/($AP$1-$V$1)+$AP37*(AD$1-$V$1)/($AP$1-$V$1))*(SUM('Chem - ODS'!Y$5:Y$7)/((SUM('Chem - ODS'!$AK$5:$AK$7)-SUM('Chem - ODS'!$Q$5:$Q$7))/20*('Chem - ODS'!Y$4-'Chem - ODS'!$Q$4)+SUM('Chem - ODS'!$Q$5:$Q$7)))</f>
        <v>0</v>
      </c>
      <c r="AE37" s="90">
        <f ca="1">($V37*($AP$1-AE$1)/($AP$1-$V$1)+$AP37*(AE$1-$V$1)/($AP$1-$V$1))*(SUM('Chem - ODS'!Z$5:Z$7)/((SUM('Chem - ODS'!$AK$5:$AK$7)-SUM('Chem - ODS'!$Q$5:$Q$7))/20*('Chem - ODS'!Z$4-'Chem - ODS'!$Q$4)+SUM('Chem - ODS'!$Q$5:$Q$7)))</f>
        <v>0</v>
      </c>
      <c r="AF37" s="90">
        <f ca="1">($V37*($AP$1-AF$1)/($AP$1-$V$1)+$AP37*(AF$1-$V$1)/($AP$1-$V$1))*(SUM('Chem - ODS'!AA$5:AA$7)/((SUM('Chem - ODS'!$AK$5:$AK$7)-SUM('Chem - ODS'!$Q$5:$Q$7))/20*('Chem - ODS'!AA$4-'Chem - ODS'!$Q$4)+SUM('Chem - ODS'!$Q$5:$Q$7)))</f>
        <v>0</v>
      </c>
      <c r="AG37" s="90">
        <f ca="1">($V37*($AP$1-AG$1)/($AP$1-$V$1)+$AP37*(AG$1-$V$1)/($AP$1-$V$1))*(SUM('Chem - ODS'!AB$5:AB$7)/((SUM('Chem - ODS'!$AK$5:$AK$7)-SUM('Chem - ODS'!$Q$5:$Q$7))/20*('Chem - ODS'!AB$4-'Chem - ODS'!$Q$4)+SUM('Chem - ODS'!$Q$5:$Q$7)))</f>
        <v>0</v>
      </c>
      <c r="AH37" s="90">
        <f ca="1">($V37*($AP$1-AH$1)/($AP$1-$V$1)+$AP37*(AH$1-$V$1)/($AP$1-$V$1))*(SUM('Chem - ODS'!AC$5:AC$7)/((SUM('Chem - ODS'!$AK$5:$AK$7)-SUM('Chem - ODS'!$Q$5:$Q$7))/20*('Chem - ODS'!AC$4-'Chem - ODS'!$Q$4)+SUM('Chem - ODS'!$Q$5:$Q$7)))</f>
        <v>0</v>
      </c>
      <c r="AI37" s="90">
        <f ca="1">($V37*($AP$1-AI$1)/($AP$1-$V$1)+$AP37*(AI$1-$V$1)/($AP$1-$V$1))*(SUM('Chem - ODS'!AD$5:AD$7)/((SUM('Chem - ODS'!$AK$5:$AK$7)-SUM('Chem - ODS'!$Q$5:$Q$7))/20*('Chem - ODS'!AD$4-'Chem - ODS'!$Q$4)+SUM('Chem - ODS'!$Q$5:$Q$7)))</f>
        <v>0</v>
      </c>
      <c r="AJ37" s="90">
        <f ca="1">($V37*($AP$1-AJ$1)/($AP$1-$V$1)+$AP37*(AJ$1-$V$1)/($AP$1-$V$1))*(SUM('Chem - ODS'!AE$5:AE$7)/((SUM('Chem - ODS'!$AK$5:$AK$7)-SUM('Chem - ODS'!$Q$5:$Q$7))/20*('Chem - ODS'!AE$4-'Chem - ODS'!$Q$4)+SUM('Chem - ODS'!$Q$5:$Q$7)))</f>
        <v>0</v>
      </c>
      <c r="AK37" s="90">
        <f ca="1">($V37*($AP$1-AK$1)/($AP$1-$V$1)+$AP37*(AK$1-$V$1)/($AP$1-$V$1))*(SUM('Chem - ODS'!AF$5:AF$7)/((SUM('Chem - ODS'!$AK$5:$AK$7)-SUM('Chem - ODS'!$Q$5:$Q$7))/20*('Chem - ODS'!AF$4-'Chem - ODS'!$Q$4)+SUM('Chem - ODS'!$Q$5:$Q$7)))</f>
        <v>0</v>
      </c>
      <c r="AL37" s="90">
        <f ca="1">($V37*($AP$1-AL$1)/($AP$1-$V$1)+$AP37*(AL$1-$V$1)/($AP$1-$V$1))*(SUM('Chem - ODS'!AG$5:AG$7)/((SUM('Chem - ODS'!$AK$5:$AK$7)-SUM('Chem - ODS'!$Q$5:$Q$7))/20*('Chem - ODS'!AG$4-'Chem - ODS'!$Q$4)+SUM('Chem - ODS'!$Q$5:$Q$7)))</f>
        <v>0</v>
      </c>
      <c r="AM37" s="90">
        <f ca="1">($V37*($AP$1-AM$1)/($AP$1-$V$1)+$AP37*(AM$1-$V$1)/($AP$1-$V$1))*(SUM('Chem - ODS'!AH$5:AH$7)/((SUM('Chem - ODS'!$AK$5:$AK$7)-SUM('Chem - ODS'!$Q$5:$Q$7))/20*('Chem - ODS'!AH$4-'Chem - ODS'!$Q$4)+SUM('Chem - ODS'!$Q$5:$Q$7)))</f>
        <v>0</v>
      </c>
      <c r="AN37" s="90">
        <f ca="1">($V37*($AP$1-AN$1)/($AP$1-$V$1)+$AP37*(AN$1-$V$1)/($AP$1-$V$1))*(SUM('Chem - ODS'!AI$5:AI$7)/((SUM('Chem - ODS'!$AK$5:$AK$7)-SUM('Chem - ODS'!$Q$5:$Q$7))/20*('Chem - ODS'!AI$4-'Chem - ODS'!$Q$4)+SUM('Chem - ODS'!$Q$5:$Q$7)))</f>
        <v>0</v>
      </c>
      <c r="AO37" s="90">
        <f ca="1">($V37*($AP$1-AO$1)/($AP$1-$V$1)+$AP37*(AO$1-$V$1)/($AP$1-$V$1))*(SUM('Chem - ODS'!AJ$5:AJ$7)/((SUM('Chem - ODS'!$AK$5:$AK$7)-SUM('Chem - ODS'!$Q$5:$Q$7))/20*('Chem - ODS'!AJ$4-'Chem - ODS'!$Q$4)+SUM('Chem - ODS'!$Q$5:$Q$7)))</f>
        <v>0</v>
      </c>
      <c r="AP37" s="90">
        <f ca="1">V37*'Process Emissions Multipliers'!$E$28</f>
        <v>0</v>
      </c>
    </row>
    <row r="38" spans="1:42">
      <c r="A38" s="74">
        <v>-14</v>
      </c>
      <c r="B38" s="90">
        <f ca="1">IF('Chemicals 2010'!$A46="CP",INDIRECT("'Chemicals 2010'!"&amp;'Country Selector'!$B$3&amp;ROW($A46))*10^12,0)</f>
        <v>0</v>
      </c>
      <c r="C38" s="90">
        <f t="shared" ca="1" si="2"/>
        <v>0</v>
      </c>
      <c r="D38" s="90">
        <f t="shared" ca="1" si="2"/>
        <v>0</v>
      </c>
      <c r="E38" s="90">
        <f t="shared" ca="1" si="2"/>
        <v>0</v>
      </c>
      <c r="F38" s="90">
        <f t="shared" ca="1" si="2"/>
        <v>0</v>
      </c>
      <c r="G38" s="90">
        <f t="shared" ca="1" si="2"/>
        <v>0</v>
      </c>
      <c r="H38" s="90">
        <f t="shared" ca="1" si="2"/>
        <v>0</v>
      </c>
      <c r="I38" s="90">
        <f t="shared" ca="1" si="2"/>
        <v>0</v>
      </c>
      <c r="J38" s="90">
        <f t="shared" ca="1" si="2"/>
        <v>0</v>
      </c>
      <c r="K38" s="90">
        <f t="shared" ca="1" si="2"/>
        <v>0</v>
      </c>
      <c r="L38" s="90">
        <f ca="1">IF('Chemicals 2020'!$A46="CP",INDIRECT("'Chemicals 2020'!"&amp;'Country Selector'!$B$3&amp;ROW($A46))*10^12,0)*'Process Emissions Multipliers'!$B$28</f>
        <v>0</v>
      </c>
      <c r="M38" s="90">
        <f ca="1">($L38*($V$1-M$1)/($V$1-$L$1)+$V38*(M$1-$L$1)/($V$1-$L$1))*(SUM('Chem - ODS'!H$5:H$7)/((SUM('Chem - ODS'!$Q$5:$Q$7)-SUM('Chem - ODS'!$G$5:$G$7))/10*('Chem - ODS'!H$4-'Chem - ODS'!$G$4)+SUM('Chem - ODS'!$G$5:$G$7)))</f>
        <v>0</v>
      </c>
      <c r="N38" s="90">
        <f ca="1">($L38*($V$1-N$1)/($V$1-$L$1)+$V38*(N$1-$L$1)/($V$1-$L$1))*(SUM('Chem - ODS'!I$5:I$7)/((SUM('Chem - ODS'!$Q$5:$Q$7)-SUM('Chem - ODS'!$G$5:$G$7))/10*('Chem - ODS'!I$4-'Chem - ODS'!$G$4)+SUM('Chem - ODS'!$G$5:$G$7)))</f>
        <v>0</v>
      </c>
      <c r="O38" s="90">
        <f ca="1">($L38*($V$1-O$1)/($V$1-$L$1)+$V38*(O$1-$L$1)/($V$1-$L$1))*(SUM('Chem - ODS'!J$5:J$7)/((SUM('Chem - ODS'!$Q$5:$Q$7)-SUM('Chem - ODS'!$G$5:$G$7))/10*('Chem - ODS'!J$4-'Chem - ODS'!$G$4)+SUM('Chem - ODS'!$G$5:$G$7)))</f>
        <v>0</v>
      </c>
      <c r="P38" s="90">
        <f ca="1">($L38*($V$1-P$1)/($V$1-$L$1)+$V38*(P$1-$L$1)/($V$1-$L$1))*(SUM('Chem - ODS'!K$5:K$7)/((SUM('Chem - ODS'!$Q$5:$Q$7)-SUM('Chem - ODS'!$G$5:$G$7))/10*('Chem - ODS'!K$4-'Chem - ODS'!$G$4)+SUM('Chem - ODS'!$G$5:$G$7)))</f>
        <v>0</v>
      </c>
      <c r="Q38" s="90">
        <f ca="1">($L38*($V$1-Q$1)/($V$1-$L$1)+$V38*(Q$1-$L$1)/($V$1-$L$1))*(SUM('Chem - ODS'!L$5:L$7)/((SUM('Chem - ODS'!$Q$5:$Q$7)-SUM('Chem - ODS'!$G$5:$G$7))/10*('Chem - ODS'!L$4-'Chem - ODS'!$G$4)+SUM('Chem - ODS'!$G$5:$G$7)))</f>
        <v>0</v>
      </c>
      <c r="R38" s="90">
        <f ca="1">($L38*($V$1-R$1)/($V$1-$L$1)+$V38*(R$1-$L$1)/($V$1-$L$1))*(SUM('Chem - ODS'!M$5:M$7)/((SUM('Chem - ODS'!$Q$5:$Q$7)-SUM('Chem - ODS'!$G$5:$G$7))/10*('Chem - ODS'!M$4-'Chem - ODS'!$G$4)+SUM('Chem - ODS'!$G$5:$G$7)))</f>
        <v>0</v>
      </c>
      <c r="S38" s="90">
        <f ca="1">($L38*($V$1-S$1)/($V$1-$L$1)+$V38*(S$1-$L$1)/($V$1-$L$1))*(SUM('Chem - ODS'!N$5:N$7)/((SUM('Chem - ODS'!$Q$5:$Q$7)-SUM('Chem - ODS'!$G$5:$G$7))/10*('Chem - ODS'!N$4-'Chem - ODS'!$G$4)+SUM('Chem - ODS'!$G$5:$G$7)))</f>
        <v>0</v>
      </c>
      <c r="T38" s="90">
        <f ca="1">($L38*($V$1-T$1)/($V$1-$L$1)+$V38*(T$1-$L$1)/($V$1-$L$1))*(SUM('Chem - ODS'!O$5:O$7)/((SUM('Chem - ODS'!$Q$5:$Q$7)-SUM('Chem - ODS'!$G$5:$G$7))/10*('Chem - ODS'!O$4-'Chem - ODS'!$G$4)+SUM('Chem - ODS'!$G$5:$G$7)))</f>
        <v>0</v>
      </c>
      <c r="U38" s="90">
        <f ca="1">($L38*($V$1-U$1)/($V$1-$L$1)+$V38*(U$1-$L$1)/($V$1-$L$1))*(SUM('Chem - ODS'!P$5:P$7)/((SUM('Chem - ODS'!$Q$5:$Q$7)-SUM('Chem - ODS'!$G$5:$G$7))/10*('Chem - ODS'!P$4-'Chem - ODS'!$G$4)+SUM('Chem - ODS'!$G$5:$G$7)))</f>
        <v>0</v>
      </c>
      <c r="V38" s="90">
        <f ca="1">IF('Chemicals 2030'!$A46="CP",INDIRECT("'Chemicals 2030'!"&amp;'Country Selector'!$B$3&amp;ROW($A46))*10^12,0)*'Process Emissions Multipliers'!$D$28</f>
        <v>0</v>
      </c>
      <c r="W38" s="90">
        <f ca="1">($V38*($AP$1-W$1)/($AP$1-$V$1)+$AP38*(W$1-$V$1)/($AP$1-$V$1))*(SUM('Chem - ODS'!R$5:R$7)/((SUM('Chem - ODS'!$AK$5:$AK$7)-SUM('Chem - ODS'!$Q$5:$Q$7))/20*('Chem - ODS'!R$4-'Chem - ODS'!$Q$4)+SUM('Chem - ODS'!$Q$5:$Q$7)))</f>
        <v>0</v>
      </c>
      <c r="X38" s="90">
        <f ca="1">($V38*($AP$1-X$1)/($AP$1-$V$1)+$AP38*(X$1-$V$1)/($AP$1-$V$1))*(SUM('Chem - ODS'!S$5:S$7)/((SUM('Chem - ODS'!$AK$5:$AK$7)-SUM('Chem - ODS'!$Q$5:$Q$7))/20*('Chem - ODS'!S$4-'Chem - ODS'!$Q$4)+SUM('Chem - ODS'!$Q$5:$Q$7)))</f>
        <v>0</v>
      </c>
      <c r="Y38" s="90">
        <f ca="1">($V38*($AP$1-Y$1)/($AP$1-$V$1)+$AP38*(Y$1-$V$1)/($AP$1-$V$1))*(SUM('Chem - ODS'!T$5:T$7)/((SUM('Chem - ODS'!$AK$5:$AK$7)-SUM('Chem - ODS'!$Q$5:$Q$7))/20*('Chem - ODS'!T$4-'Chem - ODS'!$Q$4)+SUM('Chem - ODS'!$Q$5:$Q$7)))</f>
        <v>0</v>
      </c>
      <c r="Z38" s="90">
        <f ca="1">($V38*($AP$1-Z$1)/($AP$1-$V$1)+$AP38*(Z$1-$V$1)/($AP$1-$V$1))*(SUM('Chem - ODS'!U$5:U$7)/((SUM('Chem - ODS'!$AK$5:$AK$7)-SUM('Chem - ODS'!$Q$5:$Q$7))/20*('Chem - ODS'!U$4-'Chem - ODS'!$Q$4)+SUM('Chem - ODS'!$Q$5:$Q$7)))</f>
        <v>0</v>
      </c>
      <c r="AA38" s="90">
        <f ca="1">($V38*($AP$1-AA$1)/($AP$1-$V$1)+$AP38*(AA$1-$V$1)/($AP$1-$V$1))*(SUM('Chem - ODS'!V$5:V$7)/((SUM('Chem - ODS'!$AK$5:$AK$7)-SUM('Chem - ODS'!$Q$5:$Q$7))/20*('Chem - ODS'!V$4-'Chem - ODS'!$Q$4)+SUM('Chem - ODS'!$Q$5:$Q$7)))</f>
        <v>0</v>
      </c>
      <c r="AB38" s="90">
        <f ca="1">($V38*($AP$1-AB$1)/($AP$1-$V$1)+$AP38*(AB$1-$V$1)/($AP$1-$V$1))*(SUM('Chem - ODS'!W$5:W$7)/((SUM('Chem - ODS'!$AK$5:$AK$7)-SUM('Chem - ODS'!$Q$5:$Q$7))/20*('Chem - ODS'!W$4-'Chem - ODS'!$Q$4)+SUM('Chem - ODS'!$Q$5:$Q$7)))</f>
        <v>0</v>
      </c>
      <c r="AC38" s="90">
        <f ca="1">($V38*($AP$1-AC$1)/($AP$1-$V$1)+$AP38*(AC$1-$V$1)/($AP$1-$V$1))*(SUM('Chem - ODS'!X$5:X$7)/((SUM('Chem - ODS'!$AK$5:$AK$7)-SUM('Chem - ODS'!$Q$5:$Q$7))/20*('Chem - ODS'!X$4-'Chem - ODS'!$Q$4)+SUM('Chem - ODS'!$Q$5:$Q$7)))</f>
        <v>0</v>
      </c>
      <c r="AD38" s="90">
        <f ca="1">($V38*($AP$1-AD$1)/($AP$1-$V$1)+$AP38*(AD$1-$V$1)/($AP$1-$V$1))*(SUM('Chem - ODS'!Y$5:Y$7)/((SUM('Chem - ODS'!$AK$5:$AK$7)-SUM('Chem - ODS'!$Q$5:$Q$7))/20*('Chem - ODS'!Y$4-'Chem - ODS'!$Q$4)+SUM('Chem - ODS'!$Q$5:$Q$7)))</f>
        <v>0</v>
      </c>
      <c r="AE38" s="90">
        <f ca="1">($V38*($AP$1-AE$1)/($AP$1-$V$1)+$AP38*(AE$1-$V$1)/($AP$1-$V$1))*(SUM('Chem - ODS'!Z$5:Z$7)/((SUM('Chem - ODS'!$AK$5:$AK$7)-SUM('Chem - ODS'!$Q$5:$Q$7))/20*('Chem - ODS'!Z$4-'Chem - ODS'!$Q$4)+SUM('Chem - ODS'!$Q$5:$Q$7)))</f>
        <v>0</v>
      </c>
      <c r="AF38" s="90">
        <f ca="1">($V38*($AP$1-AF$1)/($AP$1-$V$1)+$AP38*(AF$1-$V$1)/($AP$1-$V$1))*(SUM('Chem - ODS'!AA$5:AA$7)/((SUM('Chem - ODS'!$AK$5:$AK$7)-SUM('Chem - ODS'!$Q$5:$Q$7))/20*('Chem - ODS'!AA$4-'Chem - ODS'!$Q$4)+SUM('Chem - ODS'!$Q$5:$Q$7)))</f>
        <v>0</v>
      </c>
      <c r="AG38" s="90">
        <f ca="1">($V38*($AP$1-AG$1)/($AP$1-$V$1)+$AP38*(AG$1-$V$1)/($AP$1-$V$1))*(SUM('Chem - ODS'!AB$5:AB$7)/((SUM('Chem - ODS'!$AK$5:$AK$7)-SUM('Chem - ODS'!$Q$5:$Q$7))/20*('Chem - ODS'!AB$4-'Chem - ODS'!$Q$4)+SUM('Chem - ODS'!$Q$5:$Q$7)))</f>
        <v>0</v>
      </c>
      <c r="AH38" s="90">
        <f ca="1">($V38*($AP$1-AH$1)/($AP$1-$V$1)+$AP38*(AH$1-$V$1)/($AP$1-$V$1))*(SUM('Chem - ODS'!AC$5:AC$7)/((SUM('Chem - ODS'!$AK$5:$AK$7)-SUM('Chem - ODS'!$Q$5:$Q$7))/20*('Chem - ODS'!AC$4-'Chem - ODS'!$Q$4)+SUM('Chem - ODS'!$Q$5:$Q$7)))</f>
        <v>0</v>
      </c>
      <c r="AI38" s="90">
        <f ca="1">($V38*($AP$1-AI$1)/($AP$1-$V$1)+$AP38*(AI$1-$V$1)/($AP$1-$V$1))*(SUM('Chem - ODS'!AD$5:AD$7)/((SUM('Chem - ODS'!$AK$5:$AK$7)-SUM('Chem - ODS'!$Q$5:$Q$7))/20*('Chem - ODS'!AD$4-'Chem - ODS'!$Q$4)+SUM('Chem - ODS'!$Q$5:$Q$7)))</f>
        <v>0</v>
      </c>
      <c r="AJ38" s="90">
        <f ca="1">($V38*($AP$1-AJ$1)/($AP$1-$V$1)+$AP38*(AJ$1-$V$1)/($AP$1-$V$1))*(SUM('Chem - ODS'!AE$5:AE$7)/((SUM('Chem - ODS'!$AK$5:$AK$7)-SUM('Chem - ODS'!$Q$5:$Q$7))/20*('Chem - ODS'!AE$4-'Chem - ODS'!$Q$4)+SUM('Chem - ODS'!$Q$5:$Q$7)))</f>
        <v>0</v>
      </c>
      <c r="AK38" s="90">
        <f ca="1">($V38*($AP$1-AK$1)/($AP$1-$V$1)+$AP38*(AK$1-$V$1)/($AP$1-$V$1))*(SUM('Chem - ODS'!AF$5:AF$7)/((SUM('Chem - ODS'!$AK$5:$AK$7)-SUM('Chem - ODS'!$Q$5:$Q$7))/20*('Chem - ODS'!AF$4-'Chem - ODS'!$Q$4)+SUM('Chem - ODS'!$Q$5:$Q$7)))</f>
        <v>0</v>
      </c>
      <c r="AL38" s="90">
        <f ca="1">($V38*($AP$1-AL$1)/($AP$1-$V$1)+$AP38*(AL$1-$V$1)/($AP$1-$V$1))*(SUM('Chem - ODS'!AG$5:AG$7)/((SUM('Chem - ODS'!$AK$5:$AK$7)-SUM('Chem - ODS'!$Q$5:$Q$7))/20*('Chem - ODS'!AG$4-'Chem - ODS'!$Q$4)+SUM('Chem - ODS'!$Q$5:$Q$7)))</f>
        <v>0</v>
      </c>
      <c r="AM38" s="90">
        <f ca="1">($V38*($AP$1-AM$1)/($AP$1-$V$1)+$AP38*(AM$1-$V$1)/($AP$1-$V$1))*(SUM('Chem - ODS'!AH$5:AH$7)/((SUM('Chem - ODS'!$AK$5:$AK$7)-SUM('Chem - ODS'!$Q$5:$Q$7))/20*('Chem - ODS'!AH$4-'Chem - ODS'!$Q$4)+SUM('Chem - ODS'!$Q$5:$Q$7)))</f>
        <v>0</v>
      </c>
      <c r="AN38" s="90">
        <f ca="1">($V38*($AP$1-AN$1)/($AP$1-$V$1)+$AP38*(AN$1-$V$1)/($AP$1-$V$1))*(SUM('Chem - ODS'!AI$5:AI$7)/((SUM('Chem - ODS'!$AK$5:$AK$7)-SUM('Chem - ODS'!$Q$5:$Q$7))/20*('Chem - ODS'!AI$4-'Chem - ODS'!$Q$4)+SUM('Chem - ODS'!$Q$5:$Q$7)))</f>
        <v>0</v>
      </c>
      <c r="AO38" s="90">
        <f ca="1">($V38*($AP$1-AO$1)/($AP$1-$V$1)+$AP38*(AO$1-$V$1)/($AP$1-$V$1))*(SUM('Chem - ODS'!AJ$5:AJ$7)/((SUM('Chem - ODS'!$AK$5:$AK$7)-SUM('Chem - ODS'!$Q$5:$Q$7))/20*('Chem - ODS'!AJ$4-'Chem - ODS'!$Q$4)+SUM('Chem - ODS'!$Q$5:$Q$7)))</f>
        <v>0</v>
      </c>
      <c r="AP38" s="90">
        <f ca="1">V38*'Process Emissions Multipliers'!$E$28</f>
        <v>0</v>
      </c>
    </row>
    <row r="39" spans="1:42">
      <c r="A39" s="74">
        <v>-13</v>
      </c>
      <c r="B39" s="90">
        <f ca="1">IF('Chemicals 2010'!$A47="CP",INDIRECT("'Chemicals 2010'!"&amp;'Country Selector'!$B$3&amp;ROW($A47))*10^12,0)</f>
        <v>0</v>
      </c>
      <c r="C39" s="90">
        <f t="shared" ca="1" si="2"/>
        <v>0</v>
      </c>
      <c r="D39" s="90">
        <f t="shared" ca="1" si="2"/>
        <v>0</v>
      </c>
      <c r="E39" s="90">
        <f t="shared" ca="1" si="2"/>
        <v>0</v>
      </c>
      <c r="F39" s="90">
        <f t="shared" ca="1" si="2"/>
        <v>0</v>
      </c>
      <c r="G39" s="90">
        <f t="shared" ca="1" si="2"/>
        <v>0</v>
      </c>
      <c r="H39" s="90">
        <f t="shared" ca="1" si="2"/>
        <v>0</v>
      </c>
      <c r="I39" s="90">
        <f t="shared" ca="1" si="2"/>
        <v>0</v>
      </c>
      <c r="J39" s="90">
        <f t="shared" ca="1" si="2"/>
        <v>0</v>
      </c>
      <c r="K39" s="90">
        <f t="shared" ca="1" si="2"/>
        <v>0</v>
      </c>
      <c r="L39" s="90">
        <f ca="1">IF('Chemicals 2020'!$A47="CP",INDIRECT("'Chemicals 2020'!"&amp;'Country Selector'!$B$3&amp;ROW($A47))*10^12,0)*'Process Emissions Multipliers'!$B$28</f>
        <v>0</v>
      </c>
      <c r="M39" s="90">
        <f ca="1">($L39*($V$1-M$1)/($V$1-$L$1)+$V39*(M$1-$L$1)/($V$1-$L$1))*(SUM('Chem - ODS'!H$5:H$7)/((SUM('Chem - ODS'!$Q$5:$Q$7)-SUM('Chem - ODS'!$G$5:$G$7))/10*('Chem - ODS'!H$4-'Chem - ODS'!$G$4)+SUM('Chem - ODS'!$G$5:$G$7)))</f>
        <v>0</v>
      </c>
      <c r="N39" s="90">
        <f ca="1">($L39*($V$1-N$1)/($V$1-$L$1)+$V39*(N$1-$L$1)/($V$1-$L$1))*(SUM('Chem - ODS'!I$5:I$7)/((SUM('Chem - ODS'!$Q$5:$Q$7)-SUM('Chem - ODS'!$G$5:$G$7))/10*('Chem - ODS'!I$4-'Chem - ODS'!$G$4)+SUM('Chem - ODS'!$G$5:$G$7)))</f>
        <v>0</v>
      </c>
      <c r="O39" s="90">
        <f ca="1">($L39*($V$1-O$1)/($V$1-$L$1)+$V39*(O$1-$L$1)/($V$1-$L$1))*(SUM('Chem - ODS'!J$5:J$7)/((SUM('Chem - ODS'!$Q$5:$Q$7)-SUM('Chem - ODS'!$G$5:$G$7))/10*('Chem - ODS'!J$4-'Chem - ODS'!$G$4)+SUM('Chem - ODS'!$G$5:$G$7)))</f>
        <v>0</v>
      </c>
      <c r="P39" s="90">
        <f ca="1">($L39*($V$1-P$1)/($V$1-$L$1)+$V39*(P$1-$L$1)/($V$1-$L$1))*(SUM('Chem - ODS'!K$5:K$7)/((SUM('Chem - ODS'!$Q$5:$Q$7)-SUM('Chem - ODS'!$G$5:$G$7))/10*('Chem - ODS'!K$4-'Chem - ODS'!$G$4)+SUM('Chem - ODS'!$G$5:$G$7)))</f>
        <v>0</v>
      </c>
      <c r="Q39" s="90">
        <f ca="1">($L39*($V$1-Q$1)/($V$1-$L$1)+$V39*(Q$1-$L$1)/($V$1-$L$1))*(SUM('Chem - ODS'!L$5:L$7)/((SUM('Chem - ODS'!$Q$5:$Q$7)-SUM('Chem - ODS'!$G$5:$G$7))/10*('Chem - ODS'!L$4-'Chem - ODS'!$G$4)+SUM('Chem - ODS'!$G$5:$G$7)))</f>
        <v>0</v>
      </c>
      <c r="R39" s="90">
        <f ca="1">($L39*($V$1-R$1)/($V$1-$L$1)+$V39*(R$1-$L$1)/($V$1-$L$1))*(SUM('Chem - ODS'!M$5:M$7)/((SUM('Chem - ODS'!$Q$5:$Q$7)-SUM('Chem - ODS'!$G$5:$G$7))/10*('Chem - ODS'!M$4-'Chem - ODS'!$G$4)+SUM('Chem - ODS'!$G$5:$G$7)))</f>
        <v>0</v>
      </c>
      <c r="S39" s="90">
        <f ca="1">($L39*($V$1-S$1)/($V$1-$L$1)+$V39*(S$1-$L$1)/($V$1-$L$1))*(SUM('Chem - ODS'!N$5:N$7)/((SUM('Chem - ODS'!$Q$5:$Q$7)-SUM('Chem - ODS'!$G$5:$G$7))/10*('Chem - ODS'!N$4-'Chem - ODS'!$G$4)+SUM('Chem - ODS'!$G$5:$G$7)))</f>
        <v>0</v>
      </c>
      <c r="T39" s="90">
        <f ca="1">($L39*($V$1-T$1)/($V$1-$L$1)+$V39*(T$1-$L$1)/($V$1-$L$1))*(SUM('Chem - ODS'!O$5:O$7)/((SUM('Chem - ODS'!$Q$5:$Q$7)-SUM('Chem - ODS'!$G$5:$G$7))/10*('Chem - ODS'!O$4-'Chem - ODS'!$G$4)+SUM('Chem - ODS'!$G$5:$G$7)))</f>
        <v>0</v>
      </c>
      <c r="U39" s="90">
        <f ca="1">($L39*($V$1-U$1)/($V$1-$L$1)+$V39*(U$1-$L$1)/($V$1-$L$1))*(SUM('Chem - ODS'!P$5:P$7)/((SUM('Chem - ODS'!$Q$5:$Q$7)-SUM('Chem - ODS'!$G$5:$G$7))/10*('Chem - ODS'!P$4-'Chem - ODS'!$G$4)+SUM('Chem - ODS'!$G$5:$G$7)))</f>
        <v>0</v>
      </c>
      <c r="V39" s="90">
        <f ca="1">IF('Chemicals 2030'!$A47="CP",INDIRECT("'Chemicals 2030'!"&amp;'Country Selector'!$B$3&amp;ROW($A47))*10^12,0)*'Process Emissions Multipliers'!$D$28</f>
        <v>0</v>
      </c>
      <c r="W39" s="90">
        <f ca="1">($V39*($AP$1-W$1)/($AP$1-$V$1)+$AP39*(W$1-$V$1)/($AP$1-$V$1))*(SUM('Chem - ODS'!R$5:R$7)/((SUM('Chem - ODS'!$AK$5:$AK$7)-SUM('Chem - ODS'!$Q$5:$Q$7))/20*('Chem - ODS'!R$4-'Chem - ODS'!$Q$4)+SUM('Chem - ODS'!$Q$5:$Q$7)))</f>
        <v>0</v>
      </c>
      <c r="X39" s="90">
        <f ca="1">($V39*($AP$1-X$1)/($AP$1-$V$1)+$AP39*(X$1-$V$1)/($AP$1-$V$1))*(SUM('Chem - ODS'!S$5:S$7)/((SUM('Chem - ODS'!$AK$5:$AK$7)-SUM('Chem - ODS'!$Q$5:$Q$7))/20*('Chem - ODS'!S$4-'Chem - ODS'!$Q$4)+SUM('Chem - ODS'!$Q$5:$Q$7)))</f>
        <v>0</v>
      </c>
      <c r="Y39" s="90">
        <f ca="1">($V39*($AP$1-Y$1)/($AP$1-$V$1)+$AP39*(Y$1-$V$1)/($AP$1-$V$1))*(SUM('Chem - ODS'!T$5:T$7)/((SUM('Chem - ODS'!$AK$5:$AK$7)-SUM('Chem - ODS'!$Q$5:$Q$7))/20*('Chem - ODS'!T$4-'Chem - ODS'!$Q$4)+SUM('Chem - ODS'!$Q$5:$Q$7)))</f>
        <v>0</v>
      </c>
      <c r="Z39" s="90">
        <f ca="1">($V39*($AP$1-Z$1)/($AP$1-$V$1)+$AP39*(Z$1-$V$1)/($AP$1-$V$1))*(SUM('Chem - ODS'!U$5:U$7)/((SUM('Chem - ODS'!$AK$5:$AK$7)-SUM('Chem - ODS'!$Q$5:$Q$7))/20*('Chem - ODS'!U$4-'Chem - ODS'!$Q$4)+SUM('Chem - ODS'!$Q$5:$Q$7)))</f>
        <v>0</v>
      </c>
      <c r="AA39" s="90">
        <f ca="1">($V39*($AP$1-AA$1)/($AP$1-$V$1)+$AP39*(AA$1-$V$1)/($AP$1-$V$1))*(SUM('Chem - ODS'!V$5:V$7)/((SUM('Chem - ODS'!$AK$5:$AK$7)-SUM('Chem - ODS'!$Q$5:$Q$7))/20*('Chem - ODS'!V$4-'Chem - ODS'!$Q$4)+SUM('Chem - ODS'!$Q$5:$Q$7)))</f>
        <v>0</v>
      </c>
      <c r="AB39" s="90">
        <f ca="1">($V39*($AP$1-AB$1)/($AP$1-$V$1)+$AP39*(AB$1-$V$1)/($AP$1-$V$1))*(SUM('Chem - ODS'!W$5:W$7)/((SUM('Chem - ODS'!$AK$5:$AK$7)-SUM('Chem - ODS'!$Q$5:$Q$7))/20*('Chem - ODS'!W$4-'Chem - ODS'!$Q$4)+SUM('Chem - ODS'!$Q$5:$Q$7)))</f>
        <v>0</v>
      </c>
      <c r="AC39" s="90">
        <f ca="1">($V39*($AP$1-AC$1)/($AP$1-$V$1)+$AP39*(AC$1-$V$1)/($AP$1-$V$1))*(SUM('Chem - ODS'!X$5:X$7)/((SUM('Chem - ODS'!$AK$5:$AK$7)-SUM('Chem - ODS'!$Q$5:$Q$7))/20*('Chem - ODS'!X$4-'Chem - ODS'!$Q$4)+SUM('Chem - ODS'!$Q$5:$Q$7)))</f>
        <v>0</v>
      </c>
      <c r="AD39" s="90">
        <f ca="1">($V39*($AP$1-AD$1)/($AP$1-$V$1)+$AP39*(AD$1-$V$1)/($AP$1-$V$1))*(SUM('Chem - ODS'!Y$5:Y$7)/((SUM('Chem - ODS'!$AK$5:$AK$7)-SUM('Chem - ODS'!$Q$5:$Q$7))/20*('Chem - ODS'!Y$4-'Chem - ODS'!$Q$4)+SUM('Chem - ODS'!$Q$5:$Q$7)))</f>
        <v>0</v>
      </c>
      <c r="AE39" s="90">
        <f ca="1">($V39*($AP$1-AE$1)/($AP$1-$V$1)+$AP39*(AE$1-$V$1)/($AP$1-$V$1))*(SUM('Chem - ODS'!Z$5:Z$7)/((SUM('Chem - ODS'!$AK$5:$AK$7)-SUM('Chem - ODS'!$Q$5:$Q$7))/20*('Chem - ODS'!Z$4-'Chem - ODS'!$Q$4)+SUM('Chem - ODS'!$Q$5:$Q$7)))</f>
        <v>0</v>
      </c>
      <c r="AF39" s="90">
        <f ca="1">($V39*($AP$1-AF$1)/($AP$1-$V$1)+$AP39*(AF$1-$V$1)/($AP$1-$V$1))*(SUM('Chem - ODS'!AA$5:AA$7)/((SUM('Chem - ODS'!$AK$5:$AK$7)-SUM('Chem - ODS'!$Q$5:$Q$7))/20*('Chem - ODS'!AA$4-'Chem - ODS'!$Q$4)+SUM('Chem - ODS'!$Q$5:$Q$7)))</f>
        <v>0</v>
      </c>
      <c r="AG39" s="90">
        <f ca="1">($V39*($AP$1-AG$1)/($AP$1-$V$1)+$AP39*(AG$1-$V$1)/($AP$1-$V$1))*(SUM('Chem - ODS'!AB$5:AB$7)/((SUM('Chem - ODS'!$AK$5:$AK$7)-SUM('Chem - ODS'!$Q$5:$Q$7))/20*('Chem - ODS'!AB$4-'Chem - ODS'!$Q$4)+SUM('Chem - ODS'!$Q$5:$Q$7)))</f>
        <v>0</v>
      </c>
      <c r="AH39" s="90">
        <f ca="1">($V39*($AP$1-AH$1)/($AP$1-$V$1)+$AP39*(AH$1-$V$1)/($AP$1-$V$1))*(SUM('Chem - ODS'!AC$5:AC$7)/((SUM('Chem - ODS'!$AK$5:$AK$7)-SUM('Chem - ODS'!$Q$5:$Q$7))/20*('Chem - ODS'!AC$4-'Chem - ODS'!$Q$4)+SUM('Chem - ODS'!$Q$5:$Q$7)))</f>
        <v>0</v>
      </c>
      <c r="AI39" s="90">
        <f ca="1">($V39*($AP$1-AI$1)/($AP$1-$V$1)+$AP39*(AI$1-$V$1)/($AP$1-$V$1))*(SUM('Chem - ODS'!AD$5:AD$7)/((SUM('Chem - ODS'!$AK$5:$AK$7)-SUM('Chem - ODS'!$Q$5:$Q$7))/20*('Chem - ODS'!AD$4-'Chem - ODS'!$Q$4)+SUM('Chem - ODS'!$Q$5:$Q$7)))</f>
        <v>0</v>
      </c>
      <c r="AJ39" s="90">
        <f ca="1">($V39*($AP$1-AJ$1)/($AP$1-$V$1)+$AP39*(AJ$1-$V$1)/($AP$1-$V$1))*(SUM('Chem - ODS'!AE$5:AE$7)/((SUM('Chem - ODS'!$AK$5:$AK$7)-SUM('Chem - ODS'!$Q$5:$Q$7))/20*('Chem - ODS'!AE$4-'Chem - ODS'!$Q$4)+SUM('Chem - ODS'!$Q$5:$Q$7)))</f>
        <v>0</v>
      </c>
      <c r="AK39" s="90">
        <f ca="1">($V39*($AP$1-AK$1)/($AP$1-$V$1)+$AP39*(AK$1-$V$1)/($AP$1-$V$1))*(SUM('Chem - ODS'!AF$5:AF$7)/((SUM('Chem - ODS'!$AK$5:$AK$7)-SUM('Chem - ODS'!$Q$5:$Q$7))/20*('Chem - ODS'!AF$4-'Chem - ODS'!$Q$4)+SUM('Chem - ODS'!$Q$5:$Q$7)))</f>
        <v>0</v>
      </c>
      <c r="AL39" s="90">
        <f ca="1">($V39*($AP$1-AL$1)/($AP$1-$V$1)+$AP39*(AL$1-$V$1)/($AP$1-$V$1))*(SUM('Chem - ODS'!AG$5:AG$7)/((SUM('Chem - ODS'!$AK$5:$AK$7)-SUM('Chem - ODS'!$Q$5:$Q$7))/20*('Chem - ODS'!AG$4-'Chem - ODS'!$Q$4)+SUM('Chem - ODS'!$Q$5:$Q$7)))</f>
        <v>0</v>
      </c>
      <c r="AM39" s="90">
        <f ca="1">($V39*($AP$1-AM$1)/($AP$1-$V$1)+$AP39*(AM$1-$V$1)/($AP$1-$V$1))*(SUM('Chem - ODS'!AH$5:AH$7)/((SUM('Chem - ODS'!$AK$5:$AK$7)-SUM('Chem - ODS'!$Q$5:$Q$7))/20*('Chem - ODS'!AH$4-'Chem - ODS'!$Q$4)+SUM('Chem - ODS'!$Q$5:$Q$7)))</f>
        <v>0</v>
      </c>
      <c r="AN39" s="90">
        <f ca="1">($V39*($AP$1-AN$1)/($AP$1-$V$1)+$AP39*(AN$1-$V$1)/($AP$1-$V$1))*(SUM('Chem - ODS'!AI$5:AI$7)/((SUM('Chem - ODS'!$AK$5:$AK$7)-SUM('Chem - ODS'!$Q$5:$Q$7))/20*('Chem - ODS'!AI$4-'Chem - ODS'!$Q$4)+SUM('Chem - ODS'!$Q$5:$Q$7)))</f>
        <v>0</v>
      </c>
      <c r="AO39" s="90">
        <f ca="1">($V39*($AP$1-AO$1)/($AP$1-$V$1)+$AP39*(AO$1-$V$1)/($AP$1-$V$1))*(SUM('Chem - ODS'!AJ$5:AJ$7)/((SUM('Chem - ODS'!$AK$5:$AK$7)-SUM('Chem - ODS'!$Q$5:$Q$7))/20*('Chem - ODS'!AJ$4-'Chem - ODS'!$Q$4)+SUM('Chem - ODS'!$Q$5:$Q$7)))</f>
        <v>0</v>
      </c>
      <c r="AP39" s="90">
        <f ca="1">V39*'Process Emissions Multipliers'!$E$28</f>
        <v>0</v>
      </c>
    </row>
    <row r="40" spans="1:42">
      <c r="A40" s="74">
        <v>-12</v>
      </c>
      <c r="B40" s="90">
        <f ca="1">IF('Chemicals 2010'!$A48="CP",INDIRECT("'Chemicals 2010'!"&amp;'Country Selector'!$B$3&amp;ROW($A48))*10^12,0)</f>
        <v>2861682801.8903465</v>
      </c>
      <c r="C40" s="90">
        <f t="shared" ca="1" si="2"/>
        <v>4544165169.855463</v>
      </c>
      <c r="D40" s="90">
        <f t="shared" ca="1" si="2"/>
        <v>6226647537.8205795</v>
      </c>
      <c r="E40" s="90">
        <f t="shared" ca="1" si="2"/>
        <v>7909129905.785696</v>
      </c>
      <c r="F40" s="90">
        <f t="shared" ca="1" si="2"/>
        <v>9591612273.7508125</v>
      </c>
      <c r="G40" s="90">
        <f t="shared" ca="1" si="2"/>
        <v>11274094641.715929</v>
      </c>
      <c r="H40" s="90">
        <f t="shared" ca="1" si="2"/>
        <v>12956577009.681046</v>
      </c>
      <c r="I40" s="90">
        <f t="shared" ca="1" si="2"/>
        <v>14639059377.646164</v>
      </c>
      <c r="J40" s="90">
        <f t="shared" ca="1" si="2"/>
        <v>16321541745.611279</v>
      </c>
      <c r="K40" s="90">
        <f t="shared" ca="1" si="2"/>
        <v>18004024113.576393</v>
      </c>
      <c r="L40" s="90">
        <f ca="1">IF('Chemicals 2020'!$A48="CP",INDIRECT("'Chemicals 2020'!"&amp;'Country Selector'!$B$3&amp;ROW($A48))*10^12,0)*'Process Emissions Multipliers'!$B$28</f>
        <v>19686506481.541512</v>
      </c>
      <c r="M40" s="90">
        <f ca="1">($L40*($V$1-M$1)/($V$1-$L$1)+$V40*(M$1-$L$1)/($V$1-$L$1))*(SUM('Chem - ODS'!H$5:H$7)/((SUM('Chem - ODS'!$Q$5:$Q$7)-SUM('Chem - ODS'!$G$5:$G$7))/10*('Chem - ODS'!H$4-'Chem - ODS'!$G$4)+SUM('Chem - ODS'!$G$5:$G$7)))</f>
        <v>19474947958.641956</v>
      </c>
      <c r="N40" s="90">
        <f ca="1">($L40*($V$1-N$1)/($V$1-$L$1)+$V40*(N$1-$L$1)/($V$1-$L$1))*(SUM('Chem - ODS'!I$5:I$7)/((SUM('Chem - ODS'!$Q$5:$Q$7)-SUM('Chem - ODS'!$G$5:$G$7))/10*('Chem - ODS'!I$4-'Chem - ODS'!$G$4)+SUM('Chem - ODS'!$G$5:$G$7)))</f>
        <v>19382932660.668953</v>
      </c>
      <c r="O40" s="90">
        <f ca="1">($L40*($V$1-O$1)/($V$1-$L$1)+$V40*(O$1-$L$1)/($V$1-$L$1))*(SUM('Chem - ODS'!J$5:J$7)/((SUM('Chem - ODS'!$Q$5:$Q$7)-SUM('Chem - ODS'!$G$5:$G$7))/10*('Chem - ODS'!J$4-'Chem - ODS'!$G$4)+SUM('Chem - ODS'!$G$5:$G$7)))</f>
        <v>19289805238.631119</v>
      </c>
      <c r="P40" s="90">
        <f ca="1">($L40*($V$1-P$1)/($V$1-$L$1)+$V40*(P$1-$L$1)/($V$1-$L$1))*(SUM('Chem - ODS'!K$5:K$7)/((SUM('Chem - ODS'!$Q$5:$Q$7)-SUM('Chem - ODS'!$G$5:$G$7))/10*('Chem - ODS'!K$4-'Chem - ODS'!$G$4)+SUM('Chem - ODS'!$G$5:$G$7)))</f>
        <v>19195671183.396336</v>
      </c>
      <c r="Q40" s="90">
        <f ca="1">($L40*($V$1-Q$1)/($V$1-$L$1)+$V40*(Q$1-$L$1)/($V$1-$L$1))*(SUM('Chem - ODS'!L$5:L$7)/((SUM('Chem - ODS'!$Q$5:$Q$7)-SUM('Chem - ODS'!$G$5:$G$7))/10*('Chem - ODS'!L$4-'Chem - ODS'!$G$4)+SUM('Chem - ODS'!$G$5:$G$7)))</f>
        <v>19299587876.394073</v>
      </c>
      <c r="R40" s="90">
        <f ca="1">($L40*($V$1-R$1)/($V$1-$L$1)+$V40*(R$1-$L$1)/($V$1-$L$1))*(SUM('Chem - ODS'!M$5:M$7)/((SUM('Chem - ODS'!$Q$5:$Q$7)-SUM('Chem - ODS'!$G$5:$G$7))/10*('Chem - ODS'!M$4-'Chem - ODS'!$G$4)+SUM('Chem - ODS'!$G$5:$G$7)))</f>
        <v>19004742395.263073</v>
      </c>
      <c r="S40" s="90">
        <f ca="1">($L40*($V$1-S$1)/($V$1-$L$1)+$V40*(S$1-$L$1)/($V$1-$L$1))*(SUM('Chem - ODS'!N$5:N$7)/((SUM('Chem - ODS'!$Q$5:$Q$7)-SUM('Chem - ODS'!$G$5:$G$7))/10*('Chem - ODS'!N$4-'Chem - ODS'!$G$4)+SUM('Chem - ODS'!$G$5:$G$7)))</f>
        <v>19464221965.911312</v>
      </c>
      <c r="T40" s="90">
        <f ca="1">($L40*($V$1-T$1)/($V$1-$L$1)+$V40*(T$1-$L$1)/($V$1-$L$1))*(SUM('Chem - ODS'!O$5:O$7)/((SUM('Chem - ODS'!$Q$5:$Q$7)-SUM('Chem - ODS'!$G$5:$G$7))/10*('Chem - ODS'!O$4-'Chem - ODS'!$G$4)+SUM('Chem - ODS'!$G$5:$G$7)))</f>
        <v>18900338978.141727</v>
      </c>
      <c r="U40" s="90">
        <f ca="1">($L40*($V$1-U$1)/($V$1-$L$1)+$V40*(U$1-$L$1)/($V$1-$L$1))*(SUM('Chem - ODS'!P$5:P$7)/((SUM('Chem - ODS'!$Q$5:$Q$7)-SUM('Chem - ODS'!$G$5:$G$7))/10*('Chem - ODS'!P$4-'Chem - ODS'!$G$4)+SUM('Chem - ODS'!$G$5:$G$7)))</f>
        <v>18799420427.066055</v>
      </c>
      <c r="V40" s="90">
        <f ca="1">IF('Chemicals 2030'!$A48="CP",INDIRECT("'Chemicals 2030'!"&amp;'Country Selector'!$B$3&amp;ROW($A48))*10^12,0)*'Process Emissions Multipliers'!$D$28</f>
        <v>18614222036.044666</v>
      </c>
      <c r="W40" s="90">
        <f ca="1">($V40*($AP$1-W$1)/($AP$1-$V$1)+$AP40*(W$1-$V$1)/($AP$1-$V$1))*(SUM('Chem - ODS'!R$5:R$7)/((SUM('Chem - ODS'!$AK$5:$AK$7)-SUM('Chem - ODS'!$Q$5:$Q$7))/20*('Chem - ODS'!R$4-'Chem - ODS'!$Q$4)+SUM('Chem - ODS'!$Q$5:$Q$7)))</f>
        <v>19884480317.638096</v>
      </c>
      <c r="X40" s="90">
        <f ca="1">($V40*($AP$1-X$1)/($AP$1-$V$1)+$AP40*(X$1-$V$1)/($AP$1-$V$1))*(SUM('Chem - ODS'!S$5:S$7)/((SUM('Chem - ODS'!$AK$5:$AK$7)-SUM('Chem - ODS'!$Q$5:$Q$7))/20*('Chem - ODS'!S$4-'Chem - ODS'!$Q$4)+SUM('Chem - ODS'!$Q$5:$Q$7)))</f>
        <v>21328632456.838947</v>
      </c>
      <c r="Y40" s="90">
        <f ca="1">($V40*($AP$1-Y$1)/($AP$1-$V$1)+$AP40*(Y$1-$V$1)/($AP$1-$V$1))*(SUM('Chem - ODS'!T$5:T$7)/((SUM('Chem - ODS'!$AK$5:$AK$7)-SUM('Chem - ODS'!$Q$5:$Q$7))/20*('Chem - ODS'!T$4-'Chem - ODS'!$Q$4)+SUM('Chem - ODS'!$Q$5:$Q$7)))</f>
        <v>21673460579.744217</v>
      </c>
      <c r="Z40" s="90">
        <f ca="1">($V40*($AP$1-Z$1)/($AP$1-$V$1)+$AP40*(Z$1-$V$1)/($AP$1-$V$1))*(SUM('Chem - ODS'!U$5:U$7)/((SUM('Chem - ODS'!$AK$5:$AK$7)-SUM('Chem - ODS'!$Q$5:$Q$7))/20*('Chem - ODS'!U$4-'Chem - ODS'!$Q$4)+SUM('Chem - ODS'!$Q$5:$Q$7)))</f>
        <v>22099999212.406242</v>
      </c>
      <c r="AA40" s="90">
        <f ca="1">($V40*($AP$1-AA$1)/($AP$1-$V$1)+$AP40*(AA$1-$V$1)/($AP$1-$V$1))*(SUM('Chem - ODS'!V$5:V$7)/((SUM('Chem - ODS'!$AK$5:$AK$7)-SUM('Chem - ODS'!$Q$5:$Q$7))/20*('Chem - ODS'!V$4-'Chem - ODS'!$Q$4)+SUM('Chem - ODS'!$Q$5:$Q$7)))</f>
        <v>22609519476.481842</v>
      </c>
      <c r="AB40" s="90">
        <f ca="1">($V40*($AP$1-AB$1)/($AP$1-$V$1)+$AP40*(AB$1-$V$1)/($AP$1-$V$1))*(SUM('Chem - ODS'!W$5:W$7)/((SUM('Chem - ODS'!$AK$5:$AK$7)-SUM('Chem - ODS'!$Q$5:$Q$7))/20*('Chem - ODS'!W$4-'Chem - ODS'!$Q$4)+SUM('Chem - ODS'!$Q$5:$Q$7)))</f>
        <v>23203142759.470963</v>
      </c>
      <c r="AC40" s="90">
        <f ca="1">($V40*($AP$1-AC$1)/($AP$1-$V$1)+$AP40*(AC$1-$V$1)/($AP$1-$V$1))*(SUM('Chem - ODS'!X$5:X$7)/((SUM('Chem - ODS'!$AK$5:$AK$7)-SUM('Chem - ODS'!$Q$5:$Q$7))/20*('Chem - ODS'!X$4-'Chem - ODS'!$Q$4)+SUM('Chem - ODS'!$Q$5:$Q$7)))</f>
        <v>23881862131.770569</v>
      </c>
      <c r="AD40" s="90">
        <f ca="1">($V40*($AP$1-AD$1)/($AP$1-$V$1)+$AP40*(AD$1-$V$1)/($AP$1-$V$1))*(SUM('Chem - ODS'!Y$5:Y$7)/((SUM('Chem - ODS'!$AK$5:$AK$7)-SUM('Chem - ODS'!$Q$5:$Q$7))/20*('Chem - ODS'!Y$4-'Chem - ODS'!$Q$4)+SUM('Chem - ODS'!$Q$5:$Q$7)))</f>
        <v>22225143750.214794</v>
      </c>
      <c r="AE40" s="90">
        <f ca="1">($V40*($AP$1-AE$1)/($AP$1-$V$1)+$AP40*(AE$1-$V$1)/($AP$1-$V$1))*(SUM('Chem - ODS'!Z$5:Z$7)/((SUM('Chem - ODS'!$AK$5:$AK$7)-SUM('Chem - ODS'!$Q$5:$Q$7))/20*('Chem - ODS'!Z$4-'Chem - ODS'!$Q$4)+SUM('Chem - ODS'!$Q$5:$Q$7)))</f>
        <v>22809456846.222752</v>
      </c>
      <c r="AF40" s="90">
        <f ca="1">($V40*($AP$1-AF$1)/($AP$1-$V$1)+$AP40*(AF$1-$V$1)/($AP$1-$V$1))*(SUM('Chem - ODS'!AA$5:AA$7)/((SUM('Chem - ODS'!$AK$5:$AK$7)-SUM('Chem - ODS'!$Q$5:$Q$7))/20*('Chem - ODS'!AA$4-'Chem - ODS'!$Q$4)+SUM('Chem - ODS'!$Q$5:$Q$7)))</f>
        <v>23306265337.52599</v>
      </c>
      <c r="AG40" s="90">
        <f ca="1">($V40*($AP$1-AG$1)/($AP$1-$V$1)+$AP40*(AG$1-$V$1)/($AP$1-$V$1))*(SUM('Chem - ODS'!AB$5:AB$7)/((SUM('Chem - ODS'!$AK$5:$AK$7)-SUM('Chem - ODS'!$Q$5:$Q$7))/20*('Chem - ODS'!AB$4-'Chem - ODS'!$Q$4)+SUM('Chem - ODS'!$Q$5:$Q$7)))</f>
        <v>24201709295.494114</v>
      </c>
      <c r="AH40" s="90">
        <f ca="1">($V40*($AP$1-AH$1)/($AP$1-$V$1)+$AP40*(AH$1-$V$1)/($AP$1-$V$1))*(SUM('Chem - ODS'!AC$5:AC$7)/((SUM('Chem - ODS'!$AK$5:$AK$7)-SUM('Chem - ODS'!$Q$5:$Q$7))/20*('Chem - ODS'!AC$4-'Chem - ODS'!$Q$4)+SUM('Chem - ODS'!$Q$5:$Q$7)))</f>
        <v>25128173704.586788</v>
      </c>
      <c r="AI40" s="90">
        <f ca="1">($V40*($AP$1-AI$1)/($AP$1-$V$1)+$AP40*(AI$1-$V$1)/($AP$1-$V$1))*(SUM('Chem - ODS'!AD$5:AD$7)/((SUM('Chem - ODS'!$AK$5:$AK$7)-SUM('Chem - ODS'!$Q$5:$Q$7))/20*('Chem - ODS'!AD$4-'Chem - ODS'!$Q$4)+SUM('Chem - ODS'!$Q$5:$Q$7)))</f>
        <v>26086861146.044399</v>
      </c>
      <c r="AJ40" s="90">
        <f ca="1">($V40*($AP$1-AJ$1)/($AP$1-$V$1)+$AP40*(AJ$1-$V$1)/($AP$1-$V$1))*(SUM('Chem - ODS'!AE$5:AE$7)/((SUM('Chem - ODS'!$AK$5:$AK$7)-SUM('Chem - ODS'!$Q$5:$Q$7))/20*('Chem - ODS'!AE$4-'Chem - ODS'!$Q$4)+SUM('Chem - ODS'!$Q$5:$Q$7)))</f>
        <v>27079009778.925789</v>
      </c>
      <c r="AK40" s="90">
        <f ca="1">($V40*($AP$1-AK$1)/($AP$1-$V$1)+$AP40*(AK$1-$V$1)/($AP$1-$V$1))*(SUM('Chem - ODS'!AF$5:AF$7)/((SUM('Chem - ODS'!$AK$5:$AK$7)-SUM('Chem - ODS'!$Q$5:$Q$7))/20*('Chem - ODS'!AF$4-'Chem - ODS'!$Q$4)+SUM('Chem - ODS'!$Q$5:$Q$7)))</f>
        <v>28105895456.423409</v>
      </c>
      <c r="AL40" s="90">
        <f ca="1">($V40*($AP$1-AL$1)/($AP$1-$V$1)+$AP40*(AL$1-$V$1)/($AP$1-$V$1))*(SUM('Chem - ODS'!AG$5:AG$7)/((SUM('Chem - ODS'!$AK$5:$AK$7)-SUM('Chem - ODS'!$Q$5:$Q$7))/20*('Chem - ODS'!AG$4-'Chem - ODS'!$Q$4)+SUM('Chem - ODS'!$Q$5:$Q$7)))</f>
        <v>29168833807.285301</v>
      </c>
      <c r="AM40" s="90">
        <f ca="1">($V40*($AP$1-AM$1)/($AP$1-$V$1)+$AP40*(AM$1-$V$1)/($AP$1-$V$1))*(SUM('Chem - ODS'!AH$5:AH$7)/((SUM('Chem - ODS'!$AK$5:$AK$7)-SUM('Chem - ODS'!$Q$5:$Q$7))/20*('Chem - ODS'!AH$4-'Chem - ODS'!$Q$4)+SUM('Chem - ODS'!$Q$5:$Q$7)))</f>
        <v>30269182297.8913</v>
      </c>
      <c r="AN40" s="90">
        <f ca="1">($V40*($AP$1-AN$1)/($AP$1-$V$1)+$AP40*(AN$1-$V$1)/($AP$1-$V$1))*(SUM('Chem - ODS'!AI$5:AI$7)/((SUM('Chem - ODS'!$AK$5:$AK$7)-SUM('Chem - ODS'!$Q$5:$Q$7))/20*('Chem - ODS'!AI$4-'Chem - ODS'!$Q$4)+SUM('Chem - ODS'!$Q$5:$Q$7)))</f>
        <v>31408342288.221775</v>
      </c>
      <c r="AO40" s="90">
        <f ca="1">($V40*($AP$1-AO$1)/($AP$1-$V$1)+$AP40*(AO$1-$V$1)/($AP$1-$V$1))*(SUM('Chem - ODS'!AJ$5:AJ$7)/((SUM('Chem - ODS'!$AK$5:$AK$7)-SUM('Chem - ODS'!$Q$5:$Q$7))/20*('Chem - ODS'!AJ$4-'Chem - ODS'!$Q$4)+SUM('Chem - ODS'!$Q$5:$Q$7)))</f>
        <v>32587761093.105244</v>
      </c>
      <c r="AP40" s="90">
        <f ca="1">V40*'Process Emissions Multipliers'!$E$28</f>
        <v>33808934058.643478</v>
      </c>
    </row>
    <row r="41" spans="1:42">
      <c r="A41" s="74">
        <v>-11</v>
      </c>
      <c r="B41" s="90">
        <f ca="1">IF('Chemicals 2010'!$A49="CP",INDIRECT("'Chemicals 2010'!"&amp;'Country Selector'!$B$3&amp;ROW($A49))*10^12,0)</f>
        <v>0</v>
      </c>
      <c r="C41" s="90">
        <f t="shared" ca="1" si="2"/>
        <v>0</v>
      </c>
      <c r="D41" s="90">
        <f t="shared" ca="1" si="2"/>
        <v>0</v>
      </c>
      <c r="E41" s="90">
        <f t="shared" ca="1" si="2"/>
        <v>0</v>
      </c>
      <c r="F41" s="90">
        <f t="shared" ca="1" si="2"/>
        <v>0</v>
      </c>
      <c r="G41" s="90">
        <f t="shared" ca="1" si="2"/>
        <v>0</v>
      </c>
      <c r="H41" s="90">
        <f t="shared" ca="1" si="2"/>
        <v>0</v>
      </c>
      <c r="I41" s="90">
        <f t="shared" ca="1" si="2"/>
        <v>0</v>
      </c>
      <c r="J41" s="90">
        <f t="shared" ca="1" si="2"/>
        <v>0</v>
      </c>
      <c r="K41" s="90">
        <f t="shared" ca="1" si="2"/>
        <v>0</v>
      </c>
      <c r="L41" s="90">
        <f ca="1">IF('Chemicals 2020'!$A49="CP",INDIRECT("'Chemicals 2020'!"&amp;'Country Selector'!$B$3&amp;ROW($A49))*10^12,0)*'Process Emissions Multipliers'!$B$28</f>
        <v>0</v>
      </c>
      <c r="M41" s="90">
        <f ca="1">($L41*($V$1-M$1)/($V$1-$L$1)+$V41*(M$1-$L$1)/($V$1-$L$1))*(SUM('Chem - ODS'!H$5:H$7)/((SUM('Chem - ODS'!$Q$5:$Q$7)-SUM('Chem - ODS'!$G$5:$G$7))/10*('Chem - ODS'!H$4-'Chem - ODS'!$G$4)+SUM('Chem - ODS'!$G$5:$G$7)))</f>
        <v>0</v>
      </c>
      <c r="N41" s="90">
        <f ca="1">($L41*($V$1-N$1)/($V$1-$L$1)+$V41*(N$1-$L$1)/($V$1-$L$1))*(SUM('Chem - ODS'!I$5:I$7)/((SUM('Chem - ODS'!$Q$5:$Q$7)-SUM('Chem - ODS'!$G$5:$G$7))/10*('Chem - ODS'!I$4-'Chem - ODS'!$G$4)+SUM('Chem - ODS'!$G$5:$G$7)))</f>
        <v>0</v>
      </c>
      <c r="O41" s="90">
        <f ca="1">($L41*($V$1-O$1)/($V$1-$L$1)+$V41*(O$1-$L$1)/($V$1-$L$1))*(SUM('Chem - ODS'!J$5:J$7)/((SUM('Chem - ODS'!$Q$5:$Q$7)-SUM('Chem - ODS'!$G$5:$G$7))/10*('Chem - ODS'!J$4-'Chem - ODS'!$G$4)+SUM('Chem - ODS'!$G$5:$G$7)))</f>
        <v>0</v>
      </c>
      <c r="P41" s="90">
        <f ca="1">($L41*($V$1-P$1)/($V$1-$L$1)+$V41*(P$1-$L$1)/($V$1-$L$1))*(SUM('Chem - ODS'!K$5:K$7)/((SUM('Chem - ODS'!$Q$5:$Q$7)-SUM('Chem - ODS'!$G$5:$G$7))/10*('Chem - ODS'!K$4-'Chem - ODS'!$G$4)+SUM('Chem - ODS'!$G$5:$G$7)))</f>
        <v>0</v>
      </c>
      <c r="Q41" s="90">
        <f ca="1">($L41*($V$1-Q$1)/($V$1-$L$1)+$V41*(Q$1-$L$1)/($V$1-$L$1))*(SUM('Chem - ODS'!L$5:L$7)/((SUM('Chem - ODS'!$Q$5:$Q$7)-SUM('Chem - ODS'!$G$5:$G$7))/10*('Chem - ODS'!L$4-'Chem - ODS'!$G$4)+SUM('Chem - ODS'!$G$5:$G$7)))</f>
        <v>0</v>
      </c>
      <c r="R41" s="90">
        <f ca="1">($L41*($V$1-R$1)/($V$1-$L$1)+$V41*(R$1-$L$1)/($V$1-$L$1))*(SUM('Chem - ODS'!M$5:M$7)/((SUM('Chem - ODS'!$Q$5:$Q$7)-SUM('Chem - ODS'!$G$5:$G$7))/10*('Chem - ODS'!M$4-'Chem - ODS'!$G$4)+SUM('Chem - ODS'!$G$5:$G$7)))</f>
        <v>0</v>
      </c>
      <c r="S41" s="90">
        <f ca="1">($L41*($V$1-S$1)/($V$1-$L$1)+$V41*(S$1-$L$1)/($V$1-$L$1))*(SUM('Chem - ODS'!N$5:N$7)/((SUM('Chem - ODS'!$Q$5:$Q$7)-SUM('Chem - ODS'!$G$5:$G$7))/10*('Chem - ODS'!N$4-'Chem - ODS'!$G$4)+SUM('Chem - ODS'!$G$5:$G$7)))</f>
        <v>0</v>
      </c>
      <c r="T41" s="90">
        <f ca="1">($L41*($V$1-T$1)/($V$1-$L$1)+$V41*(T$1-$L$1)/($V$1-$L$1))*(SUM('Chem - ODS'!O$5:O$7)/((SUM('Chem - ODS'!$Q$5:$Q$7)-SUM('Chem - ODS'!$G$5:$G$7))/10*('Chem - ODS'!O$4-'Chem - ODS'!$G$4)+SUM('Chem - ODS'!$G$5:$G$7)))</f>
        <v>0</v>
      </c>
      <c r="U41" s="90">
        <f ca="1">($L41*($V$1-U$1)/($V$1-$L$1)+$V41*(U$1-$L$1)/($V$1-$L$1))*(SUM('Chem - ODS'!P$5:P$7)/((SUM('Chem - ODS'!$Q$5:$Q$7)-SUM('Chem - ODS'!$G$5:$G$7))/10*('Chem - ODS'!P$4-'Chem - ODS'!$G$4)+SUM('Chem - ODS'!$G$5:$G$7)))</f>
        <v>0</v>
      </c>
      <c r="V41" s="90">
        <f ca="1">IF('Chemicals 2030'!$A49="CP",INDIRECT("'Chemicals 2030'!"&amp;'Country Selector'!$B$3&amp;ROW($A49))*10^12,0)*'Process Emissions Multipliers'!$D$28</f>
        <v>0</v>
      </c>
      <c r="W41" s="90">
        <f ca="1">($V41*($AP$1-W$1)/($AP$1-$V$1)+$AP41*(W$1-$V$1)/($AP$1-$V$1))*(SUM('Chem - ODS'!R$5:R$7)/((SUM('Chem - ODS'!$AK$5:$AK$7)-SUM('Chem - ODS'!$Q$5:$Q$7))/20*('Chem - ODS'!R$4-'Chem - ODS'!$Q$4)+SUM('Chem - ODS'!$Q$5:$Q$7)))</f>
        <v>0</v>
      </c>
      <c r="X41" s="90">
        <f ca="1">($V41*($AP$1-X$1)/($AP$1-$V$1)+$AP41*(X$1-$V$1)/($AP$1-$V$1))*(SUM('Chem - ODS'!S$5:S$7)/((SUM('Chem - ODS'!$AK$5:$AK$7)-SUM('Chem - ODS'!$Q$5:$Q$7))/20*('Chem - ODS'!S$4-'Chem - ODS'!$Q$4)+SUM('Chem - ODS'!$Q$5:$Q$7)))</f>
        <v>0</v>
      </c>
      <c r="Y41" s="90">
        <f ca="1">($V41*($AP$1-Y$1)/($AP$1-$V$1)+$AP41*(Y$1-$V$1)/($AP$1-$V$1))*(SUM('Chem - ODS'!T$5:T$7)/((SUM('Chem - ODS'!$AK$5:$AK$7)-SUM('Chem - ODS'!$Q$5:$Q$7))/20*('Chem - ODS'!T$4-'Chem - ODS'!$Q$4)+SUM('Chem - ODS'!$Q$5:$Q$7)))</f>
        <v>0</v>
      </c>
      <c r="Z41" s="90">
        <f ca="1">($V41*($AP$1-Z$1)/($AP$1-$V$1)+$AP41*(Z$1-$V$1)/($AP$1-$V$1))*(SUM('Chem - ODS'!U$5:U$7)/((SUM('Chem - ODS'!$AK$5:$AK$7)-SUM('Chem - ODS'!$Q$5:$Q$7))/20*('Chem - ODS'!U$4-'Chem - ODS'!$Q$4)+SUM('Chem - ODS'!$Q$5:$Q$7)))</f>
        <v>0</v>
      </c>
      <c r="AA41" s="90">
        <f ca="1">($V41*($AP$1-AA$1)/($AP$1-$V$1)+$AP41*(AA$1-$V$1)/($AP$1-$V$1))*(SUM('Chem - ODS'!V$5:V$7)/((SUM('Chem - ODS'!$AK$5:$AK$7)-SUM('Chem - ODS'!$Q$5:$Q$7))/20*('Chem - ODS'!V$4-'Chem - ODS'!$Q$4)+SUM('Chem - ODS'!$Q$5:$Q$7)))</f>
        <v>0</v>
      </c>
      <c r="AB41" s="90">
        <f ca="1">($V41*($AP$1-AB$1)/($AP$1-$V$1)+$AP41*(AB$1-$V$1)/($AP$1-$V$1))*(SUM('Chem - ODS'!W$5:W$7)/((SUM('Chem - ODS'!$AK$5:$AK$7)-SUM('Chem - ODS'!$Q$5:$Q$7))/20*('Chem - ODS'!W$4-'Chem - ODS'!$Q$4)+SUM('Chem - ODS'!$Q$5:$Q$7)))</f>
        <v>0</v>
      </c>
      <c r="AC41" s="90">
        <f ca="1">($V41*($AP$1-AC$1)/($AP$1-$V$1)+$AP41*(AC$1-$V$1)/($AP$1-$V$1))*(SUM('Chem - ODS'!X$5:X$7)/((SUM('Chem - ODS'!$AK$5:$AK$7)-SUM('Chem - ODS'!$Q$5:$Q$7))/20*('Chem - ODS'!X$4-'Chem - ODS'!$Q$4)+SUM('Chem - ODS'!$Q$5:$Q$7)))</f>
        <v>0</v>
      </c>
      <c r="AD41" s="90">
        <f ca="1">($V41*($AP$1-AD$1)/($AP$1-$V$1)+$AP41*(AD$1-$V$1)/($AP$1-$V$1))*(SUM('Chem - ODS'!Y$5:Y$7)/((SUM('Chem - ODS'!$AK$5:$AK$7)-SUM('Chem - ODS'!$Q$5:$Q$7))/20*('Chem - ODS'!Y$4-'Chem - ODS'!$Q$4)+SUM('Chem - ODS'!$Q$5:$Q$7)))</f>
        <v>0</v>
      </c>
      <c r="AE41" s="90">
        <f ca="1">($V41*($AP$1-AE$1)/($AP$1-$V$1)+$AP41*(AE$1-$V$1)/($AP$1-$V$1))*(SUM('Chem - ODS'!Z$5:Z$7)/((SUM('Chem - ODS'!$AK$5:$AK$7)-SUM('Chem - ODS'!$Q$5:$Q$7))/20*('Chem - ODS'!Z$4-'Chem - ODS'!$Q$4)+SUM('Chem - ODS'!$Q$5:$Q$7)))</f>
        <v>0</v>
      </c>
      <c r="AF41" s="90">
        <f ca="1">($V41*($AP$1-AF$1)/($AP$1-$V$1)+$AP41*(AF$1-$V$1)/($AP$1-$V$1))*(SUM('Chem - ODS'!AA$5:AA$7)/((SUM('Chem - ODS'!$AK$5:$AK$7)-SUM('Chem - ODS'!$Q$5:$Q$7))/20*('Chem - ODS'!AA$4-'Chem - ODS'!$Q$4)+SUM('Chem - ODS'!$Q$5:$Q$7)))</f>
        <v>0</v>
      </c>
      <c r="AG41" s="90">
        <f ca="1">($V41*($AP$1-AG$1)/($AP$1-$V$1)+$AP41*(AG$1-$V$1)/($AP$1-$V$1))*(SUM('Chem - ODS'!AB$5:AB$7)/((SUM('Chem - ODS'!$AK$5:$AK$7)-SUM('Chem - ODS'!$Q$5:$Q$7))/20*('Chem - ODS'!AB$4-'Chem - ODS'!$Q$4)+SUM('Chem - ODS'!$Q$5:$Q$7)))</f>
        <v>0</v>
      </c>
      <c r="AH41" s="90">
        <f ca="1">($V41*($AP$1-AH$1)/($AP$1-$V$1)+$AP41*(AH$1-$V$1)/($AP$1-$V$1))*(SUM('Chem - ODS'!AC$5:AC$7)/((SUM('Chem - ODS'!$AK$5:$AK$7)-SUM('Chem - ODS'!$Q$5:$Q$7))/20*('Chem - ODS'!AC$4-'Chem - ODS'!$Q$4)+SUM('Chem - ODS'!$Q$5:$Q$7)))</f>
        <v>0</v>
      </c>
      <c r="AI41" s="90">
        <f ca="1">($V41*($AP$1-AI$1)/($AP$1-$V$1)+$AP41*(AI$1-$V$1)/($AP$1-$V$1))*(SUM('Chem - ODS'!AD$5:AD$7)/((SUM('Chem - ODS'!$AK$5:$AK$7)-SUM('Chem - ODS'!$Q$5:$Q$7))/20*('Chem - ODS'!AD$4-'Chem - ODS'!$Q$4)+SUM('Chem - ODS'!$Q$5:$Q$7)))</f>
        <v>0</v>
      </c>
      <c r="AJ41" s="90">
        <f ca="1">($V41*($AP$1-AJ$1)/($AP$1-$V$1)+$AP41*(AJ$1-$V$1)/($AP$1-$V$1))*(SUM('Chem - ODS'!AE$5:AE$7)/((SUM('Chem - ODS'!$AK$5:$AK$7)-SUM('Chem - ODS'!$Q$5:$Q$7))/20*('Chem - ODS'!AE$4-'Chem - ODS'!$Q$4)+SUM('Chem - ODS'!$Q$5:$Q$7)))</f>
        <v>0</v>
      </c>
      <c r="AK41" s="90">
        <f ca="1">($V41*($AP$1-AK$1)/($AP$1-$V$1)+$AP41*(AK$1-$V$1)/($AP$1-$V$1))*(SUM('Chem - ODS'!AF$5:AF$7)/((SUM('Chem - ODS'!$AK$5:$AK$7)-SUM('Chem - ODS'!$Q$5:$Q$7))/20*('Chem - ODS'!AF$4-'Chem - ODS'!$Q$4)+SUM('Chem - ODS'!$Q$5:$Q$7)))</f>
        <v>0</v>
      </c>
      <c r="AL41" s="90">
        <f ca="1">($V41*($AP$1-AL$1)/($AP$1-$V$1)+$AP41*(AL$1-$V$1)/($AP$1-$V$1))*(SUM('Chem - ODS'!AG$5:AG$7)/((SUM('Chem - ODS'!$AK$5:$AK$7)-SUM('Chem - ODS'!$Q$5:$Q$7))/20*('Chem - ODS'!AG$4-'Chem - ODS'!$Q$4)+SUM('Chem - ODS'!$Q$5:$Q$7)))</f>
        <v>0</v>
      </c>
      <c r="AM41" s="90">
        <f ca="1">($V41*($AP$1-AM$1)/($AP$1-$V$1)+$AP41*(AM$1-$V$1)/($AP$1-$V$1))*(SUM('Chem - ODS'!AH$5:AH$7)/((SUM('Chem - ODS'!$AK$5:$AK$7)-SUM('Chem - ODS'!$Q$5:$Q$7))/20*('Chem - ODS'!AH$4-'Chem - ODS'!$Q$4)+SUM('Chem - ODS'!$Q$5:$Q$7)))</f>
        <v>0</v>
      </c>
      <c r="AN41" s="90">
        <f ca="1">($V41*($AP$1-AN$1)/($AP$1-$V$1)+$AP41*(AN$1-$V$1)/($AP$1-$V$1))*(SUM('Chem - ODS'!AI$5:AI$7)/((SUM('Chem - ODS'!$AK$5:$AK$7)-SUM('Chem - ODS'!$Q$5:$Q$7))/20*('Chem - ODS'!AI$4-'Chem - ODS'!$Q$4)+SUM('Chem - ODS'!$Q$5:$Q$7)))</f>
        <v>0</v>
      </c>
      <c r="AO41" s="90">
        <f ca="1">($V41*($AP$1-AO$1)/($AP$1-$V$1)+$AP41*(AO$1-$V$1)/($AP$1-$V$1))*(SUM('Chem - ODS'!AJ$5:AJ$7)/((SUM('Chem - ODS'!$AK$5:$AK$7)-SUM('Chem - ODS'!$Q$5:$Q$7))/20*('Chem - ODS'!AJ$4-'Chem - ODS'!$Q$4)+SUM('Chem - ODS'!$Q$5:$Q$7)))</f>
        <v>0</v>
      </c>
      <c r="AP41" s="90">
        <f ca="1">V41*'Process Emissions Multipliers'!$E$28</f>
        <v>0</v>
      </c>
    </row>
    <row r="42" spans="1:42">
      <c r="A42" s="74">
        <v>-10</v>
      </c>
      <c r="B42" s="90">
        <f ca="1">IF('Chemicals 2010'!$A50="CP",INDIRECT("'Chemicals 2010'!"&amp;'Country Selector'!$B$3&amp;ROW($A50))*10^12,0)</f>
        <v>0</v>
      </c>
      <c r="C42" s="90">
        <f t="shared" ca="1" si="2"/>
        <v>0</v>
      </c>
      <c r="D42" s="90">
        <f t="shared" ca="1" si="2"/>
        <v>0</v>
      </c>
      <c r="E42" s="90">
        <f t="shared" ca="1" si="2"/>
        <v>0</v>
      </c>
      <c r="F42" s="90">
        <f t="shared" ca="1" si="2"/>
        <v>0</v>
      </c>
      <c r="G42" s="90">
        <f t="shared" ca="1" si="2"/>
        <v>0</v>
      </c>
      <c r="H42" s="90">
        <f t="shared" ca="1" si="2"/>
        <v>0</v>
      </c>
      <c r="I42" s="90">
        <f t="shared" ca="1" si="2"/>
        <v>0</v>
      </c>
      <c r="J42" s="90">
        <f t="shared" ca="1" si="2"/>
        <v>0</v>
      </c>
      <c r="K42" s="90">
        <f t="shared" ca="1" si="2"/>
        <v>0</v>
      </c>
      <c r="L42" s="90">
        <f ca="1">IF('Chemicals 2020'!$A50="CP",INDIRECT("'Chemicals 2020'!"&amp;'Country Selector'!$B$3&amp;ROW($A50))*10^12,0)*'Process Emissions Multipliers'!$B$28</f>
        <v>0</v>
      </c>
      <c r="M42" s="90">
        <f ca="1">($L42*($V$1-M$1)/($V$1-$L$1)+$V42*(M$1-$L$1)/($V$1-$L$1))*(SUM('Chem - ODS'!H$5:H$7)/((SUM('Chem - ODS'!$Q$5:$Q$7)-SUM('Chem - ODS'!$G$5:$G$7))/10*('Chem - ODS'!H$4-'Chem - ODS'!$G$4)+SUM('Chem - ODS'!$G$5:$G$7)))</f>
        <v>0</v>
      </c>
      <c r="N42" s="90">
        <f ca="1">($L42*($V$1-N$1)/($V$1-$L$1)+$V42*(N$1-$L$1)/($V$1-$L$1))*(SUM('Chem - ODS'!I$5:I$7)/((SUM('Chem - ODS'!$Q$5:$Q$7)-SUM('Chem - ODS'!$G$5:$G$7))/10*('Chem - ODS'!I$4-'Chem - ODS'!$G$4)+SUM('Chem - ODS'!$G$5:$G$7)))</f>
        <v>0</v>
      </c>
      <c r="O42" s="90">
        <f ca="1">($L42*($V$1-O$1)/($V$1-$L$1)+$V42*(O$1-$L$1)/($V$1-$L$1))*(SUM('Chem - ODS'!J$5:J$7)/((SUM('Chem - ODS'!$Q$5:$Q$7)-SUM('Chem - ODS'!$G$5:$G$7))/10*('Chem - ODS'!J$4-'Chem - ODS'!$G$4)+SUM('Chem - ODS'!$G$5:$G$7)))</f>
        <v>0</v>
      </c>
      <c r="P42" s="90">
        <f ca="1">($L42*($V$1-P$1)/($V$1-$L$1)+$V42*(P$1-$L$1)/($V$1-$L$1))*(SUM('Chem - ODS'!K$5:K$7)/((SUM('Chem - ODS'!$Q$5:$Q$7)-SUM('Chem - ODS'!$G$5:$G$7))/10*('Chem - ODS'!K$4-'Chem - ODS'!$G$4)+SUM('Chem - ODS'!$G$5:$G$7)))</f>
        <v>0</v>
      </c>
      <c r="Q42" s="90">
        <f ca="1">($L42*($V$1-Q$1)/($V$1-$L$1)+$V42*(Q$1-$L$1)/($V$1-$L$1))*(SUM('Chem - ODS'!L$5:L$7)/((SUM('Chem - ODS'!$Q$5:$Q$7)-SUM('Chem - ODS'!$G$5:$G$7))/10*('Chem - ODS'!L$4-'Chem - ODS'!$G$4)+SUM('Chem - ODS'!$G$5:$G$7)))</f>
        <v>0</v>
      </c>
      <c r="R42" s="90">
        <f ca="1">($L42*($V$1-R$1)/($V$1-$L$1)+$V42*(R$1-$L$1)/($V$1-$L$1))*(SUM('Chem - ODS'!M$5:M$7)/((SUM('Chem - ODS'!$Q$5:$Q$7)-SUM('Chem - ODS'!$G$5:$G$7))/10*('Chem - ODS'!M$4-'Chem - ODS'!$G$4)+SUM('Chem - ODS'!$G$5:$G$7)))</f>
        <v>0</v>
      </c>
      <c r="S42" s="90">
        <f ca="1">($L42*($V$1-S$1)/($V$1-$L$1)+$V42*(S$1-$L$1)/($V$1-$L$1))*(SUM('Chem - ODS'!N$5:N$7)/((SUM('Chem - ODS'!$Q$5:$Q$7)-SUM('Chem - ODS'!$G$5:$G$7))/10*('Chem - ODS'!N$4-'Chem - ODS'!$G$4)+SUM('Chem - ODS'!$G$5:$G$7)))</f>
        <v>0</v>
      </c>
      <c r="T42" s="90">
        <f ca="1">($L42*($V$1-T$1)/($V$1-$L$1)+$V42*(T$1-$L$1)/($V$1-$L$1))*(SUM('Chem - ODS'!O$5:O$7)/((SUM('Chem - ODS'!$Q$5:$Q$7)-SUM('Chem - ODS'!$G$5:$G$7))/10*('Chem - ODS'!O$4-'Chem - ODS'!$G$4)+SUM('Chem - ODS'!$G$5:$G$7)))</f>
        <v>0</v>
      </c>
      <c r="U42" s="90">
        <f ca="1">($L42*($V$1-U$1)/($V$1-$L$1)+$V42*(U$1-$L$1)/($V$1-$L$1))*(SUM('Chem - ODS'!P$5:P$7)/((SUM('Chem - ODS'!$Q$5:$Q$7)-SUM('Chem - ODS'!$G$5:$G$7))/10*('Chem - ODS'!P$4-'Chem - ODS'!$G$4)+SUM('Chem - ODS'!$G$5:$G$7)))</f>
        <v>0</v>
      </c>
      <c r="V42" s="90">
        <f ca="1">IF('Chemicals 2030'!$A50="CP",INDIRECT("'Chemicals 2030'!"&amp;'Country Selector'!$B$3&amp;ROW($A50))*10^12,0)*'Process Emissions Multipliers'!$D$28</f>
        <v>0</v>
      </c>
      <c r="W42" s="90">
        <f ca="1">($V42*($AP$1-W$1)/($AP$1-$V$1)+$AP42*(W$1-$V$1)/($AP$1-$V$1))*(SUM('Chem - ODS'!R$5:R$7)/((SUM('Chem - ODS'!$AK$5:$AK$7)-SUM('Chem - ODS'!$Q$5:$Q$7))/20*('Chem - ODS'!R$4-'Chem - ODS'!$Q$4)+SUM('Chem - ODS'!$Q$5:$Q$7)))</f>
        <v>0</v>
      </c>
      <c r="X42" s="90">
        <f ca="1">($V42*($AP$1-X$1)/($AP$1-$V$1)+$AP42*(X$1-$V$1)/($AP$1-$V$1))*(SUM('Chem - ODS'!S$5:S$7)/((SUM('Chem - ODS'!$AK$5:$AK$7)-SUM('Chem - ODS'!$Q$5:$Q$7))/20*('Chem - ODS'!S$4-'Chem - ODS'!$Q$4)+SUM('Chem - ODS'!$Q$5:$Q$7)))</f>
        <v>0</v>
      </c>
      <c r="Y42" s="90">
        <f ca="1">($V42*($AP$1-Y$1)/($AP$1-$V$1)+$AP42*(Y$1-$V$1)/($AP$1-$V$1))*(SUM('Chem - ODS'!T$5:T$7)/((SUM('Chem - ODS'!$AK$5:$AK$7)-SUM('Chem - ODS'!$Q$5:$Q$7))/20*('Chem - ODS'!T$4-'Chem - ODS'!$Q$4)+SUM('Chem - ODS'!$Q$5:$Q$7)))</f>
        <v>0</v>
      </c>
      <c r="Z42" s="90">
        <f ca="1">($V42*($AP$1-Z$1)/($AP$1-$V$1)+$AP42*(Z$1-$V$1)/($AP$1-$V$1))*(SUM('Chem - ODS'!U$5:U$7)/((SUM('Chem - ODS'!$AK$5:$AK$7)-SUM('Chem - ODS'!$Q$5:$Q$7))/20*('Chem - ODS'!U$4-'Chem - ODS'!$Q$4)+SUM('Chem - ODS'!$Q$5:$Q$7)))</f>
        <v>0</v>
      </c>
      <c r="AA42" s="90">
        <f ca="1">($V42*($AP$1-AA$1)/($AP$1-$V$1)+$AP42*(AA$1-$V$1)/($AP$1-$V$1))*(SUM('Chem - ODS'!V$5:V$7)/((SUM('Chem - ODS'!$AK$5:$AK$7)-SUM('Chem - ODS'!$Q$5:$Q$7))/20*('Chem - ODS'!V$4-'Chem - ODS'!$Q$4)+SUM('Chem - ODS'!$Q$5:$Q$7)))</f>
        <v>0</v>
      </c>
      <c r="AB42" s="90">
        <f ca="1">($V42*($AP$1-AB$1)/($AP$1-$V$1)+$AP42*(AB$1-$V$1)/($AP$1-$V$1))*(SUM('Chem - ODS'!W$5:W$7)/((SUM('Chem - ODS'!$AK$5:$AK$7)-SUM('Chem - ODS'!$Q$5:$Q$7))/20*('Chem - ODS'!W$4-'Chem - ODS'!$Q$4)+SUM('Chem - ODS'!$Q$5:$Q$7)))</f>
        <v>0</v>
      </c>
      <c r="AC42" s="90">
        <f ca="1">($V42*($AP$1-AC$1)/($AP$1-$V$1)+$AP42*(AC$1-$V$1)/($AP$1-$V$1))*(SUM('Chem - ODS'!X$5:X$7)/((SUM('Chem - ODS'!$AK$5:$AK$7)-SUM('Chem - ODS'!$Q$5:$Q$7))/20*('Chem - ODS'!X$4-'Chem - ODS'!$Q$4)+SUM('Chem - ODS'!$Q$5:$Q$7)))</f>
        <v>0</v>
      </c>
      <c r="AD42" s="90">
        <f ca="1">($V42*($AP$1-AD$1)/($AP$1-$V$1)+$AP42*(AD$1-$V$1)/($AP$1-$V$1))*(SUM('Chem - ODS'!Y$5:Y$7)/((SUM('Chem - ODS'!$AK$5:$AK$7)-SUM('Chem - ODS'!$Q$5:$Q$7))/20*('Chem - ODS'!Y$4-'Chem - ODS'!$Q$4)+SUM('Chem - ODS'!$Q$5:$Q$7)))</f>
        <v>0</v>
      </c>
      <c r="AE42" s="90">
        <f ca="1">($V42*($AP$1-AE$1)/($AP$1-$V$1)+$AP42*(AE$1-$V$1)/($AP$1-$V$1))*(SUM('Chem - ODS'!Z$5:Z$7)/((SUM('Chem - ODS'!$AK$5:$AK$7)-SUM('Chem - ODS'!$Q$5:$Q$7))/20*('Chem - ODS'!Z$4-'Chem - ODS'!$Q$4)+SUM('Chem - ODS'!$Q$5:$Q$7)))</f>
        <v>0</v>
      </c>
      <c r="AF42" s="90">
        <f ca="1">($V42*($AP$1-AF$1)/($AP$1-$V$1)+$AP42*(AF$1-$V$1)/($AP$1-$V$1))*(SUM('Chem - ODS'!AA$5:AA$7)/((SUM('Chem - ODS'!$AK$5:$AK$7)-SUM('Chem - ODS'!$Q$5:$Q$7))/20*('Chem - ODS'!AA$4-'Chem - ODS'!$Q$4)+SUM('Chem - ODS'!$Q$5:$Q$7)))</f>
        <v>0</v>
      </c>
      <c r="AG42" s="90">
        <f ca="1">($V42*($AP$1-AG$1)/($AP$1-$V$1)+$AP42*(AG$1-$V$1)/($AP$1-$V$1))*(SUM('Chem - ODS'!AB$5:AB$7)/((SUM('Chem - ODS'!$AK$5:$AK$7)-SUM('Chem - ODS'!$Q$5:$Q$7))/20*('Chem - ODS'!AB$4-'Chem - ODS'!$Q$4)+SUM('Chem - ODS'!$Q$5:$Q$7)))</f>
        <v>0</v>
      </c>
      <c r="AH42" s="90">
        <f ca="1">($V42*($AP$1-AH$1)/($AP$1-$V$1)+$AP42*(AH$1-$V$1)/($AP$1-$V$1))*(SUM('Chem - ODS'!AC$5:AC$7)/((SUM('Chem - ODS'!$AK$5:$AK$7)-SUM('Chem - ODS'!$Q$5:$Q$7))/20*('Chem - ODS'!AC$4-'Chem - ODS'!$Q$4)+SUM('Chem - ODS'!$Q$5:$Q$7)))</f>
        <v>0</v>
      </c>
      <c r="AI42" s="90">
        <f ca="1">($V42*($AP$1-AI$1)/($AP$1-$V$1)+$AP42*(AI$1-$V$1)/($AP$1-$V$1))*(SUM('Chem - ODS'!AD$5:AD$7)/((SUM('Chem - ODS'!$AK$5:$AK$7)-SUM('Chem - ODS'!$Q$5:$Q$7))/20*('Chem - ODS'!AD$4-'Chem - ODS'!$Q$4)+SUM('Chem - ODS'!$Q$5:$Q$7)))</f>
        <v>0</v>
      </c>
      <c r="AJ42" s="90">
        <f ca="1">($V42*($AP$1-AJ$1)/($AP$1-$V$1)+$AP42*(AJ$1-$V$1)/($AP$1-$V$1))*(SUM('Chem - ODS'!AE$5:AE$7)/((SUM('Chem - ODS'!$AK$5:$AK$7)-SUM('Chem - ODS'!$Q$5:$Q$7))/20*('Chem - ODS'!AE$4-'Chem - ODS'!$Q$4)+SUM('Chem - ODS'!$Q$5:$Q$7)))</f>
        <v>0</v>
      </c>
      <c r="AK42" s="90">
        <f ca="1">($V42*($AP$1-AK$1)/($AP$1-$V$1)+$AP42*(AK$1-$V$1)/($AP$1-$V$1))*(SUM('Chem - ODS'!AF$5:AF$7)/((SUM('Chem - ODS'!$AK$5:$AK$7)-SUM('Chem - ODS'!$Q$5:$Q$7))/20*('Chem - ODS'!AF$4-'Chem - ODS'!$Q$4)+SUM('Chem - ODS'!$Q$5:$Q$7)))</f>
        <v>0</v>
      </c>
      <c r="AL42" s="90">
        <f ca="1">($V42*($AP$1-AL$1)/($AP$1-$V$1)+$AP42*(AL$1-$V$1)/($AP$1-$V$1))*(SUM('Chem - ODS'!AG$5:AG$7)/((SUM('Chem - ODS'!$AK$5:$AK$7)-SUM('Chem - ODS'!$Q$5:$Q$7))/20*('Chem - ODS'!AG$4-'Chem - ODS'!$Q$4)+SUM('Chem - ODS'!$Q$5:$Q$7)))</f>
        <v>0</v>
      </c>
      <c r="AM42" s="90">
        <f ca="1">($V42*($AP$1-AM$1)/($AP$1-$V$1)+$AP42*(AM$1-$V$1)/($AP$1-$V$1))*(SUM('Chem - ODS'!AH$5:AH$7)/((SUM('Chem - ODS'!$AK$5:$AK$7)-SUM('Chem - ODS'!$Q$5:$Q$7))/20*('Chem - ODS'!AH$4-'Chem - ODS'!$Q$4)+SUM('Chem - ODS'!$Q$5:$Q$7)))</f>
        <v>0</v>
      </c>
      <c r="AN42" s="90">
        <f ca="1">($V42*($AP$1-AN$1)/($AP$1-$V$1)+$AP42*(AN$1-$V$1)/($AP$1-$V$1))*(SUM('Chem - ODS'!AI$5:AI$7)/((SUM('Chem - ODS'!$AK$5:$AK$7)-SUM('Chem - ODS'!$Q$5:$Q$7))/20*('Chem - ODS'!AI$4-'Chem - ODS'!$Q$4)+SUM('Chem - ODS'!$Q$5:$Q$7)))</f>
        <v>0</v>
      </c>
      <c r="AO42" s="90">
        <f ca="1">($V42*($AP$1-AO$1)/($AP$1-$V$1)+$AP42*(AO$1-$V$1)/($AP$1-$V$1))*(SUM('Chem - ODS'!AJ$5:AJ$7)/((SUM('Chem - ODS'!$AK$5:$AK$7)-SUM('Chem - ODS'!$Q$5:$Q$7))/20*('Chem - ODS'!AJ$4-'Chem - ODS'!$Q$4)+SUM('Chem - ODS'!$Q$5:$Q$7)))</f>
        <v>0</v>
      </c>
      <c r="AP42" s="90">
        <f ca="1">V42*'Process Emissions Multipliers'!$E$28</f>
        <v>0</v>
      </c>
    </row>
    <row r="43" spans="1:42">
      <c r="A43" s="74">
        <v>-9</v>
      </c>
      <c r="B43" s="90">
        <f ca="1">IF('Chemicals 2010'!$A51="CP",INDIRECT("'Chemicals 2010'!"&amp;'Country Selector'!$B$3&amp;ROW($A51))*10^12,0)</f>
        <v>0</v>
      </c>
      <c r="C43" s="90">
        <f t="shared" ca="1" si="2"/>
        <v>0</v>
      </c>
      <c r="D43" s="90">
        <f t="shared" ca="1" si="2"/>
        <v>0</v>
      </c>
      <c r="E43" s="90">
        <f t="shared" ca="1" si="2"/>
        <v>0</v>
      </c>
      <c r="F43" s="90">
        <f t="shared" ca="1" si="2"/>
        <v>0</v>
      </c>
      <c r="G43" s="90">
        <f t="shared" ca="1" si="2"/>
        <v>0</v>
      </c>
      <c r="H43" s="90">
        <f t="shared" ca="1" si="2"/>
        <v>0</v>
      </c>
      <c r="I43" s="90">
        <f t="shared" ca="1" si="2"/>
        <v>0</v>
      </c>
      <c r="J43" s="90">
        <f t="shared" ca="1" si="2"/>
        <v>0</v>
      </c>
      <c r="K43" s="90">
        <f t="shared" ca="1" si="2"/>
        <v>0</v>
      </c>
      <c r="L43" s="90">
        <f ca="1">IF('Chemicals 2020'!$A51="CP",INDIRECT("'Chemicals 2020'!"&amp;'Country Selector'!$B$3&amp;ROW($A51))*10^12,0)*'Process Emissions Multipliers'!$B$28</f>
        <v>0</v>
      </c>
      <c r="M43" s="90">
        <f ca="1">($L43*($V$1-M$1)/($V$1-$L$1)+$V43*(M$1-$L$1)/($V$1-$L$1))*(SUM('Chem - ODS'!H$5:H$7)/((SUM('Chem - ODS'!$Q$5:$Q$7)-SUM('Chem - ODS'!$G$5:$G$7))/10*('Chem - ODS'!H$4-'Chem - ODS'!$G$4)+SUM('Chem - ODS'!$G$5:$G$7)))</f>
        <v>192083663633.03183</v>
      </c>
      <c r="N43" s="90">
        <f ca="1">($L43*($V$1-N$1)/($V$1-$L$1)+$V43*(N$1-$L$1)/($V$1-$L$1))*(SUM('Chem - ODS'!I$5:I$7)/((SUM('Chem - ODS'!$Q$5:$Q$7)-SUM('Chem - ODS'!$G$5:$G$7))/10*('Chem - ODS'!I$4-'Chem - ODS'!$G$4)+SUM('Chem - ODS'!$G$5:$G$7)))</f>
        <v>384457744704.5412</v>
      </c>
      <c r="O43" s="90">
        <f ca="1">($L43*($V$1-O$1)/($V$1-$L$1)+$V43*(O$1-$L$1)/($V$1-$L$1))*(SUM('Chem - ODS'!J$5:J$7)/((SUM('Chem - ODS'!$Q$5:$Q$7)-SUM('Chem - ODS'!$G$5:$G$7))/10*('Chem - ODS'!J$4-'Chem - ODS'!$G$4)+SUM('Chem - ODS'!$G$5:$G$7)))</f>
        <v>577093796127.30591</v>
      </c>
      <c r="P43" s="90">
        <f ca="1">($L43*($V$1-P$1)/($V$1-$L$1)+$V43*(P$1-$L$1)/($V$1-$L$1))*(SUM('Chem - ODS'!K$5:K$7)/((SUM('Chem - ODS'!$Q$5:$Q$7)-SUM('Chem - ODS'!$G$5:$G$7))/10*('Chem - ODS'!K$4-'Chem - ODS'!$G$4)+SUM('Chem - ODS'!$G$5:$G$7)))</f>
        <v>769966968623.63452</v>
      </c>
      <c r="Q43" s="90">
        <f ca="1">($L43*($V$1-Q$1)/($V$1-$L$1)+$V43*(Q$1-$L$1)/($V$1-$L$1))*(SUM('Chem - ODS'!L$5:L$7)/((SUM('Chem - ODS'!$Q$5:$Q$7)-SUM('Chem - ODS'!$G$5:$G$7))/10*('Chem - ODS'!L$4-'Chem - ODS'!$G$4)+SUM('Chem - ODS'!$G$5:$G$7)))</f>
        <v>973087287074.53613</v>
      </c>
      <c r="R43" s="90">
        <f ca="1">($L43*($V$1-R$1)/($V$1-$L$1)+$V43*(R$1-$L$1)/($V$1-$L$1))*(SUM('Chem - ODS'!M$5:M$7)/((SUM('Chem - ODS'!$Q$5:$Q$7)-SUM('Chem - ODS'!$G$5:$G$7))/10*('Chem - ODS'!M$4-'Chem - ODS'!$G$4)+SUM('Chem - ODS'!$G$5:$G$7)))</f>
        <v>1156340059034.522</v>
      </c>
      <c r="S43" s="90">
        <f ca="1">($L43*($V$1-S$1)/($V$1-$L$1)+$V43*(S$1-$L$1)/($V$1-$L$1))*(SUM('Chem - ODS'!N$5:N$7)/((SUM('Chem - ODS'!$Q$5:$Q$7)-SUM('Chem - ODS'!$G$5:$G$7))/10*('Chem - ODS'!N$4-'Chem - ODS'!$G$4)+SUM('Chem - ODS'!$G$5:$G$7)))</f>
        <v>1389503888358.624</v>
      </c>
      <c r="T43" s="90">
        <f ca="1">($L43*($V$1-T$1)/($V$1-$L$1)+$V43*(T$1-$L$1)/($V$1-$L$1))*(SUM('Chem - ODS'!O$5:O$7)/((SUM('Chem - ODS'!$Q$5:$Q$7)-SUM('Chem - ODS'!$G$5:$G$7))/10*('Chem - ODS'!O$4-'Chem - ODS'!$G$4)+SUM('Chem - ODS'!$G$5:$G$7)))</f>
        <v>1550781205243.9004</v>
      </c>
      <c r="U43" s="90">
        <f ca="1">($L43*($V$1-U$1)/($V$1-$L$1)+$V43*(U$1-$L$1)/($V$1-$L$1))*(SUM('Chem - ODS'!P$5:P$7)/((SUM('Chem - ODS'!$Q$5:$Q$7)-SUM('Chem - ODS'!$G$5:$G$7))/10*('Chem - ODS'!P$4-'Chem - ODS'!$G$4)+SUM('Chem - ODS'!$G$5:$G$7)))</f>
        <v>1745252523859.6562</v>
      </c>
      <c r="V43" s="90">
        <f ca="1">IF('Chemicals 2030'!$A51="CP",INDIRECT("'Chemicals 2030'!"&amp;'Country Selector'!$B$3&amp;ROW($A51))*10^12,0)*'Process Emissions Multipliers'!$D$28</f>
        <v>1931126832596.3735</v>
      </c>
      <c r="W43" s="90">
        <f ca="1">($V43*($AP$1-W$1)/($AP$1-$V$1)+$AP43*(W$1-$V$1)/($AP$1-$V$1))*(SUM('Chem - ODS'!R$5:R$7)/((SUM('Chem - ODS'!$AK$5:$AK$7)-SUM('Chem - ODS'!$Q$5:$Q$7))/20*('Chem - ODS'!R$4-'Chem - ODS'!$Q$4)+SUM('Chem - ODS'!$Q$5:$Q$7)))</f>
        <v>2062909393649.0339</v>
      </c>
      <c r="X43" s="90">
        <f ca="1">($V43*($AP$1-X$1)/($AP$1-$V$1)+$AP43*(X$1-$V$1)/($AP$1-$V$1))*(SUM('Chem - ODS'!S$5:S$7)/((SUM('Chem - ODS'!$AK$5:$AK$7)-SUM('Chem - ODS'!$Q$5:$Q$7))/20*('Chem - ODS'!S$4-'Chem - ODS'!$Q$4)+SUM('Chem - ODS'!$Q$5:$Q$7)))</f>
        <v>2212732520340.1138</v>
      </c>
      <c r="Y43" s="90">
        <f ca="1">($V43*($AP$1-Y$1)/($AP$1-$V$1)+$AP43*(Y$1-$V$1)/($AP$1-$V$1))*(SUM('Chem - ODS'!T$5:T$7)/((SUM('Chem - ODS'!$AK$5:$AK$7)-SUM('Chem - ODS'!$Q$5:$Q$7))/20*('Chem - ODS'!T$4-'Chem - ODS'!$Q$4)+SUM('Chem - ODS'!$Q$5:$Q$7)))</f>
        <v>2248506609608.3491</v>
      </c>
      <c r="Z43" s="90">
        <f ca="1">($V43*($AP$1-Z$1)/($AP$1-$V$1)+$AP43*(Z$1-$V$1)/($AP$1-$V$1))*(SUM('Chem - ODS'!U$5:U$7)/((SUM('Chem - ODS'!$AK$5:$AK$7)-SUM('Chem - ODS'!$Q$5:$Q$7))/20*('Chem - ODS'!U$4-'Chem - ODS'!$Q$4)+SUM('Chem - ODS'!$Q$5:$Q$7)))</f>
        <v>2292757730986.271</v>
      </c>
      <c r="AA43" s="90">
        <f ca="1">($V43*($AP$1-AA$1)/($AP$1-$V$1)+$AP43*(AA$1-$V$1)/($AP$1-$V$1))*(SUM('Chem - ODS'!V$5:V$7)/((SUM('Chem - ODS'!$AK$5:$AK$7)-SUM('Chem - ODS'!$Q$5:$Q$7))/20*('Chem - ODS'!V$4-'Chem - ODS'!$Q$4)+SUM('Chem - ODS'!$Q$5:$Q$7)))</f>
        <v>2345617756605.5347</v>
      </c>
      <c r="AB43" s="90">
        <f ca="1">($V43*($AP$1-AB$1)/($AP$1-$V$1)+$AP43*(AB$1-$V$1)/($AP$1-$V$1))*(SUM('Chem - ODS'!W$5:W$7)/((SUM('Chem - ODS'!$AK$5:$AK$7)-SUM('Chem - ODS'!$Q$5:$Q$7))/20*('Chem - ODS'!W$4-'Chem - ODS'!$Q$4)+SUM('Chem - ODS'!$Q$5:$Q$7)))</f>
        <v>2407203024472.9976</v>
      </c>
      <c r="AC43" s="90">
        <f ca="1">($V43*($AP$1-AC$1)/($AP$1-$V$1)+$AP43*(AC$1-$V$1)/($AP$1-$V$1))*(SUM('Chem - ODS'!X$5:X$7)/((SUM('Chem - ODS'!$AK$5:$AK$7)-SUM('Chem - ODS'!$Q$5:$Q$7))/20*('Chem - ODS'!X$4-'Chem - ODS'!$Q$4)+SUM('Chem - ODS'!$Q$5:$Q$7)))</f>
        <v>2477616560376.4966</v>
      </c>
      <c r="AD43" s="90">
        <f ca="1">($V43*($AP$1-AD$1)/($AP$1-$V$1)+$AP43*(AD$1-$V$1)/($AP$1-$V$1))*(SUM('Chem - ODS'!Y$5:Y$7)/((SUM('Chem - ODS'!$AK$5:$AK$7)-SUM('Chem - ODS'!$Q$5:$Q$7))/20*('Chem - ODS'!Y$4-'Chem - ODS'!$Q$4)+SUM('Chem - ODS'!$Q$5:$Q$7)))</f>
        <v>2305740813193.3599</v>
      </c>
      <c r="AE43" s="90">
        <f ca="1">($V43*($AP$1-AE$1)/($AP$1-$V$1)+$AP43*(AE$1-$V$1)/($AP$1-$V$1))*(SUM('Chem - ODS'!Z$5:Z$7)/((SUM('Chem - ODS'!$AK$5:$AK$7)-SUM('Chem - ODS'!$Q$5:$Q$7))/20*('Chem - ODS'!Z$4-'Chem - ODS'!$Q$4)+SUM('Chem - ODS'!$Q$5:$Q$7)))</f>
        <v>2366360198529.6587</v>
      </c>
      <c r="AF43" s="90">
        <f ca="1">($V43*($AP$1-AF$1)/($AP$1-$V$1)+$AP43*(AF$1-$V$1)/($AP$1-$V$1))*(SUM('Chem - ODS'!AA$5:AA$7)/((SUM('Chem - ODS'!$AK$5:$AK$7)-SUM('Chem - ODS'!$Q$5:$Q$7))/20*('Chem - ODS'!AA$4-'Chem - ODS'!$Q$4)+SUM('Chem - ODS'!$Q$5:$Q$7)))</f>
        <v>2417901445129.147</v>
      </c>
      <c r="AG43" s="90">
        <f ca="1">($V43*($AP$1-AG$1)/($AP$1-$V$1)+$AP43*(AG$1-$V$1)/($AP$1-$V$1))*(SUM('Chem - ODS'!AB$5:AB$7)/((SUM('Chem - ODS'!$AK$5:$AK$7)-SUM('Chem - ODS'!$Q$5:$Q$7))/20*('Chem - ODS'!AB$4-'Chem - ODS'!$Q$4)+SUM('Chem - ODS'!$Q$5:$Q$7)))</f>
        <v>2510799007593.4863</v>
      </c>
      <c r="AH43" s="90">
        <f ca="1">($V43*($AP$1-AH$1)/($AP$1-$V$1)+$AP43*(AH$1-$V$1)/($AP$1-$V$1))*(SUM('Chem - ODS'!AC$5:AC$7)/((SUM('Chem - ODS'!$AK$5:$AK$7)-SUM('Chem - ODS'!$Q$5:$Q$7))/20*('Chem - ODS'!AC$4-'Chem - ODS'!$Q$4)+SUM('Chem - ODS'!$Q$5:$Q$7)))</f>
        <v>2606914777373.1714</v>
      </c>
      <c r="AI43" s="90">
        <f ca="1">($V43*($AP$1-AI$1)/($AP$1-$V$1)+$AP43*(AI$1-$V$1)/($AP$1-$V$1))*(SUM('Chem - ODS'!AD$5:AD$7)/((SUM('Chem - ODS'!$AK$5:$AK$7)-SUM('Chem - ODS'!$Q$5:$Q$7))/20*('Chem - ODS'!AD$4-'Chem - ODS'!$Q$4)+SUM('Chem - ODS'!$Q$5:$Q$7)))</f>
        <v>2706373515895.0928</v>
      </c>
      <c r="AJ43" s="90">
        <f ca="1">($V43*($AP$1-AJ$1)/($AP$1-$V$1)+$AP43*(AJ$1-$V$1)/($AP$1-$V$1))*(SUM('Chem - ODS'!AE$5:AE$7)/((SUM('Chem - ODS'!$AK$5:$AK$7)-SUM('Chem - ODS'!$Q$5:$Q$7))/20*('Chem - ODS'!AE$4-'Chem - ODS'!$Q$4)+SUM('Chem - ODS'!$Q$5:$Q$7)))</f>
        <v>2809303675596.1528</v>
      </c>
      <c r="AK43" s="90">
        <f ca="1">($V43*($AP$1-AK$1)/($AP$1-$V$1)+$AP43*(AK$1-$V$1)/($AP$1-$V$1))*(SUM('Chem - ODS'!AF$5:AF$7)/((SUM('Chem - ODS'!$AK$5:$AK$7)-SUM('Chem - ODS'!$Q$5:$Q$7))/20*('Chem - ODS'!AF$4-'Chem - ODS'!$Q$4)+SUM('Chem - ODS'!$Q$5:$Q$7)))</f>
        <v>2915837619479.7368</v>
      </c>
      <c r="AL43" s="90">
        <f ca="1">($V43*($AP$1-AL$1)/($AP$1-$V$1)+$AP43*(AL$1-$V$1)/($AP$1-$V$1))*(SUM('Chem - ODS'!AG$5:AG$7)/((SUM('Chem - ODS'!$AK$5:$AK$7)-SUM('Chem - ODS'!$Q$5:$Q$7))/20*('Chem - ODS'!AG$4-'Chem - ODS'!$Q$4)+SUM('Chem - ODS'!$Q$5:$Q$7)))</f>
        <v>3026111837052.2119</v>
      </c>
      <c r="AM43" s="90">
        <f ca="1">($V43*($AP$1-AM$1)/($AP$1-$V$1)+$AP43*(AM$1-$V$1)/($AP$1-$V$1))*(SUM('Chem - ODS'!AH$5:AH$7)/((SUM('Chem - ODS'!$AK$5:$AK$7)-SUM('Chem - ODS'!$Q$5:$Q$7))/20*('Chem - ODS'!AH$4-'Chem - ODS'!$Q$4)+SUM('Chem - ODS'!$Q$5:$Q$7)))</f>
        <v>3140267158252.3926</v>
      </c>
      <c r="AN43" s="90">
        <f ca="1">($V43*($AP$1-AN$1)/($AP$1-$V$1)+$AP43*(AN$1-$V$1)/($AP$1-$V$1))*(SUM('Chem - ODS'!AI$5:AI$7)/((SUM('Chem - ODS'!$AK$5:$AK$7)-SUM('Chem - ODS'!$Q$5:$Q$7))/20*('Chem - ODS'!AI$4-'Chem - ODS'!$Q$4)+SUM('Chem - ODS'!$Q$5:$Q$7)))</f>
        <v>3258448966747.4009</v>
      </c>
      <c r="AO43" s="90">
        <f ca="1">($V43*($AP$1-AO$1)/($AP$1-$V$1)+$AP43*(AO$1-$V$1)/($AP$1-$V$1))*(SUM('Chem - ODS'!AJ$5:AJ$7)/((SUM('Chem - ODS'!$AK$5:$AK$7)-SUM('Chem - ODS'!$Q$5:$Q$7))/20*('Chem - ODS'!AJ$4-'Chem - ODS'!$Q$4)+SUM('Chem - ODS'!$Q$5:$Q$7)))</f>
        <v>3380807413776.1758</v>
      </c>
      <c r="AP43" s="90">
        <f ca="1">V43*'Process Emissions Multipliers'!$E$28</f>
        <v>3507497633567.562</v>
      </c>
    </row>
    <row r="44" spans="1:42">
      <c r="A44" s="74">
        <v>-8</v>
      </c>
      <c r="B44" s="90">
        <f ca="1">IF('Chemicals 2010'!$A52="CP",INDIRECT("'Chemicals 2010'!"&amp;'Country Selector'!$B$3&amp;ROW($A52))*10^12,0)</f>
        <v>0</v>
      </c>
      <c r="C44" s="90">
        <f t="shared" ca="1" si="2"/>
        <v>68108983222.205261</v>
      </c>
      <c r="D44" s="90">
        <f t="shared" ca="1" si="2"/>
        <v>136217966444.41052</v>
      </c>
      <c r="E44" s="90">
        <f t="shared" ca="1" si="2"/>
        <v>204326949666.61578</v>
      </c>
      <c r="F44" s="90">
        <f t="shared" ca="1" si="2"/>
        <v>272435932888.82104</v>
      </c>
      <c r="G44" s="90">
        <f t="shared" ca="1" si="2"/>
        <v>340544916111.02631</v>
      </c>
      <c r="H44" s="90">
        <f t="shared" ca="1" si="2"/>
        <v>408653899333.23157</v>
      </c>
      <c r="I44" s="90">
        <f t="shared" ca="1" si="2"/>
        <v>476762882555.43683</v>
      </c>
      <c r="J44" s="90">
        <f t="shared" ca="1" si="2"/>
        <v>544871865777.64209</v>
      </c>
      <c r="K44" s="90">
        <f t="shared" ca="1" si="2"/>
        <v>612980848999.84741</v>
      </c>
      <c r="L44" s="90">
        <f ca="1">IF('Chemicals 2020'!$A52="CP",INDIRECT("'Chemicals 2020'!"&amp;'Country Selector'!$B$3&amp;ROW($A52))*10^12,0)*'Process Emissions Multipliers'!$B$28</f>
        <v>681089832222.05261</v>
      </c>
      <c r="M44" s="90">
        <f ca="1">($L44*($V$1-M$1)/($V$1-$L$1)+$V44*(M$1-$L$1)/($V$1-$L$1))*(SUM('Chem - ODS'!H$5:H$7)/((SUM('Chem - ODS'!$Q$5:$Q$7)-SUM('Chem - ODS'!$G$5:$G$7))/10*('Chem - ODS'!H$4-'Chem - ODS'!$G$4)+SUM('Chem - ODS'!$G$5:$G$7)))</f>
        <v>700386885557.34705</v>
      </c>
      <c r="N44" s="90">
        <f ca="1">($L44*($V$1-N$1)/($V$1-$L$1)+$V44*(N$1-$L$1)/($V$1-$L$1))*(SUM('Chem - ODS'!I$5:I$7)/((SUM('Chem - ODS'!$Q$5:$Q$7)-SUM('Chem - ODS'!$G$5:$G$7))/10*('Chem - ODS'!I$4-'Chem - ODS'!$G$4)+SUM('Chem - ODS'!$G$5:$G$7)))</f>
        <v>723859992176.98633</v>
      </c>
      <c r="O44" s="90">
        <f ca="1">($L44*($V$1-O$1)/($V$1-$L$1)+$V44*(O$1-$L$1)/($V$1-$L$1))*(SUM('Chem - ODS'!J$5:J$7)/((SUM('Chem - ODS'!$Q$5:$Q$7)-SUM('Chem - ODS'!$G$5:$G$7))/10*('Chem - ODS'!J$4-'Chem - ODS'!$G$4)+SUM('Chem - ODS'!$G$5:$G$7)))</f>
        <v>747330923108.33667</v>
      </c>
      <c r="P44" s="90">
        <f ca="1">($L44*($V$1-P$1)/($V$1-$L$1)+$V44*(P$1-$L$1)/($V$1-$L$1))*(SUM('Chem - ODS'!K$5:K$7)/((SUM('Chem - ODS'!$Q$5:$Q$7)-SUM('Chem - ODS'!$G$5:$G$7))/10*('Chem - ODS'!K$4-'Chem - ODS'!$G$4)+SUM('Chem - ODS'!$G$5:$G$7)))</f>
        <v>770799884726.97559</v>
      </c>
      <c r="Q44" s="90">
        <f ca="1">($L44*($V$1-Q$1)/($V$1-$L$1)+$V44*(Q$1-$L$1)/($V$1-$L$1))*(SUM('Chem - ODS'!L$5:L$7)/((SUM('Chem - ODS'!$Q$5:$Q$7)-SUM('Chem - ODS'!$G$5:$G$7))/10*('Chem - ODS'!L$4-'Chem - ODS'!$G$4)+SUM('Chem - ODS'!$G$5:$G$7)))</f>
        <v>802540673295.98828</v>
      </c>
      <c r="R44" s="90">
        <f ca="1">($L44*($V$1-R$1)/($V$1-$L$1)+$V44*(R$1-$L$1)/($V$1-$L$1))*(SUM('Chem - ODS'!M$5:M$7)/((SUM('Chem - ODS'!$Q$5:$Q$7)-SUM('Chem - ODS'!$G$5:$G$7))/10*('Chem - ODS'!M$4-'Chem - ODS'!$G$4)+SUM('Chem - ODS'!$G$5:$G$7)))</f>
        <v>817732602784.88794</v>
      </c>
      <c r="S44" s="90">
        <f ca="1">($L44*($V$1-S$1)/($V$1-$L$1)+$V44*(S$1-$L$1)/($V$1-$L$1))*(SUM('Chem - ODS'!N$5:N$7)/((SUM('Chem - ODS'!$Q$5:$Q$7)-SUM('Chem - ODS'!$G$5:$G$7))/10*('Chem - ODS'!N$4-'Chem - ODS'!$G$4)+SUM('Chem - ODS'!$G$5:$G$7)))</f>
        <v>865937738097.29724</v>
      </c>
      <c r="T44" s="90">
        <f ca="1">($L44*($V$1-T$1)/($V$1-$L$1)+$V44*(T$1-$L$1)/($V$1-$L$1))*(SUM('Chem - ODS'!O$5:O$7)/((SUM('Chem - ODS'!$Q$5:$Q$7)-SUM('Chem - ODS'!$G$5:$G$7))/10*('Chem - ODS'!O$4-'Chem - ODS'!$G$4)+SUM('Chem - ODS'!$G$5:$G$7)))</f>
        <v>868776780112.53882</v>
      </c>
      <c r="U44" s="90">
        <f ca="1">($L44*($V$1-U$1)/($V$1-$L$1)+$V44*(U$1-$L$1)/($V$1-$L$1))*(SUM('Chem - ODS'!P$5:P$7)/((SUM('Chem - ODS'!$Q$5:$Q$7)-SUM('Chem - ODS'!$G$5:$G$7))/10*('Chem - ODS'!P$4-'Chem - ODS'!$G$4)+SUM('Chem - ODS'!$G$5:$G$7)))</f>
        <v>892232468978.06091</v>
      </c>
      <c r="V44" s="90">
        <f ca="1">IF('Chemicals 2030'!$A52="CP",INDIRECT("'Chemicals 2030'!"&amp;'Country Selector'!$B$3&amp;ROW($A52))*10^12,0)*'Process Emissions Multipliers'!$D$28</f>
        <v>911581091586.99658</v>
      </c>
      <c r="W44" s="90">
        <f ca="1">($V44*($AP$1-W$1)/($AP$1-$V$1)+$AP44*(W$1-$V$1)/($AP$1-$V$1))*(SUM('Chem - ODS'!R$5:R$7)/((SUM('Chem - ODS'!$AK$5:$AK$7)-SUM('Chem - ODS'!$Q$5:$Q$7))/20*('Chem - ODS'!R$4-'Chem - ODS'!$Q$4)+SUM('Chem - ODS'!$Q$5:$Q$7)))</f>
        <v>973788549341.07922</v>
      </c>
      <c r="X44" s="90">
        <f ca="1">($V44*($AP$1-X$1)/($AP$1-$V$1)+$AP44*(X$1-$V$1)/($AP$1-$V$1))*(SUM('Chem - ODS'!S$5:S$7)/((SUM('Chem - ODS'!$AK$5:$AK$7)-SUM('Chem - ODS'!$Q$5:$Q$7))/20*('Chem - ODS'!S$4-'Chem - ODS'!$Q$4)+SUM('Chem - ODS'!$Q$5:$Q$7)))</f>
        <v>1044511987630.4259</v>
      </c>
      <c r="Y44" s="90">
        <f ca="1">($V44*($AP$1-Y$1)/($AP$1-$V$1)+$AP44*(Y$1-$V$1)/($AP$1-$V$1))*(SUM('Chem - ODS'!T$5:T$7)/((SUM('Chem - ODS'!$AK$5:$AK$7)-SUM('Chem - ODS'!$Q$5:$Q$7))/20*('Chem - ODS'!T$4-'Chem - ODS'!$Q$4)+SUM('Chem - ODS'!$Q$5:$Q$7)))</f>
        <v>1061399010686.1947</v>
      </c>
      <c r="Z44" s="90">
        <f ca="1">($V44*($AP$1-Z$1)/($AP$1-$V$1)+$AP44*(Z$1-$V$1)/($AP$1-$V$1))*(SUM('Chem - ODS'!U$5:U$7)/((SUM('Chem - ODS'!$AK$5:$AK$7)-SUM('Chem - ODS'!$Q$5:$Q$7))/20*('Chem - ODS'!U$4-'Chem - ODS'!$Q$4)+SUM('Chem - ODS'!$Q$5:$Q$7)))</f>
        <v>1082287584574.115</v>
      </c>
      <c r="AA44" s="90">
        <f ca="1">($V44*($AP$1-AA$1)/($AP$1-$V$1)+$AP44*(AA$1-$V$1)/($AP$1-$V$1))*(SUM('Chem - ODS'!V$5:V$7)/((SUM('Chem - ODS'!$AK$5:$AK$7)-SUM('Chem - ODS'!$Q$5:$Q$7))/20*('Chem - ODS'!V$4-'Chem - ODS'!$Q$4)+SUM('Chem - ODS'!$Q$5:$Q$7)))</f>
        <v>1107239959033.4038</v>
      </c>
      <c r="AB44" s="90">
        <f ca="1">($V44*($AP$1-AB$1)/($AP$1-$V$1)+$AP44*(AB$1-$V$1)/($AP$1-$V$1))*(SUM('Chem - ODS'!W$5:W$7)/((SUM('Chem - ODS'!$AK$5:$AK$7)-SUM('Chem - ODS'!$Q$5:$Q$7))/20*('Chem - ODS'!W$4-'Chem - ODS'!$Q$4)+SUM('Chem - ODS'!$Q$5:$Q$7)))</f>
        <v>1136311050978.6284</v>
      </c>
      <c r="AC44" s="90">
        <f ca="1">($V44*($AP$1-AC$1)/($AP$1-$V$1)+$AP44*(AC$1-$V$1)/($AP$1-$V$1))*(SUM('Chem - ODS'!X$5:X$7)/((SUM('Chem - ODS'!$AK$5:$AK$7)-SUM('Chem - ODS'!$Q$5:$Q$7))/20*('Chem - ODS'!X$4-'Chem - ODS'!$Q$4)+SUM('Chem - ODS'!$Q$5:$Q$7)))</f>
        <v>1169549493341.8948</v>
      </c>
      <c r="AD44" s="90">
        <f ca="1">($V44*($AP$1-AD$1)/($AP$1-$V$1)+$AP44*(AD$1-$V$1)/($AP$1-$V$1))*(SUM('Chem - ODS'!Y$5:Y$7)/((SUM('Chem - ODS'!$AK$5:$AK$7)-SUM('Chem - ODS'!$Q$5:$Q$7))/20*('Chem - ODS'!Y$4-'Chem - ODS'!$Q$4)+SUM('Chem - ODS'!$Q$5:$Q$7)))</f>
        <v>1088416199251.6862</v>
      </c>
      <c r="AE44" s="90">
        <f ca="1">($V44*($AP$1-AE$1)/($AP$1-$V$1)+$AP44*(AE$1-$V$1)/($AP$1-$V$1))*(SUM('Chem - ODS'!Z$5:Z$7)/((SUM('Chem - ODS'!$AK$5:$AK$7)-SUM('Chem - ODS'!$Q$5:$Q$7))/20*('Chem - ODS'!Z$4-'Chem - ODS'!$Q$4)+SUM('Chem - ODS'!$Q$5:$Q$7)))</f>
        <v>1117031350014.156</v>
      </c>
      <c r="AF44" s="90">
        <f ca="1">($V44*($AP$1-AF$1)/($AP$1-$V$1)+$AP44*(AF$1-$V$1)/($AP$1-$V$1))*(SUM('Chem - ODS'!AA$5:AA$7)/((SUM('Chem - ODS'!$AK$5:$AK$7)-SUM('Chem - ODS'!$Q$5:$Q$7))/20*('Chem - ODS'!AA$4-'Chem - ODS'!$Q$4)+SUM('Chem - ODS'!$Q$5:$Q$7)))</f>
        <v>1141361199842.6868</v>
      </c>
      <c r="AG44" s="90">
        <f ca="1">($V44*($AP$1-AG$1)/($AP$1-$V$1)+$AP44*(AG$1-$V$1)/($AP$1-$V$1))*(SUM('Chem - ODS'!AB$5:AB$7)/((SUM('Chem - ODS'!$AK$5:$AK$7)-SUM('Chem - ODS'!$Q$5:$Q$7))/20*('Chem - ODS'!AB$4-'Chem - ODS'!$Q$4)+SUM('Chem - ODS'!$Q$5:$Q$7)))</f>
        <v>1185213141604.1494</v>
      </c>
      <c r="AH44" s="90">
        <f ca="1">($V44*($AP$1-AH$1)/($AP$1-$V$1)+$AP44*(AH$1-$V$1)/($AP$1-$V$1))*(SUM('Chem - ODS'!AC$5:AC$7)/((SUM('Chem - ODS'!$AK$5:$AK$7)-SUM('Chem - ODS'!$Q$5:$Q$7))/20*('Chem - ODS'!AC$4-'Chem - ODS'!$Q$4)+SUM('Chem - ODS'!$Q$5:$Q$7)))</f>
        <v>1230584225913.8679</v>
      </c>
      <c r="AI44" s="90">
        <f ca="1">($V44*($AP$1-AI$1)/($AP$1-$V$1)+$AP44*(AI$1-$V$1)/($AP$1-$V$1))*(SUM('Chem - ODS'!AD$5:AD$7)/((SUM('Chem - ODS'!$AK$5:$AK$7)-SUM('Chem - ODS'!$Q$5:$Q$7))/20*('Chem - ODS'!AD$4-'Chem - ODS'!$Q$4)+SUM('Chem - ODS'!$Q$5:$Q$7)))</f>
        <v>1277533345929.8647</v>
      </c>
      <c r="AJ44" s="90">
        <f ca="1">($V44*($AP$1-AJ$1)/($AP$1-$V$1)+$AP44*(AJ$1-$V$1)/($AP$1-$V$1))*(SUM('Chem - ODS'!AE$5:AE$7)/((SUM('Chem - ODS'!$AK$5:$AK$7)-SUM('Chem - ODS'!$Q$5:$Q$7))/20*('Chem - ODS'!AE$4-'Chem - ODS'!$Q$4)+SUM('Chem - ODS'!$Q$5:$Q$7)))</f>
        <v>1326121137137.428</v>
      </c>
      <c r="AK44" s="90">
        <f ca="1">($V44*($AP$1-AK$1)/($AP$1-$V$1)+$AP44*(AK$1-$V$1)/($AP$1-$V$1))*(SUM('Chem - ODS'!AF$5:AF$7)/((SUM('Chem - ODS'!$AK$5:$AK$7)-SUM('Chem - ODS'!$Q$5:$Q$7))/20*('Chem - ODS'!AF$4-'Chem - ODS'!$Q$4)+SUM('Chem - ODS'!$Q$5:$Q$7)))</f>
        <v>1376410080989.9126</v>
      </c>
      <c r="AL44" s="90">
        <f ca="1">($V44*($AP$1-AL$1)/($AP$1-$V$1)+$AP44*(AL$1-$V$1)/($AP$1-$V$1))*(SUM('Chem - ODS'!AG$5:AG$7)/((SUM('Chem - ODS'!$AK$5:$AK$7)-SUM('Chem - ODS'!$Q$5:$Q$7))/20*('Chem - ODS'!AG$4-'Chem - ODS'!$Q$4)+SUM('Chem - ODS'!$Q$5:$Q$7)))</f>
        <v>1428464606840.7422</v>
      </c>
      <c r="AM44" s="90">
        <f ca="1">($V44*($AP$1-AM$1)/($AP$1-$V$1)+$AP44*(AM$1-$V$1)/($AP$1-$V$1))*(SUM('Chem - ODS'!AH$5:AH$7)/((SUM('Chem - ODS'!$AK$5:$AK$7)-SUM('Chem - ODS'!$Q$5:$Q$7))/20*('Chem - ODS'!AH$4-'Chem - ODS'!$Q$4)+SUM('Chem - ODS'!$Q$5:$Q$7)))</f>
        <v>1482351192928.0039</v>
      </c>
      <c r="AN44" s="90">
        <f ca="1">($V44*($AP$1-AN$1)/($AP$1-$V$1)+$AP44*(AN$1-$V$1)/($AP$1-$V$1))*(SUM('Chem - ODS'!AI$5:AI$7)/((SUM('Chem - ODS'!$AK$5:$AK$7)-SUM('Chem - ODS'!$Q$5:$Q$7))/20*('Chem - ODS'!AI$4-'Chem - ODS'!$Q$4)+SUM('Chem - ODS'!$Q$5:$Q$7)))</f>
        <v>1538138467059.9473</v>
      </c>
      <c r="AO44" s="90">
        <f ca="1">($V44*($AP$1-AO$1)/($AP$1-$V$1)+$AP44*(AO$1-$V$1)/($AP$1-$V$1))*(SUM('Chem - ODS'!AJ$5:AJ$7)/((SUM('Chem - ODS'!$AK$5:$AK$7)-SUM('Chem - ODS'!$Q$5:$Q$7))/20*('Chem - ODS'!AJ$4-'Chem - ODS'!$Q$4)+SUM('Chem - ODS'!$Q$5:$Q$7)))</f>
        <v>1595897307559.0024</v>
      </c>
      <c r="AP44" s="90">
        <f ca="1">V44*'Process Emissions Multipliers'!$E$28</f>
        <v>1655700944949.0728</v>
      </c>
    </row>
    <row r="45" spans="1:42">
      <c r="A45" s="74">
        <v>-7</v>
      </c>
      <c r="B45" s="90">
        <f ca="1">IF('Chemicals 2010'!$A53="CP",INDIRECT("'Chemicals 2010'!"&amp;'Country Selector'!$B$3&amp;ROW($A53))*10^12,0)</f>
        <v>0</v>
      </c>
      <c r="C45" s="90">
        <f t="shared" ca="1" si="2"/>
        <v>0</v>
      </c>
      <c r="D45" s="90">
        <f t="shared" ca="1" si="2"/>
        <v>0</v>
      </c>
      <c r="E45" s="90">
        <f t="shared" ca="1" si="2"/>
        <v>0</v>
      </c>
      <c r="F45" s="90">
        <f t="shared" ca="1" si="2"/>
        <v>0</v>
      </c>
      <c r="G45" s="90">
        <f t="shared" ca="1" si="2"/>
        <v>0</v>
      </c>
      <c r="H45" s="90">
        <f t="shared" ca="1" si="2"/>
        <v>0</v>
      </c>
      <c r="I45" s="90">
        <f t="shared" ca="1" si="2"/>
        <v>0</v>
      </c>
      <c r="J45" s="90">
        <f t="shared" ca="1" si="2"/>
        <v>0</v>
      </c>
      <c r="K45" s="90">
        <f t="shared" ca="1" si="2"/>
        <v>0</v>
      </c>
      <c r="L45" s="90">
        <f ca="1">IF('Chemicals 2020'!$A53="CP",INDIRECT("'Chemicals 2020'!"&amp;'Country Selector'!$B$3&amp;ROW($A53))*10^12,0)*'Process Emissions Multipliers'!$B$28</f>
        <v>0</v>
      </c>
      <c r="M45" s="90">
        <f ca="1">($L45*($V$1-M$1)/($V$1-$L$1)+$V45*(M$1-$L$1)/($V$1-$L$1))*(SUM('Chem - ODS'!H$5:H$7)/((SUM('Chem - ODS'!$Q$5:$Q$7)-SUM('Chem - ODS'!$G$5:$G$7))/10*('Chem - ODS'!H$4-'Chem - ODS'!$G$4)+SUM('Chem - ODS'!$G$5:$G$7)))</f>
        <v>0</v>
      </c>
      <c r="N45" s="90">
        <f ca="1">($L45*($V$1-N$1)/($V$1-$L$1)+$V45*(N$1-$L$1)/($V$1-$L$1))*(SUM('Chem - ODS'!I$5:I$7)/((SUM('Chem - ODS'!$Q$5:$Q$7)-SUM('Chem - ODS'!$G$5:$G$7))/10*('Chem - ODS'!I$4-'Chem - ODS'!$G$4)+SUM('Chem - ODS'!$G$5:$G$7)))</f>
        <v>0</v>
      </c>
      <c r="O45" s="90">
        <f ca="1">($L45*($V$1-O$1)/($V$1-$L$1)+$V45*(O$1-$L$1)/($V$1-$L$1))*(SUM('Chem - ODS'!J$5:J$7)/((SUM('Chem - ODS'!$Q$5:$Q$7)-SUM('Chem - ODS'!$G$5:$G$7))/10*('Chem - ODS'!J$4-'Chem - ODS'!$G$4)+SUM('Chem - ODS'!$G$5:$G$7)))</f>
        <v>0</v>
      </c>
      <c r="P45" s="90">
        <f ca="1">($L45*($V$1-P$1)/($V$1-$L$1)+$V45*(P$1-$L$1)/($V$1-$L$1))*(SUM('Chem - ODS'!K$5:K$7)/((SUM('Chem - ODS'!$Q$5:$Q$7)-SUM('Chem - ODS'!$G$5:$G$7))/10*('Chem - ODS'!K$4-'Chem - ODS'!$G$4)+SUM('Chem - ODS'!$G$5:$G$7)))</f>
        <v>0</v>
      </c>
      <c r="Q45" s="90">
        <f ca="1">($L45*($V$1-Q$1)/($V$1-$L$1)+$V45*(Q$1-$L$1)/($V$1-$L$1))*(SUM('Chem - ODS'!L$5:L$7)/((SUM('Chem - ODS'!$Q$5:$Q$7)-SUM('Chem - ODS'!$G$5:$G$7))/10*('Chem - ODS'!L$4-'Chem - ODS'!$G$4)+SUM('Chem - ODS'!$G$5:$G$7)))</f>
        <v>0</v>
      </c>
      <c r="R45" s="90">
        <f ca="1">($L45*($V$1-R$1)/($V$1-$L$1)+$V45*(R$1-$L$1)/($V$1-$L$1))*(SUM('Chem - ODS'!M$5:M$7)/((SUM('Chem - ODS'!$Q$5:$Q$7)-SUM('Chem - ODS'!$G$5:$G$7))/10*('Chem - ODS'!M$4-'Chem - ODS'!$G$4)+SUM('Chem - ODS'!$G$5:$G$7)))</f>
        <v>0</v>
      </c>
      <c r="S45" s="90">
        <f ca="1">($L45*($V$1-S$1)/($V$1-$L$1)+$V45*(S$1-$L$1)/($V$1-$L$1))*(SUM('Chem - ODS'!N$5:N$7)/((SUM('Chem - ODS'!$Q$5:$Q$7)-SUM('Chem - ODS'!$G$5:$G$7))/10*('Chem - ODS'!N$4-'Chem - ODS'!$G$4)+SUM('Chem - ODS'!$G$5:$G$7)))</f>
        <v>0</v>
      </c>
      <c r="T45" s="90">
        <f ca="1">($L45*($V$1-T$1)/($V$1-$L$1)+$V45*(T$1-$L$1)/($V$1-$L$1))*(SUM('Chem - ODS'!O$5:O$7)/((SUM('Chem - ODS'!$Q$5:$Q$7)-SUM('Chem - ODS'!$G$5:$G$7))/10*('Chem - ODS'!O$4-'Chem - ODS'!$G$4)+SUM('Chem - ODS'!$G$5:$G$7)))</f>
        <v>0</v>
      </c>
      <c r="U45" s="90">
        <f ca="1">($L45*($V$1-U$1)/($V$1-$L$1)+$V45*(U$1-$L$1)/($V$1-$L$1))*(SUM('Chem - ODS'!P$5:P$7)/((SUM('Chem - ODS'!$Q$5:$Q$7)-SUM('Chem - ODS'!$G$5:$G$7))/10*('Chem - ODS'!P$4-'Chem - ODS'!$G$4)+SUM('Chem - ODS'!$G$5:$G$7)))</f>
        <v>0</v>
      </c>
      <c r="V45" s="90">
        <f ca="1">IF('Chemicals 2030'!$A53="CP",INDIRECT("'Chemicals 2030'!"&amp;'Country Selector'!$B$3&amp;ROW($A53))*10^12,0)*'Process Emissions Multipliers'!$D$28</f>
        <v>0</v>
      </c>
      <c r="W45" s="90">
        <f ca="1">($V45*($AP$1-W$1)/($AP$1-$V$1)+$AP45*(W$1-$V$1)/($AP$1-$V$1))*(SUM('Chem - ODS'!R$5:R$7)/((SUM('Chem - ODS'!$AK$5:$AK$7)-SUM('Chem - ODS'!$Q$5:$Q$7))/20*('Chem - ODS'!R$4-'Chem - ODS'!$Q$4)+SUM('Chem - ODS'!$Q$5:$Q$7)))</f>
        <v>0</v>
      </c>
      <c r="X45" s="90">
        <f ca="1">($V45*($AP$1-X$1)/($AP$1-$V$1)+$AP45*(X$1-$V$1)/($AP$1-$V$1))*(SUM('Chem - ODS'!S$5:S$7)/((SUM('Chem - ODS'!$AK$5:$AK$7)-SUM('Chem - ODS'!$Q$5:$Q$7))/20*('Chem - ODS'!S$4-'Chem - ODS'!$Q$4)+SUM('Chem - ODS'!$Q$5:$Q$7)))</f>
        <v>0</v>
      </c>
      <c r="Y45" s="90">
        <f ca="1">($V45*($AP$1-Y$1)/($AP$1-$V$1)+$AP45*(Y$1-$V$1)/($AP$1-$V$1))*(SUM('Chem - ODS'!T$5:T$7)/((SUM('Chem - ODS'!$AK$5:$AK$7)-SUM('Chem - ODS'!$Q$5:$Q$7))/20*('Chem - ODS'!T$4-'Chem - ODS'!$Q$4)+SUM('Chem - ODS'!$Q$5:$Q$7)))</f>
        <v>0</v>
      </c>
      <c r="Z45" s="90">
        <f ca="1">($V45*($AP$1-Z$1)/($AP$1-$V$1)+$AP45*(Z$1-$V$1)/($AP$1-$V$1))*(SUM('Chem - ODS'!U$5:U$7)/((SUM('Chem - ODS'!$AK$5:$AK$7)-SUM('Chem - ODS'!$Q$5:$Q$7))/20*('Chem - ODS'!U$4-'Chem - ODS'!$Q$4)+SUM('Chem - ODS'!$Q$5:$Q$7)))</f>
        <v>0</v>
      </c>
      <c r="AA45" s="90">
        <f ca="1">($V45*($AP$1-AA$1)/($AP$1-$V$1)+$AP45*(AA$1-$V$1)/($AP$1-$V$1))*(SUM('Chem - ODS'!V$5:V$7)/((SUM('Chem - ODS'!$AK$5:$AK$7)-SUM('Chem - ODS'!$Q$5:$Q$7))/20*('Chem - ODS'!V$4-'Chem - ODS'!$Q$4)+SUM('Chem - ODS'!$Q$5:$Q$7)))</f>
        <v>0</v>
      </c>
      <c r="AB45" s="90">
        <f ca="1">($V45*($AP$1-AB$1)/($AP$1-$V$1)+$AP45*(AB$1-$V$1)/($AP$1-$V$1))*(SUM('Chem - ODS'!W$5:W$7)/((SUM('Chem - ODS'!$AK$5:$AK$7)-SUM('Chem - ODS'!$Q$5:$Q$7))/20*('Chem - ODS'!W$4-'Chem - ODS'!$Q$4)+SUM('Chem - ODS'!$Q$5:$Q$7)))</f>
        <v>0</v>
      </c>
      <c r="AC45" s="90">
        <f ca="1">($V45*($AP$1-AC$1)/($AP$1-$V$1)+$AP45*(AC$1-$V$1)/($AP$1-$V$1))*(SUM('Chem - ODS'!X$5:X$7)/((SUM('Chem - ODS'!$AK$5:$AK$7)-SUM('Chem - ODS'!$Q$5:$Q$7))/20*('Chem - ODS'!X$4-'Chem - ODS'!$Q$4)+SUM('Chem - ODS'!$Q$5:$Q$7)))</f>
        <v>0</v>
      </c>
      <c r="AD45" s="90">
        <f ca="1">($V45*($AP$1-AD$1)/($AP$1-$V$1)+$AP45*(AD$1-$V$1)/($AP$1-$V$1))*(SUM('Chem - ODS'!Y$5:Y$7)/((SUM('Chem - ODS'!$AK$5:$AK$7)-SUM('Chem - ODS'!$Q$5:$Q$7))/20*('Chem - ODS'!Y$4-'Chem - ODS'!$Q$4)+SUM('Chem - ODS'!$Q$5:$Q$7)))</f>
        <v>0</v>
      </c>
      <c r="AE45" s="90">
        <f ca="1">($V45*($AP$1-AE$1)/($AP$1-$V$1)+$AP45*(AE$1-$V$1)/($AP$1-$V$1))*(SUM('Chem - ODS'!Z$5:Z$7)/((SUM('Chem - ODS'!$AK$5:$AK$7)-SUM('Chem - ODS'!$Q$5:$Q$7))/20*('Chem - ODS'!Z$4-'Chem - ODS'!$Q$4)+SUM('Chem - ODS'!$Q$5:$Q$7)))</f>
        <v>0</v>
      </c>
      <c r="AF45" s="90">
        <f ca="1">($V45*($AP$1-AF$1)/($AP$1-$V$1)+$AP45*(AF$1-$V$1)/($AP$1-$V$1))*(SUM('Chem - ODS'!AA$5:AA$7)/((SUM('Chem - ODS'!$AK$5:$AK$7)-SUM('Chem - ODS'!$Q$5:$Q$7))/20*('Chem - ODS'!AA$4-'Chem - ODS'!$Q$4)+SUM('Chem - ODS'!$Q$5:$Q$7)))</f>
        <v>0</v>
      </c>
      <c r="AG45" s="90">
        <f ca="1">($V45*($AP$1-AG$1)/($AP$1-$V$1)+$AP45*(AG$1-$V$1)/($AP$1-$V$1))*(SUM('Chem - ODS'!AB$5:AB$7)/((SUM('Chem - ODS'!$AK$5:$AK$7)-SUM('Chem - ODS'!$Q$5:$Q$7))/20*('Chem - ODS'!AB$4-'Chem - ODS'!$Q$4)+SUM('Chem - ODS'!$Q$5:$Q$7)))</f>
        <v>0</v>
      </c>
      <c r="AH45" s="90">
        <f ca="1">($V45*($AP$1-AH$1)/($AP$1-$V$1)+$AP45*(AH$1-$V$1)/($AP$1-$V$1))*(SUM('Chem - ODS'!AC$5:AC$7)/((SUM('Chem - ODS'!$AK$5:$AK$7)-SUM('Chem - ODS'!$Q$5:$Q$7))/20*('Chem - ODS'!AC$4-'Chem - ODS'!$Q$4)+SUM('Chem - ODS'!$Q$5:$Q$7)))</f>
        <v>0</v>
      </c>
      <c r="AI45" s="90">
        <f ca="1">($V45*($AP$1-AI$1)/($AP$1-$V$1)+$AP45*(AI$1-$V$1)/($AP$1-$V$1))*(SUM('Chem - ODS'!AD$5:AD$7)/((SUM('Chem - ODS'!$AK$5:$AK$7)-SUM('Chem - ODS'!$Q$5:$Q$7))/20*('Chem - ODS'!AD$4-'Chem - ODS'!$Q$4)+SUM('Chem - ODS'!$Q$5:$Q$7)))</f>
        <v>0</v>
      </c>
      <c r="AJ45" s="90">
        <f ca="1">($V45*($AP$1-AJ$1)/($AP$1-$V$1)+$AP45*(AJ$1-$V$1)/($AP$1-$V$1))*(SUM('Chem - ODS'!AE$5:AE$7)/((SUM('Chem - ODS'!$AK$5:$AK$7)-SUM('Chem - ODS'!$Q$5:$Q$7))/20*('Chem - ODS'!AE$4-'Chem - ODS'!$Q$4)+SUM('Chem - ODS'!$Q$5:$Q$7)))</f>
        <v>0</v>
      </c>
      <c r="AK45" s="90">
        <f ca="1">($V45*($AP$1-AK$1)/($AP$1-$V$1)+$AP45*(AK$1-$V$1)/($AP$1-$V$1))*(SUM('Chem - ODS'!AF$5:AF$7)/((SUM('Chem - ODS'!$AK$5:$AK$7)-SUM('Chem - ODS'!$Q$5:$Q$7))/20*('Chem - ODS'!AF$4-'Chem - ODS'!$Q$4)+SUM('Chem - ODS'!$Q$5:$Q$7)))</f>
        <v>0</v>
      </c>
      <c r="AL45" s="90">
        <f ca="1">($V45*($AP$1-AL$1)/($AP$1-$V$1)+$AP45*(AL$1-$V$1)/($AP$1-$V$1))*(SUM('Chem - ODS'!AG$5:AG$7)/((SUM('Chem - ODS'!$AK$5:$AK$7)-SUM('Chem - ODS'!$Q$5:$Q$7))/20*('Chem - ODS'!AG$4-'Chem - ODS'!$Q$4)+SUM('Chem - ODS'!$Q$5:$Q$7)))</f>
        <v>0</v>
      </c>
      <c r="AM45" s="90">
        <f ca="1">($V45*($AP$1-AM$1)/($AP$1-$V$1)+$AP45*(AM$1-$V$1)/($AP$1-$V$1))*(SUM('Chem - ODS'!AH$5:AH$7)/((SUM('Chem - ODS'!$AK$5:$AK$7)-SUM('Chem - ODS'!$Q$5:$Q$7))/20*('Chem - ODS'!AH$4-'Chem - ODS'!$Q$4)+SUM('Chem - ODS'!$Q$5:$Q$7)))</f>
        <v>0</v>
      </c>
      <c r="AN45" s="90">
        <f ca="1">($V45*($AP$1-AN$1)/($AP$1-$V$1)+$AP45*(AN$1-$V$1)/($AP$1-$V$1))*(SUM('Chem - ODS'!AI$5:AI$7)/((SUM('Chem - ODS'!$AK$5:$AK$7)-SUM('Chem - ODS'!$Q$5:$Q$7))/20*('Chem - ODS'!AI$4-'Chem - ODS'!$Q$4)+SUM('Chem - ODS'!$Q$5:$Q$7)))</f>
        <v>0</v>
      </c>
      <c r="AO45" s="90">
        <f ca="1">($V45*($AP$1-AO$1)/($AP$1-$V$1)+$AP45*(AO$1-$V$1)/($AP$1-$V$1))*(SUM('Chem - ODS'!AJ$5:AJ$7)/((SUM('Chem - ODS'!$AK$5:$AK$7)-SUM('Chem - ODS'!$Q$5:$Q$7))/20*('Chem - ODS'!AJ$4-'Chem - ODS'!$Q$4)+SUM('Chem - ODS'!$Q$5:$Q$7)))</f>
        <v>0</v>
      </c>
      <c r="AP45" s="90">
        <f ca="1">V45*'Process Emissions Multipliers'!$E$28</f>
        <v>0</v>
      </c>
    </row>
    <row r="46" spans="1:42">
      <c r="A46" s="74">
        <v>-6</v>
      </c>
      <c r="B46" s="90">
        <f ca="1">IF('Chemicals 2010'!$A54="CP",INDIRECT("'Chemicals 2010'!"&amp;'Country Selector'!$B$3&amp;ROW($A54))*10^12,0)</f>
        <v>0</v>
      </c>
      <c r="C46" s="90">
        <f t="shared" ca="1" si="2"/>
        <v>49037502719.851456</v>
      </c>
      <c r="D46" s="90">
        <f t="shared" ca="1" si="2"/>
        <v>98075005439.702911</v>
      </c>
      <c r="E46" s="90">
        <f t="shared" ca="1" si="2"/>
        <v>147112508159.55435</v>
      </c>
      <c r="F46" s="90">
        <f t="shared" ca="1" si="2"/>
        <v>196150010879.40582</v>
      </c>
      <c r="G46" s="90">
        <f t="shared" ca="1" si="2"/>
        <v>245187513599.25726</v>
      </c>
      <c r="H46" s="90">
        <f t="shared" ca="1" si="2"/>
        <v>294225016319.1087</v>
      </c>
      <c r="I46" s="90">
        <f t="shared" ca="1" si="2"/>
        <v>343262519038.96014</v>
      </c>
      <c r="J46" s="90">
        <f t="shared" ca="1" si="2"/>
        <v>392300021758.81165</v>
      </c>
      <c r="K46" s="90">
        <f t="shared" ca="1" si="2"/>
        <v>441337524478.66309</v>
      </c>
      <c r="L46" s="90">
        <f ca="1">IF('Chemicals 2020'!$A54="CP",INDIRECT("'Chemicals 2020'!"&amp;'Country Selector'!$B$3&amp;ROW($A54))*10^12,0)*'Process Emissions Multipliers'!$B$28</f>
        <v>490375027198.51453</v>
      </c>
      <c r="M46" s="90">
        <f ca="1">($L46*($V$1-M$1)/($V$1-$L$1)+$V46*(M$1-$L$1)/($V$1-$L$1))*(SUM('Chem - ODS'!H$5:H$7)/((SUM('Chem - ODS'!$Q$5:$Q$7)-SUM('Chem - ODS'!$G$5:$G$7))/10*('Chem - ODS'!H$4-'Chem - ODS'!$G$4)+SUM('Chem - ODS'!$G$5:$G$7)))</f>
        <v>666705287839.59558</v>
      </c>
      <c r="N46" s="90">
        <f ca="1">($L46*($V$1-N$1)/($V$1-$L$1)+$V46*(N$1-$L$1)/($V$1-$L$1))*(SUM('Chem - ODS'!I$5:I$7)/((SUM('Chem - ODS'!$Q$5:$Q$7)-SUM('Chem - ODS'!$G$5:$G$7))/10*('Chem - ODS'!I$4-'Chem - ODS'!$G$4)+SUM('Chem - ODS'!$G$5:$G$7)))</f>
        <v>846287840843.22546</v>
      </c>
      <c r="O46" s="90">
        <f ca="1">($L46*($V$1-O$1)/($V$1-$L$1)+$V46*(O$1-$L$1)/($V$1-$L$1))*(SUM('Chem - ODS'!J$5:J$7)/((SUM('Chem - ODS'!$Q$5:$Q$7)-SUM('Chem - ODS'!$G$5:$G$7))/10*('Chem - ODS'!J$4-'Chem - ODS'!$G$4)+SUM('Chem - ODS'!$G$5:$G$7)))</f>
        <v>1026090364117.4529</v>
      </c>
      <c r="P46" s="90">
        <f ca="1">($L46*($V$1-P$1)/($V$1-$L$1)+$V46*(P$1-$L$1)/($V$1-$L$1))*(SUM('Chem - ODS'!K$5:K$7)/((SUM('Chem - ODS'!$Q$5:$Q$7)-SUM('Chem - ODS'!$G$5:$G$7))/10*('Chem - ODS'!K$4-'Chem - ODS'!$G$4)+SUM('Chem - ODS'!$G$5:$G$7)))</f>
        <v>1206091992315.0667</v>
      </c>
      <c r="Q46" s="90">
        <f ca="1">($L46*($V$1-Q$1)/($V$1-$L$1)+$V46*(Q$1-$L$1)/($V$1-$L$1))*(SUM('Chem - ODS'!L$5:L$7)/((SUM('Chem - ODS'!$Q$5:$Q$7)-SUM('Chem - ODS'!$G$5:$G$7))/10*('Chem - ODS'!L$4-'Chem - ODS'!$G$4)+SUM('Chem - ODS'!$G$5:$G$7)))</f>
        <v>1400714776648.3767</v>
      </c>
      <c r="R46" s="90">
        <f ca="1">($L46*($V$1-R$1)/($V$1-$L$1)+$V46*(R$1-$L$1)/($V$1-$L$1))*(SUM('Chem - ODS'!M$5:M$7)/((SUM('Chem - ODS'!$Q$5:$Q$7)-SUM('Chem - ODS'!$G$5:$G$7))/10*('Chem - ODS'!M$4-'Chem - ODS'!$G$4)+SUM('Chem - ODS'!$G$5:$G$7)))</f>
        <v>1566621511925.1326</v>
      </c>
      <c r="S46" s="90">
        <f ca="1">($L46*($V$1-S$1)/($V$1-$L$1)+$V46*(S$1-$L$1)/($V$1-$L$1))*(SUM('Chem - ODS'!N$5:N$7)/((SUM('Chem - ODS'!$Q$5:$Q$7)-SUM('Chem - ODS'!$G$5:$G$7))/10*('Chem - ODS'!N$4-'Chem - ODS'!$G$4)+SUM('Chem - ODS'!$G$5:$G$7)))</f>
        <v>1798504860478.7759</v>
      </c>
      <c r="T46" s="90">
        <f ca="1">($L46*($V$1-T$1)/($V$1-$L$1)+$V46*(T$1-$L$1)/($V$1-$L$1))*(SUM('Chem - ODS'!O$5:O$7)/((SUM('Chem - ODS'!$Q$5:$Q$7)-SUM('Chem - ODS'!$G$5:$G$7))/10*('Chem - ODS'!O$4-'Chem - ODS'!$G$4)+SUM('Chem - ODS'!$G$5:$G$7)))</f>
        <v>1936934021766.6606</v>
      </c>
      <c r="U46" s="90">
        <f ca="1">($L46*($V$1-U$1)/($V$1-$L$1)+$V46*(U$1-$L$1)/($V$1-$L$1))*(SUM('Chem - ODS'!P$5:P$7)/((SUM('Chem - ODS'!$Q$5:$Q$7)-SUM('Chem - ODS'!$G$5:$G$7))/10*('Chem - ODS'!P$4-'Chem - ODS'!$G$4)+SUM('Chem - ODS'!$G$5:$G$7)))</f>
        <v>2118277575234.292</v>
      </c>
      <c r="V46" s="90">
        <f ca="1">IF('Chemicals 2030'!$A54="CP",INDIRECT("'Chemicals 2030'!"&amp;'Country Selector'!$B$3&amp;ROW($A54))*10^12,0)*'Process Emissions Multipliers'!$D$28</f>
        <v>2289393988315.0166</v>
      </c>
      <c r="W46" s="90">
        <f ca="1">($V46*($AP$1-W$1)/($AP$1-$V$1)+$AP46*(W$1-$V$1)/($AP$1-$V$1))*(SUM('Chem - ODS'!R$5:R$7)/((SUM('Chem - ODS'!$AK$5:$AK$7)-SUM('Chem - ODS'!$Q$5:$Q$7))/20*('Chem - ODS'!R$4-'Chem - ODS'!$Q$4)+SUM('Chem - ODS'!$Q$5:$Q$7)))</f>
        <v>2445625157571.3018</v>
      </c>
      <c r="X46" s="90">
        <f ca="1">($V46*($AP$1-X$1)/($AP$1-$V$1)+$AP46*(X$1-$V$1)/($AP$1-$V$1))*(SUM('Chem - ODS'!S$5:S$7)/((SUM('Chem - ODS'!$AK$5:$AK$7)-SUM('Chem - ODS'!$Q$5:$Q$7))/20*('Chem - ODS'!S$4-'Chem - ODS'!$Q$4)+SUM('Chem - ODS'!$Q$5:$Q$7)))</f>
        <v>2623243820295.7759</v>
      </c>
      <c r="Y46" s="90">
        <f ca="1">($V46*($AP$1-Y$1)/($AP$1-$V$1)+$AP46*(Y$1-$V$1)/($AP$1-$V$1))*(SUM('Chem - ODS'!T$5:T$7)/((SUM('Chem - ODS'!$AK$5:$AK$7)-SUM('Chem - ODS'!$Q$5:$Q$7))/20*('Chem - ODS'!T$4-'Chem - ODS'!$Q$4)+SUM('Chem - ODS'!$Q$5:$Q$7)))</f>
        <v>2665654802073.7192</v>
      </c>
      <c r="Z46" s="90">
        <f ca="1">($V46*($AP$1-Z$1)/($AP$1-$V$1)+$AP46*(Z$1-$V$1)/($AP$1-$V$1))*(SUM('Chem - ODS'!U$5:U$7)/((SUM('Chem - ODS'!$AK$5:$AK$7)-SUM('Chem - ODS'!$Q$5:$Q$7))/20*('Chem - ODS'!U$4-'Chem - ODS'!$Q$4)+SUM('Chem - ODS'!$Q$5:$Q$7)))</f>
        <v>2718115494737.0825</v>
      </c>
      <c r="AA46" s="90">
        <f ca="1">($V46*($AP$1-AA$1)/($AP$1-$V$1)+$AP46*(AA$1-$V$1)/($AP$1-$V$1))*(SUM('Chem - ODS'!V$5:V$7)/((SUM('Chem - ODS'!$AK$5:$AK$7)-SUM('Chem - ODS'!$Q$5:$Q$7))/20*('Chem - ODS'!V$4-'Chem - ODS'!$Q$4)+SUM('Chem - ODS'!$Q$5:$Q$7)))</f>
        <v>2780782235643.0713</v>
      </c>
      <c r="AB46" s="90">
        <f ca="1">($V46*($AP$1-AB$1)/($AP$1-$V$1)+$AP46*(AB$1-$V$1)/($AP$1-$V$1))*(SUM('Chem - ODS'!W$5:W$7)/((SUM('Chem - ODS'!$AK$5:$AK$7)-SUM('Chem - ODS'!$Q$5:$Q$7))/20*('Chem - ODS'!W$4-'Chem - ODS'!$Q$4)+SUM('Chem - ODS'!$Q$5:$Q$7)))</f>
        <v>2853792946097.0176</v>
      </c>
      <c r="AC46" s="90">
        <f ca="1">($V46*($AP$1-AC$1)/($AP$1-$V$1)+$AP46*(AC$1-$V$1)/($AP$1-$V$1))*(SUM('Chem - ODS'!X$5:X$7)/((SUM('Chem - ODS'!$AK$5:$AK$7)-SUM('Chem - ODS'!$Q$5:$Q$7))/20*('Chem - ODS'!X$4-'Chem - ODS'!$Q$4)+SUM('Chem - ODS'!$Q$5:$Q$7)))</f>
        <v>2937269765471.2979</v>
      </c>
      <c r="AD46" s="90">
        <f ca="1">($V46*($AP$1-AD$1)/($AP$1-$V$1)+$AP46*(AD$1-$V$1)/($AP$1-$V$1))*(SUM('Chem - ODS'!Y$5:Y$7)/((SUM('Chem - ODS'!$AK$5:$AK$7)-SUM('Chem - ODS'!$Q$5:$Q$7))/20*('Chem - ODS'!Y$4-'Chem - ODS'!$Q$4)+SUM('Chem - ODS'!$Q$5:$Q$7)))</f>
        <v>2733507228647.561</v>
      </c>
      <c r="AE46" s="90">
        <f ca="1">($V46*($AP$1-AE$1)/($AP$1-$V$1)+$AP46*(AE$1-$V$1)/($AP$1-$V$1))*(SUM('Chem - ODS'!Z$5:Z$7)/((SUM('Chem - ODS'!$AK$5:$AK$7)-SUM('Chem - ODS'!$Q$5:$Q$7))/20*('Chem - ODS'!Z$4-'Chem - ODS'!$Q$4)+SUM('Chem - ODS'!$Q$5:$Q$7)))</f>
        <v>2805372863789.5493</v>
      </c>
      <c r="AF46" s="90">
        <f ca="1">($V46*($AP$1-AF$1)/($AP$1-$V$1)+$AP46*(AF$1-$V$1)/($AP$1-$V$1))*(SUM('Chem - ODS'!AA$5:AA$7)/((SUM('Chem - ODS'!$AK$5:$AK$7)-SUM('Chem - ODS'!$Q$5:$Q$7))/20*('Chem - ODS'!AA$4-'Chem - ODS'!$Q$4)+SUM('Chem - ODS'!$Q$5:$Q$7)))</f>
        <v>2866476162715.0176</v>
      </c>
      <c r="AG46" s="90">
        <f ca="1">($V46*($AP$1-AG$1)/($AP$1-$V$1)+$AP46*(AG$1-$V$1)/($AP$1-$V$1))*(SUM('Chem - ODS'!AB$5:AB$7)/((SUM('Chem - ODS'!$AK$5:$AK$7)-SUM('Chem - ODS'!$Q$5:$Q$7))/20*('Chem - ODS'!AB$4-'Chem - ODS'!$Q$4)+SUM('Chem - ODS'!$Q$5:$Q$7)))</f>
        <v>2976608297717.7896</v>
      </c>
      <c r="AH46" s="90">
        <f ca="1">($V46*($AP$1-AH$1)/($AP$1-$V$1)+$AP46*(AH$1-$V$1)/($AP$1-$V$1))*(SUM('Chem - ODS'!AC$5:AC$7)/((SUM('Chem - ODS'!$AK$5:$AK$7)-SUM('Chem - ODS'!$Q$5:$Q$7))/20*('Chem - ODS'!AC$4-'Chem - ODS'!$Q$4)+SUM('Chem - ODS'!$Q$5:$Q$7)))</f>
        <v>3090555689365.8198</v>
      </c>
      <c r="AI46" s="90">
        <f ca="1">($V46*($AP$1-AI$1)/($AP$1-$V$1)+$AP46*(AI$1-$V$1)/($AP$1-$V$1))*(SUM('Chem - ODS'!AD$5:AD$7)/((SUM('Chem - ODS'!$AK$5:$AK$7)-SUM('Chem - ODS'!$Q$5:$Q$7))/20*('Chem - ODS'!AD$4-'Chem - ODS'!$Q$4)+SUM('Chem - ODS'!$Q$5:$Q$7)))</f>
        <v>3208466245117.0151</v>
      </c>
      <c r="AJ46" s="90">
        <f ca="1">($V46*($AP$1-AJ$1)/($AP$1-$V$1)+$AP46*(AJ$1-$V$1)/($AP$1-$V$1))*(SUM('Chem - ODS'!AE$5:AE$7)/((SUM('Chem - ODS'!$AK$5:$AK$7)-SUM('Chem - ODS'!$Q$5:$Q$7))/20*('Chem - ODS'!AE$4-'Chem - ODS'!$Q$4)+SUM('Chem - ODS'!$Q$5:$Q$7)))</f>
        <v>3330492248204.0757</v>
      </c>
      <c r="AK46" s="90">
        <f ca="1">($V46*($AP$1-AK$1)/($AP$1-$V$1)+$AP46*(AK$1-$V$1)/($AP$1-$V$1))*(SUM('Chem - ODS'!AF$5:AF$7)/((SUM('Chem - ODS'!$AK$5:$AK$7)-SUM('Chem - ODS'!$Q$5:$Q$7))/20*('Chem - ODS'!AF$4-'Chem - ODS'!$Q$4)+SUM('Chem - ODS'!$Q$5:$Q$7)))</f>
        <v>3456790617923.6089</v>
      </c>
      <c r="AL46" s="90">
        <f ca="1">($V46*($AP$1-AL$1)/($AP$1-$V$1)+$AP46*(AL$1-$V$1)/($AP$1-$V$1))*(SUM('Chem - ODS'!AG$5:AG$7)/((SUM('Chem - ODS'!$AK$5:$AK$7)-SUM('Chem - ODS'!$Q$5:$Q$7))/20*('Chem - ODS'!AG$4-'Chem - ODS'!$Q$4)+SUM('Chem - ODS'!$Q$5:$Q$7)))</f>
        <v>3587523165633.6597</v>
      </c>
      <c r="AM46" s="90">
        <f ca="1">($V46*($AP$1-AM$1)/($AP$1-$V$1)+$AP46*(AM$1-$V$1)/($AP$1-$V$1))*(SUM('Chem - ODS'!AH$5:AH$7)/((SUM('Chem - ODS'!$AK$5:$AK$7)-SUM('Chem - ODS'!$Q$5:$Q$7))/20*('Chem - ODS'!AH$4-'Chem - ODS'!$Q$4)+SUM('Chem - ODS'!$Q$5:$Q$7)))</f>
        <v>3722856848371.8813</v>
      </c>
      <c r="AN46" s="90">
        <f ca="1">($V46*($AP$1-AN$1)/($AP$1-$V$1)+$AP46*(AN$1-$V$1)/($AP$1-$V$1))*(SUM('Chem - ODS'!AI$5:AI$7)/((SUM('Chem - ODS'!$AK$5:$AK$7)-SUM('Chem - ODS'!$Q$5:$Q$7))/20*('Chem - ODS'!AI$4-'Chem - ODS'!$Q$4)+SUM('Chem - ODS'!$Q$5:$Q$7)))</f>
        <v>3862964021722.5293</v>
      </c>
      <c r="AO46" s="90">
        <f ca="1">($V46*($AP$1-AO$1)/($AP$1-$V$1)+$AP46*(AO$1-$V$1)/($AP$1-$V$1))*(SUM('Chem - ODS'!AJ$5:AJ$7)/((SUM('Chem - ODS'!$AK$5:$AK$7)-SUM('Chem - ODS'!$Q$5:$Q$7))/20*('Chem - ODS'!AJ$4-'Chem - ODS'!$Q$4)+SUM('Chem - ODS'!$Q$5:$Q$7)))</f>
        <v>4008022693332.7271</v>
      </c>
      <c r="AP46" s="90">
        <f ca="1">V46*'Process Emissions Multipliers'!$E$28</f>
        <v>4158216778295.416</v>
      </c>
    </row>
    <row r="47" spans="1:42">
      <c r="A47" s="74">
        <v>-5</v>
      </c>
      <c r="B47" s="90">
        <f ca="1">IF('Chemicals 2010'!$A55="CP",INDIRECT("'Chemicals 2010'!"&amp;'Country Selector'!$B$3&amp;ROW($A55))*10^12,0)</f>
        <v>0</v>
      </c>
      <c r="C47" s="90">
        <f t="shared" ca="1" si="2"/>
        <v>0</v>
      </c>
      <c r="D47" s="90">
        <f t="shared" ca="1" si="2"/>
        <v>0</v>
      </c>
      <c r="E47" s="90">
        <f t="shared" ca="1" si="2"/>
        <v>0</v>
      </c>
      <c r="F47" s="90">
        <f t="shared" ca="1" si="2"/>
        <v>0</v>
      </c>
      <c r="G47" s="90">
        <f t="shared" ca="1" si="2"/>
        <v>0</v>
      </c>
      <c r="H47" s="90">
        <f t="shared" ca="1" si="2"/>
        <v>0</v>
      </c>
      <c r="I47" s="90">
        <f t="shared" ca="1" si="2"/>
        <v>0</v>
      </c>
      <c r="J47" s="90">
        <f t="shared" ca="1" si="2"/>
        <v>0</v>
      </c>
      <c r="K47" s="90">
        <f t="shared" ca="1" si="2"/>
        <v>0</v>
      </c>
      <c r="L47" s="90">
        <f ca="1">IF('Chemicals 2020'!$A55="CP",INDIRECT("'Chemicals 2020'!"&amp;'Country Selector'!$B$3&amp;ROW($A55))*10^12,0)*'Process Emissions Multipliers'!$B$28</f>
        <v>0</v>
      </c>
      <c r="M47" s="90">
        <f ca="1">($L47*($V$1-M$1)/($V$1-$L$1)+$V47*(M$1-$L$1)/($V$1-$L$1))*(SUM('Chem - ODS'!H$5:H$7)/((SUM('Chem - ODS'!$Q$5:$Q$7)-SUM('Chem - ODS'!$G$5:$G$7))/10*('Chem - ODS'!H$4-'Chem - ODS'!$G$4)+SUM('Chem - ODS'!$G$5:$G$7)))</f>
        <v>0</v>
      </c>
      <c r="N47" s="90">
        <f ca="1">($L47*($V$1-N$1)/($V$1-$L$1)+$V47*(N$1-$L$1)/($V$1-$L$1))*(SUM('Chem - ODS'!I$5:I$7)/((SUM('Chem - ODS'!$Q$5:$Q$7)-SUM('Chem - ODS'!$G$5:$G$7))/10*('Chem - ODS'!I$4-'Chem - ODS'!$G$4)+SUM('Chem - ODS'!$G$5:$G$7)))</f>
        <v>0</v>
      </c>
      <c r="O47" s="90">
        <f ca="1">($L47*($V$1-O$1)/($V$1-$L$1)+$V47*(O$1-$L$1)/($V$1-$L$1))*(SUM('Chem - ODS'!J$5:J$7)/((SUM('Chem - ODS'!$Q$5:$Q$7)-SUM('Chem - ODS'!$G$5:$G$7))/10*('Chem - ODS'!J$4-'Chem - ODS'!$G$4)+SUM('Chem - ODS'!$G$5:$G$7)))</f>
        <v>0</v>
      </c>
      <c r="P47" s="90">
        <f ca="1">($L47*($V$1-P$1)/($V$1-$L$1)+$V47*(P$1-$L$1)/($V$1-$L$1))*(SUM('Chem - ODS'!K$5:K$7)/((SUM('Chem - ODS'!$Q$5:$Q$7)-SUM('Chem - ODS'!$G$5:$G$7))/10*('Chem - ODS'!K$4-'Chem - ODS'!$G$4)+SUM('Chem - ODS'!$G$5:$G$7)))</f>
        <v>0</v>
      </c>
      <c r="Q47" s="90">
        <f ca="1">($L47*($V$1-Q$1)/($V$1-$L$1)+$V47*(Q$1-$L$1)/($V$1-$L$1))*(SUM('Chem - ODS'!L$5:L$7)/((SUM('Chem - ODS'!$Q$5:$Q$7)-SUM('Chem - ODS'!$G$5:$G$7))/10*('Chem - ODS'!L$4-'Chem - ODS'!$G$4)+SUM('Chem - ODS'!$G$5:$G$7)))</f>
        <v>0</v>
      </c>
      <c r="R47" s="90">
        <f ca="1">($L47*($V$1-R$1)/($V$1-$L$1)+$V47*(R$1-$L$1)/($V$1-$L$1))*(SUM('Chem - ODS'!M$5:M$7)/((SUM('Chem - ODS'!$Q$5:$Q$7)-SUM('Chem - ODS'!$G$5:$G$7))/10*('Chem - ODS'!M$4-'Chem - ODS'!$G$4)+SUM('Chem - ODS'!$G$5:$G$7)))</f>
        <v>0</v>
      </c>
      <c r="S47" s="90">
        <f ca="1">($L47*($V$1-S$1)/($V$1-$L$1)+$V47*(S$1-$L$1)/($V$1-$L$1))*(SUM('Chem - ODS'!N$5:N$7)/((SUM('Chem - ODS'!$Q$5:$Q$7)-SUM('Chem - ODS'!$G$5:$G$7))/10*('Chem - ODS'!N$4-'Chem - ODS'!$G$4)+SUM('Chem - ODS'!$G$5:$G$7)))</f>
        <v>0</v>
      </c>
      <c r="T47" s="90">
        <f ca="1">($L47*($V$1-T$1)/($V$1-$L$1)+$V47*(T$1-$L$1)/($V$1-$L$1))*(SUM('Chem - ODS'!O$5:O$7)/((SUM('Chem - ODS'!$Q$5:$Q$7)-SUM('Chem - ODS'!$G$5:$G$7))/10*('Chem - ODS'!O$4-'Chem - ODS'!$G$4)+SUM('Chem - ODS'!$G$5:$G$7)))</f>
        <v>0</v>
      </c>
      <c r="U47" s="90">
        <f ca="1">($L47*($V$1-U$1)/($V$1-$L$1)+$V47*(U$1-$L$1)/($V$1-$L$1))*(SUM('Chem - ODS'!P$5:P$7)/((SUM('Chem - ODS'!$Q$5:$Q$7)-SUM('Chem - ODS'!$G$5:$G$7))/10*('Chem - ODS'!P$4-'Chem - ODS'!$G$4)+SUM('Chem - ODS'!$G$5:$G$7)))</f>
        <v>0</v>
      </c>
      <c r="V47" s="90">
        <f ca="1">IF('Chemicals 2030'!$A55="CP",INDIRECT("'Chemicals 2030'!"&amp;'Country Selector'!$B$3&amp;ROW($A55))*10^12,0)*'Process Emissions Multipliers'!$D$28</f>
        <v>0</v>
      </c>
      <c r="W47" s="90">
        <f ca="1">($V47*($AP$1-W$1)/($AP$1-$V$1)+$AP47*(W$1-$V$1)/($AP$1-$V$1))*(SUM('Chem - ODS'!R$5:R$7)/((SUM('Chem - ODS'!$AK$5:$AK$7)-SUM('Chem - ODS'!$Q$5:$Q$7))/20*('Chem - ODS'!R$4-'Chem - ODS'!$Q$4)+SUM('Chem - ODS'!$Q$5:$Q$7)))</f>
        <v>0</v>
      </c>
      <c r="X47" s="90">
        <f ca="1">($V47*($AP$1-X$1)/($AP$1-$V$1)+$AP47*(X$1-$V$1)/($AP$1-$V$1))*(SUM('Chem - ODS'!S$5:S$7)/((SUM('Chem - ODS'!$AK$5:$AK$7)-SUM('Chem - ODS'!$Q$5:$Q$7))/20*('Chem - ODS'!S$4-'Chem - ODS'!$Q$4)+SUM('Chem - ODS'!$Q$5:$Q$7)))</f>
        <v>0</v>
      </c>
      <c r="Y47" s="90">
        <f ca="1">($V47*($AP$1-Y$1)/($AP$1-$V$1)+$AP47*(Y$1-$V$1)/($AP$1-$V$1))*(SUM('Chem - ODS'!T$5:T$7)/((SUM('Chem - ODS'!$AK$5:$AK$7)-SUM('Chem - ODS'!$Q$5:$Q$7))/20*('Chem - ODS'!T$4-'Chem - ODS'!$Q$4)+SUM('Chem - ODS'!$Q$5:$Q$7)))</f>
        <v>0</v>
      </c>
      <c r="Z47" s="90">
        <f ca="1">($V47*($AP$1-Z$1)/($AP$1-$V$1)+$AP47*(Z$1-$V$1)/($AP$1-$V$1))*(SUM('Chem - ODS'!U$5:U$7)/((SUM('Chem - ODS'!$AK$5:$AK$7)-SUM('Chem - ODS'!$Q$5:$Q$7))/20*('Chem - ODS'!U$4-'Chem - ODS'!$Q$4)+SUM('Chem - ODS'!$Q$5:$Q$7)))</f>
        <v>0</v>
      </c>
      <c r="AA47" s="90">
        <f ca="1">($V47*($AP$1-AA$1)/($AP$1-$V$1)+$AP47*(AA$1-$V$1)/($AP$1-$V$1))*(SUM('Chem - ODS'!V$5:V$7)/((SUM('Chem - ODS'!$AK$5:$AK$7)-SUM('Chem - ODS'!$Q$5:$Q$7))/20*('Chem - ODS'!V$4-'Chem - ODS'!$Q$4)+SUM('Chem - ODS'!$Q$5:$Q$7)))</f>
        <v>0</v>
      </c>
      <c r="AB47" s="90">
        <f ca="1">($V47*($AP$1-AB$1)/($AP$1-$V$1)+$AP47*(AB$1-$V$1)/($AP$1-$V$1))*(SUM('Chem - ODS'!W$5:W$7)/((SUM('Chem - ODS'!$AK$5:$AK$7)-SUM('Chem - ODS'!$Q$5:$Q$7))/20*('Chem - ODS'!W$4-'Chem - ODS'!$Q$4)+SUM('Chem - ODS'!$Q$5:$Q$7)))</f>
        <v>0</v>
      </c>
      <c r="AC47" s="90">
        <f ca="1">($V47*($AP$1-AC$1)/($AP$1-$V$1)+$AP47*(AC$1-$V$1)/($AP$1-$V$1))*(SUM('Chem - ODS'!X$5:X$7)/((SUM('Chem - ODS'!$AK$5:$AK$7)-SUM('Chem - ODS'!$Q$5:$Q$7))/20*('Chem - ODS'!X$4-'Chem - ODS'!$Q$4)+SUM('Chem - ODS'!$Q$5:$Q$7)))</f>
        <v>0</v>
      </c>
      <c r="AD47" s="90">
        <f ca="1">($V47*($AP$1-AD$1)/($AP$1-$V$1)+$AP47*(AD$1-$V$1)/($AP$1-$V$1))*(SUM('Chem - ODS'!Y$5:Y$7)/((SUM('Chem - ODS'!$AK$5:$AK$7)-SUM('Chem - ODS'!$Q$5:$Q$7))/20*('Chem - ODS'!Y$4-'Chem - ODS'!$Q$4)+SUM('Chem - ODS'!$Q$5:$Q$7)))</f>
        <v>0</v>
      </c>
      <c r="AE47" s="90">
        <f ca="1">($V47*($AP$1-AE$1)/($AP$1-$V$1)+$AP47*(AE$1-$V$1)/($AP$1-$V$1))*(SUM('Chem - ODS'!Z$5:Z$7)/((SUM('Chem - ODS'!$AK$5:$AK$7)-SUM('Chem - ODS'!$Q$5:$Q$7))/20*('Chem - ODS'!Z$4-'Chem - ODS'!$Q$4)+SUM('Chem - ODS'!$Q$5:$Q$7)))</f>
        <v>0</v>
      </c>
      <c r="AF47" s="90">
        <f ca="1">($V47*($AP$1-AF$1)/($AP$1-$V$1)+$AP47*(AF$1-$V$1)/($AP$1-$V$1))*(SUM('Chem - ODS'!AA$5:AA$7)/((SUM('Chem - ODS'!$AK$5:$AK$7)-SUM('Chem - ODS'!$Q$5:$Q$7))/20*('Chem - ODS'!AA$4-'Chem - ODS'!$Q$4)+SUM('Chem - ODS'!$Q$5:$Q$7)))</f>
        <v>0</v>
      </c>
      <c r="AG47" s="90">
        <f ca="1">($V47*($AP$1-AG$1)/($AP$1-$V$1)+$AP47*(AG$1-$V$1)/($AP$1-$V$1))*(SUM('Chem - ODS'!AB$5:AB$7)/((SUM('Chem - ODS'!$AK$5:$AK$7)-SUM('Chem - ODS'!$Q$5:$Q$7))/20*('Chem - ODS'!AB$4-'Chem - ODS'!$Q$4)+SUM('Chem - ODS'!$Q$5:$Q$7)))</f>
        <v>0</v>
      </c>
      <c r="AH47" s="90">
        <f ca="1">($V47*($AP$1-AH$1)/($AP$1-$V$1)+$AP47*(AH$1-$V$1)/($AP$1-$V$1))*(SUM('Chem - ODS'!AC$5:AC$7)/((SUM('Chem - ODS'!$AK$5:$AK$7)-SUM('Chem - ODS'!$Q$5:$Q$7))/20*('Chem - ODS'!AC$4-'Chem - ODS'!$Q$4)+SUM('Chem - ODS'!$Q$5:$Q$7)))</f>
        <v>0</v>
      </c>
      <c r="AI47" s="90">
        <f ca="1">($V47*($AP$1-AI$1)/($AP$1-$V$1)+$AP47*(AI$1-$V$1)/($AP$1-$V$1))*(SUM('Chem - ODS'!AD$5:AD$7)/((SUM('Chem - ODS'!$AK$5:$AK$7)-SUM('Chem - ODS'!$Q$5:$Q$7))/20*('Chem - ODS'!AD$4-'Chem - ODS'!$Q$4)+SUM('Chem - ODS'!$Q$5:$Q$7)))</f>
        <v>0</v>
      </c>
      <c r="AJ47" s="90">
        <f ca="1">($V47*($AP$1-AJ$1)/($AP$1-$V$1)+$AP47*(AJ$1-$V$1)/($AP$1-$V$1))*(SUM('Chem - ODS'!AE$5:AE$7)/((SUM('Chem - ODS'!$AK$5:$AK$7)-SUM('Chem - ODS'!$Q$5:$Q$7))/20*('Chem - ODS'!AE$4-'Chem - ODS'!$Q$4)+SUM('Chem - ODS'!$Q$5:$Q$7)))</f>
        <v>0</v>
      </c>
      <c r="AK47" s="90">
        <f ca="1">($V47*($AP$1-AK$1)/($AP$1-$V$1)+$AP47*(AK$1-$V$1)/($AP$1-$V$1))*(SUM('Chem - ODS'!AF$5:AF$7)/((SUM('Chem - ODS'!$AK$5:$AK$7)-SUM('Chem - ODS'!$Q$5:$Q$7))/20*('Chem - ODS'!AF$4-'Chem - ODS'!$Q$4)+SUM('Chem - ODS'!$Q$5:$Q$7)))</f>
        <v>0</v>
      </c>
      <c r="AL47" s="90">
        <f ca="1">($V47*($AP$1-AL$1)/($AP$1-$V$1)+$AP47*(AL$1-$V$1)/($AP$1-$V$1))*(SUM('Chem - ODS'!AG$5:AG$7)/((SUM('Chem - ODS'!$AK$5:$AK$7)-SUM('Chem - ODS'!$Q$5:$Q$7))/20*('Chem - ODS'!AG$4-'Chem - ODS'!$Q$4)+SUM('Chem - ODS'!$Q$5:$Q$7)))</f>
        <v>0</v>
      </c>
      <c r="AM47" s="90">
        <f ca="1">($V47*($AP$1-AM$1)/($AP$1-$V$1)+$AP47*(AM$1-$V$1)/($AP$1-$V$1))*(SUM('Chem - ODS'!AH$5:AH$7)/((SUM('Chem - ODS'!$AK$5:$AK$7)-SUM('Chem - ODS'!$Q$5:$Q$7))/20*('Chem - ODS'!AH$4-'Chem - ODS'!$Q$4)+SUM('Chem - ODS'!$Q$5:$Q$7)))</f>
        <v>0</v>
      </c>
      <c r="AN47" s="90">
        <f ca="1">($V47*($AP$1-AN$1)/($AP$1-$V$1)+$AP47*(AN$1-$V$1)/($AP$1-$V$1))*(SUM('Chem - ODS'!AI$5:AI$7)/((SUM('Chem - ODS'!$AK$5:$AK$7)-SUM('Chem - ODS'!$Q$5:$Q$7))/20*('Chem - ODS'!AI$4-'Chem - ODS'!$Q$4)+SUM('Chem - ODS'!$Q$5:$Q$7)))</f>
        <v>0</v>
      </c>
      <c r="AO47" s="90">
        <f ca="1">($V47*($AP$1-AO$1)/($AP$1-$V$1)+$AP47*(AO$1-$V$1)/($AP$1-$V$1))*(SUM('Chem - ODS'!AJ$5:AJ$7)/((SUM('Chem - ODS'!$AK$5:$AK$7)-SUM('Chem - ODS'!$Q$5:$Q$7))/20*('Chem - ODS'!AJ$4-'Chem - ODS'!$Q$4)+SUM('Chem - ODS'!$Q$5:$Q$7)))</f>
        <v>0</v>
      </c>
      <c r="AP47" s="90">
        <f ca="1">V47*'Process Emissions Multipliers'!$E$28</f>
        <v>0</v>
      </c>
    </row>
    <row r="48" spans="1:42">
      <c r="A48" s="74">
        <v>-4</v>
      </c>
      <c r="B48" s="90">
        <f ca="1">IF('Chemicals 2010'!$A56="CP",INDIRECT("'Chemicals 2010'!"&amp;'Country Selector'!$B$3&amp;ROW($A56))*10^12,0)</f>
        <v>8141094575.7170343</v>
      </c>
      <c r="C48" s="90">
        <f t="shared" ca="1" si="2"/>
        <v>18655580761.634373</v>
      </c>
      <c r="D48" s="90">
        <f t="shared" ca="1" si="2"/>
        <v>29170066947.551712</v>
      </c>
      <c r="E48" s="90">
        <f t="shared" ca="1" si="2"/>
        <v>39684553133.469048</v>
      </c>
      <c r="F48" s="90">
        <f t="shared" ca="1" si="2"/>
        <v>50199039319.386391</v>
      </c>
      <c r="G48" s="90">
        <f t="shared" ca="1" si="2"/>
        <v>60713525505.303734</v>
      </c>
      <c r="H48" s="90">
        <f t="shared" ca="1" si="2"/>
        <v>71228011691.221069</v>
      </c>
      <c r="I48" s="90">
        <f t="shared" ca="1" si="2"/>
        <v>81742497877.138412</v>
      </c>
      <c r="J48" s="90">
        <f t="shared" ca="1" si="2"/>
        <v>92256984063.05574</v>
      </c>
      <c r="K48" s="90">
        <f t="shared" ca="1" si="2"/>
        <v>102771470248.97308</v>
      </c>
      <c r="L48" s="90">
        <f ca="1">IF('Chemicals 2020'!$A56="CP",INDIRECT("'Chemicals 2020'!"&amp;'Country Selector'!$B$3&amp;ROW($A56))*10^12,0)*'Process Emissions Multipliers'!$B$28</f>
        <v>113285956434.89043</v>
      </c>
      <c r="M48" s="90">
        <f ca="1">($L48*($V$1-M$1)/($V$1-$L$1)+$V48*(M$1-$L$1)/($V$1-$L$1))*(SUM('Chem - ODS'!H$5:H$7)/((SUM('Chem - ODS'!$Q$5:$Q$7)-SUM('Chem - ODS'!$G$5:$G$7))/10*('Chem - ODS'!H$4-'Chem - ODS'!$G$4)+SUM('Chem - ODS'!$G$5:$G$7)))</f>
        <v>130170811366.48247</v>
      </c>
      <c r="N48" s="90">
        <f ca="1">($L48*($V$1-N$1)/($V$1-$L$1)+$V48*(N$1-$L$1)/($V$1-$L$1))*(SUM('Chem - ODS'!I$5:I$7)/((SUM('Chem - ODS'!$Q$5:$Q$7)-SUM('Chem - ODS'!$G$5:$G$7))/10*('Chem - ODS'!I$4-'Chem - ODS'!$G$4)+SUM('Chem - ODS'!$G$5:$G$7)))</f>
        <v>147770946910.25449</v>
      </c>
      <c r="O48" s="90">
        <f ca="1">($L48*($V$1-O$1)/($V$1-$L$1)+$V48*(O$1-$L$1)/($V$1-$L$1))*(SUM('Chem - ODS'!J$5:J$7)/((SUM('Chem - ODS'!$Q$5:$Q$7)-SUM('Chem - ODS'!$G$5:$G$7))/10*('Chem - ODS'!J$4-'Chem - ODS'!$G$4)+SUM('Chem - ODS'!$G$5:$G$7)))</f>
        <v>165389371238.4783</v>
      </c>
      <c r="P48" s="90">
        <f ca="1">($L48*($V$1-P$1)/($V$1-$L$1)+$V48*(P$1-$L$1)/($V$1-$L$1))*(SUM('Chem - ODS'!K$5:K$7)/((SUM('Chem - ODS'!$Q$5:$Q$7)-SUM('Chem - ODS'!$G$5:$G$7))/10*('Chem - ODS'!K$4-'Chem - ODS'!$G$4)+SUM('Chem - ODS'!$G$5:$G$7)))</f>
        <v>183024349562.91809</v>
      </c>
      <c r="Q48" s="90">
        <f ca="1">($L48*($V$1-Q$1)/($V$1-$L$1)+$V48*(Q$1-$L$1)/($V$1-$L$1))*(SUM('Chem - ODS'!L$5:L$7)/((SUM('Chem - ODS'!$Q$5:$Q$7)-SUM('Chem - ODS'!$G$5:$G$7))/10*('Chem - ODS'!L$4-'Chem - ODS'!$G$4)+SUM('Chem - ODS'!$G$5:$G$7)))</f>
        <v>202764717690.20187</v>
      </c>
      <c r="R48" s="90">
        <f ca="1">($L48*($V$1-R$1)/($V$1-$L$1)+$V48*(R$1-$L$1)/($V$1-$L$1))*(SUM('Chem - ODS'!M$5:M$7)/((SUM('Chem - ODS'!$Q$5:$Q$7)-SUM('Chem - ODS'!$G$5:$G$7))/10*('Chem - ODS'!M$4-'Chem - ODS'!$G$4)+SUM('Chem - ODS'!$G$5:$G$7)))</f>
        <v>218338060826.79611</v>
      </c>
      <c r="S48" s="90">
        <f ca="1">($L48*($V$1-S$1)/($V$1-$L$1)+$V48*(S$1-$L$1)/($V$1-$L$1))*(SUM('Chem - ODS'!N$5:N$7)/((SUM('Chem - ODS'!$Q$5:$Q$7)-SUM('Chem - ODS'!$G$5:$G$7))/10*('Chem - ODS'!N$4-'Chem - ODS'!$G$4)+SUM('Chem - ODS'!$G$5:$G$7)))</f>
        <v>242955862654.32382</v>
      </c>
      <c r="T48" s="90">
        <f ca="1">($L48*($V$1-T$1)/($V$1-$L$1)+$V48*(T$1-$L$1)/($V$1-$L$1))*(SUM('Chem - ODS'!O$5:O$7)/((SUM('Chem - ODS'!$Q$5:$Q$7)-SUM('Chem - ODS'!$G$5:$G$7))/10*('Chem - ODS'!O$4-'Chem - ODS'!$G$4)+SUM('Chem - ODS'!$G$5:$G$7)))</f>
        <v>254910028466.44232</v>
      </c>
      <c r="U48" s="90">
        <f ca="1">($L48*($V$1-U$1)/($V$1-$L$1)+$V48*(U$1-$L$1)/($V$1-$L$1))*(SUM('Chem - ODS'!P$5:P$7)/((SUM('Chem - ODS'!$Q$5:$Q$7)-SUM('Chem - ODS'!$G$5:$G$7))/10*('Chem - ODS'!P$4-'Chem - ODS'!$G$4)+SUM('Chem - ODS'!$G$5:$G$7)))</f>
        <v>272656577240.59384</v>
      </c>
      <c r="V48" s="90">
        <f ca="1">IF('Chemicals 2030'!$A56="CP",INDIRECT("'Chemicals 2030'!"&amp;'Country Selector'!$B$3&amp;ROW($A56))*10^12,0)*'Process Emissions Multipliers'!$D$28</f>
        <v>289107942074.01538</v>
      </c>
      <c r="W48" s="90">
        <f ca="1">($V48*($AP$1-W$1)/($AP$1-$V$1)+$AP48*(W$1-$V$1)/($AP$1-$V$1))*(SUM('Chem - ODS'!R$5:R$7)/((SUM('Chem - ODS'!$AK$5:$AK$7)-SUM('Chem - ODS'!$Q$5:$Q$7))/20*('Chem - ODS'!R$4-'Chem - ODS'!$Q$4)+SUM('Chem - ODS'!$Q$5:$Q$7)))</f>
        <v>308837037224.10132</v>
      </c>
      <c r="X48" s="90">
        <f ca="1">($V48*($AP$1-X$1)/($AP$1-$V$1)+$AP48*(X$1-$V$1)/($AP$1-$V$1))*(SUM('Chem - ODS'!S$5:S$7)/((SUM('Chem - ODS'!$AK$5:$AK$7)-SUM('Chem - ODS'!$Q$5:$Q$7))/20*('Chem - ODS'!S$4-'Chem - ODS'!$Q$4)+SUM('Chem - ODS'!$Q$5:$Q$7)))</f>
        <v>331266975590.45715</v>
      </c>
      <c r="Y48" s="90">
        <f ca="1">($V48*($AP$1-Y$1)/($AP$1-$V$1)+$AP48*(Y$1-$V$1)/($AP$1-$V$1))*(SUM('Chem - ODS'!T$5:T$7)/((SUM('Chem - ODS'!$AK$5:$AK$7)-SUM('Chem - ODS'!$Q$5:$Q$7))/20*('Chem - ODS'!T$4-'Chem - ODS'!$Q$4)+SUM('Chem - ODS'!$Q$5:$Q$7)))</f>
        <v>336622694931.79437</v>
      </c>
      <c r="Z48" s="90">
        <f ca="1">($V48*($AP$1-Z$1)/($AP$1-$V$1)+$AP48*(Z$1-$V$1)/($AP$1-$V$1))*(SUM('Chem - ODS'!U$5:U$7)/((SUM('Chem - ODS'!$AK$5:$AK$7)-SUM('Chem - ODS'!$Q$5:$Q$7))/20*('Chem - ODS'!U$4-'Chem - ODS'!$Q$4)+SUM('Chem - ODS'!$Q$5:$Q$7)))</f>
        <v>343247506114.61963</v>
      </c>
      <c r="AA48" s="90">
        <f ca="1">($V48*($AP$1-AA$1)/($AP$1-$V$1)+$AP48*(AA$1-$V$1)/($AP$1-$V$1))*(SUM('Chem - ODS'!V$5:V$7)/((SUM('Chem - ODS'!$AK$5:$AK$7)-SUM('Chem - ODS'!$Q$5:$Q$7))/20*('Chem - ODS'!V$4-'Chem - ODS'!$Q$4)+SUM('Chem - ODS'!$Q$5:$Q$7)))</f>
        <v>351161151643.64911</v>
      </c>
      <c r="AB48" s="90">
        <f ca="1">($V48*($AP$1-AB$1)/($AP$1-$V$1)+$AP48*(AB$1-$V$1)/($AP$1-$V$1))*(SUM('Chem - ODS'!W$5:W$7)/((SUM('Chem - ODS'!$AK$5:$AK$7)-SUM('Chem - ODS'!$Q$5:$Q$7))/20*('Chem - ODS'!W$4-'Chem - ODS'!$Q$4)+SUM('Chem - ODS'!$Q$5:$Q$7)))</f>
        <v>360381048418.2699</v>
      </c>
      <c r="AC48" s="90">
        <f ca="1">($V48*($AP$1-AC$1)/($AP$1-$V$1)+$AP48*(AC$1-$V$1)/($AP$1-$V$1))*(SUM('Chem - ODS'!X$5:X$7)/((SUM('Chem - ODS'!$AK$5:$AK$7)-SUM('Chem - ODS'!$Q$5:$Q$7))/20*('Chem - ODS'!X$4-'Chem - ODS'!$Q$4)+SUM('Chem - ODS'!$Q$5:$Q$7)))</f>
        <v>370922620372.8399</v>
      </c>
      <c r="AD48" s="90">
        <f ca="1">($V48*($AP$1-AD$1)/($AP$1-$V$1)+$AP48*(AD$1-$V$1)/($AP$1-$V$1))*(SUM('Chem - ODS'!Y$5:Y$7)/((SUM('Chem - ODS'!$AK$5:$AK$7)-SUM('Chem - ODS'!$Q$5:$Q$7))/20*('Chem - ODS'!Y$4-'Chem - ODS'!$Q$4)+SUM('Chem - ODS'!$Q$5:$Q$7)))</f>
        <v>345191196252.06268</v>
      </c>
      <c r="AE48" s="90">
        <f ca="1">($V48*($AP$1-AE$1)/($AP$1-$V$1)+$AP48*(AE$1-$V$1)/($AP$1-$V$1))*(SUM('Chem - ODS'!Z$5:Z$7)/((SUM('Chem - ODS'!$AK$5:$AK$7)-SUM('Chem - ODS'!$Q$5:$Q$7))/20*('Chem - ODS'!Z$4-'Chem - ODS'!$Q$4)+SUM('Chem - ODS'!$Q$5:$Q$7)))</f>
        <v>354266491281.13452</v>
      </c>
      <c r="AF48" s="90">
        <f ca="1">($V48*($AP$1-AF$1)/($AP$1-$V$1)+$AP48*(AF$1-$V$1)/($AP$1-$V$1))*(SUM('Chem - ODS'!AA$5:AA$7)/((SUM('Chem - ODS'!$AK$5:$AK$7)-SUM('Chem - ODS'!$Q$5:$Q$7))/20*('Chem - ODS'!AA$4-'Chem - ODS'!$Q$4)+SUM('Chem - ODS'!$Q$5:$Q$7)))</f>
        <v>361982703124.28577</v>
      </c>
      <c r="AG48" s="90">
        <f ca="1">($V48*($AP$1-AG$1)/($AP$1-$V$1)+$AP48*(AG$1-$V$1)/($AP$1-$V$1))*(SUM('Chem - ODS'!AB$5:AB$7)/((SUM('Chem - ODS'!$AK$5:$AK$7)-SUM('Chem - ODS'!$Q$5:$Q$7))/20*('Chem - ODS'!AB$4-'Chem - ODS'!$Q$4)+SUM('Chem - ODS'!$Q$5:$Q$7)))</f>
        <v>375890346399.92096</v>
      </c>
      <c r="AH48" s="90">
        <f ca="1">($V48*($AP$1-AH$1)/($AP$1-$V$1)+$AP48*(AH$1-$V$1)/($AP$1-$V$1))*(SUM('Chem - ODS'!AC$5:AC$7)/((SUM('Chem - ODS'!$AK$5:$AK$7)-SUM('Chem - ODS'!$Q$5:$Q$7))/20*('Chem - ODS'!AC$4-'Chem - ODS'!$Q$4)+SUM('Chem - ODS'!$Q$5:$Q$7)))</f>
        <v>390279785732.86426</v>
      </c>
      <c r="AI48" s="90">
        <f ca="1">($V48*($AP$1-AI$1)/($AP$1-$V$1)+$AP48*(AI$1-$V$1)/($AP$1-$V$1))*(SUM('Chem - ODS'!AD$5:AD$7)/((SUM('Chem - ODS'!$AK$5:$AK$7)-SUM('Chem - ODS'!$Q$5:$Q$7))/20*('Chem - ODS'!AD$4-'Chem - ODS'!$Q$4)+SUM('Chem - ODS'!$Q$5:$Q$7)))</f>
        <v>405169699088.11011</v>
      </c>
      <c r="AJ48" s="90">
        <f ca="1">($V48*($AP$1-AJ$1)/($AP$1-$V$1)+$AP48*(AJ$1-$V$1)/($AP$1-$V$1))*(SUM('Chem - ODS'!AE$5:AE$7)/((SUM('Chem - ODS'!$AK$5:$AK$7)-SUM('Chem - ODS'!$Q$5:$Q$7))/20*('Chem - ODS'!AE$4-'Chem - ODS'!$Q$4)+SUM('Chem - ODS'!$Q$5:$Q$7)))</f>
        <v>420579317009.74298</v>
      </c>
      <c r="AK48" s="90">
        <f ca="1">($V48*($AP$1-AK$1)/($AP$1-$V$1)+$AP48*(AK$1-$V$1)/($AP$1-$V$1))*(SUM('Chem - ODS'!AF$5:AF$7)/((SUM('Chem - ODS'!$AK$5:$AK$7)-SUM('Chem - ODS'!$Q$5:$Q$7))/20*('Chem - ODS'!AF$4-'Chem - ODS'!$Q$4)+SUM('Chem - ODS'!$Q$5:$Q$7)))</f>
        <v>436528455490.61719</v>
      </c>
      <c r="AL48" s="90">
        <f ca="1">($V48*($AP$1-AL$1)/($AP$1-$V$1)+$AP48*(AL$1-$V$1)/($AP$1-$V$1))*(SUM('Chem - ODS'!AG$5:AG$7)/((SUM('Chem - ODS'!$AK$5:$AK$7)-SUM('Chem - ODS'!$Q$5:$Q$7))/20*('Chem - ODS'!AG$4-'Chem - ODS'!$Q$4)+SUM('Chem - ODS'!$Q$5:$Q$7)))</f>
        <v>453037548300.09186</v>
      </c>
      <c r="AM48" s="90">
        <f ca="1">($V48*($AP$1-AM$1)/($AP$1-$V$1)+$AP48*(AM$1-$V$1)/($AP$1-$V$1))*(SUM('Chem - ODS'!AH$5:AH$7)/((SUM('Chem - ODS'!$AK$5:$AK$7)-SUM('Chem - ODS'!$Q$5:$Q$7))/20*('Chem - ODS'!AH$4-'Chem - ODS'!$Q$4)+SUM('Chem - ODS'!$Q$5:$Q$7)))</f>
        <v>470127679011.29437</v>
      </c>
      <c r="AN48" s="90">
        <f ca="1">($V48*($AP$1-AN$1)/($AP$1-$V$1)+$AP48*(AN$1-$V$1)/($AP$1-$V$1))*(SUM('Chem - ODS'!AI$5:AI$7)/((SUM('Chem - ODS'!$AK$5:$AK$7)-SUM('Chem - ODS'!$Q$5:$Q$7))/20*('Chem - ODS'!AI$4-'Chem - ODS'!$Q$4)+SUM('Chem - ODS'!$Q$5:$Q$7)))</f>
        <v>487820612933.52673</v>
      </c>
      <c r="AO48" s="90">
        <f ca="1">($V48*($AP$1-AO$1)/($AP$1-$V$1)+$AP48*(AO$1-$V$1)/($AP$1-$V$1))*(SUM('Chem - ODS'!AJ$5:AJ$7)/((SUM('Chem - ODS'!$AK$5:$AK$7)-SUM('Chem - ODS'!$Q$5:$Q$7))/20*('Chem - ODS'!AJ$4-'Chem - ODS'!$Q$4)+SUM('Chem - ODS'!$Q$5:$Q$7)))</f>
        <v>506138829126.6601</v>
      </c>
      <c r="AP48" s="90">
        <f ca="1">V48*'Process Emissions Multipliers'!$E$28</f>
        <v>525105552651.26038</v>
      </c>
    </row>
    <row r="49" spans="1:42">
      <c r="A49" s="74">
        <v>-3</v>
      </c>
      <c r="B49" s="90">
        <f ca="1">IF('Chemicals 2010'!$A57="CP",INDIRECT("'Chemicals 2010'!"&amp;'Country Selector'!$B$3&amp;ROW($A57))*10^12,0)</f>
        <v>16238665607.356318</v>
      </c>
      <c r="C49" s="90">
        <f t="shared" ca="1" si="2"/>
        <v>30607747207.915398</v>
      </c>
      <c r="D49" s="90">
        <f t="shared" ca="1" si="2"/>
        <v>44976828808.47448</v>
      </c>
      <c r="E49" s="90">
        <f t="shared" ca="1" si="2"/>
        <v>59345910409.033562</v>
      </c>
      <c r="F49" s="90">
        <f t="shared" ca="1" si="2"/>
        <v>73714992009.592651</v>
      </c>
      <c r="G49" s="90">
        <f t="shared" ca="1" si="2"/>
        <v>88084073610.151733</v>
      </c>
      <c r="H49" s="90">
        <f t="shared" ca="1" si="2"/>
        <v>102453155210.7108</v>
      </c>
      <c r="I49" s="90">
        <f t="shared" ca="1" si="2"/>
        <v>116822236811.26988</v>
      </c>
      <c r="J49" s="90">
        <f t="shared" ca="1" si="2"/>
        <v>131191318411.82898</v>
      </c>
      <c r="K49" s="90">
        <f t="shared" ca="1" si="2"/>
        <v>145560400012.38806</v>
      </c>
      <c r="L49" s="90">
        <f ca="1">IF('Chemicals 2020'!$A57="CP",INDIRECT("'Chemicals 2020'!"&amp;'Country Selector'!$B$3&amp;ROW($A57))*10^12,0)*'Process Emissions Multipliers'!$B$28</f>
        <v>159929481612.94714</v>
      </c>
      <c r="M49" s="90">
        <f ca="1">($L49*($V$1-M$1)/($V$1-$L$1)+$V49*(M$1-$L$1)/($V$1-$L$1))*(SUM('Chem - ODS'!H$5:H$7)/((SUM('Chem - ODS'!$Q$5:$Q$7)-SUM('Chem - ODS'!$G$5:$G$7))/10*('Chem - ODS'!H$4-'Chem - ODS'!$G$4)+SUM('Chem - ODS'!$G$5:$G$7)))</f>
        <v>178272108176.92709</v>
      </c>
      <c r="N49" s="90">
        <f ca="1">($L49*($V$1-N$1)/($V$1-$L$1)+$V49*(N$1-$L$1)/($V$1-$L$1))*(SUM('Chem - ODS'!I$5:I$7)/((SUM('Chem - ODS'!$Q$5:$Q$7)-SUM('Chem - ODS'!$G$5:$G$7))/10*('Chem - ODS'!I$4-'Chem - ODS'!$G$4)+SUM('Chem - ODS'!$G$5:$G$7)))</f>
        <v>197616212754.27722</v>
      </c>
      <c r="O49" s="90">
        <f ca="1">($L49*($V$1-O$1)/($V$1-$L$1)+$V49*(O$1-$L$1)/($V$1-$L$1))*(SUM('Chem - ODS'!J$5:J$7)/((SUM('Chem - ODS'!$Q$5:$Q$7)-SUM('Chem - ODS'!$G$5:$G$7))/10*('Chem - ODS'!J$4-'Chem - ODS'!$G$4)+SUM('Chem - ODS'!$G$5:$G$7)))</f>
        <v>216978642924.13657</v>
      </c>
      <c r="P49" s="90">
        <f ca="1">($L49*($V$1-P$1)/($V$1-$L$1)+$V49*(P$1-$L$1)/($V$1-$L$1))*(SUM('Chem - ODS'!K$5:K$7)/((SUM('Chem - ODS'!$Q$5:$Q$7)-SUM('Chem - ODS'!$G$5:$G$7))/10*('Chem - ODS'!K$4-'Chem - ODS'!$G$4)+SUM('Chem - ODS'!$G$5:$G$7)))</f>
        <v>236357660406.82968</v>
      </c>
      <c r="Q49" s="90">
        <f ca="1">($L49*($V$1-Q$1)/($V$1-$L$1)+$V49*(Q$1-$L$1)/($V$1-$L$1))*(SUM('Chem - ODS'!L$5:L$7)/((SUM('Chem - ODS'!$Q$5:$Q$7)-SUM('Chem - ODS'!$G$5:$G$7))/10*('Chem - ODS'!L$4-'Chem - ODS'!$G$4)+SUM('Chem - ODS'!$G$5:$G$7)))</f>
        <v>258415820656.58005</v>
      </c>
      <c r="R49" s="90">
        <f ca="1">($L49*($V$1-R$1)/($V$1-$L$1)+$V49*(R$1-$L$1)/($V$1-$L$1))*(SUM('Chem - ODS'!M$5:M$7)/((SUM('Chem - ODS'!$Q$5:$Q$7)-SUM('Chem - ODS'!$G$5:$G$7))/10*('Chem - ODS'!M$4-'Chem - ODS'!$G$4)+SUM('Chem - ODS'!$G$5:$G$7)))</f>
        <v>275159538047.87152</v>
      </c>
      <c r="S49" s="90">
        <f ca="1">($L49*($V$1-S$1)/($V$1-$L$1)+$V49*(S$1-$L$1)/($V$1-$L$1))*(SUM('Chem - ODS'!N$5:N$7)/((SUM('Chem - ODS'!$Q$5:$Q$7)-SUM('Chem - ODS'!$G$5:$G$7))/10*('Chem - ODS'!N$4-'Chem - ODS'!$G$4)+SUM('Chem - ODS'!$G$5:$G$7)))</f>
        <v>303243979636.13654</v>
      </c>
      <c r="T49" s="90">
        <f ca="1">($L49*($V$1-T$1)/($V$1-$L$1)+$V49*(T$1-$L$1)/($V$1-$L$1))*(SUM('Chem - ODS'!O$5:O$7)/((SUM('Chem - ODS'!$Q$5:$Q$7)-SUM('Chem - ODS'!$G$5:$G$7))/10*('Chem - ODS'!O$4-'Chem - ODS'!$G$4)+SUM('Chem - ODS'!$G$5:$G$7)))</f>
        <v>315506962260.37054</v>
      </c>
      <c r="U49" s="90">
        <f ca="1">($L49*($V$1-U$1)/($V$1-$L$1)+$V49*(U$1-$L$1)/($V$1-$L$1))*(SUM('Chem - ODS'!P$5:P$7)/((SUM('Chem - ODS'!$Q$5:$Q$7)-SUM('Chem - ODS'!$G$5:$G$7))/10*('Chem - ODS'!P$4-'Chem - ODS'!$G$4)+SUM('Chem - ODS'!$G$5:$G$7)))</f>
        <v>334997774739.76599</v>
      </c>
      <c r="V49" s="90">
        <f ca="1">IF('Chemicals 2030'!$A57="CP",INDIRECT("'Chemicals 2030'!"&amp;'Country Selector'!$B$3&amp;ROW($A57))*10^12,0)*'Process Emissions Multipliers'!$D$28</f>
        <v>352906038762.22467</v>
      </c>
      <c r="W49" s="90">
        <f ca="1">($V49*($AP$1-W$1)/($AP$1-$V$1)+$AP49*(W$1-$V$1)/($AP$1-$V$1))*(SUM('Chem - ODS'!R$5:R$7)/((SUM('Chem - ODS'!$AK$5:$AK$7)-SUM('Chem - ODS'!$Q$5:$Q$7))/20*('Chem - ODS'!R$4-'Chem - ODS'!$Q$4)+SUM('Chem - ODS'!$Q$5:$Q$7)))</f>
        <v>376988797498.7431</v>
      </c>
      <c r="X49" s="90">
        <f ca="1">($V49*($AP$1-X$1)/($AP$1-$V$1)+$AP49*(X$1-$V$1)/($AP$1-$V$1))*(SUM('Chem - ODS'!S$5:S$7)/((SUM('Chem - ODS'!$AK$5:$AK$7)-SUM('Chem - ODS'!$Q$5:$Q$7))/20*('Chem - ODS'!S$4-'Chem - ODS'!$Q$4)+SUM('Chem - ODS'!$Q$5:$Q$7)))</f>
        <v>404368400569.367</v>
      </c>
      <c r="Y49" s="90">
        <f ca="1">($V49*($AP$1-Y$1)/($AP$1-$V$1)+$AP49*(Y$1-$V$1)/($AP$1-$V$1))*(SUM('Chem - ODS'!T$5:T$7)/((SUM('Chem - ODS'!$AK$5:$AK$7)-SUM('Chem - ODS'!$Q$5:$Q$7))/20*('Chem - ODS'!T$4-'Chem - ODS'!$Q$4)+SUM('Chem - ODS'!$Q$5:$Q$7)))</f>
        <v>410905978485.47168</v>
      </c>
      <c r="Z49" s="90">
        <f ca="1">($V49*($AP$1-Z$1)/($AP$1-$V$1)+$AP49*(Z$1-$V$1)/($AP$1-$V$1))*(SUM('Chem - ODS'!U$5:U$7)/((SUM('Chem - ODS'!$AK$5:$AK$7)-SUM('Chem - ODS'!$Q$5:$Q$7))/20*('Chem - ODS'!U$4-'Chem - ODS'!$Q$4)+SUM('Chem - ODS'!$Q$5:$Q$7)))</f>
        <v>418992701580.33569</v>
      </c>
      <c r="AA49" s="90">
        <f ca="1">($V49*($AP$1-AA$1)/($AP$1-$V$1)+$AP49*(AA$1-$V$1)/($AP$1-$V$1))*(SUM('Chem - ODS'!V$5:V$7)/((SUM('Chem - ODS'!$AK$5:$AK$7)-SUM('Chem - ODS'!$Q$5:$Q$7))/20*('Chem - ODS'!V$4-'Chem - ODS'!$Q$4)+SUM('Chem - ODS'!$Q$5:$Q$7)))</f>
        <v>428652668981.38062</v>
      </c>
      <c r="AB49" s="90">
        <f ca="1">($V49*($AP$1-AB$1)/($AP$1-$V$1)+$AP49*(AB$1-$V$1)/($AP$1-$V$1))*(SUM('Chem - ODS'!W$5:W$7)/((SUM('Chem - ODS'!$AK$5:$AK$7)-SUM('Chem - ODS'!$Q$5:$Q$7))/20*('Chem - ODS'!W$4-'Chem - ODS'!$Q$4)+SUM('Chem - ODS'!$Q$5:$Q$7)))</f>
        <v>439907141014.16583</v>
      </c>
      <c r="AC49" s="90">
        <f ca="1">($V49*($AP$1-AC$1)/($AP$1-$V$1)+$AP49*(AC$1-$V$1)/($AP$1-$V$1))*(SUM('Chem - ODS'!X$5:X$7)/((SUM('Chem - ODS'!$AK$5:$AK$7)-SUM('Chem - ODS'!$Q$5:$Q$7))/20*('Chem - ODS'!X$4-'Chem - ODS'!$Q$4)+SUM('Chem - ODS'!$Q$5:$Q$7)))</f>
        <v>452774945247.16687</v>
      </c>
      <c r="AD49" s="90">
        <f ca="1">($V49*($AP$1-AD$1)/($AP$1-$V$1)+$AP49*(AD$1-$V$1)/($AP$1-$V$1))*(SUM('Chem - ODS'!Y$5:Y$7)/((SUM('Chem - ODS'!$AK$5:$AK$7)-SUM('Chem - ODS'!$Q$5:$Q$7))/20*('Chem - ODS'!Y$4-'Chem - ODS'!$Q$4)+SUM('Chem - ODS'!$Q$5:$Q$7)))</f>
        <v>421365310170.97284</v>
      </c>
      <c r="AE49" s="90">
        <f ca="1">($V49*($AP$1-AE$1)/($AP$1-$V$1)+$AP49*(AE$1-$V$1)/($AP$1-$V$1))*(SUM('Chem - ODS'!Z$5:Z$7)/((SUM('Chem - ODS'!$AK$5:$AK$7)-SUM('Chem - ODS'!$Q$5:$Q$7))/20*('Chem - ODS'!Z$4-'Chem - ODS'!$Q$4)+SUM('Chem - ODS'!$Q$5:$Q$7)))</f>
        <v>432443270867.35632</v>
      </c>
      <c r="AF49" s="90">
        <f ca="1">($V49*($AP$1-AF$1)/($AP$1-$V$1)+$AP49*(AF$1-$V$1)/($AP$1-$V$1))*(SUM('Chem - ODS'!AA$5:AA$7)/((SUM('Chem - ODS'!$AK$5:$AK$7)-SUM('Chem - ODS'!$Q$5:$Q$7))/20*('Chem - ODS'!AA$4-'Chem - ODS'!$Q$4)+SUM('Chem - ODS'!$Q$5:$Q$7)))</f>
        <v>441862236449.14417</v>
      </c>
      <c r="AG49" s="90">
        <f ca="1">($V49*($AP$1-AG$1)/($AP$1-$V$1)+$AP49*(AG$1-$V$1)/($AP$1-$V$1))*(SUM('Chem - ODS'!AB$5:AB$7)/((SUM('Chem - ODS'!$AK$5:$AK$7)-SUM('Chem - ODS'!$Q$5:$Q$7))/20*('Chem - ODS'!AB$4-'Chem - ODS'!$Q$4)+SUM('Chem - ODS'!$Q$5:$Q$7)))</f>
        <v>458838910495.91235</v>
      </c>
      <c r="AH49" s="90">
        <f ca="1">($V49*($AP$1-AH$1)/($AP$1-$V$1)+$AP49*(AH$1-$V$1)/($AP$1-$V$1))*(SUM('Chem - ODS'!AC$5:AC$7)/((SUM('Chem - ODS'!$AK$5:$AK$7)-SUM('Chem - ODS'!$Q$5:$Q$7))/20*('Chem - ODS'!AC$4-'Chem - ODS'!$Q$4)+SUM('Chem - ODS'!$Q$5:$Q$7)))</f>
        <v>476403699614.3598</v>
      </c>
      <c r="AI49" s="90">
        <f ca="1">($V49*($AP$1-AI$1)/($AP$1-$V$1)+$AP49*(AI$1-$V$1)/($AP$1-$V$1))*(SUM('Chem - ODS'!AD$5:AD$7)/((SUM('Chem - ODS'!$AK$5:$AK$7)-SUM('Chem - ODS'!$Q$5:$Q$7))/20*('Chem - ODS'!AD$4-'Chem - ODS'!$Q$4)+SUM('Chem - ODS'!$Q$5:$Q$7)))</f>
        <v>494579403477.82288</v>
      </c>
      <c r="AJ49" s="90">
        <f ca="1">($V49*($AP$1-AJ$1)/($AP$1-$V$1)+$AP49*(AJ$1-$V$1)/($AP$1-$V$1))*(SUM('Chem - ODS'!AE$5:AE$7)/((SUM('Chem - ODS'!$AK$5:$AK$7)-SUM('Chem - ODS'!$Q$5:$Q$7))/20*('Chem - ODS'!AE$4-'Chem - ODS'!$Q$4)+SUM('Chem - ODS'!$Q$5:$Q$7)))</f>
        <v>513389496277.59314</v>
      </c>
      <c r="AK49" s="90">
        <f ca="1">($V49*($AP$1-AK$1)/($AP$1-$V$1)+$AP49*(AK$1-$V$1)/($AP$1-$V$1))*(SUM('Chem - ODS'!AF$5:AF$7)/((SUM('Chem - ODS'!$AK$5:$AK$7)-SUM('Chem - ODS'!$Q$5:$Q$7))/20*('Chem - ODS'!AF$4-'Chem - ODS'!$Q$4)+SUM('Chem - ODS'!$Q$5:$Q$7)))</f>
        <v>532858166846.02222</v>
      </c>
      <c r="AL49" s="90">
        <f ca="1">($V49*($AP$1-AL$1)/($AP$1-$V$1)+$AP49*(AL$1-$V$1)/($AP$1-$V$1))*(SUM('Chem - ODS'!AG$5:AG$7)/((SUM('Chem - ODS'!$AK$5:$AK$7)-SUM('Chem - ODS'!$Q$5:$Q$7))/20*('Chem - ODS'!AG$4-'Chem - ODS'!$Q$4)+SUM('Chem - ODS'!$Q$5:$Q$7)))</f>
        <v>553010358118.09058</v>
      </c>
      <c r="AM49" s="90">
        <f ca="1">($V49*($AP$1-AM$1)/($AP$1-$V$1)+$AP49*(AM$1-$V$1)/($AP$1-$V$1))*(SUM('Chem - ODS'!AH$5:AH$7)/((SUM('Chem - ODS'!$AK$5:$AK$7)-SUM('Chem - ODS'!$Q$5:$Q$7))/20*('Chem - ODS'!AH$4-'Chem - ODS'!$Q$4)+SUM('Chem - ODS'!$Q$5:$Q$7)))</f>
        <v>573871806226.19922</v>
      </c>
      <c r="AN49" s="90">
        <f ca="1">($V49*($AP$1-AN$1)/($AP$1-$V$1)+$AP49*(AN$1-$V$1)/($AP$1-$V$1))*(SUM('Chem - ODS'!AI$5:AI$7)/((SUM('Chem - ODS'!$AK$5:$AK$7)-SUM('Chem - ODS'!$Q$5:$Q$7))/20*('Chem - ODS'!AI$4-'Chem - ODS'!$Q$4)+SUM('Chem - ODS'!$Q$5:$Q$7)))</f>
        <v>595469079479.17065</v>
      </c>
      <c r="AO49" s="90">
        <f ca="1">($V49*($AP$1-AO$1)/($AP$1-$V$1)+$AP49*(AO$1-$V$1)/($AP$1-$V$1))*(SUM('Chem - ODS'!AJ$5:AJ$7)/((SUM('Chem - ODS'!$AK$5:$AK$7)-SUM('Chem - ODS'!$Q$5:$Q$7))/20*('Chem - ODS'!AJ$4-'Chem - ODS'!$Q$4)+SUM('Chem - ODS'!$Q$5:$Q$7)))</f>
        <v>617829617441.3335</v>
      </c>
      <c r="AP49" s="90">
        <f ca="1">V49*'Process Emissions Multipliers'!$E$28</f>
        <v>640981770299.35278</v>
      </c>
    </row>
    <row r="50" spans="1:42">
      <c r="A50" s="74">
        <v>-2</v>
      </c>
      <c r="B50" s="90">
        <f ca="1">IF('Chemicals 2010'!$A58="CP",INDIRECT("'Chemicals 2010'!"&amp;'Country Selector'!$B$3&amp;ROW($A58))*10^12,0)</f>
        <v>7264361313.7167788</v>
      </c>
      <c r="C50" s="90">
        <f t="shared" ca="1" si="2"/>
        <v>8915605238.7042217</v>
      </c>
      <c r="D50" s="90">
        <f t="shared" ca="1" si="2"/>
        <v>10566849163.691666</v>
      </c>
      <c r="E50" s="90">
        <f t="shared" ca="1" si="2"/>
        <v>12218093088.679108</v>
      </c>
      <c r="F50" s="90">
        <f t="shared" ca="1" si="2"/>
        <v>13869337013.66655</v>
      </c>
      <c r="G50" s="90">
        <f t="shared" ca="1" si="2"/>
        <v>15520580938.653994</v>
      </c>
      <c r="H50" s="90">
        <f t="shared" ca="1" si="2"/>
        <v>17171824863.641436</v>
      </c>
      <c r="I50" s="90">
        <f t="shared" ca="1" si="2"/>
        <v>18823068788.62888</v>
      </c>
      <c r="J50" s="90">
        <f t="shared" ca="1" si="2"/>
        <v>20474312713.616322</v>
      </c>
      <c r="K50" s="90">
        <f t="shared" ca="1" si="2"/>
        <v>22125556638.603767</v>
      </c>
      <c r="L50" s="90">
        <f ca="1">IF('Chemicals 2020'!$A58="CP",INDIRECT("'Chemicals 2020'!"&amp;'Country Selector'!$B$3&amp;ROW($A58))*10^12,0)*'Process Emissions Multipliers'!$B$28</f>
        <v>23776800563.591209</v>
      </c>
      <c r="M50" s="90">
        <f ca="1">($L50*($V$1-M$1)/($V$1-$L$1)+$V50*(M$1-$L$1)/($V$1-$L$1))*(SUM('Chem - ODS'!H$5:H$7)/((SUM('Chem - ODS'!$Q$5:$Q$7)-SUM('Chem - ODS'!$G$5:$G$7))/10*('Chem - ODS'!H$4-'Chem - ODS'!$G$4)+SUM('Chem - ODS'!$G$5:$G$7)))</f>
        <v>24096353278.647335</v>
      </c>
      <c r="N50" s="90">
        <f ca="1">($L50*($V$1-N$1)/($V$1-$L$1)+$V50*(N$1-$L$1)/($V$1-$L$1))*(SUM('Chem - ODS'!I$5:I$7)/((SUM('Chem - ODS'!$Q$5:$Q$7)-SUM('Chem - ODS'!$G$5:$G$7))/10*('Chem - ODS'!I$4-'Chem - ODS'!$G$4)+SUM('Chem - ODS'!$G$5:$G$7)))</f>
        <v>24561156350.618797</v>
      </c>
      <c r="O50" s="90">
        <f ca="1">($L50*($V$1-O$1)/($V$1-$L$1)+$V50*(O$1-$L$1)/($V$1-$L$1))*(SUM('Chem - ODS'!J$5:J$7)/((SUM('Chem - ODS'!$Q$5:$Q$7)-SUM('Chem - ODS'!$G$5:$G$7))/10*('Chem - ODS'!J$4-'Chem - ODS'!$G$4)+SUM('Chem - ODS'!$G$5:$G$7)))</f>
        <v>25025400527.25882</v>
      </c>
      <c r="P50" s="90">
        <f ca="1">($L50*($V$1-P$1)/($V$1-$L$1)+$V50*(P$1-$L$1)/($V$1-$L$1))*(SUM('Chem - ODS'!K$5:K$7)/((SUM('Chem - ODS'!$Q$5:$Q$7)-SUM('Chem - ODS'!$G$5:$G$7))/10*('Chem - ODS'!K$4-'Chem - ODS'!$G$4)+SUM('Chem - ODS'!$G$5:$G$7)))</f>
        <v>25489138822.754791</v>
      </c>
      <c r="Q50" s="90">
        <f ca="1">($L50*($V$1-Q$1)/($V$1-$L$1)+$V50*(Q$1-$L$1)/($V$1-$L$1))*(SUM('Chem - ODS'!L$5:L$7)/((SUM('Chem - ODS'!$Q$5:$Q$7)-SUM('Chem - ODS'!$G$5:$G$7))/10*('Chem - ODS'!L$4-'Chem - ODS'!$G$4)+SUM('Chem - ODS'!$G$5:$G$7)))</f>
        <v>26222755436.807972</v>
      </c>
      <c r="R50" s="90">
        <f ca="1">($L50*($V$1-R$1)/($V$1-$L$1)+$V50*(R$1-$L$1)/($V$1-$L$1))*(SUM('Chem - ODS'!M$5:M$7)/((SUM('Chem - ODS'!$Q$5:$Q$7)-SUM('Chem - ODS'!$G$5:$G$7))/10*('Chem - ODS'!M$4-'Chem - ODS'!$G$4)+SUM('Chem - ODS'!$G$5:$G$7)))</f>
        <v>26415278296.448643</v>
      </c>
      <c r="S50" s="90">
        <f ca="1">($L50*($V$1-S$1)/($V$1-$L$1)+$V50*(S$1-$L$1)/($V$1-$L$1))*(SUM('Chem - ODS'!N$5:N$7)/((SUM('Chem - ODS'!$Q$5:$Q$7)-SUM('Chem - ODS'!$G$5:$G$7))/10*('Chem - ODS'!N$4-'Chem - ODS'!$G$4)+SUM('Chem - ODS'!$G$5:$G$7)))</f>
        <v>27668278960.13707</v>
      </c>
      <c r="T50" s="90">
        <f ca="1">($L50*($V$1-T$1)/($V$1-$L$1)+$V50*(T$1-$L$1)/($V$1-$L$1))*(SUM('Chem - ODS'!O$5:O$7)/((SUM('Chem - ODS'!$Q$5:$Q$7)-SUM('Chem - ODS'!$G$5:$G$7))/10*('Chem - ODS'!O$4-'Chem - ODS'!$G$4)+SUM('Chem - ODS'!$G$5:$G$7)))</f>
        <v>27470075082.279297</v>
      </c>
      <c r="U50" s="90">
        <f ca="1">($L50*($V$1-U$1)/($V$1-$L$1)+$V50*(U$1-$L$1)/($V$1-$L$1))*(SUM('Chem - ODS'!P$5:P$7)/((SUM('Chem - ODS'!$Q$5:$Q$7)-SUM('Chem - ODS'!$G$5:$G$7))/10*('Chem - ODS'!P$4-'Chem - ODS'!$G$4)+SUM('Chem - ODS'!$G$5:$G$7)))</f>
        <v>27930403845.357471</v>
      </c>
      <c r="V50" s="90">
        <f ca="1">IF('Chemicals 2030'!$A58="CP",INDIRECT("'Chemicals 2030'!"&amp;'Country Selector'!$B$3&amp;ROW($A58))*10^12,0)*'Process Emissions Multipliers'!$D$28</f>
        <v>28263203782.651413</v>
      </c>
      <c r="W50" s="90">
        <f ca="1">($V50*($AP$1-W$1)/($AP$1-$V$1)+$AP50*(W$1-$V$1)/($AP$1-$V$1))*(SUM('Chem - ODS'!R$5:R$7)/((SUM('Chem - ODS'!$AK$5:$AK$7)-SUM('Chem - ODS'!$Q$5:$Q$7))/20*('Chem - ODS'!R$4-'Chem - ODS'!$Q$4)+SUM('Chem - ODS'!$Q$5:$Q$7)))</f>
        <v>30191920900.119751</v>
      </c>
      <c r="X50" s="90">
        <f ca="1">($V50*($AP$1-X$1)/($AP$1-$V$1)+$AP50*(X$1-$V$1)/($AP$1-$V$1))*(SUM('Chem - ODS'!S$5:S$7)/((SUM('Chem - ODS'!$AK$5:$AK$7)-SUM('Chem - ODS'!$Q$5:$Q$7))/20*('Chem - ODS'!S$4-'Chem - ODS'!$Q$4)+SUM('Chem - ODS'!$Q$5:$Q$7)))</f>
        <v>32384672556.586971</v>
      </c>
      <c r="Y50" s="90">
        <f ca="1">($V50*($AP$1-Y$1)/($AP$1-$V$1)+$AP50*(Y$1-$V$1)/($AP$1-$V$1))*(SUM('Chem - ODS'!T$5:T$7)/((SUM('Chem - ODS'!$AK$5:$AK$7)-SUM('Chem - ODS'!$Q$5:$Q$7))/20*('Chem - ODS'!T$4-'Chem - ODS'!$Q$4)+SUM('Chem - ODS'!$Q$5:$Q$7)))</f>
        <v>32908247889.941692</v>
      </c>
      <c r="Z50" s="90">
        <f ca="1">($V50*($AP$1-Z$1)/($AP$1-$V$1)+$AP50*(Z$1-$V$1)/($AP$1-$V$1))*(SUM('Chem - ODS'!U$5:U$7)/((SUM('Chem - ODS'!$AK$5:$AK$7)-SUM('Chem - ODS'!$Q$5:$Q$7))/20*('Chem - ODS'!U$4-'Chem - ODS'!$Q$4)+SUM('Chem - ODS'!$Q$5:$Q$7)))</f>
        <v>33555889691.611206</v>
      </c>
      <c r="AA50" s="90">
        <f ca="1">($V50*($AP$1-AA$1)/($AP$1-$V$1)+$AP50*(AA$1-$V$1)/($AP$1-$V$1))*(SUM('Chem - ODS'!V$5:V$7)/((SUM('Chem - ODS'!$AK$5:$AK$7)-SUM('Chem - ODS'!$Q$5:$Q$7))/20*('Chem - ODS'!V$4-'Chem - ODS'!$Q$4)+SUM('Chem - ODS'!$Q$5:$Q$7)))</f>
        <v>34329527989.632656</v>
      </c>
      <c r="AB50" s="90">
        <f ca="1">($V50*($AP$1-AB$1)/($AP$1-$V$1)+$AP50*(AB$1-$V$1)/($AP$1-$V$1))*(SUM('Chem - ODS'!W$5:W$7)/((SUM('Chem - ODS'!$AK$5:$AK$7)-SUM('Chem - ODS'!$Q$5:$Q$7))/20*('Chem - ODS'!W$4-'Chem - ODS'!$Q$4)+SUM('Chem - ODS'!$Q$5:$Q$7)))</f>
        <v>35230865460.774864</v>
      </c>
      <c r="AC50" s="90">
        <f ca="1">($V50*($AP$1-AC$1)/($AP$1-$V$1)+$AP50*(AC$1-$V$1)/($AP$1-$V$1))*(SUM('Chem - ODS'!X$5:X$7)/((SUM('Chem - ODS'!$AK$5:$AK$7)-SUM('Chem - ODS'!$Q$5:$Q$7))/20*('Chem - ODS'!X$4-'Chem - ODS'!$Q$4)+SUM('Chem - ODS'!$Q$5:$Q$7)))</f>
        <v>36261409949.466972</v>
      </c>
      <c r="AD50" s="90">
        <f ca="1">($V50*($AP$1-AD$1)/($AP$1-$V$1)+$AP50*(AD$1-$V$1)/($AP$1-$V$1))*(SUM('Chem - ODS'!Y$5:Y$7)/((SUM('Chem - ODS'!$AK$5:$AK$7)-SUM('Chem - ODS'!$Q$5:$Q$7))/20*('Chem - ODS'!Y$4-'Chem - ODS'!$Q$4)+SUM('Chem - ODS'!$Q$5:$Q$7)))</f>
        <v>33745904915.858551</v>
      </c>
      <c r="AE50" s="90">
        <f ca="1">($V50*($AP$1-AE$1)/($AP$1-$V$1)+$AP50*(AE$1-$V$1)/($AP$1-$V$1))*(SUM('Chem - ODS'!Z$5:Z$7)/((SUM('Chem - ODS'!$AK$5:$AK$7)-SUM('Chem - ODS'!$Q$5:$Q$7))/20*('Chem - ODS'!Z$4-'Chem - ODS'!$Q$4)+SUM('Chem - ODS'!$Q$5:$Q$7)))</f>
        <v>34633106114.671257</v>
      </c>
      <c r="AF50" s="90">
        <f ca="1">($V50*($AP$1-AF$1)/($AP$1-$V$1)+$AP50*(AF$1-$V$1)/($AP$1-$V$1))*(SUM('Chem - ODS'!AA$5:AA$7)/((SUM('Chem - ODS'!$AK$5:$AK$7)-SUM('Chem - ODS'!$Q$5:$Q$7))/20*('Chem - ODS'!AA$4-'Chem - ODS'!$Q$4)+SUM('Chem - ODS'!$Q$5:$Q$7)))</f>
        <v>35387443287.799698</v>
      </c>
      <c r="AG50" s="90">
        <f ca="1">($V50*($AP$1-AG$1)/($AP$1-$V$1)+$AP50*(AG$1-$V$1)/($AP$1-$V$1))*(SUM('Chem - ODS'!AB$5:AB$7)/((SUM('Chem - ODS'!$AK$5:$AK$7)-SUM('Chem - ODS'!$Q$5:$Q$7))/20*('Chem - ODS'!AB$4-'Chem - ODS'!$Q$4)+SUM('Chem - ODS'!$Q$5:$Q$7)))</f>
        <v>36747055041.167107</v>
      </c>
      <c r="AH50" s="90">
        <f ca="1">($V50*($AP$1-AH$1)/($AP$1-$V$1)+$AP50*(AH$1-$V$1)/($AP$1-$V$1))*(SUM('Chem - ODS'!AC$5:AC$7)/((SUM('Chem - ODS'!$AK$5:$AK$7)-SUM('Chem - ODS'!$Q$5:$Q$7))/20*('Chem - ODS'!AC$4-'Chem - ODS'!$Q$4)+SUM('Chem - ODS'!$Q$5:$Q$7)))</f>
        <v>38153767196.037483</v>
      </c>
      <c r="AI50" s="90">
        <f ca="1">($V50*($AP$1-AI$1)/($AP$1-$V$1)+$AP50*(AI$1-$V$1)/($AP$1-$V$1))*(SUM('Chem - ODS'!AD$5:AD$7)/((SUM('Chem - ODS'!$AK$5:$AK$7)-SUM('Chem - ODS'!$Q$5:$Q$7))/20*('Chem - ODS'!AD$4-'Chem - ODS'!$Q$4)+SUM('Chem - ODS'!$Q$5:$Q$7)))</f>
        <v>39609405711.002937</v>
      </c>
      <c r="AJ50" s="90">
        <f ca="1">($V50*($AP$1-AJ$1)/($AP$1-$V$1)+$AP50*(AJ$1-$V$1)/($AP$1-$V$1))*(SUM('Chem - ODS'!AE$5:AE$7)/((SUM('Chem - ODS'!$AK$5:$AK$7)-SUM('Chem - ODS'!$Q$5:$Q$7))/20*('Chem - ODS'!AE$4-'Chem - ODS'!$Q$4)+SUM('Chem - ODS'!$Q$5:$Q$7)))</f>
        <v>41115850564.809143</v>
      </c>
      <c r="AK50" s="90">
        <f ca="1">($V50*($AP$1-AK$1)/($AP$1-$V$1)+$AP50*(AK$1-$V$1)/($AP$1-$V$1))*(SUM('Chem - ODS'!AF$5:AF$7)/((SUM('Chem - ODS'!$AK$5:$AK$7)-SUM('Chem - ODS'!$Q$5:$Q$7))/20*('Chem - ODS'!AF$4-'Chem - ODS'!$Q$4)+SUM('Chem - ODS'!$Q$5:$Q$7)))</f>
        <v>42675038969.696602</v>
      </c>
      <c r="AL50" s="90">
        <f ca="1">($V50*($AP$1-AL$1)/($AP$1-$V$1)+$AP50*(AL$1-$V$1)/($AP$1-$V$1))*(SUM('Chem - ODS'!AG$5:AG$7)/((SUM('Chem - ODS'!$AK$5:$AK$7)-SUM('Chem - ODS'!$Q$5:$Q$7))/20*('Chem - ODS'!AG$4-'Chem - ODS'!$Q$4)+SUM('Chem - ODS'!$Q$5:$Q$7)))</f>
        <v>44288968531.761101</v>
      </c>
      <c r="AM50" s="90">
        <f ca="1">($V50*($AP$1-AM$1)/($AP$1-$V$1)+$AP50*(AM$1-$V$1)/($AP$1-$V$1))*(SUM('Chem - ODS'!AH$5:AH$7)/((SUM('Chem - ODS'!$AK$5:$AK$7)-SUM('Chem - ODS'!$Q$5:$Q$7))/20*('Chem - ODS'!AH$4-'Chem - ODS'!$Q$4)+SUM('Chem - ODS'!$Q$5:$Q$7)))</f>
        <v>45959700381.94046</v>
      </c>
      <c r="AN50" s="90">
        <f ca="1">($V50*($AP$1-AN$1)/($AP$1-$V$1)+$AP50*(AN$1-$V$1)/($AP$1-$V$1))*(SUM('Chem - ODS'!AI$5:AI$7)/((SUM('Chem - ODS'!$AK$5:$AK$7)-SUM('Chem - ODS'!$Q$5:$Q$7))/20*('Chem - ODS'!AI$4-'Chem - ODS'!$Q$4)+SUM('Chem - ODS'!$Q$5:$Q$7)))</f>
        <v>47689362297.727669</v>
      </c>
      <c r="AO50" s="90">
        <f ca="1">($V50*($AP$1-AO$1)/($AP$1-$V$1)+$AP50*(AO$1-$V$1)/($AP$1-$V$1))*(SUM('Chem - ODS'!AJ$5:AJ$7)/((SUM('Chem - ODS'!$AK$5:$AK$7)-SUM('Chem - ODS'!$Q$5:$Q$7))/20*('Chem - ODS'!AJ$4-'Chem - ODS'!$Q$4)+SUM('Chem - ODS'!$Q$5:$Q$7)))</f>
        <v>49480151832.899437</v>
      </c>
      <c r="AP50" s="90">
        <f ca="1">V50*'Process Emissions Multipliers'!$E$28</f>
        <v>51334339470.289726</v>
      </c>
    </row>
    <row r="51" spans="1:42">
      <c r="A51" s="74">
        <v>-1</v>
      </c>
      <c r="B51" s="90">
        <f ca="1">IF('Chemicals 2010'!$A59="CP",INDIRECT("'Chemicals 2010'!"&amp;'Country Selector'!$B$3&amp;ROW($A59))*10^12,0)</f>
        <v>0</v>
      </c>
      <c r="C51" s="90">
        <f t="shared" ca="1" si="2"/>
        <v>119393157221.76668</v>
      </c>
      <c r="D51" s="90">
        <f t="shared" ca="1" si="2"/>
        <v>238786314443.53336</v>
      </c>
      <c r="E51" s="90">
        <f t="shared" ca="1" si="2"/>
        <v>358179471665.29999</v>
      </c>
      <c r="F51" s="90">
        <f t="shared" ca="1" si="2"/>
        <v>477572628887.06671</v>
      </c>
      <c r="G51" s="90">
        <f t="shared" ca="1" si="2"/>
        <v>596965786108.83337</v>
      </c>
      <c r="H51" s="90">
        <f t="shared" ca="1" si="2"/>
        <v>716358943330.59998</v>
      </c>
      <c r="I51" s="90">
        <f t="shared" ca="1" si="2"/>
        <v>835752100552.3667</v>
      </c>
      <c r="J51" s="90">
        <f t="shared" ca="1" si="2"/>
        <v>955145257774.13342</v>
      </c>
      <c r="K51" s="90">
        <f t="shared" ca="1" si="2"/>
        <v>1074538414995.9</v>
      </c>
      <c r="L51" s="90">
        <f ca="1">IF('Chemicals 2020'!$A59="CP",INDIRECT("'Chemicals 2020'!"&amp;'Country Selector'!$B$3&amp;ROW($A59))*10^12,0)*'Process Emissions Multipliers'!$B$28</f>
        <v>1193931572217.6667</v>
      </c>
      <c r="M51" s="90">
        <f ca="1">($L51*($V$1-M$1)/($V$1-$L$1)+$V51*(M$1-$L$1)/($V$1-$L$1))*(SUM('Chem - ODS'!H$5:H$7)/((SUM('Chem - ODS'!$Q$5:$Q$7)-SUM('Chem - ODS'!$G$5:$G$7))/10*('Chem - ODS'!H$4-'Chem - ODS'!$G$4)+SUM('Chem - ODS'!$G$5:$G$7)))</f>
        <v>1122417456981.084</v>
      </c>
      <c r="N51" s="90">
        <f ca="1">($L51*($V$1-N$1)/($V$1-$L$1)+$V51*(N$1-$L$1)/($V$1-$L$1))*(SUM('Chem - ODS'!I$5:I$7)/((SUM('Chem - ODS'!$Q$5:$Q$7)-SUM('Chem - ODS'!$G$5:$G$7))/10*('Chem - ODS'!I$4-'Chem - ODS'!$G$4)+SUM('Chem - ODS'!$G$5:$G$7)))</f>
        <v>1058064578341.2928</v>
      </c>
      <c r="O51" s="90">
        <f ca="1">($L51*($V$1-O$1)/($V$1-$L$1)+$V51*(O$1-$L$1)/($V$1-$L$1))*(SUM('Chem - ODS'!J$5:J$7)/((SUM('Chem - ODS'!$Q$5:$Q$7)-SUM('Chem - ODS'!$G$5:$G$7))/10*('Chem - ODS'!J$4-'Chem - ODS'!$G$4)+SUM('Chem - ODS'!$G$5:$G$7)))</f>
        <v>993564217648.70325</v>
      </c>
      <c r="P51" s="90">
        <f ca="1">($L51*($V$1-P$1)/($V$1-$L$1)+$V51*(P$1-$L$1)/($V$1-$L$1))*(SUM('Chem - ODS'!K$5:K$7)/((SUM('Chem - ODS'!$Q$5:$Q$7)-SUM('Chem - ODS'!$G$5:$G$7))/10*('Chem - ODS'!K$4-'Chem - ODS'!$G$4)+SUM('Chem - ODS'!$G$5:$G$7)))</f>
        <v>928930364358.48425</v>
      </c>
      <c r="Q51" s="90">
        <f ca="1">($L51*($V$1-Q$1)/($V$1-$L$1)+$V51*(Q$1-$L$1)/($V$1-$L$1))*(SUM('Chem - ODS'!L$5:L$7)/((SUM('Chem - ODS'!$Q$5:$Q$7)-SUM('Chem - ODS'!$G$5:$G$7))/10*('Chem - ODS'!L$4-'Chem - ODS'!$G$4)+SUM('Chem - ODS'!$G$5:$G$7)))</f>
        <v>873177118822.17615</v>
      </c>
      <c r="R51" s="90">
        <f ca="1">($L51*($V$1-R$1)/($V$1-$L$1)+$V51*(R$1-$L$1)/($V$1-$L$1))*(SUM('Chem - ODS'!M$5:M$7)/((SUM('Chem - ODS'!$Q$5:$Q$7)-SUM('Chem - ODS'!$G$5:$G$7))/10*('Chem - ODS'!M$4-'Chem - ODS'!$G$4)+SUM('Chem - ODS'!$G$5:$G$7)))</f>
        <v>799309817464.55383</v>
      </c>
      <c r="S51" s="90">
        <f ca="1">($L51*($V$1-S$1)/($V$1-$L$1)+$V51*(S$1-$L$1)/($V$1-$L$1))*(SUM('Chem - ODS'!N$5:N$7)/((SUM('Chem - ODS'!$Q$5:$Q$7)-SUM('Chem - ODS'!$G$5:$G$7))/10*('Chem - ODS'!N$4-'Chem - ODS'!$G$4)+SUM('Chem - ODS'!$G$5:$G$7)))</f>
        <v>755941841613.60559</v>
      </c>
      <c r="T51" s="90">
        <f ca="1">($L51*($V$1-T$1)/($V$1-$L$1)+$V51*(T$1-$L$1)/($V$1-$L$1))*(SUM('Chem - ODS'!O$5:O$7)/((SUM('Chem - ODS'!$Q$5:$Q$7)-SUM('Chem - ODS'!$G$5:$G$7))/10*('Chem - ODS'!O$4-'Chem - ODS'!$G$4)+SUM('Chem - ODS'!$G$5:$G$7)))</f>
        <v>672471912163.20264</v>
      </c>
      <c r="U51" s="90">
        <f ca="1">($L51*($V$1-U$1)/($V$1-$L$1)+$V51*(U$1-$L$1)/($V$1-$L$1))*(SUM('Chem - ODS'!P$5:P$7)/((SUM('Chem - ODS'!$Q$5:$Q$7)-SUM('Chem - ODS'!$G$5:$G$7))/10*('Chem - ODS'!P$4-'Chem - ODS'!$G$4)+SUM('Chem - ODS'!$G$5:$G$7)))</f>
        <v>606938346866.50842</v>
      </c>
      <c r="V51" s="90">
        <f ca="1">IF('Chemicals 2030'!$A59="CP",INDIRECT("'Chemicals 2030'!"&amp;'Country Selector'!$B$3&amp;ROW($A59))*10^12,0)*'Process Emissions Multipliers'!$D$28</f>
        <v>538919926475.82733</v>
      </c>
      <c r="W51" s="90">
        <f ca="1">($V51*($AP$1-W$1)/($AP$1-$V$1)+$AP51*(W$1-$V$1)/($AP$1-$V$1))*(SUM('Chem - ODS'!R$5:R$7)/((SUM('Chem - ODS'!$AK$5:$AK$7)-SUM('Chem - ODS'!$Q$5:$Q$7))/20*('Chem - ODS'!R$4-'Chem - ODS'!$Q$4)+SUM('Chem - ODS'!$Q$5:$Q$7)))</f>
        <v>575696510444.58215</v>
      </c>
      <c r="X51" s="90">
        <f ca="1">($V51*($AP$1-X$1)/($AP$1-$V$1)+$AP51*(X$1-$V$1)/($AP$1-$V$1))*(SUM('Chem - ODS'!S$5:S$7)/((SUM('Chem - ODS'!$AK$5:$AK$7)-SUM('Chem - ODS'!$Q$5:$Q$7))/20*('Chem - ODS'!S$4-'Chem - ODS'!$Q$4)+SUM('Chem - ODS'!$Q$5:$Q$7)))</f>
        <v>617507678441.34082</v>
      </c>
      <c r="Y51" s="90">
        <f ca="1">($V51*($AP$1-Y$1)/($AP$1-$V$1)+$AP51*(Y$1-$V$1)/($AP$1-$V$1))*(SUM('Chem - ODS'!T$5:T$7)/((SUM('Chem - ODS'!$AK$5:$AK$7)-SUM('Chem - ODS'!$Q$5:$Q$7))/20*('Chem - ODS'!T$4-'Chem - ODS'!$Q$4)+SUM('Chem - ODS'!$Q$5:$Q$7)))</f>
        <v>627491160226.5614</v>
      </c>
      <c r="Z51" s="90">
        <f ca="1">($V51*($AP$1-Z$1)/($AP$1-$V$1)+$AP51*(Z$1-$V$1)/($AP$1-$V$1))*(SUM('Chem - ODS'!U$5:U$7)/((SUM('Chem - ODS'!$AK$5:$AK$7)-SUM('Chem - ODS'!$Q$5:$Q$7))/20*('Chem - ODS'!U$4-'Chem - ODS'!$Q$4)+SUM('Chem - ODS'!$Q$5:$Q$7)))</f>
        <v>639840328948.63843</v>
      </c>
      <c r="AA51" s="90">
        <f ca="1">($V51*($AP$1-AA$1)/($AP$1-$V$1)+$AP51*(AA$1-$V$1)/($AP$1-$V$1))*(SUM('Chem - ODS'!V$5:V$7)/((SUM('Chem - ODS'!$AK$5:$AK$7)-SUM('Chem - ODS'!$Q$5:$Q$7))/20*('Chem - ODS'!V$4-'Chem - ODS'!$Q$4)+SUM('Chem - ODS'!$Q$5:$Q$7)))</f>
        <v>654591986188.02502</v>
      </c>
      <c r="AB51" s="90">
        <f ca="1">($V51*($AP$1-AB$1)/($AP$1-$V$1)+$AP51*(AB$1-$V$1)/($AP$1-$V$1))*(SUM('Chem - ODS'!W$5:W$7)/((SUM('Chem - ODS'!$AK$5:$AK$7)-SUM('Chem - ODS'!$Q$5:$Q$7))/20*('Chem - ODS'!W$4-'Chem - ODS'!$Q$4)+SUM('Chem - ODS'!$Q$5:$Q$7)))</f>
        <v>671778598414.06116</v>
      </c>
      <c r="AC51" s="90">
        <f ca="1">($V51*($AP$1-AC$1)/($AP$1-$V$1)+$AP51*(AC$1-$V$1)/($AP$1-$V$1))*(SUM('Chem - ODS'!X$5:X$7)/((SUM('Chem - ODS'!$AK$5:$AK$7)-SUM('Chem - ODS'!$Q$5:$Q$7))/20*('Chem - ODS'!X$4-'Chem - ODS'!$Q$4)+SUM('Chem - ODS'!$Q$5:$Q$7)))</f>
        <v>691428917052.63403</v>
      </c>
      <c r="AD51" s="90">
        <f ca="1">($V51*($AP$1-AD$1)/($AP$1-$V$1)+$AP51*(AD$1-$V$1)/($AP$1-$V$1))*(SUM('Chem - ODS'!Y$5:Y$7)/((SUM('Chem - ODS'!$AK$5:$AK$7)-SUM('Chem - ODS'!$Q$5:$Q$7))/20*('Chem - ODS'!Y$4-'Chem - ODS'!$Q$4)+SUM('Chem - ODS'!$Q$5:$Q$7)))</f>
        <v>643463520129.23364</v>
      </c>
      <c r="AE51" s="90">
        <f ca="1">($V51*($AP$1-AE$1)/($AP$1-$V$1)+$AP51*(AE$1-$V$1)/($AP$1-$V$1))*(SUM('Chem - ODS'!Z$5:Z$7)/((SUM('Chem - ODS'!$AK$5:$AK$7)-SUM('Chem - ODS'!$Q$5:$Q$7))/20*('Chem - ODS'!Z$4-'Chem - ODS'!$Q$4)+SUM('Chem - ODS'!$Q$5:$Q$7)))</f>
        <v>660380583336.58655</v>
      </c>
      <c r="AF51" s="90">
        <f ca="1">($V51*($AP$1-AF$1)/($AP$1-$V$1)+$AP51*(AF$1-$V$1)/($AP$1-$V$1))*(SUM('Chem - ODS'!AA$5:AA$7)/((SUM('Chem - ODS'!$AK$5:$AK$7)-SUM('Chem - ODS'!$Q$5:$Q$7))/20*('Chem - ODS'!AA$4-'Chem - ODS'!$Q$4)+SUM('Chem - ODS'!$Q$5:$Q$7)))</f>
        <v>674764208668.18799</v>
      </c>
      <c r="AG51" s="90">
        <f ca="1">($V51*($AP$1-AG$1)/($AP$1-$V$1)+$AP51*(AG$1-$V$1)/($AP$1-$V$1))*(SUM('Chem - ODS'!AB$5:AB$7)/((SUM('Chem - ODS'!$AK$5:$AK$7)-SUM('Chem - ODS'!$Q$5:$Q$7))/20*('Chem - ODS'!AB$4-'Chem - ODS'!$Q$4)+SUM('Chem - ODS'!$Q$5:$Q$7)))</f>
        <v>700689148805.73181</v>
      </c>
      <c r="AH51" s="90">
        <f ca="1">($V51*($AP$1-AH$1)/($AP$1-$V$1)+$AP51*(AH$1-$V$1)/($AP$1-$V$1))*(SUM('Chem - ODS'!AC$5:AC$7)/((SUM('Chem - ODS'!$AK$5:$AK$7)-SUM('Chem - ODS'!$Q$5:$Q$7))/20*('Chem - ODS'!AC$4-'Chem - ODS'!$Q$4)+SUM('Chem - ODS'!$Q$5:$Q$7)))</f>
        <v>727512194660.87781</v>
      </c>
      <c r="AI51" s="90">
        <f ca="1">($V51*($AP$1-AI$1)/($AP$1-$V$1)+$AP51*(AI$1-$V$1)/($AP$1-$V$1))*(SUM('Chem - ODS'!AD$5:AD$7)/((SUM('Chem - ODS'!$AK$5:$AK$7)-SUM('Chem - ODS'!$Q$5:$Q$7))/20*('Chem - ODS'!AD$4-'Chem - ODS'!$Q$4)+SUM('Chem - ODS'!$Q$5:$Q$7)))</f>
        <v>755268163428.37085</v>
      </c>
      <c r="AJ51" s="90">
        <f ca="1">($V51*($AP$1-AJ$1)/($AP$1-$V$1)+$AP51*(AJ$1-$V$1)/($AP$1-$V$1))*(SUM('Chem - ODS'!AE$5:AE$7)/((SUM('Chem - ODS'!$AK$5:$AK$7)-SUM('Chem - ODS'!$Q$5:$Q$7))/20*('Chem - ODS'!AE$4-'Chem - ODS'!$Q$4)+SUM('Chem - ODS'!$Q$5:$Q$7)))</f>
        <v>783992902353.80945</v>
      </c>
      <c r="AK51" s="90">
        <f ca="1">($V51*($AP$1-AK$1)/($AP$1-$V$1)+$AP51*(AK$1-$V$1)/($AP$1-$V$1))*(SUM('Chem - ODS'!AF$5:AF$7)/((SUM('Chem - ODS'!$AK$5:$AK$7)-SUM('Chem - ODS'!$Q$5:$Q$7))/20*('Chem - ODS'!AF$4-'Chem - ODS'!$Q$4)+SUM('Chem - ODS'!$Q$5:$Q$7)))</f>
        <v>813723350005.31348</v>
      </c>
      <c r="AL51" s="90">
        <f ca="1">($V51*($AP$1-AL$1)/($AP$1-$V$1)+$AP51*(AL$1-$V$1)/($AP$1-$V$1))*(SUM('Chem - ODS'!AG$5:AG$7)/((SUM('Chem - ODS'!$AK$5:$AK$7)-SUM('Chem - ODS'!$Q$5:$Q$7))/20*('Chem - ODS'!AG$4-'Chem - ODS'!$Q$4)+SUM('Chem - ODS'!$Q$5:$Q$7)))</f>
        <v>844497596534.96057</v>
      </c>
      <c r="AM51" s="90">
        <f ca="1">($V51*($AP$1-AM$1)/($AP$1-$V$1)+$AP51*(AM$1-$V$1)/($AP$1-$V$1))*(SUM('Chem - ODS'!AH$5:AH$7)/((SUM('Chem - ODS'!$AK$5:$AK$7)-SUM('Chem - ODS'!$Q$5:$Q$7))/20*('Chem - ODS'!AH$4-'Chem - ODS'!$Q$4)+SUM('Chem - ODS'!$Q$5:$Q$7)))</f>
        <v>876354943380.12488</v>
      </c>
      <c r="AN51" s="90">
        <f ca="1">($V51*($AP$1-AN$1)/($AP$1-$V$1)+$AP51*(AN$1-$V$1)/($AP$1-$V$1))*(SUM('Chem - ODS'!AI$5:AI$7)/((SUM('Chem - ODS'!$AK$5:$AK$7)-SUM('Chem - ODS'!$Q$5:$Q$7))/20*('Chem - ODS'!AI$4-'Chem - ODS'!$Q$4)+SUM('Chem - ODS'!$Q$5:$Q$7)))</f>
        <v>909335962787.99011</v>
      </c>
      <c r="AO51" s="90">
        <f ca="1">($V51*($AP$1-AO$1)/($AP$1-$V$1)+$AP51*(AO$1-$V$1)/($AP$1-$V$1))*(SUM('Chem - ODS'!AJ$5:AJ$7)/((SUM('Chem - ODS'!$AK$5:$AK$7)-SUM('Chem - ODS'!$Q$5:$Q$7))/20*('Chem - ODS'!AJ$4-'Chem - ODS'!$Q$4)+SUM('Chem - ODS'!$Q$5:$Q$7)))</f>
        <v>943482557492.89929</v>
      </c>
      <c r="AP51" s="90">
        <f ca="1">V51*'Process Emissions Multipliers'!$E$28</f>
        <v>978838020833.12146</v>
      </c>
    </row>
    <row r="52" spans="1:42">
      <c r="A52" s="74">
        <v>0</v>
      </c>
      <c r="B52" s="90">
        <f ca="1">IF('Chemicals 2010'!$A60="CP",INDIRECT("'Chemicals 2010'!"&amp;'Country Selector'!$B$3&amp;ROW($A60))*10^12,0)</f>
        <v>30867313588.469322</v>
      </c>
      <c r="C52" s="90">
        <f t="shared" ca="1" si="2"/>
        <v>75923039044.81958</v>
      </c>
      <c r="D52" s="90">
        <f t="shared" ca="1" si="2"/>
        <v>120978764501.16986</v>
      </c>
      <c r="E52" s="90">
        <f t="shared" ca="1" si="2"/>
        <v>166034489957.52014</v>
      </c>
      <c r="F52" s="90">
        <f t="shared" ca="1" si="2"/>
        <v>211090215413.87039</v>
      </c>
      <c r="G52" s="90">
        <f t="shared" ca="1" si="2"/>
        <v>256145940870.22064</v>
      </c>
      <c r="H52" s="90">
        <f t="shared" ca="1" si="2"/>
        <v>301201666326.57098</v>
      </c>
      <c r="I52" s="90">
        <f t="shared" ca="1" si="2"/>
        <v>346257391782.92114</v>
      </c>
      <c r="J52" s="90">
        <f t="shared" ca="1" si="2"/>
        <v>391313117239.27142</v>
      </c>
      <c r="K52" s="90">
        <f t="shared" ca="1" si="2"/>
        <v>436368842695.6217</v>
      </c>
      <c r="L52" s="90">
        <f ca="1">IF('Chemicals 2020'!$A60="CP",INDIRECT("'Chemicals 2020'!"&amp;'Country Selector'!$B$3&amp;ROW($A60))*10^12,0)*'Process Emissions Multipliers'!$B$28</f>
        <v>481424568151.97198</v>
      </c>
      <c r="M52" s="90">
        <f ca="1">($L52*($V$1-M$1)/($V$1-$L$1)+$V52*(M$1-$L$1)/($V$1-$L$1))*(SUM('Chem - ODS'!H$5:H$7)/((SUM('Chem - ODS'!$Q$5:$Q$7)-SUM('Chem - ODS'!$G$5:$G$7))/10*('Chem - ODS'!H$4-'Chem - ODS'!$G$4)+SUM('Chem - ODS'!$G$5:$G$7)))</f>
        <v>536269016150.61414</v>
      </c>
      <c r="N52" s="90">
        <f ca="1">($L52*($V$1-N$1)/($V$1-$L$1)+$V52*(N$1-$L$1)/($V$1-$L$1))*(SUM('Chem - ODS'!I$5:I$7)/((SUM('Chem - ODS'!$Q$5:$Q$7)-SUM('Chem - ODS'!$G$5:$G$7))/10*('Chem - ODS'!I$4-'Chem - ODS'!$G$4)+SUM('Chem - ODS'!$G$5:$G$7)))</f>
        <v>594127582538.86877</v>
      </c>
      <c r="O52" s="90">
        <f ca="1">($L52*($V$1-O$1)/($V$1-$L$1)+$V52*(O$1-$L$1)/($V$1-$L$1))*(SUM('Chem - ODS'!J$5:J$7)/((SUM('Chem - ODS'!$Q$5:$Q$7)-SUM('Chem - ODS'!$G$5:$G$7))/10*('Chem - ODS'!J$4-'Chem - ODS'!$G$4)+SUM('Chem - ODS'!$G$5:$G$7)))</f>
        <v>652040807086.25354</v>
      </c>
      <c r="P52" s="90">
        <f ca="1">($L52*($V$1-P$1)/($V$1-$L$1)+$V52*(P$1-$L$1)/($V$1-$L$1))*(SUM('Chem - ODS'!K$5:K$7)/((SUM('Chem - ODS'!$Q$5:$Q$7)-SUM('Chem - ODS'!$G$5:$G$7))/10*('Chem - ODS'!K$4-'Chem - ODS'!$G$4)+SUM('Chem - ODS'!$G$5:$G$7)))</f>
        <v>710003505176.38818</v>
      </c>
      <c r="Q52" s="90">
        <f ca="1">($L52*($V$1-Q$1)/($V$1-$L$1)+$V52*(Q$1-$L$1)/($V$1-$L$1))*(SUM('Chem - ODS'!L$5:L$7)/((SUM('Chem - ODS'!$Q$5:$Q$7)-SUM('Chem - ODS'!$G$5:$G$7))/10*('Chem - ODS'!L$4-'Chem - ODS'!$G$4)+SUM('Chem - ODS'!$G$5:$G$7)))</f>
        <v>776011243728.11633</v>
      </c>
      <c r="R52" s="90">
        <f ca="1">($L52*($V$1-R$1)/($V$1-$L$1)+$V52*(R$1-$L$1)/($V$1-$L$1))*(SUM('Chem - ODS'!M$5:M$7)/((SUM('Chem - ODS'!$Q$5:$Q$7)-SUM('Chem - ODS'!$G$5:$G$7))/10*('Chem - ODS'!M$4-'Chem - ODS'!$G$4)+SUM('Chem - ODS'!$G$5:$G$7)))</f>
        <v>826059667111.78809</v>
      </c>
      <c r="S52" s="90">
        <f ca="1">($L52*($V$1-S$1)/($V$1-$L$1)+$V52*(S$1-$L$1)/($V$1-$L$1))*(SUM('Chem - ODS'!N$5:N$7)/((SUM('Chem - ODS'!$Q$5:$Q$7)-SUM('Chem - ODS'!$G$5:$G$7))/10*('Chem - ODS'!N$4-'Chem - ODS'!$G$4)+SUM('Chem - ODS'!$G$5:$G$7)))</f>
        <v>910149859873.24622</v>
      </c>
      <c r="T52" s="90">
        <f ca="1">($L52*($V$1-T$1)/($V$1-$L$1)+$V52*(T$1-$L$1)/($V$1-$L$1))*(SUM('Chem - ODS'!O$5:O$7)/((SUM('Chem - ODS'!$Q$5:$Q$7)-SUM('Chem - ODS'!$G$5:$G$7))/10*('Chem - ODS'!O$4-'Chem - ODS'!$G$4)+SUM('Chem - ODS'!$G$5:$G$7)))</f>
        <v>946752693648.73755</v>
      </c>
      <c r="U52" s="90">
        <f ca="1">($L52*($V$1-U$1)/($V$1-$L$1)+$V52*(U$1-$L$1)/($V$1-$L$1))*(SUM('Chem - ODS'!P$5:P$7)/((SUM('Chem - ODS'!$Q$5:$Q$7)-SUM('Chem - ODS'!$G$5:$G$7))/10*('Chem - ODS'!P$4-'Chem - ODS'!$G$4)+SUM('Chem - ODS'!$G$5:$G$7)))</f>
        <v>1005048833002.3224</v>
      </c>
      <c r="V52" s="90">
        <f ca="1">IF('Chemicals 2030'!$A60="CP",INDIRECT("'Chemicals 2030'!"&amp;'Country Selector'!$B$3&amp;ROW($A60))*10^12,0)*'Process Emissions Multipliers'!$D$28</f>
        <v>1058597745432.1766</v>
      </c>
      <c r="W52" s="90">
        <f ca="1">($V52*($AP$1-W$1)/($AP$1-$V$1)+$AP52*(W$1-$V$1)/($AP$1-$V$1))*(SUM('Chem - ODS'!R$5:R$7)/((SUM('Chem - ODS'!$AK$5:$AK$7)-SUM('Chem - ODS'!$Q$5:$Q$7))/20*('Chem - ODS'!R$4-'Chem - ODS'!$Q$4)+SUM('Chem - ODS'!$Q$5:$Q$7)))</f>
        <v>1130837807380.9106</v>
      </c>
      <c r="X52" s="90">
        <f ca="1">($V52*($AP$1-X$1)/($AP$1-$V$1)+$AP52*(X$1-$V$1)/($AP$1-$V$1))*(SUM('Chem - ODS'!S$5:S$7)/((SUM('Chem - ODS'!$AK$5:$AK$7)-SUM('Chem - ODS'!$Q$5:$Q$7))/20*('Chem - ODS'!S$4-'Chem - ODS'!$Q$4)+SUM('Chem - ODS'!$Q$5:$Q$7)))</f>
        <v>1212967277828.762</v>
      </c>
      <c r="Y52" s="90">
        <f ca="1">($V52*($AP$1-Y$1)/($AP$1-$V$1)+$AP52*(Y$1-$V$1)/($AP$1-$V$1))*(SUM('Chem - ODS'!T$5:T$7)/((SUM('Chem - ODS'!$AK$5:$AK$7)-SUM('Chem - ODS'!$Q$5:$Q$7))/20*('Chem - ODS'!T$4-'Chem - ODS'!$Q$4)+SUM('Chem - ODS'!$Q$5:$Q$7)))</f>
        <v>1232577781709.197</v>
      </c>
      <c r="Z52" s="90">
        <f ca="1">($V52*($AP$1-Z$1)/($AP$1-$V$1)+$AP52*(Z$1-$V$1)/($AP$1-$V$1))*(SUM('Chem - ODS'!U$5:U$7)/((SUM('Chem - ODS'!$AK$5:$AK$7)-SUM('Chem - ODS'!$Q$5:$Q$7))/20*('Chem - ODS'!U$4-'Chem - ODS'!$Q$4)+SUM('Chem - ODS'!$Q$5:$Q$7)))</f>
        <v>1256835192736.1736</v>
      </c>
      <c r="AA52" s="90">
        <f ca="1">($V52*($AP$1-AA$1)/($AP$1-$V$1)+$AP52*(AA$1-$V$1)/($AP$1-$V$1))*(SUM('Chem - ODS'!V$5:V$7)/((SUM('Chem - ODS'!$AK$5:$AK$7)-SUM('Chem - ODS'!$Q$5:$Q$7))/20*('Chem - ODS'!V$4-'Chem - ODS'!$Q$4)+SUM('Chem - ODS'!$Q$5:$Q$7)))</f>
        <v>1285811800072.1118</v>
      </c>
      <c r="AB52" s="90">
        <f ca="1">($V52*($AP$1-AB$1)/($AP$1-$V$1)+$AP52*(AB$1-$V$1)/($AP$1-$V$1))*(SUM('Chem - ODS'!W$5:W$7)/((SUM('Chem - ODS'!$AK$5:$AK$7)-SUM('Chem - ODS'!$Q$5:$Q$7))/20*('Chem - ODS'!W$4-'Chem - ODS'!$Q$4)+SUM('Chem - ODS'!$Q$5:$Q$7)))</f>
        <v>1319571377442.1184</v>
      </c>
      <c r="AC52" s="90">
        <f ca="1">($V52*($AP$1-AC$1)/($AP$1-$V$1)+$AP52*(AC$1-$V$1)/($AP$1-$V$1))*(SUM('Chem - ODS'!X$5:X$7)/((SUM('Chem - ODS'!$AK$5:$AK$7)-SUM('Chem - ODS'!$Q$5:$Q$7))/20*('Chem - ODS'!X$4-'Chem - ODS'!$Q$4)+SUM('Chem - ODS'!$Q$5:$Q$7)))</f>
        <v>1358170401129.8245</v>
      </c>
      <c r="AD52" s="90">
        <f ca="1">($V52*($AP$1-AD$1)/($AP$1-$V$1)+$AP52*(AD$1-$V$1)/($AP$1-$V$1))*(SUM('Chem - ODS'!Y$5:Y$7)/((SUM('Chem - ODS'!$AK$5:$AK$7)-SUM('Chem - ODS'!$Q$5:$Q$7))/20*('Chem - ODS'!Y$4-'Chem - ODS'!$Q$4)+SUM('Chem - ODS'!$Q$5:$Q$7)))</f>
        <v>1263952209247.5676</v>
      </c>
      <c r="AE52" s="90">
        <f ca="1">($V52*($AP$1-AE$1)/($AP$1-$V$1)+$AP52*(AE$1-$V$1)/($AP$1-$V$1))*(SUM('Chem - ODS'!Z$5:Z$7)/((SUM('Chem - ODS'!$AK$5:$AK$7)-SUM('Chem - ODS'!$Q$5:$Q$7))/20*('Chem - ODS'!Z$4-'Chem - ODS'!$Q$4)+SUM('Chem - ODS'!$Q$5:$Q$7)))</f>
        <v>1297182312813.6875</v>
      </c>
      <c r="AF52" s="90">
        <f ca="1">($V52*($AP$1-AF$1)/($AP$1-$V$1)+$AP52*(AF$1-$V$1)/($AP$1-$V$1))*(SUM('Chem - ODS'!AA$5:AA$7)/((SUM('Chem - ODS'!$AK$5:$AK$7)-SUM('Chem - ODS'!$Q$5:$Q$7))/20*('Chem - ODS'!AA$4-'Chem - ODS'!$Q$4)+SUM('Chem - ODS'!$Q$5:$Q$7)))</f>
        <v>1325435996893.8909</v>
      </c>
      <c r="AG52" s="90">
        <f ca="1">($V52*($AP$1-AG$1)/($AP$1-$V$1)+$AP52*(AG$1-$V$1)/($AP$1-$V$1))*(SUM('Chem - ODS'!AB$5:AB$7)/((SUM('Chem - ODS'!$AK$5:$AK$7)-SUM('Chem - ODS'!$Q$5:$Q$7))/20*('Chem - ODS'!AB$4-'Chem - ODS'!$Q$4)+SUM('Chem - ODS'!$Q$5:$Q$7)))</f>
        <v>1376360228550.2222</v>
      </c>
      <c r="AH52" s="90">
        <f ca="1">($V52*($AP$1-AH$1)/($AP$1-$V$1)+$AP52*(AH$1-$V$1)/($AP$1-$V$1))*(SUM('Chem - ODS'!AC$5:AC$7)/((SUM('Chem - ODS'!$AK$5:$AK$7)-SUM('Chem - ODS'!$Q$5:$Q$7))/20*('Chem - ODS'!AC$4-'Chem - ODS'!$Q$4)+SUM('Chem - ODS'!$Q$5:$Q$7)))</f>
        <v>1429048604824.5312</v>
      </c>
      <c r="AI52" s="90">
        <f ca="1">($V52*($AP$1-AI$1)/($AP$1-$V$1)+$AP52*(AI$1-$V$1)/($AP$1-$V$1))*(SUM('Chem - ODS'!AD$5:AD$7)/((SUM('Chem - ODS'!$AK$5:$AK$7)-SUM('Chem - ODS'!$Q$5:$Q$7))/20*('Chem - ODS'!AD$4-'Chem - ODS'!$Q$4)+SUM('Chem - ODS'!$Q$5:$Q$7)))</f>
        <v>1483569516960.208</v>
      </c>
      <c r="AJ52" s="90">
        <f ca="1">($V52*($AP$1-AJ$1)/($AP$1-$V$1)+$AP52*(AJ$1-$V$1)/($AP$1-$V$1))*(SUM('Chem - ODS'!AE$5:AE$7)/((SUM('Chem - ODS'!$AK$5:$AK$7)-SUM('Chem - ODS'!$Q$5:$Q$7))/20*('Chem - ODS'!AE$4-'Chem - ODS'!$Q$4)+SUM('Chem - ODS'!$Q$5:$Q$7)))</f>
        <v>1539993379524.4387</v>
      </c>
      <c r="AK52" s="90">
        <f ca="1">($V52*($AP$1-AK$1)/($AP$1-$V$1)+$AP52*(AK$1-$V$1)/($AP$1-$V$1))*(SUM('Chem - ODS'!AF$5:AF$7)/((SUM('Chem - ODS'!$AK$5:$AK$7)-SUM('Chem - ODS'!$Q$5:$Q$7))/20*('Chem - ODS'!AF$4-'Chem - ODS'!$Q$4)+SUM('Chem - ODS'!$Q$5:$Q$7)))</f>
        <v>1598392750763.8376</v>
      </c>
      <c r="AL52" s="90">
        <f ca="1">($V52*($AP$1-AL$1)/($AP$1-$V$1)+$AP52*(AL$1-$V$1)/($AP$1-$V$1))*(SUM('Chem - ODS'!AG$5:AG$7)/((SUM('Chem - ODS'!$AK$5:$AK$7)-SUM('Chem - ODS'!$Q$5:$Q$7))/20*('Chem - ODS'!AG$4-'Chem - ODS'!$Q$4)+SUM('Chem - ODS'!$Q$5:$Q$7)))</f>
        <v>1658842450975.6921</v>
      </c>
      <c r="AM52" s="90">
        <f ca="1">($V52*($AP$1-AM$1)/($AP$1-$V$1)+$AP52*(AM$1-$V$1)/($AP$1-$V$1))*(SUM('Chem - ODS'!AH$5:AH$7)/((SUM('Chem - ODS'!$AK$5:$AK$7)-SUM('Chem - ODS'!$Q$5:$Q$7))/20*('Chem - ODS'!AH$4-'Chem - ODS'!$Q$4)+SUM('Chem - ODS'!$Q$5:$Q$7)))</f>
        <v>1721419679779.0037</v>
      </c>
      <c r="AN52" s="90">
        <f ca="1">($V52*($AP$1-AN$1)/($AP$1-$V$1)+$AP52*(AN$1-$V$1)/($AP$1-$V$1))*(SUM('Chem - ODS'!AI$5:AI$7)/((SUM('Chem - ODS'!$AK$5:$AK$7)-SUM('Chem - ODS'!$Q$5:$Q$7))/20*('Chem - ODS'!AI$4-'Chem - ODS'!$Q$4)+SUM('Chem - ODS'!$Q$5:$Q$7)))</f>
        <v>1786204133038.1968</v>
      </c>
      <c r="AO52" s="90">
        <f ca="1">($V52*($AP$1-AO$1)/($AP$1-$V$1)+$AP52*(AO$1-$V$1)/($AP$1-$V$1))*(SUM('Chem - ODS'!AJ$5:AJ$7)/((SUM('Chem - ODS'!$AK$5:$AK$7)-SUM('Chem - ODS'!$Q$5:$Q$7))/20*('Chem - ODS'!AJ$4-'Chem - ODS'!$Q$4)+SUM('Chem - ODS'!$Q$5:$Q$7)))</f>
        <v>1853278120087.0403</v>
      </c>
      <c r="AP52" s="90">
        <f ca="1">V52*'Process Emissions Multipliers'!$E$28</f>
        <v>1922726681815.7146</v>
      </c>
    </row>
    <row r="53" spans="1:42">
      <c r="A53" s="74">
        <v>1</v>
      </c>
      <c r="B53" s="90">
        <f ca="1">IF('Chemicals 2010'!$A61="CP",INDIRECT("'Chemicals 2010'!"&amp;'Country Selector'!$B$3&amp;ROW($A61))*10^12,0)</f>
        <v>0</v>
      </c>
      <c r="C53" s="90">
        <f t="shared" ca="1" si="2"/>
        <v>15378099056.673182</v>
      </c>
      <c r="D53" s="90">
        <f t="shared" ca="1" si="2"/>
        <v>30756198113.346363</v>
      </c>
      <c r="E53" s="90">
        <f t="shared" ca="1" si="2"/>
        <v>46134297170.019547</v>
      </c>
      <c r="F53" s="90">
        <f t="shared" ca="1" si="2"/>
        <v>61512396226.692726</v>
      </c>
      <c r="G53" s="90">
        <f t="shared" ca="1" si="2"/>
        <v>76890495283.365906</v>
      </c>
      <c r="H53" s="90">
        <f t="shared" ca="1" si="2"/>
        <v>92268594340.039093</v>
      </c>
      <c r="I53" s="90">
        <f t="shared" ca="1" si="2"/>
        <v>107646693396.71227</v>
      </c>
      <c r="J53" s="90">
        <f t="shared" ca="1" si="2"/>
        <v>123024792453.38545</v>
      </c>
      <c r="K53" s="90">
        <f t="shared" ca="1" si="2"/>
        <v>138402891510.05865</v>
      </c>
      <c r="L53" s="90">
        <f ca="1">IF('Chemicals 2020'!$A61="CP",INDIRECT("'Chemicals 2020'!"&amp;'Country Selector'!$B$3&amp;ROW($A61))*10^12,0)*'Process Emissions Multipliers'!$B$28</f>
        <v>153780990566.73181</v>
      </c>
      <c r="M53" s="90">
        <f ca="1">($L53*($V$1-M$1)/($V$1-$L$1)+$V53*(M$1-$L$1)/($V$1-$L$1))*(SUM('Chem - ODS'!H$5:H$7)/((SUM('Chem - ODS'!$Q$5:$Q$7)-SUM('Chem - ODS'!$G$5:$G$7))/10*('Chem - ODS'!H$4-'Chem - ODS'!$G$4)+SUM('Chem - ODS'!$G$5:$G$7)))</f>
        <v>143785863511.41125</v>
      </c>
      <c r="N53" s="90">
        <f ca="1">($L53*($V$1-N$1)/($V$1-$L$1)+$V53*(N$1-$L$1)/($V$1-$L$1))*(SUM('Chem - ODS'!I$5:I$7)/((SUM('Chem - ODS'!$Q$5:$Q$7)-SUM('Chem - ODS'!$G$5:$G$7))/10*('Chem - ODS'!I$4-'Chem - ODS'!$G$4)+SUM('Chem - ODS'!$G$5:$G$7)))</f>
        <v>134711934065.33371</v>
      </c>
      <c r="O53" s="90">
        <f ca="1">($L53*($V$1-O$1)/($V$1-$L$1)+$V53*(O$1-$L$1)/($V$1-$L$1))*(SUM('Chem - ODS'!J$5:J$7)/((SUM('Chem - ODS'!$Q$5:$Q$7)-SUM('Chem - ODS'!$G$5:$G$7))/10*('Chem - ODS'!J$4-'Chem - ODS'!$G$4)+SUM('Chem - ODS'!$G$5:$G$7)))</f>
        <v>125617939426.89252</v>
      </c>
      <c r="P53" s="90">
        <f ca="1">($L53*($V$1-P$1)/($V$1-$L$1)+$V53*(P$1-$L$1)/($V$1-$L$1))*(SUM('Chem - ODS'!K$5:K$7)/((SUM('Chem - ODS'!$Q$5:$Q$7)-SUM('Chem - ODS'!$G$5:$G$7))/10*('Chem - ODS'!K$4-'Chem - ODS'!$G$4)+SUM('Chem - ODS'!$G$5:$G$7)))</f>
        <v>116505782886.0386</v>
      </c>
      <c r="Q53" s="90">
        <f ca="1">($L53*($V$1-Q$1)/($V$1-$L$1)+$V53*(Q$1-$L$1)/($V$1-$L$1))*(SUM('Chem - ODS'!L$5:L$7)/((SUM('Chem - ODS'!$Q$5:$Q$7)-SUM('Chem - ODS'!$G$5:$G$7))/10*('Chem - ODS'!L$4-'Chem - ODS'!$G$4)+SUM('Chem - ODS'!$G$5:$G$7)))</f>
        <v>108495646210.92586</v>
      </c>
      <c r="R53" s="90">
        <f ca="1">($L53*($V$1-R$1)/($V$1-$L$1)+$V53*(R$1-$L$1)/($V$1-$L$1))*(SUM('Chem - ODS'!M$5:M$7)/((SUM('Chem - ODS'!$Q$5:$Q$7)-SUM('Chem - ODS'!$G$5:$G$7))/10*('Chem - ODS'!M$4-'Chem - ODS'!$G$4)+SUM('Chem - ODS'!$G$5:$G$7)))</f>
        <v>98233465259.848572</v>
      </c>
      <c r="S53" s="90">
        <f ca="1">($L53*($V$1-S$1)/($V$1-$L$1)+$V53*(S$1-$L$1)/($V$1-$L$1))*(SUM('Chem - ODS'!N$5:N$7)/((SUM('Chem - ODS'!$Q$5:$Q$7)-SUM('Chem - ODS'!$G$5:$G$7))/10*('Chem - ODS'!N$4-'Chem - ODS'!$G$4)+SUM('Chem - ODS'!$G$5:$G$7)))</f>
        <v>91695961443.195236</v>
      </c>
      <c r="T53" s="90">
        <f ca="1">($L53*($V$1-T$1)/($V$1-$L$1)+$V53*(T$1-$L$1)/($V$1-$L$1))*(SUM('Chem - ODS'!O$5:O$7)/((SUM('Chem - ODS'!$Q$5:$Q$7)-SUM('Chem - ODS'!$G$5:$G$7))/10*('Chem - ODS'!O$4-'Chem - ODS'!$G$4)+SUM('Chem - ODS'!$G$5:$G$7)))</f>
        <v>80286629700.738892</v>
      </c>
      <c r="U53" s="90">
        <f ca="1">($L53*($V$1-U$1)/($V$1-$L$1)+$V53*(U$1-$L$1)/($V$1-$L$1))*(SUM('Chem - ODS'!P$5:P$7)/((SUM('Chem - ODS'!$Q$5:$Q$7)-SUM('Chem - ODS'!$G$5:$G$7))/10*('Chem - ODS'!P$4-'Chem - ODS'!$G$4)+SUM('Chem - ODS'!$G$5:$G$7)))</f>
        <v>71052065760.887741</v>
      </c>
      <c r="V53" s="90">
        <f ca="1">IF('Chemicals 2030'!$A61="CP",INDIRECT("'Chemicals 2030'!"&amp;'Country Selector'!$B$3&amp;ROW($A61))*10^12,0)*'Process Emissions Multipliers'!$D$28</f>
        <v>61532534130.208717</v>
      </c>
      <c r="W53" s="90">
        <f ca="1">($V53*($AP$1-W$1)/($AP$1-$V$1)+$AP53*(W$1-$V$1)/($AP$1-$V$1))*(SUM('Chem - ODS'!R$5:R$7)/((SUM('Chem - ODS'!$AK$5:$AK$7)-SUM('Chem - ODS'!$Q$5:$Q$7))/20*('Chem - ODS'!R$4-'Chem - ODS'!$Q$4)+SUM('Chem - ODS'!$Q$5:$Q$7)))</f>
        <v>65731592834.621635</v>
      </c>
      <c r="X53" s="90">
        <f ca="1">($V53*($AP$1-X$1)/($AP$1-$V$1)+$AP53*(X$1-$V$1)/($AP$1-$V$1))*(SUM('Chem - ODS'!S$5:S$7)/((SUM('Chem - ODS'!$AK$5:$AK$7)-SUM('Chem - ODS'!$Q$5:$Q$7))/20*('Chem - ODS'!S$4-'Chem - ODS'!$Q$4)+SUM('Chem - ODS'!$Q$5:$Q$7)))</f>
        <v>70505487796.362</v>
      </c>
      <c r="Y53" s="90">
        <f ca="1">($V53*($AP$1-Y$1)/($AP$1-$V$1)+$AP53*(Y$1-$V$1)/($AP$1-$V$1))*(SUM('Chem - ODS'!T$5:T$7)/((SUM('Chem - ODS'!$AK$5:$AK$7)-SUM('Chem - ODS'!$Q$5:$Q$7))/20*('Chem - ODS'!T$4-'Chem - ODS'!$Q$4)+SUM('Chem - ODS'!$Q$5:$Q$7)))</f>
        <v>71645376866.162369</v>
      </c>
      <c r="Z53" s="90">
        <f ca="1">($V53*($AP$1-Z$1)/($AP$1-$V$1)+$AP53*(Z$1-$V$1)/($AP$1-$V$1))*(SUM('Chem - ODS'!U$5:U$7)/((SUM('Chem - ODS'!$AK$5:$AK$7)-SUM('Chem - ODS'!$Q$5:$Q$7))/20*('Chem - ODS'!U$4-'Chem - ODS'!$Q$4)+SUM('Chem - ODS'!$Q$5:$Q$7)))</f>
        <v>73055374174.742111</v>
      </c>
      <c r="AA53" s="90">
        <f ca="1">($V53*($AP$1-AA$1)/($AP$1-$V$1)+$AP53*(AA$1-$V$1)/($AP$1-$V$1))*(SUM('Chem - ODS'!V$5:V$7)/((SUM('Chem - ODS'!$AK$5:$AK$7)-SUM('Chem - ODS'!$Q$5:$Q$7))/20*('Chem - ODS'!V$4-'Chem - ODS'!$Q$4)+SUM('Chem - ODS'!$Q$5:$Q$7)))</f>
        <v>74739681634.841949</v>
      </c>
      <c r="AB53" s="90">
        <f ca="1">($V53*($AP$1-AB$1)/($AP$1-$V$1)+$AP53*(AB$1-$V$1)/($AP$1-$V$1))*(SUM('Chem - ODS'!W$5:W$7)/((SUM('Chem - ODS'!$AK$5:$AK$7)-SUM('Chem - ODS'!$Q$5:$Q$7))/20*('Chem - ODS'!W$4-'Chem - ODS'!$Q$4)+SUM('Chem - ODS'!$Q$5:$Q$7)))</f>
        <v>76702006187.019485</v>
      </c>
      <c r="AC53" s="90">
        <f ca="1">($V53*($AP$1-AC$1)/($AP$1-$V$1)+$AP53*(AC$1-$V$1)/($AP$1-$V$1))*(SUM('Chem - ODS'!X$5:X$7)/((SUM('Chem - ODS'!$AK$5:$AK$7)-SUM('Chem - ODS'!$Q$5:$Q$7))/20*('Chem - ODS'!X$4-'Chem - ODS'!$Q$4)+SUM('Chem - ODS'!$Q$5:$Q$7)))</f>
        <v>78945630597.429367</v>
      </c>
      <c r="AD53" s="90">
        <f ca="1">($V53*($AP$1-AD$1)/($AP$1-$V$1)+$AP53*(AD$1-$V$1)/($AP$1-$V$1))*(SUM('Chem - ODS'!Y$5:Y$7)/((SUM('Chem - ODS'!$AK$5:$AK$7)-SUM('Chem - ODS'!$Q$5:$Q$7))/20*('Chem - ODS'!Y$4-'Chem - ODS'!$Q$4)+SUM('Chem - ODS'!$Q$5:$Q$7)))</f>
        <v>73469061114.169525</v>
      </c>
      <c r="AE53" s="90">
        <f ca="1">($V53*($AP$1-AE$1)/($AP$1-$V$1)+$AP53*(AE$1-$V$1)/($AP$1-$V$1))*(SUM('Chem - ODS'!Z$5:Z$7)/((SUM('Chem - ODS'!$AK$5:$AK$7)-SUM('Chem - ODS'!$Q$5:$Q$7))/20*('Chem - ODS'!Z$4-'Chem - ODS'!$Q$4)+SUM('Chem - ODS'!$Q$5:$Q$7)))</f>
        <v>75400609231.153168</v>
      </c>
      <c r="AF53" s="90">
        <f ca="1">($V53*($AP$1-AF$1)/($AP$1-$V$1)+$AP53*(AF$1-$V$1)/($AP$1-$V$1))*(SUM('Chem - ODS'!AA$5:AA$7)/((SUM('Chem - ODS'!$AK$5:$AK$7)-SUM('Chem - ODS'!$Q$5:$Q$7))/20*('Chem - ODS'!AA$4-'Chem - ODS'!$Q$4)+SUM('Chem - ODS'!$Q$5:$Q$7)))</f>
        <v>77042895725.216599</v>
      </c>
      <c r="AG53" s="90">
        <f ca="1">($V53*($AP$1-AG$1)/($AP$1-$V$1)+$AP53*(AG$1-$V$1)/($AP$1-$V$1))*(SUM('Chem - ODS'!AB$5:AB$7)/((SUM('Chem - ODS'!$AK$5:$AK$7)-SUM('Chem - ODS'!$Q$5:$Q$7))/20*('Chem - ODS'!AB$4-'Chem - ODS'!$Q$4)+SUM('Chem - ODS'!$Q$5:$Q$7)))</f>
        <v>80002940781.016891</v>
      </c>
      <c r="AH53" s="90">
        <f ca="1">($V53*($AP$1-AH$1)/($AP$1-$V$1)+$AP53*(AH$1-$V$1)/($AP$1-$V$1))*(SUM('Chem - ODS'!AC$5:AC$7)/((SUM('Chem - ODS'!$AK$5:$AK$7)-SUM('Chem - ODS'!$Q$5:$Q$7))/20*('Chem - ODS'!AC$4-'Chem - ODS'!$Q$4)+SUM('Chem - ODS'!$Q$5:$Q$7)))</f>
        <v>83065529309.429672</v>
      </c>
      <c r="AI53" s="90">
        <f ca="1">($V53*($AP$1-AI$1)/($AP$1-$V$1)+$AP53*(AI$1-$V$1)/($AP$1-$V$1))*(SUM('Chem - ODS'!AD$5:AD$7)/((SUM('Chem - ODS'!$AK$5:$AK$7)-SUM('Chem - ODS'!$Q$5:$Q$7))/20*('Chem - ODS'!AD$4-'Chem - ODS'!$Q$4)+SUM('Chem - ODS'!$Q$5:$Q$7)))</f>
        <v>86234636650.980865</v>
      </c>
      <c r="AJ53" s="90">
        <f ca="1">($V53*($AP$1-AJ$1)/($AP$1-$V$1)+$AP53*(AJ$1-$V$1)/($AP$1-$V$1))*(SUM('Chem - ODS'!AE$5:AE$7)/((SUM('Chem - ODS'!$AK$5:$AK$7)-SUM('Chem - ODS'!$Q$5:$Q$7))/20*('Chem - ODS'!AE$4-'Chem - ODS'!$Q$4)+SUM('Chem - ODS'!$Q$5:$Q$7)))</f>
        <v>89514355754.835831</v>
      </c>
      <c r="AK53" s="90">
        <f ca="1">($V53*($AP$1-AK$1)/($AP$1-$V$1)+$AP53*(AK$1-$V$1)/($AP$1-$V$1))*(SUM('Chem - ODS'!AF$5:AF$7)/((SUM('Chem - ODS'!$AK$5:$AK$7)-SUM('Chem - ODS'!$Q$5:$Q$7))/20*('Chem - ODS'!AF$4-'Chem - ODS'!$Q$4)+SUM('Chem - ODS'!$Q$5:$Q$7)))</f>
        <v>92908904174.645676</v>
      </c>
      <c r="AL53" s="90">
        <f ca="1">($V53*($AP$1-AL$1)/($AP$1-$V$1)+$AP53*(AL$1-$V$1)/($AP$1-$V$1))*(SUM('Chem - ODS'!AG$5:AG$7)/((SUM('Chem - ODS'!$AK$5:$AK$7)-SUM('Chem - ODS'!$Q$5:$Q$7))/20*('Chem - ODS'!AG$4-'Chem - ODS'!$Q$4)+SUM('Chem - ODS'!$Q$5:$Q$7)))</f>
        <v>96422630949.047836</v>
      </c>
      <c r="AM53" s="90">
        <f ca="1">($V53*($AP$1-AM$1)/($AP$1-$V$1)+$AP53*(AM$1-$V$1)/($AP$1-$V$1))*(SUM('Chem - ODS'!AH$5:AH$7)/((SUM('Chem - ODS'!$AK$5:$AK$7)-SUM('Chem - ODS'!$Q$5:$Q$7))/20*('Chem - ODS'!AH$4-'Chem - ODS'!$Q$4)+SUM('Chem - ODS'!$Q$5:$Q$7)))</f>
        <v>100060023418.21626</v>
      </c>
      <c r="AN53" s="90">
        <f ca="1">($V53*($AP$1-AN$1)/($AP$1-$V$1)+$AP53*(AN$1-$V$1)/($AP$1-$V$1))*(SUM('Chem - ODS'!AI$5:AI$7)/((SUM('Chem - ODS'!$AK$5:$AK$7)-SUM('Chem - ODS'!$Q$5:$Q$7))/20*('Chem - ODS'!AI$4-'Chem - ODS'!$Q$4)+SUM('Chem - ODS'!$Q$5:$Q$7)))</f>
        <v>103825714020.22179</v>
      </c>
      <c r="AO53" s="90">
        <f ca="1">($V53*($AP$1-AO$1)/($AP$1-$V$1)+$AP53*(AO$1-$V$1)/($AP$1-$V$1))*(SUM('Chem - ODS'!AJ$5:AJ$7)/((SUM('Chem - ODS'!$AK$5:$AK$7)-SUM('Chem - ODS'!$Q$5:$Q$7))/20*('Chem - ODS'!AJ$4-'Chem - ODS'!$Q$4)+SUM('Chem - ODS'!$Q$5:$Q$7)))</f>
        <v>107724487104.84343</v>
      </c>
      <c r="AP53" s="90">
        <f ca="1">V53*'Process Emissions Multipliers'!$E$28</f>
        <v>111761285797.5508</v>
      </c>
    </row>
    <row r="54" spans="1:42">
      <c r="A54" s="74">
        <v>2</v>
      </c>
      <c r="B54" s="90">
        <f ca="1">IF('Chemicals 2010'!$A62="CP",INDIRECT("'Chemicals 2010'!"&amp;'Country Selector'!$B$3&amp;ROW($A62))*10^12,0)</f>
        <v>0</v>
      </c>
      <c r="C54" s="90">
        <f t="shared" ca="1" si="2"/>
        <v>0</v>
      </c>
      <c r="D54" s="90">
        <f t="shared" ca="1" si="2"/>
        <v>0</v>
      </c>
      <c r="E54" s="90">
        <f t="shared" ca="1" si="2"/>
        <v>0</v>
      </c>
      <c r="F54" s="90">
        <f t="shared" ca="1" si="2"/>
        <v>0</v>
      </c>
      <c r="G54" s="90">
        <f t="shared" ca="1" si="2"/>
        <v>0</v>
      </c>
      <c r="H54" s="90">
        <f t="shared" ca="1" si="2"/>
        <v>0</v>
      </c>
      <c r="I54" s="90">
        <f t="shared" ca="1" si="2"/>
        <v>0</v>
      </c>
      <c r="J54" s="90">
        <f t="shared" ca="1" si="2"/>
        <v>0</v>
      </c>
      <c r="K54" s="90">
        <f t="shared" ca="1" si="2"/>
        <v>0</v>
      </c>
      <c r="L54" s="90">
        <f ca="1">IF('Chemicals 2020'!$A62="CP",INDIRECT("'Chemicals 2020'!"&amp;'Country Selector'!$B$3&amp;ROW($A62))*10^12,0)*'Process Emissions Multipliers'!$B$28</f>
        <v>0</v>
      </c>
      <c r="M54" s="90">
        <f ca="1">($L54*($V$1-M$1)/($V$1-$L$1)+$V54*(M$1-$L$1)/($V$1-$L$1))*(SUM('Chem - ODS'!H$5:H$7)/((SUM('Chem - ODS'!$Q$5:$Q$7)-SUM('Chem - ODS'!$G$5:$G$7))/10*('Chem - ODS'!H$4-'Chem - ODS'!$G$4)+SUM('Chem - ODS'!$G$5:$G$7)))</f>
        <v>0</v>
      </c>
      <c r="N54" s="90">
        <f ca="1">($L54*($V$1-N$1)/($V$1-$L$1)+$V54*(N$1-$L$1)/($V$1-$L$1))*(SUM('Chem - ODS'!I$5:I$7)/((SUM('Chem - ODS'!$Q$5:$Q$7)-SUM('Chem - ODS'!$G$5:$G$7))/10*('Chem - ODS'!I$4-'Chem - ODS'!$G$4)+SUM('Chem - ODS'!$G$5:$G$7)))</f>
        <v>0</v>
      </c>
      <c r="O54" s="90">
        <f ca="1">($L54*($V$1-O$1)/($V$1-$L$1)+$V54*(O$1-$L$1)/($V$1-$L$1))*(SUM('Chem - ODS'!J$5:J$7)/((SUM('Chem - ODS'!$Q$5:$Q$7)-SUM('Chem - ODS'!$G$5:$G$7))/10*('Chem - ODS'!J$4-'Chem - ODS'!$G$4)+SUM('Chem - ODS'!$G$5:$G$7)))</f>
        <v>0</v>
      </c>
      <c r="P54" s="90">
        <f ca="1">($L54*($V$1-P$1)/($V$1-$L$1)+$V54*(P$1-$L$1)/($V$1-$L$1))*(SUM('Chem - ODS'!K$5:K$7)/((SUM('Chem - ODS'!$Q$5:$Q$7)-SUM('Chem - ODS'!$G$5:$G$7))/10*('Chem - ODS'!K$4-'Chem - ODS'!$G$4)+SUM('Chem - ODS'!$G$5:$G$7)))</f>
        <v>0</v>
      </c>
      <c r="Q54" s="90">
        <f ca="1">($L54*($V$1-Q$1)/($V$1-$L$1)+$V54*(Q$1-$L$1)/($V$1-$L$1))*(SUM('Chem - ODS'!L$5:L$7)/((SUM('Chem - ODS'!$Q$5:$Q$7)-SUM('Chem - ODS'!$G$5:$G$7))/10*('Chem - ODS'!L$4-'Chem - ODS'!$G$4)+SUM('Chem - ODS'!$G$5:$G$7)))</f>
        <v>0</v>
      </c>
      <c r="R54" s="90">
        <f ca="1">($L54*($V$1-R$1)/($V$1-$L$1)+$V54*(R$1-$L$1)/($V$1-$L$1))*(SUM('Chem - ODS'!M$5:M$7)/((SUM('Chem - ODS'!$Q$5:$Q$7)-SUM('Chem - ODS'!$G$5:$G$7))/10*('Chem - ODS'!M$4-'Chem - ODS'!$G$4)+SUM('Chem - ODS'!$G$5:$G$7)))</f>
        <v>0</v>
      </c>
      <c r="S54" s="90">
        <f ca="1">($L54*($V$1-S$1)/($V$1-$L$1)+$V54*(S$1-$L$1)/($V$1-$L$1))*(SUM('Chem - ODS'!N$5:N$7)/((SUM('Chem - ODS'!$Q$5:$Q$7)-SUM('Chem - ODS'!$G$5:$G$7))/10*('Chem - ODS'!N$4-'Chem - ODS'!$G$4)+SUM('Chem - ODS'!$G$5:$G$7)))</f>
        <v>0</v>
      </c>
      <c r="T54" s="90">
        <f ca="1">($L54*($V$1-T$1)/($V$1-$L$1)+$V54*(T$1-$L$1)/($V$1-$L$1))*(SUM('Chem - ODS'!O$5:O$7)/((SUM('Chem - ODS'!$Q$5:$Q$7)-SUM('Chem - ODS'!$G$5:$G$7))/10*('Chem - ODS'!O$4-'Chem - ODS'!$G$4)+SUM('Chem - ODS'!$G$5:$G$7)))</f>
        <v>0</v>
      </c>
      <c r="U54" s="90">
        <f ca="1">($L54*($V$1-U$1)/($V$1-$L$1)+$V54*(U$1-$L$1)/($V$1-$L$1))*(SUM('Chem - ODS'!P$5:P$7)/((SUM('Chem - ODS'!$Q$5:$Q$7)-SUM('Chem - ODS'!$G$5:$G$7))/10*('Chem - ODS'!P$4-'Chem - ODS'!$G$4)+SUM('Chem - ODS'!$G$5:$G$7)))</f>
        <v>0</v>
      </c>
      <c r="V54" s="90">
        <f ca="1">IF('Chemicals 2030'!$A62="CP",INDIRECT("'Chemicals 2030'!"&amp;'Country Selector'!$B$3&amp;ROW($A62))*10^12,0)*'Process Emissions Multipliers'!$D$28</f>
        <v>0</v>
      </c>
      <c r="W54" s="90">
        <f ca="1">($V54*($AP$1-W$1)/($AP$1-$V$1)+$AP54*(W$1-$V$1)/($AP$1-$V$1))*(SUM('Chem - ODS'!R$5:R$7)/((SUM('Chem - ODS'!$AK$5:$AK$7)-SUM('Chem - ODS'!$Q$5:$Q$7))/20*('Chem - ODS'!R$4-'Chem - ODS'!$Q$4)+SUM('Chem - ODS'!$Q$5:$Q$7)))</f>
        <v>0</v>
      </c>
      <c r="X54" s="90">
        <f ca="1">($V54*($AP$1-X$1)/($AP$1-$V$1)+$AP54*(X$1-$V$1)/($AP$1-$V$1))*(SUM('Chem - ODS'!S$5:S$7)/((SUM('Chem - ODS'!$AK$5:$AK$7)-SUM('Chem - ODS'!$Q$5:$Q$7))/20*('Chem - ODS'!S$4-'Chem - ODS'!$Q$4)+SUM('Chem - ODS'!$Q$5:$Q$7)))</f>
        <v>0</v>
      </c>
      <c r="Y54" s="90">
        <f ca="1">($V54*($AP$1-Y$1)/($AP$1-$V$1)+$AP54*(Y$1-$V$1)/($AP$1-$V$1))*(SUM('Chem - ODS'!T$5:T$7)/((SUM('Chem - ODS'!$AK$5:$AK$7)-SUM('Chem - ODS'!$Q$5:$Q$7))/20*('Chem - ODS'!T$4-'Chem - ODS'!$Q$4)+SUM('Chem - ODS'!$Q$5:$Q$7)))</f>
        <v>0</v>
      </c>
      <c r="Z54" s="90">
        <f ca="1">($V54*($AP$1-Z$1)/($AP$1-$V$1)+$AP54*(Z$1-$V$1)/($AP$1-$V$1))*(SUM('Chem - ODS'!U$5:U$7)/((SUM('Chem - ODS'!$AK$5:$AK$7)-SUM('Chem - ODS'!$Q$5:$Q$7))/20*('Chem - ODS'!U$4-'Chem - ODS'!$Q$4)+SUM('Chem - ODS'!$Q$5:$Q$7)))</f>
        <v>0</v>
      </c>
      <c r="AA54" s="90">
        <f ca="1">($V54*($AP$1-AA$1)/($AP$1-$V$1)+$AP54*(AA$1-$V$1)/($AP$1-$V$1))*(SUM('Chem - ODS'!V$5:V$7)/((SUM('Chem - ODS'!$AK$5:$AK$7)-SUM('Chem - ODS'!$Q$5:$Q$7))/20*('Chem - ODS'!V$4-'Chem - ODS'!$Q$4)+SUM('Chem - ODS'!$Q$5:$Q$7)))</f>
        <v>0</v>
      </c>
      <c r="AB54" s="90">
        <f ca="1">($V54*($AP$1-AB$1)/($AP$1-$V$1)+$AP54*(AB$1-$V$1)/($AP$1-$V$1))*(SUM('Chem - ODS'!W$5:W$7)/((SUM('Chem - ODS'!$AK$5:$AK$7)-SUM('Chem - ODS'!$Q$5:$Q$7))/20*('Chem - ODS'!W$4-'Chem - ODS'!$Q$4)+SUM('Chem - ODS'!$Q$5:$Q$7)))</f>
        <v>0</v>
      </c>
      <c r="AC54" s="90">
        <f ca="1">($V54*($AP$1-AC$1)/($AP$1-$V$1)+$AP54*(AC$1-$V$1)/($AP$1-$V$1))*(SUM('Chem - ODS'!X$5:X$7)/((SUM('Chem - ODS'!$AK$5:$AK$7)-SUM('Chem - ODS'!$Q$5:$Q$7))/20*('Chem - ODS'!X$4-'Chem - ODS'!$Q$4)+SUM('Chem - ODS'!$Q$5:$Q$7)))</f>
        <v>0</v>
      </c>
      <c r="AD54" s="90">
        <f ca="1">($V54*($AP$1-AD$1)/($AP$1-$V$1)+$AP54*(AD$1-$V$1)/($AP$1-$V$1))*(SUM('Chem - ODS'!Y$5:Y$7)/((SUM('Chem - ODS'!$AK$5:$AK$7)-SUM('Chem - ODS'!$Q$5:$Q$7))/20*('Chem - ODS'!Y$4-'Chem - ODS'!$Q$4)+SUM('Chem - ODS'!$Q$5:$Q$7)))</f>
        <v>0</v>
      </c>
      <c r="AE54" s="90">
        <f ca="1">($V54*($AP$1-AE$1)/($AP$1-$V$1)+$AP54*(AE$1-$V$1)/($AP$1-$V$1))*(SUM('Chem - ODS'!Z$5:Z$7)/((SUM('Chem - ODS'!$AK$5:$AK$7)-SUM('Chem - ODS'!$Q$5:$Q$7))/20*('Chem - ODS'!Z$4-'Chem - ODS'!$Q$4)+SUM('Chem - ODS'!$Q$5:$Q$7)))</f>
        <v>0</v>
      </c>
      <c r="AF54" s="90">
        <f ca="1">($V54*($AP$1-AF$1)/($AP$1-$V$1)+$AP54*(AF$1-$V$1)/($AP$1-$V$1))*(SUM('Chem - ODS'!AA$5:AA$7)/((SUM('Chem - ODS'!$AK$5:$AK$7)-SUM('Chem - ODS'!$Q$5:$Q$7))/20*('Chem - ODS'!AA$4-'Chem - ODS'!$Q$4)+SUM('Chem - ODS'!$Q$5:$Q$7)))</f>
        <v>0</v>
      </c>
      <c r="AG54" s="90">
        <f ca="1">($V54*($AP$1-AG$1)/($AP$1-$V$1)+$AP54*(AG$1-$V$1)/($AP$1-$V$1))*(SUM('Chem - ODS'!AB$5:AB$7)/((SUM('Chem - ODS'!$AK$5:$AK$7)-SUM('Chem - ODS'!$Q$5:$Q$7))/20*('Chem - ODS'!AB$4-'Chem - ODS'!$Q$4)+SUM('Chem - ODS'!$Q$5:$Q$7)))</f>
        <v>0</v>
      </c>
      <c r="AH54" s="90">
        <f ca="1">($V54*($AP$1-AH$1)/($AP$1-$V$1)+$AP54*(AH$1-$V$1)/($AP$1-$V$1))*(SUM('Chem - ODS'!AC$5:AC$7)/((SUM('Chem - ODS'!$AK$5:$AK$7)-SUM('Chem - ODS'!$Q$5:$Q$7))/20*('Chem - ODS'!AC$4-'Chem - ODS'!$Q$4)+SUM('Chem - ODS'!$Q$5:$Q$7)))</f>
        <v>0</v>
      </c>
      <c r="AI54" s="90">
        <f ca="1">($V54*($AP$1-AI$1)/($AP$1-$V$1)+$AP54*(AI$1-$V$1)/($AP$1-$V$1))*(SUM('Chem - ODS'!AD$5:AD$7)/((SUM('Chem - ODS'!$AK$5:$AK$7)-SUM('Chem - ODS'!$Q$5:$Q$7))/20*('Chem - ODS'!AD$4-'Chem - ODS'!$Q$4)+SUM('Chem - ODS'!$Q$5:$Q$7)))</f>
        <v>0</v>
      </c>
      <c r="AJ54" s="90">
        <f ca="1">($V54*($AP$1-AJ$1)/($AP$1-$V$1)+$AP54*(AJ$1-$V$1)/($AP$1-$V$1))*(SUM('Chem - ODS'!AE$5:AE$7)/((SUM('Chem - ODS'!$AK$5:$AK$7)-SUM('Chem - ODS'!$Q$5:$Q$7))/20*('Chem - ODS'!AE$4-'Chem - ODS'!$Q$4)+SUM('Chem - ODS'!$Q$5:$Q$7)))</f>
        <v>0</v>
      </c>
      <c r="AK54" s="90">
        <f ca="1">($V54*($AP$1-AK$1)/($AP$1-$V$1)+$AP54*(AK$1-$V$1)/($AP$1-$V$1))*(SUM('Chem - ODS'!AF$5:AF$7)/((SUM('Chem - ODS'!$AK$5:$AK$7)-SUM('Chem - ODS'!$Q$5:$Q$7))/20*('Chem - ODS'!AF$4-'Chem - ODS'!$Q$4)+SUM('Chem - ODS'!$Q$5:$Q$7)))</f>
        <v>0</v>
      </c>
      <c r="AL54" s="90">
        <f ca="1">($V54*($AP$1-AL$1)/($AP$1-$V$1)+$AP54*(AL$1-$V$1)/($AP$1-$V$1))*(SUM('Chem - ODS'!AG$5:AG$7)/((SUM('Chem - ODS'!$AK$5:$AK$7)-SUM('Chem - ODS'!$Q$5:$Q$7))/20*('Chem - ODS'!AG$4-'Chem - ODS'!$Q$4)+SUM('Chem - ODS'!$Q$5:$Q$7)))</f>
        <v>0</v>
      </c>
      <c r="AM54" s="90">
        <f ca="1">($V54*($AP$1-AM$1)/($AP$1-$V$1)+$AP54*(AM$1-$V$1)/($AP$1-$V$1))*(SUM('Chem - ODS'!AH$5:AH$7)/((SUM('Chem - ODS'!$AK$5:$AK$7)-SUM('Chem - ODS'!$Q$5:$Q$7))/20*('Chem - ODS'!AH$4-'Chem - ODS'!$Q$4)+SUM('Chem - ODS'!$Q$5:$Q$7)))</f>
        <v>0</v>
      </c>
      <c r="AN54" s="90">
        <f ca="1">($V54*($AP$1-AN$1)/($AP$1-$V$1)+$AP54*(AN$1-$V$1)/($AP$1-$V$1))*(SUM('Chem - ODS'!AI$5:AI$7)/((SUM('Chem - ODS'!$AK$5:$AK$7)-SUM('Chem - ODS'!$Q$5:$Q$7))/20*('Chem - ODS'!AI$4-'Chem - ODS'!$Q$4)+SUM('Chem - ODS'!$Q$5:$Q$7)))</f>
        <v>0</v>
      </c>
      <c r="AO54" s="90">
        <f ca="1">($V54*($AP$1-AO$1)/($AP$1-$V$1)+$AP54*(AO$1-$V$1)/($AP$1-$V$1))*(SUM('Chem - ODS'!AJ$5:AJ$7)/((SUM('Chem - ODS'!$AK$5:$AK$7)-SUM('Chem - ODS'!$Q$5:$Q$7))/20*('Chem - ODS'!AJ$4-'Chem - ODS'!$Q$4)+SUM('Chem - ODS'!$Q$5:$Q$7)))</f>
        <v>0</v>
      </c>
      <c r="AP54" s="90">
        <f ca="1">V54*'Process Emissions Multipliers'!$E$28</f>
        <v>0</v>
      </c>
    </row>
    <row r="55" spans="1:42">
      <c r="A55" s="74">
        <v>3</v>
      </c>
      <c r="B55" s="90">
        <f ca="1">IF('Chemicals 2010'!$A63="CP",INDIRECT("'Chemicals 2010'!"&amp;'Country Selector'!$B$3&amp;ROW($A63))*10^12,0)</f>
        <v>0</v>
      </c>
      <c r="C55" s="90">
        <f t="shared" ca="1" si="2"/>
        <v>23173154041.160686</v>
      </c>
      <c r="D55" s="90">
        <f t="shared" ca="1" si="2"/>
        <v>46346308082.321373</v>
      </c>
      <c r="E55" s="90">
        <f t="shared" ca="1" si="2"/>
        <v>69519462123.482056</v>
      </c>
      <c r="F55" s="90">
        <f t="shared" ca="1" si="2"/>
        <v>92692616164.642746</v>
      </c>
      <c r="G55" s="90">
        <f t="shared" ca="1" si="2"/>
        <v>115865770205.80344</v>
      </c>
      <c r="H55" s="90">
        <f t="shared" ca="1" si="2"/>
        <v>139038924246.96411</v>
      </c>
      <c r="I55" s="90">
        <f t="shared" ca="1" si="2"/>
        <v>162212078288.12482</v>
      </c>
      <c r="J55" s="90">
        <f t="shared" ca="1" si="2"/>
        <v>185385232329.28549</v>
      </c>
      <c r="K55" s="90">
        <f t="shared" ca="1" si="2"/>
        <v>208558386370.4462</v>
      </c>
      <c r="L55" s="90">
        <f ca="1">IF('Chemicals 2020'!$A63="CP",INDIRECT("'Chemicals 2020'!"&amp;'Country Selector'!$B$3&amp;ROW($A63))*10^12,0)*'Process Emissions Multipliers'!$B$28</f>
        <v>231731540411.60687</v>
      </c>
      <c r="M55" s="90">
        <f ca="1">($L55*($V$1-M$1)/($V$1-$L$1)+$V55*(M$1-$L$1)/($V$1-$L$1))*(SUM('Chem - ODS'!H$5:H$7)/((SUM('Chem - ODS'!$Q$5:$Q$7)-SUM('Chem - ODS'!$G$5:$G$7))/10*('Chem - ODS'!H$4-'Chem - ODS'!$G$4)+SUM('Chem - ODS'!$G$5:$G$7)))</f>
        <v>278004305261.48401</v>
      </c>
      <c r="N55" s="90">
        <f ca="1">($L55*($V$1-N$1)/($V$1-$L$1)+$V55*(N$1-$L$1)/($V$1-$L$1))*(SUM('Chem - ODS'!I$5:I$7)/((SUM('Chem - ODS'!$Q$5:$Q$7)-SUM('Chem - ODS'!$G$5:$G$7))/10*('Chem - ODS'!I$4-'Chem - ODS'!$G$4)+SUM('Chem - ODS'!$G$5:$G$7)))</f>
        <v>325757949966.73767</v>
      </c>
      <c r="O55" s="90">
        <f ca="1">($L55*($V$1-O$1)/($V$1-$L$1)+$V55*(O$1-$L$1)/($V$1-$L$1))*(SUM('Chem - ODS'!J$5:J$7)/((SUM('Chem - ODS'!$Q$5:$Q$7)-SUM('Chem - ODS'!$G$5:$G$7))/10*('Chem - ODS'!J$4-'Chem - ODS'!$G$4)+SUM('Chem - ODS'!$G$5:$G$7)))</f>
        <v>373565008485.02264</v>
      </c>
      <c r="P55" s="90">
        <f ca="1">($L55*($V$1-P$1)/($V$1-$L$1)+$V55*(P$1-$L$1)/($V$1-$L$1))*(SUM('Chem - ODS'!K$5:K$7)/((SUM('Chem - ODS'!$Q$5:$Q$7)-SUM('Chem - ODS'!$G$5:$G$7))/10*('Chem - ODS'!K$4-'Chem - ODS'!$G$4)+SUM('Chem - ODS'!$G$5:$G$7)))</f>
        <v>421420414232.78784</v>
      </c>
      <c r="Q55" s="90">
        <f ca="1">($L55*($V$1-Q$1)/($V$1-$L$1)+$V55*(Q$1-$L$1)/($V$1-$L$1))*(SUM('Chem - ODS'!L$5:L$7)/((SUM('Chem - ODS'!$Q$5:$Q$7)-SUM('Chem - ODS'!$G$5:$G$7))/10*('Chem - ODS'!L$4-'Chem - ODS'!$G$4)+SUM('Chem - ODS'!$G$5:$G$7)))</f>
        <v>474208468878.30353</v>
      </c>
      <c r="R55" s="90">
        <f ca="1">($L55*($V$1-R$1)/($V$1-$L$1)+$V55*(R$1-$L$1)/($V$1-$L$1))*(SUM('Chem - ODS'!M$5:M$7)/((SUM('Chem - ODS'!$Q$5:$Q$7)-SUM('Chem - ODS'!$G$5:$G$7))/10*('Chem - ODS'!M$4-'Chem - ODS'!$G$4)+SUM('Chem - ODS'!$G$5:$G$7)))</f>
        <v>517259014473.98053</v>
      </c>
      <c r="S55" s="90">
        <f ca="1">($L55*($V$1-S$1)/($V$1-$L$1)+$V55*(S$1-$L$1)/($V$1-$L$1))*(SUM('Chem - ODS'!N$5:N$7)/((SUM('Chem - ODS'!$Q$5:$Q$7)-SUM('Chem - ODS'!$G$5:$G$7))/10*('Chem - ODS'!N$4-'Chem - ODS'!$G$4)+SUM('Chem - ODS'!$G$5:$G$7)))</f>
        <v>581859381887.86572</v>
      </c>
      <c r="T55" s="90">
        <f ca="1">($L55*($V$1-T$1)/($V$1-$L$1)+$V55*(T$1-$L$1)/($V$1-$L$1))*(SUM('Chem - ODS'!O$5:O$7)/((SUM('Chem - ODS'!$Q$5:$Q$7)-SUM('Chem - ODS'!$G$5:$G$7))/10*('Chem - ODS'!O$4-'Chem - ODS'!$G$4)+SUM('Chem - ODS'!$G$5:$G$7)))</f>
        <v>616164297388.29895</v>
      </c>
      <c r="U55" s="90">
        <f ca="1">($L55*($V$1-U$1)/($V$1-$L$1)+$V55*(U$1-$L$1)/($V$1-$L$1))*(SUM('Chem - ODS'!P$5:P$7)/((SUM('Chem - ODS'!$Q$5:$Q$7)-SUM('Chem - ODS'!$G$5:$G$7))/10*('Chem - ODS'!P$4-'Chem - ODS'!$G$4)+SUM('Chem - ODS'!$G$5:$G$7)))</f>
        <v>664345553285.17786</v>
      </c>
      <c r="V55" s="90">
        <f ca="1">IF('Chemicals 2030'!$A63="CP",INDIRECT("'Chemicals 2030'!"&amp;'Country Selector'!$B$3&amp;ROW($A63))*10^12,0)*'Process Emissions Multipliers'!$D$28</f>
        <v>709352276692.24304</v>
      </c>
      <c r="W55" s="90">
        <f ca="1">($V55*($AP$1-W$1)/($AP$1-$V$1)+$AP55*(W$1-$V$1)/($AP$1-$V$1))*(SUM('Chem - ODS'!R$5:R$7)/((SUM('Chem - ODS'!$AK$5:$AK$7)-SUM('Chem - ODS'!$Q$5:$Q$7))/20*('Chem - ODS'!R$4-'Chem - ODS'!$Q$4)+SUM('Chem - ODS'!$Q$5:$Q$7)))</f>
        <v>757759381877.22778</v>
      </c>
      <c r="X55" s="90">
        <f ca="1">($V55*($AP$1-X$1)/($AP$1-$V$1)+$AP55*(X$1-$V$1)/($AP$1-$V$1))*(SUM('Chem - ODS'!S$5:S$7)/((SUM('Chem - ODS'!$AK$5:$AK$7)-SUM('Chem - ODS'!$Q$5:$Q$7))/20*('Chem - ODS'!S$4-'Chem - ODS'!$Q$4)+SUM('Chem - ODS'!$Q$5:$Q$7)))</f>
        <v>812793248232.12671</v>
      </c>
      <c r="Y55" s="90">
        <f ca="1">($V55*($AP$1-Y$1)/($AP$1-$V$1)+$AP55*(Y$1-$V$1)/($AP$1-$V$1))*(SUM('Chem - ODS'!T$5:T$7)/((SUM('Chem - ODS'!$AK$5:$AK$7)-SUM('Chem - ODS'!$Q$5:$Q$7))/20*('Chem - ODS'!T$4-'Chem - ODS'!$Q$4)+SUM('Chem - ODS'!$Q$5:$Q$7)))</f>
        <v>825933986189.1958</v>
      </c>
      <c r="Z55" s="90">
        <f ca="1">($V55*($AP$1-Z$1)/($AP$1-$V$1)+$AP55*(Z$1-$V$1)/($AP$1-$V$1))*(SUM('Chem - ODS'!U$5:U$7)/((SUM('Chem - ODS'!$AK$5:$AK$7)-SUM('Chem - ODS'!$Q$5:$Q$7))/20*('Chem - ODS'!U$4-'Chem - ODS'!$Q$4)+SUM('Chem - ODS'!$Q$5:$Q$7)))</f>
        <v>842188554851.27136</v>
      </c>
      <c r="AA55" s="90">
        <f ca="1">($V55*($AP$1-AA$1)/($AP$1-$V$1)+$AP55*(AA$1-$V$1)/($AP$1-$V$1))*(SUM('Chem - ODS'!V$5:V$7)/((SUM('Chem - ODS'!$AK$5:$AK$7)-SUM('Chem - ODS'!$Q$5:$Q$7))/20*('Chem - ODS'!V$4-'Chem - ODS'!$Q$4)+SUM('Chem - ODS'!$Q$5:$Q$7)))</f>
        <v>861605394225.11072</v>
      </c>
      <c r="AB55" s="90">
        <f ca="1">($V55*($AP$1-AB$1)/($AP$1-$V$1)+$AP55*(AB$1-$V$1)/($AP$1-$V$1))*(SUM('Chem - ODS'!W$5:W$7)/((SUM('Chem - ODS'!$AK$5:$AK$7)-SUM('Chem - ODS'!$Q$5:$Q$7))/20*('Chem - ODS'!W$4-'Chem - ODS'!$Q$4)+SUM('Chem - ODS'!$Q$5:$Q$7)))</f>
        <v>884227238236.12866</v>
      </c>
      <c r="AC55" s="90">
        <f ca="1">($V55*($AP$1-AC$1)/($AP$1-$V$1)+$AP55*(AC$1-$V$1)/($AP$1-$V$1))*(SUM('Chem - ODS'!X$5:X$7)/((SUM('Chem - ODS'!$AK$5:$AK$7)-SUM('Chem - ODS'!$Q$5:$Q$7))/20*('Chem - ODS'!X$4-'Chem - ODS'!$Q$4)+SUM('Chem - ODS'!$Q$5:$Q$7)))</f>
        <v>910091930891.21631</v>
      </c>
      <c r="AD55" s="90">
        <f ca="1">($V55*($AP$1-AD$1)/($AP$1-$V$1)+$AP55*(AD$1-$V$1)/($AP$1-$V$1))*(SUM('Chem - ODS'!Y$5:Y$7)/((SUM('Chem - ODS'!$AK$5:$AK$7)-SUM('Chem - ODS'!$Q$5:$Q$7))/20*('Chem - ODS'!Y$4-'Chem - ODS'!$Q$4)+SUM('Chem - ODS'!$Q$5:$Q$7)))</f>
        <v>846957573005.14294</v>
      </c>
      <c r="AE55" s="90">
        <f ca="1">($V55*($AP$1-AE$1)/($AP$1-$V$1)+$AP55*(AE$1-$V$1)/($AP$1-$V$1))*(SUM('Chem - ODS'!Z$5:Z$7)/((SUM('Chem - ODS'!$AK$5:$AK$7)-SUM('Chem - ODS'!$Q$5:$Q$7))/20*('Chem - ODS'!Z$4-'Chem - ODS'!$Q$4)+SUM('Chem - ODS'!$Q$5:$Q$7)))</f>
        <v>869224623658.76294</v>
      </c>
      <c r="AF55" s="90">
        <f ca="1">($V55*($AP$1-AF$1)/($AP$1-$V$1)+$AP55*(AF$1-$V$1)/($AP$1-$V$1))*(SUM('Chem - ODS'!AA$5:AA$7)/((SUM('Chem - ODS'!$AK$5:$AK$7)-SUM('Chem - ODS'!$Q$5:$Q$7))/20*('Chem - ODS'!AA$4-'Chem - ODS'!$Q$4)+SUM('Chem - ODS'!$Q$5:$Q$7)))</f>
        <v>888157041769.15063</v>
      </c>
      <c r="AG55" s="90">
        <f ca="1">($V55*($AP$1-AG$1)/($AP$1-$V$1)+$AP55*(AG$1-$V$1)/($AP$1-$V$1))*(SUM('Chem - ODS'!AB$5:AB$7)/((SUM('Chem - ODS'!$AK$5:$AK$7)-SUM('Chem - ODS'!$Q$5:$Q$7))/20*('Chem - ODS'!AB$4-'Chem - ODS'!$Q$4)+SUM('Chem - ODS'!$Q$5:$Q$7)))</f>
        <v>922280692438.24805</v>
      </c>
      <c r="AH55" s="90">
        <f ca="1">($V55*($AP$1-AH$1)/($AP$1-$V$1)+$AP55*(AH$1-$V$1)/($AP$1-$V$1))*(SUM('Chem - ODS'!AC$5:AC$7)/((SUM('Chem - ODS'!$AK$5:$AK$7)-SUM('Chem - ODS'!$Q$5:$Q$7))/20*('Chem - ODS'!AC$4-'Chem - ODS'!$Q$4)+SUM('Chem - ODS'!$Q$5:$Q$7)))</f>
        <v>957586472964.10815</v>
      </c>
      <c r="AI55" s="90">
        <f ca="1">($V55*($AP$1-AI$1)/($AP$1-$V$1)+$AP55*(AI$1-$V$1)/($AP$1-$V$1))*(SUM('Chem - ODS'!AD$5:AD$7)/((SUM('Chem - ODS'!$AK$5:$AK$7)-SUM('Chem - ODS'!$Q$5:$Q$7))/20*('Chem - ODS'!AD$4-'Chem - ODS'!$Q$4)+SUM('Chem - ODS'!$Q$5:$Q$7)))</f>
        <v>994120211409.76392</v>
      </c>
      <c r="AJ55" s="90">
        <f ca="1">($V55*($AP$1-AJ$1)/($AP$1-$V$1)+$AP55*(AJ$1-$V$1)/($AP$1-$V$1))*(SUM('Chem - ODS'!AE$5:AE$7)/((SUM('Chem - ODS'!$AK$5:$AK$7)-SUM('Chem - ODS'!$Q$5:$Q$7))/20*('Chem - ODS'!AE$4-'Chem - ODS'!$Q$4)+SUM('Chem - ODS'!$Q$5:$Q$7)))</f>
        <v>1031929091640.6273</v>
      </c>
      <c r="AK55" s="90">
        <f ca="1">($V55*($AP$1-AK$1)/($AP$1-$V$1)+$AP55*(AK$1-$V$1)/($AP$1-$V$1))*(SUM('Chem - ODS'!AF$5:AF$7)/((SUM('Chem - ODS'!$AK$5:$AK$7)-SUM('Chem - ODS'!$Q$5:$Q$7))/20*('Chem - ODS'!AF$4-'Chem - ODS'!$Q$4)+SUM('Chem - ODS'!$Q$5:$Q$7)))</f>
        <v>1071061733973.1981</v>
      </c>
      <c r="AL55" s="90">
        <f ca="1">($V55*($AP$1-AL$1)/($AP$1-$V$1)+$AP55*(AL$1-$V$1)/($AP$1-$V$1))*(SUM('Chem - ODS'!AG$5:AG$7)/((SUM('Chem - ODS'!$AK$5:$AK$7)-SUM('Chem - ODS'!$Q$5:$Q$7))/20*('Chem - ODS'!AG$4-'Chem - ODS'!$Q$4)+SUM('Chem - ODS'!$Q$5:$Q$7)))</f>
        <v>1111568274494.0608</v>
      </c>
      <c r="AM55" s="90">
        <f ca="1">($V55*($AP$1-AM$1)/($AP$1-$V$1)+$AP55*(AM$1-$V$1)/($AP$1-$V$1))*(SUM('Chem - ODS'!AH$5:AH$7)/((SUM('Chem - ODS'!$AK$5:$AK$7)-SUM('Chem - ODS'!$Q$5:$Q$7))/20*('Chem - ODS'!AH$4-'Chem - ODS'!$Q$4)+SUM('Chem - ODS'!$Q$5:$Q$7)))</f>
        <v>1153500443641.6521</v>
      </c>
      <c r="AN55" s="90">
        <f ca="1">($V55*($AP$1-AN$1)/($AP$1-$V$1)+$AP55*(AN$1-$V$1)/($AP$1-$V$1))*(SUM('Chem - ODS'!AI$5:AI$7)/((SUM('Chem - ODS'!$AK$5:$AK$7)-SUM('Chem - ODS'!$Q$5:$Q$7))/20*('Chem - ODS'!AI$4-'Chem - ODS'!$Q$4)+SUM('Chem - ODS'!$Q$5:$Q$7)))</f>
        <v>1196911644555.281</v>
      </c>
      <c r="AO55" s="90">
        <f ca="1">($V55*($AP$1-AO$1)/($AP$1-$V$1)+$AP55*(AO$1-$V$1)/($AP$1-$V$1))*(SUM('Chem - ODS'!AJ$5:AJ$7)/((SUM('Chem - ODS'!$AK$5:$AK$7)-SUM('Chem - ODS'!$Q$5:$Q$7))/20*('Chem - ODS'!AJ$4-'Chem - ODS'!$Q$4)+SUM('Chem - ODS'!$Q$5:$Q$7)))</f>
        <v>1241857031625.3228</v>
      </c>
      <c r="AP55" s="90">
        <f ca="1">V55*'Process Emissions Multipliers'!$E$28</f>
        <v>1288393589621.793</v>
      </c>
    </row>
    <row r="56" spans="1:42">
      <c r="A56" s="74">
        <v>4</v>
      </c>
      <c r="B56" s="90">
        <f ca="1">IF('Chemicals 2010'!$A64="CP",INDIRECT("'Chemicals 2010'!"&amp;'Country Selector'!$B$3&amp;ROW($A64))*10^12,0)</f>
        <v>182156262311.30112</v>
      </c>
      <c r="C56" s="90">
        <f t="shared" ca="1" si="2"/>
        <v>187933102997.46115</v>
      </c>
      <c r="D56" s="90">
        <f t="shared" ca="1" si="2"/>
        <v>193709943683.62122</v>
      </c>
      <c r="E56" s="90">
        <f t="shared" ca="1" si="2"/>
        <v>199486784369.78125</v>
      </c>
      <c r="F56" s="90">
        <f t="shared" ca="1" si="2"/>
        <v>205263625055.94128</v>
      </c>
      <c r="G56" s="90">
        <f t="shared" ca="1" si="2"/>
        <v>211040465742.10132</v>
      </c>
      <c r="H56" s="90">
        <f t="shared" ca="1" si="2"/>
        <v>216817306428.26135</v>
      </c>
      <c r="I56" s="90">
        <f t="shared" ca="1" si="2"/>
        <v>222594147114.42139</v>
      </c>
      <c r="J56" s="90">
        <f t="shared" ca="1" si="2"/>
        <v>228370987800.58145</v>
      </c>
      <c r="K56" s="90">
        <f t="shared" ca="1" si="2"/>
        <v>234147828486.74152</v>
      </c>
      <c r="L56" s="90">
        <f ca="1">IF('Chemicals 2020'!$A64="CP",INDIRECT("'Chemicals 2020'!"&amp;'Country Selector'!$B$3&amp;ROW($A64))*10^12,0)*'Process Emissions Multipliers'!$B$28</f>
        <v>239924669172.90155</v>
      </c>
      <c r="M56" s="90">
        <f ca="1">($L56*($V$1-M$1)/($V$1-$L$1)+$V56*(M$1-$L$1)/($V$1-$L$1))*(SUM('Chem - ODS'!H$5:H$7)/((SUM('Chem - ODS'!$Q$5:$Q$7)-SUM('Chem - ODS'!$G$5:$G$7))/10*('Chem - ODS'!H$4-'Chem - ODS'!$G$4)+SUM('Chem - ODS'!$G$5:$G$7)))</f>
        <v>238690768263.7291</v>
      </c>
      <c r="N56" s="90">
        <f ca="1">($L56*($V$1-N$1)/($V$1-$L$1)+$V56*(N$1-$L$1)/($V$1-$L$1))*(SUM('Chem - ODS'!I$5:I$7)/((SUM('Chem - ODS'!$Q$5:$Q$7)-SUM('Chem - ODS'!$G$5:$G$7))/10*('Chem - ODS'!I$4-'Chem - ODS'!$G$4)+SUM('Chem - ODS'!$G$5:$G$7)))</f>
        <v>238915804971.96118</v>
      </c>
      <c r="O56" s="90">
        <f ca="1">($L56*($V$1-O$1)/($V$1-$L$1)+$V56*(O$1-$L$1)/($V$1-$L$1))*(SUM('Chem - ODS'!J$5:J$7)/((SUM('Chem - ODS'!$Q$5:$Q$7)-SUM('Chem - ODS'!$G$5:$G$7))/10*('Chem - ODS'!J$4-'Chem - ODS'!$G$4)+SUM('Chem - ODS'!$G$5:$G$7)))</f>
        <v>239129121494.604</v>
      </c>
      <c r="P56" s="90">
        <f ca="1">($L56*($V$1-P$1)/($V$1-$L$1)+$V56*(P$1-$L$1)/($V$1-$L$1))*(SUM('Chem - ODS'!K$5:K$7)/((SUM('Chem - ODS'!$Q$5:$Q$7)-SUM('Chem - ODS'!$G$5:$G$7))/10*('Chem - ODS'!K$4-'Chem - ODS'!$G$4)+SUM('Chem - ODS'!$G$5:$G$7)))</f>
        <v>239331829553.44186</v>
      </c>
      <c r="Q56" s="90">
        <f ca="1">($L56*($V$1-Q$1)/($V$1-$L$1)+$V56*(Q$1-$L$1)/($V$1-$L$1))*(SUM('Chem - ODS'!L$5:L$7)/((SUM('Chem - ODS'!$Q$5:$Q$7)-SUM('Chem - ODS'!$G$5:$G$7))/10*('Chem - ODS'!L$4-'Chem - ODS'!$G$4)+SUM('Chem - ODS'!$G$5:$G$7)))</f>
        <v>242019955665.38962</v>
      </c>
      <c r="R56" s="90">
        <f ca="1">($L56*($V$1-R$1)/($V$1-$L$1)+$V56*(R$1-$L$1)/($V$1-$L$1))*(SUM('Chem - ODS'!M$5:M$7)/((SUM('Chem - ODS'!$Q$5:$Q$7)-SUM('Chem - ODS'!$G$5:$G$7))/10*('Chem - ODS'!M$4-'Chem - ODS'!$G$4)+SUM('Chem - ODS'!$G$5:$G$7)))</f>
        <v>239709205961.34259</v>
      </c>
      <c r="S56" s="90">
        <f ca="1">($L56*($V$1-S$1)/($V$1-$L$1)+$V56*(S$1-$L$1)/($V$1-$L$1))*(SUM('Chem - ODS'!N$5:N$7)/((SUM('Chem - ODS'!$Q$5:$Q$7)-SUM('Chem - ODS'!$G$5:$G$7))/10*('Chem - ODS'!N$4-'Chem - ODS'!$G$4)+SUM('Chem - ODS'!$G$5:$G$7)))</f>
        <v>246940949534.52127</v>
      </c>
      <c r="T56" s="90">
        <f ca="1">($L56*($V$1-T$1)/($V$1-$L$1)+$V56*(T$1-$L$1)/($V$1-$L$1))*(SUM('Chem - ODS'!O$5:O$7)/((SUM('Chem - ODS'!$Q$5:$Q$7)-SUM('Chem - ODS'!$G$5:$G$7))/10*('Chem - ODS'!O$4-'Chem - ODS'!$G$4)+SUM('Chem - ODS'!$G$5:$G$7)))</f>
        <v>241197559369.77576</v>
      </c>
      <c r="U56" s="90">
        <f ca="1">($L56*($V$1-U$1)/($V$1-$L$1)+$V56*(U$1-$L$1)/($V$1-$L$1))*(SUM('Chem - ODS'!P$5:P$7)/((SUM('Chem - ODS'!$Q$5:$Q$7)-SUM('Chem - ODS'!$G$5:$G$7))/10*('Chem - ODS'!P$4-'Chem - ODS'!$G$4)+SUM('Chem - ODS'!$G$5:$G$7)))</f>
        <v>241328768615.75714</v>
      </c>
      <c r="V56" s="90">
        <f ca="1">IF('Chemicals 2030'!$A64="CP",INDIRECT("'Chemicals 2030'!"&amp;'Country Selector'!$B$3&amp;ROW($A64))*10^12,0)*'Process Emissions Multipliers'!$D$28</f>
        <v>240372665523.87686</v>
      </c>
      <c r="W56" s="90">
        <f ca="1">($V56*($AP$1-W$1)/($AP$1-$V$1)+$AP56*(W$1-$V$1)/($AP$1-$V$1))*(SUM('Chem - ODS'!R$5:R$7)/((SUM('Chem - ODS'!$AK$5:$AK$7)-SUM('Chem - ODS'!$Q$5:$Q$7))/20*('Chem - ODS'!R$4-'Chem - ODS'!$Q$4)+SUM('Chem - ODS'!$Q$5:$Q$7)))</f>
        <v>256776003168.56271</v>
      </c>
      <c r="X56" s="90">
        <f ca="1">($V56*($AP$1-X$1)/($AP$1-$V$1)+$AP56*(X$1-$V$1)/($AP$1-$V$1))*(SUM('Chem - ODS'!S$5:S$7)/((SUM('Chem - ODS'!$AK$5:$AK$7)-SUM('Chem - ODS'!$Q$5:$Q$7))/20*('Chem - ODS'!S$4-'Chem - ODS'!$Q$4)+SUM('Chem - ODS'!$Q$5:$Q$7)))</f>
        <v>275424899611.80511</v>
      </c>
      <c r="Y56" s="90">
        <f ca="1">($V56*($AP$1-Y$1)/($AP$1-$V$1)+$AP56*(Y$1-$V$1)/($AP$1-$V$1))*(SUM('Chem - ODS'!T$5:T$7)/((SUM('Chem - ODS'!$AK$5:$AK$7)-SUM('Chem - ODS'!$Q$5:$Q$7))/20*('Chem - ODS'!T$4-'Chem - ODS'!$Q$4)+SUM('Chem - ODS'!$Q$5:$Q$7)))</f>
        <v>279877798846.04822</v>
      </c>
      <c r="Z56" s="90">
        <f ca="1">($V56*($AP$1-Z$1)/($AP$1-$V$1)+$AP56*(Z$1-$V$1)/($AP$1-$V$1))*(SUM('Chem - ODS'!U$5:U$7)/((SUM('Chem - ODS'!$AK$5:$AK$7)-SUM('Chem - ODS'!$Q$5:$Q$7))/20*('Chem - ODS'!U$4-'Chem - ODS'!$Q$4)+SUM('Chem - ODS'!$Q$5:$Q$7)))</f>
        <v>285385857570.35828</v>
      </c>
      <c r="AA56" s="90">
        <f ca="1">($V56*($AP$1-AA$1)/($AP$1-$V$1)+$AP56*(AA$1-$V$1)/($AP$1-$V$1))*(SUM('Chem - ODS'!V$5:V$7)/((SUM('Chem - ODS'!$AK$5:$AK$7)-SUM('Chem - ODS'!$Q$5:$Q$7))/20*('Chem - ODS'!V$4-'Chem - ODS'!$Q$4)+SUM('Chem - ODS'!$Q$5:$Q$7)))</f>
        <v>291965490271.47906</v>
      </c>
      <c r="AB56" s="90">
        <f ca="1">($V56*($AP$1-AB$1)/($AP$1-$V$1)+$AP56*(AB$1-$V$1)/($AP$1-$V$1))*(SUM('Chem - ODS'!W$5:W$7)/((SUM('Chem - ODS'!$AK$5:$AK$7)-SUM('Chem - ODS'!$Q$5:$Q$7))/20*('Chem - ODS'!W$4-'Chem - ODS'!$Q$4)+SUM('Chem - ODS'!$Q$5:$Q$7)))</f>
        <v>299631177860.93732</v>
      </c>
      <c r="AC56" s="90">
        <f ca="1">($V56*($AP$1-AC$1)/($AP$1-$V$1)+$AP56*(AC$1-$V$1)/($AP$1-$V$1))*(SUM('Chem - ODS'!X$5:X$7)/((SUM('Chem - ODS'!$AK$5:$AK$7)-SUM('Chem - ODS'!$Q$5:$Q$7))/20*('Chem - ODS'!X$4-'Chem - ODS'!$Q$4)+SUM('Chem - ODS'!$Q$5:$Q$7)))</f>
        <v>308395744241.76343</v>
      </c>
      <c r="AD56" s="90">
        <f ca="1">($V56*($AP$1-AD$1)/($AP$1-$V$1)+$AP56*(AD$1-$V$1)/($AP$1-$V$1))*(SUM('Chem - ODS'!Y$5:Y$7)/((SUM('Chem - ODS'!$AK$5:$AK$7)-SUM('Chem - ODS'!$Q$5:$Q$7))/20*('Chem - ODS'!Y$4-'Chem - ODS'!$Q$4)+SUM('Chem - ODS'!$Q$5:$Q$7)))</f>
        <v>287001897503.18732</v>
      </c>
      <c r="AE56" s="90">
        <f ca="1">($V56*($AP$1-AE$1)/($AP$1-$V$1)+$AP56*(AE$1-$V$1)/($AP$1-$V$1))*(SUM('Chem - ODS'!Z$5:Z$7)/((SUM('Chem - ODS'!$AK$5:$AK$7)-SUM('Chem - ODS'!$Q$5:$Q$7))/20*('Chem - ODS'!Z$4-'Chem - ODS'!$Q$4)+SUM('Chem - ODS'!$Q$5:$Q$7)))</f>
        <v>294547359038.77924</v>
      </c>
      <c r="AF56" s="90">
        <f ca="1">($V56*($AP$1-AF$1)/($AP$1-$V$1)+$AP56*(AF$1-$V$1)/($AP$1-$V$1))*(SUM('Chem - ODS'!AA$5:AA$7)/((SUM('Chem - ODS'!$AK$5:$AK$7)-SUM('Chem - ODS'!$Q$5:$Q$7))/20*('Chem - ODS'!AA$4-'Chem - ODS'!$Q$4)+SUM('Chem - ODS'!$Q$5:$Q$7)))</f>
        <v>300962839689.98297</v>
      </c>
      <c r="AG56" s="90">
        <f ca="1">($V56*($AP$1-AG$1)/($AP$1-$V$1)+$AP56*(AG$1-$V$1)/($AP$1-$V$1))*(SUM('Chem - ODS'!AB$5:AB$7)/((SUM('Chem - ODS'!$AK$5:$AK$7)-SUM('Chem - ODS'!$Q$5:$Q$7))/20*('Chem - ODS'!AB$4-'Chem - ODS'!$Q$4)+SUM('Chem - ODS'!$Q$5:$Q$7)))</f>
        <v>312526054665.46014</v>
      </c>
      <c r="AH56" s="90">
        <f ca="1">($V56*($AP$1-AH$1)/($AP$1-$V$1)+$AP56*(AH$1-$V$1)/($AP$1-$V$1))*(SUM('Chem - ODS'!AC$5:AC$7)/((SUM('Chem - ODS'!$AK$5:$AK$7)-SUM('Chem - ODS'!$Q$5:$Q$7))/20*('Chem - ODS'!AC$4-'Chem - ODS'!$Q$4)+SUM('Chem - ODS'!$Q$5:$Q$7)))</f>
        <v>324489848752.33508</v>
      </c>
      <c r="AI56" s="90">
        <f ca="1">($V56*($AP$1-AI$1)/($AP$1-$V$1)+$AP56*(AI$1-$V$1)/($AP$1-$V$1))*(SUM('Chem - ODS'!AD$5:AD$7)/((SUM('Chem - ODS'!$AK$5:$AK$7)-SUM('Chem - ODS'!$Q$5:$Q$7))/20*('Chem - ODS'!AD$4-'Chem - ODS'!$Q$4)+SUM('Chem - ODS'!$Q$5:$Q$7)))</f>
        <v>336869751348.38257</v>
      </c>
      <c r="AJ56" s="90">
        <f ca="1">($V56*($AP$1-AJ$1)/($AP$1-$V$1)+$AP56*(AJ$1-$V$1)/($AP$1-$V$1))*(SUM('Chem - ODS'!AE$5:AE$7)/((SUM('Chem - ODS'!$AK$5:$AK$7)-SUM('Chem - ODS'!$Q$5:$Q$7))/20*('Chem - ODS'!AE$4-'Chem - ODS'!$Q$4)+SUM('Chem - ODS'!$Q$5:$Q$7)))</f>
        <v>349681751281.53937</v>
      </c>
      <c r="AK56" s="90">
        <f ca="1">($V56*($AP$1-AK$1)/($AP$1-$V$1)+$AP56*(AK$1-$V$1)/($AP$1-$V$1))*(SUM('Chem - ODS'!AF$5:AF$7)/((SUM('Chem - ODS'!$AK$5:$AK$7)-SUM('Chem - ODS'!$Q$5:$Q$7))/20*('Chem - ODS'!AF$4-'Chem - ODS'!$Q$4)+SUM('Chem - ODS'!$Q$5:$Q$7)))</f>
        <v>362942324138.70319</v>
      </c>
      <c r="AL56" s="90">
        <f ca="1">($V56*($AP$1-AL$1)/($AP$1-$V$1)+$AP56*(AL$1-$V$1)/($AP$1-$V$1))*(SUM('Chem - ODS'!AG$5:AG$7)/((SUM('Chem - ODS'!$AK$5:$AK$7)-SUM('Chem - ODS'!$Q$5:$Q$7))/20*('Chem - ODS'!AG$4-'Chem - ODS'!$Q$4)+SUM('Chem - ODS'!$Q$5:$Q$7)))</f>
        <v>376668459143.94122</v>
      </c>
      <c r="AM56" s="90">
        <f ca="1">($V56*($AP$1-AM$1)/($AP$1-$V$1)+$AP56*(AM$1-$V$1)/($AP$1-$V$1))*(SUM('Chem - ODS'!AH$5:AH$7)/((SUM('Chem - ODS'!$AK$5:$AK$7)-SUM('Chem - ODS'!$Q$5:$Q$7))/20*('Chem - ODS'!AH$4-'Chem - ODS'!$Q$4)+SUM('Chem - ODS'!$Q$5:$Q$7)))</f>
        <v>390877685786.87976</v>
      </c>
      <c r="AN56" s="90">
        <f ca="1">($V56*($AP$1-AN$1)/($AP$1-$V$1)+$AP56*(AN$1-$V$1)/($AP$1-$V$1))*(SUM('Chem - ODS'!AI$5:AI$7)/((SUM('Chem - ODS'!$AK$5:$AK$7)-SUM('Chem - ODS'!$Q$5:$Q$7))/20*('Chem - ODS'!AI$4-'Chem - ODS'!$Q$4)+SUM('Chem - ODS'!$Q$5:$Q$7)))</f>
        <v>405588100372.22516</v>
      </c>
      <c r="AO56" s="90">
        <f ca="1">($V56*($AP$1-AO$1)/($AP$1-$V$1)+$AP56*(AO$1-$V$1)/($AP$1-$V$1))*(SUM('Chem - ODS'!AJ$5:AJ$7)/((SUM('Chem - ODS'!$AK$5:$AK$7)-SUM('Chem - ODS'!$Q$5:$Q$7))/20*('Chem - ODS'!AJ$4-'Chem - ODS'!$Q$4)+SUM('Chem - ODS'!$Q$5:$Q$7)))</f>
        <v>420818392637.4541</v>
      </c>
      <c r="AP56" s="90">
        <f ca="1">V56*'Process Emissions Multipliers'!$E$28</f>
        <v>436587872566.4953</v>
      </c>
    </row>
    <row r="57" spans="1:42">
      <c r="A57" s="74">
        <v>5</v>
      </c>
      <c r="B57" s="90">
        <f ca="1">IF('Chemicals 2010'!$A65="CP",INDIRECT("'Chemicals 2010'!"&amp;'Country Selector'!$B$3&amp;ROW($A65))*10^12,0)</f>
        <v>98716942155.802231</v>
      </c>
      <c r="C57" s="90">
        <f t="shared" ca="1" si="2"/>
        <v>185951923292.84808</v>
      </c>
      <c r="D57" s="90">
        <f t="shared" ca="1" si="2"/>
        <v>273186904429.89392</v>
      </c>
      <c r="E57" s="90">
        <f t="shared" ca="1" si="2"/>
        <v>360421885566.9397</v>
      </c>
      <c r="F57" s="90">
        <f t="shared" ca="1" si="2"/>
        <v>447656866703.9856</v>
      </c>
      <c r="G57" s="90">
        <f t="shared" ca="1" si="2"/>
        <v>534891847841.03137</v>
      </c>
      <c r="H57" s="90">
        <f t="shared" ca="1" si="2"/>
        <v>622126828978.07727</v>
      </c>
      <c r="I57" s="90">
        <f t="shared" ca="1" si="2"/>
        <v>709361810115.12317</v>
      </c>
      <c r="J57" s="90">
        <f t="shared" ca="1" si="2"/>
        <v>796596791252.16895</v>
      </c>
      <c r="K57" s="90">
        <f t="shared" ca="1" si="2"/>
        <v>883831772389.21472</v>
      </c>
      <c r="L57" s="90">
        <f ca="1">IF('Chemicals 2020'!$A65="CP",INDIRECT("'Chemicals 2020'!"&amp;'Country Selector'!$B$3&amp;ROW($A65))*10^12,0)*'Process Emissions Multipliers'!$B$28</f>
        <v>971066753526.26062</v>
      </c>
      <c r="M57" s="90">
        <f ca="1">($L57*($V$1-M$1)/($V$1-$L$1)+$V57*(M$1-$L$1)/($V$1-$L$1))*(SUM('Chem - ODS'!H$5:H$7)/((SUM('Chem - ODS'!$Q$5:$Q$7)-SUM('Chem - ODS'!$G$5:$G$7))/10*('Chem - ODS'!H$4-'Chem - ODS'!$G$4)+SUM('Chem - ODS'!$G$5:$G$7)))</f>
        <v>1026759779035.7385</v>
      </c>
      <c r="N57" s="90">
        <f ca="1">($L57*($V$1-N$1)/($V$1-$L$1)+$V57*(N$1-$L$1)/($V$1-$L$1))*(SUM('Chem - ODS'!I$5:I$7)/((SUM('Chem - ODS'!$Q$5:$Q$7)-SUM('Chem - ODS'!$G$5:$G$7))/10*('Chem - ODS'!I$4-'Chem - ODS'!$G$4)+SUM('Chem - ODS'!$G$5:$G$7)))</f>
        <v>1088449436950.3845</v>
      </c>
      <c r="O57" s="90">
        <f ca="1">($L57*($V$1-O$1)/($V$1-$L$1)+$V57*(O$1-$L$1)/($V$1-$L$1))*(SUM('Chem - ODS'!J$5:J$7)/((SUM('Chem - ODS'!$Q$5:$Q$7)-SUM('Chem - ODS'!$G$5:$G$7))/10*('Chem - ODS'!J$4-'Chem - ODS'!$G$4)+SUM('Chem - ODS'!$G$5:$G$7)))</f>
        <v>1150174425958.0908</v>
      </c>
      <c r="P57" s="90">
        <f ca="1">($L57*($V$1-P$1)/($V$1-$L$1)+$V57*(P$1-$L$1)/($V$1-$L$1))*(SUM('Chem - ODS'!K$5:K$7)/((SUM('Chem - ODS'!$Q$5:$Q$7)-SUM('Chem - ODS'!$G$5:$G$7))/10*('Chem - ODS'!K$4-'Chem - ODS'!$G$4)+SUM('Chem - ODS'!$G$5:$G$7)))</f>
        <v>1211931394717.2334</v>
      </c>
      <c r="Q57" s="90">
        <f ca="1">($L57*($V$1-Q$1)/($V$1-$L$1)+$V57*(Q$1-$L$1)/($V$1-$L$1))*(SUM('Chem - ODS'!L$5:L$7)/((SUM('Chem - ODS'!$Q$5:$Q$7)-SUM('Chem - ODS'!$G$5:$G$7))/10*('Chem - ODS'!L$4-'Chem - ODS'!$G$4)+SUM('Chem - ODS'!$G$5:$G$7)))</f>
        <v>1286985292363.9648</v>
      </c>
      <c r="R57" s="90">
        <f ca="1">($L57*($V$1-R$1)/($V$1-$L$1)+$V57*(R$1-$L$1)/($V$1-$L$1))*(SUM('Chem - ODS'!M$5:M$7)/((SUM('Chem - ODS'!$Q$5:$Q$7)-SUM('Chem - ODS'!$G$5:$G$7))/10*('Chem - ODS'!M$4-'Chem - ODS'!$G$4)+SUM('Chem - ODS'!$G$5:$G$7)))</f>
        <v>1335529859360.7852</v>
      </c>
      <c r="S57" s="90">
        <f ca="1">($L57*($V$1-S$1)/($V$1-$L$1)+$V57*(S$1-$L$1)/($V$1-$L$1))*(SUM('Chem - ODS'!N$5:N$7)/((SUM('Chem - ODS'!$Q$5:$Q$7)-SUM('Chem - ODS'!$G$5:$G$7))/10*('Chem - ODS'!N$4-'Chem - ODS'!$G$4)+SUM('Chem - ODS'!$G$5:$G$7)))</f>
        <v>1438465487025.7166</v>
      </c>
      <c r="T57" s="90">
        <f ca="1">($L57*($V$1-T$1)/($V$1-$L$1)+$V57*(T$1-$L$1)/($V$1-$L$1))*(SUM('Chem - ODS'!O$5:O$7)/((SUM('Chem - ODS'!$Q$5:$Q$7)-SUM('Chem - ODS'!$G$5:$G$7))/10*('Chem - ODS'!O$4-'Chem - ODS'!$G$4)+SUM('Chem - ODS'!$G$5:$G$7)))</f>
        <v>1466173901312.52</v>
      </c>
      <c r="U57" s="90">
        <f ca="1">($L57*($V$1-U$1)/($V$1-$L$1)+$V57*(U$1-$L$1)/($V$1-$L$1))*(SUM('Chem - ODS'!P$5:P$7)/((SUM('Chem - ODS'!$Q$5:$Q$7)-SUM('Chem - ODS'!$G$5:$G$7))/10*('Chem - ODS'!P$4-'Chem - ODS'!$G$4)+SUM('Chem - ODS'!$G$5:$G$7)))</f>
        <v>1528146406864.2786</v>
      </c>
      <c r="V57" s="90">
        <f ca="1">IF('Chemicals 2030'!$A65="CP",INDIRECT("'Chemicals 2030'!"&amp;'Country Selector'!$B$3&amp;ROW($A65))*10^12,0)*'Process Emissions Multipliers'!$D$28</f>
        <v>1583001996783.6699</v>
      </c>
      <c r="W57" s="90">
        <f ca="1">($V57*($AP$1-W$1)/($AP$1-$V$1)+$AP57*(W$1-$V$1)/($AP$1-$V$1))*(SUM('Chem - ODS'!R$5:R$7)/((SUM('Chem - ODS'!$AK$5:$AK$7)-SUM('Chem - ODS'!$Q$5:$Q$7))/20*('Chem - ODS'!R$4-'Chem - ODS'!$Q$4)+SUM('Chem - ODS'!$Q$5:$Q$7)))</f>
        <v>1691028074494.553</v>
      </c>
      <c r="X57" s="90">
        <f ca="1">($V57*($AP$1-X$1)/($AP$1-$V$1)+$AP57*(X$1-$V$1)/($AP$1-$V$1))*(SUM('Chem - ODS'!S$5:S$7)/((SUM('Chem - ODS'!$AK$5:$AK$7)-SUM('Chem - ODS'!$Q$5:$Q$7))/20*('Chem - ODS'!S$4-'Chem - ODS'!$Q$4)+SUM('Chem - ODS'!$Q$5:$Q$7)))</f>
        <v>1813842539455.1379</v>
      </c>
      <c r="Y57" s="90">
        <f ca="1">($V57*($AP$1-Y$1)/($AP$1-$V$1)+$AP57*(Y$1-$V$1)/($AP$1-$V$1))*(SUM('Chem - ODS'!T$5:T$7)/((SUM('Chem - ODS'!$AK$5:$AK$7)-SUM('Chem - ODS'!$Q$5:$Q$7))/20*('Chem - ODS'!T$4-'Chem - ODS'!$Q$4)+SUM('Chem - ODS'!$Q$5:$Q$7)))</f>
        <v>1843167622504.4966</v>
      </c>
      <c r="Z57" s="90">
        <f ca="1">($V57*($AP$1-Z$1)/($AP$1-$V$1)+$AP57*(Z$1-$V$1)/($AP$1-$V$1))*(SUM('Chem - ODS'!U$5:U$7)/((SUM('Chem - ODS'!$AK$5:$AK$7)-SUM('Chem - ODS'!$Q$5:$Q$7))/20*('Chem - ODS'!U$4-'Chem - ODS'!$Q$4)+SUM('Chem - ODS'!$Q$5:$Q$7)))</f>
        <v>1879441580443.8547</v>
      </c>
      <c r="AA57" s="90">
        <f ca="1">($V57*($AP$1-AA$1)/($AP$1-$V$1)+$AP57*(AA$1-$V$1)/($AP$1-$V$1))*(SUM('Chem - ODS'!V$5:V$7)/((SUM('Chem - ODS'!$AK$5:$AK$7)-SUM('Chem - ODS'!$Q$5:$Q$7))/20*('Chem - ODS'!V$4-'Chem - ODS'!$Q$4)+SUM('Chem - ODS'!$Q$5:$Q$7)))</f>
        <v>1922772512774.6052</v>
      </c>
      <c r="AB57" s="90">
        <f ca="1">($V57*($AP$1-AB$1)/($AP$1-$V$1)+$AP57*(AB$1-$V$1)/($AP$1-$V$1))*(SUM('Chem - ODS'!W$5:W$7)/((SUM('Chem - ODS'!$AK$5:$AK$7)-SUM('Chem - ODS'!$Q$5:$Q$7))/20*('Chem - ODS'!W$4-'Chem - ODS'!$Q$4)+SUM('Chem - ODS'!$Q$5:$Q$7)))</f>
        <v>1973255785214.8611</v>
      </c>
      <c r="AC57" s="90">
        <f ca="1">($V57*($AP$1-AC$1)/($AP$1-$V$1)+$AP57*(AC$1-$V$1)/($AP$1-$V$1))*(SUM('Chem - ODS'!X$5:X$7)/((SUM('Chem - ODS'!$AK$5:$AK$7)-SUM('Chem - ODS'!$Q$5:$Q$7))/20*('Chem - ODS'!X$4-'Chem - ODS'!$Q$4)+SUM('Chem - ODS'!$Q$5:$Q$7)))</f>
        <v>2030975851061.5847</v>
      </c>
      <c r="AD57" s="90">
        <f ca="1">($V57*($AP$1-AD$1)/($AP$1-$V$1)+$AP57*(AD$1-$V$1)/($AP$1-$V$1))*(SUM('Chem - ODS'!Y$5:Y$7)/((SUM('Chem - ODS'!$AK$5:$AK$7)-SUM('Chem - ODS'!$Q$5:$Q$7))/20*('Chem - ODS'!Y$4-'Chem - ODS'!$Q$4)+SUM('Chem - ODS'!$Q$5:$Q$7)))</f>
        <v>1890084198376.2021</v>
      </c>
      <c r="AE57" s="90">
        <f ca="1">($V57*($AP$1-AE$1)/($AP$1-$V$1)+$AP57*(AE$1-$V$1)/($AP$1-$V$1))*(SUM('Chem - ODS'!Z$5:Z$7)/((SUM('Chem - ODS'!$AK$5:$AK$7)-SUM('Chem - ODS'!$Q$5:$Q$7))/20*('Chem - ODS'!Z$4-'Chem - ODS'!$Q$4)+SUM('Chem - ODS'!$Q$5:$Q$7)))</f>
        <v>1939775708230.137</v>
      </c>
      <c r="AF57" s="90">
        <f ca="1">($V57*($AP$1-AF$1)/($AP$1-$V$1)+$AP57*(AF$1-$V$1)/($AP$1-$V$1))*(SUM('Chem - ODS'!AA$5:AA$7)/((SUM('Chem - ODS'!$AK$5:$AK$7)-SUM('Chem - ODS'!$Q$5:$Q$7))/20*('Chem - ODS'!AA$4-'Chem - ODS'!$Q$4)+SUM('Chem - ODS'!$Q$5:$Q$7)))</f>
        <v>1982025598245.9119</v>
      </c>
      <c r="AG57" s="90">
        <f ca="1">($V57*($AP$1-AG$1)/($AP$1-$V$1)+$AP57*(AG$1-$V$1)/($AP$1-$V$1))*(SUM('Chem - ODS'!AB$5:AB$7)/((SUM('Chem - ODS'!$AK$5:$AK$7)-SUM('Chem - ODS'!$Q$5:$Q$7))/20*('Chem - ODS'!AB$4-'Chem - ODS'!$Q$4)+SUM('Chem - ODS'!$Q$5:$Q$7)))</f>
        <v>2058176488179.7798</v>
      </c>
      <c r="AH57" s="90">
        <f ca="1">($V57*($AP$1-AH$1)/($AP$1-$V$1)+$AP57*(AH$1-$V$1)/($AP$1-$V$1))*(SUM('Chem - ODS'!AC$5:AC$7)/((SUM('Chem - ODS'!$AK$5:$AK$7)-SUM('Chem - ODS'!$Q$5:$Q$7))/20*('Chem - ODS'!AC$4-'Chem - ODS'!$Q$4)+SUM('Chem - ODS'!$Q$5:$Q$7)))</f>
        <v>2136965438193.5266</v>
      </c>
      <c r="AI57" s="90">
        <f ca="1">($V57*($AP$1-AI$1)/($AP$1-$V$1)+$AP57*(AI$1-$V$1)/($AP$1-$V$1))*(SUM('Chem - ODS'!AD$5:AD$7)/((SUM('Chem - ODS'!$AK$5:$AK$7)-SUM('Chem - ODS'!$Q$5:$Q$7))/20*('Chem - ODS'!AD$4-'Chem - ODS'!$Q$4)+SUM('Chem - ODS'!$Q$5:$Q$7)))</f>
        <v>2218494718932.7451</v>
      </c>
      <c r="AJ57" s="90">
        <f ca="1">($V57*($AP$1-AJ$1)/($AP$1-$V$1)+$AP57*(AJ$1-$V$1)/($AP$1-$V$1))*(SUM('Chem - ODS'!AE$5:AE$7)/((SUM('Chem - ODS'!$AK$5:$AK$7)-SUM('Chem - ODS'!$Q$5:$Q$7))/20*('Chem - ODS'!AE$4-'Chem - ODS'!$Q$4)+SUM('Chem - ODS'!$Q$5:$Q$7)))</f>
        <v>2302869626673.5122</v>
      </c>
      <c r="AK57" s="90">
        <f ca="1">($V57*($AP$1-AK$1)/($AP$1-$V$1)+$AP57*(AK$1-$V$1)/($AP$1-$V$1))*(SUM('Chem - ODS'!AF$5:AF$7)/((SUM('Chem - ODS'!$AK$5:$AK$7)-SUM('Chem - ODS'!$Q$5:$Q$7))/20*('Chem - ODS'!AF$4-'Chem - ODS'!$Q$4)+SUM('Chem - ODS'!$Q$5:$Q$7)))</f>
        <v>2390198663299.3535</v>
      </c>
      <c r="AL57" s="90">
        <f ca="1">($V57*($AP$1-AL$1)/($AP$1-$V$1)+$AP57*(AL$1-$V$1)/($AP$1-$V$1))*(SUM('Chem - ODS'!AG$5:AG$7)/((SUM('Chem - ODS'!$AK$5:$AK$7)-SUM('Chem - ODS'!$Q$5:$Q$7))/20*('Chem - ODS'!AG$4-'Chem - ODS'!$Q$4)+SUM('Chem - ODS'!$Q$5:$Q$7)))</f>
        <v>2480593713310.7935</v>
      </c>
      <c r="AM57" s="90">
        <f ca="1">($V57*($AP$1-AM$1)/($AP$1-$V$1)+$AP57*(AM$1-$V$1)/($AP$1-$V$1))*(SUM('Chem - ODS'!AH$5:AH$7)/((SUM('Chem - ODS'!$AK$5:$AK$7)-SUM('Chem - ODS'!$Q$5:$Q$7))/20*('Chem - ODS'!AH$4-'Chem - ODS'!$Q$4)+SUM('Chem - ODS'!$Q$5:$Q$7)))</f>
        <v>2574170219189.6997</v>
      </c>
      <c r="AN57" s="90">
        <f ca="1">($V57*($AP$1-AN$1)/($AP$1-$V$1)+$AP57*(AN$1-$V$1)/($AP$1-$V$1))*(SUM('Chem - ODS'!AI$5:AI$7)/((SUM('Chem - ODS'!$AK$5:$AK$7)-SUM('Chem - ODS'!$Q$5:$Q$7))/20*('Chem - ODS'!AI$4-'Chem - ODS'!$Q$4)+SUM('Chem - ODS'!$Q$5:$Q$7)))</f>
        <v>2671047356244.2222</v>
      </c>
      <c r="AO57" s="90">
        <f ca="1">($V57*($AP$1-AO$1)/($AP$1-$V$1)+$AP57*(AO$1-$V$1)/($AP$1-$V$1))*(SUM('Chem - ODS'!AJ$5:AJ$7)/((SUM('Chem - ODS'!$AK$5:$AK$7)-SUM('Chem - ODS'!$Q$5:$Q$7))/20*('Chem - ODS'!AJ$4-'Chem - ODS'!$Q$4)+SUM('Chem - ODS'!$Q$5:$Q$7)))</f>
        <v>2771348207902.6709</v>
      </c>
      <c r="AP57" s="90">
        <f ca="1">V57*'Process Emissions Multipliers'!$E$28</f>
        <v>2875199942298.1216</v>
      </c>
    </row>
    <row r="58" spans="1:42">
      <c r="A58" s="74">
        <v>6</v>
      </c>
      <c r="B58" s="90">
        <f ca="1">IF('Chemicals 2010'!$A66="CP",INDIRECT("'Chemicals 2010'!"&amp;'Country Selector'!$B$3&amp;ROW($A66))*10^12,0)</f>
        <v>119870572617.75986</v>
      </c>
      <c r="C58" s="90">
        <f t="shared" ca="1" si="2"/>
        <v>204618551295.16608</v>
      </c>
      <c r="D58" s="90">
        <f t="shared" ca="1" si="2"/>
        <v>289366529972.57227</v>
      </c>
      <c r="E58" s="90">
        <f t="shared" ca="1" si="2"/>
        <v>374114508649.97845</v>
      </c>
      <c r="F58" s="90">
        <f t="shared" ca="1" si="2"/>
        <v>458862487327.38464</v>
      </c>
      <c r="G58" s="90">
        <f t="shared" ca="1" si="2"/>
        <v>543610466004.79089</v>
      </c>
      <c r="H58" s="90">
        <f t="shared" ca="1" si="2"/>
        <v>628358444682.19702</v>
      </c>
      <c r="I58" s="90">
        <f t="shared" ca="1" si="2"/>
        <v>713106423359.60327</v>
      </c>
      <c r="J58" s="90">
        <f t="shared" ca="1" si="2"/>
        <v>797854402037.00952</v>
      </c>
      <c r="K58" s="90">
        <f t="shared" ca="1" si="2"/>
        <v>882602380714.41577</v>
      </c>
      <c r="L58" s="90">
        <f ca="1">IF('Chemicals 2020'!$A66="CP",INDIRECT("'Chemicals 2020'!"&amp;'Country Selector'!$B$3&amp;ROW($A66))*10^12,0)*'Process Emissions Multipliers'!$B$28</f>
        <v>967350359391.8219</v>
      </c>
      <c r="M58" s="90">
        <f ca="1">($L58*($V$1-M$1)/($V$1-$L$1)+$V58*(M$1-$L$1)/($V$1-$L$1))*(SUM('Chem - ODS'!H$5:H$7)/((SUM('Chem - ODS'!$Q$5:$Q$7)-SUM('Chem - ODS'!$G$5:$G$7))/10*('Chem - ODS'!H$4-'Chem - ODS'!$G$4)+SUM('Chem - ODS'!$G$5:$G$7)))</f>
        <v>972240490921.53125</v>
      </c>
      <c r="N58" s="90">
        <f ca="1">($L58*($V$1-N$1)/($V$1-$L$1)+$V58*(N$1-$L$1)/($V$1-$L$1))*(SUM('Chem - ODS'!I$5:I$7)/((SUM('Chem - ODS'!$Q$5:$Q$7)-SUM('Chem - ODS'!$G$5:$G$7))/10*('Chem - ODS'!I$4-'Chem - ODS'!$G$4)+SUM('Chem - ODS'!$G$5:$G$7)))</f>
        <v>983027816731.0697</v>
      </c>
      <c r="O58" s="90">
        <f ca="1">($L58*($V$1-O$1)/($V$1-$L$1)+$V58*(O$1-$L$1)/($V$1-$L$1))*(SUM('Chem - ODS'!J$5:J$7)/((SUM('Chem - ODS'!$Q$5:$Q$7)-SUM('Chem - ODS'!$G$5:$G$7))/10*('Chem - ODS'!J$4-'Chem - ODS'!$G$4)+SUM('Chem - ODS'!$G$5:$G$7)))</f>
        <v>993781342364.73853</v>
      </c>
      <c r="P58" s="90">
        <f ca="1">($L58*($V$1-P$1)/($V$1-$L$1)+$V58*(P$1-$L$1)/($V$1-$L$1))*(SUM('Chem - ODS'!K$5:K$7)/((SUM('Chem - ODS'!$Q$5:$Q$7)-SUM('Chem - ODS'!$G$5:$G$7))/10*('Chem - ODS'!K$4-'Chem - ODS'!$G$4)+SUM('Chem - ODS'!$G$5:$G$7)))</f>
        <v>1004504273948.5446</v>
      </c>
      <c r="Q58" s="90">
        <f ca="1">($L58*($V$1-Q$1)/($V$1-$L$1)+$V58*(Q$1-$L$1)/($V$1-$L$1))*(SUM('Chem - ODS'!L$5:L$7)/((SUM('Chem - ODS'!$Q$5:$Q$7)-SUM('Chem - ODS'!$G$5:$G$7))/10*('Chem - ODS'!L$4-'Chem - ODS'!$G$4)+SUM('Chem - ODS'!$G$5:$G$7)))</f>
        <v>1025774418551.4589</v>
      </c>
      <c r="R58" s="90">
        <f ca="1">($L58*($V$1-R$1)/($V$1-$L$1)+$V58*(R$1-$L$1)/($V$1-$L$1))*(SUM('Chem - ODS'!M$5:M$7)/((SUM('Chem - ODS'!$Q$5:$Q$7)-SUM('Chem - ODS'!$G$5:$G$7))/10*('Chem - ODS'!M$4-'Chem - ODS'!$G$4)+SUM('Chem - ODS'!$G$5:$G$7)))</f>
        <v>1025869272601.2974</v>
      </c>
      <c r="S58" s="90">
        <f ca="1">($L58*($V$1-S$1)/($V$1-$L$1)+$V58*(S$1-$L$1)/($V$1-$L$1))*(SUM('Chem - ODS'!N$5:N$7)/((SUM('Chem - ODS'!$Q$5:$Q$7)-SUM('Chem - ODS'!$G$5:$G$7))/10*('Chem - ODS'!N$4-'Chem - ODS'!$G$4)+SUM('Chem - ODS'!$G$5:$G$7)))</f>
        <v>1067001775266.5802</v>
      </c>
      <c r="T58" s="90">
        <f ca="1">($L58*($V$1-T$1)/($V$1-$L$1)+$V58*(T$1-$L$1)/($V$1-$L$1))*(SUM('Chem - ODS'!O$5:O$7)/((SUM('Chem - ODS'!$Q$5:$Q$7)-SUM('Chem - ODS'!$G$5:$G$7))/10*('Chem - ODS'!O$4-'Chem - ODS'!$G$4)+SUM('Chem - ODS'!$G$5:$G$7)))</f>
        <v>1052127972034.864</v>
      </c>
      <c r="U58" s="90">
        <f ca="1">($L58*($V$1-U$1)/($V$1-$L$1)+$V58*(U$1-$L$1)/($V$1-$L$1))*(SUM('Chem - ODS'!P$5:P$7)/((SUM('Chem - ODS'!$Q$5:$Q$7)-SUM('Chem - ODS'!$G$5:$G$7))/10*('Chem - ODS'!P$4-'Chem - ODS'!$G$4)+SUM('Chem - ODS'!$G$5:$G$7)))</f>
        <v>1062644706162.9529</v>
      </c>
      <c r="V58" s="90">
        <f ca="1">IF('Chemicals 2030'!$A66="CP",INDIRECT("'Chemicals 2030'!"&amp;'Country Selector'!$B$3&amp;ROW($A66))*10^12,0)*'Process Emissions Multipliers'!$D$28</f>
        <v>1068335986702.5684</v>
      </c>
      <c r="W58" s="90">
        <f ca="1">($V58*($AP$1-W$1)/($AP$1-$V$1)+$AP58*(W$1-$V$1)/($AP$1-$V$1))*(SUM('Chem - ODS'!R$5:R$7)/((SUM('Chem - ODS'!$AK$5:$AK$7)-SUM('Chem - ODS'!$Q$5:$Q$7))/20*('Chem - ODS'!R$4-'Chem - ODS'!$Q$4)+SUM('Chem - ODS'!$Q$5:$Q$7)))</f>
        <v>1141240598671.0623</v>
      </c>
      <c r="X58" s="90">
        <f ca="1">($V58*($AP$1-X$1)/($AP$1-$V$1)+$AP58*(X$1-$V$1)/($AP$1-$V$1))*(SUM('Chem - ODS'!S$5:S$7)/((SUM('Chem - ODS'!$AK$5:$AK$7)-SUM('Chem - ODS'!$Q$5:$Q$7))/20*('Chem - ODS'!S$4-'Chem - ODS'!$Q$4)+SUM('Chem - ODS'!$Q$5:$Q$7)))</f>
        <v>1224125593681.5549</v>
      </c>
      <c r="Y58" s="90">
        <f ca="1">($V58*($AP$1-Y$1)/($AP$1-$V$1)+$AP58*(Y$1-$V$1)/($AP$1-$V$1))*(SUM('Chem - ODS'!T$5:T$7)/((SUM('Chem - ODS'!$AK$5:$AK$7)-SUM('Chem - ODS'!$Q$5:$Q$7))/20*('Chem - ODS'!T$4-'Chem - ODS'!$Q$4)+SUM('Chem - ODS'!$Q$5:$Q$7)))</f>
        <v>1243916498303.4856</v>
      </c>
      <c r="Z58" s="90">
        <f ca="1">($V58*($AP$1-Z$1)/($AP$1-$V$1)+$AP58*(Z$1-$V$1)/($AP$1-$V$1))*(SUM('Chem - ODS'!U$5:U$7)/((SUM('Chem - ODS'!$AK$5:$AK$7)-SUM('Chem - ODS'!$Q$5:$Q$7))/20*('Chem - ODS'!U$4-'Chem - ODS'!$Q$4)+SUM('Chem - ODS'!$Q$5:$Q$7)))</f>
        <v>1268397057851.4136</v>
      </c>
      <c r="AA58" s="90">
        <f ca="1">($V58*($AP$1-AA$1)/($AP$1-$V$1)+$AP58*(AA$1-$V$1)/($AP$1-$V$1))*(SUM('Chem - ODS'!V$5:V$7)/((SUM('Chem - ODS'!$AK$5:$AK$7)-SUM('Chem - ODS'!$Q$5:$Q$7))/20*('Chem - ODS'!V$4-'Chem - ODS'!$Q$4)+SUM('Chem - ODS'!$Q$5:$Q$7)))</f>
        <v>1297640226489.4636</v>
      </c>
      <c r="AB58" s="90">
        <f ca="1">($V58*($AP$1-AB$1)/($AP$1-$V$1)+$AP58*(AB$1-$V$1)/($AP$1-$V$1))*(SUM('Chem - ODS'!W$5:W$7)/((SUM('Chem - ODS'!$AK$5:$AK$7)-SUM('Chem - ODS'!$Q$5:$Q$7))/20*('Chem - ODS'!W$4-'Chem - ODS'!$Q$4)+SUM('Chem - ODS'!$Q$5:$Q$7)))</f>
        <v>1331710364609.3245</v>
      </c>
      <c r="AC58" s="90">
        <f ca="1">($V58*($AP$1-AC$1)/($AP$1-$V$1)+$AP58*(AC$1-$V$1)/($AP$1-$V$1))*(SUM('Chem - ODS'!X$5:X$7)/((SUM('Chem - ODS'!$AK$5:$AK$7)-SUM('Chem - ODS'!$Q$5:$Q$7))/20*('Chem - ODS'!X$4-'Chem - ODS'!$Q$4)+SUM('Chem - ODS'!$Q$5:$Q$7)))</f>
        <v>1370664468030.6633</v>
      </c>
      <c r="AD58" s="90">
        <f ca="1">($V58*($AP$1-AD$1)/($AP$1-$V$1)+$AP58*(AD$1-$V$1)/($AP$1-$V$1))*(SUM('Chem - ODS'!Y$5:Y$7)/((SUM('Chem - ODS'!$AK$5:$AK$7)-SUM('Chem - ODS'!$Q$5:$Q$7))/20*('Chem - ODS'!Y$4-'Chem - ODS'!$Q$4)+SUM('Chem - ODS'!$Q$5:$Q$7)))</f>
        <v>1275579545146.4102</v>
      </c>
      <c r="AE58" s="90">
        <f ca="1">($V58*($AP$1-AE$1)/($AP$1-$V$1)+$AP58*(AE$1-$V$1)/($AP$1-$V$1))*(SUM('Chem - ODS'!Z$5:Z$7)/((SUM('Chem - ODS'!$AK$5:$AK$7)-SUM('Chem - ODS'!$Q$5:$Q$7))/20*('Chem - ODS'!Z$4-'Chem - ODS'!$Q$4)+SUM('Chem - ODS'!$Q$5:$Q$7)))</f>
        <v>1309115338732.5244</v>
      </c>
      <c r="AF58" s="90">
        <f ca="1">($V58*($AP$1-AF$1)/($AP$1-$V$1)+$AP58*(AF$1-$V$1)/($AP$1-$V$1))*(SUM('Chem - ODS'!AA$5:AA$7)/((SUM('Chem - ODS'!$AK$5:$AK$7)-SUM('Chem - ODS'!$Q$5:$Q$7))/20*('Chem - ODS'!AA$4-'Chem - ODS'!$Q$4)+SUM('Chem - ODS'!$Q$5:$Q$7)))</f>
        <v>1337628933806.8118</v>
      </c>
      <c r="AG58" s="90">
        <f ca="1">($V58*($AP$1-AG$1)/($AP$1-$V$1)+$AP58*(AG$1-$V$1)/($AP$1-$V$1))*(SUM('Chem - ODS'!AB$5:AB$7)/((SUM('Chem - ODS'!$AK$5:$AK$7)-SUM('Chem - ODS'!$Q$5:$Q$7))/20*('Chem - ODS'!AB$4-'Chem - ODS'!$Q$4)+SUM('Chem - ODS'!$Q$5:$Q$7)))</f>
        <v>1389021627120.575</v>
      </c>
      <c r="AH58" s="90">
        <f ca="1">($V58*($AP$1-AH$1)/($AP$1-$V$1)+$AP58*(AH$1-$V$1)/($AP$1-$V$1))*(SUM('Chem - ODS'!AC$5:AC$7)/((SUM('Chem - ODS'!$AK$5:$AK$7)-SUM('Chem - ODS'!$Q$5:$Q$7))/20*('Chem - ODS'!AC$4-'Chem - ODS'!$Q$4)+SUM('Chem - ODS'!$Q$5:$Q$7)))</f>
        <v>1442194693752.9717</v>
      </c>
      <c r="AI58" s="90">
        <f ca="1">($V58*($AP$1-AI$1)/($AP$1-$V$1)+$AP58*(AI$1-$V$1)/($AP$1-$V$1))*(SUM('Chem - ODS'!AD$5:AD$7)/((SUM('Chem - ODS'!$AK$5:$AK$7)-SUM('Chem - ODS'!$Q$5:$Q$7))/20*('Chem - ODS'!AD$4-'Chem - ODS'!$Q$4)+SUM('Chem - ODS'!$Q$5:$Q$7)))</f>
        <v>1497217154091.4009</v>
      </c>
      <c r="AJ58" s="90">
        <f ca="1">($V58*($AP$1-AJ$1)/($AP$1-$V$1)+$AP58*(AJ$1-$V$1)/($AP$1-$V$1))*(SUM('Chem - ODS'!AE$5:AE$7)/((SUM('Chem - ODS'!$AK$5:$AK$7)-SUM('Chem - ODS'!$Q$5:$Q$7))/20*('Chem - ODS'!AE$4-'Chem - ODS'!$Q$4)+SUM('Chem - ODS'!$Q$5:$Q$7)))</f>
        <v>1554160070459.9956</v>
      </c>
      <c r="AK58" s="90">
        <f ca="1">($V58*($AP$1-AK$1)/($AP$1-$V$1)+$AP58*(AK$1-$V$1)/($AP$1-$V$1))*(SUM('Chem - ODS'!AF$5:AF$7)/((SUM('Chem - ODS'!$AK$5:$AK$7)-SUM('Chem - ODS'!$Q$5:$Q$7))/20*('Chem - ODS'!AF$4-'Chem - ODS'!$Q$4)+SUM('Chem - ODS'!$Q$5:$Q$7)))</f>
        <v>1613096668582.4316</v>
      </c>
      <c r="AL58" s="90">
        <f ca="1">($V58*($AP$1-AL$1)/($AP$1-$V$1)+$AP58*(AL$1-$V$1)/($AP$1-$V$1))*(SUM('Chem - ODS'!AG$5:AG$7)/((SUM('Chem - ODS'!$AK$5:$AK$7)-SUM('Chem - ODS'!$Q$5:$Q$7))/20*('Chem - ODS'!AG$4-'Chem - ODS'!$Q$4)+SUM('Chem - ODS'!$Q$5:$Q$7)))</f>
        <v>1674102457042.0891</v>
      </c>
      <c r="AM58" s="90">
        <f ca="1">($V58*($AP$1-AM$1)/($AP$1-$V$1)+$AP58*(AM$1-$V$1)/($AP$1-$V$1))*(SUM('Chem - ODS'!AH$5:AH$7)/((SUM('Chem - ODS'!$AK$5:$AK$7)-SUM('Chem - ODS'!$Q$5:$Q$7))/20*('Chem - ODS'!AH$4-'Chem - ODS'!$Q$4)+SUM('Chem - ODS'!$Q$5:$Q$7)))</f>
        <v>1737255345631.8953</v>
      </c>
      <c r="AN58" s="90">
        <f ca="1">($V58*($AP$1-AN$1)/($AP$1-$V$1)+$AP58*(AN$1-$V$1)/($AP$1-$V$1))*(SUM('Chem - ODS'!AI$5:AI$7)/((SUM('Chem - ODS'!$AK$5:$AK$7)-SUM('Chem - ODS'!$Q$5:$Q$7))/20*('Chem - ODS'!AI$4-'Chem - ODS'!$Q$4)+SUM('Chem - ODS'!$Q$5:$Q$7)))</f>
        <v>1802635763353.634</v>
      </c>
      <c r="AO58" s="90">
        <f ca="1">($V58*($AP$1-AO$1)/($AP$1-$V$1)+$AP58*(AO$1-$V$1)/($AP$1-$V$1))*(SUM('Chem - ODS'!AJ$5:AJ$7)/((SUM('Chem - ODS'!$AK$5:$AK$7)-SUM('Chem - ODS'!$Q$5:$Q$7))/20*('Chem - ODS'!AJ$4-'Chem - ODS'!$Q$4)+SUM('Chem - ODS'!$Q$5:$Q$7)))</f>
        <v>1870326776720.2332</v>
      </c>
      <c r="AP58" s="90">
        <f ca="1">V58*'Process Emissions Multipliers'!$E$28</f>
        <v>1940414208929.1384</v>
      </c>
    </row>
    <row r="59" spans="1:42">
      <c r="A59" s="74">
        <v>7</v>
      </c>
      <c r="B59" s="90">
        <f ca="1">IF('Chemicals 2010'!$A67="CP",INDIRECT("'Chemicals 2010'!"&amp;'Country Selector'!$B$3&amp;ROW($A67))*10^12,0)</f>
        <v>0</v>
      </c>
      <c r="C59" s="90">
        <f t="shared" ca="1" si="2"/>
        <v>0</v>
      </c>
      <c r="D59" s="90">
        <f t="shared" ca="1" si="2"/>
        <v>0</v>
      </c>
      <c r="E59" s="90">
        <f t="shared" ca="1" si="2"/>
        <v>0</v>
      </c>
      <c r="F59" s="90">
        <f t="shared" ca="1" si="2"/>
        <v>0</v>
      </c>
      <c r="G59" s="90">
        <f t="shared" ca="1" si="2"/>
        <v>0</v>
      </c>
      <c r="H59" s="90">
        <f t="shared" ca="1" si="2"/>
        <v>0</v>
      </c>
      <c r="I59" s="90">
        <f t="shared" ca="1" si="2"/>
        <v>0</v>
      </c>
      <c r="J59" s="90">
        <f t="shared" ca="1" si="2"/>
        <v>0</v>
      </c>
      <c r="K59" s="90">
        <f t="shared" ca="1" si="2"/>
        <v>0</v>
      </c>
      <c r="L59" s="90">
        <f ca="1">IF('Chemicals 2020'!$A67="CP",INDIRECT("'Chemicals 2020'!"&amp;'Country Selector'!$B$3&amp;ROW($A67))*10^12,0)*'Process Emissions Multipliers'!$B$28</f>
        <v>0</v>
      </c>
      <c r="M59" s="90">
        <f ca="1">($L59*($V$1-M$1)/($V$1-$L$1)+$V59*(M$1-$L$1)/($V$1-$L$1))*(SUM('Chem - ODS'!H$5:H$7)/((SUM('Chem - ODS'!$Q$5:$Q$7)-SUM('Chem - ODS'!$G$5:$G$7))/10*('Chem - ODS'!H$4-'Chem - ODS'!$G$4)+SUM('Chem - ODS'!$G$5:$G$7)))</f>
        <v>0</v>
      </c>
      <c r="N59" s="90">
        <f ca="1">($L59*($V$1-N$1)/($V$1-$L$1)+$V59*(N$1-$L$1)/($V$1-$L$1))*(SUM('Chem - ODS'!I$5:I$7)/((SUM('Chem - ODS'!$Q$5:$Q$7)-SUM('Chem - ODS'!$G$5:$G$7))/10*('Chem - ODS'!I$4-'Chem - ODS'!$G$4)+SUM('Chem - ODS'!$G$5:$G$7)))</f>
        <v>0</v>
      </c>
      <c r="O59" s="90">
        <f ca="1">($L59*($V$1-O$1)/($V$1-$L$1)+$V59*(O$1-$L$1)/($V$1-$L$1))*(SUM('Chem - ODS'!J$5:J$7)/((SUM('Chem - ODS'!$Q$5:$Q$7)-SUM('Chem - ODS'!$G$5:$G$7))/10*('Chem - ODS'!J$4-'Chem - ODS'!$G$4)+SUM('Chem - ODS'!$G$5:$G$7)))</f>
        <v>0</v>
      </c>
      <c r="P59" s="90">
        <f ca="1">($L59*($V$1-P$1)/($V$1-$L$1)+$V59*(P$1-$L$1)/($V$1-$L$1))*(SUM('Chem - ODS'!K$5:K$7)/((SUM('Chem - ODS'!$Q$5:$Q$7)-SUM('Chem - ODS'!$G$5:$G$7))/10*('Chem - ODS'!K$4-'Chem - ODS'!$G$4)+SUM('Chem - ODS'!$G$5:$G$7)))</f>
        <v>0</v>
      </c>
      <c r="Q59" s="90">
        <f ca="1">($L59*($V$1-Q$1)/($V$1-$L$1)+$V59*(Q$1-$L$1)/($V$1-$L$1))*(SUM('Chem - ODS'!L$5:L$7)/((SUM('Chem - ODS'!$Q$5:$Q$7)-SUM('Chem - ODS'!$G$5:$G$7))/10*('Chem - ODS'!L$4-'Chem - ODS'!$G$4)+SUM('Chem - ODS'!$G$5:$G$7)))</f>
        <v>0</v>
      </c>
      <c r="R59" s="90">
        <f ca="1">($L59*($V$1-R$1)/($V$1-$L$1)+$V59*(R$1-$L$1)/($V$1-$L$1))*(SUM('Chem - ODS'!M$5:M$7)/((SUM('Chem - ODS'!$Q$5:$Q$7)-SUM('Chem - ODS'!$G$5:$G$7))/10*('Chem - ODS'!M$4-'Chem - ODS'!$G$4)+SUM('Chem - ODS'!$G$5:$G$7)))</f>
        <v>0</v>
      </c>
      <c r="S59" s="90">
        <f ca="1">($L59*($V$1-S$1)/($V$1-$L$1)+$V59*(S$1-$L$1)/($V$1-$L$1))*(SUM('Chem - ODS'!N$5:N$7)/((SUM('Chem - ODS'!$Q$5:$Q$7)-SUM('Chem - ODS'!$G$5:$G$7))/10*('Chem - ODS'!N$4-'Chem - ODS'!$G$4)+SUM('Chem - ODS'!$G$5:$G$7)))</f>
        <v>0</v>
      </c>
      <c r="T59" s="90">
        <f ca="1">($L59*($V$1-T$1)/($V$1-$L$1)+$V59*(T$1-$L$1)/($V$1-$L$1))*(SUM('Chem - ODS'!O$5:O$7)/((SUM('Chem - ODS'!$Q$5:$Q$7)-SUM('Chem - ODS'!$G$5:$G$7))/10*('Chem - ODS'!O$4-'Chem - ODS'!$G$4)+SUM('Chem - ODS'!$G$5:$G$7)))</f>
        <v>0</v>
      </c>
      <c r="U59" s="90">
        <f ca="1">($L59*($V$1-U$1)/($V$1-$L$1)+$V59*(U$1-$L$1)/($V$1-$L$1))*(SUM('Chem - ODS'!P$5:P$7)/((SUM('Chem - ODS'!$Q$5:$Q$7)-SUM('Chem - ODS'!$G$5:$G$7))/10*('Chem - ODS'!P$4-'Chem - ODS'!$G$4)+SUM('Chem - ODS'!$G$5:$G$7)))</f>
        <v>0</v>
      </c>
      <c r="V59" s="90">
        <f ca="1">IF('Chemicals 2030'!$A67="CP",INDIRECT("'Chemicals 2030'!"&amp;'Country Selector'!$B$3&amp;ROW($A67))*10^12,0)*'Process Emissions Multipliers'!$D$28</f>
        <v>0</v>
      </c>
      <c r="W59" s="90">
        <f ca="1">($V59*($AP$1-W$1)/($AP$1-$V$1)+$AP59*(W$1-$V$1)/($AP$1-$V$1))*(SUM('Chem - ODS'!R$5:R$7)/((SUM('Chem - ODS'!$AK$5:$AK$7)-SUM('Chem - ODS'!$Q$5:$Q$7))/20*('Chem - ODS'!R$4-'Chem - ODS'!$Q$4)+SUM('Chem - ODS'!$Q$5:$Q$7)))</f>
        <v>0</v>
      </c>
      <c r="X59" s="90">
        <f ca="1">($V59*($AP$1-X$1)/($AP$1-$V$1)+$AP59*(X$1-$V$1)/($AP$1-$V$1))*(SUM('Chem - ODS'!S$5:S$7)/((SUM('Chem - ODS'!$AK$5:$AK$7)-SUM('Chem - ODS'!$Q$5:$Q$7))/20*('Chem - ODS'!S$4-'Chem - ODS'!$Q$4)+SUM('Chem - ODS'!$Q$5:$Q$7)))</f>
        <v>0</v>
      </c>
      <c r="Y59" s="90">
        <f ca="1">($V59*($AP$1-Y$1)/($AP$1-$V$1)+$AP59*(Y$1-$V$1)/($AP$1-$V$1))*(SUM('Chem - ODS'!T$5:T$7)/((SUM('Chem - ODS'!$AK$5:$AK$7)-SUM('Chem - ODS'!$Q$5:$Q$7))/20*('Chem - ODS'!T$4-'Chem - ODS'!$Q$4)+SUM('Chem - ODS'!$Q$5:$Q$7)))</f>
        <v>0</v>
      </c>
      <c r="Z59" s="90">
        <f ca="1">($V59*($AP$1-Z$1)/($AP$1-$V$1)+$AP59*(Z$1-$V$1)/($AP$1-$V$1))*(SUM('Chem - ODS'!U$5:U$7)/((SUM('Chem - ODS'!$AK$5:$AK$7)-SUM('Chem - ODS'!$Q$5:$Q$7))/20*('Chem - ODS'!U$4-'Chem - ODS'!$Q$4)+SUM('Chem - ODS'!$Q$5:$Q$7)))</f>
        <v>0</v>
      </c>
      <c r="AA59" s="90">
        <f ca="1">($V59*($AP$1-AA$1)/($AP$1-$V$1)+$AP59*(AA$1-$V$1)/($AP$1-$V$1))*(SUM('Chem - ODS'!V$5:V$7)/((SUM('Chem - ODS'!$AK$5:$AK$7)-SUM('Chem - ODS'!$Q$5:$Q$7))/20*('Chem - ODS'!V$4-'Chem - ODS'!$Q$4)+SUM('Chem - ODS'!$Q$5:$Q$7)))</f>
        <v>0</v>
      </c>
      <c r="AB59" s="90">
        <f ca="1">($V59*($AP$1-AB$1)/($AP$1-$V$1)+$AP59*(AB$1-$V$1)/($AP$1-$V$1))*(SUM('Chem - ODS'!W$5:W$7)/((SUM('Chem - ODS'!$AK$5:$AK$7)-SUM('Chem - ODS'!$Q$5:$Q$7))/20*('Chem - ODS'!W$4-'Chem - ODS'!$Q$4)+SUM('Chem - ODS'!$Q$5:$Q$7)))</f>
        <v>0</v>
      </c>
      <c r="AC59" s="90">
        <f ca="1">($V59*($AP$1-AC$1)/($AP$1-$V$1)+$AP59*(AC$1-$V$1)/($AP$1-$V$1))*(SUM('Chem - ODS'!X$5:X$7)/((SUM('Chem - ODS'!$AK$5:$AK$7)-SUM('Chem - ODS'!$Q$5:$Q$7))/20*('Chem - ODS'!X$4-'Chem - ODS'!$Q$4)+SUM('Chem - ODS'!$Q$5:$Q$7)))</f>
        <v>0</v>
      </c>
      <c r="AD59" s="90">
        <f ca="1">($V59*($AP$1-AD$1)/($AP$1-$V$1)+$AP59*(AD$1-$V$1)/($AP$1-$V$1))*(SUM('Chem - ODS'!Y$5:Y$7)/((SUM('Chem - ODS'!$AK$5:$AK$7)-SUM('Chem - ODS'!$Q$5:$Q$7))/20*('Chem - ODS'!Y$4-'Chem - ODS'!$Q$4)+SUM('Chem - ODS'!$Q$5:$Q$7)))</f>
        <v>0</v>
      </c>
      <c r="AE59" s="90">
        <f ca="1">($V59*($AP$1-AE$1)/($AP$1-$V$1)+$AP59*(AE$1-$V$1)/($AP$1-$V$1))*(SUM('Chem - ODS'!Z$5:Z$7)/((SUM('Chem - ODS'!$AK$5:$AK$7)-SUM('Chem - ODS'!$Q$5:$Q$7))/20*('Chem - ODS'!Z$4-'Chem - ODS'!$Q$4)+SUM('Chem - ODS'!$Q$5:$Q$7)))</f>
        <v>0</v>
      </c>
      <c r="AF59" s="90">
        <f ca="1">($V59*($AP$1-AF$1)/($AP$1-$V$1)+$AP59*(AF$1-$V$1)/($AP$1-$V$1))*(SUM('Chem - ODS'!AA$5:AA$7)/((SUM('Chem - ODS'!$AK$5:$AK$7)-SUM('Chem - ODS'!$Q$5:$Q$7))/20*('Chem - ODS'!AA$4-'Chem - ODS'!$Q$4)+SUM('Chem - ODS'!$Q$5:$Q$7)))</f>
        <v>0</v>
      </c>
      <c r="AG59" s="90">
        <f ca="1">($V59*($AP$1-AG$1)/($AP$1-$V$1)+$AP59*(AG$1-$V$1)/($AP$1-$V$1))*(SUM('Chem - ODS'!AB$5:AB$7)/((SUM('Chem - ODS'!$AK$5:$AK$7)-SUM('Chem - ODS'!$Q$5:$Q$7))/20*('Chem - ODS'!AB$4-'Chem - ODS'!$Q$4)+SUM('Chem - ODS'!$Q$5:$Q$7)))</f>
        <v>0</v>
      </c>
      <c r="AH59" s="90">
        <f ca="1">($V59*($AP$1-AH$1)/($AP$1-$V$1)+$AP59*(AH$1-$V$1)/($AP$1-$V$1))*(SUM('Chem - ODS'!AC$5:AC$7)/((SUM('Chem - ODS'!$AK$5:$AK$7)-SUM('Chem - ODS'!$Q$5:$Q$7))/20*('Chem - ODS'!AC$4-'Chem - ODS'!$Q$4)+SUM('Chem - ODS'!$Q$5:$Q$7)))</f>
        <v>0</v>
      </c>
      <c r="AI59" s="90">
        <f ca="1">($V59*($AP$1-AI$1)/($AP$1-$V$1)+$AP59*(AI$1-$V$1)/($AP$1-$V$1))*(SUM('Chem - ODS'!AD$5:AD$7)/((SUM('Chem - ODS'!$AK$5:$AK$7)-SUM('Chem - ODS'!$Q$5:$Q$7))/20*('Chem - ODS'!AD$4-'Chem - ODS'!$Q$4)+SUM('Chem - ODS'!$Q$5:$Q$7)))</f>
        <v>0</v>
      </c>
      <c r="AJ59" s="90">
        <f ca="1">($V59*($AP$1-AJ$1)/($AP$1-$V$1)+$AP59*(AJ$1-$V$1)/($AP$1-$V$1))*(SUM('Chem - ODS'!AE$5:AE$7)/((SUM('Chem - ODS'!$AK$5:$AK$7)-SUM('Chem - ODS'!$Q$5:$Q$7))/20*('Chem - ODS'!AE$4-'Chem - ODS'!$Q$4)+SUM('Chem - ODS'!$Q$5:$Q$7)))</f>
        <v>0</v>
      </c>
      <c r="AK59" s="90">
        <f ca="1">($V59*($AP$1-AK$1)/($AP$1-$V$1)+$AP59*(AK$1-$V$1)/($AP$1-$V$1))*(SUM('Chem - ODS'!AF$5:AF$7)/((SUM('Chem - ODS'!$AK$5:$AK$7)-SUM('Chem - ODS'!$Q$5:$Q$7))/20*('Chem - ODS'!AF$4-'Chem - ODS'!$Q$4)+SUM('Chem - ODS'!$Q$5:$Q$7)))</f>
        <v>0</v>
      </c>
      <c r="AL59" s="90">
        <f ca="1">($V59*($AP$1-AL$1)/($AP$1-$V$1)+$AP59*(AL$1-$V$1)/($AP$1-$V$1))*(SUM('Chem - ODS'!AG$5:AG$7)/((SUM('Chem - ODS'!$AK$5:$AK$7)-SUM('Chem - ODS'!$Q$5:$Q$7))/20*('Chem - ODS'!AG$4-'Chem - ODS'!$Q$4)+SUM('Chem - ODS'!$Q$5:$Q$7)))</f>
        <v>0</v>
      </c>
      <c r="AM59" s="90">
        <f ca="1">($V59*($AP$1-AM$1)/($AP$1-$V$1)+$AP59*(AM$1-$V$1)/($AP$1-$V$1))*(SUM('Chem - ODS'!AH$5:AH$7)/((SUM('Chem - ODS'!$AK$5:$AK$7)-SUM('Chem - ODS'!$Q$5:$Q$7))/20*('Chem - ODS'!AH$4-'Chem - ODS'!$Q$4)+SUM('Chem - ODS'!$Q$5:$Q$7)))</f>
        <v>0</v>
      </c>
      <c r="AN59" s="90">
        <f ca="1">($V59*($AP$1-AN$1)/($AP$1-$V$1)+$AP59*(AN$1-$V$1)/($AP$1-$V$1))*(SUM('Chem - ODS'!AI$5:AI$7)/((SUM('Chem - ODS'!$AK$5:$AK$7)-SUM('Chem - ODS'!$Q$5:$Q$7))/20*('Chem - ODS'!AI$4-'Chem - ODS'!$Q$4)+SUM('Chem - ODS'!$Q$5:$Q$7)))</f>
        <v>0</v>
      </c>
      <c r="AO59" s="90">
        <f ca="1">($V59*($AP$1-AO$1)/($AP$1-$V$1)+$AP59*(AO$1-$V$1)/($AP$1-$V$1))*(SUM('Chem - ODS'!AJ$5:AJ$7)/((SUM('Chem - ODS'!$AK$5:$AK$7)-SUM('Chem - ODS'!$Q$5:$Q$7))/20*('Chem - ODS'!AJ$4-'Chem - ODS'!$Q$4)+SUM('Chem - ODS'!$Q$5:$Q$7)))</f>
        <v>0</v>
      </c>
      <c r="AP59" s="90">
        <f ca="1">V59*'Process Emissions Multipliers'!$E$28</f>
        <v>0</v>
      </c>
    </row>
    <row r="60" spans="1:42">
      <c r="A60" s="74">
        <v>8</v>
      </c>
      <c r="B60" s="90">
        <f ca="1">IF('Chemicals 2010'!$A68="CP",INDIRECT("'Chemicals 2010'!"&amp;'Country Selector'!$B$3&amp;ROW($A68))*10^12,0)</f>
        <v>0</v>
      </c>
      <c r="C60" s="90">
        <f t="shared" ca="1" si="2"/>
        <v>0</v>
      </c>
      <c r="D60" s="90">
        <f t="shared" ca="1" si="2"/>
        <v>0</v>
      </c>
      <c r="E60" s="90">
        <f t="shared" ca="1" si="2"/>
        <v>0</v>
      </c>
      <c r="F60" s="90">
        <f t="shared" ca="1" si="2"/>
        <v>0</v>
      </c>
      <c r="G60" s="90">
        <f t="shared" ca="1" si="2"/>
        <v>0</v>
      </c>
      <c r="H60" s="90">
        <f t="shared" ca="1" si="2"/>
        <v>0</v>
      </c>
      <c r="I60" s="90">
        <f t="shared" ca="1" si="2"/>
        <v>0</v>
      </c>
      <c r="J60" s="90">
        <f t="shared" ca="1" si="2"/>
        <v>0</v>
      </c>
      <c r="K60" s="90">
        <f t="shared" ca="1" si="2"/>
        <v>0</v>
      </c>
      <c r="L60" s="90">
        <f ca="1">IF('Chemicals 2020'!$A68="CP",INDIRECT("'Chemicals 2020'!"&amp;'Country Selector'!$B$3&amp;ROW($A68))*10^12,0)*'Process Emissions Multipliers'!$B$28</f>
        <v>0</v>
      </c>
      <c r="M60" s="90">
        <f ca="1">($L60*($V$1-M$1)/($V$1-$L$1)+$V60*(M$1-$L$1)/($V$1-$L$1))*(SUM('Chem - ODS'!H$5:H$7)/((SUM('Chem - ODS'!$Q$5:$Q$7)-SUM('Chem - ODS'!$G$5:$G$7))/10*('Chem - ODS'!H$4-'Chem - ODS'!$G$4)+SUM('Chem - ODS'!$G$5:$G$7)))</f>
        <v>0</v>
      </c>
      <c r="N60" s="90">
        <f ca="1">($L60*($V$1-N$1)/($V$1-$L$1)+$V60*(N$1-$L$1)/($V$1-$L$1))*(SUM('Chem - ODS'!I$5:I$7)/((SUM('Chem - ODS'!$Q$5:$Q$7)-SUM('Chem - ODS'!$G$5:$G$7))/10*('Chem - ODS'!I$4-'Chem - ODS'!$G$4)+SUM('Chem - ODS'!$G$5:$G$7)))</f>
        <v>0</v>
      </c>
      <c r="O60" s="90">
        <f ca="1">($L60*($V$1-O$1)/($V$1-$L$1)+$V60*(O$1-$L$1)/($V$1-$L$1))*(SUM('Chem - ODS'!J$5:J$7)/((SUM('Chem - ODS'!$Q$5:$Q$7)-SUM('Chem - ODS'!$G$5:$G$7))/10*('Chem - ODS'!J$4-'Chem - ODS'!$G$4)+SUM('Chem - ODS'!$G$5:$G$7)))</f>
        <v>0</v>
      </c>
      <c r="P60" s="90">
        <f ca="1">($L60*($V$1-P$1)/($V$1-$L$1)+$V60*(P$1-$L$1)/($V$1-$L$1))*(SUM('Chem - ODS'!K$5:K$7)/((SUM('Chem - ODS'!$Q$5:$Q$7)-SUM('Chem - ODS'!$G$5:$G$7))/10*('Chem - ODS'!K$4-'Chem - ODS'!$G$4)+SUM('Chem - ODS'!$G$5:$G$7)))</f>
        <v>0</v>
      </c>
      <c r="Q60" s="90">
        <f ca="1">($L60*($V$1-Q$1)/($V$1-$L$1)+$V60*(Q$1-$L$1)/($V$1-$L$1))*(SUM('Chem - ODS'!L$5:L$7)/((SUM('Chem - ODS'!$Q$5:$Q$7)-SUM('Chem - ODS'!$G$5:$G$7))/10*('Chem - ODS'!L$4-'Chem - ODS'!$G$4)+SUM('Chem - ODS'!$G$5:$G$7)))</f>
        <v>0</v>
      </c>
      <c r="R60" s="90">
        <f ca="1">($L60*($V$1-R$1)/($V$1-$L$1)+$V60*(R$1-$L$1)/($V$1-$L$1))*(SUM('Chem - ODS'!M$5:M$7)/((SUM('Chem - ODS'!$Q$5:$Q$7)-SUM('Chem - ODS'!$G$5:$G$7))/10*('Chem - ODS'!M$4-'Chem - ODS'!$G$4)+SUM('Chem - ODS'!$G$5:$G$7)))</f>
        <v>0</v>
      </c>
      <c r="S60" s="90">
        <f ca="1">($L60*($V$1-S$1)/($V$1-$L$1)+$V60*(S$1-$L$1)/($V$1-$L$1))*(SUM('Chem - ODS'!N$5:N$7)/((SUM('Chem - ODS'!$Q$5:$Q$7)-SUM('Chem - ODS'!$G$5:$G$7))/10*('Chem - ODS'!N$4-'Chem - ODS'!$G$4)+SUM('Chem - ODS'!$G$5:$G$7)))</f>
        <v>0</v>
      </c>
      <c r="T60" s="90">
        <f ca="1">($L60*($V$1-T$1)/($V$1-$L$1)+$V60*(T$1-$L$1)/($V$1-$L$1))*(SUM('Chem - ODS'!O$5:O$7)/((SUM('Chem - ODS'!$Q$5:$Q$7)-SUM('Chem - ODS'!$G$5:$G$7))/10*('Chem - ODS'!O$4-'Chem - ODS'!$G$4)+SUM('Chem - ODS'!$G$5:$G$7)))</f>
        <v>0</v>
      </c>
      <c r="U60" s="90">
        <f ca="1">($L60*($V$1-U$1)/($V$1-$L$1)+$V60*(U$1-$L$1)/($V$1-$L$1))*(SUM('Chem - ODS'!P$5:P$7)/((SUM('Chem - ODS'!$Q$5:$Q$7)-SUM('Chem - ODS'!$G$5:$G$7))/10*('Chem - ODS'!P$4-'Chem - ODS'!$G$4)+SUM('Chem - ODS'!$G$5:$G$7)))</f>
        <v>0</v>
      </c>
      <c r="V60" s="90">
        <f ca="1">IF('Chemicals 2030'!$A68="CP",INDIRECT("'Chemicals 2030'!"&amp;'Country Selector'!$B$3&amp;ROW($A68))*10^12,0)*'Process Emissions Multipliers'!$D$28</f>
        <v>0</v>
      </c>
      <c r="W60" s="90">
        <f ca="1">($V60*($AP$1-W$1)/($AP$1-$V$1)+$AP60*(W$1-$V$1)/($AP$1-$V$1))*(SUM('Chem - ODS'!R$5:R$7)/((SUM('Chem - ODS'!$AK$5:$AK$7)-SUM('Chem - ODS'!$Q$5:$Q$7))/20*('Chem - ODS'!R$4-'Chem - ODS'!$Q$4)+SUM('Chem - ODS'!$Q$5:$Q$7)))</f>
        <v>0</v>
      </c>
      <c r="X60" s="90">
        <f ca="1">($V60*($AP$1-X$1)/($AP$1-$V$1)+$AP60*(X$1-$V$1)/($AP$1-$V$1))*(SUM('Chem - ODS'!S$5:S$7)/((SUM('Chem - ODS'!$AK$5:$AK$7)-SUM('Chem - ODS'!$Q$5:$Q$7))/20*('Chem - ODS'!S$4-'Chem - ODS'!$Q$4)+SUM('Chem - ODS'!$Q$5:$Q$7)))</f>
        <v>0</v>
      </c>
      <c r="Y60" s="90">
        <f ca="1">($V60*($AP$1-Y$1)/($AP$1-$V$1)+$AP60*(Y$1-$V$1)/($AP$1-$V$1))*(SUM('Chem - ODS'!T$5:T$7)/((SUM('Chem - ODS'!$AK$5:$AK$7)-SUM('Chem - ODS'!$Q$5:$Q$7))/20*('Chem - ODS'!T$4-'Chem - ODS'!$Q$4)+SUM('Chem - ODS'!$Q$5:$Q$7)))</f>
        <v>0</v>
      </c>
      <c r="Z60" s="90">
        <f ca="1">($V60*($AP$1-Z$1)/($AP$1-$V$1)+$AP60*(Z$1-$V$1)/($AP$1-$V$1))*(SUM('Chem - ODS'!U$5:U$7)/((SUM('Chem - ODS'!$AK$5:$AK$7)-SUM('Chem - ODS'!$Q$5:$Q$7))/20*('Chem - ODS'!U$4-'Chem - ODS'!$Q$4)+SUM('Chem - ODS'!$Q$5:$Q$7)))</f>
        <v>0</v>
      </c>
      <c r="AA60" s="90">
        <f ca="1">($V60*($AP$1-AA$1)/($AP$1-$V$1)+$AP60*(AA$1-$V$1)/($AP$1-$V$1))*(SUM('Chem - ODS'!V$5:V$7)/((SUM('Chem - ODS'!$AK$5:$AK$7)-SUM('Chem - ODS'!$Q$5:$Q$7))/20*('Chem - ODS'!V$4-'Chem - ODS'!$Q$4)+SUM('Chem - ODS'!$Q$5:$Q$7)))</f>
        <v>0</v>
      </c>
      <c r="AB60" s="90">
        <f ca="1">($V60*($AP$1-AB$1)/($AP$1-$V$1)+$AP60*(AB$1-$V$1)/($AP$1-$V$1))*(SUM('Chem - ODS'!W$5:W$7)/((SUM('Chem - ODS'!$AK$5:$AK$7)-SUM('Chem - ODS'!$Q$5:$Q$7))/20*('Chem - ODS'!W$4-'Chem - ODS'!$Q$4)+SUM('Chem - ODS'!$Q$5:$Q$7)))</f>
        <v>0</v>
      </c>
      <c r="AC60" s="90">
        <f ca="1">($V60*($AP$1-AC$1)/($AP$1-$V$1)+$AP60*(AC$1-$V$1)/($AP$1-$V$1))*(SUM('Chem - ODS'!X$5:X$7)/((SUM('Chem - ODS'!$AK$5:$AK$7)-SUM('Chem - ODS'!$Q$5:$Q$7))/20*('Chem - ODS'!X$4-'Chem - ODS'!$Q$4)+SUM('Chem - ODS'!$Q$5:$Q$7)))</f>
        <v>0</v>
      </c>
      <c r="AD60" s="90">
        <f ca="1">($V60*($AP$1-AD$1)/($AP$1-$V$1)+$AP60*(AD$1-$V$1)/($AP$1-$V$1))*(SUM('Chem - ODS'!Y$5:Y$7)/((SUM('Chem - ODS'!$AK$5:$AK$7)-SUM('Chem - ODS'!$Q$5:$Q$7))/20*('Chem - ODS'!Y$4-'Chem - ODS'!$Q$4)+SUM('Chem - ODS'!$Q$5:$Q$7)))</f>
        <v>0</v>
      </c>
      <c r="AE60" s="90">
        <f ca="1">($V60*($AP$1-AE$1)/($AP$1-$V$1)+$AP60*(AE$1-$V$1)/($AP$1-$V$1))*(SUM('Chem - ODS'!Z$5:Z$7)/((SUM('Chem - ODS'!$AK$5:$AK$7)-SUM('Chem - ODS'!$Q$5:$Q$7))/20*('Chem - ODS'!Z$4-'Chem - ODS'!$Q$4)+SUM('Chem - ODS'!$Q$5:$Q$7)))</f>
        <v>0</v>
      </c>
      <c r="AF60" s="90">
        <f ca="1">($V60*($AP$1-AF$1)/($AP$1-$V$1)+$AP60*(AF$1-$V$1)/($AP$1-$V$1))*(SUM('Chem - ODS'!AA$5:AA$7)/((SUM('Chem - ODS'!$AK$5:$AK$7)-SUM('Chem - ODS'!$Q$5:$Q$7))/20*('Chem - ODS'!AA$4-'Chem - ODS'!$Q$4)+SUM('Chem - ODS'!$Q$5:$Q$7)))</f>
        <v>0</v>
      </c>
      <c r="AG60" s="90">
        <f ca="1">($V60*($AP$1-AG$1)/($AP$1-$V$1)+$AP60*(AG$1-$V$1)/($AP$1-$V$1))*(SUM('Chem - ODS'!AB$5:AB$7)/((SUM('Chem - ODS'!$AK$5:$AK$7)-SUM('Chem - ODS'!$Q$5:$Q$7))/20*('Chem - ODS'!AB$4-'Chem - ODS'!$Q$4)+SUM('Chem - ODS'!$Q$5:$Q$7)))</f>
        <v>0</v>
      </c>
      <c r="AH60" s="90">
        <f ca="1">($V60*($AP$1-AH$1)/($AP$1-$V$1)+$AP60*(AH$1-$V$1)/($AP$1-$V$1))*(SUM('Chem - ODS'!AC$5:AC$7)/((SUM('Chem - ODS'!$AK$5:$AK$7)-SUM('Chem - ODS'!$Q$5:$Q$7))/20*('Chem - ODS'!AC$4-'Chem - ODS'!$Q$4)+SUM('Chem - ODS'!$Q$5:$Q$7)))</f>
        <v>0</v>
      </c>
      <c r="AI60" s="90">
        <f ca="1">($V60*($AP$1-AI$1)/($AP$1-$V$1)+$AP60*(AI$1-$V$1)/($AP$1-$V$1))*(SUM('Chem - ODS'!AD$5:AD$7)/((SUM('Chem - ODS'!$AK$5:$AK$7)-SUM('Chem - ODS'!$Q$5:$Q$7))/20*('Chem - ODS'!AD$4-'Chem - ODS'!$Q$4)+SUM('Chem - ODS'!$Q$5:$Q$7)))</f>
        <v>0</v>
      </c>
      <c r="AJ60" s="90">
        <f ca="1">($V60*($AP$1-AJ$1)/($AP$1-$V$1)+$AP60*(AJ$1-$V$1)/($AP$1-$V$1))*(SUM('Chem - ODS'!AE$5:AE$7)/((SUM('Chem - ODS'!$AK$5:$AK$7)-SUM('Chem - ODS'!$Q$5:$Q$7))/20*('Chem - ODS'!AE$4-'Chem - ODS'!$Q$4)+SUM('Chem - ODS'!$Q$5:$Q$7)))</f>
        <v>0</v>
      </c>
      <c r="AK60" s="90">
        <f ca="1">($V60*($AP$1-AK$1)/($AP$1-$V$1)+$AP60*(AK$1-$V$1)/($AP$1-$V$1))*(SUM('Chem - ODS'!AF$5:AF$7)/((SUM('Chem - ODS'!$AK$5:$AK$7)-SUM('Chem - ODS'!$Q$5:$Q$7))/20*('Chem - ODS'!AF$4-'Chem - ODS'!$Q$4)+SUM('Chem - ODS'!$Q$5:$Q$7)))</f>
        <v>0</v>
      </c>
      <c r="AL60" s="90">
        <f ca="1">($V60*($AP$1-AL$1)/($AP$1-$V$1)+$AP60*(AL$1-$V$1)/($AP$1-$V$1))*(SUM('Chem - ODS'!AG$5:AG$7)/((SUM('Chem - ODS'!$AK$5:$AK$7)-SUM('Chem - ODS'!$Q$5:$Q$7))/20*('Chem - ODS'!AG$4-'Chem - ODS'!$Q$4)+SUM('Chem - ODS'!$Q$5:$Q$7)))</f>
        <v>0</v>
      </c>
      <c r="AM60" s="90">
        <f ca="1">($V60*($AP$1-AM$1)/($AP$1-$V$1)+$AP60*(AM$1-$V$1)/($AP$1-$V$1))*(SUM('Chem - ODS'!AH$5:AH$7)/((SUM('Chem - ODS'!$AK$5:$AK$7)-SUM('Chem - ODS'!$Q$5:$Q$7))/20*('Chem - ODS'!AH$4-'Chem - ODS'!$Q$4)+SUM('Chem - ODS'!$Q$5:$Q$7)))</f>
        <v>0</v>
      </c>
      <c r="AN60" s="90">
        <f ca="1">($V60*($AP$1-AN$1)/($AP$1-$V$1)+$AP60*(AN$1-$V$1)/($AP$1-$V$1))*(SUM('Chem - ODS'!AI$5:AI$7)/((SUM('Chem - ODS'!$AK$5:$AK$7)-SUM('Chem - ODS'!$Q$5:$Q$7))/20*('Chem - ODS'!AI$4-'Chem - ODS'!$Q$4)+SUM('Chem - ODS'!$Q$5:$Q$7)))</f>
        <v>0</v>
      </c>
      <c r="AO60" s="90">
        <f ca="1">($V60*($AP$1-AO$1)/($AP$1-$V$1)+$AP60*(AO$1-$V$1)/($AP$1-$V$1))*(SUM('Chem - ODS'!AJ$5:AJ$7)/((SUM('Chem - ODS'!$AK$5:$AK$7)-SUM('Chem - ODS'!$Q$5:$Q$7))/20*('Chem - ODS'!AJ$4-'Chem - ODS'!$Q$4)+SUM('Chem - ODS'!$Q$5:$Q$7)))</f>
        <v>0</v>
      </c>
      <c r="AP60" s="90">
        <f ca="1">V60*'Process Emissions Multipliers'!$E$28</f>
        <v>0</v>
      </c>
    </row>
    <row r="61" spans="1:42">
      <c r="A61" s="74">
        <v>9</v>
      </c>
      <c r="B61" s="90">
        <f ca="1">IF('Chemicals 2010'!$A69="CP",INDIRECT("'Chemicals 2010'!"&amp;'Country Selector'!$B$3&amp;ROW($A69))*10^12,0)</f>
        <v>111644160771.44267</v>
      </c>
      <c r="C61" s="90">
        <f t="shared" ca="1" si="2"/>
        <v>115184805062.9601</v>
      </c>
      <c r="D61" s="90">
        <f t="shared" ca="1" si="2"/>
        <v>118725449354.47754</v>
      </c>
      <c r="E61" s="90">
        <f t="shared" ca="1" si="2"/>
        <v>122266093645.99496</v>
      </c>
      <c r="F61" s="90">
        <f t="shared" ca="1" si="2"/>
        <v>125806737937.51239</v>
      </c>
      <c r="G61" s="90">
        <f t="shared" ca="1" si="2"/>
        <v>129347382229.02982</v>
      </c>
      <c r="H61" s="90">
        <f t="shared" ca="1" si="2"/>
        <v>132888026520.54726</v>
      </c>
      <c r="I61" s="90">
        <f t="shared" ca="1" si="2"/>
        <v>136428670812.06468</v>
      </c>
      <c r="J61" s="90">
        <f t="shared" ca="1" si="2"/>
        <v>139969315103.58212</v>
      </c>
      <c r="K61" s="90">
        <f t="shared" ca="1" si="2"/>
        <v>143509959395.09955</v>
      </c>
      <c r="L61" s="90">
        <f ca="1">IF('Chemicals 2020'!$A69="CP",INDIRECT("'Chemicals 2020'!"&amp;'Country Selector'!$B$3&amp;ROW($A69))*10^12,0)*'Process Emissions Multipliers'!$B$28</f>
        <v>147050603686.61697</v>
      </c>
      <c r="M61" s="90">
        <f ca="1">($L61*($V$1-M$1)/($V$1-$L$1)+$V61*(M$1-$L$1)/($V$1-$L$1))*(SUM('Chem - ODS'!H$5:H$7)/((SUM('Chem - ODS'!$Q$5:$Q$7)-SUM('Chem - ODS'!$G$5:$G$7))/10*('Chem - ODS'!H$4-'Chem - ODS'!$G$4)+SUM('Chem - ODS'!$G$5:$G$7)))</f>
        <v>146294341839.05957</v>
      </c>
      <c r="N61" s="90">
        <f ca="1">($L61*($V$1-N$1)/($V$1-$L$1)+$V61*(N$1-$L$1)/($V$1-$L$1))*(SUM('Chem - ODS'!I$5:I$7)/((SUM('Chem - ODS'!$Q$5:$Q$7)-SUM('Chem - ODS'!$G$5:$G$7))/10*('Chem - ODS'!I$4-'Chem - ODS'!$G$4)+SUM('Chem - ODS'!$G$5:$G$7)))</f>
        <v>146432267563.45978</v>
      </c>
      <c r="O61" s="90">
        <f ca="1">($L61*($V$1-O$1)/($V$1-$L$1)+$V61*(O$1-$L$1)/($V$1-$L$1))*(SUM('Chem - ODS'!J$5:J$7)/((SUM('Chem - ODS'!$Q$5:$Q$7)-SUM('Chem - ODS'!$G$5:$G$7))/10*('Chem - ODS'!J$4-'Chem - ODS'!$G$4)+SUM('Chem - ODS'!$G$5:$G$7)))</f>
        <v>146563009948.3053</v>
      </c>
      <c r="P61" s="90">
        <f ca="1">($L61*($V$1-P$1)/($V$1-$L$1)+$V61*(P$1-$L$1)/($V$1-$L$1))*(SUM('Chem - ODS'!K$5:K$7)/((SUM('Chem - ODS'!$Q$5:$Q$7)-SUM('Chem - ODS'!$G$5:$G$7))/10*('Chem - ODS'!K$4-'Chem - ODS'!$G$4)+SUM('Chem - ODS'!$G$5:$G$7)))</f>
        <v>146687250371.46387</v>
      </c>
      <c r="Q61" s="90">
        <f ca="1">($L61*($V$1-Q$1)/($V$1-$L$1)+$V61*(Q$1-$L$1)/($V$1-$L$1))*(SUM('Chem - ODS'!L$5:L$7)/((SUM('Chem - ODS'!$Q$5:$Q$7)-SUM('Chem - ODS'!$G$5:$G$7))/10*('Chem - ODS'!L$4-'Chem - ODS'!$G$4)+SUM('Chem - ODS'!$G$5:$G$7)))</f>
        <v>148334811536.8511</v>
      </c>
      <c r="R61" s="90">
        <f ca="1">($L61*($V$1-R$1)/($V$1-$L$1)+$V61*(R$1-$L$1)/($V$1-$L$1))*(SUM('Chem - ODS'!M$5:M$7)/((SUM('Chem - ODS'!$Q$5:$Q$7)-SUM('Chem - ODS'!$G$5:$G$7))/10*('Chem - ODS'!M$4-'Chem - ODS'!$G$4)+SUM('Chem - ODS'!$G$5:$G$7)))</f>
        <v>146918545589.20929</v>
      </c>
      <c r="S61" s="90">
        <f ca="1">($L61*($V$1-S$1)/($V$1-$L$1)+$V61*(S$1-$L$1)/($V$1-$L$1))*(SUM('Chem - ODS'!N$5:N$7)/((SUM('Chem - ODS'!$Q$5:$Q$7)-SUM('Chem - ODS'!$G$5:$G$7))/10*('Chem - ODS'!N$4-'Chem - ODS'!$G$4)+SUM('Chem - ODS'!$G$5:$G$7)))</f>
        <v>151350904553.41544</v>
      </c>
      <c r="T61" s="90">
        <f ca="1">($L61*($V$1-T$1)/($V$1-$L$1)+$V61*(T$1-$L$1)/($V$1-$L$1))*(SUM('Chem - ODS'!O$5:O$7)/((SUM('Chem - ODS'!$Q$5:$Q$7)-SUM('Chem - ODS'!$G$5:$G$7))/10*('Chem - ODS'!O$4-'Chem - ODS'!$G$4)+SUM('Chem - ODS'!$G$5:$G$7)))</f>
        <v>147830762194.37778</v>
      </c>
      <c r="U61" s="90">
        <f ca="1">($L61*($V$1-U$1)/($V$1-$L$1)+$V61*(U$1-$L$1)/($V$1-$L$1))*(SUM('Chem - ODS'!P$5:P$7)/((SUM('Chem - ODS'!$Q$5:$Q$7)-SUM('Chem - ODS'!$G$5:$G$7))/10*('Chem - ODS'!P$4-'Chem - ODS'!$G$4)+SUM('Chem - ODS'!$G$5:$G$7)))</f>
        <v>147911180764.49533</v>
      </c>
      <c r="V61" s="90">
        <f ca="1">IF('Chemicals 2030'!$A69="CP",INDIRECT("'Chemicals 2030'!"&amp;'Country Selector'!$B$3&amp;ROW($A69))*10^12,0)*'Process Emissions Multipliers'!$D$28</f>
        <v>147325182095.27829</v>
      </c>
      <c r="W61" s="90">
        <f ca="1">($V61*($AP$1-W$1)/($AP$1-$V$1)+$AP61*(W$1-$V$1)/($AP$1-$V$1))*(SUM('Chem - ODS'!R$5:R$7)/((SUM('Chem - ODS'!$AK$5:$AK$7)-SUM('Chem - ODS'!$Q$5:$Q$7))/20*('Chem - ODS'!R$4-'Chem - ODS'!$Q$4)+SUM('Chem - ODS'!$Q$5:$Q$7)))</f>
        <v>157378840651.69858</v>
      </c>
      <c r="X61" s="90">
        <f ca="1">($V61*($AP$1-X$1)/($AP$1-$V$1)+$AP61*(X$1-$V$1)/($AP$1-$V$1))*(SUM('Chem - ODS'!S$5:S$7)/((SUM('Chem - ODS'!$AK$5:$AK$7)-SUM('Chem - ODS'!$Q$5:$Q$7))/20*('Chem - ODS'!S$4-'Chem - ODS'!$Q$4)+SUM('Chem - ODS'!$Q$5:$Q$7)))</f>
        <v>168808809439.49219</v>
      </c>
      <c r="Y61" s="90">
        <f ca="1">($V61*($AP$1-Y$1)/($AP$1-$V$1)+$AP61*(Y$1-$V$1)/($AP$1-$V$1))*(SUM('Chem - ODS'!T$5:T$7)/((SUM('Chem - ODS'!$AK$5:$AK$7)-SUM('Chem - ODS'!$Q$5:$Q$7))/20*('Chem - ODS'!T$4-'Chem - ODS'!$Q$4)+SUM('Chem - ODS'!$Q$5:$Q$7)))</f>
        <v>171538005744.35089</v>
      </c>
      <c r="Z61" s="90">
        <f ca="1">($V61*($AP$1-Z$1)/($AP$1-$V$1)+$AP61*(Z$1-$V$1)/($AP$1-$V$1))*(SUM('Chem - ODS'!U$5:U$7)/((SUM('Chem - ODS'!$AK$5:$AK$7)-SUM('Chem - ODS'!$Q$5:$Q$7))/20*('Chem - ODS'!U$4-'Chem - ODS'!$Q$4)+SUM('Chem - ODS'!$Q$5:$Q$7)))</f>
        <v>174913912704.41187</v>
      </c>
      <c r="AA61" s="90">
        <f ca="1">($V61*($AP$1-AA$1)/($AP$1-$V$1)+$AP61*(AA$1-$V$1)/($AP$1-$V$1))*(SUM('Chem - ODS'!V$5:V$7)/((SUM('Chem - ODS'!$AK$5:$AK$7)-SUM('Chem - ODS'!$Q$5:$Q$7))/20*('Chem - ODS'!V$4-'Chem - ODS'!$Q$4)+SUM('Chem - ODS'!$Q$5:$Q$7)))</f>
        <v>178946590811.55035</v>
      </c>
      <c r="AB61" s="90">
        <f ca="1">($V61*($AP$1-AB$1)/($AP$1-$V$1)+$AP61*(AB$1-$V$1)/($AP$1-$V$1))*(SUM('Chem - ODS'!W$5:W$7)/((SUM('Chem - ODS'!$AK$5:$AK$7)-SUM('Chem - ODS'!$Q$5:$Q$7))/20*('Chem - ODS'!W$4-'Chem - ODS'!$Q$4)+SUM('Chem - ODS'!$Q$5:$Q$7)))</f>
        <v>183644915463.15381</v>
      </c>
      <c r="AC61" s="90">
        <f ca="1">($V61*($AP$1-AC$1)/($AP$1-$V$1)+$AP61*(AC$1-$V$1)/($AP$1-$V$1))*(SUM('Chem - ODS'!X$5:X$7)/((SUM('Chem - ODS'!$AK$5:$AK$7)-SUM('Chem - ODS'!$Q$5:$Q$7))/20*('Chem - ODS'!X$4-'Chem - ODS'!$Q$4)+SUM('Chem - ODS'!$Q$5:$Q$7)))</f>
        <v>189016746470.75684</v>
      </c>
      <c r="AD61" s="90">
        <f ca="1">($V61*($AP$1-AD$1)/($AP$1-$V$1)+$AP61*(AD$1-$V$1)/($AP$1-$V$1))*(SUM('Chem - ODS'!Y$5:Y$7)/((SUM('Chem - ODS'!$AK$5:$AK$7)-SUM('Chem - ODS'!$Q$5:$Q$7))/20*('Chem - ODS'!Y$4-'Chem - ODS'!$Q$4)+SUM('Chem - ODS'!$Q$5:$Q$7)))</f>
        <v>175904388792.27484</v>
      </c>
      <c r="AE61" s="90">
        <f ca="1">($V61*($AP$1-AE$1)/($AP$1-$V$1)+$AP61*(AE$1-$V$1)/($AP$1-$V$1))*(SUM('Chem - ODS'!Z$5:Z$7)/((SUM('Chem - ODS'!$AK$5:$AK$7)-SUM('Chem - ODS'!$Q$5:$Q$7))/20*('Chem - ODS'!Z$4-'Chem - ODS'!$Q$4)+SUM('Chem - ODS'!$Q$5:$Q$7)))</f>
        <v>180529026507.63757</v>
      </c>
      <c r="AF61" s="90">
        <f ca="1">($V61*($AP$1-AF$1)/($AP$1-$V$1)+$AP61*(AF$1-$V$1)/($AP$1-$V$1))*(SUM('Chem - ODS'!AA$5:AA$7)/((SUM('Chem - ODS'!$AK$5:$AK$7)-SUM('Chem - ODS'!$Q$5:$Q$7))/20*('Chem - ODS'!AA$4-'Chem - ODS'!$Q$4)+SUM('Chem - ODS'!$Q$5:$Q$7)))</f>
        <v>184461095293.85916</v>
      </c>
      <c r="AG61" s="90">
        <f ca="1">($V61*($AP$1-AG$1)/($AP$1-$V$1)+$AP61*(AG$1-$V$1)/($AP$1-$V$1))*(SUM('Chem - ODS'!AB$5:AB$7)/((SUM('Chem - ODS'!$AK$5:$AK$7)-SUM('Chem - ODS'!$Q$5:$Q$7))/20*('Chem - ODS'!AB$4-'Chem - ODS'!$Q$4)+SUM('Chem - ODS'!$Q$5:$Q$7)))</f>
        <v>191548227053.02255</v>
      </c>
      <c r="AH61" s="90">
        <f ca="1">($V61*($AP$1-AH$1)/($AP$1-$V$1)+$AP61*(AH$1-$V$1)/($AP$1-$V$1))*(SUM('Chem - ODS'!AC$5:AC$7)/((SUM('Chem - ODS'!$AK$5:$AK$7)-SUM('Chem - ODS'!$Q$5:$Q$7))/20*('Chem - ODS'!AC$4-'Chem - ODS'!$Q$4)+SUM('Chem - ODS'!$Q$5:$Q$7)))</f>
        <v>198880875041.75232</v>
      </c>
      <c r="AI61" s="90">
        <f ca="1">($V61*($AP$1-AI$1)/($AP$1-$V$1)+$AP61*(AI$1-$V$1)/($AP$1-$V$1))*(SUM('Chem - ODS'!AD$5:AD$7)/((SUM('Chem - ODS'!$AK$5:$AK$7)-SUM('Chem - ODS'!$Q$5:$Q$7))/20*('Chem - ODS'!AD$4-'Chem - ODS'!$Q$4)+SUM('Chem - ODS'!$Q$5:$Q$7)))</f>
        <v>206468557278.0394</v>
      </c>
      <c r="AJ61" s="90">
        <f ca="1">($V61*($AP$1-AJ$1)/($AP$1-$V$1)+$AP61*(AJ$1-$V$1)/($AP$1-$V$1))*(SUM('Chem - ODS'!AE$5:AE$7)/((SUM('Chem - ODS'!$AK$5:$AK$7)-SUM('Chem - ODS'!$Q$5:$Q$7))/20*('Chem - ODS'!AE$4-'Chem - ODS'!$Q$4)+SUM('Chem - ODS'!$Q$5:$Q$7)))</f>
        <v>214321073366.10321</v>
      </c>
      <c r="AK61" s="90">
        <f ca="1">($V61*($AP$1-AK$1)/($AP$1-$V$1)+$AP61*(AK$1-$V$1)/($AP$1-$V$1))*(SUM('Chem - ODS'!AF$5:AF$7)/((SUM('Chem - ODS'!$AK$5:$AK$7)-SUM('Chem - ODS'!$Q$5:$Q$7))/20*('Chem - ODS'!AF$4-'Chem - ODS'!$Q$4)+SUM('Chem - ODS'!$Q$5:$Q$7)))</f>
        <v>222448521246.30032</v>
      </c>
      <c r="AL61" s="90">
        <f ca="1">($V61*($AP$1-AL$1)/($AP$1-$V$1)+$AP61*(AL$1-$V$1)/($AP$1-$V$1))*(SUM('Chem - ODS'!AG$5:AG$7)/((SUM('Chem - ODS'!$AK$5:$AK$7)-SUM('Chem - ODS'!$Q$5:$Q$7))/20*('Chem - ODS'!AG$4-'Chem - ODS'!$Q$4)+SUM('Chem - ODS'!$Q$5:$Q$7)))</f>
        <v>230861313668.86554</v>
      </c>
      <c r="AM61" s="90">
        <f ca="1">($V61*($AP$1-AM$1)/($AP$1-$V$1)+$AP61*(AM$1-$V$1)/($AP$1-$V$1))*(SUM('Chem - ODS'!AH$5:AH$7)/((SUM('Chem - ODS'!$AK$5:$AK$7)-SUM('Chem - ODS'!$Q$5:$Q$7))/20*('Chem - ODS'!AH$4-'Chem - ODS'!$Q$4)+SUM('Chem - ODS'!$Q$5:$Q$7)))</f>
        <v>239570194514.53748</v>
      </c>
      <c r="AN61" s="90">
        <f ca="1">($V61*($AP$1-AN$1)/($AP$1-$V$1)+$AP61*(AN$1-$V$1)/($AP$1-$V$1))*(SUM('Chem - ODS'!AI$5:AI$7)/((SUM('Chem - ODS'!$AK$5:$AK$7)-SUM('Chem - ODS'!$Q$5:$Q$7))/20*('Chem - ODS'!AI$4-'Chem - ODS'!$Q$4)+SUM('Chem - ODS'!$Q$5:$Q$7)))</f>
        <v>248586255066.84589</v>
      </c>
      <c r="AO61" s="90">
        <f ca="1">($V61*($AP$1-AO$1)/($AP$1-$V$1)+$AP61*(AO$1-$V$1)/($AP$1-$V$1))*(SUM('Chem - ODS'!AJ$5:AJ$7)/((SUM('Chem - ODS'!$AK$5:$AK$7)-SUM('Chem - ODS'!$Q$5:$Q$7))/20*('Chem - ODS'!AJ$4-'Chem - ODS'!$Q$4)+SUM('Chem - ODS'!$Q$5:$Q$7)))</f>
        <v>257920950326.17966</v>
      </c>
      <c r="AP61" s="90">
        <f ca="1">V61*'Process Emissions Multipliers'!$E$28</f>
        <v>267586115443.97903</v>
      </c>
    </row>
    <row r="62" spans="1:42">
      <c r="A62" s="74">
        <v>10</v>
      </c>
      <c r="B62" s="90">
        <f ca="1">IF('Chemicals 2010'!$A70="CP",INDIRECT("'Chemicals 2010'!"&amp;'Country Selector'!$B$3&amp;ROW($A70))*10^12,0)</f>
        <v>105768152309.78775</v>
      </c>
      <c r="C62" s="90">
        <f t="shared" ca="1" si="2"/>
        <v>109122446901.75166</v>
      </c>
      <c r="D62" s="90">
        <f t="shared" ca="1" si="2"/>
        <v>112476741493.71558</v>
      </c>
      <c r="E62" s="90">
        <f t="shared" ca="1" si="2"/>
        <v>115831036085.67949</v>
      </c>
      <c r="F62" s="90">
        <f t="shared" ca="1" si="2"/>
        <v>119185330677.6434</v>
      </c>
      <c r="G62" s="90">
        <f t="shared" ca="1" si="2"/>
        <v>122539625269.60732</v>
      </c>
      <c r="H62" s="90">
        <f t="shared" ca="1" si="2"/>
        <v>125893919861.57123</v>
      </c>
      <c r="I62" s="90">
        <f t="shared" ca="1" si="2"/>
        <v>129248214453.53514</v>
      </c>
      <c r="J62" s="90">
        <f t="shared" ca="1" si="2"/>
        <v>132602509045.49905</v>
      </c>
      <c r="K62" s="90">
        <f t="shared" ca="1" si="2"/>
        <v>135956803637.46295</v>
      </c>
      <c r="L62" s="90">
        <f ca="1">IF('Chemicals 2020'!$A70="CP",INDIRECT("'Chemicals 2020'!"&amp;'Country Selector'!$B$3&amp;ROW($A70))*10^12,0)*'Process Emissions Multipliers'!$B$28</f>
        <v>139311098229.42688</v>
      </c>
      <c r="M62" s="90">
        <f ca="1">($L62*($V$1-M$1)/($V$1-$L$1)+$V62*(M$1-$L$1)/($V$1-$L$1))*(SUM('Chem - ODS'!H$5:H$7)/((SUM('Chem - ODS'!$Q$5:$Q$7)-SUM('Chem - ODS'!$G$5:$G$7))/10*('Chem - ODS'!H$4-'Chem - ODS'!$G$4)+SUM('Chem - ODS'!$G$5:$G$7)))</f>
        <v>138594639637.0043</v>
      </c>
      <c r="N62" s="90">
        <f ca="1">($L62*($V$1-N$1)/($V$1-$L$1)+$V62*(N$1-$L$1)/($V$1-$L$1))*(SUM('Chem - ODS'!I$5:I$7)/((SUM('Chem - ODS'!$Q$5:$Q$7)-SUM('Chem - ODS'!$G$5:$G$7))/10*('Chem - ODS'!I$4-'Chem - ODS'!$G$4)+SUM('Chem - ODS'!$G$5:$G$7)))</f>
        <v>138725306112.75208</v>
      </c>
      <c r="O62" s="90">
        <f ca="1">($L62*($V$1-O$1)/($V$1-$L$1)+$V62*(O$1-$L$1)/($V$1-$L$1))*(SUM('Chem - ODS'!J$5:J$7)/((SUM('Chem - ODS'!$Q$5:$Q$7)-SUM('Chem - ODS'!$G$5:$G$7))/10*('Chem - ODS'!J$4-'Chem - ODS'!$G$4)+SUM('Chem - ODS'!$G$5:$G$7)))</f>
        <v>138849167319.44809</v>
      </c>
      <c r="P62" s="90">
        <f ca="1">($L62*($V$1-P$1)/($V$1-$L$1)+$V62*(P$1-$L$1)/($V$1-$L$1))*(SUM('Chem - ODS'!K$5:K$7)/((SUM('Chem - ODS'!$Q$5:$Q$7)-SUM('Chem - ODS'!$G$5:$G$7))/10*('Chem - ODS'!K$4-'Chem - ODS'!$G$4)+SUM('Chem - ODS'!$G$5:$G$7)))</f>
        <v>138966868772.96701</v>
      </c>
      <c r="Q62" s="90">
        <f ca="1">($L62*($V$1-Q$1)/($V$1-$L$1)+$V62*(Q$1-$L$1)/($V$1-$L$1))*(SUM('Chem - ODS'!L$5:L$7)/((SUM('Chem - ODS'!$Q$5:$Q$7)-SUM('Chem - ODS'!$G$5:$G$7))/10*('Chem - ODS'!L$4-'Chem - ODS'!$G$4)+SUM('Chem - ODS'!$G$5:$G$7)))</f>
        <v>140527716192.80777</v>
      </c>
      <c r="R62" s="90">
        <f ca="1">($L62*($V$1-R$1)/($V$1-$L$1)+$V62*(R$1-$L$1)/($V$1-$L$1))*(SUM('Chem - ODS'!M$5:M$7)/((SUM('Chem - ODS'!$Q$5:$Q$7)-SUM('Chem - ODS'!$G$5:$G$7))/10*('Chem - ODS'!M$4-'Chem - ODS'!$G$4)+SUM('Chem - ODS'!$G$5:$G$7)))</f>
        <v>139185990558.19995</v>
      </c>
      <c r="S62" s="90">
        <f ca="1">($L62*($V$1-S$1)/($V$1-$L$1)+$V62*(S$1-$L$1)/($V$1-$L$1))*(SUM('Chem - ODS'!N$5:N$7)/((SUM('Chem - ODS'!$Q$5:$Q$7)-SUM('Chem - ODS'!$G$5:$G$7))/10*('Chem - ODS'!N$4-'Chem - ODS'!$G$4)+SUM('Chem - ODS'!$G$5:$G$7)))</f>
        <v>143385067471.65872</v>
      </c>
      <c r="T62" s="90">
        <f ca="1">($L62*($V$1-T$1)/($V$1-$L$1)+$V62*(T$1-$L$1)/($V$1-$L$1))*(SUM('Chem - ODS'!O$5:O$7)/((SUM('Chem - ODS'!$Q$5:$Q$7)-SUM('Chem - ODS'!$G$5:$G$7))/10*('Chem - ODS'!O$4-'Chem - ODS'!$G$4)+SUM('Chem - ODS'!$G$5:$G$7)))</f>
        <v>140050195763.09692</v>
      </c>
      <c r="U62" s="90">
        <f ca="1">($L62*($V$1-U$1)/($V$1-$L$1)+$V62*(U$1-$L$1)/($V$1-$L$1))*(SUM('Chem - ODS'!P$5:P$7)/((SUM('Chem - ODS'!$Q$5:$Q$7)-SUM('Chem - ODS'!$G$5:$G$7))/10*('Chem - ODS'!P$4-'Chem - ODS'!$G$4)+SUM('Chem - ODS'!$G$5:$G$7)))</f>
        <v>140126381776.89273</v>
      </c>
      <c r="V62" s="90">
        <f ca="1">IF('Chemicals 2030'!$A70="CP",INDIRECT("'Chemicals 2030'!"&amp;'Country Selector'!$B$3&amp;ROW($A70))*10^12,0)*'Process Emissions Multipliers'!$D$28</f>
        <v>139571225142.89786</v>
      </c>
      <c r="W62" s="90">
        <f ca="1">($V62*($AP$1-W$1)/($AP$1-$V$1)+$AP62*(W$1-$V$1)/($AP$1-$V$1))*(SUM('Chem - ODS'!R$5:R$7)/((SUM('Chem - ODS'!$AK$5:$AK$7)-SUM('Chem - ODS'!$Q$5:$Q$7))/20*('Chem - ODS'!R$4-'Chem - ODS'!$Q$4)+SUM('Chem - ODS'!$Q$5:$Q$7)))</f>
        <v>149095743775.2962</v>
      </c>
      <c r="X62" s="90">
        <f ca="1">($V62*($AP$1-X$1)/($AP$1-$V$1)+$AP62*(X$1-$V$1)/($AP$1-$V$1))*(SUM('Chem - ODS'!S$5:S$7)/((SUM('Chem - ODS'!$AK$5:$AK$7)-SUM('Chem - ODS'!$Q$5:$Q$7))/20*('Chem - ODS'!S$4-'Chem - ODS'!$Q$4)+SUM('Chem - ODS'!$Q$5:$Q$7)))</f>
        <v>159924135258.4693</v>
      </c>
      <c r="Y62" s="90">
        <f ca="1">($V62*($AP$1-Y$1)/($AP$1-$V$1)+$AP62*(Y$1-$V$1)/($AP$1-$V$1))*(SUM('Chem - ODS'!T$5:T$7)/((SUM('Chem - ODS'!$AK$5:$AK$7)-SUM('Chem - ODS'!$Q$5:$Q$7))/20*('Chem - ODS'!T$4-'Chem - ODS'!$Q$4)+SUM('Chem - ODS'!$Q$5:$Q$7)))</f>
        <v>162509689652.54599</v>
      </c>
      <c r="Z62" s="90">
        <f ca="1">($V62*($AP$1-Z$1)/($AP$1-$V$1)+$AP62*(Z$1-$V$1)/($AP$1-$V$1))*(SUM('Chem - ODS'!U$5:U$7)/((SUM('Chem - ODS'!$AK$5:$AK$7)-SUM('Chem - ODS'!$Q$5:$Q$7))/20*('Chem - ODS'!U$4-'Chem - ODS'!$Q$4)+SUM('Chem - ODS'!$Q$5:$Q$7)))</f>
        <v>165707917298.91962</v>
      </c>
      <c r="AA62" s="90">
        <f ca="1">($V62*($AP$1-AA$1)/($AP$1-$V$1)+$AP62*(AA$1-$V$1)/($AP$1-$V$1))*(SUM('Chem - ODS'!V$5:V$7)/((SUM('Chem - ODS'!$AK$5:$AK$7)-SUM('Chem - ODS'!$Q$5:$Q$7))/20*('Chem - ODS'!V$4-'Chem - ODS'!$Q$4)+SUM('Chem - ODS'!$Q$5:$Q$7)))</f>
        <v>169528349189.89301</v>
      </c>
      <c r="AB62" s="90">
        <f ca="1">($V62*($AP$1-AB$1)/($AP$1-$V$1)+$AP62*(AB$1-$V$1)/($AP$1-$V$1))*(SUM('Chem - ODS'!W$5:W$7)/((SUM('Chem - ODS'!$AK$5:$AK$7)-SUM('Chem - ODS'!$Q$5:$Q$7))/20*('Chem - ODS'!W$4-'Chem - ODS'!$Q$4)+SUM('Chem - ODS'!$Q$5:$Q$7)))</f>
        <v>173979393596.67532</v>
      </c>
      <c r="AC62" s="90">
        <f ca="1">($V62*($AP$1-AC$1)/($AP$1-$V$1)+$AP62*(AC$1-$V$1)/($AP$1-$V$1))*(SUM('Chem - ODS'!X$5:X$7)/((SUM('Chem - ODS'!$AK$5:$AK$7)-SUM('Chem - ODS'!$Q$5:$Q$7))/20*('Chem - ODS'!X$4-'Chem - ODS'!$Q$4)+SUM('Chem - ODS'!$Q$5:$Q$7)))</f>
        <v>179068496656.50989</v>
      </c>
      <c r="AD62" s="90">
        <f ca="1">($V62*($AP$1-AD$1)/($AP$1-$V$1)+$AP62*(AD$1-$V$1)/($AP$1-$V$1))*(SUM('Chem - ODS'!Y$5:Y$7)/((SUM('Chem - ODS'!$AK$5:$AK$7)-SUM('Chem - ODS'!$Q$5:$Q$7))/20*('Chem - ODS'!Y$4-'Chem - ODS'!$Q$4)+SUM('Chem - ODS'!$Q$5:$Q$7)))</f>
        <v>166646263066.3688</v>
      </c>
      <c r="AE62" s="90">
        <f ca="1">($V62*($AP$1-AE$1)/($AP$1-$V$1)+$AP62*(AE$1-$V$1)/($AP$1-$V$1))*(SUM('Chem - ODS'!Z$5:Z$7)/((SUM('Chem - ODS'!$AK$5:$AK$7)-SUM('Chem - ODS'!$Q$5:$Q$7))/20*('Chem - ODS'!Z$4-'Chem - ODS'!$Q$4)+SUM('Chem - ODS'!$Q$5:$Q$7)))</f>
        <v>171027498796.71249</v>
      </c>
      <c r="AF62" s="90">
        <f ca="1">($V62*($AP$1-AF$1)/($AP$1-$V$1)+$AP62*(AF$1-$V$1)/($AP$1-$V$1))*(SUM('Chem - ODS'!AA$5:AA$7)/((SUM('Chem - ODS'!$AK$5:$AK$7)-SUM('Chem - ODS'!$Q$5:$Q$7))/20*('Chem - ODS'!AA$4-'Chem - ODS'!$Q$4)+SUM('Chem - ODS'!$Q$5:$Q$7)))</f>
        <v>174752616594.18567</v>
      </c>
      <c r="AG62" s="90">
        <f ca="1">($V62*($AP$1-AG$1)/($AP$1-$V$1)+$AP62*(AG$1-$V$1)/($AP$1-$V$1))*(SUM('Chem - ODS'!AB$5:AB$7)/((SUM('Chem - ODS'!$AK$5:$AK$7)-SUM('Chem - ODS'!$Q$5:$Q$7))/20*('Chem - ODS'!AB$4-'Chem - ODS'!$Q$4)+SUM('Chem - ODS'!$Q$5:$Q$7)))</f>
        <v>181466741418.65637</v>
      </c>
      <c r="AH62" s="90">
        <f ca="1">($V62*($AP$1-AH$1)/($AP$1-$V$1)+$AP62*(AH$1-$V$1)/($AP$1-$V$1))*(SUM('Chem - ODS'!AC$5:AC$7)/((SUM('Chem - ODS'!$AK$5:$AK$7)-SUM('Chem - ODS'!$Q$5:$Q$7))/20*('Chem - ODS'!AC$4-'Chem - ODS'!$Q$4)+SUM('Chem - ODS'!$Q$5:$Q$7)))</f>
        <v>188413460565.87418</v>
      </c>
      <c r="AI62" s="90">
        <f ca="1">($V62*($AP$1-AI$1)/($AP$1-$V$1)+$AP62*(AI$1-$V$1)/($AP$1-$V$1))*(SUM('Chem - ODS'!AD$5:AD$7)/((SUM('Chem - ODS'!$AK$5:$AK$7)-SUM('Chem - ODS'!$Q$5:$Q$7))/20*('Chem - ODS'!AD$4-'Chem - ODS'!$Q$4)+SUM('Chem - ODS'!$Q$5:$Q$7)))</f>
        <v>195601791105.51468</v>
      </c>
      <c r="AJ62" s="90">
        <f ca="1">($V62*($AP$1-AJ$1)/($AP$1-$V$1)+$AP62*(AJ$1-$V$1)/($AP$1-$V$1))*(SUM('Chem - ODS'!AE$5:AE$7)/((SUM('Chem - ODS'!$AK$5:$AK$7)-SUM('Chem - ODS'!$Q$5:$Q$7))/20*('Chem - ODS'!AE$4-'Chem - ODS'!$Q$4)+SUM('Chem - ODS'!$Q$5:$Q$7)))</f>
        <v>203041016873.15417</v>
      </c>
      <c r="AK62" s="90">
        <f ca="1">($V62*($AP$1-AK$1)/($AP$1-$V$1)+$AP62*(AK$1-$V$1)/($AP$1-$V$1))*(SUM('Chem - ODS'!AF$5:AF$7)/((SUM('Chem - ODS'!$AK$5:$AK$7)-SUM('Chem - ODS'!$Q$5:$Q$7))/20*('Chem - ODS'!AF$4-'Chem - ODS'!$Q$4)+SUM('Chem - ODS'!$Q$5:$Q$7)))</f>
        <v>210740704338.60425</v>
      </c>
      <c r="AL62" s="90">
        <f ca="1">($V62*($AP$1-AL$1)/($AP$1-$V$1)+$AP62*(AL$1-$V$1)/($AP$1-$V$1))*(SUM('Chem - ODS'!AG$5:AG$7)/((SUM('Chem - ODS'!$AK$5:$AK$7)-SUM('Chem - ODS'!$Q$5:$Q$7))/20*('Chem - ODS'!AG$4-'Chem - ODS'!$Q$4)+SUM('Chem - ODS'!$Q$5:$Q$7)))</f>
        <v>218710718212.61356</v>
      </c>
      <c r="AM62" s="90">
        <f ca="1">($V62*($AP$1-AM$1)/($AP$1-$V$1)+$AP62*(AM$1-$V$1)/($AP$1-$V$1))*(SUM('Chem - ODS'!AH$5:AH$7)/((SUM('Chem - ODS'!$AK$5:$AK$7)-SUM('Chem - ODS'!$Q$5:$Q$7))/20*('Chem - ODS'!AH$4-'Chem - ODS'!$Q$4)+SUM('Chem - ODS'!$Q$5:$Q$7)))</f>
        <v>226961236908.51346</v>
      </c>
      <c r="AN62" s="90">
        <f ca="1">($V62*($AP$1-AN$1)/($AP$1-$V$1)+$AP62*(AN$1-$V$1)/($AP$1-$V$1))*(SUM('Chem - ODS'!AI$5:AI$7)/((SUM('Chem - ODS'!$AK$5:$AK$7)-SUM('Chem - ODS'!$Q$5:$Q$7))/20*('Chem - ODS'!AI$4-'Chem - ODS'!$Q$4)+SUM('Chem - ODS'!$Q$5:$Q$7)))</f>
        <v>235502767958.06891</v>
      </c>
      <c r="AO62" s="90">
        <f ca="1">($V62*($AP$1-AO$1)/($AP$1-$V$1)+$AP62*(AO$1-$V$1)/($AP$1-$V$1))*(SUM('Chem - ODS'!AJ$5:AJ$7)/((SUM('Chem - ODS'!$AK$5:$AK$7)-SUM('Chem - ODS'!$Q$5:$Q$7))/20*('Chem - ODS'!AJ$4-'Chem - ODS'!$Q$4)+SUM('Chem - ODS'!$Q$5:$Q$7)))</f>
        <v>244346163466.91162</v>
      </c>
      <c r="AP62" s="90">
        <f ca="1">V62*'Process Emissions Multipliers'!$E$28</f>
        <v>253502635683.77438</v>
      </c>
    </row>
    <row r="63" spans="1:42">
      <c r="A63" s="74">
        <v>11</v>
      </c>
      <c r="B63" s="90">
        <f ca="1">IF('Chemicals 2010'!$A71="CP",INDIRECT("'Chemicals 2010'!"&amp;'Country Selector'!$B$3&amp;ROW($A71))*10^12,0)</f>
        <v>148075413233.70255</v>
      </c>
      <c r="C63" s="90">
        <f t="shared" ca="1" si="2"/>
        <v>152771425662.45197</v>
      </c>
      <c r="D63" s="90">
        <f t="shared" ca="1" si="2"/>
        <v>157467438091.20135</v>
      </c>
      <c r="E63" s="90">
        <f t="shared" ca="1" si="2"/>
        <v>162163450519.95074</v>
      </c>
      <c r="F63" s="90">
        <f t="shared" ref="D63:K95" ca="1" si="3">$B63*($L$1-F$1)/($L$1-$B$1)+$L63*(F$1-$B$1)/($L$1-$B$1)</f>
        <v>166859462948.70013</v>
      </c>
      <c r="G63" s="90">
        <f t="shared" ca="1" si="3"/>
        <v>171555475377.44955</v>
      </c>
      <c r="H63" s="90">
        <f t="shared" ca="1" si="3"/>
        <v>176251487806.19897</v>
      </c>
      <c r="I63" s="90">
        <f t="shared" ca="1" si="3"/>
        <v>180947500234.94836</v>
      </c>
      <c r="J63" s="90">
        <f t="shared" ca="1" si="3"/>
        <v>185643512663.69775</v>
      </c>
      <c r="K63" s="90">
        <f t="shared" ca="1" si="3"/>
        <v>190339525092.44714</v>
      </c>
      <c r="L63" s="90">
        <f ca="1">IF('Chemicals 2020'!$A71="CP",INDIRECT("'Chemicals 2020'!"&amp;'Country Selector'!$B$3&amp;ROW($A71))*10^12,0)*'Process Emissions Multipliers'!$B$28</f>
        <v>195035537521.19656</v>
      </c>
      <c r="M63" s="90">
        <f ca="1">($L63*($V$1-M$1)/($V$1-$L$1)+$V63*(M$1-$L$1)/($V$1-$L$1))*(SUM('Chem - ODS'!H$5:H$7)/((SUM('Chem - ODS'!$Q$5:$Q$7)-SUM('Chem - ODS'!$G$5:$G$7))/10*('Chem - ODS'!H$4-'Chem - ODS'!$G$4)+SUM('Chem - ODS'!$G$5:$G$7)))</f>
        <v>194032495491.80463</v>
      </c>
      <c r="N63" s="90">
        <f ca="1">($L63*($V$1-N$1)/($V$1-$L$1)+$V63*(N$1-$L$1)/($V$1-$L$1))*(SUM('Chem - ODS'!I$5:I$7)/((SUM('Chem - ODS'!$Q$5:$Q$7)-SUM('Chem - ODS'!$G$5:$G$7))/10*('Chem - ODS'!I$4-'Chem - ODS'!$G$4)+SUM('Chem - ODS'!$G$5:$G$7)))</f>
        <v>194215428557.85123</v>
      </c>
      <c r="O63" s="90">
        <f ca="1">($L63*($V$1-O$1)/($V$1-$L$1)+$V63*(O$1-$L$1)/($V$1-$L$1))*(SUM('Chem - ODS'!J$5:J$7)/((SUM('Chem - ODS'!$Q$5:$Q$7)-SUM('Chem - ODS'!$G$5:$G$7))/10*('Chem - ODS'!J$4-'Chem - ODS'!$G$4)+SUM('Chem - ODS'!$G$5:$G$7)))</f>
        <v>194388834247.22528</v>
      </c>
      <c r="P63" s="90">
        <f ca="1">($L63*($V$1-P$1)/($V$1-$L$1)+$V63*(P$1-$L$1)/($V$1-$L$1))*(SUM('Chem - ODS'!K$5:K$7)/((SUM('Chem - ODS'!$Q$5:$Q$7)-SUM('Chem - ODS'!$G$5:$G$7))/10*('Chem - ODS'!K$4-'Chem - ODS'!$G$4)+SUM('Chem - ODS'!$G$5:$G$7)))</f>
        <v>194553616282.15137</v>
      </c>
      <c r="Q63" s="90">
        <f ca="1">($L63*($V$1-Q$1)/($V$1-$L$1)+$V63*(Q$1-$L$1)/($V$1-$L$1))*(SUM('Chem - ODS'!L$5:L$7)/((SUM('Chem - ODS'!$Q$5:$Q$7)-SUM('Chem - ODS'!$G$5:$G$7))/10*('Chem - ODS'!L$4-'Chem - ODS'!$G$4)+SUM('Chem - ODS'!$G$5:$G$7)))</f>
        <v>196738802669.92813</v>
      </c>
      <c r="R63" s="90">
        <f ca="1">($L63*($V$1-R$1)/($V$1-$L$1)+$V63*(R$1-$L$1)/($V$1-$L$1))*(SUM('Chem - ODS'!M$5:M$7)/((SUM('Chem - ODS'!$Q$5:$Q$7)-SUM('Chem - ODS'!$G$5:$G$7))/10*('Chem - ODS'!M$4-'Chem - ODS'!$G$4)+SUM('Chem - ODS'!$G$5:$G$7)))</f>
        <v>194860386781.47687</v>
      </c>
      <c r="S63" s="90">
        <f ca="1">($L63*($V$1-S$1)/($V$1-$L$1)+$V63*(S$1-$L$1)/($V$1-$L$1))*(SUM('Chem - ODS'!N$5:N$7)/((SUM('Chem - ODS'!$Q$5:$Q$7)-SUM('Chem - ODS'!$G$5:$G$7))/10*('Chem - ODS'!N$4-'Chem - ODS'!$G$4)+SUM('Chem - ODS'!$G$5:$G$7)))</f>
        <v>200739094460.3187</v>
      </c>
      <c r="T63" s="90">
        <f ca="1">($L63*($V$1-T$1)/($V$1-$L$1)+$V63*(T$1-$L$1)/($V$1-$L$1))*(SUM('Chem - ODS'!O$5:O$7)/((SUM('Chem - ODS'!$Q$5:$Q$7)-SUM('Chem - ODS'!$G$5:$G$7))/10*('Chem - ODS'!O$4-'Chem - ODS'!$G$4)+SUM('Chem - ODS'!$G$5:$G$7)))</f>
        <v>196070274068.33191</v>
      </c>
      <c r="U63" s="90">
        <f ca="1">($L63*($V$1-U$1)/($V$1-$L$1)+$V63*(U$1-$L$1)/($V$1-$L$1))*(SUM('Chem - ODS'!P$5:P$7)/((SUM('Chem - ODS'!$Q$5:$Q$7)-SUM('Chem - ODS'!$G$5:$G$7))/10*('Chem - ODS'!P$4-'Chem - ODS'!$G$4)+SUM('Chem - ODS'!$G$5:$G$7)))</f>
        <v>196176934487.64566</v>
      </c>
      <c r="V63" s="90">
        <f ca="1">IF('Chemicals 2030'!$A71="CP",INDIRECT("'Chemicals 2030'!"&amp;'Country Selector'!$B$3&amp;ROW($A71))*10^12,0)*'Process Emissions Multipliers'!$D$28</f>
        <v>195399715200.05255</v>
      </c>
      <c r="W63" s="90">
        <f ca="1">($V63*($AP$1-W$1)/($AP$1-$V$1)+$AP63*(W$1-$V$1)/($AP$1-$V$1))*(SUM('Chem - ODS'!R$5:R$7)/((SUM('Chem - ODS'!$AK$5:$AK$7)-SUM('Chem - ODS'!$Q$5:$Q$7))/20*('Chem - ODS'!R$4-'Chem - ODS'!$Q$4)+SUM('Chem - ODS'!$Q$5:$Q$7)))</f>
        <v>208734041285.40994</v>
      </c>
      <c r="X63" s="90">
        <f ca="1">($V63*($AP$1-X$1)/($AP$1-$V$1)+$AP63*(X$1-$V$1)/($AP$1-$V$1))*(SUM('Chem - ODS'!S$5:S$7)/((SUM('Chem - ODS'!$AK$5:$AK$7)-SUM('Chem - ODS'!$Q$5:$Q$7))/20*('Chem - ODS'!S$4-'Chem - ODS'!$Q$4)+SUM('Chem - ODS'!$Q$5:$Q$7)))</f>
        <v>223893789361.85193</v>
      </c>
      <c r="Y63" s="90">
        <f ca="1">($V63*($AP$1-Y$1)/($AP$1-$V$1)+$AP63*(Y$1-$V$1)/($AP$1-$V$1))*(SUM('Chem - ODS'!T$5:T$7)/((SUM('Chem - ODS'!$AK$5:$AK$7)-SUM('Chem - ODS'!$Q$5:$Q$7))/20*('Chem - ODS'!T$4-'Chem - ODS'!$Q$4)+SUM('Chem - ODS'!$Q$5:$Q$7)))</f>
        <v>227513565513.55923</v>
      </c>
      <c r="Z63" s="90">
        <f ca="1">($V63*($AP$1-Z$1)/($AP$1-$V$1)+$AP63*(Z$1-$V$1)/($AP$1-$V$1))*(SUM('Chem - ODS'!U$5:U$7)/((SUM('Chem - ODS'!$AK$5:$AK$7)-SUM('Chem - ODS'!$Q$5:$Q$7))/20*('Chem - ODS'!U$4-'Chem - ODS'!$Q$4)+SUM('Chem - ODS'!$Q$5:$Q$7)))</f>
        <v>231991084218.48221</v>
      </c>
      <c r="AA63" s="90">
        <f ca="1">($V63*($AP$1-AA$1)/($AP$1-$V$1)+$AP63*(AA$1-$V$1)/($AP$1-$V$1))*(SUM('Chem - ODS'!V$5:V$7)/((SUM('Chem - ODS'!$AK$5:$AK$7)-SUM('Chem - ODS'!$Q$5:$Q$7))/20*('Chem - ODS'!V$4-'Chem - ODS'!$Q$4)+SUM('Chem - ODS'!$Q$5:$Q$7)))</f>
        <v>237339688865.84479</v>
      </c>
      <c r="AB63" s="90">
        <f ca="1">($V63*($AP$1-AB$1)/($AP$1-$V$1)+$AP63*(AB$1-$V$1)/($AP$1-$V$1))*(SUM('Chem - ODS'!W$5:W$7)/((SUM('Chem - ODS'!$AK$5:$AK$7)-SUM('Chem - ODS'!$Q$5:$Q$7))/20*('Chem - ODS'!W$4-'Chem - ODS'!$Q$4)+SUM('Chem - ODS'!$Q$5:$Q$7)))</f>
        <v>243571151035.3399</v>
      </c>
      <c r="AC63" s="90">
        <f ca="1">($V63*($AP$1-AC$1)/($AP$1-$V$1)+$AP63*(AC$1-$V$1)/($AP$1-$V$1))*(SUM('Chem - ODS'!X$5:X$7)/((SUM('Chem - ODS'!$AK$5:$AK$7)-SUM('Chem - ODS'!$Q$5:$Q$7))/20*('Chem - ODS'!X$4-'Chem - ODS'!$Q$4)+SUM('Chem - ODS'!$Q$5:$Q$7)))</f>
        <v>250695895319.10809</v>
      </c>
      <c r="AD63" s="90">
        <f ca="1">($V63*($AP$1-AD$1)/($AP$1-$V$1)+$AP63*(AD$1-$V$1)/($AP$1-$V$1))*(SUM('Chem - ODS'!Y$5:Y$7)/((SUM('Chem - ODS'!$AK$5:$AK$7)-SUM('Chem - ODS'!$Q$5:$Q$7))/20*('Chem - ODS'!Y$4-'Chem - ODS'!$Q$4)+SUM('Chem - ODS'!$Q$5:$Q$7)))</f>
        <v>233304768292.91101</v>
      </c>
      <c r="AE63" s="90">
        <f ca="1">($V63*($AP$1-AE$1)/($AP$1-$V$1)+$AP63*(AE$1-$V$1)/($AP$1-$V$1))*(SUM('Chem - ODS'!Z$5:Z$7)/((SUM('Chem - ODS'!$AK$5:$AK$7)-SUM('Chem - ODS'!$Q$5:$Q$7))/20*('Chem - ODS'!Z$4-'Chem - ODS'!$Q$4)+SUM('Chem - ODS'!$Q$5:$Q$7)))</f>
        <v>239438498315.39203</v>
      </c>
      <c r="AF63" s="90">
        <f ca="1">($V63*($AP$1-AF$1)/($AP$1-$V$1)+$AP63*(AF$1-$V$1)/($AP$1-$V$1))*(SUM('Chem - ODS'!AA$5:AA$7)/((SUM('Chem - ODS'!$AK$5:$AK$7)-SUM('Chem - ODS'!$Q$5:$Q$7))/20*('Chem - ODS'!AA$4-'Chem - ODS'!$Q$4)+SUM('Chem - ODS'!$Q$5:$Q$7)))</f>
        <v>244653663231.85437</v>
      </c>
      <c r="AG63" s="90">
        <f ca="1">($V63*($AP$1-AG$1)/($AP$1-$V$1)+$AP63*(AG$1-$V$1)/($AP$1-$V$1))*(SUM('Chem - ODS'!AB$5:AB$7)/((SUM('Chem - ODS'!$AK$5:$AK$7)-SUM('Chem - ODS'!$Q$5:$Q$7))/20*('Chem - ODS'!AB$4-'Chem - ODS'!$Q$4)+SUM('Chem - ODS'!$Q$5:$Q$7)))</f>
        <v>254053437986.11316</v>
      </c>
      <c r="AH63" s="90">
        <f ca="1">($V63*($AP$1-AH$1)/($AP$1-$V$1)+$AP63*(AH$1-$V$1)/($AP$1-$V$1))*(SUM('Chem - ODS'!AC$5:AC$7)/((SUM('Chem - ODS'!$AK$5:$AK$7)-SUM('Chem - ODS'!$Q$5:$Q$7))/20*('Chem - ODS'!AC$4-'Chem - ODS'!$Q$4)+SUM('Chem - ODS'!$Q$5:$Q$7)))</f>
        <v>263778844792.21786</v>
      </c>
      <c r="AI63" s="90">
        <f ca="1">($V63*($AP$1-AI$1)/($AP$1-$V$1)+$AP63*(AI$1-$V$1)/($AP$1-$V$1))*(SUM('Chem - ODS'!AD$5:AD$7)/((SUM('Chem - ODS'!$AK$5:$AK$7)-SUM('Chem - ODS'!$Q$5:$Q$7))/20*('Chem - ODS'!AD$4-'Chem - ODS'!$Q$4)+SUM('Chem - ODS'!$Q$5:$Q$7)))</f>
        <v>273842507547.71432</v>
      </c>
      <c r="AJ63" s="90">
        <f ca="1">($V63*($AP$1-AJ$1)/($AP$1-$V$1)+$AP63*(AJ$1-$V$1)/($AP$1-$V$1))*(SUM('Chem - ODS'!AE$5:AE$7)/((SUM('Chem - ODS'!$AK$5:$AK$7)-SUM('Chem - ODS'!$Q$5:$Q$7))/20*('Chem - ODS'!AE$4-'Chem - ODS'!$Q$4)+SUM('Chem - ODS'!$Q$5:$Q$7)))</f>
        <v>284257423622.40942</v>
      </c>
      <c r="AK63" s="90">
        <f ca="1">($V63*($AP$1-AK$1)/($AP$1-$V$1)+$AP63*(AK$1-$V$1)/($AP$1-$V$1))*(SUM('Chem - ODS'!AF$5:AF$7)/((SUM('Chem - ODS'!$AK$5:$AK$7)-SUM('Chem - ODS'!$Q$5:$Q$7))/20*('Chem - ODS'!AF$4-'Chem - ODS'!$Q$4)+SUM('Chem - ODS'!$Q$5:$Q$7)))</f>
        <v>295036986074.03925</v>
      </c>
      <c r="AL63" s="90">
        <f ca="1">($V63*($AP$1-AL$1)/($AP$1-$V$1)+$AP63*(AL$1-$V$1)/($AP$1-$V$1))*(SUM('Chem - ODS'!AG$5:AG$7)/((SUM('Chem - ODS'!$AK$5:$AK$7)-SUM('Chem - ODS'!$Q$5:$Q$7))/20*('Chem - ODS'!AG$4-'Chem - ODS'!$Q$4)+SUM('Chem - ODS'!$Q$5:$Q$7)))</f>
        <v>306195005497.65204</v>
      </c>
      <c r="AM63" s="90">
        <f ca="1">($V63*($AP$1-AM$1)/($AP$1-$V$1)+$AP63*(AM$1-$V$1)/($AP$1-$V$1))*(SUM('Chem - ODS'!AH$5:AH$7)/((SUM('Chem - ODS'!$AK$5:$AK$7)-SUM('Chem - ODS'!$Q$5:$Q$7))/20*('Chem - ODS'!AH$4-'Chem - ODS'!$Q$4)+SUM('Chem - ODS'!$Q$5:$Q$7)))</f>
        <v>317745731671.91162</v>
      </c>
      <c r="AN63" s="90">
        <f ca="1">($V63*($AP$1-AN$1)/($AP$1-$V$1)+$AP63*(AN$1-$V$1)/($AP$1-$V$1))*(SUM('Chem - ODS'!AI$5:AI$7)/((SUM('Chem - ODS'!$AK$5:$AK$7)-SUM('Chem - ODS'!$Q$5:$Q$7))/20*('Chem - ODS'!AI$4-'Chem - ODS'!$Q$4)+SUM('Chem - ODS'!$Q$5:$Q$7)))</f>
        <v>329703875141.289</v>
      </c>
      <c r="AO63" s="90">
        <f ca="1">($V63*($AP$1-AO$1)/($AP$1-$V$1)+$AP63*(AO$1-$V$1)/($AP$1-$V$1))*(SUM('Chem - ODS'!AJ$5:AJ$7)/((SUM('Chem - ODS'!$AK$5:$AK$7)-SUM('Chem - ODS'!$Q$5:$Q$7))/20*('Chem - ODS'!AJ$4-'Chem - ODS'!$Q$4)+SUM('Chem - ODS'!$Q$5:$Q$7)))</f>
        <v>342084628853.66846</v>
      </c>
      <c r="AP63" s="90">
        <f ca="1">V63*'Process Emissions Multipliers'!$E$28</f>
        <v>354903689957.27606</v>
      </c>
    </row>
    <row r="64" spans="1:42">
      <c r="A64" s="74">
        <v>12</v>
      </c>
      <c r="B64" s="90">
        <f ca="1">IF('Chemicals 2010'!$A72="CP",INDIRECT("'Chemicals 2010'!"&amp;'Country Selector'!$B$3&amp;ROW($A72))*10^12,0)</f>
        <v>213886708004.23758</v>
      </c>
      <c r="C64" s="90">
        <f t="shared" ref="C64:K127" ca="1" si="4">$B64*($L$1-C$1)/($L$1-$B$1)+$L64*(C$1-$B$1)/($L$1-$B$1)</f>
        <v>220669837067.98682</v>
      </c>
      <c r="D64" s="90">
        <f t="shared" ca="1" si="3"/>
        <v>227452966131.73608</v>
      </c>
      <c r="E64" s="90">
        <f t="shared" ca="1" si="3"/>
        <v>234236095195.48535</v>
      </c>
      <c r="F64" s="90">
        <f t="shared" ca="1" si="3"/>
        <v>241019224259.23462</v>
      </c>
      <c r="G64" s="90">
        <f t="shared" ca="1" si="3"/>
        <v>247802353322.98383</v>
      </c>
      <c r="H64" s="90">
        <f t="shared" ca="1" si="3"/>
        <v>254585482386.73309</v>
      </c>
      <c r="I64" s="90">
        <f t="shared" ca="1" si="3"/>
        <v>261368611450.48236</v>
      </c>
      <c r="J64" s="90">
        <f t="shared" ca="1" si="3"/>
        <v>268151740514.23163</v>
      </c>
      <c r="K64" s="90">
        <f t="shared" ca="1" si="3"/>
        <v>274934869577.98083</v>
      </c>
      <c r="L64" s="90">
        <f ca="1">IF('Chemicals 2020'!$A72="CP",INDIRECT("'Chemicals 2020'!"&amp;'Country Selector'!$B$3&amp;ROW($A72))*10^12,0)*'Process Emissions Multipliers'!$B$28</f>
        <v>281717998641.7301</v>
      </c>
      <c r="M64" s="90">
        <f ca="1">($L64*($V$1-M$1)/($V$1-$L$1)+$V64*(M$1-$L$1)/($V$1-$L$1))*(SUM('Chem - ODS'!H$5:H$7)/((SUM('Chem - ODS'!$Q$5:$Q$7)-SUM('Chem - ODS'!$G$5:$G$7))/10*('Chem - ODS'!H$4-'Chem - ODS'!$G$4)+SUM('Chem - ODS'!$G$5:$G$7)))</f>
        <v>280269160154.83075</v>
      </c>
      <c r="N64" s="90">
        <f ca="1">($L64*($V$1-N$1)/($V$1-$L$1)+$V64*(N$1-$L$1)/($V$1-$L$1))*(SUM('Chem - ODS'!I$5:I$7)/((SUM('Chem - ODS'!$Q$5:$Q$7)-SUM('Chem - ODS'!$G$5:$G$7))/10*('Chem - ODS'!I$4-'Chem - ODS'!$G$4)+SUM('Chem - ODS'!$G$5:$G$7)))</f>
        <v>280533396805.78705</v>
      </c>
      <c r="O64" s="90">
        <f ca="1">($L64*($V$1-O$1)/($V$1-$L$1)+$V64*(O$1-$L$1)/($V$1-$L$1))*(SUM('Chem - ODS'!J$5:J$7)/((SUM('Chem - ODS'!$Q$5:$Q$7)-SUM('Chem - ODS'!$G$5:$G$7))/10*('Chem - ODS'!J$4-'Chem - ODS'!$G$4)+SUM('Chem - ODS'!$G$5:$G$7)))</f>
        <v>280783871690.43866</v>
      </c>
      <c r="P64" s="90">
        <f ca="1">($L64*($V$1-P$1)/($V$1-$L$1)+$V64*(P$1-$L$1)/($V$1-$L$1))*(SUM('Chem - ODS'!K$5:K$7)/((SUM('Chem - ODS'!$Q$5:$Q$7)-SUM('Chem - ODS'!$G$5:$G$7))/10*('Chem - ODS'!K$4-'Chem - ODS'!$G$4)+SUM('Chem - ODS'!$G$5:$G$7)))</f>
        <v>281021890185.33203</v>
      </c>
      <c r="Q64" s="90">
        <f ca="1">($L64*($V$1-Q$1)/($V$1-$L$1)+$V64*(Q$1-$L$1)/($V$1-$L$1))*(SUM('Chem - ODS'!L$5:L$7)/((SUM('Chem - ODS'!$Q$5:$Q$7)-SUM('Chem - ODS'!$G$5:$G$7))/10*('Chem - ODS'!L$4-'Chem - ODS'!$G$4)+SUM('Chem - ODS'!$G$5:$G$7)))</f>
        <v>284178270523.23193</v>
      </c>
      <c r="R64" s="90">
        <f ca="1">($L64*($V$1-R$1)/($V$1-$L$1)+$V64*(R$1-$L$1)/($V$1-$L$1))*(SUM('Chem - ODS'!M$5:M$7)/((SUM('Chem - ODS'!$Q$5:$Q$7)-SUM('Chem - ODS'!$G$5:$G$7))/10*('Chem - ODS'!M$4-'Chem - ODS'!$G$4)+SUM('Chem - ODS'!$G$5:$G$7)))</f>
        <v>281465003128.80249</v>
      </c>
      <c r="S64" s="90">
        <f ca="1">($L64*($V$1-S$1)/($V$1-$L$1)+$V64*(S$1-$L$1)/($V$1-$L$1))*(SUM('Chem - ODS'!N$5:N$7)/((SUM('Chem - ODS'!$Q$5:$Q$7)-SUM('Chem - ODS'!$G$5:$G$7))/10*('Chem - ODS'!N$4-'Chem - ODS'!$G$4)+SUM('Chem - ODS'!$G$5:$G$7)))</f>
        <v>289956469776.01868</v>
      </c>
      <c r="T64" s="90">
        <f ca="1">($L64*($V$1-T$1)/($V$1-$L$1)+$V64*(T$1-$L$1)/($V$1-$L$1))*(SUM('Chem - ODS'!O$5:O$7)/((SUM('Chem - ODS'!$Q$5:$Q$7)-SUM('Chem - ODS'!$G$5:$G$7))/10*('Chem - ODS'!O$4-'Chem - ODS'!$G$4)+SUM('Chem - ODS'!$G$5:$G$7)))</f>
        <v>283212618098.70447</v>
      </c>
      <c r="U64" s="90">
        <f ca="1">($L64*($V$1-U$1)/($V$1-$L$1)+$V64*(U$1-$L$1)/($V$1-$L$1))*(SUM('Chem - ODS'!P$5:P$7)/((SUM('Chem - ODS'!$Q$5:$Q$7)-SUM('Chem - ODS'!$G$5:$G$7))/10*('Chem - ODS'!P$4-'Chem - ODS'!$G$4)+SUM('Chem - ODS'!$G$5:$G$7)))</f>
        <v>283366683148.82452</v>
      </c>
      <c r="V64" s="90">
        <f ca="1">IF('Chemicals 2030'!$A72="CP",INDIRECT("'Chemicals 2030'!"&amp;'Country Selector'!$B$3&amp;ROW($A72))*10^12,0)*'Process Emissions Multipliers'!$D$28</f>
        <v>282244033066.74567</v>
      </c>
      <c r="W64" s="90">
        <f ca="1">($V64*($AP$1-W$1)/($AP$1-$V$1)+$AP64*(W$1-$V$1)/($AP$1-$V$1))*(SUM('Chem - ODS'!R$5:R$7)/((SUM('Chem - ODS'!$AK$5:$AK$7)-SUM('Chem - ODS'!$Q$5:$Q$7))/20*('Chem - ODS'!R$4-'Chem - ODS'!$Q$4)+SUM('Chem - ODS'!$Q$5:$Q$7)))</f>
        <v>301504726301.151</v>
      </c>
      <c r="X64" s="90">
        <f ca="1">($V64*($AP$1-X$1)/($AP$1-$V$1)+$AP64*(X$1-$V$1)/($AP$1-$V$1))*(SUM('Chem - ODS'!S$5:S$7)/((SUM('Chem - ODS'!$AK$5:$AK$7)-SUM('Chem - ODS'!$Q$5:$Q$7))/20*('Chem - ODS'!S$4-'Chem - ODS'!$Q$4)+SUM('Chem - ODS'!$Q$5:$Q$7)))</f>
        <v>323402140189.34521</v>
      </c>
      <c r="Y64" s="90">
        <f ca="1">($V64*($AP$1-Y$1)/($AP$1-$V$1)+$AP64*(Y$1-$V$1)/($AP$1-$V$1))*(SUM('Chem - ODS'!T$5:T$7)/((SUM('Chem - ODS'!$AK$5:$AK$7)-SUM('Chem - ODS'!$Q$5:$Q$7))/20*('Chem - ODS'!T$4-'Chem - ODS'!$Q$4)+SUM('Chem - ODS'!$Q$5:$Q$7)))</f>
        <v>328630705741.81134</v>
      </c>
      <c r="Z64" s="90">
        <f ca="1">($V64*($AP$1-Z$1)/($AP$1-$V$1)+$AP64*(Z$1-$V$1)/($AP$1-$V$1))*(SUM('Chem - ODS'!U$5:U$7)/((SUM('Chem - ODS'!$AK$5:$AK$7)-SUM('Chem - ODS'!$Q$5:$Q$7))/20*('Chem - ODS'!U$4-'Chem - ODS'!$Q$4)+SUM('Chem - ODS'!$Q$5:$Q$7)))</f>
        <v>335098232760.03351</v>
      </c>
      <c r="AA64" s="90">
        <f ca="1">($V64*($AP$1-AA$1)/($AP$1-$V$1)+$AP64*(AA$1-$V$1)/($AP$1-$V$1))*(SUM('Chem - ODS'!V$5:V$7)/((SUM('Chem - ODS'!$AK$5:$AK$7)-SUM('Chem - ODS'!$Q$5:$Q$7))/20*('Chem - ODS'!V$4-'Chem - ODS'!$Q$4)+SUM('Chem - ODS'!$Q$5:$Q$7)))</f>
        <v>342823995028.44629</v>
      </c>
      <c r="AB64" s="90">
        <f ca="1">($V64*($AP$1-AB$1)/($AP$1-$V$1)+$AP64*(AB$1-$V$1)/($AP$1-$V$1))*(SUM('Chem - ODS'!W$5:W$7)/((SUM('Chem - ODS'!$AK$5:$AK$7)-SUM('Chem - ODS'!$Q$5:$Q$7))/20*('Chem - ODS'!W$4-'Chem - ODS'!$Q$4)+SUM('Chem - ODS'!$Q$5:$Q$7)))</f>
        <v>351824995939.93927</v>
      </c>
      <c r="AC64" s="90">
        <f ca="1">($V64*($AP$1-AC$1)/($AP$1-$V$1)+$AP64*(AC$1-$V$1)/($AP$1-$V$1))*(SUM('Chem - ODS'!X$5:X$7)/((SUM('Chem - ODS'!$AK$5:$AK$7)-SUM('Chem - ODS'!$Q$5:$Q$7))/20*('Chem - ODS'!X$4-'Chem - ODS'!$Q$4)+SUM('Chem - ODS'!$Q$5:$Q$7)))</f>
        <v>362116293238.71564</v>
      </c>
      <c r="AD64" s="90">
        <f ca="1">($V64*($AP$1-AD$1)/($AP$1-$V$1)+$AP64*(AD$1-$V$1)/($AP$1-$V$1))*(SUM('Chem - ODS'!Y$5:Y$7)/((SUM('Chem - ODS'!$AK$5:$AK$7)-SUM('Chem - ODS'!$Q$5:$Q$7))/20*('Chem - ODS'!Y$4-'Chem - ODS'!$Q$4)+SUM('Chem - ODS'!$Q$5:$Q$7)))</f>
        <v>336995776423.09735</v>
      </c>
      <c r="AE64" s="90">
        <f ca="1">($V64*($AP$1-AE$1)/($AP$1-$V$1)+$AP64*(AE$1-$V$1)/($AP$1-$V$1))*(SUM('Chem - ODS'!Z$5:Z$7)/((SUM('Chem - ODS'!$AK$5:$AK$7)-SUM('Chem - ODS'!$Q$5:$Q$7))/20*('Chem - ODS'!Z$4-'Chem - ODS'!$Q$4)+SUM('Chem - ODS'!$Q$5:$Q$7)))</f>
        <v>345855608677.79236</v>
      </c>
      <c r="AF64" s="90">
        <f ca="1">($V64*($AP$1-AF$1)/($AP$1-$V$1)+$AP64*(AF$1-$V$1)/($AP$1-$V$1))*(SUM('Chem - ODS'!AA$5:AA$7)/((SUM('Chem - ODS'!$AK$5:$AK$7)-SUM('Chem - ODS'!$Q$5:$Q$7))/20*('Chem - ODS'!AA$4-'Chem - ODS'!$Q$4)+SUM('Chem - ODS'!$Q$5:$Q$7)))</f>
        <v>353388624668.23798</v>
      </c>
      <c r="AG64" s="90">
        <f ca="1">($V64*($AP$1-AG$1)/($AP$1-$V$1)+$AP64*(AG$1-$V$1)/($AP$1-$V$1))*(SUM('Chem - ODS'!AB$5:AB$7)/((SUM('Chem - ODS'!$AK$5:$AK$7)-SUM('Chem - ODS'!$Q$5:$Q$7))/20*('Chem - ODS'!AB$4-'Chem - ODS'!$Q$4)+SUM('Chem - ODS'!$Q$5:$Q$7)))</f>
        <v>366966077091.05634</v>
      </c>
      <c r="AH64" s="90">
        <f ca="1">($V64*($AP$1-AH$1)/($AP$1-$V$1)+$AP64*(AH$1-$V$1)/($AP$1-$V$1))*(SUM('Chem - ODS'!AC$5:AC$7)/((SUM('Chem - ODS'!$AK$5:$AK$7)-SUM('Chem - ODS'!$Q$5:$Q$7))/20*('Chem - ODS'!AC$4-'Chem - ODS'!$Q$4)+SUM('Chem - ODS'!$Q$5:$Q$7)))</f>
        <v>381013886922.09662</v>
      </c>
      <c r="AI64" s="90">
        <f ca="1">($V64*($AP$1-AI$1)/($AP$1-$V$1)+$AP64*(AI$1-$V$1)/($AP$1-$V$1))*(SUM('Chem - ODS'!AD$5:AD$7)/((SUM('Chem - ODS'!$AK$5:$AK$7)-SUM('Chem - ODS'!$Q$5:$Q$7))/20*('Chem - ODS'!AD$4-'Chem - ODS'!$Q$4)+SUM('Chem - ODS'!$Q$5:$Q$7)))</f>
        <v>395550288680.03613</v>
      </c>
      <c r="AJ64" s="90">
        <f ca="1">($V64*($AP$1-AJ$1)/($AP$1-$V$1)+$AP64*(AJ$1-$V$1)/($AP$1-$V$1))*(SUM('Chem - ODS'!AE$5:AE$7)/((SUM('Chem - ODS'!$AK$5:$AK$7)-SUM('Chem - ODS'!$Q$5:$Q$7))/20*('Chem - ODS'!AE$4-'Chem - ODS'!$Q$4)+SUM('Chem - ODS'!$Q$5:$Q$7)))</f>
        <v>410594056343.4848</v>
      </c>
      <c r="AK64" s="90">
        <f ca="1">($V64*($AP$1-AK$1)/($AP$1-$V$1)+$AP64*(AK$1-$V$1)/($AP$1-$V$1))*(SUM('Chem - ODS'!AF$5:AF$7)/((SUM('Chem - ODS'!$AK$5:$AK$7)-SUM('Chem - ODS'!$Q$5:$Q$7))/20*('Chem - ODS'!AF$4-'Chem - ODS'!$Q$4)+SUM('Chem - ODS'!$Q$5:$Q$7)))</f>
        <v>426164535440.28357</v>
      </c>
      <c r="AL64" s="90">
        <f ca="1">($V64*($AP$1-AL$1)/($AP$1-$V$1)+$AP64*(AL$1-$V$1)/($AP$1-$V$1))*(SUM('Chem - ODS'!AG$5:AG$7)/((SUM('Chem - ODS'!$AK$5:$AK$7)-SUM('Chem - ODS'!$Q$5:$Q$7))/20*('Chem - ODS'!AG$4-'Chem - ODS'!$Q$4)+SUM('Chem - ODS'!$Q$5:$Q$7)))</f>
        <v>442281674607.72443</v>
      </c>
      <c r="AM64" s="90">
        <f ca="1">($V64*($AP$1-AM$1)/($AP$1-$V$1)+$AP64*(AM$1-$V$1)/($AP$1-$V$1))*(SUM('Chem - ODS'!AH$5:AH$7)/((SUM('Chem - ODS'!$AK$5:$AK$7)-SUM('Chem - ODS'!$Q$5:$Q$7))/20*('Chem - ODS'!AH$4-'Chem - ODS'!$Q$4)+SUM('Chem - ODS'!$Q$5:$Q$7)))</f>
        <v>458966056859.43292</v>
      </c>
      <c r="AN64" s="90">
        <f ca="1">($V64*($AP$1-AN$1)/($AP$1-$V$1)+$AP64*(AN$1-$V$1)/($AP$1-$V$1))*(SUM('Chem - ODS'!AI$5:AI$7)/((SUM('Chem - ODS'!$AK$5:$AK$7)-SUM('Chem - ODS'!$Q$5:$Q$7))/20*('Chem - ODS'!AI$4-'Chem - ODS'!$Q$4)+SUM('Chem - ODS'!$Q$5:$Q$7)))</f>
        <v>476238930759.64496</v>
      </c>
      <c r="AO64" s="90">
        <f ca="1">($V64*($AP$1-AO$1)/($AP$1-$V$1)+$AP64*(AO$1-$V$1)/($AP$1-$V$1))*(SUM('Chem - ODS'!AJ$5:AJ$7)/((SUM('Chem - ODS'!$AK$5:$AK$7)-SUM('Chem - ODS'!$Q$5:$Q$7))/20*('Chem - ODS'!AJ$4-'Chem - ODS'!$Q$4)+SUM('Chem - ODS'!$Q$5:$Q$7)))</f>
        <v>494122241677.52655</v>
      </c>
      <c r="AP64" s="90">
        <f ca="1">V64*'Process Emissions Multipliers'!$E$28</f>
        <v>512638663271.62659</v>
      </c>
    </row>
    <row r="65" spans="1:42">
      <c r="A65" s="74">
        <v>13</v>
      </c>
      <c r="B65" s="90">
        <f ca="1">IF('Chemicals 2010'!$A73="CP",INDIRECT("'Chemicals 2010'!"&amp;'Country Selector'!$B$3&amp;ROW($A73))*10^12,0)</f>
        <v>99892143848.132828</v>
      </c>
      <c r="C65" s="90">
        <f t="shared" ca="1" si="4"/>
        <v>103060088740.54314</v>
      </c>
      <c r="D65" s="90">
        <f t="shared" ca="1" si="3"/>
        <v>106228033632.95343</v>
      </c>
      <c r="E65" s="90">
        <f t="shared" ca="1" si="3"/>
        <v>109395978525.36375</v>
      </c>
      <c r="F65" s="90">
        <f t="shared" ca="1" si="3"/>
        <v>112563923417.77406</v>
      </c>
      <c r="G65" s="90">
        <f t="shared" ca="1" si="3"/>
        <v>115731868310.18437</v>
      </c>
      <c r="H65" s="90">
        <f t="shared" ca="1" si="3"/>
        <v>118899813202.59468</v>
      </c>
      <c r="I65" s="90">
        <f t="shared" ca="1" si="3"/>
        <v>122067758095.00499</v>
      </c>
      <c r="J65" s="90">
        <f t="shared" ca="1" si="3"/>
        <v>125235702987.41528</v>
      </c>
      <c r="K65" s="90">
        <f t="shared" ca="1" si="3"/>
        <v>128403647879.82561</v>
      </c>
      <c r="L65" s="90">
        <f ca="1">IF('Chemicals 2020'!$A73="CP",INDIRECT("'Chemicals 2020'!"&amp;'Country Selector'!$B$3&amp;ROW($A73))*10^12,0)*'Process Emissions Multipliers'!$B$28</f>
        <v>131571592772.23592</v>
      </c>
      <c r="M65" s="90">
        <f ca="1">($L65*($V$1-M$1)/($V$1-$L$1)+$V65*(M$1-$L$1)/($V$1-$L$1))*(SUM('Chem - ODS'!H$5:H$7)/((SUM('Chem - ODS'!$Q$5:$Q$7)-SUM('Chem - ODS'!$G$5:$G$7))/10*('Chem - ODS'!H$4-'Chem - ODS'!$G$4)+SUM('Chem - ODS'!$G$5:$G$7)))</f>
        <v>130894937434.948</v>
      </c>
      <c r="N65" s="90">
        <f ca="1">($L65*($V$1-N$1)/($V$1-$L$1)+$V65*(N$1-$L$1)/($V$1-$L$1))*(SUM('Chem - ODS'!I$5:I$7)/((SUM('Chem - ODS'!$Q$5:$Q$7)-SUM('Chem - ODS'!$G$5:$G$7))/10*('Chem - ODS'!I$4-'Chem - ODS'!$G$4)+SUM('Chem - ODS'!$G$5:$G$7)))</f>
        <v>131018344662.0432</v>
      </c>
      <c r="O65" s="90">
        <f ca="1">($L65*($V$1-O$1)/($V$1-$L$1)+$V65*(O$1-$L$1)/($V$1-$L$1))*(SUM('Chem - ODS'!J$5:J$7)/((SUM('Chem - ODS'!$Q$5:$Q$7)-SUM('Chem - ODS'!$G$5:$G$7))/10*('Chem - ODS'!J$4-'Chem - ODS'!$G$4)+SUM('Chem - ODS'!$G$5:$G$7)))</f>
        <v>131135324690.58946</v>
      </c>
      <c r="P65" s="90">
        <f ca="1">($L65*($V$1-P$1)/($V$1-$L$1)+$V65*(P$1-$L$1)/($V$1-$L$1))*(SUM('Chem - ODS'!K$5:K$7)/((SUM('Chem - ODS'!$Q$5:$Q$7)-SUM('Chem - ODS'!$G$5:$G$7))/10*('Chem - ODS'!K$4-'Chem - ODS'!$G$4)+SUM('Chem - ODS'!$G$5:$G$7)))</f>
        <v>131246487174.46848</v>
      </c>
      <c r="Q65" s="90">
        <f ca="1">($L65*($V$1-Q$1)/($V$1-$L$1)+$V65*(Q$1-$L$1)/($V$1-$L$1))*(SUM('Chem - ODS'!L$5:L$7)/((SUM('Chem - ODS'!$Q$5:$Q$7)-SUM('Chem - ODS'!$G$5:$G$7))/10*('Chem - ODS'!L$4-'Chem - ODS'!$G$4)+SUM('Chem - ODS'!$G$5:$G$7)))</f>
        <v>132720620848.7626</v>
      </c>
      <c r="R65" s="90">
        <f ca="1">($L65*($V$1-R$1)/($V$1-$L$1)+$V65*(R$1-$L$1)/($V$1-$L$1))*(SUM('Chem - ODS'!M$5:M$7)/((SUM('Chem - ODS'!$Q$5:$Q$7)-SUM('Chem - ODS'!$G$5:$G$7))/10*('Chem - ODS'!M$4-'Chem - ODS'!$G$4)+SUM('Chem - ODS'!$G$5:$G$7)))</f>
        <v>131453435527.18861</v>
      </c>
      <c r="S65" s="90">
        <f ca="1">($L65*($V$1-S$1)/($V$1-$L$1)+$V65*(S$1-$L$1)/($V$1-$L$1))*(SUM('Chem - ODS'!N$5:N$7)/((SUM('Chem - ODS'!$Q$5:$Q$7)-SUM('Chem - ODS'!$G$5:$G$7))/10*('Chem - ODS'!N$4-'Chem - ODS'!$G$4)+SUM('Chem - ODS'!$G$5:$G$7)))</f>
        <v>135419230389.89973</v>
      </c>
      <c r="T65" s="90">
        <f ca="1">($L65*($V$1-T$1)/($V$1-$L$1)+$V65*(T$1-$L$1)/($V$1-$L$1))*(SUM('Chem - ODS'!O$5:O$7)/((SUM('Chem - ODS'!$Q$5:$Q$7)-SUM('Chem - ODS'!$G$5:$G$7))/10*('Chem - ODS'!O$4-'Chem - ODS'!$G$4)+SUM('Chem - ODS'!$G$5:$G$7)))</f>
        <v>132269629331.81363</v>
      </c>
      <c r="U65" s="90">
        <f ca="1">($L65*($V$1-U$1)/($V$1-$L$1)+$V65*(U$1-$L$1)/($V$1-$L$1))*(SUM('Chem - ODS'!P$5:P$7)/((SUM('Chem - ODS'!$Q$5:$Q$7)-SUM('Chem - ODS'!$G$5:$G$7))/10*('Chem - ODS'!P$4-'Chem - ODS'!$G$4)+SUM('Chem - ODS'!$G$5:$G$7)))</f>
        <v>132341582789.28748</v>
      </c>
      <c r="V65" s="90">
        <f ca="1">IF('Chemicals 2030'!$A73="CP",INDIRECT("'Chemicals 2030'!"&amp;'Country Selector'!$B$3&amp;ROW($A73))*10^12,0)*'Process Emissions Multipliers'!$D$28</f>
        <v>131817268190.51463</v>
      </c>
      <c r="W65" s="90">
        <f ca="1">($V65*($AP$1-W$1)/($AP$1-$V$1)+$AP65*(W$1-$V$1)/($AP$1-$V$1))*(SUM('Chem - ODS'!R$5:R$7)/((SUM('Chem - ODS'!$AK$5:$AK$7)-SUM('Chem - ODS'!$Q$5:$Q$7))/20*('Chem - ODS'!R$4-'Chem - ODS'!$Q$4)+SUM('Chem - ODS'!$Q$5:$Q$7)))</f>
        <v>140812646898.89084</v>
      </c>
      <c r="X65" s="90">
        <f ca="1">($V65*($AP$1-X$1)/($AP$1-$V$1)+$AP65*(X$1-$V$1)/($AP$1-$V$1))*(SUM('Chem - ODS'!S$5:S$7)/((SUM('Chem - ODS'!$AK$5:$AK$7)-SUM('Chem - ODS'!$Q$5:$Q$7))/20*('Chem - ODS'!S$4-'Chem - ODS'!$Q$4)+SUM('Chem - ODS'!$Q$5:$Q$7)))</f>
        <v>151039461077.44321</v>
      </c>
      <c r="Y65" s="90">
        <f ca="1">($V65*($AP$1-Y$1)/($AP$1-$V$1)+$AP65*(Y$1-$V$1)/($AP$1-$V$1))*(SUM('Chem - ODS'!T$5:T$7)/((SUM('Chem - ODS'!$AK$5:$AK$7)-SUM('Chem - ODS'!$Q$5:$Q$7))/20*('Chem - ODS'!T$4-'Chem - ODS'!$Q$4)+SUM('Chem - ODS'!$Q$5:$Q$7)))</f>
        <v>153481373560.73788</v>
      </c>
      <c r="Z65" s="90">
        <f ca="1">($V65*($AP$1-Z$1)/($AP$1-$V$1)+$AP65*(Z$1-$V$1)/($AP$1-$V$1))*(SUM('Chem - ODS'!U$5:U$7)/((SUM('Chem - ODS'!$AK$5:$AK$7)-SUM('Chem - ODS'!$Q$5:$Q$7))/20*('Chem - ODS'!U$4-'Chem - ODS'!$Q$4)+SUM('Chem - ODS'!$Q$5:$Q$7)))</f>
        <v>156501921893.42407</v>
      </c>
      <c r="AA65" s="90">
        <f ca="1">($V65*($AP$1-AA$1)/($AP$1-$V$1)+$AP65*(AA$1-$V$1)/($AP$1-$V$1))*(SUM('Chem - ODS'!V$5:V$7)/((SUM('Chem - ODS'!$AK$5:$AK$7)-SUM('Chem - ODS'!$Q$5:$Q$7))/20*('Chem - ODS'!V$4-'Chem - ODS'!$Q$4)+SUM('Chem - ODS'!$Q$5:$Q$7)))</f>
        <v>160110107568.2323</v>
      </c>
      <c r="AB65" s="90">
        <f ca="1">($V65*($AP$1-AB$1)/($AP$1-$V$1)+$AP65*(AB$1-$V$1)/($AP$1-$V$1))*(SUM('Chem - ODS'!W$5:W$7)/((SUM('Chem - ODS'!$AK$5:$AK$7)-SUM('Chem - ODS'!$Q$5:$Q$7))/20*('Chem - ODS'!W$4-'Chem - ODS'!$Q$4)+SUM('Chem - ODS'!$Q$5:$Q$7)))</f>
        <v>164313871730.19336</v>
      </c>
      <c r="AC65" s="90">
        <f ca="1">($V65*($AP$1-AC$1)/($AP$1-$V$1)+$AP65*(AC$1-$V$1)/($AP$1-$V$1))*(SUM('Chem - ODS'!X$5:X$7)/((SUM('Chem - ODS'!$AK$5:$AK$7)-SUM('Chem - ODS'!$Q$5:$Q$7))/20*('Chem - ODS'!X$4-'Chem - ODS'!$Q$4)+SUM('Chem - ODS'!$Q$5:$Q$7)))</f>
        <v>169120246842.25931</v>
      </c>
      <c r="AD65" s="90">
        <f ca="1">($V65*($AP$1-AD$1)/($AP$1-$V$1)+$AP65*(AD$1-$V$1)/($AP$1-$V$1))*(SUM('Chem - ODS'!Y$5:Y$7)/((SUM('Chem - ODS'!$AK$5:$AK$7)-SUM('Chem - ODS'!$Q$5:$Q$7))/20*('Chem - ODS'!Y$4-'Chem - ODS'!$Q$4)+SUM('Chem - ODS'!$Q$5:$Q$7)))</f>
        <v>157388137340.45941</v>
      </c>
      <c r="AE65" s="90">
        <f ca="1">($V65*($AP$1-AE$1)/($AP$1-$V$1)+$AP65*(AE$1-$V$1)/($AP$1-$V$1))*(SUM('Chem - ODS'!Z$5:Z$7)/((SUM('Chem - ODS'!$AK$5:$AK$7)-SUM('Chem - ODS'!$Q$5:$Q$7))/20*('Chem - ODS'!Z$4-'Chem - ODS'!$Q$4)+SUM('Chem - ODS'!$Q$5:$Q$7)))</f>
        <v>161525971085.784</v>
      </c>
      <c r="AF65" s="90">
        <f ca="1">($V65*($AP$1-AF$1)/($AP$1-$V$1)+$AP65*(AF$1-$V$1)/($AP$1-$V$1))*(SUM('Chem - ODS'!AA$5:AA$7)/((SUM('Chem - ODS'!$AK$5:$AK$7)-SUM('Chem - ODS'!$Q$5:$Q$7))/20*('Chem - ODS'!AA$4-'Chem - ODS'!$Q$4)+SUM('Chem - ODS'!$Q$5:$Q$7)))</f>
        <v>165044137894.5087</v>
      </c>
      <c r="AG65" s="90">
        <f ca="1">($V65*($AP$1-AG$1)/($AP$1-$V$1)+$AP65*(AG$1-$V$1)/($AP$1-$V$1))*(SUM('Chem - ODS'!AB$5:AB$7)/((SUM('Chem - ODS'!$AK$5:$AK$7)-SUM('Chem - ODS'!$Q$5:$Q$7))/20*('Chem - ODS'!AB$4-'Chem - ODS'!$Q$4)+SUM('Chem - ODS'!$Q$5:$Q$7)))</f>
        <v>171385255784.28659</v>
      </c>
      <c r="AH65" s="90">
        <f ca="1">($V65*($AP$1-AH$1)/($AP$1-$V$1)+$AP65*(AH$1-$V$1)/($AP$1-$V$1))*(SUM('Chem - ODS'!AC$5:AC$7)/((SUM('Chem - ODS'!$AK$5:$AK$7)-SUM('Chem - ODS'!$Q$5:$Q$7))/20*('Chem - ODS'!AC$4-'Chem - ODS'!$Q$4)+SUM('Chem - ODS'!$Q$5:$Q$7)))</f>
        <v>177946046089.99228</v>
      </c>
      <c r="AI65" s="90">
        <f ca="1">($V65*($AP$1-AI$1)/($AP$1-$V$1)+$AP65*(AI$1-$V$1)/($AP$1-$V$1))*(SUM('Chem - ODS'!AD$5:AD$7)/((SUM('Chem - ODS'!$AK$5:$AK$7)-SUM('Chem - ODS'!$Q$5:$Q$7))/20*('Chem - ODS'!AD$4-'Chem - ODS'!$Q$4)+SUM('Chem - ODS'!$Q$5:$Q$7)))</f>
        <v>184735024932.98608</v>
      </c>
      <c r="AJ65" s="90">
        <f ca="1">($V65*($AP$1-AJ$1)/($AP$1-$V$1)+$AP65*(AJ$1-$V$1)/($AP$1-$V$1))*(SUM('Chem - ODS'!AE$5:AE$7)/((SUM('Chem - ODS'!$AK$5:$AK$7)-SUM('Chem - ODS'!$Q$5:$Q$7))/20*('Chem - ODS'!AE$4-'Chem - ODS'!$Q$4)+SUM('Chem - ODS'!$Q$5:$Q$7)))</f>
        <v>191760960380.2012</v>
      </c>
      <c r="AK65" s="90">
        <f ca="1">($V65*($AP$1-AK$1)/($AP$1-$V$1)+$AP65*(AK$1-$V$1)/($AP$1-$V$1))*(SUM('Chem - ODS'!AF$5:AF$7)/((SUM('Chem - ODS'!$AK$5:$AK$7)-SUM('Chem - ODS'!$Q$5:$Q$7))/20*('Chem - ODS'!AF$4-'Chem - ODS'!$Q$4)+SUM('Chem - ODS'!$Q$5:$Q$7)))</f>
        <v>199032887430.90405</v>
      </c>
      <c r="AL65" s="90">
        <f ca="1">($V65*($AP$1-AL$1)/($AP$1-$V$1)+$AP65*(AL$1-$V$1)/($AP$1-$V$1))*(SUM('Chem - ODS'!AG$5:AG$7)/((SUM('Chem - ODS'!$AK$5:$AK$7)-SUM('Chem - ODS'!$Q$5:$Q$7))/20*('Chem - ODS'!AG$4-'Chem - ODS'!$Q$4)+SUM('Chem - ODS'!$Q$5:$Q$7)))</f>
        <v>206560122756.35724</v>
      </c>
      <c r="AM65" s="90">
        <f ca="1">($V65*($AP$1-AM$1)/($AP$1-$V$1)+$AP65*(AM$1-$V$1)/($AP$1-$V$1))*(SUM('Chem - ODS'!AH$5:AH$7)/((SUM('Chem - ODS'!$AK$5:$AK$7)-SUM('Chem - ODS'!$Q$5:$Q$7))/20*('Chem - ODS'!AH$4-'Chem - ODS'!$Q$4)+SUM('Chem - ODS'!$Q$5:$Q$7)))</f>
        <v>214352279302.48492</v>
      </c>
      <c r="AN65" s="90">
        <f ca="1">($V65*($AP$1-AN$1)/($AP$1-$V$1)+$AP65*(AN$1-$V$1)/($AP$1-$V$1))*(SUM('Chem - ODS'!AI$5:AI$7)/((SUM('Chem - ODS'!$AK$5:$AK$7)-SUM('Chem - ODS'!$Q$5:$Q$7))/20*('Chem - ODS'!AI$4-'Chem - ODS'!$Q$4)+SUM('Chem - ODS'!$Q$5:$Q$7)))</f>
        <v>222419280849.28732</v>
      </c>
      <c r="AO65" s="90">
        <f ca="1">($V65*($AP$1-AO$1)/($AP$1-$V$1)+$AP65*(AO$1-$V$1)/($AP$1-$V$1))*(SUM('Chem - ODS'!AJ$5:AJ$7)/((SUM('Chem - ODS'!$AK$5:$AK$7)-SUM('Chem - ODS'!$Q$5:$Q$7))/20*('Chem - ODS'!AJ$4-'Chem - ODS'!$Q$4)+SUM('Chem - ODS'!$Q$5:$Q$7)))</f>
        <v>230771376607.63879</v>
      </c>
      <c r="AP65" s="90">
        <f ca="1">V65*'Process Emissions Multipliers'!$E$28</f>
        <v>239419155923.5647</v>
      </c>
    </row>
    <row r="66" spans="1:42">
      <c r="A66" s="74">
        <v>14</v>
      </c>
      <c r="B66" s="90">
        <f ca="1">IF('Chemicals 2010'!$A74="CP",INDIRECT("'Chemicals 2010'!"&amp;'Country Selector'!$B$3&amp;ROW($A74))*10^12,0)</f>
        <v>126921782771.74571</v>
      </c>
      <c r="C66" s="90">
        <f t="shared" ca="1" si="4"/>
        <v>130946936282.1024</v>
      </c>
      <c r="D66" s="90">
        <f t="shared" ca="1" si="3"/>
        <v>134972089792.45909</v>
      </c>
      <c r="E66" s="90">
        <f t="shared" ca="1" si="3"/>
        <v>138997243302.81577</v>
      </c>
      <c r="F66" s="90">
        <f t="shared" ca="1" si="3"/>
        <v>143022396813.17245</v>
      </c>
      <c r="G66" s="90">
        <f t="shared" ca="1" si="3"/>
        <v>147047550323.52914</v>
      </c>
      <c r="H66" s="90">
        <f t="shared" ca="1" si="3"/>
        <v>151072703833.88583</v>
      </c>
      <c r="I66" s="90">
        <f t="shared" ca="1" si="3"/>
        <v>155097857344.24255</v>
      </c>
      <c r="J66" s="90">
        <f t="shared" ca="1" si="3"/>
        <v>159123010854.59921</v>
      </c>
      <c r="K66" s="90">
        <f t="shared" ca="1" si="3"/>
        <v>163148164364.95587</v>
      </c>
      <c r="L66" s="90">
        <f ca="1">IF('Chemicals 2020'!$A74="CP",INDIRECT("'Chemicals 2020'!"&amp;'Country Selector'!$B$3&amp;ROW($A74))*10^12,0)*'Process Emissions Multipliers'!$B$28</f>
        <v>167173317875.31259</v>
      </c>
      <c r="M66" s="90">
        <f ca="1">($L66*($V$1-M$1)/($V$1-$L$1)+$V66*(M$1-$L$1)/($V$1-$L$1))*(SUM('Chem - ODS'!H$5:H$7)/((SUM('Chem - ODS'!$Q$5:$Q$7)-SUM('Chem - ODS'!$G$5:$G$7))/10*('Chem - ODS'!H$4-'Chem - ODS'!$G$4)+SUM('Chem - ODS'!$G$5:$G$7)))</f>
        <v>166313567564.40524</v>
      </c>
      <c r="N66" s="90">
        <f ca="1">($L66*($V$1-N$1)/($V$1-$L$1)+$V66*(N$1-$L$1)/($V$1-$L$1))*(SUM('Chem - ODS'!I$5:I$7)/((SUM('Chem - ODS'!$Q$5:$Q$7)-SUM('Chem - ODS'!$G$5:$G$7))/10*('Chem - ODS'!I$4-'Chem - ODS'!$G$4)+SUM('Chem - ODS'!$G$5:$G$7)))</f>
        <v>166470367335.30234</v>
      </c>
      <c r="O66" s="90">
        <f ca="1">($L66*($V$1-O$1)/($V$1-$L$1)+$V66*(O$1-$L$1)/($V$1-$L$1))*(SUM('Chem - ODS'!J$5:J$7)/((SUM('Chem - ODS'!$Q$5:$Q$7)-SUM('Chem - ODS'!$G$5:$G$7))/10*('Chem - ODS'!J$4-'Chem - ODS'!$G$4)+SUM('Chem - ODS'!$G$5:$G$7)))</f>
        <v>166619000783.33731</v>
      </c>
      <c r="P66" s="90">
        <f ca="1">($L66*($V$1-P$1)/($V$1-$L$1)+$V66*(P$1-$L$1)/($V$1-$L$1))*(SUM('Chem - ODS'!K$5:K$7)/((SUM('Chem - ODS'!$Q$5:$Q$7)-SUM('Chem - ODS'!$G$5:$G$7))/10*('Chem - ODS'!K$4-'Chem - ODS'!$G$4)+SUM('Chem - ODS'!$G$5:$G$7)))</f>
        <v>166760242527.55972</v>
      </c>
      <c r="Q66" s="90">
        <f ca="1">($L66*($V$1-Q$1)/($V$1-$L$1)+$V66*(Q$1-$L$1)/($V$1-$L$1))*(SUM('Chem - ODS'!L$5:L$7)/((SUM('Chem - ODS'!$Q$5:$Q$7)-SUM('Chem - ODS'!$G$5:$G$7))/10*('Chem - ODS'!L$4-'Chem - ODS'!$G$4)+SUM('Chem - ODS'!$G$5:$G$7)))</f>
        <v>168633259431.36841</v>
      </c>
      <c r="R66" s="90">
        <f ca="1">($L66*($V$1-R$1)/($V$1-$L$1)+$V66*(R$1-$L$1)/($V$1-$L$1))*(SUM('Chem - ODS'!M$5:M$7)/((SUM('Chem - ODS'!$Q$5:$Q$7)-SUM('Chem - ODS'!$G$5:$G$7))/10*('Chem - ODS'!M$4-'Chem - ODS'!$G$4)+SUM('Chem - ODS'!$G$5:$G$7)))</f>
        <v>167023188669.83878</v>
      </c>
      <c r="S66" s="90">
        <f ca="1">($L66*($V$1-S$1)/($V$1-$L$1)+$V66*(S$1-$L$1)/($V$1-$L$1))*(SUM('Chem - ODS'!N$5:N$7)/((SUM('Chem - ODS'!$Q$5:$Q$7)-SUM('Chem - ODS'!$G$5:$G$7))/10*('Chem - ODS'!N$4-'Chem - ODS'!$G$4)+SUM('Chem - ODS'!$G$5:$G$7)))</f>
        <v>172062080965.98898</v>
      </c>
      <c r="T66" s="90">
        <f ca="1">($L66*($V$1-T$1)/($V$1-$L$1)+$V66*(T$1-$L$1)/($V$1-$L$1))*(SUM('Chem - ODS'!O$5:O$7)/((SUM('Chem - ODS'!$Q$5:$Q$7)-SUM('Chem - ODS'!$G$5:$G$7))/10*('Chem - ODS'!O$4-'Chem - ODS'!$G$4)+SUM('Chem - ODS'!$G$5:$G$7)))</f>
        <v>168060234915.7146</v>
      </c>
      <c r="U66" s="90">
        <f ca="1">($L66*($V$1-U$1)/($V$1-$L$1)+$V66*(U$1-$L$1)/($V$1-$L$1))*(SUM('Chem - ODS'!P$5:P$7)/((SUM('Chem - ODS'!$Q$5:$Q$7)-SUM('Chem - ODS'!$G$5:$G$7))/10*('Chem - ODS'!P$4-'Chem - ODS'!$G$4)+SUM('Chem - ODS'!$G$5:$G$7)))</f>
        <v>168151658132.26929</v>
      </c>
      <c r="V66" s="90">
        <f ca="1">IF('Chemicals 2030'!$A74="CP",INDIRECT("'Chemicals 2030'!"&amp;'Country Selector'!$B$3&amp;ROW($A74))*10^12,0)*'Process Emissions Multipliers'!$D$28</f>
        <v>167485470171.47522</v>
      </c>
      <c r="W66" s="90">
        <f ca="1">($V66*($AP$1-W$1)/($AP$1-$V$1)+$AP66*(W$1-$V$1)/($AP$1-$V$1))*(SUM('Chem - ODS'!R$5:R$7)/((SUM('Chem - ODS'!$AK$5:$AK$7)-SUM('Chem - ODS'!$Q$5:$Q$7))/20*('Chem - ODS'!R$4-'Chem - ODS'!$Q$4)+SUM('Chem - ODS'!$Q$5:$Q$7)))</f>
        <v>178914892530.35312</v>
      </c>
      <c r="X66" s="90">
        <f ca="1">($V66*($AP$1-X$1)/($AP$1-$V$1)+$AP66*(X$1-$V$1)/($AP$1-$V$1))*(SUM('Chem - ODS'!S$5:S$7)/((SUM('Chem - ODS'!$AK$5:$AK$7)-SUM('Chem - ODS'!$Q$5:$Q$7))/20*('Chem - ODS'!S$4-'Chem - ODS'!$Q$4)+SUM('Chem - ODS'!$Q$5:$Q$7)))</f>
        <v>191908962310.16061</v>
      </c>
      <c r="Y66" s="90">
        <f ca="1">($V66*($AP$1-Y$1)/($AP$1-$V$1)+$AP66*(Y$1-$V$1)/($AP$1-$V$1))*(SUM('Chem - ODS'!T$5:T$7)/((SUM('Chem - ODS'!$AK$5:$AK$7)-SUM('Chem - ODS'!$Q$5:$Q$7))/20*('Chem - ODS'!T$4-'Chem - ODS'!$Q$4)+SUM('Chem - ODS'!$Q$5:$Q$7)))</f>
        <v>195011627583.05264</v>
      </c>
      <c r="Z66" s="90">
        <f ca="1">($V66*($AP$1-Z$1)/($AP$1-$V$1)+$AP66*(Z$1-$V$1)/($AP$1-$V$1))*(SUM('Chem - ODS'!U$5:U$7)/((SUM('Chem - ODS'!$AK$5:$AK$7)-SUM('Chem - ODS'!$Q$5:$Q$7))/20*('Chem - ODS'!U$4-'Chem - ODS'!$Q$4)+SUM('Chem - ODS'!$Q$5:$Q$7)))</f>
        <v>198849500758.70093</v>
      </c>
      <c r="AA66" s="90">
        <f ca="1">($V66*($AP$1-AA$1)/($AP$1-$V$1)+$AP66*(AA$1-$V$1)/($AP$1-$V$1))*(SUM('Chem - ODS'!V$5:V$7)/((SUM('Chem - ODS'!$AK$5:$AK$7)-SUM('Chem - ODS'!$Q$5:$Q$7))/20*('Chem - ODS'!V$4-'Chem - ODS'!$Q$4)+SUM('Chem - ODS'!$Q$5:$Q$7)))</f>
        <v>203434019027.86893</v>
      </c>
      <c r="AB66" s="90">
        <f ca="1">($V66*($AP$1-AB$1)/($AP$1-$V$1)+$AP66*(AB$1-$V$1)/($AP$1-$V$1))*(SUM('Chem - ODS'!W$5:W$7)/((SUM('Chem - ODS'!$AK$5:$AK$7)-SUM('Chem - ODS'!$Q$5:$Q$7))/20*('Chem - ODS'!W$4-'Chem - ODS'!$Q$4)+SUM('Chem - ODS'!$Q$5:$Q$7)))</f>
        <v>208775272316.00766</v>
      </c>
      <c r="AC66" s="90">
        <f ca="1">($V66*($AP$1-AC$1)/($AP$1-$V$1)+$AP66*(AC$1-$V$1)/($AP$1-$V$1))*(SUM('Chem - ODS'!X$5:X$7)/((SUM('Chem - ODS'!$AK$5:$AK$7)-SUM('Chem - ODS'!$Q$5:$Q$7))/20*('Chem - ODS'!X$4-'Chem - ODS'!$Q$4)+SUM('Chem - ODS'!$Q$5:$Q$7)))</f>
        <v>214882195987.80902</v>
      </c>
      <c r="AD66" s="90">
        <f ca="1">($V66*($AP$1-AD$1)/($AP$1-$V$1)+$AP66*(AD$1-$V$1)/($AP$1-$V$1))*(SUM('Chem - ODS'!Y$5:Y$7)/((SUM('Chem - ODS'!$AK$5:$AK$7)-SUM('Chem - ODS'!$Q$5:$Q$7))/20*('Chem - ODS'!Y$4-'Chem - ODS'!$Q$4)+SUM('Chem - ODS'!$Q$5:$Q$7)))</f>
        <v>199975515679.63992</v>
      </c>
      <c r="AE66" s="90">
        <f ca="1">($V66*($AP$1-AE$1)/($AP$1-$V$1)+$AP66*(AE$1-$V$1)/($AP$1-$V$1))*(SUM('Chem - ODS'!Z$5:Z$7)/((SUM('Chem - ODS'!$AK$5:$AK$7)-SUM('Chem - ODS'!$Q$5:$Q$7))/20*('Chem - ODS'!Z$4-'Chem - ODS'!$Q$4)+SUM('Chem - ODS'!$Q$5:$Q$7)))</f>
        <v>205232998556.05228</v>
      </c>
      <c r="AF66" s="90">
        <f ca="1">($V66*($AP$1-AF$1)/($AP$1-$V$1)+$AP66*(AF$1-$V$1)/($AP$1-$V$1))*(SUM('Chem - ODS'!AA$5:AA$7)/((SUM('Chem - ODS'!$AK$5:$AK$7)-SUM('Chem - ODS'!$Q$5:$Q$7))/20*('Chem - ODS'!AA$4-'Chem - ODS'!$Q$4)+SUM('Chem - ODS'!$Q$5:$Q$7)))</f>
        <v>209703139913.02005</v>
      </c>
      <c r="AG66" s="90">
        <f ca="1">($V66*($AP$1-AG$1)/($AP$1-$V$1)+$AP66*(AG$1-$V$1)/($AP$1-$V$1))*(SUM('Chem - ODS'!AB$5:AB$7)/((SUM('Chem - ODS'!$AK$5:$AK$7)-SUM('Chem - ODS'!$Q$5:$Q$7))/20*('Chem - ODS'!AB$4-'Chem - ODS'!$Q$4)+SUM('Chem - ODS'!$Q$5:$Q$7)))</f>
        <v>217760089702.38477</v>
      </c>
      <c r="AH66" s="90">
        <f ca="1">($V66*($AP$1-AH$1)/($AP$1-$V$1)+$AP66*(AH$1-$V$1)/($AP$1-$V$1))*(SUM('Chem - ODS'!AC$5:AC$7)/((SUM('Chem - ODS'!$AK$5:$AK$7)-SUM('Chem - ODS'!$Q$5:$Q$7))/20*('Chem - ODS'!AC$4-'Chem - ODS'!$Q$4)+SUM('Chem - ODS'!$Q$5:$Q$7)))</f>
        <v>226096152679.04605</v>
      </c>
      <c r="AI66" s="90">
        <f ca="1">($V66*($AP$1-AI$1)/($AP$1-$V$1)+$AP66*(AI$1-$V$1)/($AP$1-$V$1))*(SUM('Chem - ODS'!AD$5:AD$7)/((SUM('Chem - ODS'!$AK$5:$AK$7)-SUM('Chem - ODS'!$Q$5:$Q$7))/20*('Chem - ODS'!AD$4-'Chem - ODS'!$Q$4)+SUM('Chem - ODS'!$Q$5:$Q$7)))</f>
        <v>234722149326.61456</v>
      </c>
      <c r="AJ66" s="90">
        <f ca="1">($V66*($AP$1-AJ$1)/($AP$1-$V$1)+$AP66*(AJ$1-$V$1)/($AP$1-$V$1))*(SUM('Chem - ODS'!AE$5:AE$7)/((SUM('Chem - ODS'!$AK$5:$AK$7)-SUM('Chem - ODS'!$Q$5:$Q$7))/20*('Chem - ODS'!AE$4-'Chem - ODS'!$Q$4)+SUM('Chem - ODS'!$Q$5:$Q$7)))</f>
        <v>243649220247.78183</v>
      </c>
      <c r="AK66" s="90">
        <f ca="1">($V66*($AP$1-AK$1)/($AP$1-$V$1)+$AP66*(AK$1-$V$1)/($AP$1-$V$1))*(SUM('Chem - ODS'!AF$5:AF$7)/((SUM('Chem - ODS'!$AK$5:$AK$7)-SUM('Chem - ODS'!$Q$5:$Q$7))/20*('Chem - ODS'!AF$4-'Chem - ODS'!$Q$4)+SUM('Chem - ODS'!$Q$5:$Q$7)))</f>
        <v>252888845206.32181</v>
      </c>
      <c r="AL66" s="90">
        <f ca="1">($V66*($AP$1-AL$1)/($AP$1-$V$1)+$AP66*(AL$1-$V$1)/($AP$1-$V$1))*(SUM('Chem - ODS'!AG$5:AG$7)/((SUM('Chem - ODS'!$AK$5:$AK$7)-SUM('Chem - ODS'!$Q$5:$Q$7))/20*('Chem - ODS'!AG$4-'Chem - ODS'!$Q$4)+SUM('Chem - ODS'!$Q$5:$Q$7)))</f>
        <v>262452861855.13284</v>
      </c>
      <c r="AM66" s="90">
        <f ca="1">($V66*($AP$1-AM$1)/($AP$1-$V$1)+$AP66*(AM$1-$V$1)/($AP$1-$V$1))*(SUM('Chem - ODS'!AH$5:AH$7)/((SUM('Chem - ODS'!$AK$5:$AK$7)-SUM('Chem - ODS'!$Q$5:$Q$7))/20*('Chem - ODS'!AH$4-'Chem - ODS'!$Q$4)+SUM('Chem - ODS'!$Q$5:$Q$7)))</f>
        <v>272353484290.21252</v>
      </c>
      <c r="AN66" s="90">
        <f ca="1">($V66*($AP$1-AN$1)/($AP$1-$V$1)+$AP66*(AN$1-$V$1)/($AP$1-$V$1))*(SUM('Chem - ODS'!AI$5:AI$7)/((SUM('Chem - ODS'!$AK$5:$AK$7)-SUM('Chem - ODS'!$Q$5:$Q$7))/20*('Chem - ODS'!AI$4-'Chem - ODS'!$Q$4)+SUM('Chem - ODS'!$Q$5:$Q$7)))</f>
        <v>282603321549.67902</v>
      </c>
      <c r="AO66" s="90">
        <f ca="1">($V66*($AP$1-AO$1)/($AP$1-$V$1)+$AP66*(AO$1-$V$1)/($AP$1-$V$1))*(SUM('Chem - ODS'!AJ$5:AJ$7)/((SUM('Chem - ODS'!$AK$5:$AK$7)-SUM('Chem - ODS'!$Q$5:$Q$7))/20*('Chem - ODS'!AJ$4-'Chem - ODS'!$Q$4)+SUM('Chem - ODS'!$Q$5:$Q$7)))</f>
        <v>293215396160.2901</v>
      </c>
      <c r="AP66" s="90">
        <f ca="1">V66*'Process Emissions Multipliers'!$E$28</f>
        <v>304203162820.52527</v>
      </c>
    </row>
    <row r="67" spans="1:42">
      <c r="A67" s="74">
        <v>15</v>
      </c>
      <c r="B67" s="90">
        <f ca="1">IF('Chemicals 2010'!$A75="CP",INDIRECT("'Chemicals 2010'!"&amp;'Country Selector'!$B$3&amp;ROW($A75))*10^12,0)</f>
        <v>0</v>
      </c>
      <c r="C67" s="90">
        <f t="shared" ca="1" si="4"/>
        <v>0</v>
      </c>
      <c r="D67" s="90">
        <f t="shared" ca="1" si="3"/>
        <v>0</v>
      </c>
      <c r="E67" s="90">
        <f t="shared" ca="1" si="3"/>
        <v>0</v>
      </c>
      <c r="F67" s="90">
        <f t="shared" ca="1" si="3"/>
        <v>0</v>
      </c>
      <c r="G67" s="90">
        <f t="shared" ca="1" si="3"/>
        <v>0</v>
      </c>
      <c r="H67" s="90">
        <f t="shared" ca="1" si="3"/>
        <v>0</v>
      </c>
      <c r="I67" s="90">
        <f t="shared" ca="1" si="3"/>
        <v>0</v>
      </c>
      <c r="J67" s="90">
        <f t="shared" ca="1" si="3"/>
        <v>0</v>
      </c>
      <c r="K67" s="90">
        <f t="shared" ca="1" si="3"/>
        <v>0</v>
      </c>
      <c r="L67" s="90">
        <f ca="1">IF('Chemicals 2020'!$A75="CP",INDIRECT("'Chemicals 2020'!"&amp;'Country Selector'!$B$3&amp;ROW($A75))*10^12,0)*'Process Emissions Multipliers'!$B$28</f>
        <v>0</v>
      </c>
      <c r="M67" s="90">
        <f ca="1">($L67*($V$1-M$1)/($V$1-$L$1)+$V67*(M$1-$L$1)/($V$1-$L$1))*(SUM('Chem - ODS'!H$5:H$7)/((SUM('Chem - ODS'!$Q$5:$Q$7)-SUM('Chem - ODS'!$G$5:$G$7))/10*('Chem - ODS'!H$4-'Chem - ODS'!$G$4)+SUM('Chem - ODS'!$G$5:$G$7)))</f>
        <v>0</v>
      </c>
      <c r="N67" s="90">
        <f ca="1">($L67*($V$1-N$1)/($V$1-$L$1)+$V67*(N$1-$L$1)/($V$1-$L$1))*(SUM('Chem - ODS'!I$5:I$7)/((SUM('Chem - ODS'!$Q$5:$Q$7)-SUM('Chem - ODS'!$G$5:$G$7))/10*('Chem - ODS'!I$4-'Chem - ODS'!$G$4)+SUM('Chem - ODS'!$G$5:$G$7)))</f>
        <v>0</v>
      </c>
      <c r="O67" s="90">
        <f ca="1">($L67*($V$1-O$1)/($V$1-$L$1)+$V67*(O$1-$L$1)/($V$1-$L$1))*(SUM('Chem - ODS'!J$5:J$7)/((SUM('Chem - ODS'!$Q$5:$Q$7)-SUM('Chem - ODS'!$G$5:$G$7))/10*('Chem - ODS'!J$4-'Chem - ODS'!$G$4)+SUM('Chem - ODS'!$G$5:$G$7)))</f>
        <v>0</v>
      </c>
      <c r="P67" s="90">
        <f ca="1">($L67*($V$1-P$1)/($V$1-$L$1)+$V67*(P$1-$L$1)/($V$1-$L$1))*(SUM('Chem - ODS'!K$5:K$7)/((SUM('Chem - ODS'!$Q$5:$Q$7)-SUM('Chem - ODS'!$G$5:$G$7))/10*('Chem - ODS'!K$4-'Chem - ODS'!$G$4)+SUM('Chem - ODS'!$G$5:$G$7)))</f>
        <v>0</v>
      </c>
      <c r="Q67" s="90">
        <f ca="1">($L67*($V$1-Q$1)/($V$1-$L$1)+$V67*(Q$1-$L$1)/($V$1-$L$1))*(SUM('Chem - ODS'!L$5:L$7)/((SUM('Chem - ODS'!$Q$5:$Q$7)-SUM('Chem - ODS'!$G$5:$G$7))/10*('Chem - ODS'!L$4-'Chem - ODS'!$G$4)+SUM('Chem - ODS'!$G$5:$G$7)))</f>
        <v>0</v>
      </c>
      <c r="R67" s="90">
        <f ca="1">($L67*($V$1-R$1)/($V$1-$L$1)+$V67*(R$1-$L$1)/($V$1-$L$1))*(SUM('Chem - ODS'!M$5:M$7)/((SUM('Chem - ODS'!$Q$5:$Q$7)-SUM('Chem - ODS'!$G$5:$G$7))/10*('Chem - ODS'!M$4-'Chem - ODS'!$G$4)+SUM('Chem - ODS'!$G$5:$G$7)))</f>
        <v>0</v>
      </c>
      <c r="S67" s="90">
        <f ca="1">($L67*($V$1-S$1)/($V$1-$L$1)+$V67*(S$1-$L$1)/($V$1-$L$1))*(SUM('Chem - ODS'!N$5:N$7)/((SUM('Chem - ODS'!$Q$5:$Q$7)-SUM('Chem - ODS'!$G$5:$G$7))/10*('Chem - ODS'!N$4-'Chem - ODS'!$G$4)+SUM('Chem - ODS'!$G$5:$G$7)))</f>
        <v>0</v>
      </c>
      <c r="T67" s="90">
        <f ca="1">($L67*($V$1-T$1)/($V$1-$L$1)+$V67*(T$1-$L$1)/($V$1-$L$1))*(SUM('Chem - ODS'!O$5:O$7)/((SUM('Chem - ODS'!$Q$5:$Q$7)-SUM('Chem - ODS'!$G$5:$G$7))/10*('Chem - ODS'!O$4-'Chem - ODS'!$G$4)+SUM('Chem - ODS'!$G$5:$G$7)))</f>
        <v>0</v>
      </c>
      <c r="U67" s="90">
        <f ca="1">($L67*($V$1-U$1)/($V$1-$L$1)+$V67*(U$1-$L$1)/($V$1-$L$1))*(SUM('Chem - ODS'!P$5:P$7)/((SUM('Chem - ODS'!$Q$5:$Q$7)-SUM('Chem - ODS'!$G$5:$G$7))/10*('Chem - ODS'!P$4-'Chem - ODS'!$G$4)+SUM('Chem - ODS'!$G$5:$G$7)))</f>
        <v>0</v>
      </c>
      <c r="V67" s="90">
        <f ca="1">IF('Chemicals 2030'!$A75="CP",INDIRECT("'Chemicals 2030'!"&amp;'Country Selector'!$B$3&amp;ROW($A75))*10^12,0)*'Process Emissions Multipliers'!$D$28</f>
        <v>0</v>
      </c>
      <c r="W67" s="90">
        <f ca="1">($V67*($AP$1-W$1)/($AP$1-$V$1)+$AP67*(W$1-$V$1)/($AP$1-$V$1))*(SUM('Chem - ODS'!R$5:R$7)/((SUM('Chem - ODS'!$AK$5:$AK$7)-SUM('Chem - ODS'!$Q$5:$Q$7))/20*('Chem - ODS'!R$4-'Chem - ODS'!$Q$4)+SUM('Chem - ODS'!$Q$5:$Q$7)))</f>
        <v>0</v>
      </c>
      <c r="X67" s="90">
        <f ca="1">($V67*($AP$1-X$1)/($AP$1-$V$1)+$AP67*(X$1-$V$1)/($AP$1-$V$1))*(SUM('Chem - ODS'!S$5:S$7)/((SUM('Chem - ODS'!$AK$5:$AK$7)-SUM('Chem - ODS'!$Q$5:$Q$7))/20*('Chem - ODS'!S$4-'Chem - ODS'!$Q$4)+SUM('Chem - ODS'!$Q$5:$Q$7)))</f>
        <v>0</v>
      </c>
      <c r="Y67" s="90">
        <f ca="1">($V67*($AP$1-Y$1)/($AP$1-$V$1)+$AP67*(Y$1-$V$1)/($AP$1-$V$1))*(SUM('Chem - ODS'!T$5:T$7)/((SUM('Chem - ODS'!$AK$5:$AK$7)-SUM('Chem - ODS'!$Q$5:$Q$7))/20*('Chem - ODS'!T$4-'Chem - ODS'!$Q$4)+SUM('Chem - ODS'!$Q$5:$Q$7)))</f>
        <v>0</v>
      </c>
      <c r="Z67" s="90">
        <f ca="1">($V67*($AP$1-Z$1)/($AP$1-$V$1)+$AP67*(Z$1-$V$1)/($AP$1-$V$1))*(SUM('Chem - ODS'!U$5:U$7)/((SUM('Chem - ODS'!$AK$5:$AK$7)-SUM('Chem - ODS'!$Q$5:$Q$7))/20*('Chem - ODS'!U$4-'Chem - ODS'!$Q$4)+SUM('Chem - ODS'!$Q$5:$Q$7)))</f>
        <v>0</v>
      </c>
      <c r="AA67" s="90">
        <f ca="1">($V67*($AP$1-AA$1)/($AP$1-$V$1)+$AP67*(AA$1-$V$1)/($AP$1-$V$1))*(SUM('Chem - ODS'!V$5:V$7)/((SUM('Chem - ODS'!$AK$5:$AK$7)-SUM('Chem - ODS'!$Q$5:$Q$7))/20*('Chem - ODS'!V$4-'Chem - ODS'!$Q$4)+SUM('Chem - ODS'!$Q$5:$Q$7)))</f>
        <v>0</v>
      </c>
      <c r="AB67" s="90">
        <f ca="1">($V67*($AP$1-AB$1)/($AP$1-$V$1)+$AP67*(AB$1-$V$1)/($AP$1-$V$1))*(SUM('Chem - ODS'!W$5:W$7)/((SUM('Chem - ODS'!$AK$5:$AK$7)-SUM('Chem - ODS'!$Q$5:$Q$7))/20*('Chem - ODS'!W$4-'Chem - ODS'!$Q$4)+SUM('Chem - ODS'!$Q$5:$Q$7)))</f>
        <v>0</v>
      </c>
      <c r="AC67" s="90">
        <f ca="1">($V67*($AP$1-AC$1)/($AP$1-$V$1)+$AP67*(AC$1-$V$1)/($AP$1-$V$1))*(SUM('Chem - ODS'!X$5:X$7)/((SUM('Chem - ODS'!$AK$5:$AK$7)-SUM('Chem - ODS'!$Q$5:$Q$7))/20*('Chem - ODS'!X$4-'Chem - ODS'!$Q$4)+SUM('Chem - ODS'!$Q$5:$Q$7)))</f>
        <v>0</v>
      </c>
      <c r="AD67" s="90">
        <f ca="1">($V67*($AP$1-AD$1)/($AP$1-$V$1)+$AP67*(AD$1-$V$1)/($AP$1-$V$1))*(SUM('Chem - ODS'!Y$5:Y$7)/((SUM('Chem - ODS'!$AK$5:$AK$7)-SUM('Chem - ODS'!$Q$5:$Q$7))/20*('Chem - ODS'!Y$4-'Chem - ODS'!$Q$4)+SUM('Chem - ODS'!$Q$5:$Q$7)))</f>
        <v>0</v>
      </c>
      <c r="AE67" s="90">
        <f ca="1">($V67*($AP$1-AE$1)/($AP$1-$V$1)+$AP67*(AE$1-$V$1)/($AP$1-$V$1))*(SUM('Chem - ODS'!Z$5:Z$7)/((SUM('Chem - ODS'!$AK$5:$AK$7)-SUM('Chem - ODS'!$Q$5:$Q$7))/20*('Chem - ODS'!Z$4-'Chem - ODS'!$Q$4)+SUM('Chem - ODS'!$Q$5:$Q$7)))</f>
        <v>0</v>
      </c>
      <c r="AF67" s="90">
        <f ca="1">($V67*($AP$1-AF$1)/($AP$1-$V$1)+$AP67*(AF$1-$V$1)/($AP$1-$V$1))*(SUM('Chem - ODS'!AA$5:AA$7)/((SUM('Chem - ODS'!$AK$5:$AK$7)-SUM('Chem - ODS'!$Q$5:$Q$7))/20*('Chem - ODS'!AA$4-'Chem - ODS'!$Q$4)+SUM('Chem - ODS'!$Q$5:$Q$7)))</f>
        <v>0</v>
      </c>
      <c r="AG67" s="90">
        <f ca="1">($V67*($AP$1-AG$1)/($AP$1-$V$1)+$AP67*(AG$1-$V$1)/($AP$1-$V$1))*(SUM('Chem - ODS'!AB$5:AB$7)/((SUM('Chem - ODS'!$AK$5:$AK$7)-SUM('Chem - ODS'!$Q$5:$Q$7))/20*('Chem - ODS'!AB$4-'Chem - ODS'!$Q$4)+SUM('Chem - ODS'!$Q$5:$Q$7)))</f>
        <v>0</v>
      </c>
      <c r="AH67" s="90">
        <f ca="1">($V67*($AP$1-AH$1)/($AP$1-$V$1)+$AP67*(AH$1-$V$1)/($AP$1-$V$1))*(SUM('Chem - ODS'!AC$5:AC$7)/((SUM('Chem - ODS'!$AK$5:$AK$7)-SUM('Chem - ODS'!$Q$5:$Q$7))/20*('Chem - ODS'!AC$4-'Chem - ODS'!$Q$4)+SUM('Chem - ODS'!$Q$5:$Q$7)))</f>
        <v>0</v>
      </c>
      <c r="AI67" s="90">
        <f ca="1">($V67*($AP$1-AI$1)/($AP$1-$V$1)+$AP67*(AI$1-$V$1)/($AP$1-$V$1))*(SUM('Chem - ODS'!AD$5:AD$7)/((SUM('Chem - ODS'!$AK$5:$AK$7)-SUM('Chem - ODS'!$Q$5:$Q$7))/20*('Chem - ODS'!AD$4-'Chem - ODS'!$Q$4)+SUM('Chem - ODS'!$Q$5:$Q$7)))</f>
        <v>0</v>
      </c>
      <c r="AJ67" s="90">
        <f ca="1">($V67*($AP$1-AJ$1)/($AP$1-$V$1)+$AP67*(AJ$1-$V$1)/($AP$1-$V$1))*(SUM('Chem - ODS'!AE$5:AE$7)/((SUM('Chem - ODS'!$AK$5:$AK$7)-SUM('Chem - ODS'!$Q$5:$Q$7))/20*('Chem - ODS'!AE$4-'Chem - ODS'!$Q$4)+SUM('Chem - ODS'!$Q$5:$Q$7)))</f>
        <v>0</v>
      </c>
      <c r="AK67" s="90">
        <f ca="1">($V67*($AP$1-AK$1)/($AP$1-$V$1)+$AP67*(AK$1-$V$1)/($AP$1-$V$1))*(SUM('Chem - ODS'!AF$5:AF$7)/((SUM('Chem - ODS'!$AK$5:$AK$7)-SUM('Chem - ODS'!$Q$5:$Q$7))/20*('Chem - ODS'!AF$4-'Chem - ODS'!$Q$4)+SUM('Chem - ODS'!$Q$5:$Q$7)))</f>
        <v>0</v>
      </c>
      <c r="AL67" s="90">
        <f ca="1">($V67*($AP$1-AL$1)/($AP$1-$V$1)+$AP67*(AL$1-$V$1)/($AP$1-$V$1))*(SUM('Chem - ODS'!AG$5:AG$7)/((SUM('Chem - ODS'!$AK$5:$AK$7)-SUM('Chem - ODS'!$Q$5:$Q$7))/20*('Chem - ODS'!AG$4-'Chem - ODS'!$Q$4)+SUM('Chem - ODS'!$Q$5:$Q$7)))</f>
        <v>0</v>
      </c>
      <c r="AM67" s="90">
        <f ca="1">($V67*($AP$1-AM$1)/($AP$1-$V$1)+$AP67*(AM$1-$V$1)/($AP$1-$V$1))*(SUM('Chem - ODS'!AH$5:AH$7)/((SUM('Chem - ODS'!$AK$5:$AK$7)-SUM('Chem - ODS'!$Q$5:$Q$7))/20*('Chem - ODS'!AH$4-'Chem - ODS'!$Q$4)+SUM('Chem - ODS'!$Q$5:$Q$7)))</f>
        <v>0</v>
      </c>
      <c r="AN67" s="90">
        <f ca="1">($V67*($AP$1-AN$1)/($AP$1-$V$1)+$AP67*(AN$1-$V$1)/($AP$1-$V$1))*(SUM('Chem - ODS'!AI$5:AI$7)/((SUM('Chem - ODS'!$AK$5:$AK$7)-SUM('Chem - ODS'!$Q$5:$Q$7))/20*('Chem - ODS'!AI$4-'Chem - ODS'!$Q$4)+SUM('Chem - ODS'!$Q$5:$Q$7)))</f>
        <v>0</v>
      </c>
      <c r="AO67" s="90">
        <f ca="1">($V67*($AP$1-AO$1)/($AP$1-$V$1)+$AP67*(AO$1-$V$1)/($AP$1-$V$1))*(SUM('Chem - ODS'!AJ$5:AJ$7)/((SUM('Chem - ODS'!$AK$5:$AK$7)-SUM('Chem - ODS'!$Q$5:$Q$7))/20*('Chem - ODS'!AJ$4-'Chem - ODS'!$Q$4)+SUM('Chem - ODS'!$Q$5:$Q$7)))</f>
        <v>0</v>
      </c>
      <c r="AP67" s="90">
        <f ca="1">V67*'Process Emissions Multipliers'!$E$28</f>
        <v>0</v>
      </c>
    </row>
    <row r="68" spans="1:42">
      <c r="A68" s="74">
        <v>16</v>
      </c>
      <c r="B68" s="90">
        <f ca="1">IF('Chemicals 2010'!$A76="CP",INDIRECT("'Chemicals 2010'!"&amp;'Country Selector'!$B$3&amp;ROW($A76))*10^12,0)</f>
        <v>0</v>
      </c>
      <c r="C68" s="90">
        <f t="shared" ca="1" si="4"/>
        <v>85491203987.175369</v>
      </c>
      <c r="D68" s="90">
        <f t="shared" ca="1" si="3"/>
        <v>170982407974.35074</v>
      </c>
      <c r="E68" s="90">
        <f t="shared" ca="1" si="3"/>
        <v>256473611961.52606</v>
      </c>
      <c r="F68" s="90">
        <f t="shared" ca="1" si="3"/>
        <v>341964815948.70148</v>
      </c>
      <c r="G68" s="90">
        <f t="shared" ca="1" si="3"/>
        <v>427456019935.87683</v>
      </c>
      <c r="H68" s="90">
        <f t="shared" ca="1" si="3"/>
        <v>512947223923.05212</v>
      </c>
      <c r="I68" s="90">
        <f t="shared" ca="1" si="3"/>
        <v>598438427910.22754</v>
      </c>
      <c r="J68" s="90">
        <f t="shared" ca="1" si="3"/>
        <v>683929631897.40295</v>
      </c>
      <c r="K68" s="90">
        <f t="shared" ca="1" si="3"/>
        <v>769420835884.57837</v>
      </c>
      <c r="L68" s="90">
        <f ca="1">IF('Chemicals 2020'!$A76="CP",INDIRECT("'Chemicals 2020'!"&amp;'Country Selector'!$B$3&amp;ROW($A76))*10^12,0)*'Process Emissions Multipliers'!$B$28</f>
        <v>854912039871.75366</v>
      </c>
      <c r="M68" s="90">
        <f ca="1">($L68*($V$1-M$1)/($V$1-$L$1)+$V68*(M$1-$L$1)/($V$1-$L$1))*(SUM('Chem - ODS'!H$5:H$7)/((SUM('Chem - ODS'!$Q$5:$Q$7)-SUM('Chem - ODS'!$G$5:$G$7))/10*('Chem - ODS'!H$4-'Chem - ODS'!$G$4)+SUM('Chem - ODS'!$G$5:$G$7)))</f>
        <v>952690281095.11914</v>
      </c>
      <c r="N68" s="90">
        <f ca="1">($L68*($V$1-N$1)/($V$1-$L$1)+$V68*(N$1-$L$1)/($V$1-$L$1))*(SUM('Chem - ODS'!I$5:I$7)/((SUM('Chem - ODS'!$Q$5:$Q$7)-SUM('Chem - ODS'!$G$5:$G$7))/10*('Chem - ODS'!I$4-'Chem - ODS'!$G$4)+SUM('Chem - ODS'!$G$5:$G$7)))</f>
        <v>1055821566159.0432</v>
      </c>
      <c r="O68" s="90">
        <f ca="1">($L68*($V$1-O$1)/($V$1-$L$1)+$V68*(O$1-$L$1)/($V$1-$L$1))*(SUM('Chem - ODS'!J$5:J$7)/((SUM('Chem - ODS'!$Q$5:$Q$7)-SUM('Chem - ODS'!$G$5:$G$7))/10*('Chem - ODS'!J$4-'Chem - ODS'!$G$4)+SUM('Chem - ODS'!$G$5:$G$7)))</f>
        <v>1159050438971.3865</v>
      </c>
      <c r="P68" s="90">
        <f ca="1">($L68*($V$1-P$1)/($V$1-$L$1)+$V68*(P$1-$L$1)/($V$1-$L$1))*(SUM('Chem - ODS'!K$5:K$7)/((SUM('Chem - ODS'!$Q$5:$Q$7)-SUM('Chem - ODS'!$G$5:$G$7))/10*('Chem - ODS'!K$4-'Chem - ODS'!$G$4)+SUM('Chem - ODS'!$G$5:$G$7)))</f>
        <v>1262367642816.4629</v>
      </c>
      <c r="Q68" s="90">
        <f ca="1">($L68*($V$1-Q$1)/($V$1-$L$1)+$V68*(Q$1-$L$1)/($V$1-$L$1))*(SUM('Chem - ODS'!L$5:L$7)/((SUM('Chem - ODS'!$Q$5:$Q$7)-SUM('Chem - ODS'!$G$5:$G$7))/10*('Chem - ODS'!L$4-'Chem - ODS'!$G$4)+SUM('Chem - ODS'!$G$5:$G$7)))</f>
        <v>1379991775159.4263</v>
      </c>
      <c r="R68" s="90">
        <f ca="1">($L68*($V$1-R$1)/($V$1-$L$1)+$V68*(R$1-$L$1)/($V$1-$L$1))*(SUM('Chem - ODS'!M$5:M$7)/((SUM('Chem - ODS'!$Q$5:$Q$7)-SUM('Chem - ODS'!$G$5:$G$7))/10*('Chem - ODS'!M$4-'Chem - ODS'!$G$4)+SUM('Chem - ODS'!$G$5:$G$7)))</f>
        <v>1469235522248.3757</v>
      </c>
      <c r="S68" s="90">
        <f ca="1">($L68*($V$1-S$1)/($V$1-$L$1)+$V68*(S$1-$L$1)/($V$1-$L$1))*(SUM('Chem - ODS'!N$5:N$7)/((SUM('Chem - ODS'!$Q$5:$Q$7)-SUM('Chem - ODS'!$G$5:$G$7))/10*('Chem - ODS'!N$4-'Chem - ODS'!$G$4)+SUM('Chem - ODS'!$G$5:$G$7)))</f>
        <v>1619030733896.4241</v>
      </c>
      <c r="T68" s="90">
        <f ca="1">($L68*($V$1-T$1)/($V$1-$L$1)+$V68*(T$1-$L$1)/($V$1-$L$1))*(SUM('Chem - ODS'!O$5:O$7)/((SUM('Chem - ODS'!$Q$5:$Q$7)-SUM('Chem - ODS'!$G$5:$G$7))/10*('Chem - ODS'!O$4-'Chem - ODS'!$G$4)+SUM('Chem - ODS'!$G$5:$G$7)))</f>
        <v>1684353728407.7656</v>
      </c>
      <c r="U68" s="90">
        <f ca="1">($L68*($V$1-U$1)/($V$1-$L$1)+$V68*(U$1-$L$1)/($V$1-$L$1))*(SUM('Chem - ODS'!P$5:P$7)/((SUM('Chem - ODS'!$Q$5:$Q$7)-SUM('Chem - ODS'!$G$5:$G$7))/10*('Chem - ODS'!P$4-'Chem - ODS'!$G$4)+SUM('Chem - ODS'!$G$5:$G$7)))</f>
        <v>1788266264818.8835</v>
      </c>
      <c r="V68" s="90">
        <f ca="1">IF('Chemicals 2030'!$A76="CP",INDIRECT("'Chemicals 2030'!"&amp;'Country Selector'!$B$3&amp;ROW($A76))*10^12,0)*'Process Emissions Multipliers'!$D$28</f>
        <v>1883731431449.7886</v>
      </c>
      <c r="W68" s="90">
        <f ca="1">($V68*($AP$1-W$1)/($AP$1-$V$1)+$AP68*(W$1-$V$1)/($AP$1-$V$1))*(SUM('Chem - ODS'!R$5:R$7)/((SUM('Chem - ODS'!$AK$5:$AK$7)-SUM('Chem - ODS'!$Q$5:$Q$7))/20*('Chem - ODS'!R$4-'Chem - ODS'!$Q$4)+SUM('Chem - ODS'!$Q$5:$Q$7)))</f>
        <v>2012279669805.5723</v>
      </c>
      <c r="X68" s="90">
        <f ca="1">($V68*($AP$1-X$1)/($AP$1-$V$1)+$AP68*(X$1-$V$1)/($AP$1-$V$1))*(SUM('Chem - ODS'!S$5:S$7)/((SUM('Chem - ODS'!$AK$5:$AK$7)-SUM('Chem - ODS'!$Q$5:$Q$7))/20*('Chem - ODS'!S$4-'Chem - ODS'!$Q$4)+SUM('Chem - ODS'!$Q$5:$Q$7)))</f>
        <v>2158425706483.3499</v>
      </c>
      <c r="Y68" s="90">
        <f ca="1">($V68*($AP$1-Y$1)/($AP$1-$V$1)+$AP68*(Y$1-$V$1)/($AP$1-$V$1))*(SUM('Chem - ODS'!T$5:T$7)/((SUM('Chem - ODS'!$AK$5:$AK$7)-SUM('Chem - ODS'!$Q$5:$Q$7))/20*('Chem - ODS'!T$4-'Chem - ODS'!$Q$4)+SUM('Chem - ODS'!$Q$5:$Q$7)))</f>
        <v>2193321796811.8457</v>
      </c>
      <c r="Z68" s="90">
        <f ca="1">($V68*($AP$1-Z$1)/($AP$1-$V$1)+$AP68*(Z$1-$V$1)/($AP$1-$V$1))*(SUM('Chem - ODS'!U$5:U$7)/((SUM('Chem - ODS'!$AK$5:$AK$7)-SUM('Chem - ODS'!$Q$5:$Q$7))/20*('Chem - ODS'!U$4-'Chem - ODS'!$Q$4)+SUM('Chem - ODS'!$Q$5:$Q$7)))</f>
        <v>2236486868525.1411</v>
      </c>
      <c r="AA68" s="90">
        <f ca="1">($V68*($AP$1-AA$1)/($AP$1-$V$1)+$AP68*(AA$1-$V$1)/($AP$1-$V$1))*(SUM('Chem - ODS'!V$5:V$7)/((SUM('Chem - ODS'!$AK$5:$AK$7)-SUM('Chem - ODS'!$Q$5:$Q$7))/20*('Chem - ODS'!V$4-'Chem - ODS'!$Q$4)+SUM('Chem - ODS'!$Q$5:$Q$7)))</f>
        <v>2288049557233.874</v>
      </c>
      <c r="AB68" s="90">
        <f ca="1">($V68*($AP$1-AB$1)/($AP$1-$V$1)+$AP68*(AB$1-$V$1)/($AP$1-$V$1))*(SUM('Chem - ODS'!W$5:W$7)/((SUM('Chem - ODS'!$AK$5:$AK$7)-SUM('Chem - ODS'!$Q$5:$Q$7))/20*('Chem - ODS'!W$4-'Chem - ODS'!$Q$4)+SUM('Chem - ODS'!$Q$5:$Q$7)))</f>
        <v>2348123345675.9414</v>
      </c>
      <c r="AC68" s="90">
        <f ca="1">($V68*($AP$1-AC$1)/($AP$1-$V$1)+$AP68*(AC$1-$V$1)/($AP$1-$V$1))*(SUM('Chem - ODS'!X$5:X$7)/((SUM('Chem - ODS'!$AK$5:$AK$7)-SUM('Chem - ODS'!$Q$5:$Q$7))/20*('Chem - ODS'!X$4-'Chem - ODS'!$Q$4)+SUM('Chem - ODS'!$Q$5:$Q$7)))</f>
        <v>2416808731090.3252</v>
      </c>
      <c r="AD68" s="90">
        <f ca="1">($V68*($AP$1-AD$1)/($AP$1-$V$1)+$AP68*(AD$1-$V$1)/($AP$1-$V$1))*(SUM('Chem - ODS'!Y$5:Y$7)/((SUM('Chem - ODS'!$AK$5:$AK$7)-SUM('Chem - ODS'!$Q$5:$Q$7))/20*('Chem - ODS'!Y$4-'Chem - ODS'!$Q$4)+SUM('Chem - ODS'!$Q$5:$Q$7)))</f>
        <v>2249151308590.793</v>
      </c>
      <c r="AE68" s="90">
        <f ca="1">($V68*($AP$1-AE$1)/($AP$1-$V$1)+$AP68*(AE$1-$V$1)/($AP$1-$V$1))*(SUM('Chem - ODS'!Z$5:Z$7)/((SUM('Chem - ODS'!$AK$5:$AK$7)-SUM('Chem - ODS'!$Q$5:$Q$7))/20*('Chem - ODS'!Z$4-'Chem - ODS'!$Q$4)+SUM('Chem - ODS'!$Q$5:$Q$7)))</f>
        <v>2308282920034.2661</v>
      </c>
      <c r="AF68" s="90">
        <f ca="1">($V68*($AP$1-AF$1)/($AP$1-$V$1)+$AP68*(AF$1-$V$1)/($AP$1-$V$1))*(SUM('Chem - ODS'!AA$5:AA$7)/((SUM('Chem - ODS'!$AK$5:$AK$7)-SUM('Chem - ODS'!$Q$5:$Q$7))/20*('Chem - ODS'!AA$4-'Chem - ODS'!$Q$4)+SUM('Chem - ODS'!$Q$5:$Q$7)))</f>
        <v>2358559196349.5942</v>
      </c>
      <c r="AG68" s="90">
        <f ca="1">($V68*($AP$1-AG$1)/($AP$1-$V$1)+$AP68*(AG$1-$V$1)/($AP$1-$V$1))*(SUM('Chem - ODS'!AB$5:AB$7)/((SUM('Chem - ODS'!$AK$5:$AK$7)-SUM('Chem - ODS'!$Q$5:$Q$7))/20*('Chem - ODS'!AB$4-'Chem - ODS'!$Q$4)+SUM('Chem - ODS'!$Q$5:$Q$7)))</f>
        <v>2449176785710.0352</v>
      </c>
      <c r="AH68" s="90">
        <f ca="1">($V68*($AP$1-AH$1)/($AP$1-$V$1)+$AP68*(AH$1-$V$1)/($AP$1-$V$1))*(SUM('Chem - ODS'!AC$5:AC$7)/((SUM('Chem - ODS'!$AK$5:$AK$7)-SUM('Chem - ODS'!$Q$5:$Q$7))/20*('Chem - ODS'!AC$4-'Chem - ODS'!$Q$4)+SUM('Chem - ODS'!$Q$5:$Q$7)))</f>
        <v>2542933598331.481</v>
      </c>
      <c r="AI68" s="90">
        <f ca="1">($V68*($AP$1-AI$1)/($AP$1-$V$1)+$AP68*(AI$1-$V$1)/($AP$1-$V$1))*(SUM('Chem - ODS'!AD$5:AD$7)/((SUM('Chem - ODS'!$AK$5:$AK$7)-SUM('Chem - ODS'!$Q$5:$Q$7))/20*('Chem - ODS'!AD$4-'Chem - ODS'!$Q$4)+SUM('Chem - ODS'!$Q$5:$Q$7)))</f>
        <v>2639951333636.9326</v>
      </c>
      <c r="AJ68" s="90">
        <f ca="1">($V68*($AP$1-AJ$1)/($AP$1-$V$1)+$AP68*(AJ$1-$V$1)/($AP$1-$V$1))*(SUM('Chem - ODS'!AE$5:AE$7)/((SUM('Chem - ODS'!$AK$5:$AK$7)-SUM('Chem - ODS'!$Q$5:$Q$7))/20*('Chem - ODS'!AE$4-'Chem - ODS'!$Q$4)+SUM('Chem - ODS'!$Q$5:$Q$7)))</f>
        <v>2740355291471.4087</v>
      </c>
      <c r="AK68" s="90">
        <f ca="1">($V68*($AP$1-AK$1)/($AP$1-$V$1)+$AP68*(AK$1-$V$1)/($AP$1-$V$1))*(SUM('Chem - ODS'!AF$5:AF$7)/((SUM('Chem - ODS'!$AK$5:$AK$7)-SUM('Chem - ODS'!$Q$5:$Q$7))/20*('Chem - ODS'!AF$4-'Chem - ODS'!$Q$4)+SUM('Chem - ODS'!$Q$5:$Q$7)))</f>
        <v>2844274586269.8774</v>
      </c>
      <c r="AL68" s="90">
        <f ca="1">($V68*($AP$1-AL$1)/($AP$1-$V$1)+$AP68*(AL$1-$V$1)/($AP$1-$V$1))*(SUM('Chem - ODS'!AG$5:AG$7)/((SUM('Chem - ODS'!$AK$5:$AK$7)-SUM('Chem - ODS'!$Q$5:$Q$7))/20*('Chem - ODS'!AG$4-'Chem - ODS'!$Q$4)+SUM('Chem - ODS'!$Q$5:$Q$7)))</f>
        <v>2951842357694.0444</v>
      </c>
      <c r="AM68" s="90">
        <f ca="1">($V68*($AP$1-AM$1)/($AP$1-$V$1)+$AP68*(AM$1-$V$1)/($AP$1-$V$1))*(SUM('Chem - ODS'!AH$5:AH$7)/((SUM('Chem - ODS'!$AK$5:$AK$7)-SUM('Chem - ODS'!$Q$5:$Q$7))/20*('Chem - ODS'!AH$4-'Chem - ODS'!$Q$4)+SUM('Chem - ODS'!$Q$5:$Q$7)))</f>
        <v>3063195979311.3838</v>
      </c>
      <c r="AN68" s="90">
        <f ca="1">($V68*($AP$1-AN$1)/($AP$1-$V$1)+$AP68*(AN$1-$V$1)/($AP$1-$V$1))*(SUM('Chem - ODS'!AI$5:AI$7)/((SUM('Chem - ODS'!$AK$5:$AK$7)-SUM('Chem - ODS'!$Q$5:$Q$7))/20*('Chem - ODS'!AI$4-'Chem - ODS'!$Q$4)+SUM('Chem - ODS'!$Q$5:$Q$7)))</f>
        <v>3178477266656.0967</v>
      </c>
      <c r="AO68" s="90">
        <f ca="1">($V68*($AP$1-AO$1)/($AP$1-$V$1)+$AP68*(AO$1-$V$1)/($AP$1-$V$1))*(SUM('Chem - ODS'!AJ$5:AJ$7)/((SUM('Chem - ODS'!$AK$5:$AK$7)-SUM('Chem - ODS'!$Q$5:$Q$7))/20*('Chem - ODS'!AJ$4-'Chem - ODS'!$Q$4)+SUM('Chem - ODS'!$Q$5:$Q$7)))</f>
        <v>3297832685824.29</v>
      </c>
      <c r="AP68" s="90">
        <f ca="1">V68*'Process Emissions Multipliers'!$E$28</f>
        <v>3421413563605.0908</v>
      </c>
    </row>
    <row r="69" spans="1:42">
      <c r="A69" s="74">
        <v>17</v>
      </c>
      <c r="B69" s="90">
        <f ca="1">IF('Chemicals 2010'!$A77="CP",INDIRECT("'Chemicals 2010'!"&amp;'Country Selector'!$B$3&amp;ROW($A77))*10^12,0)</f>
        <v>0</v>
      </c>
      <c r="C69" s="90">
        <f t="shared" ca="1" si="4"/>
        <v>0</v>
      </c>
      <c r="D69" s="90">
        <f t="shared" ca="1" si="3"/>
        <v>0</v>
      </c>
      <c r="E69" s="90">
        <f t="shared" ca="1" si="3"/>
        <v>0</v>
      </c>
      <c r="F69" s="90">
        <f t="shared" ca="1" si="3"/>
        <v>0</v>
      </c>
      <c r="G69" s="90">
        <f t="shared" ca="1" si="3"/>
        <v>0</v>
      </c>
      <c r="H69" s="90">
        <f t="shared" ca="1" si="3"/>
        <v>0</v>
      </c>
      <c r="I69" s="90">
        <f t="shared" ca="1" si="3"/>
        <v>0</v>
      </c>
      <c r="J69" s="90">
        <f t="shared" ca="1" si="3"/>
        <v>0</v>
      </c>
      <c r="K69" s="90">
        <f t="shared" ca="1" si="3"/>
        <v>0</v>
      </c>
      <c r="L69" s="90">
        <f ca="1">IF('Chemicals 2020'!$A77="CP",INDIRECT("'Chemicals 2020'!"&amp;'Country Selector'!$B$3&amp;ROW($A77))*10^12,0)*'Process Emissions Multipliers'!$B$28</f>
        <v>0</v>
      </c>
      <c r="M69" s="90">
        <f ca="1">($L69*($V$1-M$1)/($V$1-$L$1)+$V69*(M$1-$L$1)/($V$1-$L$1))*(SUM('Chem - ODS'!H$5:H$7)/((SUM('Chem - ODS'!$Q$5:$Q$7)-SUM('Chem - ODS'!$G$5:$G$7))/10*('Chem - ODS'!H$4-'Chem - ODS'!$G$4)+SUM('Chem - ODS'!$G$5:$G$7)))</f>
        <v>0</v>
      </c>
      <c r="N69" s="90">
        <f ca="1">($L69*($V$1-N$1)/($V$1-$L$1)+$V69*(N$1-$L$1)/($V$1-$L$1))*(SUM('Chem - ODS'!I$5:I$7)/((SUM('Chem - ODS'!$Q$5:$Q$7)-SUM('Chem - ODS'!$G$5:$G$7))/10*('Chem - ODS'!I$4-'Chem - ODS'!$G$4)+SUM('Chem - ODS'!$G$5:$G$7)))</f>
        <v>0</v>
      </c>
      <c r="O69" s="90">
        <f ca="1">($L69*($V$1-O$1)/($V$1-$L$1)+$V69*(O$1-$L$1)/($V$1-$L$1))*(SUM('Chem - ODS'!J$5:J$7)/((SUM('Chem - ODS'!$Q$5:$Q$7)-SUM('Chem - ODS'!$G$5:$G$7))/10*('Chem - ODS'!J$4-'Chem - ODS'!$G$4)+SUM('Chem - ODS'!$G$5:$G$7)))</f>
        <v>0</v>
      </c>
      <c r="P69" s="90">
        <f ca="1">($L69*($V$1-P$1)/($V$1-$L$1)+$V69*(P$1-$L$1)/($V$1-$L$1))*(SUM('Chem - ODS'!K$5:K$7)/((SUM('Chem - ODS'!$Q$5:$Q$7)-SUM('Chem - ODS'!$G$5:$G$7))/10*('Chem - ODS'!K$4-'Chem - ODS'!$G$4)+SUM('Chem - ODS'!$G$5:$G$7)))</f>
        <v>0</v>
      </c>
      <c r="Q69" s="90">
        <f ca="1">($L69*($V$1-Q$1)/($V$1-$L$1)+$V69*(Q$1-$L$1)/($V$1-$L$1))*(SUM('Chem - ODS'!L$5:L$7)/((SUM('Chem - ODS'!$Q$5:$Q$7)-SUM('Chem - ODS'!$G$5:$G$7))/10*('Chem - ODS'!L$4-'Chem - ODS'!$G$4)+SUM('Chem - ODS'!$G$5:$G$7)))</f>
        <v>0</v>
      </c>
      <c r="R69" s="90">
        <f ca="1">($L69*($V$1-R$1)/($V$1-$L$1)+$V69*(R$1-$L$1)/($V$1-$L$1))*(SUM('Chem - ODS'!M$5:M$7)/((SUM('Chem - ODS'!$Q$5:$Q$7)-SUM('Chem - ODS'!$G$5:$G$7))/10*('Chem - ODS'!M$4-'Chem - ODS'!$G$4)+SUM('Chem - ODS'!$G$5:$G$7)))</f>
        <v>0</v>
      </c>
      <c r="S69" s="90">
        <f ca="1">($L69*($V$1-S$1)/($V$1-$L$1)+$V69*(S$1-$L$1)/($V$1-$L$1))*(SUM('Chem - ODS'!N$5:N$7)/((SUM('Chem - ODS'!$Q$5:$Q$7)-SUM('Chem - ODS'!$G$5:$G$7))/10*('Chem - ODS'!N$4-'Chem - ODS'!$G$4)+SUM('Chem - ODS'!$G$5:$G$7)))</f>
        <v>0</v>
      </c>
      <c r="T69" s="90">
        <f ca="1">($L69*($V$1-T$1)/($V$1-$L$1)+$V69*(T$1-$L$1)/($V$1-$L$1))*(SUM('Chem - ODS'!O$5:O$7)/((SUM('Chem - ODS'!$Q$5:$Q$7)-SUM('Chem - ODS'!$G$5:$G$7))/10*('Chem - ODS'!O$4-'Chem - ODS'!$G$4)+SUM('Chem - ODS'!$G$5:$G$7)))</f>
        <v>0</v>
      </c>
      <c r="U69" s="90">
        <f ca="1">($L69*($V$1-U$1)/($V$1-$L$1)+$V69*(U$1-$L$1)/($V$1-$L$1))*(SUM('Chem - ODS'!P$5:P$7)/((SUM('Chem - ODS'!$Q$5:$Q$7)-SUM('Chem - ODS'!$G$5:$G$7))/10*('Chem - ODS'!P$4-'Chem - ODS'!$G$4)+SUM('Chem - ODS'!$G$5:$G$7)))</f>
        <v>0</v>
      </c>
      <c r="V69" s="90">
        <f ca="1">IF('Chemicals 2030'!$A77="CP",INDIRECT("'Chemicals 2030'!"&amp;'Country Selector'!$B$3&amp;ROW($A77))*10^12,0)*'Process Emissions Multipliers'!$D$28</f>
        <v>0</v>
      </c>
      <c r="W69" s="90">
        <f ca="1">($V69*($AP$1-W$1)/($AP$1-$V$1)+$AP69*(W$1-$V$1)/($AP$1-$V$1))*(SUM('Chem - ODS'!R$5:R$7)/((SUM('Chem - ODS'!$AK$5:$AK$7)-SUM('Chem - ODS'!$Q$5:$Q$7))/20*('Chem - ODS'!R$4-'Chem - ODS'!$Q$4)+SUM('Chem - ODS'!$Q$5:$Q$7)))</f>
        <v>0</v>
      </c>
      <c r="X69" s="90">
        <f ca="1">($V69*($AP$1-X$1)/($AP$1-$V$1)+$AP69*(X$1-$V$1)/($AP$1-$V$1))*(SUM('Chem - ODS'!S$5:S$7)/((SUM('Chem - ODS'!$AK$5:$AK$7)-SUM('Chem - ODS'!$Q$5:$Q$7))/20*('Chem - ODS'!S$4-'Chem - ODS'!$Q$4)+SUM('Chem - ODS'!$Q$5:$Q$7)))</f>
        <v>0</v>
      </c>
      <c r="Y69" s="90">
        <f ca="1">($V69*($AP$1-Y$1)/($AP$1-$V$1)+$AP69*(Y$1-$V$1)/($AP$1-$V$1))*(SUM('Chem - ODS'!T$5:T$7)/((SUM('Chem - ODS'!$AK$5:$AK$7)-SUM('Chem - ODS'!$Q$5:$Q$7))/20*('Chem - ODS'!T$4-'Chem - ODS'!$Q$4)+SUM('Chem - ODS'!$Q$5:$Q$7)))</f>
        <v>0</v>
      </c>
      <c r="Z69" s="90">
        <f ca="1">($V69*($AP$1-Z$1)/($AP$1-$V$1)+$AP69*(Z$1-$V$1)/($AP$1-$V$1))*(SUM('Chem - ODS'!U$5:U$7)/((SUM('Chem - ODS'!$AK$5:$AK$7)-SUM('Chem - ODS'!$Q$5:$Q$7))/20*('Chem - ODS'!U$4-'Chem - ODS'!$Q$4)+SUM('Chem - ODS'!$Q$5:$Q$7)))</f>
        <v>0</v>
      </c>
      <c r="AA69" s="90">
        <f ca="1">($V69*($AP$1-AA$1)/($AP$1-$V$1)+$AP69*(AA$1-$V$1)/($AP$1-$V$1))*(SUM('Chem - ODS'!V$5:V$7)/((SUM('Chem - ODS'!$AK$5:$AK$7)-SUM('Chem - ODS'!$Q$5:$Q$7))/20*('Chem - ODS'!V$4-'Chem - ODS'!$Q$4)+SUM('Chem - ODS'!$Q$5:$Q$7)))</f>
        <v>0</v>
      </c>
      <c r="AB69" s="90">
        <f ca="1">($V69*($AP$1-AB$1)/($AP$1-$V$1)+$AP69*(AB$1-$V$1)/($AP$1-$V$1))*(SUM('Chem - ODS'!W$5:W$7)/((SUM('Chem - ODS'!$AK$5:$AK$7)-SUM('Chem - ODS'!$Q$5:$Q$7))/20*('Chem - ODS'!W$4-'Chem - ODS'!$Q$4)+SUM('Chem - ODS'!$Q$5:$Q$7)))</f>
        <v>0</v>
      </c>
      <c r="AC69" s="90">
        <f ca="1">($V69*($AP$1-AC$1)/($AP$1-$V$1)+$AP69*(AC$1-$V$1)/($AP$1-$V$1))*(SUM('Chem - ODS'!X$5:X$7)/((SUM('Chem - ODS'!$AK$5:$AK$7)-SUM('Chem - ODS'!$Q$5:$Q$7))/20*('Chem - ODS'!X$4-'Chem - ODS'!$Q$4)+SUM('Chem - ODS'!$Q$5:$Q$7)))</f>
        <v>0</v>
      </c>
      <c r="AD69" s="90">
        <f ca="1">($V69*($AP$1-AD$1)/($AP$1-$V$1)+$AP69*(AD$1-$V$1)/($AP$1-$V$1))*(SUM('Chem - ODS'!Y$5:Y$7)/((SUM('Chem - ODS'!$AK$5:$AK$7)-SUM('Chem - ODS'!$Q$5:$Q$7))/20*('Chem - ODS'!Y$4-'Chem - ODS'!$Q$4)+SUM('Chem - ODS'!$Q$5:$Q$7)))</f>
        <v>0</v>
      </c>
      <c r="AE69" s="90">
        <f ca="1">($V69*($AP$1-AE$1)/($AP$1-$V$1)+$AP69*(AE$1-$V$1)/($AP$1-$V$1))*(SUM('Chem - ODS'!Z$5:Z$7)/((SUM('Chem - ODS'!$AK$5:$AK$7)-SUM('Chem - ODS'!$Q$5:$Q$7))/20*('Chem - ODS'!Z$4-'Chem - ODS'!$Q$4)+SUM('Chem - ODS'!$Q$5:$Q$7)))</f>
        <v>0</v>
      </c>
      <c r="AF69" s="90">
        <f ca="1">($V69*($AP$1-AF$1)/($AP$1-$V$1)+$AP69*(AF$1-$V$1)/($AP$1-$V$1))*(SUM('Chem - ODS'!AA$5:AA$7)/((SUM('Chem - ODS'!$AK$5:$AK$7)-SUM('Chem - ODS'!$Q$5:$Q$7))/20*('Chem - ODS'!AA$4-'Chem - ODS'!$Q$4)+SUM('Chem - ODS'!$Q$5:$Q$7)))</f>
        <v>0</v>
      </c>
      <c r="AG69" s="90">
        <f ca="1">($V69*($AP$1-AG$1)/($AP$1-$V$1)+$AP69*(AG$1-$V$1)/($AP$1-$V$1))*(SUM('Chem - ODS'!AB$5:AB$7)/((SUM('Chem - ODS'!$AK$5:$AK$7)-SUM('Chem - ODS'!$Q$5:$Q$7))/20*('Chem - ODS'!AB$4-'Chem - ODS'!$Q$4)+SUM('Chem - ODS'!$Q$5:$Q$7)))</f>
        <v>0</v>
      </c>
      <c r="AH69" s="90">
        <f ca="1">($V69*($AP$1-AH$1)/($AP$1-$V$1)+$AP69*(AH$1-$V$1)/($AP$1-$V$1))*(SUM('Chem - ODS'!AC$5:AC$7)/((SUM('Chem - ODS'!$AK$5:$AK$7)-SUM('Chem - ODS'!$Q$5:$Q$7))/20*('Chem - ODS'!AC$4-'Chem - ODS'!$Q$4)+SUM('Chem - ODS'!$Q$5:$Q$7)))</f>
        <v>0</v>
      </c>
      <c r="AI69" s="90">
        <f ca="1">($V69*($AP$1-AI$1)/($AP$1-$V$1)+$AP69*(AI$1-$V$1)/($AP$1-$V$1))*(SUM('Chem - ODS'!AD$5:AD$7)/((SUM('Chem - ODS'!$AK$5:$AK$7)-SUM('Chem - ODS'!$Q$5:$Q$7))/20*('Chem - ODS'!AD$4-'Chem - ODS'!$Q$4)+SUM('Chem - ODS'!$Q$5:$Q$7)))</f>
        <v>0</v>
      </c>
      <c r="AJ69" s="90">
        <f ca="1">($V69*($AP$1-AJ$1)/($AP$1-$V$1)+$AP69*(AJ$1-$V$1)/($AP$1-$V$1))*(SUM('Chem - ODS'!AE$5:AE$7)/((SUM('Chem - ODS'!$AK$5:$AK$7)-SUM('Chem - ODS'!$Q$5:$Q$7))/20*('Chem - ODS'!AE$4-'Chem - ODS'!$Q$4)+SUM('Chem - ODS'!$Q$5:$Q$7)))</f>
        <v>0</v>
      </c>
      <c r="AK69" s="90">
        <f ca="1">($V69*($AP$1-AK$1)/($AP$1-$V$1)+$AP69*(AK$1-$V$1)/($AP$1-$V$1))*(SUM('Chem - ODS'!AF$5:AF$7)/((SUM('Chem - ODS'!$AK$5:$AK$7)-SUM('Chem - ODS'!$Q$5:$Q$7))/20*('Chem - ODS'!AF$4-'Chem - ODS'!$Q$4)+SUM('Chem - ODS'!$Q$5:$Q$7)))</f>
        <v>0</v>
      </c>
      <c r="AL69" s="90">
        <f ca="1">($V69*($AP$1-AL$1)/($AP$1-$V$1)+$AP69*(AL$1-$V$1)/($AP$1-$V$1))*(SUM('Chem - ODS'!AG$5:AG$7)/((SUM('Chem - ODS'!$AK$5:$AK$7)-SUM('Chem - ODS'!$Q$5:$Q$7))/20*('Chem - ODS'!AG$4-'Chem - ODS'!$Q$4)+SUM('Chem - ODS'!$Q$5:$Q$7)))</f>
        <v>0</v>
      </c>
      <c r="AM69" s="90">
        <f ca="1">($V69*($AP$1-AM$1)/($AP$1-$V$1)+$AP69*(AM$1-$V$1)/($AP$1-$V$1))*(SUM('Chem - ODS'!AH$5:AH$7)/((SUM('Chem - ODS'!$AK$5:$AK$7)-SUM('Chem - ODS'!$Q$5:$Q$7))/20*('Chem - ODS'!AH$4-'Chem - ODS'!$Q$4)+SUM('Chem - ODS'!$Q$5:$Q$7)))</f>
        <v>0</v>
      </c>
      <c r="AN69" s="90">
        <f ca="1">($V69*($AP$1-AN$1)/($AP$1-$V$1)+$AP69*(AN$1-$V$1)/($AP$1-$V$1))*(SUM('Chem - ODS'!AI$5:AI$7)/((SUM('Chem - ODS'!$AK$5:$AK$7)-SUM('Chem - ODS'!$Q$5:$Q$7))/20*('Chem - ODS'!AI$4-'Chem - ODS'!$Q$4)+SUM('Chem - ODS'!$Q$5:$Q$7)))</f>
        <v>0</v>
      </c>
      <c r="AO69" s="90">
        <f ca="1">($V69*($AP$1-AO$1)/($AP$1-$V$1)+$AP69*(AO$1-$V$1)/($AP$1-$V$1))*(SUM('Chem - ODS'!AJ$5:AJ$7)/((SUM('Chem - ODS'!$AK$5:$AK$7)-SUM('Chem - ODS'!$Q$5:$Q$7))/20*('Chem - ODS'!AJ$4-'Chem - ODS'!$Q$4)+SUM('Chem - ODS'!$Q$5:$Q$7)))</f>
        <v>0</v>
      </c>
      <c r="AP69" s="90">
        <f ca="1">V69*'Process Emissions Multipliers'!$E$28</f>
        <v>0</v>
      </c>
    </row>
    <row r="70" spans="1:42">
      <c r="A70" s="74">
        <v>18</v>
      </c>
      <c r="B70" s="90">
        <f ca="1">IF('Chemicals 2010'!$A78="CP",INDIRECT("'Chemicals 2010'!"&amp;'Country Selector'!$B$3&amp;ROW($A78))*10^12,0)</f>
        <v>0</v>
      </c>
      <c r="C70" s="90">
        <f t="shared" ca="1" si="4"/>
        <v>0</v>
      </c>
      <c r="D70" s="90">
        <f t="shared" ca="1" si="3"/>
        <v>0</v>
      </c>
      <c r="E70" s="90">
        <f t="shared" ca="1" si="3"/>
        <v>0</v>
      </c>
      <c r="F70" s="90">
        <f t="shared" ca="1" si="3"/>
        <v>0</v>
      </c>
      <c r="G70" s="90">
        <f t="shared" ca="1" si="3"/>
        <v>0</v>
      </c>
      <c r="H70" s="90">
        <f t="shared" ca="1" si="3"/>
        <v>0</v>
      </c>
      <c r="I70" s="90">
        <f t="shared" ca="1" si="3"/>
        <v>0</v>
      </c>
      <c r="J70" s="90">
        <f t="shared" ca="1" si="3"/>
        <v>0</v>
      </c>
      <c r="K70" s="90">
        <f t="shared" ca="1" si="3"/>
        <v>0</v>
      </c>
      <c r="L70" s="90">
        <f ca="1">IF('Chemicals 2020'!$A78="CP",INDIRECT("'Chemicals 2020'!"&amp;'Country Selector'!$B$3&amp;ROW($A78))*10^12,0)*'Process Emissions Multipliers'!$B$28</f>
        <v>0</v>
      </c>
      <c r="M70" s="90">
        <f ca="1">($L70*($V$1-M$1)/($V$1-$L$1)+$V70*(M$1-$L$1)/($V$1-$L$1))*(SUM('Chem - ODS'!H$5:H$7)/((SUM('Chem - ODS'!$Q$5:$Q$7)-SUM('Chem - ODS'!$G$5:$G$7))/10*('Chem - ODS'!H$4-'Chem - ODS'!$G$4)+SUM('Chem - ODS'!$G$5:$G$7)))</f>
        <v>0</v>
      </c>
      <c r="N70" s="90">
        <f ca="1">($L70*($V$1-N$1)/($V$1-$L$1)+$V70*(N$1-$L$1)/($V$1-$L$1))*(SUM('Chem - ODS'!I$5:I$7)/((SUM('Chem - ODS'!$Q$5:$Q$7)-SUM('Chem - ODS'!$G$5:$G$7))/10*('Chem - ODS'!I$4-'Chem - ODS'!$G$4)+SUM('Chem - ODS'!$G$5:$G$7)))</f>
        <v>0</v>
      </c>
      <c r="O70" s="90">
        <f ca="1">($L70*($V$1-O$1)/($V$1-$L$1)+$V70*(O$1-$L$1)/($V$1-$L$1))*(SUM('Chem - ODS'!J$5:J$7)/((SUM('Chem - ODS'!$Q$5:$Q$7)-SUM('Chem - ODS'!$G$5:$G$7))/10*('Chem - ODS'!J$4-'Chem - ODS'!$G$4)+SUM('Chem - ODS'!$G$5:$G$7)))</f>
        <v>0</v>
      </c>
      <c r="P70" s="90">
        <f ca="1">($L70*($V$1-P$1)/($V$1-$L$1)+$V70*(P$1-$L$1)/($V$1-$L$1))*(SUM('Chem - ODS'!K$5:K$7)/((SUM('Chem - ODS'!$Q$5:$Q$7)-SUM('Chem - ODS'!$G$5:$G$7))/10*('Chem - ODS'!K$4-'Chem - ODS'!$G$4)+SUM('Chem - ODS'!$G$5:$G$7)))</f>
        <v>0</v>
      </c>
      <c r="Q70" s="90">
        <f ca="1">($L70*($V$1-Q$1)/($V$1-$L$1)+$V70*(Q$1-$L$1)/($V$1-$L$1))*(SUM('Chem - ODS'!L$5:L$7)/((SUM('Chem - ODS'!$Q$5:$Q$7)-SUM('Chem - ODS'!$G$5:$G$7))/10*('Chem - ODS'!L$4-'Chem - ODS'!$G$4)+SUM('Chem - ODS'!$G$5:$G$7)))</f>
        <v>0</v>
      </c>
      <c r="R70" s="90">
        <f ca="1">($L70*($V$1-R$1)/($V$1-$L$1)+$V70*(R$1-$L$1)/($V$1-$L$1))*(SUM('Chem - ODS'!M$5:M$7)/((SUM('Chem - ODS'!$Q$5:$Q$7)-SUM('Chem - ODS'!$G$5:$G$7))/10*('Chem - ODS'!M$4-'Chem - ODS'!$G$4)+SUM('Chem - ODS'!$G$5:$G$7)))</f>
        <v>0</v>
      </c>
      <c r="S70" s="90">
        <f ca="1">($L70*($V$1-S$1)/($V$1-$L$1)+$V70*(S$1-$L$1)/($V$1-$L$1))*(SUM('Chem - ODS'!N$5:N$7)/((SUM('Chem - ODS'!$Q$5:$Q$7)-SUM('Chem - ODS'!$G$5:$G$7))/10*('Chem - ODS'!N$4-'Chem - ODS'!$G$4)+SUM('Chem - ODS'!$G$5:$G$7)))</f>
        <v>0</v>
      </c>
      <c r="T70" s="90">
        <f ca="1">($L70*($V$1-T$1)/($V$1-$L$1)+$V70*(T$1-$L$1)/($V$1-$L$1))*(SUM('Chem - ODS'!O$5:O$7)/((SUM('Chem - ODS'!$Q$5:$Q$7)-SUM('Chem - ODS'!$G$5:$G$7))/10*('Chem - ODS'!O$4-'Chem - ODS'!$G$4)+SUM('Chem - ODS'!$G$5:$G$7)))</f>
        <v>0</v>
      </c>
      <c r="U70" s="90">
        <f ca="1">($L70*($V$1-U$1)/($V$1-$L$1)+$V70*(U$1-$L$1)/($V$1-$L$1))*(SUM('Chem - ODS'!P$5:P$7)/((SUM('Chem - ODS'!$Q$5:$Q$7)-SUM('Chem - ODS'!$G$5:$G$7))/10*('Chem - ODS'!P$4-'Chem - ODS'!$G$4)+SUM('Chem - ODS'!$G$5:$G$7)))</f>
        <v>0</v>
      </c>
      <c r="V70" s="90">
        <f ca="1">IF('Chemicals 2030'!$A78="CP",INDIRECT("'Chemicals 2030'!"&amp;'Country Selector'!$B$3&amp;ROW($A78))*10^12,0)*'Process Emissions Multipliers'!$D$28</f>
        <v>0</v>
      </c>
      <c r="W70" s="90">
        <f ca="1">($V70*($AP$1-W$1)/($AP$1-$V$1)+$AP70*(W$1-$V$1)/($AP$1-$V$1))*(SUM('Chem - ODS'!R$5:R$7)/((SUM('Chem - ODS'!$AK$5:$AK$7)-SUM('Chem - ODS'!$Q$5:$Q$7))/20*('Chem - ODS'!R$4-'Chem - ODS'!$Q$4)+SUM('Chem - ODS'!$Q$5:$Q$7)))</f>
        <v>0</v>
      </c>
      <c r="X70" s="90">
        <f ca="1">($V70*($AP$1-X$1)/($AP$1-$V$1)+$AP70*(X$1-$V$1)/($AP$1-$V$1))*(SUM('Chem - ODS'!S$5:S$7)/((SUM('Chem - ODS'!$AK$5:$AK$7)-SUM('Chem - ODS'!$Q$5:$Q$7))/20*('Chem - ODS'!S$4-'Chem - ODS'!$Q$4)+SUM('Chem - ODS'!$Q$5:$Q$7)))</f>
        <v>0</v>
      </c>
      <c r="Y70" s="90">
        <f ca="1">($V70*($AP$1-Y$1)/($AP$1-$V$1)+$AP70*(Y$1-$V$1)/($AP$1-$V$1))*(SUM('Chem - ODS'!T$5:T$7)/((SUM('Chem - ODS'!$AK$5:$AK$7)-SUM('Chem - ODS'!$Q$5:$Q$7))/20*('Chem - ODS'!T$4-'Chem - ODS'!$Q$4)+SUM('Chem - ODS'!$Q$5:$Q$7)))</f>
        <v>0</v>
      </c>
      <c r="Z70" s="90">
        <f ca="1">($V70*($AP$1-Z$1)/($AP$1-$V$1)+$AP70*(Z$1-$V$1)/($AP$1-$V$1))*(SUM('Chem - ODS'!U$5:U$7)/((SUM('Chem - ODS'!$AK$5:$AK$7)-SUM('Chem - ODS'!$Q$5:$Q$7))/20*('Chem - ODS'!U$4-'Chem - ODS'!$Q$4)+SUM('Chem - ODS'!$Q$5:$Q$7)))</f>
        <v>0</v>
      </c>
      <c r="AA70" s="90">
        <f ca="1">($V70*($AP$1-AA$1)/($AP$1-$V$1)+$AP70*(AA$1-$V$1)/($AP$1-$V$1))*(SUM('Chem - ODS'!V$5:V$7)/((SUM('Chem - ODS'!$AK$5:$AK$7)-SUM('Chem - ODS'!$Q$5:$Q$7))/20*('Chem - ODS'!V$4-'Chem - ODS'!$Q$4)+SUM('Chem - ODS'!$Q$5:$Q$7)))</f>
        <v>0</v>
      </c>
      <c r="AB70" s="90">
        <f ca="1">($V70*($AP$1-AB$1)/($AP$1-$V$1)+$AP70*(AB$1-$V$1)/($AP$1-$V$1))*(SUM('Chem - ODS'!W$5:W$7)/((SUM('Chem - ODS'!$AK$5:$AK$7)-SUM('Chem - ODS'!$Q$5:$Q$7))/20*('Chem - ODS'!W$4-'Chem - ODS'!$Q$4)+SUM('Chem - ODS'!$Q$5:$Q$7)))</f>
        <v>0</v>
      </c>
      <c r="AC70" s="90">
        <f ca="1">($V70*($AP$1-AC$1)/($AP$1-$V$1)+$AP70*(AC$1-$V$1)/($AP$1-$V$1))*(SUM('Chem - ODS'!X$5:X$7)/((SUM('Chem - ODS'!$AK$5:$AK$7)-SUM('Chem - ODS'!$Q$5:$Q$7))/20*('Chem - ODS'!X$4-'Chem - ODS'!$Q$4)+SUM('Chem - ODS'!$Q$5:$Q$7)))</f>
        <v>0</v>
      </c>
      <c r="AD70" s="90">
        <f ca="1">($V70*($AP$1-AD$1)/($AP$1-$V$1)+$AP70*(AD$1-$V$1)/($AP$1-$V$1))*(SUM('Chem - ODS'!Y$5:Y$7)/((SUM('Chem - ODS'!$AK$5:$AK$7)-SUM('Chem - ODS'!$Q$5:$Q$7))/20*('Chem - ODS'!Y$4-'Chem - ODS'!$Q$4)+SUM('Chem - ODS'!$Q$5:$Q$7)))</f>
        <v>0</v>
      </c>
      <c r="AE70" s="90">
        <f ca="1">($V70*($AP$1-AE$1)/($AP$1-$V$1)+$AP70*(AE$1-$V$1)/($AP$1-$V$1))*(SUM('Chem - ODS'!Z$5:Z$7)/((SUM('Chem - ODS'!$AK$5:$AK$7)-SUM('Chem - ODS'!$Q$5:$Q$7))/20*('Chem - ODS'!Z$4-'Chem - ODS'!$Q$4)+SUM('Chem - ODS'!$Q$5:$Q$7)))</f>
        <v>0</v>
      </c>
      <c r="AF70" s="90">
        <f ca="1">($V70*($AP$1-AF$1)/($AP$1-$V$1)+$AP70*(AF$1-$V$1)/($AP$1-$V$1))*(SUM('Chem - ODS'!AA$5:AA$7)/((SUM('Chem - ODS'!$AK$5:$AK$7)-SUM('Chem - ODS'!$Q$5:$Q$7))/20*('Chem - ODS'!AA$4-'Chem - ODS'!$Q$4)+SUM('Chem - ODS'!$Q$5:$Q$7)))</f>
        <v>0</v>
      </c>
      <c r="AG70" s="90">
        <f ca="1">($V70*($AP$1-AG$1)/($AP$1-$V$1)+$AP70*(AG$1-$V$1)/($AP$1-$V$1))*(SUM('Chem - ODS'!AB$5:AB$7)/((SUM('Chem - ODS'!$AK$5:$AK$7)-SUM('Chem - ODS'!$Q$5:$Q$7))/20*('Chem - ODS'!AB$4-'Chem - ODS'!$Q$4)+SUM('Chem - ODS'!$Q$5:$Q$7)))</f>
        <v>0</v>
      </c>
      <c r="AH70" s="90">
        <f ca="1">($V70*($AP$1-AH$1)/($AP$1-$V$1)+$AP70*(AH$1-$V$1)/($AP$1-$V$1))*(SUM('Chem - ODS'!AC$5:AC$7)/((SUM('Chem - ODS'!$AK$5:$AK$7)-SUM('Chem - ODS'!$Q$5:$Q$7))/20*('Chem - ODS'!AC$4-'Chem - ODS'!$Q$4)+SUM('Chem - ODS'!$Q$5:$Q$7)))</f>
        <v>0</v>
      </c>
      <c r="AI70" s="90">
        <f ca="1">($V70*($AP$1-AI$1)/($AP$1-$V$1)+$AP70*(AI$1-$V$1)/($AP$1-$V$1))*(SUM('Chem - ODS'!AD$5:AD$7)/((SUM('Chem - ODS'!$AK$5:$AK$7)-SUM('Chem - ODS'!$Q$5:$Q$7))/20*('Chem - ODS'!AD$4-'Chem - ODS'!$Q$4)+SUM('Chem - ODS'!$Q$5:$Q$7)))</f>
        <v>0</v>
      </c>
      <c r="AJ70" s="90">
        <f ca="1">($V70*($AP$1-AJ$1)/($AP$1-$V$1)+$AP70*(AJ$1-$V$1)/($AP$1-$V$1))*(SUM('Chem - ODS'!AE$5:AE$7)/((SUM('Chem - ODS'!$AK$5:$AK$7)-SUM('Chem - ODS'!$Q$5:$Q$7))/20*('Chem - ODS'!AE$4-'Chem - ODS'!$Q$4)+SUM('Chem - ODS'!$Q$5:$Q$7)))</f>
        <v>0</v>
      </c>
      <c r="AK70" s="90">
        <f ca="1">($V70*($AP$1-AK$1)/($AP$1-$V$1)+$AP70*(AK$1-$V$1)/($AP$1-$V$1))*(SUM('Chem - ODS'!AF$5:AF$7)/((SUM('Chem - ODS'!$AK$5:$AK$7)-SUM('Chem - ODS'!$Q$5:$Q$7))/20*('Chem - ODS'!AF$4-'Chem - ODS'!$Q$4)+SUM('Chem - ODS'!$Q$5:$Q$7)))</f>
        <v>0</v>
      </c>
      <c r="AL70" s="90">
        <f ca="1">($V70*($AP$1-AL$1)/($AP$1-$V$1)+$AP70*(AL$1-$V$1)/($AP$1-$V$1))*(SUM('Chem - ODS'!AG$5:AG$7)/((SUM('Chem - ODS'!$AK$5:$AK$7)-SUM('Chem - ODS'!$Q$5:$Q$7))/20*('Chem - ODS'!AG$4-'Chem - ODS'!$Q$4)+SUM('Chem - ODS'!$Q$5:$Q$7)))</f>
        <v>0</v>
      </c>
      <c r="AM70" s="90">
        <f ca="1">($V70*($AP$1-AM$1)/($AP$1-$V$1)+$AP70*(AM$1-$V$1)/($AP$1-$V$1))*(SUM('Chem - ODS'!AH$5:AH$7)/((SUM('Chem - ODS'!$AK$5:$AK$7)-SUM('Chem - ODS'!$Q$5:$Q$7))/20*('Chem - ODS'!AH$4-'Chem - ODS'!$Q$4)+SUM('Chem - ODS'!$Q$5:$Q$7)))</f>
        <v>0</v>
      </c>
      <c r="AN70" s="90">
        <f ca="1">($V70*($AP$1-AN$1)/($AP$1-$V$1)+$AP70*(AN$1-$V$1)/($AP$1-$V$1))*(SUM('Chem - ODS'!AI$5:AI$7)/((SUM('Chem - ODS'!$AK$5:$AK$7)-SUM('Chem - ODS'!$Q$5:$Q$7))/20*('Chem - ODS'!AI$4-'Chem - ODS'!$Q$4)+SUM('Chem - ODS'!$Q$5:$Q$7)))</f>
        <v>0</v>
      </c>
      <c r="AO70" s="90">
        <f ca="1">($V70*($AP$1-AO$1)/($AP$1-$V$1)+$AP70*(AO$1-$V$1)/($AP$1-$V$1))*(SUM('Chem - ODS'!AJ$5:AJ$7)/((SUM('Chem - ODS'!$AK$5:$AK$7)-SUM('Chem - ODS'!$Q$5:$Q$7))/20*('Chem - ODS'!AJ$4-'Chem - ODS'!$Q$4)+SUM('Chem - ODS'!$Q$5:$Q$7)))</f>
        <v>0</v>
      </c>
      <c r="AP70" s="90">
        <f ca="1">V70*'Process Emissions Multipliers'!$E$28</f>
        <v>0</v>
      </c>
    </row>
    <row r="71" spans="1:42">
      <c r="A71" s="74">
        <v>19</v>
      </c>
      <c r="B71" s="90">
        <f ca="1">IF('Chemicals 2010'!$A79="CP",INDIRECT("'Chemicals 2010'!"&amp;'Country Selector'!$B$3&amp;ROW($A79))*10^12,0)</f>
        <v>0</v>
      </c>
      <c r="C71" s="90">
        <f t="shared" ca="1" si="4"/>
        <v>0</v>
      </c>
      <c r="D71" s="90">
        <f t="shared" ca="1" si="3"/>
        <v>0</v>
      </c>
      <c r="E71" s="90">
        <f t="shared" ca="1" si="3"/>
        <v>0</v>
      </c>
      <c r="F71" s="90">
        <f t="shared" ca="1" si="3"/>
        <v>0</v>
      </c>
      <c r="G71" s="90">
        <f t="shared" ca="1" si="3"/>
        <v>0</v>
      </c>
      <c r="H71" s="90">
        <f t="shared" ca="1" si="3"/>
        <v>0</v>
      </c>
      <c r="I71" s="90">
        <f t="shared" ca="1" si="3"/>
        <v>0</v>
      </c>
      <c r="J71" s="90">
        <f t="shared" ca="1" si="3"/>
        <v>0</v>
      </c>
      <c r="K71" s="90">
        <f t="shared" ca="1" si="3"/>
        <v>0</v>
      </c>
      <c r="L71" s="90">
        <f ca="1">IF('Chemicals 2020'!$A79="CP",INDIRECT("'Chemicals 2020'!"&amp;'Country Selector'!$B$3&amp;ROW($A79))*10^12,0)*'Process Emissions Multipliers'!$B$28</f>
        <v>0</v>
      </c>
      <c r="M71" s="90">
        <f ca="1">($L71*($V$1-M$1)/($V$1-$L$1)+$V71*(M$1-$L$1)/($V$1-$L$1))*(SUM('Chem - ODS'!H$5:H$7)/((SUM('Chem - ODS'!$Q$5:$Q$7)-SUM('Chem - ODS'!$G$5:$G$7))/10*('Chem - ODS'!H$4-'Chem - ODS'!$G$4)+SUM('Chem - ODS'!$G$5:$G$7)))</f>
        <v>0</v>
      </c>
      <c r="N71" s="90">
        <f ca="1">($L71*($V$1-N$1)/($V$1-$L$1)+$V71*(N$1-$L$1)/($V$1-$L$1))*(SUM('Chem - ODS'!I$5:I$7)/((SUM('Chem - ODS'!$Q$5:$Q$7)-SUM('Chem - ODS'!$G$5:$G$7))/10*('Chem - ODS'!I$4-'Chem - ODS'!$G$4)+SUM('Chem - ODS'!$G$5:$G$7)))</f>
        <v>0</v>
      </c>
      <c r="O71" s="90">
        <f ca="1">($L71*($V$1-O$1)/($V$1-$L$1)+$V71*(O$1-$L$1)/($V$1-$L$1))*(SUM('Chem - ODS'!J$5:J$7)/((SUM('Chem - ODS'!$Q$5:$Q$7)-SUM('Chem - ODS'!$G$5:$G$7))/10*('Chem - ODS'!J$4-'Chem - ODS'!$G$4)+SUM('Chem - ODS'!$G$5:$G$7)))</f>
        <v>0</v>
      </c>
      <c r="P71" s="90">
        <f ca="1">($L71*($V$1-P$1)/($V$1-$L$1)+$V71*(P$1-$L$1)/($V$1-$L$1))*(SUM('Chem - ODS'!K$5:K$7)/((SUM('Chem - ODS'!$Q$5:$Q$7)-SUM('Chem - ODS'!$G$5:$G$7))/10*('Chem - ODS'!K$4-'Chem - ODS'!$G$4)+SUM('Chem - ODS'!$G$5:$G$7)))</f>
        <v>0</v>
      </c>
      <c r="Q71" s="90">
        <f ca="1">($L71*($V$1-Q$1)/($V$1-$L$1)+$V71*(Q$1-$L$1)/($V$1-$L$1))*(SUM('Chem - ODS'!L$5:L$7)/((SUM('Chem - ODS'!$Q$5:$Q$7)-SUM('Chem - ODS'!$G$5:$G$7))/10*('Chem - ODS'!L$4-'Chem - ODS'!$G$4)+SUM('Chem - ODS'!$G$5:$G$7)))</f>
        <v>0</v>
      </c>
      <c r="R71" s="90">
        <f ca="1">($L71*($V$1-R$1)/($V$1-$L$1)+$V71*(R$1-$L$1)/($V$1-$L$1))*(SUM('Chem - ODS'!M$5:M$7)/((SUM('Chem - ODS'!$Q$5:$Q$7)-SUM('Chem - ODS'!$G$5:$G$7))/10*('Chem - ODS'!M$4-'Chem - ODS'!$G$4)+SUM('Chem - ODS'!$G$5:$G$7)))</f>
        <v>0</v>
      </c>
      <c r="S71" s="90">
        <f ca="1">($L71*($V$1-S$1)/($V$1-$L$1)+$V71*(S$1-$L$1)/($V$1-$L$1))*(SUM('Chem - ODS'!N$5:N$7)/((SUM('Chem - ODS'!$Q$5:$Q$7)-SUM('Chem - ODS'!$G$5:$G$7))/10*('Chem - ODS'!N$4-'Chem - ODS'!$G$4)+SUM('Chem - ODS'!$G$5:$G$7)))</f>
        <v>0</v>
      </c>
      <c r="T71" s="90">
        <f ca="1">($L71*($V$1-T$1)/($V$1-$L$1)+$V71*(T$1-$L$1)/($V$1-$L$1))*(SUM('Chem - ODS'!O$5:O$7)/((SUM('Chem - ODS'!$Q$5:$Q$7)-SUM('Chem - ODS'!$G$5:$G$7))/10*('Chem - ODS'!O$4-'Chem - ODS'!$G$4)+SUM('Chem - ODS'!$G$5:$G$7)))</f>
        <v>0</v>
      </c>
      <c r="U71" s="90">
        <f ca="1">($L71*($V$1-U$1)/($V$1-$L$1)+$V71*(U$1-$L$1)/($V$1-$L$1))*(SUM('Chem - ODS'!P$5:P$7)/((SUM('Chem - ODS'!$Q$5:$Q$7)-SUM('Chem - ODS'!$G$5:$G$7))/10*('Chem - ODS'!P$4-'Chem - ODS'!$G$4)+SUM('Chem - ODS'!$G$5:$G$7)))</f>
        <v>0</v>
      </c>
      <c r="V71" s="90">
        <f ca="1">IF('Chemicals 2030'!$A79="CP",INDIRECT("'Chemicals 2030'!"&amp;'Country Selector'!$B$3&amp;ROW($A79))*10^12,0)*'Process Emissions Multipliers'!$D$28</f>
        <v>0</v>
      </c>
      <c r="W71" s="90">
        <f ca="1">($V71*($AP$1-W$1)/($AP$1-$V$1)+$AP71*(W$1-$V$1)/($AP$1-$V$1))*(SUM('Chem - ODS'!R$5:R$7)/((SUM('Chem - ODS'!$AK$5:$AK$7)-SUM('Chem - ODS'!$Q$5:$Q$7))/20*('Chem - ODS'!R$4-'Chem - ODS'!$Q$4)+SUM('Chem - ODS'!$Q$5:$Q$7)))</f>
        <v>0</v>
      </c>
      <c r="X71" s="90">
        <f ca="1">($V71*($AP$1-X$1)/($AP$1-$V$1)+$AP71*(X$1-$V$1)/($AP$1-$V$1))*(SUM('Chem - ODS'!S$5:S$7)/((SUM('Chem - ODS'!$AK$5:$AK$7)-SUM('Chem - ODS'!$Q$5:$Q$7))/20*('Chem - ODS'!S$4-'Chem - ODS'!$Q$4)+SUM('Chem - ODS'!$Q$5:$Q$7)))</f>
        <v>0</v>
      </c>
      <c r="Y71" s="90">
        <f ca="1">($V71*($AP$1-Y$1)/($AP$1-$V$1)+$AP71*(Y$1-$V$1)/($AP$1-$V$1))*(SUM('Chem - ODS'!T$5:T$7)/((SUM('Chem - ODS'!$AK$5:$AK$7)-SUM('Chem - ODS'!$Q$5:$Q$7))/20*('Chem - ODS'!T$4-'Chem - ODS'!$Q$4)+SUM('Chem - ODS'!$Q$5:$Q$7)))</f>
        <v>0</v>
      </c>
      <c r="Z71" s="90">
        <f ca="1">($V71*($AP$1-Z$1)/($AP$1-$V$1)+$AP71*(Z$1-$V$1)/($AP$1-$V$1))*(SUM('Chem - ODS'!U$5:U$7)/((SUM('Chem - ODS'!$AK$5:$AK$7)-SUM('Chem - ODS'!$Q$5:$Q$7))/20*('Chem - ODS'!U$4-'Chem - ODS'!$Q$4)+SUM('Chem - ODS'!$Q$5:$Q$7)))</f>
        <v>0</v>
      </c>
      <c r="AA71" s="90">
        <f ca="1">($V71*($AP$1-AA$1)/($AP$1-$V$1)+$AP71*(AA$1-$V$1)/($AP$1-$V$1))*(SUM('Chem - ODS'!V$5:V$7)/((SUM('Chem - ODS'!$AK$5:$AK$7)-SUM('Chem - ODS'!$Q$5:$Q$7))/20*('Chem - ODS'!V$4-'Chem - ODS'!$Q$4)+SUM('Chem - ODS'!$Q$5:$Q$7)))</f>
        <v>0</v>
      </c>
      <c r="AB71" s="90">
        <f ca="1">($V71*($AP$1-AB$1)/($AP$1-$V$1)+$AP71*(AB$1-$V$1)/($AP$1-$V$1))*(SUM('Chem - ODS'!W$5:W$7)/((SUM('Chem - ODS'!$AK$5:$AK$7)-SUM('Chem - ODS'!$Q$5:$Q$7))/20*('Chem - ODS'!W$4-'Chem - ODS'!$Q$4)+SUM('Chem - ODS'!$Q$5:$Q$7)))</f>
        <v>0</v>
      </c>
      <c r="AC71" s="90">
        <f ca="1">($V71*($AP$1-AC$1)/($AP$1-$V$1)+$AP71*(AC$1-$V$1)/($AP$1-$V$1))*(SUM('Chem - ODS'!X$5:X$7)/((SUM('Chem - ODS'!$AK$5:$AK$7)-SUM('Chem - ODS'!$Q$5:$Q$7))/20*('Chem - ODS'!X$4-'Chem - ODS'!$Q$4)+SUM('Chem - ODS'!$Q$5:$Q$7)))</f>
        <v>0</v>
      </c>
      <c r="AD71" s="90">
        <f ca="1">($V71*($AP$1-AD$1)/($AP$1-$V$1)+$AP71*(AD$1-$V$1)/($AP$1-$V$1))*(SUM('Chem - ODS'!Y$5:Y$7)/((SUM('Chem - ODS'!$AK$5:$AK$7)-SUM('Chem - ODS'!$Q$5:$Q$7))/20*('Chem - ODS'!Y$4-'Chem - ODS'!$Q$4)+SUM('Chem - ODS'!$Q$5:$Q$7)))</f>
        <v>0</v>
      </c>
      <c r="AE71" s="90">
        <f ca="1">($V71*($AP$1-AE$1)/($AP$1-$V$1)+$AP71*(AE$1-$V$1)/($AP$1-$V$1))*(SUM('Chem - ODS'!Z$5:Z$7)/((SUM('Chem - ODS'!$AK$5:$AK$7)-SUM('Chem - ODS'!$Q$5:$Q$7))/20*('Chem - ODS'!Z$4-'Chem - ODS'!$Q$4)+SUM('Chem - ODS'!$Q$5:$Q$7)))</f>
        <v>0</v>
      </c>
      <c r="AF71" s="90">
        <f ca="1">($V71*($AP$1-AF$1)/($AP$1-$V$1)+$AP71*(AF$1-$V$1)/($AP$1-$V$1))*(SUM('Chem - ODS'!AA$5:AA$7)/((SUM('Chem - ODS'!$AK$5:$AK$7)-SUM('Chem - ODS'!$Q$5:$Q$7))/20*('Chem - ODS'!AA$4-'Chem - ODS'!$Q$4)+SUM('Chem - ODS'!$Q$5:$Q$7)))</f>
        <v>0</v>
      </c>
      <c r="AG71" s="90">
        <f ca="1">($V71*($AP$1-AG$1)/($AP$1-$V$1)+$AP71*(AG$1-$V$1)/($AP$1-$V$1))*(SUM('Chem - ODS'!AB$5:AB$7)/((SUM('Chem - ODS'!$AK$5:$AK$7)-SUM('Chem - ODS'!$Q$5:$Q$7))/20*('Chem - ODS'!AB$4-'Chem - ODS'!$Q$4)+SUM('Chem - ODS'!$Q$5:$Q$7)))</f>
        <v>0</v>
      </c>
      <c r="AH71" s="90">
        <f ca="1">($V71*($AP$1-AH$1)/($AP$1-$V$1)+$AP71*(AH$1-$V$1)/($AP$1-$V$1))*(SUM('Chem - ODS'!AC$5:AC$7)/((SUM('Chem - ODS'!$AK$5:$AK$7)-SUM('Chem - ODS'!$Q$5:$Q$7))/20*('Chem - ODS'!AC$4-'Chem - ODS'!$Q$4)+SUM('Chem - ODS'!$Q$5:$Q$7)))</f>
        <v>0</v>
      </c>
      <c r="AI71" s="90">
        <f ca="1">($V71*($AP$1-AI$1)/($AP$1-$V$1)+$AP71*(AI$1-$V$1)/($AP$1-$V$1))*(SUM('Chem - ODS'!AD$5:AD$7)/((SUM('Chem - ODS'!$AK$5:$AK$7)-SUM('Chem - ODS'!$Q$5:$Q$7))/20*('Chem - ODS'!AD$4-'Chem - ODS'!$Q$4)+SUM('Chem - ODS'!$Q$5:$Q$7)))</f>
        <v>0</v>
      </c>
      <c r="AJ71" s="90">
        <f ca="1">($V71*($AP$1-AJ$1)/($AP$1-$V$1)+$AP71*(AJ$1-$V$1)/($AP$1-$V$1))*(SUM('Chem - ODS'!AE$5:AE$7)/((SUM('Chem - ODS'!$AK$5:$AK$7)-SUM('Chem - ODS'!$Q$5:$Q$7))/20*('Chem - ODS'!AE$4-'Chem - ODS'!$Q$4)+SUM('Chem - ODS'!$Q$5:$Q$7)))</f>
        <v>0</v>
      </c>
      <c r="AK71" s="90">
        <f ca="1">($V71*($AP$1-AK$1)/($AP$1-$V$1)+$AP71*(AK$1-$V$1)/($AP$1-$V$1))*(SUM('Chem - ODS'!AF$5:AF$7)/((SUM('Chem - ODS'!$AK$5:$AK$7)-SUM('Chem - ODS'!$Q$5:$Q$7))/20*('Chem - ODS'!AF$4-'Chem - ODS'!$Q$4)+SUM('Chem - ODS'!$Q$5:$Q$7)))</f>
        <v>0</v>
      </c>
      <c r="AL71" s="90">
        <f ca="1">($V71*($AP$1-AL$1)/($AP$1-$V$1)+$AP71*(AL$1-$V$1)/($AP$1-$V$1))*(SUM('Chem - ODS'!AG$5:AG$7)/((SUM('Chem - ODS'!$AK$5:$AK$7)-SUM('Chem - ODS'!$Q$5:$Q$7))/20*('Chem - ODS'!AG$4-'Chem - ODS'!$Q$4)+SUM('Chem - ODS'!$Q$5:$Q$7)))</f>
        <v>0</v>
      </c>
      <c r="AM71" s="90">
        <f ca="1">($V71*($AP$1-AM$1)/($AP$1-$V$1)+$AP71*(AM$1-$V$1)/($AP$1-$V$1))*(SUM('Chem - ODS'!AH$5:AH$7)/((SUM('Chem - ODS'!$AK$5:$AK$7)-SUM('Chem - ODS'!$Q$5:$Q$7))/20*('Chem - ODS'!AH$4-'Chem - ODS'!$Q$4)+SUM('Chem - ODS'!$Q$5:$Q$7)))</f>
        <v>0</v>
      </c>
      <c r="AN71" s="90">
        <f ca="1">($V71*($AP$1-AN$1)/($AP$1-$V$1)+$AP71*(AN$1-$V$1)/($AP$1-$V$1))*(SUM('Chem - ODS'!AI$5:AI$7)/((SUM('Chem - ODS'!$AK$5:$AK$7)-SUM('Chem - ODS'!$Q$5:$Q$7))/20*('Chem - ODS'!AI$4-'Chem - ODS'!$Q$4)+SUM('Chem - ODS'!$Q$5:$Q$7)))</f>
        <v>0</v>
      </c>
      <c r="AO71" s="90">
        <f ca="1">($V71*($AP$1-AO$1)/($AP$1-$V$1)+$AP71*(AO$1-$V$1)/($AP$1-$V$1))*(SUM('Chem - ODS'!AJ$5:AJ$7)/((SUM('Chem - ODS'!$AK$5:$AK$7)-SUM('Chem - ODS'!$Q$5:$Q$7))/20*('Chem - ODS'!AJ$4-'Chem - ODS'!$Q$4)+SUM('Chem - ODS'!$Q$5:$Q$7)))</f>
        <v>0</v>
      </c>
      <c r="AP71" s="90">
        <f ca="1">V71*'Process Emissions Multipliers'!$E$28</f>
        <v>0</v>
      </c>
    </row>
    <row r="72" spans="1:42">
      <c r="A72" s="74">
        <v>20</v>
      </c>
      <c r="B72" s="90">
        <f ca="1">IF('Chemicals 2010'!$A80="CP",INDIRECT("'Chemicals 2010'!"&amp;'Country Selector'!$B$3&amp;ROW($A80))*10^12,0)</f>
        <v>0</v>
      </c>
      <c r="C72" s="90">
        <f t="shared" ca="1" si="4"/>
        <v>0</v>
      </c>
      <c r="D72" s="90">
        <f t="shared" ca="1" si="3"/>
        <v>0</v>
      </c>
      <c r="E72" s="90">
        <f t="shared" ca="1" si="3"/>
        <v>0</v>
      </c>
      <c r="F72" s="90">
        <f t="shared" ca="1" si="3"/>
        <v>0</v>
      </c>
      <c r="G72" s="90">
        <f t="shared" ca="1" si="3"/>
        <v>0</v>
      </c>
      <c r="H72" s="90">
        <f t="shared" ca="1" si="3"/>
        <v>0</v>
      </c>
      <c r="I72" s="90">
        <f t="shared" ca="1" si="3"/>
        <v>0</v>
      </c>
      <c r="J72" s="90">
        <f t="shared" ca="1" si="3"/>
        <v>0</v>
      </c>
      <c r="K72" s="90">
        <f t="shared" ca="1" si="3"/>
        <v>0</v>
      </c>
      <c r="L72" s="90">
        <f ca="1">IF('Chemicals 2020'!$A80="CP",INDIRECT("'Chemicals 2020'!"&amp;'Country Selector'!$B$3&amp;ROW($A80))*10^12,0)*'Process Emissions Multipliers'!$B$28</f>
        <v>0</v>
      </c>
      <c r="M72" s="90">
        <f ca="1">($L72*($V$1-M$1)/($V$1-$L$1)+$V72*(M$1-$L$1)/($V$1-$L$1))*(SUM('Chem - ODS'!H$5:H$7)/((SUM('Chem - ODS'!$Q$5:$Q$7)-SUM('Chem - ODS'!$G$5:$G$7))/10*('Chem - ODS'!H$4-'Chem - ODS'!$G$4)+SUM('Chem - ODS'!$G$5:$G$7)))</f>
        <v>0</v>
      </c>
      <c r="N72" s="90">
        <f ca="1">($L72*($V$1-N$1)/($V$1-$L$1)+$V72*(N$1-$L$1)/($V$1-$L$1))*(SUM('Chem - ODS'!I$5:I$7)/((SUM('Chem - ODS'!$Q$5:$Q$7)-SUM('Chem - ODS'!$G$5:$G$7))/10*('Chem - ODS'!I$4-'Chem - ODS'!$G$4)+SUM('Chem - ODS'!$G$5:$G$7)))</f>
        <v>0</v>
      </c>
      <c r="O72" s="90">
        <f ca="1">($L72*($V$1-O$1)/($V$1-$L$1)+$V72*(O$1-$L$1)/($V$1-$L$1))*(SUM('Chem - ODS'!J$5:J$7)/((SUM('Chem - ODS'!$Q$5:$Q$7)-SUM('Chem - ODS'!$G$5:$G$7))/10*('Chem - ODS'!J$4-'Chem - ODS'!$G$4)+SUM('Chem - ODS'!$G$5:$G$7)))</f>
        <v>0</v>
      </c>
      <c r="P72" s="90">
        <f ca="1">($L72*($V$1-P$1)/($V$1-$L$1)+$V72*(P$1-$L$1)/($V$1-$L$1))*(SUM('Chem - ODS'!K$5:K$7)/((SUM('Chem - ODS'!$Q$5:$Q$7)-SUM('Chem - ODS'!$G$5:$G$7))/10*('Chem - ODS'!K$4-'Chem - ODS'!$G$4)+SUM('Chem - ODS'!$G$5:$G$7)))</f>
        <v>0</v>
      </c>
      <c r="Q72" s="90">
        <f ca="1">($L72*($V$1-Q$1)/($V$1-$L$1)+$V72*(Q$1-$L$1)/($V$1-$L$1))*(SUM('Chem - ODS'!L$5:L$7)/((SUM('Chem - ODS'!$Q$5:$Q$7)-SUM('Chem - ODS'!$G$5:$G$7))/10*('Chem - ODS'!L$4-'Chem - ODS'!$G$4)+SUM('Chem - ODS'!$G$5:$G$7)))</f>
        <v>0</v>
      </c>
      <c r="R72" s="90">
        <f ca="1">($L72*($V$1-R$1)/($V$1-$L$1)+$V72*(R$1-$L$1)/($V$1-$L$1))*(SUM('Chem - ODS'!M$5:M$7)/((SUM('Chem - ODS'!$Q$5:$Q$7)-SUM('Chem - ODS'!$G$5:$G$7))/10*('Chem - ODS'!M$4-'Chem - ODS'!$G$4)+SUM('Chem - ODS'!$G$5:$G$7)))</f>
        <v>0</v>
      </c>
      <c r="S72" s="90">
        <f ca="1">($L72*($V$1-S$1)/($V$1-$L$1)+$V72*(S$1-$L$1)/($V$1-$L$1))*(SUM('Chem - ODS'!N$5:N$7)/((SUM('Chem - ODS'!$Q$5:$Q$7)-SUM('Chem - ODS'!$G$5:$G$7))/10*('Chem - ODS'!N$4-'Chem - ODS'!$G$4)+SUM('Chem - ODS'!$G$5:$G$7)))</f>
        <v>0</v>
      </c>
      <c r="T72" s="90">
        <f ca="1">($L72*($V$1-T$1)/($V$1-$L$1)+$V72*(T$1-$L$1)/($V$1-$L$1))*(SUM('Chem - ODS'!O$5:O$7)/((SUM('Chem - ODS'!$Q$5:$Q$7)-SUM('Chem - ODS'!$G$5:$G$7))/10*('Chem - ODS'!O$4-'Chem - ODS'!$G$4)+SUM('Chem - ODS'!$G$5:$G$7)))</f>
        <v>0</v>
      </c>
      <c r="U72" s="90">
        <f ca="1">($L72*($V$1-U$1)/($V$1-$L$1)+$V72*(U$1-$L$1)/($V$1-$L$1))*(SUM('Chem - ODS'!P$5:P$7)/((SUM('Chem - ODS'!$Q$5:$Q$7)-SUM('Chem - ODS'!$G$5:$G$7))/10*('Chem - ODS'!P$4-'Chem - ODS'!$G$4)+SUM('Chem - ODS'!$G$5:$G$7)))</f>
        <v>0</v>
      </c>
      <c r="V72" s="90">
        <f ca="1">IF('Chemicals 2030'!$A80="CP",INDIRECT("'Chemicals 2030'!"&amp;'Country Selector'!$B$3&amp;ROW($A80))*10^12,0)*'Process Emissions Multipliers'!$D$28</f>
        <v>0</v>
      </c>
      <c r="W72" s="90">
        <f ca="1">($V72*($AP$1-W$1)/($AP$1-$V$1)+$AP72*(W$1-$V$1)/($AP$1-$V$1))*(SUM('Chem - ODS'!R$5:R$7)/((SUM('Chem - ODS'!$AK$5:$AK$7)-SUM('Chem - ODS'!$Q$5:$Q$7))/20*('Chem - ODS'!R$4-'Chem - ODS'!$Q$4)+SUM('Chem - ODS'!$Q$5:$Q$7)))</f>
        <v>0</v>
      </c>
      <c r="X72" s="90">
        <f ca="1">($V72*($AP$1-X$1)/($AP$1-$V$1)+$AP72*(X$1-$V$1)/($AP$1-$V$1))*(SUM('Chem - ODS'!S$5:S$7)/((SUM('Chem - ODS'!$AK$5:$AK$7)-SUM('Chem - ODS'!$Q$5:$Q$7))/20*('Chem - ODS'!S$4-'Chem - ODS'!$Q$4)+SUM('Chem - ODS'!$Q$5:$Q$7)))</f>
        <v>0</v>
      </c>
      <c r="Y72" s="90">
        <f ca="1">($V72*($AP$1-Y$1)/($AP$1-$V$1)+$AP72*(Y$1-$V$1)/($AP$1-$V$1))*(SUM('Chem - ODS'!T$5:T$7)/((SUM('Chem - ODS'!$AK$5:$AK$7)-SUM('Chem - ODS'!$Q$5:$Q$7))/20*('Chem - ODS'!T$4-'Chem - ODS'!$Q$4)+SUM('Chem - ODS'!$Q$5:$Q$7)))</f>
        <v>0</v>
      </c>
      <c r="Z72" s="90">
        <f ca="1">($V72*($AP$1-Z$1)/($AP$1-$V$1)+$AP72*(Z$1-$V$1)/($AP$1-$V$1))*(SUM('Chem - ODS'!U$5:U$7)/((SUM('Chem - ODS'!$AK$5:$AK$7)-SUM('Chem - ODS'!$Q$5:$Q$7))/20*('Chem - ODS'!U$4-'Chem - ODS'!$Q$4)+SUM('Chem - ODS'!$Q$5:$Q$7)))</f>
        <v>0</v>
      </c>
      <c r="AA72" s="90">
        <f ca="1">($V72*($AP$1-AA$1)/($AP$1-$V$1)+$AP72*(AA$1-$V$1)/($AP$1-$V$1))*(SUM('Chem - ODS'!V$5:V$7)/((SUM('Chem - ODS'!$AK$5:$AK$7)-SUM('Chem - ODS'!$Q$5:$Q$7))/20*('Chem - ODS'!V$4-'Chem - ODS'!$Q$4)+SUM('Chem - ODS'!$Q$5:$Q$7)))</f>
        <v>0</v>
      </c>
      <c r="AB72" s="90">
        <f ca="1">($V72*($AP$1-AB$1)/($AP$1-$V$1)+$AP72*(AB$1-$V$1)/($AP$1-$V$1))*(SUM('Chem - ODS'!W$5:W$7)/((SUM('Chem - ODS'!$AK$5:$AK$7)-SUM('Chem - ODS'!$Q$5:$Q$7))/20*('Chem - ODS'!W$4-'Chem - ODS'!$Q$4)+SUM('Chem - ODS'!$Q$5:$Q$7)))</f>
        <v>0</v>
      </c>
      <c r="AC72" s="90">
        <f ca="1">($V72*($AP$1-AC$1)/($AP$1-$V$1)+$AP72*(AC$1-$V$1)/($AP$1-$V$1))*(SUM('Chem - ODS'!X$5:X$7)/((SUM('Chem - ODS'!$AK$5:$AK$7)-SUM('Chem - ODS'!$Q$5:$Q$7))/20*('Chem - ODS'!X$4-'Chem - ODS'!$Q$4)+SUM('Chem - ODS'!$Q$5:$Q$7)))</f>
        <v>0</v>
      </c>
      <c r="AD72" s="90">
        <f ca="1">($V72*($AP$1-AD$1)/($AP$1-$V$1)+$AP72*(AD$1-$V$1)/($AP$1-$V$1))*(SUM('Chem - ODS'!Y$5:Y$7)/((SUM('Chem - ODS'!$AK$5:$AK$7)-SUM('Chem - ODS'!$Q$5:$Q$7))/20*('Chem - ODS'!Y$4-'Chem - ODS'!$Q$4)+SUM('Chem - ODS'!$Q$5:$Q$7)))</f>
        <v>0</v>
      </c>
      <c r="AE72" s="90">
        <f ca="1">($V72*($AP$1-AE$1)/($AP$1-$V$1)+$AP72*(AE$1-$V$1)/($AP$1-$V$1))*(SUM('Chem - ODS'!Z$5:Z$7)/((SUM('Chem - ODS'!$AK$5:$AK$7)-SUM('Chem - ODS'!$Q$5:$Q$7))/20*('Chem - ODS'!Z$4-'Chem - ODS'!$Q$4)+SUM('Chem - ODS'!$Q$5:$Q$7)))</f>
        <v>0</v>
      </c>
      <c r="AF72" s="90">
        <f ca="1">($V72*($AP$1-AF$1)/($AP$1-$V$1)+$AP72*(AF$1-$V$1)/($AP$1-$V$1))*(SUM('Chem - ODS'!AA$5:AA$7)/((SUM('Chem - ODS'!$AK$5:$AK$7)-SUM('Chem - ODS'!$Q$5:$Q$7))/20*('Chem - ODS'!AA$4-'Chem - ODS'!$Q$4)+SUM('Chem - ODS'!$Q$5:$Q$7)))</f>
        <v>0</v>
      </c>
      <c r="AG72" s="90">
        <f ca="1">($V72*($AP$1-AG$1)/($AP$1-$V$1)+$AP72*(AG$1-$V$1)/($AP$1-$V$1))*(SUM('Chem - ODS'!AB$5:AB$7)/((SUM('Chem - ODS'!$AK$5:$AK$7)-SUM('Chem - ODS'!$Q$5:$Q$7))/20*('Chem - ODS'!AB$4-'Chem - ODS'!$Q$4)+SUM('Chem - ODS'!$Q$5:$Q$7)))</f>
        <v>0</v>
      </c>
      <c r="AH72" s="90">
        <f ca="1">($V72*($AP$1-AH$1)/($AP$1-$V$1)+$AP72*(AH$1-$V$1)/($AP$1-$V$1))*(SUM('Chem - ODS'!AC$5:AC$7)/((SUM('Chem - ODS'!$AK$5:$AK$7)-SUM('Chem - ODS'!$Q$5:$Q$7))/20*('Chem - ODS'!AC$4-'Chem - ODS'!$Q$4)+SUM('Chem - ODS'!$Q$5:$Q$7)))</f>
        <v>0</v>
      </c>
      <c r="AI72" s="90">
        <f ca="1">($V72*($AP$1-AI$1)/($AP$1-$V$1)+$AP72*(AI$1-$V$1)/($AP$1-$V$1))*(SUM('Chem - ODS'!AD$5:AD$7)/((SUM('Chem - ODS'!$AK$5:$AK$7)-SUM('Chem - ODS'!$Q$5:$Q$7))/20*('Chem - ODS'!AD$4-'Chem - ODS'!$Q$4)+SUM('Chem - ODS'!$Q$5:$Q$7)))</f>
        <v>0</v>
      </c>
      <c r="AJ72" s="90">
        <f ca="1">($V72*($AP$1-AJ$1)/($AP$1-$V$1)+$AP72*(AJ$1-$V$1)/($AP$1-$V$1))*(SUM('Chem - ODS'!AE$5:AE$7)/((SUM('Chem - ODS'!$AK$5:$AK$7)-SUM('Chem - ODS'!$Q$5:$Q$7))/20*('Chem - ODS'!AE$4-'Chem - ODS'!$Q$4)+SUM('Chem - ODS'!$Q$5:$Q$7)))</f>
        <v>0</v>
      </c>
      <c r="AK72" s="90">
        <f ca="1">($V72*($AP$1-AK$1)/($AP$1-$V$1)+$AP72*(AK$1-$V$1)/($AP$1-$V$1))*(SUM('Chem - ODS'!AF$5:AF$7)/((SUM('Chem - ODS'!$AK$5:$AK$7)-SUM('Chem - ODS'!$Q$5:$Q$7))/20*('Chem - ODS'!AF$4-'Chem - ODS'!$Q$4)+SUM('Chem - ODS'!$Q$5:$Q$7)))</f>
        <v>0</v>
      </c>
      <c r="AL72" s="90">
        <f ca="1">($V72*($AP$1-AL$1)/($AP$1-$V$1)+$AP72*(AL$1-$V$1)/($AP$1-$V$1))*(SUM('Chem - ODS'!AG$5:AG$7)/((SUM('Chem - ODS'!$AK$5:$AK$7)-SUM('Chem - ODS'!$Q$5:$Q$7))/20*('Chem - ODS'!AG$4-'Chem - ODS'!$Q$4)+SUM('Chem - ODS'!$Q$5:$Q$7)))</f>
        <v>0</v>
      </c>
      <c r="AM72" s="90">
        <f ca="1">($V72*($AP$1-AM$1)/($AP$1-$V$1)+$AP72*(AM$1-$V$1)/($AP$1-$V$1))*(SUM('Chem - ODS'!AH$5:AH$7)/((SUM('Chem - ODS'!$AK$5:$AK$7)-SUM('Chem - ODS'!$Q$5:$Q$7))/20*('Chem - ODS'!AH$4-'Chem - ODS'!$Q$4)+SUM('Chem - ODS'!$Q$5:$Q$7)))</f>
        <v>0</v>
      </c>
      <c r="AN72" s="90">
        <f ca="1">($V72*($AP$1-AN$1)/($AP$1-$V$1)+$AP72*(AN$1-$V$1)/($AP$1-$V$1))*(SUM('Chem - ODS'!AI$5:AI$7)/((SUM('Chem - ODS'!$AK$5:$AK$7)-SUM('Chem - ODS'!$Q$5:$Q$7))/20*('Chem - ODS'!AI$4-'Chem - ODS'!$Q$4)+SUM('Chem - ODS'!$Q$5:$Q$7)))</f>
        <v>0</v>
      </c>
      <c r="AO72" s="90">
        <f ca="1">($V72*($AP$1-AO$1)/($AP$1-$V$1)+$AP72*(AO$1-$V$1)/($AP$1-$V$1))*(SUM('Chem - ODS'!AJ$5:AJ$7)/((SUM('Chem - ODS'!$AK$5:$AK$7)-SUM('Chem - ODS'!$Q$5:$Q$7))/20*('Chem - ODS'!AJ$4-'Chem - ODS'!$Q$4)+SUM('Chem - ODS'!$Q$5:$Q$7)))</f>
        <v>0</v>
      </c>
      <c r="AP72" s="90">
        <f ca="1">V72*'Process Emissions Multipliers'!$E$28</f>
        <v>0</v>
      </c>
    </row>
    <row r="73" spans="1:42">
      <c r="A73" s="74">
        <v>21</v>
      </c>
      <c r="B73" s="90">
        <f ca="1">IF('Chemicals 2010'!$A81="CP",INDIRECT("'Chemicals 2010'!"&amp;'Country Selector'!$B$3&amp;ROW($A81))*10^12,0)</f>
        <v>0</v>
      </c>
      <c r="C73" s="90">
        <f t="shared" ca="1" si="4"/>
        <v>0</v>
      </c>
      <c r="D73" s="90">
        <f t="shared" ca="1" si="3"/>
        <v>0</v>
      </c>
      <c r="E73" s="90">
        <f t="shared" ca="1" si="3"/>
        <v>0</v>
      </c>
      <c r="F73" s="90">
        <f t="shared" ca="1" si="3"/>
        <v>0</v>
      </c>
      <c r="G73" s="90">
        <f t="shared" ca="1" si="3"/>
        <v>0</v>
      </c>
      <c r="H73" s="90">
        <f t="shared" ca="1" si="3"/>
        <v>0</v>
      </c>
      <c r="I73" s="90">
        <f t="shared" ca="1" si="3"/>
        <v>0</v>
      </c>
      <c r="J73" s="90">
        <f t="shared" ca="1" si="3"/>
        <v>0</v>
      </c>
      <c r="K73" s="90">
        <f t="shared" ca="1" si="3"/>
        <v>0</v>
      </c>
      <c r="L73" s="90">
        <f ca="1">IF('Chemicals 2020'!$A81="CP",INDIRECT("'Chemicals 2020'!"&amp;'Country Selector'!$B$3&amp;ROW($A81))*10^12,0)*'Process Emissions Multipliers'!$B$28</f>
        <v>0</v>
      </c>
      <c r="M73" s="90">
        <f ca="1">($L73*($V$1-M$1)/($V$1-$L$1)+$V73*(M$1-$L$1)/($V$1-$L$1))*(SUM('Chem - ODS'!H$5:H$7)/((SUM('Chem - ODS'!$Q$5:$Q$7)-SUM('Chem - ODS'!$G$5:$G$7))/10*('Chem - ODS'!H$4-'Chem - ODS'!$G$4)+SUM('Chem - ODS'!$G$5:$G$7)))</f>
        <v>0</v>
      </c>
      <c r="N73" s="90">
        <f ca="1">($L73*($V$1-N$1)/($V$1-$L$1)+$V73*(N$1-$L$1)/($V$1-$L$1))*(SUM('Chem - ODS'!I$5:I$7)/((SUM('Chem - ODS'!$Q$5:$Q$7)-SUM('Chem - ODS'!$G$5:$G$7))/10*('Chem - ODS'!I$4-'Chem - ODS'!$G$4)+SUM('Chem - ODS'!$G$5:$G$7)))</f>
        <v>0</v>
      </c>
      <c r="O73" s="90">
        <f ca="1">($L73*($V$1-O$1)/($V$1-$L$1)+$V73*(O$1-$L$1)/($V$1-$L$1))*(SUM('Chem - ODS'!J$5:J$7)/((SUM('Chem - ODS'!$Q$5:$Q$7)-SUM('Chem - ODS'!$G$5:$G$7))/10*('Chem - ODS'!J$4-'Chem - ODS'!$G$4)+SUM('Chem - ODS'!$G$5:$G$7)))</f>
        <v>0</v>
      </c>
      <c r="P73" s="90">
        <f ca="1">($L73*($V$1-P$1)/($V$1-$L$1)+$V73*(P$1-$L$1)/($V$1-$L$1))*(SUM('Chem - ODS'!K$5:K$7)/((SUM('Chem - ODS'!$Q$5:$Q$7)-SUM('Chem - ODS'!$G$5:$G$7))/10*('Chem - ODS'!K$4-'Chem - ODS'!$G$4)+SUM('Chem - ODS'!$G$5:$G$7)))</f>
        <v>0</v>
      </c>
      <c r="Q73" s="90">
        <f ca="1">($L73*($V$1-Q$1)/($V$1-$L$1)+$V73*(Q$1-$L$1)/($V$1-$L$1))*(SUM('Chem - ODS'!L$5:L$7)/((SUM('Chem - ODS'!$Q$5:$Q$7)-SUM('Chem - ODS'!$G$5:$G$7))/10*('Chem - ODS'!L$4-'Chem - ODS'!$G$4)+SUM('Chem - ODS'!$G$5:$G$7)))</f>
        <v>0</v>
      </c>
      <c r="R73" s="90">
        <f ca="1">($L73*($V$1-R$1)/($V$1-$L$1)+$V73*(R$1-$L$1)/($V$1-$L$1))*(SUM('Chem - ODS'!M$5:M$7)/((SUM('Chem - ODS'!$Q$5:$Q$7)-SUM('Chem - ODS'!$G$5:$G$7))/10*('Chem - ODS'!M$4-'Chem - ODS'!$G$4)+SUM('Chem - ODS'!$G$5:$G$7)))</f>
        <v>0</v>
      </c>
      <c r="S73" s="90">
        <f ca="1">($L73*($V$1-S$1)/($V$1-$L$1)+$V73*(S$1-$L$1)/($V$1-$L$1))*(SUM('Chem - ODS'!N$5:N$7)/((SUM('Chem - ODS'!$Q$5:$Q$7)-SUM('Chem - ODS'!$G$5:$G$7))/10*('Chem - ODS'!N$4-'Chem - ODS'!$G$4)+SUM('Chem - ODS'!$G$5:$G$7)))</f>
        <v>0</v>
      </c>
      <c r="T73" s="90">
        <f ca="1">($L73*($V$1-T$1)/($V$1-$L$1)+$V73*(T$1-$L$1)/($V$1-$L$1))*(SUM('Chem - ODS'!O$5:O$7)/((SUM('Chem - ODS'!$Q$5:$Q$7)-SUM('Chem - ODS'!$G$5:$G$7))/10*('Chem - ODS'!O$4-'Chem - ODS'!$G$4)+SUM('Chem - ODS'!$G$5:$G$7)))</f>
        <v>0</v>
      </c>
      <c r="U73" s="90">
        <f ca="1">($L73*($V$1-U$1)/($V$1-$L$1)+$V73*(U$1-$L$1)/($V$1-$L$1))*(SUM('Chem - ODS'!P$5:P$7)/((SUM('Chem - ODS'!$Q$5:$Q$7)-SUM('Chem - ODS'!$G$5:$G$7))/10*('Chem - ODS'!P$4-'Chem - ODS'!$G$4)+SUM('Chem - ODS'!$G$5:$G$7)))</f>
        <v>0</v>
      </c>
      <c r="V73" s="90">
        <f ca="1">IF('Chemicals 2030'!$A81="CP",INDIRECT("'Chemicals 2030'!"&amp;'Country Selector'!$B$3&amp;ROW($A81))*10^12,0)*'Process Emissions Multipliers'!$D$28</f>
        <v>0</v>
      </c>
      <c r="W73" s="90">
        <f ca="1">($V73*($AP$1-W$1)/($AP$1-$V$1)+$AP73*(W$1-$V$1)/($AP$1-$V$1))*(SUM('Chem - ODS'!R$5:R$7)/((SUM('Chem - ODS'!$AK$5:$AK$7)-SUM('Chem - ODS'!$Q$5:$Q$7))/20*('Chem - ODS'!R$4-'Chem - ODS'!$Q$4)+SUM('Chem - ODS'!$Q$5:$Q$7)))</f>
        <v>0</v>
      </c>
      <c r="X73" s="90">
        <f ca="1">($V73*($AP$1-X$1)/($AP$1-$V$1)+$AP73*(X$1-$V$1)/($AP$1-$V$1))*(SUM('Chem - ODS'!S$5:S$7)/((SUM('Chem - ODS'!$AK$5:$AK$7)-SUM('Chem - ODS'!$Q$5:$Q$7))/20*('Chem - ODS'!S$4-'Chem - ODS'!$Q$4)+SUM('Chem - ODS'!$Q$5:$Q$7)))</f>
        <v>0</v>
      </c>
      <c r="Y73" s="90">
        <f ca="1">($V73*($AP$1-Y$1)/($AP$1-$V$1)+$AP73*(Y$1-$V$1)/($AP$1-$V$1))*(SUM('Chem - ODS'!T$5:T$7)/((SUM('Chem - ODS'!$AK$5:$AK$7)-SUM('Chem - ODS'!$Q$5:$Q$7))/20*('Chem - ODS'!T$4-'Chem - ODS'!$Q$4)+SUM('Chem - ODS'!$Q$5:$Q$7)))</f>
        <v>0</v>
      </c>
      <c r="Z73" s="90">
        <f ca="1">($V73*($AP$1-Z$1)/($AP$1-$V$1)+$AP73*(Z$1-$V$1)/($AP$1-$V$1))*(SUM('Chem - ODS'!U$5:U$7)/((SUM('Chem - ODS'!$AK$5:$AK$7)-SUM('Chem - ODS'!$Q$5:$Q$7))/20*('Chem - ODS'!U$4-'Chem - ODS'!$Q$4)+SUM('Chem - ODS'!$Q$5:$Q$7)))</f>
        <v>0</v>
      </c>
      <c r="AA73" s="90">
        <f ca="1">($V73*($AP$1-AA$1)/($AP$1-$V$1)+$AP73*(AA$1-$V$1)/($AP$1-$V$1))*(SUM('Chem - ODS'!V$5:V$7)/((SUM('Chem - ODS'!$AK$5:$AK$7)-SUM('Chem - ODS'!$Q$5:$Q$7))/20*('Chem - ODS'!V$4-'Chem - ODS'!$Q$4)+SUM('Chem - ODS'!$Q$5:$Q$7)))</f>
        <v>0</v>
      </c>
      <c r="AB73" s="90">
        <f ca="1">($V73*($AP$1-AB$1)/($AP$1-$V$1)+$AP73*(AB$1-$V$1)/($AP$1-$V$1))*(SUM('Chem - ODS'!W$5:W$7)/((SUM('Chem - ODS'!$AK$5:$AK$7)-SUM('Chem - ODS'!$Q$5:$Q$7))/20*('Chem - ODS'!W$4-'Chem - ODS'!$Q$4)+SUM('Chem - ODS'!$Q$5:$Q$7)))</f>
        <v>0</v>
      </c>
      <c r="AC73" s="90">
        <f ca="1">($V73*($AP$1-AC$1)/($AP$1-$V$1)+$AP73*(AC$1-$V$1)/($AP$1-$V$1))*(SUM('Chem - ODS'!X$5:X$7)/((SUM('Chem - ODS'!$AK$5:$AK$7)-SUM('Chem - ODS'!$Q$5:$Q$7))/20*('Chem - ODS'!X$4-'Chem - ODS'!$Q$4)+SUM('Chem - ODS'!$Q$5:$Q$7)))</f>
        <v>0</v>
      </c>
      <c r="AD73" s="90">
        <f ca="1">($V73*($AP$1-AD$1)/($AP$1-$V$1)+$AP73*(AD$1-$V$1)/($AP$1-$V$1))*(SUM('Chem - ODS'!Y$5:Y$7)/((SUM('Chem - ODS'!$AK$5:$AK$7)-SUM('Chem - ODS'!$Q$5:$Q$7))/20*('Chem - ODS'!Y$4-'Chem - ODS'!$Q$4)+SUM('Chem - ODS'!$Q$5:$Q$7)))</f>
        <v>0</v>
      </c>
      <c r="AE73" s="90">
        <f ca="1">($V73*($AP$1-AE$1)/($AP$1-$V$1)+$AP73*(AE$1-$V$1)/($AP$1-$V$1))*(SUM('Chem - ODS'!Z$5:Z$7)/((SUM('Chem - ODS'!$AK$5:$AK$7)-SUM('Chem - ODS'!$Q$5:$Q$7))/20*('Chem - ODS'!Z$4-'Chem - ODS'!$Q$4)+SUM('Chem - ODS'!$Q$5:$Q$7)))</f>
        <v>0</v>
      </c>
      <c r="AF73" s="90">
        <f ca="1">($V73*($AP$1-AF$1)/($AP$1-$V$1)+$AP73*(AF$1-$V$1)/($AP$1-$V$1))*(SUM('Chem - ODS'!AA$5:AA$7)/((SUM('Chem - ODS'!$AK$5:$AK$7)-SUM('Chem - ODS'!$Q$5:$Q$7))/20*('Chem - ODS'!AA$4-'Chem - ODS'!$Q$4)+SUM('Chem - ODS'!$Q$5:$Q$7)))</f>
        <v>0</v>
      </c>
      <c r="AG73" s="90">
        <f ca="1">($V73*($AP$1-AG$1)/($AP$1-$V$1)+$AP73*(AG$1-$V$1)/($AP$1-$V$1))*(SUM('Chem - ODS'!AB$5:AB$7)/((SUM('Chem - ODS'!$AK$5:$AK$7)-SUM('Chem - ODS'!$Q$5:$Q$7))/20*('Chem - ODS'!AB$4-'Chem - ODS'!$Q$4)+SUM('Chem - ODS'!$Q$5:$Q$7)))</f>
        <v>0</v>
      </c>
      <c r="AH73" s="90">
        <f ca="1">($V73*($AP$1-AH$1)/($AP$1-$V$1)+$AP73*(AH$1-$V$1)/($AP$1-$V$1))*(SUM('Chem - ODS'!AC$5:AC$7)/((SUM('Chem - ODS'!$AK$5:$AK$7)-SUM('Chem - ODS'!$Q$5:$Q$7))/20*('Chem - ODS'!AC$4-'Chem - ODS'!$Q$4)+SUM('Chem - ODS'!$Q$5:$Q$7)))</f>
        <v>0</v>
      </c>
      <c r="AI73" s="90">
        <f ca="1">($V73*($AP$1-AI$1)/($AP$1-$V$1)+$AP73*(AI$1-$V$1)/($AP$1-$V$1))*(SUM('Chem - ODS'!AD$5:AD$7)/((SUM('Chem - ODS'!$AK$5:$AK$7)-SUM('Chem - ODS'!$Q$5:$Q$7))/20*('Chem - ODS'!AD$4-'Chem - ODS'!$Q$4)+SUM('Chem - ODS'!$Q$5:$Q$7)))</f>
        <v>0</v>
      </c>
      <c r="AJ73" s="90">
        <f ca="1">($V73*($AP$1-AJ$1)/($AP$1-$V$1)+$AP73*(AJ$1-$V$1)/($AP$1-$V$1))*(SUM('Chem - ODS'!AE$5:AE$7)/((SUM('Chem - ODS'!$AK$5:$AK$7)-SUM('Chem - ODS'!$Q$5:$Q$7))/20*('Chem - ODS'!AE$4-'Chem - ODS'!$Q$4)+SUM('Chem - ODS'!$Q$5:$Q$7)))</f>
        <v>0</v>
      </c>
      <c r="AK73" s="90">
        <f ca="1">($V73*($AP$1-AK$1)/($AP$1-$V$1)+$AP73*(AK$1-$V$1)/($AP$1-$V$1))*(SUM('Chem - ODS'!AF$5:AF$7)/((SUM('Chem - ODS'!$AK$5:$AK$7)-SUM('Chem - ODS'!$Q$5:$Q$7))/20*('Chem - ODS'!AF$4-'Chem - ODS'!$Q$4)+SUM('Chem - ODS'!$Q$5:$Q$7)))</f>
        <v>0</v>
      </c>
      <c r="AL73" s="90">
        <f ca="1">($V73*($AP$1-AL$1)/($AP$1-$V$1)+$AP73*(AL$1-$V$1)/($AP$1-$V$1))*(SUM('Chem - ODS'!AG$5:AG$7)/((SUM('Chem - ODS'!$AK$5:$AK$7)-SUM('Chem - ODS'!$Q$5:$Q$7))/20*('Chem - ODS'!AG$4-'Chem - ODS'!$Q$4)+SUM('Chem - ODS'!$Q$5:$Q$7)))</f>
        <v>0</v>
      </c>
      <c r="AM73" s="90">
        <f ca="1">($V73*($AP$1-AM$1)/($AP$1-$V$1)+$AP73*(AM$1-$V$1)/($AP$1-$V$1))*(SUM('Chem - ODS'!AH$5:AH$7)/((SUM('Chem - ODS'!$AK$5:$AK$7)-SUM('Chem - ODS'!$Q$5:$Q$7))/20*('Chem - ODS'!AH$4-'Chem - ODS'!$Q$4)+SUM('Chem - ODS'!$Q$5:$Q$7)))</f>
        <v>0</v>
      </c>
      <c r="AN73" s="90">
        <f ca="1">($V73*($AP$1-AN$1)/($AP$1-$V$1)+$AP73*(AN$1-$V$1)/($AP$1-$V$1))*(SUM('Chem - ODS'!AI$5:AI$7)/((SUM('Chem - ODS'!$AK$5:$AK$7)-SUM('Chem - ODS'!$Q$5:$Q$7))/20*('Chem - ODS'!AI$4-'Chem - ODS'!$Q$4)+SUM('Chem - ODS'!$Q$5:$Q$7)))</f>
        <v>0</v>
      </c>
      <c r="AO73" s="90">
        <f ca="1">($V73*($AP$1-AO$1)/($AP$1-$V$1)+$AP73*(AO$1-$V$1)/($AP$1-$V$1))*(SUM('Chem - ODS'!AJ$5:AJ$7)/((SUM('Chem - ODS'!$AK$5:$AK$7)-SUM('Chem - ODS'!$Q$5:$Q$7))/20*('Chem - ODS'!AJ$4-'Chem - ODS'!$Q$4)+SUM('Chem - ODS'!$Q$5:$Q$7)))</f>
        <v>0</v>
      </c>
      <c r="AP73" s="90">
        <f ca="1">V73*'Process Emissions Multipliers'!$E$28</f>
        <v>0</v>
      </c>
    </row>
    <row r="74" spans="1:42">
      <c r="A74" s="74">
        <v>22</v>
      </c>
      <c r="B74" s="90">
        <f ca="1">IF('Chemicals 2010'!$A82="CP",INDIRECT("'Chemicals 2010'!"&amp;'Country Selector'!$B$3&amp;ROW($A82))*10^12,0)</f>
        <v>0</v>
      </c>
      <c r="C74" s="90">
        <f t="shared" ca="1" si="4"/>
        <v>0</v>
      </c>
      <c r="D74" s="90">
        <f t="shared" ca="1" si="3"/>
        <v>0</v>
      </c>
      <c r="E74" s="90">
        <f t="shared" ca="1" si="3"/>
        <v>0</v>
      </c>
      <c r="F74" s="90">
        <f t="shared" ca="1" si="3"/>
        <v>0</v>
      </c>
      <c r="G74" s="90">
        <f t="shared" ca="1" si="3"/>
        <v>0</v>
      </c>
      <c r="H74" s="90">
        <f t="shared" ca="1" si="3"/>
        <v>0</v>
      </c>
      <c r="I74" s="90">
        <f t="shared" ca="1" si="3"/>
        <v>0</v>
      </c>
      <c r="J74" s="90">
        <f t="shared" ca="1" si="3"/>
        <v>0</v>
      </c>
      <c r="K74" s="90">
        <f t="shared" ca="1" si="3"/>
        <v>0</v>
      </c>
      <c r="L74" s="90">
        <f ca="1">IF('Chemicals 2020'!$A82="CP",INDIRECT("'Chemicals 2020'!"&amp;'Country Selector'!$B$3&amp;ROW($A82))*10^12,0)*'Process Emissions Multipliers'!$B$28</f>
        <v>0</v>
      </c>
      <c r="M74" s="90">
        <f ca="1">($L74*($V$1-M$1)/($V$1-$L$1)+$V74*(M$1-$L$1)/($V$1-$L$1))*(SUM('Chem - ODS'!H$5:H$7)/((SUM('Chem - ODS'!$Q$5:$Q$7)-SUM('Chem - ODS'!$G$5:$G$7))/10*('Chem - ODS'!H$4-'Chem - ODS'!$G$4)+SUM('Chem - ODS'!$G$5:$G$7)))</f>
        <v>0</v>
      </c>
      <c r="N74" s="90">
        <f ca="1">($L74*($V$1-N$1)/($V$1-$L$1)+$V74*(N$1-$L$1)/($V$1-$L$1))*(SUM('Chem - ODS'!I$5:I$7)/((SUM('Chem - ODS'!$Q$5:$Q$7)-SUM('Chem - ODS'!$G$5:$G$7))/10*('Chem - ODS'!I$4-'Chem - ODS'!$G$4)+SUM('Chem - ODS'!$G$5:$G$7)))</f>
        <v>0</v>
      </c>
      <c r="O74" s="90">
        <f ca="1">($L74*($V$1-O$1)/($V$1-$L$1)+$V74*(O$1-$L$1)/($V$1-$L$1))*(SUM('Chem - ODS'!J$5:J$7)/((SUM('Chem - ODS'!$Q$5:$Q$7)-SUM('Chem - ODS'!$G$5:$G$7))/10*('Chem - ODS'!J$4-'Chem - ODS'!$G$4)+SUM('Chem - ODS'!$G$5:$G$7)))</f>
        <v>0</v>
      </c>
      <c r="P74" s="90">
        <f ca="1">($L74*($V$1-P$1)/($V$1-$L$1)+$V74*(P$1-$L$1)/($V$1-$L$1))*(SUM('Chem - ODS'!K$5:K$7)/((SUM('Chem - ODS'!$Q$5:$Q$7)-SUM('Chem - ODS'!$G$5:$G$7))/10*('Chem - ODS'!K$4-'Chem - ODS'!$G$4)+SUM('Chem - ODS'!$G$5:$G$7)))</f>
        <v>0</v>
      </c>
      <c r="Q74" s="90">
        <f ca="1">($L74*($V$1-Q$1)/($V$1-$L$1)+$V74*(Q$1-$L$1)/($V$1-$L$1))*(SUM('Chem - ODS'!L$5:L$7)/((SUM('Chem - ODS'!$Q$5:$Q$7)-SUM('Chem - ODS'!$G$5:$G$7))/10*('Chem - ODS'!L$4-'Chem - ODS'!$G$4)+SUM('Chem - ODS'!$G$5:$G$7)))</f>
        <v>0</v>
      </c>
      <c r="R74" s="90">
        <f ca="1">($L74*($V$1-R$1)/($V$1-$L$1)+$V74*(R$1-$L$1)/($V$1-$L$1))*(SUM('Chem - ODS'!M$5:M$7)/((SUM('Chem - ODS'!$Q$5:$Q$7)-SUM('Chem - ODS'!$G$5:$G$7))/10*('Chem - ODS'!M$4-'Chem - ODS'!$G$4)+SUM('Chem - ODS'!$G$5:$G$7)))</f>
        <v>0</v>
      </c>
      <c r="S74" s="90">
        <f ca="1">($L74*($V$1-S$1)/($V$1-$L$1)+$V74*(S$1-$L$1)/($V$1-$L$1))*(SUM('Chem - ODS'!N$5:N$7)/((SUM('Chem - ODS'!$Q$5:$Q$7)-SUM('Chem - ODS'!$G$5:$G$7))/10*('Chem - ODS'!N$4-'Chem - ODS'!$G$4)+SUM('Chem - ODS'!$G$5:$G$7)))</f>
        <v>0</v>
      </c>
      <c r="T74" s="90">
        <f ca="1">($L74*($V$1-T$1)/($V$1-$L$1)+$V74*(T$1-$L$1)/($V$1-$L$1))*(SUM('Chem - ODS'!O$5:O$7)/((SUM('Chem - ODS'!$Q$5:$Q$7)-SUM('Chem - ODS'!$G$5:$G$7))/10*('Chem - ODS'!O$4-'Chem - ODS'!$G$4)+SUM('Chem - ODS'!$G$5:$G$7)))</f>
        <v>0</v>
      </c>
      <c r="U74" s="90">
        <f ca="1">($L74*($V$1-U$1)/($V$1-$L$1)+$V74*(U$1-$L$1)/($V$1-$L$1))*(SUM('Chem - ODS'!P$5:P$7)/((SUM('Chem - ODS'!$Q$5:$Q$7)-SUM('Chem - ODS'!$G$5:$G$7))/10*('Chem - ODS'!P$4-'Chem - ODS'!$G$4)+SUM('Chem - ODS'!$G$5:$G$7)))</f>
        <v>0</v>
      </c>
      <c r="V74" s="90">
        <f ca="1">IF('Chemicals 2030'!$A82="CP",INDIRECT("'Chemicals 2030'!"&amp;'Country Selector'!$B$3&amp;ROW($A82))*10^12,0)*'Process Emissions Multipliers'!$D$28</f>
        <v>0</v>
      </c>
      <c r="W74" s="90">
        <f ca="1">($V74*($AP$1-W$1)/($AP$1-$V$1)+$AP74*(W$1-$V$1)/($AP$1-$V$1))*(SUM('Chem - ODS'!R$5:R$7)/((SUM('Chem - ODS'!$AK$5:$AK$7)-SUM('Chem - ODS'!$Q$5:$Q$7))/20*('Chem - ODS'!R$4-'Chem - ODS'!$Q$4)+SUM('Chem - ODS'!$Q$5:$Q$7)))</f>
        <v>0</v>
      </c>
      <c r="X74" s="90">
        <f ca="1">($V74*($AP$1-X$1)/($AP$1-$V$1)+$AP74*(X$1-$V$1)/($AP$1-$V$1))*(SUM('Chem - ODS'!S$5:S$7)/((SUM('Chem - ODS'!$AK$5:$AK$7)-SUM('Chem - ODS'!$Q$5:$Q$7))/20*('Chem - ODS'!S$4-'Chem - ODS'!$Q$4)+SUM('Chem - ODS'!$Q$5:$Q$7)))</f>
        <v>0</v>
      </c>
      <c r="Y74" s="90">
        <f ca="1">($V74*($AP$1-Y$1)/($AP$1-$V$1)+$AP74*(Y$1-$V$1)/($AP$1-$V$1))*(SUM('Chem - ODS'!T$5:T$7)/((SUM('Chem - ODS'!$AK$5:$AK$7)-SUM('Chem - ODS'!$Q$5:$Q$7))/20*('Chem - ODS'!T$4-'Chem - ODS'!$Q$4)+SUM('Chem - ODS'!$Q$5:$Q$7)))</f>
        <v>0</v>
      </c>
      <c r="Z74" s="90">
        <f ca="1">($V74*($AP$1-Z$1)/($AP$1-$V$1)+$AP74*(Z$1-$V$1)/($AP$1-$V$1))*(SUM('Chem - ODS'!U$5:U$7)/((SUM('Chem - ODS'!$AK$5:$AK$7)-SUM('Chem - ODS'!$Q$5:$Q$7))/20*('Chem - ODS'!U$4-'Chem - ODS'!$Q$4)+SUM('Chem - ODS'!$Q$5:$Q$7)))</f>
        <v>0</v>
      </c>
      <c r="AA74" s="90">
        <f ca="1">($V74*($AP$1-AA$1)/($AP$1-$V$1)+$AP74*(AA$1-$V$1)/($AP$1-$V$1))*(SUM('Chem - ODS'!V$5:V$7)/((SUM('Chem - ODS'!$AK$5:$AK$7)-SUM('Chem - ODS'!$Q$5:$Q$7))/20*('Chem - ODS'!V$4-'Chem - ODS'!$Q$4)+SUM('Chem - ODS'!$Q$5:$Q$7)))</f>
        <v>0</v>
      </c>
      <c r="AB74" s="90">
        <f ca="1">($V74*($AP$1-AB$1)/($AP$1-$V$1)+$AP74*(AB$1-$V$1)/($AP$1-$V$1))*(SUM('Chem - ODS'!W$5:W$7)/((SUM('Chem - ODS'!$AK$5:$AK$7)-SUM('Chem - ODS'!$Q$5:$Q$7))/20*('Chem - ODS'!W$4-'Chem - ODS'!$Q$4)+SUM('Chem - ODS'!$Q$5:$Q$7)))</f>
        <v>0</v>
      </c>
      <c r="AC74" s="90">
        <f ca="1">($V74*($AP$1-AC$1)/($AP$1-$V$1)+$AP74*(AC$1-$V$1)/($AP$1-$V$1))*(SUM('Chem - ODS'!X$5:X$7)/((SUM('Chem - ODS'!$AK$5:$AK$7)-SUM('Chem - ODS'!$Q$5:$Q$7))/20*('Chem - ODS'!X$4-'Chem - ODS'!$Q$4)+SUM('Chem - ODS'!$Q$5:$Q$7)))</f>
        <v>0</v>
      </c>
      <c r="AD74" s="90">
        <f ca="1">($V74*($AP$1-AD$1)/($AP$1-$V$1)+$AP74*(AD$1-$V$1)/($AP$1-$V$1))*(SUM('Chem - ODS'!Y$5:Y$7)/((SUM('Chem - ODS'!$AK$5:$AK$7)-SUM('Chem - ODS'!$Q$5:$Q$7))/20*('Chem - ODS'!Y$4-'Chem - ODS'!$Q$4)+SUM('Chem - ODS'!$Q$5:$Q$7)))</f>
        <v>0</v>
      </c>
      <c r="AE74" s="90">
        <f ca="1">($V74*($AP$1-AE$1)/($AP$1-$V$1)+$AP74*(AE$1-$V$1)/($AP$1-$V$1))*(SUM('Chem - ODS'!Z$5:Z$7)/((SUM('Chem - ODS'!$AK$5:$AK$7)-SUM('Chem - ODS'!$Q$5:$Q$7))/20*('Chem - ODS'!Z$4-'Chem - ODS'!$Q$4)+SUM('Chem - ODS'!$Q$5:$Q$7)))</f>
        <v>0</v>
      </c>
      <c r="AF74" s="90">
        <f ca="1">($V74*($AP$1-AF$1)/($AP$1-$V$1)+$AP74*(AF$1-$V$1)/($AP$1-$V$1))*(SUM('Chem - ODS'!AA$5:AA$7)/((SUM('Chem - ODS'!$AK$5:$AK$7)-SUM('Chem - ODS'!$Q$5:$Q$7))/20*('Chem - ODS'!AA$4-'Chem - ODS'!$Q$4)+SUM('Chem - ODS'!$Q$5:$Q$7)))</f>
        <v>0</v>
      </c>
      <c r="AG74" s="90">
        <f ca="1">($V74*($AP$1-AG$1)/($AP$1-$V$1)+$AP74*(AG$1-$V$1)/($AP$1-$V$1))*(SUM('Chem - ODS'!AB$5:AB$7)/((SUM('Chem - ODS'!$AK$5:$AK$7)-SUM('Chem - ODS'!$Q$5:$Q$7))/20*('Chem - ODS'!AB$4-'Chem - ODS'!$Q$4)+SUM('Chem - ODS'!$Q$5:$Q$7)))</f>
        <v>0</v>
      </c>
      <c r="AH74" s="90">
        <f ca="1">($V74*($AP$1-AH$1)/($AP$1-$V$1)+$AP74*(AH$1-$V$1)/($AP$1-$V$1))*(SUM('Chem - ODS'!AC$5:AC$7)/((SUM('Chem - ODS'!$AK$5:$AK$7)-SUM('Chem - ODS'!$Q$5:$Q$7))/20*('Chem - ODS'!AC$4-'Chem - ODS'!$Q$4)+SUM('Chem - ODS'!$Q$5:$Q$7)))</f>
        <v>0</v>
      </c>
      <c r="AI74" s="90">
        <f ca="1">($V74*($AP$1-AI$1)/($AP$1-$V$1)+$AP74*(AI$1-$V$1)/($AP$1-$V$1))*(SUM('Chem - ODS'!AD$5:AD$7)/((SUM('Chem - ODS'!$AK$5:$AK$7)-SUM('Chem - ODS'!$Q$5:$Q$7))/20*('Chem - ODS'!AD$4-'Chem - ODS'!$Q$4)+SUM('Chem - ODS'!$Q$5:$Q$7)))</f>
        <v>0</v>
      </c>
      <c r="AJ74" s="90">
        <f ca="1">($V74*($AP$1-AJ$1)/($AP$1-$V$1)+$AP74*(AJ$1-$V$1)/($AP$1-$V$1))*(SUM('Chem - ODS'!AE$5:AE$7)/((SUM('Chem - ODS'!$AK$5:$AK$7)-SUM('Chem - ODS'!$Q$5:$Q$7))/20*('Chem - ODS'!AE$4-'Chem - ODS'!$Q$4)+SUM('Chem - ODS'!$Q$5:$Q$7)))</f>
        <v>0</v>
      </c>
      <c r="AK74" s="90">
        <f ca="1">($V74*($AP$1-AK$1)/($AP$1-$V$1)+$AP74*(AK$1-$V$1)/($AP$1-$V$1))*(SUM('Chem - ODS'!AF$5:AF$7)/((SUM('Chem - ODS'!$AK$5:$AK$7)-SUM('Chem - ODS'!$Q$5:$Q$7))/20*('Chem - ODS'!AF$4-'Chem - ODS'!$Q$4)+SUM('Chem - ODS'!$Q$5:$Q$7)))</f>
        <v>0</v>
      </c>
      <c r="AL74" s="90">
        <f ca="1">($V74*($AP$1-AL$1)/($AP$1-$V$1)+$AP74*(AL$1-$V$1)/($AP$1-$V$1))*(SUM('Chem - ODS'!AG$5:AG$7)/((SUM('Chem - ODS'!$AK$5:$AK$7)-SUM('Chem - ODS'!$Q$5:$Q$7))/20*('Chem - ODS'!AG$4-'Chem - ODS'!$Q$4)+SUM('Chem - ODS'!$Q$5:$Q$7)))</f>
        <v>0</v>
      </c>
      <c r="AM74" s="90">
        <f ca="1">($V74*($AP$1-AM$1)/($AP$1-$V$1)+$AP74*(AM$1-$V$1)/($AP$1-$V$1))*(SUM('Chem - ODS'!AH$5:AH$7)/((SUM('Chem - ODS'!$AK$5:$AK$7)-SUM('Chem - ODS'!$Q$5:$Q$7))/20*('Chem - ODS'!AH$4-'Chem - ODS'!$Q$4)+SUM('Chem - ODS'!$Q$5:$Q$7)))</f>
        <v>0</v>
      </c>
      <c r="AN74" s="90">
        <f ca="1">($V74*($AP$1-AN$1)/($AP$1-$V$1)+$AP74*(AN$1-$V$1)/($AP$1-$V$1))*(SUM('Chem - ODS'!AI$5:AI$7)/((SUM('Chem - ODS'!$AK$5:$AK$7)-SUM('Chem - ODS'!$Q$5:$Q$7))/20*('Chem - ODS'!AI$4-'Chem - ODS'!$Q$4)+SUM('Chem - ODS'!$Q$5:$Q$7)))</f>
        <v>0</v>
      </c>
      <c r="AO74" s="90">
        <f ca="1">($V74*($AP$1-AO$1)/($AP$1-$V$1)+$AP74*(AO$1-$V$1)/($AP$1-$V$1))*(SUM('Chem - ODS'!AJ$5:AJ$7)/((SUM('Chem - ODS'!$AK$5:$AK$7)-SUM('Chem - ODS'!$Q$5:$Q$7))/20*('Chem - ODS'!AJ$4-'Chem - ODS'!$Q$4)+SUM('Chem - ODS'!$Q$5:$Q$7)))</f>
        <v>0</v>
      </c>
      <c r="AP74" s="90">
        <f ca="1">V74*'Process Emissions Multipliers'!$E$28</f>
        <v>0</v>
      </c>
    </row>
    <row r="75" spans="1:42">
      <c r="A75" s="74">
        <v>23</v>
      </c>
      <c r="B75" s="90">
        <f ca="1">IF('Chemicals 2010'!$A83="CP",INDIRECT("'Chemicals 2010'!"&amp;'Country Selector'!$B$3&amp;ROW($A83))*10^12,0)</f>
        <v>0</v>
      </c>
      <c r="C75" s="90">
        <f t="shared" ca="1" si="4"/>
        <v>0</v>
      </c>
      <c r="D75" s="90">
        <f t="shared" ca="1" si="3"/>
        <v>0</v>
      </c>
      <c r="E75" s="90">
        <f t="shared" ca="1" si="3"/>
        <v>0</v>
      </c>
      <c r="F75" s="90">
        <f t="shared" ca="1" si="3"/>
        <v>0</v>
      </c>
      <c r="G75" s="90">
        <f t="shared" ca="1" si="3"/>
        <v>0</v>
      </c>
      <c r="H75" s="90">
        <f t="shared" ca="1" si="3"/>
        <v>0</v>
      </c>
      <c r="I75" s="90">
        <f t="shared" ca="1" si="3"/>
        <v>0</v>
      </c>
      <c r="J75" s="90">
        <f t="shared" ca="1" si="3"/>
        <v>0</v>
      </c>
      <c r="K75" s="90">
        <f t="shared" ca="1" si="3"/>
        <v>0</v>
      </c>
      <c r="L75" s="90">
        <f ca="1">IF('Chemicals 2020'!$A83="CP",INDIRECT("'Chemicals 2020'!"&amp;'Country Selector'!$B$3&amp;ROW($A83))*10^12,0)*'Process Emissions Multipliers'!$B$28</f>
        <v>0</v>
      </c>
      <c r="M75" s="90">
        <f ca="1">($L75*($V$1-M$1)/($V$1-$L$1)+$V75*(M$1-$L$1)/($V$1-$L$1))*(SUM('Chem - ODS'!H$5:H$7)/((SUM('Chem - ODS'!$Q$5:$Q$7)-SUM('Chem - ODS'!$G$5:$G$7))/10*('Chem - ODS'!H$4-'Chem - ODS'!$G$4)+SUM('Chem - ODS'!$G$5:$G$7)))</f>
        <v>0</v>
      </c>
      <c r="N75" s="90">
        <f ca="1">($L75*($V$1-N$1)/($V$1-$L$1)+$V75*(N$1-$L$1)/($V$1-$L$1))*(SUM('Chem - ODS'!I$5:I$7)/((SUM('Chem - ODS'!$Q$5:$Q$7)-SUM('Chem - ODS'!$G$5:$G$7))/10*('Chem - ODS'!I$4-'Chem - ODS'!$G$4)+SUM('Chem - ODS'!$G$5:$G$7)))</f>
        <v>0</v>
      </c>
      <c r="O75" s="90">
        <f ca="1">($L75*($V$1-O$1)/($V$1-$L$1)+$V75*(O$1-$L$1)/($V$1-$L$1))*(SUM('Chem - ODS'!J$5:J$7)/((SUM('Chem - ODS'!$Q$5:$Q$7)-SUM('Chem - ODS'!$G$5:$G$7))/10*('Chem - ODS'!J$4-'Chem - ODS'!$G$4)+SUM('Chem - ODS'!$G$5:$G$7)))</f>
        <v>0</v>
      </c>
      <c r="P75" s="90">
        <f ca="1">($L75*($V$1-P$1)/($V$1-$L$1)+$V75*(P$1-$L$1)/($V$1-$L$1))*(SUM('Chem - ODS'!K$5:K$7)/((SUM('Chem - ODS'!$Q$5:$Q$7)-SUM('Chem - ODS'!$G$5:$G$7))/10*('Chem - ODS'!K$4-'Chem - ODS'!$G$4)+SUM('Chem - ODS'!$G$5:$G$7)))</f>
        <v>0</v>
      </c>
      <c r="Q75" s="90">
        <f ca="1">($L75*($V$1-Q$1)/($V$1-$L$1)+$V75*(Q$1-$L$1)/($V$1-$L$1))*(SUM('Chem - ODS'!L$5:L$7)/((SUM('Chem - ODS'!$Q$5:$Q$7)-SUM('Chem - ODS'!$G$5:$G$7))/10*('Chem - ODS'!L$4-'Chem - ODS'!$G$4)+SUM('Chem - ODS'!$G$5:$G$7)))</f>
        <v>0</v>
      </c>
      <c r="R75" s="90">
        <f ca="1">($L75*($V$1-R$1)/($V$1-$L$1)+$V75*(R$1-$L$1)/($V$1-$L$1))*(SUM('Chem - ODS'!M$5:M$7)/((SUM('Chem - ODS'!$Q$5:$Q$7)-SUM('Chem - ODS'!$G$5:$G$7))/10*('Chem - ODS'!M$4-'Chem - ODS'!$G$4)+SUM('Chem - ODS'!$G$5:$G$7)))</f>
        <v>0</v>
      </c>
      <c r="S75" s="90">
        <f ca="1">($L75*($V$1-S$1)/($V$1-$L$1)+$V75*(S$1-$L$1)/($V$1-$L$1))*(SUM('Chem - ODS'!N$5:N$7)/((SUM('Chem - ODS'!$Q$5:$Q$7)-SUM('Chem - ODS'!$G$5:$G$7))/10*('Chem - ODS'!N$4-'Chem - ODS'!$G$4)+SUM('Chem - ODS'!$G$5:$G$7)))</f>
        <v>0</v>
      </c>
      <c r="T75" s="90">
        <f ca="1">($L75*($V$1-T$1)/($V$1-$L$1)+$V75*(T$1-$L$1)/($V$1-$L$1))*(SUM('Chem - ODS'!O$5:O$7)/((SUM('Chem - ODS'!$Q$5:$Q$7)-SUM('Chem - ODS'!$G$5:$G$7))/10*('Chem - ODS'!O$4-'Chem - ODS'!$G$4)+SUM('Chem - ODS'!$G$5:$G$7)))</f>
        <v>0</v>
      </c>
      <c r="U75" s="90">
        <f ca="1">($L75*($V$1-U$1)/($V$1-$L$1)+$V75*(U$1-$L$1)/($V$1-$L$1))*(SUM('Chem - ODS'!P$5:P$7)/((SUM('Chem - ODS'!$Q$5:$Q$7)-SUM('Chem - ODS'!$G$5:$G$7))/10*('Chem - ODS'!P$4-'Chem - ODS'!$G$4)+SUM('Chem - ODS'!$G$5:$G$7)))</f>
        <v>0</v>
      </c>
      <c r="V75" s="90">
        <f ca="1">IF('Chemicals 2030'!$A83="CP",INDIRECT("'Chemicals 2030'!"&amp;'Country Selector'!$B$3&amp;ROW($A83))*10^12,0)*'Process Emissions Multipliers'!$D$28</f>
        <v>0</v>
      </c>
      <c r="W75" s="90">
        <f ca="1">($V75*($AP$1-W$1)/($AP$1-$V$1)+$AP75*(W$1-$V$1)/($AP$1-$V$1))*(SUM('Chem - ODS'!R$5:R$7)/((SUM('Chem - ODS'!$AK$5:$AK$7)-SUM('Chem - ODS'!$Q$5:$Q$7))/20*('Chem - ODS'!R$4-'Chem - ODS'!$Q$4)+SUM('Chem - ODS'!$Q$5:$Q$7)))</f>
        <v>0</v>
      </c>
      <c r="X75" s="90">
        <f ca="1">($V75*($AP$1-X$1)/($AP$1-$V$1)+$AP75*(X$1-$V$1)/($AP$1-$V$1))*(SUM('Chem - ODS'!S$5:S$7)/((SUM('Chem - ODS'!$AK$5:$AK$7)-SUM('Chem - ODS'!$Q$5:$Q$7))/20*('Chem - ODS'!S$4-'Chem - ODS'!$Q$4)+SUM('Chem - ODS'!$Q$5:$Q$7)))</f>
        <v>0</v>
      </c>
      <c r="Y75" s="90">
        <f ca="1">($V75*($AP$1-Y$1)/($AP$1-$V$1)+$AP75*(Y$1-$V$1)/($AP$1-$V$1))*(SUM('Chem - ODS'!T$5:T$7)/((SUM('Chem - ODS'!$AK$5:$AK$7)-SUM('Chem - ODS'!$Q$5:$Q$7))/20*('Chem - ODS'!T$4-'Chem - ODS'!$Q$4)+SUM('Chem - ODS'!$Q$5:$Q$7)))</f>
        <v>0</v>
      </c>
      <c r="Z75" s="90">
        <f ca="1">($V75*($AP$1-Z$1)/($AP$1-$V$1)+$AP75*(Z$1-$V$1)/($AP$1-$V$1))*(SUM('Chem - ODS'!U$5:U$7)/((SUM('Chem - ODS'!$AK$5:$AK$7)-SUM('Chem - ODS'!$Q$5:$Q$7))/20*('Chem - ODS'!U$4-'Chem - ODS'!$Q$4)+SUM('Chem - ODS'!$Q$5:$Q$7)))</f>
        <v>0</v>
      </c>
      <c r="AA75" s="90">
        <f ca="1">($V75*($AP$1-AA$1)/($AP$1-$V$1)+$AP75*(AA$1-$V$1)/($AP$1-$V$1))*(SUM('Chem - ODS'!V$5:V$7)/((SUM('Chem - ODS'!$AK$5:$AK$7)-SUM('Chem - ODS'!$Q$5:$Q$7))/20*('Chem - ODS'!V$4-'Chem - ODS'!$Q$4)+SUM('Chem - ODS'!$Q$5:$Q$7)))</f>
        <v>0</v>
      </c>
      <c r="AB75" s="90">
        <f ca="1">($V75*($AP$1-AB$1)/($AP$1-$V$1)+$AP75*(AB$1-$V$1)/($AP$1-$V$1))*(SUM('Chem - ODS'!W$5:W$7)/((SUM('Chem - ODS'!$AK$5:$AK$7)-SUM('Chem - ODS'!$Q$5:$Q$7))/20*('Chem - ODS'!W$4-'Chem - ODS'!$Q$4)+SUM('Chem - ODS'!$Q$5:$Q$7)))</f>
        <v>0</v>
      </c>
      <c r="AC75" s="90">
        <f ca="1">($V75*($AP$1-AC$1)/($AP$1-$V$1)+$AP75*(AC$1-$V$1)/($AP$1-$V$1))*(SUM('Chem - ODS'!X$5:X$7)/((SUM('Chem - ODS'!$AK$5:$AK$7)-SUM('Chem - ODS'!$Q$5:$Q$7))/20*('Chem - ODS'!X$4-'Chem - ODS'!$Q$4)+SUM('Chem - ODS'!$Q$5:$Q$7)))</f>
        <v>0</v>
      </c>
      <c r="AD75" s="90">
        <f ca="1">($V75*($AP$1-AD$1)/($AP$1-$V$1)+$AP75*(AD$1-$V$1)/($AP$1-$V$1))*(SUM('Chem - ODS'!Y$5:Y$7)/((SUM('Chem - ODS'!$AK$5:$AK$7)-SUM('Chem - ODS'!$Q$5:$Q$7))/20*('Chem - ODS'!Y$4-'Chem - ODS'!$Q$4)+SUM('Chem - ODS'!$Q$5:$Q$7)))</f>
        <v>0</v>
      </c>
      <c r="AE75" s="90">
        <f ca="1">($V75*($AP$1-AE$1)/($AP$1-$V$1)+$AP75*(AE$1-$V$1)/($AP$1-$V$1))*(SUM('Chem - ODS'!Z$5:Z$7)/((SUM('Chem - ODS'!$AK$5:$AK$7)-SUM('Chem - ODS'!$Q$5:$Q$7))/20*('Chem - ODS'!Z$4-'Chem - ODS'!$Q$4)+SUM('Chem - ODS'!$Q$5:$Q$7)))</f>
        <v>0</v>
      </c>
      <c r="AF75" s="90">
        <f ca="1">($V75*($AP$1-AF$1)/($AP$1-$V$1)+$AP75*(AF$1-$V$1)/($AP$1-$V$1))*(SUM('Chem - ODS'!AA$5:AA$7)/((SUM('Chem - ODS'!$AK$5:$AK$7)-SUM('Chem - ODS'!$Q$5:$Q$7))/20*('Chem - ODS'!AA$4-'Chem - ODS'!$Q$4)+SUM('Chem - ODS'!$Q$5:$Q$7)))</f>
        <v>0</v>
      </c>
      <c r="AG75" s="90">
        <f ca="1">($V75*($AP$1-AG$1)/($AP$1-$V$1)+$AP75*(AG$1-$V$1)/($AP$1-$V$1))*(SUM('Chem - ODS'!AB$5:AB$7)/((SUM('Chem - ODS'!$AK$5:$AK$7)-SUM('Chem - ODS'!$Q$5:$Q$7))/20*('Chem - ODS'!AB$4-'Chem - ODS'!$Q$4)+SUM('Chem - ODS'!$Q$5:$Q$7)))</f>
        <v>0</v>
      </c>
      <c r="AH75" s="90">
        <f ca="1">($V75*($AP$1-AH$1)/($AP$1-$V$1)+$AP75*(AH$1-$V$1)/($AP$1-$V$1))*(SUM('Chem - ODS'!AC$5:AC$7)/((SUM('Chem - ODS'!$AK$5:$AK$7)-SUM('Chem - ODS'!$Q$5:$Q$7))/20*('Chem - ODS'!AC$4-'Chem - ODS'!$Q$4)+SUM('Chem - ODS'!$Q$5:$Q$7)))</f>
        <v>0</v>
      </c>
      <c r="AI75" s="90">
        <f ca="1">($V75*($AP$1-AI$1)/($AP$1-$V$1)+$AP75*(AI$1-$V$1)/($AP$1-$V$1))*(SUM('Chem - ODS'!AD$5:AD$7)/((SUM('Chem - ODS'!$AK$5:$AK$7)-SUM('Chem - ODS'!$Q$5:$Q$7))/20*('Chem - ODS'!AD$4-'Chem - ODS'!$Q$4)+SUM('Chem - ODS'!$Q$5:$Q$7)))</f>
        <v>0</v>
      </c>
      <c r="AJ75" s="90">
        <f ca="1">($V75*($AP$1-AJ$1)/($AP$1-$V$1)+$AP75*(AJ$1-$V$1)/($AP$1-$V$1))*(SUM('Chem - ODS'!AE$5:AE$7)/((SUM('Chem - ODS'!$AK$5:$AK$7)-SUM('Chem - ODS'!$Q$5:$Q$7))/20*('Chem - ODS'!AE$4-'Chem - ODS'!$Q$4)+SUM('Chem - ODS'!$Q$5:$Q$7)))</f>
        <v>0</v>
      </c>
      <c r="AK75" s="90">
        <f ca="1">($V75*($AP$1-AK$1)/($AP$1-$V$1)+$AP75*(AK$1-$V$1)/($AP$1-$V$1))*(SUM('Chem - ODS'!AF$5:AF$7)/((SUM('Chem - ODS'!$AK$5:$AK$7)-SUM('Chem - ODS'!$Q$5:$Q$7))/20*('Chem - ODS'!AF$4-'Chem - ODS'!$Q$4)+SUM('Chem - ODS'!$Q$5:$Q$7)))</f>
        <v>0</v>
      </c>
      <c r="AL75" s="90">
        <f ca="1">($V75*($AP$1-AL$1)/($AP$1-$V$1)+$AP75*(AL$1-$V$1)/($AP$1-$V$1))*(SUM('Chem - ODS'!AG$5:AG$7)/((SUM('Chem - ODS'!$AK$5:$AK$7)-SUM('Chem - ODS'!$Q$5:$Q$7))/20*('Chem - ODS'!AG$4-'Chem - ODS'!$Q$4)+SUM('Chem - ODS'!$Q$5:$Q$7)))</f>
        <v>0</v>
      </c>
      <c r="AM75" s="90">
        <f ca="1">($V75*($AP$1-AM$1)/($AP$1-$V$1)+$AP75*(AM$1-$V$1)/($AP$1-$V$1))*(SUM('Chem - ODS'!AH$5:AH$7)/((SUM('Chem - ODS'!$AK$5:$AK$7)-SUM('Chem - ODS'!$Q$5:$Q$7))/20*('Chem - ODS'!AH$4-'Chem - ODS'!$Q$4)+SUM('Chem - ODS'!$Q$5:$Q$7)))</f>
        <v>0</v>
      </c>
      <c r="AN75" s="90">
        <f ca="1">($V75*($AP$1-AN$1)/($AP$1-$V$1)+$AP75*(AN$1-$V$1)/($AP$1-$V$1))*(SUM('Chem - ODS'!AI$5:AI$7)/((SUM('Chem - ODS'!$AK$5:$AK$7)-SUM('Chem - ODS'!$Q$5:$Q$7))/20*('Chem - ODS'!AI$4-'Chem - ODS'!$Q$4)+SUM('Chem - ODS'!$Q$5:$Q$7)))</f>
        <v>0</v>
      </c>
      <c r="AO75" s="90">
        <f ca="1">($V75*($AP$1-AO$1)/($AP$1-$V$1)+$AP75*(AO$1-$V$1)/($AP$1-$V$1))*(SUM('Chem - ODS'!AJ$5:AJ$7)/((SUM('Chem - ODS'!$AK$5:$AK$7)-SUM('Chem - ODS'!$Q$5:$Q$7))/20*('Chem - ODS'!AJ$4-'Chem - ODS'!$Q$4)+SUM('Chem - ODS'!$Q$5:$Q$7)))</f>
        <v>0</v>
      </c>
      <c r="AP75" s="90">
        <f ca="1">V75*'Process Emissions Multipliers'!$E$28</f>
        <v>0</v>
      </c>
    </row>
    <row r="76" spans="1:42">
      <c r="A76" s="74">
        <v>24</v>
      </c>
      <c r="B76" s="90">
        <f ca="1">IF('Chemicals 2010'!$A84="CP",INDIRECT("'Chemicals 2010'!"&amp;'Country Selector'!$B$3&amp;ROW($A84))*10^12,0)</f>
        <v>0</v>
      </c>
      <c r="C76" s="90">
        <f t="shared" ca="1" si="4"/>
        <v>0</v>
      </c>
      <c r="D76" s="90">
        <f t="shared" ca="1" si="3"/>
        <v>0</v>
      </c>
      <c r="E76" s="90">
        <f t="shared" ca="1" si="3"/>
        <v>0</v>
      </c>
      <c r="F76" s="90">
        <f t="shared" ca="1" si="3"/>
        <v>0</v>
      </c>
      <c r="G76" s="90">
        <f t="shared" ca="1" si="3"/>
        <v>0</v>
      </c>
      <c r="H76" s="90">
        <f t="shared" ca="1" si="3"/>
        <v>0</v>
      </c>
      <c r="I76" s="90">
        <f t="shared" ca="1" si="3"/>
        <v>0</v>
      </c>
      <c r="J76" s="90">
        <f t="shared" ca="1" si="3"/>
        <v>0</v>
      </c>
      <c r="K76" s="90">
        <f t="shared" ca="1" si="3"/>
        <v>0</v>
      </c>
      <c r="L76" s="90">
        <f ca="1">IF('Chemicals 2020'!$A84="CP",INDIRECT("'Chemicals 2020'!"&amp;'Country Selector'!$B$3&amp;ROW($A84))*10^12,0)*'Process Emissions Multipliers'!$B$28</f>
        <v>0</v>
      </c>
      <c r="M76" s="90">
        <f ca="1">($L76*($V$1-M$1)/($V$1-$L$1)+$V76*(M$1-$L$1)/($V$1-$L$1))*(SUM('Chem - ODS'!H$5:H$7)/((SUM('Chem - ODS'!$Q$5:$Q$7)-SUM('Chem - ODS'!$G$5:$G$7))/10*('Chem - ODS'!H$4-'Chem - ODS'!$G$4)+SUM('Chem - ODS'!$G$5:$G$7)))</f>
        <v>0</v>
      </c>
      <c r="N76" s="90">
        <f ca="1">($L76*($V$1-N$1)/($V$1-$L$1)+$V76*(N$1-$L$1)/($V$1-$L$1))*(SUM('Chem - ODS'!I$5:I$7)/((SUM('Chem - ODS'!$Q$5:$Q$7)-SUM('Chem - ODS'!$G$5:$G$7))/10*('Chem - ODS'!I$4-'Chem - ODS'!$G$4)+SUM('Chem - ODS'!$G$5:$G$7)))</f>
        <v>0</v>
      </c>
      <c r="O76" s="90">
        <f ca="1">($L76*($V$1-O$1)/($V$1-$L$1)+$V76*(O$1-$L$1)/($V$1-$L$1))*(SUM('Chem - ODS'!J$5:J$7)/((SUM('Chem - ODS'!$Q$5:$Q$7)-SUM('Chem - ODS'!$G$5:$G$7))/10*('Chem - ODS'!J$4-'Chem - ODS'!$G$4)+SUM('Chem - ODS'!$G$5:$G$7)))</f>
        <v>0</v>
      </c>
      <c r="P76" s="90">
        <f ca="1">($L76*($V$1-P$1)/($V$1-$L$1)+$V76*(P$1-$L$1)/($V$1-$L$1))*(SUM('Chem - ODS'!K$5:K$7)/((SUM('Chem - ODS'!$Q$5:$Q$7)-SUM('Chem - ODS'!$G$5:$G$7))/10*('Chem - ODS'!K$4-'Chem - ODS'!$G$4)+SUM('Chem - ODS'!$G$5:$G$7)))</f>
        <v>0</v>
      </c>
      <c r="Q76" s="90">
        <f ca="1">($L76*($V$1-Q$1)/($V$1-$L$1)+$V76*(Q$1-$L$1)/($V$1-$L$1))*(SUM('Chem - ODS'!L$5:L$7)/((SUM('Chem - ODS'!$Q$5:$Q$7)-SUM('Chem - ODS'!$G$5:$G$7))/10*('Chem - ODS'!L$4-'Chem - ODS'!$G$4)+SUM('Chem - ODS'!$G$5:$G$7)))</f>
        <v>0</v>
      </c>
      <c r="R76" s="90">
        <f ca="1">($L76*($V$1-R$1)/($V$1-$L$1)+$V76*(R$1-$L$1)/($V$1-$L$1))*(SUM('Chem - ODS'!M$5:M$7)/((SUM('Chem - ODS'!$Q$5:$Q$7)-SUM('Chem - ODS'!$G$5:$G$7))/10*('Chem - ODS'!M$4-'Chem - ODS'!$G$4)+SUM('Chem - ODS'!$G$5:$G$7)))</f>
        <v>0</v>
      </c>
      <c r="S76" s="90">
        <f ca="1">($L76*($V$1-S$1)/($V$1-$L$1)+$V76*(S$1-$L$1)/($V$1-$L$1))*(SUM('Chem - ODS'!N$5:N$7)/((SUM('Chem - ODS'!$Q$5:$Q$7)-SUM('Chem - ODS'!$G$5:$G$7))/10*('Chem - ODS'!N$4-'Chem - ODS'!$G$4)+SUM('Chem - ODS'!$G$5:$G$7)))</f>
        <v>0</v>
      </c>
      <c r="T76" s="90">
        <f ca="1">($L76*($V$1-T$1)/($V$1-$L$1)+$V76*(T$1-$L$1)/($V$1-$L$1))*(SUM('Chem - ODS'!O$5:O$7)/((SUM('Chem - ODS'!$Q$5:$Q$7)-SUM('Chem - ODS'!$G$5:$G$7))/10*('Chem - ODS'!O$4-'Chem - ODS'!$G$4)+SUM('Chem - ODS'!$G$5:$G$7)))</f>
        <v>0</v>
      </c>
      <c r="U76" s="90">
        <f ca="1">($L76*($V$1-U$1)/($V$1-$L$1)+$V76*(U$1-$L$1)/($V$1-$L$1))*(SUM('Chem - ODS'!P$5:P$7)/((SUM('Chem - ODS'!$Q$5:$Q$7)-SUM('Chem - ODS'!$G$5:$G$7))/10*('Chem - ODS'!P$4-'Chem - ODS'!$G$4)+SUM('Chem - ODS'!$G$5:$G$7)))</f>
        <v>0</v>
      </c>
      <c r="V76" s="90">
        <f ca="1">IF('Chemicals 2030'!$A84="CP",INDIRECT("'Chemicals 2030'!"&amp;'Country Selector'!$B$3&amp;ROW($A84))*10^12,0)*'Process Emissions Multipliers'!$D$28</f>
        <v>0</v>
      </c>
      <c r="W76" s="90">
        <f ca="1">($V76*($AP$1-W$1)/($AP$1-$V$1)+$AP76*(W$1-$V$1)/($AP$1-$V$1))*(SUM('Chem - ODS'!R$5:R$7)/((SUM('Chem - ODS'!$AK$5:$AK$7)-SUM('Chem - ODS'!$Q$5:$Q$7))/20*('Chem - ODS'!R$4-'Chem - ODS'!$Q$4)+SUM('Chem - ODS'!$Q$5:$Q$7)))</f>
        <v>0</v>
      </c>
      <c r="X76" s="90">
        <f ca="1">($V76*($AP$1-X$1)/($AP$1-$V$1)+$AP76*(X$1-$V$1)/($AP$1-$V$1))*(SUM('Chem - ODS'!S$5:S$7)/((SUM('Chem - ODS'!$AK$5:$AK$7)-SUM('Chem - ODS'!$Q$5:$Q$7))/20*('Chem - ODS'!S$4-'Chem - ODS'!$Q$4)+SUM('Chem - ODS'!$Q$5:$Q$7)))</f>
        <v>0</v>
      </c>
      <c r="Y76" s="90">
        <f ca="1">($V76*($AP$1-Y$1)/($AP$1-$V$1)+$AP76*(Y$1-$V$1)/($AP$1-$V$1))*(SUM('Chem - ODS'!T$5:T$7)/((SUM('Chem - ODS'!$AK$5:$AK$7)-SUM('Chem - ODS'!$Q$5:$Q$7))/20*('Chem - ODS'!T$4-'Chem - ODS'!$Q$4)+SUM('Chem - ODS'!$Q$5:$Q$7)))</f>
        <v>0</v>
      </c>
      <c r="Z76" s="90">
        <f ca="1">($V76*($AP$1-Z$1)/($AP$1-$V$1)+$AP76*(Z$1-$V$1)/($AP$1-$V$1))*(SUM('Chem - ODS'!U$5:U$7)/((SUM('Chem - ODS'!$AK$5:$AK$7)-SUM('Chem - ODS'!$Q$5:$Q$7))/20*('Chem - ODS'!U$4-'Chem - ODS'!$Q$4)+SUM('Chem - ODS'!$Q$5:$Q$7)))</f>
        <v>0</v>
      </c>
      <c r="AA76" s="90">
        <f ca="1">($V76*($AP$1-AA$1)/($AP$1-$V$1)+$AP76*(AA$1-$V$1)/($AP$1-$V$1))*(SUM('Chem - ODS'!V$5:V$7)/((SUM('Chem - ODS'!$AK$5:$AK$7)-SUM('Chem - ODS'!$Q$5:$Q$7))/20*('Chem - ODS'!V$4-'Chem - ODS'!$Q$4)+SUM('Chem - ODS'!$Q$5:$Q$7)))</f>
        <v>0</v>
      </c>
      <c r="AB76" s="90">
        <f ca="1">($V76*($AP$1-AB$1)/($AP$1-$V$1)+$AP76*(AB$1-$V$1)/($AP$1-$V$1))*(SUM('Chem - ODS'!W$5:W$7)/((SUM('Chem - ODS'!$AK$5:$AK$7)-SUM('Chem - ODS'!$Q$5:$Q$7))/20*('Chem - ODS'!W$4-'Chem - ODS'!$Q$4)+SUM('Chem - ODS'!$Q$5:$Q$7)))</f>
        <v>0</v>
      </c>
      <c r="AC76" s="90">
        <f ca="1">($V76*($AP$1-AC$1)/($AP$1-$V$1)+$AP76*(AC$1-$V$1)/($AP$1-$V$1))*(SUM('Chem - ODS'!X$5:X$7)/((SUM('Chem - ODS'!$AK$5:$AK$7)-SUM('Chem - ODS'!$Q$5:$Q$7))/20*('Chem - ODS'!X$4-'Chem - ODS'!$Q$4)+SUM('Chem - ODS'!$Q$5:$Q$7)))</f>
        <v>0</v>
      </c>
      <c r="AD76" s="90">
        <f ca="1">($V76*($AP$1-AD$1)/($AP$1-$V$1)+$AP76*(AD$1-$V$1)/($AP$1-$V$1))*(SUM('Chem - ODS'!Y$5:Y$7)/((SUM('Chem - ODS'!$AK$5:$AK$7)-SUM('Chem - ODS'!$Q$5:$Q$7))/20*('Chem - ODS'!Y$4-'Chem - ODS'!$Q$4)+SUM('Chem - ODS'!$Q$5:$Q$7)))</f>
        <v>0</v>
      </c>
      <c r="AE76" s="90">
        <f ca="1">($V76*($AP$1-AE$1)/($AP$1-$V$1)+$AP76*(AE$1-$V$1)/($AP$1-$V$1))*(SUM('Chem - ODS'!Z$5:Z$7)/((SUM('Chem - ODS'!$AK$5:$AK$7)-SUM('Chem - ODS'!$Q$5:$Q$7))/20*('Chem - ODS'!Z$4-'Chem - ODS'!$Q$4)+SUM('Chem - ODS'!$Q$5:$Q$7)))</f>
        <v>0</v>
      </c>
      <c r="AF76" s="90">
        <f ca="1">($V76*($AP$1-AF$1)/($AP$1-$V$1)+$AP76*(AF$1-$V$1)/($AP$1-$V$1))*(SUM('Chem - ODS'!AA$5:AA$7)/((SUM('Chem - ODS'!$AK$5:$AK$7)-SUM('Chem - ODS'!$Q$5:$Q$7))/20*('Chem - ODS'!AA$4-'Chem - ODS'!$Q$4)+SUM('Chem - ODS'!$Q$5:$Q$7)))</f>
        <v>0</v>
      </c>
      <c r="AG76" s="90">
        <f ca="1">($V76*($AP$1-AG$1)/($AP$1-$V$1)+$AP76*(AG$1-$V$1)/($AP$1-$V$1))*(SUM('Chem - ODS'!AB$5:AB$7)/((SUM('Chem - ODS'!$AK$5:$AK$7)-SUM('Chem - ODS'!$Q$5:$Q$7))/20*('Chem - ODS'!AB$4-'Chem - ODS'!$Q$4)+SUM('Chem - ODS'!$Q$5:$Q$7)))</f>
        <v>0</v>
      </c>
      <c r="AH76" s="90">
        <f ca="1">($V76*($AP$1-AH$1)/($AP$1-$V$1)+$AP76*(AH$1-$V$1)/($AP$1-$V$1))*(SUM('Chem - ODS'!AC$5:AC$7)/((SUM('Chem - ODS'!$AK$5:$AK$7)-SUM('Chem - ODS'!$Q$5:$Q$7))/20*('Chem - ODS'!AC$4-'Chem - ODS'!$Q$4)+SUM('Chem - ODS'!$Q$5:$Q$7)))</f>
        <v>0</v>
      </c>
      <c r="AI76" s="90">
        <f ca="1">($V76*($AP$1-AI$1)/($AP$1-$V$1)+$AP76*(AI$1-$V$1)/($AP$1-$V$1))*(SUM('Chem - ODS'!AD$5:AD$7)/((SUM('Chem - ODS'!$AK$5:$AK$7)-SUM('Chem - ODS'!$Q$5:$Q$7))/20*('Chem - ODS'!AD$4-'Chem - ODS'!$Q$4)+SUM('Chem - ODS'!$Q$5:$Q$7)))</f>
        <v>0</v>
      </c>
      <c r="AJ76" s="90">
        <f ca="1">($V76*($AP$1-AJ$1)/($AP$1-$V$1)+$AP76*(AJ$1-$V$1)/($AP$1-$V$1))*(SUM('Chem - ODS'!AE$5:AE$7)/((SUM('Chem - ODS'!$AK$5:$AK$7)-SUM('Chem - ODS'!$Q$5:$Q$7))/20*('Chem - ODS'!AE$4-'Chem - ODS'!$Q$4)+SUM('Chem - ODS'!$Q$5:$Q$7)))</f>
        <v>0</v>
      </c>
      <c r="AK76" s="90">
        <f ca="1">($V76*($AP$1-AK$1)/($AP$1-$V$1)+$AP76*(AK$1-$V$1)/($AP$1-$V$1))*(SUM('Chem - ODS'!AF$5:AF$7)/((SUM('Chem - ODS'!$AK$5:$AK$7)-SUM('Chem - ODS'!$Q$5:$Q$7))/20*('Chem - ODS'!AF$4-'Chem - ODS'!$Q$4)+SUM('Chem - ODS'!$Q$5:$Q$7)))</f>
        <v>0</v>
      </c>
      <c r="AL76" s="90">
        <f ca="1">($V76*($AP$1-AL$1)/($AP$1-$V$1)+$AP76*(AL$1-$V$1)/($AP$1-$V$1))*(SUM('Chem - ODS'!AG$5:AG$7)/((SUM('Chem - ODS'!$AK$5:$AK$7)-SUM('Chem - ODS'!$Q$5:$Q$7))/20*('Chem - ODS'!AG$4-'Chem - ODS'!$Q$4)+SUM('Chem - ODS'!$Q$5:$Q$7)))</f>
        <v>0</v>
      </c>
      <c r="AM76" s="90">
        <f ca="1">($V76*($AP$1-AM$1)/($AP$1-$V$1)+$AP76*(AM$1-$V$1)/($AP$1-$V$1))*(SUM('Chem - ODS'!AH$5:AH$7)/((SUM('Chem - ODS'!$AK$5:$AK$7)-SUM('Chem - ODS'!$Q$5:$Q$7))/20*('Chem - ODS'!AH$4-'Chem - ODS'!$Q$4)+SUM('Chem - ODS'!$Q$5:$Q$7)))</f>
        <v>0</v>
      </c>
      <c r="AN76" s="90">
        <f ca="1">($V76*($AP$1-AN$1)/($AP$1-$V$1)+$AP76*(AN$1-$V$1)/($AP$1-$V$1))*(SUM('Chem - ODS'!AI$5:AI$7)/((SUM('Chem - ODS'!$AK$5:$AK$7)-SUM('Chem - ODS'!$Q$5:$Q$7))/20*('Chem - ODS'!AI$4-'Chem - ODS'!$Q$4)+SUM('Chem - ODS'!$Q$5:$Q$7)))</f>
        <v>0</v>
      </c>
      <c r="AO76" s="90">
        <f ca="1">($V76*($AP$1-AO$1)/($AP$1-$V$1)+$AP76*(AO$1-$V$1)/($AP$1-$V$1))*(SUM('Chem - ODS'!AJ$5:AJ$7)/((SUM('Chem - ODS'!$AK$5:$AK$7)-SUM('Chem - ODS'!$Q$5:$Q$7))/20*('Chem - ODS'!AJ$4-'Chem - ODS'!$Q$4)+SUM('Chem - ODS'!$Q$5:$Q$7)))</f>
        <v>0</v>
      </c>
      <c r="AP76" s="90">
        <f ca="1">V76*'Process Emissions Multipliers'!$E$28</f>
        <v>0</v>
      </c>
    </row>
    <row r="77" spans="1:42">
      <c r="A77" s="74">
        <v>25</v>
      </c>
      <c r="B77" s="90">
        <f ca="1">IF('Chemicals 2010'!$A85="CP",INDIRECT("'Chemicals 2010'!"&amp;'Country Selector'!$B$3&amp;ROW($A85))*10^12,0)</f>
        <v>0</v>
      </c>
      <c r="C77" s="90">
        <f t="shared" ca="1" si="4"/>
        <v>0</v>
      </c>
      <c r="D77" s="90">
        <f t="shared" ca="1" si="3"/>
        <v>0</v>
      </c>
      <c r="E77" s="90">
        <f t="shared" ca="1" si="3"/>
        <v>0</v>
      </c>
      <c r="F77" s="90">
        <f t="shared" ca="1" si="3"/>
        <v>0</v>
      </c>
      <c r="G77" s="90">
        <f t="shared" ca="1" si="3"/>
        <v>0</v>
      </c>
      <c r="H77" s="90">
        <f t="shared" ca="1" si="3"/>
        <v>0</v>
      </c>
      <c r="I77" s="90">
        <f t="shared" ca="1" si="3"/>
        <v>0</v>
      </c>
      <c r="J77" s="90">
        <f t="shared" ca="1" si="3"/>
        <v>0</v>
      </c>
      <c r="K77" s="90">
        <f t="shared" ca="1" si="3"/>
        <v>0</v>
      </c>
      <c r="L77" s="90">
        <f ca="1">IF('Chemicals 2020'!$A85="CP",INDIRECT("'Chemicals 2020'!"&amp;'Country Selector'!$B$3&amp;ROW($A85))*10^12,0)*'Process Emissions Multipliers'!$B$28</f>
        <v>0</v>
      </c>
      <c r="M77" s="90">
        <f ca="1">($L77*($V$1-M$1)/($V$1-$L$1)+$V77*(M$1-$L$1)/($V$1-$L$1))*(SUM('Chem - ODS'!H$5:H$7)/((SUM('Chem - ODS'!$Q$5:$Q$7)-SUM('Chem - ODS'!$G$5:$G$7))/10*('Chem - ODS'!H$4-'Chem - ODS'!$G$4)+SUM('Chem - ODS'!$G$5:$G$7)))</f>
        <v>0</v>
      </c>
      <c r="N77" s="90">
        <f ca="1">($L77*($V$1-N$1)/($V$1-$L$1)+$V77*(N$1-$L$1)/($V$1-$L$1))*(SUM('Chem - ODS'!I$5:I$7)/((SUM('Chem - ODS'!$Q$5:$Q$7)-SUM('Chem - ODS'!$G$5:$G$7))/10*('Chem - ODS'!I$4-'Chem - ODS'!$G$4)+SUM('Chem - ODS'!$G$5:$G$7)))</f>
        <v>0</v>
      </c>
      <c r="O77" s="90">
        <f ca="1">($L77*($V$1-O$1)/($V$1-$L$1)+$V77*(O$1-$L$1)/($V$1-$L$1))*(SUM('Chem - ODS'!J$5:J$7)/((SUM('Chem - ODS'!$Q$5:$Q$7)-SUM('Chem - ODS'!$G$5:$G$7))/10*('Chem - ODS'!J$4-'Chem - ODS'!$G$4)+SUM('Chem - ODS'!$G$5:$G$7)))</f>
        <v>0</v>
      </c>
      <c r="P77" s="90">
        <f ca="1">($L77*($V$1-P$1)/($V$1-$L$1)+$V77*(P$1-$L$1)/($V$1-$L$1))*(SUM('Chem - ODS'!K$5:K$7)/((SUM('Chem - ODS'!$Q$5:$Q$7)-SUM('Chem - ODS'!$G$5:$G$7))/10*('Chem - ODS'!K$4-'Chem - ODS'!$G$4)+SUM('Chem - ODS'!$G$5:$G$7)))</f>
        <v>0</v>
      </c>
      <c r="Q77" s="90">
        <f ca="1">($L77*($V$1-Q$1)/($V$1-$L$1)+$V77*(Q$1-$L$1)/($V$1-$L$1))*(SUM('Chem - ODS'!L$5:L$7)/((SUM('Chem - ODS'!$Q$5:$Q$7)-SUM('Chem - ODS'!$G$5:$G$7))/10*('Chem - ODS'!L$4-'Chem - ODS'!$G$4)+SUM('Chem - ODS'!$G$5:$G$7)))</f>
        <v>0</v>
      </c>
      <c r="R77" s="90">
        <f ca="1">($L77*($V$1-R$1)/($V$1-$L$1)+$V77*(R$1-$L$1)/($V$1-$L$1))*(SUM('Chem - ODS'!M$5:M$7)/((SUM('Chem - ODS'!$Q$5:$Q$7)-SUM('Chem - ODS'!$G$5:$G$7))/10*('Chem - ODS'!M$4-'Chem - ODS'!$G$4)+SUM('Chem - ODS'!$G$5:$G$7)))</f>
        <v>0</v>
      </c>
      <c r="S77" s="90">
        <f ca="1">($L77*($V$1-S$1)/($V$1-$L$1)+$V77*(S$1-$L$1)/($V$1-$L$1))*(SUM('Chem - ODS'!N$5:N$7)/((SUM('Chem - ODS'!$Q$5:$Q$7)-SUM('Chem - ODS'!$G$5:$G$7))/10*('Chem - ODS'!N$4-'Chem - ODS'!$G$4)+SUM('Chem - ODS'!$G$5:$G$7)))</f>
        <v>0</v>
      </c>
      <c r="T77" s="90">
        <f ca="1">($L77*($V$1-T$1)/($V$1-$L$1)+$V77*(T$1-$L$1)/($V$1-$L$1))*(SUM('Chem - ODS'!O$5:O$7)/((SUM('Chem - ODS'!$Q$5:$Q$7)-SUM('Chem - ODS'!$G$5:$G$7))/10*('Chem - ODS'!O$4-'Chem - ODS'!$G$4)+SUM('Chem - ODS'!$G$5:$G$7)))</f>
        <v>0</v>
      </c>
      <c r="U77" s="90">
        <f ca="1">($L77*($V$1-U$1)/($V$1-$L$1)+$V77*(U$1-$L$1)/($V$1-$L$1))*(SUM('Chem - ODS'!P$5:P$7)/((SUM('Chem - ODS'!$Q$5:$Q$7)-SUM('Chem - ODS'!$G$5:$G$7))/10*('Chem - ODS'!P$4-'Chem - ODS'!$G$4)+SUM('Chem - ODS'!$G$5:$G$7)))</f>
        <v>0</v>
      </c>
      <c r="V77" s="90">
        <f ca="1">IF('Chemicals 2030'!$A85="CP",INDIRECT("'Chemicals 2030'!"&amp;'Country Selector'!$B$3&amp;ROW($A85))*10^12,0)*'Process Emissions Multipliers'!$D$28</f>
        <v>0</v>
      </c>
      <c r="W77" s="90">
        <f ca="1">($V77*($AP$1-W$1)/($AP$1-$V$1)+$AP77*(W$1-$V$1)/($AP$1-$V$1))*(SUM('Chem - ODS'!R$5:R$7)/((SUM('Chem - ODS'!$AK$5:$AK$7)-SUM('Chem - ODS'!$Q$5:$Q$7))/20*('Chem - ODS'!R$4-'Chem - ODS'!$Q$4)+SUM('Chem - ODS'!$Q$5:$Q$7)))</f>
        <v>0</v>
      </c>
      <c r="X77" s="90">
        <f ca="1">($V77*($AP$1-X$1)/($AP$1-$V$1)+$AP77*(X$1-$V$1)/($AP$1-$V$1))*(SUM('Chem - ODS'!S$5:S$7)/((SUM('Chem - ODS'!$AK$5:$AK$7)-SUM('Chem - ODS'!$Q$5:$Q$7))/20*('Chem - ODS'!S$4-'Chem - ODS'!$Q$4)+SUM('Chem - ODS'!$Q$5:$Q$7)))</f>
        <v>0</v>
      </c>
      <c r="Y77" s="90">
        <f ca="1">($V77*($AP$1-Y$1)/($AP$1-$V$1)+$AP77*(Y$1-$V$1)/($AP$1-$V$1))*(SUM('Chem - ODS'!T$5:T$7)/((SUM('Chem - ODS'!$AK$5:$AK$7)-SUM('Chem - ODS'!$Q$5:$Q$7))/20*('Chem - ODS'!T$4-'Chem - ODS'!$Q$4)+SUM('Chem - ODS'!$Q$5:$Q$7)))</f>
        <v>0</v>
      </c>
      <c r="Z77" s="90">
        <f ca="1">($V77*($AP$1-Z$1)/($AP$1-$V$1)+$AP77*(Z$1-$V$1)/($AP$1-$V$1))*(SUM('Chem - ODS'!U$5:U$7)/((SUM('Chem - ODS'!$AK$5:$AK$7)-SUM('Chem - ODS'!$Q$5:$Q$7))/20*('Chem - ODS'!U$4-'Chem - ODS'!$Q$4)+SUM('Chem - ODS'!$Q$5:$Q$7)))</f>
        <v>0</v>
      </c>
      <c r="AA77" s="90">
        <f ca="1">($V77*($AP$1-AA$1)/($AP$1-$V$1)+$AP77*(AA$1-$V$1)/($AP$1-$V$1))*(SUM('Chem - ODS'!V$5:V$7)/((SUM('Chem - ODS'!$AK$5:$AK$7)-SUM('Chem - ODS'!$Q$5:$Q$7))/20*('Chem - ODS'!V$4-'Chem - ODS'!$Q$4)+SUM('Chem - ODS'!$Q$5:$Q$7)))</f>
        <v>0</v>
      </c>
      <c r="AB77" s="90">
        <f ca="1">($V77*($AP$1-AB$1)/($AP$1-$V$1)+$AP77*(AB$1-$V$1)/($AP$1-$V$1))*(SUM('Chem - ODS'!W$5:W$7)/((SUM('Chem - ODS'!$AK$5:$AK$7)-SUM('Chem - ODS'!$Q$5:$Q$7))/20*('Chem - ODS'!W$4-'Chem - ODS'!$Q$4)+SUM('Chem - ODS'!$Q$5:$Q$7)))</f>
        <v>0</v>
      </c>
      <c r="AC77" s="90">
        <f ca="1">($V77*($AP$1-AC$1)/($AP$1-$V$1)+$AP77*(AC$1-$V$1)/($AP$1-$V$1))*(SUM('Chem - ODS'!X$5:X$7)/((SUM('Chem - ODS'!$AK$5:$AK$7)-SUM('Chem - ODS'!$Q$5:$Q$7))/20*('Chem - ODS'!X$4-'Chem - ODS'!$Q$4)+SUM('Chem - ODS'!$Q$5:$Q$7)))</f>
        <v>0</v>
      </c>
      <c r="AD77" s="90">
        <f ca="1">($V77*($AP$1-AD$1)/($AP$1-$V$1)+$AP77*(AD$1-$V$1)/($AP$1-$V$1))*(SUM('Chem - ODS'!Y$5:Y$7)/((SUM('Chem - ODS'!$AK$5:$AK$7)-SUM('Chem - ODS'!$Q$5:$Q$7))/20*('Chem - ODS'!Y$4-'Chem - ODS'!$Q$4)+SUM('Chem - ODS'!$Q$5:$Q$7)))</f>
        <v>0</v>
      </c>
      <c r="AE77" s="90">
        <f ca="1">($V77*($AP$1-AE$1)/($AP$1-$V$1)+$AP77*(AE$1-$V$1)/($AP$1-$V$1))*(SUM('Chem - ODS'!Z$5:Z$7)/((SUM('Chem - ODS'!$AK$5:$AK$7)-SUM('Chem - ODS'!$Q$5:$Q$7))/20*('Chem - ODS'!Z$4-'Chem - ODS'!$Q$4)+SUM('Chem - ODS'!$Q$5:$Q$7)))</f>
        <v>0</v>
      </c>
      <c r="AF77" s="90">
        <f ca="1">($V77*($AP$1-AF$1)/($AP$1-$V$1)+$AP77*(AF$1-$V$1)/($AP$1-$V$1))*(SUM('Chem - ODS'!AA$5:AA$7)/((SUM('Chem - ODS'!$AK$5:$AK$7)-SUM('Chem - ODS'!$Q$5:$Q$7))/20*('Chem - ODS'!AA$4-'Chem - ODS'!$Q$4)+SUM('Chem - ODS'!$Q$5:$Q$7)))</f>
        <v>0</v>
      </c>
      <c r="AG77" s="90">
        <f ca="1">($V77*($AP$1-AG$1)/($AP$1-$V$1)+$AP77*(AG$1-$V$1)/($AP$1-$V$1))*(SUM('Chem - ODS'!AB$5:AB$7)/((SUM('Chem - ODS'!$AK$5:$AK$7)-SUM('Chem - ODS'!$Q$5:$Q$7))/20*('Chem - ODS'!AB$4-'Chem - ODS'!$Q$4)+SUM('Chem - ODS'!$Q$5:$Q$7)))</f>
        <v>0</v>
      </c>
      <c r="AH77" s="90">
        <f ca="1">($V77*($AP$1-AH$1)/($AP$1-$V$1)+$AP77*(AH$1-$V$1)/($AP$1-$V$1))*(SUM('Chem - ODS'!AC$5:AC$7)/((SUM('Chem - ODS'!$AK$5:$AK$7)-SUM('Chem - ODS'!$Q$5:$Q$7))/20*('Chem - ODS'!AC$4-'Chem - ODS'!$Q$4)+SUM('Chem - ODS'!$Q$5:$Q$7)))</f>
        <v>0</v>
      </c>
      <c r="AI77" s="90">
        <f ca="1">($V77*($AP$1-AI$1)/($AP$1-$V$1)+$AP77*(AI$1-$V$1)/($AP$1-$V$1))*(SUM('Chem - ODS'!AD$5:AD$7)/((SUM('Chem - ODS'!$AK$5:$AK$7)-SUM('Chem - ODS'!$Q$5:$Q$7))/20*('Chem - ODS'!AD$4-'Chem - ODS'!$Q$4)+SUM('Chem - ODS'!$Q$5:$Q$7)))</f>
        <v>0</v>
      </c>
      <c r="AJ77" s="90">
        <f ca="1">($V77*($AP$1-AJ$1)/($AP$1-$V$1)+$AP77*(AJ$1-$V$1)/($AP$1-$V$1))*(SUM('Chem - ODS'!AE$5:AE$7)/((SUM('Chem - ODS'!$AK$5:$AK$7)-SUM('Chem - ODS'!$Q$5:$Q$7))/20*('Chem - ODS'!AE$4-'Chem - ODS'!$Q$4)+SUM('Chem - ODS'!$Q$5:$Q$7)))</f>
        <v>0</v>
      </c>
      <c r="AK77" s="90">
        <f ca="1">($V77*($AP$1-AK$1)/($AP$1-$V$1)+$AP77*(AK$1-$V$1)/($AP$1-$V$1))*(SUM('Chem - ODS'!AF$5:AF$7)/((SUM('Chem - ODS'!$AK$5:$AK$7)-SUM('Chem - ODS'!$Q$5:$Q$7))/20*('Chem - ODS'!AF$4-'Chem - ODS'!$Q$4)+SUM('Chem - ODS'!$Q$5:$Q$7)))</f>
        <v>0</v>
      </c>
      <c r="AL77" s="90">
        <f ca="1">($V77*($AP$1-AL$1)/($AP$1-$V$1)+$AP77*(AL$1-$V$1)/($AP$1-$V$1))*(SUM('Chem - ODS'!AG$5:AG$7)/((SUM('Chem - ODS'!$AK$5:$AK$7)-SUM('Chem - ODS'!$Q$5:$Q$7))/20*('Chem - ODS'!AG$4-'Chem - ODS'!$Q$4)+SUM('Chem - ODS'!$Q$5:$Q$7)))</f>
        <v>0</v>
      </c>
      <c r="AM77" s="90">
        <f ca="1">($V77*($AP$1-AM$1)/($AP$1-$V$1)+$AP77*(AM$1-$V$1)/($AP$1-$V$1))*(SUM('Chem - ODS'!AH$5:AH$7)/((SUM('Chem - ODS'!$AK$5:$AK$7)-SUM('Chem - ODS'!$Q$5:$Q$7))/20*('Chem - ODS'!AH$4-'Chem - ODS'!$Q$4)+SUM('Chem - ODS'!$Q$5:$Q$7)))</f>
        <v>0</v>
      </c>
      <c r="AN77" s="90">
        <f ca="1">($V77*($AP$1-AN$1)/($AP$1-$V$1)+$AP77*(AN$1-$V$1)/($AP$1-$V$1))*(SUM('Chem - ODS'!AI$5:AI$7)/((SUM('Chem - ODS'!$AK$5:$AK$7)-SUM('Chem - ODS'!$Q$5:$Q$7))/20*('Chem - ODS'!AI$4-'Chem - ODS'!$Q$4)+SUM('Chem - ODS'!$Q$5:$Q$7)))</f>
        <v>0</v>
      </c>
      <c r="AO77" s="90">
        <f ca="1">($V77*($AP$1-AO$1)/($AP$1-$V$1)+$AP77*(AO$1-$V$1)/($AP$1-$V$1))*(SUM('Chem - ODS'!AJ$5:AJ$7)/((SUM('Chem - ODS'!$AK$5:$AK$7)-SUM('Chem - ODS'!$Q$5:$Q$7))/20*('Chem - ODS'!AJ$4-'Chem - ODS'!$Q$4)+SUM('Chem - ODS'!$Q$5:$Q$7)))</f>
        <v>0</v>
      </c>
      <c r="AP77" s="90">
        <f ca="1">V77*'Process Emissions Multipliers'!$E$28</f>
        <v>0</v>
      </c>
    </row>
    <row r="78" spans="1:42">
      <c r="A78" s="74">
        <v>26</v>
      </c>
      <c r="B78" s="90">
        <f ca="1">IF('Chemicals 2010'!$A86="CP",INDIRECT("'Chemicals 2010'!"&amp;'Country Selector'!$B$3&amp;ROW($A86))*10^12,0)</f>
        <v>0</v>
      </c>
      <c r="C78" s="90">
        <f t="shared" ca="1" si="4"/>
        <v>0</v>
      </c>
      <c r="D78" s="90">
        <f t="shared" ca="1" si="3"/>
        <v>0</v>
      </c>
      <c r="E78" s="90">
        <f t="shared" ca="1" si="3"/>
        <v>0</v>
      </c>
      <c r="F78" s="90">
        <f t="shared" ca="1" si="3"/>
        <v>0</v>
      </c>
      <c r="G78" s="90">
        <f t="shared" ca="1" si="3"/>
        <v>0</v>
      </c>
      <c r="H78" s="90">
        <f t="shared" ca="1" si="3"/>
        <v>0</v>
      </c>
      <c r="I78" s="90">
        <f t="shared" ca="1" si="3"/>
        <v>0</v>
      </c>
      <c r="J78" s="90">
        <f t="shared" ca="1" si="3"/>
        <v>0</v>
      </c>
      <c r="K78" s="90">
        <f t="shared" ca="1" si="3"/>
        <v>0</v>
      </c>
      <c r="L78" s="90">
        <f ca="1">IF('Chemicals 2020'!$A86="CP",INDIRECT("'Chemicals 2020'!"&amp;'Country Selector'!$B$3&amp;ROW($A86))*10^12,0)*'Process Emissions Multipliers'!$B$28</f>
        <v>0</v>
      </c>
      <c r="M78" s="90">
        <f ca="1">($L78*($V$1-M$1)/($V$1-$L$1)+$V78*(M$1-$L$1)/($V$1-$L$1))*(SUM('Chem - ODS'!H$5:H$7)/((SUM('Chem - ODS'!$Q$5:$Q$7)-SUM('Chem - ODS'!$G$5:$G$7))/10*('Chem - ODS'!H$4-'Chem - ODS'!$G$4)+SUM('Chem - ODS'!$G$5:$G$7)))</f>
        <v>0</v>
      </c>
      <c r="N78" s="90">
        <f ca="1">($L78*($V$1-N$1)/($V$1-$L$1)+$V78*(N$1-$L$1)/($V$1-$L$1))*(SUM('Chem - ODS'!I$5:I$7)/((SUM('Chem - ODS'!$Q$5:$Q$7)-SUM('Chem - ODS'!$G$5:$G$7))/10*('Chem - ODS'!I$4-'Chem - ODS'!$G$4)+SUM('Chem - ODS'!$G$5:$G$7)))</f>
        <v>0</v>
      </c>
      <c r="O78" s="90">
        <f ca="1">($L78*($V$1-O$1)/($V$1-$L$1)+$V78*(O$1-$L$1)/($V$1-$L$1))*(SUM('Chem - ODS'!J$5:J$7)/((SUM('Chem - ODS'!$Q$5:$Q$7)-SUM('Chem - ODS'!$G$5:$G$7))/10*('Chem - ODS'!J$4-'Chem - ODS'!$G$4)+SUM('Chem - ODS'!$G$5:$G$7)))</f>
        <v>0</v>
      </c>
      <c r="P78" s="90">
        <f ca="1">($L78*($V$1-P$1)/($V$1-$L$1)+$V78*(P$1-$L$1)/($V$1-$L$1))*(SUM('Chem - ODS'!K$5:K$7)/((SUM('Chem - ODS'!$Q$5:$Q$7)-SUM('Chem - ODS'!$G$5:$G$7))/10*('Chem - ODS'!K$4-'Chem - ODS'!$G$4)+SUM('Chem - ODS'!$G$5:$G$7)))</f>
        <v>0</v>
      </c>
      <c r="Q78" s="90">
        <f ca="1">($L78*($V$1-Q$1)/($V$1-$L$1)+$V78*(Q$1-$L$1)/($V$1-$L$1))*(SUM('Chem - ODS'!L$5:L$7)/((SUM('Chem - ODS'!$Q$5:$Q$7)-SUM('Chem - ODS'!$G$5:$G$7))/10*('Chem - ODS'!L$4-'Chem - ODS'!$G$4)+SUM('Chem - ODS'!$G$5:$G$7)))</f>
        <v>0</v>
      </c>
      <c r="R78" s="90">
        <f ca="1">($L78*($V$1-R$1)/($V$1-$L$1)+$V78*(R$1-$L$1)/($V$1-$L$1))*(SUM('Chem - ODS'!M$5:M$7)/((SUM('Chem - ODS'!$Q$5:$Q$7)-SUM('Chem - ODS'!$G$5:$G$7))/10*('Chem - ODS'!M$4-'Chem - ODS'!$G$4)+SUM('Chem - ODS'!$G$5:$G$7)))</f>
        <v>0</v>
      </c>
      <c r="S78" s="90">
        <f ca="1">($L78*($V$1-S$1)/($V$1-$L$1)+$V78*(S$1-$L$1)/($V$1-$L$1))*(SUM('Chem - ODS'!N$5:N$7)/((SUM('Chem - ODS'!$Q$5:$Q$7)-SUM('Chem - ODS'!$G$5:$G$7))/10*('Chem - ODS'!N$4-'Chem - ODS'!$G$4)+SUM('Chem - ODS'!$G$5:$G$7)))</f>
        <v>0</v>
      </c>
      <c r="T78" s="90">
        <f ca="1">($L78*($V$1-T$1)/($V$1-$L$1)+$V78*(T$1-$L$1)/($V$1-$L$1))*(SUM('Chem - ODS'!O$5:O$7)/((SUM('Chem - ODS'!$Q$5:$Q$7)-SUM('Chem - ODS'!$G$5:$G$7))/10*('Chem - ODS'!O$4-'Chem - ODS'!$G$4)+SUM('Chem - ODS'!$G$5:$G$7)))</f>
        <v>0</v>
      </c>
      <c r="U78" s="90">
        <f ca="1">($L78*($V$1-U$1)/($V$1-$L$1)+$V78*(U$1-$L$1)/($V$1-$L$1))*(SUM('Chem - ODS'!P$5:P$7)/((SUM('Chem - ODS'!$Q$5:$Q$7)-SUM('Chem - ODS'!$G$5:$G$7))/10*('Chem - ODS'!P$4-'Chem - ODS'!$G$4)+SUM('Chem - ODS'!$G$5:$G$7)))</f>
        <v>0</v>
      </c>
      <c r="V78" s="90">
        <f ca="1">IF('Chemicals 2030'!$A86="CP",INDIRECT("'Chemicals 2030'!"&amp;'Country Selector'!$B$3&amp;ROW($A86))*10^12,0)*'Process Emissions Multipliers'!$D$28</f>
        <v>0</v>
      </c>
      <c r="W78" s="90">
        <f ca="1">($V78*($AP$1-W$1)/($AP$1-$V$1)+$AP78*(W$1-$V$1)/($AP$1-$V$1))*(SUM('Chem - ODS'!R$5:R$7)/((SUM('Chem - ODS'!$AK$5:$AK$7)-SUM('Chem - ODS'!$Q$5:$Q$7))/20*('Chem - ODS'!R$4-'Chem - ODS'!$Q$4)+SUM('Chem - ODS'!$Q$5:$Q$7)))</f>
        <v>0</v>
      </c>
      <c r="X78" s="90">
        <f ca="1">($V78*($AP$1-X$1)/($AP$1-$V$1)+$AP78*(X$1-$V$1)/($AP$1-$V$1))*(SUM('Chem - ODS'!S$5:S$7)/((SUM('Chem - ODS'!$AK$5:$AK$7)-SUM('Chem - ODS'!$Q$5:$Q$7))/20*('Chem - ODS'!S$4-'Chem - ODS'!$Q$4)+SUM('Chem - ODS'!$Q$5:$Q$7)))</f>
        <v>0</v>
      </c>
      <c r="Y78" s="90">
        <f ca="1">($V78*($AP$1-Y$1)/($AP$1-$V$1)+$AP78*(Y$1-$V$1)/($AP$1-$V$1))*(SUM('Chem - ODS'!T$5:T$7)/((SUM('Chem - ODS'!$AK$5:$AK$7)-SUM('Chem - ODS'!$Q$5:$Q$7))/20*('Chem - ODS'!T$4-'Chem - ODS'!$Q$4)+SUM('Chem - ODS'!$Q$5:$Q$7)))</f>
        <v>0</v>
      </c>
      <c r="Z78" s="90">
        <f ca="1">($V78*($AP$1-Z$1)/($AP$1-$V$1)+$AP78*(Z$1-$V$1)/($AP$1-$V$1))*(SUM('Chem - ODS'!U$5:U$7)/((SUM('Chem - ODS'!$AK$5:$AK$7)-SUM('Chem - ODS'!$Q$5:$Q$7))/20*('Chem - ODS'!U$4-'Chem - ODS'!$Q$4)+SUM('Chem - ODS'!$Q$5:$Q$7)))</f>
        <v>0</v>
      </c>
      <c r="AA78" s="90">
        <f ca="1">($V78*($AP$1-AA$1)/($AP$1-$V$1)+$AP78*(AA$1-$V$1)/($AP$1-$V$1))*(SUM('Chem - ODS'!V$5:V$7)/((SUM('Chem - ODS'!$AK$5:$AK$7)-SUM('Chem - ODS'!$Q$5:$Q$7))/20*('Chem - ODS'!V$4-'Chem - ODS'!$Q$4)+SUM('Chem - ODS'!$Q$5:$Q$7)))</f>
        <v>0</v>
      </c>
      <c r="AB78" s="90">
        <f ca="1">($V78*($AP$1-AB$1)/($AP$1-$V$1)+$AP78*(AB$1-$V$1)/($AP$1-$V$1))*(SUM('Chem - ODS'!W$5:W$7)/((SUM('Chem - ODS'!$AK$5:$AK$7)-SUM('Chem - ODS'!$Q$5:$Q$7))/20*('Chem - ODS'!W$4-'Chem - ODS'!$Q$4)+SUM('Chem - ODS'!$Q$5:$Q$7)))</f>
        <v>0</v>
      </c>
      <c r="AC78" s="90">
        <f ca="1">($V78*($AP$1-AC$1)/($AP$1-$V$1)+$AP78*(AC$1-$V$1)/($AP$1-$V$1))*(SUM('Chem - ODS'!X$5:X$7)/((SUM('Chem - ODS'!$AK$5:$AK$7)-SUM('Chem - ODS'!$Q$5:$Q$7))/20*('Chem - ODS'!X$4-'Chem - ODS'!$Q$4)+SUM('Chem - ODS'!$Q$5:$Q$7)))</f>
        <v>0</v>
      </c>
      <c r="AD78" s="90">
        <f ca="1">($V78*($AP$1-AD$1)/($AP$1-$V$1)+$AP78*(AD$1-$V$1)/($AP$1-$V$1))*(SUM('Chem - ODS'!Y$5:Y$7)/((SUM('Chem - ODS'!$AK$5:$AK$7)-SUM('Chem - ODS'!$Q$5:$Q$7))/20*('Chem - ODS'!Y$4-'Chem - ODS'!$Q$4)+SUM('Chem - ODS'!$Q$5:$Q$7)))</f>
        <v>0</v>
      </c>
      <c r="AE78" s="90">
        <f ca="1">($V78*($AP$1-AE$1)/($AP$1-$V$1)+$AP78*(AE$1-$V$1)/($AP$1-$V$1))*(SUM('Chem - ODS'!Z$5:Z$7)/((SUM('Chem - ODS'!$AK$5:$AK$7)-SUM('Chem - ODS'!$Q$5:$Q$7))/20*('Chem - ODS'!Z$4-'Chem - ODS'!$Q$4)+SUM('Chem - ODS'!$Q$5:$Q$7)))</f>
        <v>0</v>
      </c>
      <c r="AF78" s="90">
        <f ca="1">($V78*($AP$1-AF$1)/($AP$1-$V$1)+$AP78*(AF$1-$V$1)/($AP$1-$V$1))*(SUM('Chem - ODS'!AA$5:AA$7)/((SUM('Chem - ODS'!$AK$5:$AK$7)-SUM('Chem - ODS'!$Q$5:$Q$7))/20*('Chem - ODS'!AA$4-'Chem - ODS'!$Q$4)+SUM('Chem - ODS'!$Q$5:$Q$7)))</f>
        <v>0</v>
      </c>
      <c r="AG78" s="90">
        <f ca="1">($V78*($AP$1-AG$1)/($AP$1-$V$1)+$AP78*(AG$1-$V$1)/($AP$1-$V$1))*(SUM('Chem - ODS'!AB$5:AB$7)/((SUM('Chem - ODS'!$AK$5:$AK$7)-SUM('Chem - ODS'!$Q$5:$Q$7))/20*('Chem - ODS'!AB$4-'Chem - ODS'!$Q$4)+SUM('Chem - ODS'!$Q$5:$Q$7)))</f>
        <v>0</v>
      </c>
      <c r="AH78" s="90">
        <f ca="1">($V78*($AP$1-AH$1)/($AP$1-$V$1)+$AP78*(AH$1-$V$1)/($AP$1-$V$1))*(SUM('Chem - ODS'!AC$5:AC$7)/((SUM('Chem - ODS'!$AK$5:$AK$7)-SUM('Chem - ODS'!$Q$5:$Q$7))/20*('Chem - ODS'!AC$4-'Chem - ODS'!$Q$4)+SUM('Chem - ODS'!$Q$5:$Q$7)))</f>
        <v>0</v>
      </c>
      <c r="AI78" s="90">
        <f ca="1">($V78*($AP$1-AI$1)/($AP$1-$V$1)+$AP78*(AI$1-$V$1)/($AP$1-$V$1))*(SUM('Chem - ODS'!AD$5:AD$7)/((SUM('Chem - ODS'!$AK$5:$AK$7)-SUM('Chem - ODS'!$Q$5:$Q$7))/20*('Chem - ODS'!AD$4-'Chem - ODS'!$Q$4)+SUM('Chem - ODS'!$Q$5:$Q$7)))</f>
        <v>0</v>
      </c>
      <c r="AJ78" s="90">
        <f ca="1">($V78*($AP$1-AJ$1)/($AP$1-$V$1)+$AP78*(AJ$1-$V$1)/($AP$1-$V$1))*(SUM('Chem - ODS'!AE$5:AE$7)/((SUM('Chem - ODS'!$AK$5:$AK$7)-SUM('Chem - ODS'!$Q$5:$Q$7))/20*('Chem - ODS'!AE$4-'Chem - ODS'!$Q$4)+SUM('Chem - ODS'!$Q$5:$Q$7)))</f>
        <v>0</v>
      </c>
      <c r="AK78" s="90">
        <f ca="1">($V78*($AP$1-AK$1)/($AP$1-$V$1)+$AP78*(AK$1-$V$1)/($AP$1-$V$1))*(SUM('Chem - ODS'!AF$5:AF$7)/((SUM('Chem - ODS'!$AK$5:$AK$7)-SUM('Chem - ODS'!$Q$5:$Q$7))/20*('Chem - ODS'!AF$4-'Chem - ODS'!$Q$4)+SUM('Chem - ODS'!$Q$5:$Q$7)))</f>
        <v>0</v>
      </c>
      <c r="AL78" s="90">
        <f ca="1">($V78*($AP$1-AL$1)/($AP$1-$V$1)+$AP78*(AL$1-$V$1)/($AP$1-$V$1))*(SUM('Chem - ODS'!AG$5:AG$7)/((SUM('Chem - ODS'!$AK$5:$AK$7)-SUM('Chem - ODS'!$Q$5:$Q$7))/20*('Chem - ODS'!AG$4-'Chem - ODS'!$Q$4)+SUM('Chem - ODS'!$Q$5:$Q$7)))</f>
        <v>0</v>
      </c>
      <c r="AM78" s="90">
        <f ca="1">($V78*($AP$1-AM$1)/($AP$1-$V$1)+$AP78*(AM$1-$V$1)/($AP$1-$V$1))*(SUM('Chem - ODS'!AH$5:AH$7)/((SUM('Chem - ODS'!$AK$5:$AK$7)-SUM('Chem - ODS'!$Q$5:$Q$7))/20*('Chem - ODS'!AH$4-'Chem - ODS'!$Q$4)+SUM('Chem - ODS'!$Q$5:$Q$7)))</f>
        <v>0</v>
      </c>
      <c r="AN78" s="90">
        <f ca="1">($V78*($AP$1-AN$1)/($AP$1-$V$1)+$AP78*(AN$1-$V$1)/($AP$1-$V$1))*(SUM('Chem - ODS'!AI$5:AI$7)/((SUM('Chem - ODS'!$AK$5:$AK$7)-SUM('Chem - ODS'!$Q$5:$Q$7))/20*('Chem - ODS'!AI$4-'Chem - ODS'!$Q$4)+SUM('Chem - ODS'!$Q$5:$Q$7)))</f>
        <v>0</v>
      </c>
      <c r="AO78" s="90">
        <f ca="1">($V78*($AP$1-AO$1)/($AP$1-$V$1)+$AP78*(AO$1-$V$1)/($AP$1-$V$1))*(SUM('Chem - ODS'!AJ$5:AJ$7)/((SUM('Chem - ODS'!$AK$5:$AK$7)-SUM('Chem - ODS'!$Q$5:$Q$7))/20*('Chem - ODS'!AJ$4-'Chem - ODS'!$Q$4)+SUM('Chem - ODS'!$Q$5:$Q$7)))</f>
        <v>0</v>
      </c>
      <c r="AP78" s="90">
        <f ca="1">V78*'Process Emissions Multipliers'!$E$28</f>
        <v>0</v>
      </c>
    </row>
    <row r="79" spans="1:42">
      <c r="A79" s="74">
        <v>27</v>
      </c>
      <c r="B79" s="90">
        <f ca="1">IF('Chemicals 2010'!$A87="CP",INDIRECT("'Chemicals 2010'!"&amp;'Country Selector'!$B$3&amp;ROW($A87))*10^12,0)</f>
        <v>89315328617.153519</v>
      </c>
      <c r="C79" s="90">
        <f t="shared" ca="1" si="4"/>
        <v>238846164311.39539</v>
      </c>
      <c r="D79" s="90">
        <f t="shared" ca="1" si="3"/>
        <v>388377000005.63721</v>
      </c>
      <c r="E79" s="90">
        <f t="shared" ca="1" si="3"/>
        <v>537907835699.87915</v>
      </c>
      <c r="F79" s="90">
        <f t="shared" ca="1" si="3"/>
        <v>687438671394.12097</v>
      </c>
      <c r="G79" s="90">
        <f t="shared" ca="1" si="3"/>
        <v>836969507088.36292</v>
      </c>
      <c r="H79" s="90">
        <f t="shared" ca="1" si="3"/>
        <v>986500342782.60486</v>
      </c>
      <c r="I79" s="90">
        <f t="shared" ca="1" si="3"/>
        <v>1136031178476.8467</v>
      </c>
      <c r="J79" s="90">
        <f t="shared" ca="1" si="3"/>
        <v>1285562014171.0884</v>
      </c>
      <c r="K79" s="90">
        <f t="shared" ca="1" si="3"/>
        <v>1435092849865.3303</v>
      </c>
      <c r="L79" s="90">
        <f ca="1">IF('Chemicals 2020'!$A87="CP",INDIRECT("'Chemicals 2020'!"&amp;'Country Selector'!$B$3&amp;ROW($A87))*10^12,0)*'Process Emissions Multipliers'!$B$28</f>
        <v>1584623685559.5723</v>
      </c>
      <c r="M79" s="90">
        <f ca="1">($L79*($V$1-M$1)/($V$1-$L$1)+$V79*(M$1-$L$1)/($V$1-$L$1))*(SUM('Chem - ODS'!H$5:H$7)/((SUM('Chem - ODS'!$Q$5:$Q$7)-SUM('Chem - ODS'!$G$5:$G$7))/10*('Chem - ODS'!H$4-'Chem - ODS'!$G$4)+SUM('Chem - ODS'!$G$5:$G$7)))</f>
        <v>1507561413093.7576</v>
      </c>
      <c r="N79" s="90">
        <f ca="1">($L79*($V$1-N$1)/($V$1-$L$1)+$V79*(N$1-$L$1)/($V$1-$L$1))*(SUM('Chem - ODS'!I$5:I$7)/((SUM('Chem - ODS'!$Q$5:$Q$7)-SUM('Chem - ODS'!$G$5:$G$7))/10*('Chem - ODS'!I$4-'Chem - ODS'!$G$4)+SUM('Chem - ODS'!$G$5:$G$7)))</f>
        <v>1440030753290.0522</v>
      </c>
      <c r="O79" s="90">
        <f ca="1">($L79*($V$1-O$1)/($V$1-$L$1)+$V79*(O$1-$L$1)/($V$1-$L$1))*(SUM('Chem - ODS'!J$5:J$7)/((SUM('Chem - ODS'!$Q$5:$Q$7)-SUM('Chem - ODS'!$G$5:$G$7))/10*('Chem - ODS'!J$4-'Chem - ODS'!$G$4)+SUM('Chem - ODS'!$G$5:$G$7)))</f>
        <v>1372328699896.7744</v>
      </c>
      <c r="P79" s="90">
        <f ca="1">($L79*($V$1-P$1)/($V$1-$L$1)+$V79*(P$1-$L$1)/($V$1-$L$1))*(SUM('Chem - ODS'!K$5:K$7)/((SUM('Chem - ODS'!$Q$5:$Q$7)-SUM('Chem - ODS'!$G$5:$G$7))/10*('Chem - ODS'!K$4-'Chem - ODS'!$G$4)+SUM('Chem - ODS'!$G$5:$G$7)))</f>
        <v>1304471510505.218</v>
      </c>
      <c r="Q79" s="90">
        <f ca="1">($L79*($V$1-Q$1)/($V$1-$L$1)+$V79*(Q$1-$L$1)/($V$1-$L$1))*(SUM('Chem - ODS'!L$5:L$7)/((SUM('Chem - ODS'!$Q$5:$Q$7)-SUM('Chem - ODS'!$G$5:$G$7))/10*('Chem - ODS'!L$4-'Chem - ODS'!$G$4)+SUM('Chem - ODS'!$G$5:$G$7)))</f>
        <v>1249353381334.5471</v>
      </c>
      <c r="R79" s="90">
        <f ca="1">($L79*($V$1-R$1)/($V$1-$L$1)+$V79*(R$1-$L$1)/($V$1-$L$1))*(SUM('Chem - ODS'!M$5:M$7)/((SUM('Chem - ODS'!$Q$5:$Q$7)-SUM('Chem - ODS'!$G$5:$G$7))/10*('Chem - ODS'!M$4-'Chem - ODS'!$G$4)+SUM('Chem - ODS'!$G$5:$G$7)))</f>
        <v>1168347084758.9131</v>
      </c>
      <c r="S79" s="90">
        <f ca="1">($L79*($V$1-S$1)/($V$1-$L$1)+$V79*(S$1-$L$1)/($V$1-$L$1))*(SUM('Chem - ODS'!N$5:N$7)/((SUM('Chem - ODS'!$Q$5:$Q$7)-SUM('Chem - ODS'!$G$5:$G$7))/10*('Chem - ODS'!N$4-'Chem - ODS'!$G$4)+SUM('Chem - ODS'!$G$5:$G$7)))</f>
        <v>1132459518212.804</v>
      </c>
      <c r="T79" s="90">
        <f ca="1">($L79*($V$1-T$1)/($V$1-$L$1)+$V79*(T$1-$L$1)/($V$1-$L$1))*(SUM('Chem - ODS'!O$5:O$7)/((SUM('Chem - ODS'!$Q$5:$Q$7)-SUM('Chem - ODS'!$G$5:$G$7))/10*('Chem - ODS'!O$4-'Chem - ODS'!$G$4)+SUM('Chem - ODS'!$G$5:$G$7)))</f>
        <v>1036665767000.3099</v>
      </c>
      <c r="U79" s="90">
        <f ca="1">($L79*($V$1-U$1)/($V$1-$L$1)+$V79*(U$1-$L$1)/($V$1-$L$1))*(SUM('Chem - ODS'!P$5:P$7)/((SUM('Chem - ODS'!$Q$5:$Q$7)-SUM('Chem - ODS'!$G$5:$G$7))/10*('Chem - ODS'!P$4-'Chem - ODS'!$G$4)+SUM('Chem - ODS'!$G$5:$G$7)))</f>
        <v>967762993638.05823</v>
      </c>
      <c r="V79" s="90">
        <f ca="1">IF('Chemicals 2030'!$A87="CP",INDIRECT("'Chemicals 2030'!"&amp;'Country Selector'!$B$3&amp;ROW($A87))*10^12,0)*'Process Emissions Multipliers'!$D$28</f>
        <v>894763179460.01892</v>
      </c>
      <c r="W79" s="90">
        <f ca="1">($V79*($AP$1-W$1)/($AP$1-$V$1)+$AP79*(W$1-$V$1)/($AP$1-$V$1))*(SUM('Chem - ODS'!R$5:R$7)/((SUM('Chem - ODS'!$AK$5:$AK$7)-SUM('Chem - ODS'!$Q$5:$Q$7))/20*('Chem - ODS'!R$4-'Chem - ODS'!$Q$4)+SUM('Chem - ODS'!$Q$5:$Q$7)))</f>
        <v>955822961414.5415</v>
      </c>
      <c r="X79" s="90">
        <f ca="1">($V79*($AP$1-X$1)/($AP$1-$V$1)+$AP79*(X$1-$V$1)/($AP$1-$V$1))*(SUM('Chem - ODS'!S$5:S$7)/((SUM('Chem - ODS'!$AK$5:$AK$7)-SUM('Chem - ODS'!$Q$5:$Q$7))/20*('Chem - ODS'!S$4-'Chem - ODS'!$Q$4)+SUM('Chem - ODS'!$Q$5:$Q$7)))</f>
        <v>1025241611154.1421</v>
      </c>
      <c r="Y79" s="90">
        <f ca="1">($V79*($AP$1-Y$1)/($AP$1-$V$1)+$AP79*(Y$1-$V$1)/($AP$1-$V$1))*(SUM('Chem - ODS'!T$5:T$7)/((SUM('Chem - ODS'!$AK$5:$AK$7)-SUM('Chem - ODS'!$Q$5:$Q$7))/20*('Chem - ODS'!T$4-'Chem - ODS'!$Q$4)+SUM('Chem - ODS'!$Q$5:$Q$7)))</f>
        <v>1041817082695.2302</v>
      </c>
      <c r="Z79" s="90">
        <f ca="1">($V79*($AP$1-Z$1)/($AP$1-$V$1)+$AP79*(Z$1-$V$1)/($AP$1-$V$1))*(SUM('Chem - ODS'!U$5:U$7)/((SUM('Chem - ODS'!$AK$5:$AK$7)-SUM('Chem - ODS'!$Q$5:$Q$7))/20*('Chem - ODS'!U$4-'Chem - ODS'!$Q$4)+SUM('Chem - ODS'!$Q$5:$Q$7)))</f>
        <v>1062320279787.4412</v>
      </c>
      <c r="AA79" s="90">
        <f ca="1">($V79*($AP$1-AA$1)/($AP$1-$V$1)+$AP79*(AA$1-$V$1)/($AP$1-$V$1))*(SUM('Chem - ODS'!V$5:V$7)/((SUM('Chem - ODS'!$AK$5:$AK$7)-SUM('Chem - ODS'!$Q$5:$Q$7))/20*('Chem - ODS'!V$4-'Chem - ODS'!$Q$4)+SUM('Chem - ODS'!$Q$5:$Q$7)))</f>
        <v>1086812303714.1348</v>
      </c>
      <c r="AB79" s="90">
        <f ca="1">($V79*($AP$1-AB$1)/($AP$1-$V$1)+$AP79*(AB$1-$V$1)/($AP$1-$V$1))*(SUM('Chem - ODS'!W$5:W$7)/((SUM('Chem - ODS'!$AK$5:$AK$7)-SUM('Chem - ODS'!$Q$5:$Q$7))/20*('Chem - ODS'!W$4-'Chem - ODS'!$Q$4)+SUM('Chem - ODS'!$Q$5:$Q$7)))</f>
        <v>1115347058218.53</v>
      </c>
      <c r="AC79" s="90">
        <f ca="1">($V79*($AP$1-AC$1)/($AP$1-$V$1)+$AP79*(AC$1-$V$1)/($AP$1-$V$1))*(SUM('Chem - ODS'!X$5:X$7)/((SUM('Chem - ODS'!$AK$5:$AK$7)-SUM('Chem - ODS'!$Q$5:$Q$7))/20*('Chem - ODS'!X$4-'Chem - ODS'!$Q$4)+SUM('Chem - ODS'!$Q$5:$Q$7)))</f>
        <v>1147972278995.6292</v>
      </c>
      <c r="AD79" s="90">
        <f ca="1">($V79*($AP$1-AD$1)/($AP$1-$V$1)+$AP79*(AD$1-$V$1)/($AP$1-$V$1))*(SUM('Chem - ODS'!Y$5:Y$7)/((SUM('Chem - ODS'!$AK$5:$AK$7)-SUM('Chem - ODS'!$Q$5:$Q$7))/20*('Chem - ODS'!Y$4-'Chem - ODS'!$Q$4)+SUM('Chem - ODS'!$Q$5:$Q$7)))</f>
        <v>1068335826627.1001</v>
      </c>
      <c r="AE79" s="90">
        <f ca="1">($V79*($AP$1-AE$1)/($AP$1-$V$1)+$AP79*(AE$1-$V$1)/($AP$1-$V$1))*(SUM('Chem - ODS'!Z$5:Z$7)/((SUM('Chem - ODS'!$AK$5:$AK$7)-SUM('Chem - ODS'!$Q$5:$Q$7))/20*('Chem - ODS'!Z$4-'Chem - ODS'!$Q$4)+SUM('Chem - ODS'!$Q$5:$Q$7)))</f>
        <v>1096423051683.9308</v>
      </c>
      <c r="AF79" s="90">
        <f ca="1">($V79*($AP$1-AF$1)/($AP$1-$V$1)+$AP79*(AF$1-$V$1)/($AP$1-$V$1))*(SUM('Chem - ODS'!AA$5:AA$7)/((SUM('Chem - ODS'!$AK$5:$AK$7)-SUM('Chem - ODS'!$Q$5:$Q$7))/20*('Chem - ODS'!AA$4-'Chem - ODS'!$Q$4)+SUM('Chem - ODS'!$Q$5:$Q$7)))</f>
        <v>1120304036040.969</v>
      </c>
      <c r="AG79" s="90">
        <f ca="1">($V79*($AP$1-AG$1)/($AP$1-$V$1)+$AP79*(AG$1-$V$1)/($AP$1-$V$1))*(SUM('Chem - ODS'!AB$5:AB$7)/((SUM('Chem - ODS'!$AK$5:$AK$7)-SUM('Chem - ODS'!$Q$5:$Q$7))/20*('Chem - ODS'!AB$4-'Chem - ODS'!$Q$4)+SUM('Chem - ODS'!$Q$5:$Q$7)))</f>
        <v>1163346945989.521</v>
      </c>
      <c r="AH79" s="90">
        <f ca="1">($V79*($AP$1-AH$1)/($AP$1-$V$1)+$AP79*(AH$1-$V$1)/($AP$1-$V$1))*(SUM('Chem - ODS'!AC$5:AC$7)/((SUM('Chem - ODS'!$AK$5:$AK$7)-SUM('Chem - ODS'!$Q$5:$Q$7))/20*('Chem - ODS'!AC$4-'Chem - ODS'!$Q$4)+SUM('Chem - ODS'!$Q$5:$Q$7)))</f>
        <v>1207880971571.2021</v>
      </c>
      <c r="AI79" s="90">
        <f ca="1">($V79*($AP$1-AI$1)/($AP$1-$V$1)+$AP79*(AI$1-$V$1)/($AP$1-$V$1))*(SUM('Chem - ODS'!AD$5:AD$7)/((SUM('Chem - ODS'!$AK$5:$AK$7)-SUM('Chem - ODS'!$Q$5:$Q$7))/20*('Chem - ODS'!AD$4-'Chem - ODS'!$Q$4)+SUM('Chem - ODS'!$Q$5:$Q$7)))</f>
        <v>1253963919414.3064</v>
      </c>
      <c r="AJ79" s="90">
        <f ca="1">($V79*($AP$1-AJ$1)/($AP$1-$V$1)+$AP79*(AJ$1-$V$1)/($AP$1-$V$1))*(SUM('Chem - ODS'!AE$5:AE$7)/((SUM('Chem - ODS'!$AK$5:$AK$7)-SUM('Chem - ODS'!$Q$5:$Q$7))/20*('Chem - ODS'!AE$4-'Chem - ODS'!$Q$4)+SUM('Chem - ODS'!$Q$5:$Q$7)))</f>
        <v>1301655306329.9045</v>
      </c>
      <c r="AK79" s="90">
        <f ca="1">($V79*($AP$1-AK$1)/($AP$1-$V$1)+$AP79*(AK$1-$V$1)/($AP$1-$V$1))*(SUM('Chem - ODS'!AF$5:AF$7)/((SUM('Chem - ODS'!$AK$5:$AK$7)-SUM('Chem - ODS'!$Q$5:$Q$7))/20*('Chem - ODS'!AF$4-'Chem - ODS'!$Q$4)+SUM('Chem - ODS'!$Q$5:$Q$7)))</f>
        <v>1351016461040.5618</v>
      </c>
      <c r="AL79" s="90">
        <f ca="1">($V79*($AP$1-AL$1)/($AP$1-$V$1)+$AP79*(AL$1-$V$1)/($AP$1-$V$1))*(SUM('Chem - ODS'!AG$5:AG$7)/((SUM('Chem - ODS'!$AK$5:$AK$7)-SUM('Chem - ODS'!$Q$5:$Q$7))/20*('Chem - ODS'!AG$4-'Chem - ODS'!$Q$4)+SUM('Chem - ODS'!$Q$5:$Q$7)))</f>
        <v>1402110624231.7769</v>
      </c>
      <c r="AM79" s="90">
        <f ca="1">($V79*($AP$1-AM$1)/($AP$1-$V$1)+$AP79*(AM$1-$V$1)/($AP$1-$V$1))*(SUM('Chem - ODS'!AH$5:AH$7)/((SUM('Chem - ODS'!$AK$5:$AK$7)-SUM('Chem - ODS'!$Q$5:$Q$7))/20*('Chem - ODS'!AH$4-'Chem - ODS'!$Q$4)+SUM('Chem - ODS'!$Q$5:$Q$7)))</f>
        <v>1455003047673.4966</v>
      </c>
      <c r="AN79" s="90">
        <f ca="1">($V79*($AP$1-AN$1)/($AP$1-$V$1)+$AP79*(AN$1-$V$1)/($AP$1-$V$1))*(SUM('Chem - ODS'!AI$5:AI$7)/((SUM('Chem - ODS'!$AK$5:$AK$7)-SUM('Chem - ODS'!$Q$5:$Q$7))/20*('Chem - ODS'!AI$4-'Chem - ODS'!$Q$4)+SUM('Chem - ODS'!$Q$5:$Q$7)))</f>
        <v>1509761093048.0493</v>
      </c>
      <c r="AO79" s="90">
        <f ca="1">($V79*($AP$1-AO$1)/($AP$1-$V$1)+$AP79*(AO$1-$V$1)/($AP$1-$V$1))*(SUM('Chem - ODS'!AJ$5:AJ$7)/((SUM('Chem - ODS'!$AK$5:$AK$7)-SUM('Chem - ODS'!$Q$5:$Q$7))/20*('Chem - ODS'!AJ$4-'Chem - ODS'!$Q$4)+SUM('Chem - ODS'!$Q$5:$Q$7)))</f>
        <v>1566454331031.8328</v>
      </c>
      <c r="AP79" s="90">
        <f ca="1">V79*'Process Emissions Multipliers'!$E$28</f>
        <v>1625154641106.5583</v>
      </c>
    </row>
    <row r="80" spans="1:42">
      <c r="A80" s="74">
        <v>28</v>
      </c>
      <c r="B80" s="90">
        <f ca="1">IF('Chemicals 2010'!$A88="CP",INDIRECT("'Chemicals 2010'!"&amp;'Country Selector'!$B$3&amp;ROW($A88))*10^12,0)</f>
        <v>111644160771.44267</v>
      </c>
      <c r="C80" s="90">
        <f t="shared" ca="1" si="4"/>
        <v>115184805062.96027</v>
      </c>
      <c r="D80" s="90">
        <f t="shared" ca="1" si="3"/>
        <v>118725449354.47787</v>
      </c>
      <c r="E80" s="90">
        <f t="shared" ca="1" si="3"/>
        <v>122266093645.99548</v>
      </c>
      <c r="F80" s="90">
        <f t="shared" ca="1" si="3"/>
        <v>125806737937.51308</v>
      </c>
      <c r="G80" s="90">
        <f t="shared" ca="1" si="3"/>
        <v>129347382229.03067</v>
      </c>
      <c r="H80" s="90">
        <f t="shared" ca="1" si="3"/>
        <v>132888026520.54829</v>
      </c>
      <c r="I80" s="90">
        <f t="shared" ca="1" si="3"/>
        <v>136428670812.06589</v>
      </c>
      <c r="J80" s="90">
        <f t="shared" ca="1" si="3"/>
        <v>139969315103.5835</v>
      </c>
      <c r="K80" s="90">
        <f t="shared" ca="1" si="3"/>
        <v>143509959395.10107</v>
      </c>
      <c r="L80" s="90">
        <f ca="1">IF('Chemicals 2020'!$A88="CP",INDIRECT("'Chemicals 2020'!"&amp;'Country Selector'!$B$3&amp;ROW($A88))*10^12,0)*'Process Emissions Multipliers'!$B$28</f>
        <v>147050603686.61868</v>
      </c>
      <c r="M80" s="90">
        <f ca="1">($L80*($V$1-M$1)/($V$1-$L$1)+$V80*(M$1-$L$1)/($V$1-$L$1))*(SUM('Chem - ODS'!H$5:H$7)/((SUM('Chem - ODS'!$Q$5:$Q$7)-SUM('Chem - ODS'!$G$5:$G$7))/10*('Chem - ODS'!H$4-'Chem - ODS'!$G$4)+SUM('Chem - ODS'!$G$5:$G$7)))</f>
        <v>146294341839.06137</v>
      </c>
      <c r="N80" s="90">
        <f ca="1">($L80*($V$1-N$1)/($V$1-$L$1)+$V80*(N$1-$L$1)/($V$1-$L$1))*(SUM('Chem - ODS'!I$5:I$7)/((SUM('Chem - ODS'!$Q$5:$Q$7)-SUM('Chem - ODS'!$G$5:$G$7))/10*('Chem - ODS'!I$4-'Chem - ODS'!$G$4)+SUM('Chem - ODS'!$G$5:$G$7)))</f>
        <v>146432267563.4617</v>
      </c>
      <c r="O80" s="90">
        <f ca="1">($L80*($V$1-O$1)/($V$1-$L$1)+$V80*(O$1-$L$1)/($V$1-$L$1))*(SUM('Chem - ODS'!J$5:J$7)/((SUM('Chem - ODS'!$Q$5:$Q$7)-SUM('Chem - ODS'!$G$5:$G$7))/10*('Chem - ODS'!J$4-'Chem - ODS'!$G$4)+SUM('Chem - ODS'!$G$5:$G$7)))</f>
        <v>146563009948.30734</v>
      </c>
      <c r="P80" s="90">
        <f ca="1">($L80*($V$1-P$1)/($V$1-$L$1)+$V80*(P$1-$L$1)/($V$1-$L$1))*(SUM('Chem - ODS'!K$5:K$7)/((SUM('Chem - ODS'!$Q$5:$Q$7)-SUM('Chem - ODS'!$G$5:$G$7))/10*('Chem - ODS'!K$4-'Chem - ODS'!$G$4)+SUM('Chem - ODS'!$G$5:$G$7)))</f>
        <v>146687250371.46603</v>
      </c>
      <c r="Q80" s="90">
        <f ca="1">($L80*($V$1-Q$1)/($V$1-$L$1)+$V80*(Q$1-$L$1)/($V$1-$L$1))*(SUM('Chem - ODS'!L$5:L$7)/((SUM('Chem - ODS'!$Q$5:$Q$7)-SUM('Chem - ODS'!$G$5:$G$7))/10*('Chem - ODS'!L$4-'Chem - ODS'!$G$4)+SUM('Chem - ODS'!$G$5:$G$7)))</f>
        <v>148334811536.85339</v>
      </c>
      <c r="R80" s="90">
        <f ca="1">($L80*($V$1-R$1)/($V$1-$L$1)+$V80*(R$1-$L$1)/($V$1-$L$1))*(SUM('Chem - ODS'!M$5:M$7)/((SUM('Chem - ODS'!$Q$5:$Q$7)-SUM('Chem - ODS'!$G$5:$G$7))/10*('Chem - ODS'!M$4-'Chem - ODS'!$G$4)+SUM('Chem - ODS'!$G$5:$G$7)))</f>
        <v>146918545589.21164</v>
      </c>
      <c r="S80" s="90">
        <f ca="1">($L80*($V$1-S$1)/($V$1-$L$1)+$V80*(S$1-$L$1)/($V$1-$L$1))*(SUM('Chem - ODS'!N$5:N$7)/((SUM('Chem - ODS'!$Q$5:$Q$7)-SUM('Chem - ODS'!$G$5:$G$7))/10*('Chem - ODS'!N$4-'Chem - ODS'!$G$4)+SUM('Chem - ODS'!$G$5:$G$7)))</f>
        <v>151350904553.418</v>
      </c>
      <c r="T80" s="90">
        <f ca="1">($L80*($V$1-T$1)/($V$1-$L$1)+$V80*(T$1-$L$1)/($V$1-$L$1))*(SUM('Chem - ODS'!O$5:O$7)/((SUM('Chem - ODS'!$Q$5:$Q$7)-SUM('Chem - ODS'!$G$5:$G$7))/10*('Chem - ODS'!O$4-'Chem - ODS'!$G$4)+SUM('Chem - ODS'!$G$5:$G$7)))</f>
        <v>147830762194.38037</v>
      </c>
      <c r="U80" s="90">
        <f ca="1">($L80*($V$1-U$1)/($V$1-$L$1)+$V80*(U$1-$L$1)/($V$1-$L$1))*(SUM('Chem - ODS'!P$5:P$7)/((SUM('Chem - ODS'!$Q$5:$Q$7)-SUM('Chem - ODS'!$G$5:$G$7))/10*('Chem - ODS'!P$4-'Chem - ODS'!$G$4)+SUM('Chem - ODS'!$G$5:$G$7)))</f>
        <v>147911180764.49799</v>
      </c>
      <c r="V80" s="90">
        <f ca="1">IF('Chemicals 2030'!$A88="CP",INDIRECT("'Chemicals 2030'!"&amp;'Country Selector'!$B$3&amp;ROW($A88))*10^12,0)*'Process Emissions Multipliers'!$D$28</f>
        <v>147325182095.28107</v>
      </c>
      <c r="W80" s="90">
        <f ca="1">($V80*($AP$1-W$1)/($AP$1-$V$1)+$AP80*(W$1-$V$1)/($AP$1-$V$1))*(SUM('Chem - ODS'!R$5:R$7)/((SUM('Chem - ODS'!$AK$5:$AK$7)-SUM('Chem - ODS'!$Q$5:$Q$7))/20*('Chem - ODS'!R$4-'Chem - ODS'!$Q$4)+SUM('Chem - ODS'!$Q$5:$Q$7)))</f>
        <v>157378840651.70157</v>
      </c>
      <c r="X80" s="90">
        <f ca="1">($V80*($AP$1-X$1)/($AP$1-$V$1)+$AP80*(X$1-$V$1)/($AP$1-$V$1))*(SUM('Chem - ODS'!S$5:S$7)/((SUM('Chem - ODS'!$AK$5:$AK$7)-SUM('Chem - ODS'!$Q$5:$Q$7))/20*('Chem - ODS'!S$4-'Chem - ODS'!$Q$4)+SUM('Chem - ODS'!$Q$5:$Q$7)))</f>
        <v>168808809439.49536</v>
      </c>
      <c r="Y80" s="90">
        <f ca="1">($V80*($AP$1-Y$1)/($AP$1-$V$1)+$AP80*(Y$1-$V$1)/($AP$1-$V$1))*(SUM('Chem - ODS'!T$5:T$7)/((SUM('Chem - ODS'!$AK$5:$AK$7)-SUM('Chem - ODS'!$Q$5:$Q$7))/20*('Chem - ODS'!T$4-'Chem - ODS'!$Q$4)+SUM('Chem - ODS'!$Q$5:$Q$7)))</f>
        <v>171538005744.35416</v>
      </c>
      <c r="Z80" s="90">
        <f ca="1">($V80*($AP$1-Z$1)/($AP$1-$V$1)+$AP80*(Z$1-$V$1)/($AP$1-$V$1))*(SUM('Chem - ODS'!U$5:U$7)/((SUM('Chem - ODS'!$AK$5:$AK$7)-SUM('Chem - ODS'!$Q$5:$Q$7))/20*('Chem - ODS'!U$4-'Chem - ODS'!$Q$4)+SUM('Chem - ODS'!$Q$5:$Q$7)))</f>
        <v>174913912704.41516</v>
      </c>
      <c r="AA80" s="90">
        <f ca="1">($V80*($AP$1-AA$1)/($AP$1-$V$1)+$AP80*(AA$1-$V$1)/($AP$1-$V$1))*(SUM('Chem - ODS'!V$5:V$7)/((SUM('Chem - ODS'!$AK$5:$AK$7)-SUM('Chem - ODS'!$Q$5:$Q$7))/20*('Chem - ODS'!V$4-'Chem - ODS'!$Q$4)+SUM('Chem - ODS'!$Q$5:$Q$7)))</f>
        <v>178946590811.55368</v>
      </c>
      <c r="AB80" s="90">
        <f ca="1">($V80*($AP$1-AB$1)/($AP$1-$V$1)+$AP80*(AB$1-$V$1)/($AP$1-$V$1))*(SUM('Chem - ODS'!W$5:W$7)/((SUM('Chem - ODS'!$AK$5:$AK$7)-SUM('Chem - ODS'!$Q$5:$Q$7))/20*('Chem - ODS'!W$4-'Chem - ODS'!$Q$4)+SUM('Chem - ODS'!$Q$5:$Q$7)))</f>
        <v>183644915463.15729</v>
      </c>
      <c r="AC80" s="90">
        <f ca="1">($V80*($AP$1-AC$1)/($AP$1-$V$1)+$AP80*(AC$1-$V$1)/($AP$1-$V$1))*(SUM('Chem - ODS'!X$5:X$7)/((SUM('Chem - ODS'!$AK$5:$AK$7)-SUM('Chem - ODS'!$Q$5:$Q$7))/20*('Chem - ODS'!X$4-'Chem - ODS'!$Q$4)+SUM('Chem - ODS'!$Q$5:$Q$7)))</f>
        <v>189016746470.76041</v>
      </c>
      <c r="AD80" s="90">
        <f ca="1">($V80*($AP$1-AD$1)/($AP$1-$V$1)+$AP80*(AD$1-$V$1)/($AP$1-$V$1))*(SUM('Chem - ODS'!Y$5:Y$7)/((SUM('Chem - ODS'!$AK$5:$AK$7)-SUM('Chem - ODS'!$Q$5:$Q$7))/20*('Chem - ODS'!Y$4-'Chem - ODS'!$Q$4)+SUM('Chem - ODS'!$Q$5:$Q$7)))</f>
        <v>175904388792.27817</v>
      </c>
      <c r="AE80" s="90">
        <f ca="1">($V80*($AP$1-AE$1)/($AP$1-$V$1)+$AP80*(AE$1-$V$1)/($AP$1-$V$1))*(SUM('Chem - ODS'!Z$5:Z$7)/((SUM('Chem - ODS'!$AK$5:$AK$7)-SUM('Chem - ODS'!$Q$5:$Q$7))/20*('Chem - ODS'!Z$4-'Chem - ODS'!$Q$4)+SUM('Chem - ODS'!$Q$5:$Q$7)))</f>
        <v>180529026507.64093</v>
      </c>
      <c r="AF80" s="90">
        <f ca="1">($V80*($AP$1-AF$1)/($AP$1-$V$1)+$AP80*(AF$1-$V$1)/($AP$1-$V$1))*(SUM('Chem - ODS'!AA$5:AA$7)/((SUM('Chem - ODS'!$AK$5:$AK$7)-SUM('Chem - ODS'!$Q$5:$Q$7))/20*('Chem - ODS'!AA$4-'Chem - ODS'!$Q$4)+SUM('Chem - ODS'!$Q$5:$Q$7)))</f>
        <v>184461095293.86264</v>
      </c>
      <c r="AG80" s="90">
        <f ca="1">($V80*($AP$1-AG$1)/($AP$1-$V$1)+$AP80*(AG$1-$V$1)/($AP$1-$V$1))*(SUM('Chem - ODS'!AB$5:AB$7)/((SUM('Chem - ODS'!$AK$5:$AK$7)-SUM('Chem - ODS'!$Q$5:$Q$7))/20*('Chem - ODS'!AB$4-'Chem - ODS'!$Q$4)+SUM('Chem - ODS'!$Q$5:$Q$7)))</f>
        <v>191548227053.02612</v>
      </c>
      <c r="AH80" s="90">
        <f ca="1">($V80*($AP$1-AH$1)/($AP$1-$V$1)+$AP80*(AH$1-$V$1)/($AP$1-$V$1))*(SUM('Chem - ODS'!AC$5:AC$7)/((SUM('Chem - ODS'!$AK$5:$AK$7)-SUM('Chem - ODS'!$Q$5:$Q$7))/20*('Chem - ODS'!AC$4-'Chem - ODS'!$Q$4)+SUM('Chem - ODS'!$Q$5:$Q$7)))</f>
        <v>198880875041.75607</v>
      </c>
      <c r="AI80" s="90">
        <f ca="1">($V80*($AP$1-AI$1)/($AP$1-$V$1)+$AP80*(AI$1-$V$1)/($AP$1-$V$1))*(SUM('Chem - ODS'!AD$5:AD$7)/((SUM('Chem - ODS'!$AK$5:$AK$7)-SUM('Chem - ODS'!$Q$5:$Q$7))/20*('Chem - ODS'!AD$4-'Chem - ODS'!$Q$4)+SUM('Chem - ODS'!$Q$5:$Q$7)))</f>
        <v>206468557278.0433</v>
      </c>
      <c r="AJ80" s="90">
        <f ca="1">($V80*($AP$1-AJ$1)/($AP$1-$V$1)+$AP80*(AJ$1-$V$1)/($AP$1-$V$1))*(SUM('Chem - ODS'!AE$5:AE$7)/((SUM('Chem - ODS'!$AK$5:$AK$7)-SUM('Chem - ODS'!$Q$5:$Q$7))/20*('Chem - ODS'!AE$4-'Chem - ODS'!$Q$4)+SUM('Chem - ODS'!$Q$5:$Q$7)))</f>
        <v>214321073366.10721</v>
      </c>
      <c r="AK80" s="90">
        <f ca="1">($V80*($AP$1-AK$1)/($AP$1-$V$1)+$AP80*(AK$1-$V$1)/($AP$1-$V$1))*(SUM('Chem - ODS'!AF$5:AF$7)/((SUM('Chem - ODS'!$AK$5:$AK$7)-SUM('Chem - ODS'!$Q$5:$Q$7))/20*('Chem - ODS'!AF$4-'Chem - ODS'!$Q$4)+SUM('Chem - ODS'!$Q$5:$Q$7)))</f>
        <v>222448521246.30453</v>
      </c>
      <c r="AL80" s="90">
        <f ca="1">($V80*($AP$1-AL$1)/($AP$1-$V$1)+$AP80*(AL$1-$V$1)/($AP$1-$V$1))*(SUM('Chem - ODS'!AG$5:AG$7)/((SUM('Chem - ODS'!$AK$5:$AK$7)-SUM('Chem - ODS'!$Q$5:$Q$7))/20*('Chem - ODS'!AG$4-'Chem - ODS'!$Q$4)+SUM('Chem - ODS'!$Q$5:$Q$7)))</f>
        <v>230861313668.86987</v>
      </c>
      <c r="AM80" s="90">
        <f ca="1">($V80*($AP$1-AM$1)/($AP$1-$V$1)+$AP80*(AM$1-$V$1)/($AP$1-$V$1))*(SUM('Chem - ODS'!AH$5:AH$7)/((SUM('Chem - ODS'!$AK$5:$AK$7)-SUM('Chem - ODS'!$Q$5:$Q$7))/20*('Chem - ODS'!AH$4-'Chem - ODS'!$Q$4)+SUM('Chem - ODS'!$Q$5:$Q$7)))</f>
        <v>239570194514.54202</v>
      </c>
      <c r="AN80" s="90">
        <f ca="1">($V80*($AP$1-AN$1)/($AP$1-$V$1)+$AP80*(AN$1-$V$1)/($AP$1-$V$1))*(SUM('Chem - ODS'!AI$5:AI$7)/((SUM('Chem - ODS'!$AK$5:$AK$7)-SUM('Chem - ODS'!$Q$5:$Q$7))/20*('Chem - ODS'!AI$4-'Chem - ODS'!$Q$4)+SUM('Chem - ODS'!$Q$5:$Q$7)))</f>
        <v>248586255066.85052</v>
      </c>
      <c r="AO80" s="90">
        <f ca="1">($V80*($AP$1-AO$1)/($AP$1-$V$1)+$AP80*(AO$1-$V$1)/($AP$1-$V$1))*(SUM('Chem - ODS'!AJ$5:AJ$7)/((SUM('Chem - ODS'!$AK$5:$AK$7)-SUM('Chem - ODS'!$Q$5:$Q$7))/20*('Chem - ODS'!AJ$4-'Chem - ODS'!$Q$4)+SUM('Chem - ODS'!$Q$5:$Q$7)))</f>
        <v>257920950326.18448</v>
      </c>
      <c r="AP80" s="90">
        <f ca="1">V80*'Process Emissions Multipliers'!$E$28</f>
        <v>267586115443.98407</v>
      </c>
    </row>
    <row r="81" spans="1:42">
      <c r="A81" s="74">
        <v>29</v>
      </c>
      <c r="B81" s="90">
        <f ca="1">IF('Chemicals 2010'!$A89="CP",INDIRECT("'Chemicals 2010'!"&amp;'Country Selector'!$B$3&amp;ROW($A89))*10^12,0)</f>
        <v>0</v>
      </c>
      <c r="C81" s="90">
        <f t="shared" ca="1" si="4"/>
        <v>0</v>
      </c>
      <c r="D81" s="90">
        <f t="shared" ca="1" si="3"/>
        <v>0</v>
      </c>
      <c r="E81" s="90">
        <f t="shared" ca="1" si="3"/>
        <v>0</v>
      </c>
      <c r="F81" s="90">
        <f t="shared" ca="1" si="3"/>
        <v>0</v>
      </c>
      <c r="G81" s="90">
        <f t="shared" ca="1" si="3"/>
        <v>0</v>
      </c>
      <c r="H81" s="90">
        <f t="shared" ca="1" si="3"/>
        <v>0</v>
      </c>
      <c r="I81" s="90">
        <f t="shared" ca="1" si="3"/>
        <v>0</v>
      </c>
      <c r="J81" s="90">
        <f t="shared" ca="1" si="3"/>
        <v>0</v>
      </c>
      <c r="K81" s="90">
        <f t="shared" ca="1" si="3"/>
        <v>0</v>
      </c>
      <c r="L81" s="90">
        <f ca="1">IF('Chemicals 2020'!$A89="CP",INDIRECT("'Chemicals 2020'!"&amp;'Country Selector'!$B$3&amp;ROW($A89))*10^12,0)*'Process Emissions Multipliers'!$B$28</f>
        <v>0</v>
      </c>
      <c r="M81" s="90">
        <f ca="1">($L81*($V$1-M$1)/($V$1-$L$1)+$V81*(M$1-$L$1)/($V$1-$L$1))*(SUM('Chem - ODS'!H$5:H$7)/((SUM('Chem - ODS'!$Q$5:$Q$7)-SUM('Chem - ODS'!$G$5:$G$7))/10*('Chem - ODS'!H$4-'Chem - ODS'!$G$4)+SUM('Chem - ODS'!$G$5:$G$7)))</f>
        <v>0</v>
      </c>
      <c r="N81" s="90">
        <f ca="1">($L81*($V$1-N$1)/($V$1-$L$1)+$V81*(N$1-$L$1)/($V$1-$L$1))*(SUM('Chem - ODS'!I$5:I$7)/((SUM('Chem - ODS'!$Q$5:$Q$7)-SUM('Chem - ODS'!$G$5:$G$7))/10*('Chem - ODS'!I$4-'Chem - ODS'!$G$4)+SUM('Chem - ODS'!$G$5:$G$7)))</f>
        <v>0</v>
      </c>
      <c r="O81" s="90">
        <f ca="1">($L81*($V$1-O$1)/($V$1-$L$1)+$V81*(O$1-$L$1)/($V$1-$L$1))*(SUM('Chem - ODS'!J$5:J$7)/((SUM('Chem - ODS'!$Q$5:$Q$7)-SUM('Chem - ODS'!$G$5:$G$7))/10*('Chem - ODS'!J$4-'Chem - ODS'!$G$4)+SUM('Chem - ODS'!$G$5:$G$7)))</f>
        <v>0</v>
      </c>
      <c r="P81" s="90">
        <f ca="1">($L81*($V$1-P$1)/($V$1-$L$1)+$V81*(P$1-$L$1)/($V$1-$L$1))*(SUM('Chem - ODS'!K$5:K$7)/((SUM('Chem - ODS'!$Q$5:$Q$7)-SUM('Chem - ODS'!$G$5:$G$7))/10*('Chem - ODS'!K$4-'Chem - ODS'!$G$4)+SUM('Chem - ODS'!$G$5:$G$7)))</f>
        <v>0</v>
      </c>
      <c r="Q81" s="90">
        <f ca="1">($L81*($V$1-Q$1)/($V$1-$L$1)+$V81*(Q$1-$L$1)/($V$1-$L$1))*(SUM('Chem - ODS'!L$5:L$7)/((SUM('Chem - ODS'!$Q$5:$Q$7)-SUM('Chem - ODS'!$G$5:$G$7))/10*('Chem - ODS'!L$4-'Chem - ODS'!$G$4)+SUM('Chem - ODS'!$G$5:$G$7)))</f>
        <v>0</v>
      </c>
      <c r="R81" s="90">
        <f ca="1">($L81*($V$1-R$1)/($V$1-$L$1)+$V81*(R$1-$L$1)/($V$1-$L$1))*(SUM('Chem - ODS'!M$5:M$7)/((SUM('Chem - ODS'!$Q$5:$Q$7)-SUM('Chem - ODS'!$G$5:$G$7))/10*('Chem - ODS'!M$4-'Chem - ODS'!$G$4)+SUM('Chem - ODS'!$G$5:$G$7)))</f>
        <v>0</v>
      </c>
      <c r="S81" s="90">
        <f ca="1">($L81*($V$1-S$1)/($V$1-$L$1)+$V81*(S$1-$L$1)/($V$1-$L$1))*(SUM('Chem - ODS'!N$5:N$7)/((SUM('Chem - ODS'!$Q$5:$Q$7)-SUM('Chem - ODS'!$G$5:$G$7))/10*('Chem - ODS'!N$4-'Chem - ODS'!$G$4)+SUM('Chem - ODS'!$G$5:$G$7)))</f>
        <v>0</v>
      </c>
      <c r="T81" s="90">
        <f ca="1">($L81*($V$1-T$1)/($V$1-$L$1)+$V81*(T$1-$L$1)/($V$1-$L$1))*(SUM('Chem - ODS'!O$5:O$7)/((SUM('Chem - ODS'!$Q$5:$Q$7)-SUM('Chem - ODS'!$G$5:$G$7))/10*('Chem - ODS'!O$4-'Chem - ODS'!$G$4)+SUM('Chem - ODS'!$G$5:$G$7)))</f>
        <v>0</v>
      </c>
      <c r="U81" s="90">
        <f ca="1">($L81*($V$1-U$1)/($V$1-$L$1)+$V81*(U$1-$L$1)/($V$1-$L$1))*(SUM('Chem - ODS'!P$5:P$7)/((SUM('Chem - ODS'!$Q$5:$Q$7)-SUM('Chem - ODS'!$G$5:$G$7))/10*('Chem - ODS'!P$4-'Chem - ODS'!$G$4)+SUM('Chem - ODS'!$G$5:$G$7)))</f>
        <v>0</v>
      </c>
      <c r="V81" s="90">
        <f ca="1">IF('Chemicals 2030'!$A89="CP",INDIRECT("'Chemicals 2030'!"&amp;'Country Selector'!$B$3&amp;ROW($A89))*10^12,0)*'Process Emissions Multipliers'!$D$28</f>
        <v>0</v>
      </c>
      <c r="W81" s="90">
        <f ca="1">($V81*($AP$1-W$1)/($AP$1-$V$1)+$AP81*(W$1-$V$1)/($AP$1-$V$1))*(SUM('Chem - ODS'!R$5:R$7)/((SUM('Chem - ODS'!$AK$5:$AK$7)-SUM('Chem - ODS'!$Q$5:$Q$7))/20*('Chem - ODS'!R$4-'Chem - ODS'!$Q$4)+SUM('Chem - ODS'!$Q$5:$Q$7)))</f>
        <v>0</v>
      </c>
      <c r="X81" s="90">
        <f ca="1">($V81*($AP$1-X$1)/($AP$1-$V$1)+$AP81*(X$1-$V$1)/($AP$1-$V$1))*(SUM('Chem - ODS'!S$5:S$7)/((SUM('Chem - ODS'!$AK$5:$AK$7)-SUM('Chem - ODS'!$Q$5:$Q$7))/20*('Chem - ODS'!S$4-'Chem - ODS'!$Q$4)+SUM('Chem - ODS'!$Q$5:$Q$7)))</f>
        <v>0</v>
      </c>
      <c r="Y81" s="90">
        <f ca="1">($V81*($AP$1-Y$1)/($AP$1-$V$1)+$AP81*(Y$1-$V$1)/($AP$1-$V$1))*(SUM('Chem - ODS'!T$5:T$7)/((SUM('Chem - ODS'!$AK$5:$AK$7)-SUM('Chem - ODS'!$Q$5:$Q$7))/20*('Chem - ODS'!T$4-'Chem - ODS'!$Q$4)+SUM('Chem - ODS'!$Q$5:$Q$7)))</f>
        <v>0</v>
      </c>
      <c r="Z81" s="90">
        <f ca="1">($V81*($AP$1-Z$1)/($AP$1-$V$1)+$AP81*(Z$1-$V$1)/($AP$1-$V$1))*(SUM('Chem - ODS'!U$5:U$7)/((SUM('Chem - ODS'!$AK$5:$AK$7)-SUM('Chem - ODS'!$Q$5:$Q$7))/20*('Chem - ODS'!U$4-'Chem - ODS'!$Q$4)+SUM('Chem - ODS'!$Q$5:$Q$7)))</f>
        <v>0</v>
      </c>
      <c r="AA81" s="90">
        <f ca="1">($V81*($AP$1-AA$1)/($AP$1-$V$1)+$AP81*(AA$1-$V$1)/($AP$1-$V$1))*(SUM('Chem - ODS'!V$5:V$7)/((SUM('Chem - ODS'!$AK$5:$AK$7)-SUM('Chem - ODS'!$Q$5:$Q$7))/20*('Chem - ODS'!V$4-'Chem - ODS'!$Q$4)+SUM('Chem - ODS'!$Q$5:$Q$7)))</f>
        <v>0</v>
      </c>
      <c r="AB81" s="90">
        <f ca="1">($V81*($AP$1-AB$1)/($AP$1-$V$1)+$AP81*(AB$1-$V$1)/($AP$1-$V$1))*(SUM('Chem - ODS'!W$5:W$7)/((SUM('Chem - ODS'!$AK$5:$AK$7)-SUM('Chem - ODS'!$Q$5:$Q$7))/20*('Chem - ODS'!W$4-'Chem - ODS'!$Q$4)+SUM('Chem - ODS'!$Q$5:$Q$7)))</f>
        <v>0</v>
      </c>
      <c r="AC81" s="90">
        <f ca="1">($V81*($AP$1-AC$1)/($AP$1-$V$1)+$AP81*(AC$1-$V$1)/($AP$1-$V$1))*(SUM('Chem - ODS'!X$5:X$7)/((SUM('Chem - ODS'!$AK$5:$AK$7)-SUM('Chem - ODS'!$Q$5:$Q$7))/20*('Chem - ODS'!X$4-'Chem - ODS'!$Q$4)+SUM('Chem - ODS'!$Q$5:$Q$7)))</f>
        <v>0</v>
      </c>
      <c r="AD81" s="90">
        <f ca="1">($V81*($AP$1-AD$1)/($AP$1-$V$1)+$AP81*(AD$1-$V$1)/($AP$1-$V$1))*(SUM('Chem - ODS'!Y$5:Y$7)/((SUM('Chem - ODS'!$AK$5:$AK$7)-SUM('Chem - ODS'!$Q$5:$Q$7))/20*('Chem - ODS'!Y$4-'Chem - ODS'!$Q$4)+SUM('Chem - ODS'!$Q$5:$Q$7)))</f>
        <v>0</v>
      </c>
      <c r="AE81" s="90">
        <f ca="1">($V81*($AP$1-AE$1)/($AP$1-$V$1)+$AP81*(AE$1-$V$1)/($AP$1-$V$1))*(SUM('Chem - ODS'!Z$5:Z$7)/((SUM('Chem - ODS'!$AK$5:$AK$7)-SUM('Chem - ODS'!$Q$5:$Q$7))/20*('Chem - ODS'!Z$4-'Chem - ODS'!$Q$4)+SUM('Chem - ODS'!$Q$5:$Q$7)))</f>
        <v>0</v>
      </c>
      <c r="AF81" s="90">
        <f ca="1">($V81*($AP$1-AF$1)/($AP$1-$V$1)+$AP81*(AF$1-$V$1)/($AP$1-$V$1))*(SUM('Chem - ODS'!AA$5:AA$7)/((SUM('Chem - ODS'!$AK$5:$AK$7)-SUM('Chem - ODS'!$Q$5:$Q$7))/20*('Chem - ODS'!AA$4-'Chem - ODS'!$Q$4)+SUM('Chem - ODS'!$Q$5:$Q$7)))</f>
        <v>0</v>
      </c>
      <c r="AG81" s="90">
        <f ca="1">($V81*($AP$1-AG$1)/($AP$1-$V$1)+$AP81*(AG$1-$V$1)/($AP$1-$V$1))*(SUM('Chem - ODS'!AB$5:AB$7)/((SUM('Chem - ODS'!$AK$5:$AK$7)-SUM('Chem - ODS'!$Q$5:$Q$7))/20*('Chem - ODS'!AB$4-'Chem - ODS'!$Q$4)+SUM('Chem - ODS'!$Q$5:$Q$7)))</f>
        <v>0</v>
      </c>
      <c r="AH81" s="90">
        <f ca="1">($V81*($AP$1-AH$1)/($AP$1-$V$1)+$AP81*(AH$1-$V$1)/($AP$1-$V$1))*(SUM('Chem - ODS'!AC$5:AC$7)/((SUM('Chem - ODS'!$AK$5:$AK$7)-SUM('Chem - ODS'!$Q$5:$Q$7))/20*('Chem - ODS'!AC$4-'Chem - ODS'!$Q$4)+SUM('Chem - ODS'!$Q$5:$Q$7)))</f>
        <v>0</v>
      </c>
      <c r="AI81" s="90">
        <f ca="1">($V81*($AP$1-AI$1)/($AP$1-$V$1)+$AP81*(AI$1-$V$1)/($AP$1-$V$1))*(SUM('Chem - ODS'!AD$5:AD$7)/((SUM('Chem - ODS'!$AK$5:$AK$7)-SUM('Chem - ODS'!$Q$5:$Q$7))/20*('Chem - ODS'!AD$4-'Chem - ODS'!$Q$4)+SUM('Chem - ODS'!$Q$5:$Q$7)))</f>
        <v>0</v>
      </c>
      <c r="AJ81" s="90">
        <f ca="1">($V81*($AP$1-AJ$1)/($AP$1-$V$1)+$AP81*(AJ$1-$V$1)/($AP$1-$V$1))*(SUM('Chem - ODS'!AE$5:AE$7)/((SUM('Chem - ODS'!$AK$5:$AK$7)-SUM('Chem - ODS'!$Q$5:$Q$7))/20*('Chem - ODS'!AE$4-'Chem - ODS'!$Q$4)+SUM('Chem - ODS'!$Q$5:$Q$7)))</f>
        <v>0</v>
      </c>
      <c r="AK81" s="90">
        <f ca="1">($V81*($AP$1-AK$1)/($AP$1-$V$1)+$AP81*(AK$1-$V$1)/($AP$1-$V$1))*(SUM('Chem - ODS'!AF$5:AF$7)/((SUM('Chem - ODS'!$AK$5:$AK$7)-SUM('Chem - ODS'!$Q$5:$Q$7))/20*('Chem - ODS'!AF$4-'Chem - ODS'!$Q$4)+SUM('Chem - ODS'!$Q$5:$Q$7)))</f>
        <v>0</v>
      </c>
      <c r="AL81" s="90">
        <f ca="1">($V81*($AP$1-AL$1)/($AP$1-$V$1)+$AP81*(AL$1-$V$1)/($AP$1-$V$1))*(SUM('Chem - ODS'!AG$5:AG$7)/((SUM('Chem - ODS'!$AK$5:$AK$7)-SUM('Chem - ODS'!$Q$5:$Q$7))/20*('Chem - ODS'!AG$4-'Chem - ODS'!$Q$4)+SUM('Chem - ODS'!$Q$5:$Q$7)))</f>
        <v>0</v>
      </c>
      <c r="AM81" s="90">
        <f ca="1">($V81*($AP$1-AM$1)/($AP$1-$V$1)+$AP81*(AM$1-$V$1)/($AP$1-$V$1))*(SUM('Chem - ODS'!AH$5:AH$7)/((SUM('Chem - ODS'!$AK$5:$AK$7)-SUM('Chem - ODS'!$Q$5:$Q$7))/20*('Chem - ODS'!AH$4-'Chem - ODS'!$Q$4)+SUM('Chem - ODS'!$Q$5:$Q$7)))</f>
        <v>0</v>
      </c>
      <c r="AN81" s="90">
        <f ca="1">($V81*($AP$1-AN$1)/($AP$1-$V$1)+$AP81*(AN$1-$V$1)/($AP$1-$V$1))*(SUM('Chem - ODS'!AI$5:AI$7)/((SUM('Chem - ODS'!$AK$5:$AK$7)-SUM('Chem - ODS'!$Q$5:$Q$7))/20*('Chem - ODS'!AI$4-'Chem - ODS'!$Q$4)+SUM('Chem - ODS'!$Q$5:$Q$7)))</f>
        <v>0</v>
      </c>
      <c r="AO81" s="90">
        <f ca="1">($V81*($AP$1-AO$1)/($AP$1-$V$1)+$AP81*(AO$1-$V$1)/($AP$1-$V$1))*(SUM('Chem - ODS'!AJ$5:AJ$7)/((SUM('Chem - ODS'!$AK$5:$AK$7)-SUM('Chem - ODS'!$Q$5:$Q$7))/20*('Chem - ODS'!AJ$4-'Chem - ODS'!$Q$4)+SUM('Chem - ODS'!$Q$5:$Q$7)))</f>
        <v>0</v>
      </c>
      <c r="AP81" s="90">
        <f ca="1">V81*'Process Emissions Multipliers'!$E$28</f>
        <v>0</v>
      </c>
    </row>
    <row r="82" spans="1:42">
      <c r="A82" s="74">
        <v>30</v>
      </c>
      <c r="B82" s="90">
        <f ca="1">IF('Chemicals 2010'!$A90="CP",INDIRECT("'Chemicals 2010'!"&amp;'Country Selector'!$B$3&amp;ROW($A90))*10^12,0)</f>
        <v>0</v>
      </c>
      <c r="C82" s="90">
        <f t="shared" ca="1" si="4"/>
        <v>0</v>
      </c>
      <c r="D82" s="90">
        <f t="shared" ca="1" si="3"/>
        <v>0</v>
      </c>
      <c r="E82" s="90">
        <f t="shared" ca="1" si="3"/>
        <v>0</v>
      </c>
      <c r="F82" s="90">
        <f t="shared" ca="1" si="3"/>
        <v>0</v>
      </c>
      <c r="G82" s="90">
        <f t="shared" ca="1" si="3"/>
        <v>0</v>
      </c>
      <c r="H82" s="90">
        <f t="shared" ca="1" si="3"/>
        <v>0</v>
      </c>
      <c r="I82" s="90">
        <f t="shared" ca="1" si="3"/>
        <v>0</v>
      </c>
      <c r="J82" s="90">
        <f t="shared" ca="1" si="3"/>
        <v>0</v>
      </c>
      <c r="K82" s="90">
        <f t="shared" ca="1" si="3"/>
        <v>0</v>
      </c>
      <c r="L82" s="90">
        <f ca="1">IF('Chemicals 2020'!$A90="CP",INDIRECT("'Chemicals 2020'!"&amp;'Country Selector'!$B$3&amp;ROW($A90))*10^12,0)*'Process Emissions Multipliers'!$B$28</f>
        <v>0</v>
      </c>
      <c r="M82" s="90">
        <f ca="1">($L82*($V$1-M$1)/($V$1-$L$1)+$V82*(M$1-$L$1)/($V$1-$L$1))*(SUM('Chem - ODS'!H$5:H$7)/((SUM('Chem - ODS'!$Q$5:$Q$7)-SUM('Chem - ODS'!$G$5:$G$7))/10*('Chem - ODS'!H$4-'Chem - ODS'!$G$4)+SUM('Chem - ODS'!$G$5:$G$7)))</f>
        <v>0</v>
      </c>
      <c r="N82" s="90">
        <f ca="1">($L82*($V$1-N$1)/($V$1-$L$1)+$V82*(N$1-$L$1)/($V$1-$L$1))*(SUM('Chem - ODS'!I$5:I$7)/((SUM('Chem - ODS'!$Q$5:$Q$7)-SUM('Chem - ODS'!$G$5:$G$7))/10*('Chem - ODS'!I$4-'Chem - ODS'!$G$4)+SUM('Chem - ODS'!$G$5:$G$7)))</f>
        <v>0</v>
      </c>
      <c r="O82" s="90">
        <f ca="1">($L82*($V$1-O$1)/($V$1-$L$1)+$V82*(O$1-$L$1)/($V$1-$L$1))*(SUM('Chem - ODS'!J$5:J$7)/((SUM('Chem - ODS'!$Q$5:$Q$7)-SUM('Chem - ODS'!$G$5:$G$7))/10*('Chem - ODS'!J$4-'Chem - ODS'!$G$4)+SUM('Chem - ODS'!$G$5:$G$7)))</f>
        <v>0</v>
      </c>
      <c r="P82" s="90">
        <f ca="1">($L82*($V$1-P$1)/($V$1-$L$1)+$V82*(P$1-$L$1)/($V$1-$L$1))*(SUM('Chem - ODS'!K$5:K$7)/((SUM('Chem - ODS'!$Q$5:$Q$7)-SUM('Chem - ODS'!$G$5:$G$7))/10*('Chem - ODS'!K$4-'Chem - ODS'!$G$4)+SUM('Chem - ODS'!$G$5:$G$7)))</f>
        <v>0</v>
      </c>
      <c r="Q82" s="90">
        <f ca="1">($L82*($V$1-Q$1)/($V$1-$L$1)+$V82*(Q$1-$L$1)/($V$1-$L$1))*(SUM('Chem - ODS'!L$5:L$7)/((SUM('Chem - ODS'!$Q$5:$Q$7)-SUM('Chem - ODS'!$G$5:$G$7))/10*('Chem - ODS'!L$4-'Chem - ODS'!$G$4)+SUM('Chem - ODS'!$G$5:$G$7)))</f>
        <v>0</v>
      </c>
      <c r="R82" s="90">
        <f ca="1">($L82*($V$1-R$1)/($V$1-$L$1)+$V82*(R$1-$L$1)/($V$1-$L$1))*(SUM('Chem - ODS'!M$5:M$7)/((SUM('Chem - ODS'!$Q$5:$Q$7)-SUM('Chem - ODS'!$G$5:$G$7))/10*('Chem - ODS'!M$4-'Chem - ODS'!$G$4)+SUM('Chem - ODS'!$G$5:$G$7)))</f>
        <v>0</v>
      </c>
      <c r="S82" s="90">
        <f ca="1">($L82*($V$1-S$1)/($V$1-$L$1)+$V82*(S$1-$L$1)/($V$1-$L$1))*(SUM('Chem - ODS'!N$5:N$7)/((SUM('Chem - ODS'!$Q$5:$Q$7)-SUM('Chem - ODS'!$G$5:$G$7))/10*('Chem - ODS'!N$4-'Chem - ODS'!$G$4)+SUM('Chem - ODS'!$G$5:$G$7)))</f>
        <v>0</v>
      </c>
      <c r="T82" s="90">
        <f ca="1">($L82*($V$1-T$1)/($V$1-$L$1)+$V82*(T$1-$L$1)/($V$1-$L$1))*(SUM('Chem - ODS'!O$5:O$7)/((SUM('Chem - ODS'!$Q$5:$Q$7)-SUM('Chem - ODS'!$G$5:$G$7))/10*('Chem - ODS'!O$4-'Chem - ODS'!$G$4)+SUM('Chem - ODS'!$G$5:$G$7)))</f>
        <v>0</v>
      </c>
      <c r="U82" s="90">
        <f ca="1">($L82*($V$1-U$1)/($V$1-$L$1)+$V82*(U$1-$L$1)/($V$1-$L$1))*(SUM('Chem - ODS'!P$5:P$7)/((SUM('Chem - ODS'!$Q$5:$Q$7)-SUM('Chem - ODS'!$G$5:$G$7))/10*('Chem - ODS'!P$4-'Chem - ODS'!$G$4)+SUM('Chem - ODS'!$G$5:$G$7)))</f>
        <v>0</v>
      </c>
      <c r="V82" s="90">
        <f ca="1">IF('Chemicals 2030'!$A90="CP",INDIRECT("'Chemicals 2030'!"&amp;'Country Selector'!$B$3&amp;ROW($A90))*10^12,0)*'Process Emissions Multipliers'!$D$28</f>
        <v>0</v>
      </c>
      <c r="W82" s="90">
        <f ca="1">($V82*($AP$1-W$1)/($AP$1-$V$1)+$AP82*(W$1-$V$1)/($AP$1-$V$1))*(SUM('Chem - ODS'!R$5:R$7)/((SUM('Chem - ODS'!$AK$5:$AK$7)-SUM('Chem - ODS'!$Q$5:$Q$7))/20*('Chem - ODS'!R$4-'Chem - ODS'!$Q$4)+SUM('Chem - ODS'!$Q$5:$Q$7)))</f>
        <v>0</v>
      </c>
      <c r="X82" s="90">
        <f ca="1">($V82*($AP$1-X$1)/($AP$1-$V$1)+$AP82*(X$1-$V$1)/($AP$1-$V$1))*(SUM('Chem - ODS'!S$5:S$7)/((SUM('Chem - ODS'!$AK$5:$AK$7)-SUM('Chem - ODS'!$Q$5:$Q$7))/20*('Chem - ODS'!S$4-'Chem - ODS'!$Q$4)+SUM('Chem - ODS'!$Q$5:$Q$7)))</f>
        <v>0</v>
      </c>
      <c r="Y82" s="90">
        <f ca="1">($V82*($AP$1-Y$1)/($AP$1-$V$1)+$AP82*(Y$1-$V$1)/($AP$1-$V$1))*(SUM('Chem - ODS'!T$5:T$7)/((SUM('Chem - ODS'!$AK$5:$AK$7)-SUM('Chem - ODS'!$Q$5:$Q$7))/20*('Chem - ODS'!T$4-'Chem - ODS'!$Q$4)+SUM('Chem - ODS'!$Q$5:$Q$7)))</f>
        <v>0</v>
      </c>
      <c r="Z82" s="90">
        <f ca="1">($V82*($AP$1-Z$1)/($AP$1-$V$1)+$AP82*(Z$1-$V$1)/($AP$1-$V$1))*(SUM('Chem - ODS'!U$5:U$7)/((SUM('Chem - ODS'!$AK$5:$AK$7)-SUM('Chem - ODS'!$Q$5:$Q$7))/20*('Chem - ODS'!U$4-'Chem - ODS'!$Q$4)+SUM('Chem - ODS'!$Q$5:$Q$7)))</f>
        <v>0</v>
      </c>
      <c r="AA82" s="90">
        <f ca="1">($V82*($AP$1-AA$1)/($AP$1-$V$1)+$AP82*(AA$1-$V$1)/($AP$1-$V$1))*(SUM('Chem - ODS'!V$5:V$7)/((SUM('Chem - ODS'!$AK$5:$AK$7)-SUM('Chem - ODS'!$Q$5:$Q$7))/20*('Chem - ODS'!V$4-'Chem - ODS'!$Q$4)+SUM('Chem - ODS'!$Q$5:$Q$7)))</f>
        <v>0</v>
      </c>
      <c r="AB82" s="90">
        <f ca="1">($V82*($AP$1-AB$1)/($AP$1-$V$1)+$AP82*(AB$1-$V$1)/($AP$1-$V$1))*(SUM('Chem - ODS'!W$5:W$7)/((SUM('Chem - ODS'!$AK$5:$AK$7)-SUM('Chem - ODS'!$Q$5:$Q$7))/20*('Chem - ODS'!W$4-'Chem - ODS'!$Q$4)+SUM('Chem - ODS'!$Q$5:$Q$7)))</f>
        <v>0</v>
      </c>
      <c r="AC82" s="90">
        <f ca="1">($V82*($AP$1-AC$1)/($AP$1-$V$1)+$AP82*(AC$1-$V$1)/($AP$1-$V$1))*(SUM('Chem - ODS'!X$5:X$7)/((SUM('Chem - ODS'!$AK$5:$AK$7)-SUM('Chem - ODS'!$Q$5:$Q$7))/20*('Chem - ODS'!X$4-'Chem - ODS'!$Q$4)+SUM('Chem - ODS'!$Q$5:$Q$7)))</f>
        <v>0</v>
      </c>
      <c r="AD82" s="90">
        <f ca="1">($V82*($AP$1-AD$1)/($AP$1-$V$1)+$AP82*(AD$1-$V$1)/($AP$1-$V$1))*(SUM('Chem - ODS'!Y$5:Y$7)/((SUM('Chem - ODS'!$AK$5:$AK$7)-SUM('Chem - ODS'!$Q$5:$Q$7))/20*('Chem - ODS'!Y$4-'Chem - ODS'!$Q$4)+SUM('Chem - ODS'!$Q$5:$Q$7)))</f>
        <v>0</v>
      </c>
      <c r="AE82" s="90">
        <f ca="1">($V82*($AP$1-AE$1)/($AP$1-$V$1)+$AP82*(AE$1-$V$1)/($AP$1-$V$1))*(SUM('Chem - ODS'!Z$5:Z$7)/((SUM('Chem - ODS'!$AK$5:$AK$7)-SUM('Chem - ODS'!$Q$5:$Q$7))/20*('Chem - ODS'!Z$4-'Chem - ODS'!$Q$4)+SUM('Chem - ODS'!$Q$5:$Q$7)))</f>
        <v>0</v>
      </c>
      <c r="AF82" s="90">
        <f ca="1">($V82*($AP$1-AF$1)/($AP$1-$V$1)+$AP82*(AF$1-$V$1)/($AP$1-$V$1))*(SUM('Chem - ODS'!AA$5:AA$7)/((SUM('Chem - ODS'!$AK$5:$AK$7)-SUM('Chem - ODS'!$Q$5:$Q$7))/20*('Chem - ODS'!AA$4-'Chem - ODS'!$Q$4)+SUM('Chem - ODS'!$Q$5:$Q$7)))</f>
        <v>0</v>
      </c>
      <c r="AG82" s="90">
        <f ca="1">($V82*($AP$1-AG$1)/($AP$1-$V$1)+$AP82*(AG$1-$V$1)/($AP$1-$V$1))*(SUM('Chem - ODS'!AB$5:AB$7)/((SUM('Chem - ODS'!$AK$5:$AK$7)-SUM('Chem - ODS'!$Q$5:$Q$7))/20*('Chem - ODS'!AB$4-'Chem - ODS'!$Q$4)+SUM('Chem - ODS'!$Q$5:$Q$7)))</f>
        <v>0</v>
      </c>
      <c r="AH82" s="90">
        <f ca="1">($V82*($AP$1-AH$1)/($AP$1-$V$1)+$AP82*(AH$1-$V$1)/($AP$1-$V$1))*(SUM('Chem - ODS'!AC$5:AC$7)/((SUM('Chem - ODS'!$AK$5:$AK$7)-SUM('Chem - ODS'!$Q$5:$Q$7))/20*('Chem - ODS'!AC$4-'Chem - ODS'!$Q$4)+SUM('Chem - ODS'!$Q$5:$Q$7)))</f>
        <v>0</v>
      </c>
      <c r="AI82" s="90">
        <f ca="1">($V82*($AP$1-AI$1)/($AP$1-$V$1)+$AP82*(AI$1-$V$1)/($AP$1-$V$1))*(SUM('Chem - ODS'!AD$5:AD$7)/((SUM('Chem - ODS'!$AK$5:$AK$7)-SUM('Chem - ODS'!$Q$5:$Q$7))/20*('Chem - ODS'!AD$4-'Chem - ODS'!$Q$4)+SUM('Chem - ODS'!$Q$5:$Q$7)))</f>
        <v>0</v>
      </c>
      <c r="AJ82" s="90">
        <f ca="1">($V82*($AP$1-AJ$1)/($AP$1-$V$1)+$AP82*(AJ$1-$V$1)/($AP$1-$V$1))*(SUM('Chem - ODS'!AE$5:AE$7)/((SUM('Chem - ODS'!$AK$5:$AK$7)-SUM('Chem - ODS'!$Q$5:$Q$7))/20*('Chem - ODS'!AE$4-'Chem - ODS'!$Q$4)+SUM('Chem - ODS'!$Q$5:$Q$7)))</f>
        <v>0</v>
      </c>
      <c r="AK82" s="90">
        <f ca="1">($V82*($AP$1-AK$1)/($AP$1-$V$1)+$AP82*(AK$1-$V$1)/($AP$1-$V$1))*(SUM('Chem - ODS'!AF$5:AF$7)/((SUM('Chem - ODS'!$AK$5:$AK$7)-SUM('Chem - ODS'!$Q$5:$Q$7))/20*('Chem - ODS'!AF$4-'Chem - ODS'!$Q$4)+SUM('Chem - ODS'!$Q$5:$Q$7)))</f>
        <v>0</v>
      </c>
      <c r="AL82" s="90">
        <f ca="1">($V82*($AP$1-AL$1)/($AP$1-$V$1)+$AP82*(AL$1-$V$1)/($AP$1-$V$1))*(SUM('Chem - ODS'!AG$5:AG$7)/((SUM('Chem - ODS'!$AK$5:$AK$7)-SUM('Chem - ODS'!$Q$5:$Q$7))/20*('Chem - ODS'!AG$4-'Chem - ODS'!$Q$4)+SUM('Chem - ODS'!$Q$5:$Q$7)))</f>
        <v>0</v>
      </c>
      <c r="AM82" s="90">
        <f ca="1">($V82*($AP$1-AM$1)/($AP$1-$V$1)+$AP82*(AM$1-$V$1)/($AP$1-$V$1))*(SUM('Chem - ODS'!AH$5:AH$7)/((SUM('Chem - ODS'!$AK$5:$AK$7)-SUM('Chem - ODS'!$Q$5:$Q$7))/20*('Chem - ODS'!AH$4-'Chem - ODS'!$Q$4)+SUM('Chem - ODS'!$Q$5:$Q$7)))</f>
        <v>0</v>
      </c>
      <c r="AN82" s="90">
        <f ca="1">($V82*($AP$1-AN$1)/($AP$1-$V$1)+$AP82*(AN$1-$V$1)/($AP$1-$V$1))*(SUM('Chem - ODS'!AI$5:AI$7)/((SUM('Chem - ODS'!$AK$5:$AK$7)-SUM('Chem - ODS'!$Q$5:$Q$7))/20*('Chem - ODS'!AI$4-'Chem - ODS'!$Q$4)+SUM('Chem - ODS'!$Q$5:$Q$7)))</f>
        <v>0</v>
      </c>
      <c r="AO82" s="90">
        <f ca="1">($V82*($AP$1-AO$1)/($AP$1-$V$1)+$AP82*(AO$1-$V$1)/($AP$1-$V$1))*(SUM('Chem - ODS'!AJ$5:AJ$7)/((SUM('Chem - ODS'!$AK$5:$AK$7)-SUM('Chem - ODS'!$Q$5:$Q$7))/20*('Chem - ODS'!AJ$4-'Chem - ODS'!$Q$4)+SUM('Chem - ODS'!$Q$5:$Q$7)))</f>
        <v>0</v>
      </c>
      <c r="AP82" s="90">
        <f ca="1">V82*'Process Emissions Multipliers'!$E$28</f>
        <v>0</v>
      </c>
    </row>
    <row r="83" spans="1:42">
      <c r="A83" s="74">
        <v>31</v>
      </c>
      <c r="B83" s="90">
        <f ca="1">IF('Chemicals 2010'!$A91="CP",INDIRECT("'Chemicals 2010'!"&amp;'Country Selector'!$B$3&amp;ROW($A91))*10^12,0)</f>
        <v>84614521847.829803</v>
      </c>
      <c r="C83" s="90">
        <f t="shared" ca="1" si="4"/>
        <v>87297957521.40094</v>
      </c>
      <c r="D83" s="90">
        <f t="shared" ca="1" si="3"/>
        <v>89981393194.972076</v>
      </c>
      <c r="E83" s="90">
        <f t="shared" ca="1" si="3"/>
        <v>92664828868.543213</v>
      </c>
      <c r="F83" s="90">
        <f t="shared" ca="1" si="3"/>
        <v>95348264542.114349</v>
      </c>
      <c r="G83" s="90">
        <f t="shared" ca="1" si="3"/>
        <v>98031700215.685486</v>
      </c>
      <c r="H83" s="90">
        <f t="shared" ca="1" si="3"/>
        <v>100715135889.25662</v>
      </c>
      <c r="I83" s="90">
        <f t="shared" ca="1" si="3"/>
        <v>103398571562.82774</v>
      </c>
      <c r="J83" s="90">
        <f t="shared" ca="1" si="3"/>
        <v>106082007236.39888</v>
      </c>
      <c r="K83" s="90">
        <f t="shared" ca="1" si="3"/>
        <v>108765442909.97002</v>
      </c>
      <c r="L83" s="90">
        <f ca="1">IF('Chemicals 2020'!$A91="CP",INDIRECT("'Chemicals 2020'!"&amp;'Country Selector'!$B$3&amp;ROW($A91))*10^12,0)*'Process Emissions Multipliers'!$B$28</f>
        <v>111448878583.54115</v>
      </c>
      <c r="M83" s="90">
        <f ca="1">($L83*($V$1-M$1)/($V$1-$L$1)+$V83*(M$1-$L$1)/($V$1-$L$1))*(SUM('Chem - ODS'!H$5:H$7)/((SUM('Chem - ODS'!$Q$5:$Q$7)-SUM('Chem - ODS'!$G$5:$G$7))/10*('Chem - ODS'!H$4-'Chem - ODS'!$G$4)+SUM('Chem - ODS'!$G$5:$G$7)))</f>
        <v>110875711709.60281</v>
      </c>
      <c r="N83" s="90">
        <f ca="1">($L83*($V$1-N$1)/($V$1-$L$1)+$V83*(N$1-$L$1)/($V$1-$L$1))*(SUM('Chem - ODS'!I$5:I$7)/((SUM('Chem - ODS'!$Q$5:$Q$7)-SUM('Chem - ODS'!$G$5:$G$7))/10*('Chem - ODS'!I$4-'Chem - ODS'!$G$4)+SUM('Chem - ODS'!$G$5:$G$7)))</f>
        <v>110980244890.20073</v>
      </c>
      <c r="O83" s="90">
        <f ca="1">($L83*($V$1-O$1)/($V$1-$L$1)+$V83*(O$1-$L$1)/($V$1-$L$1))*(SUM('Chem - ODS'!J$5:J$7)/((SUM('Chem - ODS'!$Q$5:$Q$7)-SUM('Chem - ODS'!$G$5:$G$7))/10*('Chem - ODS'!J$4-'Chem - ODS'!$G$4)+SUM('Chem - ODS'!$G$5:$G$7)))</f>
        <v>111079333855.55725</v>
      </c>
      <c r="P83" s="90">
        <f ca="1">($L83*($V$1-P$1)/($V$1-$L$1)+$V83*(P$1-$L$1)/($V$1-$L$1))*(SUM('Chem - ODS'!K$5:K$7)/((SUM('Chem - ODS'!$Q$5:$Q$7)-SUM('Chem - ODS'!$G$5:$G$7))/10*('Chem - ODS'!K$4-'Chem - ODS'!$G$4)+SUM('Chem - ODS'!$G$5:$G$7)))</f>
        <v>111173495018.37206</v>
      </c>
      <c r="Q83" s="90">
        <f ca="1">($L83*($V$1-Q$1)/($V$1-$L$1)+$V83*(Q$1-$L$1)/($V$1-$L$1))*(SUM('Chem - ODS'!L$5:L$7)/((SUM('Chem - ODS'!$Q$5:$Q$7)-SUM('Chem - ODS'!$G$5:$G$7))/10*('Chem - ODS'!L$4-'Chem - ODS'!$G$4)+SUM('Chem - ODS'!$G$5:$G$7)))</f>
        <v>112422172954.24438</v>
      </c>
      <c r="R83" s="90">
        <f ca="1">($L83*($V$1-R$1)/($V$1-$L$1)+$V83*(R$1-$L$1)/($V$1-$L$1))*(SUM('Chem - ODS'!M$5:M$7)/((SUM('Chem - ODS'!$Q$5:$Q$7)-SUM('Chem - ODS'!$G$5:$G$7))/10*('Chem - ODS'!M$4-'Chem - ODS'!$G$4)+SUM('Chem - ODS'!$G$5:$G$7)))</f>
        <v>111348792446.55785</v>
      </c>
      <c r="S83" s="90">
        <f ca="1">($L83*($V$1-S$1)/($V$1-$L$1)+$V83*(S$1-$L$1)/($V$1-$L$1))*(SUM('Chem - ODS'!N$5:N$7)/((SUM('Chem - ODS'!$Q$5:$Q$7)-SUM('Chem - ODS'!$G$5:$G$7))/10*('Chem - ODS'!N$4-'Chem - ODS'!$G$4)+SUM('Chem - ODS'!$G$5:$G$7)))</f>
        <v>114708053977.32449</v>
      </c>
      <c r="T83" s="90">
        <f ca="1">($L83*($V$1-T$1)/($V$1-$L$1)+$V83*(T$1-$L$1)/($V$1-$L$1))*(SUM('Chem - ODS'!O$5:O$7)/((SUM('Chem - ODS'!$Q$5:$Q$7)-SUM('Chem - ODS'!$G$5:$G$7))/10*('Chem - ODS'!O$4-'Chem - ODS'!$G$4)+SUM('Chem - ODS'!$G$5:$G$7)))</f>
        <v>112040156610.47481</v>
      </c>
      <c r="U83" s="90">
        <f ca="1">($L83*($V$1-U$1)/($V$1-$L$1)+$V83*(U$1-$L$1)/($V$1-$L$1))*(SUM('Chem - ODS'!P$5:P$7)/((SUM('Chem - ODS'!$Q$5:$Q$7)-SUM('Chem - ODS'!$G$5:$G$7))/10*('Chem - ODS'!P$4-'Chem - ODS'!$G$4)+SUM('Chem - ODS'!$G$5:$G$7)))</f>
        <v>112101105421.51112</v>
      </c>
      <c r="V83" s="90">
        <f ca="1">IF('Chemicals 2030'!$A91="CP",INDIRECT("'Chemicals 2030'!"&amp;'Country Selector'!$B$3&amp;ROW($A91))*10^12,0)*'Process Emissions Multipliers'!$D$28</f>
        <v>111656980114.31497</v>
      </c>
      <c r="W83" s="90">
        <f ca="1">($V83*($AP$1-W$1)/($AP$1-$V$1)+$AP83*(W$1-$V$1)/($AP$1-$V$1))*(SUM('Chem - ODS'!R$5:R$7)/((SUM('Chem - ODS'!$AK$5:$AK$7)-SUM('Chem - ODS'!$Q$5:$Q$7))/20*('Chem - ODS'!R$4-'Chem - ODS'!$Q$4)+SUM('Chem - ODS'!$Q$5:$Q$7)))</f>
        <v>119276595020.23341</v>
      </c>
      <c r="X83" s="90">
        <f ca="1">($V83*($AP$1-X$1)/($AP$1-$V$1)+$AP83*(X$1-$V$1)/($AP$1-$V$1))*(SUM('Chem - ODS'!S$5:S$7)/((SUM('Chem - ODS'!$AK$5:$AK$7)-SUM('Chem - ODS'!$Q$5:$Q$7))/20*('Chem - ODS'!S$4-'Chem - ODS'!$Q$4)+SUM('Chem - ODS'!$Q$5:$Q$7)))</f>
        <v>127939308206.77162</v>
      </c>
      <c r="Y83" s="90">
        <f ca="1">($V83*($AP$1-Y$1)/($AP$1-$V$1)+$AP83*(Y$1-$V$1)/($AP$1-$V$1))*(SUM('Chem - ODS'!T$5:T$7)/((SUM('Chem - ODS'!$AK$5:$AK$7)-SUM('Chem - ODS'!$Q$5:$Q$7))/20*('Chem - ODS'!T$4-'Chem - ODS'!$Q$4)+SUM('Chem - ODS'!$Q$5:$Q$7)))</f>
        <v>130007751722.03296</v>
      </c>
      <c r="Z83" s="90">
        <f ca="1">($V83*($AP$1-Z$1)/($AP$1-$V$1)+$AP83*(Z$1-$V$1)/($AP$1-$V$1))*(SUM('Chem - ODS'!U$5:U$7)/((SUM('Chem - ODS'!$AK$5:$AK$7)-SUM('Chem - ODS'!$Q$5:$Q$7))/20*('Chem - ODS'!U$4-'Chem - ODS'!$Q$4)+SUM('Chem - ODS'!$Q$5:$Q$7)))</f>
        <v>132566333839.13176</v>
      </c>
      <c r="AA83" s="90">
        <f ca="1">($V83*($AP$1-AA$1)/($AP$1-$V$1)+$AP83*(AA$1-$V$1)/($AP$1-$V$1))*(SUM('Chem - ODS'!V$5:V$7)/((SUM('Chem - ODS'!$AK$5:$AK$7)-SUM('Chem - ODS'!$Q$5:$Q$7))/20*('Chem - ODS'!V$4-'Chem - ODS'!$Q$4)+SUM('Chem - ODS'!$Q$5:$Q$7)))</f>
        <v>135622679351.91039</v>
      </c>
      <c r="AB83" s="90">
        <f ca="1">($V83*($AP$1-AB$1)/($AP$1-$V$1)+$AP83*(AB$1-$V$1)/($AP$1-$V$1))*(SUM('Chem - ODS'!W$5:W$7)/((SUM('Chem - ODS'!$AK$5:$AK$7)-SUM('Chem - ODS'!$Q$5:$Q$7))/20*('Chem - ODS'!W$4-'Chem - ODS'!$Q$4)+SUM('Chem - ODS'!$Q$5:$Q$7)))</f>
        <v>139183514877.33612</v>
      </c>
      <c r="AC83" s="90">
        <f ca="1">($V83*($AP$1-AC$1)/($AP$1-$V$1)+$AP83*(AC$1-$V$1)/($AP$1-$V$1))*(SUM('Chem - ODS'!X$5:X$7)/((SUM('Chem - ODS'!$AK$5:$AK$7)-SUM('Chem - ODS'!$Q$5:$Q$7))/20*('Chem - ODS'!X$4-'Chem - ODS'!$Q$4)+SUM('Chem - ODS'!$Q$5:$Q$7)))</f>
        <v>143254797325.20364</v>
      </c>
      <c r="AD83" s="90">
        <f ca="1">($V83*($AP$1-AD$1)/($AP$1-$V$1)+$AP83*(AD$1-$V$1)/($AP$1-$V$1))*(SUM('Chem - ODS'!Y$5:Y$7)/((SUM('Chem - ODS'!$AK$5:$AK$7)-SUM('Chem - ODS'!$Q$5:$Q$7))/20*('Chem - ODS'!Y$4-'Chem - ODS'!$Q$4)+SUM('Chem - ODS'!$Q$5:$Q$7)))</f>
        <v>133317010453.09108</v>
      </c>
      <c r="AE83" s="90">
        <f ca="1">($V83*($AP$1-AE$1)/($AP$1-$V$1)+$AP83*(AE$1-$V$1)/($AP$1-$V$1))*(SUM('Chem - ODS'!Z$5:Z$7)/((SUM('Chem - ODS'!$AK$5:$AK$7)-SUM('Chem - ODS'!$Q$5:$Q$7))/20*('Chem - ODS'!Z$4-'Chem - ODS'!$Q$4)+SUM('Chem - ODS'!$Q$5:$Q$7)))</f>
        <v>136821999037.36592</v>
      </c>
      <c r="AF83" s="90">
        <f ca="1">($V83*($AP$1-AF$1)/($AP$1-$V$1)+$AP83*(AF$1-$V$1)/($AP$1-$V$1))*(SUM('Chem - ODS'!AA$5:AA$7)/((SUM('Chem - ODS'!$AK$5:$AK$7)-SUM('Chem - ODS'!$Q$5:$Q$7))/20*('Chem - ODS'!AA$4-'Chem - ODS'!$Q$4)+SUM('Chem - ODS'!$Q$5:$Q$7)))</f>
        <v>139802093275.34439</v>
      </c>
      <c r="AG83" s="90">
        <f ca="1">($V83*($AP$1-AG$1)/($AP$1-$V$1)+$AP83*(AG$1-$V$1)/($AP$1-$V$1))*(SUM('Chem - ODS'!AB$5:AB$7)/((SUM('Chem - ODS'!$AK$5:$AK$7)-SUM('Chem - ODS'!$Q$5:$Q$7))/20*('Chem - ODS'!AB$4-'Chem - ODS'!$Q$4)+SUM('Chem - ODS'!$Q$5:$Q$7)))</f>
        <v>145173393134.92078</v>
      </c>
      <c r="AH83" s="90">
        <f ca="1">($V83*($AP$1-AH$1)/($AP$1-$V$1)+$AP83*(AH$1-$V$1)/($AP$1-$V$1))*(SUM('Chem - ODS'!AC$5:AC$7)/((SUM('Chem - ODS'!$AK$5:$AK$7)-SUM('Chem - ODS'!$Q$5:$Q$7))/20*('Chem - ODS'!AC$4-'Chem - ODS'!$Q$4)+SUM('Chem - ODS'!$Q$5:$Q$7)))</f>
        <v>150730768452.69489</v>
      </c>
      <c r="AI83" s="90">
        <f ca="1">($V83*($AP$1-AI$1)/($AP$1-$V$1)+$AP83*(AI$1-$V$1)/($AP$1-$V$1))*(SUM('Chem - ODS'!AD$5:AD$7)/((SUM('Chem - ODS'!$AK$5:$AK$7)-SUM('Chem - ODS'!$Q$5:$Q$7))/20*('Chem - ODS'!AD$4-'Chem - ODS'!$Q$4)+SUM('Chem - ODS'!$Q$5:$Q$7)))</f>
        <v>156481432884.4071</v>
      </c>
      <c r="AJ83" s="90">
        <f ca="1">($V83*($AP$1-AJ$1)/($AP$1-$V$1)+$AP83*(AJ$1-$V$1)/($AP$1-$V$1))*(SUM('Chem - ODS'!AE$5:AE$7)/((SUM('Chem - ODS'!$AK$5:$AK$7)-SUM('Chem - ODS'!$Q$5:$Q$7))/20*('Chem - ODS'!AE$4-'Chem - ODS'!$Q$4)+SUM('Chem - ODS'!$Q$5:$Q$7)))</f>
        <v>162432813498.51855</v>
      </c>
      <c r="AK83" s="90">
        <f ca="1">($V83*($AP$1-AK$1)/($AP$1-$V$1)+$AP83*(AK$1-$V$1)/($AP$1-$V$1))*(SUM('Chem - ODS'!AF$5:AF$7)/((SUM('Chem - ODS'!$AK$5:$AK$7)-SUM('Chem - ODS'!$Q$5:$Q$7))/20*('Chem - ODS'!AF$4-'Chem - ODS'!$Q$4)+SUM('Chem - ODS'!$Q$5:$Q$7)))</f>
        <v>168592563470.87839</v>
      </c>
      <c r="AL83" s="90">
        <f ca="1">($V83*($AP$1-AL$1)/($AP$1-$V$1)+$AP83*(AL$1-$V$1)/($AP$1-$V$1))*(SUM('Chem - ODS'!AG$5:AG$7)/((SUM('Chem - ODS'!$AK$5:$AK$7)-SUM('Chem - ODS'!$Q$5:$Q$7))/20*('Chem - ODS'!AG$4-'Chem - ODS'!$Q$4)+SUM('Chem - ODS'!$Q$5:$Q$7)))</f>
        <v>174968574570.08566</v>
      </c>
      <c r="AM83" s="90">
        <f ca="1">($V83*($AP$1-AM$1)/($AP$1-$V$1)+$AP83*(AM$1-$V$1)/($AP$1-$V$1))*(SUM('Chem - ODS'!AH$5:AH$7)/((SUM('Chem - ODS'!$AK$5:$AK$7)-SUM('Chem - ODS'!$Q$5:$Q$7))/20*('Chem - ODS'!AH$4-'Chem - ODS'!$Q$4)+SUM('Chem - ODS'!$Q$5:$Q$7)))</f>
        <v>181568989526.80539</v>
      </c>
      <c r="AN83" s="90">
        <f ca="1">($V83*($AP$1-AN$1)/($AP$1-$V$1)+$AP83*(AN$1-$V$1)/($AP$1-$V$1))*(SUM('Chem - ODS'!AI$5:AI$7)/((SUM('Chem - ODS'!$AK$5:$AK$7)-SUM('Chem - ODS'!$Q$5:$Q$7))/20*('Chem - ODS'!AI$4-'Chem - ODS'!$Q$4)+SUM('Chem - ODS'!$Q$5:$Q$7)))</f>
        <v>188402214366.44955</v>
      </c>
      <c r="AO83" s="90">
        <f ca="1">($V83*($AP$1-AO$1)/($AP$1-$V$1)+$AP83*(AO$1-$V$1)/($AP$1-$V$1))*(SUM('Chem - ODS'!AJ$5:AJ$7)/((SUM('Chem - ODS'!$AK$5:$AK$7)-SUM('Chem - ODS'!$Q$5:$Q$7))/20*('Chem - ODS'!AJ$4-'Chem - ODS'!$Q$4)+SUM('Chem - ODS'!$Q$5:$Q$7)))</f>
        <v>195476930773.52353</v>
      </c>
      <c r="AP83" s="90">
        <f ca="1">V83*'Process Emissions Multipliers'!$E$28</f>
        <v>202802108547.01349</v>
      </c>
    </row>
    <row r="84" spans="1:42">
      <c r="A84" s="74">
        <v>32</v>
      </c>
      <c r="B84" s="90">
        <f ca="1">IF('Chemicals 2010'!$A92="CP",INDIRECT("'Chemicals 2010'!"&amp;'Country Selector'!$B$3&amp;ROW($A92))*10^12,0)</f>
        <v>105768152309.78775</v>
      </c>
      <c r="C84" s="90">
        <f t="shared" ca="1" si="4"/>
        <v>109122446901.7515</v>
      </c>
      <c r="D84" s="90">
        <f t="shared" ca="1" si="3"/>
        <v>112476741493.71523</v>
      </c>
      <c r="E84" s="90">
        <f t="shared" ca="1" si="3"/>
        <v>115831036085.67896</v>
      </c>
      <c r="F84" s="90">
        <f t="shared" ca="1" si="3"/>
        <v>119185330677.64272</v>
      </c>
      <c r="G84" s="90">
        <f t="shared" ca="1" si="3"/>
        <v>122539625269.60645</v>
      </c>
      <c r="H84" s="90">
        <f t="shared" ca="1" si="3"/>
        <v>125893919861.57018</v>
      </c>
      <c r="I84" s="90">
        <f t="shared" ca="1" si="3"/>
        <v>129248214453.53392</v>
      </c>
      <c r="J84" s="90">
        <f t="shared" ca="1" si="3"/>
        <v>132602509045.49767</v>
      </c>
      <c r="K84" s="90">
        <f t="shared" ca="1" si="3"/>
        <v>135956803637.4614</v>
      </c>
      <c r="L84" s="90">
        <f ca="1">IF('Chemicals 2020'!$A92="CP",INDIRECT("'Chemicals 2020'!"&amp;'Country Selector'!$B$3&amp;ROW($A92))*10^12,0)*'Process Emissions Multipliers'!$B$28</f>
        <v>139311098229.42514</v>
      </c>
      <c r="M84" s="90">
        <f ca="1">($L84*($V$1-M$1)/($V$1-$L$1)+$V84*(M$1-$L$1)/($V$1-$L$1))*(SUM('Chem - ODS'!H$5:H$7)/((SUM('Chem - ODS'!$Q$5:$Q$7)-SUM('Chem - ODS'!$G$5:$G$7))/10*('Chem - ODS'!H$4-'Chem - ODS'!$G$4)+SUM('Chem - ODS'!$G$5:$G$7)))</f>
        <v>138594639637.00275</v>
      </c>
      <c r="N84" s="90">
        <f ca="1">($L84*($V$1-N$1)/($V$1-$L$1)+$V84*(N$1-$L$1)/($V$1-$L$1))*(SUM('Chem - ODS'!I$5:I$7)/((SUM('Chem - ODS'!$Q$5:$Q$7)-SUM('Chem - ODS'!$G$5:$G$7))/10*('Chem - ODS'!I$4-'Chem - ODS'!$G$4)+SUM('Chem - ODS'!$G$5:$G$7)))</f>
        <v>138725306112.75073</v>
      </c>
      <c r="O84" s="90">
        <f ca="1">($L84*($V$1-O$1)/($V$1-$L$1)+$V84*(O$1-$L$1)/($V$1-$L$1))*(SUM('Chem - ODS'!J$5:J$7)/((SUM('Chem - ODS'!$Q$5:$Q$7)-SUM('Chem - ODS'!$G$5:$G$7))/10*('Chem - ODS'!J$4-'Chem - ODS'!$G$4)+SUM('Chem - ODS'!$G$5:$G$7)))</f>
        <v>138849167319.4469</v>
      </c>
      <c r="P84" s="90">
        <f ca="1">($L84*($V$1-P$1)/($V$1-$L$1)+$V84*(P$1-$L$1)/($V$1-$L$1))*(SUM('Chem - ODS'!K$5:K$7)/((SUM('Chem - ODS'!$Q$5:$Q$7)-SUM('Chem - ODS'!$G$5:$G$7))/10*('Chem - ODS'!K$4-'Chem - ODS'!$G$4)+SUM('Chem - ODS'!$G$5:$G$7)))</f>
        <v>138966868772.96594</v>
      </c>
      <c r="Q84" s="90">
        <f ca="1">($L84*($V$1-Q$1)/($V$1-$L$1)+$V84*(Q$1-$L$1)/($V$1-$L$1))*(SUM('Chem - ODS'!L$5:L$7)/((SUM('Chem - ODS'!$Q$5:$Q$7)-SUM('Chem - ODS'!$G$5:$G$7))/10*('Chem - ODS'!L$4-'Chem - ODS'!$G$4)+SUM('Chem - ODS'!$G$5:$G$7)))</f>
        <v>140527716192.80688</v>
      </c>
      <c r="R84" s="90">
        <f ca="1">($L84*($V$1-R$1)/($V$1-$L$1)+$V84*(R$1-$L$1)/($V$1-$L$1))*(SUM('Chem - ODS'!M$5:M$7)/((SUM('Chem - ODS'!$Q$5:$Q$7)-SUM('Chem - ODS'!$G$5:$G$7))/10*('Chem - ODS'!M$4-'Chem - ODS'!$G$4)+SUM('Chem - ODS'!$G$5:$G$7)))</f>
        <v>139185990558.19928</v>
      </c>
      <c r="S84" s="90">
        <f ca="1">($L84*($V$1-S$1)/($V$1-$L$1)+$V84*(S$1-$L$1)/($V$1-$L$1))*(SUM('Chem - ODS'!N$5:N$7)/((SUM('Chem - ODS'!$Q$5:$Q$7)-SUM('Chem - ODS'!$G$5:$G$7))/10*('Chem - ODS'!N$4-'Chem - ODS'!$G$4)+SUM('Chem - ODS'!$G$5:$G$7)))</f>
        <v>143385067471.6582</v>
      </c>
      <c r="T84" s="90">
        <f ca="1">($L84*($V$1-T$1)/($V$1-$L$1)+$V84*(T$1-$L$1)/($V$1-$L$1))*(SUM('Chem - ODS'!O$5:O$7)/((SUM('Chem - ODS'!$Q$5:$Q$7)-SUM('Chem - ODS'!$G$5:$G$7))/10*('Chem - ODS'!O$4-'Chem - ODS'!$G$4)+SUM('Chem - ODS'!$G$5:$G$7)))</f>
        <v>140050195763.09656</v>
      </c>
      <c r="U84" s="90">
        <f ca="1">($L84*($V$1-U$1)/($V$1-$L$1)+$V84*(U$1-$L$1)/($V$1-$L$1))*(SUM('Chem - ODS'!P$5:P$7)/((SUM('Chem - ODS'!$Q$5:$Q$7)-SUM('Chem - ODS'!$G$5:$G$7))/10*('Chem - ODS'!P$4-'Chem - ODS'!$G$4)+SUM('Chem - ODS'!$G$5:$G$7)))</f>
        <v>140126381776.89255</v>
      </c>
      <c r="V84" s="90">
        <f ca="1">IF('Chemicals 2030'!$A92="CP",INDIRECT("'Chemicals 2030'!"&amp;'Country Selector'!$B$3&amp;ROW($A92))*10^12,0)*'Process Emissions Multipliers'!$D$28</f>
        <v>139571225142.89786</v>
      </c>
      <c r="W84" s="90">
        <f ca="1">($V84*($AP$1-W$1)/($AP$1-$V$1)+$AP84*(W$1-$V$1)/($AP$1-$V$1))*(SUM('Chem - ODS'!R$5:R$7)/((SUM('Chem - ODS'!$AK$5:$AK$7)-SUM('Chem - ODS'!$Q$5:$Q$7))/20*('Chem - ODS'!R$4-'Chem - ODS'!$Q$4)+SUM('Chem - ODS'!$Q$5:$Q$7)))</f>
        <v>149095743775.2962</v>
      </c>
      <c r="X84" s="90">
        <f ca="1">($V84*($AP$1-X$1)/($AP$1-$V$1)+$AP84*(X$1-$V$1)/($AP$1-$V$1))*(SUM('Chem - ODS'!S$5:S$7)/((SUM('Chem - ODS'!$AK$5:$AK$7)-SUM('Chem - ODS'!$Q$5:$Q$7))/20*('Chem - ODS'!S$4-'Chem - ODS'!$Q$4)+SUM('Chem - ODS'!$Q$5:$Q$7)))</f>
        <v>159924135258.4693</v>
      </c>
      <c r="Y84" s="90">
        <f ca="1">($V84*($AP$1-Y$1)/($AP$1-$V$1)+$AP84*(Y$1-$V$1)/($AP$1-$V$1))*(SUM('Chem - ODS'!T$5:T$7)/((SUM('Chem - ODS'!$AK$5:$AK$7)-SUM('Chem - ODS'!$Q$5:$Q$7))/20*('Chem - ODS'!T$4-'Chem - ODS'!$Q$4)+SUM('Chem - ODS'!$Q$5:$Q$7)))</f>
        <v>162509689652.54599</v>
      </c>
      <c r="Z84" s="90">
        <f ca="1">($V84*($AP$1-Z$1)/($AP$1-$V$1)+$AP84*(Z$1-$V$1)/($AP$1-$V$1))*(SUM('Chem - ODS'!U$5:U$7)/((SUM('Chem - ODS'!$AK$5:$AK$7)-SUM('Chem - ODS'!$Q$5:$Q$7))/20*('Chem - ODS'!U$4-'Chem - ODS'!$Q$4)+SUM('Chem - ODS'!$Q$5:$Q$7)))</f>
        <v>165707917298.91962</v>
      </c>
      <c r="AA84" s="90">
        <f ca="1">($V84*($AP$1-AA$1)/($AP$1-$V$1)+$AP84*(AA$1-$V$1)/($AP$1-$V$1))*(SUM('Chem - ODS'!V$5:V$7)/((SUM('Chem - ODS'!$AK$5:$AK$7)-SUM('Chem - ODS'!$Q$5:$Q$7))/20*('Chem - ODS'!V$4-'Chem - ODS'!$Q$4)+SUM('Chem - ODS'!$Q$5:$Q$7)))</f>
        <v>169528349189.89301</v>
      </c>
      <c r="AB84" s="90">
        <f ca="1">($V84*($AP$1-AB$1)/($AP$1-$V$1)+$AP84*(AB$1-$V$1)/($AP$1-$V$1))*(SUM('Chem - ODS'!W$5:W$7)/((SUM('Chem - ODS'!$AK$5:$AK$7)-SUM('Chem - ODS'!$Q$5:$Q$7))/20*('Chem - ODS'!W$4-'Chem - ODS'!$Q$4)+SUM('Chem - ODS'!$Q$5:$Q$7)))</f>
        <v>173979393596.67532</v>
      </c>
      <c r="AC84" s="90">
        <f ca="1">($V84*($AP$1-AC$1)/($AP$1-$V$1)+$AP84*(AC$1-$V$1)/($AP$1-$V$1))*(SUM('Chem - ODS'!X$5:X$7)/((SUM('Chem - ODS'!$AK$5:$AK$7)-SUM('Chem - ODS'!$Q$5:$Q$7))/20*('Chem - ODS'!X$4-'Chem - ODS'!$Q$4)+SUM('Chem - ODS'!$Q$5:$Q$7)))</f>
        <v>179068496656.50989</v>
      </c>
      <c r="AD84" s="90">
        <f ca="1">($V84*($AP$1-AD$1)/($AP$1-$V$1)+$AP84*(AD$1-$V$1)/($AP$1-$V$1))*(SUM('Chem - ODS'!Y$5:Y$7)/((SUM('Chem - ODS'!$AK$5:$AK$7)-SUM('Chem - ODS'!$Q$5:$Q$7))/20*('Chem - ODS'!Y$4-'Chem - ODS'!$Q$4)+SUM('Chem - ODS'!$Q$5:$Q$7)))</f>
        <v>166646263066.3688</v>
      </c>
      <c r="AE84" s="90">
        <f ca="1">($V84*($AP$1-AE$1)/($AP$1-$V$1)+$AP84*(AE$1-$V$1)/($AP$1-$V$1))*(SUM('Chem - ODS'!Z$5:Z$7)/((SUM('Chem - ODS'!$AK$5:$AK$7)-SUM('Chem - ODS'!$Q$5:$Q$7))/20*('Chem - ODS'!Z$4-'Chem - ODS'!$Q$4)+SUM('Chem - ODS'!$Q$5:$Q$7)))</f>
        <v>171027498796.71249</v>
      </c>
      <c r="AF84" s="90">
        <f ca="1">($V84*($AP$1-AF$1)/($AP$1-$V$1)+$AP84*(AF$1-$V$1)/($AP$1-$V$1))*(SUM('Chem - ODS'!AA$5:AA$7)/((SUM('Chem - ODS'!$AK$5:$AK$7)-SUM('Chem - ODS'!$Q$5:$Q$7))/20*('Chem - ODS'!AA$4-'Chem - ODS'!$Q$4)+SUM('Chem - ODS'!$Q$5:$Q$7)))</f>
        <v>174752616594.18567</v>
      </c>
      <c r="AG84" s="90">
        <f ca="1">($V84*($AP$1-AG$1)/($AP$1-$V$1)+$AP84*(AG$1-$V$1)/($AP$1-$V$1))*(SUM('Chem - ODS'!AB$5:AB$7)/((SUM('Chem - ODS'!$AK$5:$AK$7)-SUM('Chem - ODS'!$Q$5:$Q$7))/20*('Chem - ODS'!AB$4-'Chem - ODS'!$Q$4)+SUM('Chem - ODS'!$Q$5:$Q$7)))</f>
        <v>181466741418.65637</v>
      </c>
      <c r="AH84" s="90">
        <f ca="1">($V84*($AP$1-AH$1)/($AP$1-$V$1)+$AP84*(AH$1-$V$1)/($AP$1-$V$1))*(SUM('Chem - ODS'!AC$5:AC$7)/((SUM('Chem - ODS'!$AK$5:$AK$7)-SUM('Chem - ODS'!$Q$5:$Q$7))/20*('Chem - ODS'!AC$4-'Chem - ODS'!$Q$4)+SUM('Chem - ODS'!$Q$5:$Q$7)))</f>
        <v>188413460565.87418</v>
      </c>
      <c r="AI84" s="90">
        <f ca="1">($V84*($AP$1-AI$1)/($AP$1-$V$1)+$AP84*(AI$1-$V$1)/($AP$1-$V$1))*(SUM('Chem - ODS'!AD$5:AD$7)/((SUM('Chem - ODS'!$AK$5:$AK$7)-SUM('Chem - ODS'!$Q$5:$Q$7))/20*('Chem - ODS'!AD$4-'Chem - ODS'!$Q$4)+SUM('Chem - ODS'!$Q$5:$Q$7)))</f>
        <v>195601791105.51468</v>
      </c>
      <c r="AJ84" s="90">
        <f ca="1">($V84*($AP$1-AJ$1)/($AP$1-$V$1)+$AP84*(AJ$1-$V$1)/($AP$1-$V$1))*(SUM('Chem - ODS'!AE$5:AE$7)/((SUM('Chem - ODS'!$AK$5:$AK$7)-SUM('Chem - ODS'!$Q$5:$Q$7))/20*('Chem - ODS'!AE$4-'Chem - ODS'!$Q$4)+SUM('Chem - ODS'!$Q$5:$Q$7)))</f>
        <v>203041016873.15417</v>
      </c>
      <c r="AK84" s="90">
        <f ca="1">($V84*($AP$1-AK$1)/($AP$1-$V$1)+$AP84*(AK$1-$V$1)/($AP$1-$V$1))*(SUM('Chem - ODS'!AF$5:AF$7)/((SUM('Chem - ODS'!$AK$5:$AK$7)-SUM('Chem - ODS'!$Q$5:$Q$7))/20*('Chem - ODS'!AF$4-'Chem - ODS'!$Q$4)+SUM('Chem - ODS'!$Q$5:$Q$7)))</f>
        <v>210740704338.60425</v>
      </c>
      <c r="AL84" s="90">
        <f ca="1">($V84*($AP$1-AL$1)/($AP$1-$V$1)+$AP84*(AL$1-$V$1)/($AP$1-$V$1))*(SUM('Chem - ODS'!AG$5:AG$7)/((SUM('Chem - ODS'!$AK$5:$AK$7)-SUM('Chem - ODS'!$Q$5:$Q$7))/20*('Chem - ODS'!AG$4-'Chem - ODS'!$Q$4)+SUM('Chem - ODS'!$Q$5:$Q$7)))</f>
        <v>218710718212.61356</v>
      </c>
      <c r="AM84" s="90">
        <f ca="1">($V84*($AP$1-AM$1)/($AP$1-$V$1)+$AP84*(AM$1-$V$1)/($AP$1-$V$1))*(SUM('Chem - ODS'!AH$5:AH$7)/((SUM('Chem - ODS'!$AK$5:$AK$7)-SUM('Chem - ODS'!$Q$5:$Q$7))/20*('Chem - ODS'!AH$4-'Chem - ODS'!$Q$4)+SUM('Chem - ODS'!$Q$5:$Q$7)))</f>
        <v>226961236908.51346</v>
      </c>
      <c r="AN84" s="90">
        <f ca="1">($V84*($AP$1-AN$1)/($AP$1-$V$1)+$AP84*(AN$1-$V$1)/($AP$1-$V$1))*(SUM('Chem - ODS'!AI$5:AI$7)/((SUM('Chem - ODS'!$AK$5:$AK$7)-SUM('Chem - ODS'!$Q$5:$Q$7))/20*('Chem - ODS'!AI$4-'Chem - ODS'!$Q$4)+SUM('Chem - ODS'!$Q$5:$Q$7)))</f>
        <v>235502767958.06891</v>
      </c>
      <c r="AO84" s="90">
        <f ca="1">($V84*($AP$1-AO$1)/($AP$1-$V$1)+$AP84*(AO$1-$V$1)/($AP$1-$V$1))*(SUM('Chem - ODS'!AJ$5:AJ$7)/((SUM('Chem - ODS'!$AK$5:$AK$7)-SUM('Chem - ODS'!$Q$5:$Q$7))/20*('Chem - ODS'!AJ$4-'Chem - ODS'!$Q$4)+SUM('Chem - ODS'!$Q$5:$Q$7)))</f>
        <v>244346163466.91162</v>
      </c>
      <c r="AP84" s="90">
        <f ca="1">V84*'Process Emissions Multipliers'!$E$28</f>
        <v>253502635683.77438</v>
      </c>
    </row>
    <row r="85" spans="1:42">
      <c r="A85" s="74">
        <v>33</v>
      </c>
      <c r="B85" s="90">
        <f ca="1">IF('Chemicals 2010'!$A93="CP",INDIRECT("'Chemicals 2010'!"&amp;'Country Selector'!$B$3&amp;ROW($A93))*10^12,0)</f>
        <v>0</v>
      </c>
      <c r="C85" s="90">
        <f t="shared" ca="1" si="4"/>
        <v>0</v>
      </c>
      <c r="D85" s="90">
        <f t="shared" ca="1" si="3"/>
        <v>0</v>
      </c>
      <c r="E85" s="90">
        <f t="shared" ca="1" si="3"/>
        <v>0</v>
      </c>
      <c r="F85" s="90">
        <f t="shared" ca="1" si="3"/>
        <v>0</v>
      </c>
      <c r="G85" s="90">
        <f t="shared" ca="1" si="3"/>
        <v>0</v>
      </c>
      <c r="H85" s="90">
        <f t="shared" ca="1" si="3"/>
        <v>0</v>
      </c>
      <c r="I85" s="90">
        <f t="shared" ca="1" si="3"/>
        <v>0</v>
      </c>
      <c r="J85" s="90">
        <f t="shared" ca="1" si="3"/>
        <v>0</v>
      </c>
      <c r="K85" s="90">
        <f t="shared" ca="1" si="3"/>
        <v>0</v>
      </c>
      <c r="L85" s="90">
        <f ca="1">IF('Chemicals 2020'!$A93="CP",INDIRECT("'Chemicals 2020'!"&amp;'Country Selector'!$B$3&amp;ROW($A93))*10^12,0)*'Process Emissions Multipliers'!$B$28</f>
        <v>0</v>
      </c>
      <c r="M85" s="90">
        <f ca="1">($L85*($V$1-M$1)/($V$1-$L$1)+$V85*(M$1-$L$1)/($V$1-$L$1))*(SUM('Chem - ODS'!H$5:H$7)/((SUM('Chem - ODS'!$Q$5:$Q$7)-SUM('Chem - ODS'!$G$5:$G$7))/10*('Chem - ODS'!H$4-'Chem - ODS'!$G$4)+SUM('Chem - ODS'!$G$5:$G$7)))</f>
        <v>0</v>
      </c>
      <c r="N85" s="90">
        <f ca="1">($L85*($V$1-N$1)/($V$1-$L$1)+$V85*(N$1-$L$1)/($V$1-$L$1))*(SUM('Chem - ODS'!I$5:I$7)/((SUM('Chem - ODS'!$Q$5:$Q$7)-SUM('Chem - ODS'!$G$5:$G$7))/10*('Chem - ODS'!I$4-'Chem - ODS'!$G$4)+SUM('Chem - ODS'!$G$5:$G$7)))</f>
        <v>0</v>
      </c>
      <c r="O85" s="90">
        <f ca="1">($L85*($V$1-O$1)/($V$1-$L$1)+$V85*(O$1-$L$1)/($V$1-$L$1))*(SUM('Chem - ODS'!J$5:J$7)/((SUM('Chem - ODS'!$Q$5:$Q$7)-SUM('Chem - ODS'!$G$5:$G$7))/10*('Chem - ODS'!J$4-'Chem - ODS'!$G$4)+SUM('Chem - ODS'!$G$5:$G$7)))</f>
        <v>0</v>
      </c>
      <c r="P85" s="90">
        <f ca="1">($L85*($V$1-P$1)/($V$1-$L$1)+$V85*(P$1-$L$1)/($V$1-$L$1))*(SUM('Chem - ODS'!K$5:K$7)/((SUM('Chem - ODS'!$Q$5:$Q$7)-SUM('Chem - ODS'!$G$5:$G$7))/10*('Chem - ODS'!K$4-'Chem - ODS'!$G$4)+SUM('Chem - ODS'!$G$5:$G$7)))</f>
        <v>0</v>
      </c>
      <c r="Q85" s="90">
        <f ca="1">($L85*($V$1-Q$1)/($V$1-$L$1)+$V85*(Q$1-$L$1)/($V$1-$L$1))*(SUM('Chem - ODS'!L$5:L$7)/((SUM('Chem - ODS'!$Q$5:$Q$7)-SUM('Chem - ODS'!$G$5:$G$7))/10*('Chem - ODS'!L$4-'Chem - ODS'!$G$4)+SUM('Chem - ODS'!$G$5:$G$7)))</f>
        <v>0</v>
      </c>
      <c r="R85" s="90">
        <f ca="1">($L85*($V$1-R$1)/($V$1-$L$1)+$V85*(R$1-$L$1)/($V$1-$L$1))*(SUM('Chem - ODS'!M$5:M$7)/((SUM('Chem - ODS'!$Q$5:$Q$7)-SUM('Chem - ODS'!$G$5:$G$7))/10*('Chem - ODS'!M$4-'Chem - ODS'!$G$4)+SUM('Chem - ODS'!$G$5:$G$7)))</f>
        <v>0</v>
      </c>
      <c r="S85" s="90">
        <f ca="1">($L85*($V$1-S$1)/($V$1-$L$1)+$V85*(S$1-$L$1)/($V$1-$L$1))*(SUM('Chem - ODS'!N$5:N$7)/((SUM('Chem - ODS'!$Q$5:$Q$7)-SUM('Chem - ODS'!$G$5:$G$7))/10*('Chem - ODS'!N$4-'Chem - ODS'!$G$4)+SUM('Chem - ODS'!$G$5:$G$7)))</f>
        <v>0</v>
      </c>
      <c r="T85" s="90">
        <f ca="1">($L85*($V$1-T$1)/($V$1-$L$1)+$V85*(T$1-$L$1)/($V$1-$L$1))*(SUM('Chem - ODS'!O$5:O$7)/((SUM('Chem - ODS'!$Q$5:$Q$7)-SUM('Chem - ODS'!$G$5:$G$7))/10*('Chem - ODS'!O$4-'Chem - ODS'!$G$4)+SUM('Chem - ODS'!$G$5:$G$7)))</f>
        <v>0</v>
      </c>
      <c r="U85" s="90">
        <f ca="1">($L85*($V$1-U$1)/($V$1-$L$1)+$V85*(U$1-$L$1)/($V$1-$L$1))*(SUM('Chem - ODS'!P$5:P$7)/((SUM('Chem - ODS'!$Q$5:$Q$7)-SUM('Chem - ODS'!$G$5:$G$7))/10*('Chem - ODS'!P$4-'Chem - ODS'!$G$4)+SUM('Chem - ODS'!$G$5:$G$7)))</f>
        <v>0</v>
      </c>
      <c r="V85" s="90">
        <f ca="1">IF('Chemicals 2030'!$A93="CP",INDIRECT("'Chemicals 2030'!"&amp;'Country Selector'!$B$3&amp;ROW($A93))*10^12,0)*'Process Emissions Multipliers'!$D$28</f>
        <v>0</v>
      </c>
      <c r="W85" s="90">
        <f ca="1">($V85*($AP$1-W$1)/($AP$1-$V$1)+$AP85*(W$1-$V$1)/($AP$1-$V$1))*(SUM('Chem - ODS'!R$5:R$7)/((SUM('Chem - ODS'!$AK$5:$AK$7)-SUM('Chem - ODS'!$Q$5:$Q$7))/20*('Chem - ODS'!R$4-'Chem - ODS'!$Q$4)+SUM('Chem - ODS'!$Q$5:$Q$7)))</f>
        <v>0</v>
      </c>
      <c r="X85" s="90">
        <f ca="1">($V85*($AP$1-X$1)/($AP$1-$V$1)+$AP85*(X$1-$V$1)/($AP$1-$V$1))*(SUM('Chem - ODS'!S$5:S$7)/((SUM('Chem - ODS'!$AK$5:$AK$7)-SUM('Chem - ODS'!$Q$5:$Q$7))/20*('Chem - ODS'!S$4-'Chem - ODS'!$Q$4)+SUM('Chem - ODS'!$Q$5:$Q$7)))</f>
        <v>0</v>
      </c>
      <c r="Y85" s="90">
        <f ca="1">($V85*($AP$1-Y$1)/($AP$1-$V$1)+$AP85*(Y$1-$V$1)/($AP$1-$V$1))*(SUM('Chem - ODS'!T$5:T$7)/((SUM('Chem - ODS'!$AK$5:$AK$7)-SUM('Chem - ODS'!$Q$5:$Q$7))/20*('Chem - ODS'!T$4-'Chem - ODS'!$Q$4)+SUM('Chem - ODS'!$Q$5:$Q$7)))</f>
        <v>0</v>
      </c>
      <c r="Z85" s="90">
        <f ca="1">($V85*($AP$1-Z$1)/($AP$1-$V$1)+$AP85*(Z$1-$V$1)/($AP$1-$V$1))*(SUM('Chem - ODS'!U$5:U$7)/((SUM('Chem - ODS'!$AK$5:$AK$7)-SUM('Chem - ODS'!$Q$5:$Q$7))/20*('Chem - ODS'!U$4-'Chem - ODS'!$Q$4)+SUM('Chem - ODS'!$Q$5:$Q$7)))</f>
        <v>0</v>
      </c>
      <c r="AA85" s="90">
        <f ca="1">($V85*($AP$1-AA$1)/($AP$1-$V$1)+$AP85*(AA$1-$V$1)/($AP$1-$V$1))*(SUM('Chem - ODS'!V$5:V$7)/((SUM('Chem - ODS'!$AK$5:$AK$7)-SUM('Chem - ODS'!$Q$5:$Q$7))/20*('Chem - ODS'!V$4-'Chem - ODS'!$Q$4)+SUM('Chem - ODS'!$Q$5:$Q$7)))</f>
        <v>0</v>
      </c>
      <c r="AB85" s="90">
        <f ca="1">($V85*($AP$1-AB$1)/($AP$1-$V$1)+$AP85*(AB$1-$V$1)/($AP$1-$V$1))*(SUM('Chem - ODS'!W$5:W$7)/((SUM('Chem - ODS'!$AK$5:$AK$7)-SUM('Chem - ODS'!$Q$5:$Q$7))/20*('Chem - ODS'!W$4-'Chem - ODS'!$Q$4)+SUM('Chem - ODS'!$Q$5:$Q$7)))</f>
        <v>0</v>
      </c>
      <c r="AC85" s="90">
        <f ca="1">($V85*($AP$1-AC$1)/($AP$1-$V$1)+$AP85*(AC$1-$V$1)/($AP$1-$V$1))*(SUM('Chem - ODS'!X$5:X$7)/((SUM('Chem - ODS'!$AK$5:$AK$7)-SUM('Chem - ODS'!$Q$5:$Q$7))/20*('Chem - ODS'!X$4-'Chem - ODS'!$Q$4)+SUM('Chem - ODS'!$Q$5:$Q$7)))</f>
        <v>0</v>
      </c>
      <c r="AD85" s="90">
        <f ca="1">($V85*($AP$1-AD$1)/($AP$1-$V$1)+$AP85*(AD$1-$V$1)/($AP$1-$V$1))*(SUM('Chem - ODS'!Y$5:Y$7)/((SUM('Chem - ODS'!$AK$5:$AK$7)-SUM('Chem - ODS'!$Q$5:$Q$7))/20*('Chem - ODS'!Y$4-'Chem - ODS'!$Q$4)+SUM('Chem - ODS'!$Q$5:$Q$7)))</f>
        <v>0</v>
      </c>
      <c r="AE85" s="90">
        <f ca="1">($V85*($AP$1-AE$1)/($AP$1-$V$1)+$AP85*(AE$1-$V$1)/($AP$1-$V$1))*(SUM('Chem - ODS'!Z$5:Z$7)/((SUM('Chem - ODS'!$AK$5:$AK$7)-SUM('Chem - ODS'!$Q$5:$Q$7))/20*('Chem - ODS'!Z$4-'Chem - ODS'!$Q$4)+SUM('Chem - ODS'!$Q$5:$Q$7)))</f>
        <v>0</v>
      </c>
      <c r="AF85" s="90">
        <f ca="1">($V85*($AP$1-AF$1)/($AP$1-$V$1)+$AP85*(AF$1-$V$1)/($AP$1-$V$1))*(SUM('Chem - ODS'!AA$5:AA$7)/((SUM('Chem - ODS'!$AK$5:$AK$7)-SUM('Chem - ODS'!$Q$5:$Q$7))/20*('Chem - ODS'!AA$4-'Chem - ODS'!$Q$4)+SUM('Chem - ODS'!$Q$5:$Q$7)))</f>
        <v>0</v>
      </c>
      <c r="AG85" s="90">
        <f ca="1">($V85*($AP$1-AG$1)/($AP$1-$V$1)+$AP85*(AG$1-$V$1)/($AP$1-$V$1))*(SUM('Chem - ODS'!AB$5:AB$7)/((SUM('Chem - ODS'!$AK$5:$AK$7)-SUM('Chem - ODS'!$Q$5:$Q$7))/20*('Chem - ODS'!AB$4-'Chem - ODS'!$Q$4)+SUM('Chem - ODS'!$Q$5:$Q$7)))</f>
        <v>0</v>
      </c>
      <c r="AH85" s="90">
        <f ca="1">($V85*($AP$1-AH$1)/($AP$1-$V$1)+$AP85*(AH$1-$V$1)/($AP$1-$V$1))*(SUM('Chem - ODS'!AC$5:AC$7)/((SUM('Chem - ODS'!$AK$5:$AK$7)-SUM('Chem - ODS'!$Q$5:$Q$7))/20*('Chem - ODS'!AC$4-'Chem - ODS'!$Q$4)+SUM('Chem - ODS'!$Q$5:$Q$7)))</f>
        <v>0</v>
      </c>
      <c r="AI85" s="90">
        <f ca="1">($V85*($AP$1-AI$1)/($AP$1-$V$1)+$AP85*(AI$1-$V$1)/($AP$1-$V$1))*(SUM('Chem - ODS'!AD$5:AD$7)/((SUM('Chem - ODS'!$AK$5:$AK$7)-SUM('Chem - ODS'!$Q$5:$Q$7))/20*('Chem - ODS'!AD$4-'Chem - ODS'!$Q$4)+SUM('Chem - ODS'!$Q$5:$Q$7)))</f>
        <v>0</v>
      </c>
      <c r="AJ85" s="90">
        <f ca="1">($V85*($AP$1-AJ$1)/($AP$1-$V$1)+$AP85*(AJ$1-$V$1)/($AP$1-$V$1))*(SUM('Chem - ODS'!AE$5:AE$7)/((SUM('Chem - ODS'!$AK$5:$AK$7)-SUM('Chem - ODS'!$Q$5:$Q$7))/20*('Chem - ODS'!AE$4-'Chem - ODS'!$Q$4)+SUM('Chem - ODS'!$Q$5:$Q$7)))</f>
        <v>0</v>
      </c>
      <c r="AK85" s="90">
        <f ca="1">($V85*($AP$1-AK$1)/($AP$1-$V$1)+$AP85*(AK$1-$V$1)/($AP$1-$V$1))*(SUM('Chem - ODS'!AF$5:AF$7)/((SUM('Chem - ODS'!$AK$5:$AK$7)-SUM('Chem - ODS'!$Q$5:$Q$7))/20*('Chem - ODS'!AF$4-'Chem - ODS'!$Q$4)+SUM('Chem - ODS'!$Q$5:$Q$7)))</f>
        <v>0</v>
      </c>
      <c r="AL85" s="90">
        <f ca="1">($V85*($AP$1-AL$1)/($AP$1-$V$1)+$AP85*(AL$1-$V$1)/($AP$1-$V$1))*(SUM('Chem - ODS'!AG$5:AG$7)/((SUM('Chem - ODS'!$AK$5:$AK$7)-SUM('Chem - ODS'!$Q$5:$Q$7))/20*('Chem - ODS'!AG$4-'Chem - ODS'!$Q$4)+SUM('Chem - ODS'!$Q$5:$Q$7)))</f>
        <v>0</v>
      </c>
      <c r="AM85" s="90">
        <f ca="1">($V85*($AP$1-AM$1)/($AP$1-$V$1)+$AP85*(AM$1-$V$1)/($AP$1-$V$1))*(SUM('Chem - ODS'!AH$5:AH$7)/((SUM('Chem - ODS'!$AK$5:$AK$7)-SUM('Chem - ODS'!$Q$5:$Q$7))/20*('Chem - ODS'!AH$4-'Chem - ODS'!$Q$4)+SUM('Chem - ODS'!$Q$5:$Q$7)))</f>
        <v>0</v>
      </c>
      <c r="AN85" s="90">
        <f ca="1">($V85*($AP$1-AN$1)/($AP$1-$V$1)+$AP85*(AN$1-$V$1)/($AP$1-$V$1))*(SUM('Chem - ODS'!AI$5:AI$7)/((SUM('Chem - ODS'!$AK$5:$AK$7)-SUM('Chem - ODS'!$Q$5:$Q$7))/20*('Chem - ODS'!AI$4-'Chem - ODS'!$Q$4)+SUM('Chem - ODS'!$Q$5:$Q$7)))</f>
        <v>0</v>
      </c>
      <c r="AO85" s="90">
        <f ca="1">($V85*($AP$1-AO$1)/($AP$1-$V$1)+$AP85*(AO$1-$V$1)/($AP$1-$V$1))*(SUM('Chem - ODS'!AJ$5:AJ$7)/((SUM('Chem - ODS'!$AK$5:$AK$7)-SUM('Chem - ODS'!$Q$5:$Q$7))/20*('Chem - ODS'!AJ$4-'Chem - ODS'!$Q$4)+SUM('Chem - ODS'!$Q$5:$Q$7)))</f>
        <v>0</v>
      </c>
      <c r="AP85" s="90">
        <f ca="1">V85*'Process Emissions Multipliers'!$E$28</f>
        <v>0</v>
      </c>
    </row>
    <row r="86" spans="1:42">
      <c r="A86" s="74">
        <v>34</v>
      </c>
      <c r="B86" s="90">
        <f ca="1">IF('Chemicals 2010'!$A94="CP",INDIRECT("'Chemicals 2010'!"&amp;'Country Selector'!$B$3&amp;ROW($A94))*10^12,0)</f>
        <v>0</v>
      </c>
      <c r="C86" s="90">
        <f t="shared" ca="1" si="4"/>
        <v>0</v>
      </c>
      <c r="D86" s="90">
        <f t="shared" ca="1" si="3"/>
        <v>0</v>
      </c>
      <c r="E86" s="90">
        <f t="shared" ca="1" si="3"/>
        <v>0</v>
      </c>
      <c r="F86" s="90">
        <f t="shared" ca="1" si="3"/>
        <v>0</v>
      </c>
      <c r="G86" s="90">
        <f t="shared" ca="1" si="3"/>
        <v>0</v>
      </c>
      <c r="H86" s="90">
        <f t="shared" ca="1" si="3"/>
        <v>0</v>
      </c>
      <c r="I86" s="90">
        <f t="shared" ca="1" si="3"/>
        <v>0</v>
      </c>
      <c r="J86" s="90">
        <f t="shared" ca="1" si="3"/>
        <v>0</v>
      </c>
      <c r="K86" s="90">
        <f t="shared" ca="1" si="3"/>
        <v>0</v>
      </c>
      <c r="L86" s="90">
        <f ca="1">IF('Chemicals 2020'!$A94="CP",INDIRECT("'Chemicals 2020'!"&amp;'Country Selector'!$B$3&amp;ROW($A94))*10^12,0)*'Process Emissions Multipliers'!$B$28</f>
        <v>0</v>
      </c>
      <c r="M86" s="90">
        <f ca="1">($L86*($V$1-M$1)/($V$1-$L$1)+$V86*(M$1-$L$1)/($V$1-$L$1))*(SUM('Chem - ODS'!H$5:H$7)/((SUM('Chem - ODS'!$Q$5:$Q$7)-SUM('Chem - ODS'!$G$5:$G$7))/10*('Chem - ODS'!H$4-'Chem - ODS'!$G$4)+SUM('Chem - ODS'!$G$5:$G$7)))</f>
        <v>0</v>
      </c>
      <c r="N86" s="90">
        <f ca="1">($L86*($V$1-N$1)/($V$1-$L$1)+$V86*(N$1-$L$1)/($V$1-$L$1))*(SUM('Chem - ODS'!I$5:I$7)/((SUM('Chem - ODS'!$Q$5:$Q$7)-SUM('Chem - ODS'!$G$5:$G$7))/10*('Chem - ODS'!I$4-'Chem - ODS'!$G$4)+SUM('Chem - ODS'!$G$5:$G$7)))</f>
        <v>0</v>
      </c>
      <c r="O86" s="90">
        <f ca="1">($L86*($V$1-O$1)/($V$1-$L$1)+$V86*(O$1-$L$1)/($V$1-$L$1))*(SUM('Chem - ODS'!J$5:J$7)/((SUM('Chem - ODS'!$Q$5:$Q$7)-SUM('Chem - ODS'!$G$5:$G$7))/10*('Chem - ODS'!J$4-'Chem - ODS'!$G$4)+SUM('Chem - ODS'!$G$5:$G$7)))</f>
        <v>0</v>
      </c>
      <c r="P86" s="90">
        <f ca="1">($L86*($V$1-P$1)/($V$1-$L$1)+$V86*(P$1-$L$1)/($V$1-$L$1))*(SUM('Chem - ODS'!K$5:K$7)/((SUM('Chem - ODS'!$Q$5:$Q$7)-SUM('Chem - ODS'!$G$5:$G$7))/10*('Chem - ODS'!K$4-'Chem - ODS'!$G$4)+SUM('Chem - ODS'!$G$5:$G$7)))</f>
        <v>0</v>
      </c>
      <c r="Q86" s="90">
        <f ca="1">($L86*($V$1-Q$1)/($V$1-$L$1)+$V86*(Q$1-$L$1)/($V$1-$L$1))*(SUM('Chem - ODS'!L$5:L$7)/((SUM('Chem - ODS'!$Q$5:$Q$7)-SUM('Chem - ODS'!$G$5:$G$7))/10*('Chem - ODS'!L$4-'Chem - ODS'!$G$4)+SUM('Chem - ODS'!$G$5:$G$7)))</f>
        <v>0</v>
      </c>
      <c r="R86" s="90">
        <f ca="1">($L86*($V$1-R$1)/($V$1-$L$1)+$V86*(R$1-$L$1)/($V$1-$L$1))*(SUM('Chem - ODS'!M$5:M$7)/((SUM('Chem - ODS'!$Q$5:$Q$7)-SUM('Chem - ODS'!$G$5:$G$7))/10*('Chem - ODS'!M$4-'Chem - ODS'!$G$4)+SUM('Chem - ODS'!$G$5:$G$7)))</f>
        <v>0</v>
      </c>
      <c r="S86" s="90">
        <f ca="1">($L86*($V$1-S$1)/($V$1-$L$1)+$V86*(S$1-$L$1)/($V$1-$L$1))*(SUM('Chem - ODS'!N$5:N$7)/((SUM('Chem - ODS'!$Q$5:$Q$7)-SUM('Chem - ODS'!$G$5:$G$7))/10*('Chem - ODS'!N$4-'Chem - ODS'!$G$4)+SUM('Chem - ODS'!$G$5:$G$7)))</f>
        <v>0</v>
      </c>
      <c r="T86" s="90">
        <f ca="1">($L86*($V$1-T$1)/($V$1-$L$1)+$V86*(T$1-$L$1)/($V$1-$L$1))*(SUM('Chem - ODS'!O$5:O$7)/((SUM('Chem - ODS'!$Q$5:$Q$7)-SUM('Chem - ODS'!$G$5:$G$7))/10*('Chem - ODS'!O$4-'Chem - ODS'!$G$4)+SUM('Chem - ODS'!$G$5:$G$7)))</f>
        <v>0</v>
      </c>
      <c r="U86" s="90">
        <f ca="1">($L86*($V$1-U$1)/($V$1-$L$1)+$V86*(U$1-$L$1)/($V$1-$L$1))*(SUM('Chem - ODS'!P$5:P$7)/((SUM('Chem - ODS'!$Q$5:$Q$7)-SUM('Chem - ODS'!$G$5:$G$7))/10*('Chem - ODS'!P$4-'Chem - ODS'!$G$4)+SUM('Chem - ODS'!$G$5:$G$7)))</f>
        <v>0</v>
      </c>
      <c r="V86" s="90">
        <f ca="1">IF('Chemicals 2030'!$A94="CP",INDIRECT("'Chemicals 2030'!"&amp;'Country Selector'!$B$3&amp;ROW($A94))*10^12,0)*'Process Emissions Multipliers'!$D$28</f>
        <v>0</v>
      </c>
      <c r="W86" s="90">
        <f ca="1">($V86*($AP$1-W$1)/($AP$1-$V$1)+$AP86*(W$1-$V$1)/($AP$1-$V$1))*(SUM('Chem - ODS'!R$5:R$7)/((SUM('Chem - ODS'!$AK$5:$AK$7)-SUM('Chem - ODS'!$Q$5:$Q$7))/20*('Chem - ODS'!R$4-'Chem - ODS'!$Q$4)+SUM('Chem - ODS'!$Q$5:$Q$7)))</f>
        <v>0</v>
      </c>
      <c r="X86" s="90">
        <f ca="1">($V86*($AP$1-X$1)/($AP$1-$V$1)+$AP86*(X$1-$V$1)/($AP$1-$V$1))*(SUM('Chem - ODS'!S$5:S$7)/((SUM('Chem - ODS'!$AK$5:$AK$7)-SUM('Chem - ODS'!$Q$5:$Q$7))/20*('Chem - ODS'!S$4-'Chem - ODS'!$Q$4)+SUM('Chem - ODS'!$Q$5:$Q$7)))</f>
        <v>0</v>
      </c>
      <c r="Y86" s="90">
        <f ca="1">($V86*($AP$1-Y$1)/($AP$1-$V$1)+$AP86*(Y$1-$V$1)/($AP$1-$V$1))*(SUM('Chem - ODS'!T$5:T$7)/((SUM('Chem - ODS'!$AK$5:$AK$7)-SUM('Chem - ODS'!$Q$5:$Q$7))/20*('Chem - ODS'!T$4-'Chem - ODS'!$Q$4)+SUM('Chem - ODS'!$Q$5:$Q$7)))</f>
        <v>0</v>
      </c>
      <c r="Z86" s="90">
        <f ca="1">($V86*($AP$1-Z$1)/($AP$1-$V$1)+$AP86*(Z$1-$V$1)/($AP$1-$V$1))*(SUM('Chem - ODS'!U$5:U$7)/((SUM('Chem - ODS'!$AK$5:$AK$7)-SUM('Chem - ODS'!$Q$5:$Q$7))/20*('Chem - ODS'!U$4-'Chem - ODS'!$Q$4)+SUM('Chem - ODS'!$Q$5:$Q$7)))</f>
        <v>0</v>
      </c>
      <c r="AA86" s="90">
        <f ca="1">($V86*($AP$1-AA$1)/($AP$1-$V$1)+$AP86*(AA$1-$V$1)/($AP$1-$V$1))*(SUM('Chem - ODS'!V$5:V$7)/((SUM('Chem - ODS'!$AK$5:$AK$7)-SUM('Chem - ODS'!$Q$5:$Q$7))/20*('Chem - ODS'!V$4-'Chem - ODS'!$Q$4)+SUM('Chem - ODS'!$Q$5:$Q$7)))</f>
        <v>0</v>
      </c>
      <c r="AB86" s="90">
        <f ca="1">($V86*($AP$1-AB$1)/($AP$1-$V$1)+$AP86*(AB$1-$V$1)/($AP$1-$V$1))*(SUM('Chem - ODS'!W$5:W$7)/((SUM('Chem - ODS'!$AK$5:$AK$7)-SUM('Chem - ODS'!$Q$5:$Q$7))/20*('Chem - ODS'!W$4-'Chem - ODS'!$Q$4)+SUM('Chem - ODS'!$Q$5:$Q$7)))</f>
        <v>0</v>
      </c>
      <c r="AC86" s="90">
        <f ca="1">($V86*($AP$1-AC$1)/($AP$1-$V$1)+$AP86*(AC$1-$V$1)/($AP$1-$V$1))*(SUM('Chem - ODS'!X$5:X$7)/((SUM('Chem - ODS'!$AK$5:$AK$7)-SUM('Chem - ODS'!$Q$5:$Q$7))/20*('Chem - ODS'!X$4-'Chem - ODS'!$Q$4)+SUM('Chem - ODS'!$Q$5:$Q$7)))</f>
        <v>0</v>
      </c>
      <c r="AD86" s="90">
        <f ca="1">($V86*($AP$1-AD$1)/($AP$1-$V$1)+$AP86*(AD$1-$V$1)/($AP$1-$V$1))*(SUM('Chem - ODS'!Y$5:Y$7)/((SUM('Chem - ODS'!$AK$5:$AK$7)-SUM('Chem - ODS'!$Q$5:$Q$7))/20*('Chem - ODS'!Y$4-'Chem - ODS'!$Q$4)+SUM('Chem - ODS'!$Q$5:$Q$7)))</f>
        <v>0</v>
      </c>
      <c r="AE86" s="90">
        <f ca="1">($V86*($AP$1-AE$1)/($AP$1-$V$1)+$AP86*(AE$1-$V$1)/($AP$1-$V$1))*(SUM('Chem - ODS'!Z$5:Z$7)/((SUM('Chem - ODS'!$AK$5:$AK$7)-SUM('Chem - ODS'!$Q$5:$Q$7))/20*('Chem - ODS'!Z$4-'Chem - ODS'!$Q$4)+SUM('Chem - ODS'!$Q$5:$Q$7)))</f>
        <v>0</v>
      </c>
      <c r="AF86" s="90">
        <f ca="1">($V86*($AP$1-AF$1)/($AP$1-$V$1)+$AP86*(AF$1-$V$1)/($AP$1-$V$1))*(SUM('Chem - ODS'!AA$5:AA$7)/((SUM('Chem - ODS'!$AK$5:$AK$7)-SUM('Chem - ODS'!$Q$5:$Q$7))/20*('Chem - ODS'!AA$4-'Chem - ODS'!$Q$4)+SUM('Chem - ODS'!$Q$5:$Q$7)))</f>
        <v>0</v>
      </c>
      <c r="AG86" s="90">
        <f ca="1">($V86*($AP$1-AG$1)/($AP$1-$V$1)+$AP86*(AG$1-$V$1)/($AP$1-$V$1))*(SUM('Chem - ODS'!AB$5:AB$7)/((SUM('Chem - ODS'!$AK$5:$AK$7)-SUM('Chem - ODS'!$Q$5:$Q$7))/20*('Chem - ODS'!AB$4-'Chem - ODS'!$Q$4)+SUM('Chem - ODS'!$Q$5:$Q$7)))</f>
        <v>0</v>
      </c>
      <c r="AH86" s="90">
        <f ca="1">($V86*($AP$1-AH$1)/($AP$1-$V$1)+$AP86*(AH$1-$V$1)/($AP$1-$V$1))*(SUM('Chem - ODS'!AC$5:AC$7)/((SUM('Chem - ODS'!$AK$5:$AK$7)-SUM('Chem - ODS'!$Q$5:$Q$7))/20*('Chem - ODS'!AC$4-'Chem - ODS'!$Q$4)+SUM('Chem - ODS'!$Q$5:$Q$7)))</f>
        <v>0</v>
      </c>
      <c r="AI86" s="90">
        <f ca="1">($V86*($AP$1-AI$1)/($AP$1-$V$1)+$AP86*(AI$1-$V$1)/($AP$1-$V$1))*(SUM('Chem - ODS'!AD$5:AD$7)/((SUM('Chem - ODS'!$AK$5:$AK$7)-SUM('Chem - ODS'!$Q$5:$Q$7))/20*('Chem - ODS'!AD$4-'Chem - ODS'!$Q$4)+SUM('Chem - ODS'!$Q$5:$Q$7)))</f>
        <v>0</v>
      </c>
      <c r="AJ86" s="90">
        <f ca="1">($V86*($AP$1-AJ$1)/($AP$1-$V$1)+$AP86*(AJ$1-$V$1)/($AP$1-$V$1))*(SUM('Chem - ODS'!AE$5:AE$7)/((SUM('Chem - ODS'!$AK$5:$AK$7)-SUM('Chem - ODS'!$Q$5:$Q$7))/20*('Chem - ODS'!AE$4-'Chem - ODS'!$Q$4)+SUM('Chem - ODS'!$Q$5:$Q$7)))</f>
        <v>0</v>
      </c>
      <c r="AK86" s="90">
        <f ca="1">($V86*($AP$1-AK$1)/($AP$1-$V$1)+$AP86*(AK$1-$V$1)/($AP$1-$V$1))*(SUM('Chem - ODS'!AF$5:AF$7)/((SUM('Chem - ODS'!$AK$5:$AK$7)-SUM('Chem - ODS'!$Q$5:$Q$7))/20*('Chem - ODS'!AF$4-'Chem - ODS'!$Q$4)+SUM('Chem - ODS'!$Q$5:$Q$7)))</f>
        <v>0</v>
      </c>
      <c r="AL86" s="90">
        <f ca="1">($V86*($AP$1-AL$1)/($AP$1-$V$1)+$AP86*(AL$1-$V$1)/($AP$1-$V$1))*(SUM('Chem - ODS'!AG$5:AG$7)/((SUM('Chem - ODS'!$AK$5:$AK$7)-SUM('Chem - ODS'!$Q$5:$Q$7))/20*('Chem - ODS'!AG$4-'Chem - ODS'!$Q$4)+SUM('Chem - ODS'!$Q$5:$Q$7)))</f>
        <v>0</v>
      </c>
      <c r="AM86" s="90">
        <f ca="1">($V86*($AP$1-AM$1)/($AP$1-$V$1)+$AP86*(AM$1-$V$1)/($AP$1-$V$1))*(SUM('Chem - ODS'!AH$5:AH$7)/((SUM('Chem - ODS'!$AK$5:$AK$7)-SUM('Chem - ODS'!$Q$5:$Q$7))/20*('Chem - ODS'!AH$4-'Chem - ODS'!$Q$4)+SUM('Chem - ODS'!$Q$5:$Q$7)))</f>
        <v>0</v>
      </c>
      <c r="AN86" s="90">
        <f ca="1">($V86*($AP$1-AN$1)/($AP$1-$V$1)+$AP86*(AN$1-$V$1)/($AP$1-$V$1))*(SUM('Chem - ODS'!AI$5:AI$7)/((SUM('Chem - ODS'!$AK$5:$AK$7)-SUM('Chem - ODS'!$Q$5:$Q$7))/20*('Chem - ODS'!AI$4-'Chem - ODS'!$Q$4)+SUM('Chem - ODS'!$Q$5:$Q$7)))</f>
        <v>0</v>
      </c>
      <c r="AO86" s="90">
        <f ca="1">($V86*($AP$1-AO$1)/($AP$1-$V$1)+$AP86*(AO$1-$V$1)/($AP$1-$V$1))*(SUM('Chem - ODS'!AJ$5:AJ$7)/((SUM('Chem - ODS'!$AK$5:$AK$7)-SUM('Chem - ODS'!$Q$5:$Q$7))/20*('Chem - ODS'!AJ$4-'Chem - ODS'!$Q$4)+SUM('Chem - ODS'!$Q$5:$Q$7)))</f>
        <v>0</v>
      </c>
      <c r="AP86" s="90">
        <f ca="1">V86*'Process Emissions Multipliers'!$E$28</f>
        <v>0</v>
      </c>
    </row>
    <row r="87" spans="1:42">
      <c r="A87" s="74">
        <v>35</v>
      </c>
      <c r="B87" s="90">
        <f ca="1">IF('Chemicals 2010'!$A95="CP",INDIRECT("'Chemicals 2010'!"&amp;'Country Selector'!$B$3&amp;ROW($A95))*10^12,0)</f>
        <v>0</v>
      </c>
      <c r="C87" s="90">
        <f t="shared" ca="1" si="4"/>
        <v>0</v>
      </c>
      <c r="D87" s="90">
        <f t="shared" ca="1" si="3"/>
        <v>0</v>
      </c>
      <c r="E87" s="90">
        <f t="shared" ca="1" si="3"/>
        <v>0</v>
      </c>
      <c r="F87" s="90">
        <f t="shared" ca="1" si="3"/>
        <v>0</v>
      </c>
      <c r="G87" s="90">
        <f t="shared" ca="1" si="3"/>
        <v>0</v>
      </c>
      <c r="H87" s="90">
        <f t="shared" ca="1" si="3"/>
        <v>0</v>
      </c>
      <c r="I87" s="90">
        <f t="shared" ca="1" si="3"/>
        <v>0</v>
      </c>
      <c r="J87" s="90">
        <f t="shared" ca="1" si="3"/>
        <v>0</v>
      </c>
      <c r="K87" s="90">
        <f t="shared" ca="1" si="3"/>
        <v>0</v>
      </c>
      <c r="L87" s="90">
        <f ca="1">IF('Chemicals 2020'!$A95="CP",INDIRECT("'Chemicals 2020'!"&amp;'Country Selector'!$B$3&amp;ROW($A95))*10^12,0)*'Process Emissions Multipliers'!$B$28</f>
        <v>0</v>
      </c>
      <c r="M87" s="90">
        <f ca="1">($L87*($V$1-M$1)/($V$1-$L$1)+$V87*(M$1-$L$1)/($V$1-$L$1))*(SUM('Chem - ODS'!H$5:H$7)/((SUM('Chem - ODS'!$Q$5:$Q$7)-SUM('Chem - ODS'!$G$5:$G$7))/10*('Chem - ODS'!H$4-'Chem - ODS'!$G$4)+SUM('Chem - ODS'!$G$5:$G$7)))</f>
        <v>0</v>
      </c>
      <c r="N87" s="90">
        <f ca="1">($L87*($V$1-N$1)/($V$1-$L$1)+$V87*(N$1-$L$1)/($V$1-$L$1))*(SUM('Chem - ODS'!I$5:I$7)/((SUM('Chem - ODS'!$Q$5:$Q$7)-SUM('Chem - ODS'!$G$5:$G$7))/10*('Chem - ODS'!I$4-'Chem - ODS'!$G$4)+SUM('Chem - ODS'!$G$5:$G$7)))</f>
        <v>0</v>
      </c>
      <c r="O87" s="90">
        <f ca="1">($L87*($V$1-O$1)/($V$1-$L$1)+$V87*(O$1-$L$1)/($V$1-$L$1))*(SUM('Chem - ODS'!J$5:J$7)/((SUM('Chem - ODS'!$Q$5:$Q$7)-SUM('Chem - ODS'!$G$5:$G$7))/10*('Chem - ODS'!J$4-'Chem - ODS'!$G$4)+SUM('Chem - ODS'!$G$5:$G$7)))</f>
        <v>0</v>
      </c>
      <c r="P87" s="90">
        <f ca="1">($L87*($V$1-P$1)/($V$1-$L$1)+$V87*(P$1-$L$1)/($V$1-$L$1))*(SUM('Chem - ODS'!K$5:K$7)/((SUM('Chem - ODS'!$Q$5:$Q$7)-SUM('Chem - ODS'!$G$5:$G$7))/10*('Chem - ODS'!K$4-'Chem - ODS'!$G$4)+SUM('Chem - ODS'!$G$5:$G$7)))</f>
        <v>0</v>
      </c>
      <c r="Q87" s="90">
        <f ca="1">($L87*($V$1-Q$1)/($V$1-$L$1)+$V87*(Q$1-$L$1)/($V$1-$L$1))*(SUM('Chem - ODS'!L$5:L$7)/((SUM('Chem - ODS'!$Q$5:$Q$7)-SUM('Chem - ODS'!$G$5:$G$7))/10*('Chem - ODS'!L$4-'Chem - ODS'!$G$4)+SUM('Chem - ODS'!$G$5:$G$7)))</f>
        <v>0</v>
      </c>
      <c r="R87" s="90">
        <f ca="1">($L87*($V$1-R$1)/($V$1-$L$1)+$V87*(R$1-$L$1)/($V$1-$L$1))*(SUM('Chem - ODS'!M$5:M$7)/((SUM('Chem - ODS'!$Q$5:$Q$7)-SUM('Chem - ODS'!$G$5:$G$7))/10*('Chem - ODS'!M$4-'Chem - ODS'!$G$4)+SUM('Chem - ODS'!$G$5:$G$7)))</f>
        <v>0</v>
      </c>
      <c r="S87" s="90">
        <f ca="1">($L87*($V$1-S$1)/($V$1-$L$1)+$V87*(S$1-$L$1)/($V$1-$L$1))*(SUM('Chem - ODS'!N$5:N$7)/((SUM('Chem - ODS'!$Q$5:$Q$7)-SUM('Chem - ODS'!$G$5:$G$7))/10*('Chem - ODS'!N$4-'Chem - ODS'!$G$4)+SUM('Chem - ODS'!$G$5:$G$7)))</f>
        <v>0</v>
      </c>
      <c r="T87" s="90">
        <f ca="1">($L87*($V$1-T$1)/($V$1-$L$1)+$V87*(T$1-$L$1)/($V$1-$L$1))*(SUM('Chem - ODS'!O$5:O$7)/((SUM('Chem - ODS'!$Q$5:$Q$7)-SUM('Chem - ODS'!$G$5:$G$7))/10*('Chem - ODS'!O$4-'Chem - ODS'!$G$4)+SUM('Chem - ODS'!$G$5:$G$7)))</f>
        <v>0</v>
      </c>
      <c r="U87" s="90">
        <f ca="1">($L87*($V$1-U$1)/($V$1-$L$1)+$V87*(U$1-$L$1)/($V$1-$L$1))*(SUM('Chem - ODS'!P$5:P$7)/((SUM('Chem - ODS'!$Q$5:$Q$7)-SUM('Chem - ODS'!$G$5:$G$7))/10*('Chem - ODS'!P$4-'Chem - ODS'!$G$4)+SUM('Chem - ODS'!$G$5:$G$7)))</f>
        <v>0</v>
      </c>
      <c r="V87" s="90">
        <f ca="1">IF('Chemicals 2030'!$A95="CP",INDIRECT("'Chemicals 2030'!"&amp;'Country Selector'!$B$3&amp;ROW($A95))*10^12,0)*'Process Emissions Multipliers'!$D$28</f>
        <v>0</v>
      </c>
      <c r="W87" s="90">
        <f ca="1">($V87*($AP$1-W$1)/($AP$1-$V$1)+$AP87*(W$1-$V$1)/($AP$1-$V$1))*(SUM('Chem - ODS'!R$5:R$7)/((SUM('Chem - ODS'!$AK$5:$AK$7)-SUM('Chem - ODS'!$Q$5:$Q$7))/20*('Chem - ODS'!R$4-'Chem - ODS'!$Q$4)+SUM('Chem - ODS'!$Q$5:$Q$7)))</f>
        <v>0</v>
      </c>
      <c r="X87" s="90">
        <f ca="1">($V87*($AP$1-X$1)/($AP$1-$V$1)+$AP87*(X$1-$V$1)/($AP$1-$V$1))*(SUM('Chem - ODS'!S$5:S$7)/((SUM('Chem - ODS'!$AK$5:$AK$7)-SUM('Chem - ODS'!$Q$5:$Q$7))/20*('Chem - ODS'!S$4-'Chem - ODS'!$Q$4)+SUM('Chem - ODS'!$Q$5:$Q$7)))</f>
        <v>0</v>
      </c>
      <c r="Y87" s="90">
        <f ca="1">($V87*($AP$1-Y$1)/($AP$1-$V$1)+$AP87*(Y$1-$V$1)/($AP$1-$V$1))*(SUM('Chem - ODS'!T$5:T$7)/((SUM('Chem - ODS'!$AK$5:$AK$7)-SUM('Chem - ODS'!$Q$5:$Q$7))/20*('Chem - ODS'!T$4-'Chem - ODS'!$Q$4)+SUM('Chem - ODS'!$Q$5:$Q$7)))</f>
        <v>0</v>
      </c>
      <c r="Z87" s="90">
        <f ca="1">($V87*($AP$1-Z$1)/($AP$1-$V$1)+$AP87*(Z$1-$V$1)/($AP$1-$V$1))*(SUM('Chem - ODS'!U$5:U$7)/((SUM('Chem - ODS'!$AK$5:$AK$7)-SUM('Chem - ODS'!$Q$5:$Q$7))/20*('Chem - ODS'!U$4-'Chem - ODS'!$Q$4)+SUM('Chem - ODS'!$Q$5:$Q$7)))</f>
        <v>0</v>
      </c>
      <c r="AA87" s="90">
        <f ca="1">($V87*($AP$1-AA$1)/($AP$1-$V$1)+$AP87*(AA$1-$V$1)/($AP$1-$V$1))*(SUM('Chem - ODS'!V$5:V$7)/((SUM('Chem - ODS'!$AK$5:$AK$7)-SUM('Chem - ODS'!$Q$5:$Q$7))/20*('Chem - ODS'!V$4-'Chem - ODS'!$Q$4)+SUM('Chem - ODS'!$Q$5:$Q$7)))</f>
        <v>0</v>
      </c>
      <c r="AB87" s="90">
        <f ca="1">($V87*($AP$1-AB$1)/($AP$1-$V$1)+$AP87*(AB$1-$V$1)/($AP$1-$V$1))*(SUM('Chem - ODS'!W$5:W$7)/((SUM('Chem - ODS'!$AK$5:$AK$7)-SUM('Chem - ODS'!$Q$5:$Q$7))/20*('Chem - ODS'!W$4-'Chem - ODS'!$Q$4)+SUM('Chem - ODS'!$Q$5:$Q$7)))</f>
        <v>0</v>
      </c>
      <c r="AC87" s="90">
        <f ca="1">($V87*($AP$1-AC$1)/($AP$1-$V$1)+$AP87*(AC$1-$V$1)/($AP$1-$V$1))*(SUM('Chem - ODS'!X$5:X$7)/((SUM('Chem - ODS'!$AK$5:$AK$7)-SUM('Chem - ODS'!$Q$5:$Q$7))/20*('Chem - ODS'!X$4-'Chem - ODS'!$Q$4)+SUM('Chem - ODS'!$Q$5:$Q$7)))</f>
        <v>0</v>
      </c>
      <c r="AD87" s="90">
        <f ca="1">($V87*($AP$1-AD$1)/($AP$1-$V$1)+$AP87*(AD$1-$V$1)/($AP$1-$V$1))*(SUM('Chem - ODS'!Y$5:Y$7)/((SUM('Chem - ODS'!$AK$5:$AK$7)-SUM('Chem - ODS'!$Q$5:$Q$7))/20*('Chem - ODS'!Y$4-'Chem - ODS'!$Q$4)+SUM('Chem - ODS'!$Q$5:$Q$7)))</f>
        <v>0</v>
      </c>
      <c r="AE87" s="90">
        <f ca="1">($V87*($AP$1-AE$1)/($AP$1-$V$1)+$AP87*(AE$1-$V$1)/($AP$1-$V$1))*(SUM('Chem - ODS'!Z$5:Z$7)/((SUM('Chem - ODS'!$AK$5:$AK$7)-SUM('Chem - ODS'!$Q$5:$Q$7))/20*('Chem - ODS'!Z$4-'Chem - ODS'!$Q$4)+SUM('Chem - ODS'!$Q$5:$Q$7)))</f>
        <v>0</v>
      </c>
      <c r="AF87" s="90">
        <f ca="1">($V87*($AP$1-AF$1)/($AP$1-$V$1)+$AP87*(AF$1-$V$1)/($AP$1-$V$1))*(SUM('Chem - ODS'!AA$5:AA$7)/((SUM('Chem - ODS'!$AK$5:$AK$7)-SUM('Chem - ODS'!$Q$5:$Q$7))/20*('Chem - ODS'!AA$4-'Chem - ODS'!$Q$4)+SUM('Chem - ODS'!$Q$5:$Q$7)))</f>
        <v>0</v>
      </c>
      <c r="AG87" s="90">
        <f ca="1">($V87*($AP$1-AG$1)/($AP$1-$V$1)+$AP87*(AG$1-$V$1)/($AP$1-$V$1))*(SUM('Chem - ODS'!AB$5:AB$7)/((SUM('Chem - ODS'!$AK$5:$AK$7)-SUM('Chem - ODS'!$Q$5:$Q$7))/20*('Chem - ODS'!AB$4-'Chem - ODS'!$Q$4)+SUM('Chem - ODS'!$Q$5:$Q$7)))</f>
        <v>0</v>
      </c>
      <c r="AH87" s="90">
        <f ca="1">($V87*($AP$1-AH$1)/($AP$1-$V$1)+$AP87*(AH$1-$V$1)/($AP$1-$V$1))*(SUM('Chem - ODS'!AC$5:AC$7)/((SUM('Chem - ODS'!$AK$5:$AK$7)-SUM('Chem - ODS'!$Q$5:$Q$7))/20*('Chem - ODS'!AC$4-'Chem - ODS'!$Q$4)+SUM('Chem - ODS'!$Q$5:$Q$7)))</f>
        <v>0</v>
      </c>
      <c r="AI87" s="90">
        <f ca="1">($V87*($AP$1-AI$1)/($AP$1-$V$1)+$AP87*(AI$1-$V$1)/($AP$1-$V$1))*(SUM('Chem - ODS'!AD$5:AD$7)/((SUM('Chem - ODS'!$AK$5:$AK$7)-SUM('Chem - ODS'!$Q$5:$Q$7))/20*('Chem - ODS'!AD$4-'Chem - ODS'!$Q$4)+SUM('Chem - ODS'!$Q$5:$Q$7)))</f>
        <v>0</v>
      </c>
      <c r="AJ87" s="90">
        <f ca="1">($V87*($AP$1-AJ$1)/($AP$1-$V$1)+$AP87*(AJ$1-$V$1)/($AP$1-$V$1))*(SUM('Chem - ODS'!AE$5:AE$7)/((SUM('Chem - ODS'!$AK$5:$AK$7)-SUM('Chem - ODS'!$Q$5:$Q$7))/20*('Chem - ODS'!AE$4-'Chem - ODS'!$Q$4)+SUM('Chem - ODS'!$Q$5:$Q$7)))</f>
        <v>0</v>
      </c>
      <c r="AK87" s="90">
        <f ca="1">($V87*($AP$1-AK$1)/($AP$1-$V$1)+$AP87*(AK$1-$V$1)/($AP$1-$V$1))*(SUM('Chem - ODS'!AF$5:AF$7)/((SUM('Chem - ODS'!$AK$5:$AK$7)-SUM('Chem - ODS'!$Q$5:$Q$7))/20*('Chem - ODS'!AF$4-'Chem - ODS'!$Q$4)+SUM('Chem - ODS'!$Q$5:$Q$7)))</f>
        <v>0</v>
      </c>
      <c r="AL87" s="90">
        <f ca="1">($V87*($AP$1-AL$1)/($AP$1-$V$1)+$AP87*(AL$1-$V$1)/($AP$1-$V$1))*(SUM('Chem - ODS'!AG$5:AG$7)/((SUM('Chem - ODS'!$AK$5:$AK$7)-SUM('Chem - ODS'!$Q$5:$Q$7))/20*('Chem - ODS'!AG$4-'Chem - ODS'!$Q$4)+SUM('Chem - ODS'!$Q$5:$Q$7)))</f>
        <v>0</v>
      </c>
      <c r="AM87" s="90">
        <f ca="1">($V87*($AP$1-AM$1)/($AP$1-$V$1)+$AP87*(AM$1-$V$1)/($AP$1-$V$1))*(SUM('Chem - ODS'!AH$5:AH$7)/((SUM('Chem - ODS'!$AK$5:$AK$7)-SUM('Chem - ODS'!$Q$5:$Q$7))/20*('Chem - ODS'!AH$4-'Chem - ODS'!$Q$4)+SUM('Chem - ODS'!$Q$5:$Q$7)))</f>
        <v>0</v>
      </c>
      <c r="AN87" s="90">
        <f ca="1">($V87*($AP$1-AN$1)/($AP$1-$V$1)+$AP87*(AN$1-$V$1)/($AP$1-$V$1))*(SUM('Chem - ODS'!AI$5:AI$7)/((SUM('Chem - ODS'!$AK$5:$AK$7)-SUM('Chem - ODS'!$Q$5:$Q$7))/20*('Chem - ODS'!AI$4-'Chem - ODS'!$Q$4)+SUM('Chem - ODS'!$Q$5:$Q$7)))</f>
        <v>0</v>
      </c>
      <c r="AO87" s="90">
        <f ca="1">($V87*($AP$1-AO$1)/($AP$1-$V$1)+$AP87*(AO$1-$V$1)/($AP$1-$V$1))*(SUM('Chem - ODS'!AJ$5:AJ$7)/((SUM('Chem - ODS'!$AK$5:$AK$7)-SUM('Chem - ODS'!$Q$5:$Q$7))/20*('Chem - ODS'!AJ$4-'Chem - ODS'!$Q$4)+SUM('Chem - ODS'!$Q$5:$Q$7)))</f>
        <v>0</v>
      </c>
      <c r="AP87" s="90">
        <f ca="1">V87*'Process Emissions Multipliers'!$E$28</f>
        <v>0</v>
      </c>
    </row>
    <row r="88" spans="1:42">
      <c r="A88" s="74">
        <v>36</v>
      </c>
      <c r="B88" s="90">
        <f ca="1">IF('Chemicals 2010'!$A96="CP",INDIRECT("'Chemicals 2010'!"&amp;'Country Selector'!$B$3&amp;ROW($A96))*10^12,0)</f>
        <v>0</v>
      </c>
      <c r="C88" s="90">
        <f t="shared" ca="1" si="4"/>
        <v>0</v>
      </c>
      <c r="D88" s="90">
        <f t="shared" ca="1" si="3"/>
        <v>0</v>
      </c>
      <c r="E88" s="90">
        <f t="shared" ca="1" si="3"/>
        <v>0</v>
      </c>
      <c r="F88" s="90">
        <f t="shared" ca="1" si="3"/>
        <v>0</v>
      </c>
      <c r="G88" s="90">
        <f t="shared" ca="1" si="3"/>
        <v>0</v>
      </c>
      <c r="H88" s="90">
        <f t="shared" ca="1" si="3"/>
        <v>0</v>
      </c>
      <c r="I88" s="90">
        <f t="shared" ca="1" si="3"/>
        <v>0</v>
      </c>
      <c r="J88" s="90">
        <f t="shared" ca="1" si="3"/>
        <v>0</v>
      </c>
      <c r="K88" s="90">
        <f t="shared" ca="1" si="3"/>
        <v>0</v>
      </c>
      <c r="L88" s="90">
        <f ca="1">IF('Chemicals 2020'!$A96="CP",INDIRECT("'Chemicals 2020'!"&amp;'Country Selector'!$B$3&amp;ROW($A96))*10^12,0)*'Process Emissions Multipliers'!$B$28</f>
        <v>0</v>
      </c>
      <c r="M88" s="90">
        <f ca="1">($L88*($V$1-M$1)/($V$1-$L$1)+$V88*(M$1-$L$1)/($V$1-$L$1))*(SUM('Chem - ODS'!H$5:H$7)/((SUM('Chem - ODS'!$Q$5:$Q$7)-SUM('Chem - ODS'!$G$5:$G$7))/10*('Chem - ODS'!H$4-'Chem - ODS'!$G$4)+SUM('Chem - ODS'!$G$5:$G$7)))</f>
        <v>0</v>
      </c>
      <c r="N88" s="90">
        <f ca="1">($L88*($V$1-N$1)/($V$1-$L$1)+$V88*(N$1-$L$1)/($V$1-$L$1))*(SUM('Chem - ODS'!I$5:I$7)/((SUM('Chem - ODS'!$Q$5:$Q$7)-SUM('Chem - ODS'!$G$5:$G$7))/10*('Chem - ODS'!I$4-'Chem - ODS'!$G$4)+SUM('Chem - ODS'!$G$5:$G$7)))</f>
        <v>0</v>
      </c>
      <c r="O88" s="90">
        <f ca="1">($L88*($V$1-O$1)/($V$1-$L$1)+$V88*(O$1-$L$1)/($V$1-$L$1))*(SUM('Chem - ODS'!J$5:J$7)/((SUM('Chem - ODS'!$Q$5:$Q$7)-SUM('Chem - ODS'!$G$5:$G$7))/10*('Chem - ODS'!J$4-'Chem - ODS'!$G$4)+SUM('Chem - ODS'!$G$5:$G$7)))</f>
        <v>0</v>
      </c>
      <c r="P88" s="90">
        <f ca="1">($L88*($V$1-P$1)/($V$1-$L$1)+$V88*(P$1-$L$1)/($V$1-$L$1))*(SUM('Chem - ODS'!K$5:K$7)/((SUM('Chem - ODS'!$Q$5:$Q$7)-SUM('Chem - ODS'!$G$5:$G$7))/10*('Chem - ODS'!K$4-'Chem - ODS'!$G$4)+SUM('Chem - ODS'!$G$5:$G$7)))</f>
        <v>0</v>
      </c>
      <c r="Q88" s="90">
        <f ca="1">($L88*($V$1-Q$1)/($V$1-$L$1)+$V88*(Q$1-$L$1)/($V$1-$L$1))*(SUM('Chem - ODS'!L$5:L$7)/((SUM('Chem - ODS'!$Q$5:$Q$7)-SUM('Chem - ODS'!$G$5:$G$7))/10*('Chem - ODS'!L$4-'Chem - ODS'!$G$4)+SUM('Chem - ODS'!$G$5:$G$7)))</f>
        <v>0</v>
      </c>
      <c r="R88" s="90">
        <f ca="1">($L88*($V$1-R$1)/($V$1-$L$1)+$V88*(R$1-$L$1)/($V$1-$L$1))*(SUM('Chem - ODS'!M$5:M$7)/((SUM('Chem - ODS'!$Q$5:$Q$7)-SUM('Chem - ODS'!$G$5:$G$7))/10*('Chem - ODS'!M$4-'Chem - ODS'!$G$4)+SUM('Chem - ODS'!$G$5:$G$7)))</f>
        <v>0</v>
      </c>
      <c r="S88" s="90">
        <f ca="1">($L88*($V$1-S$1)/($V$1-$L$1)+$V88*(S$1-$L$1)/($V$1-$L$1))*(SUM('Chem - ODS'!N$5:N$7)/((SUM('Chem - ODS'!$Q$5:$Q$7)-SUM('Chem - ODS'!$G$5:$G$7))/10*('Chem - ODS'!N$4-'Chem - ODS'!$G$4)+SUM('Chem - ODS'!$G$5:$G$7)))</f>
        <v>0</v>
      </c>
      <c r="T88" s="90">
        <f ca="1">($L88*($V$1-T$1)/($V$1-$L$1)+$V88*(T$1-$L$1)/($V$1-$L$1))*(SUM('Chem - ODS'!O$5:O$7)/((SUM('Chem - ODS'!$Q$5:$Q$7)-SUM('Chem - ODS'!$G$5:$G$7))/10*('Chem - ODS'!O$4-'Chem - ODS'!$G$4)+SUM('Chem - ODS'!$G$5:$G$7)))</f>
        <v>0</v>
      </c>
      <c r="U88" s="90">
        <f ca="1">($L88*($V$1-U$1)/($V$1-$L$1)+$V88*(U$1-$L$1)/($V$1-$L$1))*(SUM('Chem - ODS'!P$5:P$7)/((SUM('Chem - ODS'!$Q$5:$Q$7)-SUM('Chem - ODS'!$G$5:$G$7))/10*('Chem - ODS'!P$4-'Chem - ODS'!$G$4)+SUM('Chem - ODS'!$G$5:$G$7)))</f>
        <v>0</v>
      </c>
      <c r="V88" s="90">
        <f ca="1">IF('Chemicals 2030'!$A96="CP",INDIRECT("'Chemicals 2030'!"&amp;'Country Selector'!$B$3&amp;ROW($A96))*10^12,0)*'Process Emissions Multipliers'!$D$28</f>
        <v>0</v>
      </c>
      <c r="W88" s="90">
        <f ca="1">($V88*($AP$1-W$1)/($AP$1-$V$1)+$AP88*(W$1-$V$1)/($AP$1-$V$1))*(SUM('Chem - ODS'!R$5:R$7)/((SUM('Chem - ODS'!$AK$5:$AK$7)-SUM('Chem - ODS'!$Q$5:$Q$7))/20*('Chem - ODS'!R$4-'Chem - ODS'!$Q$4)+SUM('Chem - ODS'!$Q$5:$Q$7)))</f>
        <v>0</v>
      </c>
      <c r="X88" s="90">
        <f ca="1">($V88*($AP$1-X$1)/($AP$1-$V$1)+$AP88*(X$1-$V$1)/($AP$1-$V$1))*(SUM('Chem - ODS'!S$5:S$7)/((SUM('Chem - ODS'!$AK$5:$AK$7)-SUM('Chem - ODS'!$Q$5:$Q$7))/20*('Chem - ODS'!S$4-'Chem - ODS'!$Q$4)+SUM('Chem - ODS'!$Q$5:$Q$7)))</f>
        <v>0</v>
      </c>
      <c r="Y88" s="90">
        <f ca="1">($V88*($AP$1-Y$1)/($AP$1-$V$1)+$AP88*(Y$1-$V$1)/($AP$1-$V$1))*(SUM('Chem - ODS'!T$5:T$7)/((SUM('Chem - ODS'!$AK$5:$AK$7)-SUM('Chem - ODS'!$Q$5:$Q$7))/20*('Chem - ODS'!T$4-'Chem - ODS'!$Q$4)+SUM('Chem - ODS'!$Q$5:$Q$7)))</f>
        <v>0</v>
      </c>
      <c r="Z88" s="90">
        <f ca="1">($V88*($AP$1-Z$1)/($AP$1-$V$1)+$AP88*(Z$1-$V$1)/($AP$1-$V$1))*(SUM('Chem - ODS'!U$5:U$7)/((SUM('Chem - ODS'!$AK$5:$AK$7)-SUM('Chem - ODS'!$Q$5:$Q$7))/20*('Chem - ODS'!U$4-'Chem - ODS'!$Q$4)+SUM('Chem - ODS'!$Q$5:$Q$7)))</f>
        <v>0</v>
      </c>
      <c r="AA88" s="90">
        <f ca="1">($V88*($AP$1-AA$1)/($AP$1-$V$1)+$AP88*(AA$1-$V$1)/($AP$1-$V$1))*(SUM('Chem - ODS'!V$5:V$7)/((SUM('Chem - ODS'!$AK$5:$AK$7)-SUM('Chem - ODS'!$Q$5:$Q$7))/20*('Chem - ODS'!V$4-'Chem - ODS'!$Q$4)+SUM('Chem - ODS'!$Q$5:$Q$7)))</f>
        <v>0</v>
      </c>
      <c r="AB88" s="90">
        <f ca="1">($V88*($AP$1-AB$1)/($AP$1-$V$1)+$AP88*(AB$1-$V$1)/($AP$1-$V$1))*(SUM('Chem - ODS'!W$5:W$7)/((SUM('Chem - ODS'!$AK$5:$AK$7)-SUM('Chem - ODS'!$Q$5:$Q$7))/20*('Chem - ODS'!W$4-'Chem - ODS'!$Q$4)+SUM('Chem - ODS'!$Q$5:$Q$7)))</f>
        <v>0</v>
      </c>
      <c r="AC88" s="90">
        <f ca="1">($V88*($AP$1-AC$1)/($AP$1-$V$1)+$AP88*(AC$1-$V$1)/($AP$1-$V$1))*(SUM('Chem - ODS'!X$5:X$7)/((SUM('Chem - ODS'!$AK$5:$AK$7)-SUM('Chem - ODS'!$Q$5:$Q$7))/20*('Chem - ODS'!X$4-'Chem - ODS'!$Q$4)+SUM('Chem - ODS'!$Q$5:$Q$7)))</f>
        <v>0</v>
      </c>
      <c r="AD88" s="90">
        <f ca="1">($V88*($AP$1-AD$1)/($AP$1-$V$1)+$AP88*(AD$1-$V$1)/($AP$1-$V$1))*(SUM('Chem - ODS'!Y$5:Y$7)/((SUM('Chem - ODS'!$AK$5:$AK$7)-SUM('Chem - ODS'!$Q$5:$Q$7))/20*('Chem - ODS'!Y$4-'Chem - ODS'!$Q$4)+SUM('Chem - ODS'!$Q$5:$Q$7)))</f>
        <v>0</v>
      </c>
      <c r="AE88" s="90">
        <f ca="1">($V88*($AP$1-AE$1)/($AP$1-$V$1)+$AP88*(AE$1-$V$1)/($AP$1-$V$1))*(SUM('Chem - ODS'!Z$5:Z$7)/((SUM('Chem - ODS'!$AK$5:$AK$7)-SUM('Chem - ODS'!$Q$5:$Q$7))/20*('Chem - ODS'!Z$4-'Chem - ODS'!$Q$4)+SUM('Chem - ODS'!$Q$5:$Q$7)))</f>
        <v>0</v>
      </c>
      <c r="AF88" s="90">
        <f ca="1">($V88*($AP$1-AF$1)/($AP$1-$V$1)+$AP88*(AF$1-$V$1)/($AP$1-$V$1))*(SUM('Chem - ODS'!AA$5:AA$7)/((SUM('Chem - ODS'!$AK$5:$AK$7)-SUM('Chem - ODS'!$Q$5:$Q$7))/20*('Chem - ODS'!AA$4-'Chem - ODS'!$Q$4)+SUM('Chem - ODS'!$Q$5:$Q$7)))</f>
        <v>0</v>
      </c>
      <c r="AG88" s="90">
        <f ca="1">($V88*($AP$1-AG$1)/($AP$1-$V$1)+$AP88*(AG$1-$V$1)/($AP$1-$V$1))*(SUM('Chem - ODS'!AB$5:AB$7)/((SUM('Chem - ODS'!$AK$5:$AK$7)-SUM('Chem - ODS'!$Q$5:$Q$7))/20*('Chem - ODS'!AB$4-'Chem - ODS'!$Q$4)+SUM('Chem - ODS'!$Q$5:$Q$7)))</f>
        <v>0</v>
      </c>
      <c r="AH88" s="90">
        <f ca="1">($V88*($AP$1-AH$1)/($AP$1-$V$1)+$AP88*(AH$1-$V$1)/($AP$1-$V$1))*(SUM('Chem - ODS'!AC$5:AC$7)/((SUM('Chem - ODS'!$AK$5:$AK$7)-SUM('Chem - ODS'!$Q$5:$Q$7))/20*('Chem - ODS'!AC$4-'Chem - ODS'!$Q$4)+SUM('Chem - ODS'!$Q$5:$Q$7)))</f>
        <v>0</v>
      </c>
      <c r="AI88" s="90">
        <f ca="1">($V88*($AP$1-AI$1)/($AP$1-$V$1)+$AP88*(AI$1-$V$1)/($AP$1-$V$1))*(SUM('Chem - ODS'!AD$5:AD$7)/((SUM('Chem - ODS'!$AK$5:$AK$7)-SUM('Chem - ODS'!$Q$5:$Q$7))/20*('Chem - ODS'!AD$4-'Chem - ODS'!$Q$4)+SUM('Chem - ODS'!$Q$5:$Q$7)))</f>
        <v>0</v>
      </c>
      <c r="AJ88" s="90">
        <f ca="1">($V88*($AP$1-AJ$1)/($AP$1-$V$1)+$AP88*(AJ$1-$V$1)/($AP$1-$V$1))*(SUM('Chem - ODS'!AE$5:AE$7)/((SUM('Chem - ODS'!$AK$5:$AK$7)-SUM('Chem - ODS'!$Q$5:$Q$7))/20*('Chem - ODS'!AE$4-'Chem - ODS'!$Q$4)+SUM('Chem - ODS'!$Q$5:$Q$7)))</f>
        <v>0</v>
      </c>
      <c r="AK88" s="90">
        <f ca="1">($V88*($AP$1-AK$1)/($AP$1-$V$1)+$AP88*(AK$1-$V$1)/($AP$1-$V$1))*(SUM('Chem - ODS'!AF$5:AF$7)/((SUM('Chem - ODS'!$AK$5:$AK$7)-SUM('Chem - ODS'!$Q$5:$Q$7))/20*('Chem - ODS'!AF$4-'Chem - ODS'!$Q$4)+SUM('Chem - ODS'!$Q$5:$Q$7)))</f>
        <v>0</v>
      </c>
      <c r="AL88" s="90">
        <f ca="1">($V88*($AP$1-AL$1)/($AP$1-$V$1)+$AP88*(AL$1-$V$1)/($AP$1-$V$1))*(SUM('Chem - ODS'!AG$5:AG$7)/((SUM('Chem - ODS'!$AK$5:$AK$7)-SUM('Chem - ODS'!$Q$5:$Q$7))/20*('Chem - ODS'!AG$4-'Chem - ODS'!$Q$4)+SUM('Chem - ODS'!$Q$5:$Q$7)))</f>
        <v>0</v>
      </c>
      <c r="AM88" s="90">
        <f ca="1">($V88*($AP$1-AM$1)/($AP$1-$V$1)+$AP88*(AM$1-$V$1)/($AP$1-$V$1))*(SUM('Chem - ODS'!AH$5:AH$7)/((SUM('Chem - ODS'!$AK$5:$AK$7)-SUM('Chem - ODS'!$Q$5:$Q$7))/20*('Chem - ODS'!AH$4-'Chem - ODS'!$Q$4)+SUM('Chem - ODS'!$Q$5:$Q$7)))</f>
        <v>0</v>
      </c>
      <c r="AN88" s="90">
        <f ca="1">($V88*($AP$1-AN$1)/($AP$1-$V$1)+$AP88*(AN$1-$V$1)/($AP$1-$V$1))*(SUM('Chem - ODS'!AI$5:AI$7)/((SUM('Chem - ODS'!$AK$5:$AK$7)-SUM('Chem - ODS'!$Q$5:$Q$7))/20*('Chem - ODS'!AI$4-'Chem - ODS'!$Q$4)+SUM('Chem - ODS'!$Q$5:$Q$7)))</f>
        <v>0</v>
      </c>
      <c r="AO88" s="90">
        <f ca="1">($V88*($AP$1-AO$1)/($AP$1-$V$1)+$AP88*(AO$1-$V$1)/($AP$1-$V$1))*(SUM('Chem - ODS'!AJ$5:AJ$7)/((SUM('Chem - ODS'!$AK$5:$AK$7)-SUM('Chem - ODS'!$Q$5:$Q$7))/20*('Chem - ODS'!AJ$4-'Chem - ODS'!$Q$4)+SUM('Chem - ODS'!$Q$5:$Q$7)))</f>
        <v>0</v>
      </c>
      <c r="AP88" s="90">
        <f ca="1">V88*'Process Emissions Multipliers'!$E$28</f>
        <v>0</v>
      </c>
    </row>
    <row r="89" spans="1:42">
      <c r="A89" s="74">
        <v>37</v>
      </c>
      <c r="B89" s="90">
        <f ca="1">IF('Chemicals 2010'!$A97="CP",INDIRECT("'Chemicals 2010'!"&amp;'Country Selector'!$B$3&amp;ROW($A97))*10^12,0)</f>
        <v>0</v>
      </c>
      <c r="C89" s="90">
        <f t="shared" ca="1" si="4"/>
        <v>0</v>
      </c>
      <c r="D89" s="90">
        <f t="shared" ca="1" si="3"/>
        <v>0</v>
      </c>
      <c r="E89" s="90">
        <f t="shared" ca="1" si="3"/>
        <v>0</v>
      </c>
      <c r="F89" s="90">
        <f t="shared" ca="1" si="3"/>
        <v>0</v>
      </c>
      <c r="G89" s="90">
        <f t="shared" ca="1" si="3"/>
        <v>0</v>
      </c>
      <c r="H89" s="90">
        <f t="shared" ca="1" si="3"/>
        <v>0</v>
      </c>
      <c r="I89" s="90">
        <f t="shared" ca="1" si="3"/>
        <v>0</v>
      </c>
      <c r="J89" s="90">
        <f t="shared" ca="1" si="3"/>
        <v>0</v>
      </c>
      <c r="K89" s="90">
        <f t="shared" ca="1" si="3"/>
        <v>0</v>
      </c>
      <c r="L89" s="90">
        <f ca="1">IF('Chemicals 2020'!$A97="CP",INDIRECT("'Chemicals 2020'!"&amp;'Country Selector'!$B$3&amp;ROW($A97))*10^12,0)*'Process Emissions Multipliers'!$B$28</f>
        <v>0</v>
      </c>
      <c r="M89" s="90">
        <f ca="1">($L89*($V$1-M$1)/($V$1-$L$1)+$V89*(M$1-$L$1)/($V$1-$L$1))*(SUM('Chem - ODS'!H$5:H$7)/((SUM('Chem - ODS'!$Q$5:$Q$7)-SUM('Chem - ODS'!$G$5:$G$7))/10*('Chem - ODS'!H$4-'Chem - ODS'!$G$4)+SUM('Chem - ODS'!$G$5:$G$7)))</f>
        <v>0</v>
      </c>
      <c r="N89" s="90">
        <f ca="1">($L89*($V$1-N$1)/($V$1-$L$1)+$V89*(N$1-$L$1)/($V$1-$L$1))*(SUM('Chem - ODS'!I$5:I$7)/((SUM('Chem - ODS'!$Q$5:$Q$7)-SUM('Chem - ODS'!$G$5:$G$7))/10*('Chem - ODS'!I$4-'Chem - ODS'!$G$4)+SUM('Chem - ODS'!$G$5:$G$7)))</f>
        <v>0</v>
      </c>
      <c r="O89" s="90">
        <f ca="1">($L89*($V$1-O$1)/($V$1-$L$1)+$V89*(O$1-$L$1)/($V$1-$L$1))*(SUM('Chem - ODS'!J$5:J$7)/((SUM('Chem - ODS'!$Q$5:$Q$7)-SUM('Chem - ODS'!$G$5:$G$7))/10*('Chem - ODS'!J$4-'Chem - ODS'!$G$4)+SUM('Chem - ODS'!$G$5:$G$7)))</f>
        <v>0</v>
      </c>
      <c r="P89" s="90">
        <f ca="1">($L89*($V$1-P$1)/($V$1-$L$1)+$V89*(P$1-$L$1)/($V$1-$L$1))*(SUM('Chem - ODS'!K$5:K$7)/((SUM('Chem - ODS'!$Q$5:$Q$7)-SUM('Chem - ODS'!$G$5:$G$7))/10*('Chem - ODS'!K$4-'Chem - ODS'!$G$4)+SUM('Chem - ODS'!$G$5:$G$7)))</f>
        <v>0</v>
      </c>
      <c r="Q89" s="90">
        <f ca="1">($L89*($V$1-Q$1)/($V$1-$L$1)+$V89*(Q$1-$L$1)/($V$1-$L$1))*(SUM('Chem - ODS'!L$5:L$7)/((SUM('Chem - ODS'!$Q$5:$Q$7)-SUM('Chem - ODS'!$G$5:$G$7))/10*('Chem - ODS'!L$4-'Chem - ODS'!$G$4)+SUM('Chem - ODS'!$G$5:$G$7)))</f>
        <v>0</v>
      </c>
      <c r="R89" s="90">
        <f ca="1">($L89*($V$1-R$1)/($V$1-$L$1)+$V89*(R$1-$L$1)/($V$1-$L$1))*(SUM('Chem - ODS'!M$5:M$7)/((SUM('Chem - ODS'!$Q$5:$Q$7)-SUM('Chem - ODS'!$G$5:$G$7))/10*('Chem - ODS'!M$4-'Chem - ODS'!$G$4)+SUM('Chem - ODS'!$G$5:$G$7)))</f>
        <v>0</v>
      </c>
      <c r="S89" s="90">
        <f ca="1">($L89*($V$1-S$1)/($V$1-$L$1)+$V89*(S$1-$L$1)/($V$1-$L$1))*(SUM('Chem - ODS'!N$5:N$7)/((SUM('Chem - ODS'!$Q$5:$Q$7)-SUM('Chem - ODS'!$G$5:$G$7))/10*('Chem - ODS'!N$4-'Chem - ODS'!$G$4)+SUM('Chem - ODS'!$G$5:$G$7)))</f>
        <v>0</v>
      </c>
      <c r="T89" s="90">
        <f ca="1">($L89*($V$1-T$1)/($V$1-$L$1)+$V89*(T$1-$L$1)/($V$1-$L$1))*(SUM('Chem - ODS'!O$5:O$7)/((SUM('Chem - ODS'!$Q$5:$Q$7)-SUM('Chem - ODS'!$G$5:$G$7))/10*('Chem - ODS'!O$4-'Chem - ODS'!$G$4)+SUM('Chem - ODS'!$G$5:$G$7)))</f>
        <v>0</v>
      </c>
      <c r="U89" s="90">
        <f ca="1">($L89*($V$1-U$1)/($V$1-$L$1)+$V89*(U$1-$L$1)/($V$1-$L$1))*(SUM('Chem - ODS'!P$5:P$7)/((SUM('Chem - ODS'!$Q$5:$Q$7)-SUM('Chem - ODS'!$G$5:$G$7))/10*('Chem - ODS'!P$4-'Chem - ODS'!$G$4)+SUM('Chem - ODS'!$G$5:$G$7)))</f>
        <v>0</v>
      </c>
      <c r="V89" s="90">
        <f ca="1">IF('Chemicals 2030'!$A97="CP",INDIRECT("'Chemicals 2030'!"&amp;'Country Selector'!$B$3&amp;ROW($A97))*10^12,0)*'Process Emissions Multipliers'!$D$28</f>
        <v>0</v>
      </c>
      <c r="W89" s="90">
        <f ca="1">($V89*($AP$1-W$1)/($AP$1-$V$1)+$AP89*(W$1-$V$1)/($AP$1-$V$1))*(SUM('Chem - ODS'!R$5:R$7)/((SUM('Chem - ODS'!$AK$5:$AK$7)-SUM('Chem - ODS'!$Q$5:$Q$7))/20*('Chem - ODS'!R$4-'Chem - ODS'!$Q$4)+SUM('Chem - ODS'!$Q$5:$Q$7)))</f>
        <v>0</v>
      </c>
      <c r="X89" s="90">
        <f ca="1">($V89*($AP$1-X$1)/($AP$1-$V$1)+$AP89*(X$1-$V$1)/($AP$1-$V$1))*(SUM('Chem - ODS'!S$5:S$7)/((SUM('Chem - ODS'!$AK$5:$AK$7)-SUM('Chem - ODS'!$Q$5:$Q$7))/20*('Chem - ODS'!S$4-'Chem - ODS'!$Q$4)+SUM('Chem - ODS'!$Q$5:$Q$7)))</f>
        <v>0</v>
      </c>
      <c r="Y89" s="90">
        <f ca="1">($V89*($AP$1-Y$1)/($AP$1-$V$1)+$AP89*(Y$1-$V$1)/($AP$1-$V$1))*(SUM('Chem - ODS'!T$5:T$7)/((SUM('Chem - ODS'!$AK$5:$AK$7)-SUM('Chem - ODS'!$Q$5:$Q$7))/20*('Chem - ODS'!T$4-'Chem - ODS'!$Q$4)+SUM('Chem - ODS'!$Q$5:$Q$7)))</f>
        <v>0</v>
      </c>
      <c r="Z89" s="90">
        <f ca="1">($V89*($AP$1-Z$1)/($AP$1-$V$1)+$AP89*(Z$1-$V$1)/($AP$1-$V$1))*(SUM('Chem - ODS'!U$5:U$7)/((SUM('Chem - ODS'!$AK$5:$AK$7)-SUM('Chem - ODS'!$Q$5:$Q$7))/20*('Chem - ODS'!U$4-'Chem - ODS'!$Q$4)+SUM('Chem - ODS'!$Q$5:$Q$7)))</f>
        <v>0</v>
      </c>
      <c r="AA89" s="90">
        <f ca="1">($V89*($AP$1-AA$1)/($AP$1-$V$1)+$AP89*(AA$1-$V$1)/($AP$1-$V$1))*(SUM('Chem - ODS'!V$5:V$7)/((SUM('Chem - ODS'!$AK$5:$AK$7)-SUM('Chem - ODS'!$Q$5:$Q$7))/20*('Chem - ODS'!V$4-'Chem - ODS'!$Q$4)+SUM('Chem - ODS'!$Q$5:$Q$7)))</f>
        <v>0</v>
      </c>
      <c r="AB89" s="90">
        <f ca="1">($V89*($AP$1-AB$1)/($AP$1-$V$1)+$AP89*(AB$1-$V$1)/($AP$1-$V$1))*(SUM('Chem - ODS'!W$5:W$7)/((SUM('Chem - ODS'!$AK$5:$AK$7)-SUM('Chem - ODS'!$Q$5:$Q$7))/20*('Chem - ODS'!W$4-'Chem - ODS'!$Q$4)+SUM('Chem - ODS'!$Q$5:$Q$7)))</f>
        <v>0</v>
      </c>
      <c r="AC89" s="90">
        <f ca="1">($V89*($AP$1-AC$1)/($AP$1-$V$1)+$AP89*(AC$1-$V$1)/($AP$1-$V$1))*(SUM('Chem - ODS'!X$5:X$7)/((SUM('Chem - ODS'!$AK$5:$AK$7)-SUM('Chem - ODS'!$Q$5:$Q$7))/20*('Chem - ODS'!X$4-'Chem - ODS'!$Q$4)+SUM('Chem - ODS'!$Q$5:$Q$7)))</f>
        <v>0</v>
      </c>
      <c r="AD89" s="90">
        <f ca="1">($V89*($AP$1-AD$1)/($AP$1-$V$1)+$AP89*(AD$1-$V$1)/($AP$1-$V$1))*(SUM('Chem - ODS'!Y$5:Y$7)/((SUM('Chem - ODS'!$AK$5:$AK$7)-SUM('Chem - ODS'!$Q$5:$Q$7))/20*('Chem - ODS'!Y$4-'Chem - ODS'!$Q$4)+SUM('Chem - ODS'!$Q$5:$Q$7)))</f>
        <v>0</v>
      </c>
      <c r="AE89" s="90">
        <f ca="1">($V89*($AP$1-AE$1)/($AP$1-$V$1)+$AP89*(AE$1-$V$1)/($AP$1-$V$1))*(SUM('Chem - ODS'!Z$5:Z$7)/((SUM('Chem - ODS'!$AK$5:$AK$7)-SUM('Chem - ODS'!$Q$5:$Q$7))/20*('Chem - ODS'!Z$4-'Chem - ODS'!$Q$4)+SUM('Chem - ODS'!$Q$5:$Q$7)))</f>
        <v>0</v>
      </c>
      <c r="AF89" s="90">
        <f ca="1">($V89*($AP$1-AF$1)/($AP$1-$V$1)+$AP89*(AF$1-$V$1)/($AP$1-$V$1))*(SUM('Chem - ODS'!AA$5:AA$7)/((SUM('Chem - ODS'!$AK$5:$AK$7)-SUM('Chem - ODS'!$Q$5:$Q$7))/20*('Chem - ODS'!AA$4-'Chem - ODS'!$Q$4)+SUM('Chem - ODS'!$Q$5:$Q$7)))</f>
        <v>0</v>
      </c>
      <c r="AG89" s="90">
        <f ca="1">($V89*($AP$1-AG$1)/($AP$1-$V$1)+$AP89*(AG$1-$V$1)/($AP$1-$V$1))*(SUM('Chem - ODS'!AB$5:AB$7)/((SUM('Chem - ODS'!$AK$5:$AK$7)-SUM('Chem - ODS'!$Q$5:$Q$7))/20*('Chem - ODS'!AB$4-'Chem - ODS'!$Q$4)+SUM('Chem - ODS'!$Q$5:$Q$7)))</f>
        <v>0</v>
      </c>
      <c r="AH89" s="90">
        <f ca="1">($V89*($AP$1-AH$1)/($AP$1-$V$1)+$AP89*(AH$1-$V$1)/($AP$1-$V$1))*(SUM('Chem - ODS'!AC$5:AC$7)/((SUM('Chem - ODS'!$AK$5:$AK$7)-SUM('Chem - ODS'!$Q$5:$Q$7))/20*('Chem - ODS'!AC$4-'Chem - ODS'!$Q$4)+SUM('Chem - ODS'!$Q$5:$Q$7)))</f>
        <v>0</v>
      </c>
      <c r="AI89" s="90">
        <f ca="1">($V89*($AP$1-AI$1)/($AP$1-$V$1)+$AP89*(AI$1-$V$1)/($AP$1-$V$1))*(SUM('Chem - ODS'!AD$5:AD$7)/((SUM('Chem - ODS'!$AK$5:$AK$7)-SUM('Chem - ODS'!$Q$5:$Q$7))/20*('Chem - ODS'!AD$4-'Chem - ODS'!$Q$4)+SUM('Chem - ODS'!$Q$5:$Q$7)))</f>
        <v>0</v>
      </c>
      <c r="AJ89" s="90">
        <f ca="1">($V89*($AP$1-AJ$1)/($AP$1-$V$1)+$AP89*(AJ$1-$V$1)/($AP$1-$V$1))*(SUM('Chem - ODS'!AE$5:AE$7)/((SUM('Chem - ODS'!$AK$5:$AK$7)-SUM('Chem - ODS'!$Q$5:$Q$7))/20*('Chem - ODS'!AE$4-'Chem - ODS'!$Q$4)+SUM('Chem - ODS'!$Q$5:$Q$7)))</f>
        <v>0</v>
      </c>
      <c r="AK89" s="90">
        <f ca="1">($V89*($AP$1-AK$1)/($AP$1-$V$1)+$AP89*(AK$1-$V$1)/($AP$1-$V$1))*(SUM('Chem - ODS'!AF$5:AF$7)/((SUM('Chem - ODS'!$AK$5:$AK$7)-SUM('Chem - ODS'!$Q$5:$Q$7))/20*('Chem - ODS'!AF$4-'Chem - ODS'!$Q$4)+SUM('Chem - ODS'!$Q$5:$Q$7)))</f>
        <v>0</v>
      </c>
      <c r="AL89" s="90">
        <f ca="1">($V89*($AP$1-AL$1)/($AP$1-$V$1)+$AP89*(AL$1-$V$1)/($AP$1-$V$1))*(SUM('Chem - ODS'!AG$5:AG$7)/((SUM('Chem - ODS'!$AK$5:$AK$7)-SUM('Chem - ODS'!$Q$5:$Q$7))/20*('Chem - ODS'!AG$4-'Chem - ODS'!$Q$4)+SUM('Chem - ODS'!$Q$5:$Q$7)))</f>
        <v>0</v>
      </c>
      <c r="AM89" s="90">
        <f ca="1">($V89*($AP$1-AM$1)/($AP$1-$V$1)+$AP89*(AM$1-$V$1)/($AP$1-$V$1))*(SUM('Chem - ODS'!AH$5:AH$7)/((SUM('Chem - ODS'!$AK$5:$AK$7)-SUM('Chem - ODS'!$Q$5:$Q$7))/20*('Chem - ODS'!AH$4-'Chem - ODS'!$Q$4)+SUM('Chem - ODS'!$Q$5:$Q$7)))</f>
        <v>0</v>
      </c>
      <c r="AN89" s="90">
        <f ca="1">($V89*($AP$1-AN$1)/($AP$1-$V$1)+$AP89*(AN$1-$V$1)/($AP$1-$V$1))*(SUM('Chem - ODS'!AI$5:AI$7)/((SUM('Chem - ODS'!$AK$5:$AK$7)-SUM('Chem - ODS'!$Q$5:$Q$7))/20*('Chem - ODS'!AI$4-'Chem - ODS'!$Q$4)+SUM('Chem - ODS'!$Q$5:$Q$7)))</f>
        <v>0</v>
      </c>
      <c r="AO89" s="90">
        <f ca="1">($V89*($AP$1-AO$1)/($AP$1-$V$1)+$AP89*(AO$1-$V$1)/($AP$1-$V$1))*(SUM('Chem - ODS'!AJ$5:AJ$7)/((SUM('Chem - ODS'!$AK$5:$AK$7)-SUM('Chem - ODS'!$Q$5:$Q$7))/20*('Chem - ODS'!AJ$4-'Chem - ODS'!$Q$4)+SUM('Chem - ODS'!$Q$5:$Q$7)))</f>
        <v>0</v>
      </c>
      <c r="AP89" s="90">
        <f ca="1">V89*'Process Emissions Multipliers'!$E$28</f>
        <v>0</v>
      </c>
    </row>
    <row r="90" spans="1:42">
      <c r="A90" s="74">
        <v>38</v>
      </c>
      <c r="B90" s="90">
        <f ca="1">IF('Chemicals 2010'!$A98="CP",INDIRECT("'Chemicals 2010'!"&amp;'Country Selector'!$B$3&amp;ROW($A98))*10^12,0)</f>
        <v>0</v>
      </c>
      <c r="C90" s="90">
        <f t="shared" ca="1" si="4"/>
        <v>0</v>
      </c>
      <c r="D90" s="90">
        <f t="shared" ca="1" si="3"/>
        <v>0</v>
      </c>
      <c r="E90" s="90">
        <f t="shared" ca="1" si="3"/>
        <v>0</v>
      </c>
      <c r="F90" s="90">
        <f t="shared" ca="1" si="3"/>
        <v>0</v>
      </c>
      <c r="G90" s="90">
        <f t="shared" ca="1" si="3"/>
        <v>0</v>
      </c>
      <c r="H90" s="90">
        <f t="shared" ca="1" si="3"/>
        <v>0</v>
      </c>
      <c r="I90" s="90">
        <f t="shared" ca="1" si="3"/>
        <v>0</v>
      </c>
      <c r="J90" s="90">
        <f t="shared" ca="1" si="3"/>
        <v>0</v>
      </c>
      <c r="K90" s="90">
        <f t="shared" ca="1" si="3"/>
        <v>0</v>
      </c>
      <c r="L90" s="90">
        <f ca="1">IF('Chemicals 2020'!$A98="CP",INDIRECT("'Chemicals 2020'!"&amp;'Country Selector'!$B$3&amp;ROW($A98))*10^12,0)*'Process Emissions Multipliers'!$B$28</f>
        <v>0</v>
      </c>
      <c r="M90" s="90">
        <f ca="1">($L90*($V$1-M$1)/($V$1-$L$1)+$V90*(M$1-$L$1)/($V$1-$L$1))*(SUM('Chem - ODS'!H$5:H$7)/((SUM('Chem - ODS'!$Q$5:$Q$7)-SUM('Chem - ODS'!$G$5:$G$7))/10*('Chem - ODS'!H$4-'Chem - ODS'!$G$4)+SUM('Chem - ODS'!$G$5:$G$7)))</f>
        <v>0</v>
      </c>
      <c r="N90" s="90">
        <f ca="1">($L90*($V$1-N$1)/($V$1-$L$1)+$V90*(N$1-$L$1)/($V$1-$L$1))*(SUM('Chem - ODS'!I$5:I$7)/((SUM('Chem - ODS'!$Q$5:$Q$7)-SUM('Chem - ODS'!$G$5:$G$7))/10*('Chem - ODS'!I$4-'Chem - ODS'!$G$4)+SUM('Chem - ODS'!$G$5:$G$7)))</f>
        <v>0</v>
      </c>
      <c r="O90" s="90">
        <f ca="1">($L90*($V$1-O$1)/($V$1-$L$1)+$V90*(O$1-$L$1)/($V$1-$L$1))*(SUM('Chem - ODS'!J$5:J$7)/((SUM('Chem - ODS'!$Q$5:$Q$7)-SUM('Chem - ODS'!$G$5:$G$7))/10*('Chem - ODS'!J$4-'Chem - ODS'!$G$4)+SUM('Chem - ODS'!$G$5:$G$7)))</f>
        <v>0</v>
      </c>
      <c r="P90" s="90">
        <f ca="1">($L90*($V$1-P$1)/($V$1-$L$1)+$V90*(P$1-$L$1)/($V$1-$L$1))*(SUM('Chem - ODS'!K$5:K$7)/((SUM('Chem - ODS'!$Q$5:$Q$7)-SUM('Chem - ODS'!$G$5:$G$7))/10*('Chem - ODS'!K$4-'Chem - ODS'!$G$4)+SUM('Chem - ODS'!$G$5:$G$7)))</f>
        <v>0</v>
      </c>
      <c r="Q90" s="90">
        <f ca="1">($L90*($V$1-Q$1)/($V$1-$L$1)+$V90*(Q$1-$L$1)/($V$1-$L$1))*(SUM('Chem - ODS'!L$5:L$7)/((SUM('Chem - ODS'!$Q$5:$Q$7)-SUM('Chem - ODS'!$G$5:$G$7))/10*('Chem - ODS'!L$4-'Chem - ODS'!$G$4)+SUM('Chem - ODS'!$G$5:$G$7)))</f>
        <v>0</v>
      </c>
      <c r="R90" s="90">
        <f ca="1">($L90*($V$1-R$1)/($V$1-$L$1)+$V90*(R$1-$L$1)/($V$1-$L$1))*(SUM('Chem - ODS'!M$5:M$7)/((SUM('Chem - ODS'!$Q$5:$Q$7)-SUM('Chem - ODS'!$G$5:$G$7))/10*('Chem - ODS'!M$4-'Chem - ODS'!$G$4)+SUM('Chem - ODS'!$G$5:$G$7)))</f>
        <v>0</v>
      </c>
      <c r="S90" s="90">
        <f ca="1">($L90*($V$1-S$1)/($V$1-$L$1)+$V90*(S$1-$L$1)/($V$1-$L$1))*(SUM('Chem - ODS'!N$5:N$7)/((SUM('Chem - ODS'!$Q$5:$Q$7)-SUM('Chem - ODS'!$G$5:$G$7))/10*('Chem - ODS'!N$4-'Chem - ODS'!$G$4)+SUM('Chem - ODS'!$G$5:$G$7)))</f>
        <v>0</v>
      </c>
      <c r="T90" s="90">
        <f ca="1">($L90*($V$1-T$1)/($V$1-$L$1)+$V90*(T$1-$L$1)/($V$1-$L$1))*(SUM('Chem - ODS'!O$5:O$7)/((SUM('Chem - ODS'!$Q$5:$Q$7)-SUM('Chem - ODS'!$G$5:$G$7))/10*('Chem - ODS'!O$4-'Chem - ODS'!$G$4)+SUM('Chem - ODS'!$G$5:$G$7)))</f>
        <v>0</v>
      </c>
      <c r="U90" s="90">
        <f ca="1">($L90*($V$1-U$1)/($V$1-$L$1)+$V90*(U$1-$L$1)/($V$1-$L$1))*(SUM('Chem - ODS'!P$5:P$7)/((SUM('Chem - ODS'!$Q$5:$Q$7)-SUM('Chem - ODS'!$G$5:$G$7))/10*('Chem - ODS'!P$4-'Chem - ODS'!$G$4)+SUM('Chem - ODS'!$G$5:$G$7)))</f>
        <v>0</v>
      </c>
      <c r="V90" s="90">
        <f ca="1">IF('Chemicals 2030'!$A98="CP",INDIRECT("'Chemicals 2030'!"&amp;'Country Selector'!$B$3&amp;ROW($A98))*10^12,0)*'Process Emissions Multipliers'!$D$28</f>
        <v>0</v>
      </c>
      <c r="W90" s="90">
        <f ca="1">($V90*($AP$1-W$1)/($AP$1-$V$1)+$AP90*(W$1-$V$1)/($AP$1-$V$1))*(SUM('Chem - ODS'!R$5:R$7)/((SUM('Chem - ODS'!$AK$5:$AK$7)-SUM('Chem - ODS'!$Q$5:$Q$7))/20*('Chem - ODS'!R$4-'Chem - ODS'!$Q$4)+SUM('Chem - ODS'!$Q$5:$Q$7)))</f>
        <v>0</v>
      </c>
      <c r="X90" s="90">
        <f ca="1">($V90*($AP$1-X$1)/($AP$1-$V$1)+$AP90*(X$1-$V$1)/($AP$1-$V$1))*(SUM('Chem - ODS'!S$5:S$7)/((SUM('Chem - ODS'!$AK$5:$AK$7)-SUM('Chem - ODS'!$Q$5:$Q$7))/20*('Chem - ODS'!S$4-'Chem - ODS'!$Q$4)+SUM('Chem - ODS'!$Q$5:$Q$7)))</f>
        <v>0</v>
      </c>
      <c r="Y90" s="90">
        <f ca="1">($V90*($AP$1-Y$1)/($AP$1-$V$1)+$AP90*(Y$1-$V$1)/($AP$1-$V$1))*(SUM('Chem - ODS'!T$5:T$7)/((SUM('Chem - ODS'!$AK$5:$AK$7)-SUM('Chem - ODS'!$Q$5:$Q$7))/20*('Chem - ODS'!T$4-'Chem - ODS'!$Q$4)+SUM('Chem - ODS'!$Q$5:$Q$7)))</f>
        <v>0</v>
      </c>
      <c r="Z90" s="90">
        <f ca="1">($V90*($AP$1-Z$1)/($AP$1-$V$1)+$AP90*(Z$1-$V$1)/($AP$1-$V$1))*(SUM('Chem - ODS'!U$5:U$7)/((SUM('Chem - ODS'!$AK$5:$AK$7)-SUM('Chem - ODS'!$Q$5:$Q$7))/20*('Chem - ODS'!U$4-'Chem - ODS'!$Q$4)+SUM('Chem - ODS'!$Q$5:$Q$7)))</f>
        <v>0</v>
      </c>
      <c r="AA90" s="90">
        <f ca="1">($V90*($AP$1-AA$1)/($AP$1-$V$1)+$AP90*(AA$1-$V$1)/($AP$1-$V$1))*(SUM('Chem - ODS'!V$5:V$7)/((SUM('Chem - ODS'!$AK$5:$AK$7)-SUM('Chem - ODS'!$Q$5:$Q$7))/20*('Chem - ODS'!V$4-'Chem - ODS'!$Q$4)+SUM('Chem - ODS'!$Q$5:$Q$7)))</f>
        <v>0</v>
      </c>
      <c r="AB90" s="90">
        <f ca="1">($V90*($AP$1-AB$1)/($AP$1-$V$1)+$AP90*(AB$1-$V$1)/($AP$1-$V$1))*(SUM('Chem - ODS'!W$5:W$7)/((SUM('Chem - ODS'!$AK$5:$AK$7)-SUM('Chem - ODS'!$Q$5:$Q$7))/20*('Chem - ODS'!W$4-'Chem - ODS'!$Q$4)+SUM('Chem - ODS'!$Q$5:$Q$7)))</f>
        <v>0</v>
      </c>
      <c r="AC90" s="90">
        <f ca="1">($V90*($AP$1-AC$1)/($AP$1-$V$1)+$AP90*(AC$1-$V$1)/($AP$1-$V$1))*(SUM('Chem - ODS'!X$5:X$7)/((SUM('Chem - ODS'!$AK$5:$AK$7)-SUM('Chem - ODS'!$Q$5:$Q$7))/20*('Chem - ODS'!X$4-'Chem - ODS'!$Q$4)+SUM('Chem - ODS'!$Q$5:$Q$7)))</f>
        <v>0</v>
      </c>
      <c r="AD90" s="90">
        <f ca="1">($V90*($AP$1-AD$1)/($AP$1-$V$1)+$AP90*(AD$1-$V$1)/($AP$1-$V$1))*(SUM('Chem - ODS'!Y$5:Y$7)/((SUM('Chem - ODS'!$AK$5:$AK$7)-SUM('Chem - ODS'!$Q$5:$Q$7))/20*('Chem - ODS'!Y$4-'Chem - ODS'!$Q$4)+SUM('Chem - ODS'!$Q$5:$Q$7)))</f>
        <v>0</v>
      </c>
      <c r="AE90" s="90">
        <f ca="1">($V90*($AP$1-AE$1)/($AP$1-$V$1)+$AP90*(AE$1-$V$1)/($AP$1-$V$1))*(SUM('Chem - ODS'!Z$5:Z$7)/((SUM('Chem - ODS'!$AK$5:$AK$7)-SUM('Chem - ODS'!$Q$5:$Q$7))/20*('Chem - ODS'!Z$4-'Chem - ODS'!$Q$4)+SUM('Chem - ODS'!$Q$5:$Q$7)))</f>
        <v>0</v>
      </c>
      <c r="AF90" s="90">
        <f ca="1">($V90*($AP$1-AF$1)/($AP$1-$V$1)+$AP90*(AF$1-$V$1)/($AP$1-$V$1))*(SUM('Chem - ODS'!AA$5:AA$7)/((SUM('Chem - ODS'!$AK$5:$AK$7)-SUM('Chem - ODS'!$Q$5:$Q$7))/20*('Chem - ODS'!AA$4-'Chem - ODS'!$Q$4)+SUM('Chem - ODS'!$Q$5:$Q$7)))</f>
        <v>0</v>
      </c>
      <c r="AG90" s="90">
        <f ca="1">($V90*($AP$1-AG$1)/($AP$1-$V$1)+$AP90*(AG$1-$V$1)/($AP$1-$V$1))*(SUM('Chem - ODS'!AB$5:AB$7)/((SUM('Chem - ODS'!$AK$5:$AK$7)-SUM('Chem - ODS'!$Q$5:$Q$7))/20*('Chem - ODS'!AB$4-'Chem - ODS'!$Q$4)+SUM('Chem - ODS'!$Q$5:$Q$7)))</f>
        <v>0</v>
      </c>
      <c r="AH90" s="90">
        <f ca="1">($V90*($AP$1-AH$1)/($AP$1-$V$1)+$AP90*(AH$1-$V$1)/($AP$1-$V$1))*(SUM('Chem - ODS'!AC$5:AC$7)/((SUM('Chem - ODS'!$AK$5:$AK$7)-SUM('Chem - ODS'!$Q$5:$Q$7))/20*('Chem - ODS'!AC$4-'Chem - ODS'!$Q$4)+SUM('Chem - ODS'!$Q$5:$Q$7)))</f>
        <v>0</v>
      </c>
      <c r="AI90" s="90">
        <f ca="1">($V90*($AP$1-AI$1)/($AP$1-$V$1)+$AP90*(AI$1-$V$1)/($AP$1-$V$1))*(SUM('Chem - ODS'!AD$5:AD$7)/((SUM('Chem - ODS'!$AK$5:$AK$7)-SUM('Chem - ODS'!$Q$5:$Q$7))/20*('Chem - ODS'!AD$4-'Chem - ODS'!$Q$4)+SUM('Chem - ODS'!$Q$5:$Q$7)))</f>
        <v>0</v>
      </c>
      <c r="AJ90" s="90">
        <f ca="1">($V90*($AP$1-AJ$1)/($AP$1-$V$1)+$AP90*(AJ$1-$V$1)/($AP$1-$V$1))*(SUM('Chem - ODS'!AE$5:AE$7)/((SUM('Chem - ODS'!$AK$5:$AK$7)-SUM('Chem - ODS'!$Q$5:$Q$7))/20*('Chem - ODS'!AE$4-'Chem - ODS'!$Q$4)+SUM('Chem - ODS'!$Q$5:$Q$7)))</f>
        <v>0</v>
      </c>
      <c r="AK90" s="90">
        <f ca="1">($V90*($AP$1-AK$1)/($AP$1-$V$1)+$AP90*(AK$1-$V$1)/($AP$1-$V$1))*(SUM('Chem - ODS'!AF$5:AF$7)/((SUM('Chem - ODS'!$AK$5:$AK$7)-SUM('Chem - ODS'!$Q$5:$Q$7))/20*('Chem - ODS'!AF$4-'Chem - ODS'!$Q$4)+SUM('Chem - ODS'!$Q$5:$Q$7)))</f>
        <v>0</v>
      </c>
      <c r="AL90" s="90">
        <f ca="1">($V90*($AP$1-AL$1)/($AP$1-$V$1)+$AP90*(AL$1-$V$1)/($AP$1-$V$1))*(SUM('Chem - ODS'!AG$5:AG$7)/((SUM('Chem - ODS'!$AK$5:$AK$7)-SUM('Chem - ODS'!$Q$5:$Q$7))/20*('Chem - ODS'!AG$4-'Chem - ODS'!$Q$4)+SUM('Chem - ODS'!$Q$5:$Q$7)))</f>
        <v>0</v>
      </c>
      <c r="AM90" s="90">
        <f ca="1">($V90*($AP$1-AM$1)/($AP$1-$V$1)+$AP90*(AM$1-$V$1)/($AP$1-$V$1))*(SUM('Chem - ODS'!AH$5:AH$7)/((SUM('Chem - ODS'!$AK$5:$AK$7)-SUM('Chem - ODS'!$Q$5:$Q$7))/20*('Chem - ODS'!AH$4-'Chem - ODS'!$Q$4)+SUM('Chem - ODS'!$Q$5:$Q$7)))</f>
        <v>0</v>
      </c>
      <c r="AN90" s="90">
        <f ca="1">($V90*($AP$1-AN$1)/($AP$1-$V$1)+$AP90*(AN$1-$V$1)/($AP$1-$V$1))*(SUM('Chem - ODS'!AI$5:AI$7)/((SUM('Chem - ODS'!$AK$5:$AK$7)-SUM('Chem - ODS'!$Q$5:$Q$7))/20*('Chem - ODS'!AI$4-'Chem - ODS'!$Q$4)+SUM('Chem - ODS'!$Q$5:$Q$7)))</f>
        <v>0</v>
      </c>
      <c r="AO90" s="90">
        <f ca="1">($V90*($AP$1-AO$1)/($AP$1-$V$1)+$AP90*(AO$1-$V$1)/($AP$1-$V$1))*(SUM('Chem - ODS'!AJ$5:AJ$7)/((SUM('Chem - ODS'!$AK$5:$AK$7)-SUM('Chem - ODS'!$Q$5:$Q$7))/20*('Chem - ODS'!AJ$4-'Chem - ODS'!$Q$4)+SUM('Chem - ODS'!$Q$5:$Q$7)))</f>
        <v>0</v>
      </c>
      <c r="AP90" s="90">
        <f ca="1">V90*'Process Emissions Multipliers'!$E$28</f>
        <v>0</v>
      </c>
    </row>
    <row r="91" spans="1:42">
      <c r="A91" s="74">
        <v>39</v>
      </c>
      <c r="B91" s="90">
        <f ca="1">IF('Chemicals 2010'!$A99="CP",INDIRECT("'Chemicals 2010'!"&amp;'Country Selector'!$B$3&amp;ROW($A99))*10^12,0)</f>
        <v>0</v>
      </c>
      <c r="C91" s="90">
        <f t="shared" ca="1" si="4"/>
        <v>3043028385.8870249</v>
      </c>
      <c r="D91" s="90">
        <f t="shared" ca="1" si="3"/>
        <v>6086056771.7740498</v>
      </c>
      <c r="E91" s="90">
        <f t="shared" ca="1" si="3"/>
        <v>9129085157.6610756</v>
      </c>
      <c r="F91" s="90">
        <f t="shared" ca="1" si="3"/>
        <v>12172113543.5481</v>
      </c>
      <c r="G91" s="90">
        <f t="shared" ca="1" si="3"/>
        <v>15215141929.435123</v>
      </c>
      <c r="H91" s="90">
        <f t="shared" ca="1" si="3"/>
        <v>18258170315.322151</v>
      </c>
      <c r="I91" s="90">
        <f t="shared" ca="1" si="3"/>
        <v>21301198701.209175</v>
      </c>
      <c r="J91" s="90">
        <f t="shared" ca="1" si="3"/>
        <v>24344227087.096199</v>
      </c>
      <c r="K91" s="90">
        <f t="shared" ca="1" si="3"/>
        <v>27387255472.983223</v>
      </c>
      <c r="L91" s="90">
        <f ca="1">IF('Chemicals 2020'!$A99="CP",INDIRECT("'Chemicals 2020'!"&amp;'Country Selector'!$B$3&amp;ROW($A99))*10^12,0)*'Process Emissions Multipliers'!$B$28</f>
        <v>30430283858.870247</v>
      </c>
      <c r="M91" s="90">
        <f ca="1">($L91*($V$1-M$1)/($V$1-$L$1)+$V91*(M$1-$L$1)/($V$1-$L$1))*(SUM('Chem - ODS'!H$5:H$7)/((SUM('Chem - ODS'!$Q$5:$Q$7)-SUM('Chem - ODS'!$G$5:$G$7))/10*('Chem - ODS'!H$4-'Chem - ODS'!$G$4)+SUM('Chem - ODS'!$G$5:$G$7)))</f>
        <v>34904383474.278458</v>
      </c>
      <c r="N91" s="90">
        <f ca="1">($L91*($V$1-N$1)/($V$1-$L$1)+$V91*(N$1-$L$1)/($V$1-$L$1))*(SUM('Chem - ODS'!I$5:I$7)/((SUM('Chem - ODS'!$Q$5:$Q$7)-SUM('Chem - ODS'!$G$5:$G$7))/10*('Chem - ODS'!I$4-'Chem - ODS'!$G$4)+SUM('Chem - ODS'!$G$5:$G$7)))</f>
        <v>39570525177.817665</v>
      </c>
      <c r="O91" s="90">
        <f ca="1">($L91*($V$1-O$1)/($V$1-$L$1)+$V91*(O$1-$L$1)/($V$1-$L$1))*(SUM('Chem - ODS'!J$5:J$7)/((SUM('Chem - ODS'!$Q$5:$Q$7)-SUM('Chem - ODS'!$G$5:$G$7))/10*('Chem - ODS'!J$4-'Chem - ODS'!$G$4)+SUM('Chem - ODS'!$G$5:$G$7)))</f>
        <v>44241495749.682732</v>
      </c>
      <c r="P91" s="90">
        <f ca="1">($L91*($V$1-P$1)/($V$1-$L$1)+$V91*(P$1-$L$1)/($V$1-$L$1))*(SUM('Chem - ODS'!K$5:K$7)/((SUM('Chem - ODS'!$Q$5:$Q$7)-SUM('Chem - ODS'!$G$5:$G$7))/10*('Chem - ODS'!K$4-'Chem - ODS'!$G$4)+SUM('Chem - ODS'!$G$5:$G$7)))</f>
        <v>48916837146.093544</v>
      </c>
      <c r="Q91" s="90">
        <f ca="1">($L91*($V$1-Q$1)/($V$1-$L$1)+$V91*(Q$1-$L$1)/($V$1-$L$1))*(SUM('Chem - ODS'!L$5:L$7)/((SUM('Chem - ODS'!$Q$5:$Q$7)-SUM('Chem - ODS'!$G$5:$G$7))/10*('Chem - ODS'!L$4-'Chem - ODS'!$G$4)+SUM('Chem - ODS'!$G$5:$G$7)))</f>
        <v>54154440681.146126</v>
      </c>
      <c r="R91" s="90">
        <f ca="1">($L91*($V$1-R$1)/($V$1-$L$1)+$V91*(R$1-$L$1)/($V$1-$L$1))*(SUM('Chem - ODS'!M$5:M$7)/((SUM('Chem - ODS'!$Q$5:$Q$7)-SUM('Chem - ODS'!$G$5:$G$7))/10*('Chem - ODS'!M$4-'Chem - ODS'!$G$4)+SUM('Chem - ODS'!$G$5:$G$7)))</f>
        <v>58279072662.664116</v>
      </c>
      <c r="S91" s="90">
        <f ca="1">($L91*($V$1-S$1)/($V$1-$L$1)+$V91*(S$1-$L$1)/($V$1-$L$1))*(SUM('Chem - ODS'!N$5:N$7)/((SUM('Chem - ODS'!$Q$5:$Q$7)-SUM('Chem - ODS'!$G$5:$G$7))/10*('Chem - ODS'!N$4-'Chem - ODS'!$G$4)+SUM('Chem - ODS'!$G$5:$G$7)))</f>
        <v>64817220092.377693</v>
      </c>
      <c r="T91" s="90">
        <f ca="1">($L91*($V$1-T$1)/($V$1-$L$1)+$V91*(T$1-$L$1)/($V$1-$L$1))*(SUM('Chem - ODS'!O$5:O$7)/((SUM('Chem - ODS'!$Q$5:$Q$7)-SUM('Chem - ODS'!$G$5:$G$7))/10*('Chem - ODS'!O$4-'Chem - ODS'!$G$4)+SUM('Chem - ODS'!$G$5:$G$7)))</f>
        <v>67976714550.181175</v>
      </c>
      <c r="U91" s="90">
        <f ca="1">($L91*($V$1-U$1)/($V$1-$L$1)+$V91*(U$1-$L$1)/($V$1-$L$1))*(SUM('Chem - ODS'!P$5:P$7)/((SUM('Chem - ODS'!$Q$5:$Q$7)-SUM('Chem - ODS'!$G$5:$G$7))/10*('Chem - ODS'!P$4-'Chem - ODS'!$G$4)+SUM('Chem - ODS'!$G$5:$G$7)))</f>
        <v>72681514383.927414</v>
      </c>
      <c r="V91" s="90">
        <f ca="1">IF('Chemicals 2030'!$A99="CP",INDIRECT("'Chemicals 2030'!"&amp;'Country Selector'!$B$3&amp;ROW($A99))*10^12,0)*'Process Emissions Multipliers'!$D$28</f>
        <v>77041157699.074402</v>
      </c>
      <c r="W91" s="90">
        <f ca="1">($V91*($AP$1-W$1)/($AP$1-$V$1)+$AP91*(W$1-$V$1)/($AP$1-$V$1))*(SUM('Chem - ODS'!R$5:R$7)/((SUM('Chem - ODS'!$AK$5:$AK$7)-SUM('Chem - ODS'!$Q$5:$Q$7))/20*('Chem - ODS'!R$4-'Chem - ODS'!$Q$4)+SUM('Chem - ODS'!$Q$5:$Q$7)))</f>
        <v>82298544679.915939</v>
      </c>
      <c r="X91" s="90">
        <f ca="1">($V91*($AP$1-X$1)/($AP$1-$V$1)+$AP91*(X$1-$V$1)/($AP$1-$V$1))*(SUM('Chem - ODS'!S$5:S$7)/((SUM('Chem - ODS'!$AK$5:$AK$7)-SUM('Chem - ODS'!$Q$5:$Q$7))/20*('Chem - ODS'!S$4-'Chem - ODS'!$Q$4)+SUM('Chem - ODS'!$Q$5:$Q$7)))</f>
        <v>88275649308.956314</v>
      </c>
      <c r="Y91" s="90">
        <f ca="1">($V91*($AP$1-Y$1)/($AP$1-$V$1)+$AP91*(Y$1-$V$1)/($AP$1-$V$1))*(SUM('Chem - ODS'!T$5:T$7)/((SUM('Chem - ODS'!$AK$5:$AK$7)-SUM('Chem - ODS'!$Q$5:$Q$7))/20*('Chem - ODS'!T$4-'Chem - ODS'!$Q$4)+SUM('Chem - ODS'!$Q$5:$Q$7)))</f>
        <v>89702835346.835236</v>
      </c>
      <c r="Z91" s="90">
        <f ca="1">($V91*($AP$1-Z$1)/($AP$1-$V$1)+$AP91*(Z$1-$V$1)/($AP$1-$V$1))*(SUM('Chem - ODS'!U$5:U$7)/((SUM('Chem - ODS'!$AK$5:$AK$7)-SUM('Chem - ODS'!$Q$5:$Q$7))/20*('Chem - ODS'!U$4-'Chem - ODS'!$Q$4)+SUM('Chem - ODS'!$Q$5:$Q$7)))</f>
        <v>91468207544.503784</v>
      </c>
      <c r="AA91" s="90">
        <f ca="1">($V91*($AP$1-AA$1)/($AP$1-$V$1)+$AP91*(AA$1-$V$1)/($AP$1-$V$1))*(SUM('Chem - ODS'!V$5:V$7)/((SUM('Chem - ODS'!$AK$5:$AK$7)-SUM('Chem - ODS'!$Q$5:$Q$7))/20*('Chem - ODS'!V$4-'Chem - ODS'!$Q$4)+SUM('Chem - ODS'!$Q$5:$Q$7)))</f>
        <v>93577026862.308777</v>
      </c>
      <c r="AB91" s="90">
        <f ca="1">($V91*($AP$1-AB$1)/($AP$1-$V$1)+$AP91*(AB$1-$V$1)/($AP$1-$V$1))*(SUM('Chem - ODS'!W$5:W$7)/((SUM('Chem - ODS'!$AK$5:$AK$7)-SUM('Chem - ODS'!$Q$5:$Q$7))/20*('Chem - ODS'!W$4-'Chem - ODS'!$Q$4)+SUM('Chem - ODS'!$Q$5:$Q$7)))</f>
        <v>96033934535.917084</v>
      </c>
      <c r="AC91" s="90">
        <f ca="1">($V91*($AP$1-AC$1)/($AP$1-$V$1)+$AP91*(AC$1-$V$1)/($AP$1-$V$1))*(SUM('Chem - ODS'!X$5:X$7)/((SUM('Chem - ODS'!$AK$5:$AK$7)-SUM('Chem - ODS'!$Q$5:$Q$7))/20*('Chem - ODS'!X$4-'Chem - ODS'!$Q$4)+SUM('Chem - ODS'!$Q$5:$Q$7)))</f>
        <v>98843040717.92659</v>
      </c>
      <c r="AD91" s="90">
        <f ca="1">($V91*($AP$1-AD$1)/($AP$1-$V$1)+$AP91*(AD$1-$V$1)/($AP$1-$V$1))*(SUM('Chem - ODS'!Y$5:Y$7)/((SUM('Chem - ODS'!$AK$5:$AK$7)-SUM('Chem - ODS'!$Q$5:$Q$7))/20*('Chem - ODS'!Y$4-'Chem - ODS'!$Q$4)+SUM('Chem - ODS'!$Q$5:$Q$7)))</f>
        <v>91986159895.873459</v>
      </c>
      <c r="AE91" s="90">
        <f ca="1">($V91*($AP$1-AE$1)/($AP$1-$V$1)+$AP91*(AE$1-$V$1)/($AP$1-$V$1))*(SUM('Chem - ODS'!Z$5:Z$7)/((SUM('Chem - ODS'!$AK$5:$AK$7)-SUM('Chem - ODS'!$Q$5:$Q$7))/20*('Chem - ODS'!Z$4-'Chem - ODS'!$Q$4)+SUM('Chem - ODS'!$Q$5:$Q$7)))</f>
        <v>94404534259.734268</v>
      </c>
      <c r="AF91" s="90">
        <f ca="1">($V91*($AP$1-AF$1)/($AP$1-$V$1)+$AP91*(AF$1-$V$1)/($AP$1-$V$1))*(SUM('Chem - ODS'!AA$5:AA$7)/((SUM('Chem - ODS'!$AK$5:$AK$7)-SUM('Chem - ODS'!$Q$5:$Q$7))/20*('Chem - ODS'!AA$4-'Chem - ODS'!$Q$4)+SUM('Chem - ODS'!$Q$5:$Q$7)))</f>
        <v>96460741672.035278</v>
      </c>
      <c r="AG91" s="90">
        <f ca="1">($V91*($AP$1-AG$1)/($AP$1-$V$1)+$AP91*(AG$1-$V$1)/($AP$1-$V$1))*(SUM('Chem - ODS'!AB$5:AB$7)/((SUM('Chem - ODS'!$AK$5:$AK$7)-SUM('Chem - ODS'!$Q$5:$Q$7))/20*('Chem - ODS'!AB$4-'Chem - ODS'!$Q$4)+SUM('Chem - ODS'!$Q$5:$Q$7)))</f>
        <v>100166834735.87221</v>
      </c>
      <c r="AH91" s="90">
        <f ca="1">($V91*($AP$1-AH$1)/($AP$1-$V$1)+$AP91*(AH$1-$V$1)/($AP$1-$V$1))*(SUM('Chem - ODS'!AC$5:AC$7)/((SUM('Chem - ODS'!$AK$5:$AK$7)-SUM('Chem - ODS'!$Q$5:$Q$7))/20*('Chem - ODS'!AC$4-'Chem - ODS'!$Q$4)+SUM('Chem - ODS'!$Q$5:$Q$7)))</f>
        <v>104001316268.6097</v>
      </c>
      <c r="AI91" s="90">
        <f ca="1">($V91*($AP$1-AI$1)/($AP$1-$V$1)+$AP91*(AI$1-$V$1)/($AP$1-$V$1))*(SUM('Chem - ODS'!AD$5:AD$7)/((SUM('Chem - ODS'!$AK$5:$AK$7)-SUM('Chem - ODS'!$Q$5:$Q$7))/20*('Chem - ODS'!AD$4-'Chem - ODS'!$Q$4)+SUM('Chem - ODS'!$Q$5:$Q$7)))</f>
        <v>107969163553.2525</v>
      </c>
      <c r="AJ91" s="90">
        <f ca="1">($V91*($AP$1-AJ$1)/($AP$1-$V$1)+$AP91*(AJ$1-$V$1)/($AP$1-$V$1))*(SUM('Chem - ODS'!AE$5:AE$7)/((SUM('Chem - ODS'!$AK$5:$AK$7)-SUM('Chem - ODS'!$Q$5:$Q$7))/20*('Chem - ODS'!AE$4-'Chem - ODS'!$Q$4)+SUM('Chem - ODS'!$Q$5:$Q$7)))</f>
        <v>112075501123.45685</v>
      </c>
      <c r="AK91" s="90">
        <f ca="1">($V91*($AP$1-AK$1)/($AP$1-$V$1)+$AP91*(AK$1-$V$1)/($AP$1-$V$1))*(SUM('Chem - ODS'!AF$5:AF$7)/((SUM('Chem - ODS'!$AK$5:$AK$7)-SUM('Chem - ODS'!$Q$5:$Q$7))/20*('Chem - ODS'!AF$4-'Chem - ODS'!$Q$4)+SUM('Chem - ODS'!$Q$5:$Q$7)))</f>
        <v>116325609522.60571</v>
      </c>
      <c r="AL91" s="90">
        <f ca="1">($V91*($AP$1-AL$1)/($AP$1-$V$1)+$AP91*(AL$1-$V$1)/($AP$1-$V$1))*(SUM('Chem - ODS'!AG$5:AG$7)/((SUM('Chem - ODS'!$AK$5:$AK$7)-SUM('Chem - ODS'!$Q$5:$Q$7))/20*('Chem - ODS'!AG$4-'Chem - ODS'!$Q$4)+SUM('Chem - ODS'!$Q$5:$Q$7)))</f>
        <v>120724933918.46672</v>
      </c>
      <c r="AM91" s="90">
        <f ca="1">($V91*($AP$1-AM$1)/($AP$1-$V$1)+$AP91*(AM$1-$V$1)/($AP$1-$V$1))*(SUM('Chem - ODS'!AH$5:AH$7)/((SUM('Chem - ODS'!$AK$5:$AK$7)-SUM('Chem - ODS'!$Q$5:$Q$7))/20*('Chem - ODS'!AH$4-'Chem - ODS'!$Q$4)+SUM('Chem - ODS'!$Q$5:$Q$7)))</f>
        <v>125279092637.7816</v>
      </c>
      <c r="AN91" s="90">
        <f ca="1">($V91*($AP$1-AN$1)/($AP$1-$V$1)+$AP91*(AN$1-$V$1)/($AP$1-$V$1))*(SUM('Chem - ODS'!AI$5:AI$7)/((SUM('Chem - ODS'!$AK$5:$AK$7)-SUM('Chem - ODS'!$Q$5:$Q$7))/20*('Chem - ODS'!AI$4-'Chem - ODS'!$Q$4)+SUM('Chem - ODS'!$Q$5:$Q$7)))</f>
        <v>129993885675.57726</v>
      </c>
      <c r="AO91" s="90">
        <f ca="1">($V91*($AP$1-AO$1)/($AP$1-$V$1)+$AP91*(AO$1-$V$1)/($AP$1-$V$1))*(SUM('Chem - ODS'!AJ$5:AJ$7)/((SUM('Chem - ODS'!$AK$5:$AK$7)-SUM('Chem - ODS'!$Q$5:$Q$7))/20*('Chem - ODS'!AJ$4-'Chem - ODS'!$Q$4)+SUM('Chem - ODS'!$Q$5:$Q$7)))</f>
        <v>134875303226.32593</v>
      </c>
      <c r="AP91" s="90">
        <f ca="1">V91*'Process Emissions Multipliers'!$E$28</f>
        <v>139929534277.92181</v>
      </c>
    </row>
    <row r="92" spans="1:42">
      <c r="A92" s="74">
        <v>40</v>
      </c>
      <c r="B92" s="90">
        <f ca="1">IF('Chemicals 2010'!$A100="CP",INDIRECT("'Chemicals 2010'!"&amp;'Country Selector'!$B$3&amp;ROW($A100))*10^12,0)</f>
        <v>0</v>
      </c>
      <c r="C92" s="90">
        <f t="shared" ca="1" si="4"/>
        <v>0</v>
      </c>
      <c r="D92" s="90">
        <f t="shared" ca="1" si="3"/>
        <v>0</v>
      </c>
      <c r="E92" s="90">
        <f t="shared" ca="1" si="3"/>
        <v>0</v>
      </c>
      <c r="F92" s="90">
        <f t="shared" ca="1" si="3"/>
        <v>0</v>
      </c>
      <c r="G92" s="90">
        <f t="shared" ca="1" si="3"/>
        <v>0</v>
      </c>
      <c r="H92" s="90">
        <f t="shared" ca="1" si="3"/>
        <v>0</v>
      </c>
      <c r="I92" s="90">
        <f t="shared" ca="1" si="3"/>
        <v>0</v>
      </c>
      <c r="J92" s="90">
        <f t="shared" ca="1" si="3"/>
        <v>0</v>
      </c>
      <c r="K92" s="90">
        <f t="shared" ca="1" si="3"/>
        <v>0</v>
      </c>
      <c r="L92" s="90">
        <f ca="1">IF('Chemicals 2020'!$A100="CP",INDIRECT("'Chemicals 2020'!"&amp;'Country Selector'!$B$3&amp;ROW($A100))*10^12,0)*'Process Emissions Multipliers'!$B$28</f>
        <v>0</v>
      </c>
      <c r="M92" s="90">
        <f ca="1">($L92*($V$1-M$1)/($V$1-$L$1)+$V92*(M$1-$L$1)/($V$1-$L$1))*(SUM('Chem - ODS'!H$5:H$7)/((SUM('Chem - ODS'!$Q$5:$Q$7)-SUM('Chem - ODS'!$G$5:$G$7))/10*('Chem - ODS'!H$4-'Chem - ODS'!$G$4)+SUM('Chem - ODS'!$G$5:$G$7)))</f>
        <v>0</v>
      </c>
      <c r="N92" s="90">
        <f ca="1">($L92*($V$1-N$1)/($V$1-$L$1)+$V92*(N$1-$L$1)/($V$1-$L$1))*(SUM('Chem - ODS'!I$5:I$7)/((SUM('Chem - ODS'!$Q$5:$Q$7)-SUM('Chem - ODS'!$G$5:$G$7))/10*('Chem - ODS'!I$4-'Chem - ODS'!$G$4)+SUM('Chem - ODS'!$G$5:$G$7)))</f>
        <v>0</v>
      </c>
      <c r="O92" s="90">
        <f ca="1">($L92*($V$1-O$1)/($V$1-$L$1)+$V92*(O$1-$L$1)/($V$1-$L$1))*(SUM('Chem - ODS'!J$5:J$7)/((SUM('Chem - ODS'!$Q$5:$Q$7)-SUM('Chem - ODS'!$G$5:$G$7))/10*('Chem - ODS'!J$4-'Chem - ODS'!$G$4)+SUM('Chem - ODS'!$G$5:$G$7)))</f>
        <v>0</v>
      </c>
      <c r="P92" s="90">
        <f ca="1">($L92*($V$1-P$1)/($V$1-$L$1)+$V92*(P$1-$L$1)/($V$1-$L$1))*(SUM('Chem - ODS'!K$5:K$7)/((SUM('Chem - ODS'!$Q$5:$Q$7)-SUM('Chem - ODS'!$G$5:$G$7))/10*('Chem - ODS'!K$4-'Chem - ODS'!$G$4)+SUM('Chem - ODS'!$G$5:$G$7)))</f>
        <v>0</v>
      </c>
      <c r="Q92" s="90">
        <f ca="1">($L92*($V$1-Q$1)/($V$1-$L$1)+$V92*(Q$1-$L$1)/($V$1-$L$1))*(SUM('Chem - ODS'!L$5:L$7)/((SUM('Chem - ODS'!$Q$5:$Q$7)-SUM('Chem - ODS'!$G$5:$G$7))/10*('Chem - ODS'!L$4-'Chem - ODS'!$G$4)+SUM('Chem - ODS'!$G$5:$G$7)))</f>
        <v>0</v>
      </c>
      <c r="R92" s="90">
        <f ca="1">($L92*($V$1-R$1)/($V$1-$L$1)+$V92*(R$1-$L$1)/($V$1-$L$1))*(SUM('Chem - ODS'!M$5:M$7)/((SUM('Chem - ODS'!$Q$5:$Q$7)-SUM('Chem - ODS'!$G$5:$G$7))/10*('Chem - ODS'!M$4-'Chem - ODS'!$G$4)+SUM('Chem - ODS'!$G$5:$G$7)))</f>
        <v>0</v>
      </c>
      <c r="S92" s="90">
        <f ca="1">($L92*($V$1-S$1)/($V$1-$L$1)+$V92*(S$1-$L$1)/($V$1-$L$1))*(SUM('Chem - ODS'!N$5:N$7)/((SUM('Chem - ODS'!$Q$5:$Q$7)-SUM('Chem - ODS'!$G$5:$G$7))/10*('Chem - ODS'!N$4-'Chem - ODS'!$G$4)+SUM('Chem - ODS'!$G$5:$G$7)))</f>
        <v>0</v>
      </c>
      <c r="T92" s="90">
        <f ca="1">($L92*($V$1-T$1)/($V$1-$L$1)+$V92*(T$1-$L$1)/($V$1-$L$1))*(SUM('Chem - ODS'!O$5:O$7)/((SUM('Chem - ODS'!$Q$5:$Q$7)-SUM('Chem - ODS'!$G$5:$G$7))/10*('Chem - ODS'!O$4-'Chem - ODS'!$G$4)+SUM('Chem - ODS'!$G$5:$G$7)))</f>
        <v>0</v>
      </c>
      <c r="U92" s="90">
        <f ca="1">($L92*($V$1-U$1)/($V$1-$L$1)+$V92*(U$1-$L$1)/($V$1-$L$1))*(SUM('Chem - ODS'!P$5:P$7)/((SUM('Chem - ODS'!$Q$5:$Q$7)-SUM('Chem - ODS'!$G$5:$G$7))/10*('Chem - ODS'!P$4-'Chem - ODS'!$G$4)+SUM('Chem - ODS'!$G$5:$G$7)))</f>
        <v>0</v>
      </c>
      <c r="V92" s="90">
        <f ca="1">IF('Chemicals 2030'!$A100="CP",INDIRECT("'Chemicals 2030'!"&amp;'Country Selector'!$B$3&amp;ROW($A100))*10^12,0)*'Process Emissions Multipliers'!$D$28</f>
        <v>0</v>
      </c>
      <c r="W92" s="90">
        <f ca="1">($V92*($AP$1-W$1)/($AP$1-$V$1)+$AP92*(W$1-$V$1)/($AP$1-$V$1))*(SUM('Chem - ODS'!R$5:R$7)/((SUM('Chem - ODS'!$AK$5:$AK$7)-SUM('Chem - ODS'!$Q$5:$Q$7))/20*('Chem - ODS'!R$4-'Chem - ODS'!$Q$4)+SUM('Chem - ODS'!$Q$5:$Q$7)))</f>
        <v>0</v>
      </c>
      <c r="X92" s="90">
        <f ca="1">($V92*($AP$1-X$1)/($AP$1-$V$1)+$AP92*(X$1-$V$1)/($AP$1-$V$1))*(SUM('Chem - ODS'!S$5:S$7)/((SUM('Chem - ODS'!$AK$5:$AK$7)-SUM('Chem - ODS'!$Q$5:$Q$7))/20*('Chem - ODS'!S$4-'Chem - ODS'!$Q$4)+SUM('Chem - ODS'!$Q$5:$Q$7)))</f>
        <v>0</v>
      </c>
      <c r="Y92" s="90">
        <f ca="1">($V92*($AP$1-Y$1)/($AP$1-$V$1)+$AP92*(Y$1-$V$1)/($AP$1-$V$1))*(SUM('Chem - ODS'!T$5:T$7)/((SUM('Chem - ODS'!$AK$5:$AK$7)-SUM('Chem - ODS'!$Q$5:$Q$7))/20*('Chem - ODS'!T$4-'Chem - ODS'!$Q$4)+SUM('Chem - ODS'!$Q$5:$Q$7)))</f>
        <v>0</v>
      </c>
      <c r="Z92" s="90">
        <f ca="1">($V92*($AP$1-Z$1)/($AP$1-$V$1)+$AP92*(Z$1-$V$1)/($AP$1-$V$1))*(SUM('Chem - ODS'!U$5:U$7)/((SUM('Chem - ODS'!$AK$5:$AK$7)-SUM('Chem - ODS'!$Q$5:$Q$7))/20*('Chem - ODS'!U$4-'Chem - ODS'!$Q$4)+SUM('Chem - ODS'!$Q$5:$Q$7)))</f>
        <v>0</v>
      </c>
      <c r="AA92" s="90">
        <f ca="1">($V92*($AP$1-AA$1)/($AP$1-$V$1)+$AP92*(AA$1-$V$1)/($AP$1-$V$1))*(SUM('Chem - ODS'!V$5:V$7)/((SUM('Chem - ODS'!$AK$5:$AK$7)-SUM('Chem - ODS'!$Q$5:$Q$7))/20*('Chem - ODS'!V$4-'Chem - ODS'!$Q$4)+SUM('Chem - ODS'!$Q$5:$Q$7)))</f>
        <v>0</v>
      </c>
      <c r="AB92" s="90">
        <f ca="1">($V92*($AP$1-AB$1)/($AP$1-$V$1)+$AP92*(AB$1-$V$1)/($AP$1-$V$1))*(SUM('Chem - ODS'!W$5:W$7)/((SUM('Chem - ODS'!$AK$5:$AK$7)-SUM('Chem - ODS'!$Q$5:$Q$7))/20*('Chem - ODS'!W$4-'Chem - ODS'!$Q$4)+SUM('Chem - ODS'!$Q$5:$Q$7)))</f>
        <v>0</v>
      </c>
      <c r="AC92" s="90">
        <f ca="1">($V92*($AP$1-AC$1)/($AP$1-$V$1)+$AP92*(AC$1-$V$1)/($AP$1-$V$1))*(SUM('Chem - ODS'!X$5:X$7)/((SUM('Chem - ODS'!$AK$5:$AK$7)-SUM('Chem - ODS'!$Q$5:$Q$7))/20*('Chem - ODS'!X$4-'Chem - ODS'!$Q$4)+SUM('Chem - ODS'!$Q$5:$Q$7)))</f>
        <v>0</v>
      </c>
      <c r="AD92" s="90">
        <f ca="1">($V92*($AP$1-AD$1)/($AP$1-$V$1)+$AP92*(AD$1-$V$1)/($AP$1-$V$1))*(SUM('Chem - ODS'!Y$5:Y$7)/((SUM('Chem - ODS'!$AK$5:$AK$7)-SUM('Chem - ODS'!$Q$5:$Q$7))/20*('Chem - ODS'!Y$4-'Chem - ODS'!$Q$4)+SUM('Chem - ODS'!$Q$5:$Q$7)))</f>
        <v>0</v>
      </c>
      <c r="AE92" s="90">
        <f ca="1">($V92*($AP$1-AE$1)/($AP$1-$V$1)+$AP92*(AE$1-$V$1)/($AP$1-$V$1))*(SUM('Chem - ODS'!Z$5:Z$7)/((SUM('Chem - ODS'!$AK$5:$AK$7)-SUM('Chem - ODS'!$Q$5:$Q$7))/20*('Chem - ODS'!Z$4-'Chem - ODS'!$Q$4)+SUM('Chem - ODS'!$Q$5:$Q$7)))</f>
        <v>0</v>
      </c>
      <c r="AF92" s="90">
        <f ca="1">($V92*($AP$1-AF$1)/($AP$1-$V$1)+$AP92*(AF$1-$V$1)/($AP$1-$V$1))*(SUM('Chem - ODS'!AA$5:AA$7)/((SUM('Chem - ODS'!$AK$5:$AK$7)-SUM('Chem - ODS'!$Q$5:$Q$7))/20*('Chem - ODS'!AA$4-'Chem - ODS'!$Q$4)+SUM('Chem - ODS'!$Q$5:$Q$7)))</f>
        <v>0</v>
      </c>
      <c r="AG92" s="90">
        <f ca="1">($V92*($AP$1-AG$1)/($AP$1-$V$1)+$AP92*(AG$1-$V$1)/($AP$1-$V$1))*(SUM('Chem - ODS'!AB$5:AB$7)/((SUM('Chem - ODS'!$AK$5:$AK$7)-SUM('Chem - ODS'!$Q$5:$Q$7))/20*('Chem - ODS'!AB$4-'Chem - ODS'!$Q$4)+SUM('Chem - ODS'!$Q$5:$Q$7)))</f>
        <v>0</v>
      </c>
      <c r="AH92" s="90">
        <f ca="1">($V92*($AP$1-AH$1)/($AP$1-$V$1)+$AP92*(AH$1-$V$1)/($AP$1-$V$1))*(SUM('Chem - ODS'!AC$5:AC$7)/((SUM('Chem - ODS'!$AK$5:$AK$7)-SUM('Chem - ODS'!$Q$5:$Q$7))/20*('Chem - ODS'!AC$4-'Chem - ODS'!$Q$4)+SUM('Chem - ODS'!$Q$5:$Q$7)))</f>
        <v>0</v>
      </c>
      <c r="AI92" s="90">
        <f ca="1">($V92*($AP$1-AI$1)/($AP$1-$V$1)+$AP92*(AI$1-$V$1)/($AP$1-$V$1))*(SUM('Chem - ODS'!AD$5:AD$7)/((SUM('Chem - ODS'!$AK$5:$AK$7)-SUM('Chem - ODS'!$Q$5:$Q$7))/20*('Chem - ODS'!AD$4-'Chem - ODS'!$Q$4)+SUM('Chem - ODS'!$Q$5:$Q$7)))</f>
        <v>0</v>
      </c>
      <c r="AJ92" s="90">
        <f ca="1">($V92*($AP$1-AJ$1)/($AP$1-$V$1)+$AP92*(AJ$1-$V$1)/($AP$1-$V$1))*(SUM('Chem - ODS'!AE$5:AE$7)/((SUM('Chem - ODS'!$AK$5:$AK$7)-SUM('Chem - ODS'!$Q$5:$Q$7))/20*('Chem - ODS'!AE$4-'Chem - ODS'!$Q$4)+SUM('Chem - ODS'!$Q$5:$Q$7)))</f>
        <v>0</v>
      </c>
      <c r="AK92" s="90">
        <f ca="1">($V92*($AP$1-AK$1)/($AP$1-$V$1)+$AP92*(AK$1-$V$1)/($AP$1-$V$1))*(SUM('Chem - ODS'!AF$5:AF$7)/((SUM('Chem - ODS'!$AK$5:$AK$7)-SUM('Chem - ODS'!$Q$5:$Q$7))/20*('Chem - ODS'!AF$4-'Chem - ODS'!$Q$4)+SUM('Chem - ODS'!$Q$5:$Q$7)))</f>
        <v>0</v>
      </c>
      <c r="AL92" s="90">
        <f ca="1">($V92*($AP$1-AL$1)/($AP$1-$V$1)+$AP92*(AL$1-$V$1)/($AP$1-$V$1))*(SUM('Chem - ODS'!AG$5:AG$7)/((SUM('Chem - ODS'!$AK$5:$AK$7)-SUM('Chem - ODS'!$Q$5:$Q$7))/20*('Chem - ODS'!AG$4-'Chem - ODS'!$Q$4)+SUM('Chem - ODS'!$Q$5:$Q$7)))</f>
        <v>0</v>
      </c>
      <c r="AM92" s="90">
        <f ca="1">($V92*($AP$1-AM$1)/($AP$1-$V$1)+$AP92*(AM$1-$V$1)/($AP$1-$V$1))*(SUM('Chem - ODS'!AH$5:AH$7)/((SUM('Chem - ODS'!$AK$5:$AK$7)-SUM('Chem - ODS'!$Q$5:$Q$7))/20*('Chem - ODS'!AH$4-'Chem - ODS'!$Q$4)+SUM('Chem - ODS'!$Q$5:$Q$7)))</f>
        <v>0</v>
      </c>
      <c r="AN92" s="90">
        <f ca="1">($V92*($AP$1-AN$1)/($AP$1-$V$1)+$AP92*(AN$1-$V$1)/($AP$1-$V$1))*(SUM('Chem - ODS'!AI$5:AI$7)/((SUM('Chem - ODS'!$AK$5:$AK$7)-SUM('Chem - ODS'!$Q$5:$Q$7))/20*('Chem - ODS'!AI$4-'Chem - ODS'!$Q$4)+SUM('Chem - ODS'!$Q$5:$Q$7)))</f>
        <v>0</v>
      </c>
      <c r="AO92" s="90">
        <f ca="1">($V92*($AP$1-AO$1)/($AP$1-$V$1)+$AP92*(AO$1-$V$1)/($AP$1-$V$1))*(SUM('Chem - ODS'!AJ$5:AJ$7)/((SUM('Chem - ODS'!$AK$5:$AK$7)-SUM('Chem - ODS'!$Q$5:$Q$7))/20*('Chem - ODS'!AJ$4-'Chem - ODS'!$Q$4)+SUM('Chem - ODS'!$Q$5:$Q$7)))</f>
        <v>0</v>
      </c>
      <c r="AP92" s="90">
        <f ca="1">V92*'Process Emissions Multipliers'!$E$28</f>
        <v>0</v>
      </c>
    </row>
    <row r="93" spans="1:42">
      <c r="A93" s="74">
        <v>41</v>
      </c>
      <c r="B93" s="90">
        <f ca="1">IF('Chemicals 2010'!$A101="CP",INDIRECT("'Chemicals 2010'!"&amp;'Country Selector'!$B$3&amp;ROW($A101))*10^12,0)</f>
        <v>0</v>
      </c>
      <c r="C93" s="90">
        <f t="shared" ca="1" si="4"/>
        <v>0</v>
      </c>
      <c r="D93" s="90">
        <f t="shared" ca="1" si="3"/>
        <v>0</v>
      </c>
      <c r="E93" s="90">
        <f t="shared" ca="1" si="3"/>
        <v>0</v>
      </c>
      <c r="F93" s="90">
        <f t="shared" ca="1" si="3"/>
        <v>0</v>
      </c>
      <c r="G93" s="90">
        <f t="shared" ca="1" si="3"/>
        <v>0</v>
      </c>
      <c r="H93" s="90">
        <f t="shared" ca="1" si="3"/>
        <v>0</v>
      </c>
      <c r="I93" s="90">
        <f t="shared" ca="1" si="3"/>
        <v>0</v>
      </c>
      <c r="J93" s="90">
        <f t="shared" ca="1" si="3"/>
        <v>0</v>
      </c>
      <c r="K93" s="90">
        <f t="shared" ca="1" si="3"/>
        <v>0</v>
      </c>
      <c r="L93" s="90">
        <f ca="1">IF('Chemicals 2020'!$A101="CP",INDIRECT("'Chemicals 2020'!"&amp;'Country Selector'!$B$3&amp;ROW($A101))*10^12,0)*'Process Emissions Multipliers'!$B$28</f>
        <v>0</v>
      </c>
      <c r="M93" s="90">
        <f ca="1">($L93*($V$1-M$1)/($V$1-$L$1)+$V93*(M$1-$L$1)/($V$1-$L$1))*(SUM('Chem - ODS'!H$5:H$7)/((SUM('Chem - ODS'!$Q$5:$Q$7)-SUM('Chem - ODS'!$G$5:$G$7))/10*('Chem - ODS'!H$4-'Chem - ODS'!$G$4)+SUM('Chem - ODS'!$G$5:$G$7)))</f>
        <v>0</v>
      </c>
      <c r="N93" s="90">
        <f ca="1">($L93*($V$1-N$1)/($V$1-$L$1)+$V93*(N$1-$L$1)/($V$1-$L$1))*(SUM('Chem - ODS'!I$5:I$7)/((SUM('Chem - ODS'!$Q$5:$Q$7)-SUM('Chem - ODS'!$G$5:$G$7))/10*('Chem - ODS'!I$4-'Chem - ODS'!$G$4)+SUM('Chem - ODS'!$G$5:$G$7)))</f>
        <v>0</v>
      </c>
      <c r="O93" s="90">
        <f ca="1">($L93*($V$1-O$1)/($V$1-$L$1)+$V93*(O$1-$L$1)/($V$1-$L$1))*(SUM('Chem - ODS'!J$5:J$7)/((SUM('Chem - ODS'!$Q$5:$Q$7)-SUM('Chem - ODS'!$G$5:$G$7))/10*('Chem - ODS'!J$4-'Chem - ODS'!$G$4)+SUM('Chem - ODS'!$G$5:$G$7)))</f>
        <v>0</v>
      </c>
      <c r="P93" s="90">
        <f ca="1">($L93*($V$1-P$1)/($V$1-$L$1)+$V93*(P$1-$L$1)/($V$1-$L$1))*(SUM('Chem - ODS'!K$5:K$7)/((SUM('Chem - ODS'!$Q$5:$Q$7)-SUM('Chem - ODS'!$G$5:$G$7))/10*('Chem - ODS'!K$4-'Chem - ODS'!$G$4)+SUM('Chem - ODS'!$G$5:$G$7)))</f>
        <v>0</v>
      </c>
      <c r="Q93" s="90">
        <f ca="1">($L93*($V$1-Q$1)/($V$1-$L$1)+$V93*(Q$1-$L$1)/($V$1-$L$1))*(SUM('Chem - ODS'!L$5:L$7)/((SUM('Chem - ODS'!$Q$5:$Q$7)-SUM('Chem - ODS'!$G$5:$G$7))/10*('Chem - ODS'!L$4-'Chem - ODS'!$G$4)+SUM('Chem - ODS'!$G$5:$G$7)))</f>
        <v>0</v>
      </c>
      <c r="R93" s="90">
        <f ca="1">($L93*($V$1-R$1)/($V$1-$L$1)+$V93*(R$1-$L$1)/($V$1-$L$1))*(SUM('Chem - ODS'!M$5:M$7)/((SUM('Chem - ODS'!$Q$5:$Q$7)-SUM('Chem - ODS'!$G$5:$G$7))/10*('Chem - ODS'!M$4-'Chem - ODS'!$G$4)+SUM('Chem - ODS'!$G$5:$G$7)))</f>
        <v>0</v>
      </c>
      <c r="S93" s="90">
        <f ca="1">($L93*($V$1-S$1)/($V$1-$L$1)+$V93*(S$1-$L$1)/($V$1-$L$1))*(SUM('Chem - ODS'!N$5:N$7)/((SUM('Chem - ODS'!$Q$5:$Q$7)-SUM('Chem - ODS'!$G$5:$G$7))/10*('Chem - ODS'!N$4-'Chem - ODS'!$G$4)+SUM('Chem - ODS'!$G$5:$G$7)))</f>
        <v>0</v>
      </c>
      <c r="T93" s="90">
        <f ca="1">($L93*($V$1-T$1)/($V$1-$L$1)+$V93*(T$1-$L$1)/($V$1-$L$1))*(SUM('Chem - ODS'!O$5:O$7)/((SUM('Chem - ODS'!$Q$5:$Q$7)-SUM('Chem - ODS'!$G$5:$G$7))/10*('Chem - ODS'!O$4-'Chem - ODS'!$G$4)+SUM('Chem - ODS'!$G$5:$G$7)))</f>
        <v>0</v>
      </c>
      <c r="U93" s="90">
        <f ca="1">($L93*($V$1-U$1)/($V$1-$L$1)+$V93*(U$1-$L$1)/($V$1-$L$1))*(SUM('Chem - ODS'!P$5:P$7)/((SUM('Chem - ODS'!$Q$5:$Q$7)-SUM('Chem - ODS'!$G$5:$G$7))/10*('Chem - ODS'!P$4-'Chem - ODS'!$G$4)+SUM('Chem - ODS'!$G$5:$G$7)))</f>
        <v>0</v>
      </c>
      <c r="V93" s="90">
        <f ca="1">IF('Chemicals 2030'!$A101="CP",INDIRECT("'Chemicals 2030'!"&amp;'Country Selector'!$B$3&amp;ROW($A101))*10^12,0)*'Process Emissions Multipliers'!$D$28</f>
        <v>0</v>
      </c>
      <c r="W93" s="90">
        <f ca="1">($V93*($AP$1-W$1)/($AP$1-$V$1)+$AP93*(W$1-$V$1)/($AP$1-$V$1))*(SUM('Chem - ODS'!R$5:R$7)/((SUM('Chem - ODS'!$AK$5:$AK$7)-SUM('Chem - ODS'!$Q$5:$Q$7))/20*('Chem - ODS'!R$4-'Chem - ODS'!$Q$4)+SUM('Chem - ODS'!$Q$5:$Q$7)))</f>
        <v>0</v>
      </c>
      <c r="X93" s="90">
        <f ca="1">($V93*($AP$1-X$1)/($AP$1-$V$1)+$AP93*(X$1-$V$1)/($AP$1-$V$1))*(SUM('Chem - ODS'!S$5:S$7)/((SUM('Chem - ODS'!$AK$5:$AK$7)-SUM('Chem - ODS'!$Q$5:$Q$7))/20*('Chem - ODS'!S$4-'Chem - ODS'!$Q$4)+SUM('Chem - ODS'!$Q$5:$Q$7)))</f>
        <v>0</v>
      </c>
      <c r="Y93" s="90">
        <f ca="1">($V93*($AP$1-Y$1)/($AP$1-$V$1)+$AP93*(Y$1-$V$1)/($AP$1-$V$1))*(SUM('Chem - ODS'!T$5:T$7)/((SUM('Chem - ODS'!$AK$5:$AK$7)-SUM('Chem - ODS'!$Q$5:$Q$7))/20*('Chem - ODS'!T$4-'Chem - ODS'!$Q$4)+SUM('Chem - ODS'!$Q$5:$Q$7)))</f>
        <v>0</v>
      </c>
      <c r="Z93" s="90">
        <f ca="1">($V93*($AP$1-Z$1)/($AP$1-$V$1)+$AP93*(Z$1-$V$1)/($AP$1-$V$1))*(SUM('Chem - ODS'!U$5:U$7)/((SUM('Chem - ODS'!$AK$5:$AK$7)-SUM('Chem - ODS'!$Q$5:$Q$7))/20*('Chem - ODS'!U$4-'Chem - ODS'!$Q$4)+SUM('Chem - ODS'!$Q$5:$Q$7)))</f>
        <v>0</v>
      </c>
      <c r="AA93" s="90">
        <f ca="1">($V93*($AP$1-AA$1)/($AP$1-$V$1)+$AP93*(AA$1-$V$1)/($AP$1-$V$1))*(SUM('Chem - ODS'!V$5:V$7)/((SUM('Chem - ODS'!$AK$5:$AK$7)-SUM('Chem - ODS'!$Q$5:$Q$7))/20*('Chem - ODS'!V$4-'Chem - ODS'!$Q$4)+SUM('Chem - ODS'!$Q$5:$Q$7)))</f>
        <v>0</v>
      </c>
      <c r="AB93" s="90">
        <f ca="1">($V93*($AP$1-AB$1)/($AP$1-$V$1)+$AP93*(AB$1-$V$1)/($AP$1-$V$1))*(SUM('Chem - ODS'!W$5:W$7)/((SUM('Chem - ODS'!$AK$5:$AK$7)-SUM('Chem - ODS'!$Q$5:$Q$7))/20*('Chem - ODS'!W$4-'Chem - ODS'!$Q$4)+SUM('Chem - ODS'!$Q$5:$Q$7)))</f>
        <v>0</v>
      </c>
      <c r="AC93" s="90">
        <f ca="1">($V93*($AP$1-AC$1)/($AP$1-$V$1)+$AP93*(AC$1-$V$1)/($AP$1-$V$1))*(SUM('Chem - ODS'!X$5:X$7)/((SUM('Chem - ODS'!$AK$5:$AK$7)-SUM('Chem - ODS'!$Q$5:$Q$7))/20*('Chem - ODS'!X$4-'Chem - ODS'!$Q$4)+SUM('Chem - ODS'!$Q$5:$Q$7)))</f>
        <v>0</v>
      </c>
      <c r="AD93" s="90">
        <f ca="1">($V93*($AP$1-AD$1)/($AP$1-$V$1)+$AP93*(AD$1-$V$1)/($AP$1-$V$1))*(SUM('Chem - ODS'!Y$5:Y$7)/((SUM('Chem - ODS'!$AK$5:$AK$7)-SUM('Chem - ODS'!$Q$5:$Q$7))/20*('Chem - ODS'!Y$4-'Chem - ODS'!$Q$4)+SUM('Chem - ODS'!$Q$5:$Q$7)))</f>
        <v>0</v>
      </c>
      <c r="AE93" s="90">
        <f ca="1">($V93*($AP$1-AE$1)/($AP$1-$V$1)+$AP93*(AE$1-$V$1)/($AP$1-$V$1))*(SUM('Chem - ODS'!Z$5:Z$7)/((SUM('Chem - ODS'!$AK$5:$AK$7)-SUM('Chem - ODS'!$Q$5:$Q$7))/20*('Chem - ODS'!Z$4-'Chem - ODS'!$Q$4)+SUM('Chem - ODS'!$Q$5:$Q$7)))</f>
        <v>0</v>
      </c>
      <c r="AF93" s="90">
        <f ca="1">($V93*($AP$1-AF$1)/($AP$1-$V$1)+$AP93*(AF$1-$V$1)/($AP$1-$V$1))*(SUM('Chem - ODS'!AA$5:AA$7)/((SUM('Chem - ODS'!$AK$5:$AK$7)-SUM('Chem - ODS'!$Q$5:$Q$7))/20*('Chem - ODS'!AA$4-'Chem - ODS'!$Q$4)+SUM('Chem - ODS'!$Q$5:$Q$7)))</f>
        <v>0</v>
      </c>
      <c r="AG93" s="90">
        <f ca="1">($V93*($AP$1-AG$1)/($AP$1-$V$1)+$AP93*(AG$1-$V$1)/($AP$1-$V$1))*(SUM('Chem - ODS'!AB$5:AB$7)/((SUM('Chem - ODS'!$AK$5:$AK$7)-SUM('Chem - ODS'!$Q$5:$Q$7))/20*('Chem - ODS'!AB$4-'Chem - ODS'!$Q$4)+SUM('Chem - ODS'!$Q$5:$Q$7)))</f>
        <v>0</v>
      </c>
      <c r="AH93" s="90">
        <f ca="1">($V93*($AP$1-AH$1)/($AP$1-$V$1)+$AP93*(AH$1-$V$1)/($AP$1-$V$1))*(SUM('Chem - ODS'!AC$5:AC$7)/((SUM('Chem - ODS'!$AK$5:$AK$7)-SUM('Chem - ODS'!$Q$5:$Q$7))/20*('Chem - ODS'!AC$4-'Chem - ODS'!$Q$4)+SUM('Chem - ODS'!$Q$5:$Q$7)))</f>
        <v>0</v>
      </c>
      <c r="AI93" s="90">
        <f ca="1">($V93*($AP$1-AI$1)/($AP$1-$V$1)+$AP93*(AI$1-$V$1)/($AP$1-$V$1))*(SUM('Chem - ODS'!AD$5:AD$7)/((SUM('Chem - ODS'!$AK$5:$AK$7)-SUM('Chem - ODS'!$Q$5:$Q$7))/20*('Chem - ODS'!AD$4-'Chem - ODS'!$Q$4)+SUM('Chem - ODS'!$Q$5:$Q$7)))</f>
        <v>0</v>
      </c>
      <c r="AJ93" s="90">
        <f ca="1">($V93*($AP$1-AJ$1)/($AP$1-$V$1)+$AP93*(AJ$1-$V$1)/($AP$1-$V$1))*(SUM('Chem - ODS'!AE$5:AE$7)/((SUM('Chem - ODS'!$AK$5:$AK$7)-SUM('Chem - ODS'!$Q$5:$Q$7))/20*('Chem - ODS'!AE$4-'Chem - ODS'!$Q$4)+SUM('Chem - ODS'!$Q$5:$Q$7)))</f>
        <v>0</v>
      </c>
      <c r="AK93" s="90">
        <f ca="1">($V93*($AP$1-AK$1)/($AP$1-$V$1)+$AP93*(AK$1-$V$1)/($AP$1-$V$1))*(SUM('Chem - ODS'!AF$5:AF$7)/((SUM('Chem - ODS'!$AK$5:$AK$7)-SUM('Chem - ODS'!$Q$5:$Q$7))/20*('Chem - ODS'!AF$4-'Chem - ODS'!$Q$4)+SUM('Chem - ODS'!$Q$5:$Q$7)))</f>
        <v>0</v>
      </c>
      <c r="AL93" s="90">
        <f ca="1">($V93*($AP$1-AL$1)/($AP$1-$V$1)+$AP93*(AL$1-$V$1)/($AP$1-$V$1))*(SUM('Chem - ODS'!AG$5:AG$7)/((SUM('Chem - ODS'!$AK$5:$AK$7)-SUM('Chem - ODS'!$Q$5:$Q$7))/20*('Chem - ODS'!AG$4-'Chem - ODS'!$Q$4)+SUM('Chem - ODS'!$Q$5:$Q$7)))</f>
        <v>0</v>
      </c>
      <c r="AM93" s="90">
        <f ca="1">($V93*($AP$1-AM$1)/($AP$1-$V$1)+$AP93*(AM$1-$V$1)/($AP$1-$V$1))*(SUM('Chem - ODS'!AH$5:AH$7)/((SUM('Chem - ODS'!$AK$5:$AK$7)-SUM('Chem - ODS'!$Q$5:$Q$7))/20*('Chem - ODS'!AH$4-'Chem - ODS'!$Q$4)+SUM('Chem - ODS'!$Q$5:$Q$7)))</f>
        <v>0</v>
      </c>
      <c r="AN93" s="90">
        <f ca="1">($V93*($AP$1-AN$1)/($AP$1-$V$1)+$AP93*(AN$1-$V$1)/($AP$1-$V$1))*(SUM('Chem - ODS'!AI$5:AI$7)/((SUM('Chem - ODS'!$AK$5:$AK$7)-SUM('Chem - ODS'!$Q$5:$Q$7))/20*('Chem - ODS'!AI$4-'Chem - ODS'!$Q$4)+SUM('Chem - ODS'!$Q$5:$Q$7)))</f>
        <v>0</v>
      </c>
      <c r="AO93" s="90">
        <f ca="1">($V93*($AP$1-AO$1)/($AP$1-$V$1)+$AP93*(AO$1-$V$1)/($AP$1-$V$1))*(SUM('Chem - ODS'!AJ$5:AJ$7)/((SUM('Chem - ODS'!$AK$5:$AK$7)-SUM('Chem - ODS'!$Q$5:$Q$7))/20*('Chem - ODS'!AJ$4-'Chem - ODS'!$Q$4)+SUM('Chem - ODS'!$Q$5:$Q$7)))</f>
        <v>0</v>
      </c>
      <c r="AP93" s="90">
        <f ca="1">V93*'Process Emissions Multipliers'!$E$28</f>
        <v>0</v>
      </c>
    </row>
    <row r="94" spans="1:42">
      <c r="A94" s="74">
        <v>42</v>
      </c>
      <c r="B94" s="90">
        <f ca="1">IF('Chemicals 2010'!$A102="CP",INDIRECT("'Chemicals 2010'!"&amp;'Country Selector'!$B$3&amp;ROW($A102))*10^12,0)</f>
        <v>0</v>
      </c>
      <c r="C94" s="90">
        <f t="shared" ca="1" si="4"/>
        <v>0</v>
      </c>
      <c r="D94" s="90">
        <f t="shared" ca="1" si="3"/>
        <v>0</v>
      </c>
      <c r="E94" s="90">
        <f t="shared" ca="1" si="3"/>
        <v>0</v>
      </c>
      <c r="F94" s="90">
        <f t="shared" ca="1" si="3"/>
        <v>0</v>
      </c>
      <c r="G94" s="90">
        <f t="shared" ca="1" si="3"/>
        <v>0</v>
      </c>
      <c r="H94" s="90">
        <f t="shared" ca="1" si="3"/>
        <v>0</v>
      </c>
      <c r="I94" s="90">
        <f t="shared" ca="1" si="3"/>
        <v>0</v>
      </c>
      <c r="J94" s="90">
        <f t="shared" ca="1" si="3"/>
        <v>0</v>
      </c>
      <c r="K94" s="90">
        <f t="shared" ca="1" si="3"/>
        <v>0</v>
      </c>
      <c r="L94" s="90">
        <f ca="1">IF('Chemicals 2020'!$A102="CP",INDIRECT("'Chemicals 2020'!"&amp;'Country Selector'!$B$3&amp;ROW($A102))*10^12,0)*'Process Emissions Multipliers'!$B$28</f>
        <v>0</v>
      </c>
      <c r="M94" s="90">
        <f ca="1">($L94*($V$1-M$1)/($V$1-$L$1)+$V94*(M$1-$L$1)/($V$1-$L$1))*(SUM('Chem - ODS'!H$5:H$7)/((SUM('Chem - ODS'!$Q$5:$Q$7)-SUM('Chem - ODS'!$G$5:$G$7))/10*('Chem - ODS'!H$4-'Chem - ODS'!$G$4)+SUM('Chem - ODS'!$G$5:$G$7)))</f>
        <v>0</v>
      </c>
      <c r="N94" s="90">
        <f ca="1">($L94*($V$1-N$1)/($V$1-$L$1)+$V94*(N$1-$L$1)/($V$1-$L$1))*(SUM('Chem - ODS'!I$5:I$7)/((SUM('Chem - ODS'!$Q$5:$Q$7)-SUM('Chem - ODS'!$G$5:$G$7))/10*('Chem - ODS'!I$4-'Chem - ODS'!$G$4)+SUM('Chem - ODS'!$G$5:$G$7)))</f>
        <v>0</v>
      </c>
      <c r="O94" s="90">
        <f ca="1">($L94*($V$1-O$1)/($V$1-$L$1)+$V94*(O$1-$L$1)/($V$1-$L$1))*(SUM('Chem - ODS'!J$5:J$7)/((SUM('Chem - ODS'!$Q$5:$Q$7)-SUM('Chem - ODS'!$G$5:$G$7))/10*('Chem - ODS'!J$4-'Chem - ODS'!$G$4)+SUM('Chem - ODS'!$G$5:$G$7)))</f>
        <v>0</v>
      </c>
      <c r="P94" s="90">
        <f ca="1">($L94*($V$1-P$1)/($V$1-$L$1)+$V94*(P$1-$L$1)/($V$1-$L$1))*(SUM('Chem - ODS'!K$5:K$7)/((SUM('Chem - ODS'!$Q$5:$Q$7)-SUM('Chem - ODS'!$G$5:$G$7))/10*('Chem - ODS'!K$4-'Chem - ODS'!$G$4)+SUM('Chem - ODS'!$G$5:$G$7)))</f>
        <v>0</v>
      </c>
      <c r="Q94" s="90">
        <f ca="1">($L94*($V$1-Q$1)/($V$1-$L$1)+$V94*(Q$1-$L$1)/($V$1-$L$1))*(SUM('Chem - ODS'!L$5:L$7)/((SUM('Chem - ODS'!$Q$5:$Q$7)-SUM('Chem - ODS'!$G$5:$G$7))/10*('Chem - ODS'!L$4-'Chem - ODS'!$G$4)+SUM('Chem - ODS'!$G$5:$G$7)))</f>
        <v>0</v>
      </c>
      <c r="R94" s="90">
        <f ca="1">($L94*($V$1-R$1)/($V$1-$L$1)+$V94*(R$1-$L$1)/($V$1-$L$1))*(SUM('Chem - ODS'!M$5:M$7)/((SUM('Chem - ODS'!$Q$5:$Q$7)-SUM('Chem - ODS'!$G$5:$G$7))/10*('Chem - ODS'!M$4-'Chem - ODS'!$G$4)+SUM('Chem - ODS'!$G$5:$G$7)))</f>
        <v>0</v>
      </c>
      <c r="S94" s="90">
        <f ca="1">($L94*($V$1-S$1)/($V$1-$L$1)+$V94*(S$1-$L$1)/($V$1-$L$1))*(SUM('Chem - ODS'!N$5:N$7)/((SUM('Chem - ODS'!$Q$5:$Q$7)-SUM('Chem - ODS'!$G$5:$G$7))/10*('Chem - ODS'!N$4-'Chem - ODS'!$G$4)+SUM('Chem - ODS'!$G$5:$G$7)))</f>
        <v>0</v>
      </c>
      <c r="T94" s="90">
        <f ca="1">($L94*($V$1-T$1)/($V$1-$L$1)+$V94*(T$1-$L$1)/($V$1-$L$1))*(SUM('Chem - ODS'!O$5:O$7)/((SUM('Chem - ODS'!$Q$5:$Q$7)-SUM('Chem - ODS'!$G$5:$G$7))/10*('Chem - ODS'!O$4-'Chem - ODS'!$G$4)+SUM('Chem - ODS'!$G$5:$G$7)))</f>
        <v>0</v>
      </c>
      <c r="U94" s="90">
        <f ca="1">($L94*($V$1-U$1)/($V$1-$L$1)+$V94*(U$1-$L$1)/($V$1-$L$1))*(SUM('Chem - ODS'!P$5:P$7)/((SUM('Chem - ODS'!$Q$5:$Q$7)-SUM('Chem - ODS'!$G$5:$G$7))/10*('Chem - ODS'!P$4-'Chem - ODS'!$G$4)+SUM('Chem - ODS'!$G$5:$G$7)))</f>
        <v>0</v>
      </c>
      <c r="V94" s="90">
        <f ca="1">IF('Chemicals 2030'!$A102="CP",INDIRECT("'Chemicals 2030'!"&amp;'Country Selector'!$B$3&amp;ROW($A102))*10^12,0)*'Process Emissions Multipliers'!$D$28</f>
        <v>0</v>
      </c>
      <c r="W94" s="90">
        <f ca="1">($V94*($AP$1-W$1)/($AP$1-$V$1)+$AP94*(W$1-$V$1)/($AP$1-$V$1))*(SUM('Chem - ODS'!R$5:R$7)/((SUM('Chem - ODS'!$AK$5:$AK$7)-SUM('Chem - ODS'!$Q$5:$Q$7))/20*('Chem - ODS'!R$4-'Chem - ODS'!$Q$4)+SUM('Chem - ODS'!$Q$5:$Q$7)))</f>
        <v>0</v>
      </c>
      <c r="X94" s="90">
        <f ca="1">($V94*($AP$1-X$1)/($AP$1-$V$1)+$AP94*(X$1-$V$1)/($AP$1-$V$1))*(SUM('Chem - ODS'!S$5:S$7)/((SUM('Chem - ODS'!$AK$5:$AK$7)-SUM('Chem - ODS'!$Q$5:$Q$7))/20*('Chem - ODS'!S$4-'Chem - ODS'!$Q$4)+SUM('Chem - ODS'!$Q$5:$Q$7)))</f>
        <v>0</v>
      </c>
      <c r="Y94" s="90">
        <f ca="1">($V94*($AP$1-Y$1)/($AP$1-$V$1)+$AP94*(Y$1-$V$1)/($AP$1-$V$1))*(SUM('Chem - ODS'!T$5:T$7)/((SUM('Chem - ODS'!$AK$5:$AK$7)-SUM('Chem - ODS'!$Q$5:$Q$7))/20*('Chem - ODS'!T$4-'Chem - ODS'!$Q$4)+SUM('Chem - ODS'!$Q$5:$Q$7)))</f>
        <v>0</v>
      </c>
      <c r="Z94" s="90">
        <f ca="1">($V94*($AP$1-Z$1)/($AP$1-$V$1)+$AP94*(Z$1-$V$1)/($AP$1-$V$1))*(SUM('Chem - ODS'!U$5:U$7)/((SUM('Chem - ODS'!$AK$5:$AK$7)-SUM('Chem - ODS'!$Q$5:$Q$7))/20*('Chem - ODS'!U$4-'Chem - ODS'!$Q$4)+SUM('Chem - ODS'!$Q$5:$Q$7)))</f>
        <v>0</v>
      </c>
      <c r="AA94" s="90">
        <f ca="1">($V94*($AP$1-AA$1)/($AP$1-$V$1)+$AP94*(AA$1-$V$1)/($AP$1-$V$1))*(SUM('Chem - ODS'!V$5:V$7)/((SUM('Chem - ODS'!$AK$5:$AK$7)-SUM('Chem - ODS'!$Q$5:$Q$7))/20*('Chem - ODS'!V$4-'Chem - ODS'!$Q$4)+SUM('Chem - ODS'!$Q$5:$Q$7)))</f>
        <v>0</v>
      </c>
      <c r="AB94" s="90">
        <f ca="1">($V94*($AP$1-AB$1)/($AP$1-$V$1)+$AP94*(AB$1-$V$1)/($AP$1-$V$1))*(SUM('Chem - ODS'!W$5:W$7)/((SUM('Chem - ODS'!$AK$5:$AK$7)-SUM('Chem - ODS'!$Q$5:$Q$7))/20*('Chem - ODS'!W$4-'Chem - ODS'!$Q$4)+SUM('Chem - ODS'!$Q$5:$Q$7)))</f>
        <v>0</v>
      </c>
      <c r="AC94" s="90">
        <f ca="1">($V94*($AP$1-AC$1)/($AP$1-$V$1)+$AP94*(AC$1-$V$1)/($AP$1-$V$1))*(SUM('Chem - ODS'!X$5:X$7)/((SUM('Chem - ODS'!$AK$5:$AK$7)-SUM('Chem - ODS'!$Q$5:$Q$7))/20*('Chem - ODS'!X$4-'Chem - ODS'!$Q$4)+SUM('Chem - ODS'!$Q$5:$Q$7)))</f>
        <v>0</v>
      </c>
      <c r="AD94" s="90">
        <f ca="1">($V94*($AP$1-AD$1)/($AP$1-$V$1)+$AP94*(AD$1-$V$1)/($AP$1-$V$1))*(SUM('Chem - ODS'!Y$5:Y$7)/((SUM('Chem - ODS'!$AK$5:$AK$7)-SUM('Chem - ODS'!$Q$5:$Q$7))/20*('Chem - ODS'!Y$4-'Chem - ODS'!$Q$4)+SUM('Chem - ODS'!$Q$5:$Q$7)))</f>
        <v>0</v>
      </c>
      <c r="AE94" s="90">
        <f ca="1">($V94*($AP$1-AE$1)/($AP$1-$V$1)+$AP94*(AE$1-$V$1)/($AP$1-$V$1))*(SUM('Chem - ODS'!Z$5:Z$7)/((SUM('Chem - ODS'!$AK$5:$AK$7)-SUM('Chem - ODS'!$Q$5:$Q$7))/20*('Chem - ODS'!Z$4-'Chem - ODS'!$Q$4)+SUM('Chem - ODS'!$Q$5:$Q$7)))</f>
        <v>0</v>
      </c>
      <c r="AF94" s="90">
        <f ca="1">($V94*($AP$1-AF$1)/($AP$1-$V$1)+$AP94*(AF$1-$V$1)/($AP$1-$V$1))*(SUM('Chem - ODS'!AA$5:AA$7)/((SUM('Chem - ODS'!$AK$5:$AK$7)-SUM('Chem - ODS'!$Q$5:$Q$7))/20*('Chem - ODS'!AA$4-'Chem - ODS'!$Q$4)+SUM('Chem - ODS'!$Q$5:$Q$7)))</f>
        <v>0</v>
      </c>
      <c r="AG94" s="90">
        <f ca="1">($V94*($AP$1-AG$1)/($AP$1-$V$1)+$AP94*(AG$1-$V$1)/($AP$1-$V$1))*(SUM('Chem - ODS'!AB$5:AB$7)/((SUM('Chem - ODS'!$AK$5:$AK$7)-SUM('Chem - ODS'!$Q$5:$Q$7))/20*('Chem - ODS'!AB$4-'Chem - ODS'!$Q$4)+SUM('Chem - ODS'!$Q$5:$Q$7)))</f>
        <v>0</v>
      </c>
      <c r="AH94" s="90">
        <f ca="1">($V94*($AP$1-AH$1)/($AP$1-$V$1)+$AP94*(AH$1-$V$1)/($AP$1-$V$1))*(SUM('Chem - ODS'!AC$5:AC$7)/((SUM('Chem - ODS'!$AK$5:$AK$7)-SUM('Chem - ODS'!$Q$5:$Q$7))/20*('Chem - ODS'!AC$4-'Chem - ODS'!$Q$4)+SUM('Chem - ODS'!$Q$5:$Q$7)))</f>
        <v>0</v>
      </c>
      <c r="AI94" s="90">
        <f ca="1">($V94*($AP$1-AI$1)/($AP$1-$V$1)+$AP94*(AI$1-$V$1)/($AP$1-$V$1))*(SUM('Chem - ODS'!AD$5:AD$7)/((SUM('Chem - ODS'!$AK$5:$AK$7)-SUM('Chem - ODS'!$Q$5:$Q$7))/20*('Chem - ODS'!AD$4-'Chem - ODS'!$Q$4)+SUM('Chem - ODS'!$Q$5:$Q$7)))</f>
        <v>0</v>
      </c>
      <c r="AJ94" s="90">
        <f ca="1">($V94*($AP$1-AJ$1)/($AP$1-$V$1)+$AP94*(AJ$1-$V$1)/($AP$1-$V$1))*(SUM('Chem - ODS'!AE$5:AE$7)/((SUM('Chem - ODS'!$AK$5:$AK$7)-SUM('Chem - ODS'!$Q$5:$Q$7))/20*('Chem - ODS'!AE$4-'Chem - ODS'!$Q$4)+SUM('Chem - ODS'!$Q$5:$Q$7)))</f>
        <v>0</v>
      </c>
      <c r="AK94" s="90">
        <f ca="1">($V94*($AP$1-AK$1)/($AP$1-$V$1)+$AP94*(AK$1-$V$1)/($AP$1-$V$1))*(SUM('Chem - ODS'!AF$5:AF$7)/((SUM('Chem - ODS'!$AK$5:$AK$7)-SUM('Chem - ODS'!$Q$5:$Q$7))/20*('Chem - ODS'!AF$4-'Chem - ODS'!$Q$4)+SUM('Chem - ODS'!$Q$5:$Q$7)))</f>
        <v>0</v>
      </c>
      <c r="AL94" s="90">
        <f ca="1">($V94*($AP$1-AL$1)/($AP$1-$V$1)+$AP94*(AL$1-$V$1)/($AP$1-$V$1))*(SUM('Chem - ODS'!AG$5:AG$7)/((SUM('Chem - ODS'!$AK$5:$AK$7)-SUM('Chem - ODS'!$Q$5:$Q$7))/20*('Chem - ODS'!AG$4-'Chem - ODS'!$Q$4)+SUM('Chem - ODS'!$Q$5:$Q$7)))</f>
        <v>0</v>
      </c>
      <c r="AM94" s="90">
        <f ca="1">($V94*($AP$1-AM$1)/($AP$1-$V$1)+$AP94*(AM$1-$V$1)/($AP$1-$V$1))*(SUM('Chem - ODS'!AH$5:AH$7)/((SUM('Chem - ODS'!$AK$5:$AK$7)-SUM('Chem - ODS'!$Q$5:$Q$7))/20*('Chem - ODS'!AH$4-'Chem - ODS'!$Q$4)+SUM('Chem - ODS'!$Q$5:$Q$7)))</f>
        <v>0</v>
      </c>
      <c r="AN94" s="90">
        <f ca="1">($V94*($AP$1-AN$1)/($AP$1-$V$1)+$AP94*(AN$1-$V$1)/($AP$1-$V$1))*(SUM('Chem - ODS'!AI$5:AI$7)/((SUM('Chem - ODS'!$AK$5:$AK$7)-SUM('Chem - ODS'!$Q$5:$Q$7))/20*('Chem - ODS'!AI$4-'Chem - ODS'!$Q$4)+SUM('Chem - ODS'!$Q$5:$Q$7)))</f>
        <v>0</v>
      </c>
      <c r="AO94" s="90">
        <f ca="1">($V94*($AP$1-AO$1)/($AP$1-$V$1)+$AP94*(AO$1-$V$1)/($AP$1-$V$1))*(SUM('Chem - ODS'!AJ$5:AJ$7)/((SUM('Chem - ODS'!$AK$5:$AK$7)-SUM('Chem - ODS'!$Q$5:$Q$7))/20*('Chem - ODS'!AJ$4-'Chem - ODS'!$Q$4)+SUM('Chem - ODS'!$Q$5:$Q$7)))</f>
        <v>0</v>
      </c>
      <c r="AP94" s="90">
        <f ca="1">V94*'Process Emissions Multipliers'!$E$28</f>
        <v>0</v>
      </c>
    </row>
    <row r="95" spans="1:42">
      <c r="A95" s="74">
        <v>43</v>
      </c>
      <c r="B95" s="90">
        <f ca="1">IF('Chemicals 2010'!$A103="CP",INDIRECT("'Chemicals 2010'!"&amp;'Country Selector'!$B$3&amp;ROW($A103))*10^12,0)</f>
        <v>0</v>
      </c>
      <c r="C95" s="90">
        <f t="shared" ca="1" si="4"/>
        <v>161367628.66511646</v>
      </c>
      <c r="D95" s="90">
        <f t="shared" ca="1" si="3"/>
        <v>322735257.33023292</v>
      </c>
      <c r="E95" s="90">
        <f t="shared" ref="D95:K126" ca="1" si="5">$B95*($L$1-E$1)/($L$1-$B$1)+$L95*(E$1-$B$1)/($L$1-$B$1)</f>
        <v>484102885.99534929</v>
      </c>
      <c r="F95" s="90">
        <f t="shared" ca="1" si="5"/>
        <v>645470514.66046584</v>
      </c>
      <c r="G95" s="90">
        <f t="shared" ca="1" si="5"/>
        <v>806838143.32558227</v>
      </c>
      <c r="H95" s="90">
        <f t="shared" ca="1" si="5"/>
        <v>968205771.99069858</v>
      </c>
      <c r="I95" s="90">
        <f t="shared" ca="1" si="5"/>
        <v>1129573400.6558151</v>
      </c>
      <c r="J95" s="90">
        <f t="shared" ca="1" si="5"/>
        <v>1290941029.3209317</v>
      </c>
      <c r="K95" s="90">
        <f t="shared" ca="1" si="5"/>
        <v>1452308657.9860482</v>
      </c>
      <c r="L95" s="90">
        <f ca="1">IF('Chemicals 2020'!$A103="CP",INDIRECT("'Chemicals 2020'!"&amp;'Country Selector'!$B$3&amp;ROW($A103))*10^12,0)*'Process Emissions Multipliers'!$B$28</f>
        <v>1613676286.6511645</v>
      </c>
      <c r="M95" s="90">
        <f ca="1">($L95*($V$1-M$1)/($V$1-$L$1)+$V95*(M$1-$L$1)/($V$1-$L$1))*(SUM('Chem - ODS'!H$5:H$7)/((SUM('Chem - ODS'!$Q$5:$Q$7)-SUM('Chem - ODS'!$G$5:$G$7))/10*('Chem - ODS'!H$4-'Chem - ODS'!$G$4)+SUM('Chem - ODS'!$G$5:$G$7)))</f>
        <v>1835893125.7110279</v>
      </c>
      <c r="N95" s="90">
        <f ca="1">($L95*($V$1-N$1)/($V$1-$L$1)+$V95*(N$1-$L$1)/($V$1-$L$1))*(SUM('Chem - ODS'!I$5:I$7)/((SUM('Chem - ODS'!$Q$5:$Q$7)-SUM('Chem - ODS'!$G$5:$G$7))/10*('Chem - ODS'!I$4-'Chem - ODS'!$G$4)+SUM('Chem - ODS'!$G$5:$G$7)))</f>
        <v>2068270956.5065982</v>
      </c>
      <c r="O95" s="90">
        <f ca="1">($L95*($V$1-O$1)/($V$1-$L$1)+$V95*(O$1-$L$1)/($V$1-$L$1))*(SUM('Chem - ODS'!J$5:J$7)/((SUM('Chem - ODS'!$Q$5:$Q$7)-SUM('Chem - ODS'!$G$5:$G$7))/10*('Chem - ODS'!J$4-'Chem - ODS'!$G$4)+SUM('Chem - ODS'!$G$5:$G$7)))</f>
        <v>2300884345.4995637</v>
      </c>
      <c r="P95" s="90">
        <f ca="1">($L95*($V$1-P$1)/($V$1-$L$1)+$V95*(P$1-$L$1)/($V$1-$L$1))*(SUM('Chem - ODS'!K$5:K$7)/((SUM('Chem - ODS'!$Q$5:$Q$7)-SUM('Chem - ODS'!$G$5:$G$7))/10*('Chem - ODS'!K$4-'Chem - ODS'!$G$4)+SUM('Chem - ODS'!$G$5:$G$7)))</f>
        <v>2533710948.7451544</v>
      </c>
      <c r="Q95" s="90">
        <f ca="1">($L95*($V$1-Q$1)/($V$1-$L$1)+$V95*(Q$1-$L$1)/($V$1-$L$1))*(SUM('Chem - ODS'!L$5:L$7)/((SUM('Chem - ODS'!$Q$5:$Q$7)-SUM('Chem - ODS'!$G$5:$G$7))/10*('Chem - ODS'!L$4-'Chem - ODS'!$G$4)+SUM('Chem - ODS'!$G$5:$G$7)))</f>
        <v>2795551277.8749456</v>
      </c>
      <c r="R95" s="90">
        <f ca="1">($L95*($V$1-R$1)/($V$1-$L$1)+$V95*(R$1-$L$1)/($V$1-$L$1))*(SUM('Chem - ODS'!M$5:M$7)/((SUM('Chem - ODS'!$Q$5:$Q$7)-SUM('Chem - ODS'!$G$5:$G$7))/10*('Chem - ODS'!M$4-'Chem - ODS'!$G$4)+SUM('Chem - ODS'!$G$5:$G$7)))</f>
        <v>2999927711.456481</v>
      </c>
      <c r="S95" s="90">
        <f ca="1">($L95*($V$1-S$1)/($V$1-$L$1)+$V95*(S$1-$L$1)/($V$1-$L$1))*(SUM('Chem - ODS'!N$5:N$7)/((SUM('Chem - ODS'!$Q$5:$Q$7)-SUM('Chem - ODS'!$G$5:$G$7))/10*('Chem - ODS'!N$4-'Chem - ODS'!$G$4)+SUM('Chem - ODS'!$G$5:$G$7)))</f>
        <v>3328381948.0162387</v>
      </c>
      <c r="T95" s="90">
        <f ca="1">($L95*($V$1-T$1)/($V$1-$L$1)+$V95*(T$1-$L$1)/($V$1-$L$1))*(SUM('Chem - ODS'!O$5:O$7)/((SUM('Chem - ODS'!$Q$5:$Q$7)-SUM('Chem - ODS'!$G$5:$G$7))/10*('Chem - ODS'!O$4-'Chem - ODS'!$G$4)+SUM('Chem - ODS'!$G$5:$G$7)))</f>
        <v>3483298953.7669024</v>
      </c>
      <c r="U95" s="90">
        <f ca="1">($L95*($V$1-U$1)/($V$1-$L$1)+$V95*(U$1-$L$1)/($V$1-$L$1))*(SUM('Chem - ODS'!P$5:P$7)/((SUM('Chem - ODS'!$Q$5:$Q$7)-SUM('Chem - ODS'!$G$5:$G$7))/10*('Chem - ODS'!P$4-'Chem - ODS'!$G$4)+SUM('Chem - ODS'!$G$5:$G$7)))</f>
        <v>3717562576.1914239</v>
      </c>
      <c r="V95" s="90">
        <f ca="1">IF('Chemicals 2030'!$A103="CP",INDIRECT("'Chemicals 2030'!"&amp;'Country Selector'!$B$3&amp;ROW($A103))*10^12,0)*'Process Emissions Multipliers'!$D$28</f>
        <v>3934196094.6986003</v>
      </c>
      <c r="W95" s="90">
        <f ca="1">($V95*($AP$1-W$1)/($AP$1-$V$1)+$AP95*(W$1-$V$1)/($AP$1-$V$1))*(SUM('Chem - ODS'!R$5:R$7)/((SUM('Chem - ODS'!$AK$5:$AK$7)-SUM('Chem - ODS'!$Q$5:$Q$7))/20*('Chem - ODS'!R$4-'Chem - ODS'!$Q$4)+SUM('Chem - ODS'!$Q$5:$Q$7)))</f>
        <v>4202670660.0619206</v>
      </c>
      <c r="X95" s="90">
        <f ca="1">($V95*($AP$1-X$1)/($AP$1-$V$1)+$AP95*(X$1-$V$1)/($AP$1-$V$1))*(SUM('Chem - ODS'!S$5:S$7)/((SUM('Chem - ODS'!$AK$5:$AK$7)-SUM('Chem - ODS'!$Q$5:$Q$7))/20*('Chem - ODS'!S$4-'Chem - ODS'!$Q$4)+SUM('Chem - ODS'!$Q$5:$Q$7)))</f>
        <v>4507898442.0875549</v>
      </c>
      <c r="Y95" s="90">
        <f ca="1">($V95*($AP$1-Y$1)/($AP$1-$V$1)+$AP95*(Y$1-$V$1)/($AP$1-$V$1))*(SUM('Chem - ODS'!T$5:T$7)/((SUM('Chem - ODS'!$AK$5:$AK$7)-SUM('Chem - ODS'!$Q$5:$Q$7))/20*('Chem - ODS'!T$4-'Chem - ODS'!$Q$4)+SUM('Chem - ODS'!$Q$5:$Q$7)))</f>
        <v>4580779352.8153419</v>
      </c>
      <c r="Z95" s="90">
        <f ca="1">($V95*($AP$1-Z$1)/($AP$1-$V$1)+$AP95*(Z$1-$V$1)/($AP$1-$V$1))*(SUM('Chem - ODS'!U$5:U$7)/((SUM('Chem - ODS'!$AK$5:$AK$7)-SUM('Chem - ODS'!$Q$5:$Q$7))/20*('Chem - ODS'!U$4-'Chem - ODS'!$Q$4)+SUM('Chem - ODS'!$Q$5:$Q$7)))</f>
        <v>4670930132.1284685</v>
      </c>
      <c r="AA95" s="90">
        <f ca="1">($V95*($AP$1-AA$1)/($AP$1-$V$1)+$AP95*(AA$1-$V$1)/($AP$1-$V$1))*(SUM('Chem - ODS'!V$5:V$7)/((SUM('Chem - ODS'!$AK$5:$AK$7)-SUM('Chem - ODS'!$Q$5:$Q$7))/20*('Chem - ODS'!V$4-'Chem - ODS'!$Q$4)+SUM('Chem - ODS'!$Q$5:$Q$7)))</f>
        <v>4778619437.0703783</v>
      </c>
      <c r="AB95" s="90">
        <f ca="1">($V95*($AP$1-AB$1)/($AP$1-$V$1)+$AP95*(AB$1-$V$1)/($AP$1-$V$1))*(SUM('Chem - ODS'!W$5:W$7)/((SUM('Chem - ODS'!$AK$5:$AK$7)-SUM('Chem - ODS'!$Q$5:$Q$7))/20*('Chem - ODS'!W$4-'Chem - ODS'!$Q$4)+SUM('Chem - ODS'!$Q$5:$Q$7)))</f>
        <v>4904084277.7247782</v>
      </c>
      <c r="AC95" s="90">
        <f ca="1">($V95*($AP$1-AC$1)/($AP$1-$V$1)+$AP95*(AC$1-$V$1)/($AP$1-$V$1))*(SUM('Chem - ODS'!X$5:X$7)/((SUM('Chem - ODS'!$AK$5:$AK$7)-SUM('Chem - ODS'!$Q$5:$Q$7))/20*('Chem - ODS'!X$4-'Chem - ODS'!$Q$4)+SUM('Chem - ODS'!$Q$5:$Q$7)))</f>
        <v>5047534543.8023386</v>
      </c>
      <c r="AD95" s="90">
        <f ca="1">($V95*($AP$1-AD$1)/($AP$1-$V$1)+$AP95*(AD$1-$V$1)/($AP$1-$V$1))*(SUM('Chem - ODS'!Y$5:Y$7)/((SUM('Chem - ODS'!$AK$5:$AK$7)-SUM('Chem - ODS'!$Q$5:$Q$7))/20*('Chem - ODS'!Y$4-'Chem - ODS'!$Q$4)+SUM('Chem - ODS'!$Q$5:$Q$7)))</f>
        <v>4697379969.8367491</v>
      </c>
      <c r="AE95" s="90">
        <f ca="1">($V95*($AP$1-AE$1)/($AP$1-$V$1)+$AP95*(AE$1-$V$1)/($AP$1-$V$1))*(SUM('Chem - ODS'!Z$5:Z$7)/((SUM('Chem - ODS'!$AK$5:$AK$7)-SUM('Chem - ODS'!$Q$5:$Q$7))/20*('Chem - ODS'!Z$4-'Chem - ODS'!$Q$4)+SUM('Chem - ODS'!$Q$5:$Q$7)))</f>
        <v>4820877062.3257256</v>
      </c>
      <c r="AF95" s="90">
        <f ca="1">($V95*($AP$1-AF$1)/($AP$1-$V$1)+$AP95*(AF$1-$V$1)/($AP$1-$V$1))*(SUM('Chem - ODS'!AA$5:AA$7)/((SUM('Chem - ODS'!$AK$5:$AK$7)-SUM('Chem - ODS'!$Q$5:$Q$7))/20*('Chem - ODS'!AA$4-'Chem - ODS'!$Q$4)+SUM('Chem - ODS'!$Q$5:$Q$7)))</f>
        <v>4925879679.2770815</v>
      </c>
      <c r="AG95" s="90">
        <f ca="1">($V95*($AP$1-AG$1)/($AP$1-$V$1)+$AP95*(AG$1-$V$1)/($AP$1-$V$1))*(SUM('Chem - ODS'!AB$5:AB$7)/((SUM('Chem - ODS'!$AK$5:$AK$7)-SUM('Chem - ODS'!$Q$5:$Q$7))/20*('Chem - ODS'!AB$4-'Chem - ODS'!$Q$4)+SUM('Chem - ODS'!$Q$5:$Q$7)))</f>
        <v>5115135621.0853395</v>
      </c>
      <c r="AH95" s="90">
        <f ca="1">($V95*($AP$1-AH$1)/($AP$1-$V$1)+$AP95*(AH$1-$V$1)/($AP$1-$V$1))*(SUM('Chem - ODS'!AC$5:AC$7)/((SUM('Chem - ODS'!$AK$5:$AK$7)-SUM('Chem - ODS'!$Q$5:$Q$7))/20*('Chem - ODS'!AC$4-'Chem - ODS'!$Q$4)+SUM('Chem - ODS'!$Q$5:$Q$7)))</f>
        <v>5310947869.0037136</v>
      </c>
      <c r="AI95" s="90">
        <f ca="1">($V95*($AP$1-AI$1)/($AP$1-$V$1)+$AP95*(AI$1-$V$1)/($AP$1-$V$1))*(SUM('Chem - ODS'!AD$5:AD$7)/((SUM('Chem - ODS'!$AK$5:$AK$7)-SUM('Chem - ODS'!$Q$5:$Q$7))/20*('Chem - ODS'!AD$4-'Chem - ODS'!$Q$4)+SUM('Chem - ODS'!$Q$5:$Q$7)))</f>
        <v>5513570593.7630758</v>
      </c>
      <c r="AJ95" s="90">
        <f ca="1">($V95*($AP$1-AJ$1)/($AP$1-$V$1)+$AP95*(AJ$1-$V$1)/($AP$1-$V$1))*(SUM('Chem - ODS'!AE$5:AE$7)/((SUM('Chem - ODS'!$AK$5:$AK$7)-SUM('Chem - ODS'!$Q$5:$Q$7))/20*('Chem - ODS'!AE$4-'Chem - ODS'!$Q$4)+SUM('Chem - ODS'!$Q$5:$Q$7)))</f>
        <v>5723265485.6196442</v>
      </c>
      <c r="AK95" s="90">
        <f ca="1">($V95*($AP$1-AK$1)/($AP$1-$V$1)+$AP95*(AK$1-$V$1)/($AP$1-$V$1))*(SUM('Chem - ODS'!AF$5:AF$7)/((SUM('Chem - ODS'!$AK$5:$AK$7)-SUM('Chem - ODS'!$Q$5:$Q$7))/20*('Chem - ODS'!AF$4-'Chem - ODS'!$Q$4)+SUM('Chem - ODS'!$Q$5:$Q$7)))</f>
        <v>5940302201.647315</v>
      </c>
      <c r="AL95" s="90">
        <f ca="1">($V95*($AP$1-AL$1)/($AP$1-$V$1)+$AP95*(AL$1-$V$1)/($AP$1-$V$1))*(SUM('Chem - ODS'!AG$5:AG$7)/((SUM('Chem - ODS'!$AK$5:$AK$7)-SUM('Chem - ODS'!$Q$5:$Q$7))/20*('Chem - ODS'!AG$4-'Chem - ODS'!$Q$4)+SUM('Chem - ODS'!$Q$5:$Q$7)))</f>
        <v>6164958805.6551838</v>
      </c>
      <c r="AM95" s="90">
        <f ca="1">($V95*($AP$1-AM$1)/($AP$1-$V$1)+$AP95*(AM$1-$V$1)/($AP$1-$V$1))*(SUM('Chem - ODS'!AH$5:AH$7)/((SUM('Chem - ODS'!$AK$5:$AK$7)-SUM('Chem - ODS'!$Q$5:$Q$7))/20*('Chem - ODS'!AH$4-'Chem - ODS'!$Q$4)+SUM('Chem - ODS'!$Q$5:$Q$7)))</f>
        <v>6397522204.0162306</v>
      </c>
      <c r="AN95" s="90">
        <f ca="1">($V95*($AP$1-AN$1)/($AP$1-$V$1)+$AP95*(AN$1-$V$1)/($AP$1-$V$1))*(SUM('Chem - ODS'!AI$5:AI$7)/((SUM('Chem - ODS'!$AK$5:$AK$7)-SUM('Chem - ODS'!$Q$5:$Q$7))/20*('Chem - ODS'!AI$4-'Chem - ODS'!$Q$4)+SUM('Chem - ODS'!$Q$5:$Q$7)))</f>
        <v>6638288580.205184</v>
      </c>
      <c r="AO95" s="90">
        <f ca="1">($V95*($AP$1-AO$1)/($AP$1-$V$1)+$AP95*(AO$1-$V$1)/($AP$1-$V$1))*(SUM('Chem - ODS'!AJ$5:AJ$7)/((SUM('Chem - ODS'!$AK$5:$AK$7)-SUM('Chem - ODS'!$Q$5:$Q$7))/20*('Chem - ODS'!AJ$4-'Chem - ODS'!$Q$4)+SUM('Chem - ODS'!$Q$5:$Q$7)))</f>
        <v>6887563830.4520969</v>
      </c>
      <c r="AP95" s="90">
        <f ca="1">V95*'Process Emissions Multipliers'!$E$28</f>
        <v>7145664002.6037397</v>
      </c>
    </row>
    <row r="96" spans="1:42">
      <c r="A96" s="74">
        <v>44</v>
      </c>
      <c r="B96" s="90">
        <f ca="1">IF('Chemicals 2010'!$A104="CP",INDIRECT("'Chemicals 2010'!"&amp;'Country Selector'!$B$3&amp;ROW($A104))*10^12,0)</f>
        <v>0</v>
      </c>
      <c r="C96" s="90">
        <f t="shared" ca="1" si="4"/>
        <v>0</v>
      </c>
      <c r="D96" s="90">
        <f t="shared" ca="1" si="5"/>
        <v>0</v>
      </c>
      <c r="E96" s="90">
        <f t="shared" ca="1" si="5"/>
        <v>0</v>
      </c>
      <c r="F96" s="90">
        <f t="shared" ca="1" si="5"/>
        <v>0</v>
      </c>
      <c r="G96" s="90">
        <f t="shared" ca="1" si="5"/>
        <v>0</v>
      </c>
      <c r="H96" s="90">
        <f t="shared" ca="1" si="5"/>
        <v>0</v>
      </c>
      <c r="I96" s="90">
        <f t="shared" ca="1" si="5"/>
        <v>0</v>
      </c>
      <c r="J96" s="90">
        <f t="shared" ca="1" si="5"/>
        <v>0</v>
      </c>
      <c r="K96" s="90">
        <f t="shared" ca="1" si="5"/>
        <v>0</v>
      </c>
      <c r="L96" s="90">
        <f ca="1">IF('Chemicals 2020'!$A104="CP",INDIRECT("'Chemicals 2020'!"&amp;'Country Selector'!$B$3&amp;ROW($A104))*10^12,0)*'Process Emissions Multipliers'!$B$28</f>
        <v>0</v>
      </c>
      <c r="M96" s="90">
        <f ca="1">($L96*($V$1-M$1)/($V$1-$L$1)+$V96*(M$1-$L$1)/($V$1-$L$1))*(SUM('Chem - ODS'!H$5:H$7)/((SUM('Chem - ODS'!$Q$5:$Q$7)-SUM('Chem - ODS'!$G$5:$G$7))/10*('Chem - ODS'!H$4-'Chem - ODS'!$G$4)+SUM('Chem - ODS'!$G$5:$G$7)))</f>
        <v>0</v>
      </c>
      <c r="N96" s="90">
        <f ca="1">($L96*($V$1-N$1)/($V$1-$L$1)+$V96*(N$1-$L$1)/($V$1-$L$1))*(SUM('Chem - ODS'!I$5:I$7)/((SUM('Chem - ODS'!$Q$5:$Q$7)-SUM('Chem - ODS'!$G$5:$G$7))/10*('Chem - ODS'!I$4-'Chem - ODS'!$G$4)+SUM('Chem - ODS'!$G$5:$G$7)))</f>
        <v>0</v>
      </c>
      <c r="O96" s="90">
        <f ca="1">($L96*($V$1-O$1)/($V$1-$L$1)+$V96*(O$1-$L$1)/($V$1-$L$1))*(SUM('Chem - ODS'!J$5:J$7)/((SUM('Chem - ODS'!$Q$5:$Q$7)-SUM('Chem - ODS'!$G$5:$G$7))/10*('Chem - ODS'!J$4-'Chem - ODS'!$G$4)+SUM('Chem - ODS'!$G$5:$G$7)))</f>
        <v>0</v>
      </c>
      <c r="P96" s="90">
        <f ca="1">($L96*($V$1-P$1)/($V$1-$L$1)+$V96*(P$1-$L$1)/($V$1-$L$1))*(SUM('Chem - ODS'!K$5:K$7)/((SUM('Chem - ODS'!$Q$5:$Q$7)-SUM('Chem - ODS'!$G$5:$G$7))/10*('Chem - ODS'!K$4-'Chem - ODS'!$G$4)+SUM('Chem - ODS'!$G$5:$G$7)))</f>
        <v>0</v>
      </c>
      <c r="Q96" s="90">
        <f ca="1">($L96*($V$1-Q$1)/($V$1-$L$1)+$V96*(Q$1-$L$1)/($V$1-$L$1))*(SUM('Chem - ODS'!L$5:L$7)/((SUM('Chem - ODS'!$Q$5:$Q$7)-SUM('Chem - ODS'!$G$5:$G$7))/10*('Chem - ODS'!L$4-'Chem - ODS'!$G$4)+SUM('Chem - ODS'!$G$5:$G$7)))</f>
        <v>0</v>
      </c>
      <c r="R96" s="90">
        <f ca="1">($L96*($V$1-R$1)/($V$1-$L$1)+$V96*(R$1-$L$1)/($V$1-$L$1))*(SUM('Chem - ODS'!M$5:M$7)/((SUM('Chem - ODS'!$Q$5:$Q$7)-SUM('Chem - ODS'!$G$5:$G$7))/10*('Chem - ODS'!M$4-'Chem - ODS'!$G$4)+SUM('Chem - ODS'!$G$5:$G$7)))</f>
        <v>0</v>
      </c>
      <c r="S96" s="90">
        <f ca="1">($L96*($V$1-S$1)/($V$1-$L$1)+$V96*(S$1-$L$1)/($V$1-$L$1))*(SUM('Chem - ODS'!N$5:N$7)/((SUM('Chem - ODS'!$Q$5:$Q$7)-SUM('Chem - ODS'!$G$5:$G$7))/10*('Chem - ODS'!N$4-'Chem - ODS'!$G$4)+SUM('Chem - ODS'!$G$5:$G$7)))</f>
        <v>0</v>
      </c>
      <c r="T96" s="90">
        <f ca="1">($L96*($V$1-T$1)/($V$1-$L$1)+$V96*(T$1-$L$1)/($V$1-$L$1))*(SUM('Chem - ODS'!O$5:O$7)/((SUM('Chem - ODS'!$Q$5:$Q$7)-SUM('Chem - ODS'!$G$5:$G$7))/10*('Chem - ODS'!O$4-'Chem - ODS'!$G$4)+SUM('Chem - ODS'!$G$5:$G$7)))</f>
        <v>0</v>
      </c>
      <c r="U96" s="90">
        <f ca="1">($L96*($V$1-U$1)/($V$1-$L$1)+$V96*(U$1-$L$1)/($V$1-$L$1))*(SUM('Chem - ODS'!P$5:P$7)/((SUM('Chem - ODS'!$Q$5:$Q$7)-SUM('Chem - ODS'!$G$5:$G$7))/10*('Chem - ODS'!P$4-'Chem - ODS'!$G$4)+SUM('Chem - ODS'!$G$5:$G$7)))</f>
        <v>0</v>
      </c>
      <c r="V96" s="90">
        <f ca="1">IF('Chemicals 2030'!$A104="CP",INDIRECT("'Chemicals 2030'!"&amp;'Country Selector'!$B$3&amp;ROW($A104))*10^12,0)*'Process Emissions Multipliers'!$D$28</f>
        <v>0</v>
      </c>
      <c r="W96" s="90">
        <f ca="1">($V96*($AP$1-W$1)/($AP$1-$V$1)+$AP96*(W$1-$V$1)/($AP$1-$V$1))*(SUM('Chem - ODS'!R$5:R$7)/((SUM('Chem - ODS'!$AK$5:$AK$7)-SUM('Chem - ODS'!$Q$5:$Q$7))/20*('Chem - ODS'!R$4-'Chem - ODS'!$Q$4)+SUM('Chem - ODS'!$Q$5:$Q$7)))</f>
        <v>0</v>
      </c>
      <c r="X96" s="90">
        <f ca="1">($V96*($AP$1-X$1)/($AP$1-$V$1)+$AP96*(X$1-$V$1)/($AP$1-$V$1))*(SUM('Chem - ODS'!S$5:S$7)/((SUM('Chem - ODS'!$AK$5:$AK$7)-SUM('Chem - ODS'!$Q$5:$Q$7))/20*('Chem - ODS'!S$4-'Chem - ODS'!$Q$4)+SUM('Chem - ODS'!$Q$5:$Q$7)))</f>
        <v>0</v>
      </c>
      <c r="Y96" s="90">
        <f ca="1">($V96*($AP$1-Y$1)/($AP$1-$V$1)+$AP96*(Y$1-$V$1)/($AP$1-$V$1))*(SUM('Chem - ODS'!T$5:T$7)/((SUM('Chem - ODS'!$AK$5:$AK$7)-SUM('Chem - ODS'!$Q$5:$Q$7))/20*('Chem - ODS'!T$4-'Chem - ODS'!$Q$4)+SUM('Chem - ODS'!$Q$5:$Q$7)))</f>
        <v>0</v>
      </c>
      <c r="Z96" s="90">
        <f ca="1">($V96*($AP$1-Z$1)/($AP$1-$V$1)+$AP96*(Z$1-$V$1)/($AP$1-$V$1))*(SUM('Chem - ODS'!U$5:U$7)/((SUM('Chem - ODS'!$AK$5:$AK$7)-SUM('Chem - ODS'!$Q$5:$Q$7))/20*('Chem - ODS'!U$4-'Chem - ODS'!$Q$4)+SUM('Chem - ODS'!$Q$5:$Q$7)))</f>
        <v>0</v>
      </c>
      <c r="AA96" s="90">
        <f ca="1">($V96*($AP$1-AA$1)/($AP$1-$V$1)+$AP96*(AA$1-$V$1)/($AP$1-$V$1))*(SUM('Chem - ODS'!V$5:V$7)/((SUM('Chem - ODS'!$AK$5:$AK$7)-SUM('Chem - ODS'!$Q$5:$Q$7))/20*('Chem - ODS'!V$4-'Chem - ODS'!$Q$4)+SUM('Chem - ODS'!$Q$5:$Q$7)))</f>
        <v>0</v>
      </c>
      <c r="AB96" s="90">
        <f ca="1">($V96*($AP$1-AB$1)/($AP$1-$V$1)+$AP96*(AB$1-$V$1)/($AP$1-$V$1))*(SUM('Chem - ODS'!W$5:W$7)/((SUM('Chem - ODS'!$AK$5:$AK$7)-SUM('Chem - ODS'!$Q$5:$Q$7))/20*('Chem - ODS'!W$4-'Chem - ODS'!$Q$4)+SUM('Chem - ODS'!$Q$5:$Q$7)))</f>
        <v>0</v>
      </c>
      <c r="AC96" s="90">
        <f ca="1">($V96*($AP$1-AC$1)/($AP$1-$V$1)+$AP96*(AC$1-$V$1)/($AP$1-$V$1))*(SUM('Chem - ODS'!X$5:X$7)/((SUM('Chem - ODS'!$AK$5:$AK$7)-SUM('Chem - ODS'!$Q$5:$Q$7))/20*('Chem - ODS'!X$4-'Chem - ODS'!$Q$4)+SUM('Chem - ODS'!$Q$5:$Q$7)))</f>
        <v>0</v>
      </c>
      <c r="AD96" s="90">
        <f ca="1">($V96*($AP$1-AD$1)/($AP$1-$V$1)+$AP96*(AD$1-$V$1)/($AP$1-$V$1))*(SUM('Chem - ODS'!Y$5:Y$7)/((SUM('Chem - ODS'!$AK$5:$AK$7)-SUM('Chem - ODS'!$Q$5:$Q$7))/20*('Chem - ODS'!Y$4-'Chem - ODS'!$Q$4)+SUM('Chem - ODS'!$Q$5:$Q$7)))</f>
        <v>0</v>
      </c>
      <c r="AE96" s="90">
        <f ca="1">($V96*($AP$1-AE$1)/($AP$1-$V$1)+$AP96*(AE$1-$V$1)/($AP$1-$V$1))*(SUM('Chem - ODS'!Z$5:Z$7)/((SUM('Chem - ODS'!$AK$5:$AK$7)-SUM('Chem - ODS'!$Q$5:$Q$7))/20*('Chem - ODS'!Z$4-'Chem - ODS'!$Q$4)+SUM('Chem - ODS'!$Q$5:$Q$7)))</f>
        <v>0</v>
      </c>
      <c r="AF96" s="90">
        <f ca="1">($V96*($AP$1-AF$1)/($AP$1-$V$1)+$AP96*(AF$1-$V$1)/($AP$1-$V$1))*(SUM('Chem - ODS'!AA$5:AA$7)/((SUM('Chem - ODS'!$AK$5:$AK$7)-SUM('Chem - ODS'!$Q$5:$Q$7))/20*('Chem - ODS'!AA$4-'Chem - ODS'!$Q$4)+SUM('Chem - ODS'!$Q$5:$Q$7)))</f>
        <v>0</v>
      </c>
      <c r="AG96" s="90">
        <f ca="1">($V96*($AP$1-AG$1)/($AP$1-$V$1)+$AP96*(AG$1-$V$1)/($AP$1-$V$1))*(SUM('Chem - ODS'!AB$5:AB$7)/((SUM('Chem - ODS'!$AK$5:$AK$7)-SUM('Chem - ODS'!$Q$5:$Q$7))/20*('Chem - ODS'!AB$4-'Chem - ODS'!$Q$4)+SUM('Chem - ODS'!$Q$5:$Q$7)))</f>
        <v>0</v>
      </c>
      <c r="AH96" s="90">
        <f ca="1">($V96*($AP$1-AH$1)/($AP$1-$V$1)+$AP96*(AH$1-$V$1)/($AP$1-$V$1))*(SUM('Chem - ODS'!AC$5:AC$7)/((SUM('Chem - ODS'!$AK$5:$AK$7)-SUM('Chem - ODS'!$Q$5:$Q$7))/20*('Chem - ODS'!AC$4-'Chem - ODS'!$Q$4)+SUM('Chem - ODS'!$Q$5:$Q$7)))</f>
        <v>0</v>
      </c>
      <c r="AI96" s="90">
        <f ca="1">($V96*($AP$1-AI$1)/($AP$1-$V$1)+$AP96*(AI$1-$V$1)/($AP$1-$V$1))*(SUM('Chem - ODS'!AD$5:AD$7)/((SUM('Chem - ODS'!$AK$5:$AK$7)-SUM('Chem - ODS'!$Q$5:$Q$7))/20*('Chem - ODS'!AD$4-'Chem - ODS'!$Q$4)+SUM('Chem - ODS'!$Q$5:$Q$7)))</f>
        <v>0</v>
      </c>
      <c r="AJ96" s="90">
        <f ca="1">($V96*($AP$1-AJ$1)/($AP$1-$V$1)+$AP96*(AJ$1-$V$1)/($AP$1-$V$1))*(SUM('Chem - ODS'!AE$5:AE$7)/((SUM('Chem - ODS'!$AK$5:$AK$7)-SUM('Chem - ODS'!$Q$5:$Q$7))/20*('Chem - ODS'!AE$4-'Chem - ODS'!$Q$4)+SUM('Chem - ODS'!$Q$5:$Q$7)))</f>
        <v>0</v>
      </c>
      <c r="AK96" s="90">
        <f ca="1">($V96*($AP$1-AK$1)/($AP$1-$V$1)+$AP96*(AK$1-$V$1)/($AP$1-$V$1))*(SUM('Chem - ODS'!AF$5:AF$7)/((SUM('Chem - ODS'!$AK$5:$AK$7)-SUM('Chem - ODS'!$Q$5:$Q$7))/20*('Chem - ODS'!AF$4-'Chem - ODS'!$Q$4)+SUM('Chem - ODS'!$Q$5:$Q$7)))</f>
        <v>0</v>
      </c>
      <c r="AL96" s="90">
        <f ca="1">($V96*($AP$1-AL$1)/($AP$1-$V$1)+$AP96*(AL$1-$V$1)/($AP$1-$V$1))*(SUM('Chem - ODS'!AG$5:AG$7)/((SUM('Chem - ODS'!$AK$5:$AK$7)-SUM('Chem - ODS'!$Q$5:$Q$7))/20*('Chem - ODS'!AG$4-'Chem - ODS'!$Q$4)+SUM('Chem - ODS'!$Q$5:$Q$7)))</f>
        <v>0</v>
      </c>
      <c r="AM96" s="90">
        <f ca="1">($V96*($AP$1-AM$1)/($AP$1-$V$1)+$AP96*(AM$1-$V$1)/($AP$1-$V$1))*(SUM('Chem - ODS'!AH$5:AH$7)/((SUM('Chem - ODS'!$AK$5:$AK$7)-SUM('Chem - ODS'!$Q$5:$Q$7))/20*('Chem - ODS'!AH$4-'Chem - ODS'!$Q$4)+SUM('Chem - ODS'!$Q$5:$Q$7)))</f>
        <v>0</v>
      </c>
      <c r="AN96" s="90">
        <f ca="1">($V96*($AP$1-AN$1)/($AP$1-$V$1)+$AP96*(AN$1-$V$1)/($AP$1-$V$1))*(SUM('Chem - ODS'!AI$5:AI$7)/((SUM('Chem - ODS'!$AK$5:$AK$7)-SUM('Chem - ODS'!$Q$5:$Q$7))/20*('Chem - ODS'!AI$4-'Chem - ODS'!$Q$4)+SUM('Chem - ODS'!$Q$5:$Q$7)))</f>
        <v>0</v>
      </c>
      <c r="AO96" s="90">
        <f ca="1">($V96*($AP$1-AO$1)/($AP$1-$V$1)+$AP96*(AO$1-$V$1)/($AP$1-$V$1))*(SUM('Chem - ODS'!AJ$5:AJ$7)/((SUM('Chem - ODS'!$AK$5:$AK$7)-SUM('Chem - ODS'!$Q$5:$Q$7))/20*('Chem - ODS'!AJ$4-'Chem - ODS'!$Q$4)+SUM('Chem - ODS'!$Q$5:$Q$7)))</f>
        <v>0</v>
      </c>
      <c r="AP96" s="90">
        <f ca="1">V96*'Process Emissions Multipliers'!$E$28</f>
        <v>0</v>
      </c>
    </row>
    <row r="97" spans="1:42">
      <c r="A97" s="74">
        <v>45</v>
      </c>
      <c r="B97" s="90">
        <f ca="1">IF('Chemicals 2010'!$A105="CP",INDIRECT("'Chemicals 2010'!"&amp;'Country Selector'!$B$3&amp;ROW($A105))*10^12,0)</f>
        <v>0</v>
      </c>
      <c r="C97" s="90">
        <f t="shared" ca="1" si="4"/>
        <v>0</v>
      </c>
      <c r="D97" s="90">
        <f t="shared" ca="1" si="5"/>
        <v>0</v>
      </c>
      <c r="E97" s="90">
        <f t="shared" ca="1" si="5"/>
        <v>0</v>
      </c>
      <c r="F97" s="90">
        <f t="shared" ca="1" si="5"/>
        <v>0</v>
      </c>
      <c r="G97" s="90">
        <f t="shared" ca="1" si="5"/>
        <v>0</v>
      </c>
      <c r="H97" s="90">
        <f t="shared" ca="1" si="5"/>
        <v>0</v>
      </c>
      <c r="I97" s="90">
        <f t="shared" ca="1" si="5"/>
        <v>0</v>
      </c>
      <c r="J97" s="90">
        <f t="shared" ca="1" si="5"/>
        <v>0</v>
      </c>
      <c r="K97" s="90">
        <f t="shared" ca="1" si="5"/>
        <v>0</v>
      </c>
      <c r="L97" s="90">
        <f ca="1">IF('Chemicals 2020'!$A105="CP",INDIRECT("'Chemicals 2020'!"&amp;'Country Selector'!$B$3&amp;ROW($A105))*10^12,0)*'Process Emissions Multipliers'!$B$28</f>
        <v>0</v>
      </c>
      <c r="M97" s="90">
        <f ca="1">($L97*($V$1-M$1)/($V$1-$L$1)+$V97*(M$1-$L$1)/($V$1-$L$1))*(SUM('Chem - ODS'!H$5:H$7)/((SUM('Chem - ODS'!$Q$5:$Q$7)-SUM('Chem - ODS'!$G$5:$G$7))/10*('Chem - ODS'!H$4-'Chem - ODS'!$G$4)+SUM('Chem - ODS'!$G$5:$G$7)))</f>
        <v>0</v>
      </c>
      <c r="N97" s="90">
        <f ca="1">($L97*($V$1-N$1)/($V$1-$L$1)+$V97*(N$1-$L$1)/($V$1-$L$1))*(SUM('Chem - ODS'!I$5:I$7)/((SUM('Chem - ODS'!$Q$5:$Q$7)-SUM('Chem - ODS'!$G$5:$G$7))/10*('Chem - ODS'!I$4-'Chem - ODS'!$G$4)+SUM('Chem - ODS'!$G$5:$G$7)))</f>
        <v>0</v>
      </c>
      <c r="O97" s="90">
        <f ca="1">($L97*($V$1-O$1)/($V$1-$L$1)+$V97*(O$1-$L$1)/($V$1-$L$1))*(SUM('Chem - ODS'!J$5:J$7)/((SUM('Chem - ODS'!$Q$5:$Q$7)-SUM('Chem - ODS'!$G$5:$G$7))/10*('Chem - ODS'!J$4-'Chem - ODS'!$G$4)+SUM('Chem - ODS'!$G$5:$G$7)))</f>
        <v>0</v>
      </c>
      <c r="P97" s="90">
        <f ca="1">($L97*($V$1-P$1)/($V$1-$L$1)+$V97*(P$1-$L$1)/($V$1-$L$1))*(SUM('Chem - ODS'!K$5:K$7)/((SUM('Chem - ODS'!$Q$5:$Q$7)-SUM('Chem - ODS'!$G$5:$G$7))/10*('Chem - ODS'!K$4-'Chem - ODS'!$G$4)+SUM('Chem - ODS'!$G$5:$G$7)))</f>
        <v>0</v>
      </c>
      <c r="Q97" s="90">
        <f ca="1">($L97*($V$1-Q$1)/($V$1-$L$1)+$V97*(Q$1-$L$1)/($V$1-$L$1))*(SUM('Chem - ODS'!L$5:L$7)/((SUM('Chem - ODS'!$Q$5:$Q$7)-SUM('Chem - ODS'!$G$5:$G$7))/10*('Chem - ODS'!L$4-'Chem - ODS'!$G$4)+SUM('Chem - ODS'!$G$5:$G$7)))</f>
        <v>0</v>
      </c>
      <c r="R97" s="90">
        <f ca="1">($L97*($V$1-R$1)/($V$1-$L$1)+$V97*(R$1-$L$1)/($V$1-$L$1))*(SUM('Chem - ODS'!M$5:M$7)/((SUM('Chem - ODS'!$Q$5:$Q$7)-SUM('Chem - ODS'!$G$5:$G$7))/10*('Chem - ODS'!M$4-'Chem - ODS'!$G$4)+SUM('Chem - ODS'!$G$5:$G$7)))</f>
        <v>0</v>
      </c>
      <c r="S97" s="90">
        <f ca="1">($L97*($V$1-S$1)/($V$1-$L$1)+$V97*(S$1-$L$1)/($V$1-$L$1))*(SUM('Chem - ODS'!N$5:N$7)/((SUM('Chem - ODS'!$Q$5:$Q$7)-SUM('Chem - ODS'!$G$5:$G$7))/10*('Chem - ODS'!N$4-'Chem - ODS'!$G$4)+SUM('Chem - ODS'!$G$5:$G$7)))</f>
        <v>0</v>
      </c>
      <c r="T97" s="90">
        <f ca="1">($L97*($V$1-T$1)/($V$1-$L$1)+$V97*(T$1-$L$1)/($V$1-$L$1))*(SUM('Chem - ODS'!O$5:O$7)/((SUM('Chem - ODS'!$Q$5:$Q$7)-SUM('Chem - ODS'!$G$5:$G$7))/10*('Chem - ODS'!O$4-'Chem - ODS'!$G$4)+SUM('Chem - ODS'!$G$5:$G$7)))</f>
        <v>0</v>
      </c>
      <c r="U97" s="90">
        <f ca="1">($L97*($V$1-U$1)/($V$1-$L$1)+$V97*(U$1-$L$1)/($V$1-$L$1))*(SUM('Chem - ODS'!P$5:P$7)/((SUM('Chem - ODS'!$Q$5:$Q$7)-SUM('Chem - ODS'!$G$5:$G$7))/10*('Chem - ODS'!P$4-'Chem - ODS'!$G$4)+SUM('Chem - ODS'!$G$5:$G$7)))</f>
        <v>0</v>
      </c>
      <c r="V97" s="90">
        <f ca="1">IF('Chemicals 2030'!$A105="CP",INDIRECT("'Chemicals 2030'!"&amp;'Country Selector'!$B$3&amp;ROW($A105))*10^12,0)*'Process Emissions Multipliers'!$D$28</f>
        <v>0</v>
      </c>
      <c r="W97" s="90">
        <f ca="1">($V97*($AP$1-W$1)/($AP$1-$V$1)+$AP97*(W$1-$V$1)/($AP$1-$V$1))*(SUM('Chem - ODS'!R$5:R$7)/((SUM('Chem - ODS'!$AK$5:$AK$7)-SUM('Chem - ODS'!$Q$5:$Q$7))/20*('Chem - ODS'!R$4-'Chem - ODS'!$Q$4)+SUM('Chem - ODS'!$Q$5:$Q$7)))</f>
        <v>0</v>
      </c>
      <c r="X97" s="90">
        <f ca="1">($V97*($AP$1-X$1)/($AP$1-$V$1)+$AP97*(X$1-$V$1)/($AP$1-$V$1))*(SUM('Chem - ODS'!S$5:S$7)/((SUM('Chem - ODS'!$AK$5:$AK$7)-SUM('Chem - ODS'!$Q$5:$Q$7))/20*('Chem - ODS'!S$4-'Chem - ODS'!$Q$4)+SUM('Chem - ODS'!$Q$5:$Q$7)))</f>
        <v>0</v>
      </c>
      <c r="Y97" s="90">
        <f ca="1">($V97*($AP$1-Y$1)/($AP$1-$V$1)+$AP97*(Y$1-$V$1)/($AP$1-$V$1))*(SUM('Chem - ODS'!T$5:T$7)/((SUM('Chem - ODS'!$AK$5:$AK$7)-SUM('Chem - ODS'!$Q$5:$Q$7))/20*('Chem - ODS'!T$4-'Chem - ODS'!$Q$4)+SUM('Chem - ODS'!$Q$5:$Q$7)))</f>
        <v>0</v>
      </c>
      <c r="Z97" s="90">
        <f ca="1">($V97*($AP$1-Z$1)/($AP$1-$V$1)+$AP97*(Z$1-$V$1)/($AP$1-$V$1))*(SUM('Chem - ODS'!U$5:U$7)/((SUM('Chem - ODS'!$AK$5:$AK$7)-SUM('Chem - ODS'!$Q$5:$Q$7))/20*('Chem - ODS'!U$4-'Chem - ODS'!$Q$4)+SUM('Chem - ODS'!$Q$5:$Q$7)))</f>
        <v>0</v>
      </c>
      <c r="AA97" s="90">
        <f ca="1">($V97*($AP$1-AA$1)/($AP$1-$V$1)+$AP97*(AA$1-$V$1)/($AP$1-$V$1))*(SUM('Chem - ODS'!V$5:V$7)/((SUM('Chem - ODS'!$AK$5:$AK$7)-SUM('Chem - ODS'!$Q$5:$Q$7))/20*('Chem - ODS'!V$4-'Chem - ODS'!$Q$4)+SUM('Chem - ODS'!$Q$5:$Q$7)))</f>
        <v>0</v>
      </c>
      <c r="AB97" s="90">
        <f ca="1">($V97*($AP$1-AB$1)/($AP$1-$V$1)+$AP97*(AB$1-$V$1)/($AP$1-$V$1))*(SUM('Chem - ODS'!W$5:W$7)/((SUM('Chem - ODS'!$AK$5:$AK$7)-SUM('Chem - ODS'!$Q$5:$Q$7))/20*('Chem - ODS'!W$4-'Chem - ODS'!$Q$4)+SUM('Chem - ODS'!$Q$5:$Q$7)))</f>
        <v>0</v>
      </c>
      <c r="AC97" s="90">
        <f ca="1">($V97*($AP$1-AC$1)/($AP$1-$V$1)+$AP97*(AC$1-$V$1)/($AP$1-$V$1))*(SUM('Chem - ODS'!X$5:X$7)/((SUM('Chem - ODS'!$AK$5:$AK$7)-SUM('Chem - ODS'!$Q$5:$Q$7))/20*('Chem - ODS'!X$4-'Chem - ODS'!$Q$4)+SUM('Chem - ODS'!$Q$5:$Q$7)))</f>
        <v>0</v>
      </c>
      <c r="AD97" s="90">
        <f ca="1">($V97*($AP$1-AD$1)/($AP$1-$V$1)+$AP97*(AD$1-$V$1)/($AP$1-$V$1))*(SUM('Chem - ODS'!Y$5:Y$7)/((SUM('Chem - ODS'!$AK$5:$AK$7)-SUM('Chem - ODS'!$Q$5:$Q$7))/20*('Chem - ODS'!Y$4-'Chem - ODS'!$Q$4)+SUM('Chem - ODS'!$Q$5:$Q$7)))</f>
        <v>0</v>
      </c>
      <c r="AE97" s="90">
        <f ca="1">($V97*($AP$1-AE$1)/($AP$1-$V$1)+$AP97*(AE$1-$V$1)/($AP$1-$V$1))*(SUM('Chem - ODS'!Z$5:Z$7)/((SUM('Chem - ODS'!$AK$5:$AK$7)-SUM('Chem - ODS'!$Q$5:$Q$7))/20*('Chem - ODS'!Z$4-'Chem - ODS'!$Q$4)+SUM('Chem - ODS'!$Q$5:$Q$7)))</f>
        <v>0</v>
      </c>
      <c r="AF97" s="90">
        <f ca="1">($V97*($AP$1-AF$1)/($AP$1-$V$1)+$AP97*(AF$1-$V$1)/($AP$1-$V$1))*(SUM('Chem - ODS'!AA$5:AA$7)/((SUM('Chem - ODS'!$AK$5:$AK$7)-SUM('Chem - ODS'!$Q$5:$Q$7))/20*('Chem - ODS'!AA$4-'Chem - ODS'!$Q$4)+SUM('Chem - ODS'!$Q$5:$Q$7)))</f>
        <v>0</v>
      </c>
      <c r="AG97" s="90">
        <f ca="1">($V97*($AP$1-AG$1)/($AP$1-$V$1)+$AP97*(AG$1-$V$1)/($AP$1-$V$1))*(SUM('Chem - ODS'!AB$5:AB$7)/((SUM('Chem - ODS'!$AK$5:$AK$7)-SUM('Chem - ODS'!$Q$5:$Q$7))/20*('Chem - ODS'!AB$4-'Chem - ODS'!$Q$4)+SUM('Chem - ODS'!$Q$5:$Q$7)))</f>
        <v>0</v>
      </c>
      <c r="AH97" s="90">
        <f ca="1">($V97*($AP$1-AH$1)/($AP$1-$V$1)+$AP97*(AH$1-$V$1)/($AP$1-$V$1))*(SUM('Chem - ODS'!AC$5:AC$7)/((SUM('Chem - ODS'!$AK$5:$AK$7)-SUM('Chem - ODS'!$Q$5:$Q$7))/20*('Chem - ODS'!AC$4-'Chem - ODS'!$Q$4)+SUM('Chem - ODS'!$Q$5:$Q$7)))</f>
        <v>0</v>
      </c>
      <c r="AI97" s="90">
        <f ca="1">($V97*($AP$1-AI$1)/($AP$1-$V$1)+$AP97*(AI$1-$V$1)/($AP$1-$V$1))*(SUM('Chem - ODS'!AD$5:AD$7)/((SUM('Chem - ODS'!$AK$5:$AK$7)-SUM('Chem - ODS'!$Q$5:$Q$7))/20*('Chem - ODS'!AD$4-'Chem - ODS'!$Q$4)+SUM('Chem - ODS'!$Q$5:$Q$7)))</f>
        <v>0</v>
      </c>
      <c r="AJ97" s="90">
        <f ca="1">($V97*($AP$1-AJ$1)/($AP$1-$V$1)+$AP97*(AJ$1-$V$1)/($AP$1-$V$1))*(SUM('Chem - ODS'!AE$5:AE$7)/((SUM('Chem - ODS'!$AK$5:$AK$7)-SUM('Chem - ODS'!$Q$5:$Q$7))/20*('Chem - ODS'!AE$4-'Chem - ODS'!$Q$4)+SUM('Chem - ODS'!$Q$5:$Q$7)))</f>
        <v>0</v>
      </c>
      <c r="AK97" s="90">
        <f ca="1">($V97*($AP$1-AK$1)/($AP$1-$V$1)+$AP97*(AK$1-$V$1)/($AP$1-$V$1))*(SUM('Chem - ODS'!AF$5:AF$7)/((SUM('Chem - ODS'!$AK$5:$AK$7)-SUM('Chem - ODS'!$Q$5:$Q$7))/20*('Chem - ODS'!AF$4-'Chem - ODS'!$Q$4)+SUM('Chem - ODS'!$Q$5:$Q$7)))</f>
        <v>0</v>
      </c>
      <c r="AL97" s="90">
        <f ca="1">($V97*($AP$1-AL$1)/($AP$1-$V$1)+$AP97*(AL$1-$V$1)/($AP$1-$V$1))*(SUM('Chem - ODS'!AG$5:AG$7)/((SUM('Chem - ODS'!$AK$5:$AK$7)-SUM('Chem - ODS'!$Q$5:$Q$7))/20*('Chem - ODS'!AG$4-'Chem - ODS'!$Q$4)+SUM('Chem - ODS'!$Q$5:$Q$7)))</f>
        <v>0</v>
      </c>
      <c r="AM97" s="90">
        <f ca="1">($V97*($AP$1-AM$1)/($AP$1-$V$1)+$AP97*(AM$1-$V$1)/($AP$1-$V$1))*(SUM('Chem - ODS'!AH$5:AH$7)/((SUM('Chem - ODS'!$AK$5:$AK$7)-SUM('Chem - ODS'!$Q$5:$Q$7))/20*('Chem - ODS'!AH$4-'Chem - ODS'!$Q$4)+SUM('Chem - ODS'!$Q$5:$Q$7)))</f>
        <v>0</v>
      </c>
      <c r="AN97" s="90">
        <f ca="1">($V97*($AP$1-AN$1)/($AP$1-$V$1)+$AP97*(AN$1-$V$1)/($AP$1-$V$1))*(SUM('Chem - ODS'!AI$5:AI$7)/((SUM('Chem - ODS'!$AK$5:$AK$7)-SUM('Chem - ODS'!$Q$5:$Q$7))/20*('Chem - ODS'!AI$4-'Chem - ODS'!$Q$4)+SUM('Chem - ODS'!$Q$5:$Q$7)))</f>
        <v>0</v>
      </c>
      <c r="AO97" s="90">
        <f ca="1">($V97*($AP$1-AO$1)/($AP$1-$V$1)+$AP97*(AO$1-$V$1)/($AP$1-$V$1))*(SUM('Chem - ODS'!AJ$5:AJ$7)/((SUM('Chem - ODS'!$AK$5:$AK$7)-SUM('Chem - ODS'!$Q$5:$Q$7))/20*('Chem - ODS'!AJ$4-'Chem - ODS'!$Q$4)+SUM('Chem - ODS'!$Q$5:$Q$7)))</f>
        <v>0</v>
      </c>
      <c r="AP97" s="90">
        <f ca="1">V97*'Process Emissions Multipliers'!$E$28</f>
        <v>0</v>
      </c>
    </row>
    <row r="98" spans="1:42">
      <c r="A98" s="74">
        <v>46</v>
      </c>
      <c r="B98" s="90">
        <f ca="1">IF('Chemicals 2010'!$A106="CP",INDIRECT("'Chemicals 2010'!"&amp;'Country Selector'!$B$3&amp;ROW($A106))*10^12,0)</f>
        <v>0</v>
      </c>
      <c r="C98" s="90">
        <f t="shared" ca="1" si="4"/>
        <v>966120442.60263419</v>
      </c>
      <c r="D98" s="90">
        <f t="shared" ca="1" si="5"/>
        <v>1932240885.2052684</v>
      </c>
      <c r="E98" s="90">
        <f t="shared" ca="1" si="5"/>
        <v>2898361327.8079023</v>
      </c>
      <c r="F98" s="90">
        <f t="shared" ca="1" si="5"/>
        <v>3864481770.4105368</v>
      </c>
      <c r="G98" s="90">
        <f t="shared" ca="1" si="5"/>
        <v>4830602213.0131712</v>
      </c>
      <c r="H98" s="90">
        <f t="shared" ca="1" si="5"/>
        <v>5796722655.6158047</v>
      </c>
      <c r="I98" s="90">
        <f t="shared" ca="1" si="5"/>
        <v>6762843098.2184391</v>
      </c>
      <c r="J98" s="90">
        <f t="shared" ca="1" si="5"/>
        <v>7728963540.8210735</v>
      </c>
      <c r="K98" s="90">
        <f t="shared" ca="1" si="5"/>
        <v>8695083983.423708</v>
      </c>
      <c r="L98" s="90">
        <f ca="1">IF('Chemicals 2020'!$A106="CP",INDIRECT("'Chemicals 2020'!"&amp;'Country Selector'!$B$3&amp;ROW($A106))*10^12,0)*'Process Emissions Multipliers'!$B$28</f>
        <v>9661204426.0263424</v>
      </c>
      <c r="M98" s="90">
        <f ca="1">($L98*($V$1-M$1)/($V$1-$L$1)+$V98*(M$1-$L$1)/($V$1-$L$1))*(SUM('Chem - ODS'!H$5:H$7)/((SUM('Chem - ODS'!$Q$5:$Q$7)-SUM('Chem - ODS'!$G$5:$G$7))/10*('Chem - ODS'!H$4-'Chem - ODS'!$G$4)+SUM('Chem - ODS'!$G$5:$G$7)))</f>
        <v>10466011671.031027</v>
      </c>
      <c r="N98" s="90">
        <f ca="1">($L98*($V$1-N$1)/($V$1-$L$1)+$V98*(N$1-$L$1)/($V$1-$L$1))*(SUM('Chem - ODS'!I$5:I$7)/((SUM('Chem - ODS'!$Q$5:$Q$7)-SUM('Chem - ODS'!$G$5:$G$7))/10*('Chem - ODS'!I$4-'Chem - ODS'!$G$4)+SUM('Chem - ODS'!$G$5:$G$7)))</f>
        <v>11330858852.597622</v>
      </c>
      <c r="O98" s="90">
        <f ca="1">($L98*($V$1-O$1)/($V$1-$L$1)+$V98*(O$1-$L$1)/($V$1-$L$1))*(SUM('Chem - ODS'!J$5:J$7)/((SUM('Chem - ODS'!$Q$5:$Q$7)-SUM('Chem - ODS'!$G$5:$G$7))/10*('Chem - ODS'!J$4-'Chem - ODS'!$G$4)+SUM('Chem - ODS'!$G$5:$G$7)))</f>
        <v>12196399477.626116</v>
      </c>
      <c r="P98" s="90">
        <f ca="1">($L98*($V$1-P$1)/($V$1-$L$1)+$V98*(P$1-$L$1)/($V$1-$L$1))*(SUM('Chem - ODS'!K$5:K$7)/((SUM('Chem - ODS'!$Q$5:$Q$7)-SUM('Chem - ODS'!$G$5:$G$7))/10*('Chem - ODS'!K$4-'Chem - ODS'!$G$4)+SUM('Chem - ODS'!$G$5:$G$7)))</f>
        <v>13062567769.325108</v>
      </c>
      <c r="Q98" s="90">
        <f ca="1">($L98*($V$1-Q$1)/($V$1-$L$1)+$V98*(Q$1-$L$1)/($V$1-$L$1))*(SUM('Chem - ODS'!L$5:L$7)/((SUM('Chem - ODS'!$Q$5:$Q$7)-SUM('Chem - ODS'!$G$5:$G$7))/10*('Chem - ODS'!L$4-'Chem - ODS'!$G$4)+SUM('Chem - ODS'!$G$5:$G$7)))</f>
        <v>14074402952.622879</v>
      </c>
      <c r="R98" s="90">
        <f ca="1">($L98*($V$1-R$1)/($V$1-$L$1)+$V98*(R$1-$L$1)/($V$1-$L$1))*(SUM('Chem - ODS'!M$5:M$7)/((SUM('Chem - ODS'!$Q$5:$Q$7)-SUM('Chem - ODS'!$G$5:$G$7))/10*('Chem - ODS'!M$4-'Chem - ODS'!$G$4)+SUM('Chem - ODS'!$G$5:$G$7)))</f>
        <v>14796563366.846121</v>
      </c>
      <c r="S98" s="90">
        <f ca="1">($L98*($V$1-S$1)/($V$1-$L$1)+$V98*(S$1-$L$1)/($V$1-$L$1))*(SUM('Chem - ODS'!N$5:N$7)/((SUM('Chem - ODS'!$Q$5:$Q$7)-SUM('Chem - ODS'!$G$5:$G$7))/10*('Chem - ODS'!N$4-'Chem - ODS'!$G$4)+SUM('Chem - ODS'!$G$5:$G$7)))</f>
        <v>16125009405.441931</v>
      </c>
      <c r="T98" s="90">
        <f ca="1">($L98*($V$1-T$1)/($V$1-$L$1)+$V98*(T$1-$L$1)/($V$1-$L$1))*(SUM('Chem - ODS'!O$5:O$7)/((SUM('Chem - ODS'!$Q$5:$Q$7)-SUM('Chem - ODS'!$G$5:$G$7))/10*('Chem - ODS'!O$4-'Chem - ODS'!$G$4)+SUM('Chem - ODS'!$G$5:$G$7)))</f>
        <v>16611186545.461817</v>
      </c>
      <c r="U98" s="90">
        <f ca="1">($L98*($V$1-U$1)/($V$1-$L$1)+$V98*(U$1-$L$1)/($V$1-$L$1))*(SUM('Chem - ODS'!P$5:P$7)/((SUM('Chem - ODS'!$Q$5:$Q$7)-SUM('Chem - ODS'!$G$5:$G$7))/10*('Chem - ODS'!P$4-'Chem - ODS'!$G$4)+SUM('Chem - ODS'!$G$5:$G$7)))</f>
        <v>17481585178.389755</v>
      </c>
      <c r="V98" s="90">
        <f ca="1">IF('Chemicals 2030'!$A106="CP",INDIRECT("'Chemicals 2030'!"&amp;'Country Selector'!$B$3&amp;ROW($A106))*10^12,0)*'Process Emissions Multipliers'!$D$28</f>
        <v>18269956072.735558</v>
      </c>
      <c r="W98" s="90">
        <f ca="1">($V98*($AP$1-W$1)/($AP$1-$V$1)+$AP98*(W$1-$V$1)/($AP$1-$V$1))*(SUM('Chem - ODS'!R$5:R$7)/((SUM('Chem - ODS'!$AK$5:$AK$7)-SUM('Chem - ODS'!$Q$5:$Q$7))/20*('Chem - ODS'!R$4-'Chem - ODS'!$Q$4)+SUM('Chem - ODS'!$Q$5:$Q$7)))</f>
        <v>19516721205.374531</v>
      </c>
      <c r="X98" s="90">
        <f ca="1">($V98*($AP$1-X$1)/($AP$1-$V$1)+$AP98*(X$1-$V$1)/($AP$1-$V$1))*(SUM('Chem - ODS'!S$5:S$7)/((SUM('Chem - ODS'!$AK$5:$AK$7)-SUM('Chem - ODS'!$Q$5:$Q$7))/20*('Chem - ODS'!S$4-'Chem - ODS'!$Q$4)+SUM('Chem - ODS'!$Q$5:$Q$7)))</f>
        <v>20934164066.776707</v>
      </c>
      <c r="Y98" s="90">
        <f ca="1">($V98*($AP$1-Y$1)/($AP$1-$V$1)+$AP98*(Y$1-$V$1)/($AP$1-$V$1))*(SUM('Chem - ODS'!T$5:T$7)/((SUM('Chem - ODS'!$AK$5:$AK$7)-SUM('Chem - ODS'!$Q$5:$Q$7))/20*('Chem - ODS'!T$4-'Chem - ODS'!$Q$4)+SUM('Chem - ODS'!$Q$5:$Q$7)))</f>
        <v>21272614669.005684</v>
      </c>
      <c r="Z98" s="90">
        <f ca="1">($V98*($AP$1-Z$1)/($AP$1-$V$1)+$AP98*(Z$1-$V$1)/($AP$1-$V$1))*(SUM('Chem - ODS'!U$5:U$7)/((SUM('Chem - ODS'!$AK$5:$AK$7)-SUM('Chem - ODS'!$Q$5:$Q$7))/20*('Chem - ODS'!U$4-'Chem - ODS'!$Q$4)+SUM('Chem - ODS'!$Q$5:$Q$7)))</f>
        <v>21691264562.993717</v>
      </c>
      <c r="AA98" s="90">
        <f ca="1">($V98*($AP$1-AA$1)/($AP$1-$V$1)+$AP98*(AA$1-$V$1)/($AP$1-$V$1))*(SUM('Chem - ODS'!V$5:V$7)/((SUM('Chem - ODS'!$AK$5:$AK$7)-SUM('Chem - ODS'!$Q$5:$Q$7))/20*('Chem - ODS'!V$4-'Chem - ODS'!$Q$4)+SUM('Chem - ODS'!$Q$5:$Q$7)))</f>
        <v>22191361361.28075</v>
      </c>
      <c r="AB98" s="90">
        <f ca="1">($V98*($AP$1-AB$1)/($AP$1-$V$1)+$AP98*(AB$1-$V$1)/($AP$1-$V$1))*(SUM('Chem - ODS'!W$5:W$7)/((SUM('Chem - ODS'!$AK$5:$AK$7)-SUM('Chem - ODS'!$Q$5:$Q$7))/20*('Chem - ODS'!W$4-'Chem - ODS'!$Q$4)+SUM('Chem - ODS'!$Q$5:$Q$7)))</f>
        <v>22774005711.550297</v>
      </c>
      <c r="AC98" s="90">
        <f ca="1">($V98*($AP$1-AC$1)/($AP$1-$V$1)+$AP98*(AC$1-$V$1)/($AP$1-$V$1))*(SUM('Chem - ODS'!X$5:X$7)/((SUM('Chem - ODS'!$AK$5:$AK$7)-SUM('Chem - ODS'!$Q$5:$Q$7))/20*('Chem - ODS'!X$4-'Chem - ODS'!$Q$4)+SUM('Chem - ODS'!$Q$5:$Q$7)))</f>
        <v>23440172317.579636</v>
      </c>
      <c r="AD98" s="90">
        <f ca="1">($V98*($AP$1-AD$1)/($AP$1-$V$1)+$AP98*(AD$1-$V$1)/($AP$1-$V$1))*(SUM('Chem - ODS'!Y$5:Y$7)/((SUM('Chem - ODS'!$AK$5:$AK$7)-SUM('Chem - ODS'!$Q$5:$Q$7))/20*('Chem - ODS'!Y$4-'Chem - ODS'!$Q$4)+SUM('Chem - ODS'!$Q$5:$Q$7)))</f>
        <v>21814094579.96019</v>
      </c>
      <c r="AE98" s="90">
        <f ca="1">($V98*($AP$1-AE$1)/($AP$1-$V$1)+$AP98*(AE$1-$V$1)/($AP$1-$V$1))*(SUM('Chem - ODS'!Z$5:Z$7)/((SUM('Chem - ODS'!$AK$5:$AK$7)-SUM('Chem - ODS'!$Q$5:$Q$7))/20*('Chem - ODS'!Z$4-'Chem - ODS'!$Q$4)+SUM('Chem - ODS'!$Q$5:$Q$7)))</f>
        <v>22387600933.119492</v>
      </c>
      <c r="AF98" s="90">
        <f ca="1">($V98*($AP$1-AF$1)/($AP$1-$V$1)+$AP98*(AF$1-$V$1)/($AP$1-$V$1))*(SUM('Chem - ODS'!AA$5:AA$7)/((SUM('Chem - ODS'!$AK$5:$AK$7)-SUM('Chem - ODS'!$Q$5:$Q$7))/20*('Chem - ODS'!AA$4-'Chem - ODS'!$Q$4)+SUM('Chem - ODS'!$Q$5:$Q$7)))</f>
        <v>22875221060.089935</v>
      </c>
      <c r="AG98" s="90">
        <f ca="1">($V98*($AP$1-AG$1)/($AP$1-$V$1)+$AP98*(AG$1-$V$1)/($AP$1-$V$1))*(SUM('Chem - ODS'!AB$5:AB$7)/((SUM('Chem - ODS'!$AK$5:$AK$7)-SUM('Chem - ODS'!$Q$5:$Q$7))/20*('Chem - ODS'!AB$4-'Chem - ODS'!$Q$4)+SUM('Chem - ODS'!$Q$5:$Q$7)))</f>
        <v>23754103978.000507</v>
      </c>
      <c r="AH98" s="90">
        <f ca="1">($V98*($AP$1-AH$1)/($AP$1-$V$1)+$AP98*(AH$1-$V$1)/($AP$1-$V$1))*(SUM('Chem - ODS'!AC$5:AC$7)/((SUM('Chem - ODS'!$AK$5:$AK$7)-SUM('Chem - ODS'!$Q$5:$Q$7))/20*('Chem - ODS'!AC$4-'Chem - ODS'!$Q$4)+SUM('Chem - ODS'!$Q$5:$Q$7)))</f>
        <v>24663433630.580109</v>
      </c>
      <c r="AI98" s="90">
        <f ca="1">($V98*($AP$1-AI$1)/($AP$1-$V$1)+$AP98*(AI$1-$V$1)/($AP$1-$V$1))*(SUM('Chem - ODS'!AD$5:AD$7)/((SUM('Chem - ODS'!$AK$5:$AK$7)-SUM('Chem - ODS'!$Q$5:$Q$7))/20*('Chem - ODS'!AD$4-'Chem - ODS'!$Q$4)+SUM('Chem - ODS'!$Q$5:$Q$7)))</f>
        <v>25604390357.592243</v>
      </c>
      <c r="AJ98" s="90">
        <f ca="1">($V98*($AP$1-AJ$1)/($AP$1-$V$1)+$AP98*(AJ$1-$V$1)/($AP$1-$V$1))*(SUM('Chem - ODS'!AE$5:AE$7)/((SUM('Chem - ODS'!$AK$5:$AK$7)-SUM('Chem - ODS'!$Q$5:$Q$7))/20*('Chem - ODS'!AE$4-'Chem - ODS'!$Q$4)+SUM('Chem - ODS'!$Q$5:$Q$7)))</f>
        <v>26578189418.614906</v>
      </c>
      <c r="AK98" s="90">
        <f ca="1">($V98*($AP$1-AK$1)/($AP$1-$V$1)+$AP98*(AK$1-$V$1)/($AP$1-$V$1))*(SUM('Chem - ODS'!AF$5:AF$7)/((SUM('Chem - ODS'!$AK$5:$AK$7)-SUM('Chem - ODS'!$Q$5:$Q$7))/20*('Chem - ODS'!AF$4-'Chem - ODS'!$Q$4)+SUM('Chem - ODS'!$Q$5:$Q$7)))</f>
        <v>27586083070.214939</v>
      </c>
      <c r="AL98" s="90">
        <f ca="1">($V98*($AP$1-AL$1)/($AP$1-$V$1)+$AP98*(AL$1-$V$1)/($AP$1-$V$1))*(SUM('Chem - ODS'!AG$5:AG$7)/((SUM('Chem - ODS'!$AK$5:$AK$7)-SUM('Chem - ODS'!$Q$5:$Q$7))/20*('Chem - ODS'!AG$4-'Chem - ODS'!$Q$4)+SUM('Chem - ODS'!$Q$5:$Q$7)))</f>
        <v>28629362608.874573</v>
      </c>
      <c r="AM98" s="90">
        <f ca="1">($V98*($AP$1-AM$1)/($AP$1-$V$1)+$AP98*(AM$1-$V$1)/($AP$1-$V$1))*(SUM('Chem - ODS'!AH$5:AH$7)/((SUM('Chem - ODS'!$AK$5:$AK$7)-SUM('Chem - ODS'!$Q$5:$Q$7))/20*('Chem - ODS'!AH$4-'Chem - ODS'!$Q$4)+SUM('Chem - ODS'!$Q$5:$Q$7)))</f>
        <v>29709360394.930016</v>
      </c>
      <c r="AN98" s="90">
        <f ca="1">($V98*($AP$1-AN$1)/($AP$1-$V$1)+$AP98*(AN$1-$V$1)/($AP$1-$V$1))*(SUM('Chem - ODS'!AI$5:AI$7)/((SUM('Chem - ODS'!$AK$5:$AK$7)-SUM('Chem - ODS'!$Q$5:$Q$7))/20*('Chem - ODS'!AI$4-'Chem - ODS'!$Q$4)+SUM('Chem - ODS'!$Q$5:$Q$7)))</f>
        <v>30827451870.515419</v>
      </c>
      <c r="AO98" s="90">
        <f ca="1">($V98*($AP$1-AO$1)/($AP$1-$V$1)+$AP98*(AO$1-$V$1)/($AP$1-$V$1))*(SUM('Chem - ODS'!AJ$5:AJ$7)/((SUM('Chem - ODS'!$AK$5:$AK$7)-SUM('Chem - ODS'!$Q$5:$Q$7))/20*('Chem - ODS'!AJ$4-'Chem - ODS'!$Q$4)+SUM('Chem - ODS'!$Q$5:$Q$7)))</f>
        <v>31985057582.688278</v>
      </c>
      <c r="AP98" s="90">
        <f ca="1">V98*'Process Emissions Multipliers'!$E$28</f>
        <v>33183645221.451427</v>
      </c>
    </row>
    <row r="99" spans="1:42">
      <c r="A99" s="74">
        <v>47</v>
      </c>
      <c r="B99" s="90">
        <f ca="1">IF('Chemicals 2010'!$A107="CP",INDIRECT("'Chemicals 2010'!"&amp;'Country Selector'!$B$3&amp;ROW($A107))*10^12,0)</f>
        <v>0</v>
      </c>
      <c r="C99" s="90">
        <f t="shared" ca="1" si="4"/>
        <v>0</v>
      </c>
      <c r="D99" s="90">
        <f t="shared" ca="1" si="5"/>
        <v>0</v>
      </c>
      <c r="E99" s="90">
        <f t="shared" ca="1" si="5"/>
        <v>0</v>
      </c>
      <c r="F99" s="90">
        <f t="shared" ca="1" si="5"/>
        <v>0</v>
      </c>
      <c r="G99" s="90">
        <f t="shared" ca="1" si="5"/>
        <v>0</v>
      </c>
      <c r="H99" s="90">
        <f t="shared" ca="1" si="5"/>
        <v>0</v>
      </c>
      <c r="I99" s="90">
        <f t="shared" ca="1" si="5"/>
        <v>0</v>
      </c>
      <c r="J99" s="90">
        <f t="shared" ca="1" si="5"/>
        <v>0</v>
      </c>
      <c r="K99" s="90">
        <f t="shared" ca="1" si="5"/>
        <v>0</v>
      </c>
      <c r="L99" s="90">
        <f ca="1">IF('Chemicals 2020'!$A107="CP",INDIRECT("'Chemicals 2020'!"&amp;'Country Selector'!$B$3&amp;ROW($A107))*10^12,0)*'Process Emissions Multipliers'!$B$28</f>
        <v>0</v>
      </c>
      <c r="M99" s="90">
        <f ca="1">($L99*($V$1-M$1)/($V$1-$L$1)+$V99*(M$1-$L$1)/($V$1-$L$1))*(SUM('Chem - ODS'!H$5:H$7)/((SUM('Chem - ODS'!$Q$5:$Q$7)-SUM('Chem - ODS'!$G$5:$G$7))/10*('Chem - ODS'!H$4-'Chem - ODS'!$G$4)+SUM('Chem - ODS'!$G$5:$G$7)))</f>
        <v>0</v>
      </c>
      <c r="N99" s="90">
        <f ca="1">($L99*($V$1-N$1)/($V$1-$L$1)+$V99*(N$1-$L$1)/($V$1-$L$1))*(SUM('Chem - ODS'!I$5:I$7)/((SUM('Chem - ODS'!$Q$5:$Q$7)-SUM('Chem - ODS'!$G$5:$G$7))/10*('Chem - ODS'!I$4-'Chem - ODS'!$G$4)+SUM('Chem - ODS'!$G$5:$G$7)))</f>
        <v>0</v>
      </c>
      <c r="O99" s="90">
        <f ca="1">($L99*($V$1-O$1)/($V$1-$L$1)+$V99*(O$1-$L$1)/($V$1-$L$1))*(SUM('Chem - ODS'!J$5:J$7)/((SUM('Chem - ODS'!$Q$5:$Q$7)-SUM('Chem - ODS'!$G$5:$G$7))/10*('Chem - ODS'!J$4-'Chem - ODS'!$G$4)+SUM('Chem - ODS'!$G$5:$G$7)))</f>
        <v>0</v>
      </c>
      <c r="P99" s="90">
        <f ca="1">($L99*($V$1-P$1)/($V$1-$L$1)+$V99*(P$1-$L$1)/($V$1-$L$1))*(SUM('Chem - ODS'!K$5:K$7)/((SUM('Chem - ODS'!$Q$5:$Q$7)-SUM('Chem - ODS'!$G$5:$G$7))/10*('Chem - ODS'!K$4-'Chem - ODS'!$G$4)+SUM('Chem - ODS'!$G$5:$G$7)))</f>
        <v>0</v>
      </c>
      <c r="Q99" s="90">
        <f ca="1">($L99*($V$1-Q$1)/($V$1-$L$1)+$V99*(Q$1-$L$1)/($V$1-$L$1))*(SUM('Chem - ODS'!L$5:L$7)/((SUM('Chem - ODS'!$Q$5:$Q$7)-SUM('Chem - ODS'!$G$5:$G$7))/10*('Chem - ODS'!L$4-'Chem - ODS'!$G$4)+SUM('Chem - ODS'!$G$5:$G$7)))</f>
        <v>0</v>
      </c>
      <c r="R99" s="90">
        <f ca="1">($L99*($V$1-R$1)/($V$1-$L$1)+$V99*(R$1-$L$1)/($V$1-$L$1))*(SUM('Chem - ODS'!M$5:M$7)/((SUM('Chem - ODS'!$Q$5:$Q$7)-SUM('Chem - ODS'!$G$5:$G$7))/10*('Chem - ODS'!M$4-'Chem - ODS'!$G$4)+SUM('Chem - ODS'!$G$5:$G$7)))</f>
        <v>0</v>
      </c>
      <c r="S99" s="90">
        <f ca="1">($L99*($V$1-S$1)/($V$1-$L$1)+$V99*(S$1-$L$1)/($V$1-$L$1))*(SUM('Chem - ODS'!N$5:N$7)/((SUM('Chem - ODS'!$Q$5:$Q$7)-SUM('Chem - ODS'!$G$5:$G$7))/10*('Chem - ODS'!N$4-'Chem - ODS'!$G$4)+SUM('Chem - ODS'!$G$5:$G$7)))</f>
        <v>0</v>
      </c>
      <c r="T99" s="90">
        <f ca="1">($L99*($V$1-T$1)/($V$1-$L$1)+$V99*(T$1-$L$1)/($V$1-$L$1))*(SUM('Chem - ODS'!O$5:O$7)/((SUM('Chem - ODS'!$Q$5:$Q$7)-SUM('Chem - ODS'!$G$5:$G$7))/10*('Chem - ODS'!O$4-'Chem - ODS'!$G$4)+SUM('Chem - ODS'!$G$5:$G$7)))</f>
        <v>0</v>
      </c>
      <c r="U99" s="90">
        <f ca="1">($L99*($V$1-U$1)/($V$1-$L$1)+$V99*(U$1-$L$1)/($V$1-$L$1))*(SUM('Chem - ODS'!P$5:P$7)/((SUM('Chem - ODS'!$Q$5:$Q$7)-SUM('Chem - ODS'!$G$5:$G$7))/10*('Chem - ODS'!P$4-'Chem - ODS'!$G$4)+SUM('Chem - ODS'!$G$5:$G$7)))</f>
        <v>0</v>
      </c>
      <c r="V99" s="90">
        <f ca="1">IF('Chemicals 2030'!$A107="CP",INDIRECT("'Chemicals 2030'!"&amp;'Country Selector'!$B$3&amp;ROW($A107))*10^12,0)*'Process Emissions Multipliers'!$D$28</f>
        <v>0</v>
      </c>
      <c r="W99" s="90">
        <f ca="1">($V99*($AP$1-W$1)/($AP$1-$V$1)+$AP99*(W$1-$V$1)/($AP$1-$V$1))*(SUM('Chem - ODS'!R$5:R$7)/((SUM('Chem - ODS'!$AK$5:$AK$7)-SUM('Chem - ODS'!$Q$5:$Q$7))/20*('Chem - ODS'!R$4-'Chem - ODS'!$Q$4)+SUM('Chem - ODS'!$Q$5:$Q$7)))</f>
        <v>0</v>
      </c>
      <c r="X99" s="90">
        <f ca="1">($V99*($AP$1-X$1)/($AP$1-$V$1)+$AP99*(X$1-$V$1)/($AP$1-$V$1))*(SUM('Chem - ODS'!S$5:S$7)/((SUM('Chem - ODS'!$AK$5:$AK$7)-SUM('Chem - ODS'!$Q$5:$Q$7))/20*('Chem - ODS'!S$4-'Chem - ODS'!$Q$4)+SUM('Chem - ODS'!$Q$5:$Q$7)))</f>
        <v>0</v>
      </c>
      <c r="Y99" s="90">
        <f ca="1">($V99*($AP$1-Y$1)/($AP$1-$V$1)+$AP99*(Y$1-$V$1)/($AP$1-$V$1))*(SUM('Chem - ODS'!T$5:T$7)/((SUM('Chem - ODS'!$AK$5:$AK$7)-SUM('Chem - ODS'!$Q$5:$Q$7))/20*('Chem - ODS'!T$4-'Chem - ODS'!$Q$4)+SUM('Chem - ODS'!$Q$5:$Q$7)))</f>
        <v>0</v>
      </c>
      <c r="Z99" s="90">
        <f ca="1">($V99*($AP$1-Z$1)/($AP$1-$V$1)+$AP99*(Z$1-$V$1)/($AP$1-$V$1))*(SUM('Chem - ODS'!U$5:U$7)/((SUM('Chem - ODS'!$AK$5:$AK$7)-SUM('Chem - ODS'!$Q$5:$Q$7))/20*('Chem - ODS'!U$4-'Chem - ODS'!$Q$4)+SUM('Chem - ODS'!$Q$5:$Q$7)))</f>
        <v>0</v>
      </c>
      <c r="AA99" s="90">
        <f ca="1">($V99*($AP$1-AA$1)/($AP$1-$V$1)+$AP99*(AA$1-$V$1)/($AP$1-$V$1))*(SUM('Chem - ODS'!V$5:V$7)/((SUM('Chem - ODS'!$AK$5:$AK$7)-SUM('Chem - ODS'!$Q$5:$Q$7))/20*('Chem - ODS'!V$4-'Chem - ODS'!$Q$4)+SUM('Chem - ODS'!$Q$5:$Q$7)))</f>
        <v>0</v>
      </c>
      <c r="AB99" s="90">
        <f ca="1">($V99*($AP$1-AB$1)/($AP$1-$V$1)+$AP99*(AB$1-$V$1)/($AP$1-$V$1))*(SUM('Chem - ODS'!W$5:W$7)/((SUM('Chem - ODS'!$AK$5:$AK$7)-SUM('Chem - ODS'!$Q$5:$Q$7))/20*('Chem - ODS'!W$4-'Chem - ODS'!$Q$4)+SUM('Chem - ODS'!$Q$5:$Q$7)))</f>
        <v>0</v>
      </c>
      <c r="AC99" s="90">
        <f ca="1">($V99*($AP$1-AC$1)/($AP$1-$V$1)+$AP99*(AC$1-$V$1)/($AP$1-$V$1))*(SUM('Chem - ODS'!X$5:X$7)/((SUM('Chem - ODS'!$AK$5:$AK$7)-SUM('Chem - ODS'!$Q$5:$Q$7))/20*('Chem - ODS'!X$4-'Chem - ODS'!$Q$4)+SUM('Chem - ODS'!$Q$5:$Q$7)))</f>
        <v>0</v>
      </c>
      <c r="AD99" s="90">
        <f ca="1">($V99*($AP$1-AD$1)/($AP$1-$V$1)+$AP99*(AD$1-$V$1)/($AP$1-$V$1))*(SUM('Chem - ODS'!Y$5:Y$7)/((SUM('Chem - ODS'!$AK$5:$AK$7)-SUM('Chem - ODS'!$Q$5:$Q$7))/20*('Chem - ODS'!Y$4-'Chem - ODS'!$Q$4)+SUM('Chem - ODS'!$Q$5:$Q$7)))</f>
        <v>0</v>
      </c>
      <c r="AE99" s="90">
        <f ca="1">($V99*($AP$1-AE$1)/($AP$1-$V$1)+$AP99*(AE$1-$V$1)/($AP$1-$V$1))*(SUM('Chem - ODS'!Z$5:Z$7)/((SUM('Chem - ODS'!$AK$5:$AK$7)-SUM('Chem - ODS'!$Q$5:$Q$7))/20*('Chem - ODS'!Z$4-'Chem - ODS'!$Q$4)+SUM('Chem - ODS'!$Q$5:$Q$7)))</f>
        <v>0</v>
      </c>
      <c r="AF99" s="90">
        <f ca="1">($V99*($AP$1-AF$1)/($AP$1-$V$1)+$AP99*(AF$1-$V$1)/($AP$1-$V$1))*(SUM('Chem - ODS'!AA$5:AA$7)/((SUM('Chem - ODS'!$AK$5:$AK$7)-SUM('Chem - ODS'!$Q$5:$Q$7))/20*('Chem - ODS'!AA$4-'Chem - ODS'!$Q$4)+SUM('Chem - ODS'!$Q$5:$Q$7)))</f>
        <v>0</v>
      </c>
      <c r="AG99" s="90">
        <f ca="1">($V99*($AP$1-AG$1)/($AP$1-$V$1)+$AP99*(AG$1-$V$1)/($AP$1-$V$1))*(SUM('Chem - ODS'!AB$5:AB$7)/((SUM('Chem - ODS'!$AK$5:$AK$7)-SUM('Chem - ODS'!$Q$5:$Q$7))/20*('Chem - ODS'!AB$4-'Chem - ODS'!$Q$4)+SUM('Chem - ODS'!$Q$5:$Q$7)))</f>
        <v>0</v>
      </c>
      <c r="AH99" s="90">
        <f ca="1">($V99*($AP$1-AH$1)/($AP$1-$V$1)+$AP99*(AH$1-$V$1)/($AP$1-$V$1))*(SUM('Chem - ODS'!AC$5:AC$7)/((SUM('Chem - ODS'!$AK$5:$AK$7)-SUM('Chem - ODS'!$Q$5:$Q$7))/20*('Chem - ODS'!AC$4-'Chem - ODS'!$Q$4)+SUM('Chem - ODS'!$Q$5:$Q$7)))</f>
        <v>0</v>
      </c>
      <c r="AI99" s="90">
        <f ca="1">($V99*($AP$1-AI$1)/($AP$1-$V$1)+$AP99*(AI$1-$V$1)/($AP$1-$V$1))*(SUM('Chem - ODS'!AD$5:AD$7)/((SUM('Chem - ODS'!$AK$5:$AK$7)-SUM('Chem - ODS'!$Q$5:$Q$7))/20*('Chem - ODS'!AD$4-'Chem - ODS'!$Q$4)+SUM('Chem - ODS'!$Q$5:$Q$7)))</f>
        <v>0</v>
      </c>
      <c r="AJ99" s="90">
        <f ca="1">($V99*($AP$1-AJ$1)/($AP$1-$V$1)+$AP99*(AJ$1-$V$1)/($AP$1-$V$1))*(SUM('Chem - ODS'!AE$5:AE$7)/((SUM('Chem - ODS'!$AK$5:$AK$7)-SUM('Chem - ODS'!$Q$5:$Q$7))/20*('Chem - ODS'!AE$4-'Chem - ODS'!$Q$4)+SUM('Chem - ODS'!$Q$5:$Q$7)))</f>
        <v>0</v>
      </c>
      <c r="AK99" s="90">
        <f ca="1">($V99*($AP$1-AK$1)/($AP$1-$V$1)+$AP99*(AK$1-$V$1)/($AP$1-$V$1))*(SUM('Chem - ODS'!AF$5:AF$7)/((SUM('Chem - ODS'!$AK$5:$AK$7)-SUM('Chem - ODS'!$Q$5:$Q$7))/20*('Chem - ODS'!AF$4-'Chem - ODS'!$Q$4)+SUM('Chem - ODS'!$Q$5:$Q$7)))</f>
        <v>0</v>
      </c>
      <c r="AL99" s="90">
        <f ca="1">($V99*($AP$1-AL$1)/($AP$1-$V$1)+$AP99*(AL$1-$V$1)/($AP$1-$V$1))*(SUM('Chem - ODS'!AG$5:AG$7)/((SUM('Chem - ODS'!$AK$5:$AK$7)-SUM('Chem - ODS'!$Q$5:$Q$7))/20*('Chem - ODS'!AG$4-'Chem - ODS'!$Q$4)+SUM('Chem - ODS'!$Q$5:$Q$7)))</f>
        <v>0</v>
      </c>
      <c r="AM99" s="90">
        <f ca="1">($V99*($AP$1-AM$1)/($AP$1-$V$1)+$AP99*(AM$1-$V$1)/($AP$1-$V$1))*(SUM('Chem - ODS'!AH$5:AH$7)/((SUM('Chem - ODS'!$AK$5:$AK$7)-SUM('Chem - ODS'!$Q$5:$Q$7))/20*('Chem - ODS'!AH$4-'Chem - ODS'!$Q$4)+SUM('Chem - ODS'!$Q$5:$Q$7)))</f>
        <v>0</v>
      </c>
      <c r="AN99" s="90">
        <f ca="1">($V99*($AP$1-AN$1)/($AP$1-$V$1)+$AP99*(AN$1-$V$1)/($AP$1-$V$1))*(SUM('Chem - ODS'!AI$5:AI$7)/((SUM('Chem - ODS'!$AK$5:$AK$7)-SUM('Chem - ODS'!$Q$5:$Q$7))/20*('Chem - ODS'!AI$4-'Chem - ODS'!$Q$4)+SUM('Chem - ODS'!$Q$5:$Q$7)))</f>
        <v>0</v>
      </c>
      <c r="AO99" s="90">
        <f ca="1">($V99*($AP$1-AO$1)/($AP$1-$V$1)+$AP99*(AO$1-$V$1)/($AP$1-$V$1))*(SUM('Chem - ODS'!AJ$5:AJ$7)/((SUM('Chem - ODS'!$AK$5:$AK$7)-SUM('Chem - ODS'!$Q$5:$Q$7))/20*('Chem - ODS'!AJ$4-'Chem - ODS'!$Q$4)+SUM('Chem - ODS'!$Q$5:$Q$7)))</f>
        <v>0</v>
      </c>
      <c r="AP99" s="90">
        <f ca="1">V99*'Process Emissions Multipliers'!$E$28</f>
        <v>0</v>
      </c>
    </row>
    <row r="100" spans="1:42">
      <c r="A100" s="74">
        <v>48</v>
      </c>
      <c r="B100" s="90">
        <f ca="1">IF('Chemicals 2010'!$A108="CP",INDIRECT("'Chemicals 2010'!"&amp;'Country Selector'!$B$3&amp;ROW($A108))*10^12,0)</f>
        <v>0</v>
      </c>
      <c r="C100" s="90">
        <f t="shared" ca="1" si="4"/>
        <v>80783341.781866997</v>
      </c>
      <c r="D100" s="90">
        <f t="shared" ca="1" si="5"/>
        <v>161566683.56373399</v>
      </c>
      <c r="E100" s="90">
        <f t="shared" ca="1" si="5"/>
        <v>242350025.34560099</v>
      </c>
      <c r="F100" s="90">
        <f t="shared" ca="1" si="5"/>
        <v>323133367.12746799</v>
      </c>
      <c r="G100" s="90">
        <f t="shared" ca="1" si="5"/>
        <v>403916708.90933502</v>
      </c>
      <c r="H100" s="90">
        <f t="shared" ca="1" si="5"/>
        <v>484700050.69120198</v>
      </c>
      <c r="I100" s="90">
        <f t="shared" ca="1" si="5"/>
        <v>565483392.47306895</v>
      </c>
      <c r="J100" s="90">
        <f t="shared" ca="1" si="5"/>
        <v>646266734.25493598</v>
      </c>
      <c r="K100" s="90">
        <f t="shared" ca="1" si="5"/>
        <v>727050076.03680301</v>
      </c>
      <c r="L100" s="90">
        <f ca="1">IF('Chemicals 2020'!$A108="CP",INDIRECT("'Chemicals 2020'!"&amp;'Country Selector'!$B$3&amp;ROW($A108))*10^12,0)*'Process Emissions Multipliers'!$B$28</f>
        <v>807833417.81867003</v>
      </c>
      <c r="M100" s="90">
        <f ca="1">($L100*($V$1-M$1)/($V$1-$L$1)+$V100*(M$1-$L$1)/($V$1-$L$1))*(SUM('Chem - ODS'!H$5:H$7)/((SUM('Chem - ODS'!$Q$5:$Q$7)-SUM('Chem - ODS'!$G$5:$G$7))/10*('Chem - ODS'!H$4-'Chem - ODS'!$G$4)+SUM('Chem - ODS'!$G$5:$G$7)))</f>
        <v>973554123.15177691</v>
      </c>
      <c r="N100" s="90">
        <f ca="1">($L100*($V$1-N$1)/($V$1-$L$1)+$V100*(N$1-$L$1)/($V$1-$L$1))*(SUM('Chem - ODS'!I$5:I$7)/((SUM('Chem - ODS'!$Q$5:$Q$7)-SUM('Chem - ODS'!$G$5:$G$7))/10*('Chem - ODS'!I$4-'Chem - ODS'!$G$4)+SUM('Chem - ODS'!$G$5:$G$7)))</f>
        <v>1144443954.2348146</v>
      </c>
      <c r="O100" s="90">
        <f ca="1">($L100*($V$1-O$1)/($V$1-$L$1)+$V100*(O$1-$L$1)/($V$1-$L$1))*(SUM('Chem - ODS'!J$5:J$7)/((SUM('Chem - ODS'!$Q$5:$Q$7)-SUM('Chem - ODS'!$G$5:$G$7))/10*('Chem - ODS'!J$4-'Chem - ODS'!$G$4)+SUM('Chem - ODS'!$G$5:$G$7)))</f>
        <v>1315526004.9051244</v>
      </c>
      <c r="P100" s="90">
        <f ca="1">($L100*($V$1-P$1)/($V$1-$L$1)+$V100*(P$1-$L$1)/($V$1-$L$1))*(SUM('Chem - ODS'!K$5:K$7)/((SUM('Chem - ODS'!$Q$5:$Q$7)-SUM('Chem - ODS'!$G$5:$G$7))/10*('Chem - ODS'!K$4-'Chem - ODS'!$G$4)+SUM('Chem - ODS'!$G$5:$G$7)))</f>
        <v>1486782042.1150389</v>
      </c>
      <c r="Q100" s="90">
        <f ca="1">($L100*($V$1-Q$1)/($V$1-$L$1)+$V100*(Q$1-$L$1)/($V$1-$L$1))*(SUM('Chem - ODS'!L$5:L$7)/((SUM('Chem - ODS'!$Q$5:$Q$7)-SUM('Chem - ODS'!$G$5:$G$7))/10*('Chem - ODS'!L$4-'Chem - ODS'!$G$4)+SUM('Chem - ODS'!$G$5:$G$7)))</f>
        <v>1675468943.85098</v>
      </c>
      <c r="R100" s="90">
        <f ca="1">($L100*($V$1-R$1)/($V$1-$L$1)+$V100*(R$1-$L$1)/($V$1-$L$1))*(SUM('Chem - ODS'!M$5:M$7)/((SUM('Chem - ODS'!$Q$5:$Q$7)-SUM('Chem - ODS'!$G$5:$G$7))/10*('Chem - ODS'!M$4-'Chem - ODS'!$G$4)+SUM('Chem - ODS'!$G$5:$G$7)))</f>
        <v>1829753988.2151537</v>
      </c>
      <c r="S100" s="90">
        <f ca="1">($L100*($V$1-S$1)/($V$1-$L$1)+$V100*(S$1-$L$1)/($V$1-$L$1))*(SUM('Chem - ODS'!N$5:N$7)/((SUM('Chem - ODS'!$Q$5:$Q$7)-SUM('Chem - ODS'!$G$5:$G$7))/10*('Chem - ODS'!N$4-'Chem - ODS'!$G$4)+SUM('Chem - ODS'!$G$5:$G$7)))</f>
        <v>2060309316.2085567</v>
      </c>
      <c r="T100" s="90">
        <f ca="1">($L100*($V$1-T$1)/($V$1-$L$1)+$V100*(T$1-$L$1)/($V$1-$L$1))*(SUM('Chem - ODS'!O$5:O$7)/((SUM('Chem - ODS'!$Q$5:$Q$7)-SUM('Chem - ODS'!$G$5:$G$7))/10*('Chem - ODS'!O$4-'Chem - ODS'!$G$4)+SUM('Chem - ODS'!$G$5:$G$7)))</f>
        <v>2183601867.8331347</v>
      </c>
      <c r="U100" s="90">
        <f ca="1">($L100*($V$1-U$1)/($V$1-$L$1)+$V100*(U$1-$L$1)/($V$1-$L$1))*(SUM('Chem - ODS'!P$5:P$7)/((SUM('Chem - ODS'!$Q$5:$Q$7)-SUM('Chem - ODS'!$G$5:$G$7))/10*('Chem - ODS'!P$4-'Chem - ODS'!$G$4)+SUM('Chem - ODS'!$G$5:$G$7)))</f>
        <v>2356030537.6940522</v>
      </c>
      <c r="V100" s="90">
        <f ca="1">IF('Chemicals 2030'!$A108="CP",INDIRECT("'Chemicals 2030'!"&amp;'Country Selector'!$B$3&amp;ROW($A108))*10^12,0)*'Process Emissions Multipliers'!$D$28</f>
        <v>2517195156.3185844</v>
      </c>
      <c r="W100" s="90">
        <f ca="1">($V100*($AP$1-W$1)/($AP$1-$V$1)+$AP100*(W$1-$V$1)/($AP$1-$V$1))*(SUM('Chem - ODS'!R$5:R$7)/((SUM('Chem - ODS'!$AK$5:$AK$7)-SUM('Chem - ODS'!$Q$5:$Q$7))/20*('Chem - ODS'!R$4-'Chem - ODS'!$Q$4)+SUM('Chem - ODS'!$Q$5:$Q$7)))</f>
        <v>2688971768.1753101</v>
      </c>
      <c r="X100" s="90">
        <f ca="1">($V100*($AP$1-X$1)/($AP$1-$V$1)+$AP100*(X$1-$V$1)/($AP$1-$V$1))*(SUM('Chem - ODS'!S$5:S$7)/((SUM('Chem - ODS'!$AK$5:$AK$7)-SUM('Chem - ODS'!$Q$5:$Q$7))/20*('Chem - ODS'!S$4-'Chem - ODS'!$Q$4)+SUM('Chem - ODS'!$Q$5:$Q$7)))</f>
        <v>2884263989.5071635</v>
      </c>
      <c r="Y100" s="90">
        <f ca="1">($V100*($AP$1-Y$1)/($AP$1-$V$1)+$AP100*(Y$1-$V$1)/($AP$1-$V$1))*(SUM('Chem - ODS'!T$5:T$7)/((SUM('Chem - ODS'!$AK$5:$AK$7)-SUM('Chem - ODS'!$Q$5:$Q$7))/20*('Chem - ODS'!T$4-'Chem - ODS'!$Q$4)+SUM('Chem - ODS'!$Q$5:$Q$7)))</f>
        <v>2930894983.7576232</v>
      </c>
      <c r="Z100" s="90">
        <f ca="1">($V100*($AP$1-Z$1)/($AP$1-$V$1)+$AP100*(Z$1-$V$1)/($AP$1-$V$1))*(SUM('Chem - ODS'!U$5:U$7)/((SUM('Chem - ODS'!$AK$5:$AK$7)-SUM('Chem - ODS'!$Q$5:$Q$7))/20*('Chem - ODS'!U$4-'Chem - ODS'!$Q$4)+SUM('Chem - ODS'!$Q$5:$Q$7)))</f>
        <v>2988575663.511014</v>
      </c>
      <c r="AA100" s="90">
        <f ca="1">($V100*($AP$1-AA$1)/($AP$1-$V$1)+$AP100*(AA$1-$V$1)/($AP$1-$V$1))*(SUM('Chem - ODS'!V$5:V$7)/((SUM('Chem - ODS'!$AK$5:$AK$7)-SUM('Chem - ODS'!$Q$5:$Q$7))/20*('Chem - ODS'!V$4-'Chem - ODS'!$Q$4)+SUM('Chem - ODS'!$Q$5:$Q$7)))</f>
        <v>3057477922.133142</v>
      </c>
      <c r="AB100" s="90">
        <f ca="1">($V100*($AP$1-AB$1)/($AP$1-$V$1)+$AP100*(AB$1-$V$1)/($AP$1-$V$1))*(SUM('Chem - ODS'!W$5:W$7)/((SUM('Chem - ODS'!$AK$5:$AK$7)-SUM('Chem - ODS'!$Q$5:$Q$7))/20*('Chem - ODS'!W$4-'Chem - ODS'!$Q$4)+SUM('Chem - ODS'!$Q$5:$Q$7)))</f>
        <v>3137753404.4887652</v>
      </c>
      <c r="AC100" s="90">
        <f ca="1">($V100*($AP$1-AC$1)/($AP$1-$V$1)+$AP100*(AC$1-$V$1)/($AP$1-$V$1))*(SUM('Chem - ODS'!X$5:X$7)/((SUM('Chem - ODS'!$AK$5:$AK$7)-SUM('Chem - ODS'!$Q$5:$Q$7))/20*('Chem - ODS'!X$4-'Chem - ODS'!$Q$4)+SUM('Chem - ODS'!$Q$5:$Q$7)))</f>
        <v>3229536403.1627827</v>
      </c>
      <c r="AD100" s="90">
        <f ca="1">($V100*($AP$1-AD$1)/($AP$1-$V$1)+$AP100*(AD$1-$V$1)/($AP$1-$V$1))*(SUM('Chem - ODS'!Y$5:Y$7)/((SUM('Chem - ODS'!$AK$5:$AK$7)-SUM('Chem - ODS'!$Q$5:$Q$7))/20*('Chem - ODS'!Y$4-'Chem - ODS'!$Q$4)+SUM('Chem - ODS'!$Q$5:$Q$7)))</f>
        <v>3005498918.4180102</v>
      </c>
      <c r="AE100" s="90">
        <f ca="1">($V100*($AP$1-AE$1)/($AP$1-$V$1)+$AP100*(AE$1-$V$1)/($AP$1-$V$1))*(SUM('Chem - ODS'!Z$5:Z$7)/((SUM('Chem - ODS'!$AK$5:$AK$7)-SUM('Chem - ODS'!$Q$5:$Q$7))/20*('Chem - ODS'!Z$4-'Chem - ODS'!$Q$4)+SUM('Chem - ODS'!$Q$5:$Q$7)))</f>
        <v>3084515387.2339845</v>
      </c>
      <c r="AF100" s="90">
        <f ca="1">($V100*($AP$1-AF$1)/($AP$1-$V$1)+$AP100*(AF$1-$V$1)/($AP$1-$V$1))*(SUM('Chem - ODS'!AA$5:AA$7)/((SUM('Chem - ODS'!$AK$5:$AK$7)-SUM('Chem - ODS'!$Q$5:$Q$7))/20*('Chem - ODS'!AA$4-'Chem - ODS'!$Q$4)+SUM('Chem - ODS'!$Q$5:$Q$7)))</f>
        <v>3151698636.9827437</v>
      </c>
      <c r="AG100" s="90">
        <f ca="1">($V100*($AP$1-AG$1)/($AP$1-$V$1)+$AP100*(AG$1-$V$1)/($AP$1-$V$1))*(SUM('Chem - ODS'!AB$5:AB$7)/((SUM('Chem - ODS'!$AK$5:$AK$7)-SUM('Chem - ODS'!$Q$5:$Q$7))/20*('Chem - ODS'!AB$4-'Chem - ODS'!$Q$4)+SUM('Chem - ODS'!$Q$5:$Q$7)))</f>
        <v>3272789230.4755821</v>
      </c>
      <c r="AH100" s="90">
        <f ca="1">($V100*($AP$1-AH$1)/($AP$1-$V$1)+$AP100*(AH$1-$V$1)/($AP$1-$V$1))*(SUM('Chem - ODS'!AC$5:AC$7)/((SUM('Chem - ODS'!$AK$5:$AK$7)-SUM('Chem - ODS'!$Q$5:$Q$7))/20*('Chem - ODS'!AC$4-'Chem - ODS'!$Q$4)+SUM('Chem - ODS'!$Q$5:$Q$7)))</f>
        <v>3398074709.4256964</v>
      </c>
      <c r="AI100" s="90">
        <f ca="1">($V100*($AP$1-AI$1)/($AP$1-$V$1)+$AP100*(AI$1-$V$1)/($AP$1-$V$1))*(SUM('Chem - ODS'!AD$5:AD$7)/((SUM('Chem - ODS'!$AK$5:$AK$7)-SUM('Chem - ODS'!$Q$5:$Q$7))/20*('Chem - ODS'!AD$4-'Chem - ODS'!$Q$4)+SUM('Chem - ODS'!$Q$5:$Q$7)))</f>
        <v>3527717698.5008035</v>
      </c>
      <c r="AJ100" s="90">
        <f ca="1">($V100*($AP$1-AJ$1)/($AP$1-$V$1)+$AP100*(AJ$1-$V$1)/($AP$1-$V$1))*(SUM('Chem - ODS'!AE$5:AE$7)/((SUM('Chem - ODS'!$AK$5:$AK$7)-SUM('Chem - ODS'!$Q$5:$Q$7))/20*('Chem - ODS'!AE$4-'Chem - ODS'!$Q$4)+SUM('Chem - ODS'!$Q$5:$Q$7)))</f>
        <v>3661885633.5453677</v>
      </c>
      <c r="AK100" s="90">
        <f ca="1">($V100*($AP$1-AK$1)/($AP$1-$V$1)+$AP100*(AK$1-$V$1)/($AP$1-$V$1))*(SUM('Chem - ODS'!AF$5:AF$7)/((SUM('Chem - ODS'!$AK$5:$AK$7)-SUM('Chem - ODS'!$Q$5:$Q$7))/20*('Chem - ODS'!AF$4-'Chem - ODS'!$Q$4)+SUM('Chem - ODS'!$Q$5:$Q$7)))</f>
        <v>3800751047.7692113</v>
      </c>
      <c r="AL100" s="90">
        <f ca="1">($V100*($AP$1-AL$1)/($AP$1-$V$1)+$AP100*(AL$1-$V$1)/($AP$1-$V$1))*(SUM('Chem - ODS'!AG$5:AG$7)/((SUM('Chem - ODS'!$AK$5:$AK$7)-SUM('Chem - ODS'!$Q$5:$Q$7))/20*('Chem - ODS'!AG$4-'Chem - ODS'!$Q$4)+SUM('Chem - ODS'!$Q$5:$Q$7)))</f>
        <v>3944491853.2175255</v>
      </c>
      <c r="AM100" s="90">
        <f ca="1">($V100*($AP$1-AM$1)/($AP$1-$V$1)+$AP100*(AM$1-$V$1)/($AP$1-$V$1))*(SUM('Chem - ODS'!AH$5:AH$7)/((SUM('Chem - ODS'!$AK$5:$AK$7)-SUM('Chem - ODS'!$Q$5:$Q$7))/20*('Chem - ODS'!AH$4-'Chem - ODS'!$Q$4)+SUM('Chem - ODS'!$Q$5:$Q$7)))</f>
        <v>4093291619.6247625</v>
      </c>
      <c r="AN100" s="90">
        <f ca="1">($V100*($AP$1-AN$1)/($AP$1-$V$1)+$AP100*(AN$1-$V$1)/($AP$1-$V$1))*(SUM('Chem - ODS'!AI$5:AI$7)/((SUM('Chem - ODS'!$AK$5:$AK$7)-SUM('Chem - ODS'!$Q$5:$Q$7))/20*('Chem - ODS'!AI$4-'Chem - ODS'!$Q$4)+SUM('Chem - ODS'!$Q$5:$Q$7)))</f>
        <v>4247339852.4426141</v>
      </c>
      <c r="AO100" s="90">
        <f ca="1">($V100*($AP$1-AO$1)/($AP$1-$V$1)+$AP100*(AO$1-$V$1)/($AP$1-$V$1))*(SUM('Chem - ODS'!AJ$5:AJ$7)/((SUM('Chem - ODS'!$AK$5:$AK$7)-SUM('Chem - ODS'!$Q$5:$Q$7))/20*('Chem - ODS'!AJ$4-'Chem - ODS'!$Q$4)+SUM('Chem - ODS'!$Q$5:$Q$7)))</f>
        <v>4406832271.5818548</v>
      </c>
      <c r="AP100" s="90">
        <f ca="1">V100*'Process Emissions Multipliers'!$E$28</f>
        <v>4571971092.2066259</v>
      </c>
    </row>
    <row r="101" spans="1:42">
      <c r="A101" s="74">
        <v>49</v>
      </c>
      <c r="B101" s="90">
        <f ca="1">IF('Chemicals 2010'!$A109="CP",INDIRECT("'Chemicals 2010'!"&amp;'Country Selector'!$B$3&amp;ROW($A109))*10^12,0)</f>
        <v>0</v>
      </c>
      <c r="C101" s="90">
        <f t="shared" ca="1" si="4"/>
        <v>0</v>
      </c>
      <c r="D101" s="90">
        <f t="shared" ca="1" si="5"/>
        <v>0</v>
      </c>
      <c r="E101" s="90">
        <f t="shared" ca="1" si="5"/>
        <v>0</v>
      </c>
      <c r="F101" s="90">
        <f t="shared" ca="1" si="5"/>
        <v>0</v>
      </c>
      <c r="G101" s="90">
        <f t="shared" ca="1" si="5"/>
        <v>0</v>
      </c>
      <c r="H101" s="90">
        <f t="shared" ca="1" si="5"/>
        <v>0</v>
      </c>
      <c r="I101" s="90">
        <f t="shared" ca="1" si="5"/>
        <v>0</v>
      </c>
      <c r="J101" s="90">
        <f t="shared" ca="1" si="5"/>
        <v>0</v>
      </c>
      <c r="K101" s="90">
        <f t="shared" ca="1" si="5"/>
        <v>0</v>
      </c>
      <c r="L101" s="90">
        <f ca="1">IF('Chemicals 2020'!$A109="CP",INDIRECT("'Chemicals 2020'!"&amp;'Country Selector'!$B$3&amp;ROW($A109))*10^12,0)*'Process Emissions Multipliers'!$B$28</f>
        <v>0</v>
      </c>
      <c r="M101" s="90">
        <f ca="1">($L101*($V$1-M$1)/($V$1-$L$1)+$V101*(M$1-$L$1)/($V$1-$L$1))*(SUM('Chem - ODS'!H$5:H$7)/((SUM('Chem - ODS'!$Q$5:$Q$7)-SUM('Chem - ODS'!$G$5:$G$7))/10*('Chem - ODS'!H$4-'Chem - ODS'!$G$4)+SUM('Chem - ODS'!$G$5:$G$7)))</f>
        <v>0</v>
      </c>
      <c r="N101" s="90">
        <f ca="1">($L101*($V$1-N$1)/($V$1-$L$1)+$V101*(N$1-$L$1)/($V$1-$L$1))*(SUM('Chem - ODS'!I$5:I$7)/((SUM('Chem - ODS'!$Q$5:$Q$7)-SUM('Chem - ODS'!$G$5:$G$7))/10*('Chem - ODS'!I$4-'Chem - ODS'!$G$4)+SUM('Chem - ODS'!$G$5:$G$7)))</f>
        <v>0</v>
      </c>
      <c r="O101" s="90">
        <f ca="1">($L101*($V$1-O$1)/($V$1-$L$1)+$V101*(O$1-$L$1)/($V$1-$L$1))*(SUM('Chem - ODS'!J$5:J$7)/((SUM('Chem - ODS'!$Q$5:$Q$7)-SUM('Chem - ODS'!$G$5:$G$7))/10*('Chem - ODS'!J$4-'Chem - ODS'!$G$4)+SUM('Chem - ODS'!$G$5:$G$7)))</f>
        <v>0</v>
      </c>
      <c r="P101" s="90">
        <f ca="1">($L101*($V$1-P$1)/($V$1-$L$1)+$V101*(P$1-$L$1)/($V$1-$L$1))*(SUM('Chem - ODS'!K$5:K$7)/((SUM('Chem - ODS'!$Q$5:$Q$7)-SUM('Chem - ODS'!$G$5:$G$7))/10*('Chem - ODS'!K$4-'Chem - ODS'!$G$4)+SUM('Chem - ODS'!$G$5:$G$7)))</f>
        <v>0</v>
      </c>
      <c r="Q101" s="90">
        <f ca="1">($L101*($V$1-Q$1)/($V$1-$L$1)+$V101*(Q$1-$L$1)/($V$1-$L$1))*(SUM('Chem - ODS'!L$5:L$7)/((SUM('Chem - ODS'!$Q$5:$Q$7)-SUM('Chem - ODS'!$G$5:$G$7))/10*('Chem - ODS'!L$4-'Chem - ODS'!$G$4)+SUM('Chem - ODS'!$G$5:$G$7)))</f>
        <v>0</v>
      </c>
      <c r="R101" s="90">
        <f ca="1">($L101*($V$1-R$1)/($V$1-$L$1)+$V101*(R$1-$L$1)/($V$1-$L$1))*(SUM('Chem - ODS'!M$5:M$7)/((SUM('Chem - ODS'!$Q$5:$Q$7)-SUM('Chem - ODS'!$G$5:$G$7))/10*('Chem - ODS'!M$4-'Chem - ODS'!$G$4)+SUM('Chem - ODS'!$G$5:$G$7)))</f>
        <v>0</v>
      </c>
      <c r="S101" s="90">
        <f ca="1">($L101*($V$1-S$1)/($V$1-$L$1)+$V101*(S$1-$L$1)/($V$1-$L$1))*(SUM('Chem - ODS'!N$5:N$7)/((SUM('Chem - ODS'!$Q$5:$Q$7)-SUM('Chem - ODS'!$G$5:$G$7))/10*('Chem - ODS'!N$4-'Chem - ODS'!$G$4)+SUM('Chem - ODS'!$G$5:$G$7)))</f>
        <v>0</v>
      </c>
      <c r="T101" s="90">
        <f ca="1">($L101*($V$1-T$1)/($V$1-$L$1)+$V101*(T$1-$L$1)/($V$1-$L$1))*(SUM('Chem - ODS'!O$5:O$7)/((SUM('Chem - ODS'!$Q$5:$Q$7)-SUM('Chem - ODS'!$G$5:$G$7))/10*('Chem - ODS'!O$4-'Chem - ODS'!$G$4)+SUM('Chem - ODS'!$G$5:$G$7)))</f>
        <v>0</v>
      </c>
      <c r="U101" s="90">
        <f ca="1">($L101*($V$1-U$1)/($V$1-$L$1)+$V101*(U$1-$L$1)/($V$1-$L$1))*(SUM('Chem - ODS'!P$5:P$7)/((SUM('Chem - ODS'!$Q$5:$Q$7)-SUM('Chem - ODS'!$G$5:$G$7))/10*('Chem - ODS'!P$4-'Chem - ODS'!$G$4)+SUM('Chem - ODS'!$G$5:$G$7)))</f>
        <v>0</v>
      </c>
      <c r="V101" s="90">
        <f ca="1">IF('Chemicals 2030'!$A109="CP",INDIRECT("'Chemicals 2030'!"&amp;'Country Selector'!$B$3&amp;ROW($A109))*10^12,0)*'Process Emissions Multipliers'!$D$28</f>
        <v>0</v>
      </c>
      <c r="W101" s="90">
        <f ca="1">($V101*($AP$1-W$1)/($AP$1-$V$1)+$AP101*(W$1-$V$1)/($AP$1-$V$1))*(SUM('Chem - ODS'!R$5:R$7)/((SUM('Chem - ODS'!$AK$5:$AK$7)-SUM('Chem - ODS'!$Q$5:$Q$7))/20*('Chem - ODS'!R$4-'Chem - ODS'!$Q$4)+SUM('Chem - ODS'!$Q$5:$Q$7)))</f>
        <v>0</v>
      </c>
      <c r="X101" s="90">
        <f ca="1">($V101*($AP$1-X$1)/($AP$1-$V$1)+$AP101*(X$1-$V$1)/($AP$1-$V$1))*(SUM('Chem - ODS'!S$5:S$7)/((SUM('Chem - ODS'!$AK$5:$AK$7)-SUM('Chem - ODS'!$Q$5:$Q$7))/20*('Chem - ODS'!S$4-'Chem - ODS'!$Q$4)+SUM('Chem - ODS'!$Q$5:$Q$7)))</f>
        <v>0</v>
      </c>
      <c r="Y101" s="90">
        <f ca="1">($V101*($AP$1-Y$1)/($AP$1-$V$1)+$AP101*(Y$1-$V$1)/($AP$1-$V$1))*(SUM('Chem - ODS'!T$5:T$7)/((SUM('Chem - ODS'!$AK$5:$AK$7)-SUM('Chem - ODS'!$Q$5:$Q$7))/20*('Chem - ODS'!T$4-'Chem - ODS'!$Q$4)+SUM('Chem - ODS'!$Q$5:$Q$7)))</f>
        <v>0</v>
      </c>
      <c r="Z101" s="90">
        <f ca="1">($V101*($AP$1-Z$1)/($AP$1-$V$1)+$AP101*(Z$1-$V$1)/($AP$1-$V$1))*(SUM('Chem - ODS'!U$5:U$7)/((SUM('Chem - ODS'!$AK$5:$AK$7)-SUM('Chem - ODS'!$Q$5:$Q$7))/20*('Chem - ODS'!U$4-'Chem - ODS'!$Q$4)+SUM('Chem - ODS'!$Q$5:$Q$7)))</f>
        <v>0</v>
      </c>
      <c r="AA101" s="90">
        <f ca="1">($V101*($AP$1-AA$1)/($AP$1-$V$1)+$AP101*(AA$1-$V$1)/($AP$1-$V$1))*(SUM('Chem - ODS'!V$5:V$7)/((SUM('Chem - ODS'!$AK$5:$AK$7)-SUM('Chem - ODS'!$Q$5:$Q$7))/20*('Chem - ODS'!V$4-'Chem - ODS'!$Q$4)+SUM('Chem - ODS'!$Q$5:$Q$7)))</f>
        <v>0</v>
      </c>
      <c r="AB101" s="90">
        <f ca="1">($V101*($AP$1-AB$1)/($AP$1-$V$1)+$AP101*(AB$1-$V$1)/($AP$1-$V$1))*(SUM('Chem - ODS'!W$5:W$7)/((SUM('Chem - ODS'!$AK$5:$AK$7)-SUM('Chem - ODS'!$Q$5:$Q$7))/20*('Chem - ODS'!W$4-'Chem - ODS'!$Q$4)+SUM('Chem - ODS'!$Q$5:$Q$7)))</f>
        <v>0</v>
      </c>
      <c r="AC101" s="90">
        <f ca="1">($V101*($AP$1-AC$1)/($AP$1-$V$1)+$AP101*(AC$1-$V$1)/($AP$1-$V$1))*(SUM('Chem - ODS'!X$5:X$7)/((SUM('Chem - ODS'!$AK$5:$AK$7)-SUM('Chem - ODS'!$Q$5:$Q$7))/20*('Chem - ODS'!X$4-'Chem - ODS'!$Q$4)+SUM('Chem - ODS'!$Q$5:$Q$7)))</f>
        <v>0</v>
      </c>
      <c r="AD101" s="90">
        <f ca="1">($V101*($AP$1-AD$1)/($AP$1-$V$1)+$AP101*(AD$1-$V$1)/($AP$1-$V$1))*(SUM('Chem - ODS'!Y$5:Y$7)/((SUM('Chem - ODS'!$AK$5:$AK$7)-SUM('Chem - ODS'!$Q$5:$Q$7))/20*('Chem - ODS'!Y$4-'Chem - ODS'!$Q$4)+SUM('Chem - ODS'!$Q$5:$Q$7)))</f>
        <v>0</v>
      </c>
      <c r="AE101" s="90">
        <f ca="1">($V101*($AP$1-AE$1)/($AP$1-$V$1)+$AP101*(AE$1-$V$1)/($AP$1-$V$1))*(SUM('Chem - ODS'!Z$5:Z$7)/((SUM('Chem - ODS'!$AK$5:$AK$7)-SUM('Chem - ODS'!$Q$5:$Q$7))/20*('Chem - ODS'!Z$4-'Chem - ODS'!$Q$4)+SUM('Chem - ODS'!$Q$5:$Q$7)))</f>
        <v>0</v>
      </c>
      <c r="AF101" s="90">
        <f ca="1">($V101*($AP$1-AF$1)/($AP$1-$V$1)+$AP101*(AF$1-$V$1)/($AP$1-$V$1))*(SUM('Chem - ODS'!AA$5:AA$7)/((SUM('Chem - ODS'!$AK$5:$AK$7)-SUM('Chem - ODS'!$Q$5:$Q$7))/20*('Chem - ODS'!AA$4-'Chem - ODS'!$Q$4)+SUM('Chem - ODS'!$Q$5:$Q$7)))</f>
        <v>0</v>
      </c>
      <c r="AG101" s="90">
        <f ca="1">($V101*($AP$1-AG$1)/($AP$1-$V$1)+$AP101*(AG$1-$V$1)/($AP$1-$V$1))*(SUM('Chem - ODS'!AB$5:AB$7)/((SUM('Chem - ODS'!$AK$5:$AK$7)-SUM('Chem - ODS'!$Q$5:$Q$7))/20*('Chem - ODS'!AB$4-'Chem - ODS'!$Q$4)+SUM('Chem - ODS'!$Q$5:$Q$7)))</f>
        <v>0</v>
      </c>
      <c r="AH101" s="90">
        <f ca="1">($V101*($AP$1-AH$1)/($AP$1-$V$1)+$AP101*(AH$1-$V$1)/($AP$1-$V$1))*(SUM('Chem - ODS'!AC$5:AC$7)/((SUM('Chem - ODS'!$AK$5:$AK$7)-SUM('Chem - ODS'!$Q$5:$Q$7))/20*('Chem - ODS'!AC$4-'Chem - ODS'!$Q$4)+SUM('Chem - ODS'!$Q$5:$Q$7)))</f>
        <v>0</v>
      </c>
      <c r="AI101" s="90">
        <f ca="1">($V101*($AP$1-AI$1)/($AP$1-$V$1)+$AP101*(AI$1-$V$1)/($AP$1-$V$1))*(SUM('Chem - ODS'!AD$5:AD$7)/((SUM('Chem - ODS'!$AK$5:$AK$7)-SUM('Chem - ODS'!$Q$5:$Q$7))/20*('Chem - ODS'!AD$4-'Chem - ODS'!$Q$4)+SUM('Chem - ODS'!$Q$5:$Q$7)))</f>
        <v>0</v>
      </c>
      <c r="AJ101" s="90">
        <f ca="1">($V101*($AP$1-AJ$1)/($AP$1-$V$1)+$AP101*(AJ$1-$V$1)/($AP$1-$V$1))*(SUM('Chem - ODS'!AE$5:AE$7)/((SUM('Chem - ODS'!$AK$5:$AK$7)-SUM('Chem - ODS'!$Q$5:$Q$7))/20*('Chem - ODS'!AE$4-'Chem - ODS'!$Q$4)+SUM('Chem - ODS'!$Q$5:$Q$7)))</f>
        <v>0</v>
      </c>
      <c r="AK101" s="90">
        <f ca="1">($V101*($AP$1-AK$1)/($AP$1-$V$1)+$AP101*(AK$1-$V$1)/($AP$1-$V$1))*(SUM('Chem - ODS'!AF$5:AF$7)/((SUM('Chem - ODS'!$AK$5:$AK$7)-SUM('Chem - ODS'!$Q$5:$Q$7))/20*('Chem - ODS'!AF$4-'Chem - ODS'!$Q$4)+SUM('Chem - ODS'!$Q$5:$Q$7)))</f>
        <v>0</v>
      </c>
      <c r="AL101" s="90">
        <f ca="1">($V101*($AP$1-AL$1)/($AP$1-$V$1)+$AP101*(AL$1-$V$1)/($AP$1-$V$1))*(SUM('Chem - ODS'!AG$5:AG$7)/((SUM('Chem - ODS'!$AK$5:$AK$7)-SUM('Chem - ODS'!$Q$5:$Q$7))/20*('Chem - ODS'!AG$4-'Chem - ODS'!$Q$4)+SUM('Chem - ODS'!$Q$5:$Q$7)))</f>
        <v>0</v>
      </c>
      <c r="AM101" s="90">
        <f ca="1">($V101*($AP$1-AM$1)/($AP$1-$V$1)+$AP101*(AM$1-$V$1)/($AP$1-$V$1))*(SUM('Chem - ODS'!AH$5:AH$7)/((SUM('Chem - ODS'!$AK$5:$AK$7)-SUM('Chem - ODS'!$Q$5:$Q$7))/20*('Chem - ODS'!AH$4-'Chem - ODS'!$Q$4)+SUM('Chem - ODS'!$Q$5:$Q$7)))</f>
        <v>0</v>
      </c>
      <c r="AN101" s="90">
        <f ca="1">($V101*($AP$1-AN$1)/($AP$1-$V$1)+$AP101*(AN$1-$V$1)/($AP$1-$V$1))*(SUM('Chem - ODS'!AI$5:AI$7)/((SUM('Chem - ODS'!$AK$5:$AK$7)-SUM('Chem - ODS'!$Q$5:$Q$7))/20*('Chem - ODS'!AI$4-'Chem - ODS'!$Q$4)+SUM('Chem - ODS'!$Q$5:$Q$7)))</f>
        <v>0</v>
      </c>
      <c r="AO101" s="90">
        <f ca="1">($V101*($AP$1-AO$1)/($AP$1-$V$1)+$AP101*(AO$1-$V$1)/($AP$1-$V$1))*(SUM('Chem - ODS'!AJ$5:AJ$7)/((SUM('Chem - ODS'!$AK$5:$AK$7)-SUM('Chem - ODS'!$Q$5:$Q$7))/20*('Chem - ODS'!AJ$4-'Chem - ODS'!$Q$4)+SUM('Chem - ODS'!$Q$5:$Q$7)))</f>
        <v>0</v>
      </c>
      <c r="AP101" s="90">
        <f ca="1">V101*'Process Emissions Multipliers'!$E$28</f>
        <v>0</v>
      </c>
    </row>
    <row r="102" spans="1:42">
      <c r="A102" s="74">
        <v>50</v>
      </c>
      <c r="B102" s="90">
        <f ca="1">IF('Chemicals 2010'!$A110="CP",INDIRECT("'Chemicals 2010'!"&amp;'Country Selector'!$B$3&amp;ROW($A110))*10^12,0)</f>
        <v>0</v>
      </c>
      <c r="C102" s="90">
        <f t="shared" ca="1" si="4"/>
        <v>0</v>
      </c>
      <c r="D102" s="90">
        <f t="shared" ca="1" si="5"/>
        <v>0</v>
      </c>
      <c r="E102" s="90">
        <f t="shared" ca="1" si="5"/>
        <v>0</v>
      </c>
      <c r="F102" s="90">
        <f t="shared" ca="1" si="5"/>
        <v>0</v>
      </c>
      <c r="G102" s="90">
        <f t="shared" ca="1" si="5"/>
        <v>0</v>
      </c>
      <c r="H102" s="90">
        <f t="shared" ca="1" si="5"/>
        <v>0</v>
      </c>
      <c r="I102" s="90">
        <f t="shared" ca="1" si="5"/>
        <v>0</v>
      </c>
      <c r="J102" s="90">
        <f t="shared" ca="1" si="5"/>
        <v>0</v>
      </c>
      <c r="K102" s="90">
        <f t="shared" ca="1" si="5"/>
        <v>0</v>
      </c>
      <c r="L102" s="90">
        <f ca="1">IF('Chemicals 2020'!$A110="CP",INDIRECT("'Chemicals 2020'!"&amp;'Country Selector'!$B$3&amp;ROW($A110))*10^12,0)*'Process Emissions Multipliers'!$B$28</f>
        <v>0</v>
      </c>
      <c r="M102" s="90">
        <f ca="1">($L102*($V$1-M$1)/($V$1-$L$1)+$V102*(M$1-$L$1)/($V$1-$L$1))*(SUM('Chem - ODS'!H$5:H$7)/((SUM('Chem - ODS'!$Q$5:$Q$7)-SUM('Chem - ODS'!$G$5:$G$7))/10*('Chem - ODS'!H$4-'Chem - ODS'!$G$4)+SUM('Chem - ODS'!$G$5:$G$7)))</f>
        <v>0</v>
      </c>
      <c r="N102" s="90">
        <f ca="1">($L102*($V$1-N$1)/($V$1-$L$1)+$V102*(N$1-$L$1)/($V$1-$L$1))*(SUM('Chem - ODS'!I$5:I$7)/((SUM('Chem - ODS'!$Q$5:$Q$7)-SUM('Chem - ODS'!$G$5:$G$7))/10*('Chem - ODS'!I$4-'Chem - ODS'!$G$4)+SUM('Chem - ODS'!$G$5:$G$7)))</f>
        <v>0</v>
      </c>
      <c r="O102" s="90">
        <f ca="1">($L102*($V$1-O$1)/($V$1-$L$1)+$V102*(O$1-$L$1)/($V$1-$L$1))*(SUM('Chem - ODS'!J$5:J$7)/((SUM('Chem - ODS'!$Q$5:$Q$7)-SUM('Chem - ODS'!$G$5:$G$7))/10*('Chem - ODS'!J$4-'Chem - ODS'!$G$4)+SUM('Chem - ODS'!$G$5:$G$7)))</f>
        <v>0</v>
      </c>
      <c r="P102" s="90">
        <f ca="1">($L102*($V$1-P$1)/($V$1-$L$1)+$V102*(P$1-$L$1)/($V$1-$L$1))*(SUM('Chem - ODS'!K$5:K$7)/((SUM('Chem - ODS'!$Q$5:$Q$7)-SUM('Chem - ODS'!$G$5:$G$7))/10*('Chem - ODS'!K$4-'Chem - ODS'!$G$4)+SUM('Chem - ODS'!$G$5:$G$7)))</f>
        <v>0</v>
      </c>
      <c r="Q102" s="90">
        <f ca="1">($L102*($V$1-Q$1)/($V$1-$L$1)+$V102*(Q$1-$L$1)/($V$1-$L$1))*(SUM('Chem - ODS'!L$5:L$7)/((SUM('Chem - ODS'!$Q$5:$Q$7)-SUM('Chem - ODS'!$G$5:$G$7))/10*('Chem - ODS'!L$4-'Chem - ODS'!$G$4)+SUM('Chem - ODS'!$G$5:$G$7)))</f>
        <v>0</v>
      </c>
      <c r="R102" s="90">
        <f ca="1">($L102*($V$1-R$1)/($V$1-$L$1)+$V102*(R$1-$L$1)/($V$1-$L$1))*(SUM('Chem - ODS'!M$5:M$7)/((SUM('Chem - ODS'!$Q$5:$Q$7)-SUM('Chem - ODS'!$G$5:$G$7))/10*('Chem - ODS'!M$4-'Chem - ODS'!$G$4)+SUM('Chem - ODS'!$G$5:$G$7)))</f>
        <v>0</v>
      </c>
      <c r="S102" s="90">
        <f ca="1">($L102*($V$1-S$1)/($V$1-$L$1)+$V102*(S$1-$L$1)/($V$1-$L$1))*(SUM('Chem - ODS'!N$5:N$7)/((SUM('Chem - ODS'!$Q$5:$Q$7)-SUM('Chem - ODS'!$G$5:$G$7))/10*('Chem - ODS'!N$4-'Chem - ODS'!$G$4)+SUM('Chem - ODS'!$G$5:$G$7)))</f>
        <v>0</v>
      </c>
      <c r="T102" s="90">
        <f ca="1">($L102*($V$1-T$1)/($V$1-$L$1)+$V102*(T$1-$L$1)/($V$1-$L$1))*(SUM('Chem - ODS'!O$5:O$7)/((SUM('Chem - ODS'!$Q$5:$Q$7)-SUM('Chem - ODS'!$G$5:$G$7))/10*('Chem - ODS'!O$4-'Chem - ODS'!$G$4)+SUM('Chem - ODS'!$G$5:$G$7)))</f>
        <v>0</v>
      </c>
      <c r="U102" s="90">
        <f ca="1">($L102*($V$1-U$1)/($V$1-$L$1)+$V102*(U$1-$L$1)/($V$1-$L$1))*(SUM('Chem - ODS'!P$5:P$7)/((SUM('Chem - ODS'!$Q$5:$Q$7)-SUM('Chem - ODS'!$G$5:$G$7))/10*('Chem - ODS'!P$4-'Chem - ODS'!$G$4)+SUM('Chem - ODS'!$G$5:$G$7)))</f>
        <v>0</v>
      </c>
      <c r="V102" s="90">
        <f ca="1">IF('Chemicals 2030'!$A110="CP",INDIRECT("'Chemicals 2030'!"&amp;'Country Selector'!$B$3&amp;ROW($A110))*10^12,0)*'Process Emissions Multipliers'!$D$28</f>
        <v>0</v>
      </c>
      <c r="W102" s="90">
        <f ca="1">($V102*($AP$1-W$1)/($AP$1-$V$1)+$AP102*(W$1-$V$1)/($AP$1-$V$1))*(SUM('Chem - ODS'!R$5:R$7)/((SUM('Chem - ODS'!$AK$5:$AK$7)-SUM('Chem - ODS'!$Q$5:$Q$7))/20*('Chem - ODS'!R$4-'Chem - ODS'!$Q$4)+SUM('Chem - ODS'!$Q$5:$Q$7)))</f>
        <v>0</v>
      </c>
      <c r="X102" s="90">
        <f ca="1">($V102*($AP$1-X$1)/($AP$1-$V$1)+$AP102*(X$1-$V$1)/($AP$1-$V$1))*(SUM('Chem - ODS'!S$5:S$7)/((SUM('Chem - ODS'!$AK$5:$AK$7)-SUM('Chem - ODS'!$Q$5:$Q$7))/20*('Chem - ODS'!S$4-'Chem - ODS'!$Q$4)+SUM('Chem - ODS'!$Q$5:$Q$7)))</f>
        <v>0</v>
      </c>
      <c r="Y102" s="90">
        <f ca="1">($V102*($AP$1-Y$1)/($AP$1-$V$1)+$AP102*(Y$1-$V$1)/($AP$1-$V$1))*(SUM('Chem - ODS'!T$5:T$7)/((SUM('Chem - ODS'!$AK$5:$AK$7)-SUM('Chem - ODS'!$Q$5:$Q$7))/20*('Chem - ODS'!T$4-'Chem - ODS'!$Q$4)+SUM('Chem - ODS'!$Q$5:$Q$7)))</f>
        <v>0</v>
      </c>
      <c r="Z102" s="90">
        <f ca="1">($V102*($AP$1-Z$1)/($AP$1-$V$1)+$AP102*(Z$1-$V$1)/($AP$1-$V$1))*(SUM('Chem - ODS'!U$5:U$7)/((SUM('Chem - ODS'!$AK$5:$AK$7)-SUM('Chem - ODS'!$Q$5:$Q$7))/20*('Chem - ODS'!U$4-'Chem - ODS'!$Q$4)+SUM('Chem - ODS'!$Q$5:$Q$7)))</f>
        <v>0</v>
      </c>
      <c r="AA102" s="90">
        <f ca="1">($V102*($AP$1-AA$1)/($AP$1-$V$1)+$AP102*(AA$1-$V$1)/($AP$1-$V$1))*(SUM('Chem - ODS'!V$5:V$7)/((SUM('Chem - ODS'!$AK$5:$AK$7)-SUM('Chem - ODS'!$Q$5:$Q$7))/20*('Chem - ODS'!V$4-'Chem - ODS'!$Q$4)+SUM('Chem - ODS'!$Q$5:$Q$7)))</f>
        <v>0</v>
      </c>
      <c r="AB102" s="90">
        <f ca="1">($V102*($AP$1-AB$1)/($AP$1-$V$1)+$AP102*(AB$1-$V$1)/($AP$1-$V$1))*(SUM('Chem - ODS'!W$5:W$7)/((SUM('Chem - ODS'!$AK$5:$AK$7)-SUM('Chem - ODS'!$Q$5:$Q$7))/20*('Chem - ODS'!W$4-'Chem - ODS'!$Q$4)+SUM('Chem - ODS'!$Q$5:$Q$7)))</f>
        <v>0</v>
      </c>
      <c r="AC102" s="90">
        <f ca="1">($V102*($AP$1-AC$1)/($AP$1-$V$1)+$AP102*(AC$1-$V$1)/($AP$1-$V$1))*(SUM('Chem - ODS'!X$5:X$7)/((SUM('Chem - ODS'!$AK$5:$AK$7)-SUM('Chem - ODS'!$Q$5:$Q$7))/20*('Chem - ODS'!X$4-'Chem - ODS'!$Q$4)+SUM('Chem - ODS'!$Q$5:$Q$7)))</f>
        <v>0</v>
      </c>
      <c r="AD102" s="90">
        <f ca="1">($V102*($AP$1-AD$1)/($AP$1-$V$1)+$AP102*(AD$1-$V$1)/($AP$1-$V$1))*(SUM('Chem - ODS'!Y$5:Y$7)/((SUM('Chem - ODS'!$AK$5:$AK$7)-SUM('Chem - ODS'!$Q$5:$Q$7))/20*('Chem - ODS'!Y$4-'Chem - ODS'!$Q$4)+SUM('Chem - ODS'!$Q$5:$Q$7)))</f>
        <v>0</v>
      </c>
      <c r="AE102" s="90">
        <f ca="1">($V102*($AP$1-AE$1)/($AP$1-$V$1)+$AP102*(AE$1-$V$1)/($AP$1-$V$1))*(SUM('Chem - ODS'!Z$5:Z$7)/((SUM('Chem - ODS'!$AK$5:$AK$7)-SUM('Chem - ODS'!$Q$5:$Q$7))/20*('Chem - ODS'!Z$4-'Chem - ODS'!$Q$4)+SUM('Chem - ODS'!$Q$5:$Q$7)))</f>
        <v>0</v>
      </c>
      <c r="AF102" s="90">
        <f ca="1">($V102*($AP$1-AF$1)/($AP$1-$V$1)+$AP102*(AF$1-$V$1)/($AP$1-$V$1))*(SUM('Chem - ODS'!AA$5:AA$7)/((SUM('Chem - ODS'!$AK$5:$AK$7)-SUM('Chem - ODS'!$Q$5:$Q$7))/20*('Chem - ODS'!AA$4-'Chem - ODS'!$Q$4)+SUM('Chem - ODS'!$Q$5:$Q$7)))</f>
        <v>0</v>
      </c>
      <c r="AG102" s="90">
        <f ca="1">($V102*($AP$1-AG$1)/($AP$1-$V$1)+$AP102*(AG$1-$V$1)/($AP$1-$V$1))*(SUM('Chem - ODS'!AB$5:AB$7)/((SUM('Chem - ODS'!$AK$5:$AK$7)-SUM('Chem - ODS'!$Q$5:$Q$7))/20*('Chem - ODS'!AB$4-'Chem - ODS'!$Q$4)+SUM('Chem - ODS'!$Q$5:$Q$7)))</f>
        <v>0</v>
      </c>
      <c r="AH102" s="90">
        <f ca="1">($V102*($AP$1-AH$1)/($AP$1-$V$1)+$AP102*(AH$1-$V$1)/($AP$1-$V$1))*(SUM('Chem - ODS'!AC$5:AC$7)/((SUM('Chem - ODS'!$AK$5:$AK$7)-SUM('Chem - ODS'!$Q$5:$Q$7))/20*('Chem - ODS'!AC$4-'Chem - ODS'!$Q$4)+SUM('Chem - ODS'!$Q$5:$Q$7)))</f>
        <v>0</v>
      </c>
      <c r="AI102" s="90">
        <f ca="1">($V102*($AP$1-AI$1)/($AP$1-$V$1)+$AP102*(AI$1-$V$1)/($AP$1-$V$1))*(SUM('Chem - ODS'!AD$5:AD$7)/((SUM('Chem - ODS'!$AK$5:$AK$7)-SUM('Chem - ODS'!$Q$5:$Q$7))/20*('Chem - ODS'!AD$4-'Chem - ODS'!$Q$4)+SUM('Chem - ODS'!$Q$5:$Q$7)))</f>
        <v>0</v>
      </c>
      <c r="AJ102" s="90">
        <f ca="1">($V102*($AP$1-AJ$1)/($AP$1-$V$1)+$AP102*(AJ$1-$V$1)/($AP$1-$V$1))*(SUM('Chem - ODS'!AE$5:AE$7)/((SUM('Chem - ODS'!$AK$5:$AK$7)-SUM('Chem - ODS'!$Q$5:$Q$7))/20*('Chem - ODS'!AE$4-'Chem - ODS'!$Q$4)+SUM('Chem - ODS'!$Q$5:$Q$7)))</f>
        <v>0</v>
      </c>
      <c r="AK102" s="90">
        <f ca="1">($V102*($AP$1-AK$1)/($AP$1-$V$1)+$AP102*(AK$1-$V$1)/($AP$1-$V$1))*(SUM('Chem - ODS'!AF$5:AF$7)/((SUM('Chem - ODS'!$AK$5:$AK$7)-SUM('Chem - ODS'!$Q$5:$Q$7))/20*('Chem - ODS'!AF$4-'Chem - ODS'!$Q$4)+SUM('Chem - ODS'!$Q$5:$Q$7)))</f>
        <v>0</v>
      </c>
      <c r="AL102" s="90">
        <f ca="1">($V102*($AP$1-AL$1)/($AP$1-$V$1)+$AP102*(AL$1-$V$1)/($AP$1-$V$1))*(SUM('Chem - ODS'!AG$5:AG$7)/((SUM('Chem - ODS'!$AK$5:$AK$7)-SUM('Chem - ODS'!$Q$5:$Q$7))/20*('Chem - ODS'!AG$4-'Chem - ODS'!$Q$4)+SUM('Chem - ODS'!$Q$5:$Q$7)))</f>
        <v>0</v>
      </c>
      <c r="AM102" s="90">
        <f ca="1">($V102*($AP$1-AM$1)/($AP$1-$V$1)+$AP102*(AM$1-$V$1)/($AP$1-$V$1))*(SUM('Chem - ODS'!AH$5:AH$7)/((SUM('Chem - ODS'!$AK$5:$AK$7)-SUM('Chem - ODS'!$Q$5:$Q$7))/20*('Chem - ODS'!AH$4-'Chem - ODS'!$Q$4)+SUM('Chem - ODS'!$Q$5:$Q$7)))</f>
        <v>0</v>
      </c>
      <c r="AN102" s="90">
        <f ca="1">($V102*($AP$1-AN$1)/($AP$1-$V$1)+$AP102*(AN$1-$V$1)/($AP$1-$V$1))*(SUM('Chem - ODS'!AI$5:AI$7)/((SUM('Chem - ODS'!$AK$5:$AK$7)-SUM('Chem - ODS'!$Q$5:$Q$7))/20*('Chem - ODS'!AI$4-'Chem - ODS'!$Q$4)+SUM('Chem - ODS'!$Q$5:$Q$7)))</f>
        <v>0</v>
      </c>
      <c r="AO102" s="90">
        <f ca="1">($V102*($AP$1-AO$1)/($AP$1-$V$1)+$AP102*(AO$1-$V$1)/($AP$1-$V$1))*(SUM('Chem - ODS'!AJ$5:AJ$7)/((SUM('Chem - ODS'!$AK$5:$AK$7)-SUM('Chem - ODS'!$Q$5:$Q$7))/20*('Chem - ODS'!AJ$4-'Chem - ODS'!$Q$4)+SUM('Chem - ODS'!$Q$5:$Q$7)))</f>
        <v>0</v>
      </c>
      <c r="AP102" s="90">
        <f ca="1">V102*'Process Emissions Multipliers'!$E$28</f>
        <v>0</v>
      </c>
    </row>
    <row r="103" spans="1:42">
      <c r="A103" s="74">
        <v>51</v>
      </c>
      <c r="B103" s="90">
        <f ca="1">IF('Chemicals 2010'!$A111="CP",INDIRECT("'Chemicals 2010'!"&amp;'Country Selector'!$B$3&amp;ROW($A111))*10^12,0)</f>
        <v>0</v>
      </c>
      <c r="C103" s="90">
        <f t="shared" ca="1" si="4"/>
        <v>9478502228.3594704</v>
      </c>
      <c r="D103" s="90">
        <f t="shared" ca="1" si="5"/>
        <v>18957004456.718941</v>
      </c>
      <c r="E103" s="90">
        <f t="shared" ca="1" si="5"/>
        <v>28435506685.078411</v>
      </c>
      <c r="F103" s="90">
        <f t="shared" ca="1" si="5"/>
        <v>37914008913.437881</v>
      </c>
      <c r="G103" s="90">
        <f t="shared" ca="1" si="5"/>
        <v>47392511141.797356</v>
      </c>
      <c r="H103" s="90">
        <f t="shared" ca="1" si="5"/>
        <v>56871013370.156822</v>
      </c>
      <c r="I103" s="90">
        <f t="shared" ca="1" si="5"/>
        <v>66349515598.516296</v>
      </c>
      <c r="J103" s="90">
        <f t="shared" ca="1" si="5"/>
        <v>75828017826.875763</v>
      </c>
      <c r="K103" s="90">
        <f t="shared" ca="1" si="5"/>
        <v>85306520055.235245</v>
      </c>
      <c r="L103" s="90">
        <f ca="1">IF('Chemicals 2020'!$A111="CP",INDIRECT("'Chemicals 2020'!"&amp;'Country Selector'!$B$3&amp;ROW($A111))*10^12,0)*'Process Emissions Multipliers'!$B$28</f>
        <v>94785022283.594711</v>
      </c>
      <c r="M103" s="90">
        <f ca="1">($L103*($V$1-M$1)/($V$1-$L$1)+$V103*(M$1-$L$1)/($V$1-$L$1))*(SUM('Chem - ODS'!H$5:H$7)/((SUM('Chem - ODS'!$Q$5:$Q$7)-SUM('Chem - ODS'!$G$5:$G$7))/10*('Chem - ODS'!H$4-'Chem - ODS'!$G$4)+SUM('Chem - ODS'!$G$5:$G$7)))</f>
        <v>105361080370.43681</v>
      </c>
      <c r="N103" s="90">
        <f ca="1">($L103*($V$1-N$1)/($V$1-$L$1)+$V103*(N$1-$L$1)/($V$1-$L$1))*(SUM('Chem - ODS'!I$5:I$7)/((SUM('Chem - ODS'!$Q$5:$Q$7)-SUM('Chem - ODS'!$G$5:$G$7))/10*('Chem - ODS'!I$4-'Chem - ODS'!$G$4)+SUM('Chem - ODS'!$G$5:$G$7)))</f>
        <v>116530235975.64554</v>
      </c>
      <c r="O103" s="90">
        <f ca="1">($L103*($V$1-O$1)/($V$1-$L$1)+$V103*(O$1-$L$1)/($V$1-$L$1))*(SUM('Chem - ODS'!J$5:J$7)/((SUM('Chem - ODS'!$Q$5:$Q$7)-SUM('Chem - ODS'!$G$5:$G$7))/10*('Chem - ODS'!J$4-'Chem - ODS'!$G$4)+SUM('Chem - ODS'!$G$5:$G$7)))</f>
        <v>127709850204.04286</v>
      </c>
      <c r="P103" s="90">
        <f ca="1">($L103*($V$1-P$1)/($V$1-$L$1)+$V103*(P$1-$L$1)/($V$1-$L$1))*(SUM('Chem - ODS'!K$5:K$7)/((SUM('Chem - ODS'!$Q$5:$Q$7)-SUM('Chem - ODS'!$G$5:$G$7))/10*('Chem - ODS'!K$4-'Chem - ODS'!$G$4)+SUM('Chem - ODS'!$G$5:$G$7)))</f>
        <v>138898930999.73138</v>
      </c>
      <c r="Q103" s="90">
        <f ca="1">($L103*($V$1-Q$1)/($V$1-$L$1)+$V103*(Q$1-$L$1)/($V$1-$L$1))*(SUM('Chem - ODS'!L$5:L$7)/((SUM('Chem - ODS'!$Q$5:$Q$7)-SUM('Chem - ODS'!$G$5:$G$7))/10*('Chem - ODS'!L$4-'Chem - ODS'!$G$4)+SUM('Chem - ODS'!$G$5:$G$7)))</f>
        <v>151660114262.89728</v>
      </c>
      <c r="R103" s="90">
        <f ca="1">($L103*($V$1-R$1)/($V$1-$L$1)+$V103*(R$1-$L$1)/($V$1-$L$1))*(SUM('Chem - ODS'!M$5:M$7)/((SUM('Chem - ODS'!$Q$5:$Q$7)-SUM('Chem - ODS'!$G$5:$G$7))/10*('Chem - ODS'!M$4-'Chem - ODS'!$G$4)+SUM('Chem - ODS'!$G$5:$G$7)))</f>
        <v>161302114102.63831</v>
      </c>
      <c r="S103" s="90">
        <f ca="1">($L103*($V$1-S$1)/($V$1-$L$1)+$V103*(S$1-$L$1)/($V$1-$L$1))*(SUM('Chem - ODS'!N$5:N$7)/((SUM('Chem - ODS'!$Q$5:$Q$7)-SUM('Chem - ODS'!$G$5:$G$7))/10*('Chem - ODS'!N$4-'Chem - ODS'!$G$4)+SUM('Chem - ODS'!$G$5:$G$7)))</f>
        <v>177588735071.61017</v>
      </c>
      <c r="T103" s="90">
        <f ca="1">($L103*($V$1-T$1)/($V$1-$L$1)+$V103*(T$1-$L$1)/($V$1-$L$1))*(SUM('Chem - ODS'!O$5:O$7)/((SUM('Chem - ODS'!$Q$5:$Q$7)-SUM('Chem - ODS'!$G$5:$G$7))/10*('Chem - ODS'!O$4-'Chem - ODS'!$G$4)+SUM('Chem - ODS'!$G$5:$G$7)))</f>
        <v>184608900811.77399</v>
      </c>
      <c r="U103" s="90">
        <f ca="1">($L103*($V$1-U$1)/($V$1-$L$1)+$V103*(U$1-$L$1)/($V$1-$L$1))*(SUM('Chem - ODS'!P$5:P$7)/((SUM('Chem - ODS'!$Q$5:$Q$7)-SUM('Chem - ODS'!$G$5:$G$7))/10*('Chem - ODS'!P$4-'Chem - ODS'!$G$4)+SUM('Chem - ODS'!$G$5:$G$7)))</f>
        <v>195861784278.19693</v>
      </c>
      <c r="V103" s="90">
        <f ca="1">IF('Chemicals 2030'!$A111="CP",INDIRECT("'Chemicals 2030'!"&amp;'Country Selector'!$B$3&amp;ROW($A111))*10^12,0)*'Process Emissions Multipliers'!$D$28</f>
        <v>206189946743.28906</v>
      </c>
      <c r="W103" s="90">
        <f ca="1">($V103*($AP$1-W$1)/($AP$1-$V$1)+$AP103*(W$1-$V$1)/($AP$1-$V$1))*(SUM('Chem - ODS'!R$5:R$7)/((SUM('Chem - ODS'!$AK$5:$AK$7)-SUM('Chem - ODS'!$Q$5:$Q$7))/20*('Chem - ODS'!R$4-'Chem - ODS'!$Q$4)+SUM('Chem - ODS'!$Q$5:$Q$7)))</f>
        <v>220260612007.98825</v>
      </c>
      <c r="X103" s="90">
        <f ca="1">($V103*($AP$1-X$1)/($AP$1-$V$1)+$AP103*(X$1-$V$1)/($AP$1-$V$1))*(SUM('Chem - ODS'!S$5:S$7)/((SUM('Chem - ODS'!$AK$5:$AK$7)-SUM('Chem - ODS'!$Q$5:$Q$7))/20*('Chem - ODS'!S$4-'Chem - ODS'!$Q$4)+SUM('Chem - ODS'!$Q$5:$Q$7)))</f>
        <v>236257501488.21616</v>
      </c>
      <c r="Y103" s="90">
        <f ca="1">($V103*($AP$1-Y$1)/($AP$1-$V$1)+$AP103*(Y$1-$V$1)/($AP$1-$V$1))*(SUM('Chem - ODS'!T$5:T$7)/((SUM('Chem - ODS'!$AK$5:$AK$7)-SUM('Chem - ODS'!$Q$5:$Q$7))/20*('Chem - ODS'!T$4-'Chem - ODS'!$Q$4)+SUM('Chem - ODS'!$Q$5:$Q$7)))</f>
        <v>240077166481.99069</v>
      </c>
      <c r="Z103" s="90">
        <f ca="1">($V103*($AP$1-Z$1)/($AP$1-$V$1)+$AP103*(Z$1-$V$1)/($AP$1-$V$1))*(SUM('Chem - ODS'!U$5:U$7)/((SUM('Chem - ODS'!$AK$5:$AK$7)-SUM('Chem - ODS'!$Q$5:$Q$7))/20*('Chem - ODS'!U$4-'Chem - ODS'!$Q$4)+SUM('Chem - ODS'!$Q$5:$Q$7)))</f>
        <v>244801939710.88177</v>
      </c>
      <c r="AA103" s="90">
        <f ca="1">($V103*($AP$1-AA$1)/($AP$1-$V$1)+$AP103*(AA$1-$V$1)/($AP$1-$V$1))*(SUM('Chem - ODS'!V$5:V$7)/((SUM('Chem - ODS'!$AK$5:$AK$7)-SUM('Chem - ODS'!$Q$5:$Q$7))/20*('Chem - ODS'!V$4-'Chem - ODS'!$Q$4)+SUM('Chem - ODS'!$Q$5:$Q$7)))</f>
        <v>250445901403.77121</v>
      </c>
      <c r="AB103" s="90">
        <f ca="1">($V103*($AP$1-AB$1)/($AP$1-$V$1)+$AP103*(AB$1-$V$1)/($AP$1-$V$1))*(SUM('Chem - ODS'!W$5:W$7)/((SUM('Chem - ODS'!$AK$5:$AK$7)-SUM('Chem - ODS'!$Q$5:$Q$7))/20*('Chem - ODS'!W$4-'Chem - ODS'!$Q$4)+SUM('Chem - ODS'!$Q$5:$Q$7)))</f>
        <v>257021473182.6019</v>
      </c>
      <c r="AC103" s="90">
        <f ca="1">($V103*($AP$1-AC$1)/($AP$1-$V$1)+$AP103*(AC$1-$V$1)/($AP$1-$V$1))*(SUM('Chem - ODS'!X$5:X$7)/((SUM('Chem - ODS'!$AK$5:$AK$7)-SUM('Chem - ODS'!$Q$5:$Q$7))/20*('Chem - ODS'!X$4-'Chem - ODS'!$Q$4)+SUM('Chem - ODS'!$Q$5:$Q$7)))</f>
        <v>264539655299.32446</v>
      </c>
      <c r="AD103" s="90">
        <f ca="1">($V103*($AP$1-AD$1)/($AP$1-$V$1)+$AP103*(AD$1-$V$1)/($AP$1-$V$1))*(SUM('Chem - ODS'!Y$5:Y$7)/((SUM('Chem - ODS'!$AK$5:$AK$7)-SUM('Chem - ODS'!$Q$5:$Q$7))/20*('Chem - ODS'!Y$4-'Chem - ODS'!$Q$4)+SUM('Chem - ODS'!$Q$5:$Q$7)))</f>
        <v>246188167162.98764</v>
      </c>
      <c r="AE103" s="90">
        <f ca="1">($V103*($AP$1-AE$1)/($AP$1-$V$1)+$AP103*(AE$1-$V$1)/($AP$1-$V$1))*(SUM('Chem - ODS'!Z$5:Z$7)/((SUM('Chem - ODS'!$AK$5:$AK$7)-SUM('Chem - ODS'!$Q$5:$Q$7))/20*('Chem - ODS'!Z$4-'Chem - ODS'!$Q$4)+SUM('Chem - ODS'!$Q$5:$Q$7)))</f>
        <v>252660609895.96838</v>
      </c>
      <c r="AF103" s="90">
        <f ca="1">($V103*($AP$1-AF$1)/($AP$1-$V$1)+$AP103*(AF$1-$V$1)/($AP$1-$V$1))*(SUM('Chem - ODS'!AA$5:AA$7)/((SUM('Chem - ODS'!$AK$5:$AK$7)-SUM('Chem - ODS'!$Q$5:$Q$7))/20*('Chem - ODS'!AA$4-'Chem - ODS'!$Q$4)+SUM('Chem - ODS'!$Q$5:$Q$7)))</f>
        <v>258163763138.96011</v>
      </c>
      <c r="AG103" s="90">
        <f ca="1">($V103*($AP$1-AG$1)/($AP$1-$V$1)+$AP103*(AG$1-$V$1)/($AP$1-$V$1))*(SUM('Chem - ODS'!AB$5:AB$7)/((SUM('Chem - ODS'!$AK$5:$AK$7)-SUM('Chem - ODS'!$Q$5:$Q$7))/20*('Chem - ODS'!AB$4-'Chem - ODS'!$Q$4)+SUM('Chem - ODS'!$Q$5:$Q$7)))</f>
        <v>268082605927.42188</v>
      </c>
      <c r="AH103" s="90">
        <f ca="1">($V103*($AP$1-AH$1)/($AP$1-$V$1)+$AP103*(AH$1-$V$1)/($AP$1-$V$1))*(SUM('Chem - ODS'!AC$5:AC$7)/((SUM('Chem - ODS'!$AK$5:$AK$7)-SUM('Chem - ODS'!$Q$5:$Q$7))/20*('Chem - ODS'!AC$4-'Chem - ODS'!$Q$4)+SUM('Chem - ODS'!$Q$5:$Q$7)))</f>
        <v>278345062601.70374</v>
      </c>
      <c r="AI103" s="90">
        <f ca="1">($V103*($AP$1-AI$1)/($AP$1-$V$1)+$AP103*(AI$1-$V$1)/($AP$1-$V$1))*(SUM('Chem - ODS'!AD$5:AD$7)/((SUM('Chem - ODS'!$AK$5:$AK$7)-SUM('Chem - ODS'!$Q$5:$Q$7))/20*('Chem - ODS'!AD$4-'Chem - ODS'!$Q$4)+SUM('Chem - ODS'!$Q$5:$Q$7)))</f>
        <v>288964454167.72424</v>
      </c>
      <c r="AJ103" s="90">
        <f ca="1">($V103*($AP$1-AJ$1)/($AP$1-$V$1)+$AP103*(AJ$1-$V$1)/($AP$1-$V$1))*(SUM('Chem - ODS'!AE$5:AE$7)/((SUM('Chem - ODS'!$AK$5:$AK$7)-SUM('Chem - ODS'!$Q$5:$Q$7))/20*('Chem - ODS'!AE$4-'Chem - ODS'!$Q$4)+SUM('Chem - ODS'!$Q$5:$Q$7)))</f>
        <v>299954495727.29669</v>
      </c>
      <c r="AK103" s="90">
        <f ca="1">($V103*($AP$1-AK$1)/($AP$1-$V$1)+$AP103*(AK$1-$V$1)/($AP$1-$V$1))*(SUM('Chem - ODS'!AF$5:AF$7)/((SUM('Chem - ODS'!$AK$5:$AK$7)-SUM('Chem - ODS'!$Q$5:$Q$7))/20*('Chem - ODS'!AF$4-'Chem - ODS'!$Q$4)+SUM('Chem - ODS'!$Q$5:$Q$7)))</f>
        <v>311329319920.57635</v>
      </c>
      <c r="AL103" s="90">
        <f ca="1">($V103*($AP$1-AL$1)/($AP$1-$V$1)+$AP103*(AL$1-$V$1)/($AP$1-$V$1))*(SUM('Chem - ODS'!AG$5:AG$7)/((SUM('Chem - ODS'!$AK$5:$AK$7)-SUM('Chem - ODS'!$Q$5:$Q$7))/20*('Chem - ODS'!AG$4-'Chem - ODS'!$Q$4)+SUM('Chem - ODS'!$Q$5:$Q$7)))</f>
        <v>323103499981.99481</v>
      </c>
      <c r="AM103" s="90">
        <f ca="1">($V103*($AP$1-AM$1)/($AP$1-$V$1)+$AP103*(AM$1-$V$1)/($AP$1-$V$1))*(SUM('Chem - ODS'!AH$5:AH$7)/((SUM('Chem - ODS'!$AK$5:$AK$7)-SUM('Chem - ODS'!$Q$5:$Q$7))/20*('Chem - ODS'!AH$4-'Chem - ODS'!$Q$4)+SUM('Chem - ODS'!$Q$5:$Q$7)))</f>
        <v>335292072581.90131</v>
      </c>
      <c r="AN103" s="90">
        <f ca="1">($V103*($AP$1-AN$1)/($AP$1-$V$1)+$AP103*(AN$1-$V$1)/($AP$1-$V$1))*(SUM('Chem - ODS'!AI$5:AI$7)/((SUM('Chem - ODS'!$AK$5:$AK$7)-SUM('Chem - ODS'!$Q$5:$Q$7))/20*('Chem - ODS'!AI$4-'Chem - ODS'!$Q$4)+SUM('Chem - ODS'!$Q$5:$Q$7)))</f>
        <v>347910560600.55164</v>
      </c>
      <c r="AO103" s="90">
        <f ca="1">($V103*($AP$1-AO$1)/($AP$1-$V$1)+$AP103*(AO$1-$V$1)/($AP$1-$V$1))*(SUM('Chem - ODS'!AJ$5:AJ$7)/((SUM('Chem - ODS'!$AK$5:$AK$7)-SUM('Chem - ODS'!$Q$5:$Q$7))/20*('Chem - ODS'!AJ$4-'Chem - ODS'!$Q$4)+SUM('Chem - ODS'!$Q$5:$Q$7)))</f>
        <v>360974995960.57111</v>
      </c>
      <c r="AP103" s="90">
        <f ca="1">V103*'Process Emissions Multipliers'!$E$28</f>
        <v>374501942627.53894</v>
      </c>
    </row>
    <row r="104" spans="1:42">
      <c r="A104" s="74">
        <v>52</v>
      </c>
      <c r="B104" s="90">
        <f ca="1">IF('Chemicals 2010'!$A112="CP",INDIRECT("'Chemicals 2010'!"&amp;'Country Selector'!$B$3&amp;ROW($A112))*10^12,0)</f>
        <v>0</v>
      </c>
      <c r="C104" s="90">
        <f t="shared" ca="1" si="4"/>
        <v>0</v>
      </c>
      <c r="D104" s="90">
        <f t="shared" ca="1" si="5"/>
        <v>0</v>
      </c>
      <c r="E104" s="90">
        <f t="shared" ca="1" si="5"/>
        <v>0</v>
      </c>
      <c r="F104" s="90">
        <f t="shared" ca="1" si="5"/>
        <v>0</v>
      </c>
      <c r="G104" s="90">
        <f t="shared" ca="1" si="5"/>
        <v>0</v>
      </c>
      <c r="H104" s="90">
        <f t="shared" ca="1" si="5"/>
        <v>0</v>
      </c>
      <c r="I104" s="90">
        <f t="shared" ca="1" si="5"/>
        <v>0</v>
      </c>
      <c r="J104" s="90">
        <f t="shared" ca="1" si="5"/>
        <v>0</v>
      </c>
      <c r="K104" s="90">
        <f t="shared" ca="1" si="5"/>
        <v>0</v>
      </c>
      <c r="L104" s="90">
        <f ca="1">IF('Chemicals 2020'!$A112="CP",INDIRECT("'Chemicals 2020'!"&amp;'Country Selector'!$B$3&amp;ROW($A112))*10^12,0)*'Process Emissions Multipliers'!$B$28</f>
        <v>0</v>
      </c>
      <c r="M104" s="90">
        <f ca="1">($L104*($V$1-M$1)/($V$1-$L$1)+$V104*(M$1-$L$1)/($V$1-$L$1))*(SUM('Chem - ODS'!H$5:H$7)/((SUM('Chem - ODS'!$Q$5:$Q$7)-SUM('Chem - ODS'!$G$5:$G$7))/10*('Chem - ODS'!H$4-'Chem - ODS'!$G$4)+SUM('Chem - ODS'!$G$5:$G$7)))</f>
        <v>0</v>
      </c>
      <c r="N104" s="90">
        <f ca="1">($L104*($V$1-N$1)/($V$1-$L$1)+$V104*(N$1-$L$1)/($V$1-$L$1))*(SUM('Chem - ODS'!I$5:I$7)/((SUM('Chem - ODS'!$Q$5:$Q$7)-SUM('Chem - ODS'!$G$5:$G$7))/10*('Chem - ODS'!I$4-'Chem - ODS'!$G$4)+SUM('Chem - ODS'!$G$5:$G$7)))</f>
        <v>0</v>
      </c>
      <c r="O104" s="90">
        <f ca="1">($L104*($V$1-O$1)/($V$1-$L$1)+$V104*(O$1-$L$1)/($V$1-$L$1))*(SUM('Chem - ODS'!J$5:J$7)/((SUM('Chem - ODS'!$Q$5:$Q$7)-SUM('Chem - ODS'!$G$5:$G$7))/10*('Chem - ODS'!J$4-'Chem - ODS'!$G$4)+SUM('Chem - ODS'!$G$5:$G$7)))</f>
        <v>0</v>
      </c>
      <c r="P104" s="90">
        <f ca="1">($L104*($V$1-P$1)/($V$1-$L$1)+$V104*(P$1-$L$1)/($V$1-$L$1))*(SUM('Chem - ODS'!K$5:K$7)/((SUM('Chem - ODS'!$Q$5:$Q$7)-SUM('Chem - ODS'!$G$5:$G$7))/10*('Chem - ODS'!K$4-'Chem - ODS'!$G$4)+SUM('Chem - ODS'!$G$5:$G$7)))</f>
        <v>0</v>
      </c>
      <c r="Q104" s="90">
        <f ca="1">($L104*($V$1-Q$1)/($V$1-$L$1)+$V104*(Q$1-$L$1)/($V$1-$L$1))*(SUM('Chem - ODS'!L$5:L$7)/((SUM('Chem - ODS'!$Q$5:$Q$7)-SUM('Chem - ODS'!$G$5:$G$7))/10*('Chem - ODS'!L$4-'Chem - ODS'!$G$4)+SUM('Chem - ODS'!$G$5:$G$7)))</f>
        <v>0</v>
      </c>
      <c r="R104" s="90">
        <f ca="1">($L104*($V$1-R$1)/($V$1-$L$1)+$V104*(R$1-$L$1)/($V$1-$L$1))*(SUM('Chem - ODS'!M$5:M$7)/((SUM('Chem - ODS'!$Q$5:$Q$7)-SUM('Chem - ODS'!$G$5:$G$7))/10*('Chem - ODS'!M$4-'Chem - ODS'!$G$4)+SUM('Chem - ODS'!$G$5:$G$7)))</f>
        <v>0</v>
      </c>
      <c r="S104" s="90">
        <f ca="1">($L104*($V$1-S$1)/($V$1-$L$1)+$V104*(S$1-$L$1)/($V$1-$L$1))*(SUM('Chem - ODS'!N$5:N$7)/((SUM('Chem - ODS'!$Q$5:$Q$7)-SUM('Chem - ODS'!$G$5:$G$7))/10*('Chem - ODS'!N$4-'Chem - ODS'!$G$4)+SUM('Chem - ODS'!$G$5:$G$7)))</f>
        <v>0</v>
      </c>
      <c r="T104" s="90">
        <f ca="1">($L104*($V$1-T$1)/($V$1-$L$1)+$V104*(T$1-$L$1)/($V$1-$L$1))*(SUM('Chem - ODS'!O$5:O$7)/((SUM('Chem - ODS'!$Q$5:$Q$7)-SUM('Chem - ODS'!$G$5:$G$7))/10*('Chem - ODS'!O$4-'Chem - ODS'!$G$4)+SUM('Chem - ODS'!$G$5:$G$7)))</f>
        <v>0</v>
      </c>
      <c r="U104" s="90">
        <f ca="1">($L104*($V$1-U$1)/($V$1-$L$1)+$V104*(U$1-$L$1)/($V$1-$L$1))*(SUM('Chem - ODS'!P$5:P$7)/((SUM('Chem - ODS'!$Q$5:$Q$7)-SUM('Chem - ODS'!$G$5:$G$7))/10*('Chem - ODS'!P$4-'Chem - ODS'!$G$4)+SUM('Chem - ODS'!$G$5:$G$7)))</f>
        <v>0</v>
      </c>
      <c r="V104" s="90">
        <f ca="1">IF('Chemicals 2030'!$A112="CP",INDIRECT("'Chemicals 2030'!"&amp;'Country Selector'!$B$3&amp;ROW($A112))*10^12,0)*'Process Emissions Multipliers'!$D$28</f>
        <v>0</v>
      </c>
      <c r="W104" s="90">
        <f ca="1">($V104*($AP$1-W$1)/($AP$1-$V$1)+$AP104*(W$1-$V$1)/($AP$1-$V$1))*(SUM('Chem - ODS'!R$5:R$7)/((SUM('Chem - ODS'!$AK$5:$AK$7)-SUM('Chem - ODS'!$Q$5:$Q$7))/20*('Chem - ODS'!R$4-'Chem - ODS'!$Q$4)+SUM('Chem - ODS'!$Q$5:$Q$7)))</f>
        <v>0</v>
      </c>
      <c r="X104" s="90">
        <f ca="1">($V104*($AP$1-X$1)/($AP$1-$V$1)+$AP104*(X$1-$V$1)/($AP$1-$V$1))*(SUM('Chem - ODS'!S$5:S$7)/((SUM('Chem - ODS'!$AK$5:$AK$7)-SUM('Chem - ODS'!$Q$5:$Q$7))/20*('Chem - ODS'!S$4-'Chem - ODS'!$Q$4)+SUM('Chem - ODS'!$Q$5:$Q$7)))</f>
        <v>0</v>
      </c>
      <c r="Y104" s="90">
        <f ca="1">($V104*($AP$1-Y$1)/($AP$1-$V$1)+$AP104*(Y$1-$V$1)/($AP$1-$V$1))*(SUM('Chem - ODS'!T$5:T$7)/((SUM('Chem - ODS'!$AK$5:$AK$7)-SUM('Chem - ODS'!$Q$5:$Q$7))/20*('Chem - ODS'!T$4-'Chem - ODS'!$Q$4)+SUM('Chem - ODS'!$Q$5:$Q$7)))</f>
        <v>0</v>
      </c>
      <c r="Z104" s="90">
        <f ca="1">($V104*($AP$1-Z$1)/($AP$1-$V$1)+$AP104*(Z$1-$V$1)/($AP$1-$V$1))*(SUM('Chem - ODS'!U$5:U$7)/((SUM('Chem - ODS'!$AK$5:$AK$7)-SUM('Chem - ODS'!$Q$5:$Q$7))/20*('Chem - ODS'!U$4-'Chem - ODS'!$Q$4)+SUM('Chem - ODS'!$Q$5:$Q$7)))</f>
        <v>0</v>
      </c>
      <c r="AA104" s="90">
        <f ca="1">($V104*($AP$1-AA$1)/($AP$1-$V$1)+$AP104*(AA$1-$V$1)/($AP$1-$V$1))*(SUM('Chem - ODS'!V$5:V$7)/((SUM('Chem - ODS'!$AK$5:$AK$7)-SUM('Chem - ODS'!$Q$5:$Q$7))/20*('Chem - ODS'!V$4-'Chem - ODS'!$Q$4)+SUM('Chem - ODS'!$Q$5:$Q$7)))</f>
        <v>0</v>
      </c>
      <c r="AB104" s="90">
        <f ca="1">($V104*($AP$1-AB$1)/($AP$1-$V$1)+$AP104*(AB$1-$V$1)/($AP$1-$V$1))*(SUM('Chem - ODS'!W$5:W$7)/((SUM('Chem - ODS'!$AK$5:$AK$7)-SUM('Chem - ODS'!$Q$5:$Q$7))/20*('Chem - ODS'!W$4-'Chem - ODS'!$Q$4)+SUM('Chem - ODS'!$Q$5:$Q$7)))</f>
        <v>0</v>
      </c>
      <c r="AC104" s="90">
        <f ca="1">($V104*($AP$1-AC$1)/($AP$1-$V$1)+$AP104*(AC$1-$V$1)/($AP$1-$V$1))*(SUM('Chem - ODS'!X$5:X$7)/((SUM('Chem - ODS'!$AK$5:$AK$7)-SUM('Chem - ODS'!$Q$5:$Q$7))/20*('Chem - ODS'!X$4-'Chem - ODS'!$Q$4)+SUM('Chem - ODS'!$Q$5:$Q$7)))</f>
        <v>0</v>
      </c>
      <c r="AD104" s="90">
        <f ca="1">($V104*($AP$1-AD$1)/($AP$1-$V$1)+$AP104*(AD$1-$V$1)/($AP$1-$V$1))*(SUM('Chem - ODS'!Y$5:Y$7)/((SUM('Chem - ODS'!$AK$5:$AK$7)-SUM('Chem - ODS'!$Q$5:$Q$7))/20*('Chem - ODS'!Y$4-'Chem - ODS'!$Q$4)+SUM('Chem - ODS'!$Q$5:$Q$7)))</f>
        <v>0</v>
      </c>
      <c r="AE104" s="90">
        <f ca="1">($V104*($AP$1-AE$1)/($AP$1-$V$1)+$AP104*(AE$1-$V$1)/($AP$1-$V$1))*(SUM('Chem - ODS'!Z$5:Z$7)/((SUM('Chem - ODS'!$AK$5:$AK$7)-SUM('Chem - ODS'!$Q$5:$Q$7))/20*('Chem - ODS'!Z$4-'Chem - ODS'!$Q$4)+SUM('Chem - ODS'!$Q$5:$Q$7)))</f>
        <v>0</v>
      </c>
      <c r="AF104" s="90">
        <f ca="1">($V104*($AP$1-AF$1)/($AP$1-$V$1)+$AP104*(AF$1-$V$1)/($AP$1-$V$1))*(SUM('Chem - ODS'!AA$5:AA$7)/((SUM('Chem - ODS'!$AK$5:$AK$7)-SUM('Chem - ODS'!$Q$5:$Q$7))/20*('Chem - ODS'!AA$4-'Chem - ODS'!$Q$4)+SUM('Chem - ODS'!$Q$5:$Q$7)))</f>
        <v>0</v>
      </c>
      <c r="AG104" s="90">
        <f ca="1">($V104*($AP$1-AG$1)/($AP$1-$V$1)+$AP104*(AG$1-$V$1)/($AP$1-$V$1))*(SUM('Chem - ODS'!AB$5:AB$7)/((SUM('Chem - ODS'!$AK$5:$AK$7)-SUM('Chem - ODS'!$Q$5:$Q$7))/20*('Chem - ODS'!AB$4-'Chem - ODS'!$Q$4)+SUM('Chem - ODS'!$Q$5:$Q$7)))</f>
        <v>0</v>
      </c>
      <c r="AH104" s="90">
        <f ca="1">($V104*($AP$1-AH$1)/($AP$1-$V$1)+$AP104*(AH$1-$V$1)/($AP$1-$V$1))*(SUM('Chem - ODS'!AC$5:AC$7)/((SUM('Chem - ODS'!$AK$5:$AK$7)-SUM('Chem - ODS'!$Q$5:$Q$7))/20*('Chem - ODS'!AC$4-'Chem - ODS'!$Q$4)+SUM('Chem - ODS'!$Q$5:$Q$7)))</f>
        <v>0</v>
      </c>
      <c r="AI104" s="90">
        <f ca="1">($V104*($AP$1-AI$1)/($AP$1-$V$1)+$AP104*(AI$1-$V$1)/($AP$1-$V$1))*(SUM('Chem - ODS'!AD$5:AD$7)/((SUM('Chem - ODS'!$AK$5:$AK$7)-SUM('Chem - ODS'!$Q$5:$Q$7))/20*('Chem - ODS'!AD$4-'Chem - ODS'!$Q$4)+SUM('Chem - ODS'!$Q$5:$Q$7)))</f>
        <v>0</v>
      </c>
      <c r="AJ104" s="90">
        <f ca="1">($V104*($AP$1-AJ$1)/($AP$1-$V$1)+$AP104*(AJ$1-$V$1)/($AP$1-$V$1))*(SUM('Chem - ODS'!AE$5:AE$7)/((SUM('Chem - ODS'!$AK$5:$AK$7)-SUM('Chem - ODS'!$Q$5:$Q$7))/20*('Chem - ODS'!AE$4-'Chem - ODS'!$Q$4)+SUM('Chem - ODS'!$Q$5:$Q$7)))</f>
        <v>0</v>
      </c>
      <c r="AK104" s="90">
        <f ca="1">($V104*($AP$1-AK$1)/($AP$1-$V$1)+$AP104*(AK$1-$V$1)/($AP$1-$V$1))*(SUM('Chem - ODS'!AF$5:AF$7)/((SUM('Chem - ODS'!$AK$5:$AK$7)-SUM('Chem - ODS'!$Q$5:$Q$7))/20*('Chem - ODS'!AF$4-'Chem - ODS'!$Q$4)+SUM('Chem - ODS'!$Q$5:$Q$7)))</f>
        <v>0</v>
      </c>
      <c r="AL104" s="90">
        <f ca="1">($V104*($AP$1-AL$1)/($AP$1-$V$1)+$AP104*(AL$1-$V$1)/($AP$1-$V$1))*(SUM('Chem - ODS'!AG$5:AG$7)/((SUM('Chem - ODS'!$AK$5:$AK$7)-SUM('Chem - ODS'!$Q$5:$Q$7))/20*('Chem - ODS'!AG$4-'Chem - ODS'!$Q$4)+SUM('Chem - ODS'!$Q$5:$Q$7)))</f>
        <v>0</v>
      </c>
      <c r="AM104" s="90">
        <f ca="1">($V104*($AP$1-AM$1)/($AP$1-$V$1)+$AP104*(AM$1-$V$1)/($AP$1-$V$1))*(SUM('Chem - ODS'!AH$5:AH$7)/((SUM('Chem - ODS'!$AK$5:$AK$7)-SUM('Chem - ODS'!$Q$5:$Q$7))/20*('Chem - ODS'!AH$4-'Chem - ODS'!$Q$4)+SUM('Chem - ODS'!$Q$5:$Q$7)))</f>
        <v>0</v>
      </c>
      <c r="AN104" s="90">
        <f ca="1">($V104*($AP$1-AN$1)/($AP$1-$V$1)+$AP104*(AN$1-$V$1)/($AP$1-$V$1))*(SUM('Chem - ODS'!AI$5:AI$7)/((SUM('Chem - ODS'!$AK$5:$AK$7)-SUM('Chem - ODS'!$Q$5:$Q$7))/20*('Chem - ODS'!AI$4-'Chem - ODS'!$Q$4)+SUM('Chem - ODS'!$Q$5:$Q$7)))</f>
        <v>0</v>
      </c>
      <c r="AO104" s="90">
        <f ca="1">($V104*($AP$1-AO$1)/($AP$1-$V$1)+$AP104*(AO$1-$V$1)/($AP$1-$V$1))*(SUM('Chem - ODS'!AJ$5:AJ$7)/((SUM('Chem - ODS'!$AK$5:$AK$7)-SUM('Chem - ODS'!$Q$5:$Q$7))/20*('Chem - ODS'!AJ$4-'Chem - ODS'!$Q$4)+SUM('Chem - ODS'!$Q$5:$Q$7)))</f>
        <v>0</v>
      </c>
      <c r="AP104" s="90">
        <f ca="1">V104*'Process Emissions Multipliers'!$E$28</f>
        <v>0</v>
      </c>
    </row>
    <row r="105" spans="1:42">
      <c r="A105" s="74">
        <v>53</v>
      </c>
      <c r="B105" s="90">
        <f ca="1">IF('Chemicals 2010'!$A113="CP",INDIRECT("'Chemicals 2010'!"&amp;'Country Selector'!$B$3&amp;ROW($A113))*10^12,0)</f>
        <v>0</v>
      </c>
      <c r="C105" s="90">
        <f t="shared" ca="1" si="4"/>
        <v>0</v>
      </c>
      <c r="D105" s="90">
        <f t="shared" ca="1" si="5"/>
        <v>0</v>
      </c>
      <c r="E105" s="90">
        <f t="shared" ca="1" si="5"/>
        <v>0</v>
      </c>
      <c r="F105" s="90">
        <f t="shared" ca="1" si="5"/>
        <v>0</v>
      </c>
      <c r="G105" s="90">
        <f t="shared" ca="1" si="5"/>
        <v>0</v>
      </c>
      <c r="H105" s="90">
        <f t="shared" ca="1" si="5"/>
        <v>0</v>
      </c>
      <c r="I105" s="90">
        <f t="shared" ca="1" si="5"/>
        <v>0</v>
      </c>
      <c r="J105" s="90">
        <f t="shared" ca="1" si="5"/>
        <v>0</v>
      </c>
      <c r="K105" s="90">
        <f t="shared" ca="1" si="5"/>
        <v>0</v>
      </c>
      <c r="L105" s="90">
        <f ca="1">IF('Chemicals 2020'!$A113="CP",INDIRECT("'Chemicals 2020'!"&amp;'Country Selector'!$B$3&amp;ROW($A113))*10^12,0)*'Process Emissions Multipliers'!$B$28</f>
        <v>0</v>
      </c>
      <c r="M105" s="90">
        <f ca="1">($L105*($V$1-M$1)/($V$1-$L$1)+$V105*(M$1-$L$1)/($V$1-$L$1))*(SUM('Chem - ODS'!H$5:H$7)/((SUM('Chem - ODS'!$Q$5:$Q$7)-SUM('Chem - ODS'!$G$5:$G$7))/10*('Chem - ODS'!H$4-'Chem - ODS'!$G$4)+SUM('Chem - ODS'!$G$5:$G$7)))</f>
        <v>0</v>
      </c>
      <c r="N105" s="90">
        <f ca="1">($L105*($V$1-N$1)/($V$1-$L$1)+$V105*(N$1-$L$1)/($V$1-$L$1))*(SUM('Chem - ODS'!I$5:I$7)/((SUM('Chem - ODS'!$Q$5:$Q$7)-SUM('Chem - ODS'!$G$5:$G$7))/10*('Chem - ODS'!I$4-'Chem - ODS'!$G$4)+SUM('Chem - ODS'!$G$5:$G$7)))</f>
        <v>0</v>
      </c>
      <c r="O105" s="90">
        <f ca="1">($L105*($V$1-O$1)/($V$1-$L$1)+$V105*(O$1-$L$1)/($V$1-$L$1))*(SUM('Chem - ODS'!J$5:J$7)/((SUM('Chem - ODS'!$Q$5:$Q$7)-SUM('Chem - ODS'!$G$5:$G$7))/10*('Chem - ODS'!J$4-'Chem - ODS'!$G$4)+SUM('Chem - ODS'!$G$5:$G$7)))</f>
        <v>0</v>
      </c>
      <c r="P105" s="90">
        <f ca="1">($L105*($V$1-P$1)/($V$1-$L$1)+$V105*(P$1-$L$1)/($V$1-$L$1))*(SUM('Chem - ODS'!K$5:K$7)/((SUM('Chem - ODS'!$Q$5:$Q$7)-SUM('Chem - ODS'!$G$5:$G$7))/10*('Chem - ODS'!K$4-'Chem - ODS'!$G$4)+SUM('Chem - ODS'!$G$5:$G$7)))</f>
        <v>0</v>
      </c>
      <c r="Q105" s="90">
        <f ca="1">($L105*($V$1-Q$1)/($V$1-$L$1)+$V105*(Q$1-$L$1)/($V$1-$L$1))*(SUM('Chem - ODS'!L$5:L$7)/((SUM('Chem - ODS'!$Q$5:$Q$7)-SUM('Chem - ODS'!$G$5:$G$7))/10*('Chem - ODS'!L$4-'Chem - ODS'!$G$4)+SUM('Chem - ODS'!$G$5:$G$7)))</f>
        <v>0</v>
      </c>
      <c r="R105" s="90">
        <f ca="1">($L105*($V$1-R$1)/($V$1-$L$1)+$V105*(R$1-$L$1)/($V$1-$L$1))*(SUM('Chem - ODS'!M$5:M$7)/((SUM('Chem - ODS'!$Q$5:$Q$7)-SUM('Chem - ODS'!$G$5:$G$7))/10*('Chem - ODS'!M$4-'Chem - ODS'!$G$4)+SUM('Chem - ODS'!$G$5:$G$7)))</f>
        <v>0</v>
      </c>
      <c r="S105" s="90">
        <f ca="1">($L105*($V$1-S$1)/($V$1-$L$1)+$V105*(S$1-$L$1)/($V$1-$L$1))*(SUM('Chem - ODS'!N$5:N$7)/((SUM('Chem - ODS'!$Q$5:$Q$7)-SUM('Chem - ODS'!$G$5:$G$7))/10*('Chem - ODS'!N$4-'Chem - ODS'!$G$4)+SUM('Chem - ODS'!$G$5:$G$7)))</f>
        <v>0</v>
      </c>
      <c r="T105" s="90">
        <f ca="1">($L105*($V$1-T$1)/($V$1-$L$1)+$V105*(T$1-$L$1)/($V$1-$L$1))*(SUM('Chem - ODS'!O$5:O$7)/((SUM('Chem - ODS'!$Q$5:$Q$7)-SUM('Chem - ODS'!$G$5:$G$7))/10*('Chem - ODS'!O$4-'Chem - ODS'!$G$4)+SUM('Chem - ODS'!$G$5:$G$7)))</f>
        <v>0</v>
      </c>
      <c r="U105" s="90">
        <f ca="1">($L105*($V$1-U$1)/($V$1-$L$1)+$V105*(U$1-$L$1)/($V$1-$L$1))*(SUM('Chem - ODS'!P$5:P$7)/((SUM('Chem - ODS'!$Q$5:$Q$7)-SUM('Chem - ODS'!$G$5:$G$7))/10*('Chem - ODS'!P$4-'Chem - ODS'!$G$4)+SUM('Chem - ODS'!$G$5:$G$7)))</f>
        <v>0</v>
      </c>
      <c r="V105" s="90">
        <f ca="1">IF('Chemicals 2030'!$A113="CP",INDIRECT("'Chemicals 2030'!"&amp;'Country Selector'!$B$3&amp;ROW($A113))*10^12,0)*'Process Emissions Multipliers'!$D$28</f>
        <v>0</v>
      </c>
      <c r="W105" s="90">
        <f ca="1">($V105*($AP$1-W$1)/($AP$1-$V$1)+$AP105*(W$1-$V$1)/($AP$1-$V$1))*(SUM('Chem - ODS'!R$5:R$7)/((SUM('Chem - ODS'!$AK$5:$AK$7)-SUM('Chem - ODS'!$Q$5:$Q$7))/20*('Chem - ODS'!R$4-'Chem - ODS'!$Q$4)+SUM('Chem - ODS'!$Q$5:$Q$7)))</f>
        <v>0</v>
      </c>
      <c r="X105" s="90">
        <f ca="1">($V105*($AP$1-X$1)/($AP$1-$V$1)+$AP105*(X$1-$V$1)/($AP$1-$V$1))*(SUM('Chem - ODS'!S$5:S$7)/((SUM('Chem - ODS'!$AK$5:$AK$7)-SUM('Chem - ODS'!$Q$5:$Q$7))/20*('Chem - ODS'!S$4-'Chem - ODS'!$Q$4)+SUM('Chem - ODS'!$Q$5:$Q$7)))</f>
        <v>0</v>
      </c>
      <c r="Y105" s="90">
        <f ca="1">($V105*($AP$1-Y$1)/($AP$1-$V$1)+$AP105*(Y$1-$V$1)/($AP$1-$V$1))*(SUM('Chem - ODS'!T$5:T$7)/((SUM('Chem - ODS'!$AK$5:$AK$7)-SUM('Chem - ODS'!$Q$5:$Q$7))/20*('Chem - ODS'!T$4-'Chem - ODS'!$Q$4)+SUM('Chem - ODS'!$Q$5:$Q$7)))</f>
        <v>0</v>
      </c>
      <c r="Z105" s="90">
        <f ca="1">($V105*($AP$1-Z$1)/($AP$1-$V$1)+$AP105*(Z$1-$V$1)/($AP$1-$V$1))*(SUM('Chem - ODS'!U$5:U$7)/((SUM('Chem - ODS'!$AK$5:$AK$7)-SUM('Chem - ODS'!$Q$5:$Q$7))/20*('Chem - ODS'!U$4-'Chem - ODS'!$Q$4)+SUM('Chem - ODS'!$Q$5:$Q$7)))</f>
        <v>0</v>
      </c>
      <c r="AA105" s="90">
        <f ca="1">($V105*($AP$1-AA$1)/($AP$1-$V$1)+$AP105*(AA$1-$V$1)/($AP$1-$V$1))*(SUM('Chem - ODS'!V$5:V$7)/((SUM('Chem - ODS'!$AK$5:$AK$7)-SUM('Chem - ODS'!$Q$5:$Q$7))/20*('Chem - ODS'!V$4-'Chem - ODS'!$Q$4)+SUM('Chem - ODS'!$Q$5:$Q$7)))</f>
        <v>0</v>
      </c>
      <c r="AB105" s="90">
        <f ca="1">($V105*($AP$1-AB$1)/($AP$1-$V$1)+$AP105*(AB$1-$V$1)/($AP$1-$V$1))*(SUM('Chem - ODS'!W$5:W$7)/((SUM('Chem - ODS'!$AK$5:$AK$7)-SUM('Chem - ODS'!$Q$5:$Q$7))/20*('Chem - ODS'!W$4-'Chem - ODS'!$Q$4)+SUM('Chem - ODS'!$Q$5:$Q$7)))</f>
        <v>0</v>
      </c>
      <c r="AC105" s="90">
        <f ca="1">($V105*($AP$1-AC$1)/($AP$1-$V$1)+$AP105*(AC$1-$V$1)/($AP$1-$V$1))*(SUM('Chem - ODS'!X$5:X$7)/((SUM('Chem - ODS'!$AK$5:$AK$7)-SUM('Chem - ODS'!$Q$5:$Q$7))/20*('Chem - ODS'!X$4-'Chem - ODS'!$Q$4)+SUM('Chem - ODS'!$Q$5:$Q$7)))</f>
        <v>0</v>
      </c>
      <c r="AD105" s="90">
        <f ca="1">($V105*($AP$1-AD$1)/($AP$1-$V$1)+$AP105*(AD$1-$V$1)/($AP$1-$V$1))*(SUM('Chem - ODS'!Y$5:Y$7)/((SUM('Chem - ODS'!$AK$5:$AK$7)-SUM('Chem - ODS'!$Q$5:$Q$7))/20*('Chem - ODS'!Y$4-'Chem - ODS'!$Q$4)+SUM('Chem - ODS'!$Q$5:$Q$7)))</f>
        <v>0</v>
      </c>
      <c r="AE105" s="90">
        <f ca="1">($V105*($AP$1-AE$1)/($AP$1-$V$1)+$AP105*(AE$1-$V$1)/($AP$1-$V$1))*(SUM('Chem - ODS'!Z$5:Z$7)/((SUM('Chem - ODS'!$AK$5:$AK$7)-SUM('Chem - ODS'!$Q$5:$Q$7))/20*('Chem - ODS'!Z$4-'Chem - ODS'!$Q$4)+SUM('Chem - ODS'!$Q$5:$Q$7)))</f>
        <v>0</v>
      </c>
      <c r="AF105" s="90">
        <f ca="1">($V105*($AP$1-AF$1)/($AP$1-$V$1)+$AP105*(AF$1-$V$1)/($AP$1-$V$1))*(SUM('Chem - ODS'!AA$5:AA$7)/((SUM('Chem - ODS'!$AK$5:$AK$7)-SUM('Chem - ODS'!$Q$5:$Q$7))/20*('Chem - ODS'!AA$4-'Chem - ODS'!$Q$4)+SUM('Chem - ODS'!$Q$5:$Q$7)))</f>
        <v>0</v>
      </c>
      <c r="AG105" s="90">
        <f ca="1">($V105*($AP$1-AG$1)/($AP$1-$V$1)+$AP105*(AG$1-$V$1)/($AP$1-$V$1))*(SUM('Chem - ODS'!AB$5:AB$7)/((SUM('Chem - ODS'!$AK$5:$AK$7)-SUM('Chem - ODS'!$Q$5:$Q$7))/20*('Chem - ODS'!AB$4-'Chem - ODS'!$Q$4)+SUM('Chem - ODS'!$Q$5:$Q$7)))</f>
        <v>0</v>
      </c>
      <c r="AH105" s="90">
        <f ca="1">($V105*($AP$1-AH$1)/($AP$1-$V$1)+$AP105*(AH$1-$V$1)/($AP$1-$V$1))*(SUM('Chem - ODS'!AC$5:AC$7)/((SUM('Chem - ODS'!$AK$5:$AK$7)-SUM('Chem - ODS'!$Q$5:$Q$7))/20*('Chem - ODS'!AC$4-'Chem - ODS'!$Q$4)+SUM('Chem - ODS'!$Q$5:$Q$7)))</f>
        <v>0</v>
      </c>
      <c r="AI105" s="90">
        <f ca="1">($V105*($AP$1-AI$1)/($AP$1-$V$1)+$AP105*(AI$1-$V$1)/($AP$1-$V$1))*(SUM('Chem - ODS'!AD$5:AD$7)/((SUM('Chem - ODS'!$AK$5:$AK$7)-SUM('Chem - ODS'!$Q$5:$Q$7))/20*('Chem - ODS'!AD$4-'Chem - ODS'!$Q$4)+SUM('Chem - ODS'!$Q$5:$Q$7)))</f>
        <v>0</v>
      </c>
      <c r="AJ105" s="90">
        <f ca="1">($V105*($AP$1-AJ$1)/($AP$1-$V$1)+$AP105*(AJ$1-$V$1)/($AP$1-$V$1))*(SUM('Chem - ODS'!AE$5:AE$7)/((SUM('Chem - ODS'!$AK$5:$AK$7)-SUM('Chem - ODS'!$Q$5:$Q$7))/20*('Chem - ODS'!AE$4-'Chem - ODS'!$Q$4)+SUM('Chem - ODS'!$Q$5:$Q$7)))</f>
        <v>0</v>
      </c>
      <c r="AK105" s="90">
        <f ca="1">($V105*($AP$1-AK$1)/($AP$1-$V$1)+$AP105*(AK$1-$V$1)/($AP$1-$V$1))*(SUM('Chem - ODS'!AF$5:AF$7)/((SUM('Chem - ODS'!$AK$5:$AK$7)-SUM('Chem - ODS'!$Q$5:$Q$7))/20*('Chem - ODS'!AF$4-'Chem - ODS'!$Q$4)+SUM('Chem - ODS'!$Q$5:$Q$7)))</f>
        <v>0</v>
      </c>
      <c r="AL105" s="90">
        <f ca="1">($V105*($AP$1-AL$1)/($AP$1-$V$1)+$AP105*(AL$1-$V$1)/($AP$1-$V$1))*(SUM('Chem - ODS'!AG$5:AG$7)/((SUM('Chem - ODS'!$AK$5:$AK$7)-SUM('Chem - ODS'!$Q$5:$Q$7))/20*('Chem - ODS'!AG$4-'Chem - ODS'!$Q$4)+SUM('Chem - ODS'!$Q$5:$Q$7)))</f>
        <v>0</v>
      </c>
      <c r="AM105" s="90">
        <f ca="1">($V105*($AP$1-AM$1)/($AP$1-$V$1)+$AP105*(AM$1-$V$1)/($AP$1-$V$1))*(SUM('Chem - ODS'!AH$5:AH$7)/((SUM('Chem - ODS'!$AK$5:$AK$7)-SUM('Chem - ODS'!$Q$5:$Q$7))/20*('Chem - ODS'!AH$4-'Chem - ODS'!$Q$4)+SUM('Chem - ODS'!$Q$5:$Q$7)))</f>
        <v>0</v>
      </c>
      <c r="AN105" s="90">
        <f ca="1">($V105*($AP$1-AN$1)/($AP$1-$V$1)+$AP105*(AN$1-$V$1)/($AP$1-$V$1))*(SUM('Chem - ODS'!AI$5:AI$7)/((SUM('Chem - ODS'!$AK$5:$AK$7)-SUM('Chem - ODS'!$Q$5:$Q$7))/20*('Chem - ODS'!AI$4-'Chem - ODS'!$Q$4)+SUM('Chem - ODS'!$Q$5:$Q$7)))</f>
        <v>0</v>
      </c>
      <c r="AO105" s="90">
        <f ca="1">($V105*($AP$1-AO$1)/($AP$1-$V$1)+$AP105*(AO$1-$V$1)/($AP$1-$V$1))*(SUM('Chem - ODS'!AJ$5:AJ$7)/((SUM('Chem - ODS'!$AK$5:$AK$7)-SUM('Chem - ODS'!$Q$5:$Q$7))/20*('Chem - ODS'!AJ$4-'Chem - ODS'!$Q$4)+SUM('Chem - ODS'!$Q$5:$Q$7)))</f>
        <v>0</v>
      </c>
      <c r="AP105" s="90">
        <f ca="1">V105*'Process Emissions Multipliers'!$E$28</f>
        <v>0</v>
      </c>
    </row>
    <row r="106" spans="1:42">
      <c r="A106" s="74">
        <v>54</v>
      </c>
      <c r="B106" s="90">
        <f ca="1">IF('Chemicals 2010'!$A114="CP",INDIRECT("'Chemicals 2010'!"&amp;'Country Selector'!$B$3&amp;ROW($A114))*10^12,0)</f>
        <v>0</v>
      </c>
      <c r="C106" s="90">
        <f t="shared" ca="1" si="4"/>
        <v>0</v>
      </c>
      <c r="D106" s="90">
        <f t="shared" ca="1" si="5"/>
        <v>0</v>
      </c>
      <c r="E106" s="90">
        <f t="shared" ca="1" si="5"/>
        <v>0</v>
      </c>
      <c r="F106" s="90">
        <f t="shared" ca="1" si="5"/>
        <v>0</v>
      </c>
      <c r="G106" s="90">
        <f t="shared" ca="1" si="5"/>
        <v>0</v>
      </c>
      <c r="H106" s="90">
        <f t="shared" ca="1" si="5"/>
        <v>0</v>
      </c>
      <c r="I106" s="90">
        <f t="shared" ca="1" si="5"/>
        <v>0</v>
      </c>
      <c r="J106" s="90">
        <f t="shared" ca="1" si="5"/>
        <v>0</v>
      </c>
      <c r="K106" s="90">
        <f t="shared" ca="1" si="5"/>
        <v>0</v>
      </c>
      <c r="L106" s="90">
        <f ca="1">IF('Chemicals 2020'!$A114="CP",INDIRECT("'Chemicals 2020'!"&amp;'Country Selector'!$B$3&amp;ROW($A114))*10^12,0)*'Process Emissions Multipliers'!$B$28</f>
        <v>0</v>
      </c>
      <c r="M106" s="90">
        <f ca="1">($L106*($V$1-M$1)/($V$1-$L$1)+$V106*(M$1-$L$1)/($V$1-$L$1))*(SUM('Chem - ODS'!H$5:H$7)/((SUM('Chem - ODS'!$Q$5:$Q$7)-SUM('Chem - ODS'!$G$5:$G$7))/10*('Chem - ODS'!H$4-'Chem - ODS'!$G$4)+SUM('Chem - ODS'!$G$5:$G$7)))</f>
        <v>0</v>
      </c>
      <c r="N106" s="90">
        <f ca="1">($L106*($V$1-N$1)/($V$1-$L$1)+$V106*(N$1-$L$1)/($V$1-$L$1))*(SUM('Chem - ODS'!I$5:I$7)/((SUM('Chem - ODS'!$Q$5:$Q$7)-SUM('Chem - ODS'!$G$5:$G$7))/10*('Chem - ODS'!I$4-'Chem - ODS'!$G$4)+SUM('Chem - ODS'!$G$5:$G$7)))</f>
        <v>0</v>
      </c>
      <c r="O106" s="90">
        <f ca="1">($L106*($V$1-O$1)/($V$1-$L$1)+$V106*(O$1-$L$1)/($V$1-$L$1))*(SUM('Chem - ODS'!J$5:J$7)/((SUM('Chem - ODS'!$Q$5:$Q$7)-SUM('Chem - ODS'!$G$5:$G$7))/10*('Chem - ODS'!J$4-'Chem - ODS'!$G$4)+SUM('Chem - ODS'!$G$5:$G$7)))</f>
        <v>0</v>
      </c>
      <c r="P106" s="90">
        <f ca="1">($L106*($V$1-P$1)/($V$1-$L$1)+$V106*(P$1-$L$1)/($V$1-$L$1))*(SUM('Chem - ODS'!K$5:K$7)/((SUM('Chem - ODS'!$Q$5:$Q$7)-SUM('Chem - ODS'!$G$5:$G$7))/10*('Chem - ODS'!K$4-'Chem - ODS'!$G$4)+SUM('Chem - ODS'!$G$5:$G$7)))</f>
        <v>0</v>
      </c>
      <c r="Q106" s="90">
        <f ca="1">($L106*($V$1-Q$1)/($V$1-$L$1)+$V106*(Q$1-$L$1)/($V$1-$L$1))*(SUM('Chem - ODS'!L$5:L$7)/((SUM('Chem - ODS'!$Q$5:$Q$7)-SUM('Chem - ODS'!$G$5:$G$7))/10*('Chem - ODS'!L$4-'Chem - ODS'!$G$4)+SUM('Chem - ODS'!$G$5:$G$7)))</f>
        <v>0</v>
      </c>
      <c r="R106" s="90">
        <f ca="1">($L106*($V$1-R$1)/($V$1-$L$1)+$V106*(R$1-$L$1)/($V$1-$L$1))*(SUM('Chem - ODS'!M$5:M$7)/((SUM('Chem - ODS'!$Q$5:$Q$7)-SUM('Chem - ODS'!$G$5:$G$7))/10*('Chem - ODS'!M$4-'Chem - ODS'!$G$4)+SUM('Chem - ODS'!$G$5:$G$7)))</f>
        <v>0</v>
      </c>
      <c r="S106" s="90">
        <f ca="1">($L106*($V$1-S$1)/($V$1-$L$1)+$V106*(S$1-$L$1)/($V$1-$L$1))*(SUM('Chem - ODS'!N$5:N$7)/((SUM('Chem - ODS'!$Q$5:$Q$7)-SUM('Chem - ODS'!$G$5:$G$7))/10*('Chem - ODS'!N$4-'Chem - ODS'!$G$4)+SUM('Chem - ODS'!$G$5:$G$7)))</f>
        <v>0</v>
      </c>
      <c r="T106" s="90">
        <f ca="1">($L106*($V$1-T$1)/($V$1-$L$1)+$V106*(T$1-$L$1)/($V$1-$L$1))*(SUM('Chem - ODS'!O$5:O$7)/((SUM('Chem - ODS'!$Q$5:$Q$7)-SUM('Chem - ODS'!$G$5:$G$7))/10*('Chem - ODS'!O$4-'Chem - ODS'!$G$4)+SUM('Chem - ODS'!$G$5:$G$7)))</f>
        <v>0</v>
      </c>
      <c r="U106" s="90">
        <f ca="1">($L106*($V$1-U$1)/($V$1-$L$1)+$V106*(U$1-$L$1)/($V$1-$L$1))*(SUM('Chem - ODS'!P$5:P$7)/((SUM('Chem - ODS'!$Q$5:$Q$7)-SUM('Chem - ODS'!$G$5:$G$7))/10*('Chem - ODS'!P$4-'Chem - ODS'!$G$4)+SUM('Chem - ODS'!$G$5:$G$7)))</f>
        <v>0</v>
      </c>
      <c r="V106" s="90">
        <f ca="1">IF('Chemicals 2030'!$A114="CP",INDIRECT("'Chemicals 2030'!"&amp;'Country Selector'!$B$3&amp;ROW($A114))*10^12,0)*'Process Emissions Multipliers'!$D$28</f>
        <v>0</v>
      </c>
      <c r="W106" s="90">
        <f ca="1">($V106*($AP$1-W$1)/($AP$1-$V$1)+$AP106*(W$1-$V$1)/($AP$1-$V$1))*(SUM('Chem - ODS'!R$5:R$7)/((SUM('Chem - ODS'!$AK$5:$AK$7)-SUM('Chem - ODS'!$Q$5:$Q$7))/20*('Chem - ODS'!R$4-'Chem - ODS'!$Q$4)+SUM('Chem - ODS'!$Q$5:$Q$7)))</f>
        <v>0</v>
      </c>
      <c r="X106" s="90">
        <f ca="1">($V106*($AP$1-X$1)/($AP$1-$V$1)+$AP106*(X$1-$V$1)/($AP$1-$V$1))*(SUM('Chem - ODS'!S$5:S$7)/((SUM('Chem - ODS'!$AK$5:$AK$7)-SUM('Chem - ODS'!$Q$5:$Q$7))/20*('Chem - ODS'!S$4-'Chem - ODS'!$Q$4)+SUM('Chem - ODS'!$Q$5:$Q$7)))</f>
        <v>0</v>
      </c>
      <c r="Y106" s="90">
        <f ca="1">($V106*($AP$1-Y$1)/($AP$1-$V$1)+$AP106*(Y$1-$V$1)/($AP$1-$V$1))*(SUM('Chem - ODS'!T$5:T$7)/((SUM('Chem - ODS'!$AK$5:$AK$7)-SUM('Chem - ODS'!$Q$5:$Q$7))/20*('Chem - ODS'!T$4-'Chem - ODS'!$Q$4)+SUM('Chem - ODS'!$Q$5:$Q$7)))</f>
        <v>0</v>
      </c>
      <c r="Z106" s="90">
        <f ca="1">($V106*($AP$1-Z$1)/($AP$1-$V$1)+$AP106*(Z$1-$V$1)/($AP$1-$V$1))*(SUM('Chem - ODS'!U$5:U$7)/((SUM('Chem - ODS'!$AK$5:$AK$7)-SUM('Chem - ODS'!$Q$5:$Q$7))/20*('Chem - ODS'!U$4-'Chem - ODS'!$Q$4)+SUM('Chem - ODS'!$Q$5:$Q$7)))</f>
        <v>0</v>
      </c>
      <c r="AA106" s="90">
        <f ca="1">($V106*($AP$1-AA$1)/($AP$1-$V$1)+$AP106*(AA$1-$V$1)/($AP$1-$V$1))*(SUM('Chem - ODS'!V$5:V$7)/((SUM('Chem - ODS'!$AK$5:$AK$7)-SUM('Chem - ODS'!$Q$5:$Q$7))/20*('Chem - ODS'!V$4-'Chem - ODS'!$Q$4)+SUM('Chem - ODS'!$Q$5:$Q$7)))</f>
        <v>0</v>
      </c>
      <c r="AB106" s="90">
        <f ca="1">($V106*($AP$1-AB$1)/($AP$1-$V$1)+$AP106*(AB$1-$V$1)/($AP$1-$V$1))*(SUM('Chem - ODS'!W$5:W$7)/((SUM('Chem - ODS'!$AK$5:$AK$7)-SUM('Chem - ODS'!$Q$5:$Q$7))/20*('Chem - ODS'!W$4-'Chem - ODS'!$Q$4)+SUM('Chem - ODS'!$Q$5:$Q$7)))</f>
        <v>0</v>
      </c>
      <c r="AC106" s="90">
        <f ca="1">($V106*($AP$1-AC$1)/($AP$1-$V$1)+$AP106*(AC$1-$V$1)/($AP$1-$V$1))*(SUM('Chem - ODS'!X$5:X$7)/((SUM('Chem - ODS'!$AK$5:$AK$7)-SUM('Chem - ODS'!$Q$5:$Q$7))/20*('Chem - ODS'!X$4-'Chem - ODS'!$Q$4)+SUM('Chem - ODS'!$Q$5:$Q$7)))</f>
        <v>0</v>
      </c>
      <c r="AD106" s="90">
        <f ca="1">($V106*($AP$1-AD$1)/($AP$1-$V$1)+$AP106*(AD$1-$V$1)/($AP$1-$V$1))*(SUM('Chem - ODS'!Y$5:Y$7)/((SUM('Chem - ODS'!$AK$5:$AK$7)-SUM('Chem - ODS'!$Q$5:$Q$7))/20*('Chem - ODS'!Y$4-'Chem - ODS'!$Q$4)+SUM('Chem - ODS'!$Q$5:$Q$7)))</f>
        <v>0</v>
      </c>
      <c r="AE106" s="90">
        <f ca="1">($V106*($AP$1-AE$1)/($AP$1-$V$1)+$AP106*(AE$1-$V$1)/($AP$1-$V$1))*(SUM('Chem - ODS'!Z$5:Z$7)/((SUM('Chem - ODS'!$AK$5:$AK$7)-SUM('Chem - ODS'!$Q$5:$Q$7))/20*('Chem - ODS'!Z$4-'Chem - ODS'!$Q$4)+SUM('Chem - ODS'!$Q$5:$Q$7)))</f>
        <v>0</v>
      </c>
      <c r="AF106" s="90">
        <f ca="1">($V106*($AP$1-AF$1)/($AP$1-$V$1)+$AP106*(AF$1-$V$1)/($AP$1-$V$1))*(SUM('Chem - ODS'!AA$5:AA$7)/((SUM('Chem - ODS'!$AK$5:$AK$7)-SUM('Chem - ODS'!$Q$5:$Q$7))/20*('Chem - ODS'!AA$4-'Chem - ODS'!$Q$4)+SUM('Chem - ODS'!$Q$5:$Q$7)))</f>
        <v>0</v>
      </c>
      <c r="AG106" s="90">
        <f ca="1">($V106*($AP$1-AG$1)/($AP$1-$V$1)+$AP106*(AG$1-$V$1)/($AP$1-$V$1))*(SUM('Chem - ODS'!AB$5:AB$7)/((SUM('Chem - ODS'!$AK$5:$AK$7)-SUM('Chem - ODS'!$Q$5:$Q$7))/20*('Chem - ODS'!AB$4-'Chem - ODS'!$Q$4)+SUM('Chem - ODS'!$Q$5:$Q$7)))</f>
        <v>0</v>
      </c>
      <c r="AH106" s="90">
        <f ca="1">($V106*($AP$1-AH$1)/($AP$1-$V$1)+$AP106*(AH$1-$V$1)/($AP$1-$V$1))*(SUM('Chem - ODS'!AC$5:AC$7)/((SUM('Chem - ODS'!$AK$5:$AK$7)-SUM('Chem - ODS'!$Q$5:$Q$7))/20*('Chem - ODS'!AC$4-'Chem - ODS'!$Q$4)+SUM('Chem - ODS'!$Q$5:$Q$7)))</f>
        <v>0</v>
      </c>
      <c r="AI106" s="90">
        <f ca="1">($V106*($AP$1-AI$1)/($AP$1-$V$1)+$AP106*(AI$1-$V$1)/($AP$1-$V$1))*(SUM('Chem - ODS'!AD$5:AD$7)/((SUM('Chem - ODS'!$AK$5:$AK$7)-SUM('Chem - ODS'!$Q$5:$Q$7))/20*('Chem - ODS'!AD$4-'Chem - ODS'!$Q$4)+SUM('Chem - ODS'!$Q$5:$Q$7)))</f>
        <v>0</v>
      </c>
      <c r="AJ106" s="90">
        <f ca="1">($V106*($AP$1-AJ$1)/($AP$1-$V$1)+$AP106*(AJ$1-$V$1)/($AP$1-$V$1))*(SUM('Chem - ODS'!AE$5:AE$7)/((SUM('Chem - ODS'!$AK$5:$AK$7)-SUM('Chem - ODS'!$Q$5:$Q$7))/20*('Chem - ODS'!AE$4-'Chem - ODS'!$Q$4)+SUM('Chem - ODS'!$Q$5:$Q$7)))</f>
        <v>0</v>
      </c>
      <c r="AK106" s="90">
        <f ca="1">($V106*($AP$1-AK$1)/($AP$1-$V$1)+$AP106*(AK$1-$V$1)/($AP$1-$V$1))*(SUM('Chem - ODS'!AF$5:AF$7)/((SUM('Chem - ODS'!$AK$5:$AK$7)-SUM('Chem - ODS'!$Q$5:$Q$7))/20*('Chem - ODS'!AF$4-'Chem - ODS'!$Q$4)+SUM('Chem - ODS'!$Q$5:$Q$7)))</f>
        <v>0</v>
      </c>
      <c r="AL106" s="90">
        <f ca="1">($V106*($AP$1-AL$1)/($AP$1-$V$1)+$AP106*(AL$1-$V$1)/($AP$1-$V$1))*(SUM('Chem - ODS'!AG$5:AG$7)/((SUM('Chem - ODS'!$AK$5:$AK$7)-SUM('Chem - ODS'!$Q$5:$Q$7))/20*('Chem - ODS'!AG$4-'Chem - ODS'!$Q$4)+SUM('Chem - ODS'!$Q$5:$Q$7)))</f>
        <v>0</v>
      </c>
      <c r="AM106" s="90">
        <f ca="1">($V106*($AP$1-AM$1)/($AP$1-$V$1)+$AP106*(AM$1-$V$1)/($AP$1-$V$1))*(SUM('Chem - ODS'!AH$5:AH$7)/((SUM('Chem - ODS'!$AK$5:$AK$7)-SUM('Chem - ODS'!$Q$5:$Q$7))/20*('Chem - ODS'!AH$4-'Chem - ODS'!$Q$4)+SUM('Chem - ODS'!$Q$5:$Q$7)))</f>
        <v>0</v>
      </c>
      <c r="AN106" s="90">
        <f ca="1">($V106*($AP$1-AN$1)/($AP$1-$V$1)+$AP106*(AN$1-$V$1)/($AP$1-$V$1))*(SUM('Chem - ODS'!AI$5:AI$7)/((SUM('Chem - ODS'!$AK$5:$AK$7)-SUM('Chem - ODS'!$Q$5:$Q$7))/20*('Chem - ODS'!AI$4-'Chem - ODS'!$Q$4)+SUM('Chem - ODS'!$Q$5:$Q$7)))</f>
        <v>0</v>
      </c>
      <c r="AO106" s="90">
        <f ca="1">($V106*($AP$1-AO$1)/($AP$1-$V$1)+$AP106*(AO$1-$V$1)/($AP$1-$V$1))*(SUM('Chem - ODS'!AJ$5:AJ$7)/((SUM('Chem - ODS'!$AK$5:$AK$7)-SUM('Chem - ODS'!$Q$5:$Q$7))/20*('Chem - ODS'!AJ$4-'Chem - ODS'!$Q$4)+SUM('Chem - ODS'!$Q$5:$Q$7)))</f>
        <v>0</v>
      </c>
      <c r="AP106" s="90">
        <f ca="1">V106*'Process Emissions Multipliers'!$E$28</f>
        <v>0</v>
      </c>
    </row>
    <row r="107" spans="1:42">
      <c r="A107" s="74">
        <v>55</v>
      </c>
      <c r="B107" s="90">
        <f ca="1">IF('Chemicals 2010'!$A115="CP",INDIRECT("'Chemicals 2010'!"&amp;'Country Selector'!$B$3&amp;ROW($A115))*10^12,0)</f>
        <v>0</v>
      </c>
      <c r="C107" s="90">
        <f t="shared" ca="1" si="4"/>
        <v>0</v>
      </c>
      <c r="D107" s="90">
        <f t="shared" ca="1" si="5"/>
        <v>0</v>
      </c>
      <c r="E107" s="90">
        <f t="shared" ca="1" si="5"/>
        <v>0</v>
      </c>
      <c r="F107" s="90">
        <f t="shared" ca="1" si="5"/>
        <v>0</v>
      </c>
      <c r="G107" s="90">
        <f t="shared" ca="1" si="5"/>
        <v>0</v>
      </c>
      <c r="H107" s="90">
        <f t="shared" ca="1" si="5"/>
        <v>0</v>
      </c>
      <c r="I107" s="90">
        <f t="shared" ca="1" si="5"/>
        <v>0</v>
      </c>
      <c r="J107" s="90">
        <f t="shared" ca="1" si="5"/>
        <v>0</v>
      </c>
      <c r="K107" s="90">
        <f t="shared" ca="1" si="5"/>
        <v>0</v>
      </c>
      <c r="L107" s="90">
        <f ca="1">IF('Chemicals 2020'!$A115="CP",INDIRECT("'Chemicals 2020'!"&amp;'Country Selector'!$B$3&amp;ROW($A115))*10^12,0)*'Process Emissions Multipliers'!$B$28</f>
        <v>0</v>
      </c>
      <c r="M107" s="90">
        <f ca="1">($L107*($V$1-M$1)/($V$1-$L$1)+$V107*(M$1-$L$1)/($V$1-$L$1))*(SUM('Chem - ODS'!H$5:H$7)/((SUM('Chem - ODS'!$Q$5:$Q$7)-SUM('Chem - ODS'!$G$5:$G$7))/10*('Chem - ODS'!H$4-'Chem - ODS'!$G$4)+SUM('Chem - ODS'!$G$5:$G$7)))</f>
        <v>0</v>
      </c>
      <c r="N107" s="90">
        <f ca="1">($L107*($V$1-N$1)/($V$1-$L$1)+$V107*(N$1-$L$1)/($V$1-$L$1))*(SUM('Chem - ODS'!I$5:I$7)/((SUM('Chem - ODS'!$Q$5:$Q$7)-SUM('Chem - ODS'!$G$5:$G$7))/10*('Chem - ODS'!I$4-'Chem - ODS'!$G$4)+SUM('Chem - ODS'!$G$5:$G$7)))</f>
        <v>0</v>
      </c>
      <c r="O107" s="90">
        <f ca="1">($L107*($V$1-O$1)/($V$1-$L$1)+$V107*(O$1-$L$1)/($V$1-$L$1))*(SUM('Chem - ODS'!J$5:J$7)/((SUM('Chem - ODS'!$Q$5:$Q$7)-SUM('Chem - ODS'!$G$5:$G$7))/10*('Chem - ODS'!J$4-'Chem - ODS'!$G$4)+SUM('Chem - ODS'!$G$5:$G$7)))</f>
        <v>0</v>
      </c>
      <c r="P107" s="90">
        <f ca="1">($L107*($V$1-P$1)/($V$1-$L$1)+$V107*(P$1-$L$1)/($V$1-$L$1))*(SUM('Chem - ODS'!K$5:K$7)/((SUM('Chem - ODS'!$Q$5:$Q$7)-SUM('Chem - ODS'!$G$5:$G$7))/10*('Chem - ODS'!K$4-'Chem - ODS'!$G$4)+SUM('Chem - ODS'!$G$5:$G$7)))</f>
        <v>0</v>
      </c>
      <c r="Q107" s="90">
        <f ca="1">($L107*($V$1-Q$1)/($V$1-$L$1)+$V107*(Q$1-$L$1)/($V$1-$L$1))*(SUM('Chem - ODS'!L$5:L$7)/((SUM('Chem - ODS'!$Q$5:$Q$7)-SUM('Chem - ODS'!$G$5:$G$7))/10*('Chem - ODS'!L$4-'Chem - ODS'!$G$4)+SUM('Chem - ODS'!$G$5:$G$7)))</f>
        <v>0</v>
      </c>
      <c r="R107" s="90">
        <f ca="1">($L107*($V$1-R$1)/($V$1-$L$1)+$V107*(R$1-$L$1)/($V$1-$L$1))*(SUM('Chem - ODS'!M$5:M$7)/((SUM('Chem - ODS'!$Q$5:$Q$7)-SUM('Chem - ODS'!$G$5:$G$7))/10*('Chem - ODS'!M$4-'Chem - ODS'!$G$4)+SUM('Chem - ODS'!$G$5:$G$7)))</f>
        <v>0</v>
      </c>
      <c r="S107" s="90">
        <f ca="1">($L107*($V$1-S$1)/($V$1-$L$1)+$V107*(S$1-$L$1)/($V$1-$L$1))*(SUM('Chem - ODS'!N$5:N$7)/((SUM('Chem - ODS'!$Q$5:$Q$7)-SUM('Chem - ODS'!$G$5:$G$7))/10*('Chem - ODS'!N$4-'Chem - ODS'!$G$4)+SUM('Chem - ODS'!$G$5:$G$7)))</f>
        <v>0</v>
      </c>
      <c r="T107" s="90">
        <f ca="1">($L107*($V$1-T$1)/($V$1-$L$1)+$V107*(T$1-$L$1)/($V$1-$L$1))*(SUM('Chem - ODS'!O$5:O$7)/((SUM('Chem - ODS'!$Q$5:$Q$7)-SUM('Chem - ODS'!$G$5:$G$7))/10*('Chem - ODS'!O$4-'Chem - ODS'!$G$4)+SUM('Chem - ODS'!$G$5:$G$7)))</f>
        <v>0</v>
      </c>
      <c r="U107" s="90">
        <f ca="1">($L107*($V$1-U$1)/($V$1-$L$1)+$V107*(U$1-$L$1)/($V$1-$L$1))*(SUM('Chem - ODS'!P$5:P$7)/((SUM('Chem - ODS'!$Q$5:$Q$7)-SUM('Chem - ODS'!$G$5:$G$7))/10*('Chem - ODS'!P$4-'Chem - ODS'!$G$4)+SUM('Chem - ODS'!$G$5:$G$7)))</f>
        <v>0</v>
      </c>
      <c r="V107" s="90">
        <f ca="1">IF('Chemicals 2030'!$A115="CP",INDIRECT("'Chemicals 2030'!"&amp;'Country Selector'!$B$3&amp;ROW($A115))*10^12,0)*'Process Emissions Multipliers'!$D$28</f>
        <v>0</v>
      </c>
      <c r="W107" s="90">
        <f ca="1">($V107*($AP$1-W$1)/($AP$1-$V$1)+$AP107*(W$1-$V$1)/($AP$1-$V$1))*(SUM('Chem - ODS'!R$5:R$7)/((SUM('Chem - ODS'!$AK$5:$AK$7)-SUM('Chem - ODS'!$Q$5:$Q$7))/20*('Chem - ODS'!R$4-'Chem - ODS'!$Q$4)+SUM('Chem - ODS'!$Q$5:$Q$7)))</f>
        <v>0</v>
      </c>
      <c r="X107" s="90">
        <f ca="1">($V107*($AP$1-X$1)/($AP$1-$V$1)+$AP107*(X$1-$V$1)/($AP$1-$V$1))*(SUM('Chem - ODS'!S$5:S$7)/((SUM('Chem - ODS'!$AK$5:$AK$7)-SUM('Chem - ODS'!$Q$5:$Q$7))/20*('Chem - ODS'!S$4-'Chem - ODS'!$Q$4)+SUM('Chem - ODS'!$Q$5:$Q$7)))</f>
        <v>0</v>
      </c>
      <c r="Y107" s="90">
        <f ca="1">($V107*($AP$1-Y$1)/($AP$1-$V$1)+$AP107*(Y$1-$V$1)/($AP$1-$V$1))*(SUM('Chem - ODS'!T$5:T$7)/((SUM('Chem - ODS'!$AK$5:$AK$7)-SUM('Chem - ODS'!$Q$5:$Q$7))/20*('Chem - ODS'!T$4-'Chem - ODS'!$Q$4)+SUM('Chem - ODS'!$Q$5:$Q$7)))</f>
        <v>0</v>
      </c>
      <c r="Z107" s="90">
        <f ca="1">($V107*($AP$1-Z$1)/($AP$1-$V$1)+$AP107*(Z$1-$V$1)/($AP$1-$V$1))*(SUM('Chem - ODS'!U$5:U$7)/((SUM('Chem - ODS'!$AK$5:$AK$7)-SUM('Chem - ODS'!$Q$5:$Q$7))/20*('Chem - ODS'!U$4-'Chem - ODS'!$Q$4)+SUM('Chem - ODS'!$Q$5:$Q$7)))</f>
        <v>0</v>
      </c>
      <c r="AA107" s="90">
        <f ca="1">($V107*($AP$1-AA$1)/($AP$1-$V$1)+$AP107*(AA$1-$V$1)/($AP$1-$V$1))*(SUM('Chem - ODS'!V$5:V$7)/((SUM('Chem - ODS'!$AK$5:$AK$7)-SUM('Chem - ODS'!$Q$5:$Q$7))/20*('Chem - ODS'!V$4-'Chem - ODS'!$Q$4)+SUM('Chem - ODS'!$Q$5:$Q$7)))</f>
        <v>0</v>
      </c>
      <c r="AB107" s="90">
        <f ca="1">($V107*($AP$1-AB$1)/($AP$1-$V$1)+$AP107*(AB$1-$V$1)/($AP$1-$V$1))*(SUM('Chem - ODS'!W$5:W$7)/((SUM('Chem - ODS'!$AK$5:$AK$7)-SUM('Chem - ODS'!$Q$5:$Q$7))/20*('Chem - ODS'!W$4-'Chem - ODS'!$Q$4)+SUM('Chem - ODS'!$Q$5:$Q$7)))</f>
        <v>0</v>
      </c>
      <c r="AC107" s="90">
        <f ca="1">($V107*($AP$1-AC$1)/($AP$1-$V$1)+$AP107*(AC$1-$V$1)/($AP$1-$V$1))*(SUM('Chem - ODS'!X$5:X$7)/((SUM('Chem - ODS'!$AK$5:$AK$7)-SUM('Chem - ODS'!$Q$5:$Q$7))/20*('Chem - ODS'!X$4-'Chem - ODS'!$Q$4)+SUM('Chem - ODS'!$Q$5:$Q$7)))</f>
        <v>0</v>
      </c>
      <c r="AD107" s="90">
        <f ca="1">($V107*($AP$1-AD$1)/($AP$1-$V$1)+$AP107*(AD$1-$V$1)/($AP$1-$V$1))*(SUM('Chem - ODS'!Y$5:Y$7)/((SUM('Chem - ODS'!$AK$5:$AK$7)-SUM('Chem - ODS'!$Q$5:$Q$7))/20*('Chem - ODS'!Y$4-'Chem - ODS'!$Q$4)+SUM('Chem - ODS'!$Q$5:$Q$7)))</f>
        <v>0</v>
      </c>
      <c r="AE107" s="90">
        <f ca="1">($V107*($AP$1-AE$1)/($AP$1-$V$1)+$AP107*(AE$1-$V$1)/($AP$1-$V$1))*(SUM('Chem - ODS'!Z$5:Z$7)/((SUM('Chem - ODS'!$AK$5:$AK$7)-SUM('Chem - ODS'!$Q$5:$Q$7))/20*('Chem - ODS'!Z$4-'Chem - ODS'!$Q$4)+SUM('Chem - ODS'!$Q$5:$Q$7)))</f>
        <v>0</v>
      </c>
      <c r="AF107" s="90">
        <f ca="1">($V107*($AP$1-AF$1)/($AP$1-$V$1)+$AP107*(AF$1-$V$1)/($AP$1-$V$1))*(SUM('Chem - ODS'!AA$5:AA$7)/((SUM('Chem - ODS'!$AK$5:$AK$7)-SUM('Chem - ODS'!$Q$5:$Q$7))/20*('Chem - ODS'!AA$4-'Chem - ODS'!$Q$4)+SUM('Chem - ODS'!$Q$5:$Q$7)))</f>
        <v>0</v>
      </c>
      <c r="AG107" s="90">
        <f ca="1">($V107*($AP$1-AG$1)/($AP$1-$V$1)+$AP107*(AG$1-$V$1)/($AP$1-$V$1))*(SUM('Chem - ODS'!AB$5:AB$7)/((SUM('Chem - ODS'!$AK$5:$AK$7)-SUM('Chem - ODS'!$Q$5:$Q$7))/20*('Chem - ODS'!AB$4-'Chem - ODS'!$Q$4)+SUM('Chem - ODS'!$Q$5:$Q$7)))</f>
        <v>0</v>
      </c>
      <c r="AH107" s="90">
        <f ca="1">($V107*($AP$1-AH$1)/($AP$1-$V$1)+$AP107*(AH$1-$V$1)/($AP$1-$V$1))*(SUM('Chem - ODS'!AC$5:AC$7)/((SUM('Chem - ODS'!$AK$5:$AK$7)-SUM('Chem - ODS'!$Q$5:$Q$7))/20*('Chem - ODS'!AC$4-'Chem - ODS'!$Q$4)+SUM('Chem - ODS'!$Q$5:$Q$7)))</f>
        <v>0</v>
      </c>
      <c r="AI107" s="90">
        <f ca="1">($V107*($AP$1-AI$1)/($AP$1-$V$1)+$AP107*(AI$1-$V$1)/($AP$1-$V$1))*(SUM('Chem - ODS'!AD$5:AD$7)/((SUM('Chem - ODS'!$AK$5:$AK$7)-SUM('Chem - ODS'!$Q$5:$Q$7))/20*('Chem - ODS'!AD$4-'Chem - ODS'!$Q$4)+SUM('Chem - ODS'!$Q$5:$Q$7)))</f>
        <v>0</v>
      </c>
      <c r="AJ107" s="90">
        <f ca="1">($V107*($AP$1-AJ$1)/($AP$1-$V$1)+$AP107*(AJ$1-$V$1)/($AP$1-$V$1))*(SUM('Chem - ODS'!AE$5:AE$7)/((SUM('Chem - ODS'!$AK$5:$AK$7)-SUM('Chem - ODS'!$Q$5:$Q$7))/20*('Chem - ODS'!AE$4-'Chem - ODS'!$Q$4)+SUM('Chem - ODS'!$Q$5:$Q$7)))</f>
        <v>0</v>
      </c>
      <c r="AK107" s="90">
        <f ca="1">($V107*($AP$1-AK$1)/($AP$1-$V$1)+$AP107*(AK$1-$V$1)/($AP$1-$V$1))*(SUM('Chem - ODS'!AF$5:AF$7)/((SUM('Chem - ODS'!$AK$5:$AK$7)-SUM('Chem - ODS'!$Q$5:$Q$7))/20*('Chem - ODS'!AF$4-'Chem - ODS'!$Q$4)+SUM('Chem - ODS'!$Q$5:$Q$7)))</f>
        <v>0</v>
      </c>
      <c r="AL107" s="90">
        <f ca="1">($V107*($AP$1-AL$1)/($AP$1-$V$1)+$AP107*(AL$1-$V$1)/($AP$1-$V$1))*(SUM('Chem - ODS'!AG$5:AG$7)/((SUM('Chem - ODS'!$AK$5:$AK$7)-SUM('Chem - ODS'!$Q$5:$Q$7))/20*('Chem - ODS'!AG$4-'Chem - ODS'!$Q$4)+SUM('Chem - ODS'!$Q$5:$Q$7)))</f>
        <v>0</v>
      </c>
      <c r="AM107" s="90">
        <f ca="1">($V107*($AP$1-AM$1)/($AP$1-$V$1)+$AP107*(AM$1-$V$1)/($AP$1-$V$1))*(SUM('Chem - ODS'!AH$5:AH$7)/((SUM('Chem - ODS'!$AK$5:$AK$7)-SUM('Chem - ODS'!$Q$5:$Q$7))/20*('Chem - ODS'!AH$4-'Chem - ODS'!$Q$4)+SUM('Chem - ODS'!$Q$5:$Q$7)))</f>
        <v>0</v>
      </c>
      <c r="AN107" s="90">
        <f ca="1">($V107*($AP$1-AN$1)/($AP$1-$V$1)+$AP107*(AN$1-$V$1)/($AP$1-$V$1))*(SUM('Chem - ODS'!AI$5:AI$7)/((SUM('Chem - ODS'!$AK$5:$AK$7)-SUM('Chem - ODS'!$Q$5:$Q$7))/20*('Chem - ODS'!AI$4-'Chem - ODS'!$Q$4)+SUM('Chem - ODS'!$Q$5:$Q$7)))</f>
        <v>0</v>
      </c>
      <c r="AO107" s="90">
        <f ca="1">($V107*($AP$1-AO$1)/($AP$1-$V$1)+$AP107*(AO$1-$V$1)/($AP$1-$V$1))*(SUM('Chem - ODS'!AJ$5:AJ$7)/((SUM('Chem - ODS'!$AK$5:$AK$7)-SUM('Chem - ODS'!$Q$5:$Q$7))/20*('Chem - ODS'!AJ$4-'Chem - ODS'!$Q$4)+SUM('Chem - ODS'!$Q$5:$Q$7)))</f>
        <v>0</v>
      </c>
      <c r="AP107" s="90">
        <f ca="1">V107*'Process Emissions Multipliers'!$E$28</f>
        <v>0</v>
      </c>
    </row>
    <row r="108" spans="1:42">
      <c r="A108" s="74">
        <v>56</v>
      </c>
      <c r="B108" s="90">
        <f ca="1">IF('Chemicals 2010'!$A116="CP",INDIRECT("'Chemicals 2010'!"&amp;'Country Selector'!$B$3&amp;ROW($A116))*10^12,0)</f>
        <v>0</v>
      </c>
      <c r="C108" s="90">
        <f t="shared" ca="1" si="4"/>
        <v>0</v>
      </c>
      <c r="D108" s="90">
        <f t="shared" ca="1" si="5"/>
        <v>0</v>
      </c>
      <c r="E108" s="90">
        <f t="shared" ca="1" si="5"/>
        <v>0</v>
      </c>
      <c r="F108" s="90">
        <f t="shared" ca="1" si="5"/>
        <v>0</v>
      </c>
      <c r="G108" s="90">
        <f t="shared" ca="1" si="5"/>
        <v>0</v>
      </c>
      <c r="H108" s="90">
        <f t="shared" ca="1" si="5"/>
        <v>0</v>
      </c>
      <c r="I108" s="90">
        <f t="shared" ca="1" si="5"/>
        <v>0</v>
      </c>
      <c r="J108" s="90">
        <f t="shared" ca="1" si="5"/>
        <v>0</v>
      </c>
      <c r="K108" s="90">
        <f t="shared" ca="1" si="5"/>
        <v>0</v>
      </c>
      <c r="L108" s="90">
        <f ca="1">IF('Chemicals 2020'!$A116="CP",INDIRECT("'Chemicals 2020'!"&amp;'Country Selector'!$B$3&amp;ROW($A116))*10^12,0)*'Process Emissions Multipliers'!$B$28</f>
        <v>0</v>
      </c>
      <c r="M108" s="90">
        <f ca="1">($L108*($V$1-M$1)/($V$1-$L$1)+$V108*(M$1-$L$1)/($V$1-$L$1))*(SUM('Chem - ODS'!H$5:H$7)/((SUM('Chem - ODS'!$Q$5:$Q$7)-SUM('Chem - ODS'!$G$5:$G$7))/10*('Chem - ODS'!H$4-'Chem - ODS'!$G$4)+SUM('Chem - ODS'!$G$5:$G$7)))</f>
        <v>0</v>
      </c>
      <c r="N108" s="90">
        <f ca="1">($L108*($V$1-N$1)/($V$1-$L$1)+$V108*(N$1-$L$1)/($V$1-$L$1))*(SUM('Chem - ODS'!I$5:I$7)/((SUM('Chem - ODS'!$Q$5:$Q$7)-SUM('Chem - ODS'!$G$5:$G$7))/10*('Chem - ODS'!I$4-'Chem - ODS'!$G$4)+SUM('Chem - ODS'!$G$5:$G$7)))</f>
        <v>0</v>
      </c>
      <c r="O108" s="90">
        <f ca="1">($L108*($V$1-O$1)/($V$1-$L$1)+$V108*(O$1-$L$1)/($V$1-$L$1))*(SUM('Chem - ODS'!J$5:J$7)/((SUM('Chem - ODS'!$Q$5:$Q$7)-SUM('Chem - ODS'!$G$5:$G$7))/10*('Chem - ODS'!J$4-'Chem - ODS'!$G$4)+SUM('Chem - ODS'!$G$5:$G$7)))</f>
        <v>0</v>
      </c>
      <c r="P108" s="90">
        <f ca="1">($L108*($V$1-P$1)/($V$1-$L$1)+$V108*(P$1-$L$1)/($V$1-$L$1))*(SUM('Chem - ODS'!K$5:K$7)/((SUM('Chem - ODS'!$Q$5:$Q$7)-SUM('Chem - ODS'!$G$5:$G$7))/10*('Chem - ODS'!K$4-'Chem - ODS'!$G$4)+SUM('Chem - ODS'!$G$5:$G$7)))</f>
        <v>0</v>
      </c>
      <c r="Q108" s="90">
        <f ca="1">($L108*($V$1-Q$1)/($V$1-$L$1)+$V108*(Q$1-$L$1)/($V$1-$L$1))*(SUM('Chem - ODS'!L$5:L$7)/((SUM('Chem - ODS'!$Q$5:$Q$7)-SUM('Chem - ODS'!$G$5:$G$7))/10*('Chem - ODS'!L$4-'Chem - ODS'!$G$4)+SUM('Chem - ODS'!$G$5:$G$7)))</f>
        <v>0</v>
      </c>
      <c r="R108" s="90">
        <f ca="1">($L108*($V$1-R$1)/($V$1-$L$1)+$V108*(R$1-$L$1)/($V$1-$L$1))*(SUM('Chem - ODS'!M$5:M$7)/((SUM('Chem - ODS'!$Q$5:$Q$7)-SUM('Chem - ODS'!$G$5:$G$7))/10*('Chem - ODS'!M$4-'Chem - ODS'!$G$4)+SUM('Chem - ODS'!$G$5:$G$7)))</f>
        <v>0</v>
      </c>
      <c r="S108" s="90">
        <f ca="1">($L108*($V$1-S$1)/($V$1-$L$1)+$V108*(S$1-$L$1)/($V$1-$L$1))*(SUM('Chem - ODS'!N$5:N$7)/((SUM('Chem - ODS'!$Q$5:$Q$7)-SUM('Chem - ODS'!$G$5:$G$7))/10*('Chem - ODS'!N$4-'Chem - ODS'!$G$4)+SUM('Chem - ODS'!$G$5:$G$7)))</f>
        <v>0</v>
      </c>
      <c r="T108" s="90">
        <f ca="1">($L108*($V$1-T$1)/($V$1-$L$1)+$V108*(T$1-$L$1)/($V$1-$L$1))*(SUM('Chem - ODS'!O$5:O$7)/((SUM('Chem - ODS'!$Q$5:$Q$7)-SUM('Chem - ODS'!$G$5:$G$7))/10*('Chem - ODS'!O$4-'Chem - ODS'!$G$4)+SUM('Chem - ODS'!$G$5:$G$7)))</f>
        <v>0</v>
      </c>
      <c r="U108" s="90">
        <f ca="1">($L108*($V$1-U$1)/($V$1-$L$1)+$V108*(U$1-$L$1)/($V$1-$L$1))*(SUM('Chem - ODS'!P$5:P$7)/((SUM('Chem - ODS'!$Q$5:$Q$7)-SUM('Chem - ODS'!$G$5:$G$7))/10*('Chem - ODS'!P$4-'Chem - ODS'!$G$4)+SUM('Chem - ODS'!$G$5:$G$7)))</f>
        <v>0</v>
      </c>
      <c r="V108" s="90">
        <f ca="1">IF('Chemicals 2030'!$A116="CP",INDIRECT("'Chemicals 2030'!"&amp;'Country Selector'!$B$3&amp;ROW($A116))*10^12,0)*'Process Emissions Multipliers'!$D$28</f>
        <v>0</v>
      </c>
      <c r="W108" s="90">
        <f ca="1">($V108*($AP$1-W$1)/($AP$1-$V$1)+$AP108*(W$1-$V$1)/($AP$1-$V$1))*(SUM('Chem - ODS'!R$5:R$7)/((SUM('Chem - ODS'!$AK$5:$AK$7)-SUM('Chem - ODS'!$Q$5:$Q$7))/20*('Chem - ODS'!R$4-'Chem - ODS'!$Q$4)+SUM('Chem - ODS'!$Q$5:$Q$7)))</f>
        <v>0</v>
      </c>
      <c r="X108" s="90">
        <f ca="1">($V108*($AP$1-X$1)/($AP$1-$V$1)+$AP108*(X$1-$V$1)/($AP$1-$V$1))*(SUM('Chem - ODS'!S$5:S$7)/((SUM('Chem - ODS'!$AK$5:$AK$7)-SUM('Chem - ODS'!$Q$5:$Q$7))/20*('Chem - ODS'!S$4-'Chem - ODS'!$Q$4)+SUM('Chem - ODS'!$Q$5:$Q$7)))</f>
        <v>0</v>
      </c>
      <c r="Y108" s="90">
        <f ca="1">($V108*($AP$1-Y$1)/($AP$1-$V$1)+$AP108*(Y$1-$V$1)/($AP$1-$V$1))*(SUM('Chem - ODS'!T$5:T$7)/((SUM('Chem - ODS'!$AK$5:$AK$7)-SUM('Chem - ODS'!$Q$5:$Q$7))/20*('Chem - ODS'!T$4-'Chem - ODS'!$Q$4)+SUM('Chem - ODS'!$Q$5:$Q$7)))</f>
        <v>0</v>
      </c>
      <c r="Z108" s="90">
        <f ca="1">($V108*($AP$1-Z$1)/($AP$1-$V$1)+$AP108*(Z$1-$V$1)/($AP$1-$V$1))*(SUM('Chem - ODS'!U$5:U$7)/((SUM('Chem - ODS'!$AK$5:$AK$7)-SUM('Chem - ODS'!$Q$5:$Q$7))/20*('Chem - ODS'!U$4-'Chem - ODS'!$Q$4)+SUM('Chem - ODS'!$Q$5:$Q$7)))</f>
        <v>0</v>
      </c>
      <c r="AA108" s="90">
        <f ca="1">($V108*($AP$1-AA$1)/($AP$1-$V$1)+$AP108*(AA$1-$V$1)/($AP$1-$V$1))*(SUM('Chem - ODS'!V$5:V$7)/((SUM('Chem - ODS'!$AK$5:$AK$7)-SUM('Chem - ODS'!$Q$5:$Q$7))/20*('Chem - ODS'!V$4-'Chem - ODS'!$Q$4)+SUM('Chem - ODS'!$Q$5:$Q$7)))</f>
        <v>0</v>
      </c>
      <c r="AB108" s="90">
        <f ca="1">($V108*($AP$1-AB$1)/($AP$1-$V$1)+$AP108*(AB$1-$V$1)/($AP$1-$V$1))*(SUM('Chem - ODS'!W$5:W$7)/((SUM('Chem - ODS'!$AK$5:$AK$7)-SUM('Chem - ODS'!$Q$5:$Q$7))/20*('Chem - ODS'!W$4-'Chem - ODS'!$Q$4)+SUM('Chem - ODS'!$Q$5:$Q$7)))</f>
        <v>0</v>
      </c>
      <c r="AC108" s="90">
        <f ca="1">($V108*($AP$1-AC$1)/($AP$1-$V$1)+$AP108*(AC$1-$V$1)/($AP$1-$V$1))*(SUM('Chem - ODS'!X$5:X$7)/((SUM('Chem - ODS'!$AK$5:$AK$7)-SUM('Chem - ODS'!$Q$5:$Q$7))/20*('Chem - ODS'!X$4-'Chem - ODS'!$Q$4)+SUM('Chem - ODS'!$Q$5:$Q$7)))</f>
        <v>0</v>
      </c>
      <c r="AD108" s="90">
        <f ca="1">($V108*($AP$1-AD$1)/($AP$1-$V$1)+$AP108*(AD$1-$V$1)/($AP$1-$V$1))*(SUM('Chem - ODS'!Y$5:Y$7)/((SUM('Chem - ODS'!$AK$5:$AK$7)-SUM('Chem - ODS'!$Q$5:$Q$7))/20*('Chem - ODS'!Y$4-'Chem - ODS'!$Q$4)+SUM('Chem - ODS'!$Q$5:$Q$7)))</f>
        <v>0</v>
      </c>
      <c r="AE108" s="90">
        <f ca="1">($V108*($AP$1-AE$1)/($AP$1-$V$1)+$AP108*(AE$1-$V$1)/($AP$1-$V$1))*(SUM('Chem - ODS'!Z$5:Z$7)/((SUM('Chem - ODS'!$AK$5:$AK$7)-SUM('Chem - ODS'!$Q$5:$Q$7))/20*('Chem - ODS'!Z$4-'Chem - ODS'!$Q$4)+SUM('Chem - ODS'!$Q$5:$Q$7)))</f>
        <v>0</v>
      </c>
      <c r="AF108" s="90">
        <f ca="1">($V108*($AP$1-AF$1)/($AP$1-$V$1)+$AP108*(AF$1-$V$1)/($AP$1-$V$1))*(SUM('Chem - ODS'!AA$5:AA$7)/((SUM('Chem - ODS'!$AK$5:$AK$7)-SUM('Chem - ODS'!$Q$5:$Q$7))/20*('Chem - ODS'!AA$4-'Chem - ODS'!$Q$4)+SUM('Chem - ODS'!$Q$5:$Q$7)))</f>
        <v>0</v>
      </c>
      <c r="AG108" s="90">
        <f ca="1">($V108*($AP$1-AG$1)/($AP$1-$V$1)+$AP108*(AG$1-$V$1)/($AP$1-$V$1))*(SUM('Chem - ODS'!AB$5:AB$7)/((SUM('Chem - ODS'!$AK$5:$AK$7)-SUM('Chem - ODS'!$Q$5:$Q$7))/20*('Chem - ODS'!AB$4-'Chem - ODS'!$Q$4)+SUM('Chem - ODS'!$Q$5:$Q$7)))</f>
        <v>0</v>
      </c>
      <c r="AH108" s="90">
        <f ca="1">($V108*($AP$1-AH$1)/($AP$1-$V$1)+$AP108*(AH$1-$V$1)/($AP$1-$V$1))*(SUM('Chem - ODS'!AC$5:AC$7)/((SUM('Chem - ODS'!$AK$5:$AK$7)-SUM('Chem - ODS'!$Q$5:$Q$7))/20*('Chem - ODS'!AC$4-'Chem - ODS'!$Q$4)+SUM('Chem - ODS'!$Q$5:$Q$7)))</f>
        <v>0</v>
      </c>
      <c r="AI108" s="90">
        <f ca="1">($V108*($AP$1-AI$1)/($AP$1-$V$1)+$AP108*(AI$1-$V$1)/($AP$1-$V$1))*(SUM('Chem - ODS'!AD$5:AD$7)/((SUM('Chem - ODS'!$AK$5:$AK$7)-SUM('Chem - ODS'!$Q$5:$Q$7))/20*('Chem - ODS'!AD$4-'Chem - ODS'!$Q$4)+SUM('Chem - ODS'!$Q$5:$Q$7)))</f>
        <v>0</v>
      </c>
      <c r="AJ108" s="90">
        <f ca="1">($V108*($AP$1-AJ$1)/($AP$1-$V$1)+$AP108*(AJ$1-$V$1)/($AP$1-$V$1))*(SUM('Chem - ODS'!AE$5:AE$7)/((SUM('Chem - ODS'!$AK$5:$AK$7)-SUM('Chem - ODS'!$Q$5:$Q$7))/20*('Chem - ODS'!AE$4-'Chem - ODS'!$Q$4)+SUM('Chem - ODS'!$Q$5:$Q$7)))</f>
        <v>0</v>
      </c>
      <c r="AK108" s="90">
        <f ca="1">($V108*($AP$1-AK$1)/($AP$1-$V$1)+$AP108*(AK$1-$V$1)/($AP$1-$V$1))*(SUM('Chem - ODS'!AF$5:AF$7)/((SUM('Chem - ODS'!$AK$5:$AK$7)-SUM('Chem - ODS'!$Q$5:$Q$7))/20*('Chem - ODS'!AF$4-'Chem - ODS'!$Q$4)+SUM('Chem - ODS'!$Q$5:$Q$7)))</f>
        <v>0</v>
      </c>
      <c r="AL108" s="90">
        <f ca="1">($V108*($AP$1-AL$1)/($AP$1-$V$1)+$AP108*(AL$1-$V$1)/($AP$1-$V$1))*(SUM('Chem - ODS'!AG$5:AG$7)/((SUM('Chem - ODS'!$AK$5:$AK$7)-SUM('Chem - ODS'!$Q$5:$Q$7))/20*('Chem - ODS'!AG$4-'Chem - ODS'!$Q$4)+SUM('Chem - ODS'!$Q$5:$Q$7)))</f>
        <v>0</v>
      </c>
      <c r="AM108" s="90">
        <f ca="1">($V108*($AP$1-AM$1)/($AP$1-$V$1)+$AP108*(AM$1-$V$1)/($AP$1-$V$1))*(SUM('Chem - ODS'!AH$5:AH$7)/((SUM('Chem - ODS'!$AK$5:$AK$7)-SUM('Chem - ODS'!$Q$5:$Q$7))/20*('Chem - ODS'!AH$4-'Chem - ODS'!$Q$4)+SUM('Chem - ODS'!$Q$5:$Q$7)))</f>
        <v>0</v>
      </c>
      <c r="AN108" s="90">
        <f ca="1">($V108*($AP$1-AN$1)/($AP$1-$V$1)+$AP108*(AN$1-$V$1)/($AP$1-$V$1))*(SUM('Chem - ODS'!AI$5:AI$7)/((SUM('Chem - ODS'!$AK$5:$AK$7)-SUM('Chem - ODS'!$Q$5:$Q$7))/20*('Chem - ODS'!AI$4-'Chem - ODS'!$Q$4)+SUM('Chem - ODS'!$Q$5:$Q$7)))</f>
        <v>0</v>
      </c>
      <c r="AO108" s="90">
        <f ca="1">($V108*($AP$1-AO$1)/($AP$1-$V$1)+$AP108*(AO$1-$V$1)/($AP$1-$V$1))*(SUM('Chem - ODS'!AJ$5:AJ$7)/((SUM('Chem - ODS'!$AK$5:$AK$7)-SUM('Chem - ODS'!$Q$5:$Q$7))/20*('Chem - ODS'!AJ$4-'Chem - ODS'!$Q$4)+SUM('Chem - ODS'!$Q$5:$Q$7)))</f>
        <v>0</v>
      </c>
      <c r="AP108" s="90">
        <f ca="1">V108*'Process Emissions Multipliers'!$E$28</f>
        <v>0</v>
      </c>
    </row>
    <row r="109" spans="1:42">
      <c r="A109" s="74">
        <v>57</v>
      </c>
      <c r="B109" s="90">
        <f ca="1">IF('Chemicals 2010'!$A117="CP",INDIRECT("'Chemicals 2010'!"&amp;'Country Selector'!$B$3&amp;ROW($A117))*10^12,0)</f>
        <v>0</v>
      </c>
      <c r="C109" s="90">
        <f t="shared" ca="1" si="4"/>
        <v>0</v>
      </c>
      <c r="D109" s="90">
        <f t="shared" ca="1" si="5"/>
        <v>0</v>
      </c>
      <c r="E109" s="90">
        <f t="shared" ca="1" si="5"/>
        <v>0</v>
      </c>
      <c r="F109" s="90">
        <f t="shared" ca="1" si="5"/>
        <v>0</v>
      </c>
      <c r="G109" s="90">
        <f t="shared" ca="1" si="5"/>
        <v>0</v>
      </c>
      <c r="H109" s="90">
        <f t="shared" ca="1" si="5"/>
        <v>0</v>
      </c>
      <c r="I109" s="90">
        <f t="shared" ca="1" si="5"/>
        <v>0</v>
      </c>
      <c r="J109" s="90">
        <f t="shared" ca="1" si="5"/>
        <v>0</v>
      </c>
      <c r="K109" s="90">
        <f t="shared" ca="1" si="5"/>
        <v>0</v>
      </c>
      <c r="L109" s="90">
        <f ca="1">IF('Chemicals 2020'!$A117="CP",INDIRECT("'Chemicals 2020'!"&amp;'Country Selector'!$B$3&amp;ROW($A117))*10^12,0)*'Process Emissions Multipliers'!$B$28</f>
        <v>0</v>
      </c>
      <c r="M109" s="90">
        <f ca="1">($L109*($V$1-M$1)/($V$1-$L$1)+$V109*(M$1-$L$1)/($V$1-$L$1))*(SUM('Chem - ODS'!H$5:H$7)/((SUM('Chem - ODS'!$Q$5:$Q$7)-SUM('Chem - ODS'!$G$5:$G$7))/10*('Chem - ODS'!H$4-'Chem - ODS'!$G$4)+SUM('Chem - ODS'!$G$5:$G$7)))</f>
        <v>0</v>
      </c>
      <c r="N109" s="90">
        <f ca="1">($L109*($V$1-N$1)/($V$1-$L$1)+$V109*(N$1-$L$1)/($V$1-$L$1))*(SUM('Chem - ODS'!I$5:I$7)/((SUM('Chem - ODS'!$Q$5:$Q$7)-SUM('Chem - ODS'!$G$5:$G$7))/10*('Chem - ODS'!I$4-'Chem - ODS'!$G$4)+SUM('Chem - ODS'!$G$5:$G$7)))</f>
        <v>0</v>
      </c>
      <c r="O109" s="90">
        <f ca="1">($L109*($V$1-O$1)/($V$1-$L$1)+$V109*(O$1-$L$1)/($V$1-$L$1))*(SUM('Chem - ODS'!J$5:J$7)/((SUM('Chem - ODS'!$Q$5:$Q$7)-SUM('Chem - ODS'!$G$5:$G$7))/10*('Chem - ODS'!J$4-'Chem - ODS'!$G$4)+SUM('Chem - ODS'!$G$5:$G$7)))</f>
        <v>0</v>
      </c>
      <c r="P109" s="90">
        <f ca="1">($L109*($V$1-P$1)/($V$1-$L$1)+$V109*(P$1-$L$1)/($V$1-$L$1))*(SUM('Chem - ODS'!K$5:K$7)/((SUM('Chem - ODS'!$Q$5:$Q$7)-SUM('Chem - ODS'!$G$5:$G$7))/10*('Chem - ODS'!K$4-'Chem - ODS'!$G$4)+SUM('Chem - ODS'!$G$5:$G$7)))</f>
        <v>0</v>
      </c>
      <c r="Q109" s="90">
        <f ca="1">($L109*($V$1-Q$1)/($V$1-$L$1)+$V109*(Q$1-$L$1)/($V$1-$L$1))*(SUM('Chem - ODS'!L$5:L$7)/((SUM('Chem - ODS'!$Q$5:$Q$7)-SUM('Chem - ODS'!$G$5:$G$7))/10*('Chem - ODS'!L$4-'Chem - ODS'!$G$4)+SUM('Chem - ODS'!$G$5:$G$7)))</f>
        <v>0</v>
      </c>
      <c r="R109" s="90">
        <f ca="1">($L109*($V$1-R$1)/($V$1-$L$1)+$V109*(R$1-$L$1)/($V$1-$L$1))*(SUM('Chem - ODS'!M$5:M$7)/((SUM('Chem - ODS'!$Q$5:$Q$7)-SUM('Chem - ODS'!$G$5:$G$7))/10*('Chem - ODS'!M$4-'Chem - ODS'!$G$4)+SUM('Chem - ODS'!$G$5:$G$7)))</f>
        <v>0</v>
      </c>
      <c r="S109" s="90">
        <f ca="1">($L109*($V$1-S$1)/($V$1-$L$1)+$V109*(S$1-$L$1)/($V$1-$L$1))*(SUM('Chem - ODS'!N$5:N$7)/((SUM('Chem - ODS'!$Q$5:$Q$7)-SUM('Chem - ODS'!$G$5:$G$7))/10*('Chem - ODS'!N$4-'Chem - ODS'!$G$4)+SUM('Chem - ODS'!$G$5:$G$7)))</f>
        <v>0</v>
      </c>
      <c r="T109" s="90">
        <f ca="1">($L109*($V$1-T$1)/($V$1-$L$1)+$V109*(T$1-$L$1)/($V$1-$L$1))*(SUM('Chem - ODS'!O$5:O$7)/((SUM('Chem - ODS'!$Q$5:$Q$7)-SUM('Chem - ODS'!$G$5:$G$7))/10*('Chem - ODS'!O$4-'Chem - ODS'!$G$4)+SUM('Chem - ODS'!$G$5:$G$7)))</f>
        <v>0</v>
      </c>
      <c r="U109" s="90">
        <f ca="1">($L109*($V$1-U$1)/($V$1-$L$1)+$V109*(U$1-$L$1)/($V$1-$L$1))*(SUM('Chem - ODS'!P$5:P$7)/((SUM('Chem - ODS'!$Q$5:$Q$7)-SUM('Chem - ODS'!$G$5:$G$7))/10*('Chem - ODS'!P$4-'Chem - ODS'!$G$4)+SUM('Chem - ODS'!$G$5:$G$7)))</f>
        <v>0</v>
      </c>
      <c r="V109" s="90">
        <f ca="1">IF('Chemicals 2030'!$A117="CP",INDIRECT("'Chemicals 2030'!"&amp;'Country Selector'!$B$3&amp;ROW($A117))*10^12,0)*'Process Emissions Multipliers'!$D$28</f>
        <v>0</v>
      </c>
      <c r="W109" s="90">
        <f ca="1">($V109*($AP$1-W$1)/($AP$1-$V$1)+$AP109*(W$1-$V$1)/($AP$1-$V$1))*(SUM('Chem - ODS'!R$5:R$7)/((SUM('Chem - ODS'!$AK$5:$AK$7)-SUM('Chem - ODS'!$Q$5:$Q$7))/20*('Chem - ODS'!R$4-'Chem - ODS'!$Q$4)+SUM('Chem - ODS'!$Q$5:$Q$7)))</f>
        <v>0</v>
      </c>
      <c r="X109" s="90">
        <f ca="1">($V109*($AP$1-X$1)/($AP$1-$V$1)+$AP109*(X$1-$V$1)/($AP$1-$V$1))*(SUM('Chem - ODS'!S$5:S$7)/((SUM('Chem - ODS'!$AK$5:$AK$7)-SUM('Chem - ODS'!$Q$5:$Q$7))/20*('Chem - ODS'!S$4-'Chem - ODS'!$Q$4)+SUM('Chem - ODS'!$Q$5:$Q$7)))</f>
        <v>0</v>
      </c>
      <c r="Y109" s="90">
        <f ca="1">($V109*($AP$1-Y$1)/($AP$1-$V$1)+$AP109*(Y$1-$V$1)/($AP$1-$V$1))*(SUM('Chem - ODS'!T$5:T$7)/((SUM('Chem - ODS'!$AK$5:$AK$7)-SUM('Chem - ODS'!$Q$5:$Q$7))/20*('Chem - ODS'!T$4-'Chem - ODS'!$Q$4)+SUM('Chem - ODS'!$Q$5:$Q$7)))</f>
        <v>0</v>
      </c>
      <c r="Z109" s="90">
        <f ca="1">($V109*($AP$1-Z$1)/($AP$1-$V$1)+$AP109*(Z$1-$V$1)/($AP$1-$V$1))*(SUM('Chem - ODS'!U$5:U$7)/((SUM('Chem - ODS'!$AK$5:$AK$7)-SUM('Chem - ODS'!$Q$5:$Q$7))/20*('Chem - ODS'!U$4-'Chem - ODS'!$Q$4)+SUM('Chem - ODS'!$Q$5:$Q$7)))</f>
        <v>0</v>
      </c>
      <c r="AA109" s="90">
        <f ca="1">($V109*($AP$1-AA$1)/($AP$1-$V$1)+$AP109*(AA$1-$V$1)/($AP$1-$V$1))*(SUM('Chem - ODS'!V$5:V$7)/((SUM('Chem - ODS'!$AK$5:$AK$7)-SUM('Chem - ODS'!$Q$5:$Q$7))/20*('Chem - ODS'!V$4-'Chem - ODS'!$Q$4)+SUM('Chem - ODS'!$Q$5:$Q$7)))</f>
        <v>0</v>
      </c>
      <c r="AB109" s="90">
        <f ca="1">($V109*($AP$1-AB$1)/($AP$1-$V$1)+$AP109*(AB$1-$V$1)/($AP$1-$V$1))*(SUM('Chem - ODS'!W$5:W$7)/((SUM('Chem - ODS'!$AK$5:$AK$7)-SUM('Chem - ODS'!$Q$5:$Q$7))/20*('Chem - ODS'!W$4-'Chem - ODS'!$Q$4)+SUM('Chem - ODS'!$Q$5:$Q$7)))</f>
        <v>0</v>
      </c>
      <c r="AC109" s="90">
        <f ca="1">($V109*($AP$1-AC$1)/($AP$1-$V$1)+$AP109*(AC$1-$V$1)/($AP$1-$V$1))*(SUM('Chem - ODS'!X$5:X$7)/((SUM('Chem - ODS'!$AK$5:$AK$7)-SUM('Chem - ODS'!$Q$5:$Q$7))/20*('Chem - ODS'!X$4-'Chem - ODS'!$Q$4)+SUM('Chem - ODS'!$Q$5:$Q$7)))</f>
        <v>0</v>
      </c>
      <c r="AD109" s="90">
        <f ca="1">($V109*($AP$1-AD$1)/($AP$1-$V$1)+$AP109*(AD$1-$V$1)/($AP$1-$V$1))*(SUM('Chem - ODS'!Y$5:Y$7)/((SUM('Chem - ODS'!$AK$5:$AK$7)-SUM('Chem - ODS'!$Q$5:$Q$7))/20*('Chem - ODS'!Y$4-'Chem - ODS'!$Q$4)+SUM('Chem - ODS'!$Q$5:$Q$7)))</f>
        <v>0</v>
      </c>
      <c r="AE109" s="90">
        <f ca="1">($V109*($AP$1-AE$1)/($AP$1-$V$1)+$AP109*(AE$1-$V$1)/($AP$1-$V$1))*(SUM('Chem - ODS'!Z$5:Z$7)/((SUM('Chem - ODS'!$AK$5:$AK$7)-SUM('Chem - ODS'!$Q$5:$Q$7))/20*('Chem - ODS'!Z$4-'Chem - ODS'!$Q$4)+SUM('Chem - ODS'!$Q$5:$Q$7)))</f>
        <v>0</v>
      </c>
      <c r="AF109" s="90">
        <f ca="1">($V109*($AP$1-AF$1)/($AP$1-$V$1)+$AP109*(AF$1-$V$1)/($AP$1-$V$1))*(SUM('Chem - ODS'!AA$5:AA$7)/((SUM('Chem - ODS'!$AK$5:$AK$7)-SUM('Chem - ODS'!$Q$5:$Q$7))/20*('Chem - ODS'!AA$4-'Chem - ODS'!$Q$4)+SUM('Chem - ODS'!$Q$5:$Q$7)))</f>
        <v>0</v>
      </c>
      <c r="AG109" s="90">
        <f ca="1">($V109*($AP$1-AG$1)/($AP$1-$V$1)+$AP109*(AG$1-$V$1)/($AP$1-$V$1))*(SUM('Chem - ODS'!AB$5:AB$7)/((SUM('Chem - ODS'!$AK$5:$AK$7)-SUM('Chem - ODS'!$Q$5:$Q$7))/20*('Chem - ODS'!AB$4-'Chem - ODS'!$Q$4)+SUM('Chem - ODS'!$Q$5:$Q$7)))</f>
        <v>0</v>
      </c>
      <c r="AH109" s="90">
        <f ca="1">($V109*($AP$1-AH$1)/($AP$1-$V$1)+$AP109*(AH$1-$V$1)/($AP$1-$V$1))*(SUM('Chem - ODS'!AC$5:AC$7)/((SUM('Chem - ODS'!$AK$5:$AK$7)-SUM('Chem - ODS'!$Q$5:$Q$7))/20*('Chem - ODS'!AC$4-'Chem - ODS'!$Q$4)+SUM('Chem - ODS'!$Q$5:$Q$7)))</f>
        <v>0</v>
      </c>
      <c r="AI109" s="90">
        <f ca="1">($V109*($AP$1-AI$1)/($AP$1-$V$1)+$AP109*(AI$1-$V$1)/($AP$1-$V$1))*(SUM('Chem - ODS'!AD$5:AD$7)/((SUM('Chem - ODS'!$AK$5:$AK$7)-SUM('Chem - ODS'!$Q$5:$Q$7))/20*('Chem - ODS'!AD$4-'Chem - ODS'!$Q$4)+SUM('Chem - ODS'!$Q$5:$Q$7)))</f>
        <v>0</v>
      </c>
      <c r="AJ109" s="90">
        <f ca="1">($V109*($AP$1-AJ$1)/($AP$1-$V$1)+$AP109*(AJ$1-$V$1)/($AP$1-$V$1))*(SUM('Chem - ODS'!AE$5:AE$7)/((SUM('Chem - ODS'!$AK$5:$AK$7)-SUM('Chem - ODS'!$Q$5:$Q$7))/20*('Chem - ODS'!AE$4-'Chem - ODS'!$Q$4)+SUM('Chem - ODS'!$Q$5:$Q$7)))</f>
        <v>0</v>
      </c>
      <c r="AK109" s="90">
        <f ca="1">($V109*($AP$1-AK$1)/($AP$1-$V$1)+$AP109*(AK$1-$V$1)/($AP$1-$V$1))*(SUM('Chem - ODS'!AF$5:AF$7)/((SUM('Chem - ODS'!$AK$5:$AK$7)-SUM('Chem - ODS'!$Q$5:$Q$7))/20*('Chem - ODS'!AF$4-'Chem - ODS'!$Q$4)+SUM('Chem - ODS'!$Q$5:$Q$7)))</f>
        <v>0</v>
      </c>
      <c r="AL109" s="90">
        <f ca="1">($V109*($AP$1-AL$1)/($AP$1-$V$1)+$AP109*(AL$1-$V$1)/($AP$1-$V$1))*(SUM('Chem - ODS'!AG$5:AG$7)/((SUM('Chem - ODS'!$AK$5:$AK$7)-SUM('Chem - ODS'!$Q$5:$Q$7))/20*('Chem - ODS'!AG$4-'Chem - ODS'!$Q$4)+SUM('Chem - ODS'!$Q$5:$Q$7)))</f>
        <v>0</v>
      </c>
      <c r="AM109" s="90">
        <f ca="1">($V109*($AP$1-AM$1)/($AP$1-$V$1)+$AP109*(AM$1-$V$1)/($AP$1-$V$1))*(SUM('Chem - ODS'!AH$5:AH$7)/((SUM('Chem - ODS'!$AK$5:$AK$7)-SUM('Chem - ODS'!$Q$5:$Q$7))/20*('Chem - ODS'!AH$4-'Chem - ODS'!$Q$4)+SUM('Chem - ODS'!$Q$5:$Q$7)))</f>
        <v>0</v>
      </c>
      <c r="AN109" s="90">
        <f ca="1">($V109*($AP$1-AN$1)/($AP$1-$V$1)+$AP109*(AN$1-$V$1)/($AP$1-$V$1))*(SUM('Chem - ODS'!AI$5:AI$7)/((SUM('Chem - ODS'!$AK$5:$AK$7)-SUM('Chem - ODS'!$Q$5:$Q$7))/20*('Chem - ODS'!AI$4-'Chem - ODS'!$Q$4)+SUM('Chem - ODS'!$Q$5:$Q$7)))</f>
        <v>0</v>
      </c>
      <c r="AO109" s="90">
        <f ca="1">($V109*($AP$1-AO$1)/($AP$1-$V$1)+$AP109*(AO$1-$V$1)/($AP$1-$V$1))*(SUM('Chem - ODS'!AJ$5:AJ$7)/((SUM('Chem - ODS'!$AK$5:$AK$7)-SUM('Chem - ODS'!$Q$5:$Q$7))/20*('Chem - ODS'!AJ$4-'Chem - ODS'!$Q$4)+SUM('Chem - ODS'!$Q$5:$Q$7)))</f>
        <v>0</v>
      </c>
      <c r="AP109" s="90">
        <f ca="1">V109*'Process Emissions Multipliers'!$E$28</f>
        <v>0</v>
      </c>
    </row>
    <row r="110" spans="1:42">
      <c r="A110" s="74">
        <v>58</v>
      </c>
      <c r="B110" s="90">
        <f ca="1">IF('Chemicals 2010'!$A118="CP",INDIRECT("'Chemicals 2010'!"&amp;'Country Selector'!$B$3&amp;ROW($A118))*10^12,0)</f>
        <v>0</v>
      </c>
      <c r="C110" s="90">
        <f t="shared" ca="1" si="4"/>
        <v>0</v>
      </c>
      <c r="D110" s="90">
        <f t="shared" ca="1" si="5"/>
        <v>0</v>
      </c>
      <c r="E110" s="90">
        <f t="shared" ca="1" si="5"/>
        <v>0</v>
      </c>
      <c r="F110" s="90">
        <f t="shared" ca="1" si="5"/>
        <v>0</v>
      </c>
      <c r="G110" s="90">
        <f t="shared" ca="1" si="5"/>
        <v>0</v>
      </c>
      <c r="H110" s="90">
        <f t="shared" ca="1" si="5"/>
        <v>0</v>
      </c>
      <c r="I110" s="90">
        <f t="shared" ca="1" si="5"/>
        <v>0</v>
      </c>
      <c r="J110" s="90">
        <f t="shared" ca="1" si="5"/>
        <v>0</v>
      </c>
      <c r="K110" s="90">
        <f t="shared" ca="1" si="5"/>
        <v>0</v>
      </c>
      <c r="L110" s="90">
        <f ca="1">IF('Chemicals 2020'!$A118="CP",INDIRECT("'Chemicals 2020'!"&amp;'Country Selector'!$B$3&amp;ROW($A118))*10^12,0)*'Process Emissions Multipliers'!$B$28</f>
        <v>0</v>
      </c>
      <c r="M110" s="90">
        <f ca="1">($L110*($V$1-M$1)/($V$1-$L$1)+$V110*(M$1-$L$1)/($V$1-$L$1))*(SUM('Chem - ODS'!H$5:H$7)/((SUM('Chem - ODS'!$Q$5:$Q$7)-SUM('Chem - ODS'!$G$5:$G$7))/10*('Chem - ODS'!H$4-'Chem - ODS'!$G$4)+SUM('Chem - ODS'!$G$5:$G$7)))</f>
        <v>0</v>
      </c>
      <c r="N110" s="90">
        <f ca="1">($L110*($V$1-N$1)/($V$1-$L$1)+$V110*(N$1-$L$1)/($V$1-$L$1))*(SUM('Chem - ODS'!I$5:I$7)/((SUM('Chem - ODS'!$Q$5:$Q$7)-SUM('Chem - ODS'!$G$5:$G$7))/10*('Chem - ODS'!I$4-'Chem - ODS'!$G$4)+SUM('Chem - ODS'!$G$5:$G$7)))</f>
        <v>0</v>
      </c>
      <c r="O110" s="90">
        <f ca="1">($L110*($V$1-O$1)/($V$1-$L$1)+$V110*(O$1-$L$1)/($V$1-$L$1))*(SUM('Chem - ODS'!J$5:J$7)/((SUM('Chem - ODS'!$Q$5:$Q$7)-SUM('Chem - ODS'!$G$5:$G$7))/10*('Chem - ODS'!J$4-'Chem - ODS'!$G$4)+SUM('Chem - ODS'!$G$5:$G$7)))</f>
        <v>0</v>
      </c>
      <c r="P110" s="90">
        <f ca="1">($L110*($V$1-P$1)/($V$1-$L$1)+$V110*(P$1-$L$1)/($V$1-$L$1))*(SUM('Chem - ODS'!K$5:K$7)/((SUM('Chem - ODS'!$Q$5:$Q$7)-SUM('Chem - ODS'!$G$5:$G$7))/10*('Chem - ODS'!K$4-'Chem - ODS'!$G$4)+SUM('Chem - ODS'!$G$5:$G$7)))</f>
        <v>0</v>
      </c>
      <c r="Q110" s="90">
        <f ca="1">($L110*($V$1-Q$1)/($V$1-$L$1)+$V110*(Q$1-$L$1)/($V$1-$L$1))*(SUM('Chem - ODS'!L$5:L$7)/((SUM('Chem - ODS'!$Q$5:$Q$7)-SUM('Chem - ODS'!$G$5:$G$7))/10*('Chem - ODS'!L$4-'Chem - ODS'!$G$4)+SUM('Chem - ODS'!$G$5:$G$7)))</f>
        <v>0</v>
      </c>
      <c r="R110" s="90">
        <f ca="1">($L110*($V$1-R$1)/($V$1-$L$1)+$V110*(R$1-$L$1)/($V$1-$L$1))*(SUM('Chem - ODS'!M$5:M$7)/((SUM('Chem - ODS'!$Q$5:$Q$7)-SUM('Chem - ODS'!$G$5:$G$7))/10*('Chem - ODS'!M$4-'Chem - ODS'!$G$4)+SUM('Chem - ODS'!$G$5:$G$7)))</f>
        <v>0</v>
      </c>
      <c r="S110" s="90">
        <f ca="1">($L110*($V$1-S$1)/($V$1-$L$1)+$V110*(S$1-$L$1)/($V$1-$L$1))*(SUM('Chem - ODS'!N$5:N$7)/((SUM('Chem - ODS'!$Q$5:$Q$7)-SUM('Chem - ODS'!$G$5:$G$7))/10*('Chem - ODS'!N$4-'Chem - ODS'!$G$4)+SUM('Chem - ODS'!$G$5:$G$7)))</f>
        <v>0</v>
      </c>
      <c r="T110" s="90">
        <f ca="1">($L110*($V$1-T$1)/($V$1-$L$1)+$V110*(T$1-$L$1)/($V$1-$L$1))*(SUM('Chem - ODS'!O$5:O$7)/((SUM('Chem - ODS'!$Q$5:$Q$7)-SUM('Chem - ODS'!$G$5:$G$7))/10*('Chem - ODS'!O$4-'Chem - ODS'!$G$4)+SUM('Chem - ODS'!$G$5:$G$7)))</f>
        <v>0</v>
      </c>
      <c r="U110" s="90">
        <f ca="1">($L110*($V$1-U$1)/($V$1-$L$1)+$V110*(U$1-$L$1)/($V$1-$L$1))*(SUM('Chem - ODS'!P$5:P$7)/((SUM('Chem - ODS'!$Q$5:$Q$7)-SUM('Chem - ODS'!$G$5:$G$7))/10*('Chem - ODS'!P$4-'Chem - ODS'!$G$4)+SUM('Chem - ODS'!$G$5:$G$7)))</f>
        <v>0</v>
      </c>
      <c r="V110" s="90">
        <f ca="1">IF('Chemicals 2030'!$A118="CP",INDIRECT("'Chemicals 2030'!"&amp;'Country Selector'!$B$3&amp;ROW($A118))*10^12,0)*'Process Emissions Multipliers'!$D$28</f>
        <v>0</v>
      </c>
      <c r="W110" s="90">
        <f ca="1">($V110*($AP$1-W$1)/($AP$1-$V$1)+$AP110*(W$1-$V$1)/($AP$1-$V$1))*(SUM('Chem - ODS'!R$5:R$7)/((SUM('Chem - ODS'!$AK$5:$AK$7)-SUM('Chem - ODS'!$Q$5:$Q$7))/20*('Chem - ODS'!R$4-'Chem - ODS'!$Q$4)+SUM('Chem - ODS'!$Q$5:$Q$7)))</f>
        <v>0</v>
      </c>
      <c r="X110" s="90">
        <f ca="1">($V110*($AP$1-X$1)/($AP$1-$V$1)+$AP110*(X$1-$V$1)/($AP$1-$V$1))*(SUM('Chem - ODS'!S$5:S$7)/((SUM('Chem - ODS'!$AK$5:$AK$7)-SUM('Chem - ODS'!$Q$5:$Q$7))/20*('Chem - ODS'!S$4-'Chem - ODS'!$Q$4)+SUM('Chem - ODS'!$Q$5:$Q$7)))</f>
        <v>0</v>
      </c>
      <c r="Y110" s="90">
        <f ca="1">($V110*($AP$1-Y$1)/($AP$1-$V$1)+$AP110*(Y$1-$V$1)/($AP$1-$V$1))*(SUM('Chem - ODS'!T$5:T$7)/((SUM('Chem - ODS'!$AK$5:$AK$7)-SUM('Chem - ODS'!$Q$5:$Q$7))/20*('Chem - ODS'!T$4-'Chem - ODS'!$Q$4)+SUM('Chem - ODS'!$Q$5:$Q$7)))</f>
        <v>0</v>
      </c>
      <c r="Z110" s="90">
        <f ca="1">($V110*($AP$1-Z$1)/($AP$1-$V$1)+$AP110*(Z$1-$V$1)/($AP$1-$V$1))*(SUM('Chem - ODS'!U$5:U$7)/((SUM('Chem - ODS'!$AK$5:$AK$7)-SUM('Chem - ODS'!$Q$5:$Q$7))/20*('Chem - ODS'!U$4-'Chem - ODS'!$Q$4)+SUM('Chem - ODS'!$Q$5:$Q$7)))</f>
        <v>0</v>
      </c>
      <c r="AA110" s="90">
        <f ca="1">($V110*($AP$1-AA$1)/($AP$1-$V$1)+$AP110*(AA$1-$V$1)/($AP$1-$V$1))*(SUM('Chem - ODS'!V$5:V$7)/((SUM('Chem - ODS'!$AK$5:$AK$7)-SUM('Chem - ODS'!$Q$5:$Q$7))/20*('Chem - ODS'!V$4-'Chem - ODS'!$Q$4)+SUM('Chem - ODS'!$Q$5:$Q$7)))</f>
        <v>0</v>
      </c>
      <c r="AB110" s="90">
        <f ca="1">($V110*($AP$1-AB$1)/($AP$1-$V$1)+$AP110*(AB$1-$V$1)/($AP$1-$V$1))*(SUM('Chem - ODS'!W$5:W$7)/((SUM('Chem - ODS'!$AK$5:$AK$7)-SUM('Chem - ODS'!$Q$5:$Q$7))/20*('Chem - ODS'!W$4-'Chem - ODS'!$Q$4)+SUM('Chem - ODS'!$Q$5:$Q$7)))</f>
        <v>0</v>
      </c>
      <c r="AC110" s="90">
        <f ca="1">($V110*($AP$1-AC$1)/($AP$1-$V$1)+$AP110*(AC$1-$V$1)/($AP$1-$V$1))*(SUM('Chem - ODS'!X$5:X$7)/((SUM('Chem - ODS'!$AK$5:$AK$7)-SUM('Chem - ODS'!$Q$5:$Q$7))/20*('Chem - ODS'!X$4-'Chem - ODS'!$Q$4)+SUM('Chem - ODS'!$Q$5:$Q$7)))</f>
        <v>0</v>
      </c>
      <c r="AD110" s="90">
        <f ca="1">($V110*($AP$1-AD$1)/($AP$1-$V$1)+$AP110*(AD$1-$V$1)/($AP$1-$V$1))*(SUM('Chem - ODS'!Y$5:Y$7)/((SUM('Chem - ODS'!$AK$5:$AK$7)-SUM('Chem - ODS'!$Q$5:$Q$7))/20*('Chem - ODS'!Y$4-'Chem - ODS'!$Q$4)+SUM('Chem - ODS'!$Q$5:$Q$7)))</f>
        <v>0</v>
      </c>
      <c r="AE110" s="90">
        <f ca="1">($V110*($AP$1-AE$1)/($AP$1-$V$1)+$AP110*(AE$1-$V$1)/($AP$1-$V$1))*(SUM('Chem - ODS'!Z$5:Z$7)/((SUM('Chem - ODS'!$AK$5:$AK$7)-SUM('Chem - ODS'!$Q$5:$Q$7))/20*('Chem - ODS'!Z$4-'Chem - ODS'!$Q$4)+SUM('Chem - ODS'!$Q$5:$Q$7)))</f>
        <v>0</v>
      </c>
      <c r="AF110" s="90">
        <f ca="1">($V110*($AP$1-AF$1)/($AP$1-$V$1)+$AP110*(AF$1-$V$1)/($AP$1-$V$1))*(SUM('Chem - ODS'!AA$5:AA$7)/((SUM('Chem - ODS'!$AK$5:$AK$7)-SUM('Chem - ODS'!$Q$5:$Q$7))/20*('Chem - ODS'!AA$4-'Chem - ODS'!$Q$4)+SUM('Chem - ODS'!$Q$5:$Q$7)))</f>
        <v>0</v>
      </c>
      <c r="AG110" s="90">
        <f ca="1">($V110*($AP$1-AG$1)/($AP$1-$V$1)+$AP110*(AG$1-$V$1)/($AP$1-$V$1))*(SUM('Chem - ODS'!AB$5:AB$7)/((SUM('Chem - ODS'!$AK$5:$AK$7)-SUM('Chem - ODS'!$Q$5:$Q$7))/20*('Chem - ODS'!AB$4-'Chem - ODS'!$Q$4)+SUM('Chem - ODS'!$Q$5:$Q$7)))</f>
        <v>0</v>
      </c>
      <c r="AH110" s="90">
        <f ca="1">($V110*($AP$1-AH$1)/($AP$1-$V$1)+$AP110*(AH$1-$V$1)/($AP$1-$V$1))*(SUM('Chem - ODS'!AC$5:AC$7)/((SUM('Chem - ODS'!$AK$5:$AK$7)-SUM('Chem - ODS'!$Q$5:$Q$7))/20*('Chem - ODS'!AC$4-'Chem - ODS'!$Q$4)+SUM('Chem - ODS'!$Q$5:$Q$7)))</f>
        <v>0</v>
      </c>
      <c r="AI110" s="90">
        <f ca="1">($V110*($AP$1-AI$1)/($AP$1-$V$1)+$AP110*(AI$1-$V$1)/($AP$1-$V$1))*(SUM('Chem - ODS'!AD$5:AD$7)/((SUM('Chem - ODS'!$AK$5:$AK$7)-SUM('Chem - ODS'!$Q$5:$Q$7))/20*('Chem - ODS'!AD$4-'Chem - ODS'!$Q$4)+SUM('Chem - ODS'!$Q$5:$Q$7)))</f>
        <v>0</v>
      </c>
      <c r="AJ110" s="90">
        <f ca="1">($V110*($AP$1-AJ$1)/($AP$1-$V$1)+$AP110*(AJ$1-$V$1)/($AP$1-$V$1))*(SUM('Chem - ODS'!AE$5:AE$7)/((SUM('Chem - ODS'!$AK$5:$AK$7)-SUM('Chem - ODS'!$Q$5:$Q$7))/20*('Chem - ODS'!AE$4-'Chem - ODS'!$Q$4)+SUM('Chem - ODS'!$Q$5:$Q$7)))</f>
        <v>0</v>
      </c>
      <c r="AK110" s="90">
        <f ca="1">($V110*($AP$1-AK$1)/($AP$1-$V$1)+$AP110*(AK$1-$V$1)/($AP$1-$V$1))*(SUM('Chem - ODS'!AF$5:AF$7)/((SUM('Chem - ODS'!$AK$5:$AK$7)-SUM('Chem - ODS'!$Q$5:$Q$7))/20*('Chem - ODS'!AF$4-'Chem - ODS'!$Q$4)+SUM('Chem - ODS'!$Q$5:$Q$7)))</f>
        <v>0</v>
      </c>
      <c r="AL110" s="90">
        <f ca="1">($V110*($AP$1-AL$1)/($AP$1-$V$1)+$AP110*(AL$1-$V$1)/($AP$1-$V$1))*(SUM('Chem - ODS'!AG$5:AG$7)/((SUM('Chem - ODS'!$AK$5:$AK$7)-SUM('Chem - ODS'!$Q$5:$Q$7))/20*('Chem - ODS'!AG$4-'Chem - ODS'!$Q$4)+SUM('Chem - ODS'!$Q$5:$Q$7)))</f>
        <v>0</v>
      </c>
      <c r="AM110" s="90">
        <f ca="1">($V110*($AP$1-AM$1)/($AP$1-$V$1)+$AP110*(AM$1-$V$1)/($AP$1-$V$1))*(SUM('Chem - ODS'!AH$5:AH$7)/((SUM('Chem - ODS'!$AK$5:$AK$7)-SUM('Chem - ODS'!$Q$5:$Q$7))/20*('Chem - ODS'!AH$4-'Chem - ODS'!$Q$4)+SUM('Chem - ODS'!$Q$5:$Q$7)))</f>
        <v>0</v>
      </c>
      <c r="AN110" s="90">
        <f ca="1">($V110*($AP$1-AN$1)/($AP$1-$V$1)+$AP110*(AN$1-$V$1)/($AP$1-$V$1))*(SUM('Chem - ODS'!AI$5:AI$7)/((SUM('Chem - ODS'!$AK$5:$AK$7)-SUM('Chem - ODS'!$Q$5:$Q$7))/20*('Chem - ODS'!AI$4-'Chem - ODS'!$Q$4)+SUM('Chem - ODS'!$Q$5:$Q$7)))</f>
        <v>0</v>
      </c>
      <c r="AO110" s="90">
        <f ca="1">($V110*($AP$1-AO$1)/($AP$1-$V$1)+$AP110*(AO$1-$V$1)/($AP$1-$V$1))*(SUM('Chem - ODS'!AJ$5:AJ$7)/((SUM('Chem - ODS'!$AK$5:$AK$7)-SUM('Chem - ODS'!$Q$5:$Q$7))/20*('Chem - ODS'!AJ$4-'Chem - ODS'!$Q$4)+SUM('Chem - ODS'!$Q$5:$Q$7)))</f>
        <v>0</v>
      </c>
      <c r="AP110" s="90">
        <f ca="1">V110*'Process Emissions Multipliers'!$E$28</f>
        <v>0</v>
      </c>
    </row>
    <row r="111" spans="1:42">
      <c r="A111" s="74">
        <v>59</v>
      </c>
      <c r="B111" s="90">
        <f ca="1">IF('Chemicals 2010'!$A119="CP",INDIRECT("'Chemicals 2010'!"&amp;'Country Selector'!$B$3&amp;ROW($A119))*10^12,0)</f>
        <v>0</v>
      </c>
      <c r="C111" s="90">
        <f t="shared" ca="1" si="4"/>
        <v>0</v>
      </c>
      <c r="D111" s="90">
        <f t="shared" ca="1" si="5"/>
        <v>0</v>
      </c>
      <c r="E111" s="90">
        <f t="shared" ca="1" si="5"/>
        <v>0</v>
      </c>
      <c r="F111" s="90">
        <f t="shared" ca="1" si="5"/>
        <v>0</v>
      </c>
      <c r="G111" s="90">
        <f t="shared" ca="1" si="5"/>
        <v>0</v>
      </c>
      <c r="H111" s="90">
        <f t="shared" ca="1" si="5"/>
        <v>0</v>
      </c>
      <c r="I111" s="90">
        <f t="shared" ca="1" si="5"/>
        <v>0</v>
      </c>
      <c r="J111" s="90">
        <f t="shared" ca="1" si="5"/>
        <v>0</v>
      </c>
      <c r="K111" s="90">
        <f t="shared" ca="1" si="5"/>
        <v>0</v>
      </c>
      <c r="L111" s="90">
        <f ca="1">IF('Chemicals 2020'!$A119="CP",INDIRECT("'Chemicals 2020'!"&amp;'Country Selector'!$B$3&amp;ROW($A119))*10^12,0)*'Process Emissions Multipliers'!$B$28</f>
        <v>0</v>
      </c>
      <c r="M111" s="90">
        <f ca="1">($L111*($V$1-M$1)/($V$1-$L$1)+$V111*(M$1-$L$1)/($V$1-$L$1))*(SUM('Chem - ODS'!H$5:H$7)/((SUM('Chem - ODS'!$Q$5:$Q$7)-SUM('Chem - ODS'!$G$5:$G$7))/10*('Chem - ODS'!H$4-'Chem - ODS'!$G$4)+SUM('Chem - ODS'!$G$5:$G$7)))</f>
        <v>0</v>
      </c>
      <c r="N111" s="90">
        <f ca="1">($L111*($V$1-N$1)/($V$1-$L$1)+$V111*(N$1-$L$1)/($V$1-$L$1))*(SUM('Chem - ODS'!I$5:I$7)/((SUM('Chem - ODS'!$Q$5:$Q$7)-SUM('Chem - ODS'!$G$5:$G$7))/10*('Chem - ODS'!I$4-'Chem - ODS'!$G$4)+SUM('Chem - ODS'!$G$5:$G$7)))</f>
        <v>0</v>
      </c>
      <c r="O111" s="90">
        <f ca="1">($L111*($V$1-O$1)/($V$1-$L$1)+$V111*(O$1-$L$1)/($V$1-$L$1))*(SUM('Chem - ODS'!J$5:J$7)/((SUM('Chem - ODS'!$Q$5:$Q$7)-SUM('Chem - ODS'!$G$5:$G$7))/10*('Chem - ODS'!J$4-'Chem - ODS'!$G$4)+SUM('Chem - ODS'!$G$5:$G$7)))</f>
        <v>0</v>
      </c>
      <c r="P111" s="90">
        <f ca="1">($L111*($V$1-P$1)/($V$1-$L$1)+$V111*(P$1-$L$1)/($V$1-$L$1))*(SUM('Chem - ODS'!K$5:K$7)/((SUM('Chem - ODS'!$Q$5:$Q$7)-SUM('Chem - ODS'!$G$5:$G$7))/10*('Chem - ODS'!K$4-'Chem - ODS'!$G$4)+SUM('Chem - ODS'!$G$5:$G$7)))</f>
        <v>0</v>
      </c>
      <c r="Q111" s="90">
        <f ca="1">($L111*($V$1-Q$1)/($V$1-$L$1)+$V111*(Q$1-$L$1)/($V$1-$L$1))*(SUM('Chem - ODS'!L$5:L$7)/((SUM('Chem - ODS'!$Q$5:$Q$7)-SUM('Chem - ODS'!$G$5:$G$7))/10*('Chem - ODS'!L$4-'Chem - ODS'!$G$4)+SUM('Chem - ODS'!$G$5:$G$7)))</f>
        <v>0</v>
      </c>
      <c r="R111" s="90">
        <f ca="1">($L111*($V$1-R$1)/($V$1-$L$1)+$V111*(R$1-$L$1)/($V$1-$L$1))*(SUM('Chem - ODS'!M$5:M$7)/((SUM('Chem - ODS'!$Q$5:$Q$7)-SUM('Chem - ODS'!$G$5:$G$7))/10*('Chem - ODS'!M$4-'Chem - ODS'!$G$4)+SUM('Chem - ODS'!$G$5:$G$7)))</f>
        <v>0</v>
      </c>
      <c r="S111" s="90">
        <f ca="1">($L111*($V$1-S$1)/($V$1-$L$1)+$V111*(S$1-$L$1)/($V$1-$L$1))*(SUM('Chem - ODS'!N$5:N$7)/((SUM('Chem - ODS'!$Q$5:$Q$7)-SUM('Chem - ODS'!$G$5:$G$7))/10*('Chem - ODS'!N$4-'Chem - ODS'!$G$4)+SUM('Chem - ODS'!$G$5:$G$7)))</f>
        <v>0</v>
      </c>
      <c r="T111" s="90">
        <f ca="1">($L111*($V$1-T$1)/($V$1-$L$1)+$V111*(T$1-$L$1)/($V$1-$L$1))*(SUM('Chem - ODS'!O$5:O$7)/((SUM('Chem - ODS'!$Q$5:$Q$7)-SUM('Chem - ODS'!$G$5:$G$7))/10*('Chem - ODS'!O$4-'Chem - ODS'!$G$4)+SUM('Chem - ODS'!$G$5:$G$7)))</f>
        <v>0</v>
      </c>
      <c r="U111" s="90">
        <f ca="1">($L111*($V$1-U$1)/($V$1-$L$1)+$V111*(U$1-$L$1)/($V$1-$L$1))*(SUM('Chem - ODS'!P$5:P$7)/((SUM('Chem - ODS'!$Q$5:$Q$7)-SUM('Chem - ODS'!$G$5:$G$7))/10*('Chem - ODS'!P$4-'Chem - ODS'!$G$4)+SUM('Chem - ODS'!$G$5:$G$7)))</f>
        <v>0</v>
      </c>
      <c r="V111" s="90">
        <f ca="1">IF('Chemicals 2030'!$A119="CP",INDIRECT("'Chemicals 2030'!"&amp;'Country Selector'!$B$3&amp;ROW($A119))*10^12,0)*'Process Emissions Multipliers'!$D$28</f>
        <v>0</v>
      </c>
      <c r="W111" s="90">
        <f ca="1">($V111*($AP$1-W$1)/($AP$1-$V$1)+$AP111*(W$1-$V$1)/($AP$1-$V$1))*(SUM('Chem - ODS'!R$5:R$7)/((SUM('Chem - ODS'!$AK$5:$AK$7)-SUM('Chem - ODS'!$Q$5:$Q$7))/20*('Chem - ODS'!R$4-'Chem - ODS'!$Q$4)+SUM('Chem - ODS'!$Q$5:$Q$7)))</f>
        <v>0</v>
      </c>
      <c r="X111" s="90">
        <f ca="1">($V111*($AP$1-X$1)/($AP$1-$V$1)+$AP111*(X$1-$V$1)/($AP$1-$V$1))*(SUM('Chem - ODS'!S$5:S$7)/((SUM('Chem - ODS'!$AK$5:$AK$7)-SUM('Chem - ODS'!$Q$5:$Q$7))/20*('Chem - ODS'!S$4-'Chem - ODS'!$Q$4)+SUM('Chem - ODS'!$Q$5:$Q$7)))</f>
        <v>0</v>
      </c>
      <c r="Y111" s="90">
        <f ca="1">($V111*($AP$1-Y$1)/($AP$1-$V$1)+$AP111*(Y$1-$V$1)/($AP$1-$V$1))*(SUM('Chem - ODS'!T$5:T$7)/((SUM('Chem - ODS'!$AK$5:$AK$7)-SUM('Chem - ODS'!$Q$5:$Q$7))/20*('Chem - ODS'!T$4-'Chem - ODS'!$Q$4)+SUM('Chem - ODS'!$Q$5:$Q$7)))</f>
        <v>0</v>
      </c>
      <c r="Z111" s="90">
        <f ca="1">($V111*($AP$1-Z$1)/($AP$1-$V$1)+$AP111*(Z$1-$V$1)/($AP$1-$V$1))*(SUM('Chem - ODS'!U$5:U$7)/((SUM('Chem - ODS'!$AK$5:$AK$7)-SUM('Chem - ODS'!$Q$5:$Q$7))/20*('Chem - ODS'!U$4-'Chem - ODS'!$Q$4)+SUM('Chem - ODS'!$Q$5:$Q$7)))</f>
        <v>0</v>
      </c>
      <c r="AA111" s="90">
        <f ca="1">($V111*($AP$1-AA$1)/($AP$1-$V$1)+$AP111*(AA$1-$V$1)/($AP$1-$V$1))*(SUM('Chem - ODS'!V$5:V$7)/((SUM('Chem - ODS'!$AK$5:$AK$7)-SUM('Chem - ODS'!$Q$5:$Q$7))/20*('Chem - ODS'!V$4-'Chem - ODS'!$Q$4)+SUM('Chem - ODS'!$Q$5:$Q$7)))</f>
        <v>0</v>
      </c>
      <c r="AB111" s="90">
        <f ca="1">($V111*($AP$1-AB$1)/($AP$1-$V$1)+$AP111*(AB$1-$V$1)/($AP$1-$V$1))*(SUM('Chem - ODS'!W$5:W$7)/((SUM('Chem - ODS'!$AK$5:$AK$7)-SUM('Chem - ODS'!$Q$5:$Q$7))/20*('Chem - ODS'!W$4-'Chem - ODS'!$Q$4)+SUM('Chem - ODS'!$Q$5:$Q$7)))</f>
        <v>0</v>
      </c>
      <c r="AC111" s="90">
        <f ca="1">($V111*($AP$1-AC$1)/($AP$1-$V$1)+$AP111*(AC$1-$V$1)/($AP$1-$V$1))*(SUM('Chem - ODS'!X$5:X$7)/((SUM('Chem - ODS'!$AK$5:$AK$7)-SUM('Chem - ODS'!$Q$5:$Q$7))/20*('Chem - ODS'!X$4-'Chem - ODS'!$Q$4)+SUM('Chem - ODS'!$Q$5:$Q$7)))</f>
        <v>0</v>
      </c>
      <c r="AD111" s="90">
        <f ca="1">($V111*($AP$1-AD$1)/($AP$1-$V$1)+$AP111*(AD$1-$V$1)/($AP$1-$V$1))*(SUM('Chem - ODS'!Y$5:Y$7)/((SUM('Chem - ODS'!$AK$5:$AK$7)-SUM('Chem - ODS'!$Q$5:$Q$7))/20*('Chem - ODS'!Y$4-'Chem - ODS'!$Q$4)+SUM('Chem - ODS'!$Q$5:$Q$7)))</f>
        <v>0</v>
      </c>
      <c r="AE111" s="90">
        <f ca="1">($V111*($AP$1-AE$1)/($AP$1-$V$1)+$AP111*(AE$1-$V$1)/($AP$1-$V$1))*(SUM('Chem - ODS'!Z$5:Z$7)/((SUM('Chem - ODS'!$AK$5:$AK$7)-SUM('Chem - ODS'!$Q$5:$Q$7))/20*('Chem - ODS'!Z$4-'Chem - ODS'!$Q$4)+SUM('Chem - ODS'!$Q$5:$Q$7)))</f>
        <v>0</v>
      </c>
      <c r="AF111" s="90">
        <f ca="1">($V111*($AP$1-AF$1)/($AP$1-$V$1)+$AP111*(AF$1-$V$1)/($AP$1-$V$1))*(SUM('Chem - ODS'!AA$5:AA$7)/((SUM('Chem - ODS'!$AK$5:$AK$7)-SUM('Chem - ODS'!$Q$5:$Q$7))/20*('Chem - ODS'!AA$4-'Chem - ODS'!$Q$4)+SUM('Chem - ODS'!$Q$5:$Q$7)))</f>
        <v>0</v>
      </c>
      <c r="AG111" s="90">
        <f ca="1">($V111*($AP$1-AG$1)/($AP$1-$V$1)+$AP111*(AG$1-$V$1)/($AP$1-$V$1))*(SUM('Chem - ODS'!AB$5:AB$7)/((SUM('Chem - ODS'!$AK$5:$AK$7)-SUM('Chem - ODS'!$Q$5:$Q$7))/20*('Chem - ODS'!AB$4-'Chem - ODS'!$Q$4)+SUM('Chem - ODS'!$Q$5:$Q$7)))</f>
        <v>0</v>
      </c>
      <c r="AH111" s="90">
        <f ca="1">($V111*($AP$1-AH$1)/($AP$1-$V$1)+$AP111*(AH$1-$V$1)/($AP$1-$V$1))*(SUM('Chem - ODS'!AC$5:AC$7)/((SUM('Chem - ODS'!$AK$5:$AK$7)-SUM('Chem - ODS'!$Q$5:$Q$7))/20*('Chem - ODS'!AC$4-'Chem - ODS'!$Q$4)+SUM('Chem - ODS'!$Q$5:$Q$7)))</f>
        <v>0</v>
      </c>
      <c r="AI111" s="90">
        <f ca="1">($V111*($AP$1-AI$1)/($AP$1-$V$1)+$AP111*(AI$1-$V$1)/($AP$1-$V$1))*(SUM('Chem - ODS'!AD$5:AD$7)/((SUM('Chem - ODS'!$AK$5:$AK$7)-SUM('Chem - ODS'!$Q$5:$Q$7))/20*('Chem - ODS'!AD$4-'Chem - ODS'!$Q$4)+SUM('Chem - ODS'!$Q$5:$Q$7)))</f>
        <v>0</v>
      </c>
      <c r="AJ111" s="90">
        <f ca="1">($V111*($AP$1-AJ$1)/($AP$1-$V$1)+$AP111*(AJ$1-$V$1)/($AP$1-$V$1))*(SUM('Chem - ODS'!AE$5:AE$7)/((SUM('Chem - ODS'!$AK$5:$AK$7)-SUM('Chem - ODS'!$Q$5:$Q$7))/20*('Chem - ODS'!AE$4-'Chem - ODS'!$Q$4)+SUM('Chem - ODS'!$Q$5:$Q$7)))</f>
        <v>0</v>
      </c>
      <c r="AK111" s="90">
        <f ca="1">($V111*($AP$1-AK$1)/($AP$1-$V$1)+$AP111*(AK$1-$V$1)/($AP$1-$V$1))*(SUM('Chem - ODS'!AF$5:AF$7)/((SUM('Chem - ODS'!$AK$5:$AK$7)-SUM('Chem - ODS'!$Q$5:$Q$7))/20*('Chem - ODS'!AF$4-'Chem - ODS'!$Q$4)+SUM('Chem - ODS'!$Q$5:$Q$7)))</f>
        <v>0</v>
      </c>
      <c r="AL111" s="90">
        <f ca="1">($V111*($AP$1-AL$1)/($AP$1-$V$1)+$AP111*(AL$1-$V$1)/($AP$1-$V$1))*(SUM('Chem - ODS'!AG$5:AG$7)/((SUM('Chem - ODS'!$AK$5:$AK$7)-SUM('Chem - ODS'!$Q$5:$Q$7))/20*('Chem - ODS'!AG$4-'Chem - ODS'!$Q$4)+SUM('Chem - ODS'!$Q$5:$Q$7)))</f>
        <v>0</v>
      </c>
      <c r="AM111" s="90">
        <f ca="1">($V111*($AP$1-AM$1)/($AP$1-$V$1)+$AP111*(AM$1-$V$1)/($AP$1-$V$1))*(SUM('Chem - ODS'!AH$5:AH$7)/((SUM('Chem - ODS'!$AK$5:$AK$7)-SUM('Chem - ODS'!$Q$5:$Q$7))/20*('Chem - ODS'!AH$4-'Chem - ODS'!$Q$4)+SUM('Chem - ODS'!$Q$5:$Q$7)))</f>
        <v>0</v>
      </c>
      <c r="AN111" s="90">
        <f ca="1">($V111*($AP$1-AN$1)/($AP$1-$V$1)+$AP111*(AN$1-$V$1)/($AP$1-$V$1))*(SUM('Chem - ODS'!AI$5:AI$7)/((SUM('Chem - ODS'!$AK$5:$AK$7)-SUM('Chem - ODS'!$Q$5:$Q$7))/20*('Chem - ODS'!AI$4-'Chem - ODS'!$Q$4)+SUM('Chem - ODS'!$Q$5:$Q$7)))</f>
        <v>0</v>
      </c>
      <c r="AO111" s="90">
        <f ca="1">($V111*($AP$1-AO$1)/($AP$1-$V$1)+$AP111*(AO$1-$V$1)/($AP$1-$V$1))*(SUM('Chem - ODS'!AJ$5:AJ$7)/((SUM('Chem - ODS'!$AK$5:$AK$7)-SUM('Chem - ODS'!$Q$5:$Q$7))/20*('Chem - ODS'!AJ$4-'Chem - ODS'!$Q$4)+SUM('Chem - ODS'!$Q$5:$Q$7)))</f>
        <v>0</v>
      </c>
      <c r="AP111" s="90">
        <f ca="1">V111*'Process Emissions Multipliers'!$E$28</f>
        <v>0</v>
      </c>
    </row>
    <row r="112" spans="1:42">
      <c r="A112" s="74">
        <v>60</v>
      </c>
      <c r="B112" s="90">
        <f ca="1">IF('Chemicals 2010'!$A120="CP",INDIRECT("'Chemicals 2010'!"&amp;'Country Selector'!$B$3&amp;ROW($A120))*10^12,0)</f>
        <v>0</v>
      </c>
      <c r="C112" s="90">
        <f t="shared" ca="1" si="4"/>
        <v>0</v>
      </c>
      <c r="D112" s="90">
        <f t="shared" ca="1" si="5"/>
        <v>0</v>
      </c>
      <c r="E112" s="90">
        <f t="shared" ca="1" si="5"/>
        <v>0</v>
      </c>
      <c r="F112" s="90">
        <f t="shared" ca="1" si="5"/>
        <v>0</v>
      </c>
      <c r="G112" s="90">
        <f t="shared" ca="1" si="5"/>
        <v>0</v>
      </c>
      <c r="H112" s="90">
        <f t="shared" ca="1" si="5"/>
        <v>0</v>
      </c>
      <c r="I112" s="90">
        <f t="shared" ca="1" si="5"/>
        <v>0</v>
      </c>
      <c r="J112" s="90">
        <f t="shared" ca="1" si="5"/>
        <v>0</v>
      </c>
      <c r="K112" s="90">
        <f t="shared" ca="1" si="5"/>
        <v>0</v>
      </c>
      <c r="L112" s="90">
        <f ca="1">IF('Chemicals 2020'!$A120="CP",INDIRECT("'Chemicals 2020'!"&amp;'Country Selector'!$B$3&amp;ROW($A120))*10^12,0)*'Process Emissions Multipliers'!$B$28</f>
        <v>0</v>
      </c>
      <c r="M112" s="90">
        <f ca="1">($L112*($V$1-M$1)/($V$1-$L$1)+$V112*(M$1-$L$1)/($V$1-$L$1))*(SUM('Chem - ODS'!H$5:H$7)/((SUM('Chem - ODS'!$Q$5:$Q$7)-SUM('Chem - ODS'!$G$5:$G$7))/10*('Chem - ODS'!H$4-'Chem - ODS'!$G$4)+SUM('Chem - ODS'!$G$5:$G$7)))</f>
        <v>0</v>
      </c>
      <c r="N112" s="90">
        <f ca="1">($L112*($V$1-N$1)/($V$1-$L$1)+$V112*(N$1-$L$1)/($V$1-$L$1))*(SUM('Chem - ODS'!I$5:I$7)/((SUM('Chem - ODS'!$Q$5:$Q$7)-SUM('Chem - ODS'!$G$5:$G$7))/10*('Chem - ODS'!I$4-'Chem - ODS'!$G$4)+SUM('Chem - ODS'!$G$5:$G$7)))</f>
        <v>0</v>
      </c>
      <c r="O112" s="90">
        <f ca="1">($L112*($V$1-O$1)/($V$1-$L$1)+$V112*(O$1-$L$1)/($V$1-$L$1))*(SUM('Chem - ODS'!J$5:J$7)/((SUM('Chem - ODS'!$Q$5:$Q$7)-SUM('Chem - ODS'!$G$5:$G$7))/10*('Chem - ODS'!J$4-'Chem - ODS'!$G$4)+SUM('Chem - ODS'!$G$5:$G$7)))</f>
        <v>0</v>
      </c>
      <c r="P112" s="90">
        <f ca="1">($L112*($V$1-P$1)/($V$1-$L$1)+$V112*(P$1-$L$1)/($V$1-$L$1))*(SUM('Chem - ODS'!K$5:K$7)/((SUM('Chem - ODS'!$Q$5:$Q$7)-SUM('Chem - ODS'!$G$5:$G$7))/10*('Chem - ODS'!K$4-'Chem - ODS'!$G$4)+SUM('Chem - ODS'!$G$5:$G$7)))</f>
        <v>0</v>
      </c>
      <c r="Q112" s="90">
        <f ca="1">($L112*($V$1-Q$1)/($V$1-$L$1)+$V112*(Q$1-$L$1)/($V$1-$L$1))*(SUM('Chem - ODS'!L$5:L$7)/((SUM('Chem - ODS'!$Q$5:$Q$7)-SUM('Chem - ODS'!$G$5:$G$7))/10*('Chem - ODS'!L$4-'Chem - ODS'!$G$4)+SUM('Chem - ODS'!$G$5:$G$7)))</f>
        <v>0</v>
      </c>
      <c r="R112" s="90">
        <f ca="1">($L112*($V$1-R$1)/($V$1-$L$1)+$V112*(R$1-$L$1)/($V$1-$L$1))*(SUM('Chem - ODS'!M$5:M$7)/((SUM('Chem - ODS'!$Q$5:$Q$7)-SUM('Chem - ODS'!$G$5:$G$7))/10*('Chem - ODS'!M$4-'Chem - ODS'!$G$4)+SUM('Chem - ODS'!$G$5:$G$7)))</f>
        <v>0</v>
      </c>
      <c r="S112" s="90">
        <f ca="1">($L112*($V$1-S$1)/($V$1-$L$1)+$V112*(S$1-$L$1)/($V$1-$L$1))*(SUM('Chem - ODS'!N$5:N$7)/((SUM('Chem - ODS'!$Q$5:$Q$7)-SUM('Chem - ODS'!$G$5:$G$7))/10*('Chem - ODS'!N$4-'Chem - ODS'!$G$4)+SUM('Chem - ODS'!$G$5:$G$7)))</f>
        <v>0</v>
      </c>
      <c r="T112" s="90">
        <f ca="1">($L112*($V$1-T$1)/($V$1-$L$1)+$V112*(T$1-$L$1)/($V$1-$L$1))*(SUM('Chem - ODS'!O$5:O$7)/((SUM('Chem - ODS'!$Q$5:$Q$7)-SUM('Chem - ODS'!$G$5:$G$7))/10*('Chem - ODS'!O$4-'Chem - ODS'!$G$4)+SUM('Chem - ODS'!$G$5:$G$7)))</f>
        <v>0</v>
      </c>
      <c r="U112" s="90">
        <f ca="1">($L112*($V$1-U$1)/($V$1-$L$1)+$V112*(U$1-$L$1)/($V$1-$L$1))*(SUM('Chem - ODS'!P$5:P$7)/((SUM('Chem - ODS'!$Q$5:$Q$7)-SUM('Chem - ODS'!$G$5:$G$7))/10*('Chem - ODS'!P$4-'Chem - ODS'!$G$4)+SUM('Chem - ODS'!$G$5:$G$7)))</f>
        <v>0</v>
      </c>
      <c r="V112" s="90">
        <f ca="1">IF('Chemicals 2030'!$A120="CP",INDIRECT("'Chemicals 2030'!"&amp;'Country Selector'!$B$3&amp;ROW($A120))*10^12,0)*'Process Emissions Multipliers'!$D$28</f>
        <v>0</v>
      </c>
      <c r="W112" s="90">
        <f ca="1">($V112*($AP$1-W$1)/($AP$1-$V$1)+$AP112*(W$1-$V$1)/($AP$1-$V$1))*(SUM('Chem - ODS'!R$5:R$7)/((SUM('Chem - ODS'!$AK$5:$AK$7)-SUM('Chem - ODS'!$Q$5:$Q$7))/20*('Chem - ODS'!R$4-'Chem - ODS'!$Q$4)+SUM('Chem - ODS'!$Q$5:$Q$7)))</f>
        <v>0</v>
      </c>
      <c r="X112" s="90">
        <f ca="1">($V112*($AP$1-X$1)/($AP$1-$V$1)+$AP112*(X$1-$V$1)/($AP$1-$V$1))*(SUM('Chem - ODS'!S$5:S$7)/((SUM('Chem - ODS'!$AK$5:$AK$7)-SUM('Chem - ODS'!$Q$5:$Q$7))/20*('Chem - ODS'!S$4-'Chem - ODS'!$Q$4)+SUM('Chem - ODS'!$Q$5:$Q$7)))</f>
        <v>0</v>
      </c>
      <c r="Y112" s="90">
        <f ca="1">($V112*($AP$1-Y$1)/($AP$1-$V$1)+$AP112*(Y$1-$V$1)/($AP$1-$V$1))*(SUM('Chem - ODS'!T$5:T$7)/((SUM('Chem - ODS'!$AK$5:$AK$7)-SUM('Chem - ODS'!$Q$5:$Q$7))/20*('Chem - ODS'!T$4-'Chem - ODS'!$Q$4)+SUM('Chem - ODS'!$Q$5:$Q$7)))</f>
        <v>0</v>
      </c>
      <c r="Z112" s="90">
        <f ca="1">($V112*($AP$1-Z$1)/($AP$1-$V$1)+$AP112*(Z$1-$V$1)/($AP$1-$V$1))*(SUM('Chem - ODS'!U$5:U$7)/((SUM('Chem - ODS'!$AK$5:$AK$7)-SUM('Chem - ODS'!$Q$5:$Q$7))/20*('Chem - ODS'!U$4-'Chem - ODS'!$Q$4)+SUM('Chem - ODS'!$Q$5:$Q$7)))</f>
        <v>0</v>
      </c>
      <c r="AA112" s="90">
        <f ca="1">($V112*($AP$1-AA$1)/($AP$1-$V$1)+$AP112*(AA$1-$V$1)/($AP$1-$V$1))*(SUM('Chem - ODS'!V$5:V$7)/((SUM('Chem - ODS'!$AK$5:$AK$7)-SUM('Chem - ODS'!$Q$5:$Q$7))/20*('Chem - ODS'!V$4-'Chem - ODS'!$Q$4)+SUM('Chem - ODS'!$Q$5:$Q$7)))</f>
        <v>0</v>
      </c>
      <c r="AB112" s="90">
        <f ca="1">($V112*($AP$1-AB$1)/($AP$1-$V$1)+$AP112*(AB$1-$V$1)/($AP$1-$V$1))*(SUM('Chem - ODS'!W$5:W$7)/((SUM('Chem - ODS'!$AK$5:$AK$7)-SUM('Chem - ODS'!$Q$5:$Q$7))/20*('Chem - ODS'!W$4-'Chem - ODS'!$Q$4)+SUM('Chem - ODS'!$Q$5:$Q$7)))</f>
        <v>0</v>
      </c>
      <c r="AC112" s="90">
        <f ca="1">($V112*($AP$1-AC$1)/($AP$1-$V$1)+$AP112*(AC$1-$V$1)/($AP$1-$V$1))*(SUM('Chem - ODS'!X$5:X$7)/((SUM('Chem - ODS'!$AK$5:$AK$7)-SUM('Chem - ODS'!$Q$5:$Q$7))/20*('Chem - ODS'!X$4-'Chem - ODS'!$Q$4)+SUM('Chem - ODS'!$Q$5:$Q$7)))</f>
        <v>0</v>
      </c>
      <c r="AD112" s="90">
        <f ca="1">($V112*($AP$1-AD$1)/($AP$1-$V$1)+$AP112*(AD$1-$V$1)/($AP$1-$V$1))*(SUM('Chem - ODS'!Y$5:Y$7)/((SUM('Chem - ODS'!$AK$5:$AK$7)-SUM('Chem - ODS'!$Q$5:$Q$7))/20*('Chem - ODS'!Y$4-'Chem - ODS'!$Q$4)+SUM('Chem - ODS'!$Q$5:$Q$7)))</f>
        <v>0</v>
      </c>
      <c r="AE112" s="90">
        <f ca="1">($V112*($AP$1-AE$1)/($AP$1-$V$1)+$AP112*(AE$1-$V$1)/($AP$1-$V$1))*(SUM('Chem - ODS'!Z$5:Z$7)/((SUM('Chem - ODS'!$AK$5:$AK$7)-SUM('Chem - ODS'!$Q$5:$Q$7))/20*('Chem - ODS'!Z$4-'Chem - ODS'!$Q$4)+SUM('Chem - ODS'!$Q$5:$Q$7)))</f>
        <v>0</v>
      </c>
      <c r="AF112" s="90">
        <f ca="1">($V112*($AP$1-AF$1)/($AP$1-$V$1)+$AP112*(AF$1-$V$1)/($AP$1-$V$1))*(SUM('Chem - ODS'!AA$5:AA$7)/((SUM('Chem - ODS'!$AK$5:$AK$7)-SUM('Chem - ODS'!$Q$5:$Q$7))/20*('Chem - ODS'!AA$4-'Chem - ODS'!$Q$4)+SUM('Chem - ODS'!$Q$5:$Q$7)))</f>
        <v>0</v>
      </c>
      <c r="AG112" s="90">
        <f ca="1">($V112*($AP$1-AG$1)/($AP$1-$V$1)+$AP112*(AG$1-$V$1)/($AP$1-$V$1))*(SUM('Chem - ODS'!AB$5:AB$7)/((SUM('Chem - ODS'!$AK$5:$AK$7)-SUM('Chem - ODS'!$Q$5:$Q$7))/20*('Chem - ODS'!AB$4-'Chem - ODS'!$Q$4)+SUM('Chem - ODS'!$Q$5:$Q$7)))</f>
        <v>0</v>
      </c>
      <c r="AH112" s="90">
        <f ca="1">($V112*($AP$1-AH$1)/($AP$1-$V$1)+$AP112*(AH$1-$V$1)/($AP$1-$V$1))*(SUM('Chem - ODS'!AC$5:AC$7)/((SUM('Chem - ODS'!$AK$5:$AK$7)-SUM('Chem - ODS'!$Q$5:$Q$7))/20*('Chem - ODS'!AC$4-'Chem - ODS'!$Q$4)+SUM('Chem - ODS'!$Q$5:$Q$7)))</f>
        <v>0</v>
      </c>
      <c r="AI112" s="90">
        <f ca="1">($V112*($AP$1-AI$1)/($AP$1-$V$1)+$AP112*(AI$1-$V$1)/($AP$1-$V$1))*(SUM('Chem - ODS'!AD$5:AD$7)/((SUM('Chem - ODS'!$AK$5:$AK$7)-SUM('Chem - ODS'!$Q$5:$Q$7))/20*('Chem - ODS'!AD$4-'Chem - ODS'!$Q$4)+SUM('Chem - ODS'!$Q$5:$Q$7)))</f>
        <v>0</v>
      </c>
      <c r="AJ112" s="90">
        <f ca="1">($V112*($AP$1-AJ$1)/($AP$1-$V$1)+$AP112*(AJ$1-$V$1)/($AP$1-$V$1))*(SUM('Chem - ODS'!AE$5:AE$7)/((SUM('Chem - ODS'!$AK$5:$AK$7)-SUM('Chem - ODS'!$Q$5:$Q$7))/20*('Chem - ODS'!AE$4-'Chem - ODS'!$Q$4)+SUM('Chem - ODS'!$Q$5:$Q$7)))</f>
        <v>0</v>
      </c>
      <c r="AK112" s="90">
        <f ca="1">($V112*($AP$1-AK$1)/($AP$1-$V$1)+$AP112*(AK$1-$V$1)/($AP$1-$V$1))*(SUM('Chem - ODS'!AF$5:AF$7)/((SUM('Chem - ODS'!$AK$5:$AK$7)-SUM('Chem - ODS'!$Q$5:$Q$7))/20*('Chem - ODS'!AF$4-'Chem - ODS'!$Q$4)+SUM('Chem - ODS'!$Q$5:$Q$7)))</f>
        <v>0</v>
      </c>
      <c r="AL112" s="90">
        <f ca="1">($V112*($AP$1-AL$1)/($AP$1-$V$1)+$AP112*(AL$1-$V$1)/($AP$1-$V$1))*(SUM('Chem - ODS'!AG$5:AG$7)/((SUM('Chem - ODS'!$AK$5:$AK$7)-SUM('Chem - ODS'!$Q$5:$Q$7))/20*('Chem - ODS'!AG$4-'Chem - ODS'!$Q$4)+SUM('Chem - ODS'!$Q$5:$Q$7)))</f>
        <v>0</v>
      </c>
      <c r="AM112" s="90">
        <f ca="1">($V112*($AP$1-AM$1)/($AP$1-$V$1)+$AP112*(AM$1-$V$1)/($AP$1-$V$1))*(SUM('Chem - ODS'!AH$5:AH$7)/((SUM('Chem - ODS'!$AK$5:$AK$7)-SUM('Chem - ODS'!$Q$5:$Q$7))/20*('Chem - ODS'!AH$4-'Chem - ODS'!$Q$4)+SUM('Chem - ODS'!$Q$5:$Q$7)))</f>
        <v>0</v>
      </c>
      <c r="AN112" s="90">
        <f ca="1">($V112*($AP$1-AN$1)/($AP$1-$V$1)+$AP112*(AN$1-$V$1)/($AP$1-$V$1))*(SUM('Chem - ODS'!AI$5:AI$7)/((SUM('Chem - ODS'!$AK$5:$AK$7)-SUM('Chem - ODS'!$Q$5:$Q$7))/20*('Chem - ODS'!AI$4-'Chem - ODS'!$Q$4)+SUM('Chem - ODS'!$Q$5:$Q$7)))</f>
        <v>0</v>
      </c>
      <c r="AO112" s="90">
        <f ca="1">($V112*($AP$1-AO$1)/($AP$1-$V$1)+$AP112*(AO$1-$V$1)/($AP$1-$V$1))*(SUM('Chem - ODS'!AJ$5:AJ$7)/((SUM('Chem - ODS'!$AK$5:$AK$7)-SUM('Chem - ODS'!$Q$5:$Q$7))/20*('Chem - ODS'!AJ$4-'Chem - ODS'!$Q$4)+SUM('Chem - ODS'!$Q$5:$Q$7)))</f>
        <v>0</v>
      </c>
      <c r="AP112" s="90">
        <f ca="1">V112*'Process Emissions Multipliers'!$E$28</f>
        <v>0</v>
      </c>
    </row>
    <row r="113" spans="1:42">
      <c r="A113" s="74">
        <v>61</v>
      </c>
      <c r="B113" s="90">
        <f ca="1">IF('Chemicals 2010'!$A121="CP",INDIRECT("'Chemicals 2010'!"&amp;'Country Selector'!$B$3&amp;ROW($A121))*10^12,0)</f>
        <v>0</v>
      </c>
      <c r="C113" s="90">
        <f t="shared" ca="1" si="4"/>
        <v>0</v>
      </c>
      <c r="D113" s="90">
        <f t="shared" ca="1" si="5"/>
        <v>0</v>
      </c>
      <c r="E113" s="90">
        <f t="shared" ca="1" si="5"/>
        <v>0</v>
      </c>
      <c r="F113" s="90">
        <f t="shared" ca="1" si="5"/>
        <v>0</v>
      </c>
      <c r="G113" s="90">
        <f t="shared" ca="1" si="5"/>
        <v>0</v>
      </c>
      <c r="H113" s="90">
        <f t="shared" ca="1" si="5"/>
        <v>0</v>
      </c>
      <c r="I113" s="90">
        <f t="shared" ca="1" si="5"/>
        <v>0</v>
      </c>
      <c r="J113" s="90">
        <f t="shared" ca="1" si="5"/>
        <v>0</v>
      </c>
      <c r="K113" s="90">
        <f t="shared" ca="1" si="5"/>
        <v>0</v>
      </c>
      <c r="L113" s="90">
        <f ca="1">IF('Chemicals 2020'!$A121="CP",INDIRECT("'Chemicals 2020'!"&amp;'Country Selector'!$B$3&amp;ROW($A121))*10^12,0)*'Process Emissions Multipliers'!$B$28</f>
        <v>0</v>
      </c>
      <c r="M113" s="90">
        <f ca="1">($L113*($V$1-M$1)/($V$1-$L$1)+$V113*(M$1-$L$1)/($V$1-$L$1))*(SUM('Chem - ODS'!H$5:H$7)/((SUM('Chem - ODS'!$Q$5:$Q$7)-SUM('Chem - ODS'!$G$5:$G$7))/10*('Chem - ODS'!H$4-'Chem - ODS'!$G$4)+SUM('Chem - ODS'!$G$5:$G$7)))</f>
        <v>0</v>
      </c>
      <c r="N113" s="90">
        <f ca="1">($L113*($V$1-N$1)/($V$1-$L$1)+$V113*(N$1-$L$1)/($V$1-$L$1))*(SUM('Chem - ODS'!I$5:I$7)/((SUM('Chem - ODS'!$Q$5:$Q$7)-SUM('Chem - ODS'!$G$5:$G$7))/10*('Chem - ODS'!I$4-'Chem - ODS'!$G$4)+SUM('Chem - ODS'!$G$5:$G$7)))</f>
        <v>0</v>
      </c>
      <c r="O113" s="90">
        <f ca="1">($L113*($V$1-O$1)/($V$1-$L$1)+$V113*(O$1-$L$1)/($V$1-$L$1))*(SUM('Chem - ODS'!J$5:J$7)/((SUM('Chem - ODS'!$Q$5:$Q$7)-SUM('Chem - ODS'!$G$5:$G$7))/10*('Chem - ODS'!J$4-'Chem - ODS'!$G$4)+SUM('Chem - ODS'!$G$5:$G$7)))</f>
        <v>0</v>
      </c>
      <c r="P113" s="90">
        <f ca="1">($L113*($V$1-P$1)/($V$1-$L$1)+$V113*(P$1-$L$1)/($V$1-$L$1))*(SUM('Chem - ODS'!K$5:K$7)/((SUM('Chem - ODS'!$Q$5:$Q$7)-SUM('Chem - ODS'!$G$5:$G$7))/10*('Chem - ODS'!K$4-'Chem - ODS'!$G$4)+SUM('Chem - ODS'!$G$5:$G$7)))</f>
        <v>0</v>
      </c>
      <c r="Q113" s="90">
        <f ca="1">($L113*($V$1-Q$1)/($V$1-$L$1)+$V113*(Q$1-$L$1)/($V$1-$L$1))*(SUM('Chem - ODS'!L$5:L$7)/((SUM('Chem - ODS'!$Q$5:$Q$7)-SUM('Chem - ODS'!$G$5:$G$7))/10*('Chem - ODS'!L$4-'Chem - ODS'!$G$4)+SUM('Chem - ODS'!$G$5:$G$7)))</f>
        <v>0</v>
      </c>
      <c r="R113" s="90">
        <f ca="1">($L113*($V$1-R$1)/($V$1-$L$1)+$V113*(R$1-$L$1)/($V$1-$L$1))*(SUM('Chem - ODS'!M$5:M$7)/((SUM('Chem - ODS'!$Q$5:$Q$7)-SUM('Chem - ODS'!$G$5:$G$7))/10*('Chem - ODS'!M$4-'Chem - ODS'!$G$4)+SUM('Chem - ODS'!$G$5:$G$7)))</f>
        <v>0</v>
      </c>
      <c r="S113" s="90">
        <f ca="1">($L113*($V$1-S$1)/($V$1-$L$1)+$V113*(S$1-$L$1)/($V$1-$L$1))*(SUM('Chem - ODS'!N$5:N$7)/((SUM('Chem - ODS'!$Q$5:$Q$7)-SUM('Chem - ODS'!$G$5:$G$7))/10*('Chem - ODS'!N$4-'Chem - ODS'!$G$4)+SUM('Chem - ODS'!$G$5:$G$7)))</f>
        <v>0</v>
      </c>
      <c r="T113" s="90">
        <f ca="1">($L113*($V$1-T$1)/($V$1-$L$1)+$V113*(T$1-$L$1)/($V$1-$L$1))*(SUM('Chem - ODS'!O$5:O$7)/((SUM('Chem - ODS'!$Q$5:$Q$7)-SUM('Chem - ODS'!$G$5:$G$7))/10*('Chem - ODS'!O$4-'Chem - ODS'!$G$4)+SUM('Chem - ODS'!$G$5:$G$7)))</f>
        <v>0</v>
      </c>
      <c r="U113" s="90">
        <f ca="1">($L113*($V$1-U$1)/($V$1-$L$1)+$V113*(U$1-$L$1)/($V$1-$L$1))*(SUM('Chem - ODS'!P$5:P$7)/((SUM('Chem - ODS'!$Q$5:$Q$7)-SUM('Chem - ODS'!$G$5:$G$7))/10*('Chem - ODS'!P$4-'Chem - ODS'!$G$4)+SUM('Chem - ODS'!$G$5:$G$7)))</f>
        <v>0</v>
      </c>
      <c r="V113" s="90">
        <f ca="1">IF('Chemicals 2030'!$A121="CP",INDIRECT("'Chemicals 2030'!"&amp;'Country Selector'!$B$3&amp;ROW($A121))*10^12,0)*'Process Emissions Multipliers'!$D$28</f>
        <v>0</v>
      </c>
      <c r="W113" s="90">
        <f ca="1">($V113*($AP$1-W$1)/($AP$1-$V$1)+$AP113*(W$1-$V$1)/($AP$1-$V$1))*(SUM('Chem - ODS'!R$5:R$7)/((SUM('Chem - ODS'!$AK$5:$AK$7)-SUM('Chem - ODS'!$Q$5:$Q$7))/20*('Chem - ODS'!R$4-'Chem - ODS'!$Q$4)+SUM('Chem - ODS'!$Q$5:$Q$7)))</f>
        <v>0</v>
      </c>
      <c r="X113" s="90">
        <f ca="1">($V113*($AP$1-X$1)/($AP$1-$V$1)+$AP113*(X$1-$V$1)/($AP$1-$V$1))*(SUM('Chem - ODS'!S$5:S$7)/((SUM('Chem - ODS'!$AK$5:$AK$7)-SUM('Chem - ODS'!$Q$5:$Q$7))/20*('Chem - ODS'!S$4-'Chem - ODS'!$Q$4)+SUM('Chem - ODS'!$Q$5:$Q$7)))</f>
        <v>0</v>
      </c>
      <c r="Y113" s="90">
        <f ca="1">($V113*($AP$1-Y$1)/($AP$1-$V$1)+$AP113*(Y$1-$V$1)/($AP$1-$V$1))*(SUM('Chem - ODS'!T$5:T$7)/((SUM('Chem - ODS'!$AK$5:$AK$7)-SUM('Chem - ODS'!$Q$5:$Q$7))/20*('Chem - ODS'!T$4-'Chem - ODS'!$Q$4)+SUM('Chem - ODS'!$Q$5:$Q$7)))</f>
        <v>0</v>
      </c>
      <c r="Z113" s="90">
        <f ca="1">($V113*($AP$1-Z$1)/($AP$1-$V$1)+$AP113*(Z$1-$V$1)/($AP$1-$V$1))*(SUM('Chem - ODS'!U$5:U$7)/((SUM('Chem - ODS'!$AK$5:$AK$7)-SUM('Chem - ODS'!$Q$5:$Q$7))/20*('Chem - ODS'!U$4-'Chem - ODS'!$Q$4)+SUM('Chem - ODS'!$Q$5:$Q$7)))</f>
        <v>0</v>
      </c>
      <c r="AA113" s="90">
        <f ca="1">($V113*($AP$1-AA$1)/($AP$1-$V$1)+$AP113*(AA$1-$V$1)/($AP$1-$V$1))*(SUM('Chem - ODS'!V$5:V$7)/((SUM('Chem - ODS'!$AK$5:$AK$7)-SUM('Chem - ODS'!$Q$5:$Q$7))/20*('Chem - ODS'!V$4-'Chem - ODS'!$Q$4)+SUM('Chem - ODS'!$Q$5:$Q$7)))</f>
        <v>0</v>
      </c>
      <c r="AB113" s="90">
        <f ca="1">($V113*($AP$1-AB$1)/($AP$1-$V$1)+$AP113*(AB$1-$V$1)/($AP$1-$V$1))*(SUM('Chem - ODS'!W$5:W$7)/((SUM('Chem - ODS'!$AK$5:$AK$7)-SUM('Chem - ODS'!$Q$5:$Q$7))/20*('Chem - ODS'!W$4-'Chem - ODS'!$Q$4)+SUM('Chem - ODS'!$Q$5:$Q$7)))</f>
        <v>0</v>
      </c>
      <c r="AC113" s="90">
        <f ca="1">($V113*($AP$1-AC$1)/($AP$1-$V$1)+$AP113*(AC$1-$V$1)/($AP$1-$V$1))*(SUM('Chem - ODS'!X$5:X$7)/((SUM('Chem - ODS'!$AK$5:$AK$7)-SUM('Chem - ODS'!$Q$5:$Q$7))/20*('Chem - ODS'!X$4-'Chem - ODS'!$Q$4)+SUM('Chem - ODS'!$Q$5:$Q$7)))</f>
        <v>0</v>
      </c>
      <c r="AD113" s="90">
        <f ca="1">($V113*($AP$1-AD$1)/($AP$1-$V$1)+$AP113*(AD$1-$V$1)/($AP$1-$V$1))*(SUM('Chem - ODS'!Y$5:Y$7)/((SUM('Chem - ODS'!$AK$5:$AK$7)-SUM('Chem - ODS'!$Q$5:$Q$7))/20*('Chem - ODS'!Y$4-'Chem - ODS'!$Q$4)+SUM('Chem - ODS'!$Q$5:$Q$7)))</f>
        <v>0</v>
      </c>
      <c r="AE113" s="90">
        <f ca="1">($V113*($AP$1-AE$1)/($AP$1-$V$1)+$AP113*(AE$1-$V$1)/($AP$1-$V$1))*(SUM('Chem - ODS'!Z$5:Z$7)/((SUM('Chem - ODS'!$AK$5:$AK$7)-SUM('Chem - ODS'!$Q$5:$Q$7))/20*('Chem - ODS'!Z$4-'Chem - ODS'!$Q$4)+SUM('Chem - ODS'!$Q$5:$Q$7)))</f>
        <v>0</v>
      </c>
      <c r="AF113" s="90">
        <f ca="1">($V113*($AP$1-AF$1)/($AP$1-$V$1)+$AP113*(AF$1-$V$1)/($AP$1-$V$1))*(SUM('Chem - ODS'!AA$5:AA$7)/((SUM('Chem - ODS'!$AK$5:$AK$7)-SUM('Chem - ODS'!$Q$5:$Q$7))/20*('Chem - ODS'!AA$4-'Chem - ODS'!$Q$4)+SUM('Chem - ODS'!$Q$5:$Q$7)))</f>
        <v>0</v>
      </c>
      <c r="AG113" s="90">
        <f ca="1">($V113*($AP$1-AG$1)/($AP$1-$V$1)+$AP113*(AG$1-$V$1)/($AP$1-$V$1))*(SUM('Chem - ODS'!AB$5:AB$7)/((SUM('Chem - ODS'!$AK$5:$AK$7)-SUM('Chem - ODS'!$Q$5:$Q$7))/20*('Chem - ODS'!AB$4-'Chem - ODS'!$Q$4)+SUM('Chem - ODS'!$Q$5:$Q$7)))</f>
        <v>0</v>
      </c>
      <c r="AH113" s="90">
        <f ca="1">($V113*($AP$1-AH$1)/($AP$1-$V$1)+$AP113*(AH$1-$V$1)/($AP$1-$V$1))*(SUM('Chem - ODS'!AC$5:AC$7)/((SUM('Chem - ODS'!$AK$5:$AK$7)-SUM('Chem - ODS'!$Q$5:$Q$7))/20*('Chem - ODS'!AC$4-'Chem - ODS'!$Q$4)+SUM('Chem - ODS'!$Q$5:$Q$7)))</f>
        <v>0</v>
      </c>
      <c r="AI113" s="90">
        <f ca="1">($V113*($AP$1-AI$1)/($AP$1-$V$1)+$AP113*(AI$1-$V$1)/($AP$1-$V$1))*(SUM('Chem - ODS'!AD$5:AD$7)/((SUM('Chem - ODS'!$AK$5:$AK$7)-SUM('Chem - ODS'!$Q$5:$Q$7))/20*('Chem - ODS'!AD$4-'Chem - ODS'!$Q$4)+SUM('Chem - ODS'!$Q$5:$Q$7)))</f>
        <v>0</v>
      </c>
      <c r="AJ113" s="90">
        <f ca="1">($V113*($AP$1-AJ$1)/($AP$1-$V$1)+$AP113*(AJ$1-$V$1)/($AP$1-$V$1))*(SUM('Chem - ODS'!AE$5:AE$7)/((SUM('Chem - ODS'!$AK$5:$AK$7)-SUM('Chem - ODS'!$Q$5:$Q$7))/20*('Chem - ODS'!AE$4-'Chem - ODS'!$Q$4)+SUM('Chem - ODS'!$Q$5:$Q$7)))</f>
        <v>0</v>
      </c>
      <c r="AK113" s="90">
        <f ca="1">($V113*($AP$1-AK$1)/($AP$1-$V$1)+$AP113*(AK$1-$V$1)/($AP$1-$V$1))*(SUM('Chem - ODS'!AF$5:AF$7)/((SUM('Chem - ODS'!$AK$5:$AK$7)-SUM('Chem - ODS'!$Q$5:$Q$7))/20*('Chem - ODS'!AF$4-'Chem - ODS'!$Q$4)+SUM('Chem - ODS'!$Q$5:$Q$7)))</f>
        <v>0</v>
      </c>
      <c r="AL113" s="90">
        <f ca="1">($V113*($AP$1-AL$1)/($AP$1-$V$1)+$AP113*(AL$1-$V$1)/($AP$1-$V$1))*(SUM('Chem - ODS'!AG$5:AG$7)/((SUM('Chem - ODS'!$AK$5:$AK$7)-SUM('Chem - ODS'!$Q$5:$Q$7))/20*('Chem - ODS'!AG$4-'Chem - ODS'!$Q$4)+SUM('Chem - ODS'!$Q$5:$Q$7)))</f>
        <v>0</v>
      </c>
      <c r="AM113" s="90">
        <f ca="1">($V113*($AP$1-AM$1)/($AP$1-$V$1)+$AP113*(AM$1-$V$1)/($AP$1-$V$1))*(SUM('Chem - ODS'!AH$5:AH$7)/((SUM('Chem - ODS'!$AK$5:$AK$7)-SUM('Chem - ODS'!$Q$5:$Q$7))/20*('Chem - ODS'!AH$4-'Chem - ODS'!$Q$4)+SUM('Chem - ODS'!$Q$5:$Q$7)))</f>
        <v>0</v>
      </c>
      <c r="AN113" s="90">
        <f ca="1">($V113*($AP$1-AN$1)/($AP$1-$V$1)+$AP113*(AN$1-$V$1)/($AP$1-$V$1))*(SUM('Chem - ODS'!AI$5:AI$7)/((SUM('Chem - ODS'!$AK$5:$AK$7)-SUM('Chem - ODS'!$Q$5:$Q$7))/20*('Chem - ODS'!AI$4-'Chem - ODS'!$Q$4)+SUM('Chem - ODS'!$Q$5:$Q$7)))</f>
        <v>0</v>
      </c>
      <c r="AO113" s="90">
        <f ca="1">($V113*($AP$1-AO$1)/($AP$1-$V$1)+$AP113*(AO$1-$V$1)/($AP$1-$V$1))*(SUM('Chem - ODS'!AJ$5:AJ$7)/((SUM('Chem - ODS'!$AK$5:$AK$7)-SUM('Chem - ODS'!$Q$5:$Q$7))/20*('Chem - ODS'!AJ$4-'Chem - ODS'!$Q$4)+SUM('Chem - ODS'!$Q$5:$Q$7)))</f>
        <v>0</v>
      </c>
      <c r="AP113" s="90">
        <f ca="1">V113*'Process Emissions Multipliers'!$E$28</f>
        <v>0</v>
      </c>
    </row>
    <row r="114" spans="1:42">
      <c r="A114" s="74">
        <v>62</v>
      </c>
      <c r="B114" s="90">
        <f ca="1">IF('Chemicals 2010'!$A122="CP",INDIRECT("'Chemicals 2010'!"&amp;'Country Selector'!$B$3&amp;ROW($A122))*10^12,0)</f>
        <v>0</v>
      </c>
      <c r="C114" s="90">
        <f t="shared" ca="1" si="4"/>
        <v>10711899.125239495</v>
      </c>
      <c r="D114" s="90">
        <f t="shared" ca="1" si="5"/>
        <v>21423798.25047899</v>
      </c>
      <c r="E114" s="90">
        <f t="shared" ca="1" si="5"/>
        <v>32135697.375718486</v>
      </c>
      <c r="F114" s="90">
        <f t="shared" ca="1" si="5"/>
        <v>42847596.500957981</v>
      </c>
      <c r="G114" s="90">
        <f t="shared" ca="1" si="5"/>
        <v>53559495.62619748</v>
      </c>
      <c r="H114" s="90">
        <f t="shared" ca="1" si="5"/>
        <v>64271394.751436971</v>
      </c>
      <c r="I114" s="90">
        <f t="shared" ca="1" si="5"/>
        <v>74983293.87667647</v>
      </c>
      <c r="J114" s="90">
        <f t="shared" ca="1" si="5"/>
        <v>85695193.001915962</v>
      </c>
      <c r="K114" s="90">
        <f t="shared" ca="1" si="5"/>
        <v>96407092.127155453</v>
      </c>
      <c r="L114" s="90">
        <f ca="1">IF('Chemicals 2020'!$A122="CP",INDIRECT("'Chemicals 2020'!"&amp;'Country Selector'!$B$3&amp;ROW($A122))*10^12,0)*'Process Emissions Multipliers'!$B$28</f>
        <v>107118991.25239496</v>
      </c>
      <c r="M114" s="90">
        <f ca="1">($L114*($V$1-M$1)/($V$1-$L$1)+$V114*(M$1-$L$1)/($V$1-$L$1))*(SUM('Chem - ODS'!H$5:H$7)/((SUM('Chem - ODS'!$Q$5:$Q$7)-SUM('Chem - ODS'!$G$5:$G$7))/10*('Chem - ODS'!H$4-'Chem - ODS'!$G$4)+SUM('Chem - ODS'!$G$5:$G$7)))</f>
        <v>128869204.0987352</v>
      </c>
      <c r="N114" s="90">
        <f ca="1">($L114*($V$1-N$1)/($V$1-$L$1)+$V114*(N$1-$L$1)/($V$1-$L$1))*(SUM('Chem - ODS'!I$5:I$7)/((SUM('Chem - ODS'!$Q$5:$Q$7)-SUM('Chem - ODS'!$G$5:$G$7))/10*('Chem - ODS'!I$4-'Chem - ODS'!$G$4)+SUM('Chem - ODS'!$G$5:$G$7)))</f>
        <v>151304505.51862568</v>
      </c>
      <c r="O114" s="90">
        <f ca="1">($L114*($V$1-O$1)/($V$1-$L$1)+$V114*(O$1-$L$1)/($V$1-$L$1))*(SUM('Chem - ODS'!J$5:J$7)/((SUM('Chem - ODS'!$Q$5:$Q$7)-SUM('Chem - ODS'!$G$5:$G$7))/10*('Chem - ODS'!J$4-'Chem - ODS'!$G$4)+SUM('Chem - ODS'!$G$5:$G$7)))</f>
        <v>173764989.26411825</v>
      </c>
      <c r="P114" s="90">
        <f ca="1">($L114*($V$1-P$1)/($V$1-$L$1)+$V114*(P$1-$L$1)/($V$1-$L$1))*(SUM('Chem - ODS'!K$5:K$7)/((SUM('Chem - ODS'!$Q$5:$Q$7)-SUM('Chem - ODS'!$G$5:$G$7))/10*('Chem - ODS'!K$4-'Chem - ODS'!$G$4)+SUM('Chem - ODS'!$G$5:$G$7)))</f>
        <v>196248266.65802553</v>
      </c>
      <c r="Q114" s="90">
        <f ca="1">($L114*($V$1-Q$1)/($V$1-$L$1)+$V114*(Q$1-$L$1)/($V$1-$L$1))*(SUM('Chem - ODS'!L$5:L$7)/((SUM('Chem - ODS'!$Q$5:$Q$7)-SUM('Chem - ODS'!$G$5:$G$7))/10*('Chem - ODS'!L$4-'Chem - ODS'!$G$4)+SUM('Chem - ODS'!$G$5:$G$7)))</f>
        <v>221030911.05491212</v>
      </c>
      <c r="R114" s="90">
        <f ca="1">($L114*($V$1-R$1)/($V$1-$L$1)+$V114*(R$1-$L$1)/($V$1-$L$1))*(SUM('Chem - ODS'!M$5:M$7)/((SUM('Chem - ODS'!$Q$5:$Q$7)-SUM('Chem - ODS'!$G$5:$G$7))/10*('Chem - ODS'!M$4-'Chem - ODS'!$G$4)+SUM('Chem - ODS'!$G$5:$G$7)))</f>
        <v>241275068.36735564</v>
      </c>
      <c r="S114" s="90">
        <f ca="1">($L114*($V$1-S$1)/($V$1-$L$1)+$V114*(S$1-$L$1)/($V$1-$L$1))*(SUM('Chem - ODS'!N$5:N$7)/((SUM('Chem - ODS'!$Q$5:$Q$7)-SUM('Chem - ODS'!$G$5:$G$7))/10*('Chem - ODS'!N$4-'Chem - ODS'!$G$4)+SUM('Chem - ODS'!$G$5:$G$7)))</f>
        <v>271574380.95643973</v>
      </c>
      <c r="T114" s="90">
        <f ca="1">($L114*($V$1-T$1)/($V$1-$L$1)+$V114*(T$1-$L$1)/($V$1-$L$1))*(SUM('Chem - ODS'!O$5:O$7)/((SUM('Chem - ODS'!$Q$5:$Q$7)-SUM('Chem - ODS'!$G$5:$G$7))/10*('Chem - ODS'!O$4-'Chem - ODS'!$G$4)+SUM('Chem - ODS'!$G$5:$G$7)))</f>
        <v>287734596.77286506</v>
      </c>
      <c r="U114" s="90">
        <f ca="1">($L114*($V$1-U$1)/($V$1-$L$1)+$V114*(U$1-$L$1)/($V$1-$L$1))*(SUM('Chem - ODS'!P$5:P$7)/((SUM('Chem - ODS'!$Q$5:$Q$7)-SUM('Chem - ODS'!$G$5:$G$7))/10*('Chem - ODS'!P$4-'Chem - ODS'!$G$4)+SUM('Chem - ODS'!$G$5:$G$7)))</f>
        <v>310371498.55879331</v>
      </c>
      <c r="V114" s="90">
        <f ca="1">IF('Chemicals 2030'!$A122="CP",INDIRECT("'Chemicals 2030'!"&amp;'Country Selector'!$B$3&amp;ROW($A122))*10^12,0)*'Process Emissions Multipliers'!$D$28</f>
        <v>331524827.07822967</v>
      </c>
      <c r="W114" s="90">
        <f ca="1">($V114*($AP$1-W$1)/($AP$1-$V$1)+$AP114*(W$1-$V$1)/($AP$1-$V$1))*(SUM('Chem - ODS'!R$5:R$7)/((SUM('Chem - ODS'!$AK$5:$AK$7)-SUM('Chem - ODS'!$Q$5:$Q$7))/20*('Chem - ODS'!R$4-'Chem - ODS'!$Q$4)+SUM('Chem - ODS'!$Q$5:$Q$7)))</f>
        <v>354148504.62620825</v>
      </c>
      <c r="X114" s="90">
        <f ca="1">($V114*($AP$1-X$1)/($AP$1-$V$1)+$AP114*(X$1-$V$1)/($AP$1-$V$1))*(SUM('Chem - ODS'!S$5:S$7)/((SUM('Chem - ODS'!$AK$5:$AK$7)-SUM('Chem - ODS'!$Q$5:$Q$7))/20*('Chem - ODS'!S$4-'Chem - ODS'!$Q$4)+SUM('Chem - ODS'!$Q$5:$Q$7)))</f>
        <v>379869283.46381533</v>
      </c>
      <c r="Y114" s="90">
        <f ca="1">($V114*($AP$1-Y$1)/($AP$1-$V$1)+$AP114*(Y$1-$V$1)/($AP$1-$V$1))*(SUM('Chem - ODS'!T$5:T$7)/((SUM('Chem - ODS'!$AK$5:$AK$7)-SUM('Chem - ODS'!$Q$5:$Q$7))/20*('Chem - ODS'!T$4-'Chem - ODS'!$Q$4)+SUM('Chem - ODS'!$Q$5:$Q$7)))</f>
        <v>386010774.82437354</v>
      </c>
      <c r="Z114" s="90">
        <f ca="1">($V114*($AP$1-Z$1)/($AP$1-$V$1)+$AP114*(Z$1-$V$1)/($AP$1-$V$1))*(SUM('Chem - ODS'!U$5:U$7)/((SUM('Chem - ODS'!$AK$5:$AK$7)-SUM('Chem - ODS'!$Q$5:$Q$7))/20*('Chem - ODS'!U$4-'Chem - ODS'!$Q$4)+SUM('Chem - ODS'!$Q$5:$Q$7)))</f>
        <v>393607554.65012389</v>
      </c>
      <c r="AA114" s="90">
        <f ca="1">($V114*($AP$1-AA$1)/($AP$1-$V$1)+$AP114*(AA$1-$V$1)/($AP$1-$V$1))*(SUM('Chem - ODS'!V$5:V$7)/((SUM('Chem - ODS'!$AK$5:$AK$7)-SUM('Chem - ODS'!$Q$5:$Q$7))/20*('Chem - ODS'!V$4-'Chem - ODS'!$Q$4)+SUM('Chem - ODS'!$Q$5:$Q$7)))</f>
        <v>402682261.99558389</v>
      </c>
      <c r="AB114" s="90">
        <f ca="1">($V114*($AP$1-AB$1)/($AP$1-$V$1)+$AP114*(AB$1-$V$1)/($AP$1-$V$1))*(SUM('Chem - ODS'!W$5:W$7)/((SUM('Chem - ODS'!$AK$5:$AK$7)-SUM('Chem - ODS'!$Q$5:$Q$7))/20*('Chem - ODS'!W$4-'Chem - ODS'!$Q$4)+SUM('Chem - ODS'!$Q$5:$Q$7)))</f>
        <v>413254869.10543203</v>
      </c>
      <c r="AC114" s="90">
        <f ca="1">($V114*($AP$1-AC$1)/($AP$1-$V$1)+$AP114*(AC$1-$V$1)/($AP$1-$V$1))*(SUM('Chem - ODS'!X$5:X$7)/((SUM('Chem - ODS'!$AK$5:$AK$7)-SUM('Chem - ODS'!$Q$5:$Q$7))/20*('Chem - ODS'!X$4-'Chem - ODS'!$Q$4)+SUM('Chem - ODS'!$Q$5:$Q$7)))</f>
        <v>425343062.85860413</v>
      </c>
      <c r="AD114" s="90">
        <f ca="1">($V114*($AP$1-AD$1)/($AP$1-$V$1)+$AP114*(AD$1-$V$1)/($AP$1-$V$1))*(SUM('Chem - ODS'!Y$5:Y$7)/((SUM('Chem - ODS'!$AK$5:$AK$7)-SUM('Chem - ODS'!$Q$5:$Q$7))/20*('Chem - ODS'!Y$4-'Chem - ODS'!$Q$4)+SUM('Chem - ODS'!$Q$5:$Q$7)))</f>
        <v>395836416.06460726</v>
      </c>
      <c r="AE114" s="90">
        <f ca="1">($V114*($AP$1-AE$1)/($AP$1-$V$1)+$AP114*(AE$1-$V$1)/($AP$1-$V$1))*(SUM('Chem - ODS'!Z$5:Z$7)/((SUM('Chem - ODS'!$AK$5:$AK$7)-SUM('Chem - ODS'!$Q$5:$Q$7))/20*('Chem - ODS'!Z$4-'Chem - ODS'!$Q$4)+SUM('Chem - ODS'!$Q$5:$Q$7)))</f>
        <v>406243205.97709846</v>
      </c>
      <c r="AF114" s="90">
        <f ca="1">($V114*($AP$1-AF$1)/($AP$1-$V$1)+$AP114*(AF$1-$V$1)/($AP$1-$V$1))*(SUM('Chem - ODS'!AA$5:AA$7)/((SUM('Chem - ODS'!$AK$5:$AK$7)-SUM('Chem - ODS'!$Q$5:$Q$7))/20*('Chem - ODS'!AA$4-'Chem - ODS'!$Q$4)+SUM('Chem - ODS'!$Q$5:$Q$7)))</f>
        <v>415091512.87122321</v>
      </c>
      <c r="AG114" s="90">
        <f ca="1">($V114*($AP$1-AG$1)/($AP$1-$V$1)+$AP114*(AG$1-$V$1)/($AP$1-$V$1))*(SUM('Chem - ODS'!AB$5:AB$7)/((SUM('Chem - ODS'!$AK$5:$AK$7)-SUM('Chem - ODS'!$Q$5:$Q$7))/20*('Chem - ODS'!AB$4-'Chem - ODS'!$Q$4)+SUM('Chem - ODS'!$Q$5:$Q$7)))</f>
        <v>431039635.91116464</v>
      </c>
      <c r="AH114" s="90">
        <f ca="1">($V114*($AP$1-AH$1)/($AP$1-$V$1)+$AP114*(AH$1-$V$1)/($AP$1-$V$1))*(SUM('Chem - ODS'!AC$5:AC$7)/((SUM('Chem - ODS'!$AK$5:$AK$7)-SUM('Chem - ODS'!$Q$5:$Q$7))/20*('Chem - ODS'!AC$4-'Chem - ODS'!$Q$4)+SUM('Chem - ODS'!$Q$5:$Q$7)))</f>
        <v>447540242.4056946</v>
      </c>
      <c r="AI114" s="90">
        <f ca="1">($V114*($AP$1-AI$1)/($AP$1-$V$1)+$AP114*(AI$1-$V$1)/($AP$1-$V$1))*(SUM('Chem - ODS'!AD$5:AD$7)/((SUM('Chem - ODS'!$AK$5:$AK$7)-SUM('Chem - ODS'!$Q$5:$Q$7))/20*('Chem - ODS'!AD$4-'Chem - ODS'!$Q$4)+SUM('Chem - ODS'!$Q$5:$Q$7)))</f>
        <v>464614750.68414217</v>
      </c>
      <c r="AJ114" s="90">
        <f ca="1">($V114*($AP$1-AJ$1)/($AP$1-$V$1)+$AP114*(AJ$1-$V$1)/($AP$1-$V$1))*(SUM('Chem - ODS'!AE$5:AE$7)/((SUM('Chem - ODS'!$AK$5:$AK$7)-SUM('Chem - ODS'!$Q$5:$Q$7))/20*('Chem - ODS'!AE$4-'Chem - ODS'!$Q$4)+SUM('Chem - ODS'!$Q$5:$Q$7)))</f>
        <v>482285212.72735721</v>
      </c>
      <c r="AK114" s="90">
        <f ca="1">($V114*($AP$1-AK$1)/($AP$1-$V$1)+$AP114*(AK$1-$V$1)/($AP$1-$V$1))*(SUM('Chem - ODS'!AF$5:AF$7)/((SUM('Chem - ODS'!$AK$5:$AK$7)-SUM('Chem - ODS'!$Q$5:$Q$7))/20*('Chem - ODS'!AF$4-'Chem - ODS'!$Q$4)+SUM('Chem - ODS'!$Q$5:$Q$7)))</f>
        <v>500574351.85991317</v>
      </c>
      <c r="AL114" s="90">
        <f ca="1">($V114*($AP$1-AL$1)/($AP$1-$V$1)+$AP114*(AL$1-$V$1)/($AP$1-$V$1))*(SUM('Chem - ODS'!AG$5:AG$7)/((SUM('Chem - ODS'!$AK$5:$AK$7)-SUM('Chem - ODS'!$Q$5:$Q$7))/20*('Chem - ODS'!AG$4-'Chem - ODS'!$Q$4)+SUM('Chem - ODS'!$Q$5:$Q$7)))</f>
        <v>519505599.82085061</v>
      </c>
      <c r="AM114" s="90">
        <f ca="1">($V114*($AP$1-AM$1)/($AP$1-$V$1)+$AP114*(AM$1-$V$1)/($AP$1-$V$1))*(SUM('Chem - ODS'!AH$5:AH$7)/((SUM('Chem - ODS'!$AK$5:$AK$7)-SUM('Chem - ODS'!$Q$5:$Q$7))/20*('Chem - ODS'!AH$4-'Chem - ODS'!$Q$4)+SUM('Chem - ODS'!$Q$5:$Q$7)))</f>
        <v>539103133.48986781</v>
      </c>
      <c r="AN114" s="90">
        <f ca="1">($V114*($AP$1-AN$1)/($AP$1-$V$1)+$AP114*(AN$1-$V$1)/($AP$1-$V$1))*(SUM('Chem - ODS'!AI$5:AI$7)/((SUM('Chem - ODS'!$AK$5:$AK$7)-SUM('Chem - ODS'!$Q$5:$Q$7))/20*('Chem - ODS'!AI$4-'Chem - ODS'!$Q$4)+SUM('Chem - ODS'!$Q$5:$Q$7)))</f>
        <v>559391911.50473416</v>
      </c>
      <c r="AO114" s="90">
        <f ca="1">($V114*($AP$1-AO$1)/($AP$1-$V$1)+$AP114*(AO$1-$V$1)/($AP$1-$V$1))*(SUM('Chem - ODS'!AJ$5:AJ$7)/((SUM('Chem - ODS'!$AK$5:$AK$7)-SUM('Chem - ODS'!$Q$5:$Q$7))/20*('Chem - ODS'!AJ$4-'Chem - ODS'!$Q$4)+SUM('Chem - ODS'!$Q$5:$Q$7)))</f>
        <v>580397710.9727248</v>
      </c>
      <c r="AP114" s="90">
        <f ca="1">V114*'Process Emissions Multipliers'!$E$28</f>
        <v>602147164.45236635</v>
      </c>
    </row>
    <row r="115" spans="1:42">
      <c r="A115" s="74">
        <v>63</v>
      </c>
      <c r="B115" s="90">
        <f ca="1">IF('Chemicals 2010'!$A123="CP",INDIRECT("'Chemicals 2010'!"&amp;'Country Selector'!$B$3&amp;ROW($A123))*10^12,0)</f>
        <v>0</v>
      </c>
      <c r="C115" s="90">
        <f t="shared" ca="1" si="4"/>
        <v>0</v>
      </c>
      <c r="D115" s="90">
        <f t="shared" ca="1" si="5"/>
        <v>0</v>
      </c>
      <c r="E115" s="90">
        <f t="shared" ca="1" si="5"/>
        <v>0</v>
      </c>
      <c r="F115" s="90">
        <f t="shared" ca="1" si="5"/>
        <v>0</v>
      </c>
      <c r="G115" s="90">
        <f t="shared" ca="1" si="5"/>
        <v>0</v>
      </c>
      <c r="H115" s="90">
        <f t="shared" ca="1" si="5"/>
        <v>0</v>
      </c>
      <c r="I115" s="90">
        <f t="shared" ca="1" si="5"/>
        <v>0</v>
      </c>
      <c r="J115" s="90">
        <f t="shared" ca="1" si="5"/>
        <v>0</v>
      </c>
      <c r="K115" s="90">
        <f t="shared" ca="1" si="5"/>
        <v>0</v>
      </c>
      <c r="L115" s="90">
        <f ca="1">IF('Chemicals 2020'!$A123="CP",INDIRECT("'Chemicals 2020'!"&amp;'Country Selector'!$B$3&amp;ROW($A123))*10^12,0)*'Process Emissions Multipliers'!$B$28</f>
        <v>0</v>
      </c>
      <c r="M115" s="90">
        <f ca="1">($L115*($V$1-M$1)/($V$1-$L$1)+$V115*(M$1-$L$1)/($V$1-$L$1))*(SUM('Chem - ODS'!H$5:H$7)/((SUM('Chem - ODS'!$Q$5:$Q$7)-SUM('Chem - ODS'!$G$5:$G$7))/10*('Chem - ODS'!H$4-'Chem - ODS'!$G$4)+SUM('Chem - ODS'!$G$5:$G$7)))</f>
        <v>0</v>
      </c>
      <c r="N115" s="90">
        <f ca="1">($L115*($V$1-N$1)/($V$1-$L$1)+$V115*(N$1-$L$1)/($V$1-$L$1))*(SUM('Chem - ODS'!I$5:I$7)/((SUM('Chem - ODS'!$Q$5:$Q$7)-SUM('Chem - ODS'!$G$5:$G$7))/10*('Chem - ODS'!I$4-'Chem - ODS'!$G$4)+SUM('Chem - ODS'!$G$5:$G$7)))</f>
        <v>0</v>
      </c>
      <c r="O115" s="90">
        <f ca="1">($L115*($V$1-O$1)/($V$1-$L$1)+$V115*(O$1-$L$1)/($V$1-$L$1))*(SUM('Chem - ODS'!J$5:J$7)/((SUM('Chem - ODS'!$Q$5:$Q$7)-SUM('Chem - ODS'!$G$5:$G$7))/10*('Chem - ODS'!J$4-'Chem - ODS'!$G$4)+SUM('Chem - ODS'!$G$5:$G$7)))</f>
        <v>0</v>
      </c>
      <c r="P115" s="90">
        <f ca="1">($L115*($V$1-P$1)/($V$1-$L$1)+$V115*(P$1-$L$1)/($V$1-$L$1))*(SUM('Chem - ODS'!K$5:K$7)/((SUM('Chem - ODS'!$Q$5:$Q$7)-SUM('Chem - ODS'!$G$5:$G$7))/10*('Chem - ODS'!K$4-'Chem - ODS'!$G$4)+SUM('Chem - ODS'!$G$5:$G$7)))</f>
        <v>0</v>
      </c>
      <c r="Q115" s="90">
        <f ca="1">($L115*($V$1-Q$1)/($V$1-$L$1)+$V115*(Q$1-$L$1)/($V$1-$L$1))*(SUM('Chem - ODS'!L$5:L$7)/((SUM('Chem - ODS'!$Q$5:$Q$7)-SUM('Chem - ODS'!$G$5:$G$7))/10*('Chem - ODS'!L$4-'Chem - ODS'!$G$4)+SUM('Chem - ODS'!$G$5:$G$7)))</f>
        <v>0</v>
      </c>
      <c r="R115" s="90">
        <f ca="1">($L115*($V$1-R$1)/($V$1-$L$1)+$V115*(R$1-$L$1)/($V$1-$L$1))*(SUM('Chem - ODS'!M$5:M$7)/((SUM('Chem - ODS'!$Q$5:$Q$7)-SUM('Chem - ODS'!$G$5:$G$7))/10*('Chem - ODS'!M$4-'Chem - ODS'!$G$4)+SUM('Chem - ODS'!$G$5:$G$7)))</f>
        <v>0</v>
      </c>
      <c r="S115" s="90">
        <f ca="1">($L115*($V$1-S$1)/($V$1-$L$1)+$V115*(S$1-$L$1)/($V$1-$L$1))*(SUM('Chem - ODS'!N$5:N$7)/((SUM('Chem - ODS'!$Q$5:$Q$7)-SUM('Chem - ODS'!$G$5:$G$7))/10*('Chem - ODS'!N$4-'Chem - ODS'!$G$4)+SUM('Chem - ODS'!$G$5:$G$7)))</f>
        <v>0</v>
      </c>
      <c r="T115" s="90">
        <f ca="1">($L115*($V$1-T$1)/($V$1-$L$1)+$V115*(T$1-$L$1)/($V$1-$L$1))*(SUM('Chem - ODS'!O$5:O$7)/((SUM('Chem - ODS'!$Q$5:$Q$7)-SUM('Chem - ODS'!$G$5:$G$7))/10*('Chem - ODS'!O$4-'Chem - ODS'!$G$4)+SUM('Chem - ODS'!$G$5:$G$7)))</f>
        <v>0</v>
      </c>
      <c r="U115" s="90">
        <f ca="1">($L115*($V$1-U$1)/($V$1-$L$1)+$V115*(U$1-$L$1)/($V$1-$L$1))*(SUM('Chem - ODS'!P$5:P$7)/((SUM('Chem - ODS'!$Q$5:$Q$7)-SUM('Chem - ODS'!$G$5:$G$7))/10*('Chem - ODS'!P$4-'Chem - ODS'!$G$4)+SUM('Chem - ODS'!$G$5:$G$7)))</f>
        <v>0</v>
      </c>
      <c r="V115" s="90">
        <f ca="1">IF('Chemicals 2030'!$A123="CP",INDIRECT("'Chemicals 2030'!"&amp;'Country Selector'!$B$3&amp;ROW($A123))*10^12,0)*'Process Emissions Multipliers'!$D$28</f>
        <v>0</v>
      </c>
      <c r="W115" s="90">
        <f ca="1">($V115*($AP$1-W$1)/($AP$1-$V$1)+$AP115*(W$1-$V$1)/($AP$1-$V$1))*(SUM('Chem - ODS'!R$5:R$7)/((SUM('Chem - ODS'!$AK$5:$AK$7)-SUM('Chem - ODS'!$Q$5:$Q$7))/20*('Chem - ODS'!R$4-'Chem - ODS'!$Q$4)+SUM('Chem - ODS'!$Q$5:$Q$7)))</f>
        <v>0</v>
      </c>
      <c r="X115" s="90">
        <f ca="1">($V115*($AP$1-X$1)/($AP$1-$V$1)+$AP115*(X$1-$V$1)/($AP$1-$V$1))*(SUM('Chem - ODS'!S$5:S$7)/((SUM('Chem - ODS'!$AK$5:$AK$7)-SUM('Chem - ODS'!$Q$5:$Q$7))/20*('Chem - ODS'!S$4-'Chem - ODS'!$Q$4)+SUM('Chem - ODS'!$Q$5:$Q$7)))</f>
        <v>0</v>
      </c>
      <c r="Y115" s="90">
        <f ca="1">($V115*($AP$1-Y$1)/($AP$1-$V$1)+$AP115*(Y$1-$V$1)/($AP$1-$V$1))*(SUM('Chem - ODS'!T$5:T$7)/((SUM('Chem - ODS'!$AK$5:$AK$7)-SUM('Chem - ODS'!$Q$5:$Q$7))/20*('Chem - ODS'!T$4-'Chem - ODS'!$Q$4)+SUM('Chem - ODS'!$Q$5:$Q$7)))</f>
        <v>0</v>
      </c>
      <c r="Z115" s="90">
        <f ca="1">($V115*($AP$1-Z$1)/($AP$1-$V$1)+$AP115*(Z$1-$V$1)/($AP$1-$V$1))*(SUM('Chem - ODS'!U$5:U$7)/((SUM('Chem - ODS'!$AK$5:$AK$7)-SUM('Chem - ODS'!$Q$5:$Q$7))/20*('Chem - ODS'!U$4-'Chem - ODS'!$Q$4)+SUM('Chem - ODS'!$Q$5:$Q$7)))</f>
        <v>0</v>
      </c>
      <c r="AA115" s="90">
        <f ca="1">($V115*($AP$1-AA$1)/($AP$1-$V$1)+$AP115*(AA$1-$V$1)/($AP$1-$V$1))*(SUM('Chem - ODS'!V$5:V$7)/((SUM('Chem - ODS'!$AK$5:$AK$7)-SUM('Chem - ODS'!$Q$5:$Q$7))/20*('Chem - ODS'!V$4-'Chem - ODS'!$Q$4)+SUM('Chem - ODS'!$Q$5:$Q$7)))</f>
        <v>0</v>
      </c>
      <c r="AB115" s="90">
        <f ca="1">($V115*($AP$1-AB$1)/($AP$1-$V$1)+$AP115*(AB$1-$V$1)/($AP$1-$V$1))*(SUM('Chem - ODS'!W$5:W$7)/((SUM('Chem - ODS'!$AK$5:$AK$7)-SUM('Chem - ODS'!$Q$5:$Q$7))/20*('Chem - ODS'!W$4-'Chem - ODS'!$Q$4)+SUM('Chem - ODS'!$Q$5:$Q$7)))</f>
        <v>0</v>
      </c>
      <c r="AC115" s="90">
        <f ca="1">($V115*($AP$1-AC$1)/($AP$1-$V$1)+$AP115*(AC$1-$V$1)/($AP$1-$V$1))*(SUM('Chem - ODS'!X$5:X$7)/((SUM('Chem - ODS'!$AK$5:$AK$7)-SUM('Chem - ODS'!$Q$5:$Q$7))/20*('Chem - ODS'!X$4-'Chem - ODS'!$Q$4)+SUM('Chem - ODS'!$Q$5:$Q$7)))</f>
        <v>0</v>
      </c>
      <c r="AD115" s="90">
        <f ca="1">($V115*($AP$1-AD$1)/($AP$1-$V$1)+$AP115*(AD$1-$V$1)/($AP$1-$V$1))*(SUM('Chem - ODS'!Y$5:Y$7)/((SUM('Chem - ODS'!$AK$5:$AK$7)-SUM('Chem - ODS'!$Q$5:$Q$7))/20*('Chem - ODS'!Y$4-'Chem - ODS'!$Q$4)+SUM('Chem - ODS'!$Q$5:$Q$7)))</f>
        <v>0</v>
      </c>
      <c r="AE115" s="90">
        <f ca="1">($V115*($AP$1-AE$1)/($AP$1-$V$1)+$AP115*(AE$1-$V$1)/($AP$1-$V$1))*(SUM('Chem - ODS'!Z$5:Z$7)/((SUM('Chem - ODS'!$AK$5:$AK$7)-SUM('Chem - ODS'!$Q$5:$Q$7))/20*('Chem - ODS'!Z$4-'Chem - ODS'!$Q$4)+SUM('Chem - ODS'!$Q$5:$Q$7)))</f>
        <v>0</v>
      </c>
      <c r="AF115" s="90">
        <f ca="1">($V115*($AP$1-AF$1)/($AP$1-$V$1)+$AP115*(AF$1-$V$1)/($AP$1-$V$1))*(SUM('Chem - ODS'!AA$5:AA$7)/((SUM('Chem - ODS'!$AK$5:$AK$7)-SUM('Chem - ODS'!$Q$5:$Q$7))/20*('Chem - ODS'!AA$4-'Chem - ODS'!$Q$4)+SUM('Chem - ODS'!$Q$5:$Q$7)))</f>
        <v>0</v>
      </c>
      <c r="AG115" s="90">
        <f ca="1">($V115*($AP$1-AG$1)/($AP$1-$V$1)+$AP115*(AG$1-$V$1)/($AP$1-$V$1))*(SUM('Chem - ODS'!AB$5:AB$7)/((SUM('Chem - ODS'!$AK$5:$AK$7)-SUM('Chem - ODS'!$Q$5:$Q$7))/20*('Chem - ODS'!AB$4-'Chem - ODS'!$Q$4)+SUM('Chem - ODS'!$Q$5:$Q$7)))</f>
        <v>0</v>
      </c>
      <c r="AH115" s="90">
        <f ca="1">($V115*($AP$1-AH$1)/($AP$1-$V$1)+$AP115*(AH$1-$V$1)/($AP$1-$V$1))*(SUM('Chem - ODS'!AC$5:AC$7)/((SUM('Chem - ODS'!$AK$5:$AK$7)-SUM('Chem - ODS'!$Q$5:$Q$7))/20*('Chem - ODS'!AC$4-'Chem - ODS'!$Q$4)+SUM('Chem - ODS'!$Q$5:$Q$7)))</f>
        <v>0</v>
      </c>
      <c r="AI115" s="90">
        <f ca="1">($V115*($AP$1-AI$1)/($AP$1-$V$1)+$AP115*(AI$1-$V$1)/($AP$1-$V$1))*(SUM('Chem - ODS'!AD$5:AD$7)/((SUM('Chem - ODS'!$AK$5:$AK$7)-SUM('Chem - ODS'!$Q$5:$Q$7))/20*('Chem - ODS'!AD$4-'Chem - ODS'!$Q$4)+SUM('Chem - ODS'!$Q$5:$Q$7)))</f>
        <v>0</v>
      </c>
      <c r="AJ115" s="90">
        <f ca="1">($V115*($AP$1-AJ$1)/($AP$1-$V$1)+$AP115*(AJ$1-$V$1)/($AP$1-$V$1))*(SUM('Chem - ODS'!AE$5:AE$7)/((SUM('Chem - ODS'!$AK$5:$AK$7)-SUM('Chem - ODS'!$Q$5:$Q$7))/20*('Chem - ODS'!AE$4-'Chem - ODS'!$Q$4)+SUM('Chem - ODS'!$Q$5:$Q$7)))</f>
        <v>0</v>
      </c>
      <c r="AK115" s="90">
        <f ca="1">($V115*($AP$1-AK$1)/($AP$1-$V$1)+$AP115*(AK$1-$V$1)/($AP$1-$V$1))*(SUM('Chem - ODS'!AF$5:AF$7)/((SUM('Chem - ODS'!$AK$5:$AK$7)-SUM('Chem - ODS'!$Q$5:$Q$7))/20*('Chem - ODS'!AF$4-'Chem - ODS'!$Q$4)+SUM('Chem - ODS'!$Q$5:$Q$7)))</f>
        <v>0</v>
      </c>
      <c r="AL115" s="90">
        <f ca="1">($V115*($AP$1-AL$1)/($AP$1-$V$1)+$AP115*(AL$1-$V$1)/($AP$1-$V$1))*(SUM('Chem - ODS'!AG$5:AG$7)/((SUM('Chem - ODS'!$AK$5:$AK$7)-SUM('Chem - ODS'!$Q$5:$Q$7))/20*('Chem - ODS'!AG$4-'Chem - ODS'!$Q$4)+SUM('Chem - ODS'!$Q$5:$Q$7)))</f>
        <v>0</v>
      </c>
      <c r="AM115" s="90">
        <f ca="1">($V115*($AP$1-AM$1)/($AP$1-$V$1)+$AP115*(AM$1-$V$1)/($AP$1-$V$1))*(SUM('Chem - ODS'!AH$5:AH$7)/((SUM('Chem - ODS'!$AK$5:$AK$7)-SUM('Chem - ODS'!$Q$5:$Q$7))/20*('Chem - ODS'!AH$4-'Chem - ODS'!$Q$4)+SUM('Chem - ODS'!$Q$5:$Q$7)))</f>
        <v>0</v>
      </c>
      <c r="AN115" s="90">
        <f ca="1">($V115*($AP$1-AN$1)/($AP$1-$V$1)+$AP115*(AN$1-$V$1)/($AP$1-$V$1))*(SUM('Chem - ODS'!AI$5:AI$7)/((SUM('Chem - ODS'!$AK$5:$AK$7)-SUM('Chem - ODS'!$Q$5:$Q$7))/20*('Chem - ODS'!AI$4-'Chem - ODS'!$Q$4)+SUM('Chem - ODS'!$Q$5:$Q$7)))</f>
        <v>0</v>
      </c>
      <c r="AO115" s="90">
        <f ca="1">($V115*($AP$1-AO$1)/($AP$1-$V$1)+$AP115*(AO$1-$V$1)/($AP$1-$V$1))*(SUM('Chem - ODS'!AJ$5:AJ$7)/((SUM('Chem - ODS'!$AK$5:$AK$7)-SUM('Chem - ODS'!$Q$5:$Q$7))/20*('Chem - ODS'!AJ$4-'Chem - ODS'!$Q$4)+SUM('Chem - ODS'!$Q$5:$Q$7)))</f>
        <v>0</v>
      </c>
      <c r="AP115" s="90">
        <f ca="1">V115*'Process Emissions Multipliers'!$E$28</f>
        <v>0</v>
      </c>
    </row>
    <row r="116" spans="1:42">
      <c r="A116" s="74">
        <v>64</v>
      </c>
      <c r="B116" s="90">
        <f ca="1">IF('Chemicals 2010'!$A124="CP",INDIRECT("'Chemicals 2010'!"&amp;'Country Selector'!$B$3&amp;ROW($A124))*10^12,0)</f>
        <v>0</v>
      </c>
      <c r="C116" s="90">
        <f t="shared" ca="1" si="4"/>
        <v>0</v>
      </c>
      <c r="D116" s="90">
        <f t="shared" ca="1" si="5"/>
        <v>0</v>
      </c>
      <c r="E116" s="90">
        <f t="shared" ca="1" si="5"/>
        <v>0</v>
      </c>
      <c r="F116" s="90">
        <f t="shared" ca="1" si="5"/>
        <v>0</v>
      </c>
      <c r="G116" s="90">
        <f t="shared" ca="1" si="5"/>
        <v>0</v>
      </c>
      <c r="H116" s="90">
        <f t="shared" ca="1" si="5"/>
        <v>0</v>
      </c>
      <c r="I116" s="90">
        <f t="shared" ca="1" si="5"/>
        <v>0</v>
      </c>
      <c r="J116" s="90">
        <f t="shared" ca="1" si="5"/>
        <v>0</v>
      </c>
      <c r="K116" s="90">
        <f t="shared" ca="1" si="5"/>
        <v>0</v>
      </c>
      <c r="L116" s="90">
        <f ca="1">IF('Chemicals 2020'!$A124="CP",INDIRECT("'Chemicals 2020'!"&amp;'Country Selector'!$B$3&amp;ROW($A124))*10^12,0)*'Process Emissions Multipliers'!$B$28</f>
        <v>0</v>
      </c>
      <c r="M116" s="90">
        <f ca="1">($L116*($V$1-M$1)/($V$1-$L$1)+$V116*(M$1-$L$1)/($V$1-$L$1))*(SUM('Chem - ODS'!H$5:H$7)/((SUM('Chem - ODS'!$Q$5:$Q$7)-SUM('Chem - ODS'!$G$5:$G$7))/10*('Chem - ODS'!H$4-'Chem - ODS'!$G$4)+SUM('Chem - ODS'!$G$5:$G$7)))</f>
        <v>0</v>
      </c>
      <c r="N116" s="90">
        <f ca="1">($L116*($V$1-N$1)/($V$1-$L$1)+$V116*(N$1-$L$1)/($V$1-$L$1))*(SUM('Chem - ODS'!I$5:I$7)/((SUM('Chem - ODS'!$Q$5:$Q$7)-SUM('Chem - ODS'!$G$5:$G$7))/10*('Chem - ODS'!I$4-'Chem - ODS'!$G$4)+SUM('Chem - ODS'!$G$5:$G$7)))</f>
        <v>0</v>
      </c>
      <c r="O116" s="90">
        <f ca="1">($L116*($V$1-O$1)/($V$1-$L$1)+$V116*(O$1-$L$1)/($V$1-$L$1))*(SUM('Chem - ODS'!J$5:J$7)/((SUM('Chem - ODS'!$Q$5:$Q$7)-SUM('Chem - ODS'!$G$5:$G$7))/10*('Chem - ODS'!J$4-'Chem - ODS'!$G$4)+SUM('Chem - ODS'!$G$5:$G$7)))</f>
        <v>0</v>
      </c>
      <c r="P116" s="90">
        <f ca="1">($L116*($V$1-P$1)/($V$1-$L$1)+$V116*(P$1-$L$1)/($V$1-$L$1))*(SUM('Chem - ODS'!K$5:K$7)/((SUM('Chem - ODS'!$Q$5:$Q$7)-SUM('Chem - ODS'!$G$5:$G$7))/10*('Chem - ODS'!K$4-'Chem - ODS'!$G$4)+SUM('Chem - ODS'!$G$5:$G$7)))</f>
        <v>0</v>
      </c>
      <c r="Q116" s="90">
        <f ca="1">($L116*($V$1-Q$1)/($V$1-$L$1)+$V116*(Q$1-$L$1)/($V$1-$L$1))*(SUM('Chem - ODS'!L$5:L$7)/((SUM('Chem - ODS'!$Q$5:$Q$7)-SUM('Chem - ODS'!$G$5:$G$7))/10*('Chem - ODS'!L$4-'Chem - ODS'!$G$4)+SUM('Chem - ODS'!$G$5:$G$7)))</f>
        <v>0</v>
      </c>
      <c r="R116" s="90">
        <f ca="1">($L116*($V$1-R$1)/($V$1-$L$1)+$V116*(R$1-$L$1)/($V$1-$L$1))*(SUM('Chem - ODS'!M$5:M$7)/((SUM('Chem - ODS'!$Q$5:$Q$7)-SUM('Chem - ODS'!$G$5:$G$7))/10*('Chem - ODS'!M$4-'Chem - ODS'!$G$4)+SUM('Chem - ODS'!$G$5:$G$7)))</f>
        <v>0</v>
      </c>
      <c r="S116" s="90">
        <f ca="1">($L116*($V$1-S$1)/($V$1-$L$1)+$V116*(S$1-$L$1)/($V$1-$L$1))*(SUM('Chem - ODS'!N$5:N$7)/((SUM('Chem - ODS'!$Q$5:$Q$7)-SUM('Chem - ODS'!$G$5:$G$7))/10*('Chem - ODS'!N$4-'Chem - ODS'!$G$4)+SUM('Chem - ODS'!$G$5:$G$7)))</f>
        <v>0</v>
      </c>
      <c r="T116" s="90">
        <f ca="1">($L116*($V$1-T$1)/($V$1-$L$1)+$V116*(T$1-$L$1)/($V$1-$L$1))*(SUM('Chem - ODS'!O$5:O$7)/((SUM('Chem - ODS'!$Q$5:$Q$7)-SUM('Chem - ODS'!$G$5:$G$7))/10*('Chem - ODS'!O$4-'Chem - ODS'!$G$4)+SUM('Chem - ODS'!$G$5:$G$7)))</f>
        <v>0</v>
      </c>
      <c r="U116" s="90">
        <f ca="1">($L116*($V$1-U$1)/($V$1-$L$1)+$V116*(U$1-$L$1)/($V$1-$L$1))*(SUM('Chem - ODS'!P$5:P$7)/((SUM('Chem - ODS'!$Q$5:$Q$7)-SUM('Chem - ODS'!$G$5:$G$7))/10*('Chem - ODS'!P$4-'Chem - ODS'!$G$4)+SUM('Chem - ODS'!$G$5:$G$7)))</f>
        <v>0</v>
      </c>
      <c r="V116" s="90">
        <f ca="1">IF('Chemicals 2030'!$A124="CP",INDIRECT("'Chemicals 2030'!"&amp;'Country Selector'!$B$3&amp;ROW($A124))*10^12,0)*'Process Emissions Multipliers'!$D$28</f>
        <v>0</v>
      </c>
      <c r="W116" s="90">
        <f ca="1">($V116*($AP$1-W$1)/($AP$1-$V$1)+$AP116*(W$1-$V$1)/($AP$1-$V$1))*(SUM('Chem - ODS'!R$5:R$7)/((SUM('Chem - ODS'!$AK$5:$AK$7)-SUM('Chem - ODS'!$Q$5:$Q$7))/20*('Chem - ODS'!R$4-'Chem - ODS'!$Q$4)+SUM('Chem - ODS'!$Q$5:$Q$7)))</f>
        <v>0</v>
      </c>
      <c r="X116" s="90">
        <f ca="1">($V116*($AP$1-X$1)/($AP$1-$V$1)+$AP116*(X$1-$V$1)/($AP$1-$V$1))*(SUM('Chem - ODS'!S$5:S$7)/((SUM('Chem - ODS'!$AK$5:$AK$7)-SUM('Chem - ODS'!$Q$5:$Q$7))/20*('Chem - ODS'!S$4-'Chem - ODS'!$Q$4)+SUM('Chem - ODS'!$Q$5:$Q$7)))</f>
        <v>0</v>
      </c>
      <c r="Y116" s="90">
        <f ca="1">($V116*($AP$1-Y$1)/($AP$1-$V$1)+$AP116*(Y$1-$V$1)/($AP$1-$V$1))*(SUM('Chem - ODS'!T$5:T$7)/((SUM('Chem - ODS'!$AK$5:$AK$7)-SUM('Chem - ODS'!$Q$5:$Q$7))/20*('Chem - ODS'!T$4-'Chem - ODS'!$Q$4)+SUM('Chem - ODS'!$Q$5:$Q$7)))</f>
        <v>0</v>
      </c>
      <c r="Z116" s="90">
        <f ca="1">($V116*($AP$1-Z$1)/($AP$1-$V$1)+$AP116*(Z$1-$V$1)/($AP$1-$V$1))*(SUM('Chem - ODS'!U$5:U$7)/((SUM('Chem - ODS'!$AK$5:$AK$7)-SUM('Chem - ODS'!$Q$5:$Q$7))/20*('Chem - ODS'!U$4-'Chem - ODS'!$Q$4)+SUM('Chem - ODS'!$Q$5:$Q$7)))</f>
        <v>0</v>
      </c>
      <c r="AA116" s="90">
        <f ca="1">($V116*($AP$1-AA$1)/($AP$1-$V$1)+$AP116*(AA$1-$V$1)/($AP$1-$V$1))*(SUM('Chem - ODS'!V$5:V$7)/((SUM('Chem - ODS'!$AK$5:$AK$7)-SUM('Chem - ODS'!$Q$5:$Q$7))/20*('Chem - ODS'!V$4-'Chem - ODS'!$Q$4)+SUM('Chem - ODS'!$Q$5:$Q$7)))</f>
        <v>0</v>
      </c>
      <c r="AB116" s="90">
        <f ca="1">($V116*($AP$1-AB$1)/($AP$1-$V$1)+$AP116*(AB$1-$V$1)/($AP$1-$V$1))*(SUM('Chem - ODS'!W$5:W$7)/((SUM('Chem - ODS'!$AK$5:$AK$7)-SUM('Chem - ODS'!$Q$5:$Q$7))/20*('Chem - ODS'!W$4-'Chem - ODS'!$Q$4)+SUM('Chem - ODS'!$Q$5:$Q$7)))</f>
        <v>0</v>
      </c>
      <c r="AC116" s="90">
        <f ca="1">($V116*($AP$1-AC$1)/($AP$1-$V$1)+$AP116*(AC$1-$V$1)/($AP$1-$V$1))*(SUM('Chem - ODS'!X$5:X$7)/((SUM('Chem - ODS'!$AK$5:$AK$7)-SUM('Chem - ODS'!$Q$5:$Q$7))/20*('Chem - ODS'!X$4-'Chem - ODS'!$Q$4)+SUM('Chem - ODS'!$Q$5:$Q$7)))</f>
        <v>0</v>
      </c>
      <c r="AD116" s="90">
        <f ca="1">($V116*($AP$1-AD$1)/($AP$1-$V$1)+$AP116*(AD$1-$V$1)/($AP$1-$V$1))*(SUM('Chem - ODS'!Y$5:Y$7)/((SUM('Chem - ODS'!$AK$5:$AK$7)-SUM('Chem - ODS'!$Q$5:$Q$7))/20*('Chem - ODS'!Y$4-'Chem - ODS'!$Q$4)+SUM('Chem - ODS'!$Q$5:$Q$7)))</f>
        <v>0</v>
      </c>
      <c r="AE116" s="90">
        <f ca="1">($V116*($AP$1-AE$1)/($AP$1-$V$1)+$AP116*(AE$1-$V$1)/($AP$1-$V$1))*(SUM('Chem - ODS'!Z$5:Z$7)/((SUM('Chem - ODS'!$AK$5:$AK$7)-SUM('Chem - ODS'!$Q$5:$Q$7))/20*('Chem - ODS'!Z$4-'Chem - ODS'!$Q$4)+SUM('Chem - ODS'!$Q$5:$Q$7)))</f>
        <v>0</v>
      </c>
      <c r="AF116" s="90">
        <f ca="1">($V116*($AP$1-AF$1)/($AP$1-$V$1)+$AP116*(AF$1-$V$1)/($AP$1-$V$1))*(SUM('Chem - ODS'!AA$5:AA$7)/((SUM('Chem - ODS'!$AK$5:$AK$7)-SUM('Chem - ODS'!$Q$5:$Q$7))/20*('Chem - ODS'!AA$4-'Chem - ODS'!$Q$4)+SUM('Chem - ODS'!$Q$5:$Q$7)))</f>
        <v>0</v>
      </c>
      <c r="AG116" s="90">
        <f ca="1">($V116*($AP$1-AG$1)/($AP$1-$V$1)+$AP116*(AG$1-$V$1)/($AP$1-$V$1))*(SUM('Chem - ODS'!AB$5:AB$7)/((SUM('Chem - ODS'!$AK$5:$AK$7)-SUM('Chem - ODS'!$Q$5:$Q$7))/20*('Chem - ODS'!AB$4-'Chem - ODS'!$Q$4)+SUM('Chem - ODS'!$Q$5:$Q$7)))</f>
        <v>0</v>
      </c>
      <c r="AH116" s="90">
        <f ca="1">($V116*($AP$1-AH$1)/($AP$1-$V$1)+$AP116*(AH$1-$V$1)/($AP$1-$V$1))*(SUM('Chem - ODS'!AC$5:AC$7)/((SUM('Chem - ODS'!$AK$5:$AK$7)-SUM('Chem - ODS'!$Q$5:$Q$7))/20*('Chem - ODS'!AC$4-'Chem - ODS'!$Q$4)+SUM('Chem - ODS'!$Q$5:$Q$7)))</f>
        <v>0</v>
      </c>
      <c r="AI116" s="90">
        <f ca="1">($V116*($AP$1-AI$1)/($AP$1-$V$1)+$AP116*(AI$1-$V$1)/($AP$1-$V$1))*(SUM('Chem - ODS'!AD$5:AD$7)/((SUM('Chem - ODS'!$AK$5:$AK$7)-SUM('Chem - ODS'!$Q$5:$Q$7))/20*('Chem - ODS'!AD$4-'Chem - ODS'!$Q$4)+SUM('Chem - ODS'!$Q$5:$Q$7)))</f>
        <v>0</v>
      </c>
      <c r="AJ116" s="90">
        <f ca="1">($V116*($AP$1-AJ$1)/($AP$1-$V$1)+$AP116*(AJ$1-$V$1)/($AP$1-$V$1))*(SUM('Chem - ODS'!AE$5:AE$7)/((SUM('Chem - ODS'!$AK$5:$AK$7)-SUM('Chem - ODS'!$Q$5:$Q$7))/20*('Chem - ODS'!AE$4-'Chem - ODS'!$Q$4)+SUM('Chem - ODS'!$Q$5:$Q$7)))</f>
        <v>0</v>
      </c>
      <c r="AK116" s="90">
        <f ca="1">($V116*($AP$1-AK$1)/($AP$1-$V$1)+$AP116*(AK$1-$V$1)/($AP$1-$V$1))*(SUM('Chem - ODS'!AF$5:AF$7)/((SUM('Chem - ODS'!$AK$5:$AK$7)-SUM('Chem - ODS'!$Q$5:$Q$7))/20*('Chem - ODS'!AF$4-'Chem - ODS'!$Q$4)+SUM('Chem - ODS'!$Q$5:$Q$7)))</f>
        <v>0</v>
      </c>
      <c r="AL116" s="90">
        <f ca="1">($V116*($AP$1-AL$1)/($AP$1-$V$1)+$AP116*(AL$1-$V$1)/($AP$1-$V$1))*(SUM('Chem - ODS'!AG$5:AG$7)/((SUM('Chem - ODS'!$AK$5:$AK$7)-SUM('Chem - ODS'!$Q$5:$Q$7))/20*('Chem - ODS'!AG$4-'Chem - ODS'!$Q$4)+SUM('Chem - ODS'!$Q$5:$Q$7)))</f>
        <v>0</v>
      </c>
      <c r="AM116" s="90">
        <f ca="1">($V116*($AP$1-AM$1)/($AP$1-$V$1)+$AP116*(AM$1-$V$1)/($AP$1-$V$1))*(SUM('Chem - ODS'!AH$5:AH$7)/((SUM('Chem - ODS'!$AK$5:$AK$7)-SUM('Chem - ODS'!$Q$5:$Q$7))/20*('Chem - ODS'!AH$4-'Chem - ODS'!$Q$4)+SUM('Chem - ODS'!$Q$5:$Q$7)))</f>
        <v>0</v>
      </c>
      <c r="AN116" s="90">
        <f ca="1">($V116*($AP$1-AN$1)/($AP$1-$V$1)+$AP116*(AN$1-$V$1)/($AP$1-$V$1))*(SUM('Chem - ODS'!AI$5:AI$7)/((SUM('Chem - ODS'!$AK$5:$AK$7)-SUM('Chem - ODS'!$Q$5:$Q$7))/20*('Chem - ODS'!AI$4-'Chem - ODS'!$Q$4)+SUM('Chem - ODS'!$Q$5:$Q$7)))</f>
        <v>0</v>
      </c>
      <c r="AO116" s="90">
        <f ca="1">($V116*($AP$1-AO$1)/($AP$1-$V$1)+$AP116*(AO$1-$V$1)/($AP$1-$V$1))*(SUM('Chem - ODS'!AJ$5:AJ$7)/((SUM('Chem - ODS'!$AK$5:$AK$7)-SUM('Chem - ODS'!$Q$5:$Q$7))/20*('Chem - ODS'!AJ$4-'Chem - ODS'!$Q$4)+SUM('Chem - ODS'!$Q$5:$Q$7)))</f>
        <v>0</v>
      </c>
      <c r="AP116" s="90">
        <f ca="1">V116*'Process Emissions Multipliers'!$E$28</f>
        <v>0</v>
      </c>
    </row>
    <row r="117" spans="1:42">
      <c r="A117" s="74">
        <v>65</v>
      </c>
      <c r="B117" s="90">
        <f ca="1">IF('Chemicals 2010'!$A125="CP",INDIRECT("'Chemicals 2010'!"&amp;'Country Selector'!$B$3&amp;ROW($A125))*10^12,0)</f>
        <v>1189614893.0425899</v>
      </c>
      <c r="C117" s="90">
        <f t="shared" ca="1" si="4"/>
        <v>1513706164.5413046</v>
      </c>
      <c r="D117" s="90">
        <f t="shared" ca="1" si="5"/>
        <v>1837797436.0400195</v>
      </c>
      <c r="E117" s="90">
        <f t="shared" ca="1" si="5"/>
        <v>2161888707.5387344</v>
      </c>
      <c r="F117" s="90">
        <f t="shared" ca="1" si="5"/>
        <v>2485979979.0374494</v>
      </c>
      <c r="G117" s="90">
        <f t="shared" ca="1" si="5"/>
        <v>2810071250.5361643</v>
      </c>
      <c r="H117" s="90">
        <f t="shared" ca="1" si="5"/>
        <v>3134162522.0348787</v>
      </c>
      <c r="I117" s="90">
        <f t="shared" ca="1" si="5"/>
        <v>3458253793.5335937</v>
      </c>
      <c r="J117" s="90">
        <f t="shared" ca="1" si="5"/>
        <v>3782345065.0323091</v>
      </c>
      <c r="K117" s="90">
        <f t="shared" ca="1" si="5"/>
        <v>4106436336.5310235</v>
      </c>
      <c r="L117" s="90">
        <f ca="1">IF('Chemicals 2020'!$A125="CP",INDIRECT("'Chemicals 2020'!"&amp;'Country Selector'!$B$3&amp;ROW($A125))*10^12,0)*'Process Emissions Multipliers'!$B$28</f>
        <v>4430527608.0297384</v>
      </c>
      <c r="M117" s="90">
        <f ca="1">($L117*($V$1-M$1)/($V$1-$L$1)+$V117*(M$1-$L$1)/($V$1-$L$1))*(SUM('Chem - ODS'!H$5:H$7)/((SUM('Chem - ODS'!$Q$5:$Q$7)-SUM('Chem - ODS'!$G$5:$G$7))/10*('Chem - ODS'!H$4-'Chem - ODS'!$G$4)+SUM('Chem - ODS'!$G$5:$G$7)))</f>
        <v>4680942238.7682171</v>
      </c>
      <c r="N117" s="90">
        <f ca="1">($L117*($V$1-N$1)/($V$1-$L$1)+$V117*(N$1-$L$1)/($V$1-$L$1))*(SUM('Chem - ODS'!I$5:I$7)/((SUM('Chem - ODS'!$Q$5:$Q$7)-SUM('Chem - ODS'!$G$5:$G$7))/10*('Chem - ODS'!I$4-'Chem - ODS'!$G$4)+SUM('Chem - ODS'!$G$5:$G$7)))</f>
        <v>4958711150.1103954</v>
      </c>
      <c r="O117" s="90">
        <f ca="1">($L117*($V$1-O$1)/($V$1-$L$1)+$V117*(O$1-$L$1)/($V$1-$L$1))*(SUM('Chem - ODS'!J$5:J$7)/((SUM('Chem - ODS'!$Q$5:$Q$7)-SUM('Chem - ODS'!$G$5:$G$7))/10*('Chem - ODS'!J$4-'Chem - ODS'!$G$4)+SUM('Chem - ODS'!$G$5:$G$7)))</f>
        <v>5236636232.6223221</v>
      </c>
      <c r="P117" s="90">
        <f ca="1">($L117*($V$1-P$1)/($V$1-$L$1)+$V117*(P$1-$L$1)/($V$1-$L$1))*(SUM('Chem - ODS'!K$5:K$7)/((SUM('Chem - ODS'!$Q$5:$Q$7)-SUM('Chem - ODS'!$G$5:$G$7))/10*('Chem - ODS'!K$4-'Chem - ODS'!$G$4)+SUM('Chem - ODS'!$G$5:$G$7)))</f>
        <v>5514702672.6399841</v>
      </c>
      <c r="Q117" s="90">
        <f ca="1">($L117*($V$1-Q$1)/($V$1-$L$1)+$V117*(Q$1-$L$1)/($V$1-$L$1))*(SUM('Chem - ODS'!L$5:L$7)/((SUM('Chem - ODS'!$Q$5:$Q$7)-SUM('Chem - ODS'!$G$5:$G$7))/10*('Chem - ODS'!L$4-'Chem - ODS'!$G$4)+SUM('Chem - ODS'!$G$5:$G$7)))</f>
        <v>5853240154.6225195</v>
      </c>
      <c r="R117" s="90">
        <f ca="1">($L117*($V$1-R$1)/($V$1-$L$1)+$V117*(R$1-$L$1)/($V$1-$L$1))*(SUM('Chem - ODS'!M$5:M$7)/((SUM('Chem - ODS'!$Q$5:$Q$7)-SUM('Chem - ODS'!$G$5:$G$7))/10*('Chem - ODS'!M$4-'Chem - ODS'!$G$4)+SUM('Chem - ODS'!$G$5:$G$7)))</f>
        <v>6071209181.0826092</v>
      </c>
      <c r="S117" s="90">
        <f ca="1">($L117*($V$1-S$1)/($V$1-$L$1)+$V117*(S$1-$L$1)/($V$1-$L$1))*(SUM('Chem - ODS'!N$5:N$7)/((SUM('Chem - ODS'!$Q$5:$Q$7)-SUM('Chem - ODS'!$G$5:$G$7))/10*('Chem - ODS'!N$4-'Chem - ODS'!$G$4)+SUM('Chem - ODS'!$G$5:$G$7)))</f>
        <v>6536381424.3862352</v>
      </c>
      <c r="T117" s="90">
        <f ca="1">($L117*($V$1-T$1)/($V$1-$L$1)+$V117*(T$1-$L$1)/($V$1-$L$1))*(SUM('Chem - ODS'!O$5:O$7)/((SUM('Chem - ODS'!$Q$5:$Q$7)-SUM('Chem - ODS'!$G$5:$G$7))/10*('Chem - ODS'!O$4-'Chem - ODS'!$G$4)+SUM('Chem - ODS'!$G$5:$G$7)))</f>
        <v>6659706536.3462086</v>
      </c>
      <c r="U117" s="90">
        <f ca="1">($L117*($V$1-U$1)/($V$1-$L$1)+$V117*(U$1-$L$1)/($V$1-$L$1))*(SUM('Chem - ODS'!P$5:P$7)/((SUM('Chem - ODS'!$Q$5:$Q$7)-SUM('Chem - ODS'!$G$5:$G$7))/10*('Chem - ODS'!P$4-'Chem - ODS'!$G$4)+SUM('Chem - ODS'!$G$5:$G$7)))</f>
        <v>6938725696.195343</v>
      </c>
      <c r="V117" s="90">
        <f ca="1">IF('Chemicals 2030'!$A125="CP",INDIRECT("'Chemicals 2030'!"&amp;'Country Selector'!$B$3&amp;ROW($A125))*10^12,0)*'Process Emissions Multipliers'!$D$28</f>
        <v>7185438678.2056761</v>
      </c>
      <c r="W117" s="90">
        <f ca="1">($V117*($AP$1-W$1)/($AP$1-$V$1)+$AP117*(W$1-$V$1)/($AP$1-$V$1))*(SUM('Chem - ODS'!R$5:R$7)/((SUM('Chem - ODS'!$AK$5:$AK$7)-SUM('Chem - ODS'!$Q$5:$Q$7))/20*('Chem - ODS'!R$4-'Chem - ODS'!$Q$4)+SUM('Chem - ODS'!$Q$5:$Q$7)))</f>
        <v>7675782189.2156057</v>
      </c>
      <c r="X117" s="90">
        <f ca="1">($V117*($AP$1-X$1)/($AP$1-$V$1)+$AP117*(X$1-$V$1)/($AP$1-$V$1))*(SUM('Chem - ODS'!S$5:S$7)/((SUM('Chem - ODS'!$AK$5:$AK$7)-SUM('Chem - ODS'!$Q$5:$Q$7))/20*('Chem - ODS'!S$4-'Chem - ODS'!$Q$4)+SUM('Chem - ODS'!$Q$5:$Q$7)))</f>
        <v>8233251989.3573141</v>
      </c>
      <c r="Y117" s="90">
        <f ca="1">($V117*($AP$1-Y$1)/($AP$1-$V$1)+$AP117*(Y$1-$V$1)/($AP$1-$V$1))*(SUM('Chem - ODS'!T$5:T$7)/((SUM('Chem - ODS'!$AK$5:$AK$7)-SUM('Chem - ODS'!$Q$5:$Q$7))/20*('Chem - ODS'!T$4-'Chem - ODS'!$Q$4)+SUM('Chem - ODS'!$Q$5:$Q$7)))</f>
        <v>8366362109.5040874</v>
      </c>
      <c r="Z117" s="90">
        <f ca="1">($V117*($AP$1-Z$1)/($AP$1-$V$1)+$AP117*(Z$1-$V$1)/($AP$1-$V$1))*(SUM('Chem - ODS'!U$5:U$7)/((SUM('Chem - ODS'!$AK$5:$AK$7)-SUM('Chem - ODS'!$Q$5:$Q$7))/20*('Chem - ODS'!U$4-'Chem - ODS'!$Q$4)+SUM('Chem - ODS'!$Q$5:$Q$7)))</f>
        <v>8531014018.2942505</v>
      </c>
      <c r="AA117" s="90">
        <f ca="1">($V117*($AP$1-AA$1)/($AP$1-$V$1)+$AP117*(AA$1-$V$1)/($AP$1-$V$1))*(SUM('Chem - ODS'!V$5:V$7)/((SUM('Chem - ODS'!$AK$5:$AK$7)-SUM('Chem - ODS'!$Q$5:$Q$7))/20*('Chem - ODS'!V$4-'Chem - ODS'!$Q$4)+SUM('Chem - ODS'!$Q$5:$Q$7)))</f>
        <v>8727698392.5178394</v>
      </c>
      <c r="AB117" s="90">
        <f ca="1">($V117*($AP$1-AB$1)/($AP$1-$V$1)+$AP117*(AB$1-$V$1)/($AP$1-$V$1))*(SUM('Chem - ODS'!W$5:W$7)/((SUM('Chem - ODS'!$AK$5:$AK$7)-SUM('Chem - ODS'!$Q$5:$Q$7))/20*('Chem - ODS'!W$4-'Chem - ODS'!$Q$4)+SUM('Chem - ODS'!$Q$5:$Q$7)))</f>
        <v>8956848108.7731762</v>
      </c>
      <c r="AC117" s="90">
        <f ca="1">($V117*($AP$1-AC$1)/($AP$1-$V$1)+$AP117*(AC$1-$V$1)/($AP$1-$V$1))*(SUM('Chem - ODS'!X$5:X$7)/((SUM('Chem - ODS'!$AK$5:$AK$7)-SUM('Chem - ODS'!$Q$5:$Q$7))/20*('Chem - ODS'!X$4-'Chem - ODS'!$Q$4)+SUM('Chem - ODS'!$Q$5:$Q$7)))</f>
        <v>9218846510.8511887</v>
      </c>
      <c r="AD117" s="90">
        <f ca="1">($V117*($AP$1-AD$1)/($AP$1-$V$1)+$AP117*(AD$1-$V$1)/($AP$1-$V$1))*(SUM('Chem - ODS'!Y$5:Y$7)/((SUM('Chem - ODS'!$AK$5:$AK$7)-SUM('Chem - ODS'!$Q$5:$Q$7))/20*('Chem - ODS'!Y$4-'Chem - ODS'!$Q$4)+SUM('Chem - ODS'!$Q$5:$Q$7)))</f>
        <v>8579322156.050128</v>
      </c>
      <c r="AE117" s="90">
        <f ca="1">($V117*($AP$1-AE$1)/($AP$1-$V$1)+$AP117*(AE$1-$V$1)/($AP$1-$V$1))*(SUM('Chem - ODS'!Z$5:Z$7)/((SUM('Chem - ODS'!$AK$5:$AK$7)-SUM('Chem - ODS'!$Q$5:$Q$7))/20*('Chem - ODS'!Z$4-'Chem - ODS'!$Q$4)+SUM('Chem - ODS'!$Q$5:$Q$7)))</f>
        <v>8804877965.5869217</v>
      </c>
      <c r="AF117" s="90">
        <f ca="1">($V117*($AP$1-AF$1)/($AP$1-$V$1)+$AP117*(AF$1-$V$1)/($AP$1-$V$1))*(SUM('Chem - ODS'!AA$5:AA$7)/((SUM('Chem - ODS'!$AK$5:$AK$7)-SUM('Chem - ODS'!$Q$5:$Q$7))/20*('Chem - ODS'!AA$4-'Chem - ODS'!$Q$4)+SUM('Chem - ODS'!$Q$5:$Q$7)))</f>
        <v>8996655357.2049408</v>
      </c>
      <c r="AG117" s="90">
        <f ca="1">($V117*($AP$1-AG$1)/($AP$1-$V$1)+$AP117*(AG$1-$V$1)/($AP$1-$V$1))*(SUM('Chem - ODS'!AB$5:AB$7)/((SUM('Chem - ODS'!$AK$5:$AK$7)-SUM('Chem - ODS'!$Q$5:$Q$7))/20*('Chem - ODS'!AB$4-'Chem - ODS'!$Q$4)+SUM('Chem - ODS'!$Q$5:$Q$7)))</f>
        <v>9342313512.4203777</v>
      </c>
      <c r="AH117" s="90">
        <f ca="1">($V117*($AP$1-AH$1)/($AP$1-$V$1)+$AP117*(AH$1-$V$1)/($AP$1-$V$1))*(SUM('Chem - ODS'!AC$5:AC$7)/((SUM('Chem - ODS'!$AK$5:$AK$7)-SUM('Chem - ODS'!$Q$5:$Q$7))/20*('Chem - ODS'!AC$4-'Chem - ODS'!$Q$4)+SUM('Chem - ODS'!$Q$5:$Q$7)))</f>
        <v>9699946143.3294067</v>
      </c>
      <c r="AI117" s="90">
        <f ca="1">($V117*($AP$1-AI$1)/($AP$1-$V$1)+$AP117*(AI$1-$V$1)/($AP$1-$V$1))*(SUM('Chem - ODS'!AD$5:AD$7)/((SUM('Chem - ODS'!$AK$5:$AK$7)-SUM('Chem - ODS'!$Q$5:$Q$7))/20*('Chem - ODS'!AD$4-'Chem - ODS'!$Q$4)+SUM('Chem - ODS'!$Q$5:$Q$7)))</f>
        <v>10070017468.836348</v>
      </c>
      <c r="AJ117" s="90">
        <f ca="1">($V117*($AP$1-AJ$1)/($AP$1-$V$1)+$AP117*(AJ$1-$V$1)/($AP$1-$V$1))*(SUM('Chem - ODS'!AE$5:AE$7)/((SUM('Chem - ODS'!$AK$5:$AK$7)-SUM('Chem - ODS'!$Q$5:$Q$7))/20*('Chem - ODS'!AE$4-'Chem - ODS'!$Q$4)+SUM('Chem - ODS'!$Q$5:$Q$7)))</f>
        <v>10453005441.550444</v>
      </c>
      <c r="AK117" s="90">
        <f ca="1">($V117*($AP$1-AK$1)/($AP$1-$V$1)+$AP117*(AK$1-$V$1)/($AP$1-$V$1))*(SUM('Chem - ODS'!AF$5:AF$7)/((SUM('Chem - ODS'!$AK$5:$AK$7)-SUM('Chem - ODS'!$Q$5:$Q$7))/20*('Chem - ODS'!AF$4-'Chem - ODS'!$Q$4)+SUM('Chem - ODS'!$Q$5:$Q$7)))</f>
        <v>10849402564.723188</v>
      </c>
      <c r="AL117" s="90">
        <f ca="1">($V117*($AP$1-AL$1)/($AP$1-$V$1)+$AP117*(AL$1-$V$1)/($AP$1-$V$1))*(SUM('Chem - ODS'!AG$5:AG$7)/((SUM('Chem - ODS'!$AK$5:$AK$7)-SUM('Chem - ODS'!$Q$5:$Q$7))/20*('Chem - ODS'!AG$4-'Chem - ODS'!$Q$4)+SUM('Chem - ODS'!$Q$5:$Q$7)))</f>
        <v>11259716695.716232</v>
      </c>
      <c r="AM117" s="90">
        <f ca="1">($V117*($AP$1-AM$1)/($AP$1-$V$1)+$AP117*(AM$1-$V$1)/($AP$1-$V$1))*(SUM('Chem - ODS'!AH$5:AH$7)/((SUM('Chem - ODS'!$AK$5:$AK$7)-SUM('Chem - ODS'!$Q$5:$Q$7))/20*('Chem - ODS'!AH$4-'Chem - ODS'!$Q$4)+SUM('Chem - ODS'!$Q$5:$Q$7)))</f>
        <v>11684471842.001448</v>
      </c>
      <c r="AN117" s="90">
        <f ca="1">($V117*($AP$1-AN$1)/($AP$1-$V$1)+$AP117*(AN$1-$V$1)/($AP$1-$V$1))*(SUM('Chem - ODS'!AI$5:AI$7)/((SUM('Chem - ODS'!$AK$5:$AK$7)-SUM('Chem - ODS'!$Q$5:$Q$7))/20*('Chem - ODS'!AI$4-'Chem - ODS'!$Q$4)+SUM('Chem - ODS'!$Q$5:$Q$7)))</f>
        <v>12124208954.80341</v>
      </c>
      <c r="AO117" s="90">
        <f ca="1">($V117*($AP$1-AO$1)/($AP$1-$V$1)+$AP117*(AO$1-$V$1)/($AP$1-$V$1))*(SUM('Chem - ODS'!AJ$5:AJ$7)/((SUM('Chem - ODS'!$AK$5:$AK$7)-SUM('Chem - ODS'!$Q$5:$Q$7))/20*('Chem - ODS'!AJ$4-'Chem - ODS'!$Q$4)+SUM('Chem - ODS'!$Q$5:$Q$7)))</f>
        <v>12579486724.77964</v>
      </c>
      <c r="AP117" s="90">
        <f ca="1">V117*'Process Emissions Multipliers'!$E$28</f>
        <v>13050882383.559589</v>
      </c>
    </row>
    <row r="118" spans="1:42">
      <c r="A118" s="74">
        <v>66</v>
      </c>
      <c r="B118" s="90">
        <f ca="1">IF('Chemicals 2010'!$A126="CP",INDIRECT("'Chemicals 2010'!"&amp;'Country Selector'!$B$3&amp;ROW($A126))*10^12,0)</f>
        <v>0</v>
      </c>
      <c r="C118" s="90">
        <f t="shared" ca="1" si="4"/>
        <v>0</v>
      </c>
      <c r="D118" s="90">
        <f t="shared" ca="1" si="5"/>
        <v>0</v>
      </c>
      <c r="E118" s="90">
        <f t="shared" ca="1" si="5"/>
        <v>0</v>
      </c>
      <c r="F118" s="90">
        <f t="shared" ca="1" si="5"/>
        <v>0</v>
      </c>
      <c r="G118" s="90">
        <f t="shared" ca="1" si="5"/>
        <v>0</v>
      </c>
      <c r="H118" s="90">
        <f t="shared" ca="1" si="5"/>
        <v>0</v>
      </c>
      <c r="I118" s="90">
        <f t="shared" ca="1" si="5"/>
        <v>0</v>
      </c>
      <c r="J118" s="90">
        <f t="shared" ca="1" si="5"/>
        <v>0</v>
      </c>
      <c r="K118" s="90">
        <f t="shared" ca="1" si="5"/>
        <v>0</v>
      </c>
      <c r="L118" s="90">
        <f ca="1">IF('Chemicals 2020'!$A126="CP",INDIRECT("'Chemicals 2020'!"&amp;'Country Selector'!$B$3&amp;ROW($A126))*10^12,0)*'Process Emissions Multipliers'!$B$28</f>
        <v>0</v>
      </c>
      <c r="M118" s="90">
        <f ca="1">($L118*($V$1-M$1)/($V$1-$L$1)+$V118*(M$1-$L$1)/($V$1-$L$1))*(SUM('Chem - ODS'!H$5:H$7)/((SUM('Chem - ODS'!$Q$5:$Q$7)-SUM('Chem - ODS'!$G$5:$G$7))/10*('Chem - ODS'!H$4-'Chem - ODS'!$G$4)+SUM('Chem - ODS'!$G$5:$G$7)))</f>
        <v>0</v>
      </c>
      <c r="N118" s="90">
        <f ca="1">($L118*($V$1-N$1)/($V$1-$L$1)+$V118*(N$1-$L$1)/($V$1-$L$1))*(SUM('Chem - ODS'!I$5:I$7)/((SUM('Chem - ODS'!$Q$5:$Q$7)-SUM('Chem - ODS'!$G$5:$G$7))/10*('Chem - ODS'!I$4-'Chem - ODS'!$G$4)+SUM('Chem - ODS'!$G$5:$G$7)))</f>
        <v>0</v>
      </c>
      <c r="O118" s="90">
        <f ca="1">($L118*($V$1-O$1)/($V$1-$L$1)+$V118*(O$1-$L$1)/($V$1-$L$1))*(SUM('Chem - ODS'!J$5:J$7)/((SUM('Chem - ODS'!$Q$5:$Q$7)-SUM('Chem - ODS'!$G$5:$G$7))/10*('Chem - ODS'!J$4-'Chem - ODS'!$G$4)+SUM('Chem - ODS'!$G$5:$G$7)))</f>
        <v>0</v>
      </c>
      <c r="P118" s="90">
        <f ca="1">($L118*($V$1-P$1)/($V$1-$L$1)+$V118*(P$1-$L$1)/($V$1-$L$1))*(SUM('Chem - ODS'!K$5:K$7)/((SUM('Chem - ODS'!$Q$5:$Q$7)-SUM('Chem - ODS'!$G$5:$G$7))/10*('Chem - ODS'!K$4-'Chem - ODS'!$G$4)+SUM('Chem - ODS'!$G$5:$G$7)))</f>
        <v>0</v>
      </c>
      <c r="Q118" s="90">
        <f ca="1">($L118*($V$1-Q$1)/($V$1-$L$1)+$V118*(Q$1-$L$1)/($V$1-$L$1))*(SUM('Chem - ODS'!L$5:L$7)/((SUM('Chem - ODS'!$Q$5:$Q$7)-SUM('Chem - ODS'!$G$5:$G$7))/10*('Chem - ODS'!L$4-'Chem - ODS'!$G$4)+SUM('Chem - ODS'!$G$5:$G$7)))</f>
        <v>0</v>
      </c>
      <c r="R118" s="90">
        <f ca="1">($L118*($V$1-R$1)/($V$1-$L$1)+$V118*(R$1-$L$1)/($V$1-$L$1))*(SUM('Chem - ODS'!M$5:M$7)/((SUM('Chem - ODS'!$Q$5:$Q$7)-SUM('Chem - ODS'!$G$5:$G$7))/10*('Chem - ODS'!M$4-'Chem - ODS'!$G$4)+SUM('Chem - ODS'!$G$5:$G$7)))</f>
        <v>0</v>
      </c>
      <c r="S118" s="90">
        <f ca="1">($L118*($V$1-S$1)/($V$1-$L$1)+$V118*(S$1-$L$1)/($V$1-$L$1))*(SUM('Chem - ODS'!N$5:N$7)/((SUM('Chem - ODS'!$Q$5:$Q$7)-SUM('Chem - ODS'!$G$5:$G$7))/10*('Chem - ODS'!N$4-'Chem - ODS'!$G$4)+SUM('Chem - ODS'!$G$5:$G$7)))</f>
        <v>0</v>
      </c>
      <c r="T118" s="90">
        <f ca="1">($L118*($V$1-T$1)/($V$1-$L$1)+$V118*(T$1-$L$1)/($V$1-$L$1))*(SUM('Chem - ODS'!O$5:O$7)/((SUM('Chem - ODS'!$Q$5:$Q$7)-SUM('Chem - ODS'!$G$5:$G$7))/10*('Chem - ODS'!O$4-'Chem - ODS'!$G$4)+SUM('Chem - ODS'!$G$5:$G$7)))</f>
        <v>0</v>
      </c>
      <c r="U118" s="90">
        <f ca="1">($L118*($V$1-U$1)/($V$1-$L$1)+$V118*(U$1-$L$1)/($V$1-$L$1))*(SUM('Chem - ODS'!P$5:P$7)/((SUM('Chem - ODS'!$Q$5:$Q$7)-SUM('Chem - ODS'!$G$5:$G$7))/10*('Chem - ODS'!P$4-'Chem - ODS'!$G$4)+SUM('Chem - ODS'!$G$5:$G$7)))</f>
        <v>0</v>
      </c>
      <c r="V118" s="90">
        <f ca="1">IF('Chemicals 2030'!$A126="CP",INDIRECT("'Chemicals 2030'!"&amp;'Country Selector'!$B$3&amp;ROW($A126))*10^12,0)*'Process Emissions Multipliers'!$D$28</f>
        <v>0</v>
      </c>
      <c r="W118" s="90">
        <f ca="1">($V118*($AP$1-W$1)/($AP$1-$V$1)+$AP118*(W$1-$V$1)/($AP$1-$V$1))*(SUM('Chem - ODS'!R$5:R$7)/((SUM('Chem - ODS'!$AK$5:$AK$7)-SUM('Chem - ODS'!$Q$5:$Q$7))/20*('Chem - ODS'!R$4-'Chem - ODS'!$Q$4)+SUM('Chem - ODS'!$Q$5:$Q$7)))</f>
        <v>0</v>
      </c>
      <c r="X118" s="90">
        <f ca="1">($V118*($AP$1-X$1)/($AP$1-$V$1)+$AP118*(X$1-$V$1)/($AP$1-$V$1))*(SUM('Chem - ODS'!S$5:S$7)/((SUM('Chem - ODS'!$AK$5:$AK$7)-SUM('Chem - ODS'!$Q$5:$Q$7))/20*('Chem - ODS'!S$4-'Chem - ODS'!$Q$4)+SUM('Chem - ODS'!$Q$5:$Q$7)))</f>
        <v>0</v>
      </c>
      <c r="Y118" s="90">
        <f ca="1">($V118*($AP$1-Y$1)/($AP$1-$V$1)+$AP118*(Y$1-$V$1)/($AP$1-$V$1))*(SUM('Chem - ODS'!T$5:T$7)/((SUM('Chem - ODS'!$AK$5:$AK$7)-SUM('Chem - ODS'!$Q$5:$Q$7))/20*('Chem - ODS'!T$4-'Chem - ODS'!$Q$4)+SUM('Chem - ODS'!$Q$5:$Q$7)))</f>
        <v>0</v>
      </c>
      <c r="Z118" s="90">
        <f ca="1">($V118*($AP$1-Z$1)/($AP$1-$V$1)+$AP118*(Z$1-$V$1)/($AP$1-$V$1))*(SUM('Chem - ODS'!U$5:U$7)/((SUM('Chem - ODS'!$AK$5:$AK$7)-SUM('Chem - ODS'!$Q$5:$Q$7))/20*('Chem - ODS'!U$4-'Chem - ODS'!$Q$4)+SUM('Chem - ODS'!$Q$5:$Q$7)))</f>
        <v>0</v>
      </c>
      <c r="AA118" s="90">
        <f ca="1">($V118*($AP$1-AA$1)/($AP$1-$V$1)+$AP118*(AA$1-$V$1)/($AP$1-$V$1))*(SUM('Chem - ODS'!V$5:V$7)/((SUM('Chem - ODS'!$AK$5:$AK$7)-SUM('Chem - ODS'!$Q$5:$Q$7))/20*('Chem - ODS'!V$4-'Chem - ODS'!$Q$4)+SUM('Chem - ODS'!$Q$5:$Q$7)))</f>
        <v>0</v>
      </c>
      <c r="AB118" s="90">
        <f ca="1">($V118*($AP$1-AB$1)/($AP$1-$V$1)+$AP118*(AB$1-$V$1)/($AP$1-$V$1))*(SUM('Chem - ODS'!W$5:W$7)/((SUM('Chem - ODS'!$AK$5:$AK$7)-SUM('Chem - ODS'!$Q$5:$Q$7))/20*('Chem - ODS'!W$4-'Chem - ODS'!$Q$4)+SUM('Chem - ODS'!$Q$5:$Q$7)))</f>
        <v>0</v>
      </c>
      <c r="AC118" s="90">
        <f ca="1">($V118*($AP$1-AC$1)/($AP$1-$V$1)+$AP118*(AC$1-$V$1)/($AP$1-$V$1))*(SUM('Chem - ODS'!X$5:X$7)/((SUM('Chem - ODS'!$AK$5:$AK$7)-SUM('Chem - ODS'!$Q$5:$Q$7))/20*('Chem - ODS'!X$4-'Chem - ODS'!$Q$4)+SUM('Chem - ODS'!$Q$5:$Q$7)))</f>
        <v>0</v>
      </c>
      <c r="AD118" s="90">
        <f ca="1">($V118*($AP$1-AD$1)/($AP$1-$V$1)+$AP118*(AD$1-$V$1)/($AP$1-$V$1))*(SUM('Chem - ODS'!Y$5:Y$7)/((SUM('Chem - ODS'!$AK$5:$AK$7)-SUM('Chem - ODS'!$Q$5:$Q$7))/20*('Chem - ODS'!Y$4-'Chem - ODS'!$Q$4)+SUM('Chem - ODS'!$Q$5:$Q$7)))</f>
        <v>0</v>
      </c>
      <c r="AE118" s="90">
        <f ca="1">($V118*($AP$1-AE$1)/($AP$1-$V$1)+$AP118*(AE$1-$V$1)/($AP$1-$V$1))*(SUM('Chem - ODS'!Z$5:Z$7)/((SUM('Chem - ODS'!$AK$5:$AK$7)-SUM('Chem - ODS'!$Q$5:$Q$7))/20*('Chem - ODS'!Z$4-'Chem - ODS'!$Q$4)+SUM('Chem - ODS'!$Q$5:$Q$7)))</f>
        <v>0</v>
      </c>
      <c r="AF118" s="90">
        <f ca="1">($V118*($AP$1-AF$1)/($AP$1-$V$1)+$AP118*(AF$1-$V$1)/($AP$1-$V$1))*(SUM('Chem - ODS'!AA$5:AA$7)/((SUM('Chem - ODS'!$AK$5:$AK$7)-SUM('Chem - ODS'!$Q$5:$Q$7))/20*('Chem - ODS'!AA$4-'Chem - ODS'!$Q$4)+SUM('Chem - ODS'!$Q$5:$Q$7)))</f>
        <v>0</v>
      </c>
      <c r="AG118" s="90">
        <f ca="1">($V118*($AP$1-AG$1)/($AP$1-$V$1)+$AP118*(AG$1-$V$1)/($AP$1-$V$1))*(SUM('Chem - ODS'!AB$5:AB$7)/((SUM('Chem - ODS'!$AK$5:$AK$7)-SUM('Chem - ODS'!$Q$5:$Q$7))/20*('Chem - ODS'!AB$4-'Chem - ODS'!$Q$4)+SUM('Chem - ODS'!$Q$5:$Q$7)))</f>
        <v>0</v>
      </c>
      <c r="AH118" s="90">
        <f ca="1">($V118*($AP$1-AH$1)/($AP$1-$V$1)+$AP118*(AH$1-$V$1)/($AP$1-$V$1))*(SUM('Chem - ODS'!AC$5:AC$7)/((SUM('Chem - ODS'!$AK$5:$AK$7)-SUM('Chem - ODS'!$Q$5:$Q$7))/20*('Chem - ODS'!AC$4-'Chem - ODS'!$Q$4)+SUM('Chem - ODS'!$Q$5:$Q$7)))</f>
        <v>0</v>
      </c>
      <c r="AI118" s="90">
        <f ca="1">($V118*($AP$1-AI$1)/($AP$1-$V$1)+$AP118*(AI$1-$V$1)/($AP$1-$V$1))*(SUM('Chem - ODS'!AD$5:AD$7)/((SUM('Chem - ODS'!$AK$5:$AK$7)-SUM('Chem - ODS'!$Q$5:$Q$7))/20*('Chem - ODS'!AD$4-'Chem - ODS'!$Q$4)+SUM('Chem - ODS'!$Q$5:$Q$7)))</f>
        <v>0</v>
      </c>
      <c r="AJ118" s="90">
        <f ca="1">($V118*($AP$1-AJ$1)/($AP$1-$V$1)+$AP118*(AJ$1-$V$1)/($AP$1-$V$1))*(SUM('Chem - ODS'!AE$5:AE$7)/((SUM('Chem - ODS'!$AK$5:$AK$7)-SUM('Chem - ODS'!$Q$5:$Q$7))/20*('Chem - ODS'!AE$4-'Chem - ODS'!$Q$4)+SUM('Chem - ODS'!$Q$5:$Q$7)))</f>
        <v>0</v>
      </c>
      <c r="AK118" s="90">
        <f ca="1">($V118*($AP$1-AK$1)/($AP$1-$V$1)+$AP118*(AK$1-$V$1)/($AP$1-$V$1))*(SUM('Chem - ODS'!AF$5:AF$7)/((SUM('Chem - ODS'!$AK$5:$AK$7)-SUM('Chem - ODS'!$Q$5:$Q$7))/20*('Chem - ODS'!AF$4-'Chem - ODS'!$Q$4)+SUM('Chem - ODS'!$Q$5:$Q$7)))</f>
        <v>0</v>
      </c>
      <c r="AL118" s="90">
        <f ca="1">($V118*($AP$1-AL$1)/($AP$1-$V$1)+$AP118*(AL$1-$V$1)/($AP$1-$V$1))*(SUM('Chem - ODS'!AG$5:AG$7)/((SUM('Chem - ODS'!$AK$5:$AK$7)-SUM('Chem - ODS'!$Q$5:$Q$7))/20*('Chem - ODS'!AG$4-'Chem - ODS'!$Q$4)+SUM('Chem - ODS'!$Q$5:$Q$7)))</f>
        <v>0</v>
      </c>
      <c r="AM118" s="90">
        <f ca="1">($V118*($AP$1-AM$1)/($AP$1-$V$1)+$AP118*(AM$1-$V$1)/($AP$1-$V$1))*(SUM('Chem - ODS'!AH$5:AH$7)/((SUM('Chem - ODS'!$AK$5:$AK$7)-SUM('Chem - ODS'!$Q$5:$Q$7))/20*('Chem - ODS'!AH$4-'Chem - ODS'!$Q$4)+SUM('Chem - ODS'!$Q$5:$Q$7)))</f>
        <v>0</v>
      </c>
      <c r="AN118" s="90">
        <f ca="1">($V118*($AP$1-AN$1)/($AP$1-$V$1)+$AP118*(AN$1-$V$1)/($AP$1-$V$1))*(SUM('Chem - ODS'!AI$5:AI$7)/((SUM('Chem - ODS'!$AK$5:$AK$7)-SUM('Chem - ODS'!$Q$5:$Q$7))/20*('Chem - ODS'!AI$4-'Chem - ODS'!$Q$4)+SUM('Chem - ODS'!$Q$5:$Q$7)))</f>
        <v>0</v>
      </c>
      <c r="AO118" s="90">
        <f ca="1">($V118*($AP$1-AO$1)/($AP$1-$V$1)+$AP118*(AO$1-$V$1)/($AP$1-$V$1))*(SUM('Chem - ODS'!AJ$5:AJ$7)/((SUM('Chem - ODS'!$AK$5:$AK$7)-SUM('Chem - ODS'!$Q$5:$Q$7))/20*('Chem - ODS'!AJ$4-'Chem - ODS'!$Q$4)+SUM('Chem - ODS'!$Q$5:$Q$7)))</f>
        <v>0</v>
      </c>
      <c r="AP118" s="90">
        <f ca="1">V118*'Process Emissions Multipliers'!$E$28</f>
        <v>0</v>
      </c>
    </row>
    <row r="119" spans="1:42">
      <c r="A119" s="74">
        <v>67</v>
      </c>
      <c r="B119" s="90">
        <f ca="1">IF('Chemicals 2010'!$A127="CP",INDIRECT("'Chemicals 2010'!"&amp;'Country Selector'!$B$3&amp;ROW($A127))*10^12,0)</f>
        <v>0</v>
      </c>
      <c r="C119" s="90">
        <f t="shared" ca="1" si="4"/>
        <v>0</v>
      </c>
      <c r="D119" s="90">
        <f t="shared" ca="1" si="5"/>
        <v>0</v>
      </c>
      <c r="E119" s="90">
        <f t="shared" ca="1" si="5"/>
        <v>0</v>
      </c>
      <c r="F119" s="90">
        <f t="shared" ca="1" si="5"/>
        <v>0</v>
      </c>
      <c r="G119" s="90">
        <f t="shared" ca="1" si="5"/>
        <v>0</v>
      </c>
      <c r="H119" s="90">
        <f t="shared" ca="1" si="5"/>
        <v>0</v>
      </c>
      <c r="I119" s="90">
        <f t="shared" ca="1" si="5"/>
        <v>0</v>
      </c>
      <c r="J119" s="90">
        <f t="shared" ca="1" si="5"/>
        <v>0</v>
      </c>
      <c r="K119" s="90">
        <f t="shared" ca="1" si="5"/>
        <v>0</v>
      </c>
      <c r="L119" s="90">
        <f ca="1">IF('Chemicals 2020'!$A127="CP",INDIRECT("'Chemicals 2020'!"&amp;'Country Selector'!$B$3&amp;ROW($A127))*10^12,0)*'Process Emissions Multipliers'!$B$28</f>
        <v>0</v>
      </c>
      <c r="M119" s="90">
        <f ca="1">($L119*($V$1-M$1)/($V$1-$L$1)+$V119*(M$1-$L$1)/($V$1-$L$1))*(SUM('Chem - ODS'!H$5:H$7)/((SUM('Chem - ODS'!$Q$5:$Q$7)-SUM('Chem - ODS'!$G$5:$G$7))/10*('Chem - ODS'!H$4-'Chem - ODS'!$G$4)+SUM('Chem - ODS'!$G$5:$G$7)))</f>
        <v>0</v>
      </c>
      <c r="N119" s="90">
        <f ca="1">($L119*($V$1-N$1)/($V$1-$L$1)+$V119*(N$1-$L$1)/($V$1-$L$1))*(SUM('Chem - ODS'!I$5:I$7)/((SUM('Chem - ODS'!$Q$5:$Q$7)-SUM('Chem - ODS'!$G$5:$G$7))/10*('Chem - ODS'!I$4-'Chem - ODS'!$G$4)+SUM('Chem - ODS'!$G$5:$G$7)))</f>
        <v>0</v>
      </c>
      <c r="O119" s="90">
        <f ca="1">($L119*($V$1-O$1)/($V$1-$L$1)+$V119*(O$1-$L$1)/($V$1-$L$1))*(SUM('Chem - ODS'!J$5:J$7)/((SUM('Chem - ODS'!$Q$5:$Q$7)-SUM('Chem - ODS'!$G$5:$G$7))/10*('Chem - ODS'!J$4-'Chem - ODS'!$G$4)+SUM('Chem - ODS'!$G$5:$G$7)))</f>
        <v>0</v>
      </c>
      <c r="P119" s="90">
        <f ca="1">($L119*($V$1-P$1)/($V$1-$L$1)+$V119*(P$1-$L$1)/($V$1-$L$1))*(SUM('Chem - ODS'!K$5:K$7)/((SUM('Chem - ODS'!$Q$5:$Q$7)-SUM('Chem - ODS'!$G$5:$G$7))/10*('Chem - ODS'!K$4-'Chem - ODS'!$G$4)+SUM('Chem - ODS'!$G$5:$G$7)))</f>
        <v>0</v>
      </c>
      <c r="Q119" s="90">
        <f ca="1">($L119*($V$1-Q$1)/($V$1-$L$1)+$V119*(Q$1-$L$1)/($V$1-$L$1))*(SUM('Chem - ODS'!L$5:L$7)/((SUM('Chem - ODS'!$Q$5:$Q$7)-SUM('Chem - ODS'!$G$5:$G$7))/10*('Chem - ODS'!L$4-'Chem - ODS'!$G$4)+SUM('Chem - ODS'!$G$5:$G$7)))</f>
        <v>0</v>
      </c>
      <c r="R119" s="90">
        <f ca="1">($L119*($V$1-R$1)/($V$1-$L$1)+$V119*(R$1-$L$1)/($V$1-$L$1))*(SUM('Chem - ODS'!M$5:M$7)/((SUM('Chem - ODS'!$Q$5:$Q$7)-SUM('Chem - ODS'!$G$5:$G$7))/10*('Chem - ODS'!M$4-'Chem - ODS'!$G$4)+SUM('Chem - ODS'!$G$5:$G$7)))</f>
        <v>0</v>
      </c>
      <c r="S119" s="90">
        <f ca="1">($L119*($V$1-S$1)/($V$1-$L$1)+$V119*(S$1-$L$1)/($V$1-$L$1))*(SUM('Chem - ODS'!N$5:N$7)/((SUM('Chem - ODS'!$Q$5:$Q$7)-SUM('Chem - ODS'!$G$5:$G$7))/10*('Chem - ODS'!N$4-'Chem - ODS'!$G$4)+SUM('Chem - ODS'!$G$5:$G$7)))</f>
        <v>0</v>
      </c>
      <c r="T119" s="90">
        <f ca="1">($L119*($V$1-T$1)/($V$1-$L$1)+$V119*(T$1-$L$1)/($V$1-$L$1))*(SUM('Chem - ODS'!O$5:O$7)/((SUM('Chem - ODS'!$Q$5:$Q$7)-SUM('Chem - ODS'!$G$5:$G$7))/10*('Chem - ODS'!O$4-'Chem - ODS'!$G$4)+SUM('Chem - ODS'!$G$5:$G$7)))</f>
        <v>0</v>
      </c>
      <c r="U119" s="90">
        <f ca="1">($L119*($V$1-U$1)/($V$1-$L$1)+$V119*(U$1-$L$1)/($V$1-$L$1))*(SUM('Chem - ODS'!P$5:P$7)/((SUM('Chem - ODS'!$Q$5:$Q$7)-SUM('Chem - ODS'!$G$5:$G$7))/10*('Chem - ODS'!P$4-'Chem - ODS'!$G$4)+SUM('Chem - ODS'!$G$5:$G$7)))</f>
        <v>0</v>
      </c>
      <c r="V119" s="90">
        <f ca="1">IF('Chemicals 2030'!$A127="CP",INDIRECT("'Chemicals 2030'!"&amp;'Country Selector'!$B$3&amp;ROW($A127))*10^12,0)*'Process Emissions Multipliers'!$D$28</f>
        <v>0</v>
      </c>
      <c r="W119" s="90">
        <f ca="1">($V119*($AP$1-W$1)/($AP$1-$V$1)+$AP119*(W$1-$V$1)/($AP$1-$V$1))*(SUM('Chem - ODS'!R$5:R$7)/((SUM('Chem - ODS'!$AK$5:$AK$7)-SUM('Chem - ODS'!$Q$5:$Q$7))/20*('Chem - ODS'!R$4-'Chem - ODS'!$Q$4)+SUM('Chem - ODS'!$Q$5:$Q$7)))</f>
        <v>0</v>
      </c>
      <c r="X119" s="90">
        <f ca="1">($V119*($AP$1-X$1)/($AP$1-$V$1)+$AP119*(X$1-$V$1)/($AP$1-$V$1))*(SUM('Chem - ODS'!S$5:S$7)/((SUM('Chem - ODS'!$AK$5:$AK$7)-SUM('Chem - ODS'!$Q$5:$Q$7))/20*('Chem - ODS'!S$4-'Chem - ODS'!$Q$4)+SUM('Chem - ODS'!$Q$5:$Q$7)))</f>
        <v>0</v>
      </c>
      <c r="Y119" s="90">
        <f ca="1">($V119*($AP$1-Y$1)/($AP$1-$V$1)+$AP119*(Y$1-$V$1)/($AP$1-$V$1))*(SUM('Chem - ODS'!T$5:T$7)/((SUM('Chem - ODS'!$AK$5:$AK$7)-SUM('Chem - ODS'!$Q$5:$Q$7))/20*('Chem - ODS'!T$4-'Chem - ODS'!$Q$4)+SUM('Chem - ODS'!$Q$5:$Q$7)))</f>
        <v>0</v>
      </c>
      <c r="Z119" s="90">
        <f ca="1">($V119*($AP$1-Z$1)/($AP$1-$V$1)+$AP119*(Z$1-$V$1)/($AP$1-$V$1))*(SUM('Chem - ODS'!U$5:U$7)/((SUM('Chem - ODS'!$AK$5:$AK$7)-SUM('Chem - ODS'!$Q$5:$Q$7))/20*('Chem - ODS'!U$4-'Chem - ODS'!$Q$4)+SUM('Chem - ODS'!$Q$5:$Q$7)))</f>
        <v>0</v>
      </c>
      <c r="AA119" s="90">
        <f ca="1">($V119*($AP$1-AA$1)/($AP$1-$V$1)+$AP119*(AA$1-$V$1)/($AP$1-$V$1))*(SUM('Chem - ODS'!V$5:V$7)/((SUM('Chem - ODS'!$AK$5:$AK$7)-SUM('Chem - ODS'!$Q$5:$Q$7))/20*('Chem - ODS'!V$4-'Chem - ODS'!$Q$4)+SUM('Chem - ODS'!$Q$5:$Q$7)))</f>
        <v>0</v>
      </c>
      <c r="AB119" s="90">
        <f ca="1">($V119*($AP$1-AB$1)/($AP$1-$V$1)+$AP119*(AB$1-$V$1)/($AP$1-$V$1))*(SUM('Chem - ODS'!W$5:W$7)/((SUM('Chem - ODS'!$AK$5:$AK$7)-SUM('Chem - ODS'!$Q$5:$Q$7))/20*('Chem - ODS'!W$4-'Chem - ODS'!$Q$4)+SUM('Chem - ODS'!$Q$5:$Q$7)))</f>
        <v>0</v>
      </c>
      <c r="AC119" s="90">
        <f ca="1">($V119*($AP$1-AC$1)/($AP$1-$V$1)+$AP119*(AC$1-$V$1)/($AP$1-$V$1))*(SUM('Chem - ODS'!X$5:X$7)/((SUM('Chem - ODS'!$AK$5:$AK$7)-SUM('Chem - ODS'!$Q$5:$Q$7))/20*('Chem - ODS'!X$4-'Chem - ODS'!$Q$4)+SUM('Chem - ODS'!$Q$5:$Q$7)))</f>
        <v>0</v>
      </c>
      <c r="AD119" s="90">
        <f ca="1">($V119*($AP$1-AD$1)/($AP$1-$V$1)+$AP119*(AD$1-$V$1)/($AP$1-$V$1))*(SUM('Chem - ODS'!Y$5:Y$7)/((SUM('Chem - ODS'!$AK$5:$AK$7)-SUM('Chem - ODS'!$Q$5:$Q$7))/20*('Chem - ODS'!Y$4-'Chem - ODS'!$Q$4)+SUM('Chem - ODS'!$Q$5:$Q$7)))</f>
        <v>0</v>
      </c>
      <c r="AE119" s="90">
        <f ca="1">($V119*($AP$1-AE$1)/($AP$1-$V$1)+$AP119*(AE$1-$V$1)/($AP$1-$V$1))*(SUM('Chem - ODS'!Z$5:Z$7)/((SUM('Chem - ODS'!$AK$5:$AK$7)-SUM('Chem - ODS'!$Q$5:$Q$7))/20*('Chem - ODS'!Z$4-'Chem - ODS'!$Q$4)+SUM('Chem - ODS'!$Q$5:$Q$7)))</f>
        <v>0</v>
      </c>
      <c r="AF119" s="90">
        <f ca="1">($V119*($AP$1-AF$1)/($AP$1-$V$1)+$AP119*(AF$1-$V$1)/($AP$1-$V$1))*(SUM('Chem - ODS'!AA$5:AA$7)/((SUM('Chem - ODS'!$AK$5:$AK$7)-SUM('Chem - ODS'!$Q$5:$Q$7))/20*('Chem - ODS'!AA$4-'Chem - ODS'!$Q$4)+SUM('Chem - ODS'!$Q$5:$Q$7)))</f>
        <v>0</v>
      </c>
      <c r="AG119" s="90">
        <f ca="1">($V119*($AP$1-AG$1)/($AP$1-$V$1)+$AP119*(AG$1-$V$1)/($AP$1-$V$1))*(SUM('Chem - ODS'!AB$5:AB$7)/((SUM('Chem - ODS'!$AK$5:$AK$7)-SUM('Chem - ODS'!$Q$5:$Q$7))/20*('Chem - ODS'!AB$4-'Chem - ODS'!$Q$4)+SUM('Chem - ODS'!$Q$5:$Q$7)))</f>
        <v>0</v>
      </c>
      <c r="AH119" s="90">
        <f ca="1">($V119*($AP$1-AH$1)/($AP$1-$V$1)+$AP119*(AH$1-$V$1)/($AP$1-$V$1))*(SUM('Chem - ODS'!AC$5:AC$7)/((SUM('Chem - ODS'!$AK$5:$AK$7)-SUM('Chem - ODS'!$Q$5:$Q$7))/20*('Chem - ODS'!AC$4-'Chem - ODS'!$Q$4)+SUM('Chem - ODS'!$Q$5:$Q$7)))</f>
        <v>0</v>
      </c>
      <c r="AI119" s="90">
        <f ca="1">($V119*($AP$1-AI$1)/($AP$1-$V$1)+$AP119*(AI$1-$V$1)/($AP$1-$V$1))*(SUM('Chem - ODS'!AD$5:AD$7)/((SUM('Chem - ODS'!$AK$5:$AK$7)-SUM('Chem - ODS'!$Q$5:$Q$7))/20*('Chem - ODS'!AD$4-'Chem - ODS'!$Q$4)+SUM('Chem - ODS'!$Q$5:$Q$7)))</f>
        <v>0</v>
      </c>
      <c r="AJ119" s="90">
        <f ca="1">($V119*($AP$1-AJ$1)/($AP$1-$V$1)+$AP119*(AJ$1-$V$1)/($AP$1-$V$1))*(SUM('Chem - ODS'!AE$5:AE$7)/((SUM('Chem - ODS'!$AK$5:$AK$7)-SUM('Chem - ODS'!$Q$5:$Q$7))/20*('Chem - ODS'!AE$4-'Chem - ODS'!$Q$4)+SUM('Chem - ODS'!$Q$5:$Q$7)))</f>
        <v>0</v>
      </c>
      <c r="AK119" s="90">
        <f ca="1">($V119*($AP$1-AK$1)/($AP$1-$V$1)+$AP119*(AK$1-$V$1)/($AP$1-$V$1))*(SUM('Chem - ODS'!AF$5:AF$7)/((SUM('Chem - ODS'!$AK$5:$AK$7)-SUM('Chem - ODS'!$Q$5:$Q$7))/20*('Chem - ODS'!AF$4-'Chem - ODS'!$Q$4)+SUM('Chem - ODS'!$Q$5:$Q$7)))</f>
        <v>0</v>
      </c>
      <c r="AL119" s="90">
        <f ca="1">($V119*($AP$1-AL$1)/($AP$1-$V$1)+$AP119*(AL$1-$V$1)/($AP$1-$V$1))*(SUM('Chem - ODS'!AG$5:AG$7)/((SUM('Chem - ODS'!$AK$5:$AK$7)-SUM('Chem - ODS'!$Q$5:$Q$7))/20*('Chem - ODS'!AG$4-'Chem - ODS'!$Q$4)+SUM('Chem - ODS'!$Q$5:$Q$7)))</f>
        <v>0</v>
      </c>
      <c r="AM119" s="90">
        <f ca="1">($V119*($AP$1-AM$1)/($AP$1-$V$1)+$AP119*(AM$1-$V$1)/($AP$1-$V$1))*(SUM('Chem - ODS'!AH$5:AH$7)/((SUM('Chem - ODS'!$AK$5:$AK$7)-SUM('Chem - ODS'!$Q$5:$Q$7))/20*('Chem - ODS'!AH$4-'Chem - ODS'!$Q$4)+SUM('Chem - ODS'!$Q$5:$Q$7)))</f>
        <v>0</v>
      </c>
      <c r="AN119" s="90">
        <f ca="1">($V119*($AP$1-AN$1)/($AP$1-$V$1)+$AP119*(AN$1-$V$1)/($AP$1-$V$1))*(SUM('Chem - ODS'!AI$5:AI$7)/((SUM('Chem - ODS'!$AK$5:$AK$7)-SUM('Chem - ODS'!$Q$5:$Q$7))/20*('Chem - ODS'!AI$4-'Chem - ODS'!$Q$4)+SUM('Chem - ODS'!$Q$5:$Q$7)))</f>
        <v>0</v>
      </c>
      <c r="AO119" s="90">
        <f ca="1">($V119*($AP$1-AO$1)/($AP$1-$V$1)+$AP119*(AO$1-$V$1)/($AP$1-$V$1))*(SUM('Chem - ODS'!AJ$5:AJ$7)/((SUM('Chem - ODS'!$AK$5:$AK$7)-SUM('Chem - ODS'!$Q$5:$Q$7))/20*('Chem - ODS'!AJ$4-'Chem - ODS'!$Q$4)+SUM('Chem - ODS'!$Q$5:$Q$7)))</f>
        <v>0</v>
      </c>
      <c r="AP119" s="90">
        <f ca="1">V119*'Process Emissions Multipliers'!$E$28</f>
        <v>0</v>
      </c>
    </row>
    <row r="120" spans="1:42">
      <c r="A120" s="74">
        <v>68</v>
      </c>
      <c r="B120" s="90">
        <f ca="1">IF('Chemicals 2010'!$A128="CP",INDIRECT("'Chemicals 2010'!"&amp;'Country Selector'!$B$3&amp;ROW($A128))*10^12,0)</f>
        <v>0</v>
      </c>
      <c r="C120" s="90">
        <f t="shared" ca="1" si="4"/>
        <v>0</v>
      </c>
      <c r="D120" s="90">
        <f t="shared" ca="1" si="5"/>
        <v>0</v>
      </c>
      <c r="E120" s="90">
        <f t="shared" ca="1" si="5"/>
        <v>0</v>
      </c>
      <c r="F120" s="90">
        <f t="shared" ca="1" si="5"/>
        <v>0</v>
      </c>
      <c r="G120" s="90">
        <f t="shared" ca="1" si="5"/>
        <v>0</v>
      </c>
      <c r="H120" s="90">
        <f t="shared" ca="1" si="5"/>
        <v>0</v>
      </c>
      <c r="I120" s="90">
        <f t="shared" ca="1" si="5"/>
        <v>0</v>
      </c>
      <c r="J120" s="90">
        <f t="shared" ca="1" si="5"/>
        <v>0</v>
      </c>
      <c r="K120" s="90">
        <f t="shared" ca="1" si="5"/>
        <v>0</v>
      </c>
      <c r="L120" s="90">
        <f ca="1">IF('Chemicals 2020'!$A128="CP",INDIRECT("'Chemicals 2020'!"&amp;'Country Selector'!$B$3&amp;ROW($A128))*10^12,0)*'Process Emissions Multipliers'!$B$28</f>
        <v>0</v>
      </c>
      <c r="M120" s="90">
        <f ca="1">($L120*($V$1-M$1)/($V$1-$L$1)+$V120*(M$1-$L$1)/($V$1-$L$1))*(SUM('Chem - ODS'!H$5:H$7)/((SUM('Chem - ODS'!$Q$5:$Q$7)-SUM('Chem - ODS'!$G$5:$G$7))/10*('Chem - ODS'!H$4-'Chem - ODS'!$G$4)+SUM('Chem - ODS'!$G$5:$G$7)))</f>
        <v>0</v>
      </c>
      <c r="N120" s="90">
        <f ca="1">($L120*($V$1-N$1)/($V$1-$L$1)+$V120*(N$1-$L$1)/($V$1-$L$1))*(SUM('Chem - ODS'!I$5:I$7)/((SUM('Chem - ODS'!$Q$5:$Q$7)-SUM('Chem - ODS'!$G$5:$G$7))/10*('Chem - ODS'!I$4-'Chem - ODS'!$G$4)+SUM('Chem - ODS'!$G$5:$G$7)))</f>
        <v>0</v>
      </c>
      <c r="O120" s="90">
        <f ca="1">($L120*($V$1-O$1)/($V$1-$L$1)+$V120*(O$1-$L$1)/($V$1-$L$1))*(SUM('Chem - ODS'!J$5:J$7)/((SUM('Chem - ODS'!$Q$5:$Q$7)-SUM('Chem - ODS'!$G$5:$G$7))/10*('Chem - ODS'!J$4-'Chem - ODS'!$G$4)+SUM('Chem - ODS'!$G$5:$G$7)))</f>
        <v>0</v>
      </c>
      <c r="P120" s="90">
        <f ca="1">($L120*($V$1-P$1)/($V$1-$L$1)+$V120*(P$1-$L$1)/($V$1-$L$1))*(SUM('Chem - ODS'!K$5:K$7)/((SUM('Chem - ODS'!$Q$5:$Q$7)-SUM('Chem - ODS'!$G$5:$G$7))/10*('Chem - ODS'!K$4-'Chem - ODS'!$G$4)+SUM('Chem - ODS'!$G$5:$G$7)))</f>
        <v>0</v>
      </c>
      <c r="Q120" s="90">
        <f ca="1">($L120*($V$1-Q$1)/($V$1-$L$1)+$V120*(Q$1-$L$1)/($V$1-$L$1))*(SUM('Chem - ODS'!L$5:L$7)/((SUM('Chem - ODS'!$Q$5:$Q$7)-SUM('Chem - ODS'!$G$5:$G$7))/10*('Chem - ODS'!L$4-'Chem - ODS'!$G$4)+SUM('Chem - ODS'!$G$5:$G$7)))</f>
        <v>0</v>
      </c>
      <c r="R120" s="90">
        <f ca="1">($L120*($V$1-R$1)/($V$1-$L$1)+$V120*(R$1-$L$1)/($V$1-$L$1))*(SUM('Chem - ODS'!M$5:M$7)/((SUM('Chem - ODS'!$Q$5:$Q$7)-SUM('Chem - ODS'!$G$5:$G$7))/10*('Chem - ODS'!M$4-'Chem - ODS'!$G$4)+SUM('Chem - ODS'!$G$5:$G$7)))</f>
        <v>0</v>
      </c>
      <c r="S120" s="90">
        <f ca="1">($L120*($V$1-S$1)/($V$1-$L$1)+$V120*(S$1-$L$1)/($V$1-$L$1))*(SUM('Chem - ODS'!N$5:N$7)/((SUM('Chem - ODS'!$Q$5:$Q$7)-SUM('Chem - ODS'!$G$5:$G$7))/10*('Chem - ODS'!N$4-'Chem - ODS'!$G$4)+SUM('Chem - ODS'!$G$5:$G$7)))</f>
        <v>0</v>
      </c>
      <c r="T120" s="90">
        <f ca="1">($L120*($V$1-T$1)/($V$1-$L$1)+$V120*(T$1-$L$1)/($V$1-$L$1))*(SUM('Chem - ODS'!O$5:O$7)/((SUM('Chem - ODS'!$Q$5:$Q$7)-SUM('Chem - ODS'!$G$5:$G$7))/10*('Chem - ODS'!O$4-'Chem - ODS'!$G$4)+SUM('Chem - ODS'!$G$5:$G$7)))</f>
        <v>0</v>
      </c>
      <c r="U120" s="90">
        <f ca="1">($L120*($V$1-U$1)/($V$1-$L$1)+$V120*(U$1-$L$1)/($V$1-$L$1))*(SUM('Chem - ODS'!P$5:P$7)/((SUM('Chem - ODS'!$Q$5:$Q$7)-SUM('Chem - ODS'!$G$5:$G$7))/10*('Chem - ODS'!P$4-'Chem - ODS'!$G$4)+SUM('Chem - ODS'!$G$5:$G$7)))</f>
        <v>0</v>
      </c>
      <c r="V120" s="90">
        <f ca="1">IF('Chemicals 2030'!$A128="CP",INDIRECT("'Chemicals 2030'!"&amp;'Country Selector'!$B$3&amp;ROW($A128))*10^12,0)*'Process Emissions Multipliers'!$D$28</f>
        <v>0</v>
      </c>
      <c r="W120" s="90">
        <f ca="1">($V120*($AP$1-W$1)/($AP$1-$V$1)+$AP120*(W$1-$V$1)/($AP$1-$V$1))*(SUM('Chem - ODS'!R$5:R$7)/((SUM('Chem - ODS'!$AK$5:$AK$7)-SUM('Chem - ODS'!$Q$5:$Q$7))/20*('Chem - ODS'!R$4-'Chem - ODS'!$Q$4)+SUM('Chem - ODS'!$Q$5:$Q$7)))</f>
        <v>0</v>
      </c>
      <c r="X120" s="90">
        <f ca="1">($V120*($AP$1-X$1)/($AP$1-$V$1)+$AP120*(X$1-$V$1)/($AP$1-$V$1))*(SUM('Chem - ODS'!S$5:S$7)/((SUM('Chem - ODS'!$AK$5:$AK$7)-SUM('Chem - ODS'!$Q$5:$Q$7))/20*('Chem - ODS'!S$4-'Chem - ODS'!$Q$4)+SUM('Chem - ODS'!$Q$5:$Q$7)))</f>
        <v>0</v>
      </c>
      <c r="Y120" s="90">
        <f ca="1">($V120*($AP$1-Y$1)/($AP$1-$V$1)+$AP120*(Y$1-$V$1)/($AP$1-$V$1))*(SUM('Chem - ODS'!T$5:T$7)/((SUM('Chem - ODS'!$AK$5:$AK$7)-SUM('Chem - ODS'!$Q$5:$Q$7))/20*('Chem - ODS'!T$4-'Chem - ODS'!$Q$4)+SUM('Chem - ODS'!$Q$5:$Q$7)))</f>
        <v>0</v>
      </c>
      <c r="Z120" s="90">
        <f ca="1">($V120*($AP$1-Z$1)/($AP$1-$V$1)+$AP120*(Z$1-$V$1)/($AP$1-$V$1))*(SUM('Chem - ODS'!U$5:U$7)/((SUM('Chem - ODS'!$AK$5:$AK$7)-SUM('Chem - ODS'!$Q$5:$Q$7))/20*('Chem - ODS'!U$4-'Chem - ODS'!$Q$4)+SUM('Chem - ODS'!$Q$5:$Q$7)))</f>
        <v>0</v>
      </c>
      <c r="AA120" s="90">
        <f ca="1">($V120*($AP$1-AA$1)/($AP$1-$V$1)+$AP120*(AA$1-$V$1)/($AP$1-$V$1))*(SUM('Chem - ODS'!V$5:V$7)/((SUM('Chem - ODS'!$AK$5:$AK$7)-SUM('Chem - ODS'!$Q$5:$Q$7))/20*('Chem - ODS'!V$4-'Chem - ODS'!$Q$4)+SUM('Chem - ODS'!$Q$5:$Q$7)))</f>
        <v>0</v>
      </c>
      <c r="AB120" s="90">
        <f ca="1">($V120*($AP$1-AB$1)/($AP$1-$V$1)+$AP120*(AB$1-$V$1)/($AP$1-$V$1))*(SUM('Chem - ODS'!W$5:W$7)/((SUM('Chem - ODS'!$AK$5:$AK$7)-SUM('Chem - ODS'!$Q$5:$Q$7))/20*('Chem - ODS'!W$4-'Chem - ODS'!$Q$4)+SUM('Chem - ODS'!$Q$5:$Q$7)))</f>
        <v>0</v>
      </c>
      <c r="AC120" s="90">
        <f ca="1">($V120*($AP$1-AC$1)/($AP$1-$V$1)+$AP120*(AC$1-$V$1)/($AP$1-$V$1))*(SUM('Chem - ODS'!X$5:X$7)/((SUM('Chem - ODS'!$AK$5:$AK$7)-SUM('Chem - ODS'!$Q$5:$Q$7))/20*('Chem - ODS'!X$4-'Chem - ODS'!$Q$4)+SUM('Chem - ODS'!$Q$5:$Q$7)))</f>
        <v>0</v>
      </c>
      <c r="AD120" s="90">
        <f ca="1">($V120*($AP$1-AD$1)/($AP$1-$V$1)+$AP120*(AD$1-$V$1)/($AP$1-$V$1))*(SUM('Chem - ODS'!Y$5:Y$7)/((SUM('Chem - ODS'!$AK$5:$AK$7)-SUM('Chem - ODS'!$Q$5:$Q$7))/20*('Chem - ODS'!Y$4-'Chem - ODS'!$Q$4)+SUM('Chem - ODS'!$Q$5:$Q$7)))</f>
        <v>0</v>
      </c>
      <c r="AE120" s="90">
        <f ca="1">($V120*($AP$1-AE$1)/($AP$1-$V$1)+$AP120*(AE$1-$V$1)/($AP$1-$V$1))*(SUM('Chem - ODS'!Z$5:Z$7)/((SUM('Chem - ODS'!$AK$5:$AK$7)-SUM('Chem - ODS'!$Q$5:$Q$7))/20*('Chem - ODS'!Z$4-'Chem - ODS'!$Q$4)+SUM('Chem - ODS'!$Q$5:$Q$7)))</f>
        <v>0</v>
      </c>
      <c r="AF120" s="90">
        <f ca="1">($V120*($AP$1-AF$1)/($AP$1-$V$1)+$AP120*(AF$1-$V$1)/($AP$1-$V$1))*(SUM('Chem - ODS'!AA$5:AA$7)/((SUM('Chem - ODS'!$AK$5:$AK$7)-SUM('Chem - ODS'!$Q$5:$Q$7))/20*('Chem - ODS'!AA$4-'Chem - ODS'!$Q$4)+SUM('Chem - ODS'!$Q$5:$Q$7)))</f>
        <v>0</v>
      </c>
      <c r="AG120" s="90">
        <f ca="1">($V120*($AP$1-AG$1)/($AP$1-$V$1)+$AP120*(AG$1-$V$1)/($AP$1-$V$1))*(SUM('Chem - ODS'!AB$5:AB$7)/((SUM('Chem - ODS'!$AK$5:$AK$7)-SUM('Chem - ODS'!$Q$5:$Q$7))/20*('Chem - ODS'!AB$4-'Chem - ODS'!$Q$4)+SUM('Chem - ODS'!$Q$5:$Q$7)))</f>
        <v>0</v>
      </c>
      <c r="AH120" s="90">
        <f ca="1">($V120*($AP$1-AH$1)/($AP$1-$V$1)+$AP120*(AH$1-$V$1)/($AP$1-$V$1))*(SUM('Chem - ODS'!AC$5:AC$7)/((SUM('Chem - ODS'!$AK$5:$AK$7)-SUM('Chem - ODS'!$Q$5:$Q$7))/20*('Chem - ODS'!AC$4-'Chem - ODS'!$Q$4)+SUM('Chem - ODS'!$Q$5:$Q$7)))</f>
        <v>0</v>
      </c>
      <c r="AI120" s="90">
        <f ca="1">($V120*($AP$1-AI$1)/($AP$1-$V$1)+$AP120*(AI$1-$V$1)/($AP$1-$V$1))*(SUM('Chem - ODS'!AD$5:AD$7)/((SUM('Chem - ODS'!$AK$5:$AK$7)-SUM('Chem - ODS'!$Q$5:$Q$7))/20*('Chem - ODS'!AD$4-'Chem - ODS'!$Q$4)+SUM('Chem - ODS'!$Q$5:$Q$7)))</f>
        <v>0</v>
      </c>
      <c r="AJ120" s="90">
        <f ca="1">($V120*($AP$1-AJ$1)/($AP$1-$V$1)+$AP120*(AJ$1-$V$1)/($AP$1-$V$1))*(SUM('Chem - ODS'!AE$5:AE$7)/((SUM('Chem - ODS'!$AK$5:$AK$7)-SUM('Chem - ODS'!$Q$5:$Q$7))/20*('Chem - ODS'!AE$4-'Chem - ODS'!$Q$4)+SUM('Chem - ODS'!$Q$5:$Q$7)))</f>
        <v>0</v>
      </c>
      <c r="AK120" s="90">
        <f ca="1">($V120*($AP$1-AK$1)/($AP$1-$V$1)+$AP120*(AK$1-$V$1)/($AP$1-$V$1))*(SUM('Chem - ODS'!AF$5:AF$7)/((SUM('Chem - ODS'!$AK$5:$AK$7)-SUM('Chem - ODS'!$Q$5:$Q$7))/20*('Chem - ODS'!AF$4-'Chem - ODS'!$Q$4)+SUM('Chem - ODS'!$Q$5:$Q$7)))</f>
        <v>0</v>
      </c>
      <c r="AL120" s="90">
        <f ca="1">($V120*($AP$1-AL$1)/($AP$1-$V$1)+$AP120*(AL$1-$V$1)/($AP$1-$V$1))*(SUM('Chem - ODS'!AG$5:AG$7)/((SUM('Chem - ODS'!$AK$5:$AK$7)-SUM('Chem - ODS'!$Q$5:$Q$7))/20*('Chem - ODS'!AG$4-'Chem - ODS'!$Q$4)+SUM('Chem - ODS'!$Q$5:$Q$7)))</f>
        <v>0</v>
      </c>
      <c r="AM120" s="90">
        <f ca="1">($V120*($AP$1-AM$1)/($AP$1-$V$1)+$AP120*(AM$1-$V$1)/($AP$1-$V$1))*(SUM('Chem - ODS'!AH$5:AH$7)/((SUM('Chem - ODS'!$AK$5:$AK$7)-SUM('Chem - ODS'!$Q$5:$Q$7))/20*('Chem - ODS'!AH$4-'Chem - ODS'!$Q$4)+SUM('Chem - ODS'!$Q$5:$Q$7)))</f>
        <v>0</v>
      </c>
      <c r="AN120" s="90">
        <f ca="1">($V120*($AP$1-AN$1)/($AP$1-$V$1)+$AP120*(AN$1-$V$1)/($AP$1-$V$1))*(SUM('Chem - ODS'!AI$5:AI$7)/((SUM('Chem - ODS'!$AK$5:$AK$7)-SUM('Chem - ODS'!$Q$5:$Q$7))/20*('Chem - ODS'!AI$4-'Chem - ODS'!$Q$4)+SUM('Chem - ODS'!$Q$5:$Q$7)))</f>
        <v>0</v>
      </c>
      <c r="AO120" s="90">
        <f ca="1">($V120*($AP$1-AO$1)/($AP$1-$V$1)+$AP120*(AO$1-$V$1)/($AP$1-$V$1))*(SUM('Chem - ODS'!AJ$5:AJ$7)/((SUM('Chem - ODS'!$AK$5:$AK$7)-SUM('Chem - ODS'!$Q$5:$Q$7))/20*('Chem - ODS'!AJ$4-'Chem - ODS'!$Q$4)+SUM('Chem - ODS'!$Q$5:$Q$7)))</f>
        <v>0</v>
      </c>
      <c r="AP120" s="90">
        <f ca="1">V120*'Process Emissions Multipliers'!$E$28</f>
        <v>0</v>
      </c>
    </row>
    <row r="121" spans="1:42">
      <c r="A121" s="74">
        <v>69</v>
      </c>
      <c r="B121" s="90">
        <f ca="1">IF('Chemicals 2010'!$A129="CP",INDIRECT("'Chemicals 2010'!"&amp;'Country Selector'!$B$3&amp;ROW($A129))*10^12,0)</f>
        <v>0</v>
      </c>
      <c r="C121" s="90">
        <f t="shared" ca="1" si="4"/>
        <v>0</v>
      </c>
      <c r="D121" s="90">
        <f t="shared" ca="1" si="5"/>
        <v>0</v>
      </c>
      <c r="E121" s="90">
        <f t="shared" ca="1" si="5"/>
        <v>0</v>
      </c>
      <c r="F121" s="90">
        <f t="shared" ca="1" si="5"/>
        <v>0</v>
      </c>
      <c r="G121" s="90">
        <f t="shared" ca="1" si="5"/>
        <v>0</v>
      </c>
      <c r="H121" s="90">
        <f t="shared" ca="1" si="5"/>
        <v>0</v>
      </c>
      <c r="I121" s="90">
        <f t="shared" ca="1" si="5"/>
        <v>0</v>
      </c>
      <c r="J121" s="90">
        <f t="shared" ca="1" si="5"/>
        <v>0</v>
      </c>
      <c r="K121" s="90">
        <f t="shared" ca="1" si="5"/>
        <v>0</v>
      </c>
      <c r="L121" s="90">
        <f ca="1">IF('Chemicals 2020'!$A129="CP",INDIRECT("'Chemicals 2020'!"&amp;'Country Selector'!$B$3&amp;ROW($A129))*10^12,0)*'Process Emissions Multipliers'!$B$28</f>
        <v>0</v>
      </c>
      <c r="M121" s="90">
        <f ca="1">($L121*($V$1-M$1)/($V$1-$L$1)+$V121*(M$1-$L$1)/($V$1-$L$1))*(SUM('Chem - ODS'!H$5:H$7)/((SUM('Chem - ODS'!$Q$5:$Q$7)-SUM('Chem - ODS'!$G$5:$G$7))/10*('Chem - ODS'!H$4-'Chem - ODS'!$G$4)+SUM('Chem - ODS'!$G$5:$G$7)))</f>
        <v>0</v>
      </c>
      <c r="N121" s="90">
        <f ca="1">($L121*($V$1-N$1)/($V$1-$L$1)+$V121*(N$1-$L$1)/($V$1-$L$1))*(SUM('Chem - ODS'!I$5:I$7)/((SUM('Chem - ODS'!$Q$5:$Q$7)-SUM('Chem - ODS'!$G$5:$G$7))/10*('Chem - ODS'!I$4-'Chem - ODS'!$G$4)+SUM('Chem - ODS'!$G$5:$G$7)))</f>
        <v>0</v>
      </c>
      <c r="O121" s="90">
        <f ca="1">($L121*($V$1-O$1)/($V$1-$L$1)+$V121*(O$1-$L$1)/($V$1-$L$1))*(SUM('Chem - ODS'!J$5:J$7)/((SUM('Chem - ODS'!$Q$5:$Q$7)-SUM('Chem - ODS'!$G$5:$G$7))/10*('Chem - ODS'!J$4-'Chem - ODS'!$G$4)+SUM('Chem - ODS'!$G$5:$G$7)))</f>
        <v>0</v>
      </c>
      <c r="P121" s="90">
        <f ca="1">($L121*($V$1-P$1)/($V$1-$L$1)+$V121*(P$1-$L$1)/($V$1-$L$1))*(SUM('Chem - ODS'!K$5:K$7)/((SUM('Chem - ODS'!$Q$5:$Q$7)-SUM('Chem - ODS'!$G$5:$G$7))/10*('Chem - ODS'!K$4-'Chem - ODS'!$G$4)+SUM('Chem - ODS'!$G$5:$G$7)))</f>
        <v>0</v>
      </c>
      <c r="Q121" s="90">
        <f ca="1">($L121*($V$1-Q$1)/($V$1-$L$1)+$V121*(Q$1-$L$1)/($V$1-$L$1))*(SUM('Chem - ODS'!L$5:L$7)/((SUM('Chem - ODS'!$Q$5:$Q$7)-SUM('Chem - ODS'!$G$5:$G$7))/10*('Chem - ODS'!L$4-'Chem - ODS'!$G$4)+SUM('Chem - ODS'!$G$5:$G$7)))</f>
        <v>0</v>
      </c>
      <c r="R121" s="90">
        <f ca="1">($L121*($V$1-R$1)/($V$1-$L$1)+$V121*(R$1-$L$1)/($V$1-$L$1))*(SUM('Chem - ODS'!M$5:M$7)/((SUM('Chem - ODS'!$Q$5:$Q$7)-SUM('Chem - ODS'!$G$5:$G$7))/10*('Chem - ODS'!M$4-'Chem - ODS'!$G$4)+SUM('Chem - ODS'!$G$5:$G$7)))</f>
        <v>0</v>
      </c>
      <c r="S121" s="90">
        <f ca="1">($L121*($V$1-S$1)/($V$1-$L$1)+$V121*(S$1-$L$1)/($V$1-$L$1))*(SUM('Chem - ODS'!N$5:N$7)/((SUM('Chem - ODS'!$Q$5:$Q$7)-SUM('Chem - ODS'!$G$5:$G$7))/10*('Chem - ODS'!N$4-'Chem - ODS'!$G$4)+SUM('Chem - ODS'!$G$5:$G$7)))</f>
        <v>0</v>
      </c>
      <c r="T121" s="90">
        <f ca="1">($L121*($V$1-T$1)/($V$1-$L$1)+$V121*(T$1-$L$1)/($V$1-$L$1))*(SUM('Chem - ODS'!O$5:O$7)/((SUM('Chem - ODS'!$Q$5:$Q$7)-SUM('Chem - ODS'!$G$5:$G$7))/10*('Chem - ODS'!O$4-'Chem - ODS'!$G$4)+SUM('Chem - ODS'!$G$5:$G$7)))</f>
        <v>0</v>
      </c>
      <c r="U121" s="90">
        <f ca="1">($L121*($V$1-U$1)/($V$1-$L$1)+$V121*(U$1-$L$1)/($V$1-$L$1))*(SUM('Chem - ODS'!P$5:P$7)/((SUM('Chem - ODS'!$Q$5:$Q$7)-SUM('Chem - ODS'!$G$5:$G$7))/10*('Chem - ODS'!P$4-'Chem - ODS'!$G$4)+SUM('Chem - ODS'!$G$5:$G$7)))</f>
        <v>0</v>
      </c>
      <c r="V121" s="90">
        <f ca="1">IF('Chemicals 2030'!$A129="CP",INDIRECT("'Chemicals 2030'!"&amp;'Country Selector'!$B$3&amp;ROW($A129))*10^12,0)*'Process Emissions Multipliers'!$D$28</f>
        <v>0</v>
      </c>
      <c r="W121" s="90">
        <f ca="1">($V121*($AP$1-W$1)/($AP$1-$V$1)+$AP121*(W$1-$V$1)/($AP$1-$V$1))*(SUM('Chem - ODS'!R$5:R$7)/((SUM('Chem - ODS'!$AK$5:$AK$7)-SUM('Chem - ODS'!$Q$5:$Q$7))/20*('Chem - ODS'!R$4-'Chem - ODS'!$Q$4)+SUM('Chem - ODS'!$Q$5:$Q$7)))</f>
        <v>0</v>
      </c>
      <c r="X121" s="90">
        <f ca="1">($V121*($AP$1-X$1)/($AP$1-$V$1)+$AP121*(X$1-$V$1)/($AP$1-$V$1))*(SUM('Chem - ODS'!S$5:S$7)/((SUM('Chem - ODS'!$AK$5:$AK$7)-SUM('Chem - ODS'!$Q$5:$Q$7))/20*('Chem - ODS'!S$4-'Chem - ODS'!$Q$4)+SUM('Chem - ODS'!$Q$5:$Q$7)))</f>
        <v>0</v>
      </c>
      <c r="Y121" s="90">
        <f ca="1">($V121*($AP$1-Y$1)/($AP$1-$V$1)+$AP121*(Y$1-$V$1)/($AP$1-$V$1))*(SUM('Chem - ODS'!T$5:T$7)/((SUM('Chem - ODS'!$AK$5:$AK$7)-SUM('Chem - ODS'!$Q$5:$Q$7))/20*('Chem - ODS'!T$4-'Chem - ODS'!$Q$4)+SUM('Chem - ODS'!$Q$5:$Q$7)))</f>
        <v>0</v>
      </c>
      <c r="Z121" s="90">
        <f ca="1">($V121*($AP$1-Z$1)/($AP$1-$V$1)+$AP121*(Z$1-$V$1)/($AP$1-$V$1))*(SUM('Chem - ODS'!U$5:U$7)/((SUM('Chem - ODS'!$AK$5:$AK$7)-SUM('Chem - ODS'!$Q$5:$Q$7))/20*('Chem - ODS'!U$4-'Chem - ODS'!$Q$4)+SUM('Chem - ODS'!$Q$5:$Q$7)))</f>
        <v>0</v>
      </c>
      <c r="AA121" s="90">
        <f ca="1">($V121*($AP$1-AA$1)/($AP$1-$V$1)+$AP121*(AA$1-$V$1)/($AP$1-$V$1))*(SUM('Chem - ODS'!V$5:V$7)/((SUM('Chem - ODS'!$AK$5:$AK$7)-SUM('Chem - ODS'!$Q$5:$Q$7))/20*('Chem - ODS'!V$4-'Chem - ODS'!$Q$4)+SUM('Chem - ODS'!$Q$5:$Q$7)))</f>
        <v>0</v>
      </c>
      <c r="AB121" s="90">
        <f ca="1">($V121*($AP$1-AB$1)/($AP$1-$V$1)+$AP121*(AB$1-$V$1)/($AP$1-$V$1))*(SUM('Chem - ODS'!W$5:W$7)/((SUM('Chem - ODS'!$AK$5:$AK$7)-SUM('Chem - ODS'!$Q$5:$Q$7))/20*('Chem - ODS'!W$4-'Chem - ODS'!$Q$4)+SUM('Chem - ODS'!$Q$5:$Q$7)))</f>
        <v>0</v>
      </c>
      <c r="AC121" s="90">
        <f ca="1">($V121*($AP$1-AC$1)/($AP$1-$V$1)+$AP121*(AC$1-$V$1)/($AP$1-$V$1))*(SUM('Chem - ODS'!X$5:X$7)/((SUM('Chem - ODS'!$AK$5:$AK$7)-SUM('Chem - ODS'!$Q$5:$Q$7))/20*('Chem - ODS'!X$4-'Chem - ODS'!$Q$4)+SUM('Chem - ODS'!$Q$5:$Q$7)))</f>
        <v>0</v>
      </c>
      <c r="AD121" s="90">
        <f ca="1">($V121*($AP$1-AD$1)/($AP$1-$V$1)+$AP121*(AD$1-$V$1)/($AP$1-$V$1))*(SUM('Chem - ODS'!Y$5:Y$7)/((SUM('Chem - ODS'!$AK$5:$AK$7)-SUM('Chem - ODS'!$Q$5:$Q$7))/20*('Chem - ODS'!Y$4-'Chem - ODS'!$Q$4)+SUM('Chem - ODS'!$Q$5:$Q$7)))</f>
        <v>0</v>
      </c>
      <c r="AE121" s="90">
        <f ca="1">($V121*($AP$1-AE$1)/($AP$1-$V$1)+$AP121*(AE$1-$V$1)/($AP$1-$V$1))*(SUM('Chem - ODS'!Z$5:Z$7)/((SUM('Chem - ODS'!$AK$5:$AK$7)-SUM('Chem - ODS'!$Q$5:$Q$7))/20*('Chem - ODS'!Z$4-'Chem - ODS'!$Q$4)+SUM('Chem - ODS'!$Q$5:$Q$7)))</f>
        <v>0</v>
      </c>
      <c r="AF121" s="90">
        <f ca="1">($V121*($AP$1-AF$1)/($AP$1-$V$1)+$AP121*(AF$1-$V$1)/($AP$1-$V$1))*(SUM('Chem - ODS'!AA$5:AA$7)/((SUM('Chem - ODS'!$AK$5:$AK$7)-SUM('Chem - ODS'!$Q$5:$Q$7))/20*('Chem - ODS'!AA$4-'Chem - ODS'!$Q$4)+SUM('Chem - ODS'!$Q$5:$Q$7)))</f>
        <v>0</v>
      </c>
      <c r="AG121" s="90">
        <f ca="1">($V121*($AP$1-AG$1)/($AP$1-$V$1)+$AP121*(AG$1-$V$1)/($AP$1-$V$1))*(SUM('Chem - ODS'!AB$5:AB$7)/((SUM('Chem - ODS'!$AK$5:$AK$7)-SUM('Chem - ODS'!$Q$5:$Q$7))/20*('Chem - ODS'!AB$4-'Chem - ODS'!$Q$4)+SUM('Chem - ODS'!$Q$5:$Q$7)))</f>
        <v>0</v>
      </c>
      <c r="AH121" s="90">
        <f ca="1">($V121*($AP$1-AH$1)/($AP$1-$V$1)+$AP121*(AH$1-$V$1)/($AP$1-$V$1))*(SUM('Chem - ODS'!AC$5:AC$7)/((SUM('Chem - ODS'!$AK$5:$AK$7)-SUM('Chem - ODS'!$Q$5:$Q$7))/20*('Chem - ODS'!AC$4-'Chem - ODS'!$Q$4)+SUM('Chem - ODS'!$Q$5:$Q$7)))</f>
        <v>0</v>
      </c>
      <c r="AI121" s="90">
        <f ca="1">($V121*($AP$1-AI$1)/($AP$1-$V$1)+$AP121*(AI$1-$V$1)/($AP$1-$V$1))*(SUM('Chem - ODS'!AD$5:AD$7)/((SUM('Chem - ODS'!$AK$5:$AK$7)-SUM('Chem - ODS'!$Q$5:$Q$7))/20*('Chem - ODS'!AD$4-'Chem - ODS'!$Q$4)+SUM('Chem - ODS'!$Q$5:$Q$7)))</f>
        <v>0</v>
      </c>
      <c r="AJ121" s="90">
        <f ca="1">($V121*($AP$1-AJ$1)/($AP$1-$V$1)+$AP121*(AJ$1-$V$1)/($AP$1-$V$1))*(SUM('Chem - ODS'!AE$5:AE$7)/((SUM('Chem - ODS'!$AK$5:$AK$7)-SUM('Chem - ODS'!$Q$5:$Q$7))/20*('Chem - ODS'!AE$4-'Chem - ODS'!$Q$4)+SUM('Chem - ODS'!$Q$5:$Q$7)))</f>
        <v>0</v>
      </c>
      <c r="AK121" s="90">
        <f ca="1">($V121*($AP$1-AK$1)/($AP$1-$V$1)+$AP121*(AK$1-$V$1)/($AP$1-$V$1))*(SUM('Chem - ODS'!AF$5:AF$7)/((SUM('Chem - ODS'!$AK$5:$AK$7)-SUM('Chem - ODS'!$Q$5:$Q$7))/20*('Chem - ODS'!AF$4-'Chem - ODS'!$Q$4)+SUM('Chem - ODS'!$Q$5:$Q$7)))</f>
        <v>0</v>
      </c>
      <c r="AL121" s="90">
        <f ca="1">($V121*($AP$1-AL$1)/($AP$1-$V$1)+$AP121*(AL$1-$V$1)/($AP$1-$V$1))*(SUM('Chem - ODS'!AG$5:AG$7)/((SUM('Chem - ODS'!$AK$5:$AK$7)-SUM('Chem - ODS'!$Q$5:$Q$7))/20*('Chem - ODS'!AG$4-'Chem - ODS'!$Q$4)+SUM('Chem - ODS'!$Q$5:$Q$7)))</f>
        <v>0</v>
      </c>
      <c r="AM121" s="90">
        <f ca="1">($V121*($AP$1-AM$1)/($AP$1-$V$1)+$AP121*(AM$1-$V$1)/($AP$1-$V$1))*(SUM('Chem - ODS'!AH$5:AH$7)/((SUM('Chem - ODS'!$AK$5:$AK$7)-SUM('Chem - ODS'!$Q$5:$Q$7))/20*('Chem - ODS'!AH$4-'Chem - ODS'!$Q$4)+SUM('Chem - ODS'!$Q$5:$Q$7)))</f>
        <v>0</v>
      </c>
      <c r="AN121" s="90">
        <f ca="1">($V121*($AP$1-AN$1)/($AP$1-$V$1)+$AP121*(AN$1-$V$1)/($AP$1-$V$1))*(SUM('Chem - ODS'!AI$5:AI$7)/((SUM('Chem - ODS'!$AK$5:$AK$7)-SUM('Chem - ODS'!$Q$5:$Q$7))/20*('Chem - ODS'!AI$4-'Chem - ODS'!$Q$4)+SUM('Chem - ODS'!$Q$5:$Q$7)))</f>
        <v>0</v>
      </c>
      <c r="AO121" s="90">
        <f ca="1">($V121*($AP$1-AO$1)/($AP$1-$V$1)+$AP121*(AO$1-$V$1)/($AP$1-$V$1))*(SUM('Chem - ODS'!AJ$5:AJ$7)/((SUM('Chem - ODS'!$AK$5:$AK$7)-SUM('Chem - ODS'!$Q$5:$Q$7))/20*('Chem - ODS'!AJ$4-'Chem - ODS'!$Q$4)+SUM('Chem - ODS'!$Q$5:$Q$7)))</f>
        <v>0</v>
      </c>
      <c r="AP121" s="90">
        <f ca="1">V121*'Process Emissions Multipliers'!$E$28</f>
        <v>0</v>
      </c>
    </row>
    <row r="122" spans="1:42">
      <c r="A122" s="74">
        <v>70</v>
      </c>
      <c r="B122" s="90">
        <f ca="1">IF('Chemicals 2010'!$A130="CP",INDIRECT("'Chemicals 2010'!"&amp;'Country Selector'!$B$3&amp;ROW($A130))*10^12,0)</f>
        <v>0</v>
      </c>
      <c r="C122" s="90">
        <f t="shared" ca="1" si="4"/>
        <v>0</v>
      </c>
      <c r="D122" s="90">
        <f t="shared" ca="1" si="5"/>
        <v>0</v>
      </c>
      <c r="E122" s="90">
        <f t="shared" ca="1" si="5"/>
        <v>0</v>
      </c>
      <c r="F122" s="90">
        <f t="shared" ca="1" si="5"/>
        <v>0</v>
      </c>
      <c r="G122" s="90">
        <f t="shared" ca="1" si="5"/>
        <v>0</v>
      </c>
      <c r="H122" s="90">
        <f t="shared" ca="1" si="5"/>
        <v>0</v>
      </c>
      <c r="I122" s="90">
        <f t="shared" ca="1" si="5"/>
        <v>0</v>
      </c>
      <c r="J122" s="90">
        <f t="shared" ca="1" si="5"/>
        <v>0</v>
      </c>
      <c r="K122" s="90">
        <f t="shared" ca="1" si="5"/>
        <v>0</v>
      </c>
      <c r="L122" s="90">
        <f ca="1">IF('Chemicals 2020'!$A130="CP",INDIRECT("'Chemicals 2020'!"&amp;'Country Selector'!$B$3&amp;ROW($A130))*10^12,0)*'Process Emissions Multipliers'!$B$28</f>
        <v>0</v>
      </c>
      <c r="M122" s="90">
        <f ca="1">($L122*($V$1-M$1)/($V$1-$L$1)+$V122*(M$1-$L$1)/($V$1-$L$1))*(SUM('Chem - ODS'!H$5:H$7)/((SUM('Chem - ODS'!$Q$5:$Q$7)-SUM('Chem - ODS'!$G$5:$G$7))/10*('Chem - ODS'!H$4-'Chem - ODS'!$G$4)+SUM('Chem - ODS'!$G$5:$G$7)))</f>
        <v>0</v>
      </c>
      <c r="N122" s="90">
        <f ca="1">($L122*($V$1-N$1)/($V$1-$L$1)+$V122*(N$1-$L$1)/($V$1-$L$1))*(SUM('Chem - ODS'!I$5:I$7)/((SUM('Chem - ODS'!$Q$5:$Q$7)-SUM('Chem - ODS'!$G$5:$G$7))/10*('Chem - ODS'!I$4-'Chem - ODS'!$G$4)+SUM('Chem - ODS'!$G$5:$G$7)))</f>
        <v>0</v>
      </c>
      <c r="O122" s="90">
        <f ca="1">($L122*($V$1-O$1)/($V$1-$L$1)+$V122*(O$1-$L$1)/($V$1-$L$1))*(SUM('Chem - ODS'!J$5:J$7)/((SUM('Chem - ODS'!$Q$5:$Q$7)-SUM('Chem - ODS'!$G$5:$G$7))/10*('Chem - ODS'!J$4-'Chem - ODS'!$G$4)+SUM('Chem - ODS'!$G$5:$G$7)))</f>
        <v>0</v>
      </c>
      <c r="P122" s="90">
        <f ca="1">($L122*($V$1-P$1)/($V$1-$L$1)+$V122*(P$1-$L$1)/($V$1-$L$1))*(SUM('Chem - ODS'!K$5:K$7)/((SUM('Chem - ODS'!$Q$5:$Q$7)-SUM('Chem - ODS'!$G$5:$G$7))/10*('Chem - ODS'!K$4-'Chem - ODS'!$G$4)+SUM('Chem - ODS'!$G$5:$G$7)))</f>
        <v>0</v>
      </c>
      <c r="Q122" s="90">
        <f ca="1">($L122*($V$1-Q$1)/($V$1-$L$1)+$V122*(Q$1-$L$1)/($V$1-$L$1))*(SUM('Chem - ODS'!L$5:L$7)/((SUM('Chem - ODS'!$Q$5:$Q$7)-SUM('Chem - ODS'!$G$5:$G$7))/10*('Chem - ODS'!L$4-'Chem - ODS'!$G$4)+SUM('Chem - ODS'!$G$5:$G$7)))</f>
        <v>0</v>
      </c>
      <c r="R122" s="90">
        <f ca="1">($L122*($V$1-R$1)/($V$1-$L$1)+$V122*(R$1-$L$1)/($V$1-$L$1))*(SUM('Chem - ODS'!M$5:M$7)/((SUM('Chem - ODS'!$Q$5:$Q$7)-SUM('Chem - ODS'!$G$5:$G$7))/10*('Chem - ODS'!M$4-'Chem - ODS'!$G$4)+SUM('Chem - ODS'!$G$5:$G$7)))</f>
        <v>0</v>
      </c>
      <c r="S122" s="90">
        <f ca="1">($L122*($V$1-S$1)/($V$1-$L$1)+$V122*(S$1-$L$1)/($V$1-$L$1))*(SUM('Chem - ODS'!N$5:N$7)/((SUM('Chem - ODS'!$Q$5:$Q$7)-SUM('Chem - ODS'!$G$5:$G$7))/10*('Chem - ODS'!N$4-'Chem - ODS'!$G$4)+SUM('Chem - ODS'!$G$5:$G$7)))</f>
        <v>0</v>
      </c>
      <c r="T122" s="90">
        <f ca="1">($L122*($V$1-T$1)/($V$1-$L$1)+$V122*(T$1-$L$1)/($V$1-$L$1))*(SUM('Chem - ODS'!O$5:O$7)/((SUM('Chem - ODS'!$Q$5:$Q$7)-SUM('Chem - ODS'!$G$5:$G$7))/10*('Chem - ODS'!O$4-'Chem - ODS'!$G$4)+SUM('Chem - ODS'!$G$5:$G$7)))</f>
        <v>0</v>
      </c>
      <c r="U122" s="90">
        <f ca="1">($L122*($V$1-U$1)/($V$1-$L$1)+$V122*(U$1-$L$1)/($V$1-$L$1))*(SUM('Chem - ODS'!P$5:P$7)/((SUM('Chem - ODS'!$Q$5:$Q$7)-SUM('Chem - ODS'!$G$5:$G$7))/10*('Chem - ODS'!P$4-'Chem - ODS'!$G$4)+SUM('Chem - ODS'!$G$5:$G$7)))</f>
        <v>0</v>
      </c>
      <c r="V122" s="90">
        <f ca="1">IF('Chemicals 2030'!$A130="CP",INDIRECT("'Chemicals 2030'!"&amp;'Country Selector'!$B$3&amp;ROW($A130))*10^12,0)*'Process Emissions Multipliers'!$D$28</f>
        <v>0</v>
      </c>
      <c r="W122" s="90">
        <f ca="1">($V122*($AP$1-W$1)/($AP$1-$V$1)+$AP122*(W$1-$V$1)/($AP$1-$V$1))*(SUM('Chem - ODS'!R$5:R$7)/((SUM('Chem - ODS'!$AK$5:$AK$7)-SUM('Chem - ODS'!$Q$5:$Q$7))/20*('Chem - ODS'!R$4-'Chem - ODS'!$Q$4)+SUM('Chem - ODS'!$Q$5:$Q$7)))</f>
        <v>0</v>
      </c>
      <c r="X122" s="90">
        <f ca="1">($V122*($AP$1-X$1)/($AP$1-$V$1)+$AP122*(X$1-$V$1)/($AP$1-$V$1))*(SUM('Chem - ODS'!S$5:S$7)/((SUM('Chem - ODS'!$AK$5:$AK$7)-SUM('Chem - ODS'!$Q$5:$Q$7))/20*('Chem - ODS'!S$4-'Chem - ODS'!$Q$4)+SUM('Chem - ODS'!$Q$5:$Q$7)))</f>
        <v>0</v>
      </c>
      <c r="Y122" s="90">
        <f ca="1">($V122*($AP$1-Y$1)/($AP$1-$V$1)+$AP122*(Y$1-$V$1)/($AP$1-$V$1))*(SUM('Chem - ODS'!T$5:T$7)/((SUM('Chem - ODS'!$AK$5:$AK$7)-SUM('Chem - ODS'!$Q$5:$Q$7))/20*('Chem - ODS'!T$4-'Chem - ODS'!$Q$4)+SUM('Chem - ODS'!$Q$5:$Q$7)))</f>
        <v>0</v>
      </c>
      <c r="Z122" s="90">
        <f ca="1">($V122*($AP$1-Z$1)/($AP$1-$V$1)+$AP122*(Z$1-$V$1)/($AP$1-$V$1))*(SUM('Chem - ODS'!U$5:U$7)/((SUM('Chem - ODS'!$AK$5:$AK$7)-SUM('Chem - ODS'!$Q$5:$Q$7))/20*('Chem - ODS'!U$4-'Chem - ODS'!$Q$4)+SUM('Chem - ODS'!$Q$5:$Q$7)))</f>
        <v>0</v>
      </c>
      <c r="AA122" s="90">
        <f ca="1">($V122*($AP$1-AA$1)/($AP$1-$V$1)+$AP122*(AA$1-$V$1)/($AP$1-$V$1))*(SUM('Chem - ODS'!V$5:V$7)/((SUM('Chem - ODS'!$AK$5:$AK$7)-SUM('Chem - ODS'!$Q$5:$Q$7))/20*('Chem - ODS'!V$4-'Chem - ODS'!$Q$4)+SUM('Chem - ODS'!$Q$5:$Q$7)))</f>
        <v>0</v>
      </c>
      <c r="AB122" s="90">
        <f ca="1">($V122*($AP$1-AB$1)/($AP$1-$V$1)+$AP122*(AB$1-$V$1)/($AP$1-$V$1))*(SUM('Chem - ODS'!W$5:W$7)/((SUM('Chem - ODS'!$AK$5:$AK$7)-SUM('Chem - ODS'!$Q$5:$Q$7))/20*('Chem - ODS'!W$4-'Chem - ODS'!$Q$4)+SUM('Chem - ODS'!$Q$5:$Q$7)))</f>
        <v>0</v>
      </c>
      <c r="AC122" s="90">
        <f ca="1">($V122*($AP$1-AC$1)/($AP$1-$V$1)+$AP122*(AC$1-$V$1)/($AP$1-$V$1))*(SUM('Chem - ODS'!X$5:X$7)/((SUM('Chem - ODS'!$AK$5:$AK$7)-SUM('Chem - ODS'!$Q$5:$Q$7))/20*('Chem - ODS'!X$4-'Chem - ODS'!$Q$4)+SUM('Chem - ODS'!$Q$5:$Q$7)))</f>
        <v>0</v>
      </c>
      <c r="AD122" s="90">
        <f ca="1">($V122*($AP$1-AD$1)/($AP$1-$V$1)+$AP122*(AD$1-$V$1)/($AP$1-$V$1))*(SUM('Chem - ODS'!Y$5:Y$7)/((SUM('Chem - ODS'!$AK$5:$AK$7)-SUM('Chem - ODS'!$Q$5:$Q$7))/20*('Chem - ODS'!Y$4-'Chem - ODS'!$Q$4)+SUM('Chem - ODS'!$Q$5:$Q$7)))</f>
        <v>0</v>
      </c>
      <c r="AE122" s="90">
        <f ca="1">($V122*($AP$1-AE$1)/($AP$1-$V$1)+$AP122*(AE$1-$V$1)/($AP$1-$V$1))*(SUM('Chem - ODS'!Z$5:Z$7)/((SUM('Chem - ODS'!$AK$5:$AK$7)-SUM('Chem - ODS'!$Q$5:$Q$7))/20*('Chem - ODS'!Z$4-'Chem - ODS'!$Q$4)+SUM('Chem - ODS'!$Q$5:$Q$7)))</f>
        <v>0</v>
      </c>
      <c r="AF122" s="90">
        <f ca="1">($V122*($AP$1-AF$1)/($AP$1-$V$1)+$AP122*(AF$1-$V$1)/($AP$1-$V$1))*(SUM('Chem - ODS'!AA$5:AA$7)/((SUM('Chem - ODS'!$AK$5:$AK$7)-SUM('Chem - ODS'!$Q$5:$Q$7))/20*('Chem - ODS'!AA$4-'Chem - ODS'!$Q$4)+SUM('Chem - ODS'!$Q$5:$Q$7)))</f>
        <v>0</v>
      </c>
      <c r="AG122" s="90">
        <f ca="1">($V122*($AP$1-AG$1)/($AP$1-$V$1)+$AP122*(AG$1-$V$1)/($AP$1-$V$1))*(SUM('Chem - ODS'!AB$5:AB$7)/((SUM('Chem - ODS'!$AK$5:$AK$7)-SUM('Chem - ODS'!$Q$5:$Q$7))/20*('Chem - ODS'!AB$4-'Chem - ODS'!$Q$4)+SUM('Chem - ODS'!$Q$5:$Q$7)))</f>
        <v>0</v>
      </c>
      <c r="AH122" s="90">
        <f ca="1">($V122*($AP$1-AH$1)/($AP$1-$V$1)+$AP122*(AH$1-$V$1)/($AP$1-$V$1))*(SUM('Chem - ODS'!AC$5:AC$7)/((SUM('Chem - ODS'!$AK$5:$AK$7)-SUM('Chem - ODS'!$Q$5:$Q$7))/20*('Chem - ODS'!AC$4-'Chem - ODS'!$Q$4)+SUM('Chem - ODS'!$Q$5:$Q$7)))</f>
        <v>0</v>
      </c>
      <c r="AI122" s="90">
        <f ca="1">($V122*($AP$1-AI$1)/($AP$1-$V$1)+$AP122*(AI$1-$V$1)/($AP$1-$V$1))*(SUM('Chem - ODS'!AD$5:AD$7)/((SUM('Chem - ODS'!$AK$5:$AK$7)-SUM('Chem - ODS'!$Q$5:$Q$7))/20*('Chem - ODS'!AD$4-'Chem - ODS'!$Q$4)+SUM('Chem - ODS'!$Q$5:$Q$7)))</f>
        <v>0</v>
      </c>
      <c r="AJ122" s="90">
        <f ca="1">($V122*($AP$1-AJ$1)/($AP$1-$V$1)+$AP122*(AJ$1-$V$1)/($AP$1-$V$1))*(SUM('Chem - ODS'!AE$5:AE$7)/((SUM('Chem - ODS'!$AK$5:$AK$7)-SUM('Chem - ODS'!$Q$5:$Q$7))/20*('Chem - ODS'!AE$4-'Chem - ODS'!$Q$4)+SUM('Chem - ODS'!$Q$5:$Q$7)))</f>
        <v>0</v>
      </c>
      <c r="AK122" s="90">
        <f ca="1">($V122*($AP$1-AK$1)/($AP$1-$V$1)+$AP122*(AK$1-$V$1)/($AP$1-$V$1))*(SUM('Chem - ODS'!AF$5:AF$7)/((SUM('Chem - ODS'!$AK$5:$AK$7)-SUM('Chem - ODS'!$Q$5:$Q$7))/20*('Chem - ODS'!AF$4-'Chem - ODS'!$Q$4)+SUM('Chem - ODS'!$Q$5:$Q$7)))</f>
        <v>0</v>
      </c>
      <c r="AL122" s="90">
        <f ca="1">($V122*($AP$1-AL$1)/($AP$1-$V$1)+$AP122*(AL$1-$V$1)/($AP$1-$V$1))*(SUM('Chem - ODS'!AG$5:AG$7)/((SUM('Chem - ODS'!$AK$5:$AK$7)-SUM('Chem - ODS'!$Q$5:$Q$7))/20*('Chem - ODS'!AG$4-'Chem - ODS'!$Q$4)+SUM('Chem - ODS'!$Q$5:$Q$7)))</f>
        <v>0</v>
      </c>
      <c r="AM122" s="90">
        <f ca="1">($V122*($AP$1-AM$1)/($AP$1-$V$1)+$AP122*(AM$1-$V$1)/($AP$1-$V$1))*(SUM('Chem - ODS'!AH$5:AH$7)/((SUM('Chem - ODS'!$AK$5:$AK$7)-SUM('Chem - ODS'!$Q$5:$Q$7))/20*('Chem - ODS'!AH$4-'Chem - ODS'!$Q$4)+SUM('Chem - ODS'!$Q$5:$Q$7)))</f>
        <v>0</v>
      </c>
      <c r="AN122" s="90">
        <f ca="1">($V122*($AP$1-AN$1)/($AP$1-$V$1)+$AP122*(AN$1-$V$1)/($AP$1-$V$1))*(SUM('Chem - ODS'!AI$5:AI$7)/((SUM('Chem - ODS'!$AK$5:$AK$7)-SUM('Chem - ODS'!$Q$5:$Q$7))/20*('Chem - ODS'!AI$4-'Chem - ODS'!$Q$4)+SUM('Chem - ODS'!$Q$5:$Q$7)))</f>
        <v>0</v>
      </c>
      <c r="AO122" s="90">
        <f ca="1">($V122*($AP$1-AO$1)/($AP$1-$V$1)+$AP122*(AO$1-$V$1)/($AP$1-$V$1))*(SUM('Chem - ODS'!AJ$5:AJ$7)/((SUM('Chem - ODS'!$AK$5:$AK$7)-SUM('Chem - ODS'!$Q$5:$Q$7))/20*('Chem - ODS'!AJ$4-'Chem - ODS'!$Q$4)+SUM('Chem - ODS'!$Q$5:$Q$7)))</f>
        <v>0</v>
      </c>
      <c r="AP122" s="90">
        <f ca="1">V122*'Process Emissions Multipliers'!$E$28</f>
        <v>0</v>
      </c>
    </row>
    <row r="123" spans="1:42">
      <c r="A123" s="74">
        <v>71</v>
      </c>
      <c r="B123" s="90">
        <f ca="1">IF('Chemicals 2010'!$A131="CP",INDIRECT("'Chemicals 2010'!"&amp;'Country Selector'!$B$3&amp;ROW($A131))*10^12,0)</f>
        <v>0</v>
      </c>
      <c r="C123" s="90">
        <f t="shared" ca="1" si="4"/>
        <v>0</v>
      </c>
      <c r="D123" s="90">
        <f t="shared" ca="1" si="5"/>
        <v>0</v>
      </c>
      <c r="E123" s="90">
        <f t="shared" ca="1" si="5"/>
        <v>0</v>
      </c>
      <c r="F123" s="90">
        <f t="shared" ca="1" si="5"/>
        <v>0</v>
      </c>
      <c r="G123" s="90">
        <f t="shared" ca="1" si="5"/>
        <v>0</v>
      </c>
      <c r="H123" s="90">
        <f t="shared" ca="1" si="5"/>
        <v>0</v>
      </c>
      <c r="I123" s="90">
        <f t="shared" ca="1" si="5"/>
        <v>0</v>
      </c>
      <c r="J123" s="90">
        <f t="shared" ca="1" si="5"/>
        <v>0</v>
      </c>
      <c r="K123" s="90">
        <f t="shared" ca="1" si="5"/>
        <v>0</v>
      </c>
      <c r="L123" s="90">
        <f ca="1">IF('Chemicals 2020'!$A131="CP",INDIRECT("'Chemicals 2020'!"&amp;'Country Selector'!$B$3&amp;ROW($A131))*10^12,0)*'Process Emissions Multipliers'!$B$28</f>
        <v>0</v>
      </c>
      <c r="M123" s="90">
        <f ca="1">($L123*($V$1-M$1)/($V$1-$L$1)+$V123*(M$1-$L$1)/($V$1-$L$1))*(SUM('Chem - ODS'!H$5:H$7)/((SUM('Chem - ODS'!$Q$5:$Q$7)-SUM('Chem - ODS'!$G$5:$G$7))/10*('Chem - ODS'!H$4-'Chem - ODS'!$G$4)+SUM('Chem - ODS'!$G$5:$G$7)))</f>
        <v>0</v>
      </c>
      <c r="N123" s="90">
        <f ca="1">($L123*($V$1-N$1)/($V$1-$L$1)+$V123*(N$1-$L$1)/($V$1-$L$1))*(SUM('Chem - ODS'!I$5:I$7)/((SUM('Chem - ODS'!$Q$5:$Q$7)-SUM('Chem - ODS'!$G$5:$G$7))/10*('Chem - ODS'!I$4-'Chem - ODS'!$G$4)+SUM('Chem - ODS'!$G$5:$G$7)))</f>
        <v>0</v>
      </c>
      <c r="O123" s="90">
        <f ca="1">($L123*($V$1-O$1)/($V$1-$L$1)+$V123*(O$1-$L$1)/($V$1-$L$1))*(SUM('Chem - ODS'!J$5:J$7)/((SUM('Chem - ODS'!$Q$5:$Q$7)-SUM('Chem - ODS'!$G$5:$G$7))/10*('Chem - ODS'!J$4-'Chem - ODS'!$G$4)+SUM('Chem - ODS'!$G$5:$G$7)))</f>
        <v>0</v>
      </c>
      <c r="P123" s="90">
        <f ca="1">($L123*($V$1-P$1)/($V$1-$L$1)+$V123*(P$1-$L$1)/($V$1-$L$1))*(SUM('Chem - ODS'!K$5:K$7)/((SUM('Chem - ODS'!$Q$5:$Q$7)-SUM('Chem - ODS'!$G$5:$G$7))/10*('Chem - ODS'!K$4-'Chem - ODS'!$G$4)+SUM('Chem - ODS'!$G$5:$G$7)))</f>
        <v>0</v>
      </c>
      <c r="Q123" s="90">
        <f ca="1">($L123*($V$1-Q$1)/($V$1-$L$1)+$V123*(Q$1-$L$1)/($V$1-$L$1))*(SUM('Chem - ODS'!L$5:L$7)/((SUM('Chem - ODS'!$Q$5:$Q$7)-SUM('Chem - ODS'!$G$5:$G$7))/10*('Chem - ODS'!L$4-'Chem - ODS'!$G$4)+SUM('Chem - ODS'!$G$5:$G$7)))</f>
        <v>0</v>
      </c>
      <c r="R123" s="90">
        <f ca="1">($L123*($V$1-R$1)/($V$1-$L$1)+$V123*(R$1-$L$1)/($V$1-$L$1))*(SUM('Chem - ODS'!M$5:M$7)/((SUM('Chem - ODS'!$Q$5:$Q$7)-SUM('Chem - ODS'!$G$5:$G$7))/10*('Chem - ODS'!M$4-'Chem - ODS'!$G$4)+SUM('Chem - ODS'!$G$5:$G$7)))</f>
        <v>0</v>
      </c>
      <c r="S123" s="90">
        <f ca="1">($L123*($V$1-S$1)/($V$1-$L$1)+$V123*(S$1-$L$1)/($V$1-$L$1))*(SUM('Chem - ODS'!N$5:N$7)/((SUM('Chem - ODS'!$Q$5:$Q$7)-SUM('Chem - ODS'!$G$5:$G$7))/10*('Chem - ODS'!N$4-'Chem - ODS'!$G$4)+SUM('Chem - ODS'!$G$5:$G$7)))</f>
        <v>0</v>
      </c>
      <c r="T123" s="90">
        <f ca="1">($L123*($V$1-T$1)/($V$1-$L$1)+$V123*(T$1-$L$1)/($V$1-$L$1))*(SUM('Chem - ODS'!O$5:O$7)/((SUM('Chem - ODS'!$Q$5:$Q$7)-SUM('Chem - ODS'!$G$5:$G$7))/10*('Chem - ODS'!O$4-'Chem - ODS'!$G$4)+SUM('Chem - ODS'!$G$5:$G$7)))</f>
        <v>0</v>
      </c>
      <c r="U123" s="90">
        <f ca="1">($L123*($V$1-U$1)/($V$1-$L$1)+$V123*(U$1-$L$1)/($V$1-$L$1))*(SUM('Chem - ODS'!P$5:P$7)/((SUM('Chem - ODS'!$Q$5:$Q$7)-SUM('Chem - ODS'!$G$5:$G$7))/10*('Chem - ODS'!P$4-'Chem - ODS'!$G$4)+SUM('Chem - ODS'!$G$5:$G$7)))</f>
        <v>0</v>
      </c>
      <c r="V123" s="90">
        <f ca="1">IF('Chemicals 2030'!$A131="CP",INDIRECT("'Chemicals 2030'!"&amp;'Country Selector'!$B$3&amp;ROW($A131))*10^12,0)*'Process Emissions Multipliers'!$D$28</f>
        <v>0</v>
      </c>
      <c r="W123" s="90">
        <f ca="1">($V123*($AP$1-W$1)/($AP$1-$V$1)+$AP123*(W$1-$V$1)/($AP$1-$V$1))*(SUM('Chem - ODS'!R$5:R$7)/((SUM('Chem - ODS'!$AK$5:$AK$7)-SUM('Chem - ODS'!$Q$5:$Q$7))/20*('Chem - ODS'!R$4-'Chem - ODS'!$Q$4)+SUM('Chem - ODS'!$Q$5:$Q$7)))</f>
        <v>0</v>
      </c>
      <c r="X123" s="90">
        <f ca="1">($V123*($AP$1-X$1)/($AP$1-$V$1)+$AP123*(X$1-$V$1)/($AP$1-$V$1))*(SUM('Chem - ODS'!S$5:S$7)/((SUM('Chem - ODS'!$AK$5:$AK$7)-SUM('Chem - ODS'!$Q$5:$Q$7))/20*('Chem - ODS'!S$4-'Chem - ODS'!$Q$4)+SUM('Chem - ODS'!$Q$5:$Q$7)))</f>
        <v>0</v>
      </c>
      <c r="Y123" s="90">
        <f ca="1">($V123*($AP$1-Y$1)/($AP$1-$V$1)+$AP123*(Y$1-$V$1)/($AP$1-$V$1))*(SUM('Chem - ODS'!T$5:T$7)/((SUM('Chem - ODS'!$AK$5:$AK$7)-SUM('Chem - ODS'!$Q$5:$Q$7))/20*('Chem - ODS'!T$4-'Chem - ODS'!$Q$4)+SUM('Chem - ODS'!$Q$5:$Q$7)))</f>
        <v>0</v>
      </c>
      <c r="Z123" s="90">
        <f ca="1">($V123*($AP$1-Z$1)/($AP$1-$V$1)+$AP123*(Z$1-$V$1)/($AP$1-$V$1))*(SUM('Chem - ODS'!U$5:U$7)/((SUM('Chem - ODS'!$AK$5:$AK$7)-SUM('Chem - ODS'!$Q$5:$Q$7))/20*('Chem - ODS'!U$4-'Chem - ODS'!$Q$4)+SUM('Chem - ODS'!$Q$5:$Q$7)))</f>
        <v>0</v>
      </c>
      <c r="AA123" s="90">
        <f ca="1">($V123*($AP$1-AA$1)/($AP$1-$V$1)+$AP123*(AA$1-$V$1)/($AP$1-$V$1))*(SUM('Chem - ODS'!V$5:V$7)/((SUM('Chem - ODS'!$AK$5:$AK$7)-SUM('Chem - ODS'!$Q$5:$Q$7))/20*('Chem - ODS'!V$4-'Chem - ODS'!$Q$4)+SUM('Chem - ODS'!$Q$5:$Q$7)))</f>
        <v>0</v>
      </c>
      <c r="AB123" s="90">
        <f ca="1">($V123*($AP$1-AB$1)/($AP$1-$V$1)+$AP123*(AB$1-$V$1)/($AP$1-$V$1))*(SUM('Chem - ODS'!W$5:W$7)/((SUM('Chem - ODS'!$AK$5:$AK$7)-SUM('Chem - ODS'!$Q$5:$Q$7))/20*('Chem - ODS'!W$4-'Chem - ODS'!$Q$4)+SUM('Chem - ODS'!$Q$5:$Q$7)))</f>
        <v>0</v>
      </c>
      <c r="AC123" s="90">
        <f ca="1">($V123*($AP$1-AC$1)/($AP$1-$V$1)+$AP123*(AC$1-$V$1)/($AP$1-$V$1))*(SUM('Chem - ODS'!X$5:X$7)/((SUM('Chem - ODS'!$AK$5:$AK$7)-SUM('Chem - ODS'!$Q$5:$Q$7))/20*('Chem - ODS'!X$4-'Chem - ODS'!$Q$4)+SUM('Chem - ODS'!$Q$5:$Q$7)))</f>
        <v>0</v>
      </c>
      <c r="AD123" s="90">
        <f ca="1">($V123*($AP$1-AD$1)/($AP$1-$V$1)+$AP123*(AD$1-$V$1)/($AP$1-$V$1))*(SUM('Chem - ODS'!Y$5:Y$7)/((SUM('Chem - ODS'!$AK$5:$AK$7)-SUM('Chem - ODS'!$Q$5:$Q$7))/20*('Chem - ODS'!Y$4-'Chem - ODS'!$Q$4)+SUM('Chem - ODS'!$Q$5:$Q$7)))</f>
        <v>0</v>
      </c>
      <c r="AE123" s="90">
        <f ca="1">($V123*($AP$1-AE$1)/($AP$1-$V$1)+$AP123*(AE$1-$V$1)/($AP$1-$V$1))*(SUM('Chem - ODS'!Z$5:Z$7)/((SUM('Chem - ODS'!$AK$5:$AK$7)-SUM('Chem - ODS'!$Q$5:$Q$7))/20*('Chem - ODS'!Z$4-'Chem - ODS'!$Q$4)+SUM('Chem - ODS'!$Q$5:$Q$7)))</f>
        <v>0</v>
      </c>
      <c r="AF123" s="90">
        <f ca="1">($V123*($AP$1-AF$1)/($AP$1-$V$1)+$AP123*(AF$1-$V$1)/($AP$1-$V$1))*(SUM('Chem - ODS'!AA$5:AA$7)/((SUM('Chem - ODS'!$AK$5:$AK$7)-SUM('Chem - ODS'!$Q$5:$Q$7))/20*('Chem - ODS'!AA$4-'Chem - ODS'!$Q$4)+SUM('Chem - ODS'!$Q$5:$Q$7)))</f>
        <v>0</v>
      </c>
      <c r="AG123" s="90">
        <f ca="1">($V123*($AP$1-AG$1)/($AP$1-$V$1)+$AP123*(AG$1-$V$1)/($AP$1-$V$1))*(SUM('Chem - ODS'!AB$5:AB$7)/((SUM('Chem - ODS'!$AK$5:$AK$7)-SUM('Chem - ODS'!$Q$5:$Q$7))/20*('Chem - ODS'!AB$4-'Chem - ODS'!$Q$4)+SUM('Chem - ODS'!$Q$5:$Q$7)))</f>
        <v>0</v>
      </c>
      <c r="AH123" s="90">
        <f ca="1">($V123*($AP$1-AH$1)/($AP$1-$V$1)+$AP123*(AH$1-$V$1)/($AP$1-$V$1))*(SUM('Chem - ODS'!AC$5:AC$7)/((SUM('Chem - ODS'!$AK$5:$AK$7)-SUM('Chem - ODS'!$Q$5:$Q$7))/20*('Chem - ODS'!AC$4-'Chem - ODS'!$Q$4)+SUM('Chem - ODS'!$Q$5:$Q$7)))</f>
        <v>0</v>
      </c>
      <c r="AI123" s="90">
        <f ca="1">($V123*($AP$1-AI$1)/($AP$1-$V$1)+$AP123*(AI$1-$V$1)/($AP$1-$V$1))*(SUM('Chem - ODS'!AD$5:AD$7)/((SUM('Chem - ODS'!$AK$5:$AK$7)-SUM('Chem - ODS'!$Q$5:$Q$7))/20*('Chem - ODS'!AD$4-'Chem - ODS'!$Q$4)+SUM('Chem - ODS'!$Q$5:$Q$7)))</f>
        <v>0</v>
      </c>
      <c r="AJ123" s="90">
        <f ca="1">($V123*($AP$1-AJ$1)/($AP$1-$V$1)+$AP123*(AJ$1-$V$1)/($AP$1-$V$1))*(SUM('Chem - ODS'!AE$5:AE$7)/((SUM('Chem - ODS'!$AK$5:$AK$7)-SUM('Chem - ODS'!$Q$5:$Q$7))/20*('Chem - ODS'!AE$4-'Chem - ODS'!$Q$4)+SUM('Chem - ODS'!$Q$5:$Q$7)))</f>
        <v>0</v>
      </c>
      <c r="AK123" s="90">
        <f ca="1">($V123*($AP$1-AK$1)/($AP$1-$V$1)+$AP123*(AK$1-$V$1)/($AP$1-$V$1))*(SUM('Chem - ODS'!AF$5:AF$7)/((SUM('Chem - ODS'!$AK$5:$AK$7)-SUM('Chem - ODS'!$Q$5:$Q$7))/20*('Chem - ODS'!AF$4-'Chem - ODS'!$Q$4)+SUM('Chem - ODS'!$Q$5:$Q$7)))</f>
        <v>0</v>
      </c>
      <c r="AL123" s="90">
        <f ca="1">($V123*($AP$1-AL$1)/($AP$1-$V$1)+$AP123*(AL$1-$V$1)/($AP$1-$V$1))*(SUM('Chem - ODS'!AG$5:AG$7)/((SUM('Chem - ODS'!$AK$5:$AK$7)-SUM('Chem - ODS'!$Q$5:$Q$7))/20*('Chem - ODS'!AG$4-'Chem - ODS'!$Q$4)+SUM('Chem - ODS'!$Q$5:$Q$7)))</f>
        <v>0</v>
      </c>
      <c r="AM123" s="90">
        <f ca="1">($V123*($AP$1-AM$1)/($AP$1-$V$1)+$AP123*(AM$1-$V$1)/($AP$1-$V$1))*(SUM('Chem - ODS'!AH$5:AH$7)/((SUM('Chem - ODS'!$AK$5:$AK$7)-SUM('Chem - ODS'!$Q$5:$Q$7))/20*('Chem - ODS'!AH$4-'Chem - ODS'!$Q$4)+SUM('Chem - ODS'!$Q$5:$Q$7)))</f>
        <v>0</v>
      </c>
      <c r="AN123" s="90">
        <f ca="1">($V123*($AP$1-AN$1)/($AP$1-$V$1)+$AP123*(AN$1-$V$1)/($AP$1-$V$1))*(SUM('Chem - ODS'!AI$5:AI$7)/((SUM('Chem - ODS'!$AK$5:$AK$7)-SUM('Chem - ODS'!$Q$5:$Q$7))/20*('Chem - ODS'!AI$4-'Chem - ODS'!$Q$4)+SUM('Chem - ODS'!$Q$5:$Q$7)))</f>
        <v>0</v>
      </c>
      <c r="AO123" s="90">
        <f ca="1">($V123*($AP$1-AO$1)/($AP$1-$V$1)+$AP123*(AO$1-$V$1)/($AP$1-$V$1))*(SUM('Chem - ODS'!AJ$5:AJ$7)/((SUM('Chem - ODS'!$AK$5:$AK$7)-SUM('Chem - ODS'!$Q$5:$Q$7))/20*('Chem - ODS'!AJ$4-'Chem - ODS'!$Q$4)+SUM('Chem - ODS'!$Q$5:$Q$7)))</f>
        <v>0</v>
      </c>
      <c r="AP123" s="90">
        <f ca="1">V123*'Process Emissions Multipliers'!$E$28</f>
        <v>0</v>
      </c>
    </row>
    <row r="124" spans="1:42">
      <c r="A124" s="74">
        <v>72</v>
      </c>
      <c r="B124" s="90">
        <f ca="1">IF('Chemicals 2010'!$A132="CP",INDIRECT("'Chemicals 2010'!"&amp;'Country Selector'!$B$3&amp;ROW($A132))*10^12,0)</f>
        <v>0</v>
      </c>
      <c r="C124" s="90">
        <f t="shared" ca="1" si="4"/>
        <v>0</v>
      </c>
      <c r="D124" s="90">
        <f t="shared" ca="1" si="5"/>
        <v>0</v>
      </c>
      <c r="E124" s="90">
        <f t="shared" ca="1" si="5"/>
        <v>0</v>
      </c>
      <c r="F124" s="90">
        <f t="shared" ca="1" si="5"/>
        <v>0</v>
      </c>
      <c r="G124" s="90">
        <f t="shared" ca="1" si="5"/>
        <v>0</v>
      </c>
      <c r="H124" s="90">
        <f t="shared" ca="1" si="5"/>
        <v>0</v>
      </c>
      <c r="I124" s="90">
        <f t="shared" ca="1" si="5"/>
        <v>0</v>
      </c>
      <c r="J124" s="90">
        <f t="shared" ca="1" si="5"/>
        <v>0</v>
      </c>
      <c r="K124" s="90">
        <f t="shared" ca="1" si="5"/>
        <v>0</v>
      </c>
      <c r="L124" s="90">
        <f ca="1">IF('Chemicals 2020'!$A132="CP",INDIRECT("'Chemicals 2020'!"&amp;'Country Selector'!$B$3&amp;ROW($A132))*10^12,0)*'Process Emissions Multipliers'!$B$28</f>
        <v>0</v>
      </c>
      <c r="M124" s="90">
        <f ca="1">($L124*($V$1-M$1)/($V$1-$L$1)+$V124*(M$1-$L$1)/($V$1-$L$1))*(SUM('Chem - ODS'!H$5:H$7)/((SUM('Chem - ODS'!$Q$5:$Q$7)-SUM('Chem - ODS'!$G$5:$G$7))/10*('Chem - ODS'!H$4-'Chem - ODS'!$G$4)+SUM('Chem - ODS'!$G$5:$G$7)))</f>
        <v>0</v>
      </c>
      <c r="N124" s="90">
        <f ca="1">($L124*($V$1-N$1)/($V$1-$L$1)+$V124*(N$1-$L$1)/($V$1-$L$1))*(SUM('Chem - ODS'!I$5:I$7)/((SUM('Chem - ODS'!$Q$5:$Q$7)-SUM('Chem - ODS'!$G$5:$G$7))/10*('Chem - ODS'!I$4-'Chem - ODS'!$G$4)+SUM('Chem - ODS'!$G$5:$G$7)))</f>
        <v>0</v>
      </c>
      <c r="O124" s="90">
        <f ca="1">($L124*($V$1-O$1)/($V$1-$L$1)+$V124*(O$1-$L$1)/($V$1-$L$1))*(SUM('Chem - ODS'!J$5:J$7)/((SUM('Chem - ODS'!$Q$5:$Q$7)-SUM('Chem - ODS'!$G$5:$G$7))/10*('Chem - ODS'!J$4-'Chem - ODS'!$G$4)+SUM('Chem - ODS'!$G$5:$G$7)))</f>
        <v>0</v>
      </c>
      <c r="P124" s="90">
        <f ca="1">($L124*($V$1-P$1)/($V$1-$L$1)+$V124*(P$1-$L$1)/($V$1-$L$1))*(SUM('Chem - ODS'!K$5:K$7)/((SUM('Chem - ODS'!$Q$5:$Q$7)-SUM('Chem - ODS'!$G$5:$G$7))/10*('Chem - ODS'!K$4-'Chem - ODS'!$G$4)+SUM('Chem - ODS'!$G$5:$G$7)))</f>
        <v>0</v>
      </c>
      <c r="Q124" s="90">
        <f ca="1">($L124*($V$1-Q$1)/($V$1-$L$1)+$V124*(Q$1-$L$1)/($V$1-$L$1))*(SUM('Chem - ODS'!L$5:L$7)/((SUM('Chem - ODS'!$Q$5:$Q$7)-SUM('Chem - ODS'!$G$5:$G$7))/10*('Chem - ODS'!L$4-'Chem - ODS'!$G$4)+SUM('Chem - ODS'!$G$5:$G$7)))</f>
        <v>0</v>
      </c>
      <c r="R124" s="90">
        <f ca="1">($L124*($V$1-R$1)/($V$1-$L$1)+$V124*(R$1-$L$1)/($V$1-$L$1))*(SUM('Chem - ODS'!M$5:M$7)/((SUM('Chem - ODS'!$Q$5:$Q$7)-SUM('Chem - ODS'!$G$5:$G$7))/10*('Chem - ODS'!M$4-'Chem - ODS'!$G$4)+SUM('Chem - ODS'!$G$5:$G$7)))</f>
        <v>0</v>
      </c>
      <c r="S124" s="90">
        <f ca="1">($L124*($V$1-S$1)/($V$1-$L$1)+$V124*(S$1-$L$1)/($V$1-$L$1))*(SUM('Chem - ODS'!N$5:N$7)/((SUM('Chem - ODS'!$Q$5:$Q$7)-SUM('Chem - ODS'!$G$5:$G$7))/10*('Chem - ODS'!N$4-'Chem - ODS'!$G$4)+SUM('Chem - ODS'!$G$5:$G$7)))</f>
        <v>0</v>
      </c>
      <c r="T124" s="90">
        <f ca="1">($L124*($V$1-T$1)/($V$1-$L$1)+$V124*(T$1-$L$1)/($V$1-$L$1))*(SUM('Chem - ODS'!O$5:O$7)/((SUM('Chem - ODS'!$Q$5:$Q$7)-SUM('Chem - ODS'!$G$5:$G$7))/10*('Chem - ODS'!O$4-'Chem - ODS'!$G$4)+SUM('Chem - ODS'!$G$5:$G$7)))</f>
        <v>0</v>
      </c>
      <c r="U124" s="90">
        <f ca="1">($L124*($V$1-U$1)/($V$1-$L$1)+$V124*(U$1-$L$1)/($V$1-$L$1))*(SUM('Chem - ODS'!P$5:P$7)/((SUM('Chem - ODS'!$Q$5:$Q$7)-SUM('Chem - ODS'!$G$5:$G$7))/10*('Chem - ODS'!P$4-'Chem - ODS'!$G$4)+SUM('Chem - ODS'!$G$5:$G$7)))</f>
        <v>0</v>
      </c>
      <c r="V124" s="90">
        <f ca="1">IF('Chemicals 2030'!$A132="CP",INDIRECT("'Chemicals 2030'!"&amp;'Country Selector'!$B$3&amp;ROW($A132))*10^12,0)*'Process Emissions Multipliers'!$D$28</f>
        <v>0</v>
      </c>
      <c r="W124" s="90">
        <f ca="1">($V124*($AP$1-W$1)/($AP$1-$V$1)+$AP124*(W$1-$V$1)/($AP$1-$V$1))*(SUM('Chem - ODS'!R$5:R$7)/((SUM('Chem - ODS'!$AK$5:$AK$7)-SUM('Chem - ODS'!$Q$5:$Q$7))/20*('Chem - ODS'!R$4-'Chem - ODS'!$Q$4)+SUM('Chem - ODS'!$Q$5:$Q$7)))</f>
        <v>0</v>
      </c>
      <c r="X124" s="90">
        <f ca="1">($V124*($AP$1-X$1)/($AP$1-$V$1)+$AP124*(X$1-$V$1)/($AP$1-$V$1))*(SUM('Chem - ODS'!S$5:S$7)/((SUM('Chem - ODS'!$AK$5:$AK$7)-SUM('Chem - ODS'!$Q$5:$Q$7))/20*('Chem - ODS'!S$4-'Chem - ODS'!$Q$4)+SUM('Chem - ODS'!$Q$5:$Q$7)))</f>
        <v>0</v>
      </c>
      <c r="Y124" s="90">
        <f ca="1">($V124*($AP$1-Y$1)/($AP$1-$V$1)+$AP124*(Y$1-$V$1)/($AP$1-$V$1))*(SUM('Chem - ODS'!T$5:T$7)/((SUM('Chem - ODS'!$AK$5:$AK$7)-SUM('Chem - ODS'!$Q$5:$Q$7))/20*('Chem - ODS'!T$4-'Chem - ODS'!$Q$4)+SUM('Chem - ODS'!$Q$5:$Q$7)))</f>
        <v>0</v>
      </c>
      <c r="Z124" s="90">
        <f ca="1">($V124*($AP$1-Z$1)/($AP$1-$V$1)+$AP124*(Z$1-$V$1)/($AP$1-$V$1))*(SUM('Chem - ODS'!U$5:U$7)/((SUM('Chem - ODS'!$AK$5:$AK$7)-SUM('Chem - ODS'!$Q$5:$Q$7))/20*('Chem - ODS'!U$4-'Chem - ODS'!$Q$4)+SUM('Chem - ODS'!$Q$5:$Q$7)))</f>
        <v>0</v>
      </c>
      <c r="AA124" s="90">
        <f ca="1">($V124*($AP$1-AA$1)/($AP$1-$V$1)+$AP124*(AA$1-$V$1)/($AP$1-$V$1))*(SUM('Chem - ODS'!V$5:V$7)/((SUM('Chem - ODS'!$AK$5:$AK$7)-SUM('Chem - ODS'!$Q$5:$Q$7))/20*('Chem - ODS'!V$4-'Chem - ODS'!$Q$4)+SUM('Chem - ODS'!$Q$5:$Q$7)))</f>
        <v>0</v>
      </c>
      <c r="AB124" s="90">
        <f ca="1">($V124*($AP$1-AB$1)/($AP$1-$V$1)+$AP124*(AB$1-$V$1)/($AP$1-$V$1))*(SUM('Chem - ODS'!W$5:W$7)/((SUM('Chem - ODS'!$AK$5:$AK$7)-SUM('Chem - ODS'!$Q$5:$Q$7))/20*('Chem - ODS'!W$4-'Chem - ODS'!$Q$4)+SUM('Chem - ODS'!$Q$5:$Q$7)))</f>
        <v>0</v>
      </c>
      <c r="AC124" s="90">
        <f ca="1">($V124*($AP$1-AC$1)/($AP$1-$V$1)+$AP124*(AC$1-$V$1)/($AP$1-$V$1))*(SUM('Chem - ODS'!X$5:X$7)/((SUM('Chem - ODS'!$AK$5:$AK$7)-SUM('Chem - ODS'!$Q$5:$Q$7))/20*('Chem - ODS'!X$4-'Chem - ODS'!$Q$4)+SUM('Chem - ODS'!$Q$5:$Q$7)))</f>
        <v>0</v>
      </c>
      <c r="AD124" s="90">
        <f ca="1">($V124*($AP$1-AD$1)/($AP$1-$V$1)+$AP124*(AD$1-$V$1)/($AP$1-$V$1))*(SUM('Chem - ODS'!Y$5:Y$7)/((SUM('Chem - ODS'!$AK$5:$AK$7)-SUM('Chem - ODS'!$Q$5:$Q$7))/20*('Chem - ODS'!Y$4-'Chem - ODS'!$Q$4)+SUM('Chem - ODS'!$Q$5:$Q$7)))</f>
        <v>0</v>
      </c>
      <c r="AE124" s="90">
        <f ca="1">($V124*($AP$1-AE$1)/($AP$1-$V$1)+$AP124*(AE$1-$V$1)/($AP$1-$V$1))*(SUM('Chem - ODS'!Z$5:Z$7)/((SUM('Chem - ODS'!$AK$5:$AK$7)-SUM('Chem - ODS'!$Q$5:$Q$7))/20*('Chem - ODS'!Z$4-'Chem - ODS'!$Q$4)+SUM('Chem - ODS'!$Q$5:$Q$7)))</f>
        <v>0</v>
      </c>
      <c r="AF124" s="90">
        <f ca="1">($V124*($AP$1-AF$1)/($AP$1-$V$1)+$AP124*(AF$1-$V$1)/($AP$1-$V$1))*(SUM('Chem - ODS'!AA$5:AA$7)/((SUM('Chem - ODS'!$AK$5:$AK$7)-SUM('Chem - ODS'!$Q$5:$Q$7))/20*('Chem - ODS'!AA$4-'Chem - ODS'!$Q$4)+SUM('Chem - ODS'!$Q$5:$Q$7)))</f>
        <v>0</v>
      </c>
      <c r="AG124" s="90">
        <f ca="1">($V124*($AP$1-AG$1)/($AP$1-$V$1)+$AP124*(AG$1-$V$1)/($AP$1-$V$1))*(SUM('Chem - ODS'!AB$5:AB$7)/((SUM('Chem - ODS'!$AK$5:$AK$7)-SUM('Chem - ODS'!$Q$5:$Q$7))/20*('Chem - ODS'!AB$4-'Chem - ODS'!$Q$4)+SUM('Chem - ODS'!$Q$5:$Q$7)))</f>
        <v>0</v>
      </c>
      <c r="AH124" s="90">
        <f ca="1">($V124*($AP$1-AH$1)/($AP$1-$V$1)+$AP124*(AH$1-$V$1)/($AP$1-$V$1))*(SUM('Chem - ODS'!AC$5:AC$7)/((SUM('Chem - ODS'!$AK$5:$AK$7)-SUM('Chem - ODS'!$Q$5:$Q$7))/20*('Chem - ODS'!AC$4-'Chem - ODS'!$Q$4)+SUM('Chem - ODS'!$Q$5:$Q$7)))</f>
        <v>0</v>
      </c>
      <c r="AI124" s="90">
        <f ca="1">($V124*($AP$1-AI$1)/($AP$1-$V$1)+$AP124*(AI$1-$V$1)/($AP$1-$V$1))*(SUM('Chem - ODS'!AD$5:AD$7)/((SUM('Chem - ODS'!$AK$5:$AK$7)-SUM('Chem - ODS'!$Q$5:$Q$7))/20*('Chem - ODS'!AD$4-'Chem - ODS'!$Q$4)+SUM('Chem - ODS'!$Q$5:$Q$7)))</f>
        <v>0</v>
      </c>
      <c r="AJ124" s="90">
        <f ca="1">($V124*($AP$1-AJ$1)/($AP$1-$V$1)+$AP124*(AJ$1-$V$1)/($AP$1-$V$1))*(SUM('Chem - ODS'!AE$5:AE$7)/((SUM('Chem - ODS'!$AK$5:$AK$7)-SUM('Chem - ODS'!$Q$5:$Q$7))/20*('Chem - ODS'!AE$4-'Chem - ODS'!$Q$4)+SUM('Chem - ODS'!$Q$5:$Q$7)))</f>
        <v>0</v>
      </c>
      <c r="AK124" s="90">
        <f ca="1">($V124*($AP$1-AK$1)/($AP$1-$V$1)+$AP124*(AK$1-$V$1)/($AP$1-$V$1))*(SUM('Chem - ODS'!AF$5:AF$7)/((SUM('Chem - ODS'!$AK$5:$AK$7)-SUM('Chem - ODS'!$Q$5:$Q$7))/20*('Chem - ODS'!AF$4-'Chem - ODS'!$Q$4)+SUM('Chem - ODS'!$Q$5:$Q$7)))</f>
        <v>0</v>
      </c>
      <c r="AL124" s="90">
        <f ca="1">($V124*($AP$1-AL$1)/($AP$1-$V$1)+$AP124*(AL$1-$V$1)/($AP$1-$V$1))*(SUM('Chem - ODS'!AG$5:AG$7)/((SUM('Chem - ODS'!$AK$5:$AK$7)-SUM('Chem - ODS'!$Q$5:$Q$7))/20*('Chem - ODS'!AG$4-'Chem - ODS'!$Q$4)+SUM('Chem - ODS'!$Q$5:$Q$7)))</f>
        <v>0</v>
      </c>
      <c r="AM124" s="90">
        <f ca="1">($V124*($AP$1-AM$1)/($AP$1-$V$1)+$AP124*(AM$1-$V$1)/($AP$1-$V$1))*(SUM('Chem - ODS'!AH$5:AH$7)/((SUM('Chem - ODS'!$AK$5:$AK$7)-SUM('Chem - ODS'!$Q$5:$Q$7))/20*('Chem - ODS'!AH$4-'Chem - ODS'!$Q$4)+SUM('Chem - ODS'!$Q$5:$Q$7)))</f>
        <v>0</v>
      </c>
      <c r="AN124" s="90">
        <f ca="1">($V124*($AP$1-AN$1)/($AP$1-$V$1)+$AP124*(AN$1-$V$1)/($AP$1-$V$1))*(SUM('Chem - ODS'!AI$5:AI$7)/((SUM('Chem - ODS'!$AK$5:$AK$7)-SUM('Chem - ODS'!$Q$5:$Q$7))/20*('Chem - ODS'!AI$4-'Chem - ODS'!$Q$4)+SUM('Chem - ODS'!$Q$5:$Q$7)))</f>
        <v>0</v>
      </c>
      <c r="AO124" s="90">
        <f ca="1">($V124*($AP$1-AO$1)/($AP$1-$V$1)+$AP124*(AO$1-$V$1)/($AP$1-$V$1))*(SUM('Chem - ODS'!AJ$5:AJ$7)/((SUM('Chem - ODS'!$AK$5:$AK$7)-SUM('Chem - ODS'!$Q$5:$Q$7))/20*('Chem - ODS'!AJ$4-'Chem - ODS'!$Q$4)+SUM('Chem - ODS'!$Q$5:$Q$7)))</f>
        <v>0</v>
      </c>
      <c r="AP124" s="90">
        <f ca="1">V124*'Process Emissions Multipliers'!$E$28</f>
        <v>0</v>
      </c>
    </row>
    <row r="125" spans="1:42">
      <c r="A125" s="74">
        <v>73</v>
      </c>
      <c r="B125" s="90">
        <f ca="1">IF('Chemicals 2010'!$A133="CP",INDIRECT("'Chemicals 2010'!"&amp;'Country Selector'!$B$3&amp;ROW($A133))*10^12,0)</f>
        <v>0</v>
      </c>
      <c r="C125" s="90">
        <f t="shared" ca="1" si="4"/>
        <v>0</v>
      </c>
      <c r="D125" s="90">
        <f t="shared" ca="1" si="5"/>
        <v>0</v>
      </c>
      <c r="E125" s="90">
        <f t="shared" ca="1" si="5"/>
        <v>0</v>
      </c>
      <c r="F125" s="90">
        <f t="shared" ca="1" si="5"/>
        <v>0</v>
      </c>
      <c r="G125" s="90">
        <f t="shared" ca="1" si="5"/>
        <v>0</v>
      </c>
      <c r="H125" s="90">
        <f t="shared" ca="1" si="5"/>
        <v>0</v>
      </c>
      <c r="I125" s="90">
        <f t="shared" ca="1" si="5"/>
        <v>0</v>
      </c>
      <c r="J125" s="90">
        <f t="shared" ca="1" si="5"/>
        <v>0</v>
      </c>
      <c r="K125" s="90">
        <f t="shared" ca="1" si="5"/>
        <v>0</v>
      </c>
      <c r="L125" s="90">
        <f ca="1">IF('Chemicals 2020'!$A133="CP",INDIRECT("'Chemicals 2020'!"&amp;'Country Selector'!$B$3&amp;ROW($A133))*10^12,0)*'Process Emissions Multipliers'!$B$28</f>
        <v>0</v>
      </c>
      <c r="M125" s="90">
        <f ca="1">($L125*($V$1-M$1)/($V$1-$L$1)+$V125*(M$1-$L$1)/($V$1-$L$1))*(SUM('Chem - ODS'!H$5:H$7)/((SUM('Chem - ODS'!$Q$5:$Q$7)-SUM('Chem - ODS'!$G$5:$G$7))/10*('Chem - ODS'!H$4-'Chem - ODS'!$G$4)+SUM('Chem - ODS'!$G$5:$G$7)))</f>
        <v>0</v>
      </c>
      <c r="N125" s="90">
        <f ca="1">($L125*($V$1-N$1)/($V$1-$L$1)+$V125*(N$1-$L$1)/($V$1-$L$1))*(SUM('Chem - ODS'!I$5:I$7)/((SUM('Chem - ODS'!$Q$5:$Q$7)-SUM('Chem - ODS'!$G$5:$G$7))/10*('Chem - ODS'!I$4-'Chem - ODS'!$G$4)+SUM('Chem - ODS'!$G$5:$G$7)))</f>
        <v>0</v>
      </c>
      <c r="O125" s="90">
        <f ca="1">($L125*($V$1-O$1)/($V$1-$L$1)+$V125*(O$1-$L$1)/($V$1-$L$1))*(SUM('Chem - ODS'!J$5:J$7)/((SUM('Chem - ODS'!$Q$5:$Q$7)-SUM('Chem - ODS'!$G$5:$G$7))/10*('Chem - ODS'!J$4-'Chem - ODS'!$G$4)+SUM('Chem - ODS'!$G$5:$G$7)))</f>
        <v>0</v>
      </c>
      <c r="P125" s="90">
        <f ca="1">($L125*($V$1-P$1)/($V$1-$L$1)+$V125*(P$1-$L$1)/($V$1-$L$1))*(SUM('Chem - ODS'!K$5:K$7)/((SUM('Chem - ODS'!$Q$5:$Q$7)-SUM('Chem - ODS'!$G$5:$G$7))/10*('Chem - ODS'!K$4-'Chem - ODS'!$G$4)+SUM('Chem - ODS'!$G$5:$G$7)))</f>
        <v>0</v>
      </c>
      <c r="Q125" s="90">
        <f ca="1">($L125*($V$1-Q$1)/($V$1-$L$1)+$V125*(Q$1-$L$1)/($V$1-$L$1))*(SUM('Chem - ODS'!L$5:L$7)/((SUM('Chem - ODS'!$Q$5:$Q$7)-SUM('Chem - ODS'!$G$5:$G$7))/10*('Chem - ODS'!L$4-'Chem - ODS'!$G$4)+SUM('Chem - ODS'!$G$5:$G$7)))</f>
        <v>0</v>
      </c>
      <c r="R125" s="90">
        <f ca="1">($L125*($V$1-R$1)/($V$1-$L$1)+$V125*(R$1-$L$1)/($V$1-$L$1))*(SUM('Chem - ODS'!M$5:M$7)/((SUM('Chem - ODS'!$Q$5:$Q$7)-SUM('Chem - ODS'!$G$5:$G$7))/10*('Chem - ODS'!M$4-'Chem - ODS'!$G$4)+SUM('Chem - ODS'!$G$5:$G$7)))</f>
        <v>0</v>
      </c>
      <c r="S125" s="90">
        <f ca="1">($L125*($V$1-S$1)/($V$1-$L$1)+$V125*(S$1-$L$1)/($V$1-$L$1))*(SUM('Chem - ODS'!N$5:N$7)/((SUM('Chem - ODS'!$Q$5:$Q$7)-SUM('Chem - ODS'!$G$5:$G$7))/10*('Chem - ODS'!N$4-'Chem - ODS'!$G$4)+SUM('Chem - ODS'!$G$5:$G$7)))</f>
        <v>0</v>
      </c>
      <c r="T125" s="90">
        <f ca="1">($L125*($V$1-T$1)/($V$1-$L$1)+$V125*(T$1-$L$1)/($V$1-$L$1))*(SUM('Chem - ODS'!O$5:O$7)/((SUM('Chem - ODS'!$Q$5:$Q$7)-SUM('Chem - ODS'!$G$5:$G$7))/10*('Chem - ODS'!O$4-'Chem - ODS'!$G$4)+SUM('Chem - ODS'!$G$5:$G$7)))</f>
        <v>0</v>
      </c>
      <c r="U125" s="90">
        <f ca="1">($L125*($V$1-U$1)/($V$1-$L$1)+$V125*(U$1-$L$1)/($V$1-$L$1))*(SUM('Chem - ODS'!P$5:P$7)/((SUM('Chem - ODS'!$Q$5:$Q$7)-SUM('Chem - ODS'!$G$5:$G$7))/10*('Chem - ODS'!P$4-'Chem - ODS'!$G$4)+SUM('Chem - ODS'!$G$5:$G$7)))</f>
        <v>0</v>
      </c>
      <c r="V125" s="90">
        <f ca="1">IF('Chemicals 2030'!$A133="CP",INDIRECT("'Chemicals 2030'!"&amp;'Country Selector'!$B$3&amp;ROW($A133))*10^12,0)*'Process Emissions Multipliers'!$D$28</f>
        <v>0</v>
      </c>
      <c r="W125" s="90">
        <f ca="1">($V125*($AP$1-W$1)/($AP$1-$V$1)+$AP125*(W$1-$V$1)/($AP$1-$V$1))*(SUM('Chem - ODS'!R$5:R$7)/((SUM('Chem - ODS'!$AK$5:$AK$7)-SUM('Chem - ODS'!$Q$5:$Q$7))/20*('Chem - ODS'!R$4-'Chem - ODS'!$Q$4)+SUM('Chem - ODS'!$Q$5:$Q$7)))</f>
        <v>0</v>
      </c>
      <c r="X125" s="90">
        <f ca="1">($V125*($AP$1-X$1)/($AP$1-$V$1)+$AP125*(X$1-$V$1)/($AP$1-$V$1))*(SUM('Chem - ODS'!S$5:S$7)/((SUM('Chem - ODS'!$AK$5:$AK$7)-SUM('Chem - ODS'!$Q$5:$Q$7))/20*('Chem - ODS'!S$4-'Chem - ODS'!$Q$4)+SUM('Chem - ODS'!$Q$5:$Q$7)))</f>
        <v>0</v>
      </c>
      <c r="Y125" s="90">
        <f ca="1">($V125*($AP$1-Y$1)/($AP$1-$V$1)+$AP125*(Y$1-$V$1)/($AP$1-$V$1))*(SUM('Chem - ODS'!T$5:T$7)/((SUM('Chem - ODS'!$AK$5:$AK$7)-SUM('Chem - ODS'!$Q$5:$Q$7))/20*('Chem - ODS'!T$4-'Chem - ODS'!$Q$4)+SUM('Chem - ODS'!$Q$5:$Q$7)))</f>
        <v>0</v>
      </c>
      <c r="Z125" s="90">
        <f ca="1">($V125*($AP$1-Z$1)/($AP$1-$V$1)+$AP125*(Z$1-$V$1)/($AP$1-$V$1))*(SUM('Chem - ODS'!U$5:U$7)/((SUM('Chem - ODS'!$AK$5:$AK$7)-SUM('Chem - ODS'!$Q$5:$Q$7))/20*('Chem - ODS'!U$4-'Chem - ODS'!$Q$4)+SUM('Chem - ODS'!$Q$5:$Q$7)))</f>
        <v>0</v>
      </c>
      <c r="AA125" s="90">
        <f ca="1">($V125*($AP$1-AA$1)/($AP$1-$V$1)+$AP125*(AA$1-$V$1)/($AP$1-$V$1))*(SUM('Chem - ODS'!V$5:V$7)/((SUM('Chem - ODS'!$AK$5:$AK$7)-SUM('Chem - ODS'!$Q$5:$Q$7))/20*('Chem - ODS'!V$4-'Chem - ODS'!$Q$4)+SUM('Chem - ODS'!$Q$5:$Q$7)))</f>
        <v>0</v>
      </c>
      <c r="AB125" s="90">
        <f ca="1">($V125*($AP$1-AB$1)/($AP$1-$V$1)+$AP125*(AB$1-$V$1)/($AP$1-$V$1))*(SUM('Chem - ODS'!W$5:W$7)/((SUM('Chem - ODS'!$AK$5:$AK$7)-SUM('Chem - ODS'!$Q$5:$Q$7))/20*('Chem - ODS'!W$4-'Chem - ODS'!$Q$4)+SUM('Chem - ODS'!$Q$5:$Q$7)))</f>
        <v>0</v>
      </c>
      <c r="AC125" s="90">
        <f ca="1">($V125*($AP$1-AC$1)/($AP$1-$V$1)+$AP125*(AC$1-$V$1)/($AP$1-$V$1))*(SUM('Chem - ODS'!X$5:X$7)/((SUM('Chem - ODS'!$AK$5:$AK$7)-SUM('Chem - ODS'!$Q$5:$Q$7))/20*('Chem - ODS'!X$4-'Chem - ODS'!$Q$4)+SUM('Chem - ODS'!$Q$5:$Q$7)))</f>
        <v>0</v>
      </c>
      <c r="AD125" s="90">
        <f ca="1">($V125*($AP$1-AD$1)/($AP$1-$V$1)+$AP125*(AD$1-$V$1)/($AP$1-$V$1))*(SUM('Chem - ODS'!Y$5:Y$7)/((SUM('Chem - ODS'!$AK$5:$AK$7)-SUM('Chem - ODS'!$Q$5:$Q$7))/20*('Chem - ODS'!Y$4-'Chem - ODS'!$Q$4)+SUM('Chem - ODS'!$Q$5:$Q$7)))</f>
        <v>0</v>
      </c>
      <c r="AE125" s="90">
        <f ca="1">($V125*($AP$1-AE$1)/($AP$1-$V$1)+$AP125*(AE$1-$V$1)/($AP$1-$V$1))*(SUM('Chem - ODS'!Z$5:Z$7)/((SUM('Chem - ODS'!$AK$5:$AK$7)-SUM('Chem - ODS'!$Q$5:$Q$7))/20*('Chem - ODS'!Z$4-'Chem - ODS'!$Q$4)+SUM('Chem - ODS'!$Q$5:$Q$7)))</f>
        <v>0</v>
      </c>
      <c r="AF125" s="90">
        <f ca="1">($V125*($AP$1-AF$1)/($AP$1-$V$1)+$AP125*(AF$1-$V$1)/($AP$1-$V$1))*(SUM('Chem - ODS'!AA$5:AA$7)/((SUM('Chem - ODS'!$AK$5:$AK$7)-SUM('Chem - ODS'!$Q$5:$Q$7))/20*('Chem - ODS'!AA$4-'Chem - ODS'!$Q$4)+SUM('Chem - ODS'!$Q$5:$Q$7)))</f>
        <v>0</v>
      </c>
      <c r="AG125" s="90">
        <f ca="1">($V125*($AP$1-AG$1)/($AP$1-$V$1)+$AP125*(AG$1-$V$1)/($AP$1-$V$1))*(SUM('Chem - ODS'!AB$5:AB$7)/((SUM('Chem - ODS'!$AK$5:$AK$7)-SUM('Chem - ODS'!$Q$5:$Q$7))/20*('Chem - ODS'!AB$4-'Chem - ODS'!$Q$4)+SUM('Chem - ODS'!$Q$5:$Q$7)))</f>
        <v>0</v>
      </c>
      <c r="AH125" s="90">
        <f ca="1">($V125*($AP$1-AH$1)/($AP$1-$V$1)+$AP125*(AH$1-$V$1)/($AP$1-$V$1))*(SUM('Chem - ODS'!AC$5:AC$7)/((SUM('Chem - ODS'!$AK$5:$AK$7)-SUM('Chem - ODS'!$Q$5:$Q$7))/20*('Chem - ODS'!AC$4-'Chem - ODS'!$Q$4)+SUM('Chem - ODS'!$Q$5:$Q$7)))</f>
        <v>0</v>
      </c>
      <c r="AI125" s="90">
        <f ca="1">($V125*($AP$1-AI$1)/($AP$1-$V$1)+$AP125*(AI$1-$V$1)/($AP$1-$V$1))*(SUM('Chem - ODS'!AD$5:AD$7)/((SUM('Chem - ODS'!$AK$5:$AK$7)-SUM('Chem - ODS'!$Q$5:$Q$7))/20*('Chem - ODS'!AD$4-'Chem - ODS'!$Q$4)+SUM('Chem - ODS'!$Q$5:$Q$7)))</f>
        <v>0</v>
      </c>
      <c r="AJ125" s="90">
        <f ca="1">($V125*($AP$1-AJ$1)/($AP$1-$V$1)+$AP125*(AJ$1-$V$1)/($AP$1-$V$1))*(SUM('Chem - ODS'!AE$5:AE$7)/((SUM('Chem - ODS'!$AK$5:$AK$7)-SUM('Chem - ODS'!$Q$5:$Q$7))/20*('Chem - ODS'!AE$4-'Chem - ODS'!$Q$4)+SUM('Chem - ODS'!$Q$5:$Q$7)))</f>
        <v>0</v>
      </c>
      <c r="AK125" s="90">
        <f ca="1">($V125*($AP$1-AK$1)/($AP$1-$V$1)+$AP125*(AK$1-$V$1)/($AP$1-$V$1))*(SUM('Chem - ODS'!AF$5:AF$7)/((SUM('Chem - ODS'!$AK$5:$AK$7)-SUM('Chem - ODS'!$Q$5:$Q$7))/20*('Chem - ODS'!AF$4-'Chem - ODS'!$Q$4)+SUM('Chem - ODS'!$Q$5:$Q$7)))</f>
        <v>0</v>
      </c>
      <c r="AL125" s="90">
        <f ca="1">($V125*($AP$1-AL$1)/($AP$1-$V$1)+$AP125*(AL$1-$V$1)/($AP$1-$V$1))*(SUM('Chem - ODS'!AG$5:AG$7)/((SUM('Chem - ODS'!$AK$5:$AK$7)-SUM('Chem - ODS'!$Q$5:$Q$7))/20*('Chem - ODS'!AG$4-'Chem - ODS'!$Q$4)+SUM('Chem - ODS'!$Q$5:$Q$7)))</f>
        <v>0</v>
      </c>
      <c r="AM125" s="90">
        <f ca="1">($V125*($AP$1-AM$1)/($AP$1-$V$1)+$AP125*(AM$1-$V$1)/($AP$1-$V$1))*(SUM('Chem - ODS'!AH$5:AH$7)/((SUM('Chem - ODS'!$AK$5:$AK$7)-SUM('Chem - ODS'!$Q$5:$Q$7))/20*('Chem - ODS'!AH$4-'Chem - ODS'!$Q$4)+SUM('Chem - ODS'!$Q$5:$Q$7)))</f>
        <v>0</v>
      </c>
      <c r="AN125" s="90">
        <f ca="1">($V125*($AP$1-AN$1)/($AP$1-$V$1)+$AP125*(AN$1-$V$1)/($AP$1-$V$1))*(SUM('Chem - ODS'!AI$5:AI$7)/((SUM('Chem - ODS'!$AK$5:$AK$7)-SUM('Chem - ODS'!$Q$5:$Q$7))/20*('Chem - ODS'!AI$4-'Chem - ODS'!$Q$4)+SUM('Chem - ODS'!$Q$5:$Q$7)))</f>
        <v>0</v>
      </c>
      <c r="AO125" s="90">
        <f ca="1">($V125*($AP$1-AO$1)/($AP$1-$V$1)+$AP125*(AO$1-$V$1)/($AP$1-$V$1))*(SUM('Chem - ODS'!AJ$5:AJ$7)/((SUM('Chem - ODS'!$AK$5:$AK$7)-SUM('Chem - ODS'!$Q$5:$Q$7))/20*('Chem - ODS'!AJ$4-'Chem - ODS'!$Q$4)+SUM('Chem - ODS'!$Q$5:$Q$7)))</f>
        <v>0</v>
      </c>
      <c r="AP125" s="90">
        <f ca="1">V125*'Process Emissions Multipliers'!$E$28</f>
        <v>0</v>
      </c>
    </row>
    <row r="126" spans="1:42">
      <c r="A126" s="74">
        <v>74</v>
      </c>
      <c r="B126" s="90">
        <f ca="1">IF('Chemicals 2010'!$A134="CP",INDIRECT("'Chemicals 2010'!"&amp;'Country Selector'!$B$3&amp;ROW($A134))*10^12,0)</f>
        <v>0</v>
      </c>
      <c r="C126" s="90">
        <f t="shared" ca="1" si="4"/>
        <v>0</v>
      </c>
      <c r="D126" s="90">
        <f t="shared" ca="1" si="5"/>
        <v>0</v>
      </c>
      <c r="E126" s="90">
        <f t="shared" ca="1" si="5"/>
        <v>0</v>
      </c>
      <c r="F126" s="90">
        <f t="shared" ca="1" si="5"/>
        <v>0</v>
      </c>
      <c r="G126" s="90">
        <f t="shared" ca="1" si="5"/>
        <v>0</v>
      </c>
      <c r="H126" s="90">
        <f t="shared" ca="1" si="5"/>
        <v>0</v>
      </c>
      <c r="I126" s="90">
        <f t="shared" ca="1" si="5"/>
        <v>0</v>
      </c>
      <c r="J126" s="90">
        <f t="shared" ca="1" si="5"/>
        <v>0</v>
      </c>
      <c r="K126" s="90">
        <f t="shared" ca="1" si="5"/>
        <v>0</v>
      </c>
      <c r="L126" s="90">
        <f ca="1">IF('Chemicals 2020'!$A134="CP",INDIRECT("'Chemicals 2020'!"&amp;'Country Selector'!$B$3&amp;ROW($A134))*10^12,0)*'Process Emissions Multipliers'!$B$28</f>
        <v>0</v>
      </c>
      <c r="M126" s="90">
        <f ca="1">($L126*($V$1-M$1)/($V$1-$L$1)+$V126*(M$1-$L$1)/($V$1-$L$1))*(SUM('Chem - ODS'!H$5:H$7)/((SUM('Chem - ODS'!$Q$5:$Q$7)-SUM('Chem - ODS'!$G$5:$G$7))/10*('Chem - ODS'!H$4-'Chem - ODS'!$G$4)+SUM('Chem - ODS'!$G$5:$G$7)))</f>
        <v>0</v>
      </c>
      <c r="N126" s="90">
        <f ca="1">($L126*($V$1-N$1)/($V$1-$L$1)+$V126*(N$1-$L$1)/($V$1-$L$1))*(SUM('Chem - ODS'!I$5:I$7)/((SUM('Chem - ODS'!$Q$5:$Q$7)-SUM('Chem - ODS'!$G$5:$G$7))/10*('Chem - ODS'!I$4-'Chem - ODS'!$G$4)+SUM('Chem - ODS'!$G$5:$G$7)))</f>
        <v>0</v>
      </c>
      <c r="O126" s="90">
        <f ca="1">($L126*($V$1-O$1)/($V$1-$L$1)+$V126*(O$1-$L$1)/($V$1-$L$1))*(SUM('Chem - ODS'!J$5:J$7)/((SUM('Chem - ODS'!$Q$5:$Q$7)-SUM('Chem - ODS'!$G$5:$G$7))/10*('Chem - ODS'!J$4-'Chem - ODS'!$G$4)+SUM('Chem - ODS'!$G$5:$G$7)))</f>
        <v>0</v>
      </c>
      <c r="P126" s="90">
        <f ca="1">($L126*($V$1-P$1)/($V$1-$L$1)+$V126*(P$1-$L$1)/($V$1-$L$1))*(SUM('Chem - ODS'!K$5:K$7)/((SUM('Chem - ODS'!$Q$5:$Q$7)-SUM('Chem - ODS'!$G$5:$G$7))/10*('Chem - ODS'!K$4-'Chem - ODS'!$G$4)+SUM('Chem - ODS'!$G$5:$G$7)))</f>
        <v>0</v>
      </c>
      <c r="Q126" s="90">
        <f ca="1">($L126*($V$1-Q$1)/($V$1-$L$1)+$V126*(Q$1-$L$1)/($V$1-$L$1))*(SUM('Chem - ODS'!L$5:L$7)/((SUM('Chem - ODS'!$Q$5:$Q$7)-SUM('Chem - ODS'!$G$5:$G$7))/10*('Chem - ODS'!L$4-'Chem - ODS'!$G$4)+SUM('Chem - ODS'!$G$5:$G$7)))</f>
        <v>0</v>
      </c>
      <c r="R126" s="90">
        <f ca="1">($L126*($V$1-R$1)/($V$1-$L$1)+$V126*(R$1-$L$1)/($V$1-$L$1))*(SUM('Chem - ODS'!M$5:M$7)/((SUM('Chem - ODS'!$Q$5:$Q$7)-SUM('Chem - ODS'!$G$5:$G$7))/10*('Chem - ODS'!M$4-'Chem - ODS'!$G$4)+SUM('Chem - ODS'!$G$5:$G$7)))</f>
        <v>0</v>
      </c>
      <c r="S126" s="90">
        <f ca="1">($L126*($V$1-S$1)/($V$1-$L$1)+$V126*(S$1-$L$1)/($V$1-$L$1))*(SUM('Chem - ODS'!N$5:N$7)/((SUM('Chem - ODS'!$Q$5:$Q$7)-SUM('Chem - ODS'!$G$5:$G$7))/10*('Chem - ODS'!N$4-'Chem - ODS'!$G$4)+SUM('Chem - ODS'!$G$5:$G$7)))</f>
        <v>0</v>
      </c>
      <c r="T126" s="90">
        <f ca="1">($L126*($V$1-T$1)/($V$1-$L$1)+$V126*(T$1-$L$1)/($V$1-$L$1))*(SUM('Chem - ODS'!O$5:O$7)/((SUM('Chem - ODS'!$Q$5:$Q$7)-SUM('Chem - ODS'!$G$5:$G$7))/10*('Chem - ODS'!O$4-'Chem - ODS'!$G$4)+SUM('Chem - ODS'!$G$5:$G$7)))</f>
        <v>0</v>
      </c>
      <c r="U126" s="90">
        <f ca="1">($L126*($V$1-U$1)/($V$1-$L$1)+$V126*(U$1-$L$1)/($V$1-$L$1))*(SUM('Chem - ODS'!P$5:P$7)/((SUM('Chem - ODS'!$Q$5:$Q$7)-SUM('Chem - ODS'!$G$5:$G$7))/10*('Chem - ODS'!P$4-'Chem - ODS'!$G$4)+SUM('Chem - ODS'!$G$5:$G$7)))</f>
        <v>0</v>
      </c>
      <c r="V126" s="90">
        <f ca="1">IF('Chemicals 2030'!$A134="CP",INDIRECT("'Chemicals 2030'!"&amp;'Country Selector'!$B$3&amp;ROW($A134))*10^12,0)*'Process Emissions Multipliers'!$D$28</f>
        <v>0</v>
      </c>
      <c r="W126" s="90">
        <f ca="1">($V126*($AP$1-W$1)/($AP$1-$V$1)+$AP126*(W$1-$V$1)/($AP$1-$V$1))*(SUM('Chem - ODS'!R$5:R$7)/((SUM('Chem - ODS'!$AK$5:$AK$7)-SUM('Chem - ODS'!$Q$5:$Q$7))/20*('Chem - ODS'!R$4-'Chem - ODS'!$Q$4)+SUM('Chem - ODS'!$Q$5:$Q$7)))</f>
        <v>0</v>
      </c>
      <c r="X126" s="90">
        <f ca="1">($V126*($AP$1-X$1)/($AP$1-$V$1)+$AP126*(X$1-$V$1)/($AP$1-$V$1))*(SUM('Chem - ODS'!S$5:S$7)/((SUM('Chem - ODS'!$AK$5:$AK$7)-SUM('Chem - ODS'!$Q$5:$Q$7))/20*('Chem - ODS'!S$4-'Chem - ODS'!$Q$4)+SUM('Chem - ODS'!$Q$5:$Q$7)))</f>
        <v>0</v>
      </c>
      <c r="Y126" s="90">
        <f ca="1">($V126*($AP$1-Y$1)/($AP$1-$V$1)+$AP126*(Y$1-$V$1)/($AP$1-$V$1))*(SUM('Chem - ODS'!T$5:T$7)/((SUM('Chem - ODS'!$AK$5:$AK$7)-SUM('Chem - ODS'!$Q$5:$Q$7))/20*('Chem - ODS'!T$4-'Chem - ODS'!$Q$4)+SUM('Chem - ODS'!$Q$5:$Q$7)))</f>
        <v>0</v>
      </c>
      <c r="Z126" s="90">
        <f ca="1">($V126*($AP$1-Z$1)/($AP$1-$V$1)+$AP126*(Z$1-$V$1)/($AP$1-$V$1))*(SUM('Chem - ODS'!U$5:U$7)/((SUM('Chem - ODS'!$AK$5:$AK$7)-SUM('Chem - ODS'!$Q$5:$Q$7))/20*('Chem - ODS'!U$4-'Chem - ODS'!$Q$4)+SUM('Chem - ODS'!$Q$5:$Q$7)))</f>
        <v>0</v>
      </c>
      <c r="AA126" s="90">
        <f ca="1">($V126*($AP$1-AA$1)/($AP$1-$V$1)+$AP126*(AA$1-$V$1)/($AP$1-$V$1))*(SUM('Chem - ODS'!V$5:V$7)/((SUM('Chem - ODS'!$AK$5:$AK$7)-SUM('Chem - ODS'!$Q$5:$Q$7))/20*('Chem - ODS'!V$4-'Chem - ODS'!$Q$4)+SUM('Chem - ODS'!$Q$5:$Q$7)))</f>
        <v>0</v>
      </c>
      <c r="AB126" s="90">
        <f ca="1">($V126*($AP$1-AB$1)/($AP$1-$V$1)+$AP126*(AB$1-$V$1)/($AP$1-$V$1))*(SUM('Chem - ODS'!W$5:W$7)/((SUM('Chem - ODS'!$AK$5:$AK$7)-SUM('Chem - ODS'!$Q$5:$Q$7))/20*('Chem - ODS'!W$4-'Chem - ODS'!$Q$4)+SUM('Chem - ODS'!$Q$5:$Q$7)))</f>
        <v>0</v>
      </c>
      <c r="AC126" s="90">
        <f ca="1">($V126*($AP$1-AC$1)/($AP$1-$V$1)+$AP126*(AC$1-$V$1)/($AP$1-$V$1))*(SUM('Chem - ODS'!X$5:X$7)/((SUM('Chem - ODS'!$AK$5:$AK$7)-SUM('Chem - ODS'!$Q$5:$Q$7))/20*('Chem - ODS'!X$4-'Chem - ODS'!$Q$4)+SUM('Chem - ODS'!$Q$5:$Q$7)))</f>
        <v>0</v>
      </c>
      <c r="AD126" s="90">
        <f ca="1">($V126*($AP$1-AD$1)/($AP$1-$V$1)+$AP126*(AD$1-$V$1)/($AP$1-$V$1))*(SUM('Chem - ODS'!Y$5:Y$7)/((SUM('Chem - ODS'!$AK$5:$AK$7)-SUM('Chem - ODS'!$Q$5:$Q$7))/20*('Chem - ODS'!Y$4-'Chem - ODS'!$Q$4)+SUM('Chem - ODS'!$Q$5:$Q$7)))</f>
        <v>0</v>
      </c>
      <c r="AE126" s="90">
        <f ca="1">($V126*($AP$1-AE$1)/($AP$1-$V$1)+$AP126*(AE$1-$V$1)/($AP$1-$V$1))*(SUM('Chem - ODS'!Z$5:Z$7)/((SUM('Chem - ODS'!$AK$5:$AK$7)-SUM('Chem - ODS'!$Q$5:$Q$7))/20*('Chem - ODS'!Z$4-'Chem - ODS'!$Q$4)+SUM('Chem - ODS'!$Q$5:$Q$7)))</f>
        <v>0</v>
      </c>
      <c r="AF126" s="90">
        <f ca="1">($V126*($AP$1-AF$1)/($AP$1-$V$1)+$AP126*(AF$1-$V$1)/($AP$1-$V$1))*(SUM('Chem - ODS'!AA$5:AA$7)/((SUM('Chem - ODS'!$AK$5:$AK$7)-SUM('Chem - ODS'!$Q$5:$Q$7))/20*('Chem - ODS'!AA$4-'Chem - ODS'!$Q$4)+SUM('Chem - ODS'!$Q$5:$Q$7)))</f>
        <v>0</v>
      </c>
      <c r="AG126" s="90">
        <f ca="1">($V126*($AP$1-AG$1)/($AP$1-$V$1)+$AP126*(AG$1-$V$1)/($AP$1-$V$1))*(SUM('Chem - ODS'!AB$5:AB$7)/((SUM('Chem - ODS'!$AK$5:$AK$7)-SUM('Chem - ODS'!$Q$5:$Q$7))/20*('Chem - ODS'!AB$4-'Chem - ODS'!$Q$4)+SUM('Chem - ODS'!$Q$5:$Q$7)))</f>
        <v>0</v>
      </c>
      <c r="AH126" s="90">
        <f ca="1">($V126*($AP$1-AH$1)/($AP$1-$V$1)+$AP126*(AH$1-$V$1)/($AP$1-$V$1))*(SUM('Chem - ODS'!AC$5:AC$7)/((SUM('Chem - ODS'!$AK$5:$AK$7)-SUM('Chem - ODS'!$Q$5:$Q$7))/20*('Chem - ODS'!AC$4-'Chem - ODS'!$Q$4)+SUM('Chem - ODS'!$Q$5:$Q$7)))</f>
        <v>0</v>
      </c>
      <c r="AI126" s="90">
        <f ca="1">($V126*($AP$1-AI$1)/($AP$1-$V$1)+$AP126*(AI$1-$V$1)/($AP$1-$V$1))*(SUM('Chem - ODS'!AD$5:AD$7)/((SUM('Chem - ODS'!$AK$5:$AK$7)-SUM('Chem - ODS'!$Q$5:$Q$7))/20*('Chem - ODS'!AD$4-'Chem - ODS'!$Q$4)+SUM('Chem - ODS'!$Q$5:$Q$7)))</f>
        <v>0</v>
      </c>
      <c r="AJ126" s="90">
        <f ca="1">($V126*($AP$1-AJ$1)/($AP$1-$V$1)+$AP126*(AJ$1-$V$1)/($AP$1-$V$1))*(SUM('Chem - ODS'!AE$5:AE$7)/((SUM('Chem - ODS'!$AK$5:$AK$7)-SUM('Chem - ODS'!$Q$5:$Q$7))/20*('Chem - ODS'!AE$4-'Chem - ODS'!$Q$4)+SUM('Chem - ODS'!$Q$5:$Q$7)))</f>
        <v>0</v>
      </c>
      <c r="AK126" s="90">
        <f ca="1">($V126*($AP$1-AK$1)/($AP$1-$V$1)+$AP126*(AK$1-$V$1)/($AP$1-$V$1))*(SUM('Chem - ODS'!AF$5:AF$7)/((SUM('Chem - ODS'!$AK$5:$AK$7)-SUM('Chem - ODS'!$Q$5:$Q$7))/20*('Chem - ODS'!AF$4-'Chem - ODS'!$Q$4)+SUM('Chem - ODS'!$Q$5:$Q$7)))</f>
        <v>0</v>
      </c>
      <c r="AL126" s="90">
        <f ca="1">($V126*($AP$1-AL$1)/($AP$1-$V$1)+$AP126*(AL$1-$V$1)/($AP$1-$V$1))*(SUM('Chem - ODS'!AG$5:AG$7)/((SUM('Chem - ODS'!$AK$5:$AK$7)-SUM('Chem - ODS'!$Q$5:$Q$7))/20*('Chem - ODS'!AG$4-'Chem - ODS'!$Q$4)+SUM('Chem - ODS'!$Q$5:$Q$7)))</f>
        <v>0</v>
      </c>
      <c r="AM126" s="90">
        <f ca="1">($V126*($AP$1-AM$1)/($AP$1-$V$1)+$AP126*(AM$1-$V$1)/($AP$1-$V$1))*(SUM('Chem - ODS'!AH$5:AH$7)/((SUM('Chem - ODS'!$AK$5:$AK$7)-SUM('Chem - ODS'!$Q$5:$Q$7))/20*('Chem - ODS'!AH$4-'Chem - ODS'!$Q$4)+SUM('Chem - ODS'!$Q$5:$Q$7)))</f>
        <v>0</v>
      </c>
      <c r="AN126" s="90">
        <f ca="1">($V126*($AP$1-AN$1)/($AP$1-$V$1)+$AP126*(AN$1-$V$1)/($AP$1-$V$1))*(SUM('Chem - ODS'!AI$5:AI$7)/((SUM('Chem - ODS'!$AK$5:$AK$7)-SUM('Chem - ODS'!$Q$5:$Q$7))/20*('Chem - ODS'!AI$4-'Chem - ODS'!$Q$4)+SUM('Chem - ODS'!$Q$5:$Q$7)))</f>
        <v>0</v>
      </c>
      <c r="AO126" s="90">
        <f ca="1">($V126*($AP$1-AO$1)/($AP$1-$V$1)+$AP126*(AO$1-$V$1)/($AP$1-$V$1))*(SUM('Chem - ODS'!AJ$5:AJ$7)/((SUM('Chem - ODS'!$AK$5:$AK$7)-SUM('Chem - ODS'!$Q$5:$Q$7))/20*('Chem - ODS'!AJ$4-'Chem - ODS'!$Q$4)+SUM('Chem - ODS'!$Q$5:$Q$7)))</f>
        <v>0</v>
      </c>
      <c r="AP126" s="90">
        <f ca="1">V126*'Process Emissions Multipliers'!$E$28</f>
        <v>0</v>
      </c>
    </row>
    <row r="127" spans="1:42">
      <c r="A127" s="74">
        <v>75</v>
      </c>
      <c r="B127" s="90">
        <f ca="1">IF('Chemicals 2010'!$A135="CP",INDIRECT("'Chemicals 2010'!"&amp;'Country Selector'!$B$3&amp;ROW($A135))*10^12,0)</f>
        <v>0</v>
      </c>
      <c r="C127" s="90">
        <f t="shared" ca="1" si="4"/>
        <v>0</v>
      </c>
      <c r="D127" s="90">
        <f t="shared" ca="1" si="4"/>
        <v>0</v>
      </c>
      <c r="E127" s="90">
        <f t="shared" ca="1" si="4"/>
        <v>0</v>
      </c>
      <c r="F127" s="90">
        <f t="shared" ca="1" si="4"/>
        <v>0</v>
      </c>
      <c r="G127" s="90">
        <f t="shared" ca="1" si="4"/>
        <v>0</v>
      </c>
      <c r="H127" s="90">
        <f t="shared" ca="1" si="4"/>
        <v>0</v>
      </c>
      <c r="I127" s="90">
        <f t="shared" ca="1" si="4"/>
        <v>0</v>
      </c>
      <c r="J127" s="90">
        <f t="shared" ca="1" si="4"/>
        <v>0</v>
      </c>
      <c r="K127" s="90">
        <f t="shared" ca="1" si="4"/>
        <v>0</v>
      </c>
      <c r="L127" s="90">
        <f ca="1">IF('Chemicals 2020'!$A135="CP",INDIRECT("'Chemicals 2020'!"&amp;'Country Selector'!$B$3&amp;ROW($A135))*10^12,0)*'Process Emissions Multipliers'!$B$28</f>
        <v>0</v>
      </c>
      <c r="M127" s="90">
        <f ca="1">($L127*($V$1-M$1)/($V$1-$L$1)+$V127*(M$1-$L$1)/($V$1-$L$1))*(SUM('Chem - ODS'!H$5:H$7)/((SUM('Chem - ODS'!$Q$5:$Q$7)-SUM('Chem - ODS'!$G$5:$G$7))/10*('Chem - ODS'!H$4-'Chem - ODS'!$G$4)+SUM('Chem - ODS'!$G$5:$G$7)))</f>
        <v>0</v>
      </c>
      <c r="N127" s="90">
        <f ca="1">($L127*($V$1-N$1)/($V$1-$L$1)+$V127*(N$1-$L$1)/($V$1-$L$1))*(SUM('Chem - ODS'!I$5:I$7)/((SUM('Chem - ODS'!$Q$5:$Q$7)-SUM('Chem - ODS'!$G$5:$G$7))/10*('Chem - ODS'!I$4-'Chem - ODS'!$G$4)+SUM('Chem - ODS'!$G$5:$G$7)))</f>
        <v>0</v>
      </c>
      <c r="O127" s="90">
        <f ca="1">($L127*($V$1-O$1)/($V$1-$L$1)+$V127*(O$1-$L$1)/($V$1-$L$1))*(SUM('Chem - ODS'!J$5:J$7)/((SUM('Chem - ODS'!$Q$5:$Q$7)-SUM('Chem - ODS'!$G$5:$G$7))/10*('Chem - ODS'!J$4-'Chem - ODS'!$G$4)+SUM('Chem - ODS'!$G$5:$G$7)))</f>
        <v>0</v>
      </c>
      <c r="P127" s="90">
        <f ca="1">($L127*($V$1-P$1)/($V$1-$L$1)+$V127*(P$1-$L$1)/($V$1-$L$1))*(SUM('Chem - ODS'!K$5:K$7)/((SUM('Chem - ODS'!$Q$5:$Q$7)-SUM('Chem - ODS'!$G$5:$G$7))/10*('Chem - ODS'!K$4-'Chem - ODS'!$G$4)+SUM('Chem - ODS'!$G$5:$G$7)))</f>
        <v>0</v>
      </c>
      <c r="Q127" s="90">
        <f ca="1">($L127*($V$1-Q$1)/($V$1-$L$1)+$V127*(Q$1-$L$1)/($V$1-$L$1))*(SUM('Chem - ODS'!L$5:L$7)/((SUM('Chem - ODS'!$Q$5:$Q$7)-SUM('Chem - ODS'!$G$5:$G$7))/10*('Chem - ODS'!L$4-'Chem - ODS'!$G$4)+SUM('Chem - ODS'!$G$5:$G$7)))</f>
        <v>0</v>
      </c>
      <c r="R127" s="90">
        <f ca="1">($L127*($V$1-R$1)/($V$1-$L$1)+$V127*(R$1-$L$1)/($V$1-$L$1))*(SUM('Chem - ODS'!M$5:M$7)/((SUM('Chem - ODS'!$Q$5:$Q$7)-SUM('Chem - ODS'!$G$5:$G$7))/10*('Chem - ODS'!M$4-'Chem - ODS'!$G$4)+SUM('Chem - ODS'!$G$5:$G$7)))</f>
        <v>0</v>
      </c>
      <c r="S127" s="90">
        <f ca="1">($L127*($V$1-S$1)/($V$1-$L$1)+$V127*(S$1-$L$1)/($V$1-$L$1))*(SUM('Chem - ODS'!N$5:N$7)/((SUM('Chem - ODS'!$Q$5:$Q$7)-SUM('Chem - ODS'!$G$5:$G$7))/10*('Chem - ODS'!N$4-'Chem - ODS'!$G$4)+SUM('Chem - ODS'!$G$5:$G$7)))</f>
        <v>0</v>
      </c>
      <c r="T127" s="90">
        <f ca="1">($L127*($V$1-T$1)/($V$1-$L$1)+$V127*(T$1-$L$1)/($V$1-$L$1))*(SUM('Chem - ODS'!O$5:O$7)/((SUM('Chem - ODS'!$Q$5:$Q$7)-SUM('Chem - ODS'!$G$5:$G$7))/10*('Chem - ODS'!O$4-'Chem - ODS'!$G$4)+SUM('Chem - ODS'!$G$5:$G$7)))</f>
        <v>0</v>
      </c>
      <c r="U127" s="90">
        <f ca="1">($L127*($V$1-U$1)/($V$1-$L$1)+$V127*(U$1-$L$1)/($V$1-$L$1))*(SUM('Chem - ODS'!P$5:P$7)/((SUM('Chem - ODS'!$Q$5:$Q$7)-SUM('Chem - ODS'!$G$5:$G$7))/10*('Chem - ODS'!P$4-'Chem - ODS'!$G$4)+SUM('Chem - ODS'!$G$5:$G$7)))</f>
        <v>0</v>
      </c>
      <c r="V127" s="90">
        <f ca="1">IF('Chemicals 2030'!$A135="CP",INDIRECT("'Chemicals 2030'!"&amp;'Country Selector'!$B$3&amp;ROW($A135))*10^12,0)*'Process Emissions Multipliers'!$D$28</f>
        <v>0</v>
      </c>
      <c r="W127" s="90">
        <f ca="1">($V127*($AP$1-W$1)/($AP$1-$V$1)+$AP127*(W$1-$V$1)/($AP$1-$V$1))*(SUM('Chem - ODS'!R$5:R$7)/((SUM('Chem - ODS'!$AK$5:$AK$7)-SUM('Chem - ODS'!$Q$5:$Q$7))/20*('Chem - ODS'!R$4-'Chem - ODS'!$Q$4)+SUM('Chem - ODS'!$Q$5:$Q$7)))</f>
        <v>0</v>
      </c>
      <c r="X127" s="90">
        <f ca="1">($V127*($AP$1-X$1)/($AP$1-$V$1)+$AP127*(X$1-$V$1)/($AP$1-$V$1))*(SUM('Chem - ODS'!S$5:S$7)/((SUM('Chem - ODS'!$AK$5:$AK$7)-SUM('Chem - ODS'!$Q$5:$Q$7))/20*('Chem - ODS'!S$4-'Chem - ODS'!$Q$4)+SUM('Chem - ODS'!$Q$5:$Q$7)))</f>
        <v>0</v>
      </c>
      <c r="Y127" s="90">
        <f ca="1">($V127*($AP$1-Y$1)/($AP$1-$V$1)+$AP127*(Y$1-$V$1)/($AP$1-$V$1))*(SUM('Chem - ODS'!T$5:T$7)/((SUM('Chem - ODS'!$AK$5:$AK$7)-SUM('Chem - ODS'!$Q$5:$Q$7))/20*('Chem - ODS'!T$4-'Chem - ODS'!$Q$4)+SUM('Chem - ODS'!$Q$5:$Q$7)))</f>
        <v>0</v>
      </c>
      <c r="Z127" s="90">
        <f ca="1">($V127*($AP$1-Z$1)/($AP$1-$V$1)+$AP127*(Z$1-$V$1)/($AP$1-$V$1))*(SUM('Chem - ODS'!U$5:U$7)/((SUM('Chem - ODS'!$AK$5:$AK$7)-SUM('Chem - ODS'!$Q$5:$Q$7))/20*('Chem - ODS'!U$4-'Chem - ODS'!$Q$4)+SUM('Chem - ODS'!$Q$5:$Q$7)))</f>
        <v>0</v>
      </c>
      <c r="AA127" s="90">
        <f ca="1">($V127*($AP$1-AA$1)/($AP$1-$V$1)+$AP127*(AA$1-$V$1)/($AP$1-$V$1))*(SUM('Chem - ODS'!V$5:V$7)/((SUM('Chem - ODS'!$AK$5:$AK$7)-SUM('Chem - ODS'!$Q$5:$Q$7))/20*('Chem - ODS'!V$4-'Chem - ODS'!$Q$4)+SUM('Chem - ODS'!$Q$5:$Q$7)))</f>
        <v>0</v>
      </c>
      <c r="AB127" s="90">
        <f ca="1">($V127*($AP$1-AB$1)/($AP$1-$V$1)+$AP127*(AB$1-$V$1)/($AP$1-$V$1))*(SUM('Chem - ODS'!W$5:W$7)/((SUM('Chem - ODS'!$AK$5:$AK$7)-SUM('Chem - ODS'!$Q$5:$Q$7))/20*('Chem - ODS'!W$4-'Chem - ODS'!$Q$4)+SUM('Chem - ODS'!$Q$5:$Q$7)))</f>
        <v>0</v>
      </c>
      <c r="AC127" s="90">
        <f ca="1">($V127*($AP$1-AC$1)/($AP$1-$V$1)+$AP127*(AC$1-$V$1)/($AP$1-$V$1))*(SUM('Chem - ODS'!X$5:X$7)/((SUM('Chem - ODS'!$AK$5:$AK$7)-SUM('Chem - ODS'!$Q$5:$Q$7))/20*('Chem - ODS'!X$4-'Chem - ODS'!$Q$4)+SUM('Chem - ODS'!$Q$5:$Q$7)))</f>
        <v>0</v>
      </c>
      <c r="AD127" s="90">
        <f ca="1">($V127*($AP$1-AD$1)/($AP$1-$V$1)+$AP127*(AD$1-$V$1)/($AP$1-$V$1))*(SUM('Chem - ODS'!Y$5:Y$7)/((SUM('Chem - ODS'!$AK$5:$AK$7)-SUM('Chem - ODS'!$Q$5:$Q$7))/20*('Chem - ODS'!Y$4-'Chem - ODS'!$Q$4)+SUM('Chem - ODS'!$Q$5:$Q$7)))</f>
        <v>0</v>
      </c>
      <c r="AE127" s="90">
        <f ca="1">($V127*($AP$1-AE$1)/($AP$1-$V$1)+$AP127*(AE$1-$V$1)/($AP$1-$V$1))*(SUM('Chem - ODS'!Z$5:Z$7)/((SUM('Chem - ODS'!$AK$5:$AK$7)-SUM('Chem - ODS'!$Q$5:$Q$7))/20*('Chem - ODS'!Z$4-'Chem - ODS'!$Q$4)+SUM('Chem - ODS'!$Q$5:$Q$7)))</f>
        <v>0</v>
      </c>
      <c r="AF127" s="90">
        <f ca="1">($V127*($AP$1-AF$1)/($AP$1-$V$1)+$AP127*(AF$1-$V$1)/($AP$1-$V$1))*(SUM('Chem - ODS'!AA$5:AA$7)/((SUM('Chem - ODS'!$AK$5:$AK$7)-SUM('Chem - ODS'!$Q$5:$Q$7))/20*('Chem - ODS'!AA$4-'Chem - ODS'!$Q$4)+SUM('Chem - ODS'!$Q$5:$Q$7)))</f>
        <v>0</v>
      </c>
      <c r="AG127" s="90">
        <f ca="1">($V127*($AP$1-AG$1)/($AP$1-$V$1)+$AP127*(AG$1-$V$1)/($AP$1-$V$1))*(SUM('Chem - ODS'!AB$5:AB$7)/((SUM('Chem - ODS'!$AK$5:$AK$7)-SUM('Chem - ODS'!$Q$5:$Q$7))/20*('Chem - ODS'!AB$4-'Chem - ODS'!$Q$4)+SUM('Chem - ODS'!$Q$5:$Q$7)))</f>
        <v>0</v>
      </c>
      <c r="AH127" s="90">
        <f ca="1">($V127*($AP$1-AH$1)/($AP$1-$V$1)+$AP127*(AH$1-$V$1)/($AP$1-$V$1))*(SUM('Chem - ODS'!AC$5:AC$7)/((SUM('Chem - ODS'!$AK$5:$AK$7)-SUM('Chem - ODS'!$Q$5:$Q$7))/20*('Chem - ODS'!AC$4-'Chem - ODS'!$Q$4)+SUM('Chem - ODS'!$Q$5:$Q$7)))</f>
        <v>0</v>
      </c>
      <c r="AI127" s="90">
        <f ca="1">($V127*($AP$1-AI$1)/($AP$1-$V$1)+$AP127*(AI$1-$V$1)/($AP$1-$V$1))*(SUM('Chem - ODS'!AD$5:AD$7)/((SUM('Chem - ODS'!$AK$5:$AK$7)-SUM('Chem - ODS'!$Q$5:$Q$7))/20*('Chem - ODS'!AD$4-'Chem - ODS'!$Q$4)+SUM('Chem - ODS'!$Q$5:$Q$7)))</f>
        <v>0</v>
      </c>
      <c r="AJ127" s="90">
        <f ca="1">($V127*($AP$1-AJ$1)/($AP$1-$V$1)+$AP127*(AJ$1-$V$1)/($AP$1-$V$1))*(SUM('Chem - ODS'!AE$5:AE$7)/((SUM('Chem - ODS'!$AK$5:$AK$7)-SUM('Chem - ODS'!$Q$5:$Q$7))/20*('Chem - ODS'!AE$4-'Chem - ODS'!$Q$4)+SUM('Chem - ODS'!$Q$5:$Q$7)))</f>
        <v>0</v>
      </c>
      <c r="AK127" s="90">
        <f ca="1">($V127*($AP$1-AK$1)/($AP$1-$V$1)+$AP127*(AK$1-$V$1)/($AP$1-$V$1))*(SUM('Chem - ODS'!AF$5:AF$7)/((SUM('Chem - ODS'!$AK$5:$AK$7)-SUM('Chem - ODS'!$Q$5:$Q$7))/20*('Chem - ODS'!AF$4-'Chem - ODS'!$Q$4)+SUM('Chem - ODS'!$Q$5:$Q$7)))</f>
        <v>0</v>
      </c>
      <c r="AL127" s="90">
        <f ca="1">($V127*($AP$1-AL$1)/($AP$1-$V$1)+$AP127*(AL$1-$V$1)/($AP$1-$V$1))*(SUM('Chem - ODS'!AG$5:AG$7)/((SUM('Chem - ODS'!$AK$5:$AK$7)-SUM('Chem - ODS'!$Q$5:$Q$7))/20*('Chem - ODS'!AG$4-'Chem - ODS'!$Q$4)+SUM('Chem - ODS'!$Q$5:$Q$7)))</f>
        <v>0</v>
      </c>
      <c r="AM127" s="90">
        <f ca="1">($V127*($AP$1-AM$1)/($AP$1-$V$1)+$AP127*(AM$1-$V$1)/($AP$1-$V$1))*(SUM('Chem - ODS'!AH$5:AH$7)/((SUM('Chem - ODS'!$AK$5:$AK$7)-SUM('Chem - ODS'!$Q$5:$Q$7))/20*('Chem - ODS'!AH$4-'Chem - ODS'!$Q$4)+SUM('Chem - ODS'!$Q$5:$Q$7)))</f>
        <v>0</v>
      </c>
      <c r="AN127" s="90">
        <f ca="1">($V127*($AP$1-AN$1)/($AP$1-$V$1)+$AP127*(AN$1-$V$1)/($AP$1-$V$1))*(SUM('Chem - ODS'!AI$5:AI$7)/((SUM('Chem - ODS'!$AK$5:$AK$7)-SUM('Chem - ODS'!$Q$5:$Q$7))/20*('Chem - ODS'!AI$4-'Chem - ODS'!$Q$4)+SUM('Chem - ODS'!$Q$5:$Q$7)))</f>
        <v>0</v>
      </c>
      <c r="AO127" s="90">
        <f ca="1">($V127*($AP$1-AO$1)/($AP$1-$V$1)+$AP127*(AO$1-$V$1)/($AP$1-$V$1))*(SUM('Chem - ODS'!AJ$5:AJ$7)/((SUM('Chem - ODS'!$AK$5:$AK$7)-SUM('Chem - ODS'!$Q$5:$Q$7))/20*('Chem - ODS'!AJ$4-'Chem - ODS'!$Q$4)+SUM('Chem - ODS'!$Q$5:$Q$7)))</f>
        <v>0</v>
      </c>
      <c r="AP127" s="90">
        <f ca="1">V127*'Process Emissions Multipliers'!$E$28</f>
        <v>0</v>
      </c>
    </row>
    <row r="128" spans="1:42">
      <c r="A128" s="74">
        <v>76</v>
      </c>
      <c r="B128" s="90">
        <f ca="1">IF('Chemicals 2010'!$A136="CP",INDIRECT("'Chemicals 2010'!"&amp;'Country Selector'!$B$3&amp;ROW($A136))*10^12,0)</f>
        <v>0</v>
      </c>
      <c r="C128" s="90">
        <f t="shared" ref="C128:K156" ca="1" si="6">$B128*($L$1-C$1)/($L$1-$B$1)+$L128*(C$1-$B$1)/($L$1-$B$1)</f>
        <v>0</v>
      </c>
      <c r="D128" s="90">
        <f t="shared" ca="1" si="6"/>
        <v>0</v>
      </c>
      <c r="E128" s="90">
        <f t="shared" ca="1" si="6"/>
        <v>0</v>
      </c>
      <c r="F128" s="90">
        <f t="shared" ca="1" si="6"/>
        <v>0</v>
      </c>
      <c r="G128" s="90">
        <f t="shared" ca="1" si="6"/>
        <v>0</v>
      </c>
      <c r="H128" s="90">
        <f t="shared" ca="1" si="6"/>
        <v>0</v>
      </c>
      <c r="I128" s="90">
        <f t="shared" ca="1" si="6"/>
        <v>0</v>
      </c>
      <c r="J128" s="90">
        <f t="shared" ca="1" si="6"/>
        <v>0</v>
      </c>
      <c r="K128" s="90">
        <f t="shared" ca="1" si="6"/>
        <v>0</v>
      </c>
      <c r="L128" s="90">
        <f ca="1">IF('Chemicals 2020'!$A136="CP",INDIRECT("'Chemicals 2020'!"&amp;'Country Selector'!$B$3&amp;ROW($A136))*10^12,0)*'Process Emissions Multipliers'!$B$28</f>
        <v>0</v>
      </c>
      <c r="M128" s="90">
        <f ca="1">($L128*($V$1-M$1)/($V$1-$L$1)+$V128*(M$1-$L$1)/($V$1-$L$1))*(SUM('Chem - ODS'!H$5:H$7)/((SUM('Chem - ODS'!$Q$5:$Q$7)-SUM('Chem - ODS'!$G$5:$G$7))/10*('Chem - ODS'!H$4-'Chem - ODS'!$G$4)+SUM('Chem - ODS'!$G$5:$G$7)))</f>
        <v>0</v>
      </c>
      <c r="N128" s="90">
        <f ca="1">($L128*($V$1-N$1)/($V$1-$L$1)+$V128*(N$1-$L$1)/($V$1-$L$1))*(SUM('Chem - ODS'!I$5:I$7)/((SUM('Chem - ODS'!$Q$5:$Q$7)-SUM('Chem - ODS'!$G$5:$G$7))/10*('Chem - ODS'!I$4-'Chem - ODS'!$G$4)+SUM('Chem - ODS'!$G$5:$G$7)))</f>
        <v>0</v>
      </c>
      <c r="O128" s="90">
        <f ca="1">($L128*($V$1-O$1)/($V$1-$L$1)+$V128*(O$1-$L$1)/($V$1-$L$1))*(SUM('Chem - ODS'!J$5:J$7)/((SUM('Chem - ODS'!$Q$5:$Q$7)-SUM('Chem - ODS'!$G$5:$G$7))/10*('Chem - ODS'!J$4-'Chem - ODS'!$G$4)+SUM('Chem - ODS'!$G$5:$G$7)))</f>
        <v>0</v>
      </c>
      <c r="P128" s="90">
        <f ca="1">($L128*($V$1-P$1)/($V$1-$L$1)+$V128*(P$1-$L$1)/($V$1-$L$1))*(SUM('Chem - ODS'!K$5:K$7)/((SUM('Chem - ODS'!$Q$5:$Q$7)-SUM('Chem - ODS'!$G$5:$G$7))/10*('Chem - ODS'!K$4-'Chem - ODS'!$G$4)+SUM('Chem - ODS'!$G$5:$G$7)))</f>
        <v>0</v>
      </c>
      <c r="Q128" s="90">
        <f ca="1">($L128*($V$1-Q$1)/($V$1-$L$1)+$V128*(Q$1-$L$1)/($V$1-$L$1))*(SUM('Chem - ODS'!L$5:L$7)/((SUM('Chem - ODS'!$Q$5:$Q$7)-SUM('Chem - ODS'!$G$5:$G$7))/10*('Chem - ODS'!L$4-'Chem - ODS'!$G$4)+SUM('Chem - ODS'!$G$5:$G$7)))</f>
        <v>0</v>
      </c>
      <c r="R128" s="90">
        <f ca="1">($L128*($V$1-R$1)/($V$1-$L$1)+$V128*(R$1-$L$1)/($V$1-$L$1))*(SUM('Chem - ODS'!M$5:M$7)/((SUM('Chem - ODS'!$Q$5:$Q$7)-SUM('Chem - ODS'!$G$5:$G$7))/10*('Chem - ODS'!M$4-'Chem - ODS'!$G$4)+SUM('Chem - ODS'!$G$5:$G$7)))</f>
        <v>0</v>
      </c>
      <c r="S128" s="90">
        <f ca="1">($L128*($V$1-S$1)/($V$1-$L$1)+$V128*(S$1-$L$1)/($V$1-$L$1))*(SUM('Chem - ODS'!N$5:N$7)/((SUM('Chem - ODS'!$Q$5:$Q$7)-SUM('Chem - ODS'!$G$5:$G$7))/10*('Chem - ODS'!N$4-'Chem - ODS'!$G$4)+SUM('Chem - ODS'!$G$5:$G$7)))</f>
        <v>0</v>
      </c>
      <c r="T128" s="90">
        <f ca="1">($L128*($V$1-T$1)/($V$1-$L$1)+$V128*(T$1-$L$1)/($V$1-$L$1))*(SUM('Chem - ODS'!O$5:O$7)/((SUM('Chem - ODS'!$Q$5:$Q$7)-SUM('Chem - ODS'!$G$5:$G$7))/10*('Chem - ODS'!O$4-'Chem - ODS'!$G$4)+SUM('Chem - ODS'!$G$5:$G$7)))</f>
        <v>0</v>
      </c>
      <c r="U128" s="90">
        <f ca="1">($L128*($V$1-U$1)/($V$1-$L$1)+$V128*(U$1-$L$1)/($V$1-$L$1))*(SUM('Chem - ODS'!P$5:P$7)/((SUM('Chem - ODS'!$Q$5:$Q$7)-SUM('Chem - ODS'!$G$5:$G$7))/10*('Chem - ODS'!P$4-'Chem - ODS'!$G$4)+SUM('Chem - ODS'!$G$5:$G$7)))</f>
        <v>0</v>
      </c>
      <c r="V128" s="90">
        <f ca="1">IF('Chemicals 2030'!$A136="CP",INDIRECT("'Chemicals 2030'!"&amp;'Country Selector'!$B$3&amp;ROW($A136))*10^12,0)*'Process Emissions Multipliers'!$D$28</f>
        <v>0</v>
      </c>
      <c r="W128" s="90">
        <f ca="1">($V128*($AP$1-W$1)/($AP$1-$V$1)+$AP128*(W$1-$V$1)/($AP$1-$V$1))*(SUM('Chem - ODS'!R$5:R$7)/((SUM('Chem - ODS'!$AK$5:$AK$7)-SUM('Chem - ODS'!$Q$5:$Q$7))/20*('Chem - ODS'!R$4-'Chem - ODS'!$Q$4)+SUM('Chem - ODS'!$Q$5:$Q$7)))</f>
        <v>0</v>
      </c>
      <c r="X128" s="90">
        <f ca="1">($V128*($AP$1-X$1)/($AP$1-$V$1)+$AP128*(X$1-$V$1)/($AP$1-$V$1))*(SUM('Chem - ODS'!S$5:S$7)/((SUM('Chem - ODS'!$AK$5:$AK$7)-SUM('Chem - ODS'!$Q$5:$Q$7))/20*('Chem - ODS'!S$4-'Chem - ODS'!$Q$4)+SUM('Chem - ODS'!$Q$5:$Q$7)))</f>
        <v>0</v>
      </c>
      <c r="Y128" s="90">
        <f ca="1">($V128*($AP$1-Y$1)/($AP$1-$V$1)+$AP128*(Y$1-$V$1)/($AP$1-$V$1))*(SUM('Chem - ODS'!T$5:T$7)/((SUM('Chem - ODS'!$AK$5:$AK$7)-SUM('Chem - ODS'!$Q$5:$Q$7))/20*('Chem - ODS'!T$4-'Chem - ODS'!$Q$4)+SUM('Chem - ODS'!$Q$5:$Q$7)))</f>
        <v>0</v>
      </c>
      <c r="Z128" s="90">
        <f ca="1">($V128*($AP$1-Z$1)/($AP$1-$V$1)+$AP128*(Z$1-$V$1)/($AP$1-$V$1))*(SUM('Chem - ODS'!U$5:U$7)/((SUM('Chem - ODS'!$AK$5:$AK$7)-SUM('Chem - ODS'!$Q$5:$Q$7))/20*('Chem - ODS'!U$4-'Chem - ODS'!$Q$4)+SUM('Chem - ODS'!$Q$5:$Q$7)))</f>
        <v>0</v>
      </c>
      <c r="AA128" s="90">
        <f ca="1">($V128*($AP$1-AA$1)/($AP$1-$V$1)+$AP128*(AA$1-$V$1)/($AP$1-$V$1))*(SUM('Chem - ODS'!V$5:V$7)/((SUM('Chem - ODS'!$AK$5:$AK$7)-SUM('Chem - ODS'!$Q$5:$Q$7))/20*('Chem - ODS'!V$4-'Chem - ODS'!$Q$4)+SUM('Chem - ODS'!$Q$5:$Q$7)))</f>
        <v>0</v>
      </c>
      <c r="AB128" s="90">
        <f ca="1">($V128*($AP$1-AB$1)/($AP$1-$V$1)+$AP128*(AB$1-$V$1)/($AP$1-$V$1))*(SUM('Chem - ODS'!W$5:W$7)/((SUM('Chem - ODS'!$AK$5:$AK$7)-SUM('Chem - ODS'!$Q$5:$Q$7))/20*('Chem - ODS'!W$4-'Chem - ODS'!$Q$4)+SUM('Chem - ODS'!$Q$5:$Q$7)))</f>
        <v>0</v>
      </c>
      <c r="AC128" s="90">
        <f ca="1">($V128*($AP$1-AC$1)/($AP$1-$V$1)+$AP128*(AC$1-$V$1)/($AP$1-$V$1))*(SUM('Chem - ODS'!X$5:X$7)/((SUM('Chem - ODS'!$AK$5:$AK$7)-SUM('Chem - ODS'!$Q$5:$Q$7))/20*('Chem - ODS'!X$4-'Chem - ODS'!$Q$4)+SUM('Chem - ODS'!$Q$5:$Q$7)))</f>
        <v>0</v>
      </c>
      <c r="AD128" s="90">
        <f ca="1">($V128*($AP$1-AD$1)/($AP$1-$V$1)+$AP128*(AD$1-$V$1)/($AP$1-$V$1))*(SUM('Chem - ODS'!Y$5:Y$7)/((SUM('Chem - ODS'!$AK$5:$AK$7)-SUM('Chem - ODS'!$Q$5:$Q$7))/20*('Chem - ODS'!Y$4-'Chem - ODS'!$Q$4)+SUM('Chem - ODS'!$Q$5:$Q$7)))</f>
        <v>0</v>
      </c>
      <c r="AE128" s="90">
        <f ca="1">($V128*($AP$1-AE$1)/($AP$1-$V$1)+$AP128*(AE$1-$V$1)/($AP$1-$V$1))*(SUM('Chem - ODS'!Z$5:Z$7)/((SUM('Chem - ODS'!$AK$5:$AK$7)-SUM('Chem - ODS'!$Q$5:$Q$7))/20*('Chem - ODS'!Z$4-'Chem - ODS'!$Q$4)+SUM('Chem - ODS'!$Q$5:$Q$7)))</f>
        <v>0</v>
      </c>
      <c r="AF128" s="90">
        <f ca="1">($V128*($AP$1-AF$1)/($AP$1-$V$1)+$AP128*(AF$1-$V$1)/($AP$1-$V$1))*(SUM('Chem - ODS'!AA$5:AA$7)/((SUM('Chem - ODS'!$AK$5:$AK$7)-SUM('Chem - ODS'!$Q$5:$Q$7))/20*('Chem - ODS'!AA$4-'Chem - ODS'!$Q$4)+SUM('Chem - ODS'!$Q$5:$Q$7)))</f>
        <v>0</v>
      </c>
      <c r="AG128" s="90">
        <f ca="1">($V128*($AP$1-AG$1)/($AP$1-$V$1)+$AP128*(AG$1-$V$1)/($AP$1-$V$1))*(SUM('Chem - ODS'!AB$5:AB$7)/((SUM('Chem - ODS'!$AK$5:$AK$7)-SUM('Chem - ODS'!$Q$5:$Q$7))/20*('Chem - ODS'!AB$4-'Chem - ODS'!$Q$4)+SUM('Chem - ODS'!$Q$5:$Q$7)))</f>
        <v>0</v>
      </c>
      <c r="AH128" s="90">
        <f ca="1">($V128*($AP$1-AH$1)/($AP$1-$V$1)+$AP128*(AH$1-$V$1)/($AP$1-$V$1))*(SUM('Chem - ODS'!AC$5:AC$7)/((SUM('Chem - ODS'!$AK$5:$AK$7)-SUM('Chem - ODS'!$Q$5:$Q$7))/20*('Chem - ODS'!AC$4-'Chem - ODS'!$Q$4)+SUM('Chem - ODS'!$Q$5:$Q$7)))</f>
        <v>0</v>
      </c>
      <c r="AI128" s="90">
        <f ca="1">($V128*($AP$1-AI$1)/($AP$1-$V$1)+$AP128*(AI$1-$V$1)/($AP$1-$V$1))*(SUM('Chem - ODS'!AD$5:AD$7)/((SUM('Chem - ODS'!$AK$5:$AK$7)-SUM('Chem - ODS'!$Q$5:$Q$7))/20*('Chem - ODS'!AD$4-'Chem - ODS'!$Q$4)+SUM('Chem - ODS'!$Q$5:$Q$7)))</f>
        <v>0</v>
      </c>
      <c r="AJ128" s="90">
        <f ca="1">($V128*($AP$1-AJ$1)/($AP$1-$V$1)+$AP128*(AJ$1-$V$1)/($AP$1-$V$1))*(SUM('Chem - ODS'!AE$5:AE$7)/((SUM('Chem - ODS'!$AK$5:$AK$7)-SUM('Chem - ODS'!$Q$5:$Q$7))/20*('Chem - ODS'!AE$4-'Chem - ODS'!$Q$4)+SUM('Chem - ODS'!$Q$5:$Q$7)))</f>
        <v>0</v>
      </c>
      <c r="AK128" s="90">
        <f ca="1">($V128*($AP$1-AK$1)/($AP$1-$V$1)+$AP128*(AK$1-$V$1)/($AP$1-$V$1))*(SUM('Chem - ODS'!AF$5:AF$7)/((SUM('Chem - ODS'!$AK$5:$AK$7)-SUM('Chem - ODS'!$Q$5:$Q$7))/20*('Chem - ODS'!AF$4-'Chem - ODS'!$Q$4)+SUM('Chem - ODS'!$Q$5:$Q$7)))</f>
        <v>0</v>
      </c>
      <c r="AL128" s="90">
        <f ca="1">($V128*($AP$1-AL$1)/($AP$1-$V$1)+$AP128*(AL$1-$V$1)/($AP$1-$V$1))*(SUM('Chem - ODS'!AG$5:AG$7)/((SUM('Chem - ODS'!$AK$5:$AK$7)-SUM('Chem - ODS'!$Q$5:$Q$7))/20*('Chem - ODS'!AG$4-'Chem - ODS'!$Q$4)+SUM('Chem - ODS'!$Q$5:$Q$7)))</f>
        <v>0</v>
      </c>
      <c r="AM128" s="90">
        <f ca="1">($V128*($AP$1-AM$1)/($AP$1-$V$1)+$AP128*(AM$1-$V$1)/($AP$1-$V$1))*(SUM('Chem - ODS'!AH$5:AH$7)/((SUM('Chem - ODS'!$AK$5:$AK$7)-SUM('Chem - ODS'!$Q$5:$Q$7))/20*('Chem - ODS'!AH$4-'Chem - ODS'!$Q$4)+SUM('Chem - ODS'!$Q$5:$Q$7)))</f>
        <v>0</v>
      </c>
      <c r="AN128" s="90">
        <f ca="1">($V128*($AP$1-AN$1)/($AP$1-$V$1)+$AP128*(AN$1-$V$1)/($AP$1-$V$1))*(SUM('Chem - ODS'!AI$5:AI$7)/((SUM('Chem - ODS'!$AK$5:$AK$7)-SUM('Chem - ODS'!$Q$5:$Q$7))/20*('Chem - ODS'!AI$4-'Chem - ODS'!$Q$4)+SUM('Chem - ODS'!$Q$5:$Q$7)))</f>
        <v>0</v>
      </c>
      <c r="AO128" s="90">
        <f ca="1">($V128*($AP$1-AO$1)/($AP$1-$V$1)+$AP128*(AO$1-$V$1)/($AP$1-$V$1))*(SUM('Chem - ODS'!AJ$5:AJ$7)/((SUM('Chem - ODS'!$AK$5:$AK$7)-SUM('Chem - ODS'!$Q$5:$Q$7))/20*('Chem - ODS'!AJ$4-'Chem - ODS'!$Q$4)+SUM('Chem - ODS'!$Q$5:$Q$7)))</f>
        <v>0</v>
      </c>
      <c r="AP128" s="90">
        <f ca="1">V128*'Process Emissions Multipliers'!$E$28</f>
        <v>0</v>
      </c>
    </row>
    <row r="129" spans="1:42">
      <c r="A129" s="74">
        <v>77</v>
      </c>
      <c r="B129" s="90">
        <f ca="1">IF('Chemicals 2010'!$A137="CP",INDIRECT("'Chemicals 2010'!"&amp;'Country Selector'!$B$3&amp;ROW($A137))*10^12,0)</f>
        <v>0</v>
      </c>
      <c r="C129" s="90">
        <f t="shared" ca="1" si="6"/>
        <v>0</v>
      </c>
      <c r="D129" s="90">
        <f t="shared" ca="1" si="6"/>
        <v>0</v>
      </c>
      <c r="E129" s="90">
        <f t="shared" ca="1" si="6"/>
        <v>0</v>
      </c>
      <c r="F129" s="90">
        <f t="shared" ca="1" si="6"/>
        <v>0</v>
      </c>
      <c r="G129" s="90">
        <f t="shared" ca="1" si="6"/>
        <v>0</v>
      </c>
      <c r="H129" s="90">
        <f t="shared" ca="1" si="6"/>
        <v>0</v>
      </c>
      <c r="I129" s="90">
        <f t="shared" ca="1" si="6"/>
        <v>0</v>
      </c>
      <c r="J129" s="90">
        <f t="shared" ca="1" si="6"/>
        <v>0</v>
      </c>
      <c r="K129" s="90">
        <f t="shared" ca="1" si="6"/>
        <v>0</v>
      </c>
      <c r="L129" s="90">
        <f ca="1">IF('Chemicals 2020'!$A137="CP",INDIRECT("'Chemicals 2020'!"&amp;'Country Selector'!$B$3&amp;ROW($A137))*10^12,0)*'Process Emissions Multipliers'!$B$28</f>
        <v>0</v>
      </c>
      <c r="M129" s="90">
        <f ca="1">($L129*($V$1-M$1)/($V$1-$L$1)+$V129*(M$1-$L$1)/($V$1-$L$1))*(SUM('Chem - ODS'!H$5:H$7)/((SUM('Chem - ODS'!$Q$5:$Q$7)-SUM('Chem - ODS'!$G$5:$G$7))/10*('Chem - ODS'!H$4-'Chem - ODS'!$G$4)+SUM('Chem - ODS'!$G$5:$G$7)))</f>
        <v>0</v>
      </c>
      <c r="N129" s="90">
        <f ca="1">($L129*($V$1-N$1)/($V$1-$L$1)+$V129*(N$1-$L$1)/($V$1-$L$1))*(SUM('Chem - ODS'!I$5:I$7)/((SUM('Chem - ODS'!$Q$5:$Q$7)-SUM('Chem - ODS'!$G$5:$G$7))/10*('Chem - ODS'!I$4-'Chem - ODS'!$G$4)+SUM('Chem - ODS'!$G$5:$G$7)))</f>
        <v>0</v>
      </c>
      <c r="O129" s="90">
        <f ca="1">($L129*($V$1-O$1)/($V$1-$L$1)+$V129*(O$1-$L$1)/($V$1-$L$1))*(SUM('Chem - ODS'!J$5:J$7)/((SUM('Chem - ODS'!$Q$5:$Q$7)-SUM('Chem - ODS'!$G$5:$G$7))/10*('Chem - ODS'!J$4-'Chem - ODS'!$G$4)+SUM('Chem - ODS'!$G$5:$G$7)))</f>
        <v>0</v>
      </c>
      <c r="P129" s="90">
        <f ca="1">($L129*($V$1-P$1)/($V$1-$L$1)+$V129*(P$1-$L$1)/($V$1-$L$1))*(SUM('Chem - ODS'!K$5:K$7)/((SUM('Chem - ODS'!$Q$5:$Q$7)-SUM('Chem - ODS'!$G$5:$G$7))/10*('Chem - ODS'!K$4-'Chem - ODS'!$G$4)+SUM('Chem - ODS'!$G$5:$G$7)))</f>
        <v>0</v>
      </c>
      <c r="Q129" s="90">
        <f ca="1">($L129*($V$1-Q$1)/($V$1-$L$1)+$V129*(Q$1-$L$1)/($V$1-$L$1))*(SUM('Chem - ODS'!L$5:L$7)/((SUM('Chem - ODS'!$Q$5:$Q$7)-SUM('Chem - ODS'!$G$5:$G$7))/10*('Chem - ODS'!L$4-'Chem - ODS'!$G$4)+SUM('Chem - ODS'!$G$5:$G$7)))</f>
        <v>0</v>
      </c>
      <c r="R129" s="90">
        <f ca="1">($L129*($V$1-R$1)/($V$1-$L$1)+$V129*(R$1-$L$1)/($V$1-$L$1))*(SUM('Chem - ODS'!M$5:M$7)/((SUM('Chem - ODS'!$Q$5:$Q$7)-SUM('Chem - ODS'!$G$5:$G$7))/10*('Chem - ODS'!M$4-'Chem - ODS'!$G$4)+SUM('Chem - ODS'!$G$5:$G$7)))</f>
        <v>0</v>
      </c>
      <c r="S129" s="90">
        <f ca="1">($L129*($V$1-S$1)/($V$1-$L$1)+$V129*(S$1-$L$1)/($V$1-$L$1))*(SUM('Chem - ODS'!N$5:N$7)/((SUM('Chem - ODS'!$Q$5:$Q$7)-SUM('Chem - ODS'!$G$5:$G$7))/10*('Chem - ODS'!N$4-'Chem - ODS'!$G$4)+SUM('Chem - ODS'!$G$5:$G$7)))</f>
        <v>0</v>
      </c>
      <c r="T129" s="90">
        <f ca="1">($L129*($V$1-T$1)/($V$1-$L$1)+$V129*(T$1-$L$1)/($V$1-$L$1))*(SUM('Chem - ODS'!O$5:O$7)/((SUM('Chem - ODS'!$Q$5:$Q$7)-SUM('Chem - ODS'!$G$5:$G$7))/10*('Chem - ODS'!O$4-'Chem - ODS'!$G$4)+SUM('Chem - ODS'!$G$5:$G$7)))</f>
        <v>0</v>
      </c>
      <c r="U129" s="90">
        <f ca="1">($L129*($V$1-U$1)/($V$1-$L$1)+$V129*(U$1-$L$1)/($V$1-$L$1))*(SUM('Chem - ODS'!P$5:P$7)/((SUM('Chem - ODS'!$Q$5:$Q$7)-SUM('Chem - ODS'!$G$5:$G$7))/10*('Chem - ODS'!P$4-'Chem - ODS'!$G$4)+SUM('Chem - ODS'!$G$5:$G$7)))</f>
        <v>0</v>
      </c>
      <c r="V129" s="90">
        <f ca="1">IF('Chemicals 2030'!$A137="CP",INDIRECT("'Chemicals 2030'!"&amp;'Country Selector'!$B$3&amp;ROW($A137))*10^12,0)*'Process Emissions Multipliers'!$D$28</f>
        <v>0</v>
      </c>
      <c r="W129" s="90">
        <f ca="1">($V129*($AP$1-W$1)/($AP$1-$V$1)+$AP129*(W$1-$V$1)/($AP$1-$V$1))*(SUM('Chem - ODS'!R$5:R$7)/((SUM('Chem - ODS'!$AK$5:$AK$7)-SUM('Chem - ODS'!$Q$5:$Q$7))/20*('Chem - ODS'!R$4-'Chem - ODS'!$Q$4)+SUM('Chem - ODS'!$Q$5:$Q$7)))</f>
        <v>0</v>
      </c>
      <c r="X129" s="90">
        <f ca="1">($V129*($AP$1-X$1)/($AP$1-$V$1)+$AP129*(X$1-$V$1)/($AP$1-$V$1))*(SUM('Chem - ODS'!S$5:S$7)/((SUM('Chem - ODS'!$AK$5:$AK$7)-SUM('Chem - ODS'!$Q$5:$Q$7))/20*('Chem - ODS'!S$4-'Chem - ODS'!$Q$4)+SUM('Chem - ODS'!$Q$5:$Q$7)))</f>
        <v>0</v>
      </c>
      <c r="Y129" s="90">
        <f ca="1">($V129*($AP$1-Y$1)/($AP$1-$V$1)+$AP129*(Y$1-$V$1)/($AP$1-$V$1))*(SUM('Chem - ODS'!T$5:T$7)/((SUM('Chem - ODS'!$AK$5:$AK$7)-SUM('Chem - ODS'!$Q$5:$Q$7))/20*('Chem - ODS'!T$4-'Chem - ODS'!$Q$4)+SUM('Chem - ODS'!$Q$5:$Q$7)))</f>
        <v>0</v>
      </c>
      <c r="Z129" s="90">
        <f ca="1">($V129*($AP$1-Z$1)/($AP$1-$V$1)+$AP129*(Z$1-$V$1)/($AP$1-$V$1))*(SUM('Chem - ODS'!U$5:U$7)/((SUM('Chem - ODS'!$AK$5:$AK$7)-SUM('Chem - ODS'!$Q$5:$Q$7))/20*('Chem - ODS'!U$4-'Chem - ODS'!$Q$4)+SUM('Chem - ODS'!$Q$5:$Q$7)))</f>
        <v>0</v>
      </c>
      <c r="AA129" s="90">
        <f ca="1">($V129*($AP$1-AA$1)/($AP$1-$V$1)+$AP129*(AA$1-$V$1)/($AP$1-$V$1))*(SUM('Chem - ODS'!V$5:V$7)/((SUM('Chem - ODS'!$AK$5:$AK$7)-SUM('Chem - ODS'!$Q$5:$Q$7))/20*('Chem - ODS'!V$4-'Chem - ODS'!$Q$4)+SUM('Chem - ODS'!$Q$5:$Q$7)))</f>
        <v>0</v>
      </c>
      <c r="AB129" s="90">
        <f ca="1">($V129*($AP$1-AB$1)/($AP$1-$V$1)+$AP129*(AB$1-$V$1)/($AP$1-$V$1))*(SUM('Chem - ODS'!W$5:W$7)/((SUM('Chem - ODS'!$AK$5:$AK$7)-SUM('Chem - ODS'!$Q$5:$Q$7))/20*('Chem - ODS'!W$4-'Chem - ODS'!$Q$4)+SUM('Chem - ODS'!$Q$5:$Q$7)))</f>
        <v>0</v>
      </c>
      <c r="AC129" s="90">
        <f ca="1">($V129*($AP$1-AC$1)/($AP$1-$V$1)+$AP129*(AC$1-$V$1)/($AP$1-$V$1))*(SUM('Chem - ODS'!X$5:X$7)/((SUM('Chem - ODS'!$AK$5:$AK$7)-SUM('Chem - ODS'!$Q$5:$Q$7))/20*('Chem - ODS'!X$4-'Chem - ODS'!$Q$4)+SUM('Chem - ODS'!$Q$5:$Q$7)))</f>
        <v>0</v>
      </c>
      <c r="AD129" s="90">
        <f ca="1">($V129*($AP$1-AD$1)/($AP$1-$V$1)+$AP129*(AD$1-$V$1)/($AP$1-$V$1))*(SUM('Chem - ODS'!Y$5:Y$7)/((SUM('Chem - ODS'!$AK$5:$AK$7)-SUM('Chem - ODS'!$Q$5:$Q$7))/20*('Chem - ODS'!Y$4-'Chem - ODS'!$Q$4)+SUM('Chem - ODS'!$Q$5:$Q$7)))</f>
        <v>0</v>
      </c>
      <c r="AE129" s="90">
        <f ca="1">($V129*($AP$1-AE$1)/($AP$1-$V$1)+$AP129*(AE$1-$V$1)/($AP$1-$V$1))*(SUM('Chem - ODS'!Z$5:Z$7)/((SUM('Chem - ODS'!$AK$5:$AK$7)-SUM('Chem - ODS'!$Q$5:$Q$7))/20*('Chem - ODS'!Z$4-'Chem - ODS'!$Q$4)+SUM('Chem - ODS'!$Q$5:$Q$7)))</f>
        <v>0</v>
      </c>
      <c r="AF129" s="90">
        <f ca="1">($V129*($AP$1-AF$1)/($AP$1-$V$1)+$AP129*(AF$1-$V$1)/($AP$1-$V$1))*(SUM('Chem - ODS'!AA$5:AA$7)/((SUM('Chem - ODS'!$AK$5:$AK$7)-SUM('Chem - ODS'!$Q$5:$Q$7))/20*('Chem - ODS'!AA$4-'Chem - ODS'!$Q$4)+SUM('Chem - ODS'!$Q$5:$Q$7)))</f>
        <v>0</v>
      </c>
      <c r="AG129" s="90">
        <f ca="1">($V129*($AP$1-AG$1)/($AP$1-$V$1)+$AP129*(AG$1-$V$1)/($AP$1-$V$1))*(SUM('Chem - ODS'!AB$5:AB$7)/((SUM('Chem - ODS'!$AK$5:$AK$7)-SUM('Chem - ODS'!$Q$5:$Q$7))/20*('Chem - ODS'!AB$4-'Chem - ODS'!$Q$4)+SUM('Chem - ODS'!$Q$5:$Q$7)))</f>
        <v>0</v>
      </c>
      <c r="AH129" s="90">
        <f ca="1">($V129*($AP$1-AH$1)/($AP$1-$V$1)+$AP129*(AH$1-$V$1)/($AP$1-$V$1))*(SUM('Chem - ODS'!AC$5:AC$7)/((SUM('Chem - ODS'!$AK$5:$AK$7)-SUM('Chem - ODS'!$Q$5:$Q$7))/20*('Chem - ODS'!AC$4-'Chem - ODS'!$Q$4)+SUM('Chem - ODS'!$Q$5:$Q$7)))</f>
        <v>0</v>
      </c>
      <c r="AI129" s="90">
        <f ca="1">($V129*($AP$1-AI$1)/($AP$1-$V$1)+$AP129*(AI$1-$V$1)/($AP$1-$V$1))*(SUM('Chem - ODS'!AD$5:AD$7)/((SUM('Chem - ODS'!$AK$5:$AK$7)-SUM('Chem - ODS'!$Q$5:$Q$7))/20*('Chem - ODS'!AD$4-'Chem - ODS'!$Q$4)+SUM('Chem - ODS'!$Q$5:$Q$7)))</f>
        <v>0</v>
      </c>
      <c r="AJ129" s="90">
        <f ca="1">($V129*($AP$1-AJ$1)/($AP$1-$V$1)+$AP129*(AJ$1-$V$1)/($AP$1-$V$1))*(SUM('Chem - ODS'!AE$5:AE$7)/((SUM('Chem - ODS'!$AK$5:$AK$7)-SUM('Chem - ODS'!$Q$5:$Q$7))/20*('Chem - ODS'!AE$4-'Chem - ODS'!$Q$4)+SUM('Chem - ODS'!$Q$5:$Q$7)))</f>
        <v>0</v>
      </c>
      <c r="AK129" s="90">
        <f ca="1">($V129*($AP$1-AK$1)/($AP$1-$V$1)+$AP129*(AK$1-$V$1)/($AP$1-$V$1))*(SUM('Chem - ODS'!AF$5:AF$7)/((SUM('Chem - ODS'!$AK$5:$AK$7)-SUM('Chem - ODS'!$Q$5:$Q$7))/20*('Chem - ODS'!AF$4-'Chem - ODS'!$Q$4)+SUM('Chem - ODS'!$Q$5:$Q$7)))</f>
        <v>0</v>
      </c>
      <c r="AL129" s="90">
        <f ca="1">($V129*($AP$1-AL$1)/($AP$1-$V$1)+$AP129*(AL$1-$V$1)/($AP$1-$V$1))*(SUM('Chem - ODS'!AG$5:AG$7)/((SUM('Chem - ODS'!$AK$5:$AK$7)-SUM('Chem - ODS'!$Q$5:$Q$7))/20*('Chem - ODS'!AG$4-'Chem - ODS'!$Q$4)+SUM('Chem - ODS'!$Q$5:$Q$7)))</f>
        <v>0</v>
      </c>
      <c r="AM129" s="90">
        <f ca="1">($V129*($AP$1-AM$1)/($AP$1-$V$1)+$AP129*(AM$1-$V$1)/($AP$1-$V$1))*(SUM('Chem - ODS'!AH$5:AH$7)/((SUM('Chem - ODS'!$AK$5:$AK$7)-SUM('Chem - ODS'!$Q$5:$Q$7))/20*('Chem - ODS'!AH$4-'Chem - ODS'!$Q$4)+SUM('Chem - ODS'!$Q$5:$Q$7)))</f>
        <v>0</v>
      </c>
      <c r="AN129" s="90">
        <f ca="1">($V129*($AP$1-AN$1)/($AP$1-$V$1)+$AP129*(AN$1-$V$1)/($AP$1-$V$1))*(SUM('Chem - ODS'!AI$5:AI$7)/((SUM('Chem - ODS'!$AK$5:$AK$7)-SUM('Chem - ODS'!$Q$5:$Q$7))/20*('Chem - ODS'!AI$4-'Chem - ODS'!$Q$4)+SUM('Chem - ODS'!$Q$5:$Q$7)))</f>
        <v>0</v>
      </c>
      <c r="AO129" s="90">
        <f ca="1">($V129*($AP$1-AO$1)/($AP$1-$V$1)+$AP129*(AO$1-$V$1)/($AP$1-$V$1))*(SUM('Chem - ODS'!AJ$5:AJ$7)/((SUM('Chem - ODS'!$AK$5:$AK$7)-SUM('Chem - ODS'!$Q$5:$Q$7))/20*('Chem - ODS'!AJ$4-'Chem - ODS'!$Q$4)+SUM('Chem - ODS'!$Q$5:$Q$7)))</f>
        <v>0</v>
      </c>
      <c r="AP129" s="90">
        <f ca="1">V129*'Process Emissions Multipliers'!$E$28</f>
        <v>0</v>
      </c>
    </row>
    <row r="130" spans="1:42">
      <c r="A130" s="74">
        <v>78</v>
      </c>
      <c r="B130" s="90">
        <f ca="1">IF('Chemicals 2010'!$A138="CP",INDIRECT("'Chemicals 2010'!"&amp;'Country Selector'!$B$3&amp;ROW($A138))*10^12,0)</f>
        <v>0</v>
      </c>
      <c r="C130" s="90">
        <f t="shared" ca="1" si="6"/>
        <v>0</v>
      </c>
      <c r="D130" s="90">
        <f t="shared" ca="1" si="6"/>
        <v>0</v>
      </c>
      <c r="E130" s="90">
        <f t="shared" ca="1" si="6"/>
        <v>0</v>
      </c>
      <c r="F130" s="90">
        <f t="shared" ca="1" si="6"/>
        <v>0</v>
      </c>
      <c r="G130" s="90">
        <f t="shared" ca="1" si="6"/>
        <v>0</v>
      </c>
      <c r="H130" s="90">
        <f t="shared" ca="1" si="6"/>
        <v>0</v>
      </c>
      <c r="I130" s="90">
        <f t="shared" ca="1" si="6"/>
        <v>0</v>
      </c>
      <c r="J130" s="90">
        <f t="shared" ca="1" si="6"/>
        <v>0</v>
      </c>
      <c r="K130" s="90">
        <f t="shared" ca="1" si="6"/>
        <v>0</v>
      </c>
      <c r="L130" s="90">
        <f ca="1">IF('Chemicals 2020'!$A138="CP",INDIRECT("'Chemicals 2020'!"&amp;'Country Selector'!$B$3&amp;ROW($A138))*10^12,0)*'Process Emissions Multipliers'!$B$28</f>
        <v>0</v>
      </c>
      <c r="M130" s="90">
        <f ca="1">($L130*($V$1-M$1)/($V$1-$L$1)+$V130*(M$1-$L$1)/($V$1-$L$1))*(SUM('Chem - ODS'!H$5:H$7)/((SUM('Chem - ODS'!$Q$5:$Q$7)-SUM('Chem - ODS'!$G$5:$G$7))/10*('Chem - ODS'!H$4-'Chem - ODS'!$G$4)+SUM('Chem - ODS'!$G$5:$G$7)))</f>
        <v>0</v>
      </c>
      <c r="N130" s="90">
        <f ca="1">($L130*($V$1-N$1)/($V$1-$L$1)+$V130*(N$1-$L$1)/($V$1-$L$1))*(SUM('Chem - ODS'!I$5:I$7)/((SUM('Chem - ODS'!$Q$5:$Q$7)-SUM('Chem - ODS'!$G$5:$G$7))/10*('Chem - ODS'!I$4-'Chem - ODS'!$G$4)+SUM('Chem - ODS'!$G$5:$G$7)))</f>
        <v>0</v>
      </c>
      <c r="O130" s="90">
        <f ca="1">($L130*($V$1-O$1)/($V$1-$L$1)+$V130*(O$1-$L$1)/($V$1-$L$1))*(SUM('Chem - ODS'!J$5:J$7)/((SUM('Chem - ODS'!$Q$5:$Q$7)-SUM('Chem - ODS'!$G$5:$G$7))/10*('Chem - ODS'!J$4-'Chem - ODS'!$G$4)+SUM('Chem - ODS'!$G$5:$G$7)))</f>
        <v>0</v>
      </c>
      <c r="P130" s="90">
        <f ca="1">($L130*($V$1-P$1)/($V$1-$L$1)+$V130*(P$1-$L$1)/($V$1-$L$1))*(SUM('Chem - ODS'!K$5:K$7)/((SUM('Chem - ODS'!$Q$5:$Q$7)-SUM('Chem - ODS'!$G$5:$G$7))/10*('Chem - ODS'!K$4-'Chem - ODS'!$G$4)+SUM('Chem - ODS'!$G$5:$G$7)))</f>
        <v>0</v>
      </c>
      <c r="Q130" s="90">
        <f ca="1">($L130*($V$1-Q$1)/($V$1-$L$1)+$V130*(Q$1-$L$1)/($V$1-$L$1))*(SUM('Chem - ODS'!L$5:L$7)/((SUM('Chem - ODS'!$Q$5:$Q$7)-SUM('Chem - ODS'!$G$5:$G$7))/10*('Chem - ODS'!L$4-'Chem - ODS'!$G$4)+SUM('Chem - ODS'!$G$5:$G$7)))</f>
        <v>0</v>
      </c>
      <c r="R130" s="90">
        <f ca="1">($L130*($V$1-R$1)/($V$1-$L$1)+$V130*(R$1-$L$1)/($V$1-$L$1))*(SUM('Chem - ODS'!M$5:M$7)/((SUM('Chem - ODS'!$Q$5:$Q$7)-SUM('Chem - ODS'!$G$5:$G$7))/10*('Chem - ODS'!M$4-'Chem - ODS'!$G$4)+SUM('Chem - ODS'!$G$5:$G$7)))</f>
        <v>0</v>
      </c>
      <c r="S130" s="90">
        <f ca="1">($L130*($V$1-S$1)/($V$1-$L$1)+$V130*(S$1-$L$1)/($V$1-$L$1))*(SUM('Chem - ODS'!N$5:N$7)/((SUM('Chem - ODS'!$Q$5:$Q$7)-SUM('Chem - ODS'!$G$5:$G$7))/10*('Chem - ODS'!N$4-'Chem - ODS'!$G$4)+SUM('Chem - ODS'!$G$5:$G$7)))</f>
        <v>0</v>
      </c>
      <c r="T130" s="90">
        <f ca="1">($L130*($V$1-T$1)/($V$1-$L$1)+$V130*(T$1-$L$1)/($V$1-$L$1))*(SUM('Chem - ODS'!O$5:O$7)/((SUM('Chem - ODS'!$Q$5:$Q$7)-SUM('Chem - ODS'!$G$5:$G$7))/10*('Chem - ODS'!O$4-'Chem - ODS'!$G$4)+SUM('Chem - ODS'!$G$5:$G$7)))</f>
        <v>0</v>
      </c>
      <c r="U130" s="90">
        <f ca="1">($L130*($V$1-U$1)/($V$1-$L$1)+$V130*(U$1-$L$1)/($V$1-$L$1))*(SUM('Chem - ODS'!P$5:P$7)/((SUM('Chem - ODS'!$Q$5:$Q$7)-SUM('Chem - ODS'!$G$5:$G$7))/10*('Chem - ODS'!P$4-'Chem - ODS'!$G$4)+SUM('Chem - ODS'!$G$5:$G$7)))</f>
        <v>0</v>
      </c>
      <c r="V130" s="90">
        <f ca="1">IF('Chemicals 2030'!$A138="CP",INDIRECT("'Chemicals 2030'!"&amp;'Country Selector'!$B$3&amp;ROW($A138))*10^12,0)*'Process Emissions Multipliers'!$D$28</f>
        <v>0</v>
      </c>
      <c r="W130" s="90">
        <f ca="1">($V130*($AP$1-W$1)/($AP$1-$V$1)+$AP130*(W$1-$V$1)/($AP$1-$V$1))*(SUM('Chem - ODS'!R$5:R$7)/((SUM('Chem - ODS'!$AK$5:$AK$7)-SUM('Chem - ODS'!$Q$5:$Q$7))/20*('Chem - ODS'!R$4-'Chem - ODS'!$Q$4)+SUM('Chem - ODS'!$Q$5:$Q$7)))</f>
        <v>0</v>
      </c>
      <c r="X130" s="90">
        <f ca="1">($V130*($AP$1-X$1)/($AP$1-$V$1)+$AP130*(X$1-$V$1)/($AP$1-$V$1))*(SUM('Chem - ODS'!S$5:S$7)/((SUM('Chem - ODS'!$AK$5:$AK$7)-SUM('Chem - ODS'!$Q$5:$Q$7))/20*('Chem - ODS'!S$4-'Chem - ODS'!$Q$4)+SUM('Chem - ODS'!$Q$5:$Q$7)))</f>
        <v>0</v>
      </c>
      <c r="Y130" s="90">
        <f ca="1">($V130*($AP$1-Y$1)/($AP$1-$V$1)+$AP130*(Y$1-$V$1)/($AP$1-$V$1))*(SUM('Chem - ODS'!T$5:T$7)/((SUM('Chem - ODS'!$AK$5:$AK$7)-SUM('Chem - ODS'!$Q$5:$Q$7))/20*('Chem - ODS'!T$4-'Chem - ODS'!$Q$4)+SUM('Chem - ODS'!$Q$5:$Q$7)))</f>
        <v>0</v>
      </c>
      <c r="Z130" s="90">
        <f ca="1">($V130*($AP$1-Z$1)/($AP$1-$V$1)+$AP130*(Z$1-$V$1)/($AP$1-$V$1))*(SUM('Chem - ODS'!U$5:U$7)/((SUM('Chem - ODS'!$AK$5:$AK$7)-SUM('Chem - ODS'!$Q$5:$Q$7))/20*('Chem - ODS'!U$4-'Chem - ODS'!$Q$4)+SUM('Chem - ODS'!$Q$5:$Q$7)))</f>
        <v>0</v>
      </c>
      <c r="AA130" s="90">
        <f ca="1">($V130*($AP$1-AA$1)/($AP$1-$V$1)+$AP130*(AA$1-$V$1)/($AP$1-$V$1))*(SUM('Chem - ODS'!V$5:V$7)/((SUM('Chem - ODS'!$AK$5:$AK$7)-SUM('Chem - ODS'!$Q$5:$Q$7))/20*('Chem - ODS'!V$4-'Chem - ODS'!$Q$4)+SUM('Chem - ODS'!$Q$5:$Q$7)))</f>
        <v>0</v>
      </c>
      <c r="AB130" s="90">
        <f ca="1">($V130*($AP$1-AB$1)/($AP$1-$V$1)+$AP130*(AB$1-$V$1)/($AP$1-$V$1))*(SUM('Chem - ODS'!W$5:W$7)/((SUM('Chem - ODS'!$AK$5:$AK$7)-SUM('Chem - ODS'!$Q$5:$Q$7))/20*('Chem - ODS'!W$4-'Chem - ODS'!$Q$4)+SUM('Chem - ODS'!$Q$5:$Q$7)))</f>
        <v>0</v>
      </c>
      <c r="AC130" s="90">
        <f ca="1">($V130*($AP$1-AC$1)/($AP$1-$V$1)+$AP130*(AC$1-$V$1)/($AP$1-$V$1))*(SUM('Chem - ODS'!X$5:X$7)/((SUM('Chem - ODS'!$AK$5:$AK$7)-SUM('Chem - ODS'!$Q$5:$Q$7))/20*('Chem - ODS'!X$4-'Chem - ODS'!$Q$4)+SUM('Chem - ODS'!$Q$5:$Q$7)))</f>
        <v>0</v>
      </c>
      <c r="AD130" s="90">
        <f ca="1">($V130*($AP$1-AD$1)/($AP$1-$V$1)+$AP130*(AD$1-$V$1)/($AP$1-$V$1))*(SUM('Chem - ODS'!Y$5:Y$7)/((SUM('Chem - ODS'!$AK$5:$AK$7)-SUM('Chem - ODS'!$Q$5:$Q$7))/20*('Chem - ODS'!Y$4-'Chem - ODS'!$Q$4)+SUM('Chem - ODS'!$Q$5:$Q$7)))</f>
        <v>0</v>
      </c>
      <c r="AE130" s="90">
        <f ca="1">($V130*($AP$1-AE$1)/($AP$1-$V$1)+$AP130*(AE$1-$V$1)/($AP$1-$V$1))*(SUM('Chem - ODS'!Z$5:Z$7)/((SUM('Chem - ODS'!$AK$5:$AK$7)-SUM('Chem - ODS'!$Q$5:$Q$7))/20*('Chem - ODS'!Z$4-'Chem - ODS'!$Q$4)+SUM('Chem - ODS'!$Q$5:$Q$7)))</f>
        <v>0</v>
      </c>
      <c r="AF130" s="90">
        <f ca="1">($V130*($AP$1-AF$1)/($AP$1-$V$1)+$AP130*(AF$1-$V$1)/($AP$1-$V$1))*(SUM('Chem - ODS'!AA$5:AA$7)/((SUM('Chem - ODS'!$AK$5:$AK$7)-SUM('Chem - ODS'!$Q$5:$Q$7))/20*('Chem - ODS'!AA$4-'Chem - ODS'!$Q$4)+SUM('Chem - ODS'!$Q$5:$Q$7)))</f>
        <v>0</v>
      </c>
      <c r="AG130" s="90">
        <f ca="1">($V130*($AP$1-AG$1)/($AP$1-$V$1)+$AP130*(AG$1-$V$1)/($AP$1-$V$1))*(SUM('Chem - ODS'!AB$5:AB$7)/((SUM('Chem - ODS'!$AK$5:$AK$7)-SUM('Chem - ODS'!$Q$5:$Q$7))/20*('Chem - ODS'!AB$4-'Chem - ODS'!$Q$4)+SUM('Chem - ODS'!$Q$5:$Q$7)))</f>
        <v>0</v>
      </c>
      <c r="AH130" s="90">
        <f ca="1">($V130*($AP$1-AH$1)/($AP$1-$V$1)+$AP130*(AH$1-$V$1)/($AP$1-$V$1))*(SUM('Chem - ODS'!AC$5:AC$7)/((SUM('Chem - ODS'!$AK$5:$AK$7)-SUM('Chem - ODS'!$Q$5:$Q$7))/20*('Chem - ODS'!AC$4-'Chem - ODS'!$Q$4)+SUM('Chem - ODS'!$Q$5:$Q$7)))</f>
        <v>0</v>
      </c>
      <c r="AI130" s="90">
        <f ca="1">($V130*($AP$1-AI$1)/($AP$1-$V$1)+$AP130*(AI$1-$V$1)/($AP$1-$V$1))*(SUM('Chem - ODS'!AD$5:AD$7)/((SUM('Chem - ODS'!$AK$5:$AK$7)-SUM('Chem - ODS'!$Q$5:$Q$7))/20*('Chem - ODS'!AD$4-'Chem - ODS'!$Q$4)+SUM('Chem - ODS'!$Q$5:$Q$7)))</f>
        <v>0</v>
      </c>
      <c r="AJ130" s="90">
        <f ca="1">($V130*($AP$1-AJ$1)/($AP$1-$V$1)+$AP130*(AJ$1-$V$1)/($AP$1-$V$1))*(SUM('Chem - ODS'!AE$5:AE$7)/((SUM('Chem - ODS'!$AK$5:$AK$7)-SUM('Chem - ODS'!$Q$5:$Q$7))/20*('Chem - ODS'!AE$4-'Chem - ODS'!$Q$4)+SUM('Chem - ODS'!$Q$5:$Q$7)))</f>
        <v>0</v>
      </c>
      <c r="AK130" s="90">
        <f ca="1">($V130*($AP$1-AK$1)/($AP$1-$V$1)+$AP130*(AK$1-$V$1)/($AP$1-$V$1))*(SUM('Chem - ODS'!AF$5:AF$7)/((SUM('Chem - ODS'!$AK$5:$AK$7)-SUM('Chem - ODS'!$Q$5:$Q$7))/20*('Chem - ODS'!AF$4-'Chem - ODS'!$Q$4)+SUM('Chem - ODS'!$Q$5:$Q$7)))</f>
        <v>0</v>
      </c>
      <c r="AL130" s="90">
        <f ca="1">($V130*($AP$1-AL$1)/($AP$1-$V$1)+$AP130*(AL$1-$V$1)/($AP$1-$V$1))*(SUM('Chem - ODS'!AG$5:AG$7)/((SUM('Chem - ODS'!$AK$5:$AK$7)-SUM('Chem - ODS'!$Q$5:$Q$7))/20*('Chem - ODS'!AG$4-'Chem - ODS'!$Q$4)+SUM('Chem - ODS'!$Q$5:$Q$7)))</f>
        <v>0</v>
      </c>
      <c r="AM130" s="90">
        <f ca="1">($V130*($AP$1-AM$1)/($AP$1-$V$1)+$AP130*(AM$1-$V$1)/($AP$1-$V$1))*(SUM('Chem - ODS'!AH$5:AH$7)/((SUM('Chem - ODS'!$AK$5:$AK$7)-SUM('Chem - ODS'!$Q$5:$Q$7))/20*('Chem - ODS'!AH$4-'Chem - ODS'!$Q$4)+SUM('Chem - ODS'!$Q$5:$Q$7)))</f>
        <v>0</v>
      </c>
      <c r="AN130" s="90">
        <f ca="1">($V130*($AP$1-AN$1)/($AP$1-$V$1)+$AP130*(AN$1-$V$1)/($AP$1-$V$1))*(SUM('Chem - ODS'!AI$5:AI$7)/((SUM('Chem - ODS'!$AK$5:$AK$7)-SUM('Chem - ODS'!$Q$5:$Q$7))/20*('Chem - ODS'!AI$4-'Chem - ODS'!$Q$4)+SUM('Chem - ODS'!$Q$5:$Q$7)))</f>
        <v>0</v>
      </c>
      <c r="AO130" s="90">
        <f ca="1">($V130*($AP$1-AO$1)/($AP$1-$V$1)+$AP130*(AO$1-$V$1)/($AP$1-$V$1))*(SUM('Chem - ODS'!AJ$5:AJ$7)/((SUM('Chem - ODS'!$AK$5:$AK$7)-SUM('Chem - ODS'!$Q$5:$Q$7))/20*('Chem - ODS'!AJ$4-'Chem - ODS'!$Q$4)+SUM('Chem - ODS'!$Q$5:$Q$7)))</f>
        <v>0</v>
      </c>
      <c r="AP130" s="90">
        <f ca="1">V130*'Process Emissions Multipliers'!$E$28</f>
        <v>0</v>
      </c>
    </row>
    <row r="131" spans="1:42">
      <c r="A131" s="74">
        <v>79</v>
      </c>
      <c r="B131" s="90">
        <f ca="1">IF('Chemicals 2010'!$A139="CP",INDIRECT("'Chemicals 2010'!"&amp;'Country Selector'!$B$3&amp;ROW($A139))*10^12,0)</f>
        <v>0</v>
      </c>
      <c r="C131" s="90">
        <f t="shared" ca="1" si="6"/>
        <v>0</v>
      </c>
      <c r="D131" s="90">
        <f t="shared" ca="1" si="6"/>
        <v>0</v>
      </c>
      <c r="E131" s="90">
        <f t="shared" ca="1" si="6"/>
        <v>0</v>
      </c>
      <c r="F131" s="90">
        <f t="shared" ca="1" si="6"/>
        <v>0</v>
      </c>
      <c r="G131" s="90">
        <f t="shared" ca="1" si="6"/>
        <v>0</v>
      </c>
      <c r="H131" s="90">
        <f t="shared" ca="1" si="6"/>
        <v>0</v>
      </c>
      <c r="I131" s="90">
        <f t="shared" ca="1" si="6"/>
        <v>0</v>
      </c>
      <c r="J131" s="90">
        <f t="shared" ca="1" si="6"/>
        <v>0</v>
      </c>
      <c r="K131" s="90">
        <f t="shared" ca="1" si="6"/>
        <v>0</v>
      </c>
      <c r="L131" s="90">
        <f ca="1">IF('Chemicals 2020'!$A139="CP",INDIRECT("'Chemicals 2020'!"&amp;'Country Selector'!$B$3&amp;ROW($A139))*10^12,0)*'Process Emissions Multipliers'!$B$28</f>
        <v>0</v>
      </c>
      <c r="M131" s="90">
        <f ca="1">($L131*($V$1-M$1)/($V$1-$L$1)+$V131*(M$1-$L$1)/($V$1-$L$1))*(SUM('Chem - ODS'!H$5:H$7)/((SUM('Chem - ODS'!$Q$5:$Q$7)-SUM('Chem - ODS'!$G$5:$G$7))/10*('Chem - ODS'!H$4-'Chem - ODS'!$G$4)+SUM('Chem - ODS'!$G$5:$G$7)))</f>
        <v>0</v>
      </c>
      <c r="N131" s="90">
        <f ca="1">($L131*($V$1-N$1)/($V$1-$L$1)+$V131*(N$1-$L$1)/($V$1-$L$1))*(SUM('Chem - ODS'!I$5:I$7)/((SUM('Chem - ODS'!$Q$5:$Q$7)-SUM('Chem - ODS'!$G$5:$G$7))/10*('Chem - ODS'!I$4-'Chem - ODS'!$G$4)+SUM('Chem - ODS'!$G$5:$G$7)))</f>
        <v>0</v>
      </c>
      <c r="O131" s="90">
        <f ca="1">($L131*($V$1-O$1)/($V$1-$L$1)+$V131*(O$1-$L$1)/($V$1-$L$1))*(SUM('Chem - ODS'!J$5:J$7)/((SUM('Chem - ODS'!$Q$5:$Q$7)-SUM('Chem - ODS'!$G$5:$G$7))/10*('Chem - ODS'!J$4-'Chem - ODS'!$G$4)+SUM('Chem - ODS'!$G$5:$G$7)))</f>
        <v>0</v>
      </c>
      <c r="P131" s="90">
        <f ca="1">($L131*($V$1-P$1)/($V$1-$L$1)+$V131*(P$1-$L$1)/($V$1-$L$1))*(SUM('Chem - ODS'!K$5:K$7)/((SUM('Chem - ODS'!$Q$5:$Q$7)-SUM('Chem - ODS'!$G$5:$G$7))/10*('Chem - ODS'!K$4-'Chem - ODS'!$G$4)+SUM('Chem - ODS'!$G$5:$G$7)))</f>
        <v>0</v>
      </c>
      <c r="Q131" s="90">
        <f ca="1">($L131*($V$1-Q$1)/($V$1-$L$1)+$V131*(Q$1-$L$1)/($V$1-$L$1))*(SUM('Chem - ODS'!L$5:L$7)/((SUM('Chem - ODS'!$Q$5:$Q$7)-SUM('Chem - ODS'!$G$5:$G$7))/10*('Chem - ODS'!L$4-'Chem - ODS'!$G$4)+SUM('Chem - ODS'!$G$5:$G$7)))</f>
        <v>0</v>
      </c>
      <c r="R131" s="90">
        <f ca="1">($L131*($V$1-R$1)/($V$1-$L$1)+$V131*(R$1-$L$1)/($V$1-$L$1))*(SUM('Chem - ODS'!M$5:M$7)/((SUM('Chem - ODS'!$Q$5:$Q$7)-SUM('Chem - ODS'!$G$5:$G$7))/10*('Chem - ODS'!M$4-'Chem - ODS'!$G$4)+SUM('Chem - ODS'!$G$5:$G$7)))</f>
        <v>0</v>
      </c>
      <c r="S131" s="90">
        <f ca="1">($L131*($V$1-S$1)/($V$1-$L$1)+$V131*(S$1-$L$1)/($V$1-$L$1))*(SUM('Chem - ODS'!N$5:N$7)/((SUM('Chem - ODS'!$Q$5:$Q$7)-SUM('Chem - ODS'!$G$5:$G$7))/10*('Chem - ODS'!N$4-'Chem - ODS'!$G$4)+SUM('Chem - ODS'!$G$5:$G$7)))</f>
        <v>0</v>
      </c>
      <c r="T131" s="90">
        <f ca="1">($L131*($V$1-T$1)/($V$1-$L$1)+$V131*(T$1-$L$1)/($V$1-$L$1))*(SUM('Chem - ODS'!O$5:O$7)/((SUM('Chem - ODS'!$Q$5:$Q$7)-SUM('Chem - ODS'!$G$5:$G$7))/10*('Chem - ODS'!O$4-'Chem - ODS'!$G$4)+SUM('Chem - ODS'!$G$5:$G$7)))</f>
        <v>0</v>
      </c>
      <c r="U131" s="90">
        <f ca="1">($L131*($V$1-U$1)/($V$1-$L$1)+$V131*(U$1-$L$1)/($V$1-$L$1))*(SUM('Chem - ODS'!P$5:P$7)/((SUM('Chem - ODS'!$Q$5:$Q$7)-SUM('Chem - ODS'!$G$5:$G$7))/10*('Chem - ODS'!P$4-'Chem - ODS'!$G$4)+SUM('Chem - ODS'!$G$5:$G$7)))</f>
        <v>0</v>
      </c>
      <c r="V131" s="90">
        <f ca="1">IF('Chemicals 2030'!$A139="CP",INDIRECT("'Chemicals 2030'!"&amp;'Country Selector'!$B$3&amp;ROW($A139))*10^12,0)*'Process Emissions Multipliers'!$D$28</f>
        <v>0</v>
      </c>
      <c r="W131" s="90">
        <f ca="1">($V131*($AP$1-W$1)/($AP$1-$V$1)+$AP131*(W$1-$V$1)/($AP$1-$V$1))*(SUM('Chem - ODS'!R$5:R$7)/((SUM('Chem - ODS'!$AK$5:$AK$7)-SUM('Chem - ODS'!$Q$5:$Q$7))/20*('Chem - ODS'!R$4-'Chem - ODS'!$Q$4)+SUM('Chem - ODS'!$Q$5:$Q$7)))</f>
        <v>0</v>
      </c>
      <c r="X131" s="90">
        <f ca="1">($V131*($AP$1-X$1)/($AP$1-$V$1)+$AP131*(X$1-$V$1)/($AP$1-$V$1))*(SUM('Chem - ODS'!S$5:S$7)/((SUM('Chem - ODS'!$AK$5:$AK$7)-SUM('Chem - ODS'!$Q$5:$Q$7))/20*('Chem - ODS'!S$4-'Chem - ODS'!$Q$4)+SUM('Chem - ODS'!$Q$5:$Q$7)))</f>
        <v>0</v>
      </c>
      <c r="Y131" s="90">
        <f ca="1">($V131*($AP$1-Y$1)/($AP$1-$V$1)+$AP131*(Y$1-$V$1)/($AP$1-$V$1))*(SUM('Chem - ODS'!T$5:T$7)/((SUM('Chem - ODS'!$AK$5:$AK$7)-SUM('Chem - ODS'!$Q$5:$Q$7))/20*('Chem - ODS'!T$4-'Chem - ODS'!$Q$4)+SUM('Chem - ODS'!$Q$5:$Q$7)))</f>
        <v>0</v>
      </c>
      <c r="Z131" s="90">
        <f ca="1">($V131*($AP$1-Z$1)/($AP$1-$V$1)+$AP131*(Z$1-$V$1)/($AP$1-$V$1))*(SUM('Chem - ODS'!U$5:U$7)/((SUM('Chem - ODS'!$AK$5:$AK$7)-SUM('Chem - ODS'!$Q$5:$Q$7))/20*('Chem - ODS'!U$4-'Chem - ODS'!$Q$4)+SUM('Chem - ODS'!$Q$5:$Q$7)))</f>
        <v>0</v>
      </c>
      <c r="AA131" s="90">
        <f ca="1">($V131*($AP$1-AA$1)/($AP$1-$V$1)+$AP131*(AA$1-$V$1)/($AP$1-$V$1))*(SUM('Chem - ODS'!V$5:V$7)/((SUM('Chem - ODS'!$AK$5:$AK$7)-SUM('Chem - ODS'!$Q$5:$Q$7))/20*('Chem - ODS'!V$4-'Chem - ODS'!$Q$4)+SUM('Chem - ODS'!$Q$5:$Q$7)))</f>
        <v>0</v>
      </c>
      <c r="AB131" s="90">
        <f ca="1">($V131*($AP$1-AB$1)/($AP$1-$V$1)+$AP131*(AB$1-$V$1)/($AP$1-$V$1))*(SUM('Chem - ODS'!W$5:W$7)/((SUM('Chem - ODS'!$AK$5:$AK$7)-SUM('Chem - ODS'!$Q$5:$Q$7))/20*('Chem - ODS'!W$4-'Chem - ODS'!$Q$4)+SUM('Chem - ODS'!$Q$5:$Q$7)))</f>
        <v>0</v>
      </c>
      <c r="AC131" s="90">
        <f ca="1">($V131*($AP$1-AC$1)/($AP$1-$V$1)+$AP131*(AC$1-$V$1)/($AP$1-$V$1))*(SUM('Chem - ODS'!X$5:X$7)/((SUM('Chem - ODS'!$AK$5:$AK$7)-SUM('Chem - ODS'!$Q$5:$Q$7))/20*('Chem - ODS'!X$4-'Chem - ODS'!$Q$4)+SUM('Chem - ODS'!$Q$5:$Q$7)))</f>
        <v>0</v>
      </c>
      <c r="AD131" s="90">
        <f ca="1">($V131*($AP$1-AD$1)/($AP$1-$V$1)+$AP131*(AD$1-$V$1)/($AP$1-$V$1))*(SUM('Chem - ODS'!Y$5:Y$7)/((SUM('Chem - ODS'!$AK$5:$AK$7)-SUM('Chem - ODS'!$Q$5:$Q$7))/20*('Chem - ODS'!Y$4-'Chem - ODS'!$Q$4)+SUM('Chem - ODS'!$Q$5:$Q$7)))</f>
        <v>0</v>
      </c>
      <c r="AE131" s="90">
        <f ca="1">($V131*($AP$1-AE$1)/($AP$1-$V$1)+$AP131*(AE$1-$V$1)/($AP$1-$V$1))*(SUM('Chem - ODS'!Z$5:Z$7)/((SUM('Chem - ODS'!$AK$5:$AK$7)-SUM('Chem - ODS'!$Q$5:$Q$7))/20*('Chem - ODS'!Z$4-'Chem - ODS'!$Q$4)+SUM('Chem - ODS'!$Q$5:$Q$7)))</f>
        <v>0</v>
      </c>
      <c r="AF131" s="90">
        <f ca="1">($V131*($AP$1-AF$1)/($AP$1-$V$1)+$AP131*(AF$1-$V$1)/($AP$1-$V$1))*(SUM('Chem - ODS'!AA$5:AA$7)/((SUM('Chem - ODS'!$AK$5:$AK$7)-SUM('Chem - ODS'!$Q$5:$Q$7))/20*('Chem - ODS'!AA$4-'Chem - ODS'!$Q$4)+SUM('Chem - ODS'!$Q$5:$Q$7)))</f>
        <v>0</v>
      </c>
      <c r="AG131" s="90">
        <f ca="1">($V131*($AP$1-AG$1)/($AP$1-$V$1)+$AP131*(AG$1-$V$1)/($AP$1-$V$1))*(SUM('Chem - ODS'!AB$5:AB$7)/((SUM('Chem - ODS'!$AK$5:$AK$7)-SUM('Chem - ODS'!$Q$5:$Q$7))/20*('Chem - ODS'!AB$4-'Chem - ODS'!$Q$4)+SUM('Chem - ODS'!$Q$5:$Q$7)))</f>
        <v>0</v>
      </c>
      <c r="AH131" s="90">
        <f ca="1">($V131*($AP$1-AH$1)/($AP$1-$V$1)+$AP131*(AH$1-$V$1)/($AP$1-$V$1))*(SUM('Chem - ODS'!AC$5:AC$7)/((SUM('Chem - ODS'!$AK$5:$AK$7)-SUM('Chem - ODS'!$Q$5:$Q$7))/20*('Chem - ODS'!AC$4-'Chem - ODS'!$Q$4)+SUM('Chem - ODS'!$Q$5:$Q$7)))</f>
        <v>0</v>
      </c>
      <c r="AI131" s="90">
        <f ca="1">($V131*($AP$1-AI$1)/($AP$1-$V$1)+$AP131*(AI$1-$V$1)/($AP$1-$V$1))*(SUM('Chem - ODS'!AD$5:AD$7)/((SUM('Chem - ODS'!$AK$5:$AK$7)-SUM('Chem - ODS'!$Q$5:$Q$7))/20*('Chem - ODS'!AD$4-'Chem - ODS'!$Q$4)+SUM('Chem - ODS'!$Q$5:$Q$7)))</f>
        <v>0</v>
      </c>
      <c r="AJ131" s="90">
        <f ca="1">($V131*($AP$1-AJ$1)/($AP$1-$V$1)+$AP131*(AJ$1-$V$1)/($AP$1-$V$1))*(SUM('Chem - ODS'!AE$5:AE$7)/((SUM('Chem - ODS'!$AK$5:$AK$7)-SUM('Chem - ODS'!$Q$5:$Q$7))/20*('Chem - ODS'!AE$4-'Chem - ODS'!$Q$4)+SUM('Chem - ODS'!$Q$5:$Q$7)))</f>
        <v>0</v>
      </c>
      <c r="AK131" s="90">
        <f ca="1">($V131*($AP$1-AK$1)/($AP$1-$V$1)+$AP131*(AK$1-$V$1)/($AP$1-$V$1))*(SUM('Chem - ODS'!AF$5:AF$7)/((SUM('Chem - ODS'!$AK$5:$AK$7)-SUM('Chem - ODS'!$Q$5:$Q$7))/20*('Chem - ODS'!AF$4-'Chem - ODS'!$Q$4)+SUM('Chem - ODS'!$Q$5:$Q$7)))</f>
        <v>0</v>
      </c>
      <c r="AL131" s="90">
        <f ca="1">($V131*($AP$1-AL$1)/($AP$1-$V$1)+$AP131*(AL$1-$V$1)/($AP$1-$V$1))*(SUM('Chem - ODS'!AG$5:AG$7)/((SUM('Chem - ODS'!$AK$5:$AK$7)-SUM('Chem - ODS'!$Q$5:$Q$7))/20*('Chem - ODS'!AG$4-'Chem - ODS'!$Q$4)+SUM('Chem - ODS'!$Q$5:$Q$7)))</f>
        <v>0</v>
      </c>
      <c r="AM131" s="90">
        <f ca="1">($V131*($AP$1-AM$1)/($AP$1-$V$1)+$AP131*(AM$1-$V$1)/($AP$1-$V$1))*(SUM('Chem - ODS'!AH$5:AH$7)/((SUM('Chem - ODS'!$AK$5:$AK$7)-SUM('Chem - ODS'!$Q$5:$Q$7))/20*('Chem - ODS'!AH$4-'Chem - ODS'!$Q$4)+SUM('Chem - ODS'!$Q$5:$Q$7)))</f>
        <v>0</v>
      </c>
      <c r="AN131" s="90">
        <f ca="1">($V131*($AP$1-AN$1)/($AP$1-$V$1)+$AP131*(AN$1-$V$1)/($AP$1-$V$1))*(SUM('Chem - ODS'!AI$5:AI$7)/((SUM('Chem - ODS'!$AK$5:$AK$7)-SUM('Chem - ODS'!$Q$5:$Q$7))/20*('Chem - ODS'!AI$4-'Chem - ODS'!$Q$4)+SUM('Chem - ODS'!$Q$5:$Q$7)))</f>
        <v>0</v>
      </c>
      <c r="AO131" s="90">
        <f ca="1">($V131*($AP$1-AO$1)/($AP$1-$V$1)+$AP131*(AO$1-$V$1)/($AP$1-$V$1))*(SUM('Chem - ODS'!AJ$5:AJ$7)/((SUM('Chem - ODS'!$AK$5:$AK$7)-SUM('Chem - ODS'!$Q$5:$Q$7))/20*('Chem - ODS'!AJ$4-'Chem - ODS'!$Q$4)+SUM('Chem - ODS'!$Q$5:$Q$7)))</f>
        <v>0</v>
      </c>
      <c r="AP131" s="90">
        <f ca="1">V131*'Process Emissions Multipliers'!$E$28</f>
        <v>0</v>
      </c>
    </row>
    <row r="132" spans="1:42">
      <c r="A132" s="74">
        <v>80</v>
      </c>
      <c r="B132" s="90">
        <f ca="1">IF('Chemicals 2010'!$A140="CP",INDIRECT("'Chemicals 2010'!"&amp;'Country Selector'!$B$3&amp;ROW($A140))*10^12,0)</f>
        <v>0</v>
      </c>
      <c r="C132" s="90">
        <f t="shared" ca="1" si="6"/>
        <v>0</v>
      </c>
      <c r="D132" s="90">
        <f t="shared" ca="1" si="6"/>
        <v>0</v>
      </c>
      <c r="E132" s="90">
        <f t="shared" ca="1" si="6"/>
        <v>0</v>
      </c>
      <c r="F132" s="90">
        <f t="shared" ca="1" si="6"/>
        <v>0</v>
      </c>
      <c r="G132" s="90">
        <f t="shared" ca="1" si="6"/>
        <v>0</v>
      </c>
      <c r="H132" s="90">
        <f t="shared" ca="1" si="6"/>
        <v>0</v>
      </c>
      <c r="I132" s="90">
        <f t="shared" ca="1" si="6"/>
        <v>0</v>
      </c>
      <c r="J132" s="90">
        <f t="shared" ca="1" si="6"/>
        <v>0</v>
      </c>
      <c r="K132" s="90">
        <f t="shared" ca="1" si="6"/>
        <v>0</v>
      </c>
      <c r="L132" s="90">
        <f ca="1">IF('Chemicals 2020'!$A140="CP",INDIRECT("'Chemicals 2020'!"&amp;'Country Selector'!$B$3&amp;ROW($A140))*10^12,0)*'Process Emissions Multipliers'!$B$28</f>
        <v>0</v>
      </c>
      <c r="M132" s="90">
        <f ca="1">($L132*($V$1-M$1)/($V$1-$L$1)+$V132*(M$1-$L$1)/($V$1-$L$1))*(SUM('Chem - ODS'!H$5:H$7)/((SUM('Chem - ODS'!$Q$5:$Q$7)-SUM('Chem - ODS'!$G$5:$G$7))/10*('Chem - ODS'!H$4-'Chem - ODS'!$G$4)+SUM('Chem - ODS'!$G$5:$G$7)))</f>
        <v>0</v>
      </c>
      <c r="N132" s="90">
        <f ca="1">($L132*($V$1-N$1)/($V$1-$L$1)+$V132*(N$1-$L$1)/($V$1-$L$1))*(SUM('Chem - ODS'!I$5:I$7)/((SUM('Chem - ODS'!$Q$5:$Q$7)-SUM('Chem - ODS'!$G$5:$G$7))/10*('Chem - ODS'!I$4-'Chem - ODS'!$G$4)+SUM('Chem - ODS'!$G$5:$G$7)))</f>
        <v>0</v>
      </c>
      <c r="O132" s="90">
        <f ca="1">($L132*($V$1-O$1)/($V$1-$L$1)+$V132*(O$1-$L$1)/($V$1-$L$1))*(SUM('Chem - ODS'!J$5:J$7)/((SUM('Chem - ODS'!$Q$5:$Q$7)-SUM('Chem - ODS'!$G$5:$G$7))/10*('Chem - ODS'!J$4-'Chem - ODS'!$G$4)+SUM('Chem - ODS'!$G$5:$G$7)))</f>
        <v>0</v>
      </c>
      <c r="P132" s="90">
        <f ca="1">($L132*($V$1-P$1)/($V$1-$L$1)+$V132*(P$1-$L$1)/($V$1-$L$1))*(SUM('Chem - ODS'!K$5:K$7)/((SUM('Chem - ODS'!$Q$5:$Q$7)-SUM('Chem - ODS'!$G$5:$G$7))/10*('Chem - ODS'!K$4-'Chem - ODS'!$G$4)+SUM('Chem - ODS'!$G$5:$G$7)))</f>
        <v>0</v>
      </c>
      <c r="Q132" s="90">
        <f ca="1">($L132*($V$1-Q$1)/($V$1-$L$1)+$V132*(Q$1-$L$1)/($V$1-$L$1))*(SUM('Chem - ODS'!L$5:L$7)/((SUM('Chem - ODS'!$Q$5:$Q$7)-SUM('Chem - ODS'!$G$5:$G$7))/10*('Chem - ODS'!L$4-'Chem - ODS'!$G$4)+SUM('Chem - ODS'!$G$5:$G$7)))</f>
        <v>0</v>
      </c>
      <c r="R132" s="90">
        <f ca="1">($L132*($V$1-R$1)/($V$1-$L$1)+$V132*(R$1-$L$1)/($V$1-$L$1))*(SUM('Chem - ODS'!M$5:M$7)/((SUM('Chem - ODS'!$Q$5:$Q$7)-SUM('Chem - ODS'!$G$5:$G$7))/10*('Chem - ODS'!M$4-'Chem - ODS'!$G$4)+SUM('Chem - ODS'!$G$5:$G$7)))</f>
        <v>0</v>
      </c>
      <c r="S132" s="90">
        <f ca="1">($L132*($V$1-S$1)/($V$1-$L$1)+$V132*(S$1-$L$1)/($V$1-$L$1))*(SUM('Chem - ODS'!N$5:N$7)/((SUM('Chem - ODS'!$Q$5:$Q$7)-SUM('Chem - ODS'!$G$5:$G$7))/10*('Chem - ODS'!N$4-'Chem - ODS'!$G$4)+SUM('Chem - ODS'!$G$5:$G$7)))</f>
        <v>0</v>
      </c>
      <c r="T132" s="90">
        <f ca="1">($L132*($V$1-T$1)/($V$1-$L$1)+$V132*(T$1-$L$1)/($V$1-$L$1))*(SUM('Chem - ODS'!O$5:O$7)/((SUM('Chem - ODS'!$Q$5:$Q$7)-SUM('Chem - ODS'!$G$5:$G$7))/10*('Chem - ODS'!O$4-'Chem - ODS'!$G$4)+SUM('Chem - ODS'!$G$5:$G$7)))</f>
        <v>0</v>
      </c>
      <c r="U132" s="90">
        <f ca="1">($L132*($V$1-U$1)/($V$1-$L$1)+$V132*(U$1-$L$1)/($V$1-$L$1))*(SUM('Chem - ODS'!P$5:P$7)/((SUM('Chem - ODS'!$Q$5:$Q$7)-SUM('Chem - ODS'!$G$5:$G$7))/10*('Chem - ODS'!P$4-'Chem - ODS'!$G$4)+SUM('Chem - ODS'!$G$5:$G$7)))</f>
        <v>0</v>
      </c>
      <c r="V132" s="90">
        <f ca="1">IF('Chemicals 2030'!$A140="CP",INDIRECT("'Chemicals 2030'!"&amp;'Country Selector'!$B$3&amp;ROW($A140))*10^12,0)*'Process Emissions Multipliers'!$D$28</f>
        <v>0</v>
      </c>
      <c r="W132" s="90">
        <f ca="1">($V132*($AP$1-W$1)/($AP$1-$V$1)+$AP132*(W$1-$V$1)/($AP$1-$V$1))*(SUM('Chem - ODS'!R$5:R$7)/((SUM('Chem - ODS'!$AK$5:$AK$7)-SUM('Chem - ODS'!$Q$5:$Q$7))/20*('Chem - ODS'!R$4-'Chem - ODS'!$Q$4)+SUM('Chem - ODS'!$Q$5:$Q$7)))</f>
        <v>0</v>
      </c>
      <c r="X132" s="90">
        <f ca="1">($V132*($AP$1-X$1)/($AP$1-$V$1)+$AP132*(X$1-$V$1)/($AP$1-$V$1))*(SUM('Chem - ODS'!S$5:S$7)/((SUM('Chem - ODS'!$AK$5:$AK$7)-SUM('Chem - ODS'!$Q$5:$Q$7))/20*('Chem - ODS'!S$4-'Chem - ODS'!$Q$4)+SUM('Chem - ODS'!$Q$5:$Q$7)))</f>
        <v>0</v>
      </c>
      <c r="Y132" s="90">
        <f ca="1">($V132*($AP$1-Y$1)/($AP$1-$V$1)+$AP132*(Y$1-$V$1)/($AP$1-$V$1))*(SUM('Chem - ODS'!T$5:T$7)/((SUM('Chem - ODS'!$AK$5:$AK$7)-SUM('Chem - ODS'!$Q$5:$Q$7))/20*('Chem - ODS'!T$4-'Chem - ODS'!$Q$4)+SUM('Chem - ODS'!$Q$5:$Q$7)))</f>
        <v>0</v>
      </c>
      <c r="Z132" s="90">
        <f ca="1">($V132*($AP$1-Z$1)/($AP$1-$V$1)+$AP132*(Z$1-$V$1)/($AP$1-$V$1))*(SUM('Chem - ODS'!U$5:U$7)/((SUM('Chem - ODS'!$AK$5:$AK$7)-SUM('Chem - ODS'!$Q$5:$Q$7))/20*('Chem - ODS'!U$4-'Chem - ODS'!$Q$4)+SUM('Chem - ODS'!$Q$5:$Q$7)))</f>
        <v>0</v>
      </c>
      <c r="AA132" s="90">
        <f ca="1">($V132*($AP$1-AA$1)/($AP$1-$V$1)+$AP132*(AA$1-$V$1)/($AP$1-$V$1))*(SUM('Chem - ODS'!V$5:V$7)/((SUM('Chem - ODS'!$AK$5:$AK$7)-SUM('Chem - ODS'!$Q$5:$Q$7))/20*('Chem - ODS'!V$4-'Chem - ODS'!$Q$4)+SUM('Chem - ODS'!$Q$5:$Q$7)))</f>
        <v>0</v>
      </c>
      <c r="AB132" s="90">
        <f ca="1">($V132*($AP$1-AB$1)/($AP$1-$V$1)+$AP132*(AB$1-$V$1)/($AP$1-$V$1))*(SUM('Chem - ODS'!W$5:W$7)/((SUM('Chem - ODS'!$AK$5:$AK$7)-SUM('Chem - ODS'!$Q$5:$Q$7))/20*('Chem - ODS'!W$4-'Chem - ODS'!$Q$4)+SUM('Chem - ODS'!$Q$5:$Q$7)))</f>
        <v>0</v>
      </c>
      <c r="AC132" s="90">
        <f ca="1">($V132*($AP$1-AC$1)/($AP$1-$V$1)+$AP132*(AC$1-$V$1)/($AP$1-$V$1))*(SUM('Chem - ODS'!X$5:X$7)/((SUM('Chem - ODS'!$AK$5:$AK$7)-SUM('Chem - ODS'!$Q$5:$Q$7))/20*('Chem - ODS'!X$4-'Chem - ODS'!$Q$4)+SUM('Chem - ODS'!$Q$5:$Q$7)))</f>
        <v>0</v>
      </c>
      <c r="AD132" s="90">
        <f ca="1">($V132*($AP$1-AD$1)/($AP$1-$V$1)+$AP132*(AD$1-$V$1)/($AP$1-$V$1))*(SUM('Chem - ODS'!Y$5:Y$7)/((SUM('Chem - ODS'!$AK$5:$AK$7)-SUM('Chem - ODS'!$Q$5:$Q$7))/20*('Chem - ODS'!Y$4-'Chem - ODS'!$Q$4)+SUM('Chem - ODS'!$Q$5:$Q$7)))</f>
        <v>0</v>
      </c>
      <c r="AE132" s="90">
        <f ca="1">($V132*($AP$1-AE$1)/($AP$1-$V$1)+$AP132*(AE$1-$V$1)/($AP$1-$V$1))*(SUM('Chem - ODS'!Z$5:Z$7)/((SUM('Chem - ODS'!$AK$5:$AK$7)-SUM('Chem - ODS'!$Q$5:$Q$7))/20*('Chem - ODS'!Z$4-'Chem - ODS'!$Q$4)+SUM('Chem - ODS'!$Q$5:$Q$7)))</f>
        <v>0</v>
      </c>
      <c r="AF132" s="90">
        <f ca="1">($V132*($AP$1-AF$1)/($AP$1-$V$1)+$AP132*(AF$1-$V$1)/($AP$1-$V$1))*(SUM('Chem - ODS'!AA$5:AA$7)/((SUM('Chem - ODS'!$AK$5:$AK$7)-SUM('Chem - ODS'!$Q$5:$Q$7))/20*('Chem - ODS'!AA$4-'Chem - ODS'!$Q$4)+SUM('Chem - ODS'!$Q$5:$Q$7)))</f>
        <v>0</v>
      </c>
      <c r="AG132" s="90">
        <f ca="1">($V132*($AP$1-AG$1)/($AP$1-$V$1)+$AP132*(AG$1-$V$1)/($AP$1-$V$1))*(SUM('Chem - ODS'!AB$5:AB$7)/((SUM('Chem - ODS'!$AK$5:$AK$7)-SUM('Chem - ODS'!$Q$5:$Q$7))/20*('Chem - ODS'!AB$4-'Chem - ODS'!$Q$4)+SUM('Chem - ODS'!$Q$5:$Q$7)))</f>
        <v>0</v>
      </c>
      <c r="AH132" s="90">
        <f ca="1">($V132*($AP$1-AH$1)/($AP$1-$V$1)+$AP132*(AH$1-$V$1)/($AP$1-$V$1))*(SUM('Chem - ODS'!AC$5:AC$7)/((SUM('Chem - ODS'!$AK$5:$AK$7)-SUM('Chem - ODS'!$Q$5:$Q$7))/20*('Chem - ODS'!AC$4-'Chem - ODS'!$Q$4)+SUM('Chem - ODS'!$Q$5:$Q$7)))</f>
        <v>0</v>
      </c>
      <c r="AI132" s="90">
        <f ca="1">($V132*($AP$1-AI$1)/($AP$1-$V$1)+$AP132*(AI$1-$V$1)/($AP$1-$V$1))*(SUM('Chem - ODS'!AD$5:AD$7)/((SUM('Chem - ODS'!$AK$5:$AK$7)-SUM('Chem - ODS'!$Q$5:$Q$7))/20*('Chem - ODS'!AD$4-'Chem - ODS'!$Q$4)+SUM('Chem - ODS'!$Q$5:$Q$7)))</f>
        <v>0</v>
      </c>
      <c r="AJ132" s="90">
        <f ca="1">($V132*($AP$1-AJ$1)/($AP$1-$V$1)+$AP132*(AJ$1-$V$1)/($AP$1-$V$1))*(SUM('Chem - ODS'!AE$5:AE$7)/((SUM('Chem - ODS'!$AK$5:$AK$7)-SUM('Chem - ODS'!$Q$5:$Q$7))/20*('Chem - ODS'!AE$4-'Chem - ODS'!$Q$4)+SUM('Chem - ODS'!$Q$5:$Q$7)))</f>
        <v>0</v>
      </c>
      <c r="AK132" s="90">
        <f ca="1">($V132*($AP$1-AK$1)/($AP$1-$V$1)+$AP132*(AK$1-$V$1)/($AP$1-$V$1))*(SUM('Chem - ODS'!AF$5:AF$7)/((SUM('Chem - ODS'!$AK$5:$AK$7)-SUM('Chem - ODS'!$Q$5:$Q$7))/20*('Chem - ODS'!AF$4-'Chem - ODS'!$Q$4)+SUM('Chem - ODS'!$Q$5:$Q$7)))</f>
        <v>0</v>
      </c>
      <c r="AL132" s="90">
        <f ca="1">($V132*($AP$1-AL$1)/($AP$1-$V$1)+$AP132*(AL$1-$V$1)/($AP$1-$V$1))*(SUM('Chem - ODS'!AG$5:AG$7)/((SUM('Chem - ODS'!$AK$5:$AK$7)-SUM('Chem - ODS'!$Q$5:$Q$7))/20*('Chem - ODS'!AG$4-'Chem - ODS'!$Q$4)+SUM('Chem - ODS'!$Q$5:$Q$7)))</f>
        <v>0</v>
      </c>
      <c r="AM132" s="90">
        <f ca="1">($V132*($AP$1-AM$1)/($AP$1-$V$1)+$AP132*(AM$1-$V$1)/($AP$1-$V$1))*(SUM('Chem - ODS'!AH$5:AH$7)/((SUM('Chem - ODS'!$AK$5:$AK$7)-SUM('Chem - ODS'!$Q$5:$Q$7))/20*('Chem - ODS'!AH$4-'Chem - ODS'!$Q$4)+SUM('Chem - ODS'!$Q$5:$Q$7)))</f>
        <v>0</v>
      </c>
      <c r="AN132" s="90">
        <f ca="1">($V132*($AP$1-AN$1)/($AP$1-$V$1)+$AP132*(AN$1-$V$1)/($AP$1-$V$1))*(SUM('Chem - ODS'!AI$5:AI$7)/((SUM('Chem - ODS'!$AK$5:$AK$7)-SUM('Chem - ODS'!$Q$5:$Q$7))/20*('Chem - ODS'!AI$4-'Chem - ODS'!$Q$4)+SUM('Chem - ODS'!$Q$5:$Q$7)))</f>
        <v>0</v>
      </c>
      <c r="AO132" s="90">
        <f ca="1">($V132*($AP$1-AO$1)/($AP$1-$V$1)+$AP132*(AO$1-$V$1)/($AP$1-$V$1))*(SUM('Chem - ODS'!AJ$5:AJ$7)/((SUM('Chem - ODS'!$AK$5:$AK$7)-SUM('Chem - ODS'!$Q$5:$Q$7))/20*('Chem - ODS'!AJ$4-'Chem - ODS'!$Q$4)+SUM('Chem - ODS'!$Q$5:$Q$7)))</f>
        <v>0</v>
      </c>
      <c r="AP132" s="90">
        <f ca="1">V132*'Process Emissions Multipliers'!$E$28</f>
        <v>0</v>
      </c>
    </row>
    <row r="133" spans="1:42">
      <c r="A133" s="74">
        <v>81</v>
      </c>
      <c r="B133" s="90">
        <f ca="1">IF('Chemicals 2010'!$A141="CP",INDIRECT("'Chemicals 2010'!"&amp;'Country Selector'!$B$3&amp;ROW($A141))*10^12,0)</f>
        <v>0</v>
      </c>
      <c r="C133" s="90">
        <f t="shared" ca="1" si="6"/>
        <v>0</v>
      </c>
      <c r="D133" s="90">
        <f t="shared" ca="1" si="6"/>
        <v>0</v>
      </c>
      <c r="E133" s="90">
        <f t="shared" ca="1" si="6"/>
        <v>0</v>
      </c>
      <c r="F133" s="90">
        <f t="shared" ca="1" si="6"/>
        <v>0</v>
      </c>
      <c r="G133" s="90">
        <f t="shared" ca="1" si="6"/>
        <v>0</v>
      </c>
      <c r="H133" s="90">
        <f t="shared" ca="1" si="6"/>
        <v>0</v>
      </c>
      <c r="I133" s="90">
        <f t="shared" ca="1" si="6"/>
        <v>0</v>
      </c>
      <c r="J133" s="90">
        <f t="shared" ca="1" si="6"/>
        <v>0</v>
      </c>
      <c r="K133" s="90">
        <f t="shared" ca="1" si="6"/>
        <v>0</v>
      </c>
      <c r="L133" s="90">
        <f ca="1">IF('Chemicals 2020'!$A141="CP",INDIRECT("'Chemicals 2020'!"&amp;'Country Selector'!$B$3&amp;ROW($A141))*10^12,0)*'Process Emissions Multipliers'!$B$28</f>
        <v>0</v>
      </c>
      <c r="M133" s="90">
        <f ca="1">($L133*($V$1-M$1)/($V$1-$L$1)+$V133*(M$1-$L$1)/($V$1-$L$1))*(SUM('Chem - ODS'!H$5:H$7)/((SUM('Chem - ODS'!$Q$5:$Q$7)-SUM('Chem - ODS'!$G$5:$G$7))/10*('Chem - ODS'!H$4-'Chem - ODS'!$G$4)+SUM('Chem - ODS'!$G$5:$G$7)))</f>
        <v>0</v>
      </c>
      <c r="N133" s="90">
        <f ca="1">($L133*($V$1-N$1)/($V$1-$L$1)+$V133*(N$1-$L$1)/($V$1-$L$1))*(SUM('Chem - ODS'!I$5:I$7)/((SUM('Chem - ODS'!$Q$5:$Q$7)-SUM('Chem - ODS'!$G$5:$G$7))/10*('Chem - ODS'!I$4-'Chem - ODS'!$G$4)+SUM('Chem - ODS'!$G$5:$G$7)))</f>
        <v>0</v>
      </c>
      <c r="O133" s="90">
        <f ca="1">($L133*($V$1-O$1)/($V$1-$L$1)+$V133*(O$1-$L$1)/($V$1-$L$1))*(SUM('Chem - ODS'!J$5:J$7)/((SUM('Chem - ODS'!$Q$5:$Q$7)-SUM('Chem - ODS'!$G$5:$G$7))/10*('Chem - ODS'!J$4-'Chem - ODS'!$G$4)+SUM('Chem - ODS'!$G$5:$G$7)))</f>
        <v>0</v>
      </c>
      <c r="P133" s="90">
        <f ca="1">($L133*($V$1-P$1)/($V$1-$L$1)+$V133*(P$1-$L$1)/($V$1-$L$1))*(SUM('Chem - ODS'!K$5:K$7)/((SUM('Chem - ODS'!$Q$5:$Q$7)-SUM('Chem - ODS'!$G$5:$G$7))/10*('Chem - ODS'!K$4-'Chem - ODS'!$G$4)+SUM('Chem - ODS'!$G$5:$G$7)))</f>
        <v>0</v>
      </c>
      <c r="Q133" s="90">
        <f ca="1">($L133*($V$1-Q$1)/($V$1-$L$1)+$V133*(Q$1-$L$1)/($V$1-$L$1))*(SUM('Chem - ODS'!L$5:L$7)/((SUM('Chem - ODS'!$Q$5:$Q$7)-SUM('Chem - ODS'!$G$5:$G$7))/10*('Chem - ODS'!L$4-'Chem - ODS'!$G$4)+SUM('Chem - ODS'!$G$5:$G$7)))</f>
        <v>0</v>
      </c>
      <c r="R133" s="90">
        <f ca="1">($L133*($V$1-R$1)/($V$1-$L$1)+$V133*(R$1-$L$1)/($V$1-$L$1))*(SUM('Chem - ODS'!M$5:M$7)/((SUM('Chem - ODS'!$Q$5:$Q$7)-SUM('Chem - ODS'!$G$5:$G$7))/10*('Chem - ODS'!M$4-'Chem - ODS'!$G$4)+SUM('Chem - ODS'!$G$5:$G$7)))</f>
        <v>0</v>
      </c>
      <c r="S133" s="90">
        <f ca="1">($L133*($V$1-S$1)/($V$1-$L$1)+$V133*(S$1-$L$1)/($V$1-$L$1))*(SUM('Chem - ODS'!N$5:N$7)/((SUM('Chem - ODS'!$Q$5:$Q$7)-SUM('Chem - ODS'!$G$5:$G$7))/10*('Chem - ODS'!N$4-'Chem - ODS'!$G$4)+SUM('Chem - ODS'!$G$5:$G$7)))</f>
        <v>0</v>
      </c>
      <c r="T133" s="90">
        <f ca="1">($L133*($V$1-T$1)/($V$1-$L$1)+$V133*(T$1-$L$1)/($V$1-$L$1))*(SUM('Chem - ODS'!O$5:O$7)/((SUM('Chem - ODS'!$Q$5:$Q$7)-SUM('Chem - ODS'!$G$5:$G$7))/10*('Chem - ODS'!O$4-'Chem - ODS'!$G$4)+SUM('Chem - ODS'!$G$5:$G$7)))</f>
        <v>0</v>
      </c>
      <c r="U133" s="90">
        <f ca="1">($L133*($V$1-U$1)/($V$1-$L$1)+$V133*(U$1-$L$1)/($V$1-$L$1))*(SUM('Chem - ODS'!P$5:P$7)/((SUM('Chem - ODS'!$Q$5:$Q$7)-SUM('Chem - ODS'!$G$5:$G$7))/10*('Chem - ODS'!P$4-'Chem - ODS'!$G$4)+SUM('Chem - ODS'!$G$5:$G$7)))</f>
        <v>0</v>
      </c>
      <c r="V133" s="90">
        <f ca="1">IF('Chemicals 2030'!$A141="CP",INDIRECT("'Chemicals 2030'!"&amp;'Country Selector'!$B$3&amp;ROW($A141))*10^12,0)*'Process Emissions Multipliers'!$D$28</f>
        <v>0</v>
      </c>
      <c r="W133" s="90">
        <f ca="1">($V133*($AP$1-W$1)/($AP$1-$V$1)+$AP133*(W$1-$V$1)/($AP$1-$V$1))*(SUM('Chem - ODS'!R$5:R$7)/((SUM('Chem - ODS'!$AK$5:$AK$7)-SUM('Chem - ODS'!$Q$5:$Q$7))/20*('Chem - ODS'!R$4-'Chem - ODS'!$Q$4)+SUM('Chem - ODS'!$Q$5:$Q$7)))</f>
        <v>0</v>
      </c>
      <c r="X133" s="90">
        <f ca="1">($V133*($AP$1-X$1)/($AP$1-$V$1)+$AP133*(X$1-$V$1)/($AP$1-$V$1))*(SUM('Chem - ODS'!S$5:S$7)/((SUM('Chem - ODS'!$AK$5:$AK$7)-SUM('Chem - ODS'!$Q$5:$Q$7))/20*('Chem - ODS'!S$4-'Chem - ODS'!$Q$4)+SUM('Chem - ODS'!$Q$5:$Q$7)))</f>
        <v>0</v>
      </c>
      <c r="Y133" s="90">
        <f ca="1">($V133*($AP$1-Y$1)/($AP$1-$V$1)+$AP133*(Y$1-$V$1)/($AP$1-$V$1))*(SUM('Chem - ODS'!T$5:T$7)/((SUM('Chem - ODS'!$AK$5:$AK$7)-SUM('Chem - ODS'!$Q$5:$Q$7))/20*('Chem - ODS'!T$4-'Chem - ODS'!$Q$4)+SUM('Chem - ODS'!$Q$5:$Q$7)))</f>
        <v>0</v>
      </c>
      <c r="Z133" s="90">
        <f ca="1">($V133*($AP$1-Z$1)/($AP$1-$V$1)+$AP133*(Z$1-$V$1)/($AP$1-$V$1))*(SUM('Chem - ODS'!U$5:U$7)/((SUM('Chem - ODS'!$AK$5:$AK$7)-SUM('Chem - ODS'!$Q$5:$Q$7))/20*('Chem - ODS'!U$4-'Chem - ODS'!$Q$4)+SUM('Chem - ODS'!$Q$5:$Q$7)))</f>
        <v>0</v>
      </c>
      <c r="AA133" s="90">
        <f ca="1">($V133*($AP$1-AA$1)/($AP$1-$V$1)+$AP133*(AA$1-$V$1)/($AP$1-$V$1))*(SUM('Chem - ODS'!V$5:V$7)/((SUM('Chem - ODS'!$AK$5:$AK$7)-SUM('Chem - ODS'!$Q$5:$Q$7))/20*('Chem - ODS'!V$4-'Chem - ODS'!$Q$4)+SUM('Chem - ODS'!$Q$5:$Q$7)))</f>
        <v>0</v>
      </c>
      <c r="AB133" s="90">
        <f ca="1">($V133*($AP$1-AB$1)/($AP$1-$V$1)+$AP133*(AB$1-$V$1)/($AP$1-$V$1))*(SUM('Chem - ODS'!W$5:W$7)/((SUM('Chem - ODS'!$AK$5:$AK$7)-SUM('Chem - ODS'!$Q$5:$Q$7))/20*('Chem - ODS'!W$4-'Chem - ODS'!$Q$4)+SUM('Chem - ODS'!$Q$5:$Q$7)))</f>
        <v>0</v>
      </c>
      <c r="AC133" s="90">
        <f ca="1">($V133*($AP$1-AC$1)/($AP$1-$V$1)+$AP133*(AC$1-$V$1)/($AP$1-$V$1))*(SUM('Chem - ODS'!X$5:X$7)/((SUM('Chem - ODS'!$AK$5:$AK$7)-SUM('Chem - ODS'!$Q$5:$Q$7))/20*('Chem - ODS'!X$4-'Chem - ODS'!$Q$4)+SUM('Chem - ODS'!$Q$5:$Q$7)))</f>
        <v>0</v>
      </c>
      <c r="AD133" s="90">
        <f ca="1">($V133*($AP$1-AD$1)/($AP$1-$V$1)+$AP133*(AD$1-$V$1)/($AP$1-$V$1))*(SUM('Chem - ODS'!Y$5:Y$7)/((SUM('Chem - ODS'!$AK$5:$AK$7)-SUM('Chem - ODS'!$Q$5:$Q$7))/20*('Chem - ODS'!Y$4-'Chem - ODS'!$Q$4)+SUM('Chem - ODS'!$Q$5:$Q$7)))</f>
        <v>0</v>
      </c>
      <c r="AE133" s="90">
        <f ca="1">($V133*($AP$1-AE$1)/($AP$1-$V$1)+$AP133*(AE$1-$V$1)/($AP$1-$V$1))*(SUM('Chem - ODS'!Z$5:Z$7)/((SUM('Chem - ODS'!$AK$5:$AK$7)-SUM('Chem - ODS'!$Q$5:$Q$7))/20*('Chem - ODS'!Z$4-'Chem - ODS'!$Q$4)+SUM('Chem - ODS'!$Q$5:$Q$7)))</f>
        <v>0</v>
      </c>
      <c r="AF133" s="90">
        <f ca="1">($V133*($AP$1-AF$1)/($AP$1-$V$1)+$AP133*(AF$1-$V$1)/($AP$1-$V$1))*(SUM('Chem - ODS'!AA$5:AA$7)/((SUM('Chem - ODS'!$AK$5:$AK$7)-SUM('Chem - ODS'!$Q$5:$Q$7))/20*('Chem - ODS'!AA$4-'Chem - ODS'!$Q$4)+SUM('Chem - ODS'!$Q$5:$Q$7)))</f>
        <v>0</v>
      </c>
      <c r="AG133" s="90">
        <f ca="1">($V133*($AP$1-AG$1)/($AP$1-$V$1)+$AP133*(AG$1-$V$1)/($AP$1-$V$1))*(SUM('Chem - ODS'!AB$5:AB$7)/((SUM('Chem - ODS'!$AK$5:$AK$7)-SUM('Chem - ODS'!$Q$5:$Q$7))/20*('Chem - ODS'!AB$4-'Chem - ODS'!$Q$4)+SUM('Chem - ODS'!$Q$5:$Q$7)))</f>
        <v>0</v>
      </c>
      <c r="AH133" s="90">
        <f ca="1">($V133*($AP$1-AH$1)/($AP$1-$V$1)+$AP133*(AH$1-$V$1)/($AP$1-$V$1))*(SUM('Chem - ODS'!AC$5:AC$7)/((SUM('Chem - ODS'!$AK$5:$AK$7)-SUM('Chem - ODS'!$Q$5:$Q$7))/20*('Chem - ODS'!AC$4-'Chem - ODS'!$Q$4)+SUM('Chem - ODS'!$Q$5:$Q$7)))</f>
        <v>0</v>
      </c>
      <c r="AI133" s="90">
        <f ca="1">($V133*($AP$1-AI$1)/($AP$1-$V$1)+$AP133*(AI$1-$V$1)/($AP$1-$V$1))*(SUM('Chem - ODS'!AD$5:AD$7)/((SUM('Chem - ODS'!$AK$5:$AK$7)-SUM('Chem - ODS'!$Q$5:$Q$7))/20*('Chem - ODS'!AD$4-'Chem - ODS'!$Q$4)+SUM('Chem - ODS'!$Q$5:$Q$7)))</f>
        <v>0</v>
      </c>
      <c r="AJ133" s="90">
        <f ca="1">($V133*($AP$1-AJ$1)/($AP$1-$V$1)+$AP133*(AJ$1-$V$1)/($AP$1-$V$1))*(SUM('Chem - ODS'!AE$5:AE$7)/((SUM('Chem - ODS'!$AK$5:$AK$7)-SUM('Chem - ODS'!$Q$5:$Q$7))/20*('Chem - ODS'!AE$4-'Chem - ODS'!$Q$4)+SUM('Chem - ODS'!$Q$5:$Q$7)))</f>
        <v>0</v>
      </c>
      <c r="AK133" s="90">
        <f ca="1">($V133*($AP$1-AK$1)/($AP$1-$V$1)+$AP133*(AK$1-$V$1)/($AP$1-$V$1))*(SUM('Chem - ODS'!AF$5:AF$7)/((SUM('Chem - ODS'!$AK$5:$AK$7)-SUM('Chem - ODS'!$Q$5:$Q$7))/20*('Chem - ODS'!AF$4-'Chem - ODS'!$Q$4)+SUM('Chem - ODS'!$Q$5:$Q$7)))</f>
        <v>0</v>
      </c>
      <c r="AL133" s="90">
        <f ca="1">($V133*($AP$1-AL$1)/($AP$1-$V$1)+$AP133*(AL$1-$V$1)/($AP$1-$V$1))*(SUM('Chem - ODS'!AG$5:AG$7)/((SUM('Chem - ODS'!$AK$5:$AK$7)-SUM('Chem - ODS'!$Q$5:$Q$7))/20*('Chem - ODS'!AG$4-'Chem - ODS'!$Q$4)+SUM('Chem - ODS'!$Q$5:$Q$7)))</f>
        <v>0</v>
      </c>
      <c r="AM133" s="90">
        <f ca="1">($V133*($AP$1-AM$1)/($AP$1-$V$1)+$AP133*(AM$1-$V$1)/($AP$1-$V$1))*(SUM('Chem - ODS'!AH$5:AH$7)/((SUM('Chem - ODS'!$AK$5:$AK$7)-SUM('Chem - ODS'!$Q$5:$Q$7))/20*('Chem - ODS'!AH$4-'Chem - ODS'!$Q$4)+SUM('Chem - ODS'!$Q$5:$Q$7)))</f>
        <v>0</v>
      </c>
      <c r="AN133" s="90">
        <f ca="1">($V133*($AP$1-AN$1)/($AP$1-$V$1)+$AP133*(AN$1-$V$1)/($AP$1-$V$1))*(SUM('Chem - ODS'!AI$5:AI$7)/((SUM('Chem - ODS'!$AK$5:$AK$7)-SUM('Chem - ODS'!$Q$5:$Q$7))/20*('Chem - ODS'!AI$4-'Chem - ODS'!$Q$4)+SUM('Chem - ODS'!$Q$5:$Q$7)))</f>
        <v>0</v>
      </c>
      <c r="AO133" s="90">
        <f ca="1">($V133*($AP$1-AO$1)/($AP$1-$V$1)+$AP133*(AO$1-$V$1)/($AP$1-$V$1))*(SUM('Chem - ODS'!AJ$5:AJ$7)/((SUM('Chem - ODS'!$AK$5:$AK$7)-SUM('Chem - ODS'!$Q$5:$Q$7))/20*('Chem - ODS'!AJ$4-'Chem - ODS'!$Q$4)+SUM('Chem - ODS'!$Q$5:$Q$7)))</f>
        <v>0</v>
      </c>
      <c r="AP133" s="90">
        <f ca="1">V133*'Process Emissions Multipliers'!$E$28</f>
        <v>0</v>
      </c>
    </row>
    <row r="134" spans="1:42">
      <c r="A134" s="74">
        <v>82</v>
      </c>
      <c r="B134" s="90">
        <f ca="1">IF('Chemicals 2010'!$A142="CP",INDIRECT("'Chemicals 2010'!"&amp;'Country Selector'!$B$3&amp;ROW($A142))*10^12,0)</f>
        <v>1189614893.0428119</v>
      </c>
      <c r="C134" s="90">
        <f t="shared" ca="1" si="6"/>
        <v>1513706164.5415046</v>
      </c>
      <c r="D134" s="90">
        <f t="shared" ca="1" si="6"/>
        <v>1837797436.0401974</v>
      </c>
      <c r="E134" s="90">
        <f t="shared" ca="1" si="6"/>
        <v>2161888707.5388899</v>
      </c>
      <c r="F134" s="90">
        <f t="shared" ca="1" si="6"/>
        <v>2485979979.0375824</v>
      </c>
      <c r="G134" s="90">
        <f t="shared" ca="1" si="6"/>
        <v>2810071250.5362749</v>
      </c>
      <c r="H134" s="90">
        <f t="shared" ca="1" si="6"/>
        <v>3134162522.0349679</v>
      </c>
      <c r="I134" s="90">
        <f t="shared" ca="1" si="6"/>
        <v>3458253793.5336604</v>
      </c>
      <c r="J134" s="90">
        <f t="shared" ca="1" si="6"/>
        <v>3782345065.0323534</v>
      </c>
      <c r="K134" s="90">
        <f t="shared" ca="1" si="6"/>
        <v>4106436336.5310459</v>
      </c>
      <c r="L134" s="90">
        <f ca="1">IF('Chemicals 2020'!$A142="CP",INDIRECT("'Chemicals 2020'!"&amp;'Country Selector'!$B$3&amp;ROW($A142))*10^12,0)*'Process Emissions Multipliers'!$B$28</f>
        <v>4430527608.0297384</v>
      </c>
      <c r="M134" s="90">
        <f ca="1">($L134*($V$1-M$1)/($V$1-$L$1)+$V134*(M$1-$L$1)/($V$1-$L$1))*(SUM('Chem - ODS'!H$5:H$7)/((SUM('Chem - ODS'!$Q$5:$Q$7)-SUM('Chem - ODS'!$G$5:$G$7))/10*('Chem - ODS'!H$4-'Chem - ODS'!$G$4)+SUM('Chem - ODS'!$G$5:$G$7)))</f>
        <v>4680942238.7682171</v>
      </c>
      <c r="N134" s="90">
        <f ca="1">($L134*($V$1-N$1)/($V$1-$L$1)+$V134*(N$1-$L$1)/($V$1-$L$1))*(SUM('Chem - ODS'!I$5:I$7)/((SUM('Chem - ODS'!$Q$5:$Q$7)-SUM('Chem - ODS'!$G$5:$G$7))/10*('Chem - ODS'!I$4-'Chem - ODS'!$G$4)+SUM('Chem - ODS'!$G$5:$G$7)))</f>
        <v>4958711150.1103954</v>
      </c>
      <c r="O134" s="90">
        <f ca="1">($L134*($V$1-O$1)/($V$1-$L$1)+$V134*(O$1-$L$1)/($V$1-$L$1))*(SUM('Chem - ODS'!J$5:J$7)/((SUM('Chem - ODS'!$Q$5:$Q$7)-SUM('Chem - ODS'!$G$5:$G$7))/10*('Chem - ODS'!J$4-'Chem - ODS'!$G$4)+SUM('Chem - ODS'!$G$5:$G$7)))</f>
        <v>5236636232.6223221</v>
      </c>
      <c r="P134" s="90">
        <f ca="1">($L134*($V$1-P$1)/($V$1-$L$1)+$V134*(P$1-$L$1)/($V$1-$L$1))*(SUM('Chem - ODS'!K$5:K$7)/((SUM('Chem - ODS'!$Q$5:$Q$7)-SUM('Chem - ODS'!$G$5:$G$7))/10*('Chem - ODS'!K$4-'Chem - ODS'!$G$4)+SUM('Chem - ODS'!$G$5:$G$7)))</f>
        <v>5514702672.6399841</v>
      </c>
      <c r="Q134" s="90">
        <f ca="1">($L134*($V$1-Q$1)/($V$1-$L$1)+$V134*(Q$1-$L$1)/($V$1-$L$1))*(SUM('Chem - ODS'!L$5:L$7)/((SUM('Chem - ODS'!$Q$5:$Q$7)-SUM('Chem - ODS'!$G$5:$G$7))/10*('Chem - ODS'!L$4-'Chem - ODS'!$G$4)+SUM('Chem - ODS'!$G$5:$G$7)))</f>
        <v>5853240154.6225195</v>
      </c>
      <c r="R134" s="90">
        <f ca="1">($L134*($V$1-R$1)/($V$1-$L$1)+$V134*(R$1-$L$1)/($V$1-$L$1))*(SUM('Chem - ODS'!M$5:M$7)/((SUM('Chem - ODS'!$Q$5:$Q$7)-SUM('Chem - ODS'!$G$5:$G$7))/10*('Chem - ODS'!M$4-'Chem - ODS'!$G$4)+SUM('Chem - ODS'!$G$5:$G$7)))</f>
        <v>6071209181.0826092</v>
      </c>
      <c r="S134" s="90">
        <f ca="1">($L134*($V$1-S$1)/($V$1-$L$1)+$V134*(S$1-$L$1)/($V$1-$L$1))*(SUM('Chem - ODS'!N$5:N$7)/((SUM('Chem - ODS'!$Q$5:$Q$7)-SUM('Chem - ODS'!$G$5:$G$7))/10*('Chem - ODS'!N$4-'Chem - ODS'!$G$4)+SUM('Chem - ODS'!$G$5:$G$7)))</f>
        <v>6536381424.3862352</v>
      </c>
      <c r="T134" s="90">
        <f ca="1">($L134*($V$1-T$1)/($V$1-$L$1)+$V134*(T$1-$L$1)/($V$1-$L$1))*(SUM('Chem - ODS'!O$5:O$7)/((SUM('Chem - ODS'!$Q$5:$Q$7)-SUM('Chem - ODS'!$G$5:$G$7))/10*('Chem - ODS'!O$4-'Chem - ODS'!$G$4)+SUM('Chem - ODS'!$G$5:$G$7)))</f>
        <v>6659706536.3462086</v>
      </c>
      <c r="U134" s="90">
        <f ca="1">($L134*($V$1-U$1)/($V$1-$L$1)+$V134*(U$1-$L$1)/($V$1-$L$1))*(SUM('Chem - ODS'!P$5:P$7)/((SUM('Chem - ODS'!$Q$5:$Q$7)-SUM('Chem - ODS'!$G$5:$G$7))/10*('Chem - ODS'!P$4-'Chem - ODS'!$G$4)+SUM('Chem - ODS'!$G$5:$G$7)))</f>
        <v>6938725696.195343</v>
      </c>
      <c r="V134" s="90">
        <f ca="1">IF('Chemicals 2030'!$A142="CP",INDIRECT("'Chemicals 2030'!"&amp;'Country Selector'!$B$3&amp;ROW($A142))*10^12,0)*'Process Emissions Multipliers'!$D$28</f>
        <v>7185438678.2056761</v>
      </c>
      <c r="W134" s="90">
        <f ca="1">($V134*($AP$1-W$1)/($AP$1-$V$1)+$AP134*(W$1-$V$1)/($AP$1-$V$1))*(SUM('Chem - ODS'!R$5:R$7)/((SUM('Chem - ODS'!$AK$5:$AK$7)-SUM('Chem - ODS'!$Q$5:$Q$7))/20*('Chem - ODS'!R$4-'Chem - ODS'!$Q$4)+SUM('Chem - ODS'!$Q$5:$Q$7)))</f>
        <v>7675782189.2156057</v>
      </c>
      <c r="X134" s="90">
        <f ca="1">($V134*($AP$1-X$1)/($AP$1-$V$1)+$AP134*(X$1-$V$1)/($AP$1-$V$1))*(SUM('Chem - ODS'!S$5:S$7)/((SUM('Chem - ODS'!$AK$5:$AK$7)-SUM('Chem - ODS'!$Q$5:$Q$7))/20*('Chem - ODS'!S$4-'Chem - ODS'!$Q$4)+SUM('Chem - ODS'!$Q$5:$Q$7)))</f>
        <v>8233251989.3573141</v>
      </c>
      <c r="Y134" s="90">
        <f ca="1">($V134*($AP$1-Y$1)/($AP$1-$V$1)+$AP134*(Y$1-$V$1)/($AP$1-$V$1))*(SUM('Chem - ODS'!T$5:T$7)/((SUM('Chem - ODS'!$AK$5:$AK$7)-SUM('Chem - ODS'!$Q$5:$Q$7))/20*('Chem - ODS'!T$4-'Chem - ODS'!$Q$4)+SUM('Chem - ODS'!$Q$5:$Q$7)))</f>
        <v>8366362109.5040874</v>
      </c>
      <c r="Z134" s="90">
        <f ca="1">($V134*($AP$1-Z$1)/($AP$1-$V$1)+$AP134*(Z$1-$V$1)/($AP$1-$V$1))*(SUM('Chem - ODS'!U$5:U$7)/((SUM('Chem - ODS'!$AK$5:$AK$7)-SUM('Chem - ODS'!$Q$5:$Q$7))/20*('Chem - ODS'!U$4-'Chem - ODS'!$Q$4)+SUM('Chem - ODS'!$Q$5:$Q$7)))</f>
        <v>8531014018.2942505</v>
      </c>
      <c r="AA134" s="90">
        <f ca="1">($V134*($AP$1-AA$1)/($AP$1-$V$1)+$AP134*(AA$1-$V$1)/($AP$1-$V$1))*(SUM('Chem - ODS'!V$5:V$7)/((SUM('Chem - ODS'!$AK$5:$AK$7)-SUM('Chem - ODS'!$Q$5:$Q$7))/20*('Chem - ODS'!V$4-'Chem - ODS'!$Q$4)+SUM('Chem - ODS'!$Q$5:$Q$7)))</f>
        <v>8727698392.5178394</v>
      </c>
      <c r="AB134" s="90">
        <f ca="1">($V134*($AP$1-AB$1)/($AP$1-$V$1)+$AP134*(AB$1-$V$1)/($AP$1-$V$1))*(SUM('Chem - ODS'!W$5:W$7)/((SUM('Chem - ODS'!$AK$5:$AK$7)-SUM('Chem - ODS'!$Q$5:$Q$7))/20*('Chem - ODS'!W$4-'Chem - ODS'!$Q$4)+SUM('Chem - ODS'!$Q$5:$Q$7)))</f>
        <v>8956848108.7731762</v>
      </c>
      <c r="AC134" s="90">
        <f ca="1">($V134*($AP$1-AC$1)/($AP$1-$V$1)+$AP134*(AC$1-$V$1)/($AP$1-$V$1))*(SUM('Chem - ODS'!X$5:X$7)/((SUM('Chem - ODS'!$AK$5:$AK$7)-SUM('Chem - ODS'!$Q$5:$Q$7))/20*('Chem - ODS'!X$4-'Chem - ODS'!$Q$4)+SUM('Chem - ODS'!$Q$5:$Q$7)))</f>
        <v>9218846510.8511887</v>
      </c>
      <c r="AD134" s="90">
        <f ca="1">($V134*($AP$1-AD$1)/($AP$1-$V$1)+$AP134*(AD$1-$V$1)/($AP$1-$V$1))*(SUM('Chem - ODS'!Y$5:Y$7)/((SUM('Chem - ODS'!$AK$5:$AK$7)-SUM('Chem - ODS'!$Q$5:$Q$7))/20*('Chem - ODS'!Y$4-'Chem - ODS'!$Q$4)+SUM('Chem - ODS'!$Q$5:$Q$7)))</f>
        <v>8579322156.050128</v>
      </c>
      <c r="AE134" s="90">
        <f ca="1">($V134*($AP$1-AE$1)/($AP$1-$V$1)+$AP134*(AE$1-$V$1)/($AP$1-$V$1))*(SUM('Chem - ODS'!Z$5:Z$7)/((SUM('Chem - ODS'!$AK$5:$AK$7)-SUM('Chem - ODS'!$Q$5:$Q$7))/20*('Chem - ODS'!Z$4-'Chem - ODS'!$Q$4)+SUM('Chem - ODS'!$Q$5:$Q$7)))</f>
        <v>8804877965.5869217</v>
      </c>
      <c r="AF134" s="90">
        <f ca="1">($V134*($AP$1-AF$1)/($AP$1-$V$1)+$AP134*(AF$1-$V$1)/($AP$1-$V$1))*(SUM('Chem - ODS'!AA$5:AA$7)/((SUM('Chem - ODS'!$AK$5:$AK$7)-SUM('Chem - ODS'!$Q$5:$Q$7))/20*('Chem - ODS'!AA$4-'Chem - ODS'!$Q$4)+SUM('Chem - ODS'!$Q$5:$Q$7)))</f>
        <v>8996655357.2049408</v>
      </c>
      <c r="AG134" s="90">
        <f ca="1">($V134*($AP$1-AG$1)/($AP$1-$V$1)+$AP134*(AG$1-$V$1)/($AP$1-$V$1))*(SUM('Chem - ODS'!AB$5:AB$7)/((SUM('Chem - ODS'!$AK$5:$AK$7)-SUM('Chem - ODS'!$Q$5:$Q$7))/20*('Chem - ODS'!AB$4-'Chem - ODS'!$Q$4)+SUM('Chem - ODS'!$Q$5:$Q$7)))</f>
        <v>9342313512.4203777</v>
      </c>
      <c r="AH134" s="90">
        <f ca="1">($V134*($AP$1-AH$1)/($AP$1-$V$1)+$AP134*(AH$1-$V$1)/($AP$1-$V$1))*(SUM('Chem - ODS'!AC$5:AC$7)/((SUM('Chem - ODS'!$AK$5:$AK$7)-SUM('Chem - ODS'!$Q$5:$Q$7))/20*('Chem - ODS'!AC$4-'Chem - ODS'!$Q$4)+SUM('Chem - ODS'!$Q$5:$Q$7)))</f>
        <v>9699946143.3294067</v>
      </c>
      <c r="AI134" s="90">
        <f ca="1">($V134*($AP$1-AI$1)/($AP$1-$V$1)+$AP134*(AI$1-$V$1)/($AP$1-$V$1))*(SUM('Chem - ODS'!AD$5:AD$7)/((SUM('Chem - ODS'!$AK$5:$AK$7)-SUM('Chem - ODS'!$Q$5:$Q$7))/20*('Chem - ODS'!AD$4-'Chem - ODS'!$Q$4)+SUM('Chem - ODS'!$Q$5:$Q$7)))</f>
        <v>10070017468.836348</v>
      </c>
      <c r="AJ134" s="90">
        <f ca="1">($V134*($AP$1-AJ$1)/($AP$1-$V$1)+$AP134*(AJ$1-$V$1)/($AP$1-$V$1))*(SUM('Chem - ODS'!AE$5:AE$7)/((SUM('Chem - ODS'!$AK$5:$AK$7)-SUM('Chem - ODS'!$Q$5:$Q$7))/20*('Chem - ODS'!AE$4-'Chem - ODS'!$Q$4)+SUM('Chem - ODS'!$Q$5:$Q$7)))</f>
        <v>10453005441.550444</v>
      </c>
      <c r="AK134" s="90">
        <f ca="1">($V134*($AP$1-AK$1)/($AP$1-$V$1)+$AP134*(AK$1-$V$1)/($AP$1-$V$1))*(SUM('Chem - ODS'!AF$5:AF$7)/((SUM('Chem - ODS'!$AK$5:$AK$7)-SUM('Chem - ODS'!$Q$5:$Q$7))/20*('Chem - ODS'!AF$4-'Chem - ODS'!$Q$4)+SUM('Chem - ODS'!$Q$5:$Q$7)))</f>
        <v>10849402564.723188</v>
      </c>
      <c r="AL134" s="90">
        <f ca="1">($V134*($AP$1-AL$1)/($AP$1-$V$1)+$AP134*(AL$1-$V$1)/($AP$1-$V$1))*(SUM('Chem - ODS'!AG$5:AG$7)/((SUM('Chem - ODS'!$AK$5:$AK$7)-SUM('Chem - ODS'!$Q$5:$Q$7))/20*('Chem - ODS'!AG$4-'Chem - ODS'!$Q$4)+SUM('Chem - ODS'!$Q$5:$Q$7)))</f>
        <v>11259716695.716232</v>
      </c>
      <c r="AM134" s="90">
        <f ca="1">($V134*($AP$1-AM$1)/($AP$1-$V$1)+$AP134*(AM$1-$V$1)/($AP$1-$V$1))*(SUM('Chem - ODS'!AH$5:AH$7)/((SUM('Chem - ODS'!$AK$5:$AK$7)-SUM('Chem - ODS'!$Q$5:$Q$7))/20*('Chem - ODS'!AH$4-'Chem - ODS'!$Q$4)+SUM('Chem - ODS'!$Q$5:$Q$7)))</f>
        <v>11684471842.001448</v>
      </c>
      <c r="AN134" s="90">
        <f ca="1">($V134*($AP$1-AN$1)/($AP$1-$V$1)+$AP134*(AN$1-$V$1)/($AP$1-$V$1))*(SUM('Chem - ODS'!AI$5:AI$7)/((SUM('Chem - ODS'!$AK$5:$AK$7)-SUM('Chem - ODS'!$Q$5:$Q$7))/20*('Chem - ODS'!AI$4-'Chem - ODS'!$Q$4)+SUM('Chem - ODS'!$Q$5:$Q$7)))</f>
        <v>12124208954.80341</v>
      </c>
      <c r="AO134" s="90">
        <f ca="1">($V134*($AP$1-AO$1)/($AP$1-$V$1)+$AP134*(AO$1-$V$1)/($AP$1-$V$1))*(SUM('Chem - ODS'!AJ$5:AJ$7)/((SUM('Chem - ODS'!$AK$5:$AK$7)-SUM('Chem - ODS'!$Q$5:$Q$7))/20*('Chem - ODS'!AJ$4-'Chem - ODS'!$Q$4)+SUM('Chem - ODS'!$Q$5:$Q$7)))</f>
        <v>12579486724.77964</v>
      </c>
      <c r="AP134" s="90">
        <f ca="1">V134*'Process Emissions Multipliers'!$E$28</f>
        <v>13050882383.559589</v>
      </c>
    </row>
    <row r="135" spans="1:42">
      <c r="A135" s="74">
        <v>83</v>
      </c>
      <c r="B135" s="90">
        <f ca="1">IF('Chemicals 2010'!$A143="CP",INDIRECT("'Chemicals 2010'!"&amp;'Country Selector'!$B$3&amp;ROW($A143))*10^12,0)</f>
        <v>0</v>
      </c>
      <c r="C135" s="90">
        <f t="shared" ca="1" si="6"/>
        <v>0</v>
      </c>
      <c r="D135" s="90">
        <f t="shared" ca="1" si="6"/>
        <v>0</v>
      </c>
      <c r="E135" s="90">
        <f t="shared" ca="1" si="6"/>
        <v>0</v>
      </c>
      <c r="F135" s="90">
        <f t="shared" ca="1" si="6"/>
        <v>0</v>
      </c>
      <c r="G135" s="90">
        <f t="shared" ca="1" si="6"/>
        <v>0</v>
      </c>
      <c r="H135" s="90">
        <f t="shared" ca="1" si="6"/>
        <v>0</v>
      </c>
      <c r="I135" s="90">
        <f t="shared" ca="1" si="6"/>
        <v>0</v>
      </c>
      <c r="J135" s="90">
        <f t="shared" ca="1" si="6"/>
        <v>0</v>
      </c>
      <c r="K135" s="90">
        <f t="shared" ca="1" si="6"/>
        <v>0</v>
      </c>
      <c r="L135" s="90">
        <f ca="1">IF('Chemicals 2020'!$A143="CP",INDIRECT("'Chemicals 2020'!"&amp;'Country Selector'!$B$3&amp;ROW($A143))*10^12,0)*'Process Emissions Multipliers'!$B$28</f>
        <v>0</v>
      </c>
      <c r="M135" s="90">
        <f ca="1">($L135*($V$1-M$1)/($V$1-$L$1)+$V135*(M$1-$L$1)/($V$1-$L$1))*(SUM('Chem - ODS'!H$5:H$7)/((SUM('Chem - ODS'!$Q$5:$Q$7)-SUM('Chem - ODS'!$G$5:$G$7))/10*('Chem - ODS'!H$4-'Chem - ODS'!$G$4)+SUM('Chem - ODS'!$G$5:$G$7)))</f>
        <v>0</v>
      </c>
      <c r="N135" s="90">
        <f ca="1">($L135*($V$1-N$1)/($V$1-$L$1)+$V135*(N$1-$L$1)/($V$1-$L$1))*(SUM('Chem - ODS'!I$5:I$7)/((SUM('Chem - ODS'!$Q$5:$Q$7)-SUM('Chem - ODS'!$G$5:$G$7))/10*('Chem - ODS'!I$4-'Chem - ODS'!$G$4)+SUM('Chem - ODS'!$G$5:$G$7)))</f>
        <v>0</v>
      </c>
      <c r="O135" s="90">
        <f ca="1">($L135*($V$1-O$1)/($V$1-$L$1)+$V135*(O$1-$L$1)/($V$1-$L$1))*(SUM('Chem - ODS'!J$5:J$7)/((SUM('Chem - ODS'!$Q$5:$Q$7)-SUM('Chem - ODS'!$G$5:$G$7))/10*('Chem - ODS'!J$4-'Chem - ODS'!$G$4)+SUM('Chem - ODS'!$G$5:$G$7)))</f>
        <v>0</v>
      </c>
      <c r="P135" s="90">
        <f ca="1">($L135*($V$1-P$1)/($V$1-$L$1)+$V135*(P$1-$L$1)/($V$1-$L$1))*(SUM('Chem - ODS'!K$5:K$7)/((SUM('Chem - ODS'!$Q$5:$Q$7)-SUM('Chem - ODS'!$G$5:$G$7))/10*('Chem - ODS'!K$4-'Chem - ODS'!$G$4)+SUM('Chem - ODS'!$G$5:$G$7)))</f>
        <v>0</v>
      </c>
      <c r="Q135" s="90">
        <f ca="1">($L135*($V$1-Q$1)/($V$1-$L$1)+$V135*(Q$1-$L$1)/($V$1-$L$1))*(SUM('Chem - ODS'!L$5:L$7)/((SUM('Chem - ODS'!$Q$5:$Q$7)-SUM('Chem - ODS'!$G$5:$G$7))/10*('Chem - ODS'!L$4-'Chem - ODS'!$G$4)+SUM('Chem - ODS'!$G$5:$G$7)))</f>
        <v>0</v>
      </c>
      <c r="R135" s="90">
        <f ca="1">($L135*($V$1-R$1)/($V$1-$L$1)+$V135*(R$1-$L$1)/($V$1-$L$1))*(SUM('Chem - ODS'!M$5:M$7)/((SUM('Chem - ODS'!$Q$5:$Q$7)-SUM('Chem - ODS'!$G$5:$G$7))/10*('Chem - ODS'!M$4-'Chem - ODS'!$G$4)+SUM('Chem - ODS'!$G$5:$G$7)))</f>
        <v>0</v>
      </c>
      <c r="S135" s="90">
        <f ca="1">($L135*($V$1-S$1)/($V$1-$L$1)+$V135*(S$1-$L$1)/($V$1-$L$1))*(SUM('Chem - ODS'!N$5:N$7)/((SUM('Chem - ODS'!$Q$5:$Q$7)-SUM('Chem - ODS'!$G$5:$G$7))/10*('Chem - ODS'!N$4-'Chem - ODS'!$G$4)+SUM('Chem - ODS'!$G$5:$G$7)))</f>
        <v>0</v>
      </c>
      <c r="T135" s="90">
        <f ca="1">($L135*($V$1-T$1)/($V$1-$L$1)+$V135*(T$1-$L$1)/($V$1-$L$1))*(SUM('Chem - ODS'!O$5:O$7)/((SUM('Chem - ODS'!$Q$5:$Q$7)-SUM('Chem - ODS'!$G$5:$G$7))/10*('Chem - ODS'!O$4-'Chem - ODS'!$G$4)+SUM('Chem - ODS'!$G$5:$G$7)))</f>
        <v>0</v>
      </c>
      <c r="U135" s="90">
        <f ca="1">($L135*($V$1-U$1)/($V$1-$L$1)+$V135*(U$1-$L$1)/($V$1-$L$1))*(SUM('Chem - ODS'!P$5:P$7)/((SUM('Chem - ODS'!$Q$5:$Q$7)-SUM('Chem - ODS'!$G$5:$G$7))/10*('Chem - ODS'!P$4-'Chem - ODS'!$G$4)+SUM('Chem - ODS'!$G$5:$G$7)))</f>
        <v>0</v>
      </c>
      <c r="V135" s="90">
        <f ca="1">IF('Chemicals 2030'!$A143="CP",INDIRECT("'Chemicals 2030'!"&amp;'Country Selector'!$B$3&amp;ROW($A143))*10^12,0)*'Process Emissions Multipliers'!$D$28</f>
        <v>0</v>
      </c>
      <c r="W135" s="90">
        <f ca="1">($V135*($AP$1-W$1)/($AP$1-$V$1)+$AP135*(W$1-$V$1)/($AP$1-$V$1))*(SUM('Chem - ODS'!R$5:R$7)/((SUM('Chem - ODS'!$AK$5:$AK$7)-SUM('Chem - ODS'!$Q$5:$Q$7))/20*('Chem - ODS'!R$4-'Chem - ODS'!$Q$4)+SUM('Chem - ODS'!$Q$5:$Q$7)))</f>
        <v>0</v>
      </c>
      <c r="X135" s="90">
        <f ca="1">($V135*($AP$1-X$1)/($AP$1-$V$1)+$AP135*(X$1-$V$1)/($AP$1-$V$1))*(SUM('Chem - ODS'!S$5:S$7)/((SUM('Chem - ODS'!$AK$5:$AK$7)-SUM('Chem - ODS'!$Q$5:$Q$7))/20*('Chem - ODS'!S$4-'Chem - ODS'!$Q$4)+SUM('Chem - ODS'!$Q$5:$Q$7)))</f>
        <v>0</v>
      </c>
      <c r="Y135" s="90">
        <f ca="1">($V135*($AP$1-Y$1)/($AP$1-$V$1)+$AP135*(Y$1-$V$1)/($AP$1-$V$1))*(SUM('Chem - ODS'!T$5:T$7)/((SUM('Chem - ODS'!$AK$5:$AK$7)-SUM('Chem - ODS'!$Q$5:$Q$7))/20*('Chem - ODS'!T$4-'Chem - ODS'!$Q$4)+SUM('Chem - ODS'!$Q$5:$Q$7)))</f>
        <v>0</v>
      </c>
      <c r="Z135" s="90">
        <f ca="1">($V135*($AP$1-Z$1)/($AP$1-$V$1)+$AP135*(Z$1-$V$1)/($AP$1-$V$1))*(SUM('Chem - ODS'!U$5:U$7)/((SUM('Chem - ODS'!$AK$5:$AK$7)-SUM('Chem - ODS'!$Q$5:$Q$7))/20*('Chem - ODS'!U$4-'Chem - ODS'!$Q$4)+SUM('Chem - ODS'!$Q$5:$Q$7)))</f>
        <v>0</v>
      </c>
      <c r="AA135" s="90">
        <f ca="1">($V135*($AP$1-AA$1)/($AP$1-$V$1)+$AP135*(AA$1-$V$1)/($AP$1-$V$1))*(SUM('Chem - ODS'!V$5:V$7)/((SUM('Chem - ODS'!$AK$5:$AK$7)-SUM('Chem - ODS'!$Q$5:$Q$7))/20*('Chem - ODS'!V$4-'Chem - ODS'!$Q$4)+SUM('Chem - ODS'!$Q$5:$Q$7)))</f>
        <v>0</v>
      </c>
      <c r="AB135" s="90">
        <f ca="1">($V135*($AP$1-AB$1)/($AP$1-$V$1)+$AP135*(AB$1-$V$1)/($AP$1-$V$1))*(SUM('Chem - ODS'!W$5:W$7)/((SUM('Chem - ODS'!$AK$5:$AK$7)-SUM('Chem - ODS'!$Q$5:$Q$7))/20*('Chem - ODS'!W$4-'Chem - ODS'!$Q$4)+SUM('Chem - ODS'!$Q$5:$Q$7)))</f>
        <v>0</v>
      </c>
      <c r="AC135" s="90">
        <f ca="1">($V135*($AP$1-AC$1)/($AP$1-$V$1)+$AP135*(AC$1-$V$1)/($AP$1-$V$1))*(SUM('Chem - ODS'!X$5:X$7)/((SUM('Chem - ODS'!$AK$5:$AK$7)-SUM('Chem - ODS'!$Q$5:$Q$7))/20*('Chem - ODS'!X$4-'Chem - ODS'!$Q$4)+SUM('Chem - ODS'!$Q$5:$Q$7)))</f>
        <v>0</v>
      </c>
      <c r="AD135" s="90">
        <f ca="1">($V135*($AP$1-AD$1)/($AP$1-$V$1)+$AP135*(AD$1-$V$1)/($AP$1-$V$1))*(SUM('Chem - ODS'!Y$5:Y$7)/((SUM('Chem - ODS'!$AK$5:$AK$7)-SUM('Chem - ODS'!$Q$5:$Q$7))/20*('Chem - ODS'!Y$4-'Chem - ODS'!$Q$4)+SUM('Chem - ODS'!$Q$5:$Q$7)))</f>
        <v>0</v>
      </c>
      <c r="AE135" s="90">
        <f ca="1">($V135*($AP$1-AE$1)/($AP$1-$V$1)+$AP135*(AE$1-$V$1)/($AP$1-$V$1))*(SUM('Chem - ODS'!Z$5:Z$7)/((SUM('Chem - ODS'!$AK$5:$AK$7)-SUM('Chem - ODS'!$Q$5:$Q$7))/20*('Chem - ODS'!Z$4-'Chem - ODS'!$Q$4)+SUM('Chem - ODS'!$Q$5:$Q$7)))</f>
        <v>0</v>
      </c>
      <c r="AF135" s="90">
        <f ca="1">($V135*($AP$1-AF$1)/($AP$1-$V$1)+$AP135*(AF$1-$V$1)/($AP$1-$V$1))*(SUM('Chem - ODS'!AA$5:AA$7)/((SUM('Chem - ODS'!$AK$5:$AK$7)-SUM('Chem - ODS'!$Q$5:$Q$7))/20*('Chem - ODS'!AA$4-'Chem - ODS'!$Q$4)+SUM('Chem - ODS'!$Q$5:$Q$7)))</f>
        <v>0</v>
      </c>
      <c r="AG135" s="90">
        <f ca="1">($V135*($AP$1-AG$1)/($AP$1-$V$1)+$AP135*(AG$1-$V$1)/($AP$1-$V$1))*(SUM('Chem - ODS'!AB$5:AB$7)/((SUM('Chem - ODS'!$AK$5:$AK$7)-SUM('Chem - ODS'!$Q$5:$Q$7))/20*('Chem - ODS'!AB$4-'Chem - ODS'!$Q$4)+SUM('Chem - ODS'!$Q$5:$Q$7)))</f>
        <v>0</v>
      </c>
      <c r="AH135" s="90">
        <f ca="1">($V135*($AP$1-AH$1)/($AP$1-$V$1)+$AP135*(AH$1-$V$1)/($AP$1-$V$1))*(SUM('Chem - ODS'!AC$5:AC$7)/((SUM('Chem - ODS'!$AK$5:$AK$7)-SUM('Chem - ODS'!$Q$5:$Q$7))/20*('Chem - ODS'!AC$4-'Chem - ODS'!$Q$4)+SUM('Chem - ODS'!$Q$5:$Q$7)))</f>
        <v>0</v>
      </c>
      <c r="AI135" s="90">
        <f ca="1">($V135*($AP$1-AI$1)/($AP$1-$V$1)+$AP135*(AI$1-$V$1)/($AP$1-$V$1))*(SUM('Chem - ODS'!AD$5:AD$7)/((SUM('Chem - ODS'!$AK$5:$AK$7)-SUM('Chem - ODS'!$Q$5:$Q$7))/20*('Chem - ODS'!AD$4-'Chem - ODS'!$Q$4)+SUM('Chem - ODS'!$Q$5:$Q$7)))</f>
        <v>0</v>
      </c>
      <c r="AJ135" s="90">
        <f ca="1">($V135*($AP$1-AJ$1)/($AP$1-$V$1)+$AP135*(AJ$1-$V$1)/($AP$1-$V$1))*(SUM('Chem - ODS'!AE$5:AE$7)/((SUM('Chem - ODS'!$AK$5:$AK$7)-SUM('Chem - ODS'!$Q$5:$Q$7))/20*('Chem - ODS'!AE$4-'Chem - ODS'!$Q$4)+SUM('Chem - ODS'!$Q$5:$Q$7)))</f>
        <v>0</v>
      </c>
      <c r="AK135" s="90">
        <f ca="1">($V135*($AP$1-AK$1)/($AP$1-$V$1)+$AP135*(AK$1-$V$1)/($AP$1-$V$1))*(SUM('Chem - ODS'!AF$5:AF$7)/((SUM('Chem - ODS'!$AK$5:$AK$7)-SUM('Chem - ODS'!$Q$5:$Q$7))/20*('Chem - ODS'!AF$4-'Chem - ODS'!$Q$4)+SUM('Chem - ODS'!$Q$5:$Q$7)))</f>
        <v>0</v>
      </c>
      <c r="AL135" s="90">
        <f ca="1">($V135*($AP$1-AL$1)/($AP$1-$V$1)+$AP135*(AL$1-$V$1)/($AP$1-$V$1))*(SUM('Chem - ODS'!AG$5:AG$7)/((SUM('Chem - ODS'!$AK$5:$AK$7)-SUM('Chem - ODS'!$Q$5:$Q$7))/20*('Chem - ODS'!AG$4-'Chem - ODS'!$Q$4)+SUM('Chem - ODS'!$Q$5:$Q$7)))</f>
        <v>0</v>
      </c>
      <c r="AM135" s="90">
        <f ca="1">($V135*($AP$1-AM$1)/($AP$1-$V$1)+$AP135*(AM$1-$V$1)/($AP$1-$V$1))*(SUM('Chem - ODS'!AH$5:AH$7)/((SUM('Chem - ODS'!$AK$5:$AK$7)-SUM('Chem - ODS'!$Q$5:$Q$7))/20*('Chem - ODS'!AH$4-'Chem - ODS'!$Q$4)+SUM('Chem - ODS'!$Q$5:$Q$7)))</f>
        <v>0</v>
      </c>
      <c r="AN135" s="90">
        <f ca="1">($V135*($AP$1-AN$1)/($AP$1-$V$1)+$AP135*(AN$1-$V$1)/($AP$1-$V$1))*(SUM('Chem - ODS'!AI$5:AI$7)/((SUM('Chem - ODS'!$AK$5:$AK$7)-SUM('Chem - ODS'!$Q$5:$Q$7))/20*('Chem - ODS'!AI$4-'Chem - ODS'!$Q$4)+SUM('Chem - ODS'!$Q$5:$Q$7)))</f>
        <v>0</v>
      </c>
      <c r="AO135" s="90">
        <f ca="1">($V135*($AP$1-AO$1)/($AP$1-$V$1)+$AP135*(AO$1-$V$1)/($AP$1-$V$1))*(SUM('Chem - ODS'!AJ$5:AJ$7)/((SUM('Chem - ODS'!$AK$5:$AK$7)-SUM('Chem - ODS'!$Q$5:$Q$7))/20*('Chem - ODS'!AJ$4-'Chem - ODS'!$Q$4)+SUM('Chem - ODS'!$Q$5:$Q$7)))</f>
        <v>0</v>
      </c>
      <c r="AP135" s="90">
        <f ca="1">V135*'Process Emissions Multipliers'!$E$28</f>
        <v>0</v>
      </c>
    </row>
    <row r="136" spans="1:42">
      <c r="A136" s="74">
        <v>84</v>
      </c>
      <c r="B136" s="90">
        <f ca="1">IF('Chemicals 2010'!$A144="CP",INDIRECT("'Chemicals 2010'!"&amp;'Country Selector'!$B$3&amp;ROW($A144))*10^12,0)</f>
        <v>0</v>
      </c>
      <c r="C136" s="90">
        <f t="shared" ca="1" si="6"/>
        <v>0</v>
      </c>
      <c r="D136" s="90">
        <f t="shared" ca="1" si="6"/>
        <v>0</v>
      </c>
      <c r="E136" s="90">
        <f t="shared" ca="1" si="6"/>
        <v>0</v>
      </c>
      <c r="F136" s="90">
        <f t="shared" ca="1" si="6"/>
        <v>0</v>
      </c>
      <c r="G136" s="90">
        <f t="shared" ca="1" si="6"/>
        <v>0</v>
      </c>
      <c r="H136" s="90">
        <f t="shared" ca="1" si="6"/>
        <v>0</v>
      </c>
      <c r="I136" s="90">
        <f t="shared" ca="1" si="6"/>
        <v>0</v>
      </c>
      <c r="J136" s="90">
        <f t="shared" ca="1" si="6"/>
        <v>0</v>
      </c>
      <c r="K136" s="90">
        <f t="shared" ca="1" si="6"/>
        <v>0</v>
      </c>
      <c r="L136" s="90">
        <f ca="1">IF('Chemicals 2020'!$A144="CP",INDIRECT("'Chemicals 2020'!"&amp;'Country Selector'!$B$3&amp;ROW($A144))*10^12,0)*'Process Emissions Multipliers'!$B$28</f>
        <v>0</v>
      </c>
      <c r="M136" s="90">
        <f ca="1">($L136*($V$1-M$1)/($V$1-$L$1)+$V136*(M$1-$L$1)/($V$1-$L$1))*(SUM('Chem - ODS'!H$5:H$7)/((SUM('Chem - ODS'!$Q$5:$Q$7)-SUM('Chem - ODS'!$G$5:$G$7))/10*('Chem - ODS'!H$4-'Chem - ODS'!$G$4)+SUM('Chem - ODS'!$G$5:$G$7)))</f>
        <v>0</v>
      </c>
      <c r="N136" s="90">
        <f ca="1">($L136*($V$1-N$1)/($V$1-$L$1)+$V136*(N$1-$L$1)/($V$1-$L$1))*(SUM('Chem - ODS'!I$5:I$7)/((SUM('Chem - ODS'!$Q$5:$Q$7)-SUM('Chem - ODS'!$G$5:$G$7))/10*('Chem - ODS'!I$4-'Chem - ODS'!$G$4)+SUM('Chem - ODS'!$G$5:$G$7)))</f>
        <v>0</v>
      </c>
      <c r="O136" s="90">
        <f ca="1">($L136*($V$1-O$1)/($V$1-$L$1)+$V136*(O$1-$L$1)/($V$1-$L$1))*(SUM('Chem - ODS'!J$5:J$7)/((SUM('Chem - ODS'!$Q$5:$Q$7)-SUM('Chem - ODS'!$G$5:$G$7))/10*('Chem - ODS'!J$4-'Chem - ODS'!$G$4)+SUM('Chem - ODS'!$G$5:$G$7)))</f>
        <v>0</v>
      </c>
      <c r="P136" s="90">
        <f ca="1">($L136*($V$1-P$1)/($V$1-$L$1)+$V136*(P$1-$L$1)/($V$1-$L$1))*(SUM('Chem - ODS'!K$5:K$7)/((SUM('Chem - ODS'!$Q$5:$Q$7)-SUM('Chem - ODS'!$G$5:$G$7))/10*('Chem - ODS'!K$4-'Chem - ODS'!$G$4)+SUM('Chem - ODS'!$G$5:$G$7)))</f>
        <v>0</v>
      </c>
      <c r="Q136" s="90">
        <f ca="1">($L136*($V$1-Q$1)/($V$1-$L$1)+$V136*(Q$1-$L$1)/($V$1-$L$1))*(SUM('Chem - ODS'!L$5:L$7)/((SUM('Chem - ODS'!$Q$5:$Q$7)-SUM('Chem - ODS'!$G$5:$G$7))/10*('Chem - ODS'!L$4-'Chem - ODS'!$G$4)+SUM('Chem - ODS'!$G$5:$G$7)))</f>
        <v>0</v>
      </c>
      <c r="R136" s="90">
        <f ca="1">($L136*($V$1-R$1)/($V$1-$L$1)+$V136*(R$1-$L$1)/($V$1-$L$1))*(SUM('Chem - ODS'!M$5:M$7)/((SUM('Chem - ODS'!$Q$5:$Q$7)-SUM('Chem - ODS'!$G$5:$G$7))/10*('Chem - ODS'!M$4-'Chem - ODS'!$G$4)+SUM('Chem - ODS'!$G$5:$G$7)))</f>
        <v>0</v>
      </c>
      <c r="S136" s="90">
        <f ca="1">($L136*($V$1-S$1)/($V$1-$L$1)+$V136*(S$1-$L$1)/($V$1-$L$1))*(SUM('Chem - ODS'!N$5:N$7)/((SUM('Chem - ODS'!$Q$5:$Q$7)-SUM('Chem - ODS'!$G$5:$G$7))/10*('Chem - ODS'!N$4-'Chem - ODS'!$G$4)+SUM('Chem - ODS'!$G$5:$G$7)))</f>
        <v>0</v>
      </c>
      <c r="T136" s="90">
        <f ca="1">($L136*($V$1-T$1)/($V$1-$L$1)+$V136*(T$1-$L$1)/($V$1-$L$1))*(SUM('Chem - ODS'!O$5:O$7)/((SUM('Chem - ODS'!$Q$5:$Q$7)-SUM('Chem - ODS'!$G$5:$G$7))/10*('Chem - ODS'!O$4-'Chem - ODS'!$G$4)+SUM('Chem - ODS'!$G$5:$G$7)))</f>
        <v>0</v>
      </c>
      <c r="U136" s="90">
        <f ca="1">($L136*($V$1-U$1)/($V$1-$L$1)+$V136*(U$1-$L$1)/($V$1-$L$1))*(SUM('Chem - ODS'!P$5:P$7)/((SUM('Chem - ODS'!$Q$5:$Q$7)-SUM('Chem - ODS'!$G$5:$G$7))/10*('Chem - ODS'!P$4-'Chem - ODS'!$G$4)+SUM('Chem - ODS'!$G$5:$G$7)))</f>
        <v>0</v>
      </c>
      <c r="V136" s="90">
        <f ca="1">IF('Chemicals 2030'!$A144="CP",INDIRECT("'Chemicals 2030'!"&amp;'Country Selector'!$B$3&amp;ROW($A144))*10^12,0)*'Process Emissions Multipliers'!$D$28</f>
        <v>0</v>
      </c>
      <c r="W136" s="90">
        <f ca="1">($V136*($AP$1-W$1)/($AP$1-$V$1)+$AP136*(W$1-$V$1)/($AP$1-$V$1))*(SUM('Chem - ODS'!R$5:R$7)/((SUM('Chem - ODS'!$AK$5:$AK$7)-SUM('Chem - ODS'!$Q$5:$Q$7))/20*('Chem - ODS'!R$4-'Chem - ODS'!$Q$4)+SUM('Chem - ODS'!$Q$5:$Q$7)))</f>
        <v>0</v>
      </c>
      <c r="X136" s="90">
        <f ca="1">($V136*($AP$1-X$1)/($AP$1-$V$1)+$AP136*(X$1-$V$1)/($AP$1-$V$1))*(SUM('Chem - ODS'!S$5:S$7)/((SUM('Chem - ODS'!$AK$5:$AK$7)-SUM('Chem - ODS'!$Q$5:$Q$7))/20*('Chem - ODS'!S$4-'Chem - ODS'!$Q$4)+SUM('Chem - ODS'!$Q$5:$Q$7)))</f>
        <v>0</v>
      </c>
      <c r="Y136" s="90">
        <f ca="1">($V136*($AP$1-Y$1)/($AP$1-$V$1)+$AP136*(Y$1-$V$1)/($AP$1-$V$1))*(SUM('Chem - ODS'!T$5:T$7)/((SUM('Chem - ODS'!$AK$5:$AK$7)-SUM('Chem - ODS'!$Q$5:$Q$7))/20*('Chem - ODS'!T$4-'Chem - ODS'!$Q$4)+SUM('Chem - ODS'!$Q$5:$Q$7)))</f>
        <v>0</v>
      </c>
      <c r="Z136" s="90">
        <f ca="1">($V136*($AP$1-Z$1)/($AP$1-$V$1)+$AP136*(Z$1-$V$1)/($AP$1-$V$1))*(SUM('Chem - ODS'!U$5:U$7)/((SUM('Chem - ODS'!$AK$5:$AK$7)-SUM('Chem - ODS'!$Q$5:$Q$7))/20*('Chem - ODS'!U$4-'Chem - ODS'!$Q$4)+SUM('Chem - ODS'!$Q$5:$Q$7)))</f>
        <v>0</v>
      </c>
      <c r="AA136" s="90">
        <f ca="1">($V136*($AP$1-AA$1)/($AP$1-$V$1)+$AP136*(AA$1-$V$1)/($AP$1-$V$1))*(SUM('Chem - ODS'!V$5:V$7)/((SUM('Chem - ODS'!$AK$5:$AK$7)-SUM('Chem - ODS'!$Q$5:$Q$7))/20*('Chem - ODS'!V$4-'Chem - ODS'!$Q$4)+SUM('Chem - ODS'!$Q$5:$Q$7)))</f>
        <v>0</v>
      </c>
      <c r="AB136" s="90">
        <f ca="1">($V136*($AP$1-AB$1)/($AP$1-$V$1)+$AP136*(AB$1-$V$1)/($AP$1-$V$1))*(SUM('Chem - ODS'!W$5:W$7)/((SUM('Chem - ODS'!$AK$5:$AK$7)-SUM('Chem - ODS'!$Q$5:$Q$7))/20*('Chem - ODS'!W$4-'Chem - ODS'!$Q$4)+SUM('Chem - ODS'!$Q$5:$Q$7)))</f>
        <v>0</v>
      </c>
      <c r="AC136" s="90">
        <f ca="1">($V136*($AP$1-AC$1)/($AP$1-$V$1)+$AP136*(AC$1-$V$1)/($AP$1-$V$1))*(SUM('Chem - ODS'!X$5:X$7)/((SUM('Chem - ODS'!$AK$5:$AK$7)-SUM('Chem - ODS'!$Q$5:$Q$7))/20*('Chem - ODS'!X$4-'Chem - ODS'!$Q$4)+SUM('Chem - ODS'!$Q$5:$Q$7)))</f>
        <v>0</v>
      </c>
      <c r="AD136" s="90">
        <f ca="1">($V136*($AP$1-AD$1)/($AP$1-$V$1)+$AP136*(AD$1-$V$1)/($AP$1-$V$1))*(SUM('Chem - ODS'!Y$5:Y$7)/((SUM('Chem - ODS'!$AK$5:$AK$7)-SUM('Chem - ODS'!$Q$5:$Q$7))/20*('Chem - ODS'!Y$4-'Chem - ODS'!$Q$4)+SUM('Chem - ODS'!$Q$5:$Q$7)))</f>
        <v>0</v>
      </c>
      <c r="AE136" s="90">
        <f ca="1">($V136*($AP$1-AE$1)/($AP$1-$V$1)+$AP136*(AE$1-$V$1)/($AP$1-$V$1))*(SUM('Chem - ODS'!Z$5:Z$7)/((SUM('Chem - ODS'!$AK$5:$AK$7)-SUM('Chem - ODS'!$Q$5:$Q$7))/20*('Chem - ODS'!Z$4-'Chem - ODS'!$Q$4)+SUM('Chem - ODS'!$Q$5:$Q$7)))</f>
        <v>0</v>
      </c>
      <c r="AF136" s="90">
        <f ca="1">($V136*($AP$1-AF$1)/($AP$1-$V$1)+$AP136*(AF$1-$V$1)/($AP$1-$V$1))*(SUM('Chem - ODS'!AA$5:AA$7)/((SUM('Chem - ODS'!$AK$5:$AK$7)-SUM('Chem - ODS'!$Q$5:$Q$7))/20*('Chem - ODS'!AA$4-'Chem - ODS'!$Q$4)+SUM('Chem - ODS'!$Q$5:$Q$7)))</f>
        <v>0</v>
      </c>
      <c r="AG136" s="90">
        <f ca="1">($V136*($AP$1-AG$1)/($AP$1-$V$1)+$AP136*(AG$1-$V$1)/($AP$1-$V$1))*(SUM('Chem - ODS'!AB$5:AB$7)/((SUM('Chem - ODS'!$AK$5:$AK$7)-SUM('Chem - ODS'!$Q$5:$Q$7))/20*('Chem - ODS'!AB$4-'Chem - ODS'!$Q$4)+SUM('Chem - ODS'!$Q$5:$Q$7)))</f>
        <v>0</v>
      </c>
      <c r="AH136" s="90">
        <f ca="1">($V136*($AP$1-AH$1)/($AP$1-$V$1)+$AP136*(AH$1-$V$1)/($AP$1-$V$1))*(SUM('Chem - ODS'!AC$5:AC$7)/((SUM('Chem - ODS'!$AK$5:$AK$7)-SUM('Chem - ODS'!$Q$5:$Q$7))/20*('Chem - ODS'!AC$4-'Chem - ODS'!$Q$4)+SUM('Chem - ODS'!$Q$5:$Q$7)))</f>
        <v>0</v>
      </c>
      <c r="AI136" s="90">
        <f ca="1">($V136*($AP$1-AI$1)/($AP$1-$V$1)+$AP136*(AI$1-$V$1)/($AP$1-$V$1))*(SUM('Chem - ODS'!AD$5:AD$7)/((SUM('Chem - ODS'!$AK$5:$AK$7)-SUM('Chem - ODS'!$Q$5:$Q$7))/20*('Chem - ODS'!AD$4-'Chem - ODS'!$Q$4)+SUM('Chem - ODS'!$Q$5:$Q$7)))</f>
        <v>0</v>
      </c>
      <c r="AJ136" s="90">
        <f ca="1">($V136*($AP$1-AJ$1)/($AP$1-$V$1)+$AP136*(AJ$1-$V$1)/($AP$1-$V$1))*(SUM('Chem - ODS'!AE$5:AE$7)/((SUM('Chem - ODS'!$AK$5:$AK$7)-SUM('Chem - ODS'!$Q$5:$Q$7))/20*('Chem - ODS'!AE$4-'Chem - ODS'!$Q$4)+SUM('Chem - ODS'!$Q$5:$Q$7)))</f>
        <v>0</v>
      </c>
      <c r="AK136" s="90">
        <f ca="1">($V136*($AP$1-AK$1)/($AP$1-$V$1)+$AP136*(AK$1-$V$1)/($AP$1-$V$1))*(SUM('Chem - ODS'!AF$5:AF$7)/((SUM('Chem - ODS'!$AK$5:$AK$7)-SUM('Chem - ODS'!$Q$5:$Q$7))/20*('Chem - ODS'!AF$4-'Chem - ODS'!$Q$4)+SUM('Chem - ODS'!$Q$5:$Q$7)))</f>
        <v>0</v>
      </c>
      <c r="AL136" s="90">
        <f ca="1">($V136*($AP$1-AL$1)/($AP$1-$V$1)+$AP136*(AL$1-$V$1)/($AP$1-$V$1))*(SUM('Chem - ODS'!AG$5:AG$7)/((SUM('Chem - ODS'!$AK$5:$AK$7)-SUM('Chem - ODS'!$Q$5:$Q$7))/20*('Chem - ODS'!AG$4-'Chem - ODS'!$Q$4)+SUM('Chem - ODS'!$Q$5:$Q$7)))</f>
        <v>0</v>
      </c>
      <c r="AM136" s="90">
        <f ca="1">($V136*($AP$1-AM$1)/($AP$1-$V$1)+$AP136*(AM$1-$V$1)/($AP$1-$V$1))*(SUM('Chem - ODS'!AH$5:AH$7)/((SUM('Chem - ODS'!$AK$5:$AK$7)-SUM('Chem - ODS'!$Q$5:$Q$7))/20*('Chem - ODS'!AH$4-'Chem - ODS'!$Q$4)+SUM('Chem - ODS'!$Q$5:$Q$7)))</f>
        <v>0</v>
      </c>
      <c r="AN136" s="90">
        <f ca="1">($V136*($AP$1-AN$1)/($AP$1-$V$1)+$AP136*(AN$1-$V$1)/($AP$1-$V$1))*(SUM('Chem - ODS'!AI$5:AI$7)/((SUM('Chem - ODS'!$AK$5:$AK$7)-SUM('Chem - ODS'!$Q$5:$Q$7))/20*('Chem - ODS'!AI$4-'Chem - ODS'!$Q$4)+SUM('Chem - ODS'!$Q$5:$Q$7)))</f>
        <v>0</v>
      </c>
      <c r="AO136" s="90">
        <f ca="1">($V136*($AP$1-AO$1)/($AP$1-$V$1)+$AP136*(AO$1-$V$1)/($AP$1-$V$1))*(SUM('Chem - ODS'!AJ$5:AJ$7)/((SUM('Chem - ODS'!$AK$5:$AK$7)-SUM('Chem - ODS'!$Q$5:$Q$7))/20*('Chem - ODS'!AJ$4-'Chem - ODS'!$Q$4)+SUM('Chem - ODS'!$Q$5:$Q$7)))</f>
        <v>0</v>
      </c>
      <c r="AP136" s="90">
        <f ca="1">V136*'Process Emissions Multipliers'!$E$28</f>
        <v>0</v>
      </c>
    </row>
    <row r="137" spans="1:42">
      <c r="A137" s="74">
        <v>85</v>
      </c>
      <c r="B137" s="90">
        <f ca="1">IF('Chemicals 2010'!$A145="CP",INDIRECT("'Chemicals 2010'!"&amp;'Country Selector'!$B$3&amp;ROW($A145))*10^12,0)</f>
        <v>0</v>
      </c>
      <c r="C137" s="90">
        <f t="shared" ca="1" si="6"/>
        <v>0</v>
      </c>
      <c r="D137" s="90">
        <f t="shared" ca="1" si="6"/>
        <v>0</v>
      </c>
      <c r="E137" s="90">
        <f t="shared" ca="1" si="6"/>
        <v>0</v>
      </c>
      <c r="F137" s="90">
        <f t="shared" ca="1" si="6"/>
        <v>0</v>
      </c>
      <c r="G137" s="90">
        <f t="shared" ca="1" si="6"/>
        <v>0</v>
      </c>
      <c r="H137" s="90">
        <f t="shared" ca="1" si="6"/>
        <v>0</v>
      </c>
      <c r="I137" s="90">
        <f t="shared" ca="1" si="6"/>
        <v>0</v>
      </c>
      <c r="J137" s="90">
        <f t="shared" ca="1" si="6"/>
        <v>0</v>
      </c>
      <c r="K137" s="90">
        <f t="shared" ca="1" si="6"/>
        <v>0</v>
      </c>
      <c r="L137" s="90">
        <f ca="1">IF('Chemicals 2020'!$A145="CP",INDIRECT("'Chemicals 2020'!"&amp;'Country Selector'!$B$3&amp;ROW($A145))*10^12,0)*'Process Emissions Multipliers'!$B$28</f>
        <v>0</v>
      </c>
      <c r="M137" s="90">
        <f ca="1">($L137*($V$1-M$1)/($V$1-$L$1)+$V137*(M$1-$L$1)/($V$1-$L$1))*(SUM('Chem - ODS'!H$5:H$7)/((SUM('Chem - ODS'!$Q$5:$Q$7)-SUM('Chem - ODS'!$G$5:$G$7))/10*('Chem - ODS'!H$4-'Chem - ODS'!$G$4)+SUM('Chem - ODS'!$G$5:$G$7)))</f>
        <v>0</v>
      </c>
      <c r="N137" s="90">
        <f ca="1">($L137*($V$1-N$1)/($V$1-$L$1)+$V137*(N$1-$L$1)/($V$1-$L$1))*(SUM('Chem - ODS'!I$5:I$7)/((SUM('Chem - ODS'!$Q$5:$Q$7)-SUM('Chem - ODS'!$G$5:$G$7))/10*('Chem - ODS'!I$4-'Chem - ODS'!$G$4)+SUM('Chem - ODS'!$G$5:$G$7)))</f>
        <v>0</v>
      </c>
      <c r="O137" s="90">
        <f ca="1">($L137*($V$1-O$1)/($V$1-$L$1)+$V137*(O$1-$L$1)/($V$1-$L$1))*(SUM('Chem - ODS'!J$5:J$7)/((SUM('Chem - ODS'!$Q$5:$Q$7)-SUM('Chem - ODS'!$G$5:$G$7))/10*('Chem - ODS'!J$4-'Chem - ODS'!$G$4)+SUM('Chem - ODS'!$G$5:$G$7)))</f>
        <v>0</v>
      </c>
      <c r="P137" s="90">
        <f ca="1">($L137*($V$1-P$1)/($V$1-$L$1)+$V137*(P$1-$L$1)/($V$1-$L$1))*(SUM('Chem - ODS'!K$5:K$7)/((SUM('Chem - ODS'!$Q$5:$Q$7)-SUM('Chem - ODS'!$G$5:$G$7))/10*('Chem - ODS'!K$4-'Chem - ODS'!$G$4)+SUM('Chem - ODS'!$G$5:$G$7)))</f>
        <v>0</v>
      </c>
      <c r="Q137" s="90">
        <f ca="1">($L137*($V$1-Q$1)/($V$1-$L$1)+$V137*(Q$1-$L$1)/($V$1-$L$1))*(SUM('Chem - ODS'!L$5:L$7)/((SUM('Chem - ODS'!$Q$5:$Q$7)-SUM('Chem - ODS'!$G$5:$G$7))/10*('Chem - ODS'!L$4-'Chem - ODS'!$G$4)+SUM('Chem - ODS'!$G$5:$G$7)))</f>
        <v>0</v>
      </c>
      <c r="R137" s="90">
        <f ca="1">($L137*($V$1-R$1)/($V$1-$L$1)+$V137*(R$1-$L$1)/($V$1-$L$1))*(SUM('Chem - ODS'!M$5:M$7)/((SUM('Chem - ODS'!$Q$5:$Q$7)-SUM('Chem - ODS'!$G$5:$G$7))/10*('Chem - ODS'!M$4-'Chem - ODS'!$G$4)+SUM('Chem - ODS'!$G$5:$G$7)))</f>
        <v>0</v>
      </c>
      <c r="S137" s="90">
        <f ca="1">($L137*($V$1-S$1)/($V$1-$L$1)+$V137*(S$1-$L$1)/($V$1-$L$1))*(SUM('Chem - ODS'!N$5:N$7)/((SUM('Chem - ODS'!$Q$5:$Q$7)-SUM('Chem - ODS'!$G$5:$G$7))/10*('Chem - ODS'!N$4-'Chem - ODS'!$G$4)+SUM('Chem - ODS'!$G$5:$G$7)))</f>
        <v>0</v>
      </c>
      <c r="T137" s="90">
        <f ca="1">($L137*($V$1-T$1)/($V$1-$L$1)+$V137*(T$1-$L$1)/($V$1-$L$1))*(SUM('Chem - ODS'!O$5:O$7)/((SUM('Chem - ODS'!$Q$5:$Q$7)-SUM('Chem - ODS'!$G$5:$G$7))/10*('Chem - ODS'!O$4-'Chem - ODS'!$G$4)+SUM('Chem - ODS'!$G$5:$G$7)))</f>
        <v>0</v>
      </c>
      <c r="U137" s="90">
        <f ca="1">($L137*($V$1-U$1)/($V$1-$L$1)+$V137*(U$1-$L$1)/($V$1-$L$1))*(SUM('Chem - ODS'!P$5:P$7)/((SUM('Chem - ODS'!$Q$5:$Q$7)-SUM('Chem - ODS'!$G$5:$G$7))/10*('Chem - ODS'!P$4-'Chem - ODS'!$G$4)+SUM('Chem - ODS'!$G$5:$G$7)))</f>
        <v>0</v>
      </c>
      <c r="V137" s="90">
        <f ca="1">IF('Chemicals 2030'!$A145="CP",INDIRECT("'Chemicals 2030'!"&amp;'Country Selector'!$B$3&amp;ROW($A145))*10^12,0)*'Process Emissions Multipliers'!$D$28</f>
        <v>0</v>
      </c>
      <c r="W137" s="90">
        <f ca="1">($V137*($AP$1-W$1)/($AP$1-$V$1)+$AP137*(W$1-$V$1)/($AP$1-$V$1))*(SUM('Chem - ODS'!R$5:R$7)/((SUM('Chem - ODS'!$AK$5:$AK$7)-SUM('Chem - ODS'!$Q$5:$Q$7))/20*('Chem - ODS'!R$4-'Chem - ODS'!$Q$4)+SUM('Chem - ODS'!$Q$5:$Q$7)))</f>
        <v>0</v>
      </c>
      <c r="X137" s="90">
        <f ca="1">($V137*($AP$1-X$1)/($AP$1-$V$1)+$AP137*(X$1-$V$1)/($AP$1-$V$1))*(SUM('Chem - ODS'!S$5:S$7)/((SUM('Chem - ODS'!$AK$5:$AK$7)-SUM('Chem - ODS'!$Q$5:$Q$7))/20*('Chem - ODS'!S$4-'Chem - ODS'!$Q$4)+SUM('Chem - ODS'!$Q$5:$Q$7)))</f>
        <v>0</v>
      </c>
      <c r="Y137" s="90">
        <f ca="1">($V137*($AP$1-Y$1)/($AP$1-$V$1)+$AP137*(Y$1-$V$1)/($AP$1-$V$1))*(SUM('Chem - ODS'!T$5:T$7)/((SUM('Chem - ODS'!$AK$5:$AK$7)-SUM('Chem - ODS'!$Q$5:$Q$7))/20*('Chem - ODS'!T$4-'Chem - ODS'!$Q$4)+SUM('Chem - ODS'!$Q$5:$Q$7)))</f>
        <v>0</v>
      </c>
      <c r="Z137" s="90">
        <f ca="1">($V137*($AP$1-Z$1)/($AP$1-$V$1)+$AP137*(Z$1-$V$1)/($AP$1-$V$1))*(SUM('Chem - ODS'!U$5:U$7)/((SUM('Chem - ODS'!$AK$5:$AK$7)-SUM('Chem - ODS'!$Q$5:$Q$7))/20*('Chem - ODS'!U$4-'Chem - ODS'!$Q$4)+SUM('Chem - ODS'!$Q$5:$Q$7)))</f>
        <v>0</v>
      </c>
      <c r="AA137" s="90">
        <f ca="1">($V137*($AP$1-AA$1)/($AP$1-$V$1)+$AP137*(AA$1-$V$1)/($AP$1-$V$1))*(SUM('Chem - ODS'!V$5:V$7)/((SUM('Chem - ODS'!$AK$5:$AK$7)-SUM('Chem - ODS'!$Q$5:$Q$7))/20*('Chem - ODS'!V$4-'Chem - ODS'!$Q$4)+SUM('Chem - ODS'!$Q$5:$Q$7)))</f>
        <v>0</v>
      </c>
      <c r="AB137" s="90">
        <f ca="1">($V137*($AP$1-AB$1)/($AP$1-$V$1)+$AP137*(AB$1-$V$1)/($AP$1-$V$1))*(SUM('Chem - ODS'!W$5:W$7)/((SUM('Chem - ODS'!$AK$5:$AK$7)-SUM('Chem - ODS'!$Q$5:$Q$7))/20*('Chem - ODS'!W$4-'Chem - ODS'!$Q$4)+SUM('Chem - ODS'!$Q$5:$Q$7)))</f>
        <v>0</v>
      </c>
      <c r="AC137" s="90">
        <f ca="1">($V137*($AP$1-AC$1)/($AP$1-$V$1)+$AP137*(AC$1-$V$1)/($AP$1-$V$1))*(SUM('Chem - ODS'!X$5:X$7)/((SUM('Chem - ODS'!$AK$5:$AK$7)-SUM('Chem - ODS'!$Q$5:$Q$7))/20*('Chem - ODS'!X$4-'Chem - ODS'!$Q$4)+SUM('Chem - ODS'!$Q$5:$Q$7)))</f>
        <v>0</v>
      </c>
      <c r="AD137" s="90">
        <f ca="1">($V137*($AP$1-AD$1)/($AP$1-$V$1)+$AP137*(AD$1-$V$1)/($AP$1-$V$1))*(SUM('Chem - ODS'!Y$5:Y$7)/((SUM('Chem - ODS'!$AK$5:$AK$7)-SUM('Chem - ODS'!$Q$5:$Q$7))/20*('Chem - ODS'!Y$4-'Chem - ODS'!$Q$4)+SUM('Chem - ODS'!$Q$5:$Q$7)))</f>
        <v>0</v>
      </c>
      <c r="AE137" s="90">
        <f ca="1">($V137*($AP$1-AE$1)/($AP$1-$V$1)+$AP137*(AE$1-$V$1)/($AP$1-$V$1))*(SUM('Chem - ODS'!Z$5:Z$7)/((SUM('Chem - ODS'!$AK$5:$AK$7)-SUM('Chem - ODS'!$Q$5:$Q$7))/20*('Chem - ODS'!Z$4-'Chem - ODS'!$Q$4)+SUM('Chem - ODS'!$Q$5:$Q$7)))</f>
        <v>0</v>
      </c>
      <c r="AF137" s="90">
        <f ca="1">($V137*($AP$1-AF$1)/($AP$1-$V$1)+$AP137*(AF$1-$V$1)/($AP$1-$V$1))*(SUM('Chem - ODS'!AA$5:AA$7)/((SUM('Chem - ODS'!$AK$5:$AK$7)-SUM('Chem - ODS'!$Q$5:$Q$7))/20*('Chem - ODS'!AA$4-'Chem - ODS'!$Q$4)+SUM('Chem - ODS'!$Q$5:$Q$7)))</f>
        <v>0</v>
      </c>
      <c r="AG137" s="90">
        <f ca="1">($V137*($AP$1-AG$1)/($AP$1-$V$1)+$AP137*(AG$1-$V$1)/($AP$1-$V$1))*(SUM('Chem - ODS'!AB$5:AB$7)/((SUM('Chem - ODS'!$AK$5:$AK$7)-SUM('Chem - ODS'!$Q$5:$Q$7))/20*('Chem - ODS'!AB$4-'Chem - ODS'!$Q$4)+SUM('Chem - ODS'!$Q$5:$Q$7)))</f>
        <v>0</v>
      </c>
      <c r="AH137" s="90">
        <f ca="1">($V137*($AP$1-AH$1)/($AP$1-$V$1)+$AP137*(AH$1-$V$1)/($AP$1-$V$1))*(SUM('Chem - ODS'!AC$5:AC$7)/((SUM('Chem - ODS'!$AK$5:$AK$7)-SUM('Chem - ODS'!$Q$5:$Q$7))/20*('Chem - ODS'!AC$4-'Chem - ODS'!$Q$4)+SUM('Chem - ODS'!$Q$5:$Q$7)))</f>
        <v>0</v>
      </c>
      <c r="AI137" s="90">
        <f ca="1">($V137*($AP$1-AI$1)/($AP$1-$V$1)+$AP137*(AI$1-$V$1)/($AP$1-$V$1))*(SUM('Chem - ODS'!AD$5:AD$7)/((SUM('Chem - ODS'!$AK$5:$AK$7)-SUM('Chem - ODS'!$Q$5:$Q$7))/20*('Chem - ODS'!AD$4-'Chem - ODS'!$Q$4)+SUM('Chem - ODS'!$Q$5:$Q$7)))</f>
        <v>0</v>
      </c>
      <c r="AJ137" s="90">
        <f ca="1">($V137*($AP$1-AJ$1)/($AP$1-$V$1)+$AP137*(AJ$1-$V$1)/($AP$1-$V$1))*(SUM('Chem - ODS'!AE$5:AE$7)/((SUM('Chem - ODS'!$AK$5:$AK$7)-SUM('Chem - ODS'!$Q$5:$Q$7))/20*('Chem - ODS'!AE$4-'Chem - ODS'!$Q$4)+SUM('Chem - ODS'!$Q$5:$Q$7)))</f>
        <v>0</v>
      </c>
      <c r="AK137" s="90">
        <f ca="1">($V137*($AP$1-AK$1)/($AP$1-$V$1)+$AP137*(AK$1-$V$1)/($AP$1-$V$1))*(SUM('Chem - ODS'!AF$5:AF$7)/((SUM('Chem - ODS'!$AK$5:$AK$7)-SUM('Chem - ODS'!$Q$5:$Q$7))/20*('Chem - ODS'!AF$4-'Chem - ODS'!$Q$4)+SUM('Chem - ODS'!$Q$5:$Q$7)))</f>
        <v>0</v>
      </c>
      <c r="AL137" s="90">
        <f ca="1">($V137*($AP$1-AL$1)/($AP$1-$V$1)+$AP137*(AL$1-$V$1)/($AP$1-$V$1))*(SUM('Chem - ODS'!AG$5:AG$7)/((SUM('Chem - ODS'!$AK$5:$AK$7)-SUM('Chem - ODS'!$Q$5:$Q$7))/20*('Chem - ODS'!AG$4-'Chem - ODS'!$Q$4)+SUM('Chem - ODS'!$Q$5:$Q$7)))</f>
        <v>0</v>
      </c>
      <c r="AM137" s="90">
        <f ca="1">($V137*($AP$1-AM$1)/($AP$1-$V$1)+$AP137*(AM$1-$V$1)/($AP$1-$V$1))*(SUM('Chem - ODS'!AH$5:AH$7)/((SUM('Chem - ODS'!$AK$5:$AK$7)-SUM('Chem - ODS'!$Q$5:$Q$7))/20*('Chem - ODS'!AH$4-'Chem - ODS'!$Q$4)+SUM('Chem - ODS'!$Q$5:$Q$7)))</f>
        <v>0</v>
      </c>
      <c r="AN137" s="90">
        <f ca="1">($V137*($AP$1-AN$1)/($AP$1-$V$1)+$AP137*(AN$1-$V$1)/($AP$1-$V$1))*(SUM('Chem - ODS'!AI$5:AI$7)/((SUM('Chem - ODS'!$AK$5:$AK$7)-SUM('Chem - ODS'!$Q$5:$Q$7))/20*('Chem - ODS'!AI$4-'Chem - ODS'!$Q$4)+SUM('Chem - ODS'!$Q$5:$Q$7)))</f>
        <v>0</v>
      </c>
      <c r="AO137" s="90">
        <f ca="1">($V137*($AP$1-AO$1)/($AP$1-$V$1)+$AP137*(AO$1-$V$1)/($AP$1-$V$1))*(SUM('Chem - ODS'!AJ$5:AJ$7)/((SUM('Chem - ODS'!$AK$5:$AK$7)-SUM('Chem - ODS'!$Q$5:$Q$7))/20*('Chem - ODS'!AJ$4-'Chem - ODS'!$Q$4)+SUM('Chem - ODS'!$Q$5:$Q$7)))</f>
        <v>0</v>
      </c>
      <c r="AP137" s="90">
        <f ca="1">V137*'Process Emissions Multipliers'!$E$28</f>
        <v>0</v>
      </c>
    </row>
    <row r="138" spans="1:42">
      <c r="A138" s="74">
        <v>86</v>
      </c>
      <c r="B138" s="90">
        <f ca="1">IF('Chemicals 2010'!$A146="CP",INDIRECT("'Chemicals 2010'!"&amp;'Country Selector'!$B$3&amp;ROW($A146))*10^12,0)</f>
        <v>0</v>
      </c>
      <c r="C138" s="90">
        <f t="shared" ca="1" si="6"/>
        <v>0</v>
      </c>
      <c r="D138" s="90">
        <f t="shared" ca="1" si="6"/>
        <v>0</v>
      </c>
      <c r="E138" s="90">
        <f t="shared" ca="1" si="6"/>
        <v>0</v>
      </c>
      <c r="F138" s="90">
        <f t="shared" ca="1" si="6"/>
        <v>0</v>
      </c>
      <c r="G138" s="90">
        <f t="shared" ca="1" si="6"/>
        <v>0</v>
      </c>
      <c r="H138" s="90">
        <f t="shared" ca="1" si="6"/>
        <v>0</v>
      </c>
      <c r="I138" s="90">
        <f t="shared" ca="1" si="6"/>
        <v>0</v>
      </c>
      <c r="J138" s="90">
        <f t="shared" ca="1" si="6"/>
        <v>0</v>
      </c>
      <c r="K138" s="90">
        <f t="shared" ca="1" si="6"/>
        <v>0</v>
      </c>
      <c r="L138" s="90">
        <f ca="1">IF('Chemicals 2020'!$A146="CP",INDIRECT("'Chemicals 2020'!"&amp;'Country Selector'!$B$3&amp;ROW($A146))*10^12,0)*'Process Emissions Multipliers'!$B$28</f>
        <v>0</v>
      </c>
      <c r="M138" s="90">
        <f ca="1">($L138*($V$1-M$1)/($V$1-$L$1)+$V138*(M$1-$L$1)/($V$1-$L$1))*(SUM('Chem - ODS'!H$5:H$7)/((SUM('Chem - ODS'!$Q$5:$Q$7)-SUM('Chem - ODS'!$G$5:$G$7))/10*('Chem - ODS'!H$4-'Chem - ODS'!$G$4)+SUM('Chem - ODS'!$G$5:$G$7)))</f>
        <v>0</v>
      </c>
      <c r="N138" s="90">
        <f ca="1">($L138*($V$1-N$1)/($V$1-$L$1)+$V138*(N$1-$L$1)/($V$1-$L$1))*(SUM('Chem - ODS'!I$5:I$7)/((SUM('Chem - ODS'!$Q$5:$Q$7)-SUM('Chem - ODS'!$G$5:$G$7))/10*('Chem - ODS'!I$4-'Chem - ODS'!$G$4)+SUM('Chem - ODS'!$G$5:$G$7)))</f>
        <v>0</v>
      </c>
      <c r="O138" s="90">
        <f ca="1">($L138*($V$1-O$1)/($V$1-$L$1)+$V138*(O$1-$L$1)/($V$1-$L$1))*(SUM('Chem - ODS'!J$5:J$7)/((SUM('Chem - ODS'!$Q$5:$Q$7)-SUM('Chem - ODS'!$G$5:$G$7))/10*('Chem - ODS'!J$4-'Chem - ODS'!$G$4)+SUM('Chem - ODS'!$G$5:$G$7)))</f>
        <v>0</v>
      </c>
      <c r="P138" s="90">
        <f ca="1">($L138*($V$1-P$1)/($V$1-$L$1)+$V138*(P$1-$L$1)/($V$1-$L$1))*(SUM('Chem - ODS'!K$5:K$7)/((SUM('Chem - ODS'!$Q$5:$Q$7)-SUM('Chem - ODS'!$G$5:$G$7))/10*('Chem - ODS'!K$4-'Chem - ODS'!$G$4)+SUM('Chem - ODS'!$G$5:$G$7)))</f>
        <v>0</v>
      </c>
      <c r="Q138" s="90">
        <f ca="1">($L138*($V$1-Q$1)/($V$1-$L$1)+$V138*(Q$1-$L$1)/($V$1-$L$1))*(SUM('Chem - ODS'!L$5:L$7)/((SUM('Chem - ODS'!$Q$5:$Q$7)-SUM('Chem - ODS'!$G$5:$G$7))/10*('Chem - ODS'!L$4-'Chem - ODS'!$G$4)+SUM('Chem - ODS'!$G$5:$G$7)))</f>
        <v>0</v>
      </c>
      <c r="R138" s="90">
        <f ca="1">($L138*($V$1-R$1)/($V$1-$L$1)+$V138*(R$1-$L$1)/($V$1-$L$1))*(SUM('Chem - ODS'!M$5:M$7)/((SUM('Chem - ODS'!$Q$5:$Q$7)-SUM('Chem - ODS'!$G$5:$G$7))/10*('Chem - ODS'!M$4-'Chem - ODS'!$G$4)+SUM('Chem - ODS'!$G$5:$G$7)))</f>
        <v>0</v>
      </c>
      <c r="S138" s="90">
        <f ca="1">($L138*($V$1-S$1)/($V$1-$L$1)+$V138*(S$1-$L$1)/($V$1-$L$1))*(SUM('Chem - ODS'!N$5:N$7)/((SUM('Chem - ODS'!$Q$5:$Q$7)-SUM('Chem - ODS'!$G$5:$G$7))/10*('Chem - ODS'!N$4-'Chem - ODS'!$G$4)+SUM('Chem - ODS'!$G$5:$G$7)))</f>
        <v>0</v>
      </c>
      <c r="T138" s="90">
        <f ca="1">($L138*($V$1-T$1)/($V$1-$L$1)+$V138*(T$1-$L$1)/($V$1-$L$1))*(SUM('Chem - ODS'!O$5:O$7)/((SUM('Chem - ODS'!$Q$5:$Q$7)-SUM('Chem - ODS'!$G$5:$G$7))/10*('Chem - ODS'!O$4-'Chem - ODS'!$G$4)+SUM('Chem - ODS'!$G$5:$G$7)))</f>
        <v>0</v>
      </c>
      <c r="U138" s="90">
        <f ca="1">($L138*($V$1-U$1)/($V$1-$L$1)+$V138*(U$1-$L$1)/($V$1-$L$1))*(SUM('Chem - ODS'!P$5:P$7)/((SUM('Chem - ODS'!$Q$5:$Q$7)-SUM('Chem - ODS'!$G$5:$G$7))/10*('Chem - ODS'!P$4-'Chem - ODS'!$G$4)+SUM('Chem - ODS'!$G$5:$G$7)))</f>
        <v>0</v>
      </c>
      <c r="V138" s="90">
        <f ca="1">IF('Chemicals 2030'!$A146="CP",INDIRECT("'Chemicals 2030'!"&amp;'Country Selector'!$B$3&amp;ROW($A146))*10^12,0)*'Process Emissions Multipliers'!$D$28</f>
        <v>0</v>
      </c>
      <c r="W138" s="90">
        <f ca="1">($V138*($AP$1-W$1)/($AP$1-$V$1)+$AP138*(W$1-$V$1)/($AP$1-$V$1))*(SUM('Chem - ODS'!R$5:R$7)/((SUM('Chem - ODS'!$AK$5:$AK$7)-SUM('Chem - ODS'!$Q$5:$Q$7))/20*('Chem - ODS'!R$4-'Chem - ODS'!$Q$4)+SUM('Chem - ODS'!$Q$5:$Q$7)))</f>
        <v>0</v>
      </c>
      <c r="X138" s="90">
        <f ca="1">($V138*($AP$1-X$1)/($AP$1-$V$1)+$AP138*(X$1-$V$1)/($AP$1-$V$1))*(SUM('Chem - ODS'!S$5:S$7)/((SUM('Chem - ODS'!$AK$5:$AK$7)-SUM('Chem - ODS'!$Q$5:$Q$7))/20*('Chem - ODS'!S$4-'Chem - ODS'!$Q$4)+SUM('Chem - ODS'!$Q$5:$Q$7)))</f>
        <v>0</v>
      </c>
      <c r="Y138" s="90">
        <f ca="1">($V138*($AP$1-Y$1)/($AP$1-$V$1)+$AP138*(Y$1-$V$1)/($AP$1-$V$1))*(SUM('Chem - ODS'!T$5:T$7)/((SUM('Chem - ODS'!$AK$5:$AK$7)-SUM('Chem - ODS'!$Q$5:$Q$7))/20*('Chem - ODS'!T$4-'Chem - ODS'!$Q$4)+SUM('Chem - ODS'!$Q$5:$Q$7)))</f>
        <v>0</v>
      </c>
      <c r="Z138" s="90">
        <f ca="1">($V138*($AP$1-Z$1)/($AP$1-$V$1)+$AP138*(Z$1-$V$1)/($AP$1-$V$1))*(SUM('Chem - ODS'!U$5:U$7)/((SUM('Chem - ODS'!$AK$5:$AK$7)-SUM('Chem - ODS'!$Q$5:$Q$7))/20*('Chem - ODS'!U$4-'Chem - ODS'!$Q$4)+SUM('Chem - ODS'!$Q$5:$Q$7)))</f>
        <v>0</v>
      </c>
      <c r="AA138" s="90">
        <f ca="1">($V138*($AP$1-AA$1)/($AP$1-$V$1)+$AP138*(AA$1-$V$1)/($AP$1-$V$1))*(SUM('Chem - ODS'!V$5:V$7)/((SUM('Chem - ODS'!$AK$5:$AK$7)-SUM('Chem - ODS'!$Q$5:$Q$7))/20*('Chem - ODS'!V$4-'Chem - ODS'!$Q$4)+SUM('Chem - ODS'!$Q$5:$Q$7)))</f>
        <v>0</v>
      </c>
      <c r="AB138" s="90">
        <f ca="1">($V138*($AP$1-AB$1)/($AP$1-$V$1)+$AP138*(AB$1-$V$1)/($AP$1-$V$1))*(SUM('Chem - ODS'!W$5:W$7)/((SUM('Chem - ODS'!$AK$5:$AK$7)-SUM('Chem - ODS'!$Q$5:$Q$7))/20*('Chem - ODS'!W$4-'Chem - ODS'!$Q$4)+SUM('Chem - ODS'!$Q$5:$Q$7)))</f>
        <v>0</v>
      </c>
      <c r="AC138" s="90">
        <f ca="1">($V138*($AP$1-AC$1)/($AP$1-$V$1)+$AP138*(AC$1-$V$1)/($AP$1-$V$1))*(SUM('Chem - ODS'!X$5:X$7)/((SUM('Chem - ODS'!$AK$5:$AK$7)-SUM('Chem - ODS'!$Q$5:$Q$7))/20*('Chem - ODS'!X$4-'Chem - ODS'!$Q$4)+SUM('Chem - ODS'!$Q$5:$Q$7)))</f>
        <v>0</v>
      </c>
      <c r="AD138" s="90">
        <f ca="1">($V138*($AP$1-AD$1)/($AP$1-$V$1)+$AP138*(AD$1-$V$1)/($AP$1-$V$1))*(SUM('Chem - ODS'!Y$5:Y$7)/((SUM('Chem - ODS'!$AK$5:$AK$7)-SUM('Chem - ODS'!$Q$5:$Q$7))/20*('Chem - ODS'!Y$4-'Chem - ODS'!$Q$4)+SUM('Chem - ODS'!$Q$5:$Q$7)))</f>
        <v>0</v>
      </c>
      <c r="AE138" s="90">
        <f ca="1">($V138*($AP$1-AE$1)/($AP$1-$V$1)+$AP138*(AE$1-$V$1)/($AP$1-$V$1))*(SUM('Chem - ODS'!Z$5:Z$7)/((SUM('Chem - ODS'!$AK$5:$AK$7)-SUM('Chem - ODS'!$Q$5:$Q$7))/20*('Chem - ODS'!Z$4-'Chem - ODS'!$Q$4)+SUM('Chem - ODS'!$Q$5:$Q$7)))</f>
        <v>0</v>
      </c>
      <c r="AF138" s="90">
        <f ca="1">($V138*($AP$1-AF$1)/($AP$1-$V$1)+$AP138*(AF$1-$V$1)/($AP$1-$V$1))*(SUM('Chem - ODS'!AA$5:AA$7)/((SUM('Chem - ODS'!$AK$5:$AK$7)-SUM('Chem - ODS'!$Q$5:$Q$7))/20*('Chem - ODS'!AA$4-'Chem - ODS'!$Q$4)+SUM('Chem - ODS'!$Q$5:$Q$7)))</f>
        <v>0</v>
      </c>
      <c r="AG138" s="90">
        <f ca="1">($V138*($AP$1-AG$1)/($AP$1-$V$1)+$AP138*(AG$1-$V$1)/($AP$1-$V$1))*(SUM('Chem - ODS'!AB$5:AB$7)/((SUM('Chem - ODS'!$AK$5:$AK$7)-SUM('Chem - ODS'!$Q$5:$Q$7))/20*('Chem - ODS'!AB$4-'Chem - ODS'!$Q$4)+SUM('Chem - ODS'!$Q$5:$Q$7)))</f>
        <v>0</v>
      </c>
      <c r="AH138" s="90">
        <f ca="1">($V138*($AP$1-AH$1)/($AP$1-$V$1)+$AP138*(AH$1-$V$1)/($AP$1-$V$1))*(SUM('Chem - ODS'!AC$5:AC$7)/((SUM('Chem - ODS'!$AK$5:$AK$7)-SUM('Chem - ODS'!$Q$5:$Q$7))/20*('Chem - ODS'!AC$4-'Chem - ODS'!$Q$4)+SUM('Chem - ODS'!$Q$5:$Q$7)))</f>
        <v>0</v>
      </c>
      <c r="AI138" s="90">
        <f ca="1">($V138*($AP$1-AI$1)/($AP$1-$V$1)+$AP138*(AI$1-$V$1)/($AP$1-$V$1))*(SUM('Chem - ODS'!AD$5:AD$7)/((SUM('Chem - ODS'!$AK$5:$AK$7)-SUM('Chem - ODS'!$Q$5:$Q$7))/20*('Chem - ODS'!AD$4-'Chem - ODS'!$Q$4)+SUM('Chem - ODS'!$Q$5:$Q$7)))</f>
        <v>0</v>
      </c>
      <c r="AJ138" s="90">
        <f ca="1">($V138*($AP$1-AJ$1)/($AP$1-$V$1)+$AP138*(AJ$1-$V$1)/($AP$1-$V$1))*(SUM('Chem - ODS'!AE$5:AE$7)/((SUM('Chem - ODS'!$AK$5:$AK$7)-SUM('Chem - ODS'!$Q$5:$Q$7))/20*('Chem - ODS'!AE$4-'Chem - ODS'!$Q$4)+SUM('Chem - ODS'!$Q$5:$Q$7)))</f>
        <v>0</v>
      </c>
      <c r="AK138" s="90">
        <f ca="1">($V138*($AP$1-AK$1)/($AP$1-$V$1)+$AP138*(AK$1-$V$1)/($AP$1-$V$1))*(SUM('Chem - ODS'!AF$5:AF$7)/((SUM('Chem - ODS'!$AK$5:$AK$7)-SUM('Chem - ODS'!$Q$5:$Q$7))/20*('Chem - ODS'!AF$4-'Chem - ODS'!$Q$4)+SUM('Chem - ODS'!$Q$5:$Q$7)))</f>
        <v>0</v>
      </c>
      <c r="AL138" s="90">
        <f ca="1">($V138*($AP$1-AL$1)/($AP$1-$V$1)+$AP138*(AL$1-$V$1)/($AP$1-$V$1))*(SUM('Chem - ODS'!AG$5:AG$7)/((SUM('Chem - ODS'!$AK$5:$AK$7)-SUM('Chem - ODS'!$Q$5:$Q$7))/20*('Chem - ODS'!AG$4-'Chem - ODS'!$Q$4)+SUM('Chem - ODS'!$Q$5:$Q$7)))</f>
        <v>0</v>
      </c>
      <c r="AM138" s="90">
        <f ca="1">($V138*($AP$1-AM$1)/($AP$1-$V$1)+$AP138*(AM$1-$V$1)/($AP$1-$V$1))*(SUM('Chem - ODS'!AH$5:AH$7)/((SUM('Chem - ODS'!$AK$5:$AK$7)-SUM('Chem - ODS'!$Q$5:$Q$7))/20*('Chem - ODS'!AH$4-'Chem - ODS'!$Q$4)+SUM('Chem - ODS'!$Q$5:$Q$7)))</f>
        <v>0</v>
      </c>
      <c r="AN138" s="90">
        <f ca="1">($V138*($AP$1-AN$1)/($AP$1-$V$1)+$AP138*(AN$1-$V$1)/($AP$1-$V$1))*(SUM('Chem - ODS'!AI$5:AI$7)/((SUM('Chem - ODS'!$AK$5:$AK$7)-SUM('Chem - ODS'!$Q$5:$Q$7))/20*('Chem - ODS'!AI$4-'Chem - ODS'!$Q$4)+SUM('Chem - ODS'!$Q$5:$Q$7)))</f>
        <v>0</v>
      </c>
      <c r="AO138" s="90">
        <f ca="1">($V138*($AP$1-AO$1)/($AP$1-$V$1)+$AP138*(AO$1-$V$1)/($AP$1-$V$1))*(SUM('Chem - ODS'!AJ$5:AJ$7)/((SUM('Chem - ODS'!$AK$5:$AK$7)-SUM('Chem - ODS'!$Q$5:$Q$7))/20*('Chem - ODS'!AJ$4-'Chem - ODS'!$Q$4)+SUM('Chem - ODS'!$Q$5:$Q$7)))</f>
        <v>0</v>
      </c>
      <c r="AP138" s="90">
        <f ca="1">V138*'Process Emissions Multipliers'!$E$28</f>
        <v>0</v>
      </c>
    </row>
    <row r="139" spans="1:42">
      <c r="A139" s="74">
        <v>87</v>
      </c>
      <c r="B139" s="90">
        <f ca="1">IF('Chemicals 2010'!$A147="CP",INDIRECT("'Chemicals 2010'!"&amp;'Country Selector'!$B$3&amp;ROW($A147))*10^12,0)</f>
        <v>0</v>
      </c>
      <c r="C139" s="90">
        <f t="shared" ca="1" si="6"/>
        <v>0</v>
      </c>
      <c r="D139" s="90">
        <f t="shared" ca="1" si="6"/>
        <v>0</v>
      </c>
      <c r="E139" s="90">
        <f t="shared" ca="1" si="6"/>
        <v>0</v>
      </c>
      <c r="F139" s="90">
        <f t="shared" ca="1" si="6"/>
        <v>0</v>
      </c>
      <c r="G139" s="90">
        <f t="shared" ca="1" si="6"/>
        <v>0</v>
      </c>
      <c r="H139" s="90">
        <f t="shared" ca="1" si="6"/>
        <v>0</v>
      </c>
      <c r="I139" s="90">
        <f t="shared" ca="1" si="6"/>
        <v>0</v>
      </c>
      <c r="J139" s="90">
        <f t="shared" ca="1" si="6"/>
        <v>0</v>
      </c>
      <c r="K139" s="90">
        <f t="shared" ca="1" si="6"/>
        <v>0</v>
      </c>
      <c r="L139" s="90">
        <f ca="1">IF('Chemicals 2020'!$A147="CP",INDIRECT("'Chemicals 2020'!"&amp;'Country Selector'!$B$3&amp;ROW($A147))*10^12,0)*'Process Emissions Multipliers'!$B$28</f>
        <v>0</v>
      </c>
      <c r="M139" s="90">
        <f ca="1">($L139*($V$1-M$1)/($V$1-$L$1)+$V139*(M$1-$L$1)/($V$1-$L$1))*(SUM('Chem - ODS'!H$5:H$7)/((SUM('Chem - ODS'!$Q$5:$Q$7)-SUM('Chem - ODS'!$G$5:$G$7))/10*('Chem - ODS'!H$4-'Chem - ODS'!$G$4)+SUM('Chem - ODS'!$G$5:$G$7)))</f>
        <v>0</v>
      </c>
      <c r="N139" s="90">
        <f ca="1">($L139*($V$1-N$1)/($V$1-$L$1)+$V139*(N$1-$L$1)/($V$1-$L$1))*(SUM('Chem - ODS'!I$5:I$7)/((SUM('Chem - ODS'!$Q$5:$Q$7)-SUM('Chem - ODS'!$G$5:$G$7))/10*('Chem - ODS'!I$4-'Chem - ODS'!$G$4)+SUM('Chem - ODS'!$G$5:$G$7)))</f>
        <v>0</v>
      </c>
      <c r="O139" s="90">
        <f ca="1">($L139*($V$1-O$1)/($V$1-$L$1)+$V139*(O$1-$L$1)/($V$1-$L$1))*(SUM('Chem - ODS'!J$5:J$7)/((SUM('Chem - ODS'!$Q$5:$Q$7)-SUM('Chem - ODS'!$G$5:$G$7))/10*('Chem - ODS'!J$4-'Chem - ODS'!$G$4)+SUM('Chem - ODS'!$G$5:$G$7)))</f>
        <v>0</v>
      </c>
      <c r="P139" s="90">
        <f ca="1">($L139*($V$1-P$1)/($V$1-$L$1)+$V139*(P$1-$L$1)/($V$1-$L$1))*(SUM('Chem - ODS'!K$5:K$7)/((SUM('Chem - ODS'!$Q$5:$Q$7)-SUM('Chem - ODS'!$G$5:$G$7))/10*('Chem - ODS'!K$4-'Chem - ODS'!$G$4)+SUM('Chem - ODS'!$G$5:$G$7)))</f>
        <v>0</v>
      </c>
      <c r="Q139" s="90">
        <f ca="1">($L139*($V$1-Q$1)/($V$1-$L$1)+$V139*(Q$1-$L$1)/($V$1-$L$1))*(SUM('Chem - ODS'!L$5:L$7)/((SUM('Chem - ODS'!$Q$5:$Q$7)-SUM('Chem - ODS'!$G$5:$G$7))/10*('Chem - ODS'!L$4-'Chem - ODS'!$G$4)+SUM('Chem - ODS'!$G$5:$G$7)))</f>
        <v>0</v>
      </c>
      <c r="R139" s="90">
        <f ca="1">($L139*($V$1-R$1)/($V$1-$L$1)+$V139*(R$1-$L$1)/($V$1-$L$1))*(SUM('Chem - ODS'!M$5:M$7)/((SUM('Chem - ODS'!$Q$5:$Q$7)-SUM('Chem - ODS'!$G$5:$G$7))/10*('Chem - ODS'!M$4-'Chem - ODS'!$G$4)+SUM('Chem - ODS'!$G$5:$G$7)))</f>
        <v>0</v>
      </c>
      <c r="S139" s="90">
        <f ca="1">($L139*($V$1-S$1)/($V$1-$L$1)+$V139*(S$1-$L$1)/($V$1-$L$1))*(SUM('Chem - ODS'!N$5:N$7)/((SUM('Chem - ODS'!$Q$5:$Q$7)-SUM('Chem - ODS'!$G$5:$G$7))/10*('Chem - ODS'!N$4-'Chem - ODS'!$G$4)+SUM('Chem - ODS'!$G$5:$G$7)))</f>
        <v>0</v>
      </c>
      <c r="T139" s="90">
        <f ca="1">($L139*($V$1-T$1)/($V$1-$L$1)+$V139*(T$1-$L$1)/($V$1-$L$1))*(SUM('Chem - ODS'!O$5:O$7)/((SUM('Chem - ODS'!$Q$5:$Q$7)-SUM('Chem - ODS'!$G$5:$G$7))/10*('Chem - ODS'!O$4-'Chem - ODS'!$G$4)+SUM('Chem - ODS'!$G$5:$G$7)))</f>
        <v>0</v>
      </c>
      <c r="U139" s="90">
        <f ca="1">($L139*($V$1-U$1)/($V$1-$L$1)+$V139*(U$1-$L$1)/($V$1-$L$1))*(SUM('Chem - ODS'!P$5:P$7)/((SUM('Chem - ODS'!$Q$5:$Q$7)-SUM('Chem - ODS'!$G$5:$G$7))/10*('Chem - ODS'!P$4-'Chem - ODS'!$G$4)+SUM('Chem - ODS'!$G$5:$G$7)))</f>
        <v>0</v>
      </c>
      <c r="V139" s="90">
        <f ca="1">IF('Chemicals 2030'!$A147="CP",INDIRECT("'Chemicals 2030'!"&amp;'Country Selector'!$B$3&amp;ROW($A147))*10^12,0)*'Process Emissions Multipliers'!$D$28</f>
        <v>0</v>
      </c>
      <c r="W139" s="90">
        <f ca="1">($V139*($AP$1-W$1)/($AP$1-$V$1)+$AP139*(W$1-$V$1)/($AP$1-$V$1))*(SUM('Chem - ODS'!R$5:R$7)/((SUM('Chem - ODS'!$AK$5:$AK$7)-SUM('Chem - ODS'!$Q$5:$Q$7))/20*('Chem - ODS'!R$4-'Chem - ODS'!$Q$4)+SUM('Chem - ODS'!$Q$5:$Q$7)))</f>
        <v>0</v>
      </c>
      <c r="X139" s="90">
        <f ca="1">($V139*($AP$1-X$1)/($AP$1-$V$1)+$AP139*(X$1-$V$1)/($AP$1-$V$1))*(SUM('Chem - ODS'!S$5:S$7)/((SUM('Chem - ODS'!$AK$5:$AK$7)-SUM('Chem - ODS'!$Q$5:$Q$7))/20*('Chem - ODS'!S$4-'Chem - ODS'!$Q$4)+SUM('Chem - ODS'!$Q$5:$Q$7)))</f>
        <v>0</v>
      </c>
      <c r="Y139" s="90">
        <f ca="1">($V139*($AP$1-Y$1)/($AP$1-$V$1)+$AP139*(Y$1-$V$1)/($AP$1-$V$1))*(SUM('Chem - ODS'!T$5:T$7)/((SUM('Chem - ODS'!$AK$5:$AK$7)-SUM('Chem - ODS'!$Q$5:$Q$7))/20*('Chem - ODS'!T$4-'Chem - ODS'!$Q$4)+SUM('Chem - ODS'!$Q$5:$Q$7)))</f>
        <v>0</v>
      </c>
      <c r="Z139" s="90">
        <f ca="1">($V139*($AP$1-Z$1)/($AP$1-$V$1)+$AP139*(Z$1-$V$1)/($AP$1-$V$1))*(SUM('Chem - ODS'!U$5:U$7)/((SUM('Chem - ODS'!$AK$5:$AK$7)-SUM('Chem - ODS'!$Q$5:$Q$7))/20*('Chem - ODS'!U$4-'Chem - ODS'!$Q$4)+SUM('Chem - ODS'!$Q$5:$Q$7)))</f>
        <v>0</v>
      </c>
      <c r="AA139" s="90">
        <f ca="1">($V139*($AP$1-AA$1)/($AP$1-$V$1)+$AP139*(AA$1-$V$1)/($AP$1-$V$1))*(SUM('Chem - ODS'!V$5:V$7)/((SUM('Chem - ODS'!$AK$5:$AK$7)-SUM('Chem - ODS'!$Q$5:$Q$7))/20*('Chem - ODS'!V$4-'Chem - ODS'!$Q$4)+SUM('Chem - ODS'!$Q$5:$Q$7)))</f>
        <v>0</v>
      </c>
      <c r="AB139" s="90">
        <f ca="1">($V139*($AP$1-AB$1)/($AP$1-$V$1)+$AP139*(AB$1-$V$1)/($AP$1-$V$1))*(SUM('Chem - ODS'!W$5:W$7)/((SUM('Chem - ODS'!$AK$5:$AK$7)-SUM('Chem - ODS'!$Q$5:$Q$7))/20*('Chem - ODS'!W$4-'Chem - ODS'!$Q$4)+SUM('Chem - ODS'!$Q$5:$Q$7)))</f>
        <v>0</v>
      </c>
      <c r="AC139" s="90">
        <f ca="1">($V139*($AP$1-AC$1)/($AP$1-$V$1)+$AP139*(AC$1-$V$1)/($AP$1-$V$1))*(SUM('Chem - ODS'!X$5:X$7)/((SUM('Chem - ODS'!$AK$5:$AK$7)-SUM('Chem - ODS'!$Q$5:$Q$7))/20*('Chem - ODS'!X$4-'Chem - ODS'!$Q$4)+SUM('Chem - ODS'!$Q$5:$Q$7)))</f>
        <v>0</v>
      </c>
      <c r="AD139" s="90">
        <f ca="1">($V139*($AP$1-AD$1)/($AP$1-$V$1)+$AP139*(AD$1-$V$1)/($AP$1-$V$1))*(SUM('Chem - ODS'!Y$5:Y$7)/((SUM('Chem - ODS'!$AK$5:$AK$7)-SUM('Chem - ODS'!$Q$5:$Q$7))/20*('Chem - ODS'!Y$4-'Chem - ODS'!$Q$4)+SUM('Chem - ODS'!$Q$5:$Q$7)))</f>
        <v>0</v>
      </c>
      <c r="AE139" s="90">
        <f ca="1">($V139*($AP$1-AE$1)/($AP$1-$V$1)+$AP139*(AE$1-$V$1)/($AP$1-$V$1))*(SUM('Chem - ODS'!Z$5:Z$7)/((SUM('Chem - ODS'!$AK$5:$AK$7)-SUM('Chem - ODS'!$Q$5:$Q$7))/20*('Chem - ODS'!Z$4-'Chem - ODS'!$Q$4)+SUM('Chem - ODS'!$Q$5:$Q$7)))</f>
        <v>0</v>
      </c>
      <c r="AF139" s="90">
        <f ca="1">($V139*($AP$1-AF$1)/($AP$1-$V$1)+$AP139*(AF$1-$V$1)/($AP$1-$V$1))*(SUM('Chem - ODS'!AA$5:AA$7)/((SUM('Chem - ODS'!$AK$5:$AK$7)-SUM('Chem - ODS'!$Q$5:$Q$7))/20*('Chem - ODS'!AA$4-'Chem - ODS'!$Q$4)+SUM('Chem - ODS'!$Q$5:$Q$7)))</f>
        <v>0</v>
      </c>
      <c r="AG139" s="90">
        <f ca="1">($V139*($AP$1-AG$1)/($AP$1-$V$1)+$AP139*(AG$1-$V$1)/($AP$1-$V$1))*(SUM('Chem - ODS'!AB$5:AB$7)/((SUM('Chem - ODS'!$AK$5:$AK$7)-SUM('Chem - ODS'!$Q$5:$Q$7))/20*('Chem - ODS'!AB$4-'Chem - ODS'!$Q$4)+SUM('Chem - ODS'!$Q$5:$Q$7)))</f>
        <v>0</v>
      </c>
      <c r="AH139" s="90">
        <f ca="1">($V139*($AP$1-AH$1)/($AP$1-$V$1)+$AP139*(AH$1-$V$1)/($AP$1-$V$1))*(SUM('Chem - ODS'!AC$5:AC$7)/((SUM('Chem - ODS'!$AK$5:$AK$7)-SUM('Chem - ODS'!$Q$5:$Q$7))/20*('Chem - ODS'!AC$4-'Chem - ODS'!$Q$4)+SUM('Chem - ODS'!$Q$5:$Q$7)))</f>
        <v>0</v>
      </c>
      <c r="AI139" s="90">
        <f ca="1">($V139*($AP$1-AI$1)/($AP$1-$V$1)+$AP139*(AI$1-$V$1)/($AP$1-$V$1))*(SUM('Chem - ODS'!AD$5:AD$7)/((SUM('Chem - ODS'!$AK$5:$AK$7)-SUM('Chem - ODS'!$Q$5:$Q$7))/20*('Chem - ODS'!AD$4-'Chem - ODS'!$Q$4)+SUM('Chem - ODS'!$Q$5:$Q$7)))</f>
        <v>0</v>
      </c>
      <c r="AJ139" s="90">
        <f ca="1">($V139*($AP$1-AJ$1)/($AP$1-$V$1)+$AP139*(AJ$1-$V$1)/($AP$1-$V$1))*(SUM('Chem - ODS'!AE$5:AE$7)/((SUM('Chem - ODS'!$AK$5:$AK$7)-SUM('Chem - ODS'!$Q$5:$Q$7))/20*('Chem - ODS'!AE$4-'Chem - ODS'!$Q$4)+SUM('Chem - ODS'!$Q$5:$Q$7)))</f>
        <v>0</v>
      </c>
      <c r="AK139" s="90">
        <f ca="1">($V139*($AP$1-AK$1)/($AP$1-$V$1)+$AP139*(AK$1-$V$1)/($AP$1-$V$1))*(SUM('Chem - ODS'!AF$5:AF$7)/((SUM('Chem - ODS'!$AK$5:$AK$7)-SUM('Chem - ODS'!$Q$5:$Q$7))/20*('Chem - ODS'!AF$4-'Chem - ODS'!$Q$4)+SUM('Chem - ODS'!$Q$5:$Q$7)))</f>
        <v>0</v>
      </c>
      <c r="AL139" s="90">
        <f ca="1">($V139*($AP$1-AL$1)/($AP$1-$V$1)+$AP139*(AL$1-$V$1)/($AP$1-$V$1))*(SUM('Chem - ODS'!AG$5:AG$7)/((SUM('Chem - ODS'!$AK$5:$AK$7)-SUM('Chem - ODS'!$Q$5:$Q$7))/20*('Chem - ODS'!AG$4-'Chem - ODS'!$Q$4)+SUM('Chem - ODS'!$Q$5:$Q$7)))</f>
        <v>0</v>
      </c>
      <c r="AM139" s="90">
        <f ca="1">($V139*($AP$1-AM$1)/($AP$1-$V$1)+$AP139*(AM$1-$V$1)/($AP$1-$V$1))*(SUM('Chem - ODS'!AH$5:AH$7)/((SUM('Chem - ODS'!$AK$5:$AK$7)-SUM('Chem - ODS'!$Q$5:$Q$7))/20*('Chem - ODS'!AH$4-'Chem - ODS'!$Q$4)+SUM('Chem - ODS'!$Q$5:$Q$7)))</f>
        <v>0</v>
      </c>
      <c r="AN139" s="90">
        <f ca="1">($V139*($AP$1-AN$1)/($AP$1-$V$1)+$AP139*(AN$1-$V$1)/($AP$1-$V$1))*(SUM('Chem - ODS'!AI$5:AI$7)/((SUM('Chem - ODS'!$AK$5:$AK$7)-SUM('Chem - ODS'!$Q$5:$Q$7))/20*('Chem - ODS'!AI$4-'Chem - ODS'!$Q$4)+SUM('Chem - ODS'!$Q$5:$Q$7)))</f>
        <v>0</v>
      </c>
      <c r="AO139" s="90">
        <f ca="1">($V139*($AP$1-AO$1)/($AP$1-$V$1)+$AP139*(AO$1-$V$1)/($AP$1-$V$1))*(SUM('Chem - ODS'!AJ$5:AJ$7)/((SUM('Chem - ODS'!$AK$5:$AK$7)-SUM('Chem - ODS'!$Q$5:$Q$7))/20*('Chem - ODS'!AJ$4-'Chem - ODS'!$Q$4)+SUM('Chem - ODS'!$Q$5:$Q$7)))</f>
        <v>0</v>
      </c>
      <c r="AP139" s="90">
        <f ca="1">V139*'Process Emissions Multipliers'!$E$28</f>
        <v>0</v>
      </c>
    </row>
    <row r="140" spans="1:42">
      <c r="A140" s="74">
        <v>88</v>
      </c>
      <c r="B140" s="90">
        <f ca="1">IF('Chemicals 2010'!$A148="CP",INDIRECT("'Chemicals 2010'!"&amp;'Country Selector'!$B$3&amp;ROW($A148))*10^12,0)</f>
        <v>0</v>
      </c>
      <c r="C140" s="90">
        <f t="shared" ca="1" si="6"/>
        <v>0</v>
      </c>
      <c r="D140" s="90">
        <f t="shared" ca="1" si="6"/>
        <v>0</v>
      </c>
      <c r="E140" s="90">
        <f t="shared" ca="1" si="6"/>
        <v>0</v>
      </c>
      <c r="F140" s="90">
        <f t="shared" ca="1" si="6"/>
        <v>0</v>
      </c>
      <c r="G140" s="90">
        <f t="shared" ca="1" si="6"/>
        <v>0</v>
      </c>
      <c r="H140" s="90">
        <f t="shared" ca="1" si="6"/>
        <v>0</v>
      </c>
      <c r="I140" s="90">
        <f t="shared" ca="1" si="6"/>
        <v>0</v>
      </c>
      <c r="J140" s="90">
        <f t="shared" ca="1" si="6"/>
        <v>0</v>
      </c>
      <c r="K140" s="90">
        <f t="shared" ca="1" si="6"/>
        <v>0</v>
      </c>
      <c r="L140" s="90">
        <f ca="1">IF('Chemicals 2020'!$A148="CP",INDIRECT("'Chemicals 2020'!"&amp;'Country Selector'!$B$3&amp;ROW($A148))*10^12,0)*'Process Emissions Multipliers'!$B$28</f>
        <v>0</v>
      </c>
      <c r="M140" s="90">
        <f ca="1">($L140*($V$1-M$1)/($V$1-$L$1)+$V140*(M$1-$L$1)/($V$1-$L$1))*(SUM('Chem - ODS'!H$5:H$7)/((SUM('Chem - ODS'!$Q$5:$Q$7)-SUM('Chem - ODS'!$G$5:$G$7))/10*('Chem - ODS'!H$4-'Chem - ODS'!$G$4)+SUM('Chem - ODS'!$G$5:$G$7)))</f>
        <v>0</v>
      </c>
      <c r="N140" s="90">
        <f ca="1">($L140*($V$1-N$1)/($V$1-$L$1)+$V140*(N$1-$L$1)/($V$1-$L$1))*(SUM('Chem - ODS'!I$5:I$7)/((SUM('Chem - ODS'!$Q$5:$Q$7)-SUM('Chem - ODS'!$G$5:$G$7))/10*('Chem - ODS'!I$4-'Chem - ODS'!$G$4)+SUM('Chem - ODS'!$G$5:$G$7)))</f>
        <v>0</v>
      </c>
      <c r="O140" s="90">
        <f ca="1">($L140*($V$1-O$1)/($V$1-$L$1)+$V140*(O$1-$L$1)/($V$1-$L$1))*(SUM('Chem - ODS'!J$5:J$7)/((SUM('Chem - ODS'!$Q$5:$Q$7)-SUM('Chem - ODS'!$G$5:$G$7))/10*('Chem - ODS'!J$4-'Chem - ODS'!$G$4)+SUM('Chem - ODS'!$G$5:$G$7)))</f>
        <v>0</v>
      </c>
      <c r="P140" s="90">
        <f ca="1">($L140*($V$1-P$1)/($V$1-$L$1)+$V140*(P$1-$L$1)/($V$1-$L$1))*(SUM('Chem - ODS'!K$5:K$7)/((SUM('Chem - ODS'!$Q$5:$Q$7)-SUM('Chem - ODS'!$G$5:$G$7))/10*('Chem - ODS'!K$4-'Chem - ODS'!$G$4)+SUM('Chem - ODS'!$G$5:$G$7)))</f>
        <v>0</v>
      </c>
      <c r="Q140" s="90">
        <f ca="1">($L140*($V$1-Q$1)/($V$1-$L$1)+$V140*(Q$1-$L$1)/($V$1-$L$1))*(SUM('Chem - ODS'!L$5:L$7)/((SUM('Chem - ODS'!$Q$5:$Q$7)-SUM('Chem - ODS'!$G$5:$G$7))/10*('Chem - ODS'!L$4-'Chem - ODS'!$G$4)+SUM('Chem - ODS'!$G$5:$G$7)))</f>
        <v>0</v>
      </c>
      <c r="R140" s="90">
        <f ca="1">($L140*($V$1-R$1)/($V$1-$L$1)+$V140*(R$1-$L$1)/($V$1-$L$1))*(SUM('Chem - ODS'!M$5:M$7)/((SUM('Chem - ODS'!$Q$5:$Q$7)-SUM('Chem - ODS'!$G$5:$G$7))/10*('Chem - ODS'!M$4-'Chem - ODS'!$G$4)+SUM('Chem - ODS'!$G$5:$G$7)))</f>
        <v>0</v>
      </c>
      <c r="S140" s="90">
        <f ca="1">($L140*($V$1-S$1)/($V$1-$L$1)+$V140*(S$1-$L$1)/($V$1-$L$1))*(SUM('Chem - ODS'!N$5:N$7)/((SUM('Chem - ODS'!$Q$5:$Q$7)-SUM('Chem - ODS'!$G$5:$G$7))/10*('Chem - ODS'!N$4-'Chem - ODS'!$G$4)+SUM('Chem - ODS'!$G$5:$G$7)))</f>
        <v>0</v>
      </c>
      <c r="T140" s="90">
        <f ca="1">($L140*($V$1-T$1)/($V$1-$L$1)+$V140*(T$1-$L$1)/($V$1-$L$1))*(SUM('Chem - ODS'!O$5:O$7)/((SUM('Chem - ODS'!$Q$5:$Q$7)-SUM('Chem - ODS'!$G$5:$G$7))/10*('Chem - ODS'!O$4-'Chem - ODS'!$G$4)+SUM('Chem - ODS'!$G$5:$G$7)))</f>
        <v>0</v>
      </c>
      <c r="U140" s="90">
        <f ca="1">($L140*($V$1-U$1)/($V$1-$L$1)+$V140*(U$1-$L$1)/($V$1-$L$1))*(SUM('Chem - ODS'!P$5:P$7)/((SUM('Chem - ODS'!$Q$5:$Q$7)-SUM('Chem - ODS'!$G$5:$G$7))/10*('Chem - ODS'!P$4-'Chem - ODS'!$G$4)+SUM('Chem - ODS'!$G$5:$G$7)))</f>
        <v>0</v>
      </c>
      <c r="V140" s="90">
        <f ca="1">IF('Chemicals 2030'!$A148="CP",INDIRECT("'Chemicals 2030'!"&amp;'Country Selector'!$B$3&amp;ROW($A148))*10^12,0)*'Process Emissions Multipliers'!$D$28</f>
        <v>0</v>
      </c>
      <c r="W140" s="90">
        <f ca="1">($V140*($AP$1-W$1)/($AP$1-$V$1)+$AP140*(W$1-$V$1)/($AP$1-$V$1))*(SUM('Chem - ODS'!R$5:R$7)/((SUM('Chem - ODS'!$AK$5:$AK$7)-SUM('Chem - ODS'!$Q$5:$Q$7))/20*('Chem - ODS'!R$4-'Chem - ODS'!$Q$4)+SUM('Chem - ODS'!$Q$5:$Q$7)))</f>
        <v>0</v>
      </c>
      <c r="X140" s="90">
        <f ca="1">($V140*($AP$1-X$1)/($AP$1-$V$1)+$AP140*(X$1-$V$1)/($AP$1-$V$1))*(SUM('Chem - ODS'!S$5:S$7)/((SUM('Chem - ODS'!$AK$5:$AK$7)-SUM('Chem - ODS'!$Q$5:$Q$7))/20*('Chem - ODS'!S$4-'Chem - ODS'!$Q$4)+SUM('Chem - ODS'!$Q$5:$Q$7)))</f>
        <v>0</v>
      </c>
      <c r="Y140" s="90">
        <f ca="1">($V140*($AP$1-Y$1)/($AP$1-$V$1)+$AP140*(Y$1-$V$1)/($AP$1-$V$1))*(SUM('Chem - ODS'!T$5:T$7)/((SUM('Chem - ODS'!$AK$5:$AK$7)-SUM('Chem - ODS'!$Q$5:$Q$7))/20*('Chem - ODS'!T$4-'Chem - ODS'!$Q$4)+SUM('Chem - ODS'!$Q$5:$Q$7)))</f>
        <v>0</v>
      </c>
      <c r="Z140" s="90">
        <f ca="1">($V140*($AP$1-Z$1)/($AP$1-$V$1)+$AP140*(Z$1-$V$1)/($AP$1-$V$1))*(SUM('Chem - ODS'!U$5:U$7)/((SUM('Chem - ODS'!$AK$5:$AK$7)-SUM('Chem - ODS'!$Q$5:$Q$7))/20*('Chem - ODS'!U$4-'Chem - ODS'!$Q$4)+SUM('Chem - ODS'!$Q$5:$Q$7)))</f>
        <v>0</v>
      </c>
      <c r="AA140" s="90">
        <f ca="1">($V140*($AP$1-AA$1)/($AP$1-$V$1)+$AP140*(AA$1-$V$1)/($AP$1-$V$1))*(SUM('Chem - ODS'!V$5:V$7)/((SUM('Chem - ODS'!$AK$5:$AK$7)-SUM('Chem - ODS'!$Q$5:$Q$7))/20*('Chem - ODS'!V$4-'Chem - ODS'!$Q$4)+SUM('Chem - ODS'!$Q$5:$Q$7)))</f>
        <v>0</v>
      </c>
      <c r="AB140" s="90">
        <f ca="1">($V140*($AP$1-AB$1)/($AP$1-$V$1)+$AP140*(AB$1-$V$1)/($AP$1-$V$1))*(SUM('Chem - ODS'!W$5:W$7)/((SUM('Chem - ODS'!$AK$5:$AK$7)-SUM('Chem - ODS'!$Q$5:$Q$7))/20*('Chem - ODS'!W$4-'Chem - ODS'!$Q$4)+SUM('Chem - ODS'!$Q$5:$Q$7)))</f>
        <v>0</v>
      </c>
      <c r="AC140" s="90">
        <f ca="1">($V140*($AP$1-AC$1)/($AP$1-$V$1)+$AP140*(AC$1-$V$1)/($AP$1-$V$1))*(SUM('Chem - ODS'!X$5:X$7)/((SUM('Chem - ODS'!$AK$5:$AK$7)-SUM('Chem - ODS'!$Q$5:$Q$7))/20*('Chem - ODS'!X$4-'Chem - ODS'!$Q$4)+SUM('Chem - ODS'!$Q$5:$Q$7)))</f>
        <v>0</v>
      </c>
      <c r="AD140" s="90">
        <f ca="1">($V140*($AP$1-AD$1)/($AP$1-$V$1)+$AP140*(AD$1-$V$1)/($AP$1-$V$1))*(SUM('Chem - ODS'!Y$5:Y$7)/((SUM('Chem - ODS'!$AK$5:$AK$7)-SUM('Chem - ODS'!$Q$5:$Q$7))/20*('Chem - ODS'!Y$4-'Chem - ODS'!$Q$4)+SUM('Chem - ODS'!$Q$5:$Q$7)))</f>
        <v>0</v>
      </c>
      <c r="AE140" s="90">
        <f ca="1">($V140*($AP$1-AE$1)/($AP$1-$V$1)+$AP140*(AE$1-$V$1)/($AP$1-$V$1))*(SUM('Chem - ODS'!Z$5:Z$7)/((SUM('Chem - ODS'!$AK$5:$AK$7)-SUM('Chem - ODS'!$Q$5:$Q$7))/20*('Chem - ODS'!Z$4-'Chem - ODS'!$Q$4)+SUM('Chem - ODS'!$Q$5:$Q$7)))</f>
        <v>0</v>
      </c>
      <c r="AF140" s="90">
        <f ca="1">($V140*($AP$1-AF$1)/($AP$1-$V$1)+$AP140*(AF$1-$V$1)/($AP$1-$V$1))*(SUM('Chem - ODS'!AA$5:AA$7)/((SUM('Chem - ODS'!$AK$5:$AK$7)-SUM('Chem - ODS'!$Q$5:$Q$7))/20*('Chem - ODS'!AA$4-'Chem - ODS'!$Q$4)+SUM('Chem - ODS'!$Q$5:$Q$7)))</f>
        <v>0</v>
      </c>
      <c r="AG140" s="90">
        <f ca="1">($V140*($AP$1-AG$1)/($AP$1-$V$1)+$AP140*(AG$1-$V$1)/($AP$1-$V$1))*(SUM('Chem - ODS'!AB$5:AB$7)/((SUM('Chem - ODS'!$AK$5:$AK$7)-SUM('Chem - ODS'!$Q$5:$Q$7))/20*('Chem - ODS'!AB$4-'Chem - ODS'!$Q$4)+SUM('Chem - ODS'!$Q$5:$Q$7)))</f>
        <v>0</v>
      </c>
      <c r="AH140" s="90">
        <f ca="1">($V140*($AP$1-AH$1)/($AP$1-$V$1)+$AP140*(AH$1-$V$1)/($AP$1-$V$1))*(SUM('Chem - ODS'!AC$5:AC$7)/((SUM('Chem - ODS'!$AK$5:$AK$7)-SUM('Chem - ODS'!$Q$5:$Q$7))/20*('Chem - ODS'!AC$4-'Chem - ODS'!$Q$4)+SUM('Chem - ODS'!$Q$5:$Q$7)))</f>
        <v>0</v>
      </c>
      <c r="AI140" s="90">
        <f ca="1">($V140*($AP$1-AI$1)/($AP$1-$V$1)+$AP140*(AI$1-$V$1)/($AP$1-$V$1))*(SUM('Chem - ODS'!AD$5:AD$7)/((SUM('Chem - ODS'!$AK$5:$AK$7)-SUM('Chem - ODS'!$Q$5:$Q$7))/20*('Chem - ODS'!AD$4-'Chem - ODS'!$Q$4)+SUM('Chem - ODS'!$Q$5:$Q$7)))</f>
        <v>0</v>
      </c>
      <c r="AJ140" s="90">
        <f ca="1">($V140*($AP$1-AJ$1)/($AP$1-$V$1)+$AP140*(AJ$1-$V$1)/($AP$1-$V$1))*(SUM('Chem - ODS'!AE$5:AE$7)/((SUM('Chem - ODS'!$AK$5:$AK$7)-SUM('Chem - ODS'!$Q$5:$Q$7))/20*('Chem - ODS'!AE$4-'Chem - ODS'!$Q$4)+SUM('Chem - ODS'!$Q$5:$Q$7)))</f>
        <v>0</v>
      </c>
      <c r="AK140" s="90">
        <f ca="1">($V140*($AP$1-AK$1)/($AP$1-$V$1)+$AP140*(AK$1-$V$1)/($AP$1-$V$1))*(SUM('Chem - ODS'!AF$5:AF$7)/((SUM('Chem - ODS'!$AK$5:$AK$7)-SUM('Chem - ODS'!$Q$5:$Q$7))/20*('Chem - ODS'!AF$4-'Chem - ODS'!$Q$4)+SUM('Chem - ODS'!$Q$5:$Q$7)))</f>
        <v>0</v>
      </c>
      <c r="AL140" s="90">
        <f ca="1">($V140*($AP$1-AL$1)/($AP$1-$V$1)+$AP140*(AL$1-$V$1)/($AP$1-$V$1))*(SUM('Chem - ODS'!AG$5:AG$7)/((SUM('Chem - ODS'!$AK$5:$AK$7)-SUM('Chem - ODS'!$Q$5:$Q$7))/20*('Chem - ODS'!AG$4-'Chem - ODS'!$Q$4)+SUM('Chem - ODS'!$Q$5:$Q$7)))</f>
        <v>0</v>
      </c>
      <c r="AM140" s="90">
        <f ca="1">($V140*($AP$1-AM$1)/($AP$1-$V$1)+$AP140*(AM$1-$V$1)/($AP$1-$V$1))*(SUM('Chem - ODS'!AH$5:AH$7)/((SUM('Chem - ODS'!$AK$5:$AK$7)-SUM('Chem - ODS'!$Q$5:$Q$7))/20*('Chem - ODS'!AH$4-'Chem - ODS'!$Q$4)+SUM('Chem - ODS'!$Q$5:$Q$7)))</f>
        <v>0</v>
      </c>
      <c r="AN140" s="90">
        <f ca="1">($V140*($AP$1-AN$1)/($AP$1-$V$1)+$AP140*(AN$1-$V$1)/($AP$1-$V$1))*(SUM('Chem - ODS'!AI$5:AI$7)/((SUM('Chem - ODS'!$AK$5:$AK$7)-SUM('Chem - ODS'!$Q$5:$Q$7))/20*('Chem - ODS'!AI$4-'Chem - ODS'!$Q$4)+SUM('Chem - ODS'!$Q$5:$Q$7)))</f>
        <v>0</v>
      </c>
      <c r="AO140" s="90">
        <f ca="1">($V140*($AP$1-AO$1)/($AP$1-$V$1)+$AP140*(AO$1-$V$1)/($AP$1-$V$1))*(SUM('Chem - ODS'!AJ$5:AJ$7)/((SUM('Chem - ODS'!$AK$5:$AK$7)-SUM('Chem - ODS'!$Q$5:$Q$7))/20*('Chem - ODS'!AJ$4-'Chem - ODS'!$Q$4)+SUM('Chem - ODS'!$Q$5:$Q$7)))</f>
        <v>0</v>
      </c>
      <c r="AP140" s="90">
        <f ca="1">V140*'Process Emissions Multipliers'!$E$28</f>
        <v>0</v>
      </c>
    </row>
    <row r="141" spans="1:42">
      <c r="A141" s="74">
        <v>89</v>
      </c>
      <c r="B141" s="90">
        <f ca="1">IF('Chemicals 2010'!$A149="CP",INDIRECT("'Chemicals 2010'!"&amp;'Country Selector'!$B$3&amp;ROW($A149))*10^12,0)</f>
        <v>0</v>
      </c>
      <c r="C141" s="90">
        <f t="shared" ca="1" si="6"/>
        <v>118242339199.71317</v>
      </c>
      <c r="D141" s="90">
        <f t="shared" ca="1" si="6"/>
        <v>236484678399.42633</v>
      </c>
      <c r="E141" s="90">
        <f t="shared" ca="1" si="6"/>
        <v>354727017599.13947</v>
      </c>
      <c r="F141" s="90">
        <f t="shared" ca="1" si="6"/>
        <v>472969356798.85266</v>
      </c>
      <c r="G141" s="90">
        <f t="shared" ca="1" si="6"/>
        <v>591211695998.5658</v>
      </c>
      <c r="H141" s="90">
        <f t="shared" ca="1" si="6"/>
        <v>709454035198.27893</v>
      </c>
      <c r="I141" s="90">
        <f t="shared" ca="1" si="6"/>
        <v>827696374397.99207</v>
      </c>
      <c r="J141" s="90">
        <f t="shared" ca="1" si="6"/>
        <v>945938713597.70532</v>
      </c>
      <c r="K141" s="90">
        <f t="shared" ca="1" si="6"/>
        <v>1064181052797.4183</v>
      </c>
      <c r="L141" s="90">
        <f ca="1">IF('Chemicals 2020'!$A149="CP",INDIRECT("'Chemicals 2020'!"&amp;'Country Selector'!$B$3&amp;ROW($A149))*10^12,0)*'Process Emissions Multipliers'!$B$28</f>
        <v>1182423391997.1316</v>
      </c>
      <c r="M141" s="90">
        <f ca="1">($L141*($V$1-M$1)/($V$1-$L$1)+$V141*(M$1-$L$1)/($V$1-$L$1))*(SUM('Chem - ODS'!H$5:H$7)/((SUM('Chem - ODS'!$Q$5:$Q$7)-SUM('Chem - ODS'!$G$5:$G$7))/10*('Chem - ODS'!H$4-'Chem - ODS'!$G$4)+SUM('Chem - ODS'!$G$5:$G$7)))</f>
        <v>1149259996813.9253</v>
      </c>
      <c r="N141" s="90">
        <f ca="1">($L141*($V$1-N$1)/($V$1-$L$1)+$V141*(N$1-$L$1)/($V$1-$L$1))*(SUM('Chem - ODS'!I$5:I$7)/((SUM('Chem - ODS'!$Q$5:$Q$7)-SUM('Chem - ODS'!$G$5:$G$7))/10*('Chem - ODS'!I$4-'Chem - ODS'!$G$4)+SUM('Chem - ODS'!$G$5:$G$7)))</f>
        <v>1123245753305.5225</v>
      </c>
      <c r="O141" s="90">
        <f ca="1">($L141*($V$1-O$1)/($V$1-$L$1)+$V141*(O$1-$L$1)/($V$1-$L$1))*(SUM('Chem - ODS'!J$5:J$7)/((SUM('Chem - ODS'!$Q$5:$Q$7)-SUM('Chem - ODS'!$G$5:$G$7))/10*('Chem - ODS'!J$4-'Chem - ODS'!$G$4)+SUM('Chem - ODS'!$G$5:$G$7)))</f>
        <v>1097136813233.7321</v>
      </c>
      <c r="P141" s="90">
        <f ca="1">($L141*($V$1-P$1)/($V$1-$L$1)+$V141*(P$1-$L$1)/($V$1-$L$1))*(SUM('Chem - ODS'!K$5:K$7)/((SUM('Chem - ODS'!$Q$5:$Q$7)-SUM('Chem - ODS'!$G$5:$G$7))/10*('Chem - ODS'!K$4-'Chem - ODS'!$G$4)+SUM('Chem - ODS'!$G$5:$G$7)))</f>
        <v>1070942159070.0007</v>
      </c>
      <c r="Q141" s="90">
        <f ca="1">($L141*($V$1-Q$1)/($V$1-$L$1)+$V141*(Q$1-$L$1)/($V$1-$L$1))*(SUM('Chem - ODS'!L$5:L$7)/((SUM('Chem - ODS'!$Q$5:$Q$7)-SUM('Chem - ODS'!$G$5:$G$7))/10*('Chem - ODS'!L$4-'Chem - ODS'!$G$4)+SUM('Chem - ODS'!$G$5:$G$7)))</f>
        <v>1055551647808.7122</v>
      </c>
      <c r="R141" s="90">
        <f ca="1">($L141*($V$1-R$1)/($V$1-$L$1)+$V141*(R$1-$L$1)/($V$1-$L$1))*(SUM('Chem - ODS'!M$5:M$7)/((SUM('Chem - ODS'!$Q$5:$Q$7)-SUM('Chem - ODS'!$G$5:$G$7))/10*('Chem - ODS'!M$4-'Chem - ODS'!$G$4)+SUM('Chem - ODS'!$G$5:$G$7)))</f>
        <v>1018326295955.1702</v>
      </c>
      <c r="S141" s="90">
        <f ca="1">($L141*($V$1-S$1)/($V$1-$L$1)+$V141*(S$1-$L$1)/($V$1-$L$1))*(SUM('Chem - ODS'!N$5:N$7)/((SUM('Chem - ODS'!$Q$5:$Q$7)-SUM('Chem - ODS'!$G$5:$G$7))/10*('Chem - ODS'!N$4-'Chem - ODS'!$G$4)+SUM('Chem - ODS'!$G$5:$G$7)))</f>
        <v>1021092236294.6348</v>
      </c>
      <c r="T141" s="90">
        <f ca="1">($L141*($V$1-T$1)/($V$1-$L$1)+$V141*(T$1-$L$1)/($V$1-$L$1))*(SUM('Chem - ODS'!O$5:O$7)/((SUM('Chem - ODS'!$Q$5:$Q$7)-SUM('Chem - ODS'!$G$5:$G$7))/10*('Chem - ODS'!O$4-'Chem - ODS'!$G$4)+SUM('Chem - ODS'!$G$5:$G$7)))</f>
        <v>970048138027.26514</v>
      </c>
      <c r="U141" s="90">
        <f ca="1">($L141*($V$1-U$1)/($V$1-$L$1)+$V141*(U$1-$L$1)/($V$1-$L$1))*(SUM('Chem - ODS'!P$5:P$7)/((SUM('Chem - ODS'!$Q$5:$Q$7)-SUM('Chem - ODS'!$G$5:$G$7))/10*('Chem - ODS'!P$4-'Chem - ODS'!$G$4)+SUM('Chem - ODS'!$G$5:$G$7)))</f>
        <v>943275788927.53882</v>
      </c>
      <c r="V141" s="90">
        <f ca="1">IF('Chemicals 2030'!$A149="CP",INDIRECT("'Chemicals 2030'!"&amp;'Country Selector'!$B$3&amp;ROW($A149))*10^12,0)*'Process Emissions Multipliers'!$D$28</f>
        <v>912356939994.38513</v>
      </c>
      <c r="W141" s="90">
        <f ca="1">($V141*($AP$1-W$1)/($AP$1-$V$1)+$AP141*(W$1-$V$1)/($AP$1-$V$1))*(SUM('Chem - ODS'!R$5:R$7)/((SUM('Chem - ODS'!$AK$5:$AK$7)-SUM('Chem - ODS'!$Q$5:$Q$7))/20*('Chem - ODS'!R$4-'Chem - ODS'!$Q$4)+SUM('Chem - ODS'!$Q$5:$Q$7)))</f>
        <v>974617342634.52527</v>
      </c>
      <c r="X141" s="90">
        <f ca="1">($V141*($AP$1-X$1)/($AP$1-$V$1)+$AP141*(X$1-$V$1)/($AP$1-$V$1))*(SUM('Chem - ODS'!S$5:S$7)/((SUM('Chem - ODS'!$AK$5:$AK$7)-SUM('Chem - ODS'!$Q$5:$Q$7))/20*('Chem - ODS'!S$4-'Chem - ODS'!$Q$4)+SUM('Chem - ODS'!$Q$5:$Q$7)))</f>
        <v>1045400973777.2212</v>
      </c>
      <c r="Y141" s="90">
        <f ca="1">($V141*($AP$1-Y$1)/($AP$1-$V$1)+$AP141*(Y$1-$V$1)/($AP$1-$V$1))*(SUM('Chem - ODS'!T$5:T$7)/((SUM('Chem - ODS'!$AK$5:$AK$7)-SUM('Chem - ODS'!$Q$5:$Q$7))/20*('Chem - ODS'!T$4-'Chem - ODS'!$Q$4)+SUM('Chem - ODS'!$Q$5:$Q$7)))</f>
        <v>1062302369410.5524</v>
      </c>
      <c r="Z141" s="90">
        <f ca="1">($V141*($AP$1-Z$1)/($AP$1-$V$1)+$AP141*(Z$1-$V$1)/($AP$1-$V$1))*(SUM('Chem - ODS'!U$5:U$7)/((SUM('Chem - ODS'!$AK$5:$AK$7)-SUM('Chem - ODS'!$Q$5:$Q$7))/20*('Chem - ODS'!U$4-'Chem - ODS'!$Q$4)+SUM('Chem - ODS'!$Q$5:$Q$7)))</f>
        <v>1083208721603.5879</v>
      </c>
      <c r="AA141" s="90">
        <f ca="1">($V141*($AP$1-AA$1)/($AP$1-$V$1)+$AP141*(AA$1-$V$1)/($AP$1-$V$1))*(SUM('Chem - ODS'!V$5:V$7)/((SUM('Chem - ODS'!$AK$5:$AK$7)-SUM('Chem - ODS'!$Q$5:$Q$7))/20*('Chem - ODS'!V$4-'Chem - ODS'!$Q$4)+SUM('Chem - ODS'!$Q$5:$Q$7)))</f>
        <v>1108182333076.4167</v>
      </c>
      <c r="AB141" s="90">
        <f ca="1">($V141*($AP$1-AB$1)/($AP$1-$V$1)+$AP141*(AB$1-$V$1)/($AP$1-$V$1))*(SUM('Chem - ODS'!W$5:W$7)/((SUM('Chem - ODS'!$AK$5:$AK$7)-SUM('Chem - ODS'!$Q$5:$Q$7))/20*('Chem - ODS'!W$4-'Chem - ODS'!$Q$4)+SUM('Chem - ODS'!$Q$5:$Q$7)))</f>
        <v>1137278167483.4968</v>
      </c>
      <c r="AC141" s="90">
        <f ca="1">($V141*($AP$1-AC$1)/($AP$1-$V$1)+$AP141*(AC$1-$V$1)/($AP$1-$V$1))*(SUM('Chem - ODS'!X$5:X$7)/((SUM('Chem - ODS'!$AK$5:$AK$7)-SUM('Chem - ODS'!$Q$5:$Q$7))/20*('Chem - ODS'!X$4-'Chem - ODS'!$Q$4)+SUM('Chem - ODS'!$Q$5:$Q$7)))</f>
        <v>1170544899148.5156</v>
      </c>
      <c r="AD141" s="90">
        <f ca="1">($V141*($AP$1-AD$1)/($AP$1-$V$1)+$AP141*(AD$1-$V$1)/($AP$1-$V$1))*(SUM('Chem - ODS'!Y$5:Y$7)/((SUM('Chem - ODS'!$AK$5:$AK$7)-SUM('Chem - ODS'!$Q$5:$Q$7))/20*('Chem - ODS'!Y$4-'Chem - ODS'!$Q$4)+SUM('Chem - ODS'!$Q$5:$Q$7)))</f>
        <v>1089342552356.8115</v>
      </c>
      <c r="AE141" s="90">
        <f ca="1">($V141*($AP$1-AE$1)/($AP$1-$V$1)+$AP141*(AE$1-$V$1)/($AP$1-$V$1))*(SUM('Chem - ODS'!Z$5:Z$7)/((SUM('Chem - ODS'!$AK$5:$AK$7)-SUM('Chem - ODS'!$Q$5:$Q$7))/20*('Chem - ODS'!Z$4-'Chem - ODS'!$Q$4)+SUM('Chem - ODS'!$Q$5:$Q$7)))</f>
        <v>1117982057528.7258</v>
      </c>
      <c r="AF141" s="90">
        <f ca="1">($V141*($AP$1-AF$1)/($AP$1-$V$1)+$AP141*(AF$1-$V$1)/($AP$1-$V$1))*(SUM('Chem - ODS'!AA$5:AA$7)/((SUM('Chem - ODS'!$AK$5:$AK$7)-SUM('Chem - ODS'!$Q$5:$Q$7))/20*('Chem - ODS'!AA$4-'Chem - ODS'!$Q$4)+SUM('Chem - ODS'!$Q$5:$Q$7)))</f>
        <v>1142332614538.8948</v>
      </c>
      <c r="AG141" s="90">
        <f ca="1">($V141*($AP$1-AG$1)/($AP$1-$V$1)+$AP141*(AG$1-$V$1)/($AP$1-$V$1))*(SUM('Chem - ODS'!AB$5:AB$7)/((SUM('Chem - ODS'!$AK$5:$AK$7)-SUM('Chem - ODS'!$Q$5:$Q$7))/20*('Chem - ODS'!AB$4-'Chem - ODS'!$Q$4)+SUM('Chem - ODS'!$Q$5:$Q$7)))</f>
        <v>1186221878771.7102</v>
      </c>
      <c r="AH141" s="90">
        <f ca="1">($V141*($AP$1-AH$1)/($AP$1-$V$1)+$AP141*(AH$1-$V$1)/($AP$1-$V$1))*(SUM('Chem - ODS'!AC$5:AC$7)/((SUM('Chem - ODS'!$AK$5:$AK$7)-SUM('Chem - ODS'!$Q$5:$Q$7))/20*('Chem - ODS'!AC$4-'Chem - ODS'!$Q$4)+SUM('Chem - ODS'!$Q$5:$Q$7)))</f>
        <v>1231631578497.9048</v>
      </c>
      <c r="AI141" s="90">
        <f ca="1">($V141*($AP$1-AI$1)/($AP$1-$V$1)+$AP141*(AI$1-$V$1)/($AP$1-$V$1))*(SUM('Chem - ODS'!AD$5:AD$7)/((SUM('Chem - ODS'!$AK$5:$AK$7)-SUM('Chem - ODS'!$Q$5:$Q$7))/20*('Chem - ODS'!AD$4-'Chem - ODS'!$Q$4)+SUM('Chem - ODS'!$Q$5:$Q$7)))</f>
        <v>1278620656999.5798</v>
      </c>
      <c r="AJ141" s="90">
        <f ca="1">($V141*($AP$1-AJ$1)/($AP$1-$V$1)+$AP141*(AJ$1-$V$1)/($AP$1-$V$1))*(SUM('Chem - ODS'!AE$5:AE$7)/((SUM('Chem - ODS'!$AK$5:$AK$7)-SUM('Chem - ODS'!$Q$5:$Q$7))/20*('Chem - ODS'!AE$4-'Chem - ODS'!$Q$4)+SUM('Chem - ODS'!$Q$5:$Q$7)))</f>
        <v>1327249801369.0007</v>
      </c>
      <c r="AK141" s="90">
        <f ca="1">($V141*($AP$1-AK$1)/($AP$1-$V$1)+$AP141*(AK$1-$V$1)/($AP$1-$V$1))*(SUM('Chem - ODS'!AF$5:AF$7)/((SUM('Chem - ODS'!$AK$5:$AK$7)-SUM('Chem - ODS'!$Q$5:$Q$7))/20*('Chem - ODS'!AF$4-'Chem - ODS'!$Q$4)+SUM('Chem - ODS'!$Q$5:$Q$7)))</f>
        <v>1377581546237.6072</v>
      </c>
      <c r="AL141" s="90">
        <f ca="1">($V141*($AP$1-AL$1)/($AP$1-$V$1)+$AP141*(AL$1-$V$1)/($AP$1-$V$1))*(SUM('Chem - ODS'!AG$5:AG$7)/((SUM('Chem - ODS'!$AK$5:$AK$7)-SUM('Chem - ODS'!$Q$5:$Q$7))/20*('Chem - ODS'!AG$4-'Chem - ODS'!$Q$4)+SUM('Chem - ODS'!$Q$5:$Q$7)))</f>
        <v>1429680375794.7676</v>
      </c>
      <c r="AM141" s="90">
        <f ca="1">($V141*($AP$1-AM$1)/($AP$1-$V$1)+$AP141*(AM$1-$V$1)/($AP$1-$V$1))*(SUM('Chem - ODS'!AH$5:AH$7)/((SUM('Chem - ODS'!$AK$5:$AK$7)-SUM('Chem - ODS'!$Q$5:$Q$7))/20*('Chem - ODS'!AH$4-'Chem - ODS'!$Q$4)+SUM('Chem - ODS'!$Q$5:$Q$7)))</f>
        <v>1483612824858.3254</v>
      </c>
      <c r="AN141" s="90">
        <f ca="1">($V141*($AP$1-AN$1)/($AP$1-$V$1)+$AP141*(AN$1-$V$1)/($AP$1-$V$1))*(SUM('Chem - ODS'!AI$5:AI$7)/((SUM('Chem - ODS'!$AK$5:$AK$7)-SUM('Chem - ODS'!$Q$5:$Q$7))/20*('Chem - ODS'!AI$4-'Chem - ODS'!$Q$4)+SUM('Chem - ODS'!$Q$5:$Q$7)))</f>
        <v>1539447579645.7883</v>
      </c>
      <c r="AO141" s="90">
        <f ca="1">($V141*($AP$1-AO$1)/($AP$1-$V$1)+$AP141*(AO$1-$V$1)/($AP$1-$V$1))*(SUM('Chem - ODS'!AJ$5:AJ$7)/((SUM('Chem - ODS'!$AK$5:$AK$7)-SUM('Chem - ODS'!$Q$5:$Q$7))/20*('Chem - ODS'!AJ$4-'Chem - ODS'!$Q$4)+SUM('Chem - ODS'!$Q$5:$Q$7)))</f>
        <v>1597255578804.2622</v>
      </c>
      <c r="AP141" s="90">
        <f ca="1">V141*'Process Emissions Multipliers'!$E$28</f>
        <v>1657110115184.2891</v>
      </c>
    </row>
    <row r="142" spans="1:42">
      <c r="A142" s="74">
        <v>90</v>
      </c>
      <c r="B142" s="90">
        <f ca="1">IF('Chemicals 2010'!$A150="CP",INDIRECT("'Chemicals 2010'!"&amp;'Country Selector'!$B$3&amp;ROW($A150))*10^12,0)</f>
        <v>0</v>
      </c>
      <c r="C142" s="90">
        <f t="shared" ca="1" si="6"/>
        <v>0</v>
      </c>
      <c r="D142" s="90">
        <f t="shared" ca="1" si="6"/>
        <v>0</v>
      </c>
      <c r="E142" s="90">
        <f t="shared" ca="1" si="6"/>
        <v>0</v>
      </c>
      <c r="F142" s="90">
        <f t="shared" ca="1" si="6"/>
        <v>0</v>
      </c>
      <c r="G142" s="90">
        <f t="shared" ca="1" si="6"/>
        <v>0</v>
      </c>
      <c r="H142" s="90">
        <f t="shared" ca="1" si="6"/>
        <v>0</v>
      </c>
      <c r="I142" s="90">
        <f t="shared" ca="1" si="6"/>
        <v>0</v>
      </c>
      <c r="J142" s="90">
        <f t="shared" ca="1" si="6"/>
        <v>0</v>
      </c>
      <c r="K142" s="90">
        <f t="shared" ca="1" si="6"/>
        <v>0</v>
      </c>
      <c r="L142" s="90">
        <f ca="1">IF('Chemicals 2020'!$A150="CP",INDIRECT("'Chemicals 2020'!"&amp;'Country Selector'!$B$3&amp;ROW($A150))*10^12,0)*'Process Emissions Multipliers'!$B$28</f>
        <v>0</v>
      </c>
      <c r="M142" s="90">
        <f ca="1">($L142*($V$1-M$1)/($V$1-$L$1)+$V142*(M$1-$L$1)/($V$1-$L$1))*(SUM('Chem - ODS'!H$5:H$7)/((SUM('Chem - ODS'!$Q$5:$Q$7)-SUM('Chem - ODS'!$G$5:$G$7))/10*('Chem - ODS'!H$4-'Chem - ODS'!$G$4)+SUM('Chem - ODS'!$G$5:$G$7)))</f>
        <v>0</v>
      </c>
      <c r="N142" s="90">
        <f ca="1">($L142*($V$1-N$1)/($V$1-$L$1)+$V142*(N$1-$L$1)/($V$1-$L$1))*(SUM('Chem - ODS'!I$5:I$7)/((SUM('Chem - ODS'!$Q$5:$Q$7)-SUM('Chem - ODS'!$G$5:$G$7))/10*('Chem - ODS'!I$4-'Chem - ODS'!$G$4)+SUM('Chem - ODS'!$G$5:$G$7)))</f>
        <v>0</v>
      </c>
      <c r="O142" s="90">
        <f ca="1">($L142*($V$1-O$1)/($V$1-$L$1)+$V142*(O$1-$L$1)/($V$1-$L$1))*(SUM('Chem - ODS'!J$5:J$7)/((SUM('Chem - ODS'!$Q$5:$Q$7)-SUM('Chem - ODS'!$G$5:$G$7))/10*('Chem - ODS'!J$4-'Chem - ODS'!$G$4)+SUM('Chem - ODS'!$G$5:$G$7)))</f>
        <v>0</v>
      </c>
      <c r="P142" s="90">
        <f ca="1">($L142*($V$1-P$1)/($V$1-$L$1)+$V142*(P$1-$L$1)/($V$1-$L$1))*(SUM('Chem - ODS'!K$5:K$7)/((SUM('Chem - ODS'!$Q$5:$Q$7)-SUM('Chem - ODS'!$G$5:$G$7))/10*('Chem - ODS'!K$4-'Chem - ODS'!$G$4)+SUM('Chem - ODS'!$G$5:$G$7)))</f>
        <v>0</v>
      </c>
      <c r="Q142" s="90">
        <f ca="1">($L142*($V$1-Q$1)/($V$1-$L$1)+$V142*(Q$1-$L$1)/($V$1-$L$1))*(SUM('Chem - ODS'!L$5:L$7)/((SUM('Chem - ODS'!$Q$5:$Q$7)-SUM('Chem - ODS'!$G$5:$G$7))/10*('Chem - ODS'!L$4-'Chem - ODS'!$G$4)+SUM('Chem - ODS'!$G$5:$G$7)))</f>
        <v>0</v>
      </c>
      <c r="R142" s="90">
        <f ca="1">($L142*($V$1-R$1)/($V$1-$L$1)+$V142*(R$1-$L$1)/($V$1-$L$1))*(SUM('Chem - ODS'!M$5:M$7)/((SUM('Chem - ODS'!$Q$5:$Q$7)-SUM('Chem - ODS'!$G$5:$G$7))/10*('Chem - ODS'!M$4-'Chem - ODS'!$G$4)+SUM('Chem - ODS'!$G$5:$G$7)))</f>
        <v>0</v>
      </c>
      <c r="S142" s="90">
        <f ca="1">($L142*($V$1-S$1)/($V$1-$L$1)+$V142*(S$1-$L$1)/($V$1-$L$1))*(SUM('Chem - ODS'!N$5:N$7)/((SUM('Chem - ODS'!$Q$5:$Q$7)-SUM('Chem - ODS'!$G$5:$G$7))/10*('Chem - ODS'!N$4-'Chem - ODS'!$G$4)+SUM('Chem - ODS'!$G$5:$G$7)))</f>
        <v>0</v>
      </c>
      <c r="T142" s="90">
        <f ca="1">($L142*($V$1-T$1)/($V$1-$L$1)+$V142*(T$1-$L$1)/($V$1-$L$1))*(SUM('Chem - ODS'!O$5:O$7)/((SUM('Chem - ODS'!$Q$5:$Q$7)-SUM('Chem - ODS'!$G$5:$G$7))/10*('Chem - ODS'!O$4-'Chem - ODS'!$G$4)+SUM('Chem - ODS'!$G$5:$G$7)))</f>
        <v>0</v>
      </c>
      <c r="U142" s="90">
        <f ca="1">($L142*($V$1-U$1)/($V$1-$L$1)+$V142*(U$1-$L$1)/($V$1-$L$1))*(SUM('Chem - ODS'!P$5:P$7)/((SUM('Chem - ODS'!$Q$5:$Q$7)-SUM('Chem - ODS'!$G$5:$G$7))/10*('Chem - ODS'!P$4-'Chem - ODS'!$G$4)+SUM('Chem - ODS'!$G$5:$G$7)))</f>
        <v>0</v>
      </c>
      <c r="V142" s="90">
        <f ca="1">IF('Chemicals 2030'!$A150="CP",INDIRECT("'Chemicals 2030'!"&amp;'Country Selector'!$B$3&amp;ROW($A150))*10^12,0)*'Process Emissions Multipliers'!$D$28</f>
        <v>0</v>
      </c>
      <c r="W142" s="90">
        <f ca="1">($V142*($AP$1-W$1)/($AP$1-$V$1)+$AP142*(W$1-$V$1)/($AP$1-$V$1))*(SUM('Chem - ODS'!R$5:R$7)/((SUM('Chem - ODS'!$AK$5:$AK$7)-SUM('Chem - ODS'!$Q$5:$Q$7))/20*('Chem - ODS'!R$4-'Chem - ODS'!$Q$4)+SUM('Chem - ODS'!$Q$5:$Q$7)))</f>
        <v>0</v>
      </c>
      <c r="X142" s="90">
        <f ca="1">($V142*($AP$1-X$1)/($AP$1-$V$1)+$AP142*(X$1-$V$1)/($AP$1-$V$1))*(SUM('Chem - ODS'!S$5:S$7)/((SUM('Chem - ODS'!$AK$5:$AK$7)-SUM('Chem - ODS'!$Q$5:$Q$7))/20*('Chem - ODS'!S$4-'Chem - ODS'!$Q$4)+SUM('Chem - ODS'!$Q$5:$Q$7)))</f>
        <v>0</v>
      </c>
      <c r="Y142" s="90">
        <f ca="1">($V142*($AP$1-Y$1)/($AP$1-$V$1)+$AP142*(Y$1-$V$1)/($AP$1-$V$1))*(SUM('Chem - ODS'!T$5:T$7)/((SUM('Chem - ODS'!$AK$5:$AK$7)-SUM('Chem - ODS'!$Q$5:$Q$7))/20*('Chem - ODS'!T$4-'Chem - ODS'!$Q$4)+SUM('Chem - ODS'!$Q$5:$Q$7)))</f>
        <v>0</v>
      </c>
      <c r="Z142" s="90">
        <f ca="1">($V142*($AP$1-Z$1)/($AP$1-$V$1)+$AP142*(Z$1-$V$1)/($AP$1-$V$1))*(SUM('Chem - ODS'!U$5:U$7)/((SUM('Chem - ODS'!$AK$5:$AK$7)-SUM('Chem - ODS'!$Q$5:$Q$7))/20*('Chem - ODS'!U$4-'Chem - ODS'!$Q$4)+SUM('Chem - ODS'!$Q$5:$Q$7)))</f>
        <v>0</v>
      </c>
      <c r="AA142" s="90">
        <f ca="1">($V142*($AP$1-AA$1)/($AP$1-$V$1)+$AP142*(AA$1-$V$1)/($AP$1-$V$1))*(SUM('Chem - ODS'!V$5:V$7)/((SUM('Chem - ODS'!$AK$5:$AK$7)-SUM('Chem - ODS'!$Q$5:$Q$7))/20*('Chem - ODS'!V$4-'Chem - ODS'!$Q$4)+SUM('Chem - ODS'!$Q$5:$Q$7)))</f>
        <v>0</v>
      </c>
      <c r="AB142" s="90">
        <f ca="1">($V142*($AP$1-AB$1)/($AP$1-$V$1)+$AP142*(AB$1-$V$1)/($AP$1-$V$1))*(SUM('Chem - ODS'!W$5:W$7)/((SUM('Chem - ODS'!$AK$5:$AK$7)-SUM('Chem - ODS'!$Q$5:$Q$7))/20*('Chem - ODS'!W$4-'Chem - ODS'!$Q$4)+SUM('Chem - ODS'!$Q$5:$Q$7)))</f>
        <v>0</v>
      </c>
      <c r="AC142" s="90">
        <f ca="1">($V142*($AP$1-AC$1)/($AP$1-$V$1)+$AP142*(AC$1-$V$1)/($AP$1-$V$1))*(SUM('Chem - ODS'!X$5:X$7)/((SUM('Chem - ODS'!$AK$5:$AK$7)-SUM('Chem - ODS'!$Q$5:$Q$7))/20*('Chem - ODS'!X$4-'Chem - ODS'!$Q$4)+SUM('Chem - ODS'!$Q$5:$Q$7)))</f>
        <v>0</v>
      </c>
      <c r="AD142" s="90">
        <f ca="1">($V142*($AP$1-AD$1)/($AP$1-$V$1)+$AP142*(AD$1-$V$1)/($AP$1-$V$1))*(SUM('Chem - ODS'!Y$5:Y$7)/((SUM('Chem - ODS'!$AK$5:$AK$7)-SUM('Chem - ODS'!$Q$5:$Q$7))/20*('Chem - ODS'!Y$4-'Chem - ODS'!$Q$4)+SUM('Chem - ODS'!$Q$5:$Q$7)))</f>
        <v>0</v>
      </c>
      <c r="AE142" s="90">
        <f ca="1">($V142*($AP$1-AE$1)/($AP$1-$V$1)+$AP142*(AE$1-$V$1)/($AP$1-$V$1))*(SUM('Chem - ODS'!Z$5:Z$7)/((SUM('Chem - ODS'!$AK$5:$AK$7)-SUM('Chem - ODS'!$Q$5:$Q$7))/20*('Chem - ODS'!Z$4-'Chem - ODS'!$Q$4)+SUM('Chem - ODS'!$Q$5:$Q$7)))</f>
        <v>0</v>
      </c>
      <c r="AF142" s="90">
        <f ca="1">($V142*($AP$1-AF$1)/($AP$1-$V$1)+$AP142*(AF$1-$V$1)/($AP$1-$V$1))*(SUM('Chem - ODS'!AA$5:AA$7)/((SUM('Chem - ODS'!$AK$5:$AK$7)-SUM('Chem - ODS'!$Q$5:$Q$7))/20*('Chem - ODS'!AA$4-'Chem - ODS'!$Q$4)+SUM('Chem - ODS'!$Q$5:$Q$7)))</f>
        <v>0</v>
      </c>
      <c r="AG142" s="90">
        <f ca="1">($V142*($AP$1-AG$1)/($AP$1-$V$1)+$AP142*(AG$1-$V$1)/($AP$1-$V$1))*(SUM('Chem - ODS'!AB$5:AB$7)/((SUM('Chem - ODS'!$AK$5:$AK$7)-SUM('Chem - ODS'!$Q$5:$Q$7))/20*('Chem - ODS'!AB$4-'Chem - ODS'!$Q$4)+SUM('Chem - ODS'!$Q$5:$Q$7)))</f>
        <v>0</v>
      </c>
      <c r="AH142" s="90">
        <f ca="1">($V142*($AP$1-AH$1)/($AP$1-$V$1)+$AP142*(AH$1-$V$1)/($AP$1-$V$1))*(SUM('Chem - ODS'!AC$5:AC$7)/((SUM('Chem - ODS'!$AK$5:$AK$7)-SUM('Chem - ODS'!$Q$5:$Q$7))/20*('Chem - ODS'!AC$4-'Chem - ODS'!$Q$4)+SUM('Chem - ODS'!$Q$5:$Q$7)))</f>
        <v>0</v>
      </c>
      <c r="AI142" s="90">
        <f ca="1">($V142*($AP$1-AI$1)/($AP$1-$V$1)+$AP142*(AI$1-$V$1)/($AP$1-$V$1))*(SUM('Chem - ODS'!AD$5:AD$7)/((SUM('Chem - ODS'!$AK$5:$AK$7)-SUM('Chem - ODS'!$Q$5:$Q$7))/20*('Chem - ODS'!AD$4-'Chem - ODS'!$Q$4)+SUM('Chem - ODS'!$Q$5:$Q$7)))</f>
        <v>0</v>
      </c>
      <c r="AJ142" s="90">
        <f ca="1">($V142*($AP$1-AJ$1)/($AP$1-$V$1)+$AP142*(AJ$1-$V$1)/($AP$1-$V$1))*(SUM('Chem - ODS'!AE$5:AE$7)/((SUM('Chem - ODS'!$AK$5:$AK$7)-SUM('Chem - ODS'!$Q$5:$Q$7))/20*('Chem - ODS'!AE$4-'Chem - ODS'!$Q$4)+SUM('Chem - ODS'!$Q$5:$Q$7)))</f>
        <v>0</v>
      </c>
      <c r="AK142" s="90">
        <f ca="1">($V142*($AP$1-AK$1)/($AP$1-$V$1)+$AP142*(AK$1-$V$1)/($AP$1-$V$1))*(SUM('Chem - ODS'!AF$5:AF$7)/((SUM('Chem - ODS'!$AK$5:$AK$7)-SUM('Chem - ODS'!$Q$5:$Q$7))/20*('Chem - ODS'!AF$4-'Chem - ODS'!$Q$4)+SUM('Chem - ODS'!$Q$5:$Q$7)))</f>
        <v>0</v>
      </c>
      <c r="AL142" s="90">
        <f ca="1">($V142*($AP$1-AL$1)/($AP$1-$V$1)+$AP142*(AL$1-$V$1)/($AP$1-$V$1))*(SUM('Chem - ODS'!AG$5:AG$7)/((SUM('Chem - ODS'!$AK$5:$AK$7)-SUM('Chem - ODS'!$Q$5:$Q$7))/20*('Chem - ODS'!AG$4-'Chem - ODS'!$Q$4)+SUM('Chem - ODS'!$Q$5:$Q$7)))</f>
        <v>0</v>
      </c>
      <c r="AM142" s="90">
        <f ca="1">($V142*($AP$1-AM$1)/($AP$1-$V$1)+$AP142*(AM$1-$V$1)/($AP$1-$V$1))*(SUM('Chem - ODS'!AH$5:AH$7)/((SUM('Chem - ODS'!$AK$5:$AK$7)-SUM('Chem - ODS'!$Q$5:$Q$7))/20*('Chem - ODS'!AH$4-'Chem - ODS'!$Q$4)+SUM('Chem - ODS'!$Q$5:$Q$7)))</f>
        <v>0</v>
      </c>
      <c r="AN142" s="90">
        <f ca="1">($V142*($AP$1-AN$1)/($AP$1-$V$1)+$AP142*(AN$1-$V$1)/($AP$1-$V$1))*(SUM('Chem - ODS'!AI$5:AI$7)/((SUM('Chem - ODS'!$AK$5:$AK$7)-SUM('Chem - ODS'!$Q$5:$Q$7))/20*('Chem - ODS'!AI$4-'Chem - ODS'!$Q$4)+SUM('Chem - ODS'!$Q$5:$Q$7)))</f>
        <v>0</v>
      </c>
      <c r="AO142" s="90">
        <f ca="1">($V142*($AP$1-AO$1)/($AP$1-$V$1)+$AP142*(AO$1-$V$1)/($AP$1-$V$1))*(SUM('Chem - ODS'!AJ$5:AJ$7)/((SUM('Chem - ODS'!$AK$5:$AK$7)-SUM('Chem - ODS'!$Q$5:$Q$7))/20*('Chem - ODS'!AJ$4-'Chem - ODS'!$Q$4)+SUM('Chem - ODS'!$Q$5:$Q$7)))</f>
        <v>0</v>
      </c>
      <c r="AP142" s="90">
        <f ca="1">V142*'Process Emissions Multipliers'!$E$28</f>
        <v>0</v>
      </c>
    </row>
    <row r="143" spans="1:42">
      <c r="A143" s="74">
        <v>91</v>
      </c>
      <c r="B143" s="90">
        <f ca="1">IF('Chemicals 2010'!$A151="CP",INDIRECT("'Chemicals 2010'!"&amp;'Country Selector'!$B$3&amp;ROW($A151))*10^12,0)</f>
        <v>0</v>
      </c>
      <c r="C143" s="90">
        <f t="shared" ca="1" si="6"/>
        <v>0</v>
      </c>
      <c r="D143" s="90">
        <f t="shared" ca="1" si="6"/>
        <v>0</v>
      </c>
      <c r="E143" s="90">
        <f t="shared" ca="1" si="6"/>
        <v>0</v>
      </c>
      <c r="F143" s="90">
        <f t="shared" ca="1" si="6"/>
        <v>0</v>
      </c>
      <c r="G143" s="90">
        <f t="shared" ca="1" si="6"/>
        <v>0</v>
      </c>
      <c r="H143" s="90">
        <f t="shared" ca="1" si="6"/>
        <v>0</v>
      </c>
      <c r="I143" s="90">
        <f t="shared" ca="1" si="6"/>
        <v>0</v>
      </c>
      <c r="J143" s="90">
        <f t="shared" ca="1" si="6"/>
        <v>0</v>
      </c>
      <c r="K143" s="90">
        <f t="shared" ca="1" si="6"/>
        <v>0</v>
      </c>
      <c r="L143" s="90">
        <f ca="1">IF('Chemicals 2020'!$A151="CP",INDIRECT("'Chemicals 2020'!"&amp;'Country Selector'!$B$3&amp;ROW($A151))*10^12,0)*'Process Emissions Multipliers'!$B$28</f>
        <v>0</v>
      </c>
      <c r="M143" s="90">
        <f ca="1">($L143*($V$1-M$1)/($V$1-$L$1)+$V143*(M$1-$L$1)/($V$1-$L$1))*(SUM('Chem - ODS'!H$5:H$7)/((SUM('Chem - ODS'!$Q$5:$Q$7)-SUM('Chem - ODS'!$G$5:$G$7))/10*('Chem - ODS'!H$4-'Chem - ODS'!$G$4)+SUM('Chem - ODS'!$G$5:$G$7)))</f>
        <v>0</v>
      </c>
      <c r="N143" s="90">
        <f ca="1">($L143*($V$1-N$1)/($V$1-$L$1)+$V143*(N$1-$L$1)/($V$1-$L$1))*(SUM('Chem - ODS'!I$5:I$7)/((SUM('Chem - ODS'!$Q$5:$Q$7)-SUM('Chem - ODS'!$G$5:$G$7))/10*('Chem - ODS'!I$4-'Chem - ODS'!$G$4)+SUM('Chem - ODS'!$G$5:$G$7)))</f>
        <v>0</v>
      </c>
      <c r="O143" s="90">
        <f ca="1">($L143*($V$1-O$1)/($V$1-$L$1)+$V143*(O$1-$L$1)/($V$1-$L$1))*(SUM('Chem - ODS'!J$5:J$7)/((SUM('Chem - ODS'!$Q$5:$Q$7)-SUM('Chem - ODS'!$G$5:$G$7))/10*('Chem - ODS'!J$4-'Chem - ODS'!$G$4)+SUM('Chem - ODS'!$G$5:$G$7)))</f>
        <v>0</v>
      </c>
      <c r="P143" s="90">
        <f ca="1">($L143*($V$1-P$1)/($V$1-$L$1)+$V143*(P$1-$L$1)/($V$1-$L$1))*(SUM('Chem - ODS'!K$5:K$7)/((SUM('Chem - ODS'!$Q$5:$Q$7)-SUM('Chem - ODS'!$G$5:$G$7))/10*('Chem - ODS'!K$4-'Chem - ODS'!$G$4)+SUM('Chem - ODS'!$G$5:$G$7)))</f>
        <v>0</v>
      </c>
      <c r="Q143" s="90">
        <f ca="1">($L143*($V$1-Q$1)/($V$1-$L$1)+$V143*(Q$1-$L$1)/($V$1-$L$1))*(SUM('Chem - ODS'!L$5:L$7)/((SUM('Chem - ODS'!$Q$5:$Q$7)-SUM('Chem - ODS'!$G$5:$G$7))/10*('Chem - ODS'!L$4-'Chem - ODS'!$G$4)+SUM('Chem - ODS'!$G$5:$G$7)))</f>
        <v>0</v>
      </c>
      <c r="R143" s="90">
        <f ca="1">($L143*($V$1-R$1)/($V$1-$L$1)+$V143*(R$1-$L$1)/($V$1-$L$1))*(SUM('Chem - ODS'!M$5:M$7)/((SUM('Chem - ODS'!$Q$5:$Q$7)-SUM('Chem - ODS'!$G$5:$G$7))/10*('Chem - ODS'!M$4-'Chem - ODS'!$G$4)+SUM('Chem - ODS'!$G$5:$G$7)))</f>
        <v>0</v>
      </c>
      <c r="S143" s="90">
        <f ca="1">($L143*($V$1-S$1)/($V$1-$L$1)+$V143*(S$1-$L$1)/($V$1-$L$1))*(SUM('Chem - ODS'!N$5:N$7)/((SUM('Chem - ODS'!$Q$5:$Q$7)-SUM('Chem - ODS'!$G$5:$G$7))/10*('Chem - ODS'!N$4-'Chem - ODS'!$G$4)+SUM('Chem - ODS'!$G$5:$G$7)))</f>
        <v>0</v>
      </c>
      <c r="T143" s="90">
        <f ca="1">($L143*($V$1-T$1)/($V$1-$L$1)+$V143*(T$1-$L$1)/($V$1-$L$1))*(SUM('Chem - ODS'!O$5:O$7)/((SUM('Chem - ODS'!$Q$5:$Q$7)-SUM('Chem - ODS'!$G$5:$G$7))/10*('Chem - ODS'!O$4-'Chem - ODS'!$G$4)+SUM('Chem - ODS'!$G$5:$G$7)))</f>
        <v>0</v>
      </c>
      <c r="U143" s="90">
        <f ca="1">($L143*($V$1-U$1)/($V$1-$L$1)+$V143*(U$1-$L$1)/($V$1-$L$1))*(SUM('Chem - ODS'!P$5:P$7)/((SUM('Chem - ODS'!$Q$5:$Q$7)-SUM('Chem - ODS'!$G$5:$G$7))/10*('Chem - ODS'!P$4-'Chem - ODS'!$G$4)+SUM('Chem - ODS'!$G$5:$G$7)))</f>
        <v>0</v>
      </c>
      <c r="V143" s="90">
        <f ca="1">IF('Chemicals 2030'!$A151="CP",INDIRECT("'Chemicals 2030'!"&amp;'Country Selector'!$B$3&amp;ROW($A151))*10^12,0)*'Process Emissions Multipliers'!$D$28</f>
        <v>0</v>
      </c>
      <c r="W143" s="90">
        <f ca="1">($V143*($AP$1-W$1)/($AP$1-$V$1)+$AP143*(W$1-$V$1)/($AP$1-$V$1))*(SUM('Chem - ODS'!R$5:R$7)/((SUM('Chem - ODS'!$AK$5:$AK$7)-SUM('Chem - ODS'!$Q$5:$Q$7))/20*('Chem - ODS'!R$4-'Chem - ODS'!$Q$4)+SUM('Chem - ODS'!$Q$5:$Q$7)))</f>
        <v>0</v>
      </c>
      <c r="X143" s="90">
        <f ca="1">($V143*($AP$1-X$1)/($AP$1-$V$1)+$AP143*(X$1-$V$1)/($AP$1-$V$1))*(SUM('Chem - ODS'!S$5:S$7)/((SUM('Chem - ODS'!$AK$5:$AK$7)-SUM('Chem - ODS'!$Q$5:$Q$7))/20*('Chem - ODS'!S$4-'Chem - ODS'!$Q$4)+SUM('Chem - ODS'!$Q$5:$Q$7)))</f>
        <v>0</v>
      </c>
      <c r="Y143" s="90">
        <f ca="1">($V143*($AP$1-Y$1)/($AP$1-$V$1)+$AP143*(Y$1-$V$1)/($AP$1-$V$1))*(SUM('Chem - ODS'!T$5:T$7)/((SUM('Chem - ODS'!$AK$5:$AK$7)-SUM('Chem - ODS'!$Q$5:$Q$7))/20*('Chem - ODS'!T$4-'Chem - ODS'!$Q$4)+SUM('Chem - ODS'!$Q$5:$Q$7)))</f>
        <v>0</v>
      </c>
      <c r="Z143" s="90">
        <f ca="1">($V143*($AP$1-Z$1)/($AP$1-$V$1)+$AP143*(Z$1-$V$1)/($AP$1-$V$1))*(SUM('Chem - ODS'!U$5:U$7)/((SUM('Chem - ODS'!$AK$5:$AK$7)-SUM('Chem - ODS'!$Q$5:$Q$7))/20*('Chem - ODS'!U$4-'Chem - ODS'!$Q$4)+SUM('Chem - ODS'!$Q$5:$Q$7)))</f>
        <v>0</v>
      </c>
      <c r="AA143" s="90">
        <f ca="1">($V143*($AP$1-AA$1)/($AP$1-$V$1)+$AP143*(AA$1-$V$1)/($AP$1-$V$1))*(SUM('Chem - ODS'!V$5:V$7)/((SUM('Chem - ODS'!$AK$5:$AK$7)-SUM('Chem - ODS'!$Q$5:$Q$7))/20*('Chem - ODS'!V$4-'Chem - ODS'!$Q$4)+SUM('Chem - ODS'!$Q$5:$Q$7)))</f>
        <v>0</v>
      </c>
      <c r="AB143" s="90">
        <f ca="1">($V143*($AP$1-AB$1)/($AP$1-$V$1)+$AP143*(AB$1-$V$1)/($AP$1-$V$1))*(SUM('Chem - ODS'!W$5:W$7)/((SUM('Chem - ODS'!$AK$5:$AK$7)-SUM('Chem - ODS'!$Q$5:$Q$7))/20*('Chem - ODS'!W$4-'Chem - ODS'!$Q$4)+SUM('Chem - ODS'!$Q$5:$Q$7)))</f>
        <v>0</v>
      </c>
      <c r="AC143" s="90">
        <f ca="1">($V143*($AP$1-AC$1)/($AP$1-$V$1)+$AP143*(AC$1-$V$1)/($AP$1-$V$1))*(SUM('Chem - ODS'!X$5:X$7)/((SUM('Chem - ODS'!$AK$5:$AK$7)-SUM('Chem - ODS'!$Q$5:$Q$7))/20*('Chem - ODS'!X$4-'Chem - ODS'!$Q$4)+SUM('Chem - ODS'!$Q$5:$Q$7)))</f>
        <v>0</v>
      </c>
      <c r="AD143" s="90">
        <f ca="1">($V143*($AP$1-AD$1)/($AP$1-$V$1)+$AP143*(AD$1-$V$1)/($AP$1-$V$1))*(SUM('Chem - ODS'!Y$5:Y$7)/((SUM('Chem - ODS'!$AK$5:$AK$7)-SUM('Chem - ODS'!$Q$5:$Q$7))/20*('Chem - ODS'!Y$4-'Chem - ODS'!$Q$4)+SUM('Chem - ODS'!$Q$5:$Q$7)))</f>
        <v>0</v>
      </c>
      <c r="AE143" s="90">
        <f ca="1">($V143*($AP$1-AE$1)/($AP$1-$V$1)+$AP143*(AE$1-$V$1)/($AP$1-$V$1))*(SUM('Chem - ODS'!Z$5:Z$7)/((SUM('Chem - ODS'!$AK$5:$AK$7)-SUM('Chem - ODS'!$Q$5:$Q$7))/20*('Chem - ODS'!Z$4-'Chem - ODS'!$Q$4)+SUM('Chem - ODS'!$Q$5:$Q$7)))</f>
        <v>0</v>
      </c>
      <c r="AF143" s="90">
        <f ca="1">($V143*($AP$1-AF$1)/($AP$1-$V$1)+$AP143*(AF$1-$V$1)/($AP$1-$V$1))*(SUM('Chem - ODS'!AA$5:AA$7)/((SUM('Chem - ODS'!$AK$5:$AK$7)-SUM('Chem - ODS'!$Q$5:$Q$7))/20*('Chem - ODS'!AA$4-'Chem - ODS'!$Q$4)+SUM('Chem - ODS'!$Q$5:$Q$7)))</f>
        <v>0</v>
      </c>
      <c r="AG143" s="90">
        <f ca="1">($V143*($AP$1-AG$1)/($AP$1-$V$1)+$AP143*(AG$1-$V$1)/($AP$1-$V$1))*(SUM('Chem - ODS'!AB$5:AB$7)/((SUM('Chem - ODS'!$AK$5:$AK$7)-SUM('Chem - ODS'!$Q$5:$Q$7))/20*('Chem - ODS'!AB$4-'Chem - ODS'!$Q$4)+SUM('Chem - ODS'!$Q$5:$Q$7)))</f>
        <v>0</v>
      </c>
      <c r="AH143" s="90">
        <f ca="1">($V143*($AP$1-AH$1)/($AP$1-$V$1)+$AP143*(AH$1-$V$1)/($AP$1-$V$1))*(SUM('Chem - ODS'!AC$5:AC$7)/((SUM('Chem - ODS'!$AK$5:$AK$7)-SUM('Chem - ODS'!$Q$5:$Q$7))/20*('Chem - ODS'!AC$4-'Chem - ODS'!$Q$4)+SUM('Chem - ODS'!$Q$5:$Q$7)))</f>
        <v>0</v>
      </c>
      <c r="AI143" s="90">
        <f ca="1">($V143*($AP$1-AI$1)/($AP$1-$V$1)+$AP143*(AI$1-$V$1)/($AP$1-$V$1))*(SUM('Chem - ODS'!AD$5:AD$7)/((SUM('Chem - ODS'!$AK$5:$AK$7)-SUM('Chem - ODS'!$Q$5:$Q$7))/20*('Chem - ODS'!AD$4-'Chem - ODS'!$Q$4)+SUM('Chem - ODS'!$Q$5:$Q$7)))</f>
        <v>0</v>
      </c>
      <c r="AJ143" s="90">
        <f ca="1">($V143*($AP$1-AJ$1)/($AP$1-$V$1)+$AP143*(AJ$1-$V$1)/($AP$1-$V$1))*(SUM('Chem - ODS'!AE$5:AE$7)/((SUM('Chem - ODS'!$AK$5:$AK$7)-SUM('Chem - ODS'!$Q$5:$Q$7))/20*('Chem - ODS'!AE$4-'Chem - ODS'!$Q$4)+SUM('Chem - ODS'!$Q$5:$Q$7)))</f>
        <v>0</v>
      </c>
      <c r="AK143" s="90">
        <f ca="1">($V143*($AP$1-AK$1)/($AP$1-$V$1)+$AP143*(AK$1-$V$1)/($AP$1-$V$1))*(SUM('Chem - ODS'!AF$5:AF$7)/((SUM('Chem - ODS'!$AK$5:$AK$7)-SUM('Chem - ODS'!$Q$5:$Q$7))/20*('Chem - ODS'!AF$4-'Chem - ODS'!$Q$4)+SUM('Chem - ODS'!$Q$5:$Q$7)))</f>
        <v>0</v>
      </c>
      <c r="AL143" s="90">
        <f ca="1">($V143*($AP$1-AL$1)/($AP$1-$V$1)+$AP143*(AL$1-$V$1)/($AP$1-$V$1))*(SUM('Chem - ODS'!AG$5:AG$7)/((SUM('Chem - ODS'!$AK$5:$AK$7)-SUM('Chem - ODS'!$Q$5:$Q$7))/20*('Chem - ODS'!AG$4-'Chem - ODS'!$Q$4)+SUM('Chem - ODS'!$Q$5:$Q$7)))</f>
        <v>0</v>
      </c>
      <c r="AM143" s="90">
        <f ca="1">($V143*($AP$1-AM$1)/($AP$1-$V$1)+$AP143*(AM$1-$V$1)/($AP$1-$V$1))*(SUM('Chem - ODS'!AH$5:AH$7)/((SUM('Chem - ODS'!$AK$5:$AK$7)-SUM('Chem - ODS'!$Q$5:$Q$7))/20*('Chem - ODS'!AH$4-'Chem - ODS'!$Q$4)+SUM('Chem - ODS'!$Q$5:$Q$7)))</f>
        <v>0</v>
      </c>
      <c r="AN143" s="90">
        <f ca="1">($V143*($AP$1-AN$1)/($AP$1-$V$1)+$AP143*(AN$1-$V$1)/($AP$1-$V$1))*(SUM('Chem - ODS'!AI$5:AI$7)/((SUM('Chem - ODS'!$AK$5:$AK$7)-SUM('Chem - ODS'!$Q$5:$Q$7))/20*('Chem - ODS'!AI$4-'Chem - ODS'!$Q$4)+SUM('Chem - ODS'!$Q$5:$Q$7)))</f>
        <v>0</v>
      </c>
      <c r="AO143" s="90">
        <f ca="1">($V143*($AP$1-AO$1)/($AP$1-$V$1)+$AP143*(AO$1-$V$1)/($AP$1-$V$1))*(SUM('Chem - ODS'!AJ$5:AJ$7)/((SUM('Chem - ODS'!$AK$5:$AK$7)-SUM('Chem - ODS'!$Q$5:$Q$7))/20*('Chem - ODS'!AJ$4-'Chem - ODS'!$Q$4)+SUM('Chem - ODS'!$Q$5:$Q$7)))</f>
        <v>0</v>
      </c>
      <c r="AP143" s="90">
        <f ca="1">V143*'Process Emissions Multipliers'!$E$28</f>
        <v>0</v>
      </c>
    </row>
    <row r="144" spans="1:42">
      <c r="A144" s="74">
        <v>92</v>
      </c>
      <c r="B144" s="90">
        <f ca="1">IF('Chemicals 2010'!$A152="CP",INDIRECT("'Chemicals 2010'!"&amp;'Country Selector'!$B$3&amp;ROW($A152))*10^12,0)</f>
        <v>0</v>
      </c>
      <c r="C144" s="90">
        <f t="shared" ca="1" si="6"/>
        <v>0</v>
      </c>
      <c r="D144" s="90">
        <f t="shared" ca="1" si="6"/>
        <v>0</v>
      </c>
      <c r="E144" s="90">
        <f t="shared" ca="1" si="6"/>
        <v>0</v>
      </c>
      <c r="F144" s="90">
        <f t="shared" ca="1" si="6"/>
        <v>0</v>
      </c>
      <c r="G144" s="90">
        <f t="shared" ca="1" si="6"/>
        <v>0</v>
      </c>
      <c r="H144" s="90">
        <f t="shared" ca="1" si="6"/>
        <v>0</v>
      </c>
      <c r="I144" s="90">
        <f t="shared" ca="1" si="6"/>
        <v>0</v>
      </c>
      <c r="J144" s="90">
        <f t="shared" ca="1" si="6"/>
        <v>0</v>
      </c>
      <c r="K144" s="90">
        <f t="shared" ca="1" si="6"/>
        <v>0</v>
      </c>
      <c r="L144" s="90">
        <f ca="1">IF('Chemicals 2020'!$A152="CP",INDIRECT("'Chemicals 2020'!"&amp;'Country Selector'!$B$3&amp;ROW($A152))*10^12,0)*'Process Emissions Multipliers'!$B$28</f>
        <v>0</v>
      </c>
      <c r="M144" s="90">
        <f ca="1">($L144*($V$1-M$1)/($V$1-$L$1)+$V144*(M$1-$L$1)/($V$1-$L$1))*(SUM('Chem - ODS'!H$5:H$7)/((SUM('Chem - ODS'!$Q$5:$Q$7)-SUM('Chem - ODS'!$G$5:$G$7))/10*('Chem - ODS'!H$4-'Chem - ODS'!$G$4)+SUM('Chem - ODS'!$G$5:$G$7)))</f>
        <v>0</v>
      </c>
      <c r="N144" s="90">
        <f ca="1">($L144*($V$1-N$1)/($V$1-$L$1)+$V144*(N$1-$L$1)/($V$1-$L$1))*(SUM('Chem - ODS'!I$5:I$7)/((SUM('Chem - ODS'!$Q$5:$Q$7)-SUM('Chem - ODS'!$G$5:$G$7))/10*('Chem - ODS'!I$4-'Chem - ODS'!$G$4)+SUM('Chem - ODS'!$G$5:$G$7)))</f>
        <v>0</v>
      </c>
      <c r="O144" s="90">
        <f ca="1">($L144*($V$1-O$1)/($V$1-$L$1)+$V144*(O$1-$L$1)/($V$1-$L$1))*(SUM('Chem - ODS'!J$5:J$7)/((SUM('Chem - ODS'!$Q$5:$Q$7)-SUM('Chem - ODS'!$G$5:$G$7))/10*('Chem - ODS'!J$4-'Chem - ODS'!$G$4)+SUM('Chem - ODS'!$G$5:$G$7)))</f>
        <v>0</v>
      </c>
      <c r="P144" s="90">
        <f ca="1">($L144*($V$1-P$1)/($V$1-$L$1)+$V144*(P$1-$L$1)/($V$1-$L$1))*(SUM('Chem - ODS'!K$5:K$7)/((SUM('Chem - ODS'!$Q$5:$Q$7)-SUM('Chem - ODS'!$G$5:$G$7))/10*('Chem - ODS'!K$4-'Chem - ODS'!$G$4)+SUM('Chem - ODS'!$G$5:$G$7)))</f>
        <v>0</v>
      </c>
      <c r="Q144" s="90">
        <f ca="1">($L144*($V$1-Q$1)/($V$1-$L$1)+$V144*(Q$1-$L$1)/($V$1-$L$1))*(SUM('Chem - ODS'!L$5:L$7)/((SUM('Chem - ODS'!$Q$5:$Q$7)-SUM('Chem - ODS'!$G$5:$G$7))/10*('Chem - ODS'!L$4-'Chem - ODS'!$G$4)+SUM('Chem - ODS'!$G$5:$G$7)))</f>
        <v>0</v>
      </c>
      <c r="R144" s="90">
        <f ca="1">($L144*($V$1-R$1)/($V$1-$L$1)+$V144*(R$1-$L$1)/($V$1-$L$1))*(SUM('Chem - ODS'!M$5:M$7)/((SUM('Chem - ODS'!$Q$5:$Q$7)-SUM('Chem - ODS'!$G$5:$G$7))/10*('Chem - ODS'!M$4-'Chem - ODS'!$G$4)+SUM('Chem - ODS'!$G$5:$G$7)))</f>
        <v>0</v>
      </c>
      <c r="S144" s="90">
        <f ca="1">($L144*($V$1-S$1)/($V$1-$L$1)+$V144*(S$1-$L$1)/($V$1-$L$1))*(SUM('Chem - ODS'!N$5:N$7)/((SUM('Chem - ODS'!$Q$5:$Q$7)-SUM('Chem - ODS'!$G$5:$G$7))/10*('Chem - ODS'!N$4-'Chem - ODS'!$G$4)+SUM('Chem - ODS'!$G$5:$G$7)))</f>
        <v>0</v>
      </c>
      <c r="T144" s="90">
        <f ca="1">($L144*($V$1-T$1)/($V$1-$L$1)+$V144*(T$1-$L$1)/($V$1-$L$1))*(SUM('Chem - ODS'!O$5:O$7)/((SUM('Chem - ODS'!$Q$5:$Q$7)-SUM('Chem - ODS'!$G$5:$G$7))/10*('Chem - ODS'!O$4-'Chem - ODS'!$G$4)+SUM('Chem - ODS'!$G$5:$G$7)))</f>
        <v>0</v>
      </c>
      <c r="U144" s="90">
        <f ca="1">($L144*($V$1-U$1)/($V$1-$L$1)+$V144*(U$1-$L$1)/($V$1-$L$1))*(SUM('Chem - ODS'!P$5:P$7)/((SUM('Chem - ODS'!$Q$5:$Q$7)-SUM('Chem - ODS'!$G$5:$G$7))/10*('Chem - ODS'!P$4-'Chem - ODS'!$G$4)+SUM('Chem - ODS'!$G$5:$G$7)))</f>
        <v>0</v>
      </c>
      <c r="V144" s="90">
        <f ca="1">IF('Chemicals 2030'!$A152="CP",INDIRECT("'Chemicals 2030'!"&amp;'Country Selector'!$B$3&amp;ROW($A152))*10^12,0)*'Process Emissions Multipliers'!$D$28</f>
        <v>0</v>
      </c>
      <c r="W144" s="90">
        <f ca="1">($V144*($AP$1-W$1)/($AP$1-$V$1)+$AP144*(W$1-$V$1)/($AP$1-$V$1))*(SUM('Chem - ODS'!R$5:R$7)/((SUM('Chem - ODS'!$AK$5:$AK$7)-SUM('Chem - ODS'!$Q$5:$Q$7))/20*('Chem - ODS'!R$4-'Chem - ODS'!$Q$4)+SUM('Chem - ODS'!$Q$5:$Q$7)))</f>
        <v>0</v>
      </c>
      <c r="X144" s="90">
        <f ca="1">($V144*($AP$1-X$1)/($AP$1-$V$1)+$AP144*(X$1-$V$1)/($AP$1-$V$1))*(SUM('Chem - ODS'!S$5:S$7)/((SUM('Chem - ODS'!$AK$5:$AK$7)-SUM('Chem - ODS'!$Q$5:$Q$7))/20*('Chem - ODS'!S$4-'Chem - ODS'!$Q$4)+SUM('Chem - ODS'!$Q$5:$Q$7)))</f>
        <v>0</v>
      </c>
      <c r="Y144" s="90">
        <f ca="1">($V144*($AP$1-Y$1)/($AP$1-$V$1)+$AP144*(Y$1-$V$1)/($AP$1-$V$1))*(SUM('Chem - ODS'!T$5:T$7)/((SUM('Chem - ODS'!$AK$5:$AK$7)-SUM('Chem - ODS'!$Q$5:$Q$7))/20*('Chem - ODS'!T$4-'Chem - ODS'!$Q$4)+SUM('Chem - ODS'!$Q$5:$Q$7)))</f>
        <v>0</v>
      </c>
      <c r="Z144" s="90">
        <f ca="1">($V144*($AP$1-Z$1)/($AP$1-$V$1)+$AP144*(Z$1-$V$1)/($AP$1-$V$1))*(SUM('Chem - ODS'!U$5:U$7)/((SUM('Chem - ODS'!$AK$5:$AK$7)-SUM('Chem - ODS'!$Q$5:$Q$7))/20*('Chem - ODS'!U$4-'Chem - ODS'!$Q$4)+SUM('Chem - ODS'!$Q$5:$Q$7)))</f>
        <v>0</v>
      </c>
      <c r="AA144" s="90">
        <f ca="1">($V144*($AP$1-AA$1)/($AP$1-$V$1)+$AP144*(AA$1-$V$1)/($AP$1-$V$1))*(SUM('Chem - ODS'!V$5:V$7)/((SUM('Chem - ODS'!$AK$5:$AK$7)-SUM('Chem - ODS'!$Q$5:$Q$7))/20*('Chem - ODS'!V$4-'Chem - ODS'!$Q$4)+SUM('Chem - ODS'!$Q$5:$Q$7)))</f>
        <v>0</v>
      </c>
      <c r="AB144" s="90">
        <f ca="1">($V144*($AP$1-AB$1)/($AP$1-$V$1)+$AP144*(AB$1-$V$1)/($AP$1-$V$1))*(SUM('Chem - ODS'!W$5:W$7)/((SUM('Chem - ODS'!$AK$5:$AK$7)-SUM('Chem - ODS'!$Q$5:$Q$7))/20*('Chem - ODS'!W$4-'Chem - ODS'!$Q$4)+SUM('Chem - ODS'!$Q$5:$Q$7)))</f>
        <v>0</v>
      </c>
      <c r="AC144" s="90">
        <f ca="1">($V144*($AP$1-AC$1)/($AP$1-$V$1)+$AP144*(AC$1-$V$1)/($AP$1-$V$1))*(SUM('Chem - ODS'!X$5:X$7)/((SUM('Chem - ODS'!$AK$5:$AK$7)-SUM('Chem - ODS'!$Q$5:$Q$7))/20*('Chem - ODS'!X$4-'Chem - ODS'!$Q$4)+SUM('Chem - ODS'!$Q$5:$Q$7)))</f>
        <v>0</v>
      </c>
      <c r="AD144" s="90">
        <f ca="1">($V144*($AP$1-AD$1)/($AP$1-$V$1)+$AP144*(AD$1-$V$1)/($AP$1-$V$1))*(SUM('Chem - ODS'!Y$5:Y$7)/((SUM('Chem - ODS'!$AK$5:$AK$7)-SUM('Chem - ODS'!$Q$5:$Q$7))/20*('Chem - ODS'!Y$4-'Chem - ODS'!$Q$4)+SUM('Chem - ODS'!$Q$5:$Q$7)))</f>
        <v>0</v>
      </c>
      <c r="AE144" s="90">
        <f ca="1">($V144*($AP$1-AE$1)/($AP$1-$V$1)+$AP144*(AE$1-$V$1)/($AP$1-$V$1))*(SUM('Chem - ODS'!Z$5:Z$7)/((SUM('Chem - ODS'!$AK$5:$AK$7)-SUM('Chem - ODS'!$Q$5:$Q$7))/20*('Chem - ODS'!Z$4-'Chem - ODS'!$Q$4)+SUM('Chem - ODS'!$Q$5:$Q$7)))</f>
        <v>0</v>
      </c>
      <c r="AF144" s="90">
        <f ca="1">($V144*($AP$1-AF$1)/($AP$1-$V$1)+$AP144*(AF$1-$V$1)/($AP$1-$V$1))*(SUM('Chem - ODS'!AA$5:AA$7)/((SUM('Chem - ODS'!$AK$5:$AK$7)-SUM('Chem - ODS'!$Q$5:$Q$7))/20*('Chem - ODS'!AA$4-'Chem - ODS'!$Q$4)+SUM('Chem - ODS'!$Q$5:$Q$7)))</f>
        <v>0</v>
      </c>
      <c r="AG144" s="90">
        <f ca="1">($V144*($AP$1-AG$1)/($AP$1-$V$1)+$AP144*(AG$1-$V$1)/($AP$1-$V$1))*(SUM('Chem - ODS'!AB$5:AB$7)/((SUM('Chem - ODS'!$AK$5:$AK$7)-SUM('Chem - ODS'!$Q$5:$Q$7))/20*('Chem - ODS'!AB$4-'Chem - ODS'!$Q$4)+SUM('Chem - ODS'!$Q$5:$Q$7)))</f>
        <v>0</v>
      </c>
      <c r="AH144" s="90">
        <f ca="1">($V144*($AP$1-AH$1)/($AP$1-$V$1)+$AP144*(AH$1-$V$1)/($AP$1-$V$1))*(SUM('Chem - ODS'!AC$5:AC$7)/((SUM('Chem - ODS'!$AK$5:$AK$7)-SUM('Chem - ODS'!$Q$5:$Q$7))/20*('Chem - ODS'!AC$4-'Chem - ODS'!$Q$4)+SUM('Chem - ODS'!$Q$5:$Q$7)))</f>
        <v>0</v>
      </c>
      <c r="AI144" s="90">
        <f ca="1">($V144*($AP$1-AI$1)/($AP$1-$V$1)+$AP144*(AI$1-$V$1)/($AP$1-$V$1))*(SUM('Chem - ODS'!AD$5:AD$7)/((SUM('Chem - ODS'!$AK$5:$AK$7)-SUM('Chem - ODS'!$Q$5:$Q$7))/20*('Chem - ODS'!AD$4-'Chem - ODS'!$Q$4)+SUM('Chem - ODS'!$Q$5:$Q$7)))</f>
        <v>0</v>
      </c>
      <c r="AJ144" s="90">
        <f ca="1">($V144*($AP$1-AJ$1)/($AP$1-$V$1)+$AP144*(AJ$1-$V$1)/($AP$1-$V$1))*(SUM('Chem - ODS'!AE$5:AE$7)/((SUM('Chem - ODS'!$AK$5:$AK$7)-SUM('Chem - ODS'!$Q$5:$Q$7))/20*('Chem - ODS'!AE$4-'Chem - ODS'!$Q$4)+SUM('Chem - ODS'!$Q$5:$Q$7)))</f>
        <v>0</v>
      </c>
      <c r="AK144" s="90">
        <f ca="1">($V144*($AP$1-AK$1)/($AP$1-$V$1)+$AP144*(AK$1-$V$1)/($AP$1-$V$1))*(SUM('Chem - ODS'!AF$5:AF$7)/((SUM('Chem - ODS'!$AK$5:$AK$7)-SUM('Chem - ODS'!$Q$5:$Q$7))/20*('Chem - ODS'!AF$4-'Chem - ODS'!$Q$4)+SUM('Chem - ODS'!$Q$5:$Q$7)))</f>
        <v>0</v>
      </c>
      <c r="AL144" s="90">
        <f ca="1">($V144*($AP$1-AL$1)/($AP$1-$V$1)+$AP144*(AL$1-$V$1)/($AP$1-$V$1))*(SUM('Chem - ODS'!AG$5:AG$7)/((SUM('Chem - ODS'!$AK$5:$AK$7)-SUM('Chem - ODS'!$Q$5:$Q$7))/20*('Chem - ODS'!AG$4-'Chem - ODS'!$Q$4)+SUM('Chem - ODS'!$Q$5:$Q$7)))</f>
        <v>0</v>
      </c>
      <c r="AM144" s="90">
        <f ca="1">($V144*($AP$1-AM$1)/($AP$1-$V$1)+$AP144*(AM$1-$V$1)/($AP$1-$V$1))*(SUM('Chem - ODS'!AH$5:AH$7)/((SUM('Chem - ODS'!$AK$5:$AK$7)-SUM('Chem - ODS'!$Q$5:$Q$7))/20*('Chem - ODS'!AH$4-'Chem - ODS'!$Q$4)+SUM('Chem - ODS'!$Q$5:$Q$7)))</f>
        <v>0</v>
      </c>
      <c r="AN144" s="90">
        <f ca="1">($V144*($AP$1-AN$1)/($AP$1-$V$1)+$AP144*(AN$1-$V$1)/($AP$1-$V$1))*(SUM('Chem - ODS'!AI$5:AI$7)/((SUM('Chem - ODS'!$AK$5:$AK$7)-SUM('Chem - ODS'!$Q$5:$Q$7))/20*('Chem - ODS'!AI$4-'Chem - ODS'!$Q$4)+SUM('Chem - ODS'!$Q$5:$Q$7)))</f>
        <v>0</v>
      </c>
      <c r="AO144" s="90">
        <f ca="1">($V144*($AP$1-AO$1)/($AP$1-$V$1)+$AP144*(AO$1-$V$1)/($AP$1-$V$1))*(SUM('Chem - ODS'!AJ$5:AJ$7)/((SUM('Chem - ODS'!$AK$5:$AK$7)-SUM('Chem - ODS'!$Q$5:$Q$7))/20*('Chem - ODS'!AJ$4-'Chem - ODS'!$Q$4)+SUM('Chem - ODS'!$Q$5:$Q$7)))</f>
        <v>0</v>
      </c>
      <c r="AP144" s="90">
        <f ca="1">V144*'Process Emissions Multipliers'!$E$28</f>
        <v>0</v>
      </c>
    </row>
    <row r="145" spans="1:42">
      <c r="A145" s="74">
        <v>93</v>
      </c>
      <c r="B145" s="90">
        <f ca="1">IF('Chemicals 2010'!$A153="CP",INDIRECT("'Chemicals 2010'!"&amp;'Country Selector'!$B$3&amp;ROW($A153))*10^12,0)</f>
        <v>0</v>
      </c>
      <c r="C145" s="90">
        <f t="shared" ca="1" si="6"/>
        <v>0</v>
      </c>
      <c r="D145" s="90">
        <f t="shared" ca="1" si="6"/>
        <v>0</v>
      </c>
      <c r="E145" s="90">
        <f t="shared" ca="1" si="6"/>
        <v>0</v>
      </c>
      <c r="F145" s="90">
        <f t="shared" ca="1" si="6"/>
        <v>0</v>
      </c>
      <c r="G145" s="90">
        <f t="shared" ca="1" si="6"/>
        <v>0</v>
      </c>
      <c r="H145" s="90">
        <f t="shared" ca="1" si="6"/>
        <v>0</v>
      </c>
      <c r="I145" s="90">
        <f t="shared" ca="1" si="6"/>
        <v>0</v>
      </c>
      <c r="J145" s="90">
        <f t="shared" ca="1" si="6"/>
        <v>0</v>
      </c>
      <c r="K145" s="90">
        <f t="shared" ca="1" si="6"/>
        <v>0</v>
      </c>
      <c r="L145" s="90">
        <f ca="1">IF('Chemicals 2020'!$A153="CP",INDIRECT("'Chemicals 2020'!"&amp;'Country Selector'!$B$3&amp;ROW($A153))*10^12,0)*'Process Emissions Multipliers'!$B$28</f>
        <v>0</v>
      </c>
      <c r="M145" s="90">
        <f ca="1">($L145*($V$1-M$1)/($V$1-$L$1)+$V145*(M$1-$L$1)/($V$1-$L$1))*(SUM('Chem - ODS'!H$5:H$7)/((SUM('Chem - ODS'!$Q$5:$Q$7)-SUM('Chem - ODS'!$G$5:$G$7))/10*('Chem - ODS'!H$4-'Chem - ODS'!$G$4)+SUM('Chem - ODS'!$G$5:$G$7)))</f>
        <v>0</v>
      </c>
      <c r="N145" s="90">
        <f ca="1">($L145*($V$1-N$1)/($V$1-$L$1)+$V145*(N$1-$L$1)/($V$1-$L$1))*(SUM('Chem - ODS'!I$5:I$7)/((SUM('Chem - ODS'!$Q$5:$Q$7)-SUM('Chem - ODS'!$G$5:$G$7))/10*('Chem - ODS'!I$4-'Chem - ODS'!$G$4)+SUM('Chem - ODS'!$G$5:$G$7)))</f>
        <v>0</v>
      </c>
      <c r="O145" s="90">
        <f ca="1">($L145*($V$1-O$1)/($V$1-$L$1)+$V145*(O$1-$L$1)/($V$1-$L$1))*(SUM('Chem - ODS'!J$5:J$7)/((SUM('Chem - ODS'!$Q$5:$Q$7)-SUM('Chem - ODS'!$G$5:$G$7))/10*('Chem - ODS'!J$4-'Chem - ODS'!$G$4)+SUM('Chem - ODS'!$G$5:$G$7)))</f>
        <v>0</v>
      </c>
      <c r="P145" s="90">
        <f ca="1">($L145*($V$1-P$1)/($V$1-$L$1)+$V145*(P$1-$L$1)/($V$1-$L$1))*(SUM('Chem - ODS'!K$5:K$7)/((SUM('Chem - ODS'!$Q$5:$Q$7)-SUM('Chem - ODS'!$G$5:$G$7))/10*('Chem - ODS'!K$4-'Chem - ODS'!$G$4)+SUM('Chem - ODS'!$G$5:$G$7)))</f>
        <v>0</v>
      </c>
      <c r="Q145" s="90">
        <f ca="1">($L145*($V$1-Q$1)/($V$1-$L$1)+$V145*(Q$1-$L$1)/($V$1-$L$1))*(SUM('Chem - ODS'!L$5:L$7)/((SUM('Chem - ODS'!$Q$5:$Q$7)-SUM('Chem - ODS'!$G$5:$G$7))/10*('Chem - ODS'!L$4-'Chem - ODS'!$G$4)+SUM('Chem - ODS'!$G$5:$G$7)))</f>
        <v>0</v>
      </c>
      <c r="R145" s="90">
        <f ca="1">($L145*($V$1-R$1)/($V$1-$L$1)+$V145*(R$1-$L$1)/($V$1-$L$1))*(SUM('Chem - ODS'!M$5:M$7)/((SUM('Chem - ODS'!$Q$5:$Q$7)-SUM('Chem - ODS'!$G$5:$G$7))/10*('Chem - ODS'!M$4-'Chem - ODS'!$G$4)+SUM('Chem - ODS'!$G$5:$G$7)))</f>
        <v>0</v>
      </c>
      <c r="S145" s="90">
        <f ca="1">($L145*($V$1-S$1)/($V$1-$L$1)+$V145*(S$1-$L$1)/($V$1-$L$1))*(SUM('Chem - ODS'!N$5:N$7)/((SUM('Chem - ODS'!$Q$5:$Q$7)-SUM('Chem - ODS'!$G$5:$G$7))/10*('Chem - ODS'!N$4-'Chem - ODS'!$G$4)+SUM('Chem - ODS'!$G$5:$G$7)))</f>
        <v>0</v>
      </c>
      <c r="T145" s="90">
        <f ca="1">($L145*($V$1-T$1)/($V$1-$L$1)+$V145*(T$1-$L$1)/($V$1-$L$1))*(SUM('Chem - ODS'!O$5:O$7)/((SUM('Chem - ODS'!$Q$5:$Q$7)-SUM('Chem - ODS'!$G$5:$G$7))/10*('Chem - ODS'!O$4-'Chem - ODS'!$G$4)+SUM('Chem - ODS'!$G$5:$G$7)))</f>
        <v>0</v>
      </c>
      <c r="U145" s="90">
        <f ca="1">($L145*($V$1-U$1)/($V$1-$L$1)+$V145*(U$1-$L$1)/($V$1-$L$1))*(SUM('Chem - ODS'!P$5:P$7)/((SUM('Chem - ODS'!$Q$5:$Q$7)-SUM('Chem - ODS'!$G$5:$G$7))/10*('Chem - ODS'!P$4-'Chem - ODS'!$G$4)+SUM('Chem - ODS'!$G$5:$G$7)))</f>
        <v>0</v>
      </c>
      <c r="V145" s="90">
        <f ca="1">IF('Chemicals 2030'!$A153="CP",INDIRECT("'Chemicals 2030'!"&amp;'Country Selector'!$B$3&amp;ROW($A153))*10^12,0)*'Process Emissions Multipliers'!$D$28</f>
        <v>0</v>
      </c>
      <c r="W145" s="90">
        <f ca="1">($V145*($AP$1-W$1)/($AP$1-$V$1)+$AP145*(W$1-$V$1)/($AP$1-$V$1))*(SUM('Chem - ODS'!R$5:R$7)/((SUM('Chem - ODS'!$AK$5:$AK$7)-SUM('Chem - ODS'!$Q$5:$Q$7))/20*('Chem - ODS'!R$4-'Chem - ODS'!$Q$4)+SUM('Chem - ODS'!$Q$5:$Q$7)))</f>
        <v>0</v>
      </c>
      <c r="X145" s="90">
        <f ca="1">($V145*($AP$1-X$1)/($AP$1-$V$1)+$AP145*(X$1-$V$1)/($AP$1-$V$1))*(SUM('Chem - ODS'!S$5:S$7)/((SUM('Chem - ODS'!$AK$5:$AK$7)-SUM('Chem - ODS'!$Q$5:$Q$7))/20*('Chem - ODS'!S$4-'Chem - ODS'!$Q$4)+SUM('Chem - ODS'!$Q$5:$Q$7)))</f>
        <v>0</v>
      </c>
      <c r="Y145" s="90">
        <f ca="1">($V145*($AP$1-Y$1)/($AP$1-$V$1)+$AP145*(Y$1-$V$1)/($AP$1-$V$1))*(SUM('Chem - ODS'!T$5:T$7)/((SUM('Chem - ODS'!$AK$5:$AK$7)-SUM('Chem - ODS'!$Q$5:$Q$7))/20*('Chem - ODS'!T$4-'Chem - ODS'!$Q$4)+SUM('Chem - ODS'!$Q$5:$Q$7)))</f>
        <v>0</v>
      </c>
      <c r="Z145" s="90">
        <f ca="1">($V145*($AP$1-Z$1)/($AP$1-$V$1)+$AP145*(Z$1-$V$1)/($AP$1-$V$1))*(SUM('Chem - ODS'!U$5:U$7)/((SUM('Chem - ODS'!$AK$5:$AK$7)-SUM('Chem - ODS'!$Q$5:$Q$7))/20*('Chem - ODS'!U$4-'Chem - ODS'!$Q$4)+SUM('Chem - ODS'!$Q$5:$Q$7)))</f>
        <v>0</v>
      </c>
      <c r="AA145" s="90">
        <f ca="1">($V145*($AP$1-AA$1)/($AP$1-$V$1)+$AP145*(AA$1-$V$1)/($AP$1-$V$1))*(SUM('Chem - ODS'!V$5:V$7)/((SUM('Chem - ODS'!$AK$5:$AK$7)-SUM('Chem - ODS'!$Q$5:$Q$7))/20*('Chem - ODS'!V$4-'Chem - ODS'!$Q$4)+SUM('Chem - ODS'!$Q$5:$Q$7)))</f>
        <v>0</v>
      </c>
      <c r="AB145" s="90">
        <f ca="1">($V145*($AP$1-AB$1)/($AP$1-$V$1)+$AP145*(AB$1-$V$1)/($AP$1-$V$1))*(SUM('Chem - ODS'!W$5:W$7)/((SUM('Chem - ODS'!$AK$5:$AK$7)-SUM('Chem - ODS'!$Q$5:$Q$7))/20*('Chem - ODS'!W$4-'Chem - ODS'!$Q$4)+SUM('Chem - ODS'!$Q$5:$Q$7)))</f>
        <v>0</v>
      </c>
      <c r="AC145" s="90">
        <f ca="1">($V145*($AP$1-AC$1)/($AP$1-$V$1)+$AP145*(AC$1-$V$1)/($AP$1-$V$1))*(SUM('Chem - ODS'!X$5:X$7)/((SUM('Chem - ODS'!$AK$5:$AK$7)-SUM('Chem - ODS'!$Q$5:$Q$7))/20*('Chem - ODS'!X$4-'Chem - ODS'!$Q$4)+SUM('Chem - ODS'!$Q$5:$Q$7)))</f>
        <v>0</v>
      </c>
      <c r="AD145" s="90">
        <f ca="1">($V145*($AP$1-AD$1)/($AP$1-$V$1)+$AP145*(AD$1-$V$1)/($AP$1-$V$1))*(SUM('Chem - ODS'!Y$5:Y$7)/((SUM('Chem - ODS'!$AK$5:$AK$7)-SUM('Chem - ODS'!$Q$5:$Q$7))/20*('Chem - ODS'!Y$4-'Chem - ODS'!$Q$4)+SUM('Chem - ODS'!$Q$5:$Q$7)))</f>
        <v>0</v>
      </c>
      <c r="AE145" s="90">
        <f ca="1">($V145*($AP$1-AE$1)/($AP$1-$V$1)+$AP145*(AE$1-$V$1)/($AP$1-$V$1))*(SUM('Chem - ODS'!Z$5:Z$7)/((SUM('Chem - ODS'!$AK$5:$AK$7)-SUM('Chem - ODS'!$Q$5:$Q$7))/20*('Chem - ODS'!Z$4-'Chem - ODS'!$Q$4)+SUM('Chem - ODS'!$Q$5:$Q$7)))</f>
        <v>0</v>
      </c>
      <c r="AF145" s="90">
        <f ca="1">($V145*($AP$1-AF$1)/($AP$1-$V$1)+$AP145*(AF$1-$V$1)/($AP$1-$V$1))*(SUM('Chem - ODS'!AA$5:AA$7)/((SUM('Chem - ODS'!$AK$5:$AK$7)-SUM('Chem - ODS'!$Q$5:$Q$7))/20*('Chem - ODS'!AA$4-'Chem - ODS'!$Q$4)+SUM('Chem - ODS'!$Q$5:$Q$7)))</f>
        <v>0</v>
      </c>
      <c r="AG145" s="90">
        <f ca="1">($V145*($AP$1-AG$1)/($AP$1-$V$1)+$AP145*(AG$1-$V$1)/($AP$1-$V$1))*(SUM('Chem - ODS'!AB$5:AB$7)/((SUM('Chem - ODS'!$AK$5:$AK$7)-SUM('Chem - ODS'!$Q$5:$Q$7))/20*('Chem - ODS'!AB$4-'Chem - ODS'!$Q$4)+SUM('Chem - ODS'!$Q$5:$Q$7)))</f>
        <v>0</v>
      </c>
      <c r="AH145" s="90">
        <f ca="1">($V145*($AP$1-AH$1)/($AP$1-$V$1)+$AP145*(AH$1-$V$1)/($AP$1-$V$1))*(SUM('Chem - ODS'!AC$5:AC$7)/((SUM('Chem - ODS'!$AK$5:$AK$7)-SUM('Chem - ODS'!$Q$5:$Q$7))/20*('Chem - ODS'!AC$4-'Chem - ODS'!$Q$4)+SUM('Chem - ODS'!$Q$5:$Q$7)))</f>
        <v>0</v>
      </c>
      <c r="AI145" s="90">
        <f ca="1">($V145*($AP$1-AI$1)/($AP$1-$V$1)+$AP145*(AI$1-$V$1)/($AP$1-$V$1))*(SUM('Chem - ODS'!AD$5:AD$7)/((SUM('Chem - ODS'!$AK$5:$AK$7)-SUM('Chem - ODS'!$Q$5:$Q$7))/20*('Chem - ODS'!AD$4-'Chem - ODS'!$Q$4)+SUM('Chem - ODS'!$Q$5:$Q$7)))</f>
        <v>0</v>
      </c>
      <c r="AJ145" s="90">
        <f ca="1">($V145*($AP$1-AJ$1)/($AP$1-$V$1)+$AP145*(AJ$1-$V$1)/($AP$1-$V$1))*(SUM('Chem - ODS'!AE$5:AE$7)/((SUM('Chem - ODS'!$AK$5:$AK$7)-SUM('Chem - ODS'!$Q$5:$Q$7))/20*('Chem - ODS'!AE$4-'Chem - ODS'!$Q$4)+SUM('Chem - ODS'!$Q$5:$Q$7)))</f>
        <v>0</v>
      </c>
      <c r="AK145" s="90">
        <f ca="1">($V145*($AP$1-AK$1)/($AP$1-$V$1)+$AP145*(AK$1-$V$1)/($AP$1-$V$1))*(SUM('Chem - ODS'!AF$5:AF$7)/((SUM('Chem - ODS'!$AK$5:$AK$7)-SUM('Chem - ODS'!$Q$5:$Q$7))/20*('Chem - ODS'!AF$4-'Chem - ODS'!$Q$4)+SUM('Chem - ODS'!$Q$5:$Q$7)))</f>
        <v>0</v>
      </c>
      <c r="AL145" s="90">
        <f ca="1">($V145*($AP$1-AL$1)/($AP$1-$V$1)+$AP145*(AL$1-$V$1)/($AP$1-$V$1))*(SUM('Chem - ODS'!AG$5:AG$7)/((SUM('Chem - ODS'!$AK$5:$AK$7)-SUM('Chem - ODS'!$Q$5:$Q$7))/20*('Chem - ODS'!AG$4-'Chem - ODS'!$Q$4)+SUM('Chem - ODS'!$Q$5:$Q$7)))</f>
        <v>0</v>
      </c>
      <c r="AM145" s="90">
        <f ca="1">($V145*($AP$1-AM$1)/($AP$1-$V$1)+$AP145*(AM$1-$V$1)/($AP$1-$V$1))*(SUM('Chem - ODS'!AH$5:AH$7)/((SUM('Chem - ODS'!$AK$5:$AK$7)-SUM('Chem - ODS'!$Q$5:$Q$7))/20*('Chem - ODS'!AH$4-'Chem - ODS'!$Q$4)+SUM('Chem - ODS'!$Q$5:$Q$7)))</f>
        <v>0</v>
      </c>
      <c r="AN145" s="90">
        <f ca="1">($V145*($AP$1-AN$1)/($AP$1-$V$1)+$AP145*(AN$1-$V$1)/($AP$1-$V$1))*(SUM('Chem - ODS'!AI$5:AI$7)/((SUM('Chem - ODS'!$AK$5:$AK$7)-SUM('Chem - ODS'!$Q$5:$Q$7))/20*('Chem - ODS'!AI$4-'Chem - ODS'!$Q$4)+SUM('Chem - ODS'!$Q$5:$Q$7)))</f>
        <v>0</v>
      </c>
      <c r="AO145" s="90">
        <f ca="1">($V145*($AP$1-AO$1)/($AP$1-$V$1)+$AP145*(AO$1-$V$1)/($AP$1-$V$1))*(SUM('Chem - ODS'!AJ$5:AJ$7)/((SUM('Chem - ODS'!$AK$5:$AK$7)-SUM('Chem - ODS'!$Q$5:$Q$7))/20*('Chem - ODS'!AJ$4-'Chem - ODS'!$Q$4)+SUM('Chem - ODS'!$Q$5:$Q$7)))</f>
        <v>0</v>
      </c>
      <c r="AP145" s="90">
        <f ca="1">V145*'Process Emissions Multipliers'!$E$28</f>
        <v>0</v>
      </c>
    </row>
    <row r="146" spans="1:42">
      <c r="A146" s="74">
        <v>94</v>
      </c>
      <c r="B146" s="90">
        <f ca="1">IF('Chemicals 2010'!$A154="CP",INDIRECT("'Chemicals 2010'!"&amp;'Country Selector'!$B$3&amp;ROW($A154))*10^12,0)</f>
        <v>0</v>
      </c>
      <c r="C146" s="90">
        <f t="shared" ca="1" si="6"/>
        <v>0</v>
      </c>
      <c r="D146" s="90">
        <f t="shared" ca="1" si="6"/>
        <v>0</v>
      </c>
      <c r="E146" s="90">
        <f t="shared" ca="1" si="6"/>
        <v>0</v>
      </c>
      <c r="F146" s="90">
        <f t="shared" ca="1" si="6"/>
        <v>0</v>
      </c>
      <c r="G146" s="90">
        <f t="shared" ca="1" si="6"/>
        <v>0</v>
      </c>
      <c r="H146" s="90">
        <f t="shared" ca="1" si="6"/>
        <v>0</v>
      </c>
      <c r="I146" s="90">
        <f t="shared" ca="1" si="6"/>
        <v>0</v>
      </c>
      <c r="J146" s="90">
        <f t="shared" ca="1" si="6"/>
        <v>0</v>
      </c>
      <c r="K146" s="90">
        <f t="shared" ca="1" si="6"/>
        <v>0</v>
      </c>
      <c r="L146" s="90">
        <f ca="1">IF('Chemicals 2020'!$A154="CP",INDIRECT("'Chemicals 2020'!"&amp;'Country Selector'!$B$3&amp;ROW($A154))*10^12,0)*'Process Emissions Multipliers'!$B$28</f>
        <v>0</v>
      </c>
      <c r="M146" s="90">
        <f ca="1">($L146*($V$1-M$1)/($V$1-$L$1)+$V146*(M$1-$L$1)/($V$1-$L$1))*(SUM('Chem - ODS'!H$5:H$7)/((SUM('Chem - ODS'!$Q$5:$Q$7)-SUM('Chem - ODS'!$G$5:$G$7))/10*('Chem - ODS'!H$4-'Chem - ODS'!$G$4)+SUM('Chem - ODS'!$G$5:$G$7)))</f>
        <v>0</v>
      </c>
      <c r="N146" s="90">
        <f ca="1">($L146*($V$1-N$1)/($V$1-$L$1)+$V146*(N$1-$L$1)/($V$1-$L$1))*(SUM('Chem - ODS'!I$5:I$7)/((SUM('Chem - ODS'!$Q$5:$Q$7)-SUM('Chem - ODS'!$G$5:$G$7))/10*('Chem - ODS'!I$4-'Chem - ODS'!$G$4)+SUM('Chem - ODS'!$G$5:$G$7)))</f>
        <v>0</v>
      </c>
      <c r="O146" s="90">
        <f ca="1">($L146*($V$1-O$1)/($V$1-$L$1)+$V146*(O$1-$L$1)/($V$1-$L$1))*(SUM('Chem - ODS'!J$5:J$7)/((SUM('Chem - ODS'!$Q$5:$Q$7)-SUM('Chem - ODS'!$G$5:$G$7))/10*('Chem - ODS'!J$4-'Chem - ODS'!$G$4)+SUM('Chem - ODS'!$G$5:$G$7)))</f>
        <v>0</v>
      </c>
      <c r="P146" s="90">
        <f ca="1">($L146*($V$1-P$1)/($V$1-$L$1)+$V146*(P$1-$L$1)/($V$1-$L$1))*(SUM('Chem - ODS'!K$5:K$7)/((SUM('Chem - ODS'!$Q$5:$Q$7)-SUM('Chem - ODS'!$G$5:$G$7))/10*('Chem - ODS'!K$4-'Chem - ODS'!$G$4)+SUM('Chem - ODS'!$G$5:$G$7)))</f>
        <v>0</v>
      </c>
      <c r="Q146" s="90">
        <f ca="1">($L146*($V$1-Q$1)/($V$1-$L$1)+$V146*(Q$1-$L$1)/($V$1-$L$1))*(SUM('Chem - ODS'!L$5:L$7)/((SUM('Chem - ODS'!$Q$5:$Q$7)-SUM('Chem - ODS'!$G$5:$G$7))/10*('Chem - ODS'!L$4-'Chem - ODS'!$G$4)+SUM('Chem - ODS'!$G$5:$G$7)))</f>
        <v>0</v>
      </c>
      <c r="R146" s="90">
        <f ca="1">($L146*($V$1-R$1)/($V$1-$L$1)+$V146*(R$1-$L$1)/($V$1-$L$1))*(SUM('Chem - ODS'!M$5:M$7)/((SUM('Chem - ODS'!$Q$5:$Q$7)-SUM('Chem - ODS'!$G$5:$G$7))/10*('Chem - ODS'!M$4-'Chem - ODS'!$G$4)+SUM('Chem - ODS'!$G$5:$G$7)))</f>
        <v>0</v>
      </c>
      <c r="S146" s="90">
        <f ca="1">($L146*($V$1-S$1)/($V$1-$L$1)+$V146*(S$1-$L$1)/($V$1-$L$1))*(SUM('Chem - ODS'!N$5:N$7)/((SUM('Chem - ODS'!$Q$5:$Q$7)-SUM('Chem - ODS'!$G$5:$G$7))/10*('Chem - ODS'!N$4-'Chem - ODS'!$G$4)+SUM('Chem - ODS'!$G$5:$G$7)))</f>
        <v>0</v>
      </c>
      <c r="T146" s="90">
        <f ca="1">($L146*($V$1-T$1)/($V$1-$L$1)+$V146*(T$1-$L$1)/($V$1-$L$1))*(SUM('Chem - ODS'!O$5:O$7)/((SUM('Chem - ODS'!$Q$5:$Q$7)-SUM('Chem - ODS'!$G$5:$G$7))/10*('Chem - ODS'!O$4-'Chem - ODS'!$G$4)+SUM('Chem - ODS'!$G$5:$G$7)))</f>
        <v>0</v>
      </c>
      <c r="U146" s="90">
        <f ca="1">($L146*($V$1-U$1)/($V$1-$L$1)+$V146*(U$1-$L$1)/($V$1-$L$1))*(SUM('Chem - ODS'!P$5:P$7)/((SUM('Chem - ODS'!$Q$5:$Q$7)-SUM('Chem - ODS'!$G$5:$G$7))/10*('Chem - ODS'!P$4-'Chem - ODS'!$G$4)+SUM('Chem - ODS'!$G$5:$G$7)))</f>
        <v>0</v>
      </c>
      <c r="V146" s="90">
        <f ca="1">IF('Chemicals 2030'!$A154="CP",INDIRECT("'Chemicals 2030'!"&amp;'Country Selector'!$B$3&amp;ROW($A154))*10^12,0)*'Process Emissions Multipliers'!$D$28</f>
        <v>0</v>
      </c>
      <c r="W146" s="90">
        <f ca="1">($V146*($AP$1-W$1)/($AP$1-$V$1)+$AP146*(W$1-$V$1)/($AP$1-$V$1))*(SUM('Chem - ODS'!R$5:R$7)/((SUM('Chem - ODS'!$AK$5:$AK$7)-SUM('Chem - ODS'!$Q$5:$Q$7))/20*('Chem - ODS'!R$4-'Chem - ODS'!$Q$4)+SUM('Chem - ODS'!$Q$5:$Q$7)))</f>
        <v>0</v>
      </c>
      <c r="X146" s="90">
        <f ca="1">($V146*($AP$1-X$1)/($AP$1-$V$1)+$AP146*(X$1-$V$1)/($AP$1-$V$1))*(SUM('Chem - ODS'!S$5:S$7)/((SUM('Chem - ODS'!$AK$5:$AK$7)-SUM('Chem - ODS'!$Q$5:$Q$7))/20*('Chem - ODS'!S$4-'Chem - ODS'!$Q$4)+SUM('Chem - ODS'!$Q$5:$Q$7)))</f>
        <v>0</v>
      </c>
      <c r="Y146" s="90">
        <f ca="1">($V146*($AP$1-Y$1)/($AP$1-$V$1)+$AP146*(Y$1-$V$1)/($AP$1-$V$1))*(SUM('Chem - ODS'!T$5:T$7)/((SUM('Chem - ODS'!$AK$5:$AK$7)-SUM('Chem - ODS'!$Q$5:$Q$7))/20*('Chem - ODS'!T$4-'Chem - ODS'!$Q$4)+SUM('Chem - ODS'!$Q$5:$Q$7)))</f>
        <v>0</v>
      </c>
      <c r="Z146" s="90">
        <f ca="1">($V146*($AP$1-Z$1)/($AP$1-$V$1)+$AP146*(Z$1-$V$1)/($AP$1-$V$1))*(SUM('Chem - ODS'!U$5:U$7)/((SUM('Chem - ODS'!$AK$5:$AK$7)-SUM('Chem - ODS'!$Q$5:$Q$7))/20*('Chem - ODS'!U$4-'Chem - ODS'!$Q$4)+SUM('Chem - ODS'!$Q$5:$Q$7)))</f>
        <v>0</v>
      </c>
      <c r="AA146" s="90">
        <f ca="1">($V146*($AP$1-AA$1)/($AP$1-$V$1)+$AP146*(AA$1-$V$1)/($AP$1-$V$1))*(SUM('Chem - ODS'!V$5:V$7)/((SUM('Chem - ODS'!$AK$5:$AK$7)-SUM('Chem - ODS'!$Q$5:$Q$7))/20*('Chem - ODS'!V$4-'Chem - ODS'!$Q$4)+SUM('Chem - ODS'!$Q$5:$Q$7)))</f>
        <v>0</v>
      </c>
      <c r="AB146" s="90">
        <f ca="1">($V146*($AP$1-AB$1)/($AP$1-$V$1)+$AP146*(AB$1-$V$1)/($AP$1-$V$1))*(SUM('Chem - ODS'!W$5:W$7)/((SUM('Chem - ODS'!$AK$5:$AK$7)-SUM('Chem - ODS'!$Q$5:$Q$7))/20*('Chem - ODS'!W$4-'Chem - ODS'!$Q$4)+SUM('Chem - ODS'!$Q$5:$Q$7)))</f>
        <v>0</v>
      </c>
      <c r="AC146" s="90">
        <f ca="1">($V146*($AP$1-AC$1)/($AP$1-$V$1)+$AP146*(AC$1-$V$1)/($AP$1-$V$1))*(SUM('Chem - ODS'!X$5:X$7)/((SUM('Chem - ODS'!$AK$5:$AK$7)-SUM('Chem - ODS'!$Q$5:$Q$7))/20*('Chem - ODS'!X$4-'Chem - ODS'!$Q$4)+SUM('Chem - ODS'!$Q$5:$Q$7)))</f>
        <v>0</v>
      </c>
      <c r="AD146" s="90">
        <f ca="1">($V146*($AP$1-AD$1)/($AP$1-$V$1)+$AP146*(AD$1-$V$1)/($AP$1-$V$1))*(SUM('Chem - ODS'!Y$5:Y$7)/((SUM('Chem - ODS'!$AK$5:$AK$7)-SUM('Chem - ODS'!$Q$5:$Q$7))/20*('Chem - ODS'!Y$4-'Chem - ODS'!$Q$4)+SUM('Chem - ODS'!$Q$5:$Q$7)))</f>
        <v>0</v>
      </c>
      <c r="AE146" s="90">
        <f ca="1">($V146*($AP$1-AE$1)/($AP$1-$V$1)+$AP146*(AE$1-$V$1)/($AP$1-$V$1))*(SUM('Chem - ODS'!Z$5:Z$7)/((SUM('Chem - ODS'!$AK$5:$AK$7)-SUM('Chem - ODS'!$Q$5:$Q$7))/20*('Chem - ODS'!Z$4-'Chem - ODS'!$Q$4)+SUM('Chem - ODS'!$Q$5:$Q$7)))</f>
        <v>0</v>
      </c>
      <c r="AF146" s="90">
        <f ca="1">($V146*($AP$1-AF$1)/($AP$1-$V$1)+$AP146*(AF$1-$V$1)/($AP$1-$V$1))*(SUM('Chem - ODS'!AA$5:AA$7)/((SUM('Chem - ODS'!$AK$5:$AK$7)-SUM('Chem - ODS'!$Q$5:$Q$7))/20*('Chem - ODS'!AA$4-'Chem - ODS'!$Q$4)+SUM('Chem - ODS'!$Q$5:$Q$7)))</f>
        <v>0</v>
      </c>
      <c r="AG146" s="90">
        <f ca="1">($V146*($AP$1-AG$1)/($AP$1-$V$1)+$AP146*(AG$1-$V$1)/($AP$1-$V$1))*(SUM('Chem - ODS'!AB$5:AB$7)/((SUM('Chem - ODS'!$AK$5:$AK$7)-SUM('Chem - ODS'!$Q$5:$Q$7))/20*('Chem - ODS'!AB$4-'Chem - ODS'!$Q$4)+SUM('Chem - ODS'!$Q$5:$Q$7)))</f>
        <v>0</v>
      </c>
      <c r="AH146" s="90">
        <f ca="1">($V146*($AP$1-AH$1)/($AP$1-$V$1)+$AP146*(AH$1-$V$1)/($AP$1-$V$1))*(SUM('Chem - ODS'!AC$5:AC$7)/((SUM('Chem - ODS'!$AK$5:$AK$7)-SUM('Chem - ODS'!$Q$5:$Q$7))/20*('Chem - ODS'!AC$4-'Chem - ODS'!$Q$4)+SUM('Chem - ODS'!$Q$5:$Q$7)))</f>
        <v>0</v>
      </c>
      <c r="AI146" s="90">
        <f ca="1">($V146*($AP$1-AI$1)/($AP$1-$V$1)+$AP146*(AI$1-$V$1)/($AP$1-$V$1))*(SUM('Chem - ODS'!AD$5:AD$7)/((SUM('Chem - ODS'!$AK$5:$AK$7)-SUM('Chem - ODS'!$Q$5:$Q$7))/20*('Chem - ODS'!AD$4-'Chem - ODS'!$Q$4)+SUM('Chem - ODS'!$Q$5:$Q$7)))</f>
        <v>0</v>
      </c>
      <c r="AJ146" s="90">
        <f ca="1">($V146*($AP$1-AJ$1)/($AP$1-$V$1)+$AP146*(AJ$1-$V$1)/($AP$1-$V$1))*(SUM('Chem - ODS'!AE$5:AE$7)/((SUM('Chem - ODS'!$AK$5:$AK$7)-SUM('Chem - ODS'!$Q$5:$Q$7))/20*('Chem - ODS'!AE$4-'Chem - ODS'!$Q$4)+SUM('Chem - ODS'!$Q$5:$Q$7)))</f>
        <v>0</v>
      </c>
      <c r="AK146" s="90">
        <f ca="1">($V146*($AP$1-AK$1)/($AP$1-$V$1)+$AP146*(AK$1-$V$1)/($AP$1-$V$1))*(SUM('Chem - ODS'!AF$5:AF$7)/((SUM('Chem - ODS'!$AK$5:$AK$7)-SUM('Chem - ODS'!$Q$5:$Q$7))/20*('Chem - ODS'!AF$4-'Chem - ODS'!$Q$4)+SUM('Chem - ODS'!$Q$5:$Q$7)))</f>
        <v>0</v>
      </c>
      <c r="AL146" s="90">
        <f ca="1">($V146*($AP$1-AL$1)/($AP$1-$V$1)+$AP146*(AL$1-$V$1)/($AP$1-$V$1))*(SUM('Chem - ODS'!AG$5:AG$7)/((SUM('Chem - ODS'!$AK$5:$AK$7)-SUM('Chem - ODS'!$Q$5:$Q$7))/20*('Chem - ODS'!AG$4-'Chem - ODS'!$Q$4)+SUM('Chem - ODS'!$Q$5:$Q$7)))</f>
        <v>0</v>
      </c>
      <c r="AM146" s="90">
        <f ca="1">($V146*($AP$1-AM$1)/($AP$1-$V$1)+$AP146*(AM$1-$V$1)/($AP$1-$V$1))*(SUM('Chem - ODS'!AH$5:AH$7)/((SUM('Chem - ODS'!$AK$5:$AK$7)-SUM('Chem - ODS'!$Q$5:$Q$7))/20*('Chem - ODS'!AH$4-'Chem - ODS'!$Q$4)+SUM('Chem - ODS'!$Q$5:$Q$7)))</f>
        <v>0</v>
      </c>
      <c r="AN146" s="90">
        <f ca="1">($V146*($AP$1-AN$1)/($AP$1-$V$1)+$AP146*(AN$1-$V$1)/($AP$1-$V$1))*(SUM('Chem - ODS'!AI$5:AI$7)/((SUM('Chem - ODS'!$AK$5:$AK$7)-SUM('Chem - ODS'!$Q$5:$Q$7))/20*('Chem - ODS'!AI$4-'Chem - ODS'!$Q$4)+SUM('Chem - ODS'!$Q$5:$Q$7)))</f>
        <v>0</v>
      </c>
      <c r="AO146" s="90">
        <f ca="1">($V146*($AP$1-AO$1)/($AP$1-$V$1)+$AP146*(AO$1-$V$1)/($AP$1-$V$1))*(SUM('Chem - ODS'!AJ$5:AJ$7)/((SUM('Chem - ODS'!$AK$5:$AK$7)-SUM('Chem - ODS'!$Q$5:$Q$7))/20*('Chem - ODS'!AJ$4-'Chem - ODS'!$Q$4)+SUM('Chem - ODS'!$Q$5:$Q$7)))</f>
        <v>0</v>
      </c>
      <c r="AP146" s="90">
        <f ca="1">V146*'Process Emissions Multipliers'!$E$28</f>
        <v>0</v>
      </c>
    </row>
    <row r="147" spans="1:42">
      <c r="A147" s="74">
        <v>95</v>
      </c>
      <c r="B147" s="90">
        <f ca="1">IF('Chemicals 2010'!$A155="CP",INDIRECT("'Chemicals 2010'!"&amp;'Country Selector'!$B$3&amp;ROW($A155))*10^12,0)</f>
        <v>0</v>
      </c>
      <c r="C147" s="90">
        <f t="shared" ca="1" si="6"/>
        <v>0</v>
      </c>
      <c r="D147" s="90">
        <f t="shared" ca="1" si="6"/>
        <v>0</v>
      </c>
      <c r="E147" s="90">
        <f t="shared" ca="1" si="6"/>
        <v>0</v>
      </c>
      <c r="F147" s="90">
        <f t="shared" ca="1" si="6"/>
        <v>0</v>
      </c>
      <c r="G147" s="90">
        <f t="shared" ca="1" si="6"/>
        <v>0</v>
      </c>
      <c r="H147" s="90">
        <f t="shared" ca="1" si="6"/>
        <v>0</v>
      </c>
      <c r="I147" s="90">
        <f t="shared" ca="1" si="6"/>
        <v>0</v>
      </c>
      <c r="J147" s="90">
        <f t="shared" ca="1" si="6"/>
        <v>0</v>
      </c>
      <c r="K147" s="90">
        <f t="shared" ca="1" si="6"/>
        <v>0</v>
      </c>
      <c r="L147" s="90">
        <f ca="1">IF('Chemicals 2020'!$A155="CP",INDIRECT("'Chemicals 2020'!"&amp;'Country Selector'!$B$3&amp;ROW($A155))*10^12,0)*'Process Emissions Multipliers'!$B$28</f>
        <v>0</v>
      </c>
      <c r="M147" s="90">
        <f ca="1">($L147*($V$1-M$1)/($V$1-$L$1)+$V147*(M$1-$L$1)/($V$1-$L$1))*(SUM('Chem - ODS'!H$5:H$7)/((SUM('Chem - ODS'!$Q$5:$Q$7)-SUM('Chem - ODS'!$G$5:$G$7))/10*('Chem - ODS'!H$4-'Chem - ODS'!$G$4)+SUM('Chem - ODS'!$G$5:$G$7)))</f>
        <v>0</v>
      </c>
      <c r="N147" s="90">
        <f ca="1">($L147*($V$1-N$1)/($V$1-$L$1)+$V147*(N$1-$L$1)/($V$1-$L$1))*(SUM('Chem - ODS'!I$5:I$7)/((SUM('Chem - ODS'!$Q$5:$Q$7)-SUM('Chem - ODS'!$G$5:$G$7))/10*('Chem - ODS'!I$4-'Chem - ODS'!$G$4)+SUM('Chem - ODS'!$G$5:$G$7)))</f>
        <v>0</v>
      </c>
      <c r="O147" s="90">
        <f ca="1">($L147*($V$1-O$1)/($V$1-$L$1)+$V147*(O$1-$L$1)/($V$1-$L$1))*(SUM('Chem - ODS'!J$5:J$7)/((SUM('Chem - ODS'!$Q$5:$Q$7)-SUM('Chem - ODS'!$G$5:$G$7))/10*('Chem - ODS'!J$4-'Chem - ODS'!$G$4)+SUM('Chem - ODS'!$G$5:$G$7)))</f>
        <v>0</v>
      </c>
      <c r="P147" s="90">
        <f ca="1">($L147*($V$1-P$1)/($V$1-$L$1)+$V147*(P$1-$L$1)/($V$1-$L$1))*(SUM('Chem - ODS'!K$5:K$7)/((SUM('Chem - ODS'!$Q$5:$Q$7)-SUM('Chem - ODS'!$G$5:$G$7))/10*('Chem - ODS'!K$4-'Chem - ODS'!$G$4)+SUM('Chem - ODS'!$G$5:$G$7)))</f>
        <v>0</v>
      </c>
      <c r="Q147" s="90">
        <f ca="1">($L147*($V$1-Q$1)/($V$1-$L$1)+$V147*(Q$1-$L$1)/($V$1-$L$1))*(SUM('Chem - ODS'!L$5:L$7)/((SUM('Chem - ODS'!$Q$5:$Q$7)-SUM('Chem - ODS'!$G$5:$G$7))/10*('Chem - ODS'!L$4-'Chem - ODS'!$G$4)+SUM('Chem - ODS'!$G$5:$G$7)))</f>
        <v>0</v>
      </c>
      <c r="R147" s="90">
        <f ca="1">($L147*($V$1-R$1)/($V$1-$L$1)+$V147*(R$1-$L$1)/($V$1-$L$1))*(SUM('Chem - ODS'!M$5:M$7)/((SUM('Chem - ODS'!$Q$5:$Q$7)-SUM('Chem - ODS'!$G$5:$G$7))/10*('Chem - ODS'!M$4-'Chem - ODS'!$G$4)+SUM('Chem - ODS'!$G$5:$G$7)))</f>
        <v>0</v>
      </c>
      <c r="S147" s="90">
        <f ca="1">($L147*($V$1-S$1)/($V$1-$L$1)+$V147*(S$1-$L$1)/($V$1-$L$1))*(SUM('Chem - ODS'!N$5:N$7)/((SUM('Chem - ODS'!$Q$5:$Q$7)-SUM('Chem - ODS'!$G$5:$G$7))/10*('Chem - ODS'!N$4-'Chem - ODS'!$G$4)+SUM('Chem - ODS'!$G$5:$G$7)))</f>
        <v>0</v>
      </c>
      <c r="T147" s="90">
        <f ca="1">($L147*($V$1-T$1)/($V$1-$L$1)+$V147*(T$1-$L$1)/($V$1-$L$1))*(SUM('Chem - ODS'!O$5:O$7)/((SUM('Chem - ODS'!$Q$5:$Q$7)-SUM('Chem - ODS'!$G$5:$G$7))/10*('Chem - ODS'!O$4-'Chem - ODS'!$G$4)+SUM('Chem - ODS'!$G$5:$G$7)))</f>
        <v>0</v>
      </c>
      <c r="U147" s="90">
        <f ca="1">($L147*($V$1-U$1)/($V$1-$L$1)+$V147*(U$1-$L$1)/($V$1-$L$1))*(SUM('Chem - ODS'!P$5:P$7)/((SUM('Chem - ODS'!$Q$5:$Q$7)-SUM('Chem - ODS'!$G$5:$G$7))/10*('Chem - ODS'!P$4-'Chem - ODS'!$G$4)+SUM('Chem - ODS'!$G$5:$G$7)))</f>
        <v>0</v>
      </c>
      <c r="V147" s="90">
        <f ca="1">IF('Chemicals 2030'!$A155="CP",INDIRECT("'Chemicals 2030'!"&amp;'Country Selector'!$B$3&amp;ROW($A155))*10^12,0)*'Process Emissions Multipliers'!$D$28</f>
        <v>0</v>
      </c>
      <c r="W147" s="90">
        <f ca="1">($V147*($AP$1-W$1)/($AP$1-$V$1)+$AP147*(W$1-$V$1)/($AP$1-$V$1))*(SUM('Chem - ODS'!R$5:R$7)/((SUM('Chem - ODS'!$AK$5:$AK$7)-SUM('Chem - ODS'!$Q$5:$Q$7))/20*('Chem - ODS'!R$4-'Chem - ODS'!$Q$4)+SUM('Chem - ODS'!$Q$5:$Q$7)))</f>
        <v>0</v>
      </c>
      <c r="X147" s="90">
        <f ca="1">($V147*($AP$1-X$1)/($AP$1-$V$1)+$AP147*(X$1-$V$1)/($AP$1-$V$1))*(SUM('Chem - ODS'!S$5:S$7)/((SUM('Chem - ODS'!$AK$5:$AK$7)-SUM('Chem - ODS'!$Q$5:$Q$7))/20*('Chem - ODS'!S$4-'Chem - ODS'!$Q$4)+SUM('Chem - ODS'!$Q$5:$Q$7)))</f>
        <v>0</v>
      </c>
      <c r="Y147" s="90">
        <f ca="1">($V147*($AP$1-Y$1)/($AP$1-$V$1)+$AP147*(Y$1-$V$1)/($AP$1-$V$1))*(SUM('Chem - ODS'!T$5:T$7)/((SUM('Chem - ODS'!$AK$5:$AK$7)-SUM('Chem - ODS'!$Q$5:$Q$7))/20*('Chem - ODS'!T$4-'Chem - ODS'!$Q$4)+SUM('Chem - ODS'!$Q$5:$Q$7)))</f>
        <v>0</v>
      </c>
      <c r="Z147" s="90">
        <f ca="1">($V147*($AP$1-Z$1)/($AP$1-$V$1)+$AP147*(Z$1-$V$1)/($AP$1-$V$1))*(SUM('Chem - ODS'!U$5:U$7)/((SUM('Chem - ODS'!$AK$5:$AK$7)-SUM('Chem - ODS'!$Q$5:$Q$7))/20*('Chem - ODS'!U$4-'Chem - ODS'!$Q$4)+SUM('Chem - ODS'!$Q$5:$Q$7)))</f>
        <v>0</v>
      </c>
      <c r="AA147" s="90">
        <f ca="1">($V147*($AP$1-AA$1)/($AP$1-$V$1)+$AP147*(AA$1-$V$1)/($AP$1-$V$1))*(SUM('Chem - ODS'!V$5:V$7)/((SUM('Chem - ODS'!$AK$5:$AK$7)-SUM('Chem - ODS'!$Q$5:$Q$7))/20*('Chem - ODS'!V$4-'Chem - ODS'!$Q$4)+SUM('Chem - ODS'!$Q$5:$Q$7)))</f>
        <v>0</v>
      </c>
      <c r="AB147" s="90">
        <f ca="1">($V147*($AP$1-AB$1)/($AP$1-$V$1)+$AP147*(AB$1-$V$1)/($AP$1-$V$1))*(SUM('Chem - ODS'!W$5:W$7)/((SUM('Chem - ODS'!$AK$5:$AK$7)-SUM('Chem - ODS'!$Q$5:$Q$7))/20*('Chem - ODS'!W$4-'Chem - ODS'!$Q$4)+SUM('Chem - ODS'!$Q$5:$Q$7)))</f>
        <v>0</v>
      </c>
      <c r="AC147" s="90">
        <f ca="1">($V147*($AP$1-AC$1)/($AP$1-$V$1)+$AP147*(AC$1-$V$1)/($AP$1-$V$1))*(SUM('Chem - ODS'!X$5:X$7)/((SUM('Chem - ODS'!$AK$5:$AK$7)-SUM('Chem - ODS'!$Q$5:$Q$7))/20*('Chem - ODS'!X$4-'Chem - ODS'!$Q$4)+SUM('Chem - ODS'!$Q$5:$Q$7)))</f>
        <v>0</v>
      </c>
      <c r="AD147" s="90">
        <f ca="1">($V147*($AP$1-AD$1)/($AP$1-$V$1)+$AP147*(AD$1-$V$1)/($AP$1-$V$1))*(SUM('Chem - ODS'!Y$5:Y$7)/((SUM('Chem - ODS'!$AK$5:$AK$7)-SUM('Chem - ODS'!$Q$5:$Q$7))/20*('Chem - ODS'!Y$4-'Chem - ODS'!$Q$4)+SUM('Chem - ODS'!$Q$5:$Q$7)))</f>
        <v>0</v>
      </c>
      <c r="AE147" s="90">
        <f ca="1">($V147*($AP$1-AE$1)/($AP$1-$V$1)+$AP147*(AE$1-$V$1)/($AP$1-$V$1))*(SUM('Chem - ODS'!Z$5:Z$7)/((SUM('Chem - ODS'!$AK$5:$AK$7)-SUM('Chem - ODS'!$Q$5:$Q$7))/20*('Chem - ODS'!Z$4-'Chem - ODS'!$Q$4)+SUM('Chem - ODS'!$Q$5:$Q$7)))</f>
        <v>0</v>
      </c>
      <c r="AF147" s="90">
        <f ca="1">($V147*($AP$1-AF$1)/($AP$1-$V$1)+$AP147*(AF$1-$V$1)/($AP$1-$V$1))*(SUM('Chem - ODS'!AA$5:AA$7)/((SUM('Chem - ODS'!$AK$5:$AK$7)-SUM('Chem - ODS'!$Q$5:$Q$7))/20*('Chem - ODS'!AA$4-'Chem - ODS'!$Q$4)+SUM('Chem - ODS'!$Q$5:$Q$7)))</f>
        <v>0</v>
      </c>
      <c r="AG147" s="90">
        <f ca="1">($V147*($AP$1-AG$1)/($AP$1-$V$1)+$AP147*(AG$1-$V$1)/($AP$1-$V$1))*(SUM('Chem - ODS'!AB$5:AB$7)/((SUM('Chem - ODS'!$AK$5:$AK$7)-SUM('Chem - ODS'!$Q$5:$Q$7))/20*('Chem - ODS'!AB$4-'Chem - ODS'!$Q$4)+SUM('Chem - ODS'!$Q$5:$Q$7)))</f>
        <v>0</v>
      </c>
      <c r="AH147" s="90">
        <f ca="1">($V147*($AP$1-AH$1)/($AP$1-$V$1)+$AP147*(AH$1-$V$1)/($AP$1-$V$1))*(SUM('Chem - ODS'!AC$5:AC$7)/((SUM('Chem - ODS'!$AK$5:$AK$7)-SUM('Chem - ODS'!$Q$5:$Q$7))/20*('Chem - ODS'!AC$4-'Chem - ODS'!$Q$4)+SUM('Chem - ODS'!$Q$5:$Q$7)))</f>
        <v>0</v>
      </c>
      <c r="AI147" s="90">
        <f ca="1">($V147*($AP$1-AI$1)/($AP$1-$V$1)+$AP147*(AI$1-$V$1)/($AP$1-$V$1))*(SUM('Chem - ODS'!AD$5:AD$7)/((SUM('Chem - ODS'!$AK$5:$AK$7)-SUM('Chem - ODS'!$Q$5:$Q$7))/20*('Chem - ODS'!AD$4-'Chem - ODS'!$Q$4)+SUM('Chem - ODS'!$Q$5:$Q$7)))</f>
        <v>0</v>
      </c>
      <c r="AJ147" s="90">
        <f ca="1">($V147*($AP$1-AJ$1)/($AP$1-$V$1)+$AP147*(AJ$1-$V$1)/($AP$1-$V$1))*(SUM('Chem - ODS'!AE$5:AE$7)/((SUM('Chem - ODS'!$AK$5:$AK$7)-SUM('Chem - ODS'!$Q$5:$Q$7))/20*('Chem - ODS'!AE$4-'Chem - ODS'!$Q$4)+SUM('Chem - ODS'!$Q$5:$Q$7)))</f>
        <v>0</v>
      </c>
      <c r="AK147" s="90">
        <f ca="1">($V147*($AP$1-AK$1)/($AP$1-$V$1)+$AP147*(AK$1-$V$1)/($AP$1-$V$1))*(SUM('Chem - ODS'!AF$5:AF$7)/((SUM('Chem - ODS'!$AK$5:$AK$7)-SUM('Chem - ODS'!$Q$5:$Q$7))/20*('Chem - ODS'!AF$4-'Chem - ODS'!$Q$4)+SUM('Chem - ODS'!$Q$5:$Q$7)))</f>
        <v>0</v>
      </c>
      <c r="AL147" s="90">
        <f ca="1">($V147*($AP$1-AL$1)/($AP$1-$V$1)+$AP147*(AL$1-$V$1)/($AP$1-$V$1))*(SUM('Chem - ODS'!AG$5:AG$7)/((SUM('Chem - ODS'!$AK$5:$AK$7)-SUM('Chem - ODS'!$Q$5:$Q$7))/20*('Chem - ODS'!AG$4-'Chem - ODS'!$Q$4)+SUM('Chem - ODS'!$Q$5:$Q$7)))</f>
        <v>0</v>
      </c>
      <c r="AM147" s="90">
        <f ca="1">($V147*($AP$1-AM$1)/($AP$1-$V$1)+$AP147*(AM$1-$V$1)/($AP$1-$V$1))*(SUM('Chem - ODS'!AH$5:AH$7)/((SUM('Chem - ODS'!$AK$5:$AK$7)-SUM('Chem - ODS'!$Q$5:$Q$7))/20*('Chem - ODS'!AH$4-'Chem - ODS'!$Q$4)+SUM('Chem - ODS'!$Q$5:$Q$7)))</f>
        <v>0</v>
      </c>
      <c r="AN147" s="90">
        <f ca="1">($V147*($AP$1-AN$1)/($AP$1-$V$1)+$AP147*(AN$1-$V$1)/($AP$1-$V$1))*(SUM('Chem - ODS'!AI$5:AI$7)/((SUM('Chem - ODS'!$AK$5:$AK$7)-SUM('Chem - ODS'!$Q$5:$Q$7))/20*('Chem - ODS'!AI$4-'Chem - ODS'!$Q$4)+SUM('Chem - ODS'!$Q$5:$Q$7)))</f>
        <v>0</v>
      </c>
      <c r="AO147" s="90">
        <f ca="1">($V147*($AP$1-AO$1)/($AP$1-$V$1)+$AP147*(AO$1-$V$1)/($AP$1-$V$1))*(SUM('Chem - ODS'!AJ$5:AJ$7)/((SUM('Chem - ODS'!$AK$5:$AK$7)-SUM('Chem - ODS'!$Q$5:$Q$7))/20*('Chem - ODS'!AJ$4-'Chem - ODS'!$Q$4)+SUM('Chem - ODS'!$Q$5:$Q$7)))</f>
        <v>0</v>
      </c>
      <c r="AP147" s="90">
        <f ca="1">V147*'Process Emissions Multipliers'!$E$28</f>
        <v>0</v>
      </c>
    </row>
    <row r="148" spans="1:42">
      <c r="A148" s="74">
        <v>96</v>
      </c>
      <c r="B148" s="90">
        <f ca="1">IF('Chemicals 2010'!$A156="CP",INDIRECT("'Chemicals 2010'!"&amp;'Country Selector'!$B$3&amp;ROW($A156))*10^12,0)</f>
        <v>0</v>
      </c>
      <c r="C148" s="90">
        <f t="shared" ca="1" si="6"/>
        <v>0</v>
      </c>
      <c r="D148" s="90">
        <f t="shared" ca="1" si="6"/>
        <v>0</v>
      </c>
      <c r="E148" s="90">
        <f t="shared" ca="1" si="6"/>
        <v>0</v>
      </c>
      <c r="F148" s="90">
        <f t="shared" ca="1" si="6"/>
        <v>0</v>
      </c>
      <c r="G148" s="90">
        <f t="shared" ca="1" si="6"/>
        <v>0</v>
      </c>
      <c r="H148" s="90">
        <f t="shared" ca="1" si="6"/>
        <v>0</v>
      </c>
      <c r="I148" s="90">
        <f t="shared" ca="1" si="6"/>
        <v>0</v>
      </c>
      <c r="J148" s="90">
        <f t="shared" ca="1" si="6"/>
        <v>0</v>
      </c>
      <c r="K148" s="90">
        <f t="shared" ca="1" si="6"/>
        <v>0</v>
      </c>
      <c r="L148" s="90">
        <f ca="1">IF('Chemicals 2020'!$A156="CP",INDIRECT("'Chemicals 2020'!"&amp;'Country Selector'!$B$3&amp;ROW($A156))*10^12,0)*'Process Emissions Multipliers'!$B$28</f>
        <v>0</v>
      </c>
      <c r="M148" s="90">
        <f ca="1">($L148*($V$1-M$1)/($V$1-$L$1)+$V148*(M$1-$L$1)/($V$1-$L$1))*(SUM('Chem - ODS'!H$5:H$7)/((SUM('Chem - ODS'!$Q$5:$Q$7)-SUM('Chem - ODS'!$G$5:$G$7))/10*('Chem - ODS'!H$4-'Chem - ODS'!$G$4)+SUM('Chem - ODS'!$G$5:$G$7)))</f>
        <v>0</v>
      </c>
      <c r="N148" s="90">
        <f ca="1">($L148*($V$1-N$1)/($V$1-$L$1)+$V148*(N$1-$L$1)/($V$1-$L$1))*(SUM('Chem - ODS'!I$5:I$7)/((SUM('Chem - ODS'!$Q$5:$Q$7)-SUM('Chem - ODS'!$G$5:$G$7))/10*('Chem - ODS'!I$4-'Chem - ODS'!$G$4)+SUM('Chem - ODS'!$G$5:$G$7)))</f>
        <v>0</v>
      </c>
      <c r="O148" s="90">
        <f ca="1">($L148*($V$1-O$1)/($V$1-$L$1)+$V148*(O$1-$L$1)/($V$1-$L$1))*(SUM('Chem - ODS'!J$5:J$7)/((SUM('Chem - ODS'!$Q$5:$Q$7)-SUM('Chem - ODS'!$G$5:$G$7))/10*('Chem - ODS'!J$4-'Chem - ODS'!$G$4)+SUM('Chem - ODS'!$G$5:$G$7)))</f>
        <v>0</v>
      </c>
      <c r="P148" s="90">
        <f ca="1">($L148*($V$1-P$1)/($V$1-$L$1)+$V148*(P$1-$L$1)/($V$1-$L$1))*(SUM('Chem - ODS'!K$5:K$7)/((SUM('Chem - ODS'!$Q$5:$Q$7)-SUM('Chem - ODS'!$G$5:$G$7))/10*('Chem - ODS'!K$4-'Chem - ODS'!$G$4)+SUM('Chem - ODS'!$G$5:$G$7)))</f>
        <v>0</v>
      </c>
      <c r="Q148" s="90">
        <f ca="1">($L148*($V$1-Q$1)/($V$1-$L$1)+$V148*(Q$1-$L$1)/($V$1-$L$1))*(SUM('Chem - ODS'!L$5:L$7)/((SUM('Chem - ODS'!$Q$5:$Q$7)-SUM('Chem - ODS'!$G$5:$G$7))/10*('Chem - ODS'!L$4-'Chem - ODS'!$G$4)+SUM('Chem - ODS'!$G$5:$G$7)))</f>
        <v>0</v>
      </c>
      <c r="R148" s="90">
        <f ca="1">($L148*($V$1-R$1)/($V$1-$L$1)+$V148*(R$1-$L$1)/($V$1-$L$1))*(SUM('Chem - ODS'!M$5:M$7)/((SUM('Chem - ODS'!$Q$5:$Q$7)-SUM('Chem - ODS'!$G$5:$G$7))/10*('Chem - ODS'!M$4-'Chem - ODS'!$G$4)+SUM('Chem - ODS'!$G$5:$G$7)))</f>
        <v>0</v>
      </c>
      <c r="S148" s="90">
        <f ca="1">($L148*($V$1-S$1)/($V$1-$L$1)+$V148*(S$1-$L$1)/($V$1-$L$1))*(SUM('Chem - ODS'!N$5:N$7)/((SUM('Chem - ODS'!$Q$5:$Q$7)-SUM('Chem - ODS'!$G$5:$G$7))/10*('Chem - ODS'!N$4-'Chem - ODS'!$G$4)+SUM('Chem - ODS'!$G$5:$G$7)))</f>
        <v>0</v>
      </c>
      <c r="T148" s="90">
        <f ca="1">($L148*($V$1-T$1)/($V$1-$L$1)+$V148*(T$1-$L$1)/($V$1-$L$1))*(SUM('Chem - ODS'!O$5:O$7)/((SUM('Chem - ODS'!$Q$5:$Q$7)-SUM('Chem - ODS'!$G$5:$G$7))/10*('Chem - ODS'!O$4-'Chem - ODS'!$G$4)+SUM('Chem - ODS'!$G$5:$G$7)))</f>
        <v>0</v>
      </c>
      <c r="U148" s="90">
        <f ca="1">($L148*($V$1-U$1)/($V$1-$L$1)+$V148*(U$1-$L$1)/($V$1-$L$1))*(SUM('Chem - ODS'!P$5:P$7)/((SUM('Chem - ODS'!$Q$5:$Q$7)-SUM('Chem - ODS'!$G$5:$G$7))/10*('Chem - ODS'!P$4-'Chem - ODS'!$G$4)+SUM('Chem - ODS'!$G$5:$G$7)))</f>
        <v>0</v>
      </c>
      <c r="V148" s="90">
        <f ca="1">IF('Chemicals 2030'!$A156="CP",INDIRECT("'Chemicals 2030'!"&amp;'Country Selector'!$B$3&amp;ROW($A156))*10^12,0)*'Process Emissions Multipliers'!$D$28</f>
        <v>0</v>
      </c>
      <c r="W148" s="90">
        <f ca="1">($V148*($AP$1-W$1)/($AP$1-$V$1)+$AP148*(W$1-$V$1)/($AP$1-$V$1))*(SUM('Chem - ODS'!R$5:R$7)/((SUM('Chem - ODS'!$AK$5:$AK$7)-SUM('Chem - ODS'!$Q$5:$Q$7))/20*('Chem - ODS'!R$4-'Chem - ODS'!$Q$4)+SUM('Chem - ODS'!$Q$5:$Q$7)))</f>
        <v>0</v>
      </c>
      <c r="X148" s="90">
        <f ca="1">($V148*($AP$1-X$1)/($AP$1-$V$1)+$AP148*(X$1-$V$1)/($AP$1-$V$1))*(SUM('Chem - ODS'!S$5:S$7)/((SUM('Chem - ODS'!$AK$5:$AK$7)-SUM('Chem - ODS'!$Q$5:$Q$7))/20*('Chem - ODS'!S$4-'Chem - ODS'!$Q$4)+SUM('Chem - ODS'!$Q$5:$Q$7)))</f>
        <v>0</v>
      </c>
      <c r="Y148" s="90">
        <f ca="1">($V148*($AP$1-Y$1)/($AP$1-$V$1)+$AP148*(Y$1-$V$1)/($AP$1-$V$1))*(SUM('Chem - ODS'!T$5:T$7)/((SUM('Chem - ODS'!$AK$5:$AK$7)-SUM('Chem - ODS'!$Q$5:$Q$7))/20*('Chem - ODS'!T$4-'Chem - ODS'!$Q$4)+SUM('Chem - ODS'!$Q$5:$Q$7)))</f>
        <v>0</v>
      </c>
      <c r="Z148" s="90">
        <f ca="1">($V148*($AP$1-Z$1)/($AP$1-$V$1)+$AP148*(Z$1-$V$1)/($AP$1-$V$1))*(SUM('Chem - ODS'!U$5:U$7)/((SUM('Chem - ODS'!$AK$5:$AK$7)-SUM('Chem - ODS'!$Q$5:$Q$7))/20*('Chem - ODS'!U$4-'Chem - ODS'!$Q$4)+SUM('Chem - ODS'!$Q$5:$Q$7)))</f>
        <v>0</v>
      </c>
      <c r="AA148" s="90">
        <f ca="1">($V148*($AP$1-AA$1)/($AP$1-$V$1)+$AP148*(AA$1-$V$1)/($AP$1-$V$1))*(SUM('Chem - ODS'!V$5:V$7)/((SUM('Chem - ODS'!$AK$5:$AK$7)-SUM('Chem - ODS'!$Q$5:$Q$7))/20*('Chem - ODS'!V$4-'Chem - ODS'!$Q$4)+SUM('Chem - ODS'!$Q$5:$Q$7)))</f>
        <v>0</v>
      </c>
      <c r="AB148" s="90">
        <f ca="1">($V148*($AP$1-AB$1)/($AP$1-$V$1)+$AP148*(AB$1-$V$1)/($AP$1-$V$1))*(SUM('Chem - ODS'!W$5:W$7)/((SUM('Chem - ODS'!$AK$5:$AK$7)-SUM('Chem - ODS'!$Q$5:$Q$7))/20*('Chem - ODS'!W$4-'Chem - ODS'!$Q$4)+SUM('Chem - ODS'!$Q$5:$Q$7)))</f>
        <v>0</v>
      </c>
      <c r="AC148" s="90">
        <f ca="1">($V148*($AP$1-AC$1)/($AP$1-$V$1)+$AP148*(AC$1-$V$1)/($AP$1-$V$1))*(SUM('Chem - ODS'!X$5:X$7)/((SUM('Chem - ODS'!$AK$5:$AK$7)-SUM('Chem - ODS'!$Q$5:$Q$7))/20*('Chem - ODS'!X$4-'Chem - ODS'!$Q$4)+SUM('Chem - ODS'!$Q$5:$Q$7)))</f>
        <v>0</v>
      </c>
      <c r="AD148" s="90">
        <f ca="1">($V148*($AP$1-AD$1)/($AP$1-$V$1)+$AP148*(AD$1-$V$1)/($AP$1-$V$1))*(SUM('Chem - ODS'!Y$5:Y$7)/((SUM('Chem - ODS'!$AK$5:$AK$7)-SUM('Chem - ODS'!$Q$5:$Q$7))/20*('Chem - ODS'!Y$4-'Chem - ODS'!$Q$4)+SUM('Chem - ODS'!$Q$5:$Q$7)))</f>
        <v>0</v>
      </c>
      <c r="AE148" s="90">
        <f ca="1">($V148*($AP$1-AE$1)/($AP$1-$V$1)+$AP148*(AE$1-$V$1)/($AP$1-$V$1))*(SUM('Chem - ODS'!Z$5:Z$7)/((SUM('Chem - ODS'!$AK$5:$AK$7)-SUM('Chem - ODS'!$Q$5:$Q$7))/20*('Chem - ODS'!Z$4-'Chem - ODS'!$Q$4)+SUM('Chem - ODS'!$Q$5:$Q$7)))</f>
        <v>0</v>
      </c>
      <c r="AF148" s="90">
        <f ca="1">($V148*($AP$1-AF$1)/($AP$1-$V$1)+$AP148*(AF$1-$V$1)/($AP$1-$V$1))*(SUM('Chem - ODS'!AA$5:AA$7)/((SUM('Chem - ODS'!$AK$5:$AK$7)-SUM('Chem - ODS'!$Q$5:$Q$7))/20*('Chem - ODS'!AA$4-'Chem - ODS'!$Q$4)+SUM('Chem - ODS'!$Q$5:$Q$7)))</f>
        <v>0</v>
      </c>
      <c r="AG148" s="90">
        <f ca="1">($V148*($AP$1-AG$1)/($AP$1-$V$1)+$AP148*(AG$1-$V$1)/($AP$1-$V$1))*(SUM('Chem - ODS'!AB$5:AB$7)/((SUM('Chem - ODS'!$AK$5:$AK$7)-SUM('Chem - ODS'!$Q$5:$Q$7))/20*('Chem - ODS'!AB$4-'Chem - ODS'!$Q$4)+SUM('Chem - ODS'!$Q$5:$Q$7)))</f>
        <v>0</v>
      </c>
      <c r="AH148" s="90">
        <f ca="1">($V148*($AP$1-AH$1)/($AP$1-$V$1)+$AP148*(AH$1-$V$1)/($AP$1-$V$1))*(SUM('Chem - ODS'!AC$5:AC$7)/((SUM('Chem - ODS'!$AK$5:$AK$7)-SUM('Chem - ODS'!$Q$5:$Q$7))/20*('Chem - ODS'!AC$4-'Chem - ODS'!$Q$4)+SUM('Chem - ODS'!$Q$5:$Q$7)))</f>
        <v>0</v>
      </c>
      <c r="AI148" s="90">
        <f ca="1">($V148*($AP$1-AI$1)/($AP$1-$V$1)+$AP148*(AI$1-$V$1)/($AP$1-$V$1))*(SUM('Chem - ODS'!AD$5:AD$7)/((SUM('Chem - ODS'!$AK$5:$AK$7)-SUM('Chem - ODS'!$Q$5:$Q$7))/20*('Chem - ODS'!AD$4-'Chem - ODS'!$Q$4)+SUM('Chem - ODS'!$Q$5:$Q$7)))</f>
        <v>0</v>
      </c>
      <c r="AJ148" s="90">
        <f ca="1">($V148*($AP$1-AJ$1)/($AP$1-$V$1)+$AP148*(AJ$1-$V$1)/($AP$1-$V$1))*(SUM('Chem - ODS'!AE$5:AE$7)/((SUM('Chem - ODS'!$AK$5:$AK$7)-SUM('Chem - ODS'!$Q$5:$Q$7))/20*('Chem - ODS'!AE$4-'Chem - ODS'!$Q$4)+SUM('Chem - ODS'!$Q$5:$Q$7)))</f>
        <v>0</v>
      </c>
      <c r="AK148" s="90">
        <f ca="1">($V148*($AP$1-AK$1)/($AP$1-$V$1)+$AP148*(AK$1-$V$1)/($AP$1-$V$1))*(SUM('Chem - ODS'!AF$5:AF$7)/((SUM('Chem - ODS'!$AK$5:$AK$7)-SUM('Chem - ODS'!$Q$5:$Q$7))/20*('Chem - ODS'!AF$4-'Chem - ODS'!$Q$4)+SUM('Chem - ODS'!$Q$5:$Q$7)))</f>
        <v>0</v>
      </c>
      <c r="AL148" s="90">
        <f ca="1">($V148*($AP$1-AL$1)/($AP$1-$V$1)+$AP148*(AL$1-$V$1)/($AP$1-$V$1))*(SUM('Chem - ODS'!AG$5:AG$7)/((SUM('Chem - ODS'!$AK$5:$AK$7)-SUM('Chem - ODS'!$Q$5:$Q$7))/20*('Chem - ODS'!AG$4-'Chem - ODS'!$Q$4)+SUM('Chem - ODS'!$Q$5:$Q$7)))</f>
        <v>0</v>
      </c>
      <c r="AM148" s="90">
        <f ca="1">($V148*($AP$1-AM$1)/($AP$1-$V$1)+$AP148*(AM$1-$V$1)/($AP$1-$V$1))*(SUM('Chem - ODS'!AH$5:AH$7)/((SUM('Chem - ODS'!$AK$5:$AK$7)-SUM('Chem - ODS'!$Q$5:$Q$7))/20*('Chem - ODS'!AH$4-'Chem - ODS'!$Q$4)+SUM('Chem - ODS'!$Q$5:$Q$7)))</f>
        <v>0</v>
      </c>
      <c r="AN148" s="90">
        <f ca="1">($V148*($AP$1-AN$1)/($AP$1-$V$1)+$AP148*(AN$1-$V$1)/($AP$1-$V$1))*(SUM('Chem - ODS'!AI$5:AI$7)/((SUM('Chem - ODS'!$AK$5:$AK$7)-SUM('Chem - ODS'!$Q$5:$Q$7))/20*('Chem - ODS'!AI$4-'Chem - ODS'!$Q$4)+SUM('Chem - ODS'!$Q$5:$Q$7)))</f>
        <v>0</v>
      </c>
      <c r="AO148" s="90">
        <f ca="1">($V148*($AP$1-AO$1)/($AP$1-$V$1)+$AP148*(AO$1-$V$1)/($AP$1-$V$1))*(SUM('Chem - ODS'!AJ$5:AJ$7)/((SUM('Chem - ODS'!$AK$5:$AK$7)-SUM('Chem - ODS'!$Q$5:$Q$7))/20*('Chem - ODS'!AJ$4-'Chem - ODS'!$Q$4)+SUM('Chem - ODS'!$Q$5:$Q$7)))</f>
        <v>0</v>
      </c>
      <c r="AP148" s="90">
        <f ca="1">V148*'Process Emissions Multipliers'!$E$28</f>
        <v>0</v>
      </c>
    </row>
    <row r="149" spans="1:42">
      <c r="A149" s="74">
        <v>97</v>
      </c>
      <c r="B149" s="90">
        <f ca="1">IF('Chemicals 2010'!$A157="CP",INDIRECT("'Chemicals 2010'!"&amp;'Country Selector'!$B$3&amp;ROW($A157))*10^12,0)</f>
        <v>0</v>
      </c>
      <c r="C149" s="90">
        <f t="shared" ca="1" si="6"/>
        <v>0</v>
      </c>
      <c r="D149" s="90">
        <f t="shared" ca="1" si="6"/>
        <v>0</v>
      </c>
      <c r="E149" s="90">
        <f t="shared" ca="1" si="6"/>
        <v>0</v>
      </c>
      <c r="F149" s="90">
        <f t="shared" ca="1" si="6"/>
        <v>0</v>
      </c>
      <c r="G149" s="90">
        <f t="shared" ca="1" si="6"/>
        <v>0</v>
      </c>
      <c r="H149" s="90">
        <f t="shared" ca="1" si="6"/>
        <v>0</v>
      </c>
      <c r="I149" s="90">
        <f t="shared" ca="1" si="6"/>
        <v>0</v>
      </c>
      <c r="J149" s="90">
        <f t="shared" ca="1" si="6"/>
        <v>0</v>
      </c>
      <c r="K149" s="90">
        <f t="shared" ca="1" si="6"/>
        <v>0</v>
      </c>
      <c r="L149" s="90">
        <f ca="1">IF('Chemicals 2020'!$A157="CP",INDIRECT("'Chemicals 2020'!"&amp;'Country Selector'!$B$3&amp;ROW($A157))*10^12,0)*'Process Emissions Multipliers'!$B$28</f>
        <v>0</v>
      </c>
      <c r="M149" s="90">
        <f ca="1">($L149*($V$1-M$1)/($V$1-$L$1)+$V149*(M$1-$L$1)/($V$1-$L$1))*(SUM('Chem - ODS'!H$5:H$7)/((SUM('Chem - ODS'!$Q$5:$Q$7)-SUM('Chem - ODS'!$G$5:$G$7))/10*('Chem - ODS'!H$4-'Chem - ODS'!$G$4)+SUM('Chem - ODS'!$G$5:$G$7)))</f>
        <v>0</v>
      </c>
      <c r="N149" s="90">
        <f ca="1">($L149*($V$1-N$1)/($V$1-$L$1)+$V149*(N$1-$L$1)/($V$1-$L$1))*(SUM('Chem - ODS'!I$5:I$7)/((SUM('Chem - ODS'!$Q$5:$Q$7)-SUM('Chem - ODS'!$G$5:$G$7))/10*('Chem - ODS'!I$4-'Chem - ODS'!$G$4)+SUM('Chem - ODS'!$G$5:$G$7)))</f>
        <v>0</v>
      </c>
      <c r="O149" s="90">
        <f ca="1">($L149*($V$1-O$1)/($V$1-$L$1)+$V149*(O$1-$L$1)/($V$1-$L$1))*(SUM('Chem - ODS'!J$5:J$7)/((SUM('Chem - ODS'!$Q$5:$Q$7)-SUM('Chem - ODS'!$G$5:$G$7))/10*('Chem - ODS'!J$4-'Chem - ODS'!$G$4)+SUM('Chem - ODS'!$G$5:$G$7)))</f>
        <v>0</v>
      </c>
      <c r="P149" s="90">
        <f ca="1">($L149*($V$1-P$1)/($V$1-$L$1)+$V149*(P$1-$L$1)/($V$1-$L$1))*(SUM('Chem - ODS'!K$5:K$7)/((SUM('Chem - ODS'!$Q$5:$Q$7)-SUM('Chem - ODS'!$G$5:$G$7))/10*('Chem - ODS'!K$4-'Chem - ODS'!$G$4)+SUM('Chem - ODS'!$G$5:$G$7)))</f>
        <v>0</v>
      </c>
      <c r="Q149" s="90">
        <f ca="1">($L149*($V$1-Q$1)/($V$1-$L$1)+$V149*(Q$1-$L$1)/($V$1-$L$1))*(SUM('Chem - ODS'!L$5:L$7)/((SUM('Chem - ODS'!$Q$5:$Q$7)-SUM('Chem - ODS'!$G$5:$G$7))/10*('Chem - ODS'!L$4-'Chem - ODS'!$G$4)+SUM('Chem - ODS'!$G$5:$G$7)))</f>
        <v>0</v>
      </c>
      <c r="R149" s="90">
        <f ca="1">($L149*($V$1-R$1)/($V$1-$L$1)+$V149*(R$1-$L$1)/($V$1-$L$1))*(SUM('Chem - ODS'!M$5:M$7)/((SUM('Chem - ODS'!$Q$5:$Q$7)-SUM('Chem - ODS'!$G$5:$G$7))/10*('Chem - ODS'!M$4-'Chem - ODS'!$G$4)+SUM('Chem - ODS'!$G$5:$G$7)))</f>
        <v>0</v>
      </c>
      <c r="S149" s="90">
        <f ca="1">($L149*($V$1-S$1)/($V$1-$L$1)+$V149*(S$1-$L$1)/($V$1-$L$1))*(SUM('Chem - ODS'!N$5:N$7)/((SUM('Chem - ODS'!$Q$5:$Q$7)-SUM('Chem - ODS'!$G$5:$G$7))/10*('Chem - ODS'!N$4-'Chem - ODS'!$G$4)+SUM('Chem - ODS'!$G$5:$G$7)))</f>
        <v>0</v>
      </c>
      <c r="T149" s="90">
        <f ca="1">($L149*($V$1-T$1)/($V$1-$L$1)+$V149*(T$1-$L$1)/($V$1-$L$1))*(SUM('Chem - ODS'!O$5:O$7)/((SUM('Chem - ODS'!$Q$5:$Q$7)-SUM('Chem - ODS'!$G$5:$G$7))/10*('Chem - ODS'!O$4-'Chem - ODS'!$G$4)+SUM('Chem - ODS'!$G$5:$G$7)))</f>
        <v>0</v>
      </c>
      <c r="U149" s="90">
        <f ca="1">($L149*($V$1-U$1)/($V$1-$L$1)+$V149*(U$1-$L$1)/($V$1-$L$1))*(SUM('Chem - ODS'!P$5:P$7)/((SUM('Chem - ODS'!$Q$5:$Q$7)-SUM('Chem - ODS'!$G$5:$G$7))/10*('Chem - ODS'!P$4-'Chem - ODS'!$G$4)+SUM('Chem - ODS'!$G$5:$G$7)))</f>
        <v>0</v>
      </c>
      <c r="V149" s="90">
        <f ca="1">IF('Chemicals 2030'!$A157="CP",INDIRECT("'Chemicals 2030'!"&amp;'Country Selector'!$B$3&amp;ROW($A157))*10^12,0)*'Process Emissions Multipliers'!$D$28</f>
        <v>0</v>
      </c>
      <c r="W149" s="90">
        <f ca="1">($V149*($AP$1-W$1)/($AP$1-$V$1)+$AP149*(W$1-$V$1)/($AP$1-$V$1))*(SUM('Chem - ODS'!R$5:R$7)/((SUM('Chem - ODS'!$AK$5:$AK$7)-SUM('Chem - ODS'!$Q$5:$Q$7))/20*('Chem - ODS'!R$4-'Chem - ODS'!$Q$4)+SUM('Chem - ODS'!$Q$5:$Q$7)))</f>
        <v>0</v>
      </c>
      <c r="X149" s="90">
        <f ca="1">($V149*($AP$1-X$1)/($AP$1-$V$1)+$AP149*(X$1-$V$1)/($AP$1-$V$1))*(SUM('Chem - ODS'!S$5:S$7)/((SUM('Chem - ODS'!$AK$5:$AK$7)-SUM('Chem - ODS'!$Q$5:$Q$7))/20*('Chem - ODS'!S$4-'Chem - ODS'!$Q$4)+SUM('Chem - ODS'!$Q$5:$Q$7)))</f>
        <v>0</v>
      </c>
      <c r="Y149" s="90">
        <f ca="1">($V149*($AP$1-Y$1)/($AP$1-$V$1)+$AP149*(Y$1-$V$1)/($AP$1-$V$1))*(SUM('Chem - ODS'!T$5:T$7)/((SUM('Chem - ODS'!$AK$5:$AK$7)-SUM('Chem - ODS'!$Q$5:$Q$7))/20*('Chem - ODS'!T$4-'Chem - ODS'!$Q$4)+SUM('Chem - ODS'!$Q$5:$Q$7)))</f>
        <v>0</v>
      </c>
      <c r="Z149" s="90">
        <f ca="1">($V149*($AP$1-Z$1)/($AP$1-$V$1)+$AP149*(Z$1-$V$1)/($AP$1-$V$1))*(SUM('Chem - ODS'!U$5:U$7)/((SUM('Chem - ODS'!$AK$5:$AK$7)-SUM('Chem - ODS'!$Q$5:$Q$7))/20*('Chem - ODS'!U$4-'Chem - ODS'!$Q$4)+SUM('Chem - ODS'!$Q$5:$Q$7)))</f>
        <v>0</v>
      </c>
      <c r="AA149" s="90">
        <f ca="1">($V149*($AP$1-AA$1)/($AP$1-$V$1)+$AP149*(AA$1-$V$1)/($AP$1-$V$1))*(SUM('Chem - ODS'!V$5:V$7)/((SUM('Chem - ODS'!$AK$5:$AK$7)-SUM('Chem - ODS'!$Q$5:$Q$7))/20*('Chem - ODS'!V$4-'Chem - ODS'!$Q$4)+SUM('Chem - ODS'!$Q$5:$Q$7)))</f>
        <v>0</v>
      </c>
      <c r="AB149" s="90">
        <f ca="1">($V149*($AP$1-AB$1)/($AP$1-$V$1)+$AP149*(AB$1-$V$1)/($AP$1-$V$1))*(SUM('Chem - ODS'!W$5:W$7)/((SUM('Chem - ODS'!$AK$5:$AK$7)-SUM('Chem - ODS'!$Q$5:$Q$7))/20*('Chem - ODS'!W$4-'Chem - ODS'!$Q$4)+SUM('Chem - ODS'!$Q$5:$Q$7)))</f>
        <v>0</v>
      </c>
      <c r="AC149" s="90">
        <f ca="1">($V149*($AP$1-AC$1)/($AP$1-$V$1)+$AP149*(AC$1-$V$1)/($AP$1-$V$1))*(SUM('Chem - ODS'!X$5:X$7)/((SUM('Chem - ODS'!$AK$5:$AK$7)-SUM('Chem - ODS'!$Q$5:$Q$7))/20*('Chem - ODS'!X$4-'Chem - ODS'!$Q$4)+SUM('Chem - ODS'!$Q$5:$Q$7)))</f>
        <v>0</v>
      </c>
      <c r="AD149" s="90">
        <f ca="1">($V149*($AP$1-AD$1)/($AP$1-$V$1)+$AP149*(AD$1-$V$1)/($AP$1-$V$1))*(SUM('Chem - ODS'!Y$5:Y$7)/((SUM('Chem - ODS'!$AK$5:$AK$7)-SUM('Chem - ODS'!$Q$5:$Q$7))/20*('Chem - ODS'!Y$4-'Chem - ODS'!$Q$4)+SUM('Chem - ODS'!$Q$5:$Q$7)))</f>
        <v>0</v>
      </c>
      <c r="AE149" s="90">
        <f ca="1">($V149*($AP$1-AE$1)/($AP$1-$V$1)+$AP149*(AE$1-$V$1)/($AP$1-$V$1))*(SUM('Chem - ODS'!Z$5:Z$7)/((SUM('Chem - ODS'!$AK$5:$AK$7)-SUM('Chem - ODS'!$Q$5:$Q$7))/20*('Chem - ODS'!Z$4-'Chem - ODS'!$Q$4)+SUM('Chem - ODS'!$Q$5:$Q$7)))</f>
        <v>0</v>
      </c>
      <c r="AF149" s="90">
        <f ca="1">($V149*($AP$1-AF$1)/($AP$1-$V$1)+$AP149*(AF$1-$V$1)/($AP$1-$V$1))*(SUM('Chem - ODS'!AA$5:AA$7)/((SUM('Chem - ODS'!$AK$5:$AK$7)-SUM('Chem - ODS'!$Q$5:$Q$7))/20*('Chem - ODS'!AA$4-'Chem - ODS'!$Q$4)+SUM('Chem - ODS'!$Q$5:$Q$7)))</f>
        <v>0</v>
      </c>
      <c r="AG149" s="90">
        <f ca="1">($V149*($AP$1-AG$1)/($AP$1-$V$1)+$AP149*(AG$1-$V$1)/($AP$1-$V$1))*(SUM('Chem - ODS'!AB$5:AB$7)/((SUM('Chem - ODS'!$AK$5:$AK$7)-SUM('Chem - ODS'!$Q$5:$Q$7))/20*('Chem - ODS'!AB$4-'Chem - ODS'!$Q$4)+SUM('Chem - ODS'!$Q$5:$Q$7)))</f>
        <v>0</v>
      </c>
      <c r="AH149" s="90">
        <f ca="1">($V149*($AP$1-AH$1)/($AP$1-$V$1)+$AP149*(AH$1-$V$1)/($AP$1-$V$1))*(SUM('Chem - ODS'!AC$5:AC$7)/((SUM('Chem - ODS'!$AK$5:$AK$7)-SUM('Chem - ODS'!$Q$5:$Q$7))/20*('Chem - ODS'!AC$4-'Chem - ODS'!$Q$4)+SUM('Chem - ODS'!$Q$5:$Q$7)))</f>
        <v>0</v>
      </c>
      <c r="AI149" s="90">
        <f ca="1">($V149*($AP$1-AI$1)/($AP$1-$V$1)+$AP149*(AI$1-$V$1)/($AP$1-$V$1))*(SUM('Chem - ODS'!AD$5:AD$7)/((SUM('Chem - ODS'!$AK$5:$AK$7)-SUM('Chem - ODS'!$Q$5:$Q$7))/20*('Chem - ODS'!AD$4-'Chem - ODS'!$Q$4)+SUM('Chem - ODS'!$Q$5:$Q$7)))</f>
        <v>0</v>
      </c>
      <c r="AJ149" s="90">
        <f ca="1">($V149*($AP$1-AJ$1)/($AP$1-$V$1)+$AP149*(AJ$1-$V$1)/($AP$1-$V$1))*(SUM('Chem - ODS'!AE$5:AE$7)/((SUM('Chem - ODS'!$AK$5:$AK$7)-SUM('Chem - ODS'!$Q$5:$Q$7))/20*('Chem - ODS'!AE$4-'Chem - ODS'!$Q$4)+SUM('Chem - ODS'!$Q$5:$Q$7)))</f>
        <v>0</v>
      </c>
      <c r="AK149" s="90">
        <f ca="1">($V149*($AP$1-AK$1)/($AP$1-$V$1)+$AP149*(AK$1-$V$1)/($AP$1-$V$1))*(SUM('Chem - ODS'!AF$5:AF$7)/((SUM('Chem - ODS'!$AK$5:$AK$7)-SUM('Chem - ODS'!$Q$5:$Q$7))/20*('Chem - ODS'!AF$4-'Chem - ODS'!$Q$4)+SUM('Chem - ODS'!$Q$5:$Q$7)))</f>
        <v>0</v>
      </c>
      <c r="AL149" s="90">
        <f ca="1">($V149*($AP$1-AL$1)/($AP$1-$V$1)+$AP149*(AL$1-$V$1)/($AP$1-$V$1))*(SUM('Chem - ODS'!AG$5:AG$7)/((SUM('Chem - ODS'!$AK$5:$AK$7)-SUM('Chem - ODS'!$Q$5:$Q$7))/20*('Chem - ODS'!AG$4-'Chem - ODS'!$Q$4)+SUM('Chem - ODS'!$Q$5:$Q$7)))</f>
        <v>0</v>
      </c>
      <c r="AM149" s="90">
        <f ca="1">($V149*($AP$1-AM$1)/($AP$1-$V$1)+$AP149*(AM$1-$V$1)/($AP$1-$V$1))*(SUM('Chem - ODS'!AH$5:AH$7)/((SUM('Chem - ODS'!$AK$5:$AK$7)-SUM('Chem - ODS'!$Q$5:$Q$7))/20*('Chem - ODS'!AH$4-'Chem - ODS'!$Q$4)+SUM('Chem - ODS'!$Q$5:$Q$7)))</f>
        <v>0</v>
      </c>
      <c r="AN149" s="90">
        <f ca="1">($V149*($AP$1-AN$1)/($AP$1-$V$1)+$AP149*(AN$1-$V$1)/($AP$1-$V$1))*(SUM('Chem - ODS'!AI$5:AI$7)/((SUM('Chem - ODS'!$AK$5:$AK$7)-SUM('Chem - ODS'!$Q$5:$Q$7))/20*('Chem - ODS'!AI$4-'Chem - ODS'!$Q$4)+SUM('Chem - ODS'!$Q$5:$Q$7)))</f>
        <v>0</v>
      </c>
      <c r="AO149" s="90">
        <f ca="1">($V149*($AP$1-AO$1)/($AP$1-$V$1)+$AP149*(AO$1-$V$1)/($AP$1-$V$1))*(SUM('Chem - ODS'!AJ$5:AJ$7)/((SUM('Chem - ODS'!$AK$5:$AK$7)-SUM('Chem - ODS'!$Q$5:$Q$7))/20*('Chem - ODS'!AJ$4-'Chem - ODS'!$Q$4)+SUM('Chem - ODS'!$Q$5:$Q$7)))</f>
        <v>0</v>
      </c>
      <c r="AP149" s="90">
        <f ca="1">V149*'Process Emissions Multipliers'!$E$28</f>
        <v>0</v>
      </c>
    </row>
    <row r="150" spans="1:42">
      <c r="A150" s="74">
        <v>98</v>
      </c>
      <c r="B150" s="90">
        <f ca="1">IF('Chemicals 2010'!$A158="CP",INDIRECT("'Chemicals 2010'!"&amp;'Country Selector'!$B$3&amp;ROW($A158))*10^12,0)</f>
        <v>0</v>
      </c>
      <c r="C150" s="90">
        <f t="shared" ca="1" si="6"/>
        <v>0</v>
      </c>
      <c r="D150" s="90">
        <f t="shared" ca="1" si="6"/>
        <v>0</v>
      </c>
      <c r="E150" s="90">
        <f t="shared" ca="1" si="6"/>
        <v>0</v>
      </c>
      <c r="F150" s="90">
        <f t="shared" ca="1" si="6"/>
        <v>0</v>
      </c>
      <c r="G150" s="90">
        <f t="shared" ca="1" si="6"/>
        <v>0</v>
      </c>
      <c r="H150" s="90">
        <f t="shared" ca="1" si="6"/>
        <v>0</v>
      </c>
      <c r="I150" s="90">
        <f t="shared" ca="1" si="6"/>
        <v>0</v>
      </c>
      <c r="J150" s="90">
        <f t="shared" ca="1" si="6"/>
        <v>0</v>
      </c>
      <c r="K150" s="90">
        <f t="shared" ca="1" si="6"/>
        <v>0</v>
      </c>
      <c r="L150" s="90">
        <f ca="1">IF('Chemicals 2020'!$A158="CP",INDIRECT("'Chemicals 2020'!"&amp;'Country Selector'!$B$3&amp;ROW($A158))*10^12,0)*'Process Emissions Multipliers'!$B$28</f>
        <v>0</v>
      </c>
      <c r="M150" s="90">
        <f ca="1">($L150*($V$1-M$1)/($V$1-$L$1)+$V150*(M$1-$L$1)/($V$1-$L$1))*(SUM('Chem - ODS'!H$5:H$7)/((SUM('Chem - ODS'!$Q$5:$Q$7)-SUM('Chem - ODS'!$G$5:$G$7))/10*('Chem - ODS'!H$4-'Chem - ODS'!$G$4)+SUM('Chem - ODS'!$G$5:$G$7)))</f>
        <v>0</v>
      </c>
      <c r="N150" s="90">
        <f ca="1">($L150*($V$1-N$1)/($V$1-$L$1)+$V150*(N$1-$L$1)/($V$1-$L$1))*(SUM('Chem - ODS'!I$5:I$7)/((SUM('Chem - ODS'!$Q$5:$Q$7)-SUM('Chem - ODS'!$G$5:$G$7))/10*('Chem - ODS'!I$4-'Chem - ODS'!$G$4)+SUM('Chem - ODS'!$G$5:$G$7)))</f>
        <v>0</v>
      </c>
      <c r="O150" s="90">
        <f ca="1">($L150*($V$1-O$1)/($V$1-$L$1)+$V150*(O$1-$L$1)/($V$1-$L$1))*(SUM('Chem - ODS'!J$5:J$7)/((SUM('Chem - ODS'!$Q$5:$Q$7)-SUM('Chem - ODS'!$G$5:$G$7))/10*('Chem - ODS'!J$4-'Chem - ODS'!$G$4)+SUM('Chem - ODS'!$G$5:$G$7)))</f>
        <v>0</v>
      </c>
      <c r="P150" s="90">
        <f ca="1">($L150*($V$1-P$1)/($V$1-$L$1)+$V150*(P$1-$L$1)/($V$1-$L$1))*(SUM('Chem - ODS'!K$5:K$7)/((SUM('Chem - ODS'!$Q$5:$Q$7)-SUM('Chem - ODS'!$G$5:$G$7))/10*('Chem - ODS'!K$4-'Chem - ODS'!$G$4)+SUM('Chem - ODS'!$G$5:$G$7)))</f>
        <v>0</v>
      </c>
      <c r="Q150" s="90">
        <f ca="1">($L150*($V$1-Q$1)/($V$1-$L$1)+$V150*(Q$1-$L$1)/($V$1-$L$1))*(SUM('Chem - ODS'!L$5:L$7)/((SUM('Chem - ODS'!$Q$5:$Q$7)-SUM('Chem - ODS'!$G$5:$G$7))/10*('Chem - ODS'!L$4-'Chem - ODS'!$G$4)+SUM('Chem - ODS'!$G$5:$G$7)))</f>
        <v>0</v>
      </c>
      <c r="R150" s="90">
        <f ca="1">($L150*($V$1-R$1)/($V$1-$L$1)+$V150*(R$1-$L$1)/($V$1-$L$1))*(SUM('Chem - ODS'!M$5:M$7)/((SUM('Chem - ODS'!$Q$5:$Q$7)-SUM('Chem - ODS'!$G$5:$G$7))/10*('Chem - ODS'!M$4-'Chem - ODS'!$G$4)+SUM('Chem - ODS'!$G$5:$G$7)))</f>
        <v>0</v>
      </c>
      <c r="S150" s="90">
        <f ca="1">($L150*($V$1-S$1)/($V$1-$L$1)+$V150*(S$1-$L$1)/($V$1-$L$1))*(SUM('Chem - ODS'!N$5:N$7)/((SUM('Chem - ODS'!$Q$5:$Q$7)-SUM('Chem - ODS'!$G$5:$G$7))/10*('Chem - ODS'!N$4-'Chem - ODS'!$G$4)+SUM('Chem - ODS'!$G$5:$G$7)))</f>
        <v>0</v>
      </c>
      <c r="T150" s="90">
        <f ca="1">($L150*($V$1-T$1)/($V$1-$L$1)+$V150*(T$1-$L$1)/($V$1-$L$1))*(SUM('Chem - ODS'!O$5:O$7)/((SUM('Chem - ODS'!$Q$5:$Q$7)-SUM('Chem - ODS'!$G$5:$G$7))/10*('Chem - ODS'!O$4-'Chem - ODS'!$G$4)+SUM('Chem - ODS'!$G$5:$G$7)))</f>
        <v>0</v>
      </c>
      <c r="U150" s="90">
        <f ca="1">($L150*($V$1-U$1)/($V$1-$L$1)+$V150*(U$1-$L$1)/($V$1-$L$1))*(SUM('Chem - ODS'!P$5:P$7)/((SUM('Chem - ODS'!$Q$5:$Q$7)-SUM('Chem - ODS'!$G$5:$G$7))/10*('Chem - ODS'!P$4-'Chem - ODS'!$G$4)+SUM('Chem - ODS'!$G$5:$G$7)))</f>
        <v>0</v>
      </c>
      <c r="V150" s="90">
        <f ca="1">IF('Chemicals 2030'!$A158="CP",INDIRECT("'Chemicals 2030'!"&amp;'Country Selector'!$B$3&amp;ROW($A158))*10^12,0)*'Process Emissions Multipliers'!$D$28</f>
        <v>0</v>
      </c>
      <c r="W150" s="90">
        <f ca="1">($V150*($AP$1-W$1)/($AP$1-$V$1)+$AP150*(W$1-$V$1)/($AP$1-$V$1))*(SUM('Chem - ODS'!R$5:R$7)/((SUM('Chem - ODS'!$AK$5:$AK$7)-SUM('Chem - ODS'!$Q$5:$Q$7))/20*('Chem - ODS'!R$4-'Chem - ODS'!$Q$4)+SUM('Chem - ODS'!$Q$5:$Q$7)))</f>
        <v>0</v>
      </c>
      <c r="X150" s="90">
        <f ca="1">($V150*($AP$1-X$1)/($AP$1-$V$1)+$AP150*(X$1-$V$1)/($AP$1-$V$1))*(SUM('Chem - ODS'!S$5:S$7)/((SUM('Chem - ODS'!$AK$5:$AK$7)-SUM('Chem - ODS'!$Q$5:$Q$7))/20*('Chem - ODS'!S$4-'Chem - ODS'!$Q$4)+SUM('Chem - ODS'!$Q$5:$Q$7)))</f>
        <v>0</v>
      </c>
      <c r="Y150" s="90">
        <f ca="1">($V150*($AP$1-Y$1)/($AP$1-$V$1)+$AP150*(Y$1-$V$1)/($AP$1-$V$1))*(SUM('Chem - ODS'!T$5:T$7)/((SUM('Chem - ODS'!$AK$5:$AK$7)-SUM('Chem - ODS'!$Q$5:$Q$7))/20*('Chem - ODS'!T$4-'Chem - ODS'!$Q$4)+SUM('Chem - ODS'!$Q$5:$Q$7)))</f>
        <v>0</v>
      </c>
      <c r="Z150" s="90">
        <f ca="1">($V150*($AP$1-Z$1)/($AP$1-$V$1)+$AP150*(Z$1-$V$1)/($AP$1-$V$1))*(SUM('Chem - ODS'!U$5:U$7)/((SUM('Chem - ODS'!$AK$5:$AK$7)-SUM('Chem - ODS'!$Q$5:$Q$7))/20*('Chem - ODS'!U$4-'Chem - ODS'!$Q$4)+SUM('Chem - ODS'!$Q$5:$Q$7)))</f>
        <v>0</v>
      </c>
      <c r="AA150" s="90">
        <f ca="1">($V150*($AP$1-AA$1)/($AP$1-$V$1)+$AP150*(AA$1-$V$1)/($AP$1-$V$1))*(SUM('Chem - ODS'!V$5:V$7)/((SUM('Chem - ODS'!$AK$5:$AK$7)-SUM('Chem - ODS'!$Q$5:$Q$7))/20*('Chem - ODS'!V$4-'Chem - ODS'!$Q$4)+SUM('Chem - ODS'!$Q$5:$Q$7)))</f>
        <v>0</v>
      </c>
      <c r="AB150" s="90">
        <f ca="1">($V150*($AP$1-AB$1)/($AP$1-$V$1)+$AP150*(AB$1-$V$1)/($AP$1-$V$1))*(SUM('Chem - ODS'!W$5:W$7)/((SUM('Chem - ODS'!$AK$5:$AK$7)-SUM('Chem - ODS'!$Q$5:$Q$7))/20*('Chem - ODS'!W$4-'Chem - ODS'!$Q$4)+SUM('Chem - ODS'!$Q$5:$Q$7)))</f>
        <v>0</v>
      </c>
      <c r="AC150" s="90">
        <f ca="1">($V150*($AP$1-AC$1)/($AP$1-$V$1)+$AP150*(AC$1-$V$1)/($AP$1-$V$1))*(SUM('Chem - ODS'!X$5:X$7)/((SUM('Chem - ODS'!$AK$5:$AK$7)-SUM('Chem - ODS'!$Q$5:$Q$7))/20*('Chem - ODS'!X$4-'Chem - ODS'!$Q$4)+SUM('Chem - ODS'!$Q$5:$Q$7)))</f>
        <v>0</v>
      </c>
      <c r="AD150" s="90">
        <f ca="1">($V150*($AP$1-AD$1)/($AP$1-$V$1)+$AP150*(AD$1-$V$1)/($AP$1-$V$1))*(SUM('Chem - ODS'!Y$5:Y$7)/((SUM('Chem - ODS'!$AK$5:$AK$7)-SUM('Chem - ODS'!$Q$5:$Q$7))/20*('Chem - ODS'!Y$4-'Chem - ODS'!$Q$4)+SUM('Chem - ODS'!$Q$5:$Q$7)))</f>
        <v>0</v>
      </c>
      <c r="AE150" s="90">
        <f ca="1">($V150*($AP$1-AE$1)/($AP$1-$V$1)+$AP150*(AE$1-$V$1)/($AP$1-$V$1))*(SUM('Chem - ODS'!Z$5:Z$7)/((SUM('Chem - ODS'!$AK$5:$AK$7)-SUM('Chem - ODS'!$Q$5:$Q$7))/20*('Chem - ODS'!Z$4-'Chem - ODS'!$Q$4)+SUM('Chem - ODS'!$Q$5:$Q$7)))</f>
        <v>0</v>
      </c>
      <c r="AF150" s="90">
        <f ca="1">($V150*($AP$1-AF$1)/($AP$1-$V$1)+$AP150*(AF$1-$V$1)/($AP$1-$V$1))*(SUM('Chem - ODS'!AA$5:AA$7)/((SUM('Chem - ODS'!$AK$5:$AK$7)-SUM('Chem - ODS'!$Q$5:$Q$7))/20*('Chem - ODS'!AA$4-'Chem - ODS'!$Q$4)+SUM('Chem - ODS'!$Q$5:$Q$7)))</f>
        <v>0</v>
      </c>
      <c r="AG150" s="90">
        <f ca="1">($V150*($AP$1-AG$1)/($AP$1-$V$1)+$AP150*(AG$1-$V$1)/($AP$1-$V$1))*(SUM('Chem - ODS'!AB$5:AB$7)/((SUM('Chem - ODS'!$AK$5:$AK$7)-SUM('Chem - ODS'!$Q$5:$Q$7))/20*('Chem - ODS'!AB$4-'Chem - ODS'!$Q$4)+SUM('Chem - ODS'!$Q$5:$Q$7)))</f>
        <v>0</v>
      </c>
      <c r="AH150" s="90">
        <f ca="1">($V150*($AP$1-AH$1)/($AP$1-$V$1)+$AP150*(AH$1-$V$1)/($AP$1-$V$1))*(SUM('Chem - ODS'!AC$5:AC$7)/((SUM('Chem - ODS'!$AK$5:$AK$7)-SUM('Chem - ODS'!$Q$5:$Q$7))/20*('Chem - ODS'!AC$4-'Chem - ODS'!$Q$4)+SUM('Chem - ODS'!$Q$5:$Q$7)))</f>
        <v>0</v>
      </c>
      <c r="AI150" s="90">
        <f ca="1">($V150*($AP$1-AI$1)/($AP$1-$V$1)+$AP150*(AI$1-$V$1)/($AP$1-$V$1))*(SUM('Chem - ODS'!AD$5:AD$7)/((SUM('Chem - ODS'!$AK$5:$AK$7)-SUM('Chem - ODS'!$Q$5:$Q$7))/20*('Chem - ODS'!AD$4-'Chem - ODS'!$Q$4)+SUM('Chem - ODS'!$Q$5:$Q$7)))</f>
        <v>0</v>
      </c>
      <c r="AJ150" s="90">
        <f ca="1">($V150*($AP$1-AJ$1)/($AP$1-$V$1)+$AP150*(AJ$1-$V$1)/($AP$1-$V$1))*(SUM('Chem - ODS'!AE$5:AE$7)/((SUM('Chem - ODS'!$AK$5:$AK$7)-SUM('Chem - ODS'!$Q$5:$Q$7))/20*('Chem - ODS'!AE$4-'Chem - ODS'!$Q$4)+SUM('Chem - ODS'!$Q$5:$Q$7)))</f>
        <v>0</v>
      </c>
      <c r="AK150" s="90">
        <f ca="1">($V150*($AP$1-AK$1)/($AP$1-$V$1)+$AP150*(AK$1-$V$1)/($AP$1-$V$1))*(SUM('Chem - ODS'!AF$5:AF$7)/((SUM('Chem - ODS'!$AK$5:$AK$7)-SUM('Chem - ODS'!$Q$5:$Q$7))/20*('Chem - ODS'!AF$4-'Chem - ODS'!$Q$4)+SUM('Chem - ODS'!$Q$5:$Q$7)))</f>
        <v>0</v>
      </c>
      <c r="AL150" s="90">
        <f ca="1">($V150*($AP$1-AL$1)/($AP$1-$V$1)+$AP150*(AL$1-$V$1)/($AP$1-$V$1))*(SUM('Chem - ODS'!AG$5:AG$7)/((SUM('Chem - ODS'!$AK$5:$AK$7)-SUM('Chem - ODS'!$Q$5:$Q$7))/20*('Chem - ODS'!AG$4-'Chem - ODS'!$Q$4)+SUM('Chem - ODS'!$Q$5:$Q$7)))</f>
        <v>0</v>
      </c>
      <c r="AM150" s="90">
        <f ca="1">($V150*($AP$1-AM$1)/($AP$1-$V$1)+$AP150*(AM$1-$V$1)/($AP$1-$V$1))*(SUM('Chem - ODS'!AH$5:AH$7)/((SUM('Chem - ODS'!$AK$5:$AK$7)-SUM('Chem - ODS'!$Q$5:$Q$7))/20*('Chem - ODS'!AH$4-'Chem - ODS'!$Q$4)+SUM('Chem - ODS'!$Q$5:$Q$7)))</f>
        <v>0</v>
      </c>
      <c r="AN150" s="90">
        <f ca="1">($V150*($AP$1-AN$1)/($AP$1-$V$1)+$AP150*(AN$1-$V$1)/($AP$1-$V$1))*(SUM('Chem - ODS'!AI$5:AI$7)/((SUM('Chem - ODS'!$AK$5:$AK$7)-SUM('Chem - ODS'!$Q$5:$Q$7))/20*('Chem - ODS'!AI$4-'Chem - ODS'!$Q$4)+SUM('Chem - ODS'!$Q$5:$Q$7)))</f>
        <v>0</v>
      </c>
      <c r="AO150" s="90">
        <f ca="1">($V150*($AP$1-AO$1)/($AP$1-$V$1)+$AP150*(AO$1-$V$1)/($AP$1-$V$1))*(SUM('Chem - ODS'!AJ$5:AJ$7)/((SUM('Chem - ODS'!$AK$5:$AK$7)-SUM('Chem - ODS'!$Q$5:$Q$7))/20*('Chem - ODS'!AJ$4-'Chem - ODS'!$Q$4)+SUM('Chem - ODS'!$Q$5:$Q$7)))</f>
        <v>0</v>
      </c>
      <c r="AP150" s="90">
        <f ca="1">V150*'Process Emissions Multipliers'!$E$28</f>
        <v>0</v>
      </c>
    </row>
    <row r="151" spans="1:42">
      <c r="A151" s="74">
        <v>99</v>
      </c>
      <c r="B151" s="90">
        <f ca="1">IF('Chemicals 2010'!$A159="CP",INDIRECT("'Chemicals 2010'!"&amp;'Country Selector'!$B$3&amp;ROW($A159))*10^12,0)</f>
        <v>0</v>
      </c>
      <c r="C151" s="90">
        <f t="shared" ca="1" si="6"/>
        <v>0</v>
      </c>
      <c r="D151" s="90">
        <f t="shared" ca="1" si="6"/>
        <v>0</v>
      </c>
      <c r="E151" s="90">
        <f t="shared" ca="1" si="6"/>
        <v>0</v>
      </c>
      <c r="F151" s="90">
        <f t="shared" ca="1" si="6"/>
        <v>0</v>
      </c>
      <c r="G151" s="90">
        <f t="shared" ca="1" si="6"/>
        <v>0</v>
      </c>
      <c r="H151" s="90">
        <f t="shared" ca="1" si="6"/>
        <v>0</v>
      </c>
      <c r="I151" s="90">
        <f t="shared" ca="1" si="6"/>
        <v>0</v>
      </c>
      <c r="J151" s="90">
        <f t="shared" ca="1" si="6"/>
        <v>0</v>
      </c>
      <c r="K151" s="90">
        <f t="shared" ca="1" si="6"/>
        <v>0</v>
      </c>
      <c r="L151" s="90">
        <f ca="1">IF('Chemicals 2020'!$A159="CP",INDIRECT("'Chemicals 2020'!"&amp;'Country Selector'!$B$3&amp;ROW($A159))*10^12,0)*'Process Emissions Multipliers'!$B$28</f>
        <v>0</v>
      </c>
      <c r="M151" s="90">
        <f ca="1">($L151*($V$1-M$1)/($V$1-$L$1)+$V151*(M$1-$L$1)/($V$1-$L$1))*(SUM('Chem - ODS'!H$5:H$7)/((SUM('Chem - ODS'!$Q$5:$Q$7)-SUM('Chem - ODS'!$G$5:$G$7))/10*('Chem - ODS'!H$4-'Chem - ODS'!$G$4)+SUM('Chem - ODS'!$G$5:$G$7)))</f>
        <v>0</v>
      </c>
      <c r="N151" s="90">
        <f ca="1">($L151*($V$1-N$1)/($V$1-$L$1)+$V151*(N$1-$L$1)/($V$1-$L$1))*(SUM('Chem - ODS'!I$5:I$7)/((SUM('Chem - ODS'!$Q$5:$Q$7)-SUM('Chem - ODS'!$G$5:$G$7))/10*('Chem - ODS'!I$4-'Chem - ODS'!$G$4)+SUM('Chem - ODS'!$G$5:$G$7)))</f>
        <v>0</v>
      </c>
      <c r="O151" s="90">
        <f ca="1">($L151*($V$1-O$1)/($V$1-$L$1)+$V151*(O$1-$L$1)/($V$1-$L$1))*(SUM('Chem - ODS'!J$5:J$7)/((SUM('Chem - ODS'!$Q$5:$Q$7)-SUM('Chem - ODS'!$G$5:$G$7))/10*('Chem - ODS'!J$4-'Chem - ODS'!$G$4)+SUM('Chem - ODS'!$G$5:$G$7)))</f>
        <v>0</v>
      </c>
      <c r="P151" s="90">
        <f ca="1">($L151*($V$1-P$1)/($V$1-$L$1)+$V151*(P$1-$L$1)/($V$1-$L$1))*(SUM('Chem - ODS'!K$5:K$7)/((SUM('Chem - ODS'!$Q$5:$Q$7)-SUM('Chem - ODS'!$G$5:$G$7))/10*('Chem - ODS'!K$4-'Chem - ODS'!$G$4)+SUM('Chem - ODS'!$G$5:$G$7)))</f>
        <v>0</v>
      </c>
      <c r="Q151" s="90">
        <f ca="1">($L151*($V$1-Q$1)/($V$1-$L$1)+$V151*(Q$1-$L$1)/($V$1-$L$1))*(SUM('Chem - ODS'!L$5:L$7)/((SUM('Chem - ODS'!$Q$5:$Q$7)-SUM('Chem - ODS'!$G$5:$G$7))/10*('Chem - ODS'!L$4-'Chem - ODS'!$G$4)+SUM('Chem - ODS'!$G$5:$G$7)))</f>
        <v>0</v>
      </c>
      <c r="R151" s="90">
        <f ca="1">($L151*($V$1-R$1)/($V$1-$L$1)+$V151*(R$1-$L$1)/($V$1-$L$1))*(SUM('Chem - ODS'!M$5:M$7)/((SUM('Chem - ODS'!$Q$5:$Q$7)-SUM('Chem - ODS'!$G$5:$G$7))/10*('Chem - ODS'!M$4-'Chem - ODS'!$G$4)+SUM('Chem - ODS'!$G$5:$G$7)))</f>
        <v>0</v>
      </c>
      <c r="S151" s="90">
        <f ca="1">($L151*($V$1-S$1)/($V$1-$L$1)+$V151*(S$1-$L$1)/($V$1-$L$1))*(SUM('Chem - ODS'!N$5:N$7)/((SUM('Chem - ODS'!$Q$5:$Q$7)-SUM('Chem - ODS'!$G$5:$G$7))/10*('Chem - ODS'!N$4-'Chem - ODS'!$G$4)+SUM('Chem - ODS'!$G$5:$G$7)))</f>
        <v>0</v>
      </c>
      <c r="T151" s="90">
        <f ca="1">($L151*($V$1-T$1)/($V$1-$L$1)+$V151*(T$1-$L$1)/($V$1-$L$1))*(SUM('Chem - ODS'!O$5:O$7)/((SUM('Chem - ODS'!$Q$5:$Q$7)-SUM('Chem - ODS'!$G$5:$G$7))/10*('Chem - ODS'!O$4-'Chem - ODS'!$G$4)+SUM('Chem - ODS'!$G$5:$G$7)))</f>
        <v>0</v>
      </c>
      <c r="U151" s="90">
        <f ca="1">($L151*($V$1-U$1)/($V$1-$L$1)+$V151*(U$1-$L$1)/($V$1-$L$1))*(SUM('Chem - ODS'!P$5:P$7)/((SUM('Chem - ODS'!$Q$5:$Q$7)-SUM('Chem - ODS'!$G$5:$G$7))/10*('Chem - ODS'!P$4-'Chem - ODS'!$G$4)+SUM('Chem - ODS'!$G$5:$G$7)))</f>
        <v>0</v>
      </c>
      <c r="V151" s="90">
        <f ca="1">IF('Chemicals 2030'!$A159="CP",INDIRECT("'Chemicals 2030'!"&amp;'Country Selector'!$B$3&amp;ROW($A159))*10^12,0)*'Process Emissions Multipliers'!$D$28</f>
        <v>0</v>
      </c>
      <c r="W151" s="90">
        <f ca="1">($V151*($AP$1-W$1)/($AP$1-$V$1)+$AP151*(W$1-$V$1)/($AP$1-$V$1))*(SUM('Chem - ODS'!R$5:R$7)/((SUM('Chem - ODS'!$AK$5:$AK$7)-SUM('Chem - ODS'!$Q$5:$Q$7))/20*('Chem - ODS'!R$4-'Chem - ODS'!$Q$4)+SUM('Chem - ODS'!$Q$5:$Q$7)))</f>
        <v>0</v>
      </c>
      <c r="X151" s="90">
        <f ca="1">($V151*($AP$1-X$1)/($AP$1-$V$1)+$AP151*(X$1-$V$1)/($AP$1-$V$1))*(SUM('Chem - ODS'!S$5:S$7)/((SUM('Chem - ODS'!$AK$5:$AK$7)-SUM('Chem - ODS'!$Q$5:$Q$7))/20*('Chem - ODS'!S$4-'Chem - ODS'!$Q$4)+SUM('Chem - ODS'!$Q$5:$Q$7)))</f>
        <v>0</v>
      </c>
      <c r="Y151" s="90">
        <f ca="1">($V151*($AP$1-Y$1)/($AP$1-$V$1)+$AP151*(Y$1-$V$1)/($AP$1-$V$1))*(SUM('Chem - ODS'!T$5:T$7)/((SUM('Chem - ODS'!$AK$5:$AK$7)-SUM('Chem - ODS'!$Q$5:$Q$7))/20*('Chem - ODS'!T$4-'Chem - ODS'!$Q$4)+SUM('Chem - ODS'!$Q$5:$Q$7)))</f>
        <v>0</v>
      </c>
      <c r="Z151" s="90">
        <f ca="1">($V151*($AP$1-Z$1)/($AP$1-$V$1)+$AP151*(Z$1-$V$1)/($AP$1-$V$1))*(SUM('Chem - ODS'!U$5:U$7)/((SUM('Chem - ODS'!$AK$5:$AK$7)-SUM('Chem - ODS'!$Q$5:$Q$7))/20*('Chem - ODS'!U$4-'Chem - ODS'!$Q$4)+SUM('Chem - ODS'!$Q$5:$Q$7)))</f>
        <v>0</v>
      </c>
      <c r="AA151" s="90">
        <f ca="1">($V151*($AP$1-AA$1)/($AP$1-$V$1)+$AP151*(AA$1-$V$1)/($AP$1-$V$1))*(SUM('Chem - ODS'!V$5:V$7)/((SUM('Chem - ODS'!$AK$5:$AK$7)-SUM('Chem - ODS'!$Q$5:$Q$7))/20*('Chem - ODS'!V$4-'Chem - ODS'!$Q$4)+SUM('Chem - ODS'!$Q$5:$Q$7)))</f>
        <v>0</v>
      </c>
      <c r="AB151" s="90">
        <f ca="1">($V151*($AP$1-AB$1)/($AP$1-$V$1)+$AP151*(AB$1-$V$1)/($AP$1-$V$1))*(SUM('Chem - ODS'!W$5:W$7)/((SUM('Chem - ODS'!$AK$5:$AK$7)-SUM('Chem - ODS'!$Q$5:$Q$7))/20*('Chem - ODS'!W$4-'Chem - ODS'!$Q$4)+SUM('Chem - ODS'!$Q$5:$Q$7)))</f>
        <v>0</v>
      </c>
      <c r="AC151" s="90">
        <f ca="1">($V151*($AP$1-AC$1)/($AP$1-$V$1)+$AP151*(AC$1-$V$1)/($AP$1-$V$1))*(SUM('Chem - ODS'!X$5:X$7)/((SUM('Chem - ODS'!$AK$5:$AK$7)-SUM('Chem - ODS'!$Q$5:$Q$7))/20*('Chem - ODS'!X$4-'Chem - ODS'!$Q$4)+SUM('Chem - ODS'!$Q$5:$Q$7)))</f>
        <v>0</v>
      </c>
      <c r="AD151" s="90">
        <f ca="1">($V151*($AP$1-AD$1)/($AP$1-$V$1)+$AP151*(AD$1-$V$1)/($AP$1-$V$1))*(SUM('Chem - ODS'!Y$5:Y$7)/((SUM('Chem - ODS'!$AK$5:$AK$7)-SUM('Chem - ODS'!$Q$5:$Q$7))/20*('Chem - ODS'!Y$4-'Chem - ODS'!$Q$4)+SUM('Chem - ODS'!$Q$5:$Q$7)))</f>
        <v>0</v>
      </c>
      <c r="AE151" s="90">
        <f ca="1">($V151*($AP$1-AE$1)/($AP$1-$V$1)+$AP151*(AE$1-$V$1)/($AP$1-$V$1))*(SUM('Chem - ODS'!Z$5:Z$7)/((SUM('Chem - ODS'!$AK$5:$AK$7)-SUM('Chem - ODS'!$Q$5:$Q$7))/20*('Chem - ODS'!Z$4-'Chem - ODS'!$Q$4)+SUM('Chem - ODS'!$Q$5:$Q$7)))</f>
        <v>0</v>
      </c>
      <c r="AF151" s="90">
        <f ca="1">($V151*($AP$1-AF$1)/($AP$1-$V$1)+$AP151*(AF$1-$V$1)/($AP$1-$V$1))*(SUM('Chem - ODS'!AA$5:AA$7)/((SUM('Chem - ODS'!$AK$5:$AK$7)-SUM('Chem - ODS'!$Q$5:$Q$7))/20*('Chem - ODS'!AA$4-'Chem - ODS'!$Q$4)+SUM('Chem - ODS'!$Q$5:$Q$7)))</f>
        <v>0</v>
      </c>
      <c r="AG151" s="90">
        <f ca="1">($V151*($AP$1-AG$1)/($AP$1-$V$1)+$AP151*(AG$1-$V$1)/($AP$1-$V$1))*(SUM('Chem - ODS'!AB$5:AB$7)/((SUM('Chem - ODS'!$AK$5:$AK$7)-SUM('Chem - ODS'!$Q$5:$Q$7))/20*('Chem - ODS'!AB$4-'Chem - ODS'!$Q$4)+SUM('Chem - ODS'!$Q$5:$Q$7)))</f>
        <v>0</v>
      </c>
      <c r="AH151" s="90">
        <f ca="1">($V151*($AP$1-AH$1)/($AP$1-$V$1)+$AP151*(AH$1-$V$1)/($AP$1-$V$1))*(SUM('Chem - ODS'!AC$5:AC$7)/((SUM('Chem - ODS'!$AK$5:$AK$7)-SUM('Chem - ODS'!$Q$5:$Q$7))/20*('Chem - ODS'!AC$4-'Chem - ODS'!$Q$4)+SUM('Chem - ODS'!$Q$5:$Q$7)))</f>
        <v>0</v>
      </c>
      <c r="AI151" s="90">
        <f ca="1">($V151*($AP$1-AI$1)/($AP$1-$V$1)+$AP151*(AI$1-$V$1)/($AP$1-$V$1))*(SUM('Chem - ODS'!AD$5:AD$7)/((SUM('Chem - ODS'!$AK$5:$AK$7)-SUM('Chem - ODS'!$Q$5:$Q$7))/20*('Chem - ODS'!AD$4-'Chem - ODS'!$Q$4)+SUM('Chem - ODS'!$Q$5:$Q$7)))</f>
        <v>0</v>
      </c>
      <c r="AJ151" s="90">
        <f ca="1">($V151*($AP$1-AJ$1)/($AP$1-$V$1)+$AP151*(AJ$1-$V$1)/($AP$1-$V$1))*(SUM('Chem - ODS'!AE$5:AE$7)/((SUM('Chem - ODS'!$AK$5:$AK$7)-SUM('Chem - ODS'!$Q$5:$Q$7))/20*('Chem - ODS'!AE$4-'Chem - ODS'!$Q$4)+SUM('Chem - ODS'!$Q$5:$Q$7)))</f>
        <v>0</v>
      </c>
      <c r="AK151" s="90">
        <f ca="1">($V151*($AP$1-AK$1)/($AP$1-$V$1)+$AP151*(AK$1-$V$1)/($AP$1-$V$1))*(SUM('Chem - ODS'!AF$5:AF$7)/((SUM('Chem - ODS'!$AK$5:$AK$7)-SUM('Chem - ODS'!$Q$5:$Q$7))/20*('Chem - ODS'!AF$4-'Chem - ODS'!$Q$4)+SUM('Chem - ODS'!$Q$5:$Q$7)))</f>
        <v>0</v>
      </c>
      <c r="AL151" s="90">
        <f ca="1">($V151*($AP$1-AL$1)/($AP$1-$V$1)+$AP151*(AL$1-$V$1)/($AP$1-$V$1))*(SUM('Chem - ODS'!AG$5:AG$7)/((SUM('Chem - ODS'!$AK$5:$AK$7)-SUM('Chem - ODS'!$Q$5:$Q$7))/20*('Chem - ODS'!AG$4-'Chem - ODS'!$Q$4)+SUM('Chem - ODS'!$Q$5:$Q$7)))</f>
        <v>0</v>
      </c>
      <c r="AM151" s="90">
        <f ca="1">($V151*($AP$1-AM$1)/($AP$1-$V$1)+$AP151*(AM$1-$V$1)/($AP$1-$V$1))*(SUM('Chem - ODS'!AH$5:AH$7)/((SUM('Chem - ODS'!$AK$5:$AK$7)-SUM('Chem - ODS'!$Q$5:$Q$7))/20*('Chem - ODS'!AH$4-'Chem - ODS'!$Q$4)+SUM('Chem - ODS'!$Q$5:$Q$7)))</f>
        <v>0</v>
      </c>
      <c r="AN151" s="90">
        <f ca="1">($V151*($AP$1-AN$1)/($AP$1-$V$1)+$AP151*(AN$1-$V$1)/($AP$1-$V$1))*(SUM('Chem - ODS'!AI$5:AI$7)/((SUM('Chem - ODS'!$AK$5:$AK$7)-SUM('Chem - ODS'!$Q$5:$Q$7))/20*('Chem - ODS'!AI$4-'Chem - ODS'!$Q$4)+SUM('Chem - ODS'!$Q$5:$Q$7)))</f>
        <v>0</v>
      </c>
      <c r="AO151" s="90">
        <f ca="1">($V151*($AP$1-AO$1)/($AP$1-$V$1)+$AP151*(AO$1-$V$1)/($AP$1-$V$1))*(SUM('Chem - ODS'!AJ$5:AJ$7)/((SUM('Chem - ODS'!$AK$5:$AK$7)-SUM('Chem - ODS'!$Q$5:$Q$7))/20*('Chem - ODS'!AJ$4-'Chem - ODS'!$Q$4)+SUM('Chem - ODS'!$Q$5:$Q$7)))</f>
        <v>0</v>
      </c>
      <c r="AP151" s="90">
        <f ca="1">V151*'Process Emissions Multipliers'!$E$28</f>
        <v>0</v>
      </c>
    </row>
    <row r="152" spans="1:42">
      <c r="A152" s="74">
        <v>100</v>
      </c>
      <c r="B152" s="90">
        <f ca="1">IF('Chemicals 2010'!$A160="CP",INDIRECT("'Chemicals 2010'!"&amp;'Country Selector'!$B$3&amp;ROW($A160))*10^12,0)</f>
        <v>0</v>
      </c>
      <c r="C152" s="90">
        <f t="shared" ca="1" si="6"/>
        <v>0</v>
      </c>
      <c r="D152" s="90">
        <f t="shared" ca="1" si="6"/>
        <v>0</v>
      </c>
      <c r="E152" s="90">
        <f t="shared" ca="1" si="6"/>
        <v>0</v>
      </c>
      <c r="F152" s="90">
        <f t="shared" ca="1" si="6"/>
        <v>0</v>
      </c>
      <c r="G152" s="90">
        <f t="shared" ca="1" si="6"/>
        <v>0</v>
      </c>
      <c r="H152" s="90">
        <f t="shared" ca="1" si="6"/>
        <v>0</v>
      </c>
      <c r="I152" s="90">
        <f t="shared" ca="1" si="6"/>
        <v>0</v>
      </c>
      <c r="J152" s="90">
        <f t="shared" ca="1" si="6"/>
        <v>0</v>
      </c>
      <c r="K152" s="90">
        <f t="shared" ca="1" si="6"/>
        <v>0</v>
      </c>
      <c r="L152" s="90">
        <f ca="1">IF('Chemicals 2020'!$A160="CP",INDIRECT("'Chemicals 2020'!"&amp;'Country Selector'!$B$3&amp;ROW($A160))*10^12,0)*'Process Emissions Multipliers'!$B$28</f>
        <v>0</v>
      </c>
      <c r="M152" s="90">
        <f ca="1">($L152*($V$1-M$1)/($V$1-$L$1)+$V152*(M$1-$L$1)/($V$1-$L$1))*(SUM('Chem - ODS'!H$5:H$7)/((SUM('Chem - ODS'!$Q$5:$Q$7)-SUM('Chem - ODS'!$G$5:$G$7))/10*('Chem - ODS'!H$4-'Chem - ODS'!$G$4)+SUM('Chem - ODS'!$G$5:$G$7)))</f>
        <v>0</v>
      </c>
      <c r="N152" s="90">
        <f ca="1">($L152*($V$1-N$1)/($V$1-$L$1)+$V152*(N$1-$L$1)/($V$1-$L$1))*(SUM('Chem - ODS'!I$5:I$7)/((SUM('Chem - ODS'!$Q$5:$Q$7)-SUM('Chem - ODS'!$G$5:$G$7))/10*('Chem - ODS'!I$4-'Chem - ODS'!$G$4)+SUM('Chem - ODS'!$G$5:$G$7)))</f>
        <v>0</v>
      </c>
      <c r="O152" s="90">
        <f ca="1">($L152*($V$1-O$1)/($V$1-$L$1)+$V152*(O$1-$L$1)/($V$1-$L$1))*(SUM('Chem - ODS'!J$5:J$7)/((SUM('Chem - ODS'!$Q$5:$Q$7)-SUM('Chem - ODS'!$G$5:$G$7))/10*('Chem - ODS'!J$4-'Chem - ODS'!$G$4)+SUM('Chem - ODS'!$G$5:$G$7)))</f>
        <v>0</v>
      </c>
      <c r="P152" s="90">
        <f ca="1">($L152*($V$1-P$1)/($V$1-$L$1)+$V152*(P$1-$L$1)/($V$1-$L$1))*(SUM('Chem - ODS'!K$5:K$7)/((SUM('Chem - ODS'!$Q$5:$Q$7)-SUM('Chem - ODS'!$G$5:$G$7))/10*('Chem - ODS'!K$4-'Chem - ODS'!$G$4)+SUM('Chem - ODS'!$G$5:$G$7)))</f>
        <v>0</v>
      </c>
      <c r="Q152" s="90">
        <f ca="1">($L152*($V$1-Q$1)/($V$1-$L$1)+$V152*(Q$1-$L$1)/($V$1-$L$1))*(SUM('Chem - ODS'!L$5:L$7)/((SUM('Chem - ODS'!$Q$5:$Q$7)-SUM('Chem - ODS'!$G$5:$G$7))/10*('Chem - ODS'!L$4-'Chem - ODS'!$G$4)+SUM('Chem - ODS'!$G$5:$G$7)))</f>
        <v>0</v>
      </c>
      <c r="R152" s="90">
        <f ca="1">($L152*($V$1-R$1)/($V$1-$L$1)+$V152*(R$1-$L$1)/($V$1-$L$1))*(SUM('Chem - ODS'!M$5:M$7)/((SUM('Chem - ODS'!$Q$5:$Q$7)-SUM('Chem - ODS'!$G$5:$G$7))/10*('Chem - ODS'!M$4-'Chem - ODS'!$G$4)+SUM('Chem - ODS'!$G$5:$G$7)))</f>
        <v>0</v>
      </c>
      <c r="S152" s="90">
        <f ca="1">($L152*($V$1-S$1)/($V$1-$L$1)+$V152*(S$1-$L$1)/($V$1-$L$1))*(SUM('Chem - ODS'!N$5:N$7)/((SUM('Chem - ODS'!$Q$5:$Q$7)-SUM('Chem - ODS'!$G$5:$G$7))/10*('Chem - ODS'!N$4-'Chem - ODS'!$G$4)+SUM('Chem - ODS'!$G$5:$G$7)))</f>
        <v>0</v>
      </c>
      <c r="T152" s="90">
        <f ca="1">($L152*($V$1-T$1)/($V$1-$L$1)+$V152*(T$1-$L$1)/($V$1-$L$1))*(SUM('Chem - ODS'!O$5:O$7)/((SUM('Chem - ODS'!$Q$5:$Q$7)-SUM('Chem - ODS'!$G$5:$G$7))/10*('Chem - ODS'!O$4-'Chem - ODS'!$G$4)+SUM('Chem - ODS'!$G$5:$G$7)))</f>
        <v>0</v>
      </c>
      <c r="U152" s="90">
        <f ca="1">($L152*($V$1-U$1)/($V$1-$L$1)+$V152*(U$1-$L$1)/($V$1-$L$1))*(SUM('Chem - ODS'!P$5:P$7)/((SUM('Chem - ODS'!$Q$5:$Q$7)-SUM('Chem - ODS'!$G$5:$G$7))/10*('Chem - ODS'!P$4-'Chem - ODS'!$G$4)+SUM('Chem - ODS'!$G$5:$G$7)))</f>
        <v>0</v>
      </c>
      <c r="V152" s="90">
        <f ca="1">IF('Chemicals 2030'!$A160="CP",INDIRECT("'Chemicals 2030'!"&amp;'Country Selector'!$B$3&amp;ROW($A160))*10^12,0)*'Process Emissions Multipliers'!$D$28</f>
        <v>0</v>
      </c>
      <c r="W152" s="90">
        <f ca="1">($V152*($AP$1-W$1)/($AP$1-$V$1)+$AP152*(W$1-$V$1)/($AP$1-$V$1))*(SUM('Chem - ODS'!R$5:R$7)/((SUM('Chem - ODS'!$AK$5:$AK$7)-SUM('Chem - ODS'!$Q$5:$Q$7))/20*('Chem - ODS'!R$4-'Chem - ODS'!$Q$4)+SUM('Chem - ODS'!$Q$5:$Q$7)))</f>
        <v>0</v>
      </c>
      <c r="X152" s="90">
        <f ca="1">($V152*($AP$1-X$1)/($AP$1-$V$1)+$AP152*(X$1-$V$1)/($AP$1-$V$1))*(SUM('Chem - ODS'!S$5:S$7)/((SUM('Chem - ODS'!$AK$5:$AK$7)-SUM('Chem - ODS'!$Q$5:$Q$7))/20*('Chem - ODS'!S$4-'Chem - ODS'!$Q$4)+SUM('Chem - ODS'!$Q$5:$Q$7)))</f>
        <v>0</v>
      </c>
      <c r="Y152" s="90">
        <f ca="1">($V152*($AP$1-Y$1)/($AP$1-$V$1)+$AP152*(Y$1-$V$1)/($AP$1-$V$1))*(SUM('Chem - ODS'!T$5:T$7)/((SUM('Chem - ODS'!$AK$5:$AK$7)-SUM('Chem - ODS'!$Q$5:$Q$7))/20*('Chem - ODS'!T$4-'Chem - ODS'!$Q$4)+SUM('Chem - ODS'!$Q$5:$Q$7)))</f>
        <v>0</v>
      </c>
      <c r="Z152" s="90">
        <f ca="1">($V152*($AP$1-Z$1)/($AP$1-$V$1)+$AP152*(Z$1-$V$1)/($AP$1-$V$1))*(SUM('Chem - ODS'!U$5:U$7)/((SUM('Chem - ODS'!$AK$5:$AK$7)-SUM('Chem - ODS'!$Q$5:$Q$7))/20*('Chem - ODS'!U$4-'Chem - ODS'!$Q$4)+SUM('Chem - ODS'!$Q$5:$Q$7)))</f>
        <v>0</v>
      </c>
      <c r="AA152" s="90">
        <f ca="1">($V152*($AP$1-AA$1)/($AP$1-$V$1)+$AP152*(AA$1-$V$1)/($AP$1-$V$1))*(SUM('Chem - ODS'!V$5:V$7)/((SUM('Chem - ODS'!$AK$5:$AK$7)-SUM('Chem - ODS'!$Q$5:$Q$7))/20*('Chem - ODS'!V$4-'Chem - ODS'!$Q$4)+SUM('Chem - ODS'!$Q$5:$Q$7)))</f>
        <v>0</v>
      </c>
      <c r="AB152" s="90">
        <f ca="1">($V152*($AP$1-AB$1)/($AP$1-$V$1)+$AP152*(AB$1-$V$1)/($AP$1-$V$1))*(SUM('Chem - ODS'!W$5:W$7)/((SUM('Chem - ODS'!$AK$5:$AK$7)-SUM('Chem - ODS'!$Q$5:$Q$7))/20*('Chem - ODS'!W$4-'Chem - ODS'!$Q$4)+SUM('Chem - ODS'!$Q$5:$Q$7)))</f>
        <v>0</v>
      </c>
      <c r="AC152" s="90">
        <f ca="1">($V152*($AP$1-AC$1)/($AP$1-$V$1)+$AP152*(AC$1-$V$1)/($AP$1-$V$1))*(SUM('Chem - ODS'!X$5:X$7)/((SUM('Chem - ODS'!$AK$5:$AK$7)-SUM('Chem - ODS'!$Q$5:$Q$7))/20*('Chem - ODS'!X$4-'Chem - ODS'!$Q$4)+SUM('Chem - ODS'!$Q$5:$Q$7)))</f>
        <v>0</v>
      </c>
      <c r="AD152" s="90">
        <f ca="1">($V152*($AP$1-AD$1)/($AP$1-$V$1)+$AP152*(AD$1-$V$1)/($AP$1-$V$1))*(SUM('Chem - ODS'!Y$5:Y$7)/((SUM('Chem - ODS'!$AK$5:$AK$7)-SUM('Chem - ODS'!$Q$5:$Q$7))/20*('Chem - ODS'!Y$4-'Chem - ODS'!$Q$4)+SUM('Chem - ODS'!$Q$5:$Q$7)))</f>
        <v>0</v>
      </c>
      <c r="AE152" s="90">
        <f ca="1">($V152*($AP$1-AE$1)/($AP$1-$V$1)+$AP152*(AE$1-$V$1)/($AP$1-$V$1))*(SUM('Chem - ODS'!Z$5:Z$7)/((SUM('Chem - ODS'!$AK$5:$AK$7)-SUM('Chem - ODS'!$Q$5:$Q$7))/20*('Chem - ODS'!Z$4-'Chem - ODS'!$Q$4)+SUM('Chem - ODS'!$Q$5:$Q$7)))</f>
        <v>0</v>
      </c>
      <c r="AF152" s="90">
        <f ca="1">($V152*($AP$1-AF$1)/($AP$1-$V$1)+$AP152*(AF$1-$V$1)/($AP$1-$V$1))*(SUM('Chem - ODS'!AA$5:AA$7)/((SUM('Chem - ODS'!$AK$5:$AK$7)-SUM('Chem - ODS'!$Q$5:$Q$7))/20*('Chem - ODS'!AA$4-'Chem - ODS'!$Q$4)+SUM('Chem - ODS'!$Q$5:$Q$7)))</f>
        <v>0</v>
      </c>
      <c r="AG152" s="90">
        <f ca="1">($V152*($AP$1-AG$1)/($AP$1-$V$1)+$AP152*(AG$1-$V$1)/($AP$1-$V$1))*(SUM('Chem - ODS'!AB$5:AB$7)/((SUM('Chem - ODS'!$AK$5:$AK$7)-SUM('Chem - ODS'!$Q$5:$Q$7))/20*('Chem - ODS'!AB$4-'Chem - ODS'!$Q$4)+SUM('Chem - ODS'!$Q$5:$Q$7)))</f>
        <v>0</v>
      </c>
      <c r="AH152" s="90">
        <f ca="1">($V152*($AP$1-AH$1)/($AP$1-$V$1)+$AP152*(AH$1-$V$1)/($AP$1-$V$1))*(SUM('Chem - ODS'!AC$5:AC$7)/((SUM('Chem - ODS'!$AK$5:$AK$7)-SUM('Chem - ODS'!$Q$5:$Q$7))/20*('Chem - ODS'!AC$4-'Chem - ODS'!$Q$4)+SUM('Chem - ODS'!$Q$5:$Q$7)))</f>
        <v>0</v>
      </c>
      <c r="AI152" s="90">
        <f ca="1">($V152*($AP$1-AI$1)/($AP$1-$V$1)+$AP152*(AI$1-$V$1)/($AP$1-$V$1))*(SUM('Chem - ODS'!AD$5:AD$7)/((SUM('Chem - ODS'!$AK$5:$AK$7)-SUM('Chem - ODS'!$Q$5:$Q$7))/20*('Chem - ODS'!AD$4-'Chem - ODS'!$Q$4)+SUM('Chem - ODS'!$Q$5:$Q$7)))</f>
        <v>0</v>
      </c>
      <c r="AJ152" s="90">
        <f ca="1">($V152*($AP$1-AJ$1)/($AP$1-$V$1)+$AP152*(AJ$1-$V$1)/($AP$1-$V$1))*(SUM('Chem - ODS'!AE$5:AE$7)/((SUM('Chem - ODS'!$AK$5:$AK$7)-SUM('Chem - ODS'!$Q$5:$Q$7))/20*('Chem - ODS'!AE$4-'Chem - ODS'!$Q$4)+SUM('Chem - ODS'!$Q$5:$Q$7)))</f>
        <v>0</v>
      </c>
      <c r="AK152" s="90">
        <f ca="1">($V152*($AP$1-AK$1)/($AP$1-$V$1)+$AP152*(AK$1-$V$1)/($AP$1-$V$1))*(SUM('Chem - ODS'!AF$5:AF$7)/((SUM('Chem - ODS'!$AK$5:$AK$7)-SUM('Chem - ODS'!$Q$5:$Q$7))/20*('Chem - ODS'!AF$4-'Chem - ODS'!$Q$4)+SUM('Chem - ODS'!$Q$5:$Q$7)))</f>
        <v>0</v>
      </c>
      <c r="AL152" s="90">
        <f ca="1">($V152*($AP$1-AL$1)/($AP$1-$V$1)+$AP152*(AL$1-$V$1)/($AP$1-$V$1))*(SUM('Chem - ODS'!AG$5:AG$7)/((SUM('Chem - ODS'!$AK$5:$AK$7)-SUM('Chem - ODS'!$Q$5:$Q$7))/20*('Chem - ODS'!AG$4-'Chem - ODS'!$Q$4)+SUM('Chem - ODS'!$Q$5:$Q$7)))</f>
        <v>0</v>
      </c>
      <c r="AM152" s="90">
        <f ca="1">($V152*($AP$1-AM$1)/($AP$1-$V$1)+$AP152*(AM$1-$V$1)/($AP$1-$V$1))*(SUM('Chem - ODS'!AH$5:AH$7)/((SUM('Chem - ODS'!$AK$5:$AK$7)-SUM('Chem - ODS'!$Q$5:$Q$7))/20*('Chem - ODS'!AH$4-'Chem - ODS'!$Q$4)+SUM('Chem - ODS'!$Q$5:$Q$7)))</f>
        <v>0</v>
      </c>
      <c r="AN152" s="90">
        <f ca="1">($V152*($AP$1-AN$1)/($AP$1-$V$1)+$AP152*(AN$1-$V$1)/($AP$1-$V$1))*(SUM('Chem - ODS'!AI$5:AI$7)/((SUM('Chem - ODS'!$AK$5:$AK$7)-SUM('Chem - ODS'!$Q$5:$Q$7))/20*('Chem - ODS'!AI$4-'Chem - ODS'!$Q$4)+SUM('Chem - ODS'!$Q$5:$Q$7)))</f>
        <v>0</v>
      </c>
      <c r="AO152" s="90">
        <f ca="1">($V152*($AP$1-AO$1)/($AP$1-$V$1)+$AP152*(AO$1-$V$1)/($AP$1-$V$1))*(SUM('Chem - ODS'!AJ$5:AJ$7)/((SUM('Chem - ODS'!$AK$5:$AK$7)-SUM('Chem - ODS'!$Q$5:$Q$7))/20*('Chem - ODS'!AJ$4-'Chem - ODS'!$Q$4)+SUM('Chem - ODS'!$Q$5:$Q$7)))</f>
        <v>0</v>
      </c>
      <c r="AP152" s="90">
        <f ca="1">V152*'Process Emissions Multipliers'!$E$28</f>
        <v>0</v>
      </c>
    </row>
    <row r="153" spans="1:42">
      <c r="A153" s="74">
        <v>150</v>
      </c>
      <c r="B153" s="90">
        <f ca="1">IF('Chemicals 2010'!$A161="CP",INDIRECT("'Chemicals 2010'!"&amp;'Country Selector'!$B$3&amp;ROW($A161))*10^12,0)</f>
        <v>0</v>
      </c>
      <c r="C153" s="90">
        <f t="shared" ca="1" si="6"/>
        <v>0</v>
      </c>
      <c r="D153" s="90">
        <f t="shared" ca="1" si="6"/>
        <v>0</v>
      </c>
      <c r="E153" s="90">
        <f t="shared" ca="1" si="6"/>
        <v>0</v>
      </c>
      <c r="F153" s="90">
        <f t="shared" ca="1" si="6"/>
        <v>0</v>
      </c>
      <c r="G153" s="90">
        <f t="shared" ca="1" si="6"/>
        <v>0</v>
      </c>
      <c r="H153" s="90">
        <f t="shared" ca="1" si="6"/>
        <v>0</v>
      </c>
      <c r="I153" s="90">
        <f t="shared" ca="1" si="6"/>
        <v>0</v>
      </c>
      <c r="J153" s="90">
        <f t="shared" ca="1" si="6"/>
        <v>0</v>
      </c>
      <c r="K153" s="90">
        <f t="shared" ca="1" si="6"/>
        <v>0</v>
      </c>
      <c r="L153" s="90">
        <f ca="1">IF('Chemicals 2020'!$A161="CP",INDIRECT("'Chemicals 2020'!"&amp;'Country Selector'!$B$3&amp;ROW($A161))*10^12,0)*'Process Emissions Multipliers'!$B$28</f>
        <v>0</v>
      </c>
      <c r="M153" s="90">
        <f ca="1">($L153*($V$1-M$1)/($V$1-$L$1)+$V153*(M$1-$L$1)/($V$1-$L$1))*(SUM('Chem - ODS'!H$5:H$7)/((SUM('Chem - ODS'!$Q$5:$Q$7)-SUM('Chem - ODS'!$G$5:$G$7))/10*('Chem - ODS'!H$4-'Chem - ODS'!$G$4)+SUM('Chem - ODS'!$G$5:$G$7)))</f>
        <v>0</v>
      </c>
      <c r="N153" s="90">
        <f ca="1">($L153*($V$1-N$1)/($V$1-$L$1)+$V153*(N$1-$L$1)/($V$1-$L$1))*(SUM('Chem - ODS'!I$5:I$7)/((SUM('Chem - ODS'!$Q$5:$Q$7)-SUM('Chem - ODS'!$G$5:$G$7))/10*('Chem - ODS'!I$4-'Chem - ODS'!$G$4)+SUM('Chem - ODS'!$G$5:$G$7)))</f>
        <v>0</v>
      </c>
      <c r="O153" s="90">
        <f ca="1">($L153*($V$1-O$1)/($V$1-$L$1)+$V153*(O$1-$L$1)/($V$1-$L$1))*(SUM('Chem - ODS'!J$5:J$7)/((SUM('Chem - ODS'!$Q$5:$Q$7)-SUM('Chem - ODS'!$G$5:$G$7))/10*('Chem - ODS'!J$4-'Chem - ODS'!$G$4)+SUM('Chem - ODS'!$G$5:$G$7)))</f>
        <v>0</v>
      </c>
      <c r="P153" s="90">
        <f ca="1">($L153*($V$1-P$1)/($V$1-$L$1)+$V153*(P$1-$L$1)/($V$1-$L$1))*(SUM('Chem - ODS'!K$5:K$7)/((SUM('Chem - ODS'!$Q$5:$Q$7)-SUM('Chem - ODS'!$G$5:$G$7))/10*('Chem - ODS'!K$4-'Chem - ODS'!$G$4)+SUM('Chem - ODS'!$G$5:$G$7)))</f>
        <v>0</v>
      </c>
      <c r="Q153" s="90">
        <f ca="1">($L153*($V$1-Q$1)/($V$1-$L$1)+$V153*(Q$1-$L$1)/($V$1-$L$1))*(SUM('Chem - ODS'!L$5:L$7)/((SUM('Chem - ODS'!$Q$5:$Q$7)-SUM('Chem - ODS'!$G$5:$G$7))/10*('Chem - ODS'!L$4-'Chem - ODS'!$G$4)+SUM('Chem - ODS'!$G$5:$G$7)))</f>
        <v>0</v>
      </c>
      <c r="R153" s="90">
        <f ca="1">($L153*($V$1-R$1)/($V$1-$L$1)+$V153*(R$1-$L$1)/($V$1-$L$1))*(SUM('Chem - ODS'!M$5:M$7)/((SUM('Chem - ODS'!$Q$5:$Q$7)-SUM('Chem - ODS'!$G$5:$G$7))/10*('Chem - ODS'!M$4-'Chem - ODS'!$G$4)+SUM('Chem - ODS'!$G$5:$G$7)))</f>
        <v>0</v>
      </c>
      <c r="S153" s="90">
        <f ca="1">($L153*($V$1-S$1)/($V$1-$L$1)+$V153*(S$1-$L$1)/($V$1-$L$1))*(SUM('Chem - ODS'!N$5:N$7)/((SUM('Chem - ODS'!$Q$5:$Q$7)-SUM('Chem - ODS'!$G$5:$G$7))/10*('Chem - ODS'!N$4-'Chem - ODS'!$G$4)+SUM('Chem - ODS'!$G$5:$G$7)))</f>
        <v>0</v>
      </c>
      <c r="T153" s="90">
        <f ca="1">($L153*($V$1-T$1)/($V$1-$L$1)+$V153*(T$1-$L$1)/($V$1-$L$1))*(SUM('Chem - ODS'!O$5:O$7)/((SUM('Chem - ODS'!$Q$5:$Q$7)-SUM('Chem - ODS'!$G$5:$G$7))/10*('Chem - ODS'!O$4-'Chem - ODS'!$G$4)+SUM('Chem - ODS'!$G$5:$G$7)))</f>
        <v>0</v>
      </c>
      <c r="U153" s="90">
        <f ca="1">($L153*($V$1-U$1)/($V$1-$L$1)+$V153*(U$1-$L$1)/($V$1-$L$1))*(SUM('Chem - ODS'!P$5:P$7)/((SUM('Chem - ODS'!$Q$5:$Q$7)-SUM('Chem - ODS'!$G$5:$G$7))/10*('Chem - ODS'!P$4-'Chem - ODS'!$G$4)+SUM('Chem - ODS'!$G$5:$G$7)))</f>
        <v>0</v>
      </c>
      <c r="V153" s="90">
        <f ca="1">IF('Chemicals 2030'!$A161="CP",INDIRECT("'Chemicals 2030'!"&amp;'Country Selector'!$B$3&amp;ROW($A161))*10^12,0)*'Process Emissions Multipliers'!$D$28</f>
        <v>0</v>
      </c>
      <c r="W153" s="90">
        <f ca="1">($V153*($AP$1-W$1)/($AP$1-$V$1)+$AP153*(W$1-$V$1)/($AP$1-$V$1))*(SUM('Chem - ODS'!R$5:R$7)/((SUM('Chem - ODS'!$AK$5:$AK$7)-SUM('Chem - ODS'!$Q$5:$Q$7))/20*('Chem - ODS'!R$4-'Chem - ODS'!$Q$4)+SUM('Chem - ODS'!$Q$5:$Q$7)))</f>
        <v>0</v>
      </c>
      <c r="X153" s="90">
        <f ca="1">($V153*($AP$1-X$1)/($AP$1-$V$1)+$AP153*(X$1-$V$1)/($AP$1-$V$1))*(SUM('Chem - ODS'!S$5:S$7)/((SUM('Chem - ODS'!$AK$5:$AK$7)-SUM('Chem - ODS'!$Q$5:$Q$7))/20*('Chem - ODS'!S$4-'Chem - ODS'!$Q$4)+SUM('Chem - ODS'!$Q$5:$Q$7)))</f>
        <v>0</v>
      </c>
      <c r="Y153" s="90">
        <f ca="1">($V153*($AP$1-Y$1)/($AP$1-$V$1)+$AP153*(Y$1-$V$1)/($AP$1-$V$1))*(SUM('Chem - ODS'!T$5:T$7)/((SUM('Chem - ODS'!$AK$5:$AK$7)-SUM('Chem - ODS'!$Q$5:$Q$7))/20*('Chem - ODS'!T$4-'Chem - ODS'!$Q$4)+SUM('Chem - ODS'!$Q$5:$Q$7)))</f>
        <v>0</v>
      </c>
      <c r="Z153" s="90">
        <f ca="1">($V153*($AP$1-Z$1)/($AP$1-$V$1)+$AP153*(Z$1-$V$1)/($AP$1-$V$1))*(SUM('Chem - ODS'!U$5:U$7)/((SUM('Chem - ODS'!$AK$5:$AK$7)-SUM('Chem - ODS'!$Q$5:$Q$7))/20*('Chem - ODS'!U$4-'Chem - ODS'!$Q$4)+SUM('Chem - ODS'!$Q$5:$Q$7)))</f>
        <v>0</v>
      </c>
      <c r="AA153" s="90">
        <f ca="1">($V153*($AP$1-AA$1)/($AP$1-$V$1)+$AP153*(AA$1-$V$1)/($AP$1-$V$1))*(SUM('Chem - ODS'!V$5:V$7)/((SUM('Chem - ODS'!$AK$5:$AK$7)-SUM('Chem - ODS'!$Q$5:$Q$7))/20*('Chem - ODS'!V$4-'Chem - ODS'!$Q$4)+SUM('Chem - ODS'!$Q$5:$Q$7)))</f>
        <v>0</v>
      </c>
      <c r="AB153" s="90">
        <f ca="1">($V153*($AP$1-AB$1)/($AP$1-$V$1)+$AP153*(AB$1-$V$1)/($AP$1-$V$1))*(SUM('Chem - ODS'!W$5:W$7)/((SUM('Chem - ODS'!$AK$5:$AK$7)-SUM('Chem - ODS'!$Q$5:$Q$7))/20*('Chem - ODS'!W$4-'Chem - ODS'!$Q$4)+SUM('Chem - ODS'!$Q$5:$Q$7)))</f>
        <v>0</v>
      </c>
      <c r="AC153" s="90">
        <f ca="1">($V153*($AP$1-AC$1)/($AP$1-$V$1)+$AP153*(AC$1-$V$1)/($AP$1-$V$1))*(SUM('Chem - ODS'!X$5:X$7)/((SUM('Chem - ODS'!$AK$5:$AK$7)-SUM('Chem - ODS'!$Q$5:$Q$7))/20*('Chem - ODS'!X$4-'Chem - ODS'!$Q$4)+SUM('Chem - ODS'!$Q$5:$Q$7)))</f>
        <v>0</v>
      </c>
      <c r="AD153" s="90">
        <f ca="1">($V153*($AP$1-AD$1)/($AP$1-$V$1)+$AP153*(AD$1-$V$1)/($AP$1-$V$1))*(SUM('Chem - ODS'!Y$5:Y$7)/((SUM('Chem - ODS'!$AK$5:$AK$7)-SUM('Chem - ODS'!$Q$5:$Q$7))/20*('Chem - ODS'!Y$4-'Chem - ODS'!$Q$4)+SUM('Chem - ODS'!$Q$5:$Q$7)))</f>
        <v>0</v>
      </c>
      <c r="AE153" s="90">
        <f ca="1">($V153*($AP$1-AE$1)/($AP$1-$V$1)+$AP153*(AE$1-$V$1)/($AP$1-$V$1))*(SUM('Chem - ODS'!Z$5:Z$7)/((SUM('Chem - ODS'!$AK$5:$AK$7)-SUM('Chem - ODS'!$Q$5:$Q$7))/20*('Chem - ODS'!Z$4-'Chem - ODS'!$Q$4)+SUM('Chem - ODS'!$Q$5:$Q$7)))</f>
        <v>0</v>
      </c>
      <c r="AF153" s="90">
        <f ca="1">($V153*($AP$1-AF$1)/($AP$1-$V$1)+$AP153*(AF$1-$V$1)/($AP$1-$V$1))*(SUM('Chem - ODS'!AA$5:AA$7)/((SUM('Chem - ODS'!$AK$5:$AK$7)-SUM('Chem - ODS'!$Q$5:$Q$7))/20*('Chem - ODS'!AA$4-'Chem - ODS'!$Q$4)+SUM('Chem - ODS'!$Q$5:$Q$7)))</f>
        <v>0</v>
      </c>
      <c r="AG153" s="90">
        <f ca="1">($V153*($AP$1-AG$1)/($AP$1-$V$1)+$AP153*(AG$1-$V$1)/($AP$1-$V$1))*(SUM('Chem - ODS'!AB$5:AB$7)/((SUM('Chem - ODS'!$AK$5:$AK$7)-SUM('Chem - ODS'!$Q$5:$Q$7))/20*('Chem - ODS'!AB$4-'Chem - ODS'!$Q$4)+SUM('Chem - ODS'!$Q$5:$Q$7)))</f>
        <v>0</v>
      </c>
      <c r="AH153" s="90">
        <f ca="1">($V153*($AP$1-AH$1)/($AP$1-$V$1)+$AP153*(AH$1-$V$1)/($AP$1-$V$1))*(SUM('Chem - ODS'!AC$5:AC$7)/((SUM('Chem - ODS'!$AK$5:$AK$7)-SUM('Chem - ODS'!$Q$5:$Q$7))/20*('Chem - ODS'!AC$4-'Chem - ODS'!$Q$4)+SUM('Chem - ODS'!$Q$5:$Q$7)))</f>
        <v>0</v>
      </c>
      <c r="AI153" s="90">
        <f ca="1">($V153*($AP$1-AI$1)/($AP$1-$V$1)+$AP153*(AI$1-$V$1)/($AP$1-$V$1))*(SUM('Chem - ODS'!AD$5:AD$7)/((SUM('Chem - ODS'!$AK$5:$AK$7)-SUM('Chem - ODS'!$Q$5:$Q$7))/20*('Chem - ODS'!AD$4-'Chem - ODS'!$Q$4)+SUM('Chem - ODS'!$Q$5:$Q$7)))</f>
        <v>0</v>
      </c>
      <c r="AJ153" s="90">
        <f ca="1">($V153*($AP$1-AJ$1)/($AP$1-$V$1)+$AP153*(AJ$1-$V$1)/($AP$1-$V$1))*(SUM('Chem - ODS'!AE$5:AE$7)/((SUM('Chem - ODS'!$AK$5:$AK$7)-SUM('Chem - ODS'!$Q$5:$Q$7))/20*('Chem - ODS'!AE$4-'Chem - ODS'!$Q$4)+SUM('Chem - ODS'!$Q$5:$Q$7)))</f>
        <v>0</v>
      </c>
      <c r="AK153" s="90">
        <f ca="1">($V153*($AP$1-AK$1)/($AP$1-$V$1)+$AP153*(AK$1-$V$1)/($AP$1-$V$1))*(SUM('Chem - ODS'!AF$5:AF$7)/((SUM('Chem - ODS'!$AK$5:$AK$7)-SUM('Chem - ODS'!$Q$5:$Q$7))/20*('Chem - ODS'!AF$4-'Chem - ODS'!$Q$4)+SUM('Chem - ODS'!$Q$5:$Q$7)))</f>
        <v>0</v>
      </c>
      <c r="AL153" s="90">
        <f ca="1">($V153*($AP$1-AL$1)/($AP$1-$V$1)+$AP153*(AL$1-$V$1)/($AP$1-$V$1))*(SUM('Chem - ODS'!AG$5:AG$7)/((SUM('Chem - ODS'!$AK$5:$AK$7)-SUM('Chem - ODS'!$Q$5:$Q$7))/20*('Chem - ODS'!AG$4-'Chem - ODS'!$Q$4)+SUM('Chem - ODS'!$Q$5:$Q$7)))</f>
        <v>0</v>
      </c>
      <c r="AM153" s="90">
        <f ca="1">($V153*($AP$1-AM$1)/($AP$1-$V$1)+$AP153*(AM$1-$V$1)/($AP$1-$V$1))*(SUM('Chem - ODS'!AH$5:AH$7)/((SUM('Chem - ODS'!$AK$5:$AK$7)-SUM('Chem - ODS'!$Q$5:$Q$7))/20*('Chem - ODS'!AH$4-'Chem - ODS'!$Q$4)+SUM('Chem - ODS'!$Q$5:$Q$7)))</f>
        <v>0</v>
      </c>
      <c r="AN153" s="90">
        <f ca="1">($V153*($AP$1-AN$1)/($AP$1-$V$1)+$AP153*(AN$1-$V$1)/($AP$1-$V$1))*(SUM('Chem - ODS'!AI$5:AI$7)/((SUM('Chem - ODS'!$AK$5:$AK$7)-SUM('Chem - ODS'!$Q$5:$Q$7))/20*('Chem - ODS'!AI$4-'Chem - ODS'!$Q$4)+SUM('Chem - ODS'!$Q$5:$Q$7)))</f>
        <v>0</v>
      </c>
      <c r="AO153" s="90">
        <f ca="1">($V153*($AP$1-AO$1)/($AP$1-$V$1)+$AP153*(AO$1-$V$1)/($AP$1-$V$1))*(SUM('Chem - ODS'!AJ$5:AJ$7)/((SUM('Chem - ODS'!$AK$5:$AK$7)-SUM('Chem - ODS'!$Q$5:$Q$7))/20*('Chem - ODS'!AJ$4-'Chem - ODS'!$Q$4)+SUM('Chem - ODS'!$Q$5:$Q$7)))</f>
        <v>0</v>
      </c>
      <c r="AP153" s="90">
        <f ca="1">V153*'Process Emissions Multipliers'!$E$28</f>
        <v>0</v>
      </c>
    </row>
    <row r="154" spans="1:42">
      <c r="A154" s="74">
        <v>200</v>
      </c>
      <c r="B154" s="90">
        <f ca="1">IF('Chemicals 2010'!$A162="CP",INDIRECT("'Chemicals 2010'!"&amp;'Country Selector'!$B$3&amp;ROW($A162))*10^12,0)</f>
        <v>0</v>
      </c>
      <c r="C154" s="90">
        <f t="shared" ca="1" si="6"/>
        <v>0</v>
      </c>
      <c r="D154" s="90">
        <f t="shared" ca="1" si="6"/>
        <v>0</v>
      </c>
      <c r="E154" s="90">
        <f t="shared" ca="1" si="6"/>
        <v>0</v>
      </c>
      <c r="F154" s="90">
        <f t="shared" ca="1" si="6"/>
        <v>0</v>
      </c>
      <c r="G154" s="90">
        <f t="shared" ca="1" si="6"/>
        <v>0</v>
      </c>
      <c r="H154" s="90">
        <f t="shared" ca="1" si="6"/>
        <v>0</v>
      </c>
      <c r="I154" s="90">
        <f t="shared" ca="1" si="6"/>
        <v>0</v>
      </c>
      <c r="J154" s="90">
        <f t="shared" ca="1" si="6"/>
        <v>0</v>
      </c>
      <c r="K154" s="90">
        <f t="shared" ca="1" si="6"/>
        <v>0</v>
      </c>
      <c r="L154" s="90">
        <f ca="1">IF('Chemicals 2020'!$A162="CP",INDIRECT("'Chemicals 2020'!"&amp;'Country Selector'!$B$3&amp;ROW($A162))*10^12,0)*'Process Emissions Multipliers'!$B$28</f>
        <v>0</v>
      </c>
      <c r="M154" s="90">
        <f ca="1">($L154*($V$1-M$1)/($V$1-$L$1)+$V154*(M$1-$L$1)/($V$1-$L$1))*(SUM('Chem - ODS'!H$5:H$7)/((SUM('Chem - ODS'!$Q$5:$Q$7)-SUM('Chem - ODS'!$G$5:$G$7))/10*('Chem - ODS'!H$4-'Chem - ODS'!$G$4)+SUM('Chem - ODS'!$G$5:$G$7)))</f>
        <v>0</v>
      </c>
      <c r="N154" s="90">
        <f ca="1">($L154*($V$1-N$1)/($V$1-$L$1)+$V154*(N$1-$L$1)/($V$1-$L$1))*(SUM('Chem - ODS'!I$5:I$7)/((SUM('Chem - ODS'!$Q$5:$Q$7)-SUM('Chem - ODS'!$G$5:$G$7))/10*('Chem - ODS'!I$4-'Chem - ODS'!$G$4)+SUM('Chem - ODS'!$G$5:$G$7)))</f>
        <v>0</v>
      </c>
      <c r="O154" s="90">
        <f ca="1">($L154*($V$1-O$1)/($V$1-$L$1)+$V154*(O$1-$L$1)/($V$1-$L$1))*(SUM('Chem - ODS'!J$5:J$7)/((SUM('Chem - ODS'!$Q$5:$Q$7)-SUM('Chem - ODS'!$G$5:$G$7))/10*('Chem - ODS'!J$4-'Chem - ODS'!$G$4)+SUM('Chem - ODS'!$G$5:$G$7)))</f>
        <v>0</v>
      </c>
      <c r="P154" s="90">
        <f ca="1">($L154*($V$1-P$1)/($V$1-$L$1)+$V154*(P$1-$L$1)/($V$1-$L$1))*(SUM('Chem - ODS'!K$5:K$7)/((SUM('Chem - ODS'!$Q$5:$Q$7)-SUM('Chem - ODS'!$G$5:$G$7))/10*('Chem - ODS'!K$4-'Chem - ODS'!$G$4)+SUM('Chem - ODS'!$G$5:$G$7)))</f>
        <v>0</v>
      </c>
      <c r="Q154" s="90">
        <f ca="1">($L154*($V$1-Q$1)/($V$1-$L$1)+$V154*(Q$1-$L$1)/($V$1-$L$1))*(SUM('Chem - ODS'!L$5:L$7)/((SUM('Chem - ODS'!$Q$5:$Q$7)-SUM('Chem - ODS'!$G$5:$G$7))/10*('Chem - ODS'!L$4-'Chem - ODS'!$G$4)+SUM('Chem - ODS'!$G$5:$G$7)))</f>
        <v>0</v>
      </c>
      <c r="R154" s="90">
        <f ca="1">($L154*($V$1-R$1)/($V$1-$L$1)+$V154*(R$1-$L$1)/($V$1-$L$1))*(SUM('Chem - ODS'!M$5:M$7)/((SUM('Chem - ODS'!$Q$5:$Q$7)-SUM('Chem - ODS'!$G$5:$G$7))/10*('Chem - ODS'!M$4-'Chem - ODS'!$G$4)+SUM('Chem - ODS'!$G$5:$G$7)))</f>
        <v>0</v>
      </c>
      <c r="S154" s="90">
        <f ca="1">($L154*($V$1-S$1)/($V$1-$L$1)+$V154*(S$1-$L$1)/($V$1-$L$1))*(SUM('Chem - ODS'!N$5:N$7)/((SUM('Chem - ODS'!$Q$5:$Q$7)-SUM('Chem - ODS'!$G$5:$G$7))/10*('Chem - ODS'!N$4-'Chem - ODS'!$G$4)+SUM('Chem - ODS'!$G$5:$G$7)))</f>
        <v>0</v>
      </c>
      <c r="T154" s="90">
        <f ca="1">($L154*($V$1-T$1)/($V$1-$L$1)+$V154*(T$1-$L$1)/($V$1-$L$1))*(SUM('Chem - ODS'!O$5:O$7)/((SUM('Chem - ODS'!$Q$5:$Q$7)-SUM('Chem - ODS'!$G$5:$G$7))/10*('Chem - ODS'!O$4-'Chem - ODS'!$G$4)+SUM('Chem - ODS'!$G$5:$G$7)))</f>
        <v>0</v>
      </c>
      <c r="U154" s="90">
        <f ca="1">($L154*($V$1-U$1)/($V$1-$L$1)+$V154*(U$1-$L$1)/($V$1-$L$1))*(SUM('Chem - ODS'!P$5:P$7)/((SUM('Chem - ODS'!$Q$5:$Q$7)-SUM('Chem - ODS'!$G$5:$G$7))/10*('Chem - ODS'!P$4-'Chem - ODS'!$G$4)+SUM('Chem - ODS'!$G$5:$G$7)))</f>
        <v>0</v>
      </c>
      <c r="V154" s="90">
        <f ca="1">IF('Chemicals 2030'!$A162="CP",INDIRECT("'Chemicals 2030'!"&amp;'Country Selector'!$B$3&amp;ROW($A162))*10^12,0)*'Process Emissions Multipliers'!$D$28</f>
        <v>0</v>
      </c>
      <c r="W154" s="90">
        <f ca="1">($V154*($AP$1-W$1)/($AP$1-$V$1)+$AP154*(W$1-$V$1)/($AP$1-$V$1))*(SUM('Chem - ODS'!R$5:R$7)/((SUM('Chem - ODS'!$AK$5:$AK$7)-SUM('Chem - ODS'!$Q$5:$Q$7))/20*('Chem - ODS'!R$4-'Chem - ODS'!$Q$4)+SUM('Chem - ODS'!$Q$5:$Q$7)))</f>
        <v>0</v>
      </c>
      <c r="X154" s="90">
        <f ca="1">($V154*($AP$1-X$1)/($AP$1-$V$1)+$AP154*(X$1-$V$1)/($AP$1-$V$1))*(SUM('Chem - ODS'!S$5:S$7)/((SUM('Chem - ODS'!$AK$5:$AK$7)-SUM('Chem - ODS'!$Q$5:$Q$7))/20*('Chem - ODS'!S$4-'Chem - ODS'!$Q$4)+SUM('Chem - ODS'!$Q$5:$Q$7)))</f>
        <v>0</v>
      </c>
      <c r="Y154" s="90">
        <f ca="1">($V154*($AP$1-Y$1)/($AP$1-$V$1)+$AP154*(Y$1-$V$1)/($AP$1-$V$1))*(SUM('Chem - ODS'!T$5:T$7)/((SUM('Chem - ODS'!$AK$5:$AK$7)-SUM('Chem - ODS'!$Q$5:$Q$7))/20*('Chem - ODS'!T$4-'Chem - ODS'!$Q$4)+SUM('Chem - ODS'!$Q$5:$Q$7)))</f>
        <v>0</v>
      </c>
      <c r="Z154" s="90">
        <f ca="1">($V154*($AP$1-Z$1)/($AP$1-$V$1)+$AP154*(Z$1-$V$1)/($AP$1-$V$1))*(SUM('Chem - ODS'!U$5:U$7)/((SUM('Chem - ODS'!$AK$5:$AK$7)-SUM('Chem - ODS'!$Q$5:$Q$7))/20*('Chem - ODS'!U$4-'Chem - ODS'!$Q$4)+SUM('Chem - ODS'!$Q$5:$Q$7)))</f>
        <v>0</v>
      </c>
      <c r="AA154" s="90">
        <f ca="1">($V154*($AP$1-AA$1)/($AP$1-$V$1)+$AP154*(AA$1-$V$1)/($AP$1-$V$1))*(SUM('Chem - ODS'!V$5:V$7)/((SUM('Chem - ODS'!$AK$5:$AK$7)-SUM('Chem - ODS'!$Q$5:$Q$7))/20*('Chem - ODS'!V$4-'Chem - ODS'!$Q$4)+SUM('Chem - ODS'!$Q$5:$Q$7)))</f>
        <v>0</v>
      </c>
      <c r="AB154" s="90">
        <f ca="1">($V154*($AP$1-AB$1)/($AP$1-$V$1)+$AP154*(AB$1-$V$1)/($AP$1-$V$1))*(SUM('Chem - ODS'!W$5:W$7)/((SUM('Chem - ODS'!$AK$5:$AK$7)-SUM('Chem - ODS'!$Q$5:$Q$7))/20*('Chem - ODS'!W$4-'Chem - ODS'!$Q$4)+SUM('Chem - ODS'!$Q$5:$Q$7)))</f>
        <v>0</v>
      </c>
      <c r="AC154" s="90">
        <f ca="1">($V154*($AP$1-AC$1)/($AP$1-$V$1)+$AP154*(AC$1-$V$1)/($AP$1-$V$1))*(SUM('Chem - ODS'!X$5:X$7)/((SUM('Chem - ODS'!$AK$5:$AK$7)-SUM('Chem - ODS'!$Q$5:$Q$7))/20*('Chem - ODS'!X$4-'Chem - ODS'!$Q$4)+SUM('Chem - ODS'!$Q$5:$Q$7)))</f>
        <v>0</v>
      </c>
      <c r="AD154" s="90">
        <f ca="1">($V154*($AP$1-AD$1)/($AP$1-$V$1)+$AP154*(AD$1-$V$1)/($AP$1-$V$1))*(SUM('Chem - ODS'!Y$5:Y$7)/((SUM('Chem - ODS'!$AK$5:$AK$7)-SUM('Chem - ODS'!$Q$5:$Q$7))/20*('Chem - ODS'!Y$4-'Chem - ODS'!$Q$4)+SUM('Chem - ODS'!$Q$5:$Q$7)))</f>
        <v>0</v>
      </c>
      <c r="AE154" s="90">
        <f ca="1">($V154*($AP$1-AE$1)/($AP$1-$V$1)+$AP154*(AE$1-$V$1)/($AP$1-$V$1))*(SUM('Chem - ODS'!Z$5:Z$7)/((SUM('Chem - ODS'!$AK$5:$AK$7)-SUM('Chem - ODS'!$Q$5:$Q$7))/20*('Chem - ODS'!Z$4-'Chem - ODS'!$Q$4)+SUM('Chem - ODS'!$Q$5:$Q$7)))</f>
        <v>0</v>
      </c>
      <c r="AF154" s="90">
        <f ca="1">($V154*($AP$1-AF$1)/($AP$1-$V$1)+$AP154*(AF$1-$V$1)/($AP$1-$V$1))*(SUM('Chem - ODS'!AA$5:AA$7)/((SUM('Chem - ODS'!$AK$5:$AK$7)-SUM('Chem - ODS'!$Q$5:$Q$7))/20*('Chem - ODS'!AA$4-'Chem - ODS'!$Q$4)+SUM('Chem - ODS'!$Q$5:$Q$7)))</f>
        <v>0</v>
      </c>
      <c r="AG154" s="90">
        <f ca="1">($V154*($AP$1-AG$1)/($AP$1-$V$1)+$AP154*(AG$1-$V$1)/($AP$1-$V$1))*(SUM('Chem - ODS'!AB$5:AB$7)/((SUM('Chem - ODS'!$AK$5:$AK$7)-SUM('Chem - ODS'!$Q$5:$Q$7))/20*('Chem - ODS'!AB$4-'Chem - ODS'!$Q$4)+SUM('Chem - ODS'!$Q$5:$Q$7)))</f>
        <v>0</v>
      </c>
      <c r="AH154" s="90">
        <f ca="1">($V154*($AP$1-AH$1)/($AP$1-$V$1)+$AP154*(AH$1-$V$1)/($AP$1-$V$1))*(SUM('Chem - ODS'!AC$5:AC$7)/((SUM('Chem - ODS'!$AK$5:$AK$7)-SUM('Chem - ODS'!$Q$5:$Q$7))/20*('Chem - ODS'!AC$4-'Chem - ODS'!$Q$4)+SUM('Chem - ODS'!$Q$5:$Q$7)))</f>
        <v>0</v>
      </c>
      <c r="AI154" s="90">
        <f ca="1">($V154*($AP$1-AI$1)/($AP$1-$V$1)+$AP154*(AI$1-$V$1)/($AP$1-$V$1))*(SUM('Chem - ODS'!AD$5:AD$7)/((SUM('Chem - ODS'!$AK$5:$AK$7)-SUM('Chem - ODS'!$Q$5:$Q$7))/20*('Chem - ODS'!AD$4-'Chem - ODS'!$Q$4)+SUM('Chem - ODS'!$Q$5:$Q$7)))</f>
        <v>0</v>
      </c>
      <c r="AJ154" s="90">
        <f ca="1">($V154*($AP$1-AJ$1)/($AP$1-$V$1)+$AP154*(AJ$1-$V$1)/($AP$1-$V$1))*(SUM('Chem - ODS'!AE$5:AE$7)/((SUM('Chem - ODS'!$AK$5:$AK$7)-SUM('Chem - ODS'!$Q$5:$Q$7))/20*('Chem - ODS'!AE$4-'Chem - ODS'!$Q$4)+SUM('Chem - ODS'!$Q$5:$Q$7)))</f>
        <v>0</v>
      </c>
      <c r="AK154" s="90">
        <f ca="1">($V154*($AP$1-AK$1)/($AP$1-$V$1)+$AP154*(AK$1-$V$1)/($AP$1-$V$1))*(SUM('Chem - ODS'!AF$5:AF$7)/((SUM('Chem - ODS'!$AK$5:$AK$7)-SUM('Chem - ODS'!$Q$5:$Q$7))/20*('Chem - ODS'!AF$4-'Chem - ODS'!$Q$4)+SUM('Chem - ODS'!$Q$5:$Q$7)))</f>
        <v>0</v>
      </c>
      <c r="AL154" s="90">
        <f ca="1">($V154*($AP$1-AL$1)/($AP$1-$V$1)+$AP154*(AL$1-$V$1)/($AP$1-$V$1))*(SUM('Chem - ODS'!AG$5:AG$7)/((SUM('Chem - ODS'!$AK$5:$AK$7)-SUM('Chem - ODS'!$Q$5:$Q$7))/20*('Chem - ODS'!AG$4-'Chem - ODS'!$Q$4)+SUM('Chem - ODS'!$Q$5:$Q$7)))</f>
        <v>0</v>
      </c>
      <c r="AM154" s="90">
        <f ca="1">($V154*($AP$1-AM$1)/($AP$1-$V$1)+$AP154*(AM$1-$V$1)/($AP$1-$V$1))*(SUM('Chem - ODS'!AH$5:AH$7)/((SUM('Chem - ODS'!$AK$5:$AK$7)-SUM('Chem - ODS'!$Q$5:$Q$7))/20*('Chem - ODS'!AH$4-'Chem - ODS'!$Q$4)+SUM('Chem - ODS'!$Q$5:$Q$7)))</f>
        <v>0</v>
      </c>
      <c r="AN154" s="90">
        <f ca="1">($V154*($AP$1-AN$1)/($AP$1-$V$1)+$AP154*(AN$1-$V$1)/($AP$1-$V$1))*(SUM('Chem - ODS'!AI$5:AI$7)/((SUM('Chem - ODS'!$AK$5:$AK$7)-SUM('Chem - ODS'!$Q$5:$Q$7))/20*('Chem - ODS'!AI$4-'Chem - ODS'!$Q$4)+SUM('Chem - ODS'!$Q$5:$Q$7)))</f>
        <v>0</v>
      </c>
      <c r="AO154" s="90">
        <f ca="1">($V154*($AP$1-AO$1)/($AP$1-$V$1)+$AP154*(AO$1-$V$1)/($AP$1-$V$1))*(SUM('Chem - ODS'!AJ$5:AJ$7)/((SUM('Chem - ODS'!$AK$5:$AK$7)-SUM('Chem - ODS'!$Q$5:$Q$7))/20*('Chem - ODS'!AJ$4-'Chem - ODS'!$Q$4)+SUM('Chem - ODS'!$Q$5:$Q$7)))</f>
        <v>0</v>
      </c>
      <c r="AP154" s="90">
        <f ca="1">V154*'Process Emissions Multipliers'!$E$28</f>
        <v>0</v>
      </c>
    </row>
    <row r="155" spans="1:42">
      <c r="A155" s="74">
        <v>250</v>
      </c>
      <c r="B155" s="90">
        <f ca="1">IF('Chemicals 2010'!$A163="CP",INDIRECT("'Chemicals 2010'!"&amp;'Country Selector'!$B$3&amp;ROW($A163))*10^12,0)</f>
        <v>0</v>
      </c>
      <c r="C155" s="90">
        <f t="shared" ca="1" si="6"/>
        <v>0</v>
      </c>
      <c r="D155" s="90">
        <f t="shared" ca="1" si="6"/>
        <v>0</v>
      </c>
      <c r="E155" s="90">
        <f t="shared" ca="1" si="6"/>
        <v>0</v>
      </c>
      <c r="F155" s="90">
        <f t="shared" ca="1" si="6"/>
        <v>0</v>
      </c>
      <c r="G155" s="90">
        <f t="shared" ca="1" si="6"/>
        <v>0</v>
      </c>
      <c r="H155" s="90">
        <f t="shared" ca="1" si="6"/>
        <v>0</v>
      </c>
      <c r="I155" s="90">
        <f t="shared" ca="1" si="6"/>
        <v>0</v>
      </c>
      <c r="J155" s="90">
        <f t="shared" ca="1" si="6"/>
        <v>0</v>
      </c>
      <c r="K155" s="90">
        <f t="shared" ca="1" si="6"/>
        <v>0</v>
      </c>
      <c r="L155" s="90">
        <f ca="1">IF('Chemicals 2020'!$A163="CP",INDIRECT("'Chemicals 2020'!"&amp;'Country Selector'!$B$3&amp;ROW($A163))*10^12,0)*'Process Emissions Multipliers'!$B$28</f>
        <v>0</v>
      </c>
      <c r="M155" s="90">
        <f ca="1">($L155*($V$1-M$1)/($V$1-$L$1)+$V155*(M$1-$L$1)/($V$1-$L$1))*(SUM('Chem - ODS'!H$5:H$7)/((SUM('Chem - ODS'!$Q$5:$Q$7)-SUM('Chem - ODS'!$G$5:$G$7))/10*('Chem - ODS'!H$4-'Chem - ODS'!$G$4)+SUM('Chem - ODS'!$G$5:$G$7)))</f>
        <v>0</v>
      </c>
      <c r="N155" s="90">
        <f ca="1">($L155*($V$1-N$1)/($V$1-$L$1)+$V155*(N$1-$L$1)/($V$1-$L$1))*(SUM('Chem - ODS'!I$5:I$7)/((SUM('Chem - ODS'!$Q$5:$Q$7)-SUM('Chem - ODS'!$G$5:$G$7))/10*('Chem - ODS'!I$4-'Chem - ODS'!$G$4)+SUM('Chem - ODS'!$G$5:$G$7)))</f>
        <v>0</v>
      </c>
      <c r="O155" s="90">
        <f ca="1">($L155*($V$1-O$1)/($V$1-$L$1)+$V155*(O$1-$L$1)/($V$1-$L$1))*(SUM('Chem - ODS'!J$5:J$7)/((SUM('Chem - ODS'!$Q$5:$Q$7)-SUM('Chem - ODS'!$G$5:$G$7))/10*('Chem - ODS'!J$4-'Chem - ODS'!$G$4)+SUM('Chem - ODS'!$G$5:$G$7)))</f>
        <v>0</v>
      </c>
      <c r="P155" s="90">
        <f ca="1">($L155*($V$1-P$1)/($V$1-$L$1)+$V155*(P$1-$L$1)/($V$1-$L$1))*(SUM('Chem - ODS'!K$5:K$7)/((SUM('Chem - ODS'!$Q$5:$Q$7)-SUM('Chem - ODS'!$G$5:$G$7))/10*('Chem - ODS'!K$4-'Chem - ODS'!$G$4)+SUM('Chem - ODS'!$G$5:$G$7)))</f>
        <v>0</v>
      </c>
      <c r="Q155" s="90">
        <f ca="1">($L155*($V$1-Q$1)/($V$1-$L$1)+$V155*(Q$1-$L$1)/($V$1-$L$1))*(SUM('Chem - ODS'!L$5:L$7)/((SUM('Chem - ODS'!$Q$5:$Q$7)-SUM('Chem - ODS'!$G$5:$G$7))/10*('Chem - ODS'!L$4-'Chem - ODS'!$G$4)+SUM('Chem - ODS'!$G$5:$G$7)))</f>
        <v>0</v>
      </c>
      <c r="R155" s="90">
        <f ca="1">($L155*($V$1-R$1)/($V$1-$L$1)+$V155*(R$1-$L$1)/($V$1-$L$1))*(SUM('Chem - ODS'!M$5:M$7)/((SUM('Chem - ODS'!$Q$5:$Q$7)-SUM('Chem - ODS'!$G$5:$G$7))/10*('Chem - ODS'!M$4-'Chem - ODS'!$G$4)+SUM('Chem - ODS'!$G$5:$G$7)))</f>
        <v>0</v>
      </c>
      <c r="S155" s="90">
        <f ca="1">($L155*($V$1-S$1)/($V$1-$L$1)+$V155*(S$1-$L$1)/($V$1-$L$1))*(SUM('Chem - ODS'!N$5:N$7)/((SUM('Chem - ODS'!$Q$5:$Q$7)-SUM('Chem - ODS'!$G$5:$G$7))/10*('Chem - ODS'!N$4-'Chem - ODS'!$G$4)+SUM('Chem - ODS'!$G$5:$G$7)))</f>
        <v>0</v>
      </c>
      <c r="T155" s="90">
        <f ca="1">($L155*($V$1-T$1)/($V$1-$L$1)+$V155*(T$1-$L$1)/($V$1-$L$1))*(SUM('Chem - ODS'!O$5:O$7)/((SUM('Chem - ODS'!$Q$5:$Q$7)-SUM('Chem - ODS'!$G$5:$G$7))/10*('Chem - ODS'!O$4-'Chem - ODS'!$G$4)+SUM('Chem - ODS'!$G$5:$G$7)))</f>
        <v>0</v>
      </c>
      <c r="U155" s="90">
        <f ca="1">($L155*($V$1-U$1)/($V$1-$L$1)+$V155*(U$1-$L$1)/($V$1-$L$1))*(SUM('Chem - ODS'!P$5:P$7)/((SUM('Chem - ODS'!$Q$5:$Q$7)-SUM('Chem - ODS'!$G$5:$G$7))/10*('Chem - ODS'!P$4-'Chem - ODS'!$G$4)+SUM('Chem - ODS'!$G$5:$G$7)))</f>
        <v>0</v>
      </c>
      <c r="V155" s="90">
        <f ca="1">IF('Chemicals 2030'!$A163="CP",INDIRECT("'Chemicals 2030'!"&amp;'Country Selector'!$B$3&amp;ROW($A163))*10^12,0)*'Process Emissions Multipliers'!$D$28</f>
        <v>0</v>
      </c>
      <c r="W155" s="90">
        <f ca="1">($V155*($AP$1-W$1)/($AP$1-$V$1)+$AP155*(W$1-$V$1)/($AP$1-$V$1))*(SUM('Chem - ODS'!R$5:R$7)/((SUM('Chem - ODS'!$AK$5:$AK$7)-SUM('Chem - ODS'!$Q$5:$Q$7))/20*('Chem - ODS'!R$4-'Chem - ODS'!$Q$4)+SUM('Chem - ODS'!$Q$5:$Q$7)))</f>
        <v>0</v>
      </c>
      <c r="X155" s="90">
        <f ca="1">($V155*($AP$1-X$1)/($AP$1-$V$1)+$AP155*(X$1-$V$1)/($AP$1-$V$1))*(SUM('Chem - ODS'!S$5:S$7)/((SUM('Chem - ODS'!$AK$5:$AK$7)-SUM('Chem - ODS'!$Q$5:$Q$7))/20*('Chem - ODS'!S$4-'Chem - ODS'!$Q$4)+SUM('Chem - ODS'!$Q$5:$Q$7)))</f>
        <v>0</v>
      </c>
      <c r="Y155" s="90">
        <f ca="1">($V155*($AP$1-Y$1)/($AP$1-$V$1)+$AP155*(Y$1-$V$1)/($AP$1-$V$1))*(SUM('Chem - ODS'!T$5:T$7)/((SUM('Chem - ODS'!$AK$5:$AK$7)-SUM('Chem - ODS'!$Q$5:$Q$7))/20*('Chem - ODS'!T$4-'Chem - ODS'!$Q$4)+SUM('Chem - ODS'!$Q$5:$Q$7)))</f>
        <v>0</v>
      </c>
      <c r="Z155" s="90">
        <f ca="1">($V155*($AP$1-Z$1)/($AP$1-$V$1)+$AP155*(Z$1-$V$1)/($AP$1-$V$1))*(SUM('Chem - ODS'!U$5:U$7)/((SUM('Chem - ODS'!$AK$5:$AK$7)-SUM('Chem - ODS'!$Q$5:$Q$7))/20*('Chem - ODS'!U$4-'Chem - ODS'!$Q$4)+SUM('Chem - ODS'!$Q$5:$Q$7)))</f>
        <v>0</v>
      </c>
      <c r="AA155" s="90">
        <f ca="1">($V155*($AP$1-AA$1)/($AP$1-$V$1)+$AP155*(AA$1-$V$1)/($AP$1-$V$1))*(SUM('Chem - ODS'!V$5:V$7)/((SUM('Chem - ODS'!$AK$5:$AK$7)-SUM('Chem - ODS'!$Q$5:$Q$7))/20*('Chem - ODS'!V$4-'Chem - ODS'!$Q$4)+SUM('Chem - ODS'!$Q$5:$Q$7)))</f>
        <v>0</v>
      </c>
      <c r="AB155" s="90">
        <f ca="1">($V155*($AP$1-AB$1)/($AP$1-$V$1)+$AP155*(AB$1-$V$1)/($AP$1-$V$1))*(SUM('Chem - ODS'!W$5:W$7)/((SUM('Chem - ODS'!$AK$5:$AK$7)-SUM('Chem - ODS'!$Q$5:$Q$7))/20*('Chem - ODS'!W$4-'Chem - ODS'!$Q$4)+SUM('Chem - ODS'!$Q$5:$Q$7)))</f>
        <v>0</v>
      </c>
      <c r="AC155" s="90">
        <f ca="1">($V155*($AP$1-AC$1)/($AP$1-$V$1)+$AP155*(AC$1-$V$1)/($AP$1-$V$1))*(SUM('Chem - ODS'!X$5:X$7)/((SUM('Chem - ODS'!$AK$5:$AK$7)-SUM('Chem - ODS'!$Q$5:$Q$7))/20*('Chem - ODS'!X$4-'Chem - ODS'!$Q$4)+SUM('Chem - ODS'!$Q$5:$Q$7)))</f>
        <v>0</v>
      </c>
      <c r="AD155" s="90">
        <f ca="1">($V155*($AP$1-AD$1)/($AP$1-$V$1)+$AP155*(AD$1-$V$1)/($AP$1-$V$1))*(SUM('Chem - ODS'!Y$5:Y$7)/((SUM('Chem - ODS'!$AK$5:$AK$7)-SUM('Chem - ODS'!$Q$5:$Q$7))/20*('Chem - ODS'!Y$4-'Chem - ODS'!$Q$4)+SUM('Chem - ODS'!$Q$5:$Q$7)))</f>
        <v>0</v>
      </c>
      <c r="AE155" s="90">
        <f ca="1">($V155*($AP$1-AE$1)/($AP$1-$V$1)+$AP155*(AE$1-$V$1)/($AP$1-$V$1))*(SUM('Chem - ODS'!Z$5:Z$7)/((SUM('Chem - ODS'!$AK$5:$AK$7)-SUM('Chem - ODS'!$Q$5:$Q$7))/20*('Chem - ODS'!Z$4-'Chem - ODS'!$Q$4)+SUM('Chem - ODS'!$Q$5:$Q$7)))</f>
        <v>0</v>
      </c>
      <c r="AF155" s="90">
        <f ca="1">($V155*($AP$1-AF$1)/($AP$1-$V$1)+$AP155*(AF$1-$V$1)/($AP$1-$V$1))*(SUM('Chem - ODS'!AA$5:AA$7)/((SUM('Chem - ODS'!$AK$5:$AK$7)-SUM('Chem - ODS'!$Q$5:$Q$7))/20*('Chem - ODS'!AA$4-'Chem - ODS'!$Q$4)+SUM('Chem - ODS'!$Q$5:$Q$7)))</f>
        <v>0</v>
      </c>
      <c r="AG155" s="90">
        <f ca="1">($V155*($AP$1-AG$1)/($AP$1-$V$1)+$AP155*(AG$1-$V$1)/($AP$1-$V$1))*(SUM('Chem - ODS'!AB$5:AB$7)/((SUM('Chem - ODS'!$AK$5:$AK$7)-SUM('Chem - ODS'!$Q$5:$Q$7))/20*('Chem - ODS'!AB$4-'Chem - ODS'!$Q$4)+SUM('Chem - ODS'!$Q$5:$Q$7)))</f>
        <v>0</v>
      </c>
      <c r="AH155" s="90">
        <f ca="1">($V155*($AP$1-AH$1)/($AP$1-$V$1)+$AP155*(AH$1-$V$1)/($AP$1-$V$1))*(SUM('Chem - ODS'!AC$5:AC$7)/((SUM('Chem - ODS'!$AK$5:$AK$7)-SUM('Chem - ODS'!$Q$5:$Q$7))/20*('Chem - ODS'!AC$4-'Chem - ODS'!$Q$4)+SUM('Chem - ODS'!$Q$5:$Q$7)))</f>
        <v>0</v>
      </c>
      <c r="AI155" s="90">
        <f ca="1">($V155*($AP$1-AI$1)/($AP$1-$V$1)+$AP155*(AI$1-$V$1)/($AP$1-$V$1))*(SUM('Chem - ODS'!AD$5:AD$7)/((SUM('Chem - ODS'!$AK$5:$AK$7)-SUM('Chem - ODS'!$Q$5:$Q$7))/20*('Chem - ODS'!AD$4-'Chem - ODS'!$Q$4)+SUM('Chem - ODS'!$Q$5:$Q$7)))</f>
        <v>0</v>
      </c>
      <c r="AJ155" s="90">
        <f ca="1">($V155*($AP$1-AJ$1)/($AP$1-$V$1)+$AP155*(AJ$1-$V$1)/($AP$1-$V$1))*(SUM('Chem - ODS'!AE$5:AE$7)/((SUM('Chem - ODS'!$AK$5:$AK$7)-SUM('Chem - ODS'!$Q$5:$Q$7))/20*('Chem - ODS'!AE$4-'Chem - ODS'!$Q$4)+SUM('Chem - ODS'!$Q$5:$Q$7)))</f>
        <v>0</v>
      </c>
      <c r="AK155" s="90">
        <f ca="1">($V155*($AP$1-AK$1)/($AP$1-$V$1)+$AP155*(AK$1-$V$1)/($AP$1-$V$1))*(SUM('Chem - ODS'!AF$5:AF$7)/((SUM('Chem - ODS'!$AK$5:$AK$7)-SUM('Chem - ODS'!$Q$5:$Q$7))/20*('Chem - ODS'!AF$4-'Chem - ODS'!$Q$4)+SUM('Chem - ODS'!$Q$5:$Q$7)))</f>
        <v>0</v>
      </c>
      <c r="AL155" s="90">
        <f ca="1">($V155*($AP$1-AL$1)/($AP$1-$V$1)+$AP155*(AL$1-$V$1)/($AP$1-$V$1))*(SUM('Chem - ODS'!AG$5:AG$7)/((SUM('Chem - ODS'!$AK$5:$AK$7)-SUM('Chem - ODS'!$Q$5:$Q$7))/20*('Chem - ODS'!AG$4-'Chem - ODS'!$Q$4)+SUM('Chem - ODS'!$Q$5:$Q$7)))</f>
        <v>0</v>
      </c>
      <c r="AM155" s="90">
        <f ca="1">($V155*($AP$1-AM$1)/($AP$1-$V$1)+$AP155*(AM$1-$V$1)/($AP$1-$V$1))*(SUM('Chem - ODS'!AH$5:AH$7)/((SUM('Chem - ODS'!$AK$5:$AK$7)-SUM('Chem - ODS'!$Q$5:$Q$7))/20*('Chem - ODS'!AH$4-'Chem - ODS'!$Q$4)+SUM('Chem - ODS'!$Q$5:$Q$7)))</f>
        <v>0</v>
      </c>
      <c r="AN155" s="90">
        <f ca="1">($V155*($AP$1-AN$1)/($AP$1-$V$1)+$AP155*(AN$1-$V$1)/($AP$1-$V$1))*(SUM('Chem - ODS'!AI$5:AI$7)/((SUM('Chem - ODS'!$AK$5:$AK$7)-SUM('Chem - ODS'!$Q$5:$Q$7))/20*('Chem - ODS'!AI$4-'Chem - ODS'!$Q$4)+SUM('Chem - ODS'!$Q$5:$Q$7)))</f>
        <v>0</v>
      </c>
      <c r="AO155" s="90">
        <f ca="1">($V155*($AP$1-AO$1)/($AP$1-$V$1)+$AP155*(AO$1-$V$1)/($AP$1-$V$1))*(SUM('Chem - ODS'!AJ$5:AJ$7)/((SUM('Chem - ODS'!$AK$5:$AK$7)-SUM('Chem - ODS'!$Q$5:$Q$7))/20*('Chem - ODS'!AJ$4-'Chem - ODS'!$Q$4)+SUM('Chem - ODS'!$Q$5:$Q$7)))</f>
        <v>0</v>
      </c>
      <c r="AP155" s="90">
        <f ca="1">V155*'Process Emissions Multipliers'!$E$28</f>
        <v>0</v>
      </c>
    </row>
    <row r="156" spans="1:42">
      <c r="A156" s="74">
        <v>300</v>
      </c>
      <c r="B156" s="90">
        <f ca="1">IF('Chemicals 2010'!$A164="CP",INDIRECT("'Chemicals 2010'!"&amp;'Country Selector'!$B$3&amp;ROW($A164))*10^12,0)</f>
        <v>0</v>
      </c>
      <c r="C156" s="90">
        <f t="shared" ca="1" si="6"/>
        <v>0</v>
      </c>
      <c r="D156" s="90">
        <f t="shared" ca="1" si="6"/>
        <v>0</v>
      </c>
      <c r="E156" s="90">
        <f t="shared" ca="1" si="6"/>
        <v>0</v>
      </c>
      <c r="F156" s="90">
        <f t="shared" ref="D156:K177" ca="1" si="7">$B156*($L$1-F$1)/($L$1-$B$1)+$L156*(F$1-$B$1)/($L$1-$B$1)</f>
        <v>0</v>
      </c>
      <c r="G156" s="90">
        <f t="shared" ca="1" si="7"/>
        <v>0</v>
      </c>
      <c r="H156" s="90">
        <f t="shared" ca="1" si="7"/>
        <v>0</v>
      </c>
      <c r="I156" s="90">
        <f t="shared" ca="1" si="7"/>
        <v>0</v>
      </c>
      <c r="J156" s="90">
        <f t="shared" ca="1" si="7"/>
        <v>0</v>
      </c>
      <c r="K156" s="90">
        <f t="shared" ca="1" si="7"/>
        <v>0</v>
      </c>
      <c r="L156" s="90">
        <f ca="1">IF('Chemicals 2020'!$A164="CP",INDIRECT("'Chemicals 2020'!"&amp;'Country Selector'!$B$3&amp;ROW($A164))*10^12,0)*'Process Emissions Multipliers'!$B$28</f>
        <v>0</v>
      </c>
      <c r="M156" s="90">
        <f ca="1">($L156*($V$1-M$1)/($V$1-$L$1)+$V156*(M$1-$L$1)/($V$1-$L$1))*(SUM('Chem - ODS'!H$5:H$7)/((SUM('Chem - ODS'!$Q$5:$Q$7)-SUM('Chem - ODS'!$G$5:$G$7))/10*('Chem - ODS'!H$4-'Chem - ODS'!$G$4)+SUM('Chem - ODS'!$G$5:$G$7)))</f>
        <v>0</v>
      </c>
      <c r="N156" s="90">
        <f ca="1">($L156*($V$1-N$1)/($V$1-$L$1)+$V156*(N$1-$L$1)/($V$1-$L$1))*(SUM('Chem - ODS'!I$5:I$7)/((SUM('Chem - ODS'!$Q$5:$Q$7)-SUM('Chem - ODS'!$G$5:$G$7))/10*('Chem - ODS'!I$4-'Chem - ODS'!$G$4)+SUM('Chem - ODS'!$G$5:$G$7)))</f>
        <v>0</v>
      </c>
      <c r="O156" s="90">
        <f ca="1">($L156*($V$1-O$1)/($V$1-$L$1)+$V156*(O$1-$L$1)/($V$1-$L$1))*(SUM('Chem - ODS'!J$5:J$7)/((SUM('Chem - ODS'!$Q$5:$Q$7)-SUM('Chem - ODS'!$G$5:$G$7))/10*('Chem - ODS'!J$4-'Chem - ODS'!$G$4)+SUM('Chem - ODS'!$G$5:$G$7)))</f>
        <v>0</v>
      </c>
      <c r="P156" s="90">
        <f ca="1">($L156*($V$1-P$1)/($V$1-$L$1)+$V156*(P$1-$L$1)/($V$1-$L$1))*(SUM('Chem - ODS'!K$5:K$7)/((SUM('Chem - ODS'!$Q$5:$Q$7)-SUM('Chem - ODS'!$G$5:$G$7))/10*('Chem - ODS'!K$4-'Chem - ODS'!$G$4)+SUM('Chem - ODS'!$G$5:$G$7)))</f>
        <v>0</v>
      </c>
      <c r="Q156" s="90">
        <f ca="1">($L156*($V$1-Q$1)/($V$1-$L$1)+$V156*(Q$1-$L$1)/($V$1-$L$1))*(SUM('Chem - ODS'!L$5:L$7)/((SUM('Chem - ODS'!$Q$5:$Q$7)-SUM('Chem - ODS'!$G$5:$G$7))/10*('Chem - ODS'!L$4-'Chem - ODS'!$G$4)+SUM('Chem - ODS'!$G$5:$G$7)))</f>
        <v>0</v>
      </c>
      <c r="R156" s="90">
        <f ca="1">($L156*($V$1-R$1)/($V$1-$L$1)+$V156*(R$1-$L$1)/($V$1-$L$1))*(SUM('Chem - ODS'!M$5:M$7)/((SUM('Chem - ODS'!$Q$5:$Q$7)-SUM('Chem - ODS'!$G$5:$G$7))/10*('Chem - ODS'!M$4-'Chem - ODS'!$G$4)+SUM('Chem - ODS'!$G$5:$G$7)))</f>
        <v>0</v>
      </c>
      <c r="S156" s="90">
        <f ca="1">($L156*($V$1-S$1)/($V$1-$L$1)+$V156*(S$1-$L$1)/($V$1-$L$1))*(SUM('Chem - ODS'!N$5:N$7)/((SUM('Chem - ODS'!$Q$5:$Q$7)-SUM('Chem - ODS'!$G$5:$G$7))/10*('Chem - ODS'!N$4-'Chem - ODS'!$G$4)+SUM('Chem - ODS'!$G$5:$G$7)))</f>
        <v>0</v>
      </c>
      <c r="T156" s="90">
        <f ca="1">($L156*($V$1-T$1)/($V$1-$L$1)+$V156*(T$1-$L$1)/($V$1-$L$1))*(SUM('Chem - ODS'!O$5:O$7)/((SUM('Chem - ODS'!$Q$5:$Q$7)-SUM('Chem - ODS'!$G$5:$G$7))/10*('Chem - ODS'!O$4-'Chem - ODS'!$G$4)+SUM('Chem - ODS'!$G$5:$G$7)))</f>
        <v>0</v>
      </c>
      <c r="U156" s="90">
        <f ca="1">($L156*($V$1-U$1)/($V$1-$L$1)+$V156*(U$1-$L$1)/($V$1-$L$1))*(SUM('Chem - ODS'!P$5:P$7)/((SUM('Chem - ODS'!$Q$5:$Q$7)-SUM('Chem - ODS'!$G$5:$G$7))/10*('Chem - ODS'!P$4-'Chem - ODS'!$G$4)+SUM('Chem - ODS'!$G$5:$G$7)))</f>
        <v>0</v>
      </c>
      <c r="V156" s="90">
        <f ca="1">IF('Chemicals 2030'!$A164="CP",INDIRECT("'Chemicals 2030'!"&amp;'Country Selector'!$B$3&amp;ROW($A164))*10^12,0)*'Process Emissions Multipliers'!$D$28</f>
        <v>0</v>
      </c>
      <c r="W156" s="90">
        <f ca="1">($V156*($AP$1-W$1)/($AP$1-$V$1)+$AP156*(W$1-$V$1)/($AP$1-$V$1))*(SUM('Chem - ODS'!R$5:R$7)/((SUM('Chem - ODS'!$AK$5:$AK$7)-SUM('Chem - ODS'!$Q$5:$Q$7))/20*('Chem - ODS'!R$4-'Chem - ODS'!$Q$4)+SUM('Chem - ODS'!$Q$5:$Q$7)))</f>
        <v>0</v>
      </c>
      <c r="X156" s="90">
        <f ca="1">($V156*($AP$1-X$1)/($AP$1-$V$1)+$AP156*(X$1-$V$1)/($AP$1-$V$1))*(SUM('Chem - ODS'!S$5:S$7)/((SUM('Chem - ODS'!$AK$5:$AK$7)-SUM('Chem - ODS'!$Q$5:$Q$7))/20*('Chem - ODS'!S$4-'Chem - ODS'!$Q$4)+SUM('Chem - ODS'!$Q$5:$Q$7)))</f>
        <v>0</v>
      </c>
      <c r="Y156" s="90">
        <f ca="1">($V156*($AP$1-Y$1)/($AP$1-$V$1)+$AP156*(Y$1-$V$1)/($AP$1-$V$1))*(SUM('Chem - ODS'!T$5:T$7)/((SUM('Chem - ODS'!$AK$5:$AK$7)-SUM('Chem - ODS'!$Q$5:$Q$7))/20*('Chem - ODS'!T$4-'Chem - ODS'!$Q$4)+SUM('Chem - ODS'!$Q$5:$Q$7)))</f>
        <v>0</v>
      </c>
      <c r="Z156" s="90">
        <f ca="1">($V156*($AP$1-Z$1)/($AP$1-$V$1)+$AP156*(Z$1-$V$1)/($AP$1-$V$1))*(SUM('Chem - ODS'!U$5:U$7)/((SUM('Chem - ODS'!$AK$5:$AK$7)-SUM('Chem - ODS'!$Q$5:$Q$7))/20*('Chem - ODS'!U$4-'Chem - ODS'!$Q$4)+SUM('Chem - ODS'!$Q$5:$Q$7)))</f>
        <v>0</v>
      </c>
      <c r="AA156" s="90">
        <f ca="1">($V156*($AP$1-AA$1)/($AP$1-$V$1)+$AP156*(AA$1-$V$1)/($AP$1-$V$1))*(SUM('Chem - ODS'!V$5:V$7)/((SUM('Chem - ODS'!$AK$5:$AK$7)-SUM('Chem - ODS'!$Q$5:$Q$7))/20*('Chem - ODS'!V$4-'Chem - ODS'!$Q$4)+SUM('Chem - ODS'!$Q$5:$Q$7)))</f>
        <v>0</v>
      </c>
      <c r="AB156" s="90">
        <f ca="1">($V156*($AP$1-AB$1)/($AP$1-$V$1)+$AP156*(AB$1-$V$1)/($AP$1-$V$1))*(SUM('Chem - ODS'!W$5:W$7)/((SUM('Chem - ODS'!$AK$5:$AK$7)-SUM('Chem - ODS'!$Q$5:$Q$7))/20*('Chem - ODS'!W$4-'Chem - ODS'!$Q$4)+SUM('Chem - ODS'!$Q$5:$Q$7)))</f>
        <v>0</v>
      </c>
      <c r="AC156" s="90">
        <f ca="1">($V156*($AP$1-AC$1)/($AP$1-$V$1)+$AP156*(AC$1-$V$1)/($AP$1-$V$1))*(SUM('Chem - ODS'!X$5:X$7)/((SUM('Chem - ODS'!$AK$5:$AK$7)-SUM('Chem - ODS'!$Q$5:$Q$7))/20*('Chem - ODS'!X$4-'Chem - ODS'!$Q$4)+SUM('Chem - ODS'!$Q$5:$Q$7)))</f>
        <v>0</v>
      </c>
      <c r="AD156" s="90">
        <f ca="1">($V156*($AP$1-AD$1)/($AP$1-$V$1)+$AP156*(AD$1-$V$1)/($AP$1-$V$1))*(SUM('Chem - ODS'!Y$5:Y$7)/((SUM('Chem - ODS'!$AK$5:$AK$7)-SUM('Chem - ODS'!$Q$5:$Q$7))/20*('Chem - ODS'!Y$4-'Chem - ODS'!$Q$4)+SUM('Chem - ODS'!$Q$5:$Q$7)))</f>
        <v>0</v>
      </c>
      <c r="AE156" s="90">
        <f ca="1">($V156*($AP$1-AE$1)/($AP$1-$V$1)+$AP156*(AE$1-$V$1)/($AP$1-$V$1))*(SUM('Chem - ODS'!Z$5:Z$7)/((SUM('Chem - ODS'!$AK$5:$AK$7)-SUM('Chem - ODS'!$Q$5:$Q$7))/20*('Chem - ODS'!Z$4-'Chem - ODS'!$Q$4)+SUM('Chem - ODS'!$Q$5:$Q$7)))</f>
        <v>0</v>
      </c>
      <c r="AF156" s="90">
        <f ca="1">($V156*($AP$1-AF$1)/($AP$1-$V$1)+$AP156*(AF$1-$V$1)/($AP$1-$V$1))*(SUM('Chem - ODS'!AA$5:AA$7)/((SUM('Chem - ODS'!$AK$5:$AK$7)-SUM('Chem - ODS'!$Q$5:$Q$7))/20*('Chem - ODS'!AA$4-'Chem - ODS'!$Q$4)+SUM('Chem - ODS'!$Q$5:$Q$7)))</f>
        <v>0</v>
      </c>
      <c r="AG156" s="90">
        <f ca="1">($V156*($AP$1-AG$1)/($AP$1-$V$1)+$AP156*(AG$1-$V$1)/($AP$1-$V$1))*(SUM('Chem - ODS'!AB$5:AB$7)/((SUM('Chem - ODS'!$AK$5:$AK$7)-SUM('Chem - ODS'!$Q$5:$Q$7))/20*('Chem - ODS'!AB$4-'Chem - ODS'!$Q$4)+SUM('Chem - ODS'!$Q$5:$Q$7)))</f>
        <v>0</v>
      </c>
      <c r="AH156" s="90">
        <f ca="1">($V156*($AP$1-AH$1)/($AP$1-$V$1)+$AP156*(AH$1-$V$1)/($AP$1-$V$1))*(SUM('Chem - ODS'!AC$5:AC$7)/((SUM('Chem - ODS'!$AK$5:$AK$7)-SUM('Chem - ODS'!$Q$5:$Q$7))/20*('Chem - ODS'!AC$4-'Chem - ODS'!$Q$4)+SUM('Chem - ODS'!$Q$5:$Q$7)))</f>
        <v>0</v>
      </c>
      <c r="AI156" s="90">
        <f ca="1">($V156*($AP$1-AI$1)/($AP$1-$V$1)+$AP156*(AI$1-$V$1)/($AP$1-$V$1))*(SUM('Chem - ODS'!AD$5:AD$7)/((SUM('Chem - ODS'!$AK$5:$AK$7)-SUM('Chem - ODS'!$Q$5:$Q$7))/20*('Chem - ODS'!AD$4-'Chem - ODS'!$Q$4)+SUM('Chem - ODS'!$Q$5:$Q$7)))</f>
        <v>0</v>
      </c>
      <c r="AJ156" s="90">
        <f ca="1">($V156*($AP$1-AJ$1)/($AP$1-$V$1)+$AP156*(AJ$1-$V$1)/($AP$1-$V$1))*(SUM('Chem - ODS'!AE$5:AE$7)/((SUM('Chem - ODS'!$AK$5:$AK$7)-SUM('Chem - ODS'!$Q$5:$Q$7))/20*('Chem - ODS'!AE$4-'Chem - ODS'!$Q$4)+SUM('Chem - ODS'!$Q$5:$Q$7)))</f>
        <v>0</v>
      </c>
      <c r="AK156" s="90">
        <f ca="1">($V156*($AP$1-AK$1)/($AP$1-$V$1)+$AP156*(AK$1-$V$1)/($AP$1-$V$1))*(SUM('Chem - ODS'!AF$5:AF$7)/((SUM('Chem - ODS'!$AK$5:$AK$7)-SUM('Chem - ODS'!$Q$5:$Q$7))/20*('Chem - ODS'!AF$4-'Chem - ODS'!$Q$4)+SUM('Chem - ODS'!$Q$5:$Q$7)))</f>
        <v>0</v>
      </c>
      <c r="AL156" s="90">
        <f ca="1">($V156*($AP$1-AL$1)/($AP$1-$V$1)+$AP156*(AL$1-$V$1)/($AP$1-$V$1))*(SUM('Chem - ODS'!AG$5:AG$7)/((SUM('Chem - ODS'!$AK$5:$AK$7)-SUM('Chem - ODS'!$Q$5:$Q$7))/20*('Chem - ODS'!AG$4-'Chem - ODS'!$Q$4)+SUM('Chem - ODS'!$Q$5:$Q$7)))</f>
        <v>0</v>
      </c>
      <c r="AM156" s="90">
        <f ca="1">($V156*($AP$1-AM$1)/($AP$1-$V$1)+$AP156*(AM$1-$V$1)/($AP$1-$V$1))*(SUM('Chem - ODS'!AH$5:AH$7)/((SUM('Chem - ODS'!$AK$5:$AK$7)-SUM('Chem - ODS'!$Q$5:$Q$7))/20*('Chem - ODS'!AH$4-'Chem - ODS'!$Q$4)+SUM('Chem - ODS'!$Q$5:$Q$7)))</f>
        <v>0</v>
      </c>
      <c r="AN156" s="90">
        <f ca="1">($V156*($AP$1-AN$1)/($AP$1-$V$1)+$AP156*(AN$1-$V$1)/($AP$1-$V$1))*(SUM('Chem - ODS'!AI$5:AI$7)/((SUM('Chem - ODS'!$AK$5:$AK$7)-SUM('Chem - ODS'!$Q$5:$Q$7))/20*('Chem - ODS'!AI$4-'Chem - ODS'!$Q$4)+SUM('Chem - ODS'!$Q$5:$Q$7)))</f>
        <v>0</v>
      </c>
      <c r="AO156" s="90">
        <f ca="1">($V156*($AP$1-AO$1)/($AP$1-$V$1)+$AP156*(AO$1-$V$1)/($AP$1-$V$1))*(SUM('Chem - ODS'!AJ$5:AJ$7)/((SUM('Chem - ODS'!$AK$5:$AK$7)-SUM('Chem - ODS'!$Q$5:$Q$7))/20*('Chem - ODS'!AJ$4-'Chem - ODS'!$Q$4)+SUM('Chem - ODS'!$Q$5:$Q$7)))</f>
        <v>0</v>
      </c>
      <c r="AP156" s="90">
        <f ca="1">V156*'Process Emissions Multipliers'!$E$28</f>
        <v>0</v>
      </c>
    </row>
    <row r="157" spans="1:42">
      <c r="A157" s="74">
        <v>350</v>
      </c>
      <c r="B157" s="90">
        <f ca="1">IF('Chemicals 2010'!$A165="CP",INDIRECT("'Chemicals 2010'!"&amp;'Country Selector'!$B$3&amp;ROW($A165))*10^12,0)</f>
        <v>0</v>
      </c>
      <c r="C157" s="90">
        <f t="shared" ref="C157:C177" ca="1" si="8">$B157*($L$1-C$1)/($L$1-$B$1)+$L157*(C$1-$B$1)/($L$1-$B$1)</f>
        <v>0</v>
      </c>
      <c r="D157" s="90">
        <f t="shared" ca="1" si="7"/>
        <v>0</v>
      </c>
      <c r="E157" s="90">
        <f t="shared" ca="1" si="7"/>
        <v>0</v>
      </c>
      <c r="F157" s="90">
        <f t="shared" ca="1" si="7"/>
        <v>0</v>
      </c>
      <c r="G157" s="90">
        <f t="shared" ca="1" si="7"/>
        <v>0</v>
      </c>
      <c r="H157" s="90">
        <f t="shared" ca="1" si="7"/>
        <v>0</v>
      </c>
      <c r="I157" s="90">
        <f t="shared" ca="1" si="7"/>
        <v>0</v>
      </c>
      <c r="J157" s="90">
        <f t="shared" ca="1" si="7"/>
        <v>0</v>
      </c>
      <c r="K157" s="90">
        <f t="shared" ca="1" si="7"/>
        <v>0</v>
      </c>
      <c r="L157" s="90">
        <f ca="1">IF('Chemicals 2020'!$A165="CP",INDIRECT("'Chemicals 2020'!"&amp;'Country Selector'!$B$3&amp;ROW($A165))*10^12,0)*'Process Emissions Multipliers'!$B$28</f>
        <v>0</v>
      </c>
      <c r="M157" s="90">
        <f ca="1">($L157*($V$1-M$1)/($V$1-$L$1)+$V157*(M$1-$L$1)/($V$1-$L$1))*(SUM('Chem - ODS'!H$5:H$7)/((SUM('Chem - ODS'!$Q$5:$Q$7)-SUM('Chem - ODS'!$G$5:$G$7))/10*('Chem - ODS'!H$4-'Chem - ODS'!$G$4)+SUM('Chem - ODS'!$G$5:$G$7)))</f>
        <v>0</v>
      </c>
      <c r="N157" s="90">
        <f ca="1">($L157*($V$1-N$1)/($V$1-$L$1)+$V157*(N$1-$L$1)/($V$1-$L$1))*(SUM('Chem - ODS'!I$5:I$7)/((SUM('Chem - ODS'!$Q$5:$Q$7)-SUM('Chem - ODS'!$G$5:$G$7))/10*('Chem - ODS'!I$4-'Chem - ODS'!$G$4)+SUM('Chem - ODS'!$G$5:$G$7)))</f>
        <v>0</v>
      </c>
      <c r="O157" s="90">
        <f ca="1">($L157*($V$1-O$1)/($V$1-$L$1)+$V157*(O$1-$L$1)/($V$1-$L$1))*(SUM('Chem - ODS'!J$5:J$7)/((SUM('Chem - ODS'!$Q$5:$Q$7)-SUM('Chem - ODS'!$G$5:$G$7))/10*('Chem - ODS'!J$4-'Chem - ODS'!$G$4)+SUM('Chem - ODS'!$G$5:$G$7)))</f>
        <v>0</v>
      </c>
      <c r="P157" s="90">
        <f ca="1">($L157*($V$1-P$1)/($V$1-$L$1)+$V157*(P$1-$L$1)/($V$1-$L$1))*(SUM('Chem - ODS'!K$5:K$7)/((SUM('Chem - ODS'!$Q$5:$Q$7)-SUM('Chem - ODS'!$G$5:$G$7))/10*('Chem - ODS'!K$4-'Chem - ODS'!$G$4)+SUM('Chem - ODS'!$G$5:$G$7)))</f>
        <v>0</v>
      </c>
      <c r="Q157" s="90">
        <f ca="1">($L157*($V$1-Q$1)/($V$1-$L$1)+$V157*(Q$1-$L$1)/($V$1-$L$1))*(SUM('Chem - ODS'!L$5:L$7)/((SUM('Chem - ODS'!$Q$5:$Q$7)-SUM('Chem - ODS'!$G$5:$G$7))/10*('Chem - ODS'!L$4-'Chem - ODS'!$G$4)+SUM('Chem - ODS'!$G$5:$G$7)))</f>
        <v>0</v>
      </c>
      <c r="R157" s="90">
        <f ca="1">($L157*($V$1-R$1)/($V$1-$L$1)+$V157*(R$1-$L$1)/($V$1-$L$1))*(SUM('Chem - ODS'!M$5:M$7)/((SUM('Chem - ODS'!$Q$5:$Q$7)-SUM('Chem - ODS'!$G$5:$G$7))/10*('Chem - ODS'!M$4-'Chem - ODS'!$G$4)+SUM('Chem - ODS'!$G$5:$G$7)))</f>
        <v>0</v>
      </c>
      <c r="S157" s="90">
        <f ca="1">($L157*($V$1-S$1)/($V$1-$L$1)+$V157*(S$1-$L$1)/($V$1-$L$1))*(SUM('Chem - ODS'!N$5:N$7)/((SUM('Chem - ODS'!$Q$5:$Q$7)-SUM('Chem - ODS'!$G$5:$G$7))/10*('Chem - ODS'!N$4-'Chem - ODS'!$G$4)+SUM('Chem - ODS'!$G$5:$G$7)))</f>
        <v>0</v>
      </c>
      <c r="T157" s="90">
        <f ca="1">($L157*($V$1-T$1)/($V$1-$L$1)+$V157*(T$1-$L$1)/($V$1-$L$1))*(SUM('Chem - ODS'!O$5:O$7)/((SUM('Chem - ODS'!$Q$5:$Q$7)-SUM('Chem - ODS'!$G$5:$G$7))/10*('Chem - ODS'!O$4-'Chem - ODS'!$G$4)+SUM('Chem - ODS'!$G$5:$G$7)))</f>
        <v>0</v>
      </c>
      <c r="U157" s="90">
        <f ca="1">($L157*($V$1-U$1)/($V$1-$L$1)+$V157*(U$1-$L$1)/($V$1-$L$1))*(SUM('Chem - ODS'!P$5:P$7)/((SUM('Chem - ODS'!$Q$5:$Q$7)-SUM('Chem - ODS'!$G$5:$G$7))/10*('Chem - ODS'!P$4-'Chem - ODS'!$G$4)+SUM('Chem - ODS'!$G$5:$G$7)))</f>
        <v>0</v>
      </c>
      <c r="V157" s="90">
        <f ca="1">IF('Chemicals 2030'!$A165="CP",INDIRECT("'Chemicals 2030'!"&amp;'Country Selector'!$B$3&amp;ROW($A165))*10^12,0)*'Process Emissions Multipliers'!$D$28</f>
        <v>0</v>
      </c>
      <c r="W157" s="90">
        <f ca="1">($V157*($AP$1-W$1)/($AP$1-$V$1)+$AP157*(W$1-$V$1)/($AP$1-$V$1))*(SUM('Chem - ODS'!R$5:R$7)/((SUM('Chem - ODS'!$AK$5:$AK$7)-SUM('Chem - ODS'!$Q$5:$Q$7))/20*('Chem - ODS'!R$4-'Chem - ODS'!$Q$4)+SUM('Chem - ODS'!$Q$5:$Q$7)))</f>
        <v>0</v>
      </c>
      <c r="X157" s="90">
        <f ca="1">($V157*($AP$1-X$1)/($AP$1-$V$1)+$AP157*(X$1-$V$1)/($AP$1-$V$1))*(SUM('Chem - ODS'!S$5:S$7)/((SUM('Chem - ODS'!$AK$5:$AK$7)-SUM('Chem - ODS'!$Q$5:$Q$7))/20*('Chem - ODS'!S$4-'Chem - ODS'!$Q$4)+SUM('Chem - ODS'!$Q$5:$Q$7)))</f>
        <v>0</v>
      </c>
      <c r="Y157" s="90">
        <f ca="1">($V157*($AP$1-Y$1)/($AP$1-$V$1)+$AP157*(Y$1-$V$1)/($AP$1-$V$1))*(SUM('Chem - ODS'!T$5:T$7)/((SUM('Chem - ODS'!$AK$5:$AK$7)-SUM('Chem - ODS'!$Q$5:$Q$7))/20*('Chem - ODS'!T$4-'Chem - ODS'!$Q$4)+SUM('Chem - ODS'!$Q$5:$Q$7)))</f>
        <v>0</v>
      </c>
      <c r="Z157" s="90">
        <f ca="1">($V157*($AP$1-Z$1)/($AP$1-$V$1)+$AP157*(Z$1-$V$1)/($AP$1-$V$1))*(SUM('Chem - ODS'!U$5:U$7)/((SUM('Chem - ODS'!$AK$5:$AK$7)-SUM('Chem - ODS'!$Q$5:$Q$7))/20*('Chem - ODS'!U$4-'Chem - ODS'!$Q$4)+SUM('Chem - ODS'!$Q$5:$Q$7)))</f>
        <v>0</v>
      </c>
      <c r="AA157" s="90">
        <f ca="1">($V157*($AP$1-AA$1)/($AP$1-$V$1)+$AP157*(AA$1-$V$1)/($AP$1-$V$1))*(SUM('Chem - ODS'!V$5:V$7)/((SUM('Chem - ODS'!$AK$5:$AK$7)-SUM('Chem - ODS'!$Q$5:$Q$7))/20*('Chem - ODS'!V$4-'Chem - ODS'!$Q$4)+SUM('Chem - ODS'!$Q$5:$Q$7)))</f>
        <v>0</v>
      </c>
      <c r="AB157" s="90">
        <f ca="1">($V157*($AP$1-AB$1)/($AP$1-$V$1)+$AP157*(AB$1-$V$1)/($AP$1-$V$1))*(SUM('Chem - ODS'!W$5:W$7)/((SUM('Chem - ODS'!$AK$5:$AK$7)-SUM('Chem - ODS'!$Q$5:$Q$7))/20*('Chem - ODS'!W$4-'Chem - ODS'!$Q$4)+SUM('Chem - ODS'!$Q$5:$Q$7)))</f>
        <v>0</v>
      </c>
      <c r="AC157" s="90">
        <f ca="1">($V157*($AP$1-AC$1)/($AP$1-$V$1)+$AP157*(AC$1-$V$1)/($AP$1-$V$1))*(SUM('Chem - ODS'!X$5:X$7)/((SUM('Chem - ODS'!$AK$5:$AK$7)-SUM('Chem - ODS'!$Q$5:$Q$7))/20*('Chem - ODS'!X$4-'Chem - ODS'!$Q$4)+SUM('Chem - ODS'!$Q$5:$Q$7)))</f>
        <v>0</v>
      </c>
      <c r="AD157" s="90">
        <f ca="1">($V157*($AP$1-AD$1)/($AP$1-$V$1)+$AP157*(AD$1-$V$1)/($AP$1-$V$1))*(SUM('Chem - ODS'!Y$5:Y$7)/((SUM('Chem - ODS'!$AK$5:$AK$7)-SUM('Chem - ODS'!$Q$5:$Q$7))/20*('Chem - ODS'!Y$4-'Chem - ODS'!$Q$4)+SUM('Chem - ODS'!$Q$5:$Q$7)))</f>
        <v>0</v>
      </c>
      <c r="AE157" s="90">
        <f ca="1">($V157*($AP$1-AE$1)/($AP$1-$V$1)+$AP157*(AE$1-$V$1)/($AP$1-$V$1))*(SUM('Chem - ODS'!Z$5:Z$7)/((SUM('Chem - ODS'!$AK$5:$AK$7)-SUM('Chem - ODS'!$Q$5:$Q$7))/20*('Chem - ODS'!Z$4-'Chem - ODS'!$Q$4)+SUM('Chem - ODS'!$Q$5:$Q$7)))</f>
        <v>0</v>
      </c>
      <c r="AF157" s="90">
        <f ca="1">($V157*($AP$1-AF$1)/($AP$1-$V$1)+$AP157*(AF$1-$V$1)/($AP$1-$V$1))*(SUM('Chem - ODS'!AA$5:AA$7)/((SUM('Chem - ODS'!$AK$5:$AK$7)-SUM('Chem - ODS'!$Q$5:$Q$7))/20*('Chem - ODS'!AA$4-'Chem - ODS'!$Q$4)+SUM('Chem - ODS'!$Q$5:$Q$7)))</f>
        <v>0</v>
      </c>
      <c r="AG157" s="90">
        <f ca="1">($V157*($AP$1-AG$1)/($AP$1-$V$1)+$AP157*(AG$1-$V$1)/($AP$1-$V$1))*(SUM('Chem - ODS'!AB$5:AB$7)/((SUM('Chem - ODS'!$AK$5:$AK$7)-SUM('Chem - ODS'!$Q$5:$Q$7))/20*('Chem - ODS'!AB$4-'Chem - ODS'!$Q$4)+SUM('Chem - ODS'!$Q$5:$Q$7)))</f>
        <v>0</v>
      </c>
      <c r="AH157" s="90">
        <f ca="1">($V157*($AP$1-AH$1)/($AP$1-$V$1)+$AP157*(AH$1-$V$1)/($AP$1-$V$1))*(SUM('Chem - ODS'!AC$5:AC$7)/((SUM('Chem - ODS'!$AK$5:$AK$7)-SUM('Chem - ODS'!$Q$5:$Q$7))/20*('Chem - ODS'!AC$4-'Chem - ODS'!$Q$4)+SUM('Chem - ODS'!$Q$5:$Q$7)))</f>
        <v>0</v>
      </c>
      <c r="AI157" s="90">
        <f ca="1">($V157*($AP$1-AI$1)/($AP$1-$V$1)+$AP157*(AI$1-$V$1)/($AP$1-$V$1))*(SUM('Chem - ODS'!AD$5:AD$7)/((SUM('Chem - ODS'!$AK$5:$AK$7)-SUM('Chem - ODS'!$Q$5:$Q$7))/20*('Chem - ODS'!AD$4-'Chem - ODS'!$Q$4)+SUM('Chem - ODS'!$Q$5:$Q$7)))</f>
        <v>0</v>
      </c>
      <c r="AJ157" s="90">
        <f ca="1">($V157*($AP$1-AJ$1)/($AP$1-$V$1)+$AP157*(AJ$1-$V$1)/($AP$1-$V$1))*(SUM('Chem - ODS'!AE$5:AE$7)/((SUM('Chem - ODS'!$AK$5:$AK$7)-SUM('Chem - ODS'!$Q$5:$Q$7))/20*('Chem - ODS'!AE$4-'Chem - ODS'!$Q$4)+SUM('Chem - ODS'!$Q$5:$Q$7)))</f>
        <v>0</v>
      </c>
      <c r="AK157" s="90">
        <f ca="1">($V157*($AP$1-AK$1)/($AP$1-$V$1)+$AP157*(AK$1-$V$1)/($AP$1-$V$1))*(SUM('Chem - ODS'!AF$5:AF$7)/((SUM('Chem - ODS'!$AK$5:$AK$7)-SUM('Chem - ODS'!$Q$5:$Q$7))/20*('Chem - ODS'!AF$4-'Chem - ODS'!$Q$4)+SUM('Chem - ODS'!$Q$5:$Q$7)))</f>
        <v>0</v>
      </c>
      <c r="AL157" s="90">
        <f ca="1">($V157*($AP$1-AL$1)/($AP$1-$V$1)+$AP157*(AL$1-$V$1)/($AP$1-$V$1))*(SUM('Chem - ODS'!AG$5:AG$7)/((SUM('Chem - ODS'!$AK$5:$AK$7)-SUM('Chem - ODS'!$Q$5:$Q$7))/20*('Chem - ODS'!AG$4-'Chem - ODS'!$Q$4)+SUM('Chem - ODS'!$Q$5:$Q$7)))</f>
        <v>0</v>
      </c>
      <c r="AM157" s="90">
        <f ca="1">($V157*($AP$1-AM$1)/($AP$1-$V$1)+$AP157*(AM$1-$V$1)/($AP$1-$V$1))*(SUM('Chem - ODS'!AH$5:AH$7)/((SUM('Chem - ODS'!$AK$5:$AK$7)-SUM('Chem - ODS'!$Q$5:$Q$7))/20*('Chem - ODS'!AH$4-'Chem - ODS'!$Q$4)+SUM('Chem - ODS'!$Q$5:$Q$7)))</f>
        <v>0</v>
      </c>
      <c r="AN157" s="90">
        <f ca="1">($V157*($AP$1-AN$1)/($AP$1-$V$1)+$AP157*(AN$1-$V$1)/($AP$1-$V$1))*(SUM('Chem - ODS'!AI$5:AI$7)/((SUM('Chem - ODS'!$AK$5:$AK$7)-SUM('Chem - ODS'!$Q$5:$Q$7))/20*('Chem - ODS'!AI$4-'Chem - ODS'!$Q$4)+SUM('Chem - ODS'!$Q$5:$Q$7)))</f>
        <v>0</v>
      </c>
      <c r="AO157" s="90">
        <f ca="1">($V157*($AP$1-AO$1)/($AP$1-$V$1)+$AP157*(AO$1-$V$1)/($AP$1-$V$1))*(SUM('Chem - ODS'!AJ$5:AJ$7)/((SUM('Chem - ODS'!$AK$5:$AK$7)-SUM('Chem - ODS'!$Q$5:$Q$7))/20*('Chem - ODS'!AJ$4-'Chem - ODS'!$Q$4)+SUM('Chem - ODS'!$Q$5:$Q$7)))</f>
        <v>0</v>
      </c>
      <c r="AP157" s="90">
        <f ca="1">V157*'Process Emissions Multipliers'!$E$28</f>
        <v>0</v>
      </c>
    </row>
    <row r="158" spans="1:42">
      <c r="A158" s="74">
        <v>400</v>
      </c>
      <c r="B158" s="90">
        <f ca="1">IF('Chemicals 2010'!$A166="CP",INDIRECT("'Chemicals 2010'!"&amp;'Country Selector'!$B$3&amp;ROW($A166))*10^12,0)</f>
        <v>0</v>
      </c>
      <c r="C158" s="90">
        <f t="shared" ca="1" si="8"/>
        <v>0</v>
      </c>
      <c r="D158" s="90">
        <f t="shared" ca="1" si="7"/>
        <v>0</v>
      </c>
      <c r="E158" s="90">
        <f t="shared" ca="1" si="7"/>
        <v>0</v>
      </c>
      <c r="F158" s="90">
        <f t="shared" ca="1" si="7"/>
        <v>0</v>
      </c>
      <c r="G158" s="90">
        <f t="shared" ca="1" si="7"/>
        <v>0</v>
      </c>
      <c r="H158" s="90">
        <f t="shared" ca="1" si="7"/>
        <v>0</v>
      </c>
      <c r="I158" s="90">
        <f t="shared" ca="1" si="7"/>
        <v>0</v>
      </c>
      <c r="J158" s="90">
        <f t="shared" ca="1" si="7"/>
        <v>0</v>
      </c>
      <c r="K158" s="90">
        <f t="shared" ca="1" si="7"/>
        <v>0</v>
      </c>
      <c r="L158" s="90">
        <f ca="1">IF('Chemicals 2020'!$A166="CP",INDIRECT("'Chemicals 2020'!"&amp;'Country Selector'!$B$3&amp;ROW($A166))*10^12,0)*'Process Emissions Multipliers'!$B$28</f>
        <v>0</v>
      </c>
      <c r="M158" s="90">
        <f ca="1">($L158*($V$1-M$1)/($V$1-$L$1)+$V158*(M$1-$L$1)/($V$1-$L$1))*(SUM('Chem - ODS'!H$5:H$7)/((SUM('Chem - ODS'!$Q$5:$Q$7)-SUM('Chem - ODS'!$G$5:$G$7))/10*('Chem - ODS'!H$4-'Chem - ODS'!$G$4)+SUM('Chem - ODS'!$G$5:$G$7)))</f>
        <v>0</v>
      </c>
      <c r="N158" s="90">
        <f ca="1">($L158*($V$1-N$1)/($V$1-$L$1)+$V158*(N$1-$L$1)/($V$1-$L$1))*(SUM('Chem - ODS'!I$5:I$7)/((SUM('Chem - ODS'!$Q$5:$Q$7)-SUM('Chem - ODS'!$G$5:$G$7))/10*('Chem - ODS'!I$4-'Chem - ODS'!$G$4)+SUM('Chem - ODS'!$G$5:$G$7)))</f>
        <v>0</v>
      </c>
      <c r="O158" s="90">
        <f ca="1">($L158*($V$1-O$1)/($V$1-$L$1)+$V158*(O$1-$L$1)/($V$1-$L$1))*(SUM('Chem - ODS'!J$5:J$7)/((SUM('Chem - ODS'!$Q$5:$Q$7)-SUM('Chem - ODS'!$G$5:$G$7))/10*('Chem - ODS'!J$4-'Chem - ODS'!$G$4)+SUM('Chem - ODS'!$G$5:$G$7)))</f>
        <v>0</v>
      </c>
      <c r="P158" s="90">
        <f ca="1">($L158*($V$1-P$1)/($V$1-$L$1)+$V158*(P$1-$L$1)/($V$1-$L$1))*(SUM('Chem - ODS'!K$5:K$7)/((SUM('Chem - ODS'!$Q$5:$Q$7)-SUM('Chem - ODS'!$G$5:$G$7))/10*('Chem - ODS'!K$4-'Chem - ODS'!$G$4)+SUM('Chem - ODS'!$G$5:$G$7)))</f>
        <v>0</v>
      </c>
      <c r="Q158" s="90">
        <f ca="1">($L158*($V$1-Q$1)/($V$1-$L$1)+$V158*(Q$1-$L$1)/($V$1-$L$1))*(SUM('Chem - ODS'!L$5:L$7)/((SUM('Chem - ODS'!$Q$5:$Q$7)-SUM('Chem - ODS'!$G$5:$G$7))/10*('Chem - ODS'!L$4-'Chem - ODS'!$G$4)+SUM('Chem - ODS'!$G$5:$G$7)))</f>
        <v>0</v>
      </c>
      <c r="R158" s="90">
        <f ca="1">($L158*($V$1-R$1)/($V$1-$L$1)+$V158*(R$1-$L$1)/($V$1-$L$1))*(SUM('Chem - ODS'!M$5:M$7)/((SUM('Chem - ODS'!$Q$5:$Q$7)-SUM('Chem - ODS'!$G$5:$G$7))/10*('Chem - ODS'!M$4-'Chem - ODS'!$G$4)+SUM('Chem - ODS'!$G$5:$G$7)))</f>
        <v>0</v>
      </c>
      <c r="S158" s="90">
        <f ca="1">($L158*($V$1-S$1)/($V$1-$L$1)+$V158*(S$1-$L$1)/($V$1-$L$1))*(SUM('Chem - ODS'!N$5:N$7)/((SUM('Chem - ODS'!$Q$5:$Q$7)-SUM('Chem - ODS'!$G$5:$G$7))/10*('Chem - ODS'!N$4-'Chem - ODS'!$G$4)+SUM('Chem - ODS'!$G$5:$G$7)))</f>
        <v>0</v>
      </c>
      <c r="T158" s="90">
        <f ca="1">($L158*($V$1-T$1)/($V$1-$L$1)+$V158*(T$1-$L$1)/($V$1-$L$1))*(SUM('Chem - ODS'!O$5:O$7)/((SUM('Chem - ODS'!$Q$5:$Q$7)-SUM('Chem - ODS'!$G$5:$G$7))/10*('Chem - ODS'!O$4-'Chem - ODS'!$G$4)+SUM('Chem - ODS'!$G$5:$G$7)))</f>
        <v>0</v>
      </c>
      <c r="U158" s="90">
        <f ca="1">($L158*($V$1-U$1)/($V$1-$L$1)+$V158*(U$1-$L$1)/($V$1-$L$1))*(SUM('Chem - ODS'!P$5:P$7)/((SUM('Chem - ODS'!$Q$5:$Q$7)-SUM('Chem - ODS'!$G$5:$G$7))/10*('Chem - ODS'!P$4-'Chem - ODS'!$G$4)+SUM('Chem - ODS'!$G$5:$G$7)))</f>
        <v>0</v>
      </c>
      <c r="V158" s="90">
        <f ca="1">IF('Chemicals 2030'!$A166="CP",INDIRECT("'Chemicals 2030'!"&amp;'Country Selector'!$B$3&amp;ROW($A166))*10^12,0)*'Process Emissions Multipliers'!$D$28</f>
        <v>0</v>
      </c>
      <c r="W158" s="90">
        <f ca="1">($V158*($AP$1-W$1)/($AP$1-$V$1)+$AP158*(W$1-$V$1)/($AP$1-$V$1))*(SUM('Chem - ODS'!R$5:R$7)/((SUM('Chem - ODS'!$AK$5:$AK$7)-SUM('Chem - ODS'!$Q$5:$Q$7))/20*('Chem - ODS'!R$4-'Chem - ODS'!$Q$4)+SUM('Chem - ODS'!$Q$5:$Q$7)))</f>
        <v>0</v>
      </c>
      <c r="X158" s="90">
        <f ca="1">($V158*($AP$1-X$1)/($AP$1-$V$1)+$AP158*(X$1-$V$1)/($AP$1-$V$1))*(SUM('Chem - ODS'!S$5:S$7)/((SUM('Chem - ODS'!$AK$5:$AK$7)-SUM('Chem - ODS'!$Q$5:$Q$7))/20*('Chem - ODS'!S$4-'Chem - ODS'!$Q$4)+SUM('Chem - ODS'!$Q$5:$Q$7)))</f>
        <v>0</v>
      </c>
      <c r="Y158" s="90">
        <f ca="1">($V158*($AP$1-Y$1)/($AP$1-$V$1)+$AP158*(Y$1-$V$1)/($AP$1-$V$1))*(SUM('Chem - ODS'!T$5:T$7)/((SUM('Chem - ODS'!$AK$5:$AK$7)-SUM('Chem - ODS'!$Q$5:$Q$7))/20*('Chem - ODS'!T$4-'Chem - ODS'!$Q$4)+SUM('Chem - ODS'!$Q$5:$Q$7)))</f>
        <v>0</v>
      </c>
      <c r="Z158" s="90">
        <f ca="1">($V158*($AP$1-Z$1)/($AP$1-$V$1)+$AP158*(Z$1-$V$1)/($AP$1-$V$1))*(SUM('Chem - ODS'!U$5:U$7)/((SUM('Chem - ODS'!$AK$5:$AK$7)-SUM('Chem - ODS'!$Q$5:$Q$7))/20*('Chem - ODS'!U$4-'Chem - ODS'!$Q$4)+SUM('Chem - ODS'!$Q$5:$Q$7)))</f>
        <v>0</v>
      </c>
      <c r="AA158" s="90">
        <f ca="1">($V158*($AP$1-AA$1)/($AP$1-$V$1)+$AP158*(AA$1-$V$1)/($AP$1-$V$1))*(SUM('Chem - ODS'!V$5:V$7)/((SUM('Chem - ODS'!$AK$5:$AK$7)-SUM('Chem - ODS'!$Q$5:$Q$7))/20*('Chem - ODS'!V$4-'Chem - ODS'!$Q$4)+SUM('Chem - ODS'!$Q$5:$Q$7)))</f>
        <v>0</v>
      </c>
      <c r="AB158" s="90">
        <f ca="1">($V158*($AP$1-AB$1)/($AP$1-$V$1)+$AP158*(AB$1-$V$1)/($AP$1-$V$1))*(SUM('Chem - ODS'!W$5:W$7)/((SUM('Chem - ODS'!$AK$5:$AK$7)-SUM('Chem - ODS'!$Q$5:$Q$7))/20*('Chem - ODS'!W$4-'Chem - ODS'!$Q$4)+SUM('Chem - ODS'!$Q$5:$Q$7)))</f>
        <v>0</v>
      </c>
      <c r="AC158" s="90">
        <f ca="1">($V158*($AP$1-AC$1)/($AP$1-$V$1)+$AP158*(AC$1-$V$1)/($AP$1-$V$1))*(SUM('Chem - ODS'!X$5:X$7)/((SUM('Chem - ODS'!$AK$5:$AK$7)-SUM('Chem - ODS'!$Q$5:$Q$7))/20*('Chem - ODS'!X$4-'Chem - ODS'!$Q$4)+SUM('Chem - ODS'!$Q$5:$Q$7)))</f>
        <v>0</v>
      </c>
      <c r="AD158" s="90">
        <f ca="1">($V158*($AP$1-AD$1)/($AP$1-$V$1)+$AP158*(AD$1-$V$1)/($AP$1-$V$1))*(SUM('Chem - ODS'!Y$5:Y$7)/((SUM('Chem - ODS'!$AK$5:$AK$7)-SUM('Chem - ODS'!$Q$5:$Q$7))/20*('Chem - ODS'!Y$4-'Chem - ODS'!$Q$4)+SUM('Chem - ODS'!$Q$5:$Q$7)))</f>
        <v>0</v>
      </c>
      <c r="AE158" s="90">
        <f ca="1">($V158*($AP$1-AE$1)/($AP$1-$V$1)+$AP158*(AE$1-$V$1)/($AP$1-$V$1))*(SUM('Chem - ODS'!Z$5:Z$7)/((SUM('Chem - ODS'!$AK$5:$AK$7)-SUM('Chem - ODS'!$Q$5:$Q$7))/20*('Chem - ODS'!Z$4-'Chem - ODS'!$Q$4)+SUM('Chem - ODS'!$Q$5:$Q$7)))</f>
        <v>0</v>
      </c>
      <c r="AF158" s="90">
        <f ca="1">($V158*($AP$1-AF$1)/($AP$1-$V$1)+$AP158*(AF$1-$V$1)/($AP$1-$V$1))*(SUM('Chem - ODS'!AA$5:AA$7)/((SUM('Chem - ODS'!$AK$5:$AK$7)-SUM('Chem - ODS'!$Q$5:$Q$7))/20*('Chem - ODS'!AA$4-'Chem - ODS'!$Q$4)+SUM('Chem - ODS'!$Q$5:$Q$7)))</f>
        <v>0</v>
      </c>
      <c r="AG158" s="90">
        <f ca="1">($V158*($AP$1-AG$1)/($AP$1-$V$1)+$AP158*(AG$1-$V$1)/($AP$1-$V$1))*(SUM('Chem - ODS'!AB$5:AB$7)/((SUM('Chem - ODS'!$AK$5:$AK$7)-SUM('Chem - ODS'!$Q$5:$Q$7))/20*('Chem - ODS'!AB$4-'Chem - ODS'!$Q$4)+SUM('Chem - ODS'!$Q$5:$Q$7)))</f>
        <v>0</v>
      </c>
      <c r="AH158" s="90">
        <f ca="1">($V158*($AP$1-AH$1)/($AP$1-$V$1)+$AP158*(AH$1-$V$1)/($AP$1-$V$1))*(SUM('Chem - ODS'!AC$5:AC$7)/((SUM('Chem - ODS'!$AK$5:$AK$7)-SUM('Chem - ODS'!$Q$5:$Q$7))/20*('Chem - ODS'!AC$4-'Chem - ODS'!$Q$4)+SUM('Chem - ODS'!$Q$5:$Q$7)))</f>
        <v>0</v>
      </c>
      <c r="AI158" s="90">
        <f ca="1">($V158*($AP$1-AI$1)/($AP$1-$V$1)+$AP158*(AI$1-$V$1)/($AP$1-$V$1))*(SUM('Chem - ODS'!AD$5:AD$7)/((SUM('Chem - ODS'!$AK$5:$AK$7)-SUM('Chem - ODS'!$Q$5:$Q$7))/20*('Chem - ODS'!AD$4-'Chem - ODS'!$Q$4)+SUM('Chem - ODS'!$Q$5:$Q$7)))</f>
        <v>0</v>
      </c>
      <c r="AJ158" s="90">
        <f ca="1">($V158*($AP$1-AJ$1)/($AP$1-$V$1)+$AP158*(AJ$1-$V$1)/($AP$1-$V$1))*(SUM('Chem - ODS'!AE$5:AE$7)/((SUM('Chem - ODS'!$AK$5:$AK$7)-SUM('Chem - ODS'!$Q$5:$Q$7))/20*('Chem - ODS'!AE$4-'Chem - ODS'!$Q$4)+SUM('Chem - ODS'!$Q$5:$Q$7)))</f>
        <v>0</v>
      </c>
      <c r="AK158" s="90">
        <f ca="1">($V158*($AP$1-AK$1)/($AP$1-$V$1)+$AP158*(AK$1-$V$1)/($AP$1-$V$1))*(SUM('Chem - ODS'!AF$5:AF$7)/((SUM('Chem - ODS'!$AK$5:$AK$7)-SUM('Chem - ODS'!$Q$5:$Q$7))/20*('Chem - ODS'!AF$4-'Chem - ODS'!$Q$4)+SUM('Chem - ODS'!$Q$5:$Q$7)))</f>
        <v>0</v>
      </c>
      <c r="AL158" s="90">
        <f ca="1">($V158*($AP$1-AL$1)/($AP$1-$V$1)+$AP158*(AL$1-$V$1)/($AP$1-$V$1))*(SUM('Chem - ODS'!AG$5:AG$7)/((SUM('Chem - ODS'!$AK$5:$AK$7)-SUM('Chem - ODS'!$Q$5:$Q$7))/20*('Chem - ODS'!AG$4-'Chem - ODS'!$Q$4)+SUM('Chem - ODS'!$Q$5:$Q$7)))</f>
        <v>0</v>
      </c>
      <c r="AM158" s="90">
        <f ca="1">($V158*($AP$1-AM$1)/($AP$1-$V$1)+$AP158*(AM$1-$V$1)/($AP$1-$V$1))*(SUM('Chem - ODS'!AH$5:AH$7)/((SUM('Chem - ODS'!$AK$5:$AK$7)-SUM('Chem - ODS'!$Q$5:$Q$7))/20*('Chem - ODS'!AH$4-'Chem - ODS'!$Q$4)+SUM('Chem - ODS'!$Q$5:$Q$7)))</f>
        <v>0</v>
      </c>
      <c r="AN158" s="90">
        <f ca="1">($V158*($AP$1-AN$1)/($AP$1-$V$1)+$AP158*(AN$1-$V$1)/($AP$1-$V$1))*(SUM('Chem - ODS'!AI$5:AI$7)/((SUM('Chem - ODS'!$AK$5:$AK$7)-SUM('Chem - ODS'!$Q$5:$Q$7))/20*('Chem - ODS'!AI$4-'Chem - ODS'!$Q$4)+SUM('Chem - ODS'!$Q$5:$Q$7)))</f>
        <v>0</v>
      </c>
      <c r="AO158" s="90">
        <f ca="1">($V158*($AP$1-AO$1)/($AP$1-$V$1)+$AP158*(AO$1-$V$1)/($AP$1-$V$1))*(SUM('Chem - ODS'!AJ$5:AJ$7)/((SUM('Chem - ODS'!$AK$5:$AK$7)-SUM('Chem - ODS'!$Q$5:$Q$7))/20*('Chem - ODS'!AJ$4-'Chem - ODS'!$Q$4)+SUM('Chem - ODS'!$Q$5:$Q$7)))</f>
        <v>0</v>
      </c>
      <c r="AP158" s="90">
        <f ca="1">V158*'Process Emissions Multipliers'!$E$28</f>
        <v>0</v>
      </c>
    </row>
    <row r="159" spans="1:42">
      <c r="A159" s="74">
        <v>450</v>
      </c>
      <c r="B159" s="90">
        <f ca="1">IF('Chemicals 2010'!$A167="CP",INDIRECT("'Chemicals 2010'!"&amp;'Country Selector'!$B$3&amp;ROW($A167))*10^12,0)</f>
        <v>0</v>
      </c>
      <c r="C159" s="90">
        <f t="shared" ca="1" si="8"/>
        <v>0</v>
      </c>
      <c r="D159" s="90">
        <f t="shared" ca="1" si="7"/>
        <v>0</v>
      </c>
      <c r="E159" s="90">
        <f t="shared" ca="1" si="7"/>
        <v>0</v>
      </c>
      <c r="F159" s="90">
        <f t="shared" ca="1" si="7"/>
        <v>0</v>
      </c>
      <c r="G159" s="90">
        <f t="shared" ca="1" si="7"/>
        <v>0</v>
      </c>
      <c r="H159" s="90">
        <f t="shared" ca="1" si="7"/>
        <v>0</v>
      </c>
      <c r="I159" s="90">
        <f t="shared" ca="1" si="7"/>
        <v>0</v>
      </c>
      <c r="J159" s="90">
        <f t="shared" ca="1" si="7"/>
        <v>0</v>
      </c>
      <c r="K159" s="90">
        <f t="shared" ca="1" si="7"/>
        <v>0</v>
      </c>
      <c r="L159" s="90">
        <f ca="1">IF('Chemicals 2020'!$A167="CP",INDIRECT("'Chemicals 2020'!"&amp;'Country Selector'!$B$3&amp;ROW($A167))*10^12,0)*'Process Emissions Multipliers'!$B$28</f>
        <v>0</v>
      </c>
      <c r="M159" s="90">
        <f ca="1">($L159*($V$1-M$1)/($V$1-$L$1)+$V159*(M$1-$L$1)/($V$1-$L$1))*(SUM('Chem - ODS'!H$5:H$7)/((SUM('Chem - ODS'!$Q$5:$Q$7)-SUM('Chem - ODS'!$G$5:$G$7))/10*('Chem - ODS'!H$4-'Chem - ODS'!$G$4)+SUM('Chem - ODS'!$G$5:$G$7)))</f>
        <v>0</v>
      </c>
      <c r="N159" s="90">
        <f ca="1">($L159*($V$1-N$1)/($V$1-$L$1)+$V159*(N$1-$L$1)/($V$1-$L$1))*(SUM('Chem - ODS'!I$5:I$7)/((SUM('Chem - ODS'!$Q$5:$Q$7)-SUM('Chem - ODS'!$G$5:$G$7))/10*('Chem - ODS'!I$4-'Chem - ODS'!$G$4)+SUM('Chem - ODS'!$G$5:$G$7)))</f>
        <v>0</v>
      </c>
      <c r="O159" s="90">
        <f ca="1">($L159*($V$1-O$1)/($V$1-$L$1)+$V159*(O$1-$L$1)/($V$1-$L$1))*(SUM('Chem - ODS'!J$5:J$7)/((SUM('Chem - ODS'!$Q$5:$Q$7)-SUM('Chem - ODS'!$G$5:$G$7))/10*('Chem - ODS'!J$4-'Chem - ODS'!$G$4)+SUM('Chem - ODS'!$G$5:$G$7)))</f>
        <v>0</v>
      </c>
      <c r="P159" s="90">
        <f ca="1">($L159*($V$1-P$1)/($V$1-$L$1)+$V159*(P$1-$L$1)/($V$1-$L$1))*(SUM('Chem - ODS'!K$5:K$7)/((SUM('Chem - ODS'!$Q$5:$Q$7)-SUM('Chem - ODS'!$G$5:$G$7))/10*('Chem - ODS'!K$4-'Chem - ODS'!$G$4)+SUM('Chem - ODS'!$G$5:$G$7)))</f>
        <v>0</v>
      </c>
      <c r="Q159" s="90">
        <f ca="1">($L159*($V$1-Q$1)/($V$1-$L$1)+$V159*(Q$1-$L$1)/($V$1-$L$1))*(SUM('Chem - ODS'!L$5:L$7)/((SUM('Chem - ODS'!$Q$5:$Q$7)-SUM('Chem - ODS'!$G$5:$G$7))/10*('Chem - ODS'!L$4-'Chem - ODS'!$G$4)+SUM('Chem - ODS'!$G$5:$G$7)))</f>
        <v>0</v>
      </c>
      <c r="R159" s="90">
        <f ca="1">($L159*($V$1-R$1)/($V$1-$L$1)+$V159*(R$1-$L$1)/($V$1-$L$1))*(SUM('Chem - ODS'!M$5:M$7)/((SUM('Chem - ODS'!$Q$5:$Q$7)-SUM('Chem - ODS'!$G$5:$G$7))/10*('Chem - ODS'!M$4-'Chem - ODS'!$G$4)+SUM('Chem - ODS'!$G$5:$G$7)))</f>
        <v>0</v>
      </c>
      <c r="S159" s="90">
        <f ca="1">($L159*($V$1-S$1)/($V$1-$L$1)+$V159*(S$1-$L$1)/($V$1-$L$1))*(SUM('Chem - ODS'!N$5:N$7)/((SUM('Chem - ODS'!$Q$5:$Q$7)-SUM('Chem - ODS'!$G$5:$G$7))/10*('Chem - ODS'!N$4-'Chem - ODS'!$G$4)+SUM('Chem - ODS'!$G$5:$G$7)))</f>
        <v>0</v>
      </c>
      <c r="T159" s="90">
        <f ca="1">($L159*($V$1-T$1)/($V$1-$L$1)+$V159*(T$1-$L$1)/($V$1-$L$1))*(SUM('Chem - ODS'!O$5:O$7)/((SUM('Chem - ODS'!$Q$5:$Q$7)-SUM('Chem - ODS'!$G$5:$G$7))/10*('Chem - ODS'!O$4-'Chem - ODS'!$G$4)+SUM('Chem - ODS'!$G$5:$G$7)))</f>
        <v>0</v>
      </c>
      <c r="U159" s="90">
        <f ca="1">($L159*($V$1-U$1)/($V$1-$L$1)+$V159*(U$1-$L$1)/($V$1-$L$1))*(SUM('Chem - ODS'!P$5:P$7)/((SUM('Chem - ODS'!$Q$5:$Q$7)-SUM('Chem - ODS'!$G$5:$G$7))/10*('Chem - ODS'!P$4-'Chem - ODS'!$G$4)+SUM('Chem - ODS'!$G$5:$G$7)))</f>
        <v>0</v>
      </c>
      <c r="V159" s="90">
        <f ca="1">IF('Chemicals 2030'!$A167="CP",INDIRECT("'Chemicals 2030'!"&amp;'Country Selector'!$B$3&amp;ROW($A167))*10^12,0)*'Process Emissions Multipliers'!$D$28</f>
        <v>0</v>
      </c>
      <c r="W159" s="90">
        <f ca="1">($V159*($AP$1-W$1)/($AP$1-$V$1)+$AP159*(W$1-$V$1)/($AP$1-$V$1))*(SUM('Chem - ODS'!R$5:R$7)/((SUM('Chem - ODS'!$AK$5:$AK$7)-SUM('Chem - ODS'!$Q$5:$Q$7))/20*('Chem - ODS'!R$4-'Chem - ODS'!$Q$4)+SUM('Chem - ODS'!$Q$5:$Q$7)))</f>
        <v>0</v>
      </c>
      <c r="X159" s="90">
        <f ca="1">($V159*($AP$1-X$1)/($AP$1-$V$1)+$AP159*(X$1-$V$1)/($AP$1-$V$1))*(SUM('Chem - ODS'!S$5:S$7)/((SUM('Chem - ODS'!$AK$5:$AK$7)-SUM('Chem - ODS'!$Q$5:$Q$7))/20*('Chem - ODS'!S$4-'Chem - ODS'!$Q$4)+SUM('Chem - ODS'!$Q$5:$Q$7)))</f>
        <v>0</v>
      </c>
      <c r="Y159" s="90">
        <f ca="1">($V159*($AP$1-Y$1)/($AP$1-$V$1)+$AP159*(Y$1-$V$1)/($AP$1-$V$1))*(SUM('Chem - ODS'!T$5:T$7)/((SUM('Chem - ODS'!$AK$5:$AK$7)-SUM('Chem - ODS'!$Q$5:$Q$7))/20*('Chem - ODS'!T$4-'Chem - ODS'!$Q$4)+SUM('Chem - ODS'!$Q$5:$Q$7)))</f>
        <v>0</v>
      </c>
      <c r="Z159" s="90">
        <f ca="1">($V159*($AP$1-Z$1)/($AP$1-$V$1)+$AP159*(Z$1-$V$1)/($AP$1-$V$1))*(SUM('Chem - ODS'!U$5:U$7)/((SUM('Chem - ODS'!$AK$5:$AK$7)-SUM('Chem - ODS'!$Q$5:$Q$7))/20*('Chem - ODS'!U$4-'Chem - ODS'!$Q$4)+SUM('Chem - ODS'!$Q$5:$Q$7)))</f>
        <v>0</v>
      </c>
      <c r="AA159" s="90">
        <f ca="1">($V159*($AP$1-AA$1)/($AP$1-$V$1)+$AP159*(AA$1-$V$1)/($AP$1-$V$1))*(SUM('Chem - ODS'!V$5:V$7)/((SUM('Chem - ODS'!$AK$5:$AK$7)-SUM('Chem - ODS'!$Q$5:$Q$7))/20*('Chem - ODS'!V$4-'Chem - ODS'!$Q$4)+SUM('Chem - ODS'!$Q$5:$Q$7)))</f>
        <v>0</v>
      </c>
      <c r="AB159" s="90">
        <f ca="1">($V159*($AP$1-AB$1)/($AP$1-$V$1)+$AP159*(AB$1-$V$1)/($AP$1-$V$1))*(SUM('Chem - ODS'!W$5:W$7)/((SUM('Chem - ODS'!$AK$5:$AK$7)-SUM('Chem - ODS'!$Q$5:$Q$7))/20*('Chem - ODS'!W$4-'Chem - ODS'!$Q$4)+SUM('Chem - ODS'!$Q$5:$Q$7)))</f>
        <v>0</v>
      </c>
      <c r="AC159" s="90">
        <f ca="1">($V159*($AP$1-AC$1)/($AP$1-$V$1)+$AP159*(AC$1-$V$1)/($AP$1-$V$1))*(SUM('Chem - ODS'!X$5:X$7)/((SUM('Chem - ODS'!$AK$5:$AK$7)-SUM('Chem - ODS'!$Q$5:$Q$7))/20*('Chem - ODS'!X$4-'Chem - ODS'!$Q$4)+SUM('Chem - ODS'!$Q$5:$Q$7)))</f>
        <v>0</v>
      </c>
      <c r="AD159" s="90">
        <f ca="1">($V159*($AP$1-AD$1)/($AP$1-$V$1)+$AP159*(AD$1-$V$1)/($AP$1-$V$1))*(SUM('Chem - ODS'!Y$5:Y$7)/((SUM('Chem - ODS'!$AK$5:$AK$7)-SUM('Chem - ODS'!$Q$5:$Q$7))/20*('Chem - ODS'!Y$4-'Chem - ODS'!$Q$4)+SUM('Chem - ODS'!$Q$5:$Q$7)))</f>
        <v>0</v>
      </c>
      <c r="AE159" s="90">
        <f ca="1">($V159*($AP$1-AE$1)/($AP$1-$V$1)+$AP159*(AE$1-$V$1)/($AP$1-$V$1))*(SUM('Chem - ODS'!Z$5:Z$7)/((SUM('Chem - ODS'!$AK$5:$AK$7)-SUM('Chem - ODS'!$Q$5:$Q$7))/20*('Chem - ODS'!Z$4-'Chem - ODS'!$Q$4)+SUM('Chem - ODS'!$Q$5:$Q$7)))</f>
        <v>0</v>
      </c>
      <c r="AF159" s="90">
        <f ca="1">($V159*($AP$1-AF$1)/($AP$1-$V$1)+$AP159*(AF$1-$V$1)/($AP$1-$V$1))*(SUM('Chem - ODS'!AA$5:AA$7)/((SUM('Chem - ODS'!$AK$5:$AK$7)-SUM('Chem - ODS'!$Q$5:$Q$7))/20*('Chem - ODS'!AA$4-'Chem - ODS'!$Q$4)+SUM('Chem - ODS'!$Q$5:$Q$7)))</f>
        <v>0</v>
      </c>
      <c r="AG159" s="90">
        <f ca="1">($V159*($AP$1-AG$1)/($AP$1-$V$1)+$AP159*(AG$1-$V$1)/($AP$1-$V$1))*(SUM('Chem - ODS'!AB$5:AB$7)/((SUM('Chem - ODS'!$AK$5:$AK$7)-SUM('Chem - ODS'!$Q$5:$Q$7))/20*('Chem - ODS'!AB$4-'Chem - ODS'!$Q$4)+SUM('Chem - ODS'!$Q$5:$Q$7)))</f>
        <v>0</v>
      </c>
      <c r="AH159" s="90">
        <f ca="1">($V159*($AP$1-AH$1)/($AP$1-$V$1)+$AP159*(AH$1-$V$1)/($AP$1-$V$1))*(SUM('Chem - ODS'!AC$5:AC$7)/((SUM('Chem - ODS'!$AK$5:$AK$7)-SUM('Chem - ODS'!$Q$5:$Q$7))/20*('Chem - ODS'!AC$4-'Chem - ODS'!$Q$4)+SUM('Chem - ODS'!$Q$5:$Q$7)))</f>
        <v>0</v>
      </c>
      <c r="AI159" s="90">
        <f ca="1">($V159*($AP$1-AI$1)/($AP$1-$V$1)+$AP159*(AI$1-$V$1)/($AP$1-$V$1))*(SUM('Chem - ODS'!AD$5:AD$7)/((SUM('Chem - ODS'!$AK$5:$AK$7)-SUM('Chem - ODS'!$Q$5:$Q$7))/20*('Chem - ODS'!AD$4-'Chem - ODS'!$Q$4)+SUM('Chem - ODS'!$Q$5:$Q$7)))</f>
        <v>0</v>
      </c>
      <c r="AJ159" s="90">
        <f ca="1">($V159*($AP$1-AJ$1)/($AP$1-$V$1)+$AP159*(AJ$1-$V$1)/($AP$1-$V$1))*(SUM('Chem - ODS'!AE$5:AE$7)/((SUM('Chem - ODS'!$AK$5:$AK$7)-SUM('Chem - ODS'!$Q$5:$Q$7))/20*('Chem - ODS'!AE$4-'Chem - ODS'!$Q$4)+SUM('Chem - ODS'!$Q$5:$Q$7)))</f>
        <v>0</v>
      </c>
      <c r="AK159" s="90">
        <f ca="1">($V159*($AP$1-AK$1)/($AP$1-$V$1)+$AP159*(AK$1-$V$1)/($AP$1-$V$1))*(SUM('Chem - ODS'!AF$5:AF$7)/((SUM('Chem - ODS'!$AK$5:$AK$7)-SUM('Chem - ODS'!$Q$5:$Q$7))/20*('Chem - ODS'!AF$4-'Chem - ODS'!$Q$4)+SUM('Chem - ODS'!$Q$5:$Q$7)))</f>
        <v>0</v>
      </c>
      <c r="AL159" s="90">
        <f ca="1">($V159*($AP$1-AL$1)/($AP$1-$V$1)+$AP159*(AL$1-$V$1)/($AP$1-$V$1))*(SUM('Chem - ODS'!AG$5:AG$7)/((SUM('Chem - ODS'!$AK$5:$AK$7)-SUM('Chem - ODS'!$Q$5:$Q$7))/20*('Chem - ODS'!AG$4-'Chem - ODS'!$Q$4)+SUM('Chem - ODS'!$Q$5:$Q$7)))</f>
        <v>0</v>
      </c>
      <c r="AM159" s="90">
        <f ca="1">($V159*($AP$1-AM$1)/($AP$1-$V$1)+$AP159*(AM$1-$V$1)/($AP$1-$V$1))*(SUM('Chem - ODS'!AH$5:AH$7)/((SUM('Chem - ODS'!$AK$5:$AK$7)-SUM('Chem - ODS'!$Q$5:$Q$7))/20*('Chem - ODS'!AH$4-'Chem - ODS'!$Q$4)+SUM('Chem - ODS'!$Q$5:$Q$7)))</f>
        <v>0</v>
      </c>
      <c r="AN159" s="90">
        <f ca="1">($V159*($AP$1-AN$1)/($AP$1-$V$1)+$AP159*(AN$1-$V$1)/($AP$1-$V$1))*(SUM('Chem - ODS'!AI$5:AI$7)/((SUM('Chem - ODS'!$AK$5:$AK$7)-SUM('Chem - ODS'!$Q$5:$Q$7))/20*('Chem - ODS'!AI$4-'Chem - ODS'!$Q$4)+SUM('Chem - ODS'!$Q$5:$Q$7)))</f>
        <v>0</v>
      </c>
      <c r="AO159" s="90">
        <f ca="1">($V159*($AP$1-AO$1)/($AP$1-$V$1)+$AP159*(AO$1-$V$1)/($AP$1-$V$1))*(SUM('Chem - ODS'!AJ$5:AJ$7)/((SUM('Chem - ODS'!$AK$5:$AK$7)-SUM('Chem - ODS'!$Q$5:$Q$7))/20*('Chem - ODS'!AJ$4-'Chem - ODS'!$Q$4)+SUM('Chem - ODS'!$Q$5:$Q$7)))</f>
        <v>0</v>
      </c>
      <c r="AP159" s="90">
        <f ca="1">V159*'Process Emissions Multipliers'!$E$28</f>
        <v>0</v>
      </c>
    </row>
    <row r="160" spans="1:42">
      <c r="A160" s="74">
        <v>500</v>
      </c>
      <c r="B160" s="90">
        <f ca="1">IF('Chemicals 2010'!$A168="CP",INDIRECT("'Chemicals 2010'!"&amp;'Country Selector'!$B$3&amp;ROW($A168))*10^12,0)</f>
        <v>0</v>
      </c>
      <c r="C160" s="90">
        <f t="shared" ca="1" si="8"/>
        <v>0</v>
      </c>
      <c r="D160" s="90">
        <f t="shared" ca="1" si="7"/>
        <v>0</v>
      </c>
      <c r="E160" s="90">
        <f t="shared" ca="1" si="7"/>
        <v>0</v>
      </c>
      <c r="F160" s="90">
        <f t="shared" ca="1" si="7"/>
        <v>0</v>
      </c>
      <c r="G160" s="90">
        <f t="shared" ca="1" si="7"/>
        <v>0</v>
      </c>
      <c r="H160" s="90">
        <f t="shared" ca="1" si="7"/>
        <v>0</v>
      </c>
      <c r="I160" s="90">
        <f t="shared" ca="1" si="7"/>
        <v>0</v>
      </c>
      <c r="J160" s="90">
        <f t="shared" ca="1" si="7"/>
        <v>0</v>
      </c>
      <c r="K160" s="90">
        <f t="shared" ca="1" si="7"/>
        <v>0</v>
      </c>
      <c r="L160" s="90">
        <f ca="1">IF('Chemicals 2020'!$A168="CP",INDIRECT("'Chemicals 2020'!"&amp;'Country Selector'!$B$3&amp;ROW($A168))*10^12,0)*'Process Emissions Multipliers'!$B$28</f>
        <v>0</v>
      </c>
      <c r="M160" s="90">
        <f ca="1">($L160*($V$1-M$1)/($V$1-$L$1)+$V160*(M$1-$L$1)/($V$1-$L$1))*(SUM('Chem - ODS'!H$5:H$7)/((SUM('Chem - ODS'!$Q$5:$Q$7)-SUM('Chem - ODS'!$G$5:$G$7))/10*('Chem - ODS'!H$4-'Chem - ODS'!$G$4)+SUM('Chem - ODS'!$G$5:$G$7)))</f>
        <v>0</v>
      </c>
      <c r="N160" s="90">
        <f ca="1">($L160*($V$1-N$1)/($V$1-$L$1)+$V160*(N$1-$L$1)/($V$1-$L$1))*(SUM('Chem - ODS'!I$5:I$7)/((SUM('Chem - ODS'!$Q$5:$Q$7)-SUM('Chem - ODS'!$G$5:$G$7))/10*('Chem - ODS'!I$4-'Chem - ODS'!$G$4)+SUM('Chem - ODS'!$G$5:$G$7)))</f>
        <v>0</v>
      </c>
      <c r="O160" s="90">
        <f ca="1">($L160*($V$1-O$1)/($V$1-$L$1)+$V160*(O$1-$L$1)/($V$1-$L$1))*(SUM('Chem - ODS'!J$5:J$7)/((SUM('Chem - ODS'!$Q$5:$Q$7)-SUM('Chem - ODS'!$G$5:$G$7))/10*('Chem - ODS'!J$4-'Chem - ODS'!$G$4)+SUM('Chem - ODS'!$G$5:$G$7)))</f>
        <v>0</v>
      </c>
      <c r="P160" s="90">
        <f ca="1">($L160*($V$1-P$1)/($V$1-$L$1)+$V160*(P$1-$L$1)/($V$1-$L$1))*(SUM('Chem - ODS'!K$5:K$7)/((SUM('Chem - ODS'!$Q$5:$Q$7)-SUM('Chem - ODS'!$G$5:$G$7))/10*('Chem - ODS'!K$4-'Chem - ODS'!$G$4)+SUM('Chem - ODS'!$G$5:$G$7)))</f>
        <v>0</v>
      </c>
      <c r="Q160" s="90">
        <f ca="1">($L160*($V$1-Q$1)/($V$1-$L$1)+$V160*(Q$1-$L$1)/($V$1-$L$1))*(SUM('Chem - ODS'!L$5:L$7)/((SUM('Chem - ODS'!$Q$5:$Q$7)-SUM('Chem - ODS'!$G$5:$G$7))/10*('Chem - ODS'!L$4-'Chem - ODS'!$G$4)+SUM('Chem - ODS'!$G$5:$G$7)))</f>
        <v>0</v>
      </c>
      <c r="R160" s="90">
        <f ca="1">($L160*($V$1-R$1)/($V$1-$L$1)+$V160*(R$1-$L$1)/($V$1-$L$1))*(SUM('Chem - ODS'!M$5:M$7)/((SUM('Chem - ODS'!$Q$5:$Q$7)-SUM('Chem - ODS'!$G$5:$G$7))/10*('Chem - ODS'!M$4-'Chem - ODS'!$G$4)+SUM('Chem - ODS'!$G$5:$G$7)))</f>
        <v>0</v>
      </c>
      <c r="S160" s="90">
        <f ca="1">($L160*($V$1-S$1)/($V$1-$L$1)+$V160*(S$1-$L$1)/($V$1-$L$1))*(SUM('Chem - ODS'!N$5:N$7)/((SUM('Chem - ODS'!$Q$5:$Q$7)-SUM('Chem - ODS'!$G$5:$G$7))/10*('Chem - ODS'!N$4-'Chem - ODS'!$G$4)+SUM('Chem - ODS'!$G$5:$G$7)))</f>
        <v>0</v>
      </c>
      <c r="T160" s="90">
        <f ca="1">($L160*($V$1-T$1)/($V$1-$L$1)+$V160*(T$1-$L$1)/($V$1-$L$1))*(SUM('Chem - ODS'!O$5:O$7)/((SUM('Chem - ODS'!$Q$5:$Q$7)-SUM('Chem - ODS'!$G$5:$G$7))/10*('Chem - ODS'!O$4-'Chem - ODS'!$G$4)+SUM('Chem - ODS'!$G$5:$G$7)))</f>
        <v>0</v>
      </c>
      <c r="U160" s="90">
        <f ca="1">($L160*($V$1-U$1)/($V$1-$L$1)+$V160*(U$1-$L$1)/($V$1-$L$1))*(SUM('Chem - ODS'!P$5:P$7)/((SUM('Chem - ODS'!$Q$5:$Q$7)-SUM('Chem - ODS'!$G$5:$G$7))/10*('Chem - ODS'!P$4-'Chem - ODS'!$G$4)+SUM('Chem - ODS'!$G$5:$G$7)))</f>
        <v>0</v>
      </c>
      <c r="V160" s="90">
        <f ca="1">IF('Chemicals 2030'!$A168="CP",INDIRECT("'Chemicals 2030'!"&amp;'Country Selector'!$B$3&amp;ROW($A168))*10^12,0)*'Process Emissions Multipliers'!$D$28</f>
        <v>0</v>
      </c>
      <c r="W160" s="90">
        <f ca="1">($V160*($AP$1-W$1)/($AP$1-$V$1)+$AP160*(W$1-$V$1)/($AP$1-$V$1))*(SUM('Chem - ODS'!R$5:R$7)/((SUM('Chem - ODS'!$AK$5:$AK$7)-SUM('Chem - ODS'!$Q$5:$Q$7))/20*('Chem - ODS'!R$4-'Chem - ODS'!$Q$4)+SUM('Chem - ODS'!$Q$5:$Q$7)))</f>
        <v>0</v>
      </c>
      <c r="X160" s="90">
        <f ca="1">($V160*($AP$1-X$1)/($AP$1-$V$1)+$AP160*(X$1-$V$1)/($AP$1-$V$1))*(SUM('Chem - ODS'!S$5:S$7)/((SUM('Chem - ODS'!$AK$5:$AK$7)-SUM('Chem - ODS'!$Q$5:$Q$7))/20*('Chem - ODS'!S$4-'Chem - ODS'!$Q$4)+SUM('Chem - ODS'!$Q$5:$Q$7)))</f>
        <v>0</v>
      </c>
      <c r="Y160" s="90">
        <f ca="1">($V160*($AP$1-Y$1)/($AP$1-$V$1)+$AP160*(Y$1-$V$1)/($AP$1-$V$1))*(SUM('Chem - ODS'!T$5:T$7)/((SUM('Chem - ODS'!$AK$5:$AK$7)-SUM('Chem - ODS'!$Q$5:$Q$7))/20*('Chem - ODS'!T$4-'Chem - ODS'!$Q$4)+SUM('Chem - ODS'!$Q$5:$Q$7)))</f>
        <v>0</v>
      </c>
      <c r="Z160" s="90">
        <f ca="1">($V160*($AP$1-Z$1)/($AP$1-$V$1)+$AP160*(Z$1-$V$1)/($AP$1-$V$1))*(SUM('Chem - ODS'!U$5:U$7)/((SUM('Chem - ODS'!$AK$5:$AK$7)-SUM('Chem - ODS'!$Q$5:$Q$7))/20*('Chem - ODS'!U$4-'Chem - ODS'!$Q$4)+SUM('Chem - ODS'!$Q$5:$Q$7)))</f>
        <v>0</v>
      </c>
      <c r="AA160" s="90">
        <f ca="1">($V160*($AP$1-AA$1)/($AP$1-$V$1)+$AP160*(AA$1-$V$1)/($AP$1-$V$1))*(SUM('Chem - ODS'!V$5:V$7)/((SUM('Chem - ODS'!$AK$5:$AK$7)-SUM('Chem - ODS'!$Q$5:$Q$7))/20*('Chem - ODS'!V$4-'Chem - ODS'!$Q$4)+SUM('Chem - ODS'!$Q$5:$Q$7)))</f>
        <v>0</v>
      </c>
      <c r="AB160" s="90">
        <f ca="1">($V160*($AP$1-AB$1)/($AP$1-$V$1)+$AP160*(AB$1-$V$1)/($AP$1-$V$1))*(SUM('Chem - ODS'!W$5:W$7)/((SUM('Chem - ODS'!$AK$5:$AK$7)-SUM('Chem - ODS'!$Q$5:$Q$7))/20*('Chem - ODS'!W$4-'Chem - ODS'!$Q$4)+SUM('Chem - ODS'!$Q$5:$Q$7)))</f>
        <v>0</v>
      </c>
      <c r="AC160" s="90">
        <f ca="1">($V160*($AP$1-AC$1)/($AP$1-$V$1)+$AP160*(AC$1-$V$1)/($AP$1-$V$1))*(SUM('Chem - ODS'!X$5:X$7)/((SUM('Chem - ODS'!$AK$5:$AK$7)-SUM('Chem - ODS'!$Q$5:$Q$7))/20*('Chem - ODS'!X$4-'Chem - ODS'!$Q$4)+SUM('Chem - ODS'!$Q$5:$Q$7)))</f>
        <v>0</v>
      </c>
      <c r="AD160" s="90">
        <f ca="1">($V160*($AP$1-AD$1)/($AP$1-$V$1)+$AP160*(AD$1-$V$1)/($AP$1-$V$1))*(SUM('Chem - ODS'!Y$5:Y$7)/((SUM('Chem - ODS'!$AK$5:$AK$7)-SUM('Chem - ODS'!$Q$5:$Q$7))/20*('Chem - ODS'!Y$4-'Chem - ODS'!$Q$4)+SUM('Chem - ODS'!$Q$5:$Q$7)))</f>
        <v>0</v>
      </c>
      <c r="AE160" s="90">
        <f ca="1">($V160*($AP$1-AE$1)/($AP$1-$V$1)+$AP160*(AE$1-$V$1)/($AP$1-$V$1))*(SUM('Chem - ODS'!Z$5:Z$7)/((SUM('Chem - ODS'!$AK$5:$AK$7)-SUM('Chem - ODS'!$Q$5:$Q$7))/20*('Chem - ODS'!Z$4-'Chem - ODS'!$Q$4)+SUM('Chem - ODS'!$Q$5:$Q$7)))</f>
        <v>0</v>
      </c>
      <c r="AF160" s="90">
        <f ca="1">($V160*($AP$1-AF$1)/($AP$1-$V$1)+$AP160*(AF$1-$V$1)/($AP$1-$V$1))*(SUM('Chem - ODS'!AA$5:AA$7)/((SUM('Chem - ODS'!$AK$5:$AK$7)-SUM('Chem - ODS'!$Q$5:$Q$7))/20*('Chem - ODS'!AA$4-'Chem - ODS'!$Q$4)+SUM('Chem - ODS'!$Q$5:$Q$7)))</f>
        <v>0</v>
      </c>
      <c r="AG160" s="90">
        <f ca="1">($V160*($AP$1-AG$1)/($AP$1-$V$1)+$AP160*(AG$1-$V$1)/($AP$1-$V$1))*(SUM('Chem - ODS'!AB$5:AB$7)/((SUM('Chem - ODS'!$AK$5:$AK$7)-SUM('Chem - ODS'!$Q$5:$Q$7))/20*('Chem - ODS'!AB$4-'Chem - ODS'!$Q$4)+SUM('Chem - ODS'!$Q$5:$Q$7)))</f>
        <v>0</v>
      </c>
      <c r="AH160" s="90">
        <f ca="1">($V160*($AP$1-AH$1)/($AP$1-$V$1)+$AP160*(AH$1-$V$1)/($AP$1-$V$1))*(SUM('Chem - ODS'!AC$5:AC$7)/((SUM('Chem - ODS'!$AK$5:$AK$7)-SUM('Chem - ODS'!$Q$5:$Q$7))/20*('Chem - ODS'!AC$4-'Chem - ODS'!$Q$4)+SUM('Chem - ODS'!$Q$5:$Q$7)))</f>
        <v>0</v>
      </c>
      <c r="AI160" s="90">
        <f ca="1">($V160*($AP$1-AI$1)/($AP$1-$V$1)+$AP160*(AI$1-$V$1)/($AP$1-$V$1))*(SUM('Chem - ODS'!AD$5:AD$7)/((SUM('Chem - ODS'!$AK$5:$AK$7)-SUM('Chem - ODS'!$Q$5:$Q$7))/20*('Chem - ODS'!AD$4-'Chem - ODS'!$Q$4)+SUM('Chem - ODS'!$Q$5:$Q$7)))</f>
        <v>0</v>
      </c>
      <c r="AJ160" s="90">
        <f ca="1">($V160*($AP$1-AJ$1)/($AP$1-$V$1)+$AP160*(AJ$1-$V$1)/($AP$1-$V$1))*(SUM('Chem - ODS'!AE$5:AE$7)/((SUM('Chem - ODS'!$AK$5:$AK$7)-SUM('Chem - ODS'!$Q$5:$Q$7))/20*('Chem - ODS'!AE$4-'Chem - ODS'!$Q$4)+SUM('Chem - ODS'!$Q$5:$Q$7)))</f>
        <v>0</v>
      </c>
      <c r="AK160" s="90">
        <f ca="1">($V160*($AP$1-AK$1)/($AP$1-$V$1)+$AP160*(AK$1-$V$1)/($AP$1-$V$1))*(SUM('Chem - ODS'!AF$5:AF$7)/((SUM('Chem - ODS'!$AK$5:$AK$7)-SUM('Chem - ODS'!$Q$5:$Q$7))/20*('Chem - ODS'!AF$4-'Chem - ODS'!$Q$4)+SUM('Chem - ODS'!$Q$5:$Q$7)))</f>
        <v>0</v>
      </c>
      <c r="AL160" s="90">
        <f ca="1">($V160*($AP$1-AL$1)/($AP$1-$V$1)+$AP160*(AL$1-$V$1)/($AP$1-$V$1))*(SUM('Chem - ODS'!AG$5:AG$7)/((SUM('Chem - ODS'!$AK$5:$AK$7)-SUM('Chem - ODS'!$Q$5:$Q$7))/20*('Chem - ODS'!AG$4-'Chem - ODS'!$Q$4)+SUM('Chem - ODS'!$Q$5:$Q$7)))</f>
        <v>0</v>
      </c>
      <c r="AM160" s="90">
        <f ca="1">($V160*($AP$1-AM$1)/($AP$1-$V$1)+$AP160*(AM$1-$V$1)/($AP$1-$V$1))*(SUM('Chem - ODS'!AH$5:AH$7)/((SUM('Chem - ODS'!$AK$5:$AK$7)-SUM('Chem - ODS'!$Q$5:$Q$7))/20*('Chem - ODS'!AH$4-'Chem - ODS'!$Q$4)+SUM('Chem - ODS'!$Q$5:$Q$7)))</f>
        <v>0</v>
      </c>
      <c r="AN160" s="90">
        <f ca="1">($V160*($AP$1-AN$1)/($AP$1-$V$1)+$AP160*(AN$1-$V$1)/($AP$1-$V$1))*(SUM('Chem - ODS'!AI$5:AI$7)/((SUM('Chem - ODS'!$AK$5:$AK$7)-SUM('Chem - ODS'!$Q$5:$Q$7))/20*('Chem - ODS'!AI$4-'Chem - ODS'!$Q$4)+SUM('Chem - ODS'!$Q$5:$Q$7)))</f>
        <v>0</v>
      </c>
      <c r="AO160" s="90">
        <f ca="1">($V160*($AP$1-AO$1)/($AP$1-$V$1)+$AP160*(AO$1-$V$1)/($AP$1-$V$1))*(SUM('Chem - ODS'!AJ$5:AJ$7)/((SUM('Chem - ODS'!$AK$5:$AK$7)-SUM('Chem - ODS'!$Q$5:$Q$7))/20*('Chem - ODS'!AJ$4-'Chem - ODS'!$Q$4)+SUM('Chem - ODS'!$Q$5:$Q$7)))</f>
        <v>0</v>
      </c>
      <c r="AP160" s="90">
        <f ca="1">V160*'Process Emissions Multipliers'!$E$28</f>
        <v>0</v>
      </c>
    </row>
    <row r="161" spans="1:42">
      <c r="A161" s="74">
        <v>550</v>
      </c>
      <c r="B161" s="90">
        <f ca="1">IF('Chemicals 2010'!$A169="CP",INDIRECT("'Chemicals 2010'!"&amp;'Country Selector'!$B$3&amp;ROW($A169))*10^12,0)</f>
        <v>0</v>
      </c>
      <c r="C161" s="90">
        <f t="shared" ca="1" si="8"/>
        <v>3510588282.6026878</v>
      </c>
      <c r="D161" s="90">
        <f t="shared" ca="1" si="7"/>
        <v>7021176565.2053757</v>
      </c>
      <c r="E161" s="90">
        <f t="shared" ca="1" si="7"/>
        <v>10531764847.808064</v>
      </c>
      <c r="F161" s="90">
        <f t="shared" ca="1" si="7"/>
        <v>14042353130.410751</v>
      </c>
      <c r="G161" s="90">
        <f t="shared" ca="1" si="7"/>
        <v>17552941413.013439</v>
      </c>
      <c r="H161" s="90">
        <f t="shared" ca="1" si="7"/>
        <v>21063529695.616127</v>
      </c>
      <c r="I161" s="90">
        <f t="shared" ca="1" si="7"/>
        <v>24574117978.218815</v>
      </c>
      <c r="J161" s="90">
        <f t="shared" ca="1" si="7"/>
        <v>28084706260.821503</v>
      </c>
      <c r="K161" s="90">
        <f t="shared" ca="1" si="7"/>
        <v>31595294543.424187</v>
      </c>
      <c r="L161" s="90">
        <f ca="1">IF('Chemicals 2020'!$A169="CP",INDIRECT("'Chemicals 2020'!"&amp;'Country Selector'!$B$3&amp;ROW($A169))*10^12,0)*'Process Emissions Multipliers'!$B$28</f>
        <v>35105882826.026878</v>
      </c>
      <c r="M161" s="90">
        <f ca="1">($L161*($V$1-M$1)/($V$1-$L$1)+$V161*(M$1-$L$1)/($V$1-$L$1))*(SUM('Chem - ODS'!H$5:H$7)/((SUM('Chem - ODS'!$Q$5:$Q$7)-SUM('Chem - ODS'!$G$5:$G$7))/10*('Chem - ODS'!H$4-'Chem - ODS'!$G$4)+SUM('Chem - ODS'!$G$5:$G$7)))</f>
        <v>34570316789.338478</v>
      </c>
      <c r="N161" s="90">
        <f ca="1">($L161*($V$1-N$1)/($V$1-$L$1)+$V161*(N$1-$L$1)/($V$1-$L$1))*(SUM('Chem - ODS'!I$5:I$7)/((SUM('Chem - ODS'!$Q$5:$Q$7)-SUM('Chem - ODS'!$G$5:$G$7))/10*('Chem - ODS'!I$4-'Chem - ODS'!$G$4)+SUM('Chem - ODS'!$G$5:$G$7)))</f>
        <v>34247686376.944</v>
      </c>
      <c r="O161" s="90">
        <f ca="1">($L161*($V$1-O$1)/($V$1-$L$1)+$V161*(O$1-$L$1)/($V$1-$L$1))*(SUM('Chem - ODS'!J$5:J$7)/((SUM('Chem - ODS'!$Q$5:$Q$7)-SUM('Chem - ODS'!$G$5:$G$7))/10*('Chem - ODS'!J$4-'Chem - ODS'!$G$4)+SUM('Chem - ODS'!$G$5:$G$7)))</f>
        <v>33922856871.765232</v>
      </c>
      <c r="P161" s="90">
        <f ca="1">($L161*($V$1-P$1)/($V$1-$L$1)+$V161*(P$1-$L$1)/($V$1-$L$1))*(SUM('Chem - ODS'!K$5:K$7)/((SUM('Chem - ODS'!$Q$5:$Q$7)-SUM('Chem - ODS'!$G$5:$G$7))/10*('Chem - ODS'!K$4-'Chem - ODS'!$G$4)+SUM('Chem - ODS'!$G$5:$G$7)))</f>
        <v>33596036869.419983</v>
      </c>
      <c r="Q161" s="90">
        <f ca="1">($L161*($V$1-Q$1)/($V$1-$L$1)+$V161*(Q$1-$L$1)/($V$1-$L$1))*(SUM('Chem - ODS'!L$5:L$7)/((SUM('Chem - ODS'!$Q$5:$Q$7)-SUM('Chem - ODS'!$G$5:$G$7))/10*('Chem - ODS'!L$4-'Chem - ODS'!$G$4)+SUM('Chem - ODS'!$G$5:$G$7)))</f>
        <v>33613944906.747669</v>
      </c>
      <c r="R161" s="90">
        <f ca="1">($L161*($V$1-R$1)/($V$1-$L$1)+$V161*(R$1-$L$1)/($V$1-$L$1))*(SUM('Chem - ODS'!M$5:M$7)/((SUM('Chem - ODS'!$Q$5:$Q$7)-SUM('Chem - ODS'!$G$5:$G$7))/10*('Chem - ODS'!M$4-'Chem - ODS'!$G$4)+SUM('Chem - ODS'!$G$5:$G$7)))</f>
        <v>32937135691.775341</v>
      </c>
      <c r="S161" s="90">
        <f ca="1">($L161*($V$1-S$1)/($V$1-$L$1)+$V161*(S$1-$L$1)/($V$1-$L$1))*(SUM('Chem - ODS'!N$5:N$7)/((SUM('Chem - ODS'!$Q$5:$Q$7)-SUM('Chem - ODS'!$G$5:$G$7))/10*('Chem - ODS'!N$4-'Chem - ODS'!$G$4)+SUM('Chem - ODS'!$G$5:$G$7)))</f>
        <v>33564339521.535709</v>
      </c>
      <c r="T161" s="90">
        <f ca="1">($L161*($V$1-T$1)/($V$1-$L$1)+$V161*(T$1-$L$1)/($V$1-$L$1))*(SUM('Chem - ODS'!O$5:O$7)/((SUM('Chem - ODS'!$Q$5:$Q$7)-SUM('Chem - ODS'!$G$5:$G$7))/10*('Chem - ODS'!O$4-'Chem - ODS'!$G$4)+SUM('Chem - ODS'!$G$5:$G$7)))</f>
        <v>32425881267.702023</v>
      </c>
      <c r="U161" s="90">
        <f ca="1">($L161*($V$1-U$1)/($V$1-$L$1)+$V161*(U$1-$L$1)/($V$1-$L$1))*(SUM('Chem - ODS'!P$5:P$7)/((SUM('Chem - ODS'!$Q$5:$Q$7)-SUM('Chem - ODS'!$G$5:$G$7))/10*('Chem - ODS'!P$4-'Chem - ODS'!$G$4)+SUM('Chem - ODS'!$G$5:$G$7)))</f>
        <v>32085645733.47456</v>
      </c>
      <c r="V161" s="90">
        <f ca="1">IF('Chemicals 2030'!$A169="CP",INDIRECT("'Chemicals 2030'!"&amp;'Country Selector'!$B$3&amp;ROW($A169))*10^12,0)*'Process Emissions Multipliers'!$D$28</f>
        <v>31602203715.714638</v>
      </c>
      <c r="W161" s="90">
        <f ca="1">($V161*($AP$1-W$1)/($AP$1-$V$1)+$AP161*(W$1-$V$1)/($AP$1-$V$1))*(SUM('Chem - ODS'!R$5:R$7)/((SUM('Chem - ODS'!$AK$5:$AK$7)-SUM('Chem - ODS'!$Q$5:$Q$7))/20*('Chem - ODS'!R$4-'Chem - ODS'!$Q$4)+SUM('Chem - ODS'!$Q$5:$Q$7)))</f>
        <v>33758778452.42704</v>
      </c>
      <c r="X161" s="90">
        <f ca="1">($V161*($AP$1-X$1)/($AP$1-$V$1)+$AP161*(X$1-$V$1)/($AP$1-$V$1))*(SUM('Chem - ODS'!S$5:S$7)/((SUM('Chem - ODS'!$AK$5:$AK$7)-SUM('Chem - ODS'!$Q$5:$Q$7))/20*('Chem - ODS'!S$4-'Chem - ODS'!$Q$4)+SUM('Chem - ODS'!$Q$5:$Q$7)))</f>
        <v>36210580628.802498</v>
      </c>
      <c r="Y161" s="90">
        <f ca="1">($V161*($AP$1-Y$1)/($AP$1-$V$1)+$AP161*(Y$1-$V$1)/($AP$1-$V$1))*(SUM('Chem - ODS'!T$5:T$7)/((SUM('Chem - ODS'!$AK$5:$AK$7)-SUM('Chem - ODS'!$Q$5:$Q$7))/20*('Chem - ODS'!T$4-'Chem - ODS'!$Q$4)+SUM('Chem - ODS'!$Q$5:$Q$7)))</f>
        <v>36796010874.872322</v>
      </c>
      <c r="Z161" s="90">
        <f ca="1">($V161*($AP$1-Z$1)/($AP$1-$V$1)+$AP161*(Z$1-$V$1)/($AP$1-$V$1))*(SUM('Chem - ODS'!U$5:U$7)/((SUM('Chem - ODS'!$AK$5:$AK$7)-SUM('Chem - ODS'!$Q$5:$Q$7))/20*('Chem - ODS'!U$4-'Chem - ODS'!$Q$4)+SUM('Chem - ODS'!$Q$5:$Q$7)))</f>
        <v>37520164736.146011</v>
      </c>
      <c r="AA161" s="90">
        <f ca="1">($V161*($AP$1-AA$1)/($AP$1-$V$1)+$AP161*(AA$1-$V$1)/($AP$1-$V$1))*(SUM('Chem - ODS'!V$5:V$7)/((SUM('Chem - ODS'!$AK$5:$AK$7)-SUM('Chem - ODS'!$Q$5:$Q$7))/20*('Chem - ODS'!V$4-'Chem - ODS'!$Q$4)+SUM('Chem - ODS'!$Q$5:$Q$7)))</f>
        <v>38385200253.151337</v>
      </c>
      <c r="AB161" s="90">
        <f ca="1">($V161*($AP$1-AB$1)/($AP$1-$V$1)+$AP161*(AB$1-$V$1)/($AP$1-$V$1))*(SUM('Chem - ODS'!W$5:W$7)/((SUM('Chem - ODS'!$AK$5:$AK$7)-SUM('Chem - ODS'!$Q$5:$Q$7))/20*('Chem - ODS'!W$4-'Chem - ODS'!$Q$4)+SUM('Chem - ODS'!$Q$5:$Q$7)))</f>
        <v>39393021255.989227</v>
      </c>
      <c r="AC161" s="90">
        <f ca="1">($V161*($AP$1-AC$1)/($AP$1-$V$1)+$AP161*(AC$1-$V$1)/($AP$1-$V$1))*(SUM('Chem - ODS'!X$5:X$7)/((SUM('Chem - ODS'!$AK$5:$AK$7)-SUM('Chem - ODS'!$Q$5:$Q$7))/20*('Chem - ODS'!X$4-'Chem - ODS'!$Q$4)+SUM('Chem - ODS'!$Q$5:$Q$7)))</f>
        <v>40545313725.031448</v>
      </c>
      <c r="AD161" s="90">
        <f ca="1">($V161*($AP$1-AD$1)/($AP$1-$V$1)+$AP161*(AD$1-$V$1)/($AP$1-$V$1))*(SUM('Chem - ODS'!Y$5:Y$7)/((SUM('Chem - ODS'!$AK$5:$AK$7)-SUM('Chem - ODS'!$Q$5:$Q$7))/20*('Chem - ODS'!Y$4-'Chem - ODS'!$Q$4)+SUM('Chem - ODS'!$Q$5:$Q$7)))</f>
        <v>37732628258.396721</v>
      </c>
      <c r="AE161" s="90">
        <f ca="1">($V161*($AP$1-AE$1)/($AP$1-$V$1)+$AP161*(AE$1-$V$1)/($AP$1-$V$1))*(SUM('Chem - ODS'!Z$5:Z$7)/((SUM('Chem - ODS'!$AK$5:$AK$7)-SUM('Chem - ODS'!$Q$5:$Q$7))/20*('Chem - ODS'!Z$4-'Chem - ODS'!$Q$4)+SUM('Chem - ODS'!$Q$5:$Q$7)))</f>
        <v>38724642937.175476</v>
      </c>
      <c r="AF161" s="90">
        <f ca="1">($V161*($AP$1-AF$1)/($AP$1-$V$1)+$AP161*(AF$1-$V$1)/($AP$1-$V$1))*(SUM('Chem - ODS'!AA$5:AA$7)/((SUM('Chem - ODS'!$AK$5:$AK$7)-SUM('Chem - ODS'!$Q$5:$Q$7))/20*('Chem - ODS'!AA$4-'Chem - ODS'!$Q$4)+SUM('Chem - ODS'!$Q$5:$Q$7)))</f>
        <v>39568097104.610451</v>
      </c>
      <c r="AG161" s="90">
        <f ca="1">($V161*($AP$1-AG$1)/($AP$1-$V$1)+$AP161*(AG$1-$V$1)/($AP$1-$V$1))*(SUM('Chem - ODS'!AB$5:AB$7)/((SUM('Chem - ODS'!$AK$5:$AK$7)-SUM('Chem - ODS'!$Q$5:$Q$7))/20*('Chem - ODS'!AB$4-'Chem - ODS'!$Q$4)+SUM('Chem - ODS'!$Q$5:$Q$7)))</f>
        <v>41088332670.776909</v>
      </c>
      <c r="AH161" s="90">
        <f ca="1">($V161*($AP$1-AH$1)/($AP$1-$V$1)+$AP161*(AH$1-$V$1)/($AP$1-$V$1))*(SUM('Chem - ODS'!AC$5:AC$7)/((SUM('Chem - ODS'!$AK$5:$AK$7)-SUM('Chem - ODS'!$Q$5:$Q$7))/20*('Chem - ODS'!AC$4-'Chem - ODS'!$Q$4)+SUM('Chem - ODS'!$Q$5:$Q$7)))</f>
        <v>42661233054.946136</v>
      </c>
      <c r="AI161" s="90">
        <f ca="1">($V161*($AP$1-AI$1)/($AP$1-$V$1)+$AP161*(AI$1-$V$1)/($AP$1-$V$1))*(SUM('Chem - ODS'!AD$5:AD$7)/((SUM('Chem - ODS'!$AK$5:$AK$7)-SUM('Chem - ODS'!$Q$5:$Q$7))/20*('Chem - ODS'!AD$4-'Chem - ODS'!$Q$4)+SUM('Chem - ODS'!$Q$5:$Q$7)))</f>
        <v>44288839933.491692</v>
      </c>
      <c r="AJ161" s="90">
        <f ca="1">($V161*($AP$1-AJ$1)/($AP$1-$V$1)+$AP161*(AJ$1-$V$1)/($AP$1-$V$1))*(SUM('Chem - ODS'!AE$5:AE$7)/((SUM('Chem - ODS'!$AK$5:$AK$7)-SUM('Chem - ODS'!$Q$5:$Q$7))/20*('Chem - ODS'!AE$4-'Chem - ODS'!$Q$4)+SUM('Chem - ODS'!$Q$5:$Q$7)))</f>
        <v>45973255384.853088</v>
      </c>
      <c r="AK161" s="90">
        <f ca="1">($V161*($AP$1-AK$1)/($AP$1-$V$1)+$AP161*(AK$1-$V$1)/($AP$1-$V$1))*(SUM('Chem - ODS'!AF$5:AF$7)/((SUM('Chem - ODS'!$AK$5:$AK$7)-SUM('Chem - ODS'!$Q$5:$Q$7))/20*('Chem - ODS'!AF$4-'Chem - ODS'!$Q$4)+SUM('Chem - ODS'!$Q$5:$Q$7)))</f>
        <v>47716645482.499367</v>
      </c>
      <c r="AL161" s="90">
        <f ca="1">($V161*($AP$1-AL$1)/($AP$1-$V$1)+$AP161*(AL$1-$V$1)/($AP$1-$V$1))*(SUM('Chem - ODS'!AG$5:AG$7)/((SUM('Chem - ODS'!$AK$5:$AK$7)-SUM('Chem - ODS'!$Q$5:$Q$7))/20*('Chem - ODS'!AG$4-'Chem - ODS'!$Q$4)+SUM('Chem - ODS'!$Q$5:$Q$7)))</f>
        <v>49521243828.65303</v>
      </c>
      <c r="AM161" s="90">
        <f ca="1">($V161*($AP$1-AM$1)/($AP$1-$V$1)+$AP161*(AM$1-$V$1)/($AP$1-$V$1))*(SUM('Chem - ODS'!AH$5:AH$7)/((SUM('Chem - ODS'!$AK$5:$AK$7)-SUM('Chem - ODS'!$Q$5:$Q$7))/20*('Chem - ODS'!AH$4-'Chem - ODS'!$Q$4)+SUM('Chem - ODS'!$Q$5:$Q$7)))</f>
        <v>51389355055.169746</v>
      </c>
      <c r="AN161" s="90">
        <f ca="1">($V161*($AP$1-AN$1)/($AP$1-$V$1)+$AP161*(AN$1-$V$1)/($AP$1-$V$1))*(SUM('Chem - ODS'!AI$5:AI$7)/((SUM('Chem - ODS'!$AK$5:$AK$7)-SUM('Chem - ODS'!$Q$5:$Q$7))/20*('Chem - ODS'!AI$4-'Chem - ODS'!$Q$4)+SUM('Chem - ODS'!$Q$5:$Q$7)))</f>
        <v>53323358314.049149</v>
      </c>
      <c r="AO161" s="90">
        <f ca="1">($V161*($AP$1-AO$1)/($AP$1-$V$1)+$AP161*(AO$1-$V$1)/($AP$1-$V$1))*(SUM('Chem - ODS'!AJ$5:AJ$7)/((SUM('Chem - ODS'!$AK$5:$AK$7)-SUM('Chem - ODS'!$Q$5:$Q$7))/20*('Chem - ODS'!AJ$4-'Chem - ODS'!$Q$4)+SUM('Chem - ODS'!$Q$5:$Q$7)))</f>
        <v>55325710776.907814</v>
      </c>
      <c r="AP161" s="90">
        <f ca="1">V161*'Process Emissions Multipliers'!$E$28</f>
        <v>57398951160.219749</v>
      </c>
    </row>
    <row r="162" spans="1:42">
      <c r="A162" s="74">
        <v>600</v>
      </c>
      <c r="B162" s="90">
        <f ca="1">IF('Chemicals 2010'!$A170="CP",INDIRECT("'Chemicals 2010'!"&amp;'Country Selector'!$B$3&amp;ROW($A170))*10^12,0)</f>
        <v>0</v>
      </c>
      <c r="C162" s="90">
        <f t="shared" ca="1" si="8"/>
        <v>0</v>
      </c>
      <c r="D162" s="90">
        <f t="shared" ca="1" si="7"/>
        <v>0</v>
      </c>
      <c r="E162" s="90">
        <f t="shared" ca="1" si="7"/>
        <v>0</v>
      </c>
      <c r="F162" s="90">
        <f t="shared" ca="1" si="7"/>
        <v>0</v>
      </c>
      <c r="G162" s="90">
        <f t="shared" ca="1" si="7"/>
        <v>0</v>
      </c>
      <c r="H162" s="90">
        <f t="shared" ca="1" si="7"/>
        <v>0</v>
      </c>
      <c r="I162" s="90">
        <f t="shared" ca="1" si="7"/>
        <v>0</v>
      </c>
      <c r="J162" s="90">
        <f t="shared" ca="1" si="7"/>
        <v>0</v>
      </c>
      <c r="K162" s="90">
        <f t="shared" ca="1" si="7"/>
        <v>0</v>
      </c>
      <c r="L162" s="90">
        <f ca="1">IF('Chemicals 2020'!$A170="CP",INDIRECT("'Chemicals 2020'!"&amp;'Country Selector'!$B$3&amp;ROW($A170))*10^12,0)*'Process Emissions Multipliers'!$B$28</f>
        <v>0</v>
      </c>
      <c r="M162" s="90">
        <f ca="1">($L162*($V$1-M$1)/($V$1-$L$1)+$V162*(M$1-$L$1)/($V$1-$L$1))*(SUM('Chem - ODS'!H$5:H$7)/((SUM('Chem - ODS'!$Q$5:$Q$7)-SUM('Chem - ODS'!$G$5:$G$7))/10*('Chem - ODS'!H$4-'Chem - ODS'!$G$4)+SUM('Chem - ODS'!$G$5:$G$7)))</f>
        <v>0</v>
      </c>
      <c r="N162" s="90">
        <f ca="1">($L162*($V$1-N$1)/($V$1-$L$1)+$V162*(N$1-$L$1)/($V$1-$L$1))*(SUM('Chem - ODS'!I$5:I$7)/((SUM('Chem - ODS'!$Q$5:$Q$7)-SUM('Chem - ODS'!$G$5:$G$7))/10*('Chem - ODS'!I$4-'Chem - ODS'!$G$4)+SUM('Chem - ODS'!$G$5:$G$7)))</f>
        <v>0</v>
      </c>
      <c r="O162" s="90">
        <f ca="1">($L162*($V$1-O$1)/($V$1-$L$1)+$V162*(O$1-$L$1)/($V$1-$L$1))*(SUM('Chem - ODS'!J$5:J$7)/((SUM('Chem - ODS'!$Q$5:$Q$7)-SUM('Chem - ODS'!$G$5:$G$7))/10*('Chem - ODS'!J$4-'Chem - ODS'!$G$4)+SUM('Chem - ODS'!$G$5:$G$7)))</f>
        <v>0</v>
      </c>
      <c r="P162" s="90">
        <f ca="1">($L162*($V$1-P$1)/($V$1-$L$1)+$V162*(P$1-$L$1)/($V$1-$L$1))*(SUM('Chem - ODS'!K$5:K$7)/((SUM('Chem - ODS'!$Q$5:$Q$7)-SUM('Chem - ODS'!$G$5:$G$7))/10*('Chem - ODS'!K$4-'Chem - ODS'!$G$4)+SUM('Chem - ODS'!$G$5:$G$7)))</f>
        <v>0</v>
      </c>
      <c r="Q162" s="90">
        <f ca="1">($L162*($V$1-Q$1)/($V$1-$L$1)+$V162*(Q$1-$L$1)/($V$1-$L$1))*(SUM('Chem - ODS'!L$5:L$7)/((SUM('Chem - ODS'!$Q$5:$Q$7)-SUM('Chem - ODS'!$G$5:$G$7))/10*('Chem - ODS'!L$4-'Chem - ODS'!$G$4)+SUM('Chem - ODS'!$G$5:$G$7)))</f>
        <v>0</v>
      </c>
      <c r="R162" s="90">
        <f ca="1">($L162*($V$1-R$1)/($V$1-$L$1)+$V162*(R$1-$L$1)/($V$1-$L$1))*(SUM('Chem - ODS'!M$5:M$7)/((SUM('Chem - ODS'!$Q$5:$Q$7)-SUM('Chem - ODS'!$G$5:$G$7))/10*('Chem - ODS'!M$4-'Chem - ODS'!$G$4)+SUM('Chem - ODS'!$G$5:$G$7)))</f>
        <v>0</v>
      </c>
      <c r="S162" s="90">
        <f ca="1">($L162*($V$1-S$1)/($V$1-$L$1)+$V162*(S$1-$L$1)/($V$1-$L$1))*(SUM('Chem - ODS'!N$5:N$7)/((SUM('Chem - ODS'!$Q$5:$Q$7)-SUM('Chem - ODS'!$G$5:$G$7))/10*('Chem - ODS'!N$4-'Chem - ODS'!$G$4)+SUM('Chem - ODS'!$G$5:$G$7)))</f>
        <v>0</v>
      </c>
      <c r="T162" s="90">
        <f ca="1">($L162*($V$1-T$1)/($V$1-$L$1)+$V162*(T$1-$L$1)/($V$1-$L$1))*(SUM('Chem - ODS'!O$5:O$7)/((SUM('Chem - ODS'!$Q$5:$Q$7)-SUM('Chem - ODS'!$G$5:$G$7))/10*('Chem - ODS'!O$4-'Chem - ODS'!$G$4)+SUM('Chem - ODS'!$G$5:$G$7)))</f>
        <v>0</v>
      </c>
      <c r="U162" s="90">
        <f ca="1">($L162*($V$1-U$1)/($V$1-$L$1)+$V162*(U$1-$L$1)/($V$1-$L$1))*(SUM('Chem - ODS'!P$5:P$7)/((SUM('Chem - ODS'!$Q$5:$Q$7)-SUM('Chem - ODS'!$G$5:$G$7))/10*('Chem - ODS'!P$4-'Chem - ODS'!$G$4)+SUM('Chem - ODS'!$G$5:$G$7)))</f>
        <v>0</v>
      </c>
      <c r="V162" s="90">
        <f ca="1">IF('Chemicals 2030'!$A170="CP",INDIRECT("'Chemicals 2030'!"&amp;'Country Selector'!$B$3&amp;ROW($A170))*10^12,0)*'Process Emissions Multipliers'!$D$28</f>
        <v>0</v>
      </c>
      <c r="W162" s="90">
        <f ca="1">($V162*($AP$1-W$1)/($AP$1-$V$1)+$AP162*(W$1-$V$1)/($AP$1-$V$1))*(SUM('Chem - ODS'!R$5:R$7)/((SUM('Chem - ODS'!$AK$5:$AK$7)-SUM('Chem - ODS'!$Q$5:$Q$7))/20*('Chem - ODS'!R$4-'Chem - ODS'!$Q$4)+SUM('Chem - ODS'!$Q$5:$Q$7)))</f>
        <v>0</v>
      </c>
      <c r="X162" s="90">
        <f ca="1">($V162*($AP$1-X$1)/($AP$1-$V$1)+$AP162*(X$1-$V$1)/($AP$1-$V$1))*(SUM('Chem - ODS'!S$5:S$7)/((SUM('Chem - ODS'!$AK$5:$AK$7)-SUM('Chem - ODS'!$Q$5:$Q$7))/20*('Chem - ODS'!S$4-'Chem - ODS'!$Q$4)+SUM('Chem - ODS'!$Q$5:$Q$7)))</f>
        <v>0</v>
      </c>
      <c r="Y162" s="90">
        <f ca="1">($V162*($AP$1-Y$1)/($AP$1-$V$1)+$AP162*(Y$1-$V$1)/($AP$1-$V$1))*(SUM('Chem - ODS'!T$5:T$7)/((SUM('Chem - ODS'!$AK$5:$AK$7)-SUM('Chem - ODS'!$Q$5:$Q$7))/20*('Chem - ODS'!T$4-'Chem - ODS'!$Q$4)+SUM('Chem - ODS'!$Q$5:$Q$7)))</f>
        <v>0</v>
      </c>
      <c r="Z162" s="90">
        <f ca="1">($V162*($AP$1-Z$1)/($AP$1-$V$1)+$AP162*(Z$1-$V$1)/($AP$1-$V$1))*(SUM('Chem - ODS'!U$5:U$7)/((SUM('Chem - ODS'!$AK$5:$AK$7)-SUM('Chem - ODS'!$Q$5:$Q$7))/20*('Chem - ODS'!U$4-'Chem - ODS'!$Q$4)+SUM('Chem - ODS'!$Q$5:$Q$7)))</f>
        <v>0</v>
      </c>
      <c r="AA162" s="90">
        <f ca="1">($V162*($AP$1-AA$1)/($AP$1-$V$1)+$AP162*(AA$1-$V$1)/($AP$1-$V$1))*(SUM('Chem - ODS'!V$5:V$7)/((SUM('Chem - ODS'!$AK$5:$AK$7)-SUM('Chem - ODS'!$Q$5:$Q$7))/20*('Chem - ODS'!V$4-'Chem - ODS'!$Q$4)+SUM('Chem - ODS'!$Q$5:$Q$7)))</f>
        <v>0</v>
      </c>
      <c r="AB162" s="90">
        <f ca="1">($V162*($AP$1-AB$1)/($AP$1-$V$1)+$AP162*(AB$1-$V$1)/($AP$1-$V$1))*(SUM('Chem - ODS'!W$5:W$7)/((SUM('Chem - ODS'!$AK$5:$AK$7)-SUM('Chem - ODS'!$Q$5:$Q$7))/20*('Chem - ODS'!W$4-'Chem - ODS'!$Q$4)+SUM('Chem - ODS'!$Q$5:$Q$7)))</f>
        <v>0</v>
      </c>
      <c r="AC162" s="90">
        <f ca="1">($V162*($AP$1-AC$1)/($AP$1-$V$1)+$AP162*(AC$1-$V$1)/($AP$1-$V$1))*(SUM('Chem - ODS'!X$5:X$7)/((SUM('Chem - ODS'!$AK$5:$AK$7)-SUM('Chem - ODS'!$Q$5:$Q$7))/20*('Chem - ODS'!X$4-'Chem - ODS'!$Q$4)+SUM('Chem - ODS'!$Q$5:$Q$7)))</f>
        <v>0</v>
      </c>
      <c r="AD162" s="90">
        <f ca="1">($V162*($AP$1-AD$1)/($AP$1-$V$1)+$AP162*(AD$1-$V$1)/($AP$1-$V$1))*(SUM('Chem - ODS'!Y$5:Y$7)/((SUM('Chem - ODS'!$AK$5:$AK$7)-SUM('Chem - ODS'!$Q$5:$Q$7))/20*('Chem - ODS'!Y$4-'Chem - ODS'!$Q$4)+SUM('Chem - ODS'!$Q$5:$Q$7)))</f>
        <v>0</v>
      </c>
      <c r="AE162" s="90">
        <f ca="1">($V162*($AP$1-AE$1)/($AP$1-$V$1)+$AP162*(AE$1-$V$1)/($AP$1-$V$1))*(SUM('Chem - ODS'!Z$5:Z$7)/((SUM('Chem - ODS'!$AK$5:$AK$7)-SUM('Chem - ODS'!$Q$5:$Q$7))/20*('Chem - ODS'!Z$4-'Chem - ODS'!$Q$4)+SUM('Chem - ODS'!$Q$5:$Q$7)))</f>
        <v>0</v>
      </c>
      <c r="AF162" s="90">
        <f ca="1">($V162*($AP$1-AF$1)/($AP$1-$V$1)+$AP162*(AF$1-$V$1)/($AP$1-$V$1))*(SUM('Chem - ODS'!AA$5:AA$7)/((SUM('Chem - ODS'!$AK$5:$AK$7)-SUM('Chem - ODS'!$Q$5:$Q$7))/20*('Chem - ODS'!AA$4-'Chem - ODS'!$Q$4)+SUM('Chem - ODS'!$Q$5:$Q$7)))</f>
        <v>0</v>
      </c>
      <c r="AG162" s="90">
        <f ca="1">($V162*($AP$1-AG$1)/($AP$1-$V$1)+$AP162*(AG$1-$V$1)/($AP$1-$V$1))*(SUM('Chem - ODS'!AB$5:AB$7)/((SUM('Chem - ODS'!$AK$5:$AK$7)-SUM('Chem - ODS'!$Q$5:$Q$7))/20*('Chem - ODS'!AB$4-'Chem - ODS'!$Q$4)+SUM('Chem - ODS'!$Q$5:$Q$7)))</f>
        <v>0</v>
      </c>
      <c r="AH162" s="90">
        <f ca="1">($V162*($AP$1-AH$1)/($AP$1-$V$1)+$AP162*(AH$1-$V$1)/($AP$1-$V$1))*(SUM('Chem - ODS'!AC$5:AC$7)/((SUM('Chem - ODS'!$AK$5:$AK$7)-SUM('Chem - ODS'!$Q$5:$Q$7))/20*('Chem - ODS'!AC$4-'Chem - ODS'!$Q$4)+SUM('Chem - ODS'!$Q$5:$Q$7)))</f>
        <v>0</v>
      </c>
      <c r="AI162" s="90">
        <f ca="1">($V162*($AP$1-AI$1)/($AP$1-$V$1)+$AP162*(AI$1-$V$1)/($AP$1-$V$1))*(SUM('Chem - ODS'!AD$5:AD$7)/((SUM('Chem - ODS'!$AK$5:$AK$7)-SUM('Chem - ODS'!$Q$5:$Q$7))/20*('Chem - ODS'!AD$4-'Chem - ODS'!$Q$4)+SUM('Chem - ODS'!$Q$5:$Q$7)))</f>
        <v>0</v>
      </c>
      <c r="AJ162" s="90">
        <f ca="1">($V162*($AP$1-AJ$1)/($AP$1-$V$1)+$AP162*(AJ$1-$V$1)/($AP$1-$V$1))*(SUM('Chem - ODS'!AE$5:AE$7)/((SUM('Chem - ODS'!$AK$5:$AK$7)-SUM('Chem - ODS'!$Q$5:$Q$7))/20*('Chem - ODS'!AE$4-'Chem - ODS'!$Q$4)+SUM('Chem - ODS'!$Q$5:$Q$7)))</f>
        <v>0</v>
      </c>
      <c r="AK162" s="90">
        <f ca="1">($V162*($AP$1-AK$1)/($AP$1-$V$1)+$AP162*(AK$1-$V$1)/($AP$1-$V$1))*(SUM('Chem - ODS'!AF$5:AF$7)/((SUM('Chem - ODS'!$AK$5:$AK$7)-SUM('Chem - ODS'!$Q$5:$Q$7))/20*('Chem - ODS'!AF$4-'Chem - ODS'!$Q$4)+SUM('Chem - ODS'!$Q$5:$Q$7)))</f>
        <v>0</v>
      </c>
      <c r="AL162" s="90">
        <f ca="1">($V162*($AP$1-AL$1)/($AP$1-$V$1)+$AP162*(AL$1-$V$1)/($AP$1-$V$1))*(SUM('Chem - ODS'!AG$5:AG$7)/((SUM('Chem - ODS'!$AK$5:$AK$7)-SUM('Chem - ODS'!$Q$5:$Q$7))/20*('Chem - ODS'!AG$4-'Chem - ODS'!$Q$4)+SUM('Chem - ODS'!$Q$5:$Q$7)))</f>
        <v>0</v>
      </c>
      <c r="AM162" s="90">
        <f ca="1">($V162*($AP$1-AM$1)/($AP$1-$V$1)+$AP162*(AM$1-$V$1)/($AP$1-$V$1))*(SUM('Chem - ODS'!AH$5:AH$7)/((SUM('Chem - ODS'!$AK$5:$AK$7)-SUM('Chem - ODS'!$Q$5:$Q$7))/20*('Chem - ODS'!AH$4-'Chem - ODS'!$Q$4)+SUM('Chem - ODS'!$Q$5:$Q$7)))</f>
        <v>0</v>
      </c>
      <c r="AN162" s="90">
        <f ca="1">($V162*($AP$1-AN$1)/($AP$1-$V$1)+$AP162*(AN$1-$V$1)/($AP$1-$V$1))*(SUM('Chem - ODS'!AI$5:AI$7)/((SUM('Chem - ODS'!$AK$5:$AK$7)-SUM('Chem - ODS'!$Q$5:$Q$7))/20*('Chem - ODS'!AI$4-'Chem - ODS'!$Q$4)+SUM('Chem - ODS'!$Q$5:$Q$7)))</f>
        <v>0</v>
      </c>
      <c r="AO162" s="90">
        <f ca="1">($V162*($AP$1-AO$1)/($AP$1-$V$1)+$AP162*(AO$1-$V$1)/($AP$1-$V$1))*(SUM('Chem - ODS'!AJ$5:AJ$7)/((SUM('Chem - ODS'!$AK$5:$AK$7)-SUM('Chem - ODS'!$Q$5:$Q$7))/20*('Chem - ODS'!AJ$4-'Chem - ODS'!$Q$4)+SUM('Chem - ODS'!$Q$5:$Q$7)))</f>
        <v>0</v>
      </c>
      <c r="AP162" s="90">
        <f ca="1">V162*'Process Emissions Multipliers'!$E$28</f>
        <v>0</v>
      </c>
    </row>
    <row r="163" spans="1:42">
      <c r="A163" s="74">
        <v>650</v>
      </c>
      <c r="B163" s="90">
        <f ca="1">IF('Chemicals 2010'!$A171="CP",INDIRECT("'Chemicals 2010'!"&amp;'Country Selector'!$B$3&amp;ROW($A171))*10^12,0)</f>
        <v>0</v>
      </c>
      <c r="C163" s="90">
        <f t="shared" ca="1" si="8"/>
        <v>0</v>
      </c>
      <c r="D163" s="90">
        <f t="shared" ca="1" si="7"/>
        <v>0</v>
      </c>
      <c r="E163" s="90">
        <f t="shared" ca="1" si="7"/>
        <v>0</v>
      </c>
      <c r="F163" s="90">
        <f t="shared" ca="1" si="7"/>
        <v>0</v>
      </c>
      <c r="G163" s="90">
        <f t="shared" ca="1" si="7"/>
        <v>0</v>
      </c>
      <c r="H163" s="90">
        <f t="shared" ca="1" si="7"/>
        <v>0</v>
      </c>
      <c r="I163" s="90">
        <f t="shared" ca="1" si="7"/>
        <v>0</v>
      </c>
      <c r="J163" s="90">
        <f t="shared" ca="1" si="7"/>
        <v>0</v>
      </c>
      <c r="K163" s="90">
        <f t="shared" ca="1" si="7"/>
        <v>0</v>
      </c>
      <c r="L163" s="90">
        <f ca="1">IF('Chemicals 2020'!$A171="CP",INDIRECT("'Chemicals 2020'!"&amp;'Country Selector'!$B$3&amp;ROW($A171))*10^12,0)*'Process Emissions Multipliers'!$B$28</f>
        <v>0</v>
      </c>
      <c r="M163" s="90">
        <f ca="1">($L163*($V$1-M$1)/($V$1-$L$1)+$V163*(M$1-$L$1)/($V$1-$L$1))*(SUM('Chem - ODS'!H$5:H$7)/((SUM('Chem - ODS'!$Q$5:$Q$7)-SUM('Chem - ODS'!$G$5:$G$7))/10*('Chem - ODS'!H$4-'Chem - ODS'!$G$4)+SUM('Chem - ODS'!$G$5:$G$7)))</f>
        <v>0</v>
      </c>
      <c r="N163" s="90">
        <f ca="1">($L163*($V$1-N$1)/($V$1-$L$1)+$V163*(N$1-$L$1)/($V$1-$L$1))*(SUM('Chem - ODS'!I$5:I$7)/((SUM('Chem - ODS'!$Q$5:$Q$7)-SUM('Chem - ODS'!$G$5:$G$7))/10*('Chem - ODS'!I$4-'Chem - ODS'!$G$4)+SUM('Chem - ODS'!$G$5:$G$7)))</f>
        <v>0</v>
      </c>
      <c r="O163" s="90">
        <f ca="1">($L163*($V$1-O$1)/($V$1-$L$1)+$V163*(O$1-$L$1)/($V$1-$L$1))*(SUM('Chem - ODS'!J$5:J$7)/((SUM('Chem - ODS'!$Q$5:$Q$7)-SUM('Chem - ODS'!$G$5:$G$7))/10*('Chem - ODS'!J$4-'Chem - ODS'!$G$4)+SUM('Chem - ODS'!$G$5:$G$7)))</f>
        <v>0</v>
      </c>
      <c r="P163" s="90">
        <f ca="1">($L163*($V$1-P$1)/($V$1-$L$1)+$V163*(P$1-$L$1)/($V$1-$L$1))*(SUM('Chem - ODS'!K$5:K$7)/((SUM('Chem - ODS'!$Q$5:$Q$7)-SUM('Chem - ODS'!$G$5:$G$7))/10*('Chem - ODS'!K$4-'Chem - ODS'!$G$4)+SUM('Chem - ODS'!$G$5:$G$7)))</f>
        <v>0</v>
      </c>
      <c r="Q163" s="90">
        <f ca="1">($L163*($V$1-Q$1)/($V$1-$L$1)+$V163*(Q$1-$L$1)/($V$1-$L$1))*(SUM('Chem - ODS'!L$5:L$7)/((SUM('Chem - ODS'!$Q$5:$Q$7)-SUM('Chem - ODS'!$G$5:$G$7))/10*('Chem - ODS'!L$4-'Chem - ODS'!$G$4)+SUM('Chem - ODS'!$G$5:$G$7)))</f>
        <v>0</v>
      </c>
      <c r="R163" s="90">
        <f ca="1">($L163*($V$1-R$1)/($V$1-$L$1)+$V163*(R$1-$L$1)/($V$1-$L$1))*(SUM('Chem - ODS'!M$5:M$7)/((SUM('Chem - ODS'!$Q$5:$Q$7)-SUM('Chem - ODS'!$G$5:$G$7))/10*('Chem - ODS'!M$4-'Chem - ODS'!$G$4)+SUM('Chem - ODS'!$G$5:$G$7)))</f>
        <v>0</v>
      </c>
      <c r="S163" s="90">
        <f ca="1">($L163*($V$1-S$1)/($V$1-$L$1)+$V163*(S$1-$L$1)/($V$1-$L$1))*(SUM('Chem - ODS'!N$5:N$7)/((SUM('Chem - ODS'!$Q$5:$Q$7)-SUM('Chem - ODS'!$G$5:$G$7))/10*('Chem - ODS'!N$4-'Chem - ODS'!$G$4)+SUM('Chem - ODS'!$G$5:$G$7)))</f>
        <v>0</v>
      </c>
      <c r="T163" s="90">
        <f ca="1">($L163*($V$1-T$1)/($V$1-$L$1)+$V163*(T$1-$L$1)/($V$1-$L$1))*(SUM('Chem - ODS'!O$5:O$7)/((SUM('Chem - ODS'!$Q$5:$Q$7)-SUM('Chem - ODS'!$G$5:$G$7))/10*('Chem - ODS'!O$4-'Chem - ODS'!$G$4)+SUM('Chem - ODS'!$G$5:$G$7)))</f>
        <v>0</v>
      </c>
      <c r="U163" s="90">
        <f ca="1">($L163*($V$1-U$1)/($V$1-$L$1)+$V163*(U$1-$L$1)/($V$1-$L$1))*(SUM('Chem - ODS'!P$5:P$7)/((SUM('Chem - ODS'!$Q$5:$Q$7)-SUM('Chem - ODS'!$G$5:$G$7))/10*('Chem - ODS'!P$4-'Chem - ODS'!$G$4)+SUM('Chem - ODS'!$G$5:$G$7)))</f>
        <v>0</v>
      </c>
      <c r="V163" s="90">
        <f ca="1">IF('Chemicals 2030'!$A171="CP",INDIRECT("'Chemicals 2030'!"&amp;'Country Selector'!$B$3&amp;ROW($A171))*10^12,0)*'Process Emissions Multipliers'!$D$28</f>
        <v>0</v>
      </c>
      <c r="W163" s="90">
        <f ca="1">($V163*($AP$1-W$1)/($AP$1-$V$1)+$AP163*(W$1-$V$1)/($AP$1-$V$1))*(SUM('Chem - ODS'!R$5:R$7)/((SUM('Chem - ODS'!$AK$5:$AK$7)-SUM('Chem - ODS'!$Q$5:$Q$7))/20*('Chem - ODS'!R$4-'Chem - ODS'!$Q$4)+SUM('Chem - ODS'!$Q$5:$Q$7)))</f>
        <v>0</v>
      </c>
      <c r="X163" s="90">
        <f ca="1">($V163*($AP$1-X$1)/($AP$1-$V$1)+$AP163*(X$1-$V$1)/($AP$1-$V$1))*(SUM('Chem - ODS'!S$5:S$7)/((SUM('Chem - ODS'!$AK$5:$AK$7)-SUM('Chem - ODS'!$Q$5:$Q$7))/20*('Chem - ODS'!S$4-'Chem - ODS'!$Q$4)+SUM('Chem - ODS'!$Q$5:$Q$7)))</f>
        <v>0</v>
      </c>
      <c r="Y163" s="90">
        <f ca="1">($V163*($AP$1-Y$1)/($AP$1-$V$1)+$AP163*(Y$1-$V$1)/($AP$1-$V$1))*(SUM('Chem - ODS'!T$5:T$7)/((SUM('Chem - ODS'!$AK$5:$AK$7)-SUM('Chem - ODS'!$Q$5:$Q$7))/20*('Chem - ODS'!T$4-'Chem - ODS'!$Q$4)+SUM('Chem - ODS'!$Q$5:$Q$7)))</f>
        <v>0</v>
      </c>
      <c r="Z163" s="90">
        <f ca="1">($V163*($AP$1-Z$1)/($AP$1-$V$1)+$AP163*(Z$1-$V$1)/($AP$1-$V$1))*(SUM('Chem - ODS'!U$5:U$7)/((SUM('Chem - ODS'!$AK$5:$AK$7)-SUM('Chem - ODS'!$Q$5:$Q$7))/20*('Chem - ODS'!U$4-'Chem - ODS'!$Q$4)+SUM('Chem - ODS'!$Q$5:$Q$7)))</f>
        <v>0</v>
      </c>
      <c r="AA163" s="90">
        <f ca="1">($V163*($AP$1-AA$1)/($AP$1-$V$1)+$AP163*(AA$1-$V$1)/($AP$1-$V$1))*(SUM('Chem - ODS'!V$5:V$7)/((SUM('Chem - ODS'!$AK$5:$AK$7)-SUM('Chem - ODS'!$Q$5:$Q$7))/20*('Chem - ODS'!V$4-'Chem - ODS'!$Q$4)+SUM('Chem - ODS'!$Q$5:$Q$7)))</f>
        <v>0</v>
      </c>
      <c r="AB163" s="90">
        <f ca="1">($V163*($AP$1-AB$1)/($AP$1-$V$1)+$AP163*(AB$1-$V$1)/($AP$1-$V$1))*(SUM('Chem - ODS'!W$5:W$7)/((SUM('Chem - ODS'!$AK$5:$AK$7)-SUM('Chem - ODS'!$Q$5:$Q$7))/20*('Chem - ODS'!W$4-'Chem - ODS'!$Q$4)+SUM('Chem - ODS'!$Q$5:$Q$7)))</f>
        <v>0</v>
      </c>
      <c r="AC163" s="90">
        <f ca="1">($V163*($AP$1-AC$1)/($AP$1-$V$1)+$AP163*(AC$1-$V$1)/($AP$1-$V$1))*(SUM('Chem - ODS'!X$5:X$7)/((SUM('Chem - ODS'!$AK$5:$AK$7)-SUM('Chem - ODS'!$Q$5:$Q$7))/20*('Chem - ODS'!X$4-'Chem - ODS'!$Q$4)+SUM('Chem - ODS'!$Q$5:$Q$7)))</f>
        <v>0</v>
      </c>
      <c r="AD163" s="90">
        <f ca="1">($V163*($AP$1-AD$1)/($AP$1-$V$1)+$AP163*(AD$1-$V$1)/($AP$1-$V$1))*(SUM('Chem - ODS'!Y$5:Y$7)/((SUM('Chem - ODS'!$AK$5:$AK$7)-SUM('Chem - ODS'!$Q$5:$Q$7))/20*('Chem - ODS'!Y$4-'Chem - ODS'!$Q$4)+SUM('Chem - ODS'!$Q$5:$Q$7)))</f>
        <v>0</v>
      </c>
      <c r="AE163" s="90">
        <f ca="1">($V163*($AP$1-AE$1)/($AP$1-$V$1)+$AP163*(AE$1-$V$1)/($AP$1-$V$1))*(SUM('Chem - ODS'!Z$5:Z$7)/((SUM('Chem - ODS'!$AK$5:$AK$7)-SUM('Chem - ODS'!$Q$5:$Q$7))/20*('Chem - ODS'!Z$4-'Chem - ODS'!$Q$4)+SUM('Chem - ODS'!$Q$5:$Q$7)))</f>
        <v>0</v>
      </c>
      <c r="AF163" s="90">
        <f ca="1">($V163*($AP$1-AF$1)/($AP$1-$V$1)+$AP163*(AF$1-$V$1)/($AP$1-$V$1))*(SUM('Chem - ODS'!AA$5:AA$7)/((SUM('Chem - ODS'!$AK$5:$AK$7)-SUM('Chem - ODS'!$Q$5:$Q$7))/20*('Chem - ODS'!AA$4-'Chem - ODS'!$Q$4)+SUM('Chem - ODS'!$Q$5:$Q$7)))</f>
        <v>0</v>
      </c>
      <c r="AG163" s="90">
        <f ca="1">($V163*($AP$1-AG$1)/($AP$1-$V$1)+$AP163*(AG$1-$V$1)/($AP$1-$V$1))*(SUM('Chem - ODS'!AB$5:AB$7)/((SUM('Chem - ODS'!$AK$5:$AK$7)-SUM('Chem - ODS'!$Q$5:$Q$7))/20*('Chem - ODS'!AB$4-'Chem - ODS'!$Q$4)+SUM('Chem - ODS'!$Q$5:$Q$7)))</f>
        <v>0</v>
      </c>
      <c r="AH163" s="90">
        <f ca="1">($V163*($AP$1-AH$1)/($AP$1-$V$1)+$AP163*(AH$1-$V$1)/($AP$1-$V$1))*(SUM('Chem - ODS'!AC$5:AC$7)/((SUM('Chem - ODS'!$AK$5:$AK$7)-SUM('Chem - ODS'!$Q$5:$Q$7))/20*('Chem - ODS'!AC$4-'Chem - ODS'!$Q$4)+SUM('Chem - ODS'!$Q$5:$Q$7)))</f>
        <v>0</v>
      </c>
      <c r="AI163" s="90">
        <f ca="1">($V163*($AP$1-AI$1)/($AP$1-$V$1)+$AP163*(AI$1-$V$1)/($AP$1-$V$1))*(SUM('Chem - ODS'!AD$5:AD$7)/((SUM('Chem - ODS'!$AK$5:$AK$7)-SUM('Chem - ODS'!$Q$5:$Q$7))/20*('Chem - ODS'!AD$4-'Chem - ODS'!$Q$4)+SUM('Chem - ODS'!$Q$5:$Q$7)))</f>
        <v>0</v>
      </c>
      <c r="AJ163" s="90">
        <f ca="1">($V163*($AP$1-AJ$1)/($AP$1-$V$1)+$AP163*(AJ$1-$V$1)/($AP$1-$V$1))*(SUM('Chem - ODS'!AE$5:AE$7)/((SUM('Chem - ODS'!$AK$5:$AK$7)-SUM('Chem - ODS'!$Q$5:$Q$7))/20*('Chem - ODS'!AE$4-'Chem - ODS'!$Q$4)+SUM('Chem - ODS'!$Q$5:$Q$7)))</f>
        <v>0</v>
      </c>
      <c r="AK163" s="90">
        <f ca="1">($V163*($AP$1-AK$1)/($AP$1-$V$1)+$AP163*(AK$1-$V$1)/($AP$1-$V$1))*(SUM('Chem - ODS'!AF$5:AF$7)/((SUM('Chem - ODS'!$AK$5:$AK$7)-SUM('Chem - ODS'!$Q$5:$Q$7))/20*('Chem - ODS'!AF$4-'Chem - ODS'!$Q$4)+SUM('Chem - ODS'!$Q$5:$Q$7)))</f>
        <v>0</v>
      </c>
      <c r="AL163" s="90">
        <f ca="1">($V163*($AP$1-AL$1)/($AP$1-$V$1)+$AP163*(AL$1-$V$1)/($AP$1-$V$1))*(SUM('Chem - ODS'!AG$5:AG$7)/((SUM('Chem - ODS'!$AK$5:$AK$7)-SUM('Chem - ODS'!$Q$5:$Q$7))/20*('Chem - ODS'!AG$4-'Chem - ODS'!$Q$4)+SUM('Chem - ODS'!$Q$5:$Q$7)))</f>
        <v>0</v>
      </c>
      <c r="AM163" s="90">
        <f ca="1">($V163*($AP$1-AM$1)/($AP$1-$V$1)+$AP163*(AM$1-$V$1)/($AP$1-$V$1))*(SUM('Chem - ODS'!AH$5:AH$7)/((SUM('Chem - ODS'!$AK$5:$AK$7)-SUM('Chem - ODS'!$Q$5:$Q$7))/20*('Chem - ODS'!AH$4-'Chem - ODS'!$Q$4)+SUM('Chem - ODS'!$Q$5:$Q$7)))</f>
        <v>0</v>
      </c>
      <c r="AN163" s="90">
        <f ca="1">($V163*($AP$1-AN$1)/($AP$1-$V$1)+$AP163*(AN$1-$V$1)/($AP$1-$V$1))*(SUM('Chem - ODS'!AI$5:AI$7)/((SUM('Chem - ODS'!$AK$5:$AK$7)-SUM('Chem - ODS'!$Q$5:$Q$7))/20*('Chem - ODS'!AI$4-'Chem - ODS'!$Q$4)+SUM('Chem - ODS'!$Q$5:$Q$7)))</f>
        <v>0</v>
      </c>
      <c r="AO163" s="90">
        <f ca="1">($V163*($AP$1-AO$1)/($AP$1-$V$1)+$AP163*(AO$1-$V$1)/($AP$1-$V$1))*(SUM('Chem - ODS'!AJ$5:AJ$7)/((SUM('Chem - ODS'!$AK$5:$AK$7)-SUM('Chem - ODS'!$Q$5:$Q$7))/20*('Chem - ODS'!AJ$4-'Chem - ODS'!$Q$4)+SUM('Chem - ODS'!$Q$5:$Q$7)))</f>
        <v>0</v>
      </c>
      <c r="AP163" s="90">
        <f ca="1">V163*'Process Emissions Multipliers'!$E$28</f>
        <v>0</v>
      </c>
    </row>
    <row r="164" spans="1:42">
      <c r="A164" s="74">
        <v>700</v>
      </c>
      <c r="B164" s="90">
        <f ca="1">IF('Chemicals 2010'!$A172="CP",INDIRECT("'Chemicals 2010'!"&amp;'Country Selector'!$B$3&amp;ROW($A172))*10^12,0)</f>
        <v>0</v>
      </c>
      <c r="C164" s="90">
        <f t="shared" ca="1" si="8"/>
        <v>0</v>
      </c>
      <c r="D164" s="90">
        <f t="shared" ca="1" si="7"/>
        <v>0</v>
      </c>
      <c r="E164" s="90">
        <f t="shared" ca="1" si="7"/>
        <v>0</v>
      </c>
      <c r="F164" s="90">
        <f t="shared" ca="1" si="7"/>
        <v>0</v>
      </c>
      <c r="G164" s="90">
        <f t="shared" ca="1" si="7"/>
        <v>0</v>
      </c>
      <c r="H164" s="90">
        <f t="shared" ca="1" si="7"/>
        <v>0</v>
      </c>
      <c r="I164" s="90">
        <f t="shared" ca="1" si="7"/>
        <v>0</v>
      </c>
      <c r="J164" s="90">
        <f t="shared" ca="1" si="7"/>
        <v>0</v>
      </c>
      <c r="K164" s="90">
        <f t="shared" ca="1" si="7"/>
        <v>0</v>
      </c>
      <c r="L164" s="90">
        <f ca="1">IF('Chemicals 2020'!$A172="CP",INDIRECT("'Chemicals 2020'!"&amp;'Country Selector'!$B$3&amp;ROW($A172))*10^12,0)*'Process Emissions Multipliers'!$B$28</f>
        <v>0</v>
      </c>
      <c r="M164" s="90">
        <f ca="1">($L164*($V$1-M$1)/($V$1-$L$1)+$V164*(M$1-$L$1)/($V$1-$L$1))*(SUM('Chem - ODS'!H$5:H$7)/((SUM('Chem - ODS'!$Q$5:$Q$7)-SUM('Chem - ODS'!$G$5:$G$7))/10*('Chem - ODS'!H$4-'Chem - ODS'!$G$4)+SUM('Chem - ODS'!$G$5:$G$7)))</f>
        <v>0</v>
      </c>
      <c r="N164" s="90">
        <f ca="1">($L164*($V$1-N$1)/($V$1-$L$1)+$V164*(N$1-$L$1)/($V$1-$L$1))*(SUM('Chem - ODS'!I$5:I$7)/((SUM('Chem - ODS'!$Q$5:$Q$7)-SUM('Chem - ODS'!$G$5:$G$7))/10*('Chem - ODS'!I$4-'Chem - ODS'!$G$4)+SUM('Chem - ODS'!$G$5:$G$7)))</f>
        <v>0</v>
      </c>
      <c r="O164" s="90">
        <f ca="1">($L164*($V$1-O$1)/($V$1-$L$1)+$V164*(O$1-$L$1)/($V$1-$L$1))*(SUM('Chem - ODS'!J$5:J$7)/((SUM('Chem - ODS'!$Q$5:$Q$7)-SUM('Chem - ODS'!$G$5:$G$7))/10*('Chem - ODS'!J$4-'Chem - ODS'!$G$4)+SUM('Chem - ODS'!$G$5:$G$7)))</f>
        <v>0</v>
      </c>
      <c r="P164" s="90">
        <f ca="1">($L164*($V$1-P$1)/($V$1-$L$1)+$V164*(P$1-$L$1)/($V$1-$L$1))*(SUM('Chem - ODS'!K$5:K$7)/((SUM('Chem - ODS'!$Q$5:$Q$7)-SUM('Chem - ODS'!$G$5:$G$7))/10*('Chem - ODS'!K$4-'Chem - ODS'!$G$4)+SUM('Chem - ODS'!$G$5:$G$7)))</f>
        <v>0</v>
      </c>
      <c r="Q164" s="90">
        <f ca="1">($L164*($V$1-Q$1)/($V$1-$L$1)+$V164*(Q$1-$L$1)/($V$1-$L$1))*(SUM('Chem - ODS'!L$5:L$7)/((SUM('Chem - ODS'!$Q$5:$Q$7)-SUM('Chem - ODS'!$G$5:$G$7))/10*('Chem - ODS'!L$4-'Chem - ODS'!$G$4)+SUM('Chem - ODS'!$G$5:$G$7)))</f>
        <v>0</v>
      </c>
      <c r="R164" s="90">
        <f ca="1">($L164*($V$1-R$1)/($V$1-$L$1)+$V164*(R$1-$L$1)/($V$1-$L$1))*(SUM('Chem - ODS'!M$5:M$7)/((SUM('Chem - ODS'!$Q$5:$Q$7)-SUM('Chem - ODS'!$G$5:$G$7))/10*('Chem - ODS'!M$4-'Chem - ODS'!$G$4)+SUM('Chem - ODS'!$G$5:$G$7)))</f>
        <v>0</v>
      </c>
      <c r="S164" s="90">
        <f ca="1">($L164*($V$1-S$1)/($V$1-$L$1)+$V164*(S$1-$L$1)/($V$1-$L$1))*(SUM('Chem - ODS'!N$5:N$7)/((SUM('Chem - ODS'!$Q$5:$Q$7)-SUM('Chem - ODS'!$G$5:$G$7))/10*('Chem - ODS'!N$4-'Chem - ODS'!$G$4)+SUM('Chem - ODS'!$G$5:$G$7)))</f>
        <v>0</v>
      </c>
      <c r="T164" s="90">
        <f ca="1">($L164*($V$1-T$1)/($V$1-$L$1)+$V164*(T$1-$L$1)/($V$1-$L$1))*(SUM('Chem - ODS'!O$5:O$7)/((SUM('Chem - ODS'!$Q$5:$Q$7)-SUM('Chem - ODS'!$G$5:$G$7))/10*('Chem - ODS'!O$4-'Chem - ODS'!$G$4)+SUM('Chem - ODS'!$G$5:$G$7)))</f>
        <v>0</v>
      </c>
      <c r="U164" s="90">
        <f ca="1">($L164*($V$1-U$1)/($V$1-$L$1)+$V164*(U$1-$L$1)/($V$1-$L$1))*(SUM('Chem - ODS'!P$5:P$7)/((SUM('Chem - ODS'!$Q$5:$Q$7)-SUM('Chem - ODS'!$G$5:$G$7))/10*('Chem - ODS'!P$4-'Chem - ODS'!$G$4)+SUM('Chem - ODS'!$G$5:$G$7)))</f>
        <v>0</v>
      </c>
      <c r="V164" s="90">
        <f ca="1">IF('Chemicals 2030'!$A172="CP",INDIRECT("'Chemicals 2030'!"&amp;'Country Selector'!$B$3&amp;ROW($A172))*10^12,0)*'Process Emissions Multipliers'!$D$28</f>
        <v>0</v>
      </c>
      <c r="W164" s="90">
        <f ca="1">($V164*($AP$1-W$1)/($AP$1-$V$1)+$AP164*(W$1-$V$1)/($AP$1-$V$1))*(SUM('Chem - ODS'!R$5:R$7)/((SUM('Chem - ODS'!$AK$5:$AK$7)-SUM('Chem - ODS'!$Q$5:$Q$7))/20*('Chem - ODS'!R$4-'Chem - ODS'!$Q$4)+SUM('Chem - ODS'!$Q$5:$Q$7)))</f>
        <v>0</v>
      </c>
      <c r="X164" s="90">
        <f ca="1">($V164*($AP$1-X$1)/($AP$1-$V$1)+$AP164*(X$1-$V$1)/($AP$1-$V$1))*(SUM('Chem - ODS'!S$5:S$7)/((SUM('Chem - ODS'!$AK$5:$AK$7)-SUM('Chem - ODS'!$Q$5:$Q$7))/20*('Chem - ODS'!S$4-'Chem - ODS'!$Q$4)+SUM('Chem - ODS'!$Q$5:$Q$7)))</f>
        <v>0</v>
      </c>
      <c r="Y164" s="90">
        <f ca="1">($V164*($AP$1-Y$1)/($AP$1-$V$1)+$AP164*(Y$1-$V$1)/($AP$1-$V$1))*(SUM('Chem - ODS'!T$5:T$7)/((SUM('Chem - ODS'!$AK$5:$AK$7)-SUM('Chem - ODS'!$Q$5:$Q$7))/20*('Chem - ODS'!T$4-'Chem - ODS'!$Q$4)+SUM('Chem - ODS'!$Q$5:$Q$7)))</f>
        <v>0</v>
      </c>
      <c r="Z164" s="90">
        <f ca="1">($V164*($AP$1-Z$1)/($AP$1-$V$1)+$AP164*(Z$1-$V$1)/($AP$1-$V$1))*(SUM('Chem - ODS'!U$5:U$7)/((SUM('Chem - ODS'!$AK$5:$AK$7)-SUM('Chem - ODS'!$Q$5:$Q$7))/20*('Chem - ODS'!U$4-'Chem - ODS'!$Q$4)+SUM('Chem - ODS'!$Q$5:$Q$7)))</f>
        <v>0</v>
      </c>
      <c r="AA164" s="90">
        <f ca="1">($V164*($AP$1-AA$1)/($AP$1-$V$1)+$AP164*(AA$1-$V$1)/($AP$1-$V$1))*(SUM('Chem - ODS'!V$5:V$7)/((SUM('Chem - ODS'!$AK$5:$AK$7)-SUM('Chem - ODS'!$Q$5:$Q$7))/20*('Chem - ODS'!V$4-'Chem - ODS'!$Q$4)+SUM('Chem - ODS'!$Q$5:$Q$7)))</f>
        <v>0</v>
      </c>
      <c r="AB164" s="90">
        <f ca="1">($V164*($AP$1-AB$1)/($AP$1-$V$1)+$AP164*(AB$1-$V$1)/($AP$1-$V$1))*(SUM('Chem - ODS'!W$5:W$7)/((SUM('Chem - ODS'!$AK$5:$AK$7)-SUM('Chem - ODS'!$Q$5:$Q$7))/20*('Chem - ODS'!W$4-'Chem - ODS'!$Q$4)+SUM('Chem - ODS'!$Q$5:$Q$7)))</f>
        <v>0</v>
      </c>
      <c r="AC164" s="90">
        <f ca="1">($V164*($AP$1-AC$1)/($AP$1-$V$1)+$AP164*(AC$1-$V$1)/($AP$1-$V$1))*(SUM('Chem - ODS'!X$5:X$7)/((SUM('Chem - ODS'!$AK$5:$AK$7)-SUM('Chem - ODS'!$Q$5:$Q$7))/20*('Chem - ODS'!X$4-'Chem - ODS'!$Q$4)+SUM('Chem - ODS'!$Q$5:$Q$7)))</f>
        <v>0</v>
      </c>
      <c r="AD164" s="90">
        <f ca="1">($V164*($AP$1-AD$1)/($AP$1-$V$1)+$AP164*(AD$1-$V$1)/($AP$1-$V$1))*(SUM('Chem - ODS'!Y$5:Y$7)/((SUM('Chem - ODS'!$AK$5:$AK$7)-SUM('Chem - ODS'!$Q$5:$Q$7))/20*('Chem - ODS'!Y$4-'Chem - ODS'!$Q$4)+SUM('Chem - ODS'!$Q$5:$Q$7)))</f>
        <v>0</v>
      </c>
      <c r="AE164" s="90">
        <f ca="1">($V164*($AP$1-AE$1)/($AP$1-$V$1)+$AP164*(AE$1-$V$1)/($AP$1-$V$1))*(SUM('Chem - ODS'!Z$5:Z$7)/((SUM('Chem - ODS'!$AK$5:$AK$7)-SUM('Chem - ODS'!$Q$5:$Q$7))/20*('Chem - ODS'!Z$4-'Chem - ODS'!$Q$4)+SUM('Chem - ODS'!$Q$5:$Q$7)))</f>
        <v>0</v>
      </c>
      <c r="AF164" s="90">
        <f ca="1">($V164*($AP$1-AF$1)/($AP$1-$V$1)+$AP164*(AF$1-$V$1)/($AP$1-$V$1))*(SUM('Chem - ODS'!AA$5:AA$7)/((SUM('Chem - ODS'!$AK$5:$AK$7)-SUM('Chem - ODS'!$Q$5:$Q$7))/20*('Chem - ODS'!AA$4-'Chem - ODS'!$Q$4)+SUM('Chem - ODS'!$Q$5:$Q$7)))</f>
        <v>0</v>
      </c>
      <c r="AG164" s="90">
        <f ca="1">($V164*($AP$1-AG$1)/($AP$1-$V$1)+$AP164*(AG$1-$V$1)/($AP$1-$V$1))*(SUM('Chem - ODS'!AB$5:AB$7)/((SUM('Chem - ODS'!$AK$5:$AK$7)-SUM('Chem - ODS'!$Q$5:$Q$7))/20*('Chem - ODS'!AB$4-'Chem - ODS'!$Q$4)+SUM('Chem - ODS'!$Q$5:$Q$7)))</f>
        <v>0</v>
      </c>
      <c r="AH164" s="90">
        <f ca="1">($V164*($AP$1-AH$1)/($AP$1-$V$1)+$AP164*(AH$1-$V$1)/($AP$1-$V$1))*(SUM('Chem - ODS'!AC$5:AC$7)/((SUM('Chem - ODS'!$AK$5:$AK$7)-SUM('Chem - ODS'!$Q$5:$Q$7))/20*('Chem - ODS'!AC$4-'Chem - ODS'!$Q$4)+SUM('Chem - ODS'!$Q$5:$Q$7)))</f>
        <v>0</v>
      </c>
      <c r="AI164" s="90">
        <f ca="1">($V164*($AP$1-AI$1)/($AP$1-$V$1)+$AP164*(AI$1-$V$1)/($AP$1-$V$1))*(SUM('Chem - ODS'!AD$5:AD$7)/((SUM('Chem - ODS'!$AK$5:$AK$7)-SUM('Chem - ODS'!$Q$5:$Q$7))/20*('Chem - ODS'!AD$4-'Chem - ODS'!$Q$4)+SUM('Chem - ODS'!$Q$5:$Q$7)))</f>
        <v>0</v>
      </c>
      <c r="AJ164" s="90">
        <f ca="1">($V164*($AP$1-AJ$1)/($AP$1-$V$1)+$AP164*(AJ$1-$V$1)/($AP$1-$V$1))*(SUM('Chem - ODS'!AE$5:AE$7)/((SUM('Chem - ODS'!$AK$5:$AK$7)-SUM('Chem - ODS'!$Q$5:$Q$7))/20*('Chem - ODS'!AE$4-'Chem - ODS'!$Q$4)+SUM('Chem - ODS'!$Q$5:$Q$7)))</f>
        <v>0</v>
      </c>
      <c r="AK164" s="90">
        <f ca="1">($V164*($AP$1-AK$1)/($AP$1-$V$1)+$AP164*(AK$1-$V$1)/($AP$1-$V$1))*(SUM('Chem - ODS'!AF$5:AF$7)/((SUM('Chem - ODS'!$AK$5:$AK$7)-SUM('Chem - ODS'!$Q$5:$Q$7))/20*('Chem - ODS'!AF$4-'Chem - ODS'!$Q$4)+SUM('Chem - ODS'!$Q$5:$Q$7)))</f>
        <v>0</v>
      </c>
      <c r="AL164" s="90">
        <f ca="1">($V164*($AP$1-AL$1)/($AP$1-$V$1)+$AP164*(AL$1-$V$1)/($AP$1-$V$1))*(SUM('Chem - ODS'!AG$5:AG$7)/((SUM('Chem - ODS'!$AK$5:$AK$7)-SUM('Chem - ODS'!$Q$5:$Q$7))/20*('Chem - ODS'!AG$4-'Chem - ODS'!$Q$4)+SUM('Chem - ODS'!$Q$5:$Q$7)))</f>
        <v>0</v>
      </c>
      <c r="AM164" s="90">
        <f ca="1">($V164*($AP$1-AM$1)/($AP$1-$V$1)+$AP164*(AM$1-$V$1)/($AP$1-$V$1))*(SUM('Chem - ODS'!AH$5:AH$7)/((SUM('Chem - ODS'!$AK$5:$AK$7)-SUM('Chem - ODS'!$Q$5:$Q$7))/20*('Chem - ODS'!AH$4-'Chem - ODS'!$Q$4)+SUM('Chem - ODS'!$Q$5:$Q$7)))</f>
        <v>0</v>
      </c>
      <c r="AN164" s="90">
        <f ca="1">($V164*($AP$1-AN$1)/($AP$1-$V$1)+$AP164*(AN$1-$V$1)/($AP$1-$V$1))*(SUM('Chem - ODS'!AI$5:AI$7)/((SUM('Chem - ODS'!$AK$5:$AK$7)-SUM('Chem - ODS'!$Q$5:$Q$7))/20*('Chem - ODS'!AI$4-'Chem - ODS'!$Q$4)+SUM('Chem - ODS'!$Q$5:$Q$7)))</f>
        <v>0</v>
      </c>
      <c r="AO164" s="90">
        <f ca="1">($V164*($AP$1-AO$1)/($AP$1-$V$1)+$AP164*(AO$1-$V$1)/($AP$1-$V$1))*(SUM('Chem - ODS'!AJ$5:AJ$7)/((SUM('Chem - ODS'!$AK$5:$AK$7)-SUM('Chem - ODS'!$Q$5:$Q$7))/20*('Chem - ODS'!AJ$4-'Chem - ODS'!$Q$4)+SUM('Chem - ODS'!$Q$5:$Q$7)))</f>
        <v>0</v>
      </c>
      <c r="AP164" s="90">
        <f ca="1">V164*'Process Emissions Multipliers'!$E$28</f>
        <v>0</v>
      </c>
    </row>
    <row r="165" spans="1:42">
      <c r="A165" s="74">
        <v>750</v>
      </c>
      <c r="B165" s="90">
        <f ca="1">IF('Chemicals 2010'!$A173="CP",INDIRECT("'Chemicals 2010'!"&amp;'Country Selector'!$B$3&amp;ROW($A173))*10^12,0)</f>
        <v>0</v>
      </c>
      <c r="C165" s="90">
        <f t="shared" ca="1" si="8"/>
        <v>0</v>
      </c>
      <c r="D165" s="90">
        <f t="shared" ca="1" si="7"/>
        <v>0</v>
      </c>
      <c r="E165" s="90">
        <f t="shared" ca="1" si="7"/>
        <v>0</v>
      </c>
      <c r="F165" s="90">
        <f t="shared" ca="1" si="7"/>
        <v>0</v>
      </c>
      <c r="G165" s="90">
        <f t="shared" ca="1" si="7"/>
        <v>0</v>
      </c>
      <c r="H165" s="90">
        <f t="shared" ca="1" si="7"/>
        <v>0</v>
      </c>
      <c r="I165" s="90">
        <f t="shared" ca="1" si="7"/>
        <v>0</v>
      </c>
      <c r="J165" s="90">
        <f t="shared" ca="1" si="7"/>
        <v>0</v>
      </c>
      <c r="K165" s="90">
        <f t="shared" ca="1" si="7"/>
        <v>0</v>
      </c>
      <c r="L165" s="90">
        <f ca="1">IF('Chemicals 2020'!$A173="CP",INDIRECT("'Chemicals 2020'!"&amp;'Country Selector'!$B$3&amp;ROW($A173))*10^12,0)*'Process Emissions Multipliers'!$B$28</f>
        <v>0</v>
      </c>
      <c r="M165" s="90">
        <f ca="1">($L165*($V$1-M$1)/($V$1-$L$1)+$V165*(M$1-$L$1)/($V$1-$L$1))*(SUM('Chem - ODS'!H$5:H$7)/((SUM('Chem - ODS'!$Q$5:$Q$7)-SUM('Chem - ODS'!$G$5:$G$7))/10*('Chem - ODS'!H$4-'Chem - ODS'!$G$4)+SUM('Chem - ODS'!$G$5:$G$7)))</f>
        <v>0</v>
      </c>
      <c r="N165" s="90">
        <f ca="1">($L165*($V$1-N$1)/($V$1-$L$1)+$V165*(N$1-$L$1)/($V$1-$L$1))*(SUM('Chem - ODS'!I$5:I$7)/((SUM('Chem - ODS'!$Q$5:$Q$7)-SUM('Chem - ODS'!$G$5:$G$7))/10*('Chem - ODS'!I$4-'Chem - ODS'!$G$4)+SUM('Chem - ODS'!$G$5:$G$7)))</f>
        <v>0</v>
      </c>
      <c r="O165" s="90">
        <f ca="1">($L165*($V$1-O$1)/($V$1-$L$1)+$V165*(O$1-$L$1)/($V$1-$L$1))*(SUM('Chem - ODS'!J$5:J$7)/((SUM('Chem - ODS'!$Q$5:$Q$7)-SUM('Chem - ODS'!$G$5:$G$7))/10*('Chem - ODS'!J$4-'Chem - ODS'!$G$4)+SUM('Chem - ODS'!$G$5:$G$7)))</f>
        <v>0</v>
      </c>
      <c r="P165" s="90">
        <f ca="1">($L165*($V$1-P$1)/($V$1-$L$1)+$V165*(P$1-$L$1)/($V$1-$L$1))*(SUM('Chem - ODS'!K$5:K$7)/((SUM('Chem - ODS'!$Q$5:$Q$7)-SUM('Chem - ODS'!$G$5:$G$7))/10*('Chem - ODS'!K$4-'Chem - ODS'!$G$4)+SUM('Chem - ODS'!$G$5:$G$7)))</f>
        <v>0</v>
      </c>
      <c r="Q165" s="90">
        <f ca="1">($L165*($V$1-Q$1)/($V$1-$L$1)+$V165*(Q$1-$L$1)/($V$1-$L$1))*(SUM('Chem - ODS'!L$5:L$7)/((SUM('Chem - ODS'!$Q$5:$Q$7)-SUM('Chem - ODS'!$G$5:$G$7))/10*('Chem - ODS'!L$4-'Chem - ODS'!$G$4)+SUM('Chem - ODS'!$G$5:$G$7)))</f>
        <v>0</v>
      </c>
      <c r="R165" s="90">
        <f ca="1">($L165*($V$1-R$1)/($V$1-$L$1)+$V165*(R$1-$L$1)/($V$1-$L$1))*(SUM('Chem - ODS'!M$5:M$7)/((SUM('Chem - ODS'!$Q$5:$Q$7)-SUM('Chem - ODS'!$G$5:$G$7))/10*('Chem - ODS'!M$4-'Chem - ODS'!$G$4)+SUM('Chem - ODS'!$G$5:$G$7)))</f>
        <v>0</v>
      </c>
      <c r="S165" s="90">
        <f ca="1">($L165*($V$1-S$1)/($V$1-$L$1)+$V165*(S$1-$L$1)/($V$1-$L$1))*(SUM('Chem - ODS'!N$5:N$7)/((SUM('Chem - ODS'!$Q$5:$Q$7)-SUM('Chem - ODS'!$G$5:$G$7))/10*('Chem - ODS'!N$4-'Chem - ODS'!$G$4)+SUM('Chem - ODS'!$G$5:$G$7)))</f>
        <v>0</v>
      </c>
      <c r="T165" s="90">
        <f ca="1">($L165*($V$1-T$1)/($V$1-$L$1)+$V165*(T$1-$L$1)/($V$1-$L$1))*(SUM('Chem - ODS'!O$5:O$7)/((SUM('Chem - ODS'!$Q$5:$Q$7)-SUM('Chem - ODS'!$G$5:$G$7))/10*('Chem - ODS'!O$4-'Chem - ODS'!$G$4)+SUM('Chem - ODS'!$G$5:$G$7)))</f>
        <v>0</v>
      </c>
      <c r="U165" s="90">
        <f ca="1">($L165*($V$1-U$1)/($V$1-$L$1)+$V165*(U$1-$L$1)/($V$1-$L$1))*(SUM('Chem - ODS'!P$5:P$7)/((SUM('Chem - ODS'!$Q$5:$Q$7)-SUM('Chem - ODS'!$G$5:$G$7))/10*('Chem - ODS'!P$4-'Chem - ODS'!$G$4)+SUM('Chem - ODS'!$G$5:$G$7)))</f>
        <v>0</v>
      </c>
      <c r="V165" s="90">
        <f ca="1">IF('Chemicals 2030'!$A173="CP",INDIRECT("'Chemicals 2030'!"&amp;'Country Selector'!$B$3&amp;ROW($A173))*10^12,0)*'Process Emissions Multipliers'!$D$28</f>
        <v>0</v>
      </c>
      <c r="W165" s="90">
        <f ca="1">($V165*($AP$1-W$1)/($AP$1-$V$1)+$AP165*(W$1-$V$1)/($AP$1-$V$1))*(SUM('Chem - ODS'!R$5:R$7)/((SUM('Chem - ODS'!$AK$5:$AK$7)-SUM('Chem - ODS'!$Q$5:$Q$7))/20*('Chem - ODS'!R$4-'Chem - ODS'!$Q$4)+SUM('Chem - ODS'!$Q$5:$Q$7)))</f>
        <v>0</v>
      </c>
      <c r="X165" s="90">
        <f ca="1">($V165*($AP$1-X$1)/($AP$1-$V$1)+$AP165*(X$1-$V$1)/($AP$1-$V$1))*(SUM('Chem - ODS'!S$5:S$7)/((SUM('Chem - ODS'!$AK$5:$AK$7)-SUM('Chem - ODS'!$Q$5:$Q$7))/20*('Chem - ODS'!S$4-'Chem - ODS'!$Q$4)+SUM('Chem - ODS'!$Q$5:$Q$7)))</f>
        <v>0</v>
      </c>
      <c r="Y165" s="90">
        <f ca="1">($V165*($AP$1-Y$1)/($AP$1-$V$1)+$AP165*(Y$1-$V$1)/($AP$1-$V$1))*(SUM('Chem - ODS'!T$5:T$7)/((SUM('Chem - ODS'!$AK$5:$AK$7)-SUM('Chem - ODS'!$Q$5:$Q$7))/20*('Chem - ODS'!T$4-'Chem - ODS'!$Q$4)+SUM('Chem - ODS'!$Q$5:$Q$7)))</f>
        <v>0</v>
      </c>
      <c r="Z165" s="90">
        <f ca="1">($V165*($AP$1-Z$1)/($AP$1-$V$1)+$AP165*(Z$1-$V$1)/($AP$1-$V$1))*(SUM('Chem - ODS'!U$5:U$7)/((SUM('Chem - ODS'!$AK$5:$AK$7)-SUM('Chem - ODS'!$Q$5:$Q$7))/20*('Chem - ODS'!U$4-'Chem - ODS'!$Q$4)+SUM('Chem - ODS'!$Q$5:$Q$7)))</f>
        <v>0</v>
      </c>
      <c r="AA165" s="90">
        <f ca="1">($V165*($AP$1-AA$1)/($AP$1-$V$1)+$AP165*(AA$1-$V$1)/($AP$1-$V$1))*(SUM('Chem - ODS'!V$5:V$7)/((SUM('Chem - ODS'!$AK$5:$AK$7)-SUM('Chem - ODS'!$Q$5:$Q$7))/20*('Chem - ODS'!V$4-'Chem - ODS'!$Q$4)+SUM('Chem - ODS'!$Q$5:$Q$7)))</f>
        <v>0</v>
      </c>
      <c r="AB165" s="90">
        <f ca="1">($V165*($AP$1-AB$1)/($AP$1-$V$1)+$AP165*(AB$1-$V$1)/($AP$1-$V$1))*(SUM('Chem - ODS'!W$5:W$7)/((SUM('Chem - ODS'!$AK$5:$AK$7)-SUM('Chem - ODS'!$Q$5:$Q$7))/20*('Chem - ODS'!W$4-'Chem - ODS'!$Q$4)+SUM('Chem - ODS'!$Q$5:$Q$7)))</f>
        <v>0</v>
      </c>
      <c r="AC165" s="90">
        <f ca="1">($V165*($AP$1-AC$1)/($AP$1-$V$1)+$AP165*(AC$1-$V$1)/($AP$1-$V$1))*(SUM('Chem - ODS'!X$5:X$7)/((SUM('Chem - ODS'!$AK$5:$AK$7)-SUM('Chem - ODS'!$Q$5:$Q$7))/20*('Chem - ODS'!X$4-'Chem - ODS'!$Q$4)+SUM('Chem - ODS'!$Q$5:$Q$7)))</f>
        <v>0</v>
      </c>
      <c r="AD165" s="90">
        <f ca="1">($V165*($AP$1-AD$1)/($AP$1-$V$1)+$AP165*(AD$1-$V$1)/($AP$1-$V$1))*(SUM('Chem - ODS'!Y$5:Y$7)/((SUM('Chem - ODS'!$AK$5:$AK$7)-SUM('Chem - ODS'!$Q$5:$Q$7))/20*('Chem - ODS'!Y$4-'Chem - ODS'!$Q$4)+SUM('Chem - ODS'!$Q$5:$Q$7)))</f>
        <v>0</v>
      </c>
      <c r="AE165" s="90">
        <f ca="1">($V165*($AP$1-AE$1)/($AP$1-$V$1)+$AP165*(AE$1-$V$1)/($AP$1-$V$1))*(SUM('Chem - ODS'!Z$5:Z$7)/((SUM('Chem - ODS'!$AK$5:$AK$7)-SUM('Chem - ODS'!$Q$5:$Q$7))/20*('Chem - ODS'!Z$4-'Chem - ODS'!$Q$4)+SUM('Chem - ODS'!$Q$5:$Q$7)))</f>
        <v>0</v>
      </c>
      <c r="AF165" s="90">
        <f ca="1">($V165*($AP$1-AF$1)/($AP$1-$V$1)+$AP165*(AF$1-$V$1)/($AP$1-$V$1))*(SUM('Chem - ODS'!AA$5:AA$7)/((SUM('Chem - ODS'!$AK$5:$AK$7)-SUM('Chem - ODS'!$Q$5:$Q$7))/20*('Chem - ODS'!AA$4-'Chem - ODS'!$Q$4)+SUM('Chem - ODS'!$Q$5:$Q$7)))</f>
        <v>0</v>
      </c>
      <c r="AG165" s="90">
        <f ca="1">($V165*($AP$1-AG$1)/($AP$1-$V$1)+$AP165*(AG$1-$V$1)/($AP$1-$V$1))*(SUM('Chem - ODS'!AB$5:AB$7)/((SUM('Chem - ODS'!$AK$5:$AK$7)-SUM('Chem - ODS'!$Q$5:$Q$7))/20*('Chem - ODS'!AB$4-'Chem - ODS'!$Q$4)+SUM('Chem - ODS'!$Q$5:$Q$7)))</f>
        <v>0</v>
      </c>
      <c r="AH165" s="90">
        <f ca="1">($V165*($AP$1-AH$1)/($AP$1-$V$1)+$AP165*(AH$1-$V$1)/($AP$1-$V$1))*(SUM('Chem - ODS'!AC$5:AC$7)/((SUM('Chem - ODS'!$AK$5:$AK$7)-SUM('Chem - ODS'!$Q$5:$Q$7))/20*('Chem - ODS'!AC$4-'Chem - ODS'!$Q$4)+SUM('Chem - ODS'!$Q$5:$Q$7)))</f>
        <v>0</v>
      </c>
      <c r="AI165" s="90">
        <f ca="1">($V165*($AP$1-AI$1)/($AP$1-$V$1)+$AP165*(AI$1-$V$1)/($AP$1-$V$1))*(SUM('Chem - ODS'!AD$5:AD$7)/((SUM('Chem - ODS'!$AK$5:$AK$7)-SUM('Chem - ODS'!$Q$5:$Q$7))/20*('Chem - ODS'!AD$4-'Chem - ODS'!$Q$4)+SUM('Chem - ODS'!$Q$5:$Q$7)))</f>
        <v>0</v>
      </c>
      <c r="AJ165" s="90">
        <f ca="1">($V165*($AP$1-AJ$1)/($AP$1-$V$1)+$AP165*(AJ$1-$V$1)/($AP$1-$V$1))*(SUM('Chem - ODS'!AE$5:AE$7)/((SUM('Chem - ODS'!$AK$5:$AK$7)-SUM('Chem - ODS'!$Q$5:$Q$7))/20*('Chem - ODS'!AE$4-'Chem - ODS'!$Q$4)+SUM('Chem - ODS'!$Q$5:$Q$7)))</f>
        <v>0</v>
      </c>
      <c r="AK165" s="90">
        <f ca="1">($V165*($AP$1-AK$1)/($AP$1-$V$1)+$AP165*(AK$1-$V$1)/($AP$1-$V$1))*(SUM('Chem - ODS'!AF$5:AF$7)/((SUM('Chem - ODS'!$AK$5:$AK$7)-SUM('Chem - ODS'!$Q$5:$Q$7))/20*('Chem - ODS'!AF$4-'Chem - ODS'!$Q$4)+SUM('Chem - ODS'!$Q$5:$Q$7)))</f>
        <v>0</v>
      </c>
      <c r="AL165" s="90">
        <f ca="1">($V165*($AP$1-AL$1)/($AP$1-$V$1)+$AP165*(AL$1-$V$1)/($AP$1-$V$1))*(SUM('Chem - ODS'!AG$5:AG$7)/((SUM('Chem - ODS'!$AK$5:$AK$7)-SUM('Chem - ODS'!$Q$5:$Q$7))/20*('Chem - ODS'!AG$4-'Chem - ODS'!$Q$4)+SUM('Chem - ODS'!$Q$5:$Q$7)))</f>
        <v>0</v>
      </c>
      <c r="AM165" s="90">
        <f ca="1">($V165*($AP$1-AM$1)/($AP$1-$V$1)+$AP165*(AM$1-$V$1)/($AP$1-$V$1))*(SUM('Chem - ODS'!AH$5:AH$7)/((SUM('Chem - ODS'!$AK$5:$AK$7)-SUM('Chem - ODS'!$Q$5:$Q$7))/20*('Chem - ODS'!AH$4-'Chem - ODS'!$Q$4)+SUM('Chem - ODS'!$Q$5:$Q$7)))</f>
        <v>0</v>
      </c>
      <c r="AN165" s="90">
        <f ca="1">($V165*($AP$1-AN$1)/($AP$1-$V$1)+$AP165*(AN$1-$V$1)/($AP$1-$V$1))*(SUM('Chem - ODS'!AI$5:AI$7)/((SUM('Chem - ODS'!$AK$5:$AK$7)-SUM('Chem - ODS'!$Q$5:$Q$7))/20*('Chem - ODS'!AI$4-'Chem - ODS'!$Q$4)+SUM('Chem - ODS'!$Q$5:$Q$7)))</f>
        <v>0</v>
      </c>
      <c r="AO165" s="90">
        <f ca="1">($V165*($AP$1-AO$1)/($AP$1-$V$1)+$AP165*(AO$1-$V$1)/($AP$1-$V$1))*(SUM('Chem - ODS'!AJ$5:AJ$7)/((SUM('Chem - ODS'!$AK$5:$AK$7)-SUM('Chem - ODS'!$Q$5:$Q$7))/20*('Chem - ODS'!AJ$4-'Chem - ODS'!$Q$4)+SUM('Chem - ODS'!$Q$5:$Q$7)))</f>
        <v>0</v>
      </c>
      <c r="AP165" s="90">
        <f ca="1">V165*'Process Emissions Multipliers'!$E$28</f>
        <v>0</v>
      </c>
    </row>
    <row r="166" spans="1:42">
      <c r="A166" s="74">
        <v>800</v>
      </c>
      <c r="B166" s="90">
        <f ca="1">IF('Chemicals 2010'!$A174="CP",INDIRECT("'Chemicals 2010'!"&amp;'Country Selector'!$B$3&amp;ROW($A174))*10^12,0)</f>
        <v>0</v>
      </c>
      <c r="C166" s="90">
        <f t="shared" ca="1" si="8"/>
        <v>0</v>
      </c>
      <c r="D166" s="90">
        <f t="shared" ca="1" si="7"/>
        <v>0</v>
      </c>
      <c r="E166" s="90">
        <f t="shared" ca="1" si="7"/>
        <v>0</v>
      </c>
      <c r="F166" s="90">
        <f t="shared" ca="1" si="7"/>
        <v>0</v>
      </c>
      <c r="G166" s="90">
        <f t="shared" ca="1" si="7"/>
        <v>0</v>
      </c>
      <c r="H166" s="90">
        <f t="shared" ca="1" si="7"/>
        <v>0</v>
      </c>
      <c r="I166" s="90">
        <f t="shared" ca="1" si="7"/>
        <v>0</v>
      </c>
      <c r="J166" s="90">
        <f t="shared" ca="1" si="7"/>
        <v>0</v>
      </c>
      <c r="K166" s="90">
        <f t="shared" ca="1" si="7"/>
        <v>0</v>
      </c>
      <c r="L166" s="90">
        <f ca="1">IF('Chemicals 2020'!$A174="CP",INDIRECT("'Chemicals 2020'!"&amp;'Country Selector'!$B$3&amp;ROW($A174))*10^12,0)*'Process Emissions Multipliers'!$B$28</f>
        <v>0</v>
      </c>
      <c r="M166" s="90">
        <f ca="1">($L166*($V$1-M$1)/($V$1-$L$1)+$V166*(M$1-$L$1)/($V$1-$L$1))*(SUM('Chem - ODS'!H$5:H$7)/((SUM('Chem - ODS'!$Q$5:$Q$7)-SUM('Chem - ODS'!$G$5:$G$7))/10*('Chem - ODS'!H$4-'Chem - ODS'!$G$4)+SUM('Chem - ODS'!$G$5:$G$7)))</f>
        <v>0</v>
      </c>
      <c r="N166" s="90">
        <f ca="1">($L166*($V$1-N$1)/($V$1-$L$1)+$V166*(N$1-$L$1)/($V$1-$L$1))*(SUM('Chem - ODS'!I$5:I$7)/((SUM('Chem - ODS'!$Q$5:$Q$7)-SUM('Chem - ODS'!$G$5:$G$7))/10*('Chem - ODS'!I$4-'Chem - ODS'!$G$4)+SUM('Chem - ODS'!$G$5:$G$7)))</f>
        <v>0</v>
      </c>
      <c r="O166" s="90">
        <f ca="1">($L166*($V$1-O$1)/($V$1-$L$1)+$V166*(O$1-$L$1)/($V$1-$L$1))*(SUM('Chem - ODS'!J$5:J$7)/((SUM('Chem - ODS'!$Q$5:$Q$7)-SUM('Chem - ODS'!$G$5:$G$7))/10*('Chem - ODS'!J$4-'Chem - ODS'!$G$4)+SUM('Chem - ODS'!$G$5:$G$7)))</f>
        <v>0</v>
      </c>
      <c r="P166" s="90">
        <f ca="1">($L166*($V$1-P$1)/($V$1-$L$1)+$V166*(P$1-$L$1)/($V$1-$L$1))*(SUM('Chem - ODS'!K$5:K$7)/((SUM('Chem - ODS'!$Q$5:$Q$7)-SUM('Chem - ODS'!$G$5:$G$7))/10*('Chem - ODS'!K$4-'Chem - ODS'!$G$4)+SUM('Chem - ODS'!$G$5:$G$7)))</f>
        <v>0</v>
      </c>
      <c r="Q166" s="90">
        <f ca="1">($L166*($V$1-Q$1)/($V$1-$L$1)+$V166*(Q$1-$L$1)/($V$1-$L$1))*(SUM('Chem - ODS'!L$5:L$7)/((SUM('Chem - ODS'!$Q$5:$Q$7)-SUM('Chem - ODS'!$G$5:$G$7))/10*('Chem - ODS'!L$4-'Chem - ODS'!$G$4)+SUM('Chem - ODS'!$G$5:$G$7)))</f>
        <v>0</v>
      </c>
      <c r="R166" s="90">
        <f ca="1">($L166*($V$1-R$1)/($V$1-$L$1)+$V166*(R$1-$L$1)/($V$1-$L$1))*(SUM('Chem - ODS'!M$5:M$7)/((SUM('Chem - ODS'!$Q$5:$Q$7)-SUM('Chem - ODS'!$G$5:$G$7))/10*('Chem - ODS'!M$4-'Chem - ODS'!$G$4)+SUM('Chem - ODS'!$G$5:$G$7)))</f>
        <v>0</v>
      </c>
      <c r="S166" s="90">
        <f ca="1">($L166*($V$1-S$1)/($V$1-$L$1)+$V166*(S$1-$L$1)/($V$1-$L$1))*(SUM('Chem - ODS'!N$5:N$7)/((SUM('Chem - ODS'!$Q$5:$Q$7)-SUM('Chem - ODS'!$G$5:$G$7))/10*('Chem - ODS'!N$4-'Chem - ODS'!$G$4)+SUM('Chem - ODS'!$G$5:$G$7)))</f>
        <v>0</v>
      </c>
      <c r="T166" s="90">
        <f ca="1">($L166*($V$1-T$1)/($V$1-$L$1)+$V166*(T$1-$L$1)/($V$1-$L$1))*(SUM('Chem - ODS'!O$5:O$7)/((SUM('Chem - ODS'!$Q$5:$Q$7)-SUM('Chem - ODS'!$G$5:$G$7))/10*('Chem - ODS'!O$4-'Chem - ODS'!$G$4)+SUM('Chem - ODS'!$G$5:$G$7)))</f>
        <v>0</v>
      </c>
      <c r="U166" s="90">
        <f ca="1">($L166*($V$1-U$1)/($V$1-$L$1)+$V166*(U$1-$L$1)/($V$1-$L$1))*(SUM('Chem - ODS'!P$5:P$7)/((SUM('Chem - ODS'!$Q$5:$Q$7)-SUM('Chem - ODS'!$G$5:$G$7))/10*('Chem - ODS'!P$4-'Chem - ODS'!$G$4)+SUM('Chem - ODS'!$G$5:$G$7)))</f>
        <v>0</v>
      </c>
      <c r="V166" s="90">
        <f ca="1">IF('Chemicals 2030'!$A174="CP",INDIRECT("'Chemicals 2030'!"&amp;'Country Selector'!$B$3&amp;ROW($A174))*10^12,0)*'Process Emissions Multipliers'!$D$28</f>
        <v>0</v>
      </c>
      <c r="W166" s="90">
        <f ca="1">($V166*($AP$1-W$1)/($AP$1-$V$1)+$AP166*(W$1-$V$1)/($AP$1-$V$1))*(SUM('Chem - ODS'!R$5:R$7)/((SUM('Chem - ODS'!$AK$5:$AK$7)-SUM('Chem - ODS'!$Q$5:$Q$7))/20*('Chem - ODS'!R$4-'Chem - ODS'!$Q$4)+SUM('Chem - ODS'!$Q$5:$Q$7)))</f>
        <v>0</v>
      </c>
      <c r="X166" s="90">
        <f ca="1">($V166*($AP$1-X$1)/($AP$1-$V$1)+$AP166*(X$1-$V$1)/($AP$1-$V$1))*(SUM('Chem - ODS'!S$5:S$7)/((SUM('Chem - ODS'!$AK$5:$AK$7)-SUM('Chem - ODS'!$Q$5:$Q$7))/20*('Chem - ODS'!S$4-'Chem - ODS'!$Q$4)+SUM('Chem - ODS'!$Q$5:$Q$7)))</f>
        <v>0</v>
      </c>
      <c r="Y166" s="90">
        <f ca="1">($V166*($AP$1-Y$1)/($AP$1-$V$1)+$AP166*(Y$1-$V$1)/($AP$1-$V$1))*(SUM('Chem - ODS'!T$5:T$7)/((SUM('Chem - ODS'!$AK$5:$AK$7)-SUM('Chem - ODS'!$Q$5:$Q$7))/20*('Chem - ODS'!T$4-'Chem - ODS'!$Q$4)+SUM('Chem - ODS'!$Q$5:$Q$7)))</f>
        <v>0</v>
      </c>
      <c r="Z166" s="90">
        <f ca="1">($V166*($AP$1-Z$1)/($AP$1-$V$1)+$AP166*(Z$1-$V$1)/($AP$1-$V$1))*(SUM('Chem - ODS'!U$5:U$7)/((SUM('Chem - ODS'!$AK$5:$AK$7)-SUM('Chem - ODS'!$Q$5:$Q$7))/20*('Chem - ODS'!U$4-'Chem - ODS'!$Q$4)+SUM('Chem - ODS'!$Q$5:$Q$7)))</f>
        <v>0</v>
      </c>
      <c r="AA166" s="90">
        <f ca="1">($V166*($AP$1-AA$1)/($AP$1-$V$1)+$AP166*(AA$1-$V$1)/($AP$1-$V$1))*(SUM('Chem - ODS'!V$5:V$7)/((SUM('Chem - ODS'!$AK$5:$AK$7)-SUM('Chem - ODS'!$Q$5:$Q$7))/20*('Chem - ODS'!V$4-'Chem - ODS'!$Q$4)+SUM('Chem - ODS'!$Q$5:$Q$7)))</f>
        <v>0</v>
      </c>
      <c r="AB166" s="90">
        <f ca="1">($V166*($AP$1-AB$1)/($AP$1-$V$1)+$AP166*(AB$1-$V$1)/($AP$1-$V$1))*(SUM('Chem - ODS'!W$5:W$7)/((SUM('Chem - ODS'!$AK$5:$AK$7)-SUM('Chem - ODS'!$Q$5:$Q$7))/20*('Chem - ODS'!W$4-'Chem - ODS'!$Q$4)+SUM('Chem - ODS'!$Q$5:$Q$7)))</f>
        <v>0</v>
      </c>
      <c r="AC166" s="90">
        <f ca="1">($V166*($AP$1-AC$1)/($AP$1-$V$1)+$AP166*(AC$1-$V$1)/($AP$1-$V$1))*(SUM('Chem - ODS'!X$5:X$7)/((SUM('Chem - ODS'!$AK$5:$AK$7)-SUM('Chem - ODS'!$Q$5:$Q$7))/20*('Chem - ODS'!X$4-'Chem - ODS'!$Q$4)+SUM('Chem - ODS'!$Q$5:$Q$7)))</f>
        <v>0</v>
      </c>
      <c r="AD166" s="90">
        <f ca="1">($V166*($AP$1-AD$1)/($AP$1-$V$1)+$AP166*(AD$1-$V$1)/($AP$1-$V$1))*(SUM('Chem - ODS'!Y$5:Y$7)/((SUM('Chem - ODS'!$AK$5:$AK$7)-SUM('Chem - ODS'!$Q$5:$Q$7))/20*('Chem - ODS'!Y$4-'Chem - ODS'!$Q$4)+SUM('Chem - ODS'!$Q$5:$Q$7)))</f>
        <v>0</v>
      </c>
      <c r="AE166" s="90">
        <f ca="1">($V166*($AP$1-AE$1)/($AP$1-$V$1)+$AP166*(AE$1-$V$1)/($AP$1-$V$1))*(SUM('Chem - ODS'!Z$5:Z$7)/((SUM('Chem - ODS'!$AK$5:$AK$7)-SUM('Chem - ODS'!$Q$5:$Q$7))/20*('Chem - ODS'!Z$4-'Chem - ODS'!$Q$4)+SUM('Chem - ODS'!$Q$5:$Q$7)))</f>
        <v>0</v>
      </c>
      <c r="AF166" s="90">
        <f ca="1">($V166*($AP$1-AF$1)/($AP$1-$V$1)+$AP166*(AF$1-$V$1)/($AP$1-$V$1))*(SUM('Chem - ODS'!AA$5:AA$7)/((SUM('Chem - ODS'!$AK$5:$AK$7)-SUM('Chem - ODS'!$Q$5:$Q$7))/20*('Chem - ODS'!AA$4-'Chem - ODS'!$Q$4)+SUM('Chem - ODS'!$Q$5:$Q$7)))</f>
        <v>0</v>
      </c>
      <c r="AG166" s="90">
        <f ca="1">($V166*($AP$1-AG$1)/($AP$1-$V$1)+$AP166*(AG$1-$V$1)/($AP$1-$V$1))*(SUM('Chem - ODS'!AB$5:AB$7)/((SUM('Chem - ODS'!$AK$5:$AK$7)-SUM('Chem - ODS'!$Q$5:$Q$7))/20*('Chem - ODS'!AB$4-'Chem - ODS'!$Q$4)+SUM('Chem - ODS'!$Q$5:$Q$7)))</f>
        <v>0</v>
      </c>
      <c r="AH166" s="90">
        <f ca="1">($V166*($AP$1-AH$1)/($AP$1-$V$1)+$AP166*(AH$1-$V$1)/($AP$1-$V$1))*(SUM('Chem - ODS'!AC$5:AC$7)/((SUM('Chem - ODS'!$AK$5:$AK$7)-SUM('Chem - ODS'!$Q$5:$Q$7))/20*('Chem - ODS'!AC$4-'Chem - ODS'!$Q$4)+SUM('Chem - ODS'!$Q$5:$Q$7)))</f>
        <v>0</v>
      </c>
      <c r="AI166" s="90">
        <f ca="1">($V166*($AP$1-AI$1)/($AP$1-$V$1)+$AP166*(AI$1-$V$1)/($AP$1-$V$1))*(SUM('Chem - ODS'!AD$5:AD$7)/((SUM('Chem - ODS'!$AK$5:$AK$7)-SUM('Chem - ODS'!$Q$5:$Q$7))/20*('Chem - ODS'!AD$4-'Chem - ODS'!$Q$4)+SUM('Chem - ODS'!$Q$5:$Q$7)))</f>
        <v>0</v>
      </c>
      <c r="AJ166" s="90">
        <f ca="1">($V166*($AP$1-AJ$1)/($AP$1-$V$1)+$AP166*(AJ$1-$V$1)/($AP$1-$V$1))*(SUM('Chem - ODS'!AE$5:AE$7)/((SUM('Chem - ODS'!$AK$5:$AK$7)-SUM('Chem - ODS'!$Q$5:$Q$7))/20*('Chem - ODS'!AE$4-'Chem - ODS'!$Q$4)+SUM('Chem - ODS'!$Q$5:$Q$7)))</f>
        <v>0</v>
      </c>
      <c r="AK166" s="90">
        <f ca="1">($V166*($AP$1-AK$1)/($AP$1-$V$1)+$AP166*(AK$1-$V$1)/($AP$1-$V$1))*(SUM('Chem - ODS'!AF$5:AF$7)/((SUM('Chem - ODS'!$AK$5:$AK$7)-SUM('Chem - ODS'!$Q$5:$Q$7))/20*('Chem - ODS'!AF$4-'Chem - ODS'!$Q$4)+SUM('Chem - ODS'!$Q$5:$Q$7)))</f>
        <v>0</v>
      </c>
      <c r="AL166" s="90">
        <f ca="1">($V166*($AP$1-AL$1)/($AP$1-$V$1)+$AP166*(AL$1-$V$1)/($AP$1-$V$1))*(SUM('Chem - ODS'!AG$5:AG$7)/((SUM('Chem - ODS'!$AK$5:$AK$7)-SUM('Chem - ODS'!$Q$5:$Q$7))/20*('Chem - ODS'!AG$4-'Chem - ODS'!$Q$4)+SUM('Chem - ODS'!$Q$5:$Q$7)))</f>
        <v>0</v>
      </c>
      <c r="AM166" s="90">
        <f ca="1">($V166*($AP$1-AM$1)/($AP$1-$V$1)+$AP166*(AM$1-$V$1)/($AP$1-$V$1))*(SUM('Chem - ODS'!AH$5:AH$7)/((SUM('Chem - ODS'!$AK$5:$AK$7)-SUM('Chem - ODS'!$Q$5:$Q$7))/20*('Chem - ODS'!AH$4-'Chem - ODS'!$Q$4)+SUM('Chem - ODS'!$Q$5:$Q$7)))</f>
        <v>0</v>
      </c>
      <c r="AN166" s="90">
        <f ca="1">($V166*($AP$1-AN$1)/($AP$1-$V$1)+$AP166*(AN$1-$V$1)/($AP$1-$V$1))*(SUM('Chem - ODS'!AI$5:AI$7)/((SUM('Chem - ODS'!$AK$5:$AK$7)-SUM('Chem - ODS'!$Q$5:$Q$7))/20*('Chem - ODS'!AI$4-'Chem - ODS'!$Q$4)+SUM('Chem - ODS'!$Q$5:$Q$7)))</f>
        <v>0</v>
      </c>
      <c r="AO166" s="90">
        <f ca="1">($V166*($AP$1-AO$1)/($AP$1-$V$1)+$AP166*(AO$1-$V$1)/($AP$1-$V$1))*(SUM('Chem - ODS'!AJ$5:AJ$7)/((SUM('Chem - ODS'!$AK$5:$AK$7)-SUM('Chem - ODS'!$Q$5:$Q$7))/20*('Chem - ODS'!AJ$4-'Chem - ODS'!$Q$4)+SUM('Chem - ODS'!$Q$5:$Q$7)))</f>
        <v>0</v>
      </c>
      <c r="AP166" s="90">
        <f ca="1">V166*'Process Emissions Multipliers'!$E$28</f>
        <v>0</v>
      </c>
    </row>
    <row r="167" spans="1:42">
      <c r="A167" s="74">
        <v>850</v>
      </c>
      <c r="B167" s="90">
        <f ca="1">IF('Chemicals 2010'!$A175="CP",INDIRECT("'Chemicals 2010'!"&amp;'Country Selector'!$B$3&amp;ROW($A175))*10^12,0)</f>
        <v>0</v>
      </c>
      <c r="C167" s="90">
        <f t="shared" ca="1" si="8"/>
        <v>0</v>
      </c>
      <c r="D167" s="90">
        <f t="shared" ca="1" si="7"/>
        <v>0</v>
      </c>
      <c r="E167" s="90">
        <f t="shared" ca="1" si="7"/>
        <v>0</v>
      </c>
      <c r="F167" s="90">
        <f t="shared" ca="1" si="7"/>
        <v>0</v>
      </c>
      <c r="G167" s="90">
        <f t="shared" ca="1" si="7"/>
        <v>0</v>
      </c>
      <c r="H167" s="90">
        <f t="shared" ca="1" si="7"/>
        <v>0</v>
      </c>
      <c r="I167" s="90">
        <f t="shared" ca="1" si="7"/>
        <v>0</v>
      </c>
      <c r="J167" s="90">
        <f t="shared" ca="1" si="7"/>
        <v>0</v>
      </c>
      <c r="K167" s="90">
        <f t="shared" ca="1" si="7"/>
        <v>0</v>
      </c>
      <c r="L167" s="90">
        <f ca="1">IF('Chemicals 2020'!$A175="CP",INDIRECT("'Chemicals 2020'!"&amp;'Country Selector'!$B$3&amp;ROW($A175))*10^12,0)*'Process Emissions Multipliers'!$B$28</f>
        <v>0</v>
      </c>
      <c r="M167" s="90">
        <f ca="1">($L167*($V$1-M$1)/($V$1-$L$1)+$V167*(M$1-$L$1)/($V$1-$L$1))*(SUM('Chem - ODS'!H$5:H$7)/((SUM('Chem - ODS'!$Q$5:$Q$7)-SUM('Chem - ODS'!$G$5:$G$7))/10*('Chem - ODS'!H$4-'Chem - ODS'!$G$4)+SUM('Chem - ODS'!$G$5:$G$7)))</f>
        <v>0</v>
      </c>
      <c r="N167" s="90">
        <f ca="1">($L167*($V$1-N$1)/($V$1-$L$1)+$V167*(N$1-$L$1)/($V$1-$L$1))*(SUM('Chem - ODS'!I$5:I$7)/((SUM('Chem - ODS'!$Q$5:$Q$7)-SUM('Chem - ODS'!$G$5:$G$7))/10*('Chem - ODS'!I$4-'Chem - ODS'!$G$4)+SUM('Chem - ODS'!$G$5:$G$7)))</f>
        <v>0</v>
      </c>
      <c r="O167" s="90">
        <f ca="1">($L167*($V$1-O$1)/($V$1-$L$1)+$V167*(O$1-$L$1)/($V$1-$L$1))*(SUM('Chem - ODS'!J$5:J$7)/((SUM('Chem - ODS'!$Q$5:$Q$7)-SUM('Chem - ODS'!$G$5:$G$7))/10*('Chem - ODS'!J$4-'Chem - ODS'!$G$4)+SUM('Chem - ODS'!$G$5:$G$7)))</f>
        <v>0</v>
      </c>
      <c r="P167" s="90">
        <f ca="1">($L167*($V$1-P$1)/($V$1-$L$1)+$V167*(P$1-$L$1)/($V$1-$L$1))*(SUM('Chem - ODS'!K$5:K$7)/((SUM('Chem - ODS'!$Q$5:$Q$7)-SUM('Chem - ODS'!$G$5:$G$7))/10*('Chem - ODS'!K$4-'Chem - ODS'!$G$4)+SUM('Chem - ODS'!$G$5:$G$7)))</f>
        <v>0</v>
      </c>
      <c r="Q167" s="90">
        <f ca="1">($L167*($V$1-Q$1)/($V$1-$L$1)+$V167*(Q$1-$L$1)/($V$1-$L$1))*(SUM('Chem - ODS'!L$5:L$7)/((SUM('Chem - ODS'!$Q$5:$Q$7)-SUM('Chem - ODS'!$G$5:$G$7))/10*('Chem - ODS'!L$4-'Chem - ODS'!$G$4)+SUM('Chem - ODS'!$G$5:$G$7)))</f>
        <v>0</v>
      </c>
      <c r="R167" s="90">
        <f ca="1">($L167*($V$1-R$1)/($V$1-$L$1)+$V167*(R$1-$L$1)/($V$1-$L$1))*(SUM('Chem - ODS'!M$5:M$7)/((SUM('Chem - ODS'!$Q$5:$Q$7)-SUM('Chem - ODS'!$G$5:$G$7))/10*('Chem - ODS'!M$4-'Chem - ODS'!$G$4)+SUM('Chem - ODS'!$G$5:$G$7)))</f>
        <v>0</v>
      </c>
      <c r="S167" s="90">
        <f ca="1">($L167*($V$1-S$1)/($V$1-$L$1)+$V167*(S$1-$L$1)/($V$1-$L$1))*(SUM('Chem - ODS'!N$5:N$7)/((SUM('Chem - ODS'!$Q$5:$Q$7)-SUM('Chem - ODS'!$G$5:$G$7))/10*('Chem - ODS'!N$4-'Chem - ODS'!$G$4)+SUM('Chem - ODS'!$G$5:$G$7)))</f>
        <v>0</v>
      </c>
      <c r="T167" s="90">
        <f ca="1">($L167*($V$1-T$1)/($V$1-$L$1)+$V167*(T$1-$L$1)/($V$1-$L$1))*(SUM('Chem - ODS'!O$5:O$7)/((SUM('Chem - ODS'!$Q$5:$Q$7)-SUM('Chem - ODS'!$G$5:$G$7))/10*('Chem - ODS'!O$4-'Chem - ODS'!$G$4)+SUM('Chem - ODS'!$G$5:$G$7)))</f>
        <v>0</v>
      </c>
      <c r="U167" s="90">
        <f ca="1">($L167*($V$1-U$1)/($V$1-$L$1)+$V167*(U$1-$L$1)/($V$1-$L$1))*(SUM('Chem - ODS'!P$5:P$7)/((SUM('Chem - ODS'!$Q$5:$Q$7)-SUM('Chem - ODS'!$G$5:$G$7))/10*('Chem - ODS'!P$4-'Chem - ODS'!$G$4)+SUM('Chem - ODS'!$G$5:$G$7)))</f>
        <v>0</v>
      </c>
      <c r="V167" s="90">
        <f ca="1">IF('Chemicals 2030'!$A175="CP",INDIRECT("'Chemicals 2030'!"&amp;'Country Selector'!$B$3&amp;ROW($A175))*10^12,0)*'Process Emissions Multipliers'!$D$28</f>
        <v>0</v>
      </c>
      <c r="W167" s="90">
        <f ca="1">($V167*($AP$1-W$1)/($AP$1-$V$1)+$AP167*(W$1-$V$1)/($AP$1-$V$1))*(SUM('Chem - ODS'!R$5:R$7)/((SUM('Chem - ODS'!$AK$5:$AK$7)-SUM('Chem - ODS'!$Q$5:$Q$7))/20*('Chem - ODS'!R$4-'Chem - ODS'!$Q$4)+SUM('Chem - ODS'!$Q$5:$Q$7)))</f>
        <v>0</v>
      </c>
      <c r="X167" s="90">
        <f ca="1">($V167*($AP$1-X$1)/($AP$1-$V$1)+$AP167*(X$1-$V$1)/($AP$1-$V$1))*(SUM('Chem - ODS'!S$5:S$7)/((SUM('Chem - ODS'!$AK$5:$AK$7)-SUM('Chem - ODS'!$Q$5:$Q$7))/20*('Chem - ODS'!S$4-'Chem - ODS'!$Q$4)+SUM('Chem - ODS'!$Q$5:$Q$7)))</f>
        <v>0</v>
      </c>
      <c r="Y167" s="90">
        <f ca="1">($V167*($AP$1-Y$1)/($AP$1-$V$1)+$AP167*(Y$1-$V$1)/($AP$1-$V$1))*(SUM('Chem - ODS'!T$5:T$7)/((SUM('Chem - ODS'!$AK$5:$AK$7)-SUM('Chem - ODS'!$Q$5:$Q$7))/20*('Chem - ODS'!T$4-'Chem - ODS'!$Q$4)+SUM('Chem - ODS'!$Q$5:$Q$7)))</f>
        <v>0</v>
      </c>
      <c r="Z167" s="90">
        <f ca="1">($V167*($AP$1-Z$1)/($AP$1-$V$1)+$AP167*(Z$1-$V$1)/($AP$1-$V$1))*(SUM('Chem - ODS'!U$5:U$7)/((SUM('Chem - ODS'!$AK$5:$AK$7)-SUM('Chem - ODS'!$Q$5:$Q$7))/20*('Chem - ODS'!U$4-'Chem - ODS'!$Q$4)+SUM('Chem - ODS'!$Q$5:$Q$7)))</f>
        <v>0</v>
      </c>
      <c r="AA167" s="90">
        <f ca="1">($V167*($AP$1-AA$1)/($AP$1-$V$1)+$AP167*(AA$1-$V$1)/($AP$1-$V$1))*(SUM('Chem - ODS'!V$5:V$7)/((SUM('Chem - ODS'!$AK$5:$AK$7)-SUM('Chem - ODS'!$Q$5:$Q$7))/20*('Chem - ODS'!V$4-'Chem - ODS'!$Q$4)+SUM('Chem - ODS'!$Q$5:$Q$7)))</f>
        <v>0</v>
      </c>
      <c r="AB167" s="90">
        <f ca="1">($V167*($AP$1-AB$1)/($AP$1-$V$1)+$AP167*(AB$1-$V$1)/($AP$1-$V$1))*(SUM('Chem - ODS'!W$5:W$7)/((SUM('Chem - ODS'!$AK$5:$AK$7)-SUM('Chem - ODS'!$Q$5:$Q$7))/20*('Chem - ODS'!W$4-'Chem - ODS'!$Q$4)+SUM('Chem - ODS'!$Q$5:$Q$7)))</f>
        <v>0</v>
      </c>
      <c r="AC167" s="90">
        <f ca="1">($V167*($AP$1-AC$1)/($AP$1-$V$1)+$AP167*(AC$1-$V$1)/($AP$1-$V$1))*(SUM('Chem - ODS'!X$5:X$7)/((SUM('Chem - ODS'!$AK$5:$AK$7)-SUM('Chem - ODS'!$Q$5:$Q$7))/20*('Chem - ODS'!X$4-'Chem - ODS'!$Q$4)+SUM('Chem - ODS'!$Q$5:$Q$7)))</f>
        <v>0</v>
      </c>
      <c r="AD167" s="90">
        <f ca="1">($V167*($AP$1-AD$1)/($AP$1-$V$1)+$AP167*(AD$1-$V$1)/($AP$1-$V$1))*(SUM('Chem - ODS'!Y$5:Y$7)/((SUM('Chem - ODS'!$AK$5:$AK$7)-SUM('Chem - ODS'!$Q$5:$Q$7))/20*('Chem - ODS'!Y$4-'Chem - ODS'!$Q$4)+SUM('Chem - ODS'!$Q$5:$Q$7)))</f>
        <v>0</v>
      </c>
      <c r="AE167" s="90">
        <f ca="1">($V167*($AP$1-AE$1)/($AP$1-$V$1)+$AP167*(AE$1-$V$1)/($AP$1-$V$1))*(SUM('Chem - ODS'!Z$5:Z$7)/((SUM('Chem - ODS'!$AK$5:$AK$7)-SUM('Chem - ODS'!$Q$5:$Q$7))/20*('Chem - ODS'!Z$4-'Chem - ODS'!$Q$4)+SUM('Chem - ODS'!$Q$5:$Q$7)))</f>
        <v>0</v>
      </c>
      <c r="AF167" s="90">
        <f ca="1">($V167*($AP$1-AF$1)/($AP$1-$V$1)+$AP167*(AF$1-$V$1)/($AP$1-$V$1))*(SUM('Chem - ODS'!AA$5:AA$7)/((SUM('Chem - ODS'!$AK$5:$AK$7)-SUM('Chem - ODS'!$Q$5:$Q$7))/20*('Chem - ODS'!AA$4-'Chem - ODS'!$Q$4)+SUM('Chem - ODS'!$Q$5:$Q$7)))</f>
        <v>0</v>
      </c>
      <c r="AG167" s="90">
        <f ca="1">($V167*($AP$1-AG$1)/($AP$1-$V$1)+$AP167*(AG$1-$V$1)/($AP$1-$V$1))*(SUM('Chem - ODS'!AB$5:AB$7)/((SUM('Chem - ODS'!$AK$5:$AK$7)-SUM('Chem - ODS'!$Q$5:$Q$7))/20*('Chem - ODS'!AB$4-'Chem - ODS'!$Q$4)+SUM('Chem - ODS'!$Q$5:$Q$7)))</f>
        <v>0</v>
      </c>
      <c r="AH167" s="90">
        <f ca="1">($V167*($AP$1-AH$1)/($AP$1-$V$1)+$AP167*(AH$1-$V$1)/($AP$1-$V$1))*(SUM('Chem - ODS'!AC$5:AC$7)/((SUM('Chem - ODS'!$AK$5:$AK$7)-SUM('Chem - ODS'!$Q$5:$Q$7))/20*('Chem - ODS'!AC$4-'Chem - ODS'!$Q$4)+SUM('Chem - ODS'!$Q$5:$Q$7)))</f>
        <v>0</v>
      </c>
      <c r="AI167" s="90">
        <f ca="1">($V167*($AP$1-AI$1)/($AP$1-$V$1)+$AP167*(AI$1-$V$1)/($AP$1-$V$1))*(SUM('Chem - ODS'!AD$5:AD$7)/((SUM('Chem - ODS'!$AK$5:$AK$7)-SUM('Chem - ODS'!$Q$5:$Q$7))/20*('Chem - ODS'!AD$4-'Chem - ODS'!$Q$4)+SUM('Chem - ODS'!$Q$5:$Q$7)))</f>
        <v>0</v>
      </c>
      <c r="AJ167" s="90">
        <f ca="1">($V167*($AP$1-AJ$1)/($AP$1-$V$1)+$AP167*(AJ$1-$V$1)/($AP$1-$V$1))*(SUM('Chem - ODS'!AE$5:AE$7)/((SUM('Chem - ODS'!$AK$5:$AK$7)-SUM('Chem - ODS'!$Q$5:$Q$7))/20*('Chem - ODS'!AE$4-'Chem - ODS'!$Q$4)+SUM('Chem - ODS'!$Q$5:$Q$7)))</f>
        <v>0</v>
      </c>
      <c r="AK167" s="90">
        <f ca="1">($V167*($AP$1-AK$1)/($AP$1-$V$1)+$AP167*(AK$1-$V$1)/($AP$1-$V$1))*(SUM('Chem - ODS'!AF$5:AF$7)/((SUM('Chem - ODS'!$AK$5:$AK$7)-SUM('Chem - ODS'!$Q$5:$Q$7))/20*('Chem - ODS'!AF$4-'Chem - ODS'!$Q$4)+SUM('Chem - ODS'!$Q$5:$Q$7)))</f>
        <v>0</v>
      </c>
      <c r="AL167" s="90">
        <f ca="1">($V167*($AP$1-AL$1)/($AP$1-$V$1)+$AP167*(AL$1-$V$1)/($AP$1-$V$1))*(SUM('Chem - ODS'!AG$5:AG$7)/((SUM('Chem - ODS'!$AK$5:$AK$7)-SUM('Chem - ODS'!$Q$5:$Q$7))/20*('Chem - ODS'!AG$4-'Chem - ODS'!$Q$4)+SUM('Chem - ODS'!$Q$5:$Q$7)))</f>
        <v>0</v>
      </c>
      <c r="AM167" s="90">
        <f ca="1">($V167*($AP$1-AM$1)/($AP$1-$V$1)+$AP167*(AM$1-$V$1)/($AP$1-$V$1))*(SUM('Chem - ODS'!AH$5:AH$7)/((SUM('Chem - ODS'!$AK$5:$AK$7)-SUM('Chem - ODS'!$Q$5:$Q$7))/20*('Chem - ODS'!AH$4-'Chem - ODS'!$Q$4)+SUM('Chem - ODS'!$Q$5:$Q$7)))</f>
        <v>0</v>
      </c>
      <c r="AN167" s="90">
        <f ca="1">($V167*($AP$1-AN$1)/($AP$1-$V$1)+$AP167*(AN$1-$V$1)/($AP$1-$V$1))*(SUM('Chem - ODS'!AI$5:AI$7)/((SUM('Chem - ODS'!$AK$5:$AK$7)-SUM('Chem - ODS'!$Q$5:$Q$7))/20*('Chem - ODS'!AI$4-'Chem - ODS'!$Q$4)+SUM('Chem - ODS'!$Q$5:$Q$7)))</f>
        <v>0</v>
      </c>
      <c r="AO167" s="90">
        <f ca="1">($V167*($AP$1-AO$1)/($AP$1-$V$1)+$AP167*(AO$1-$V$1)/($AP$1-$V$1))*(SUM('Chem - ODS'!AJ$5:AJ$7)/((SUM('Chem - ODS'!$AK$5:$AK$7)-SUM('Chem - ODS'!$Q$5:$Q$7))/20*('Chem - ODS'!AJ$4-'Chem - ODS'!$Q$4)+SUM('Chem - ODS'!$Q$5:$Q$7)))</f>
        <v>0</v>
      </c>
      <c r="AP167" s="90">
        <f ca="1">V167*'Process Emissions Multipliers'!$E$28</f>
        <v>0</v>
      </c>
    </row>
    <row r="168" spans="1:42">
      <c r="A168" s="74">
        <v>900</v>
      </c>
      <c r="B168" s="90">
        <f ca="1">IF('Chemicals 2010'!$A176="CP",INDIRECT("'Chemicals 2010'!"&amp;'Country Selector'!$B$3&amp;ROW($A176))*10^12,0)</f>
        <v>0</v>
      </c>
      <c r="C168" s="90">
        <f t="shared" ca="1" si="8"/>
        <v>0</v>
      </c>
      <c r="D168" s="90">
        <f t="shared" ca="1" si="7"/>
        <v>0</v>
      </c>
      <c r="E168" s="90">
        <f t="shared" ca="1" si="7"/>
        <v>0</v>
      </c>
      <c r="F168" s="90">
        <f t="shared" ca="1" si="7"/>
        <v>0</v>
      </c>
      <c r="G168" s="90">
        <f t="shared" ca="1" si="7"/>
        <v>0</v>
      </c>
      <c r="H168" s="90">
        <f t="shared" ca="1" si="7"/>
        <v>0</v>
      </c>
      <c r="I168" s="90">
        <f t="shared" ca="1" si="7"/>
        <v>0</v>
      </c>
      <c r="J168" s="90">
        <f t="shared" ca="1" si="7"/>
        <v>0</v>
      </c>
      <c r="K168" s="90">
        <f t="shared" ca="1" si="7"/>
        <v>0</v>
      </c>
      <c r="L168" s="90">
        <f ca="1">IF('Chemicals 2020'!$A176="CP",INDIRECT("'Chemicals 2020'!"&amp;'Country Selector'!$B$3&amp;ROW($A176))*10^12,0)*'Process Emissions Multipliers'!$B$28</f>
        <v>0</v>
      </c>
      <c r="M168" s="90">
        <f ca="1">($L168*($V$1-M$1)/($V$1-$L$1)+$V168*(M$1-$L$1)/($V$1-$L$1))*(SUM('Chem - ODS'!H$5:H$7)/((SUM('Chem - ODS'!$Q$5:$Q$7)-SUM('Chem - ODS'!$G$5:$G$7))/10*('Chem - ODS'!H$4-'Chem - ODS'!$G$4)+SUM('Chem - ODS'!$G$5:$G$7)))</f>
        <v>0</v>
      </c>
      <c r="N168" s="90">
        <f ca="1">($L168*($V$1-N$1)/($V$1-$L$1)+$V168*(N$1-$L$1)/($V$1-$L$1))*(SUM('Chem - ODS'!I$5:I$7)/((SUM('Chem - ODS'!$Q$5:$Q$7)-SUM('Chem - ODS'!$G$5:$G$7))/10*('Chem - ODS'!I$4-'Chem - ODS'!$G$4)+SUM('Chem - ODS'!$G$5:$G$7)))</f>
        <v>0</v>
      </c>
      <c r="O168" s="90">
        <f ca="1">($L168*($V$1-O$1)/($V$1-$L$1)+$V168*(O$1-$L$1)/($V$1-$L$1))*(SUM('Chem - ODS'!J$5:J$7)/((SUM('Chem - ODS'!$Q$5:$Q$7)-SUM('Chem - ODS'!$G$5:$G$7))/10*('Chem - ODS'!J$4-'Chem - ODS'!$G$4)+SUM('Chem - ODS'!$G$5:$G$7)))</f>
        <v>0</v>
      </c>
      <c r="P168" s="90">
        <f ca="1">($L168*($V$1-P$1)/($V$1-$L$1)+$V168*(P$1-$L$1)/($V$1-$L$1))*(SUM('Chem - ODS'!K$5:K$7)/((SUM('Chem - ODS'!$Q$5:$Q$7)-SUM('Chem - ODS'!$G$5:$G$7))/10*('Chem - ODS'!K$4-'Chem - ODS'!$G$4)+SUM('Chem - ODS'!$G$5:$G$7)))</f>
        <v>0</v>
      </c>
      <c r="Q168" s="90">
        <f ca="1">($L168*($V$1-Q$1)/($V$1-$L$1)+$V168*(Q$1-$L$1)/($V$1-$L$1))*(SUM('Chem - ODS'!L$5:L$7)/((SUM('Chem - ODS'!$Q$5:$Q$7)-SUM('Chem - ODS'!$G$5:$G$7))/10*('Chem - ODS'!L$4-'Chem - ODS'!$G$4)+SUM('Chem - ODS'!$G$5:$G$7)))</f>
        <v>0</v>
      </c>
      <c r="R168" s="90">
        <f ca="1">($L168*($V$1-R$1)/($V$1-$L$1)+$V168*(R$1-$L$1)/($V$1-$L$1))*(SUM('Chem - ODS'!M$5:M$7)/((SUM('Chem - ODS'!$Q$5:$Q$7)-SUM('Chem - ODS'!$G$5:$G$7))/10*('Chem - ODS'!M$4-'Chem - ODS'!$G$4)+SUM('Chem - ODS'!$G$5:$G$7)))</f>
        <v>0</v>
      </c>
      <c r="S168" s="90">
        <f ca="1">($L168*($V$1-S$1)/($V$1-$L$1)+$V168*(S$1-$L$1)/($V$1-$L$1))*(SUM('Chem - ODS'!N$5:N$7)/((SUM('Chem - ODS'!$Q$5:$Q$7)-SUM('Chem - ODS'!$G$5:$G$7))/10*('Chem - ODS'!N$4-'Chem - ODS'!$G$4)+SUM('Chem - ODS'!$G$5:$G$7)))</f>
        <v>0</v>
      </c>
      <c r="T168" s="90">
        <f ca="1">($L168*($V$1-T$1)/($V$1-$L$1)+$V168*(T$1-$L$1)/($V$1-$L$1))*(SUM('Chem - ODS'!O$5:O$7)/((SUM('Chem - ODS'!$Q$5:$Q$7)-SUM('Chem - ODS'!$G$5:$G$7))/10*('Chem - ODS'!O$4-'Chem - ODS'!$G$4)+SUM('Chem - ODS'!$G$5:$G$7)))</f>
        <v>0</v>
      </c>
      <c r="U168" s="90">
        <f ca="1">($L168*($V$1-U$1)/($V$1-$L$1)+$V168*(U$1-$L$1)/($V$1-$L$1))*(SUM('Chem - ODS'!P$5:P$7)/((SUM('Chem - ODS'!$Q$5:$Q$7)-SUM('Chem - ODS'!$G$5:$G$7))/10*('Chem - ODS'!P$4-'Chem - ODS'!$G$4)+SUM('Chem - ODS'!$G$5:$G$7)))</f>
        <v>0</v>
      </c>
      <c r="V168" s="90">
        <f ca="1">IF('Chemicals 2030'!$A176="CP",INDIRECT("'Chemicals 2030'!"&amp;'Country Selector'!$B$3&amp;ROW($A176))*10^12,0)*'Process Emissions Multipliers'!$D$28</f>
        <v>0</v>
      </c>
      <c r="W168" s="90">
        <f ca="1">($V168*($AP$1-W$1)/($AP$1-$V$1)+$AP168*(W$1-$V$1)/($AP$1-$V$1))*(SUM('Chem - ODS'!R$5:R$7)/((SUM('Chem - ODS'!$AK$5:$AK$7)-SUM('Chem - ODS'!$Q$5:$Q$7))/20*('Chem - ODS'!R$4-'Chem - ODS'!$Q$4)+SUM('Chem - ODS'!$Q$5:$Q$7)))</f>
        <v>0</v>
      </c>
      <c r="X168" s="90">
        <f ca="1">($V168*($AP$1-X$1)/($AP$1-$V$1)+$AP168*(X$1-$V$1)/($AP$1-$V$1))*(SUM('Chem - ODS'!S$5:S$7)/((SUM('Chem - ODS'!$AK$5:$AK$7)-SUM('Chem - ODS'!$Q$5:$Q$7))/20*('Chem - ODS'!S$4-'Chem - ODS'!$Q$4)+SUM('Chem - ODS'!$Q$5:$Q$7)))</f>
        <v>0</v>
      </c>
      <c r="Y168" s="90">
        <f ca="1">($V168*($AP$1-Y$1)/($AP$1-$V$1)+$AP168*(Y$1-$V$1)/($AP$1-$V$1))*(SUM('Chem - ODS'!T$5:T$7)/((SUM('Chem - ODS'!$AK$5:$AK$7)-SUM('Chem - ODS'!$Q$5:$Q$7))/20*('Chem - ODS'!T$4-'Chem - ODS'!$Q$4)+SUM('Chem - ODS'!$Q$5:$Q$7)))</f>
        <v>0</v>
      </c>
      <c r="Z168" s="90">
        <f ca="1">($V168*($AP$1-Z$1)/($AP$1-$V$1)+$AP168*(Z$1-$V$1)/($AP$1-$V$1))*(SUM('Chem - ODS'!U$5:U$7)/((SUM('Chem - ODS'!$AK$5:$AK$7)-SUM('Chem - ODS'!$Q$5:$Q$7))/20*('Chem - ODS'!U$4-'Chem - ODS'!$Q$4)+SUM('Chem - ODS'!$Q$5:$Q$7)))</f>
        <v>0</v>
      </c>
      <c r="AA168" s="90">
        <f ca="1">($V168*($AP$1-AA$1)/($AP$1-$V$1)+$AP168*(AA$1-$V$1)/($AP$1-$V$1))*(SUM('Chem - ODS'!V$5:V$7)/((SUM('Chem - ODS'!$AK$5:$AK$7)-SUM('Chem - ODS'!$Q$5:$Q$7))/20*('Chem - ODS'!V$4-'Chem - ODS'!$Q$4)+SUM('Chem - ODS'!$Q$5:$Q$7)))</f>
        <v>0</v>
      </c>
      <c r="AB168" s="90">
        <f ca="1">($V168*($AP$1-AB$1)/($AP$1-$V$1)+$AP168*(AB$1-$V$1)/($AP$1-$V$1))*(SUM('Chem - ODS'!W$5:W$7)/((SUM('Chem - ODS'!$AK$5:$AK$7)-SUM('Chem - ODS'!$Q$5:$Q$7))/20*('Chem - ODS'!W$4-'Chem - ODS'!$Q$4)+SUM('Chem - ODS'!$Q$5:$Q$7)))</f>
        <v>0</v>
      </c>
      <c r="AC168" s="90">
        <f ca="1">($V168*($AP$1-AC$1)/($AP$1-$V$1)+$AP168*(AC$1-$V$1)/($AP$1-$V$1))*(SUM('Chem - ODS'!X$5:X$7)/((SUM('Chem - ODS'!$AK$5:$AK$7)-SUM('Chem - ODS'!$Q$5:$Q$7))/20*('Chem - ODS'!X$4-'Chem - ODS'!$Q$4)+SUM('Chem - ODS'!$Q$5:$Q$7)))</f>
        <v>0</v>
      </c>
      <c r="AD168" s="90">
        <f ca="1">($V168*($AP$1-AD$1)/($AP$1-$V$1)+$AP168*(AD$1-$V$1)/($AP$1-$V$1))*(SUM('Chem - ODS'!Y$5:Y$7)/((SUM('Chem - ODS'!$AK$5:$AK$7)-SUM('Chem - ODS'!$Q$5:$Q$7))/20*('Chem - ODS'!Y$4-'Chem - ODS'!$Q$4)+SUM('Chem - ODS'!$Q$5:$Q$7)))</f>
        <v>0</v>
      </c>
      <c r="AE168" s="90">
        <f ca="1">($V168*($AP$1-AE$1)/($AP$1-$V$1)+$AP168*(AE$1-$V$1)/($AP$1-$V$1))*(SUM('Chem - ODS'!Z$5:Z$7)/((SUM('Chem - ODS'!$AK$5:$AK$7)-SUM('Chem - ODS'!$Q$5:$Q$7))/20*('Chem - ODS'!Z$4-'Chem - ODS'!$Q$4)+SUM('Chem - ODS'!$Q$5:$Q$7)))</f>
        <v>0</v>
      </c>
      <c r="AF168" s="90">
        <f ca="1">($V168*($AP$1-AF$1)/($AP$1-$V$1)+$AP168*(AF$1-$V$1)/($AP$1-$V$1))*(SUM('Chem - ODS'!AA$5:AA$7)/((SUM('Chem - ODS'!$AK$5:$AK$7)-SUM('Chem - ODS'!$Q$5:$Q$7))/20*('Chem - ODS'!AA$4-'Chem - ODS'!$Q$4)+SUM('Chem - ODS'!$Q$5:$Q$7)))</f>
        <v>0</v>
      </c>
      <c r="AG168" s="90">
        <f ca="1">($V168*($AP$1-AG$1)/($AP$1-$V$1)+$AP168*(AG$1-$V$1)/($AP$1-$V$1))*(SUM('Chem - ODS'!AB$5:AB$7)/((SUM('Chem - ODS'!$AK$5:$AK$7)-SUM('Chem - ODS'!$Q$5:$Q$7))/20*('Chem - ODS'!AB$4-'Chem - ODS'!$Q$4)+SUM('Chem - ODS'!$Q$5:$Q$7)))</f>
        <v>0</v>
      </c>
      <c r="AH168" s="90">
        <f ca="1">($V168*($AP$1-AH$1)/($AP$1-$V$1)+$AP168*(AH$1-$V$1)/($AP$1-$V$1))*(SUM('Chem - ODS'!AC$5:AC$7)/((SUM('Chem - ODS'!$AK$5:$AK$7)-SUM('Chem - ODS'!$Q$5:$Q$7))/20*('Chem - ODS'!AC$4-'Chem - ODS'!$Q$4)+SUM('Chem - ODS'!$Q$5:$Q$7)))</f>
        <v>0</v>
      </c>
      <c r="AI168" s="90">
        <f ca="1">($V168*($AP$1-AI$1)/($AP$1-$V$1)+$AP168*(AI$1-$V$1)/($AP$1-$V$1))*(SUM('Chem - ODS'!AD$5:AD$7)/((SUM('Chem - ODS'!$AK$5:$AK$7)-SUM('Chem - ODS'!$Q$5:$Q$7))/20*('Chem - ODS'!AD$4-'Chem - ODS'!$Q$4)+SUM('Chem - ODS'!$Q$5:$Q$7)))</f>
        <v>0</v>
      </c>
      <c r="AJ168" s="90">
        <f ca="1">($V168*($AP$1-AJ$1)/($AP$1-$V$1)+$AP168*(AJ$1-$V$1)/($AP$1-$V$1))*(SUM('Chem - ODS'!AE$5:AE$7)/((SUM('Chem - ODS'!$AK$5:$AK$7)-SUM('Chem - ODS'!$Q$5:$Q$7))/20*('Chem - ODS'!AE$4-'Chem - ODS'!$Q$4)+SUM('Chem - ODS'!$Q$5:$Q$7)))</f>
        <v>0</v>
      </c>
      <c r="AK168" s="90">
        <f ca="1">($V168*($AP$1-AK$1)/($AP$1-$V$1)+$AP168*(AK$1-$V$1)/($AP$1-$V$1))*(SUM('Chem - ODS'!AF$5:AF$7)/((SUM('Chem - ODS'!$AK$5:$AK$7)-SUM('Chem - ODS'!$Q$5:$Q$7))/20*('Chem - ODS'!AF$4-'Chem - ODS'!$Q$4)+SUM('Chem - ODS'!$Q$5:$Q$7)))</f>
        <v>0</v>
      </c>
      <c r="AL168" s="90">
        <f ca="1">($V168*($AP$1-AL$1)/($AP$1-$V$1)+$AP168*(AL$1-$V$1)/($AP$1-$V$1))*(SUM('Chem - ODS'!AG$5:AG$7)/((SUM('Chem - ODS'!$AK$5:$AK$7)-SUM('Chem - ODS'!$Q$5:$Q$7))/20*('Chem - ODS'!AG$4-'Chem - ODS'!$Q$4)+SUM('Chem - ODS'!$Q$5:$Q$7)))</f>
        <v>0</v>
      </c>
      <c r="AM168" s="90">
        <f ca="1">($V168*($AP$1-AM$1)/($AP$1-$V$1)+$AP168*(AM$1-$V$1)/($AP$1-$V$1))*(SUM('Chem - ODS'!AH$5:AH$7)/((SUM('Chem - ODS'!$AK$5:$AK$7)-SUM('Chem - ODS'!$Q$5:$Q$7))/20*('Chem - ODS'!AH$4-'Chem - ODS'!$Q$4)+SUM('Chem - ODS'!$Q$5:$Q$7)))</f>
        <v>0</v>
      </c>
      <c r="AN168" s="90">
        <f ca="1">($V168*($AP$1-AN$1)/($AP$1-$V$1)+$AP168*(AN$1-$V$1)/($AP$1-$V$1))*(SUM('Chem - ODS'!AI$5:AI$7)/((SUM('Chem - ODS'!$AK$5:$AK$7)-SUM('Chem - ODS'!$Q$5:$Q$7))/20*('Chem - ODS'!AI$4-'Chem - ODS'!$Q$4)+SUM('Chem - ODS'!$Q$5:$Q$7)))</f>
        <v>0</v>
      </c>
      <c r="AO168" s="90">
        <f ca="1">($V168*($AP$1-AO$1)/($AP$1-$V$1)+$AP168*(AO$1-$V$1)/($AP$1-$V$1))*(SUM('Chem - ODS'!AJ$5:AJ$7)/((SUM('Chem - ODS'!$AK$5:$AK$7)-SUM('Chem - ODS'!$Q$5:$Q$7))/20*('Chem - ODS'!AJ$4-'Chem - ODS'!$Q$4)+SUM('Chem - ODS'!$Q$5:$Q$7)))</f>
        <v>0</v>
      </c>
      <c r="AP168" s="90">
        <f ca="1">V168*'Process Emissions Multipliers'!$E$28</f>
        <v>0</v>
      </c>
    </row>
    <row r="169" spans="1:42">
      <c r="A169" s="74">
        <v>950</v>
      </c>
      <c r="B169" s="90">
        <f ca="1">IF('Chemicals 2010'!$A177="CP",INDIRECT("'Chemicals 2010'!"&amp;'Country Selector'!$B$3&amp;ROW($A177))*10^12,0)</f>
        <v>0</v>
      </c>
      <c r="C169" s="90">
        <f t="shared" ca="1" si="8"/>
        <v>0</v>
      </c>
      <c r="D169" s="90">
        <f t="shared" ca="1" si="7"/>
        <v>0</v>
      </c>
      <c r="E169" s="90">
        <f t="shared" ca="1" si="7"/>
        <v>0</v>
      </c>
      <c r="F169" s="90">
        <f t="shared" ca="1" si="7"/>
        <v>0</v>
      </c>
      <c r="G169" s="90">
        <f t="shared" ca="1" si="7"/>
        <v>0</v>
      </c>
      <c r="H169" s="90">
        <f t="shared" ca="1" si="7"/>
        <v>0</v>
      </c>
      <c r="I169" s="90">
        <f t="shared" ca="1" si="7"/>
        <v>0</v>
      </c>
      <c r="J169" s="90">
        <f t="shared" ca="1" si="7"/>
        <v>0</v>
      </c>
      <c r="K169" s="90">
        <f t="shared" ca="1" si="7"/>
        <v>0</v>
      </c>
      <c r="L169" s="90">
        <f ca="1">IF('Chemicals 2020'!$A177="CP",INDIRECT("'Chemicals 2020'!"&amp;'Country Selector'!$B$3&amp;ROW($A177))*10^12,0)*'Process Emissions Multipliers'!$B$28</f>
        <v>0</v>
      </c>
      <c r="M169" s="90">
        <f ca="1">($L169*($V$1-M$1)/($V$1-$L$1)+$V169*(M$1-$L$1)/($V$1-$L$1))*(SUM('Chem - ODS'!H$5:H$7)/((SUM('Chem - ODS'!$Q$5:$Q$7)-SUM('Chem - ODS'!$G$5:$G$7))/10*('Chem - ODS'!H$4-'Chem - ODS'!$G$4)+SUM('Chem - ODS'!$G$5:$G$7)))</f>
        <v>0</v>
      </c>
      <c r="N169" s="90">
        <f ca="1">($L169*($V$1-N$1)/($V$1-$L$1)+$V169*(N$1-$L$1)/($V$1-$L$1))*(SUM('Chem - ODS'!I$5:I$7)/((SUM('Chem - ODS'!$Q$5:$Q$7)-SUM('Chem - ODS'!$G$5:$G$7))/10*('Chem - ODS'!I$4-'Chem - ODS'!$G$4)+SUM('Chem - ODS'!$G$5:$G$7)))</f>
        <v>0</v>
      </c>
      <c r="O169" s="90">
        <f ca="1">($L169*($V$1-O$1)/($V$1-$L$1)+$V169*(O$1-$L$1)/($V$1-$L$1))*(SUM('Chem - ODS'!J$5:J$7)/((SUM('Chem - ODS'!$Q$5:$Q$7)-SUM('Chem - ODS'!$G$5:$G$7))/10*('Chem - ODS'!J$4-'Chem - ODS'!$G$4)+SUM('Chem - ODS'!$G$5:$G$7)))</f>
        <v>0</v>
      </c>
      <c r="P169" s="90">
        <f ca="1">($L169*($V$1-P$1)/($V$1-$L$1)+$V169*(P$1-$L$1)/($V$1-$L$1))*(SUM('Chem - ODS'!K$5:K$7)/((SUM('Chem - ODS'!$Q$5:$Q$7)-SUM('Chem - ODS'!$G$5:$G$7))/10*('Chem - ODS'!K$4-'Chem - ODS'!$G$4)+SUM('Chem - ODS'!$G$5:$G$7)))</f>
        <v>0</v>
      </c>
      <c r="Q169" s="90">
        <f ca="1">($L169*($V$1-Q$1)/($V$1-$L$1)+$V169*(Q$1-$L$1)/($V$1-$L$1))*(SUM('Chem - ODS'!L$5:L$7)/((SUM('Chem - ODS'!$Q$5:$Q$7)-SUM('Chem - ODS'!$G$5:$G$7))/10*('Chem - ODS'!L$4-'Chem - ODS'!$G$4)+SUM('Chem - ODS'!$G$5:$G$7)))</f>
        <v>0</v>
      </c>
      <c r="R169" s="90">
        <f ca="1">($L169*($V$1-R$1)/($V$1-$L$1)+$V169*(R$1-$L$1)/($V$1-$L$1))*(SUM('Chem - ODS'!M$5:M$7)/((SUM('Chem - ODS'!$Q$5:$Q$7)-SUM('Chem - ODS'!$G$5:$G$7))/10*('Chem - ODS'!M$4-'Chem - ODS'!$G$4)+SUM('Chem - ODS'!$G$5:$G$7)))</f>
        <v>0</v>
      </c>
      <c r="S169" s="90">
        <f ca="1">($L169*($V$1-S$1)/($V$1-$L$1)+$V169*(S$1-$L$1)/($V$1-$L$1))*(SUM('Chem - ODS'!N$5:N$7)/((SUM('Chem - ODS'!$Q$5:$Q$7)-SUM('Chem - ODS'!$G$5:$G$7))/10*('Chem - ODS'!N$4-'Chem - ODS'!$G$4)+SUM('Chem - ODS'!$G$5:$G$7)))</f>
        <v>0</v>
      </c>
      <c r="T169" s="90">
        <f ca="1">($L169*($V$1-T$1)/($V$1-$L$1)+$V169*(T$1-$L$1)/($V$1-$L$1))*(SUM('Chem - ODS'!O$5:O$7)/((SUM('Chem - ODS'!$Q$5:$Q$7)-SUM('Chem - ODS'!$G$5:$G$7))/10*('Chem - ODS'!O$4-'Chem - ODS'!$G$4)+SUM('Chem - ODS'!$G$5:$G$7)))</f>
        <v>0</v>
      </c>
      <c r="U169" s="90">
        <f ca="1">($L169*($V$1-U$1)/($V$1-$L$1)+$V169*(U$1-$L$1)/($V$1-$L$1))*(SUM('Chem - ODS'!P$5:P$7)/((SUM('Chem - ODS'!$Q$5:$Q$7)-SUM('Chem - ODS'!$G$5:$G$7))/10*('Chem - ODS'!P$4-'Chem - ODS'!$G$4)+SUM('Chem - ODS'!$G$5:$G$7)))</f>
        <v>0</v>
      </c>
      <c r="V169" s="90">
        <f ca="1">IF('Chemicals 2030'!$A177="CP",INDIRECT("'Chemicals 2030'!"&amp;'Country Selector'!$B$3&amp;ROW($A177))*10^12,0)*'Process Emissions Multipliers'!$D$28</f>
        <v>0</v>
      </c>
      <c r="W169" s="90">
        <f ca="1">($V169*($AP$1-W$1)/($AP$1-$V$1)+$AP169*(W$1-$V$1)/($AP$1-$V$1))*(SUM('Chem - ODS'!R$5:R$7)/((SUM('Chem - ODS'!$AK$5:$AK$7)-SUM('Chem - ODS'!$Q$5:$Q$7))/20*('Chem - ODS'!R$4-'Chem - ODS'!$Q$4)+SUM('Chem - ODS'!$Q$5:$Q$7)))</f>
        <v>0</v>
      </c>
      <c r="X169" s="90">
        <f ca="1">($V169*($AP$1-X$1)/($AP$1-$V$1)+$AP169*(X$1-$V$1)/($AP$1-$V$1))*(SUM('Chem - ODS'!S$5:S$7)/((SUM('Chem - ODS'!$AK$5:$AK$7)-SUM('Chem - ODS'!$Q$5:$Q$7))/20*('Chem - ODS'!S$4-'Chem - ODS'!$Q$4)+SUM('Chem - ODS'!$Q$5:$Q$7)))</f>
        <v>0</v>
      </c>
      <c r="Y169" s="90">
        <f ca="1">($V169*($AP$1-Y$1)/($AP$1-$V$1)+$AP169*(Y$1-$V$1)/($AP$1-$V$1))*(SUM('Chem - ODS'!T$5:T$7)/((SUM('Chem - ODS'!$AK$5:$AK$7)-SUM('Chem - ODS'!$Q$5:$Q$7))/20*('Chem - ODS'!T$4-'Chem - ODS'!$Q$4)+SUM('Chem - ODS'!$Q$5:$Q$7)))</f>
        <v>0</v>
      </c>
      <c r="Z169" s="90">
        <f ca="1">($V169*($AP$1-Z$1)/($AP$1-$V$1)+$AP169*(Z$1-$V$1)/($AP$1-$V$1))*(SUM('Chem - ODS'!U$5:U$7)/((SUM('Chem - ODS'!$AK$5:$AK$7)-SUM('Chem - ODS'!$Q$5:$Q$7))/20*('Chem - ODS'!U$4-'Chem - ODS'!$Q$4)+SUM('Chem - ODS'!$Q$5:$Q$7)))</f>
        <v>0</v>
      </c>
      <c r="AA169" s="90">
        <f ca="1">($V169*($AP$1-AA$1)/($AP$1-$V$1)+$AP169*(AA$1-$V$1)/($AP$1-$V$1))*(SUM('Chem - ODS'!V$5:V$7)/((SUM('Chem - ODS'!$AK$5:$AK$7)-SUM('Chem - ODS'!$Q$5:$Q$7))/20*('Chem - ODS'!V$4-'Chem - ODS'!$Q$4)+SUM('Chem - ODS'!$Q$5:$Q$7)))</f>
        <v>0</v>
      </c>
      <c r="AB169" s="90">
        <f ca="1">($V169*($AP$1-AB$1)/($AP$1-$V$1)+$AP169*(AB$1-$V$1)/($AP$1-$V$1))*(SUM('Chem - ODS'!W$5:W$7)/((SUM('Chem - ODS'!$AK$5:$AK$7)-SUM('Chem - ODS'!$Q$5:$Q$7))/20*('Chem - ODS'!W$4-'Chem - ODS'!$Q$4)+SUM('Chem - ODS'!$Q$5:$Q$7)))</f>
        <v>0</v>
      </c>
      <c r="AC169" s="90">
        <f ca="1">($V169*($AP$1-AC$1)/($AP$1-$V$1)+$AP169*(AC$1-$V$1)/($AP$1-$V$1))*(SUM('Chem - ODS'!X$5:X$7)/((SUM('Chem - ODS'!$AK$5:$AK$7)-SUM('Chem - ODS'!$Q$5:$Q$7))/20*('Chem - ODS'!X$4-'Chem - ODS'!$Q$4)+SUM('Chem - ODS'!$Q$5:$Q$7)))</f>
        <v>0</v>
      </c>
      <c r="AD169" s="90">
        <f ca="1">($V169*($AP$1-AD$1)/($AP$1-$V$1)+$AP169*(AD$1-$V$1)/($AP$1-$V$1))*(SUM('Chem - ODS'!Y$5:Y$7)/((SUM('Chem - ODS'!$AK$5:$AK$7)-SUM('Chem - ODS'!$Q$5:$Q$7))/20*('Chem - ODS'!Y$4-'Chem - ODS'!$Q$4)+SUM('Chem - ODS'!$Q$5:$Q$7)))</f>
        <v>0</v>
      </c>
      <c r="AE169" s="90">
        <f ca="1">($V169*($AP$1-AE$1)/($AP$1-$V$1)+$AP169*(AE$1-$V$1)/($AP$1-$V$1))*(SUM('Chem - ODS'!Z$5:Z$7)/((SUM('Chem - ODS'!$AK$5:$AK$7)-SUM('Chem - ODS'!$Q$5:$Q$7))/20*('Chem - ODS'!Z$4-'Chem - ODS'!$Q$4)+SUM('Chem - ODS'!$Q$5:$Q$7)))</f>
        <v>0</v>
      </c>
      <c r="AF169" s="90">
        <f ca="1">($V169*($AP$1-AF$1)/($AP$1-$V$1)+$AP169*(AF$1-$V$1)/($AP$1-$V$1))*(SUM('Chem - ODS'!AA$5:AA$7)/((SUM('Chem - ODS'!$AK$5:$AK$7)-SUM('Chem - ODS'!$Q$5:$Q$7))/20*('Chem - ODS'!AA$4-'Chem - ODS'!$Q$4)+SUM('Chem - ODS'!$Q$5:$Q$7)))</f>
        <v>0</v>
      </c>
      <c r="AG169" s="90">
        <f ca="1">($V169*($AP$1-AG$1)/($AP$1-$V$1)+$AP169*(AG$1-$V$1)/($AP$1-$V$1))*(SUM('Chem - ODS'!AB$5:AB$7)/((SUM('Chem - ODS'!$AK$5:$AK$7)-SUM('Chem - ODS'!$Q$5:$Q$7))/20*('Chem - ODS'!AB$4-'Chem - ODS'!$Q$4)+SUM('Chem - ODS'!$Q$5:$Q$7)))</f>
        <v>0</v>
      </c>
      <c r="AH169" s="90">
        <f ca="1">($V169*($AP$1-AH$1)/($AP$1-$V$1)+$AP169*(AH$1-$V$1)/($AP$1-$V$1))*(SUM('Chem - ODS'!AC$5:AC$7)/((SUM('Chem - ODS'!$AK$5:$AK$7)-SUM('Chem - ODS'!$Q$5:$Q$7))/20*('Chem - ODS'!AC$4-'Chem - ODS'!$Q$4)+SUM('Chem - ODS'!$Q$5:$Q$7)))</f>
        <v>0</v>
      </c>
      <c r="AI169" s="90">
        <f ca="1">($V169*($AP$1-AI$1)/($AP$1-$V$1)+$AP169*(AI$1-$V$1)/($AP$1-$V$1))*(SUM('Chem - ODS'!AD$5:AD$7)/((SUM('Chem - ODS'!$AK$5:$AK$7)-SUM('Chem - ODS'!$Q$5:$Q$7))/20*('Chem - ODS'!AD$4-'Chem - ODS'!$Q$4)+SUM('Chem - ODS'!$Q$5:$Q$7)))</f>
        <v>0</v>
      </c>
      <c r="AJ169" s="90">
        <f ca="1">($V169*($AP$1-AJ$1)/($AP$1-$V$1)+$AP169*(AJ$1-$V$1)/($AP$1-$V$1))*(SUM('Chem - ODS'!AE$5:AE$7)/((SUM('Chem - ODS'!$AK$5:$AK$7)-SUM('Chem - ODS'!$Q$5:$Q$7))/20*('Chem - ODS'!AE$4-'Chem - ODS'!$Q$4)+SUM('Chem - ODS'!$Q$5:$Q$7)))</f>
        <v>0</v>
      </c>
      <c r="AK169" s="90">
        <f ca="1">($V169*($AP$1-AK$1)/($AP$1-$V$1)+$AP169*(AK$1-$V$1)/($AP$1-$V$1))*(SUM('Chem - ODS'!AF$5:AF$7)/((SUM('Chem - ODS'!$AK$5:$AK$7)-SUM('Chem - ODS'!$Q$5:$Q$7))/20*('Chem - ODS'!AF$4-'Chem - ODS'!$Q$4)+SUM('Chem - ODS'!$Q$5:$Q$7)))</f>
        <v>0</v>
      </c>
      <c r="AL169" s="90">
        <f ca="1">($V169*($AP$1-AL$1)/($AP$1-$V$1)+$AP169*(AL$1-$V$1)/($AP$1-$V$1))*(SUM('Chem - ODS'!AG$5:AG$7)/((SUM('Chem - ODS'!$AK$5:$AK$7)-SUM('Chem - ODS'!$Q$5:$Q$7))/20*('Chem - ODS'!AG$4-'Chem - ODS'!$Q$4)+SUM('Chem - ODS'!$Q$5:$Q$7)))</f>
        <v>0</v>
      </c>
      <c r="AM169" s="90">
        <f ca="1">($V169*($AP$1-AM$1)/($AP$1-$V$1)+$AP169*(AM$1-$V$1)/($AP$1-$V$1))*(SUM('Chem - ODS'!AH$5:AH$7)/((SUM('Chem - ODS'!$AK$5:$AK$7)-SUM('Chem - ODS'!$Q$5:$Q$7))/20*('Chem - ODS'!AH$4-'Chem - ODS'!$Q$4)+SUM('Chem - ODS'!$Q$5:$Q$7)))</f>
        <v>0</v>
      </c>
      <c r="AN169" s="90">
        <f ca="1">($V169*($AP$1-AN$1)/($AP$1-$V$1)+$AP169*(AN$1-$V$1)/($AP$1-$V$1))*(SUM('Chem - ODS'!AI$5:AI$7)/((SUM('Chem - ODS'!$AK$5:$AK$7)-SUM('Chem - ODS'!$Q$5:$Q$7))/20*('Chem - ODS'!AI$4-'Chem - ODS'!$Q$4)+SUM('Chem - ODS'!$Q$5:$Q$7)))</f>
        <v>0</v>
      </c>
      <c r="AO169" s="90">
        <f ca="1">($V169*($AP$1-AO$1)/($AP$1-$V$1)+$AP169*(AO$1-$V$1)/($AP$1-$V$1))*(SUM('Chem - ODS'!AJ$5:AJ$7)/((SUM('Chem - ODS'!$AK$5:$AK$7)-SUM('Chem - ODS'!$Q$5:$Q$7))/20*('Chem - ODS'!AJ$4-'Chem - ODS'!$Q$4)+SUM('Chem - ODS'!$Q$5:$Q$7)))</f>
        <v>0</v>
      </c>
      <c r="AP169" s="90">
        <f ca="1">V169*'Process Emissions Multipliers'!$E$28</f>
        <v>0</v>
      </c>
    </row>
    <row r="170" spans="1:42">
      <c r="A170" s="74">
        <v>1000</v>
      </c>
      <c r="B170" s="90">
        <f ca="1">IF('Chemicals 2010'!$A178="CP",INDIRECT("'Chemicals 2010'!"&amp;'Country Selector'!$B$3&amp;ROW($A178))*10^12,0)</f>
        <v>0</v>
      </c>
      <c r="C170" s="90">
        <f t="shared" ca="1" si="8"/>
        <v>0</v>
      </c>
      <c r="D170" s="90">
        <f t="shared" ca="1" si="7"/>
        <v>0</v>
      </c>
      <c r="E170" s="90">
        <f t="shared" ca="1" si="7"/>
        <v>0</v>
      </c>
      <c r="F170" s="90">
        <f t="shared" ca="1" si="7"/>
        <v>0</v>
      </c>
      <c r="G170" s="90">
        <f t="shared" ca="1" si="7"/>
        <v>0</v>
      </c>
      <c r="H170" s="90">
        <f t="shared" ca="1" si="7"/>
        <v>0</v>
      </c>
      <c r="I170" s="90">
        <f t="shared" ca="1" si="7"/>
        <v>0</v>
      </c>
      <c r="J170" s="90">
        <f t="shared" ca="1" si="7"/>
        <v>0</v>
      </c>
      <c r="K170" s="90">
        <f t="shared" ca="1" si="7"/>
        <v>0</v>
      </c>
      <c r="L170" s="90">
        <f ca="1">IF('Chemicals 2020'!$A178="CP",INDIRECT("'Chemicals 2020'!"&amp;'Country Selector'!$B$3&amp;ROW($A178))*10^12,0)*'Process Emissions Multipliers'!$B$28</f>
        <v>0</v>
      </c>
      <c r="M170" s="90">
        <f ca="1">($L170*($V$1-M$1)/($V$1-$L$1)+$V170*(M$1-$L$1)/($V$1-$L$1))*(SUM('Chem - ODS'!H$5:H$7)/((SUM('Chem - ODS'!$Q$5:$Q$7)-SUM('Chem - ODS'!$G$5:$G$7))/10*('Chem - ODS'!H$4-'Chem - ODS'!$G$4)+SUM('Chem - ODS'!$G$5:$G$7)))</f>
        <v>0</v>
      </c>
      <c r="N170" s="90">
        <f ca="1">($L170*($V$1-N$1)/($V$1-$L$1)+$V170*(N$1-$L$1)/($V$1-$L$1))*(SUM('Chem - ODS'!I$5:I$7)/((SUM('Chem - ODS'!$Q$5:$Q$7)-SUM('Chem - ODS'!$G$5:$G$7))/10*('Chem - ODS'!I$4-'Chem - ODS'!$G$4)+SUM('Chem - ODS'!$G$5:$G$7)))</f>
        <v>0</v>
      </c>
      <c r="O170" s="90">
        <f ca="1">($L170*($V$1-O$1)/($V$1-$L$1)+$V170*(O$1-$L$1)/($V$1-$L$1))*(SUM('Chem - ODS'!J$5:J$7)/((SUM('Chem - ODS'!$Q$5:$Q$7)-SUM('Chem - ODS'!$G$5:$G$7))/10*('Chem - ODS'!J$4-'Chem - ODS'!$G$4)+SUM('Chem - ODS'!$G$5:$G$7)))</f>
        <v>0</v>
      </c>
      <c r="P170" s="90">
        <f ca="1">($L170*($V$1-P$1)/($V$1-$L$1)+$V170*(P$1-$L$1)/($V$1-$L$1))*(SUM('Chem - ODS'!K$5:K$7)/((SUM('Chem - ODS'!$Q$5:$Q$7)-SUM('Chem - ODS'!$G$5:$G$7))/10*('Chem - ODS'!K$4-'Chem - ODS'!$G$4)+SUM('Chem - ODS'!$G$5:$G$7)))</f>
        <v>0</v>
      </c>
      <c r="Q170" s="90">
        <f ca="1">($L170*($V$1-Q$1)/($V$1-$L$1)+$V170*(Q$1-$L$1)/($V$1-$L$1))*(SUM('Chem - ODS'!L$5:L$7)/((SUM('Chem - ODS'!$Q$5:$Q$7)-SUM('Chem - ODS'!$G$5:$G$7))/10*('Chem - ODS'!L$4-'Chem - ODS'!$G$4)+SUM('Chem - ODS'!$G$5:$G$7)))</f>
        <v>0</v>
      </c>
      <c r="R170" s="90">
        <f ca="1">($L170*($V$1-R$1)/($V$1-$L$1)+$V170*(R$1-$L$1)/($V$1-$L$1))*(SUM('Chem - ODS'!M$5:M$7)/((SUM('Chem - ODS'!$Q$5:$Q$7)-SUM('Chem - ODS'!$G$5:$G$7))/10*('Chem - ODS'!M$4-'Chem - ODS'!$G$4)+SUM('Chem - ODS'!$G$5:$G$7)))</f>
        <v>0</v>
      </c>
      <c r="S170" s="90">
        <f ca="1">($L170*($V$1-S$1)/($V$1-$L$1)+$V170*(S$1-$L$1)/($V$1-$L$1))*(SUM('Chem - ODS'!N$5:N$7)/((SUM('Chem - ODS'!$Q$5:$Q$7)-SUM('Chem - ODS'!$G$5:$G$7))/10*('Chem - ODS'!N$4-'Chem - ODS'!$G$4)+SUM('Chem - ODS'!$G$5:$G$7)))</f>
        <v>0</v>
      </c>
      <c r="T170" s="90">
        <f ca="1">($L170*($V$1-T$1)/($V$1-$L$1)+$V170*(T$1-$L$1)/($V$1-$L$1))*(SUM('Chem - ODS'!O$5:O$7)/((SUM('Chem - ODS'!$Q$5:$Q$7)-SUM('Chem - ODS'!$G$5:$G$7))/10*('Chem - ODS'!O$4-'Chem - ODS'!$G$4)+SUM('Chem - ODS'!$G$5:$G$7)))</f>
        <v>0</v>
      </c>
      <c r="U170" s="90">
        <f ca="1">($L170*($V$1-U$1)/($V$1-$L$1)+$V170*(U$1-$L$1)/($V$1-$L$1))*(SUM('Chem - ODS'!P$5:P$7)/((SUM('Chem - ODS'!$Q$5:$Q$7)-SUM('Chem - ODS'!$G$5:$G$7))/10*('Chem - ODS'!P$4-'Chem - ODS'!$G$4)+SUM('Chem - ODS'!$G$5:$G$7)))</f>
        <v>0</v>
      </c>
      <c r="V170" s="90">
        <f ca="1">IF('Chemicals 2030'!$A178="CP",INDIRECT("'Chemicals 2030'!"&amp;'Country Selector'!$B$3&amp;ROW($A178))*10^12,0)*'Process Emissions Multipliers'!$D$28</f>
        <v>0</v>
      </c>
      <c r="W170" s="90">
        <f ca="1">($V170*($AP$1-W$1)/($AP$1-$V$1)+$AP170*(W$1-$V$1)/($AP$1-$V$1))*(SUM('Chem - ODS'!R$5:R$7)/((SUM('Chem - ODS'!$AK$5:$AK$7)-SUM('Chem - ODS'!$Q$5:$Q$7))/20*('Chem - ODS'!R$4-'Chem - ODS'!$Q$4)+SUM('Chem - ODS'!$Q$5:$Q$7)))</f>
        <v>0</v>
      </c>
      <c r="X170" s="90">
        <f ca="1">($V170*($AP$1-X$1)/($AP$1-$V$1)+$AP170*(X$1-$V$1)/($AP$1-$V$1))*(SUM('Chem - ODS'!S$5:S$7)/((SUM('Chem - ODS'!$AK$5:$AK$7)-SUM('Chem - ODS'!$Q$5:$Q$7))/20*('Chem - ODS'!S$4-'Chem - ODS'!$Q$4)+SUM('Chem - ODS'!$Q$5:$Q$7)))</f>
        <v>0</v>
      </c>
      <c r="Y170" s="90">
        <f ca="1">($V170*($AP$1-Y$1)/($AP$1-$V$1)+$AP170*(Y$1-$V$1)/($AP$1-$V$1))*(SUM('Chem - ODS'!T$5:T$7)/((SUM('Chem - ODS'!$AK$5:$AK$7)-SUM('Chem - ODS'!$Q$5:$Q$7))/20*('Chem - ODS'!T$4-'Chem - ODS'!$Q$4)+SUM('Chem - ODS'!$Q$5:$Q$7)))</f>
        <v>0</v>
      </c>
      <c r="Z170" s="90">
        <f ca="1">($V170*($AP$1-Z$1)/($AP$1-$V$1)+$AP170*(Z$1-$V$1)/($AP$1-$V$1))*(SUM('Chem - ODS'!U$5:U$7)/((SUM('Chem - ODS'!$AK$5:$AK$7)-SUM('Chem - ODS'!$Q$5:$Q$7))/20*('Chem - ODS'!U$4-'Chem - ODS'!$Q$4)+SUM('Chem - ODS'!$Q$5:$Q$7)))</f>
        <v>0</v>
      </c>
      <c r="AA170" s="90">
        <f ca="1">($V170*($AP$1-AA$1)/($AP$1-$V$1)+$AP170*(AA$1-$V$1)/($AP$1-$V$1))*(SUM('Chem - ODS'!V$5:V$7)/((SUM('Chem - ODS'!$AK$5:$AK$7)-SUM('Chem - ODS'!$Q$5:$Q$7))/20*('Chem - ODS'!V$4-'Chem - ODS'!$Q$4)+SUM('Chem - ODS'!$Q$5:$Q$7)))</f>
        <v>0</v>
      </c>
      <c r="AB170" s="90">
        <f ca="1">($V170*($AP$1-AB$1)/($AP$1-$V$1)+$AP170*(AB$1-$V$1)/($AP$1-$V$1))*(SUM('Chem - ODS'!W$5:W$7)/((SUM('Chem - ODS'!$AK$5:$AK$7)-SUM('Chem - ODS'!$Q$5:$Q$7))/20*('Chem - ODS'!W$4-'Chem - ODS'!$Q$4)+SUM('Chem - ODS'!$Q$5:$Q$7)))</f>
        <v>0</v>
      </c>
      <c r="AC170" s="90">
        <f ca="1">($V170*($AP$1-AC$1)/($AP$1-$V$1)+$AP170*(AC$1-$V$1)/($AP$1-$V$1))*(SUM('Chem - ODS'!X$5:X$7)/((SUM('Chem - ODS'!$AK$5:$AK$7)-SUM('Chem - ODS'!$Q$5:$Q$7))/20*('Chem - ODS'!X$4-'Chem - ODS'!$Q$4)+SUM('Chem - ODS'!$Q$5:$Q$7)))</f>
        <v>0</v>
      </c>
      <c r="AD170" s="90">
        <f ca="1">($V170*($AP$1-AD$1)/($AP$1-$V$1)+$AP170*(AD$1-$V$1)/($AP$1-$V$1))*(SUM('Chem - ODS'!Y$5:Y$7)/((SUM('Chem - ODS'!$AK$5:$AK$7)-SUM('Chem - ODS'!$Q$5:$Q$7))/20*('Chem - ODS'!Y$4-'Chem - ODS'!$Q$4)+SUM('Chem - ODS'!$Q$5:$Q$7)))</f>
        <v>0</v>
      </c>
      <c r="AE170" s="90">
        <f ca="1">($V170*($AP$1-AE$1)/($AP$1-$V$1)+$AP170*(AE$1-$V$1)/($AP$1-$V$1))*(SUM('Chem - ODS'!Z$5:Z$7)/((SUM('Chem - ODS'!$AK$5:$AK$7)-SUM('Chem - ODS'!$Q$5:$Q$7))/20*('Chem - ODS'!Z$4-'Chem - ODS'!$Q$4)+SUM('Chem - ODS'!$Q$5:$Q$7)))</f>
        <v>0</v>
      </c>
      <c r="AF170" s="90">
        <f ca="1">($V170*($AP$1-AF$1)/($AP$1-$V$1)+$AP170*(AF$1-$V$1)/($AP$1-$V$1))*(SUM('Chem - ODS'!AA$5:AA$7)/((SUM('Chem - ODS'!$AK$5:$AK$7)-SUM('Chem - ODS'!$Q$5:$Q$7))/20*('Chem - ODS'!AA$4-'Chem - ODS'!$Q$4)+SUM('Chem - ODS'!$Q$5:$Q$7)))</f>
        <v>0</v>
      </c>
      <c r="AG170" s="90">
        <f ca="1">($V170*($AP$1-AG$1)/($AP$1-$V$1)+$AP170*(AG$1-$V$1)/($AP$1-$V$1))*(SUM('Chem - ODS'!AB$5:AB$7)/((SUM('Chem - ODS'!$AK$5:$AK$7)-SUM('Chem - ODS'!$Q$5:$Q$7))/20*('Chem - ODS'!AB$4-'Chem - ODS'!$Q$4)+SUM('Chem - ODS'!$Q$5:$Q$7)))</f>
        <v>0</v>
      </c>
      <c r="AH170" s="90">
        <f ca="1">($V170*($AP$1-AH$1)/($AP$1-$V$1)+$AP170*(AH$1-$V$1)/($AP$1-$V$1))*(SUM('Chem - ODS'!AC$5:AC$7)/((SUM('Chem - ODS'!$AK$5:$AK$7)-SUM('Chem - ODS'!$Q$5:$Q$7))/20*('Chem - ODS'!AC$4-'Chem - ODS'!$Q$4)+SUM('Chem - ODS'!$Q$5:$Q$7)))</f>
        <v>0</v>
      </c>
      <c r="AI170" s="90">
        <f ca="1">($V170*($AP$1-AI$1)/($AP$1-$V$1)+$AP170*(AI$1-$V$1)/($AP$1-$V$1))*(SUM('Chem - ODS'!AD$5:AD$7)/((SUM('Chem - ODS'!$AK$5:$AK$7)-SUM('Chem - ODS'!$Q$5:$Q$7))/20*('Chem - ODS'!AD$4-'Chem - ODS'!$Q$4)+SUM('Chem - ODS'!$Q$5:$Q$7)))</f>
        <v>0</v>
      </c>
      <c r="AJ170" s="90">
        <f ca="1">($V170*($AP$1-AJ$1)/($AP$1-$V$1)+$AP170*(AJ$1-$V$1)/($AP$1-$V$1))*(SUM('Chem - ODS'!AE$5:AE$7)/((SUM('Chem - ODS'!$AK$5:$AK$7)-SUM('Chem - ODS'!$Q$5:$Q$7))/20*('Chem - ODS'!AE$4-'Chem - ODS'!$Q$4)+SUM('Chem - ODS'!$Q$5:$Q$7)))</f>
        <v>0</v>
      </c>
      <c r="AK170" s="90">
        <f ca="1">($V170*($AP$1-AK$1)/($AP$1-$V$1)+$AP170*(AK$1-$V$1)/($AP$1-$V$1))*(SUM('Chem - ODS'!AF$5:AF$7)/((SUM('Chem - ODS'!$AK$5:$AK$7)-SUM('Chem - ODS'!$Q$5:$Q$7))/20*('Chem - ODS'!AF$4-'Chem - ODS'!$Q$4)+SUM('Chem - ODS'!$Q$5:$Q$7)))</f>
        <v>0</v>
      </c>
      <c r="AL170" s="90">
        <f ca="1">($V170*($AP$1-AL$1)/($AP$1-$V$1)+$AP170*(AL$1-$V$1)/($AP$1-$V$1))*(SUM('Chem - ODS'!AG$5:AG$7)/((SUM('Chem - ODS'!$AK$5:$AK$7)-SUM('Chem - ODS'!$Q$5:$Q$7))/20*('Chem - ODS'!AG$4-'Chem - ODS'!$Q$4)+SUM('Chem - ODS'!$Q$5:$Q$7)))</f>
        <v>0</v>
      </c>
      <c r="AM170" s="90">
        <f ca="1">($V170*($AP$1-AM$1)/($AP$1-$V$1)+$AP170*(AM$1-$V$1)/($AP$1-$V$1))*(SUM('Chem - ODS'!AH$5:AH$7)/((SUM('Chem - ODS'!$AK$5:$AK$7)-SUM('Chem - ODS'!$Q$5:$Q$7))/20*('Chem - ODS'!AH$4-'Chem - ODS'!$Q$4)+SUM('Chem - ODS'!$Q$5:$Q$7)))</f>
        <v>0</v>
      </c>
      <c r="AN170" s="90">
        <f ca="1">($V170*($AP$1-AN$1)/($AP$1-$V$1)+$AP170*(AN$1-$V$1)/($AP$1-$V$1))*(SUM('Chem - ODS'!AI$5:AI$7)/((SUM('Chem - ODS'!$AK$5:$AK$7)-SUM('Chem - ODS'!$Q$5:$Q$7))/20*('Chem - ODS'!AI$4-'Chem - ODS'!$Q$4)+SUM('Chem - ODS'!$Q$5:$Q$7)))</f>
        <v>0</v>
      </c>
      <c r="AO170" s="90">
        <f ca="1">($V170*($AP$1-AO$1)/($AP$1-$V$1)+$AP170*(AO$1-$V$1)/($AP$1-$V$1))*(SUM('Chem - ODS'!AJ$5:AJ$7)/((SUM('Chem - ODS'!$AK$5:$AK$7)-SUM('Chem - ODS'!$Q$5:$Q$7))/20*('Chem - ODS'!AJ$4-'Chem - ODS'!$Q$4)+SUM('Chem - ODS'!$Q$5:$Q$7)))</f>
        <v>0</v>
      </c>
      <c r="AP170" s="90">
        <f ca="1">V170*'Process Emissions Multipliers'!$E$28</f>
        <v>0</v>
      </c>
    </row>
    <row r="171" spans="1:42">
      <c r="A171" s="74">
        <v>1500</v>
      </c>
      <c r="B171" s="90">
        <f ca="1">IF('Chemicals 2010'!$A179="CP",INDIRECT("'Chemicals 2010'!"&amp;'Country Selector'!$B$3&amp;ROW($A179))*10^12,0)</f>
        <v>0</v>
      </c>
      <c r="C171" s="90">
        <f t="shared" ca="1" si="8"/>
        <v>0</v>
      </c>
      <c r="D171" s="90">
        <f t="shared" ca="1" si="7"/>
        <v>0</v>
      </c>
      <c r="E171" s="90">
        <f t="shared" ca="1" si="7"/>
        <v>0</v>
      </c>
      <c r="F171" s="90">
        <f t="shared" ca="1" si="7"/>
        <v>0</v>
      </c>
      <c r="G171" s="90">
        <f t="shared" ca="1" si="7"/>
        <v>0</v>
      </c>
      <c r="H171" s="90">
        <f t="shared" ca="1" si="7"/>
        <v>0</v>
      </c>
      <c r="I171" s="90">
        <f t="shared" ca="1" si="7"/>
        <v>0</v>
      </c>
      <c r="J171" s="90">
        <f t="shared" ca="1" si="7"/>
        <v>0</v>
      </c>
      <c r="K171" s="90">
        <f t="shared" ca="1" si="7"/>
        <v>0</v>
      </c>
      <c r="L171" s="90">
        <f ca="1">IF('Chemicals 2020'!$A179="CP",INDIRECT("'Chemicals 2020'!"&amp;'Country Selector'!$B$3&amp;ROW($A179))*10^12,0)*'Process Emissions Multipliers'!$B$28</f>
        <v>0</v>
      </c>
      <c r="M171" s="90">
        <f ca="1">($L171*($V$1-M$1)/($V$1-$L$1)+$V171*(M$1-$L$1)/($V$1-$L$1))*(SUM('Chem - ODS'!H$5:H$7)/((SUM('Chem - ODS'!$Q$5:$Q$7)-SUM('Chem - ODS'!$G$5:$G$7))/10*('Chem - ODS'!H$4-'Chem - ODS'!$G$4)+SUM('Chem - ODS'!$G$5:$G$7)))</f>
        <v>0</v>
      </c>
      <c r="N171" s="90">
        <f ca="1">($L171*($V$1-N$1)/($V$1-$L$1)+$V171*(N$1-$L$1)/($V$1-$L$1))*(SUM('Chem - ODS'!I$5:I$7)/((SUM('Chem - ODS'!$Q$5:$Q$7)-SUM('Chem - ODS'!$G$5:$G$7))/10*('Chem - ODS'!I$4-'Chem - ODS'!$G$4)+SUM('Chem - ODS'!$G$5:$G$7)))</f>
        <v>0</v>
      </c>
      <c r="O171" s="90">
        <f ca="1">($L171*($V$1-O$1)/($V$1-$L$1)+$V171*(O$1-$L$1)/($V$1-$L$1))*(SUM('Chem - ODS'!J$5:J$7)/((SUM('Chem - ODS'!$Q$5:$Q$7)-SUM('Chem - ODS'!$G$5:$G$7))/10*('Chem - ODS'!J$4-'Chem - ODS'!$G$4)+SUM('Chem - ODS'!$G$5:$G$7)))</f>
        <v>0</v>
      </c>
      <c r="P171" s="90">
        <f ca="1">($L171*($V$1-P$1)/($V$1-$L$1)+$V171*(P$1-$L$1)/($V$1-$L$1))*(SUM('Chem - ODS'!K$5:K$7)/((SUM('Chem - ODS'!$Q$5:$Q$7)-SUM('Chem - ODS'!$G$5:$G$7))/10*('Chem - ODS'!K$4-'Chem - ODS'!$G$4)+SUM('Chem - ODS'!$G$5:$G$7)))</f>
        <v>0</v>
      </c>
      <c r="Q171" s="90">
        <f ca="1">($L171*($V$1-Q$1)/($V$1-$L$1)+$V171*(Q$1-$L$1)/($V$1-$L$1))*(SUM('Chem - ODS'!L$5:L$7)/((SUM('Chem - ODS'!$Q$5:$Q$7)-SUM('Chem - ODS'!$G$5:$G$7))/10*('Chem - ODS'!L$4-'Chem - ODS'!$G$4)+SUM('Chem - ODS'!$G$5:$G$7)))</f>
        <v>0</v>
      </c>
      <c r="R171" s="90">
        <f ca="1">($L171*($V$1-R$1)/($V$1-$L$1)+$V171*(R$1-$L$1)/($V$1-$L$1))*(SUM('Chem - ODS'!M$5:M$7)/((SUM('Chem - ODS'!$Q$5:$Q$7)-SUM('Chem - ODS'!$G$5:$G$7))/10*('Chem - ODS'!M$4-'Chem - ODS'!$G$4)+SUM('Chem - ODS'!$G$5:$G$7)))</f>
        <v>0</v>
      </c>
      <c r="S171" s="90">
        <f ca="1">($L171*($V$1-S$1)/($V$1-$L$1)+$V171*(S$1-$L$1)/($V$1-$L$1))*(SUM('Chem - ODS'!N$5:N$7)/((SUM('Chem - ODS'!$Q$5:$Q$7)-SUM('Chem - ODS'!$G$5:$G$7))/10*('Chem - ODS'!N$4-'Chem - ODS'!$G$4)+SUM('Chem - ODS'!$G$5:$G$7)))</f>
        <v>0</v>
      </c>
      <c r="T171" s="90">
        <f ca="1">($L171*($V$1-T$1)/($V$1-$L$1)+$V171*(T$1-$L$1)/($V$1-$L$1))*(SUM('Chem - ODS'!O$5:O$7)/((SUM('Chem - ODS'!$Q$5:$Q$7)-SUM('Chem - ODS'!$G$5:$G$7))/10*('Chem - ODS'!O$4-'Chem - ODS'!$G$4)+SUM('Chem - ODS'!$G$5:$G$7)))</f>
        <v>0</v>
      </c>
      <c r="U171" s="90">
        <f ca="1">($L171*($V$1-U$1)/($V$1-$L$1)+$V171*(U$1-$L$1)/($V$1-$L$1))*(SUM('Chem - ODS'!P$5:P$7)/((SUM('Chem - ODS'!$Q$5:$Q$7)-SUM('Chem - ODS'!$G$5:$G$7))/10*('Chem - ODS'!P$4-'Chem - ODS'!$G$4)+SUM('Chem - ODS'!$G$5:$G$7)))</f>
        <v>0</v>
      </c>
      <c r="V171" s="90">
        <f ca="1">IF('Chemicals 2030'!$A179="CP",INDIRECT("'Chemicals 2030'!"&amp;'Country Selector'!$B$3&amp;ROW($A179))*10^12,0)*'Process Emissions Multipliers'!$D$28</f>
        <v>0</v>
      </c>
      <c r="W171" s="90">
        <f ca="1">($V171*($AP$1-W$1)/($AP$1-$V$1)+$AP171*(W$1-$V$1)/($AP$1-$V$1))*(SUM('Chem - ODS'!R$5:R$7)/((SUM('Chem - ODS'!$AK$5:$AK$7)-SUM('Chem - ODS'!$Q$5:$Q$7))/20*('Chem - ODS'!R$4-'Chem - ODS'!$Q$4)+SUM('Chem - ODS'!$Q$5:$Q$7)))</f>
        <v>0</v>
      </c>
      <c r="X171" s="90">
        <f ca="1">($V171*($AP$1-X$1)/($AP$1-$V$1)+$AP171*(X$1-$V$1)/($AP$1-$V$1))*(SUM('Chem - ODS'!S$5:S$7)/((SUM('Chem - ODS'!$AK$5:$AK$7)-SUM('Chem - ODS'!$Q$5:$Q$7))/20*('Chem - ODS'!S$4-'Chem - ODS'!$Q$4)+SUM('Chem - ODS'!$Q$5:$Q$7)))</f>
        <v>0</v>
      </c>
      <c r="Y171" s="90">
        <f ca="1">($V171*($AP$1-Y$1)/($AP$1-$V$1)+$AP171*(Y$1-$V$1)/($AP$1-$V$1))*(SUM('Chem - ODS'!T$5:T$7)/((SUM('Chem - ODS'!$AK$5:$AK$7)-SUM('Chem - ODS'!$Q$5:$Q$7))/20*('Chem - ODS'!T$4-'Chem - ODS'!$Q$4)+SUM('Chem - ODS'!$Q$5:$Q$7)))</f>
        <v>0</v>
      </c>
      <c r="Z171" s="90">
        <f ca="1">($V171*($AP$1-Z$1)/($AP$1-$V$1)+$AP171*(Z$1-$V$1)/($AP$1-$V$1))*(SUM('Chem - ODS'!U$5:U$7)/((SUM('Chem - ODS'!$AK$5:$AK$7)-SUM('Chem - ODS'!$Q$5:$Q$7))/20*('Chem - ODS'!U$4-'Chem - ODS'!$Q$4)+SUM('Chem - ODS'!$Q$5:$Q$7)))</f>
        <v>0</v>
      </c>
      <c r="AA171" s="90">
        <f ca="1">($V171*($AP$1-AA$1)/($AP$1-$V$1)+$AP171*(AA$1-$V$1)/($AP$1-$V$1))*(SUM('Chem - ODS'!V$5:V$7)/((SUM('Chem - ODS'!$AK$5:$AK$7)-SUM('Chem - ODS'!$Q$5:$Q$7))/20*('Chem - ODS'!V$4-'Chem - ODS'!$Q$4)+SUM('Chem - ODS'!$Q$5:$Q$7)))</f>
        <v>0</v>
      </c>
      <c r="AB171" s="90">
        <f ca="1">($V171*($AP$1-AB$1)/($AP$1-$V$1)+$AP171*(AB$1-$V$1)/($AP$1-$V$1))*(SUM('Chem - ODS'!W$5:W$7)/((SUM('Chem - ODS'!$AK$5:$AK$7)-SUM('Chem - ODS'!$Q$5:$Q$7))/20*('Chem - ODS'!W$4-'Chem - ODS'!$Q$4)+SUM('Chem - ODS'!$Q$5:$Q$7)))</f>
        <v>0</v>
      </c>
      <c r="AC171" s="90">
        <f ca="1">($V171*($AP$1-AC$1)/($AP$1-$V$1)+$AP171*(AC$1-$V$1)/($AP$1-$V$1))*(SUM('Chem - ODS'!X$5:X$7)/((SUM('Chem - ODS'!$AK$5:$AK$7)-SUM('Chem - ODS'!$Q$5:$Q$7))/20*('Chem - ODS'!X$4-'Chem - ODS'!$Q$4)+SUM('Chem - ODS'!$Q$5:$Q$7)))</f>
        <v>0</v>
      </c>
      <c r="AD171" s="90">
        <f ca="1">($V171*($AP$1-AD$1)/($AP$1-$V$1)+$AP171*(AD$1-$V$1)/($AP$1-$V$1))*(SUM('Chem - ODS'!Y$5:Y$7)/((SUM('Chem - ODS'!$AK$5:$AK$7)-SUM('Chem - ODS'!$Q$5:$Q$7))/20*('Chem - ODS'!Y$4-'Chem - ODS'!$Q$4)+SUM('Chem - ODS'!$Q$5:$Q$7)))</f>
        <v>0</v>
      </c>
      <c r="AE171" s="90">
        <f ca="1">($V171*($AP$1-AE$1)/($AP$1-$V$1)+$AP171*(AE$1-$V$1)/($AP$1-$V$1))*(SUM('Chem - ODS'!Z$5:Z$7)/((SUM('Chem - ODS'!$AK$5:$AK$7)-SUM('Chem - ODS'!$Q$5:$Q$7))/20*('Chem - ODS'!Z$4-'Chem - ODS'!$Q$4)+SUM('Chem - ODS'!$Q$5:$Q$7)))</f>
        <v>0</v>
      </c>
      <c r="AF171" s="90">
        <f ca="1">($V171*($AP$1-AF$1)/($AP$1-$V$1)+$AP171*(AF$1-$V$1)/($AP$1-$V$1))*(SUM('Chem - ODS'!AA$5:AA$7)/((SUM('Chem - ODS'!$AK$5:$AK$7)-SUM('Chem - ODS'!$Q$5:$Q$7))/20*('Chem - ODS'!AA$4-'Chem - ODS'!$Q$4)+SUM('Chem - ODS'!$Q$5:$Q$7)))</f>
        <v>0</v>
      </c>
      <c r="AG171" s="90">
        <f ca="1">($V171*($AP$1-AG$1)/($AP$1-$V$1)+$AP171*(AG$1-$V$1)/($AP$1-$V$1))*(SUM('Chem - ODS'!AB$5:AB$7)/((SUM('Chem - ODS'!$AK$5:$AK$7)-SUM('Chem - ODS'!$Q$5:$Q$7))/20*('Chem - ODS'!AB$4-'Chem - ODS'!$Q$4)+SUM('Chem - ODS'!$Q$5:$Q$7)))</f>
        <v>0</v>
      </c>
      <c r="AH171" s="90">
        <f ca="1">($V171*($AP$1-AH$1)/($AP$1-$V$1)+$AP171*(AH$1-$V$1)/($AP$1-$V$1))*(SUM('Chem - ODS'!AC$5:AC$7)/((SUM('Chem - ODS'!$AK$5:$AK$7)-SUM('Chem - ODS'!$Q$5:$Q$7))/20*('Chem - ODS'!AC$4-'Chem - ODS'!$Q$4)+SUM('Chem - ODS'!$Q$5:$Q$7)))</f>
        <v>0</v>
      </c>
      <c r="AI171" s="90">
        <f ca="1">($V171*($AP$1-AI$1)/($AP$1-$V$1)+$AP171*(AI$1-$V$1)/($AP$1-$V$1))*(SUM('Chem - ODS'!AD$5:AD$7)/((SUM('Chem - ODS'!$AK$5:$AK$7)-SUM('Chem - ODS'!$Q$5:$Q$7))/20*('Chem - ODS'!AD$4-'Chem - ODS'!$Q$4)+SUM('Chem - ODS'!$Q$5:$Q$7)))</f>
        <v>0</v>
      </c>
      <c r="AJ171" s="90">
        <f ca="1">($V171*($AP$1-AJ$1)/($AP$1-$V$1)+$AP171*(AJ$1-$V$1)/($AP$1-$V$1))*(SUM('Chem - ODS'!AE$5:AE$7)/((SUM('Chem - ODS'!$AK$5:$AK$7)-SUM('Chem - ODS'!$Q$5:$Q$7))/20*('Chem - ODS'!AE$4-'Chem - ODS'!$Q$4)+SUM('Chem - ODS'!$Q$5:$Q$7)))</f>
        <v>0</v>
      </c>
      <c r="AK171" s="90">
        <f ca="1">($V171*($AP$1-AK$1)/($AP$1-$V$1)+$AP171*(AK$1-$V$1)/($AP$1-$V$1))*(SUM('Chem - ODS'!AF$5:AF$7)/((SUM('Chem - ODS'!$AK$5:$AK$7)-SUM('Chem - ODS'!$Q$5:$Q$7))/20*('Chem - ODS'!AF$4-'Chem - ODS'!$Q$4)+SUM('Chem - ODS'!$Q$5:$Q$7)))</f>
        <v>0</v>
      </c>
      <c r="AL171" s="90">
        <f ca="1">($V171*($AP$1-AL$1)/($AP$1-$V$1)+$AP171*(AL$1-$V$1)/($AP$1-$V$1))*(SUM('Chem - ODS'!AG$5:AG$7)/((SUM('Chem - ODS'!$AK$5:$AK$7)-SUM('Chem - ODS'!$Q$5:$Q$7))/20*('Chem - ODS'!AG$4-'Chem - ODS'!$Q$4)+SUM('Chem - ODS'!$Q$5:$Q$7)))</f>
        <v>0</v>
      </c>
      <c r="AM171" s="90">
        <f ca="1">($V171*($AP$1-AM$1)/($AP$1-$V$1)+$AP171*(AM$1-$V$1)/($AP$1-$V$1))*(SUM('Chem - ODS'!AH$5:AH$7)/((SUM('Chem - ODS'!$AK$5:$AK$7)-SUM('Chem - ODS'!$Q$5:$Q$7))/20*('Chem - ODS'!AH$4-'Chem - ODS'!$Q$4)+SUM('Chem - ODS'!$Q$5:$Q$7)))</f>
        <v>0</v>
      </c>
      <c r="AN171" s="90">
        <f ca="1">($V171*($AP$1-AN$1)/($AP$1-$V$1)+$AP171*(AN$1-$V$1)/($AP$1-$V$1))*(SUM('Chem - ODS'!AI$5:AI$7)/((SUM('Chem - ODS'!$AK$5:$AK$7)-SUM('Chem - ODS'!$Q$5:$Q$7))/20*('Chem - ODS'!AI$4-'Chem - ODS'!$Q$4)+SUM('Chem - ODS'!$Q$5:$Q$7)))</f>
        <v>0</v>
      </c>
      <c r="AO171" s="90">
        <f ca="1">($V171*($AP$1-AO$1)/($AP$1-$V$1)+$AP171*(AO$1-$V$1)/($AP$1-$V$1))*(SUM('Chem - ODS'!AJ$5:AJ$7)/((SUM('Chem - ODS'!$AK$5:$AK$7)-SUM('Chem - ODS'!$Q$5:$Q$7))/20*('Chem - ODS'!AJ$4-'Chem - ODS'!$Q$4)+SUM('Chem - ODS'!$Q$5:$Q$7)))</f>
        <v>0</v>
      </c>
      <c r="AP171" s="90">
        <f ca="1">V171*'Process Emissions Multipliers'!$E$28</f>
        <v>0</v>
      </c>
    </row>
    <row r="172" spans="1:42">
      <c r="A172" s="74">
        <v>2000</v>
      </c>
      <c r="B172" s="90">
        <f ca="1">IF('Chemicals 2010'!$A180="CP",INDIRECT("'Chemicals 2010'!"&amp;'Country Selector'!$B$3&amp;ROW($A180))*10^12,0)</f>
        <v>0</v>
      </c>
      <c r="C172" s="90">
        <f t="shared" ca="1" si="8"/>
        <v>0</v>
      </c>
      <c r="D172" s="90">
        <f t="shared" ca="1" si="7"/>
        <v>0</v>
      </c>
      <c r="E172" s="90">
        <f t="shared" ca="1" si="7"/>
        <v>0</v>
      </c>
      <c r="F172" s="90">
        <f t="shared" ca="1" si="7"/>
        <v>0</v>
      </c>
      <c r="G172" s="90">
        <f t="shared" ca="1" si="7"/>
        <v>0</v>
      </c>
      <c r="H172" s="90">
        <f t="shared" ca="1" si="7"/>
        <v>0</v>
      </c>
      <c r="I172" s="90">
        <f t="shared" ca="1" si="7"/>
        <v>0</v>
      </c>
      <c r="J172" s="90">
        <f t="shared" ca="1" si="7"/>
        <v>0</v>
      </c>
      <c r="K172" s="90">
        <f t="shared" ca="1" si="7"/>
        <v>0</v>
      </c>
      <c r="L172" s="90">
        <f ca="1">IF('Chemicals 2020'!$A180="CP",INDIRECT("'Chemicals 2020'!"&amp;'Country Selector'!$B$3&amp;ROW($A180))*10^12,0)*'Process Emissions Multipliers'!$B$28</f>
        <v>0</v>
      </c>
      <c r="M172" s="90">
        <f ca="1">($L172*($V$1-M$1)/($V$1-$L$1)+$V172*(M$1-$L$1)/($V$1-$L$1))*(SUM('Chem - ODS'!H$5:H$7)/((SUM('Chem - ODS'!$Q$5:$Q$7)-SUM('Chem - ODS'!$G$5:$G$7))/10*('Chem - ODS'!H$4-'Chem - ODS'!$G$4)+SUM('Chem - ODS'!$G$5:$G$7)))</f>
        <v>0</v>
      </c>
      <c r="N172" s="90">
        <f ca="1">($L172*($V$1-N$1)/($V$1-$L$1)+$V172*(N$1-$L$1)/($V$1-$L$1))*(SUM('Chem - ODS'!I$5:I$7)/((SUM('Chem - ODS'!$Q$5:$Q$7)-SUM('Chem - ODS'!$G$5:$G$7))/10*('Chem - ODS'!I$4-'Chem - ODS'!$G$4)+SUM('Chem - ODS'!$G$5:$G$7)))</f>
        <v>0</v>
      </c>
      <c r="O172" s="90">
        <f ca="1">($L172*($V$1-O$1)/($V$1-$L$1)+$V172*(O$1-$L$1)/($V$1-$L$1))*(SUM('Chem - ODS'!J$5:J$7)/((SUM('Chem - ODS'!$Q$5:$Q$7)-SUM('Chem - ODS'!$G$5:$G$7))/10*('Chem - ODS'!J$4-'Chem - ODS'!$G$4)+SUM('Chem - ODS'!$G$5:$G$7)))</f>
        <v>0</v>
      </c>
      <c r="P172" s="90">
        <f ca="1">($L172*($V$1-P$1)/($V$1-$L$1)+$V172*(P$1-$L$1)/($V$1-$L$1))*(SUM('Chem - ODS'!K$5:K$7)/((SUM('Chem - ODS'!$Q$5:$Q$7)-SUM('Chem - ODS'!$G$5:$G$7))/10*('Chem - ODS'!K$4-'Chem - ODS'!$G$4)+SUM('Chem - ODS'!$G$5:$G$7)))</f>
        <v>0</v>
      </c>
      <c r="Q172" s="90">
        <f ca="1">($L172*($V$1-Q$1)/($V$1-$L$1)+$V172*(Q$1-$L$1)/($V$1-$L$1))*(SUM('Chem - ODS'!L$5:L$7)/((SUM('Chem - ODS'!$Q$5:$Q$7)-SUM('Chem - ODS'!$G$5:$G$7))/10*('Chem - ODS'!L$4-'Chem - ODS'!$G$4)+SUM('Chem - ODS'!$G$5:$G$7)))</f>
        <v>0</v>
      </c>
      <c r="R172" s="90">
        <f ca="1">($L172*($V$1-R$1)/($V$1-$L$1)+$V172*(R$1-$L$1)/($V$1-$L$1))*(SUM('Chem - ODS'!M$5:M$7)/((SUM('Chem - ODS'!$Q$5:$Q$7)-SUM('Chem - ODS'!$G$5:$G$7))/10*('Chem - ODS'!M$4-'Chem - ODS'!$G$4)+SUM('Chem - ODS'!$G$5:$G$7)))</f>
        <v>0</v>
      </c>
      <c r="S172" s="90">
        <f ca="1">($L172*($V$1-S$1)/($V$1-$L$1)+$V172*(S$1-$L$1)/($V$1-$L$1))*(SUM('Chem - ODS'!N$5:N$7)/((SUM('Chem - ODS'!$Q$5:$Q$7)-SUM('Chem - ODS'!$G$5:$G$7))/10*('Chem - ODS'!N$4-'Chem - ODS'!$G$4)+SUM('Chem - ODS'!$G$5:$G$7)))</f>
        <v>0</v>
      </c>
      <c r="T172" s="90">
        <f ca="1">($L172*($V$1-T$1)/($V$1-$L$1)+$V172*(T$1-$L$1)/($V$1-$L$1))*(SUM('Chem - ODS'!O$5:O$7)/((SUM('Chem - ODS'!$Q$5:$Q$7)-SUM('Chem - ODS'!$G$5:$G$7))/10*('Chem - ODS'!O$4-'Chem - ODS'!$G$4)+SUM('Chem - ODS'!$G$5:$G$7)))</f>
        <v>0</v>
      </c>
      <c r="U172" s="90">
        <f ca="1">($L172*($V$1-U$1)/($V$1-$L$1)+$V172*(U$1-$L$1)/($V$1-$L$1))*(SUM('Chem - ODS'!P$5:P$7)/((SUM('Chem - ODS'!$Q$5:$Q$7)-SUM('Chem - ODS'!$G$5:$G$7))/10*('Chem - ODS'!P$4-'Chem - ODS'!$G$4)+SUM('Chem - ODS'!$G$5:$G$7)))</f>
        <v>0</v>
      </c>
      <c r="V172" s="90">
        <f ca="1">IF('Chemicals 2030'!$A180="CP",INDIRECT("'Chemicals 2030'!"&amp;'Country Selector'!$B$3&amp;ROW($A180))*10^12,0)*'Process Emissions Multipliers'!$D$28</f>
        <v>0</v>
      </c>
      <c r="W172" s="90">
        <f ca="1">($V172*($AP$1-W$1)/($AP$1-$V$1)+$AP172*(W$1-$V$1)/($AP$1-$V$1))*(SUM('Chem - ODS'!R$5:R$7)/((SUM('Chem - ODS'!$AK$5:$AK$7)-SUM('Chem - ODS'!$Q$5:$Q$7))/20*('Chem - ODS'!R$4-'Chem - ODS'!$Q$4)+SUM('Chem - ODS'!$Q$5:$Q$7)))</f>
        <v>0</v>
      </c>
      <c r="X172" s="90">
        <f ca="1">($V172*($AP$1-X$1)/($AP$1-$V$1)+$AP172*(X$1-$V$1)/($AP$1-$V$1))*(SUM('Chem - ODS'!S$5:S$7)/((SUM('Chem - ODS'!$AK$5:$AK$7)-SUM('Chem - ODS'!$Q$5:$Q$7))/20*('Chem - ODS'!S$4-'Chem - ODS'!$Q$4)+SUM('Chem - ODS'!$Q$5:$Q$7)))</f>
        <v>0</v>
      </c>
      <c r="Y172" s="90">
        <f ca="1">($V172*($AP$1-Y$1)/($AP$1-$V$1)+$AP172*(Y$1-$V$1)/($AP$1-$V$1))*(SUM('Chem - ODS'!T$5:T$7)/((SUM('Chem - ODS'!$AK$5:$AK$7)-SUM('Chem - ODS'!$Q$5:$Q$7))/20*('Chem - ODS'!T$4-'Chem - ODS'!$Q$4)+SUM('Chem - ODS'!$Q$5:$Q$7)))</f>
        <v>0</v>
      </c>
      <c r="Z172" s="90">
        <f ca="1">($V172*($AP$1-Z$1)/($AP$1-$V$1)+$AP172*(Z$1-$V$1)/($AP$1-$V$1))*(SUM('Chem - ODS'!U$5:U$7)/((SUM('Chem - ODS'!$AK$5:$AK$7)-SUM('Chem - ODS'!$Q$5:$Q$7))/20*('Chem - ODS'!U$4-'Chem - ODS'!$Q$4)+SUM('Chem - ODS'!$Q$5:$Q$7)))</f>
        <v>0</v>
      </c>
      <c r="AA172" s="90">
        <f ca="1">($V172*($AP$1-AA$1)/($AP$1-$V$1)+$AP172*(AA$1-$V$1)/($AP$1-$V$1))*(SUM('Chem - ODS'!V$5:V$7)/((SUM('Chem - ODS'!$AK$5:$AK$7)-SUM('Chem - ODS'!$Q$5:$Q$7))/20*('Chem - ODS'!V$4-'Chem - ODS'!$Q$4)+SUM('Chem - ODS'!$Q$5:$Q$7)))</f>
        <v>0</v>
      </c>
      <c r="AB172" s="90">
        <f ca="1">($V172*($AP$1-AB$1)/($AP$1-$V$1)+$AP172*(AB$1-$V$1)/($AP$1-$V$1))*(SUM('Chem - ODS'!W$5:W$7)/((SUM('Chem - ODS'!$AK$5:$AK$7)-SUM('Chem - ODS'!$Q$5:$Q$7))/20*('Chem - ODS'!W$4-'Chem - ODS'!$Q$4)+SUM('Chem - ODS'!$Q$5:$Q$7)))</f>
        <v>0</v>
      </c>
      <c r="AC172" s="90">
        <f ca="1">($V172*($AP$1-AC$1)/($AP$1-$V$1)+$AP172*(AC$1-$V$1)/($AP$1-$V$1))*(SUM('Chem - ODS'!X$5:X$7)/((SUM('Chem - ODS'!$AK$5:$AK$7)-SUM('Chem - ODS'!$Q$5:$Q$7))/20*('Chem - ODS'!X$4-'Chem - ODS'!$Q$4)+SUM('Chem - ODS'!$Q$5:$Q$7)))</f>
        <v>0</v>
      </c>
      <c r="AD172" s="90">
        <f ca="1">($V172*($AP$1-AD$1)/($AP$1-$V$1)+$AP172*(AD$1-$V$1)/($AP$1-$V$1))*(SUM('Chem - ODS'!Y$5:Y$7)/((SUM('Chem - ODS'!$AK$5:$AK$7)-SUM('Chem - ODS'!$Q$5:$Q$7))/20*('Chem - ODS'!Y$4-'Chem - ODS'!$Q$4)+SUM('Chem - ODS'!$Q$5:$Q$7)))</f>
        <v>0</v>
      </c>
      <c r="AE172" s="90">
        <f ca="1">($V172*($AP$1-AE$1)/($AP$1-$V$1)+$AP172*(AE$1-$V$1)/($AP$1-$V$1))*(SUM('Chem - ODS'!Z$5:Z$7)/((SUM('Chem - ODS'!$AK$5:$AK$7)-SUM('Chem - ODS'!$Q$5:$Q$7))/20*('Chem - ODS'!Z$4-'Chem - ODS'!$Q$4)+SUM('Chem - ODS'!$Q$5:$Q$7)))</f>
        <v>0</v>
      </c>
      <c r="AF172" s="90">
        <f ca="1">($V172*($AP$1-AF$1)/($AP$1-$V$1)+$AP172*(AF$1-$V$1)/($AP$1-$V$1))*(SUM('Chem - ODS'!AA$5:AA$7)/((SUM('Chem - ODS'!$AK$5:$AK$7)-SUM('Chem - ODS'!$Q$5:$Q$7))/20*('Chem - ODS'!AA$4-'Chem - ODS'!$Q$4)+SUM('Chem - ODS'!$Q$5:$Q$7)))</f>
        <v>0</v>
      </c>
      <c r="AG172" s="90">
        <f ca="1">($V172*($AP$1-AG$1)/($AP$1-$V$1)+$AP172*(AG$1-$V$1)/($AP$1-$V$1))*(SUM('Chem - ODS'!AB$5:AB$7)/((SUM('Chem - ODS'!$AK$5:$AK$7)-SUM('Chem - ODS'!$Q$5:$Q$7))/20*('Chem - ODS'!AB$4-'Chem - ODS'!$Q$4)+SUM('Chem - ODS'!$Q$5:$Q$7)))</f>
        <v>0</v>
      </c>
      <c r="AH172" s="90">
        <f ca="1">($V172*($AP$1-AH$1)/($AP$1-$V$1)+$AP172*(AH$1-$V$1)/($AP$1-$V$1))*(SUM('Chem - ODS'!AC$5:AC$7)/((SUM('Chem - ODS'!$AK$5:$AK$7)-SUM('Chem - ODS'!$Q$5:$Q$7))/20*('Chem - ODS'!AC$4-'Chem - ODS'!$Q$4)+SUM('Chem - ODS'!$Q$5:$Q$7)))</f>
        <v>0</v>
      </c>
      <c r="AI172" s="90">
        <f ca="1">($V172*($AP$1-AI$1)/($AP$1-$V$1)+$AP172*(AI$1-$V$1)/($AP$1-$V$1))*(SUM('Chem - ODS'!AD$5:AD$7)/((SUM('Chem - ODS'!$AK$5:$AK$7)-SUM('Chem - ODS'!$Q$5:$Q$7))/20*('Chem - ODS'!AD$4-'Chem - ODS'!$Q$4)+SUM('Chem - ODS'!$Q$5:$Q$7)))</f>
        <v>0</v>
      </c>
      <c r="AJ172" s="90">
        <f ca="1">($V172*($AP$1-AJ$1)/($AP$1-$V$1)+$AP172*(AJ$1-$V$1)/($AP$1-$V$1))*(SUM('Chem - ODS'!AE$5:AE$7)/((SUM('Chem - ODS'!$AK$5:$AK$7)-SUM('Chem - ODS'!$Q$5:$Q$7))/20*('Chem - ODS'!AE$4-'Chem - ODS'!$Q$4)+SUM('Chem - ODS'!$Q$5:$Q$7)))</f>
        <v>0</v>
      </c>
      <c r="AK172" s="90">
        <f ca="1">($V172*($AP$1-AK$1)/($AP$1-$V$1)+$AP172*(AK$1-$V$1)/($AP$1-$V$1))*(SUM('Chem - ODS'!AF$5:AF$7)/((SUM('Chem - ODS'!$AK$5:$AK$7)-SUM('Chem - ODS'!$Q$5:$Q$7))/20*('Chem - ODS'!AF$4-'Chem - ODS'!$Q$4)+SUM('Chem - ODS'!$Q$5:$Q$7)))</f>
        <v>0</v>
      </c>
      <c r="AL172" s="90">
        <f ca="1">($V172*($AP$1-AL$1)/($AP$1-$V$1)+$AP172*(AL$1-$V$1)/($AP$1-$V$1))*(SUM('Chem - ODS'!AG$5:AG$7)/((SUM('Chem - ODS'!$AK$5:$AK$7)-SUM('Chem - ODS'!$Q$5:$Q$7))/20*('Chem - ODS'!AG$4-'Chem - ODS'!$Q$4)+SUM('Chem - ODS'!$Q$5:$Q$7)))</f>
        <v>0</v>
      </c>
      <c r="AM172" s="90">
        <f ca="1">($V172*($AP$1-AM$1)/($AP$1-$V$1)+$AP172*(AM$1-$V$1)/($AP$1-$V$1))*(SUM('Chem - ODS'!AH$5:AH$7)/((SUM('Chem - ODS'!$AK$5:$AK$7)-SUM('Chem - ODS'!$Q$5:$Q$7))/20*('Chem - ODS'!AH$4-'Chem - ODS'!$Q$4)+SUM('Chem - ODS'!$Q$5:$Q$7)))</f>
        <v>0</v>
      </c>
      <c r="AN172" s="90">
        <f ca="1">($V172*($AP$1-AN$1)/($AP$1-$V$1)+$AP172*(AN$1-$V$1)/($AP$1-$V$1))*(SUM('Chem - ODS'!AI$5:AI$7)/((SUM('Chem - ODS'!$AK$5:$AK$7)-SUM('Chem - ODS'!$Q$5:$Q$7))/20*('Chem - ODS'!AI$4-'Chem - ODS'!$Q$4)+SUM('Chem - ODS'!$Q$5:$Q$7)))</f>
        <v>0</v>
      </c>
      <c r="AO172" s="90">
        <f ca="1">($V172*($AP$1-AO$1)/($AP$1-$V$1)+$AP172*(AO$1-$V$1)/($AP$1-$V$1))*(SUM('Chem - ODS'!AJ$5:AJ$7)/((SUM('Chem - ODS'!$AK$5:$AK$7)-SUM('Chem - ODS'!$Q$5:$Q$7))/20*('Chem - ODS'!AJ$4-'Chem - ODS'!$Q$4)+SUM('Chem - ODS'!$Q$5:$Q$7)))</f>
        <v>0</v>
      </c>
      <c r="AP172" s="90">
        <f ca="1">V172*'Process Emissions Multipliers'!$E$28</f>
        <v>0</v>
      </c>
    </row>
    <row r="173" spans="1:42">
      <c r="A173" s="74">
        <v>3000</v>
      </c>
      <c r="B173" s="90">
        <f ca="1">IF('Chemicals 2010'!$A181="CP",INDIRECT("'Chemicals 2010'!"&amp;'Country Selector'!$B$3&amp;ROW($A181))*10^12,0)</f>
        <v>0</v>
      </c>
      <c r="C173" s="90">
        <f t="shared" ca="1" si="8"/>
        <v>0</v>
      </c>
      <c r="D173" s="90">
        <f t="shared" ca="1" si="7"/>
        <v>0</v>
      </c>
      <c r="E173" s="90">
        <f t="shared" ca="1" si="7"/>
        <v>0</v>
      </c>
      <c r="F173" s="90">
        <f t="shared" ca="1" si="7"/>
        <v>0</v>
      </c>
      <c r="G173" s="90">
        <f t="shared" ca="1" si="7"/>
        <v>0</v>
      </c>
      <c r="H173" s="90">
        <f t="shared" ca="1" si="7"/>
        <v>0</v>
      </c>
      <c r="I173" s="90">
        <f t="shared" ca="1" si="7"/>
        <v>0</v>
      </c>
      <c r="J173" s="90">
        <f t="shared" ca="1" si="7"/>
        <v>0</v>
      </c>
      <c r="K173" s="90">
        <f t="shared" ca="1" si="7"/>
        <v>0</v>
      </c>
      <c r="L173" s="90">
        <f ca="1">IF('Chemicals 2020'!$A181="CP",INDIRECT("'Chemicals 2020'!"&amp;'Country Selector'!$B$3&amp;ROW($A181))*10^12,0)*'Process Emissions Multipliers'!$B$28</f>
        <v>0</v>
      </c>
      <c r="M173" s="90">
        <f ca="1">($L173*($V$1-M$1)/($V$1-$L$1)+$V173*(M$1-$L$1)/($V$1-$L$1))*(SUM('Chem - ODS'!H$5:H$7)/((SUM('Chem - ODS'!$Q$5:$Q$7)-SUM('Chem - ODS'!$G$5:$G$7))/10*('Chem - ODS'!H$4-'Chem - ODS'!$G$4)+SUM('Chem - ODS'!$G$5:$G$7)))</f>
        <v>0</v>
      </c>
      <c r="N173" s="90">
        <f ca="1">($L173*($V$1-N$1)/($V$1-$L$1)+$V173*(N$1-$L$1)/($V$1-$L$1))*(SUM('Chem - ODS'!I$5:I$7)/((SUM('Chem - ODS'!$Q$5:$Q$7)-SUM('Chem - ODS'!$G$5:$G$7))/10*('Chem - ODS'!I$4-'Chem - ODS'!$G$4)+SUM('Chem - ODS'!$G$5:$G$7)))</f>
        <v>0</v>
      </c>
      <c r="O173" s="90">
        <f ca="1">($L173*($V$1-O$1)/($V$1-$L$1)+$V173*(O$1-$L$1)/($V$1-$L$1))*(SUM('Chem - ODS'!J$5:J$7)/((SUM('Chem - ODS'!$Q$5:$Q$7)-SUM('Chem - ODS'!$G$5:$G$7))/10*('Chem - ODS'!J$4-'Chem - ODS'!$G$4)+SUM('Chem - ODS'!$G$5:$G$7)))</f>
        <v>0</v>
      </c>
      <c r="P173" s="90">
        <f ca="1">($L173*($V$1-P$1)/($V$1-$L$1)+$V173*(P$1-$L$1)/($V$1-$L$1))*(SUM('Chem - ODS'!K$5:K$7)/((SUM('Chem - ODS'!$Q$5:$Q$7)-SUM('Chem - ODS'!$G$5:$G$7))/10*('Chem - ODS'!K$4-'Chem - ODS'!$G$4)+SUM('Chem - ODS'!$G$5:$G$7)))</f>
        <v>0</v>
      </c>
      <c r="Q173" s="90">
        <f ca="1">($L173*($V$1-Q$1)/($V$1-$L$1)+$V173*(Q$1-$L$1)/($V$1-$L$1))*(SUM('Chem - ODS'!L$5:L$7)/((SUM('Chem - ODS'!$Q$5:$Q$7)-SUM('Chem - ODS'!$G$5:$G$7))/10*('Chem - ODS'!L$4-'Chem - ODS'!$G$4)+SUM('Chem - ODS'!$G$5:$G$7)))</f>
        <v>0</v>
      </c>
      <c r="R173" s="90">
        <f ca="1">($L173*($V$1-R$1)/($V$1-$L$1)+$V173*(R$1-$L$1)/($V$1-$L$1))*(SUM('Chem - ODS'!M$5:M$7)/((SUM('Chem - ODS'!$Q$5:$Q$7)-SUM('Chem - ODS'!$G$5:$G$7))/10*('Chem - ODS'!M$4-'Chem - ODS'!$G$4)+SUM('Chem - ODS'!$G$5:$G$7)))</f>
        <v>0</v>
      </c>
      <c r="S173" s="90">
        <f ca="1">($L173*($V$1-S$1)/($V$1-$L$1)+$V173*(S$1-$L$1)/($V$1-$L$1))*(SUM('Chem - ODS'!N$5:N$7)/((SUM('Chem - ODS'!$Q$5:$Q$7)-SUM('Chem - ODS'!$G$5:$G$7))/10*('Chem - ODS'!N$4-'Chem - ODS'!$G$4)+SUM('Chem - ODS'!$G$5:$G$7)))</f>
        <v>0</v>
      </c>
      <c r="T173" s="90">
        <f ca="1">($L173*($V$1-T$1)/($V$1-$L$1)+$V173*(T$1-$L$1)/($V$1-$L$1))*(SUM('Chem - ODS'!O$5:O$7)/((SUM('Chem - ODS'!$Q$5:$Q$7)-SUM('Chem - ODS'!$G$5:$G$7))/10*('Chem - ODS'!O$4-'Chem - ODS'!$G$4)+SUM('Chem - ODS'!$G$5:$G$7)))</f>
        <v>0</v>
      </c>
      <c r="U173" s="90">
        <f ca="1">($L173*($V$1-U$1)/($V$1-$L$1)+$V173*(U$1-$L$1)/($V$1-$L$1))*(SUM('Chem - ODS'!P$5:P$7)/((SUM('Chem - ODS'!$Q$5:$Q$7)-SUM('Chem - ODS'!$G$5:$G$7))/10*('Chem - ODS'!P$4-'Chem - ODS'!$G$4)+SUM('Chem - ODS'!$G$5:$G$7)))</f>
        <v>0</v>
      </c>
      <c r="V173" s="90">
        <f ca="1">IF('Chemicals 2030'!$A181="CP",INDIRECT("'Chemicals 2030'!"&amp;'Country Selector'!$B$3&amp;ROW($A181))*10^12,0)*'Process Emissions Multipliers'!$D$28</f>
        <v>0</v>
      </c>
      <c r="W173" s="90">
        <f ca="1">($V173*($AP$1-W$1)/($AP$1-$V$1)+$AP173*(W$1-$V$1)/($AP$1-$V$1))*(SUM('Chem - ODS'!R$5:R$7)/((SUM('Chem - ODS'!$AK$5:$AK$7)-SUM('Chem - ODS'!$Q$5:$Q$7))/20*('Chem - ODS'!R$4-'Chem - ODS'!$Q$4)+SUM('Chem - ODS'!$Q$5:$Q$7)))</f>
        <v>0</v>
      </c>
      <c r="X173" s="90">
        <f ca="1">($V173*($AP$1-X$1)/($AP$1-$V$1)+$AP173*(X$1-$V$1)/($AP$1-$V$1))*(SUM('Chem - ODS'!S$5:S$7)/((SUM('Chem - ODS'!$AK$5:$AK$7)-SUM('Chem - ODS'!$Q$5:$Q$7))/20*('Chem - ODS'!S$4-'Chem - ODS'!$Q$4)+SUM('Chem - ODS'!$Q$5:$Q$7)))</f>
        <v>0</v>
      </c>
      <c r="Y173" s="90">
        <f ca="1">($V173*($AP$1-Y$1)/($AP$1-$V$1)+$AP173*(Y$1-$V$1)/($AP$1-$V$1))*(SUM('Chem - ODS'!T$5:T$7)/((SUM('Chem - ODS'!$AK$5:$AK$7)-SUM('Chem - ODS'!$Q$5:$Q$7))/20*('Chem - ODS'!T$4-'Chem - ODS'!$Q$4)+SUM('Chem - ODS'!$Q$5:$Q$7)))</f>
        <v>0</v>
      </c>
      <c r="Z173" s="90">
        <f ca="1">($V173*($AP$1-Z$1)/($AP$1-$V$1)+$AP173*(Z$1-$V$1)/($AP$1-$V$1))*(SUM('Chem - ODS'!U$5:U$7)/((SUM('Chem - ODS'!$AK$5:$AK$7)-SUM('Chem - ODS'!$Q$5:$Q$7))/20*('Chem - ODS'!U$4-'Chem - ODS'!$Q$4)+SUM('Chem - ODS'!$Q$5:$Q$7)))</f>
        <v>0</v>
      </c>
      <c r="AA173" s="90">
        <f ca="1">($V173*($AP$1-AA$1)/($AP$1-$V$1)+$AP173*(AA$1-$V$1)/($AP$1-$V$1))*(SUM('Chem - ODS'!V$5:V$7)/((SUM('Chem - ODS'!$AK$5:$AK$7)-SUM('Chem - ODS'!$Q$5:$Q$7))/20*('Chem - ODS'!V$4-'Chem - ODS'!$Q$4)+SUM('Chem - ODS'!$Q$5:$Q$7)))</f>
        <v>0</v>
      </c>
      <c r="AB173" s="90">
        <f ca="1">($V173*($AP$1-AB$1)/($AP$1-$V$1)+$AP173*(AB$1-$V$1)/($AP$1-$V$1))*(SUM('Chem - ODS'!W$5:W$7)/((SUM('Chem - ODS'!$AK$5:$AK$7)-SUM('Chem - ODS'!$Q$5:$Q$7))/20*('Chem - ODS'!W$4-'Chem - ODS'!$Q$4)+SUM('Chem - ODS'!$Q$5:$Q$7)))</f>
        <v>0</v>
      </c>
      <c r="AC173" s="90">
        <f ca="1">($V173*($AP$1-AC$1)/($AP$1-$V$1)+$AP173*(AC$1-$V$1)/($AP$1-$V$1))*(SUM('Chem - ODS'!X$5:X$7)/((SUM('Chem - ODS'!$AK$5:$AK$7)-SUM('Chem - ODS'!$Q$5:$Q$7))/20*('Chem - ODS'!X$4-'Chem - ODS'!$Q$4)+SUM('Chem - ODS'!$Q$5:$Q$7)))</f>
        <v>0</v>
      </c>
      <c r="AD173" s="90">
        <f ca="1">($V173*($AP$1-AD$1)/($AP$1-$V$1)+$AP173*(AD$1-$V$1)/($AP$1-$V$1))*(SUM('Chem - ODS'!Y$5:Y$7)/((SUM('Chem - ODS'!$AK$5:$AK$7)-SUM('Chem - ODS'!$Q$5:$Q$7))/20*('Chem - ODS'!Y$4-'Chem - ODS'!$Q$4)+SUM('Chem - ODS'!$Q$5:$Q$7)))</f>
        <v>0</v>
      </c>
      <c r="AE173" s="90">
        <f ca="1">($V173*($AP$1-AE$1)/($AP$1-$V$1)+$AP173*(AE$1-$V$1)/($AP$1-$V$1))*(SUM('Chem - ODS'!Z$5:Z$7)/((SUM('Chem - ODS'!$AK$5:$AK$7)-SUM('Chem - ODS'!$Q$5:$Q$7))/20*('Chem - ODS'!Z$4-'Chem - ODS'!$Q$4)+SUM('Chem - ODS'!$Q$5:$Q$7)))</f>
        <v>0</v>
      </c>
      <c r="AF173" s="90">
        <f ca="1">($V173*($AP$1-AF$1)/($AP$1-$V$1)+$AP173*(AF$1-$V$1)/($AP$1-$V$1))*(SUM('Chem - ODS'!AA$5:AA$7)/((SUM('Chem - ODS'!$AK$5:$AK$7)-SUM('Chem - ODS'!$Q$5:$Q$7))/20*('Chem - ODS'!AA$4-'Chem - ODS'!$Q$4)+SUM('Chem - ODS'!$Q$5:$Q$7)))</f>
        <v>0</v>
      </c>
      <c r="AG173" s="90">
        <f ca="1">($V173*($AP$1-AG$1)/($AP$1-$V$1)+$AP173*(AG$1-$V$1)/($AP$1-$V$1))*(SUM('Chem - ODS'!AB$5:AB$7)/((SUM('Chem - ODS'!$AK$5:$AK$7)-SUM('Chem - ODS'!$Q$5:$Q$7))/20*('Chem - ODS'!AB$4-'Chem - ODS'!$Q$4)+SUM('Chem - ODS'!$Q$5:$Q$7)))</f>
        <v>0</v>
      </c>
      <c r="AH173" s="90">
        <f ca="1">($V173*($AP$1-AH$1)/($AP$1-$V$1)+$AP173*(AH$1-$V$1)/($AP$1-$V$1))*(SUM('Chem - ODS'!AC$5:AC$7)/((SUM('Chem - ODS'!$AK$5:$AK$7)-SUM('Chem - ODS'!$Q$5:$Q$7))/20*('Chem - ODS'!AC$4-'Chem - ODS'!$Q$4)+SUM('Chem - ODS'!$Q$5:$Q$7)))</f>
        <v>0</v>
      </c>
      <c r="AI173" s="90">
        <f ca="1">($V173*($AP$1-AI$1)/($AP$1-$V$1)+$AP173*(AI$1-$V$1)/($AP$1-$V$1))*(SUM('Chem - ODS'!AD$5:AD$7)/((SUM('Chem - ODS'!$AK$5:$AK$7)-SUM('Chem - ODS'!$Q$5:$Q$7))/20*('Chem - ODS'!AD$4-'Chem - ODS'!$Q$4)+SUM('Chem - ODS'!$Q$5:$Q$7)))</f>
        <v>0</v>
      </c>
      <c r="AJ173" s="90">
        <f ca="1">($V173*($AP$1-AJ$1)/($AP$1-$V$1)+$AP173*(AJ$1-$V$1)/($AP$1-$V$1))*(SUM('Chem - ODS'!AE$5:AE$7)/((SUM('Chem - ODS'!$AK$5:$AK$7)-SUM('Chem - ODS'!$Q$5:$Q$7))/20*('Chem - ODS'!AE$4-'Chem - ODS'!$Q$4)+SUM('Chem - ODS'!$Q$5:$Q$7)))</f>
        <v>0</v>
      </c>
      <c r="AK173" s="90">
        <f ca="1">($V173*($AP$1-AK$1)/($AP$1-$V$1)+$AP173*(AK$1-$V$1)/($AP$1-$V$1))*(SUM('Chem - ODS'!AF$5:AF$7)/((SUM('Chem - ODS'!$AK$5:$AK$7)-SUM('Chem - ODS'!$Q$5:$Q$7))/20*('Chem - ODS'!AF$4-'Chem - ODS'!$Q$4)+SUM('Chem - ODS'!$Q$5:$Q$7)))</f>
        <v>0</v>
      </c>
      <c r="AL173" s="90">
        <f ca="1">($V173*($AP$1-AL$1)/($AP$1-$V$1)+$AP173*(AL$1-$V$1)/($AP$1-$V$1))*(SUM('Chem - ODS'!AG$5:AG$7)/((SUM('Chem - ODS'!$AK$5:$AK$7)-SUM('Chem - ODS'!$Q$5:$Q$7))/20*('Chem - ODS'!AG$4-'Chem - ODS'!$Q$4)+SUM('Chem - ODS'!$Q$5:$Q$7)))</f>
        <v>0</v>
      </c>
      <c r="AM173" s="90">
        <f ca="1">($V173*($AP$1-AM$1)/($AP$1-$V$1)+$AP173*(AM$1-$V$1)/($AP$1-$V$1))*(SUM('Chem - ODS'!AH$5:AH$7)/((SUM('Chem - ODS'!$AK$5:$AK$7)-SUM('Chem - ODS'!$Q$5:$Q$7))/20*('Chem - ODS'!AH$4-'Chem - ODS'!$Q$4)+SUM('Chem - ODS'!$Q$5:$Q$7)))</f>
        <v>0</v>
      </c>
      <c r="AN173" s="90">
        <f ca="1">($V173*($AP$1-AN$1)/($AP$1-$V$1)+$AP173*(AN$1-$V$1)/($AP$1-$V$1))*(SUM('Chem - ODS'!AI$5:AI$7)/((SUM('Chem - ODS'!$AK$5:$AK$7)-SUM('Chem - ODS'!$Q$5:$Q$7))/20*('Chem - ODS'!AI$4-'Chem - ODS'!$Q$4)+SUM('Chem - ODS'!$Q$5:$Q$7)))</f>
        <v>0</v>
      </c>
      <c r="AO173" s="90">
        <f ca="1">($V173*($AP$1-AO$1)/($AP$1-$V$1)+$AP173*(AO$1-$V$1)/($AP$1-$V$1))*(SUM('Chem - ODS'!AJ$5:AJ$7)/((SUM('Chem - ODS'!$AK$5:$AK$7)-SUM('Chem - ODS'!$Q$5:$Q$7))/20*('Chem - ODS'!AJ$4-'Chem - ODS'!$Q$4)+SUM('Chem - ODS'!$Q$5:$Q$7)))</f>
        <v>0</v>
      </c>
      <c r="AP173" s="90">
        <f ca="1">V173*'Process Emissions Multipliers'!$E$28</f>
        <v>0</v>
      </c>
    </row>
    <row r="174" spans="1:42">
      <c r="A174" s="74">
        <v>5000</v>
      </c>
      <c r="B174" s="90">
        <f ca="1">IF('Chemicals 2010'!$A182="CP",INDIRECT("'Chemicals 2010'!"&amp;'Country Selector'!$B$3&amp;ROW($A182))*10^12,0)</f>
        <v>0</v>
      </c>
      <c r="C174" s="90">
        <f t="shared" ca="1" si="8"/>
        <v>0</v>
      </c>
      <c r="D174" s="90">
        <f t="shared" ca="1" si="7"/>
        <v>0</v>
      </c>
      <c r="E174" s="90">
        <f t="shared" ca="1" si="7"/>
        <v>0</v>
      </c>
      <c r="F174" s="90">
        <f t="shared" ca="1" si="7"/>
        <v>0</v>
      </c>
      <c r="G174" s="90">
        <f t="shared" ca="1" si="7"/>
        <v>0</v>
      </c>
      <c r="H174" s="90">
        <f t="shared" ca="1" si="7"/>
        <v>0</v>
      </c>
      <c r="I174" s="90">
        <f t="shared" ca="1" si="7"/>
        <v>0</v>
      </c>
      <c r="J174" s="90">
        <f t="shared" ca="1" si="7"/>
        <v>0</v>
      </c>
      <c r="K174" s="90">
        <f t="shared" ca="1" si="7"/>
        <v>0</v>
      </c>
      <c r="L174" s="90">
        <f ca="1">IF('Chemicals 2020'!$A182="CP",INDIRECT("'Chemicals 2020'!"&amp;'Country Selector'!$B$3&amp;ROW($A182))*10^12,0)*'Process Emissions Multipliers'!$B$28</f>
        <v>0</v>
      </c>
      <c r="M174" s="90">
        <f ca="1">($L174*($V$1-M$1)/($V$1-$L$1)+$V174*(M$1-$L$1)/($V$1-$L$1))*(SUM('Chem - ODS'!H$5:H$7)/((SUM('Chem - ODS'!$Q$5:$Q$7)-SUM('Chem - ODS'!$G$5:$G$7))/10*('Chem - ODS'!H$4-'Chem - ODS'!$G$4)+SUM('Chem - ODS'!$G$5:$G$7)))</f>
        <v>0</v>
      </c>
      <c r="N174" s="90">
        <f ca="1">($L174*($V$1-N$1)/($V$1-$L$1)+$V174*(N$1-$L$1)/($V$1-$L$1))*(SUM('Chem - ODS'!I$5:I$7)/((SUM('Chem - ODS'!$Q$5:$Q$7)-SUM('Chem - ODS'!$G$5:$G$7))/10*('Chem - ODS'!I$4-'Chem - ODS'!$G$4)+SUM('Chem - ODS'!$G$5:$G$7)))</f>
        <v>0</v>
      </c>
      <c r="O174" s="90">
        <f ca="1">($L174*($V$1-O$1)/($V$1-$L$1)+$V174*(O$1-$L$1)/($V$1-$L$1))*(SUM('Chem - ODS'!J$5:J$7)/((SUM('Chem - ODS'!$Q$5:$Q$7)-SUM('Chem - ODS'!$G$5:$G$7))/10*('Chem - ODS'!J$4-'Chem - ODS'!$G$4)+SUM('Chem - ODS'!$G$5:$G$7)))</f>
        <v>0</v>
      </c>
      <c r="P174" s="90">
        <f ca="1">($L174*($V$1-P$1)/($V$1-$L$1)+$V174*(P$1-$L$1)/($V$1-$L$1))*(SUM('Chem - ODS'!K$5:K$7)/((SUM('Chem - ODS'!$Q$5:$Q$7)-SUM('Chem - ODS'!$G$5:$G$7))/10*('Chem - ODS'!K$4-'Chem - ODS'!$G$4)+SUM('Chem - ODS'!$G$5:$G$7)))</f>
        <v>0</v>
      </c>
      <c r="Q174" s="90">
        <f ca="1">($L174*($V$1-Q$1)/($V$1-$L$1)+$V174*(Q$1-$L$1)/($V$1-$L$1))*(SUM('Chem - ODS'!L$5:L$7)/((SUM('Chem - ODS'!$Q$5:$Q$7)-SUM('Chem - ODS'!$G$5:$G$7))/10*('Chem - ODS'!L$4-'Chem - ODS'!$G$4)+SUM('Chem - ODS'!$G$5:$G$7)))</f>
        <v>0</v>
      </c>
      <c r="R174" s="90">
        <f ca="1">($L174*($V$1-R$1)/($V$1-$L$1)+$V174*(R$1-$L$1)/($V$1-$L$1))*(SUM('Chem - ODS'!M$5:M$7)/((SUM('Chem - ODS'!$Q$5:$Q$7)-SUM('Chem - ODS'!$G$5:$G$7))/10*('Chem - ODS'!M$4-'Chem - ODS'!$G$4)+SUM('Chem - ODS'!$G$5:$G$7)))</f>
        <v>0</v>
      </c>
      <c r="S174" s="90">
        <f ca="1">($L174*($V$1-S$1)/($V$1-$L$1)+$V174*(S$1-$L$1)/($V$1-$L$1))*(SUM('Chem - ODS'!N$5:N$7)/((SUM('Chem - ODS'!$Q$5:$Q$7)-SUM('Chem - ODS'!$G$5:$G$7))/10*('Chem - ODS'!N$4-'Chem - ODS'!$G$4)+SUM('Chem - ODS'!$G$5:$G$7)))</f>
        <v>0</v>
      </c>
      <c r="T174" s="90">
        <f ca="1">($L174*($V$1-T$1)/($V$1-$L$1)+$V174*(T$1-$L$1)/($V$1-$L$1))*(SUM('Chem - ODS'!O$5:O$7)/((SUM('Chem - ODS'!$Q$5:$Q$7)-SUM('Chem - ODS'!$G$5:$G$7))/10*('Chem - ODS'!O$4-'Chem - ODS'!$G$4)+SUM('Chem - ODS'!$G$5:$G$7)))</f>
        <v>0</v>
      </c>
      <c r="U174" s="90">
        <f ca="1">($L174*($V$1-U$1)/($V$1-$L$1)+$V174*(U$1-$L$1)/($V$1-$L$1))*(SUM('Chem - ODS'!P$5:P$7)/((SUM('Chem - ODS'!$Q$5:$Q$7)-SUM('Chem - ODS'!$G$5:$G$7))/10*('Chem - ODS'!P$4-'Chem - ODS'!$G$4)+SUM('Chem - ODS'!$G$5:$G$7)))</f>
        <v>0</v>
      </c>
      <c r="V174" s="90">
        <f ca="1">IF('Chemicals 2030'!$A182="CP",INDIRECT("'Chemicals 2030'!"&amp;'Country Selector'!$B$3&amp;ROW($A182))*10^12,0)*'Process Emissions Multipliers'!$D$28</f>
        <v>0</v>
      </c>
      <c r="W174" s="90">
        <f ca="1">($V174*($AP$1-W$1)/($AP$1-$V$1)+$AP174*(W$1-$V$1)/($AP$1-$V$1))*(SUM('Chem - ODS'!R$5:R$7)/((SUM('Chem - ODS'!$AK$5:$AK$7)-SUM('Chem - ODS'!$Q$5:$Q$7))/20*('Chem - ODS'!R$4-'Chem - ODS'!$Q$4)+SUM('Chem - ODS'!$Q$5:$Q$7)))</f>
        <v>0</v>
      </c>
      <c r="X174" s="90">
        <f ca="1">($V174*($AP$1-X$1)/($AP$1-$V$1)+$AP174*(X$1-$V$1)/($AP$1-$V$1))*(SUM('Chem - ODS'!S$5:S$7)/((SUM('Chem - ODS'!$AK$5:$AK$7)-SUM('Chem - ODS'!$Q$5:$Q$7))/20*('Chem - ODS'!S$4-'Chem - ODS'!$Q$4)+SUM('Chem - ODS'!$Q$5:$Q$7)))</f>
        <v>0</v>
      </c>
      <c r="Y174" s="90">
        <f ca="1">($V174*($AP$1-Y$1)/($AP$1-$V$1)+$AP174*(Y$1-$V$1)/($AP$1-$V$1))*(SUM('Chem - ODS'!T$5:T$7)/((SUM('Chem - ODS'!$AK$5:$AK$7)-SUM('Chem - ODS'!$Q$5:$Q$7))/20*('Chem - ODS'!T$4-'Chem - ODS'!$Q$4)+SUM('Chem - ODS'!$Q$5:$Q$7)))</f>
        <v>0</v>
      </c>
      <c r="Z174" s="90">
        <f ca="1">($V174*($AP$1-Z$1)/($AP$1-$V$1)+$AP174*(Z$1-$V$1)/($AP$1-$V$1))*(SUM('Chem - ODS'!U$5:U$7)/((SUM('Chem - ODS'!$AK$5:$AK$7)-SUM('Chem - ODS'!$Q$5:$Q$7))/20*('Chem - ODS'!U$4-'Chem - ODS'!$Q$4)+SUM('Chem - ODS'!$Q$5:$Q$7)))</f>
        <v>0</v>
      </c>
      <c r="AA174" s="90">
        <f ca="1">($V174*($AP$1-AA$1)/($AP$1-$V$1)+$AP174*(AA$1-$V$1)/($AP$1-$V$1))*(SUM('Chem - ODS'!V$5:V$7)/((SUM('Chem - ODS'!$AK$5:$AK$7)-SUM('Chem - ODS'!$Q$5:$Q$7))/20*('Chem - ODS'!V$4-'Chem - ODS'!$Q$4)+SUM('Chem - ODS'!$Q$5:$Q$7)))</f>
        <v>0</v>
      </c>
      <c r="AB174" s="90">
        <f ca="1">($V174*($AP$1-AB$1)/($AP$1-$V$1)+$AP174*(AB$1-$V$1)/($AP$1-$V$1))*(SUM('Chem - ODS'!W$5:W$7)/((SUM('Chem - ODS'!$AK$5:$AK$7)-SUM('Chem - ODS'!$Q$5:$Q$7))/20*('Chem - ODS'!W$4-'Chem - ODS'!$Q$4)+SUM('Chem - ODS'!$Q$5:$Q$7)))</f>
        <v>0</v>
      </c>
      <c r="AC174" s="90">
        <f ca="1">($V174*($AP$1-AC$1)/($AP$1-$V$1)+$AP174*(AC$1-$V$1)/($AP$1-$V$1))*(SUM('Chem - ODS'!X$5:X$7)/((SUM('Chem - ODS'!$AK$5:$AK$7)-SUM('Chem - ODS'!$Q$5:$Q$7))/20*('Chem - ODS'!X$4-'Chem - ODS'!$Q$4)+SUM('Chem - ODS'!$Q$5:$Q$7)))</f>
        <v>0</v>
      </c>
      <c r="AD174" s="90">
        <f ca="1">($V174*($AP$1-AD$1)/($AP$1-$V$1)+$AP174*(AD$1-$V$1)/($AP$1-$V$1))*(SUM('Chem - ODS'!Y$5:Y$7)/((SUM('Chem - ODS'!$AK$5:$AK$7)-SUM('Chem - ODS'!$Q$5:$Q$7))/20*('Chem - ODS'!Y$4-'Chem - ODS'!$Q$4)+SUM('Chem - ODS'!$Q$5:$Q$7)))</f>
        <v>0</v>
      </c>
      <c r="AE174" s="90">
        <f ca="1">($V174*($AP$1-AE$1)/($AP$1-$V$1)+$AP174*(AE$1-$V$1)/($AP$1-$V$1))*(SUM('Chem - ODS'!Z$5:Z$7)/((SUM('Chem - ODS'!$AK$5:$AK$7)-SUM('Chem - ODS'!$Q$5:$Q$7))/20*('Chem - ODS'!Z$4-'Chem - ODS'!$Q$4)+SUM('Chem - ODS'!$Q$5:$Q$7)))</f>
        <v>0</v>
      </c>
      <c r="AF174" s="90">
        <f ca="1">($V174*($AP$1-AF$1)/($AP$1-$V$1)+$AP174*(AF$1-$V$1)/($AP$1-$V$1))*(SUM('Chem - ODS'!AA$5:AA$7)/((SUM('Chem - ODS'!$AK$5:$AK$7)-SUM('Chem - ODS'!$Q$5:$Q$7))/20*('Chem - ODS'!AA$4-'Chem - ODS'!$Q$4)+SUM('Chem - ODS'!$Q$5:$Q$7)))</f>
        <v>0</v>
      </c>
      <c r="AG174" s="90">
        <f ca="1">($V174*($AP$1-AG$1)/($AP$1-$V$1)+$AP174*(AG$1-$V$1)/($AP$1-$V$1))*(SUM('Chem - ODS'!AB$5:AB$7)/((SUM('Chem - ODS'!$AK$5:$AK$7)-SUM('Chem - ODS'!$Q$5:$Q$7))/20*('Chem - ODS'!AB$4-'Chem - ODS'!$Q$4)+SUM('Chem - ODS'!$Q$5:$Q$7)))</f>
        <v>0</v>
      </c>
      <c r="AH174" s="90">
        <f ca="1">($V174*($AP$1-AH$1)/($AP$1-$V$1)+$AP174*(AH$1-$V$1)/($AP$1-$V$1))*(SUM('Chem - ODS'!AC$5:AC$7)/((SUM('Chem - ODS'!$AK$5:$AK$7)-SUM('Chem - ODS'!$Q$5:$Q$7))/20*('Chem - ODS'!AC$4-'Chem - ODS'!$Q$4)+SUM('Chem - ODS'!$Q$5:$Q$7)))</f>
        <v>0</v>
      </c>
      <c r="AI174" s="90">
        <f ca="1">($V174*($AP$1-AI$1)/($AP$1-$V$1)+$AP174*(AI$1-$V$1)/($AP$1-$V$1))*(SUM('Chem - ODS'!AD$5:AD$7)/((SUM('Chem - ODS'!$AK$5:$AK$7)-SUM('Chem - ODS'!$Q$5:$Q$7))/20*('Chem - ODS'!AD$4-'Chem - ODS'!$Q$4)+SUM('Chem - ODS'!$Q$5:$Q$7)))</f>
        <v>0</v>
      </c>
      <c r="AJ174" s="90">
        <f ca="1">($V174*($AP$1-AJ$1)/($AP$1-$V$1)+$AP174*(AJ$1-$V$1)/($AP$1-$V$1))*(SUM('Chem - ODS'!AE$5:AE$7)/((SUM('Chem - ODS'!$AK$5:$AK$7)-SUM('Chem - ODS'!$Q$5:$Q$7))/20*('Chem - ODS'!AE$4-'Chem - ODS'!$Q$4)+SUM('Chem - ODS'!$Q$5:$Q$7)))</f>
        <v>0</v>
      </c>
      <c r="AK174" s="90">
        <f ca="1">($V174*($AP$1-AK$1)/($AP$1-$V$1)+$AP174*(AK$1-$V$1)/($AP$1-$V$1))*(SUM('Chem - ODS'!AF$5:AF$7)/((SUM('Chem - ODS'!$AK$5:$AK$7)-SUM('Chem - ODS'!$Q$5:$Q$7))/20*('Chem - ODS'!AF$4-'Chem - ODS'!$Q$4)+SUM('Chem - ODS'!$Q$5:$Q$7)))</f>
        <v>0</v>
      </c>
      <c r="AL174" s="90">
        <f ca="1">($V174*($AP$1-AL$1)/($AP$1-$V$1)+$AP174*(AL$1-$V$1)/($AP$1-$V$1))*(SUM('Chem - ODS'!AG$5:AG$7)/((SUM('Chem - ODS'!$AK$5:$AK$7)-SUM('Chem - ODS'!$Q$5:$Q$7))/20*('Chem - ODS'!AG$4-'Chem - ODS'!$Q$4)+SUM('Chem - ODS'!$Q$5:$Q$7)))</f>
        <v>0</v>
      </c>
      <c r="AM174" s="90">
        <f ca="1">($V174*($AP$1-AM$1)/($AP$1-$V$1)+$AP174*(AM$1-$V$1)/($AP$1-$V$1))*(SUM('Chem - ODS'!AH$5:AH$7)/((SUM('Chem - ODS'!$AK$5:$AK$7)-SUM('Chem - ODS'!$Q$5:$Q$7))/20*('Chem - ODS'!AH$4-'Chem - ODS'!$Q$4)+SUM('Chem - ODS'!$Q$5:$Q$7)))</f>
        <v>0</v>
      </c>
      <c r="AN174" s="90">
        <f ca="1">($V174*($AP$1-AN$1)/($AP$1-$V$1)+$AP174*(AN$1-$V$1)/($AP$1-$V$1))*(SUM('Chem - ODS'!AI$5:AI$7)/((SUM('Chem - ODS'!$AK$5:$AK$7)-SUM('Chem - ODS'!$Q$5:$Q$7))/20*('Chem - ODS'!AI$4-'Chem - ODS'!$Q$4)+SUM('Chem - ODS'!$Q$5:$Q$7)))</f>
        <v>0</v>
      </c>
      <c r="AO174" s="90">
        <f ca="1">($V174*($AP$1-AO$1)/($AP$1-$V$1)+$AP174*(AO$1-$V$1)/($AP$1-$V$1))*(SUM('Chem - ODS'!AJ$5:AJ$7)/((SUM('Chem - ODS'!$AK$5:$AK$7)-SUM('Chem - ODS'!$Q$5:$Q$7))/20*('Chem - ODS'!AJ$4-'Chem - ODS'!$Q$4)+SUM('Chem - ODS'!$Q$5:$Q$7)))</f>
        <v>0</v>
      </c>
      <c r="AP174" s="90">
        <f ca="1">V174*'Process Emissions Multipliers'!$E$28</f>
        <v>0</v>
      </c>
    </row>
    <row r="175" spans="1:42">
      <c r="A175" s="74">
        <v>10000</v>
      </c>
      <c r="B175" s="90">
        <f ca="1">IF('Chemicals 2010'!$A183="CP",INDIRECT("'Chemicals 2010'!"&amp;'Country Selector'!$B$3&amp;ROW($A183))*10^12,0)</f>
        <v>0</v>
      </c>
      <c r="C175" s="90">
        <f t="shared" ca="1" si="8"/>
        <v>0</v>
      </c>
      <c r="D175" s="90">
        <f t="shared" ca="1" si="7"/>
        <v>0</v>
      </c>
      <c r="E175" s="90">
        <f t="shared" ca="1" si="7"/>
        <v>0</v>
      </c>
      <c r="F175" s="90">
        <f t="shared" ca="1" si="7"/>
        <v>0</v>
      </c>
      <c r="G175" s="90">
        <f t="shared" ca="1" si="7"/>
        <v>0</v>
      </c>
      <c r="H175" s="90">
        <f t="shared" ca="1" si="7"/>
        <v>0</v>
      </c>
      <c r="I175" s="90">
        <f t="shared" ca="1" si="7"/>
        <v>0</v>
      </c>
      <c r="J175" s="90">
        <f t="shared" ca="1" si="7"/>
        <v>0</v>
      </c>
      <c r="K175" s="90">
        <f t="shared" ca="1" si="7"/>
        <v>0</v>
      </c>
      <c r="L175" s="90">
        <f ca="1">IF('Chemicals 2020'!$A183="CP",INDIRECT("'Chemicals 2020'!"&amp;'Country Selector'!$B$3&amp;ROW($A183))*10^12,0)*'Process Emissions Multipliers'!$B$28</f>
        <v>0</v>
      </c>
      <c r="M175" s="90">
        <f ca="1">($L175*($V$1-M$1)/($V$1-$L$1)+$V175*(M$1-$L$1)/($V$1-$L$1))*(SUM('Chem - ODS'!H$5:H$7)/((SUM('Chem - ODS'!$Q$5:$Q$7)-SUM('Chem - ODS'!$G$5:$G$7))/10*('Chem - ODS'!H$4-'Chem - ODS'!$G$4)+SUM('Chem - ODS'!$G$5:$G$7)))</f>
        <v>0</v>
      </c>
      <c r="N175" s="90">
        <f ca="1">($L175*($V$1-N$1)/($V$1-$L$1)+$V175*(N$1-$L$1)/($V$1-$L$1))*(SUM('Chem - ODS'!I$5:I$7)/((SUM('Chem - ODS'!$Q$5:$Q$7)-SUM('Chem - ODS'!$G$5:$G$7))/10*('Chem - ODS'!I$4-'Chem - ODS'!$G$4)+SUM('Chem - ODS'!$G$5:$G$7)))</f>
        <v>0</v>
      </c>
      <c r="O175" s="90">
        <f ca="1">($L175*($V$1-O$1)/($V$1-$L$1)+$V175*(O$1-$L$1)/($V$1-$L$1))*(SUM('Chem - ODS'!J$5:J$7)/((SUM('Chem - ODS'!$Q$5:$Q$7)-SUM('Chem - ODS'!$G$5:$G$7))/10*('Chem - ODS'!J$4-'Chem - ODS'!$G$4)+SUM('Chem - ODS'!$G$5:$G$7)))</f>
        <v>0</v>
      </c>
      <c r="P175" s="90">
        <f ca="1">($L175*($V$1-P$1)/($V$1-$L$1)+$V175*(P$1-$L$1)/($V$1-$L$1))*(SUM('Chem - ODS'!K$5:K$7)/((SUM('Chem - ODS'!$Q$5:$Q$7)-SUM('Chem - ODS'!$G$5:$G$7))/10*('Chem - ODS'!K$4-'Chem - ODS'!$G$4)+SUM('Chem - ODS'!$G$5:$G$7)))</f>
        <v>0</v>
      </c>
      <c r="Q175" s="90">
        <f ca="1">($L175*($V$1-Q$1)/($V$1-$L$1)+$V175*(Q$1-$L$1)/($V$1-$L$1))*(SUM('Chem - ODS'!L$5:L$7)/((SUM('Chem - ODS'!$Q$5:$Q$7)-SUM('Chem - ODS'!$G$5:$G$7))/10*('Chem - ODS'!L$4-'Chem - ODS'!$G$4)+SUM('Chem - ODS'!$G$5:$G$7)))</f>
        <v>0</v>
      </c>
      <c r="R175" s="90">
        <f ca="1">($L175*($V$1-R$1)/($V$1-$L$1)+$V175*(R$1-$L$1)/($V$1-$L$1))*(SUM('Chem - ODS'!M$5:M$7)/((SUM('Chem - ODS'!$Q$5:$Q$7)-SUM('Chem - ODS'!$G$5:$G$7))/10*('Chem - ODS'!M$4-'Chem - ODS'!$G$4)+SUM('Chem - ODS'!$G$5:$G$7)))</f>
        <v>0</v>
      </c>
      <c r="S175" s="90">
        <f ca="1">($L175*($V$1-S$1)/($V$1-$L$1)+$V175*(S$1-$L$1)/($V$1-$L$1))*(SUM('Chem - ODS'!N$5:N$7)/((SUM('Chem - ODS'!$Q$5:$Q$7)-SUM('Chem - ODS'!$G$5:$G$7))/10*('Chem - ODS'!N$4-'Chem - ODS'!$G$4)+SUM('Chem - ODS'!$G$5:$G$7)))</f>
        <v>0</v>
      </c>
      <c r="T175" s="90">
        <f ca="1">($L175*($V$1-T$1)/($V$1-$L$1)+$V175*(T$1-$L$1)/($V$1-$L$1))*(SUM('Chem - ODS'!O$5:O$7)/((SUM('Chem - ODS'!$Q$5:$Q$7)-SUM('Chem - ODS'!$G$5:$G$7))/10*('Chem - ODS'!O$4-'Chem - ODS'!$G$4)+SUM('Chem - ODS'!$G$5:$G$7)))</f>
        <v>0</v>
      </c>
      <c r="U175" s="90">
        <f ca="1">($L175*($V$1-U$1)/($V$1-$L$1)+$V175*(U$1-$L$1)/($V$1-$L$1))*(SUM('Chem - ODS'!P$5:P$7)/((SUM('Chem - ODS'!$Q$5:$Q$7)-SUM('Chem - ODS'!$G$5:$G$7))/10*('Chem - ODS'!P$4-'Chem - ODS'!$G$4)+SUM('Chem - ODS'!$G$5:$G$7)))</f>
        <v>0</v>
      </c>
      <c r="V175" s="90">
        <f ca="1">IF('Chemicals 2030'!$A183="CP",INDIRECT("'Chemicals 2030'!"&amp;'Country Selector'!$B$3&amp;ROW($A183))*10^12,0)*'Process Emissions Multipliers'!$D$28</f>
        <v>0</v>
      </c>
      <c r="W175" s="90">
        <f ca="1">($V175*($AP$1-W$1)/($AP$1-$V$1)+$AP175*(W$1-$V$1)/($AP$1-$V$1))*(SUM('Chem - ODS'!R$5:R$7)/((SUM('Chem - ODS'!$AK$5:$AK$7)-SUM('Chem - ODS'!$Q$5:$Q$7))/20*('Chem - ODS'!R$4-'Chem - ODS'!$Q$4)+SUM('Chem - ODS'!$Q$5:$Q$7)))</f>
        <v>0</v>
      </c>
      <c r="X175" s="90">
        <f ca="1">($V175*($AP$1-X$1)/($AP$1-$V$1)+$AP175*(X$1-$V$1)/($AP$1-$V$1))*(SUM('Chem - ODS'!S$5:S$7)/((SUM('Chem - ODS'!$AK$5:$AK$7)-SUM('Chem - ODS'!$Q$5:$Q$7))/20*('Chem - ODS'!S$4-'Chem - ODS'!$Q$4)+SUM('Chem - ODS'!$Q$5:$Q$7)))</f>
        <v>0</v>
      </c>
      <c r="Y175" s="90">
        <f ca="1">($V175*($AP$1-Y$1)/($AP$1-$V$1)+$AP175*(Y$1-$V$1)/($AP$1-$V$1))*(SUM('Chem - ODS'!T$5:T$7)/((SUM('Chem - ODS'!$AK$5:$AK$7)-SUM('Chem - ODS'!$Q$5:$Q$7))/20*('Chem - ODS'!T$4-'Chem - ODS'!$Q$4)+SUM('Chem - ODS'!$Q$5:$Q$7)))</f>
        <v>0</v>
      </c>
      <c r="Z175" s="90">
        <f ca="1">($V175*($AP$1-Z$1)/($AP$1-$V$1)+$AP175*(Z$1-$V$1)/($AP$1-$V$1))*(SUM('Chem - ODS'!U$5:U$7)/((SUM('Chem - ODS'!$AK$5:$AK$7)-SUM('Chem - ODS'!$Q$5:$Q$7))/20*('Chem - ODS'!U$4-'Chem - ODS'!$Q$4)+SUM('Chem - ODS'!$Q$5:$Q$7)))</f>
        <v>0</v>
      </c>
      <c r="AA175" s="90">
        <f ca="1">($V175*($AP$1-AA$1)/($AP$1-$V$1)+$AP175*(AA$1-$V$1)/($AP$1-$V$1))*(SUM('Chem - ODS'!V$5:V$7)/((SUM('Chem - ODS'!$AK$5:$AK$7)-SUM('Chem - ODS'!$Q$5:$Q$7))/20*('Chem - ODS'!V$4-'Chem - ODS'!$Q$4)+SUM('Chem - ODS'!$Q$5:$Q$7)))</f>
        <v>0</v>
      </c>
      <c r="AB175" s="90">
        <f ca="1">($V175*($AP$1-AB$1)/($AP$1-$V$1)+$AP175*(AB$1-$V$1)/($AP$1-$V$1))*(SUM('Chem - ODS'!W$5:W$7)/((SUM('Chem - ODS'!$AK$5:$AK$7)-SUM('Chem - ODS'!$Q$5:$Q$7))/20*('Chem - ODS'!W$4-'Chem - ODS'!$Q$4)+SUM('Chem - ODS'!$Q$5:$Q$7)))</f>
        <v>0</v>
      </c>
      <c r="AC175" s="90">
        <f ca="1">($V175*($AP$1-AC$1)/($AP$1-$V$1)+$AP175*(AC$1-$V$1)/($AP$1-$V$1))*(SUM('Chem - ODS'!X$5:X$7)/((SUM('Chem - ODS'!$AK$5:$AK$7)-SUM('Chem - ODS'!$Q$5:$Q$7))/20*('Chem - ODS'!X$4-'Chem - ODS'!$Q$4)+SUM('Chem - ODS'!$Q$5:$Q$7)))</f>
        <v>0</v>
      </c>
      <c r="AD175" s="90">
        <f ca="1">($V175*($AP$1-AD$1)/($AP$1-$V$1)+$AP175*(AD$1-$V$1)/($AP$1-$V$1))*(SUM('Chem - ODS'!Y$5:Y$7)/((SUM('Chem - ODS'!$AK$5:$AK$7)-SUM('Chem - ODS'!$Q$5:$Q$7))/20*('Chem - ODS'!Y$4-'Chem - ODS'!$Q$4)+SUM('Chem - ODS'!$Q$5:$Q$7)))</f>
        <v>0</v>
      </c>
      <c r="AE175" s="90">
        <f ca="1">($V175*($AP$1-AE$1)/($AP$1-$V$1)+$AP175*(AE$1-$V$1)/($AP$1-$V$1))*(SUM('Chem - ODS'!Z$5:Z$7)/((SUM('Chem - ODS'!$AK$5:$AK$7)-SUM('Chem - ODS'!$Q$5:$Q$7))/20*('Chem - ODS'!Z$4-'Chem - ODS'!$Q$4)+SUM('Chem - ODS'!$Q$5:$Q$7)))</f>
        <v>0</v>
      </c>
      <c r="AF175" s="90">
        <f ca="1">($V175*($AP$1-AF$1)/($AP$1-$V$1)+$AP175*(AF$1-$V$1)/($AP$1-$V$1))*(SUM('Chem - ODS'!AA$5:AA$7)/((SUM('Chem - ODS'!$AK$5:$AK$7)-SUM('Chem - ODS'!$Q$5:$Q$7))/20*('Chem - ODS'!AA$4-'Chem - ODS'!$Q$4)+SUM('Chem - ODS'!$Q$5:$Q$7)))</f>
        <v>0</v>
      </c>
      <c r="AG175" s="90">
        <f ca="1">($V175*($AP$1-AG$1)/($AP$1-$V$1)+$AP175*(AG$1-$V$1)/($AP$1-$V$1))*(SUM('Chem - ODS'!AB$5:AB$7)/((SUM('Chem - ODS'!$AK$5:$AK$7)-SUM('Chem - ODS'!$Q$5:$Q$7))/20*('Chem - ODS'!AB$4-'Chem - ODS'!$Q$4)+SUM('Chem - ODS'!$Q$5:$Q$7)))</f>
        <v>0</v>
      </c>
      <c r="AH175" s="90">
        <f ca="1">($V175*($AP$1-AH$1)/($AP$1-$V$1)+$AP175*(AH$1-$V$1)/($AP$1-$V$1))*(SUM('Chem - ODS'!AC$5:AC$7)/((SUM('Chem - ODS'!$AK$5:$AK$7)-SUM('Chem - ODS'!$Q$5:$Q$7))/20*('Chem - ODS'!AC$4-'Chem - ODS'!$Q$4)+SUM('Chem - ODS'!$Q$5:$Q$7)))</f>
        <v>0</v>
      </c>
      <c r="AI175" s="90">
        <f ca="1">($V175*($AP$1-AI$1)/($AP$1-$V$1)+$AP175*(AI$1-$V$1)/($AP$1-$V$1))*(SUM('Chem - ODS'!AD$5:AD$7)/((SUM('Chem - ODS'!$AK$5:$AK$7)-SUM('Chem - ODS'!$Q$5:$Q$7))/20*('Chem - ODS'!AD$4-'Chem - ODS'!$Q$4)+SUM('Chem - ODS'!$Q$5:$Q$7)))</f>
        <v>0</v>
      </c>
      <c r="AJ175" s="90">
        <f ca="1">($V175*($AP$1-AJ$1)/($AP$1-$V$1)+$AP175*(AJ$1-$V$1)/($AP$1-$V$1))*(SUM('Chem - ODS'!AE$5:AE$7)/((SUM('Chem - ODS'!$AK$5:$AK$7)-SUM('Chem - ODS'!$Q$5:$Q$7))/20*('Chem - ODS'!AE$4-'Chem - ODS'!$Q$4)+SUM('Chem - ODS'!$Q$5:$Q$7)))</f>
        <v>0</v>
      </c>
      <c r="AK175" s="90">
        <f ca="1">($V175*($AP$1-AK$1)/($AP$1-$V$1)+$AP175*(AK$1-$V$1)/($AP$1-$V$1))*(SUM('Chem - ODS'!AF$5:AF$7)/((SUM('Chem - ODS'!$AK$5:$AK$7)-SUM('Chem - ODS'!$Q$5:$Q$7))/20*('Chem - ODS'!AF$4-'Chem - ODS'!$Q$4)+SUM('Chem - ODS'!$Q$5:$Q$7)))</f>
        <v>0</v>
      </c>
      <c r="AL175" s="90">
        <f ca="1">($V175*($AP$1-AL$1)/($AP$1-$V$1)+$AP175*(AL$1-$V$1)/($AP$1-$V$1))*(SUM('Chem - ODS'!AG$5:AG$7)/((SUM('Chem - ODS'!$AK$5:$AK$7)-SUM('Chem - ODS'!$Q$5:$Q$7))/20*('Chem - ODS'!AG$4-'Chem - ODS'!$Q$4)+SUM('Chem - ODS'!$Q$5:$Q$7)))</f>
        <v>0</v>
      </c>
      <c r="AM175" s="90">
        <f ca="1">($V175*($AP$1-AM$1)/($AP$1-$V$1)+$AP175*(AM$1-$V$1)/($AP$1-$V$1))*(SUM('Chem - ODS'!AH$5:AH$7)/((SUM('Chem - ODS'!$AK$5:$AK$7)-SUM('Chem - ODS'!$Q$5:$Q$7))/20*('Chem - ODS'!AH$4-'Chem - ODS'!$Q$4)+SUM('Chem - ODS'!$Q$5:$Q$7)))</f>
        <v>0</v>
      </c>
      <c r="AN175" s="90">
        <f ca="1">($V175*($AP$1-AN$1)/($AP$1-$V$1)+$AP175*(AN$1-$V$1)/($AP$1-$V$1))*(SUM('Chem - ODS'!AI$5:AI$7)/((SUM('Chem - ODS'!$AK$5:$AK$7)-SUM('Chem - ODS'!$Q$5:$Q$7))/20*('Chem - ODS'!AI$4-'Chem - ODS'!$Q$4)+SUM('Chem - ODS'!$Q$5:$Q$7)))</f>
        <v>0</v>
      </c>
      <c r="AO175" s="90">
        <f ca="1">($V175*($AP$1-AO$1)/($AP$1-$V$1)+$AP175*(AO$1-$V$1)/($AP$1-$V$1))*(SUM('Chem - ODS'!AJ$5:AJ$7)/((SUM('Chem - ODS'!$AK$5:$AK$7)-SUM('Chem - ODS'!$Q$5:$Q$7))/20*('Chem - ODS'!AJ$4-'Chem - ODS'!$Q$4)+SUM('Chem - ODS'!$Q$5:$Q$7)))</f>
        <v>0</v>
      </c>
      <c r="AP175" s="90">
        <f ca="1">V175*'Process Emissions Multipliers'!$E$28</f>
        <v>0</v>
      </c>
    </row>
    <row r="176" spans="1:42">
      <c r="A176" s="74">
        <v>100000</v>
      </c>
      <c r="B176" s="90">
        <f ca="1">IF('Chemicals 2010'!$A184="CP",INDIRECT("'Chemicals 2010'!"&amp;'Country Selector'!$B$3&amp;ROW($A184))*10^12,0)</f>
        <v>0</v>
      </c>
      <c r="C176" s="90">
        <f t="shared" ca="1" si="8"/>
        <v>0</v>
      </c>
      <c r="D176" s="90">
        <f t="shared" ca="1" si="7"/>
        <v>0</v>
      </c>
      <c r="E176" s="90">
        <f t="shared" ca="1" si="7"/>
        <v>0</v>
      </c>
      <c r="F176" s="90">
        <f t="shared" ca="1" si="7"/>
        <v>0</v>
      </c>
      <c r="G176" s="90">
        <f t="shared" ca="1" si="7"/>
        <v>0</v>
      </c>
      <c r="H176" s="90">
        <f t="shared" ca="1" si="7"/>
        <v>0</v>
      </c>
      <c r="I176" s="90">
        <f t="shared" ca="1" si="7"/>
        <v>0</v>
      </c>
      <c r="J176" s="90">
        <f t="shared" ca="1" si="7"/>
        <v>0</v>
      </c>
      <c r="K176" s="90">
        <f t="shared" ca="1" si="7"/>
        <v>0</v>
      </c>
      <c r="L176" s="90">
        <f ca="1">IF('Chemicals 2020'!$A184="CP",INDIRECT("'Chemicals 2020'!"&amp;'Country Selector'!$B$3&amp;ROW($A184))*10^12,0)*'Process Emissions Multipliers'!$B$28</f>
        <v>0</v>
      </c>
      <c r="M176" s="90">
        <f ca="1">($L176*($V$1-M$1)/($V$1-$L$1)+$V176*(M$1-$L$1)/($V$1-$L$1))*(SUM('Chem - ODS'!H$5:H$7)/((SUM('Chem - ODS'!$Q$5:$Q$7)-SUM('Chem - ODS'!$G$5:$G$7))/10*('Chem - ODS'!H$4-'Chem - ODS'!$G$4)+SUM('Chem - ODS'!$G$5:$G$7)))</f>
        <v>0</v>
      </c>
      <c r="N176" s="90">
        <f ca="1">($L176*($V$1-N$1)/($V$1-$L$1)+$V176*(N$1-$L$1)/($V$1-$L$1))*(SUM('Chem - ODS'!I$5:I$7)/((SUM('Chem - ODS'!$Q$5:$Q$7)-SUM('Chem - ODS'!$G$5:$G$7))/10*('Chem - ODS'!I$4-'Chem - ODS'!$G$4)+SUM('Chem - ODS'!$G$5:$G$7)))</f>
        <v>0</v>
      </c>
      <c r="O176" s="90">
        <f ca="1">($L176*($V$1-O$1)/($V$1-$L$1)+$V176*(O$1-$L$1)/($V$1-$L$1))*(SUM('Chem - ODS'!J$5:J$7)/((SUM('Chem - ODS'!$Q$5:$Q$7)-SUM('Chem - ODS'!$G$5:$G$7))/10*('Chem - ODS'!J$4-'Chem - ODS'!$G$4)+SUM('Chem - ODS'!$G$5:$G$7)))</f>
        <v>0</v>
      </c>
      <c r="P176" s="90">
        <f ca="1">($L176*($V$1-P$1)/($V$1-$L$1)+$V176*(P$1-$L$1)/($V$1-$L$1))*(SUM('Chem - ODS'!K$5:K$7)/((SUM('Chem - ODS'!$Q$5:$Q$7)-SUM('Chem - ODS'!$G$5:$G$7))/10*('Chem - ODS'!K$4-'Chem - ODS'!$G$4)+SUM('Chem - ODS'!$G$5:$G$7)))</f>
        <v>0</v>
      </c>
      <c r="Q176" s="90">
        <f ca="1">($L176*($V$1-Q$1)/($V$1-$L$1)+$V176*(Q$1-$L$1)/($V$1-$L$1))*(SUM('Chem - ODS'!L$5:L$7)/((SUM('Chem - ODS'!$Q$5:$Q$7)-SUM('Chem - ODS'!$G$5:$G$7))/10*('Chem - ODS'!L$4-'Chem - ODS'!$G$4)+SUM('Chem - ODS'!$G$5:$G$7)))</f>
        <v>0</v>
      </c>
      <c r="R176" s="90">
        <f ca="1">($L176*($V$1-R$1)/($V$1-$L$1)+$V176*(R$1-$L$1)/($V$1-$L$1))*(SUM('Chem - ODS'!M$5:M$7)/((SUM('Chem - ODS'!$Q$5:$Q$7)-SUM('Chem - ODS'!$G$5:$G$7))/10*('Chem - ODS'!M$4-'Chem - ODS'!$G$4)+SUM('Chem - ODS'!$G$5:$G$7)))</f>
        <v>0</v>
      </c>
      <c r="S176" s="90">
        <f ca="1">($L176*($V$1-S$1)/($V$1-$L$1)+$V176*(S$1-$L$1)/($V$1-$L$1))*(SUM('Chem - ODS'!N$5:N$7)/((SUM('Chem - ODS'!$Q$5:$Q$7)-SUM('Chem - ODS'!$G$5:$G$7))/10*('Chem - ODS'!N$4-'Chem - ODS'!$G$4)+SUM('Chem - ODS'!$G$5:$G$7)))</f>
        <v>0</v>
      </c>
      <c r="T176" s="90">
        <f ca="1">($L176*($V$1-T$1)/($V$1-$L$1)+$V176*(T$1-$L$1)/($V$1-$L$1))*(SUM('Chem - ODS'!O$5:O$7)/((SUM('Chem - ODS'!$Q$5:$Q$7)-SUM('Chem - ODS'!$G$5:$G$7))/10*('Chem - ODS'!O$4-'Chem - ODS'!$G$4)+SUM('Chem - ODS'!$G$5:$G$7)))</f>
        <v>0</v>
      </c>
      <c r="U176" s="90">
        <f ca="1">($L176*($V$1-U$1)/($V$1-$L$1)+$V176*(U$1-$L$1)/($V$1-$L$1))*(SUM('Chem - ODS'!P$5:P$7)/((SUM('Chem - ODS'!$Q$5:$Q$7)-SUM('Chem - ODS'!$G$5:$G$7))/10*('Chem - ODS'!P$4-'Chem - ODS'!$G$4)+SUM('Chem - ODS'!$G$5:$G$7)))</f>
        <v>0</v>
      </c>
      <c r="V176" s="90">
        <f ca="1">IF('Chemicals 2030'!$A184="CP",INDIRECT("'Chemicals 2030'!"&amp;'Country Selector'!$B$3&amp;ROW($A184))*10^12,0)*'Process Emissions Multipliers'!$D$28</f>
        <v>0</v>
      </c>
      <c r="W176" s="90">
        <f ca="1">($V176*($AP$1-W$1)/($AP$1-$V$1)+$AP176*(W$1-$V$1)/($AP$1-$V$1))*(SUM('Chem - ODS'!R$5:R$7)/((SUM('Chem - ODS'!$AK$5:$AK$7)-SUM('Chem - ODS'!$Q$5:$Q$7))/20*('Chem - ODS'!R$4-'Chem - ODS'!$Q$4)+SUM('Chem - ODS'!$Q$5:$Q$7)))</f>
        <v>0</v>
      </c>
      <c r="X176" s="90">
        <f ca="1">($V176*($AP$1-X$1)/($AP$1-$V$1)+$AP176*(X$1-$V$1)/($AP$1-$V$1))*(SUM('Chem - ODS'!S$5:S$7)/((SUM('Chem - ODS'!$AK$5:$AK$7)-SUM('Chem - ODS'!$Q$5:$Q$7))/20*('Chem - ODS'!S$4-'Chem - ODS'!$Q$4)+SUM('Chem - ODS'!$Q$5:$Q$7)))</f>
        <v>0</v>
      </c>
      <c r="Y176" s="90">
        <f ca="1">($V176*($AP$1-Y$1)/($AP$1-$V$1)+$AP176*(Y$1-$V$1)/($AP$1-$V$1))*(SUM('Chem - ODS'!T$5:T$7)/((SUM('Chem - ODS'!$AK$5:$AK$7)-SUM('Chem - ODS'!$Q$5:$Q$7))/20*('Chem - ODS'!T$4-'Chem - ODS'!$Q$4)+SUM('Chem - ODS'!$Q$5:$Q$7)))</f>
        <v>0</v>
      </c>
      <c r="Z176" s="90">
        <f ca="1">($V176*($AP$1-Z$1)/($AP$1-$V$1)+$AP176*(Z$1-$V$1)/($AP$1-$V$1))*(SUM('Chem - ODS'!U$5:U$7)/((SUM('Chem - ODS'!$AK$5:$AK$7)-SUM('Chem - ODS'!$Q$5:$Q$7))/20*('Chem - ODS'!U$4-'Chem - ODS'!$Q$4)+SUM('Chem - ODS'!$Q$5:$Q$7)))</f>
        <v>0</v>
      </c>
      <c r="AA176" s="90">
        <f ca="1">($V176*($AP$1-AA$1)/($AP$1-$V$1)+$AP176*(AA$1-$V$1)/($AP$1-$V$1))*(SUM('Chem - ODS'!V$5:V$7)/((SUM('Chem - ODS'!$AK$5:$AK$7)-SUM('Chem - ODS'!$Q$5:$Q$7))/20*('Chem - ODS'!V$4-'Chem - ODS'!$Q$4)+SUM('Chem - ODS'!$Q$5:$Q$7)))</f>
        <v>0</v>
      </c>
      <c r="AB176" s="90">
        <f ca="1">($V176*($AP$1-AB$1)/($AP$1-$V$1)+$AP176*(AB$1-$V$1)/($AP$1-$V$1))*(SUM('Chem - ODS'!W$5:W$7)/((SUM('Chem - ODS'!$AK$5:$AK$7)-SUM('Chem - ODS'!$Q$5:$Q$7))/20*('Chem - ODS'!W$4-'Chem - ODS'!$Q$4)+SUM('Chem - ODS'!$Q$5:$Q$7)))</f>
        <v>0</v>
      </c>
      <c r="AC176" s="90">
        <f ca="1">($V176*($AP$1-AC$1)/($AP$1-$V$1)+$AP176*(AC$1-$V$1)/($AP$1-$V$1))*(SUM('Chem - ODS'!X$5:X$7)/((SUM('Chem - ODS'!$AK$5:$AK$7)-SUM('Chem - ODS'!$Q$5:$Q$7))/20*('Chem - ODS'!X$4-'Chem - ODS'!$Q$4)+SUM('Chem - ODS'!$Q$5:$Q$7)))</f>
        <v>0</v>
      </c>
      <c r="AD176" s="90">
        <f ca="1">($V176*($AP$1-AD$1)/($AP$1-$V$1)+$AP176*(AD$1-$V$1)/($AP$1-$V$1))*(SUM('Chem - ODS'!Y$5:Y$7)/((SUM('Chem - ODS'!$AK$5:$AK$7)-SUM('Chem - ODS'!$Q$5:$Q$7))/20*('Chem - ODS'!Y$4-'Chem - ODS'!$Q$4)+SUM('Chem - ODS'!$Q$5:$Q$7)))</f>
        <v>0</v>
      </c>
      <c r="AE176" s="90">
        <f ca="1">($V176*($AP$1-AE$1)/($AP$1-$V$1)+$AP176*(AE$1-$V$1)/($AP$1-$V$1))*(SUM('Chem - ODS'!Z$5:Z$7)/((SUM('Chem - ODS'!$AK$5:$AK$7)-SUM('Chem - ODS'!$Q$5:$Q$7))/20*('Chem - ODS'!Z$4-'Chem - ODS'!$Q$4)+SUM('Chem - ODS'!$Q$5:$Q$7)))</f>
        <v>0</v>
      </c>
      <c r="AF176" s="90">
        <f ca="1">($V176*($AP$1-AF$1)/($AP$1-$V$1)+$AP176*(AF$1-$V$1)/($AP$1-$V$1))*(SUM('Chem - ODS'!AA$5:AA$7)/((SUM('Chem - ODS'!$AK$5:$AK$7)-SUM('Chem - ODS'!$Q$5:$Q$7))/20*('Chem - ODS'!AA$4-'Chem - ODS'!$Q$4)+SUM('Chem - ODS'!$Q$5:$Q$7)))</f>
        <v>0</v>
      </c>
      <c r="AG176" s="90">
        <f ca="1">($V176*($AP$1-AG$1)/($AP$1-$V$1)+$AP176*(AG$1-$V$1)/($AP$1-$V$1))*(SUM('Chem - ODS'!AB$5:AB$7)/((SUM('Chem - ODS'!$AK$5:$AK$7)-SUM('Chem - ODS'!$Q$5:$Q$7))/20*('Chem - ODS'!AB$4-'Chem - ODS'!$Q$4)+SUM('Chem - ODS'!$Q$5:$Q$7)))</f>
        <v>0</v>
      </c>
      <c r="AH176" s="90">
        <f ca="1">($V176*($AP$1-AH$1)/($AP$1-$V$1)+$AP176*(AH$1-$V$1)/($AP$1-$V$1))*(SUM('Chem - ODS'!AC$5:AC$7)/((SUM('Chem - ODS'!$AK$5:$AK$7)-SUM('Chem - ODS'!$Q$5:$Q$7))/20*('Chem - ODS'!AC$4-'Chem - ODS'!$Q$4)+SUM('Chem - ODS'!$Q$5:$Q$7)))</f>
        <v>0</v>
      </c>
      <c r="AI176" s="90">
        <f ca="1">($V176*($AP$1-AI$1)/($AP$1-$V$1)+$AP176*(AI$1-$V$1)/($AP$1-$V$1))*(SUM('Chem - ODS'!AD$5:AD$7)/((SUM('Chem - ODS'!$AK$5:$AK$7)-SUM('Chem - ODS'!$Q$5:$Q$7))/20*('Chem - ODS'!AD$4-'Chem - ODS'!$Q$4)+SUM('Chem - ODS'!$Q$5:$Q$7)))</f>
        <v>0</v>
      </c>
      <c r="AJ176" s="90">
        <f ca="1">($V176*($AP$1-AJ$1)/($AP$1-$V$1)+$AP176*(AJ$1-$V$1)/($AP$1-$V$1))*(SUM('Chem - ODS'!AE$5:AE$7)/((SUM('Chem - ODS'!$AK$5:$AK$7)-SUM('Chem - ODS'!$Q$5:$Q$7))/20*('Chem - ODS'!AE$4-'Chem - ODS'!$Q$4)+SUM('Chem - ODS'!$Q$5:$Q$7)))</f>
        <v>0</v>
      </c>
      <c r="AK176" s="90">
        <f ca="1">($V176*($AP$1-AK$1)/($AP$1-$V$1)+$AP176*(AK$1-$V$1)/($AP$1-$V$1))*(SUM('Chem - ODS'!AF$5:AF$7)/((SUM('Chem - ODS'!$AK$5:$AK$7)-SUM('Chem - ODS'!$Q$5:$Q$7))/20*('Chem - ODS'!AF$4-'Chem - ODS'!$Q$4)+SUM('Chem - ODS'!$Q$5:$Q$7)))</f>
        <v>0</v>
      </c>
      <c r="AL176" s="90">
        <f ca="1">($V176*($AP$1-AL$1)/($AP$1-$V$1)+$AP176*(AL$1-$V$1)/($AP$1-$V$1))*(SUM('Chem - ODS'!AG$5:AG$7)/((SUM('Chem - ODS'!$AK$5:$AK$7)-SUM('Chem - ODS'!$Q$5:$Q$7))/20*('Chem - ODS'!AG$4-'Chem - ODS'!$Q$4)+SUM('Chem - ODS'!$Q$5:$Q$7)))</f>
        <v>0</v>
      </c>
      <c r="AM176" s="90">
        <f ca="1">($V176*($AP$1-AM$1)/($AP$1-$V$1)+$AP176*(AM$1-$V$1)/($AP$1-$V$1))*(SUM('Chem - ODS'!AH$5:AH$7)/((SUM('Chem - ODS'!$AK$5:$AK$7)-SUM('Chem - ODS'!$Q$5:$Q$7))/20*('Chem - ODS'!AH$4-'Chem - ODS'!$Q$4)+SUM('Chem - ODS'!$Q$5:$Q$7)))</f>
        <v>0</v>
      </c>
      <c r="AN176" s="90">
        <f ca="1">($V176*($AP$1-AN$1)/($AP$1-$V$1)+$AP176*(AN$1-$V$1)/($AP$1-$V$1))*(SUM('Chem - ODS'!AI$5:AI$7)/((SUM('Chem - ODS'!$AK$5:$AK$7)-SUM('Chem - ODS'!$Q$5:$Q$7))/20*('Chem - ODS'!AI$4-'Chem - ODS'!$Q$4)+SUM('Chem - ODS'!$Q$5:$Q$7)))</f>
        <v>0</v>
      </c>
      <c r="AO176" s="90">
        <f ca="1">($V176*($AP$1-AO$1)/($AP$1-$V$1)+$AP176*(AO$1-$V$1)/($AP$1-$V$1))*(SUM('Chem - ODS'!AJ$5:AJ$7)/((SUM('Chem - ODS'!$AK$5:$AK$7)-SUM('Chem - ODS'!$Q$5:$Q$7))/20*('Chem - ODS'!AJ$4-'Chem - ODS'!$Q$4)+SUM('Chem - ODS'!$Q$5:$Q$7)))</f>
        <v>0</v>
      </c>
      <c r="AP176" s="90">
        <f ca="1">V176*'Process Emissions Multipliers'!$E$28</f>
        <v>0</v>
      </c>
    </row>
    <row r="177" spans="1:42">
      <c r="A177" s="74">
        <v>1000000</v>
      </c>
      <c r="B177" s="90">
        <f ca="1">IF('Chemicals 2010'!$A185="CP",INDIRECT("'Chemicals 2010'!"&amp;'Country Selector'!$B$3&amp;ROW($A185))*10^12,0)</f>
        <v>0</v>
      </c>
      <c r="C177" s="90">
        <f t="shared" ca="1" si="8"/>
        <v>0</v>
      </c>
      <c r="D177" s="90">
        <f t="shared" ca="1" si="7"/>
        <v>0</v>
      </c>
      <c r="E177" s="90">
        <f t="shared" ca="1" si="7"/>
        <v>0</v>
      </c>
      <c r="F177" s="90">
        <f t="shared" ca="1" si="7"/>
        <v>0</v>
      </c>
      <c r="G177" s="90">
        <f t="shared" ca="1" si="7"/>
        <v>0</v>
      </c>
      <c r="H177" s="90">
        <f t="shared" ca="1" si="7"/>
        <v>0</v>
      </c>
      <c r="I177" s="90">
        <f t="shared" ca="1" si="7"/>
        <v>0</v>
      </c>
      <c r="J177" s="90">
        <f t="shared" ca="1" si="7"/>
        <v>0</v>
      </c>
      <c r="K177" s="90">
        <f t="shared" ca="1" si="7"/>
        <v>0</v>
      </c>
      <c r="L177" s="90">
        <f ca="1">IF('Chemicals 2020'!$A185="CP",INDIRECT("'Chemicals 2020'!"&amp;'Country Selector'!$B$3&amp;ROW($A185))*10^12,0)*'Process Emissions Multipliers'!$B$28</f>
        <v>0</v>
      </c>
      <c r="M177" s="90">
        <f ca="1">($L177*($V$1-M$1)/($V$1-$L$1)+$V177*(M$1-$L$1)/($V$1-$L$1))*(SUM('Chem - ODS'!H$5:H$7)/((SUM('Chem - ODS'!$Q$5:$Q$7)-SUM('Chem - ODS'!$G$5:$G$7))/10*('Chem - ODS'!H$4-'Chem - ODS'!$G$4)+SUM('Chem - ODS'!$G$5:$G$7)))</f>
        <v>0</v>
      </c>
      <c r="N177" s="90">
        <f ca="1">($L177*($V$1-N$1)/($V$1-$L$1)+$V177*(N$1-$L$1)/($V$1-$L$1))*(SUM('Chem - ODS'!I$5:I$7)/((SUM('Chem - ODS'!$Q$5:$Q$7)-SUM('Chem - ODS'!$G$5:$G$7))/10*('Chem - ODS'!I$4-'Chem - ODS'!$G$4)+SUM('Chem - ODS'!$G$5:$G$7)))</f>
        <v>0</v>
      </c>
      <c r="O177" s="90">
        <f ca="1">($L177*($V$1-O$1)/($V$1-$L$1)+$V177*(O$1-$L$1)/($V$1-$L$1))*(SUM('Chem - ODS'!J$5:J$7)/((SUM('Chem - ODS'!$Q$5:$Q$7)-SUM('Chem - ODS'!$G$5:$G$7))/10*('Chem - ODS'!J$4-'Chem - ODS'!$G$4)+SUM('Chem - ODS'!$G$5:$G$7)))</f>
        <v>0</v>
      </c>
      <c r="P177" s="90">
        <f ca="1">($L177*($V$1-P$1)/($V$1-$L$1)+$V177*(P$1-$L$1)/($V$1-$L$1))*(SUM('Chem - ODS'!K$5:K$7)/((SUM('Chem - ODS'!$Q$5:$Q$7)-SUM('Chem - ODS'!$G$5:$G$7))/10*('Chem - ODS'!K$4-'Chem - ODS'!$G$4)+SUM('Chem - ODS'!$G$5:$G$7)))</f>
        <v>0</v>
      </c>
      <c r="Q177" s="90">
        <f ca="1">($L177*($V$1-Q$1)/($V$1-$L$1)+$V177*(Q$1-$L$1)/($V$1-$L$1))*(SUM('Chem - ODS'!L$5:L$7)/((SUM('Chem - ODS'!$Q$5:$Q$7)-SUM('Chem - ODS'!$G$5:$G$7))/10*('Chem - ODS'!L$4-'Chem - ODS'!$G$4)+SUM('Chem - ODS'!$G$5:$G$7)))</f>
        <v>0</v>
      </c>
      <c r="R177" s="90">
        <f ca="1">($L177*($V$1-R$1)/($V$1-$L$1)+$V177*(R$1-$L$1)/($V$1-$L$1))*(SUM('Chem - ODS'!M$5:M$7)/((SUM('Chem - ODS'!$Q$5:$Q$7)-SUM('Chem - ODS'!$G$5:$G$7))/10*('Chem - ODS'!M$4-'Chem - ODS'!$G$4)+SUM('Chem - ODS'!$G$5:$G$7)))</f>
        <v>0</v>
      </c>
      <c r="S177" s="90">
        <f ca="1">($L177*($V$1-S$1)/($V$1-$L$1)+$V177*(S$1-$L$1)/($V$1-$L$1))*(SUM('Chem - ODS'!N$5:N$7)/((SUM('Chem - ODS'!$Q$5:$Q$7)-SUM('Chem - ODS'!$G$5:$G$7))/10*('Chem - ODS'!N$4-'Chem - ODS'!$G$4)+SUM('Chem - ODS'!$G$5:$G$7)))</f>
        <v>0</v>
      </c>
      <c r="T177" s="90">
        <f ca="1">($L177*($V$1-T$1)/($V$1-$L$1)+$V177*(T$1-$L$1)/($V$1-$L$1))*(SUM('Chem - ODS'!O$5:O$7)/((SUM('Chem - ODS'!$Q$5:$Q$7)-SUM('Chem - ODS'!$G$5:$G$7))/10*('Chem - ODS'!O$4-'Chem - ODS'!$G$4)+SUM('Chem - ODS'!$G$5:$G$7)))</f>
        <v>0</v>
      </c>
      <c r="U177" s="90">
        <f ca="1">($L177*($V$1-U$1)/($V$1-$L$1)+$V177*(U$1-$L$1)/($V$1-$L$1))*(SUM('Chem - ODS'!P$5:P$7)/((SUM('Chem - ODS'!$Q$5:$Q$7)-SUM('Chem - ODS'!$G$5:$G$7))/10*('Chem - ODS'!P$4-'Chem - ODS'!$G$4)+SUM('Chem - ODS'!$G$5:$G$7)))</f>
        <v>0</v>
      </c>
      <c r="V177" s="90">
        <f ca="1">IF('Chemicals 2030'!$A185="CP",INDIRECT("'Chemicals 2030'!"&amp;'Country Selector'!$B$3&amp;ROW($A185))*10^12,0)*'Process Emissions Multipliers'!$D$28</f>
        <v>0</v>
      </c>
      <c r="W177" s="90">
        <f ca="1">($V177*($AP$1-W$1)/($AP$1-$V$1)+$AP177*(W$1-$V$1)/($AP$1-$V$1))*(SUM('Chem - ODS'!R$5:R$7)/((SUM('Chem - ODS'!$AK$5:$AK$7)-SUM('Chem - ODS'!$Q$5:$Q$7))/20*('Chem - ODS'!R$4-'Chem - ODS'!$Q$4)+SUM('Chem - ODS'!$Q$5:$Q$7)))</f>
        <v>0</v>
      </c>
      <c r="X177" s="90">
        <f ca="1">($V177*($AP$1-X$1)/($AP$1-$V$1)+$AP177*(X$1-$V$1)/($AP$1-$V$1))*(SUM('Chem - ODS'!S$5:S$7)/((SUM('Chem - ODS'!$AK$5:$AK$7)-SUM('Chem - ODS'!$Q$5:$Q$7))/20*('Chem - ODS'!S$4-'Chem - ODS'!$Q$4)+SUM('Chem - ODS'!$Q$5:$Q$7)))</f>
        <v>0</v>
      </c>
      <c r="Y177" s="90">
        <f ca="1">($V177*($AP$1-Y$1)/($AP$1-$V$1)+$AP177*(Y$1-$V$1)/($AP$1-$V$1))*(SUM('Chem - ODS'!T$5:T$7)/((SUM('Chem - ODS'!$AK$5:$AK$7)-SUM('Chem - ODS'!$Q$5:$Q$7))/20*('Chem - ODS'!T$4-'Chem - ODS'!$Q$4)+SUM('Chem - ODS'!$Q$5:$Q$7)))</f>
        <v>0</v>
      </c>
      <c r="Z177" s="90">
        <f ca="1">($V177*($AP$1-Z$1)/($AP$1-$V$1)+$AP177*(Z$1-$V$1)/($AP$1-$V$1))*(SUM('Chem - ODS'!U$5:U$7)/((SUM('Chem - ODS'!$AK$5:$AK$7)-SUM('Chem - ODS'!$Q$5:$Q$7))/20*('Chem - ODS'!U$4-'Chem - ODS'!$Q$4)+SUM('Chem - ODS'!$Q$5:$Q$7)))</f>
        <v>0</v>
      </c>
      <c r="AA177" s="90">
        <f ca="1">($V177*($AP$1-AA$1)/($AP$1-$V$1)+$AP177*(AA$1-$V$1)/($AP$1-$V$1))*(SUM('Chem - ODS'!V$5:V$7)/((SUM('Chem - ODS'!$AK$5:$AK$7)-SUM('Chem - ODS'!$Q$5:$Q$7))/20*('Chem - ODS'!V$4-'Chem - ODS'!$Q$4)+SUM('Chem - ODS'!$Q$5:$Q$7)))</f>
        <v>0</v>
      </c>
      <c r="AB177" s="90">
        <f ca="1">($V177*($AP$1-AB$1)/($AP$1-$V$1)+$AP177*(AB$1-$V$1)/($AP$1-$V$1))*(SUM('Chem - ODS'!W$5:W$7)/((SUM('Chem - ODS'!$AK$5:$AK$7)-SUM('Chem - ODS'!$Q$5:$Q$7))/20*('Chem - ODS'!W$4-'Chem - ODS'!$Q$4)+SUM('Chem - ODS'!$Q$5:$Q$7)))</f>
        <v>0</v>
      </c>
      <c r="AC177" s="90">
        <f ca="1">($V177*($AP$1-AC$1)/($AP$1-$V$1)+$AP177*(AC$1-$V$1)/($AP$1-$V$1))*(SUM('Chem - ODS'!X$5:X$7)/((SUM('Chem - ODS'!$AK$5:$AK$7)-SUM('Chem - ODS'!$Q$5:$Q$7))/20*('Chem - ODS'!X$4-'Chem - ODS'!$Q$4)+SUM('Chem - ODS'!$Q$5:$Q$7)))</f>
        <v>0</v>
      </c>
      <c r="AD177" s="90">
        <f ca="1">($V177*($AP$1-AD$1)/($AP$1-$V$1)+$AP177*(AD$1-$V$1)/($AP$1-$V$1))*(SUM('Chem - ODS'!Y$5:Y$7)/((SUM('Chem - ODS'!$AK$5:$AK$7)-SUM('Chem - ODS'!$Q$5:$Q$7))/20*('Chem - ODS'!Y$4-'Chem - ODS'!$Q$4)+SUM('Chem - ODS'!$Q$5:$Q$7)))</f>
        <v>0</v>
      </c>
      <c r="AE177" s="90">
        <f ca="1">($V177*($AP$1-AE$1)/($AP$1-$V$1)+$AP177*(AE$1-$V$1)/($AP$1-$V$1))*(SUM('Chem - ODS'!Z$5:Z$7)/((SUM('Chem - ODS'!$AK$5:$AK$7)-SUM('Chem - ODS'!$Q$5:$Q$7))/20*('Chem - ODS'!Z$4-'Chem - ODS'!$Q$4)+SUM('Chem - ODS'!$Q$5:$Q$7)))</f>
        <v>0</v>
      </c>
      <c r="AF177" s="90">
        <f ca="1">($V177*($AP$1-AF$1)/($AP$1-$V$1)+$AP177*(AF$1-$V$1)/($AP$1-$V$1))*(SUM('Chem - ODS'!AA$5:AA$7)/((SUM('Chem - ODS'!$AK$5:$AK$7)-SUM('Chem - ODS'!$Q$5:$Q$7))/20*('Chem - ODS'!AA$4-'Chem - ODS'!$Q$4)+SUM('Chem - ODS'!$Q$5:$Q$7)))</f>
        <v>0</v>
      </c>
      <c r="AG177" s="90">
        <f ca="1">($V177*($AP$1-AG$1)/($AP$1-$V$1)+$AP177*(AG$1-$V$1)/($AP$1-$V$1))*(SUM('Chem - ODS'!AB$5:AB$7)/((SUM('Chem - ODS'!$AK$5:$AK$7)-SUM('Chem - ODS'!$Q$5:$Q$7))/20*('Chem - ODS'!AB$4-'Chem - ODS'!$Q$4)+SUM('Chem - ODS'!$Q$5:$Q$7)))</f>
        <v>0</v>
      </c>
      <c r="AH177" s="90">
        <f ca="1">($V177*($AP$1-AH$1)/($AP$1-$V$1)+$AP177*(AH$1-$V$1)/($AP$1-$V$1))*(SUM('Chem - ODS'!AC$5:AC$7)/((SUM('Chem - ODS'!$AK$5:$AK$7)-SUM('Chem - ODS'!$Q$5:$Q$7))/20*('Chem - ODS'!AC$4-'Chem - ODS'!$Q$4)+SUM('Chem - ODS'!$Q$5:$Q$7)))</f>
        <v>0</v>
      </c>
      <c r="AI177" s="90">
        <f ca="1">($V177*($AP$1-AI$1)/($AP$1-$V$1)+$AP177*(AI$1-$V$1)/($AP$1-$V$1))*(SUM('Chem - ODS'!AD$5:AD$7)/((SUM('Chem - ODS'!$AK$5:$AK$7)-SUM('Chem - ODS'!$Q$5:$Q$7))/20*('Chem - ODS'!AD$4-'Chem - ODS'!$Q$4)+SUM('Chem - ODS'!$Q$5:$Q$7)))</f>
        <v>0</v>
      </c>
      <c r="AJ177" s="90">
        <f ca="1">($V177*($AP$1-AJ$1)/($AP$1-$V$1)+$AP177*(AJ$1-$V$1)/($AP$1-$V$1))*(SUM('Chem - ODS'!AE$5:AE$7)/((SUM('Chem - ODS'!$AK$5:$AK$7)-SUM('Chem - ODS'!$Q$5:$Q$7))/20*('Chem - ODS'!AE$4-'Chem - ODS'!$Q$4)+SUM('Chem - ODS'!$Q$5:$Q$7)))</f>
        <v>0</v>
      </c>
      <c r="AK177" s="90">
        <f ca="1">($V177*($AP$1-AK$1)/($AP$1-$V$1)+$AP177*(AK$1-$V$1)/($AP$1-$V$1))*(SUM('Chem - ODS'!AF$5:AF$7)/((SUM('Chem - ODS'!$AK$5:$AK$7)-SUM('Chem - ODS'!$Q$5:$Q$7))/20*('Chem - ODS'!AF$4-'Chem - ODS'!$Q$4)+SUM('Chem - ODS'!$Q$5:$Q$7)))</f>
        <v>0</v>
      </c>
      <c r="AL177" s="90">
        <f ca="1">($V177*($AP$1-AL$1)/($AP$1-$V$1)+$AP177*(AL$1-$V$1)/($AP$1-$V$1))*(SUM('Chem - ODS'!AG$5:AG$7)/((SUM('Chem - ODS'!$AK$5:$AK$7)-SUM('Chem - ODS'!$Q$5:$Q$7))/20*('Chem - ODS'!AG$4-'Chem - ODS'!$Q$4)+SUM('Chem - ODS'!$Q$5:$Q$7)))</f>
        <v>0</v>
      </c>
      <c r="AM177" s="90">
        <f ca="1">($V177*($AP$1-AM$1)/($AP$1-$V$1)+$AP177*(AM$1-$V$1)/($AP$1-$V$1))*(SUM('Chem - ODS'!AH$5:AH$7)/((SUM('Chem - ODS'!$AK$5:$AK$7)-SUM('Chem - ODS'!$Q$5:$Q$7))/20*('Chem - ODS'!AH$4-'Chem - ODS'!$Q$4)+SUM('Chem - ODS'!$Q$5:$Q$7)))</f>
        <v>0</v>
      </c>
      <c r="AN177" s="90">
        <f ca="1">($V177*($AP$1-AN$1)/($AP$1-$V$1)+$AP177*(AN$1-$V$1)/($AP$1-$V$1))*(SUM('Chem - ODS'!AI$5:AI$7)/((SUM('Chem - ODS'!$AK$5:$AK$7)-SUM('Chem - ODS'!$Q$5:$Q$7))/20*('Chem - ODS'!AI$4-'Chem - ODS'!$Q$4)+SUM('Chem - ODS'!$Q$5:$Q$7)))</f>
        <v>0</v>
      </c>
      <c r="AO177" s="90">
        <f ca="1">($V177*($AP$1-AO$1)/($AP$1-$V$1)+$AP177*(AO$1-$V$1)/($AP$1-$V$1))*(SUM('Chem - ODS'!AJ$5:AJ$7)/((SUM('Chem - ODS'!$AK$5:$AK$7)-SUM('Chem - ODS'!$Q$5:$Q$7))/20*('Chem - ODS'!AJ$4-'Chem - ODS'!$Q$4)+SUM('Chem - ODS'!$Q$5:$Q$7)))</f>
        <v>0</v>
      </c>
      <c r="AP177" s="90">
        <f ca="1">V177*'Process Emissions Multipliers'!$E$28</f>
        <v>0</v>
      </c>
    </row>
    <row r="178" spans="1:42">
      <c r="C178" s="329"/>
      <c r="D178" s="329"/>
      <c r="E178" s="329"/>
      <c r="F178" s="329"/>
      <c r="G178" s="329"/>
      <c r="H178" s="329"/>
      <c r="I178" s="329"/>
      <c r="J178" s="329"/>
      <c r="K178" s="329"/>
      <c r="L178" s="329"/>
      <c r="M178" s="329"/>
      <c r="N178" s="329"/>
      <c r="O178" s="329"/>
      <c r="P178" s="329"/>
      <c r="Q178" s="329"/>
      <c r="R178" s="329"/>
      <c r="S178" s="329"/>
      <c r="T178" s="329"/>
      <c r="U178" s="329"/>
      <c r="V178" s="329"/>
      <c r="W178" s="329"/>
      <c r="X178" s="329"/>
      <c r="Y178" s="329"/>
      <c r="Z178" s="329"/>
      <c r="AA178" s="329"/>
      <c r="AB178" s="329"/>
      <c r="AC178" s="329"/>
      <c r="AD178" s="329"/>
      <c r="AE178" s="329"/>
      <c r="AF178" s="329"/>
      <c r="AG178" s="329"/>
      <c r="AH178" s="329"/>
      <c r="AI178" s="329"/>
      <c r="AJ178" s="329"/>
      <c r="AK178" s="329"/>
      <c r="AL178" s="329"/>
      <c r="AM178" s="329"/>
      <c r="AN178" s="329"/>
      <c r="AO178" s="329"/>
      <c r="AP178" s="329"/>
    </row>
    <row r="179" spans="1:42">
      <c r="C179" s="329"/>
      <c r="D179" s="329"/>
      <c r="E179" s="329"/>
      <c r="F179" s="329"/>
      <c r="G179" s="211"/>
      <c r="H179" s="211"/>
      <c r="I179" s="211"/>
      <c r="J179" s="211"/>
      <c r="K179" s="211"/>
      <c r="L179" s="211"/>
      <c r="M179" s="211"/>
      <c r="N179" s="211"/>
      <c r="O179" s="211"/>
      <c r="P179" s="211"/>
      <c r="Q179" s="211"/>
      <c r="R179" s="211"/>
      <c r="S179" s="211"/>
      <c r="T179" s="211"/>
      <c r="U179" s="211"/>
      <c r="V179" s="211"/>
      <c r="W179" s="211"/>
      <c r="X179" s="211"/>
      <c r="Y179" s="211"/>
      <c r="Z179" s="211"/>
      <c r="AA179" s="211"/>
      <c r="AB179" s="211"/>
      <c r="AC179" s="211"/>
      <c r="AD179" s="211"/>
      <c r="AE179" s="211"/>
      <c r="AF179" s="211"/>
      <c r="AG179" s="211"/>
      <c r="AH179" s="211"/>
      <c r="AI179" s="211"/>
      <c r="AJ179" s="211"/>
      <c r="AK179" s="211"/>
      <c r="AL179" s="211"/>
      <c r="AM179" s="211"/>
      <c r="AN179" s="211"/>
      <c r="AO179" s="211"/>
      <c r="AP179" s="211"/>
    </row>
    <row r="180" spans="1:42">
      <c r="G180" s="211"/>
      <c r="H180" s="211"/>
      <c r="I180" s="211"/>
      <c r="J180" s="211"/>
      <c r="K180" s="211"/>
      <c r="L180" s="211"/>
      <c r="M180" s="211"/>
      <c r="N180" s="211"/>
      <c r="O180" s="211"/>
      <c r="P180" s="211"/>
      <c r="Q180" s="211"/>
      <c r="R180" s="211"/>
      <c r="S180" s="211"/>
      <c r="T180" s="211"/>
      <c r="U180" s="211"/>
      <c r="V180" s="211"/>
      <c r="W180" s="211"/>
      <c r="X180" s="211"/>
      <c r="Y180" s="211"/>
      <c r="Z180" s="211"/>
      <c r="AA180" s="211"/>
      <c r="AB180" s="211"/>
      <c r="AC180" s="211"/>
      <c r="AD180" s="211"/>
      <c r="AE180" s="211"/>
      <c r="AF180" s="211"/>
      <c r="AG180" s="211"/>
      <c r="AH180" s="211"/>
      <c r="AI180" s="211"/>
      <c r="AJ180" s="211"/>
      <c r="AK180" s="211"/>
      <c r="AL180" s="211"/>
      <c r="AM180" s="211"/>
      <c r="AN180" s="211"/>
      <c r="AO180" s="211"/>
      <c r="AP180" s="211"/>
    </row>
    <row r="181" spans="1:42">
      <c r="G181" s="330"/>
      <c r="H181" s="330"/>
      <c r="I181" s="330"/>
      <c r="J181" s="330"/>
      <c r="K181" s="330"/>
      <c r="L181" s="330"/>
      <c r="M181" s="330"/>
      <c r="N181" s="330"/>
      <c r="O181" s="330"/>
      <c r="P181" s="330"/>
      <c r="Q181" s="330"/>
      <c r="R181" s="330"/>
      <c r="S181" s="330"/>
      <c r="T181" s="330"/>
      <c r="U181" s="330"/>
      <c r="V181" s="330"/>
      <c r="W181" s="330"/>
      <c r="X181" s="330"/>
      <c r="Y181" s="330"/>
      <c r="Z181" s="330"/>
      <c r="AA181" s="330"/>
      <c r="AB181" s="330"/>
      <c r="AC181" s="330"/>
      <c r="AD181" s="330"/>
      <c r="AE181" s="330"/>
      <c r="AF181" s="330"/>
      <c r="AG181" s="330"/>
      <c r="AH181" s="330"/>
      <c r="AI181" s="330"/>
      <c r="AJ181" s="330"/>
      <c r="AK181" s="330"/>
      <c r="AL181" s="330"/>
      <c r="AM181" s="330"/>
      <c r="AN181" s="330"/>
      <c r="AO181" s="330"/>
      <c r="AP181" s="330"/>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4"/>
  <sheetViews>
    <sheetView workbookViewId="0"/>
  </sheetViews>
  <sheetFormatPr baseColWidth="10" defaultColWidth="8.83203125" defaultRowHeight="15"/>
  <cols>
    <col min="1" max="1" width="27.83203125" customWidth="1"/>
    <col min="2" max="2" width="34.83203125" customWidth="1"/>
    <col min="3" max="3" width="33.1640625" customWidth="1"/>
    <col min="4" max="4" width="28.33203125" customWidth="1"/>
  </cols>
  <sheetData>
    <row r="1" spans="1:6">
      <c r="A1" t="s">
        <v>264</v>
      </c>
    </row>
    <row r="2" spans="1:6">
      <c r="A2" t="s">
        <v>265</v>
      </c>
    </row>
    <row r="3" spans="1:6">
      <c r="A3" t="s">
        <v>266</v>
      </c>
    </row>
    <row r="4" spans="1:6">
      <c r="A4" t="s">
        <v>267</v>
      </c>
    </row>
    <row r="6" spans="1:6">
      <c r="A6" t="s">
        <v>268</v>
      </c>
    </row>
    <row r="7" spans="1:6">
      <c r="A7" t="s">
        <v>269</v>
      </c>
    </row>
    <row r="8" spans="1:6">
      <c r="A8" t="s">
        <v>287</v>
      </c>
    </row>
    <row r="9" spans="1:6">
      <c r="A9" s="73"/>
      <c r="B9" s="73"/>
      <c r="C9" s="73"/>
      <c r="D9" s="73"/>
      <c r="E9" s="73"/>
      <c r="F9" s="73"/>
    </row>
    <row r="10" spans="1:6" ht="32">
      <c r="A10" s="82" t="s">
        <v>260</v>
      </c>
      <c r="B10" s="82" t="s">
        <v>261</v>
      </c>
      <c r="C10" s="82" t="s">
        <v>262</v>
      </c>
      <c r="D10" s="83"/>
      <c r="E10" s="73"/>
    </row>
    <row r="11" spans="1:6">
      <c r="A11" s="84">
        <v>0.83</v>
      </c>
      <c r="B11" s="73">
        <f>AVERAGE(0.02,0.51)</f>
        <v>0.26500000000000001</v>
      </c>
      <c r="C11" s="85">
        <f>A11/B11</f>
        <v>3.132075471698113</v>
      </c>
      <c r="D11" s="86"/>
      <c r="E11" s="73"/>
    </row>
    <row r="12" spans="1:6">
      <c r="A12" s="73"/>
      <c r="B12" s="73"/>
      <c r="C12" s="73"/>
      <c r="D12" s="73"/>
      <c r="E12" s="73"/>
    </row>
    <row r="13" spans="1:6">
      <c r="A13" s="73" t="s">
        <v>263</v>
      </c>
      <c r="B13" s="73"/>
      <c r="C13" s="73"/>
      <c r="D13" s="73"/>
      <c r="E13" s="73"/>
    </row>
    <row r="14" spans="1:6">
      <c r="A14" s="73" t="s">
        <v>270</v>
      </c>
      <c r="B14" s="73"/>
      <c r="C14" s="73"/>
      <c r="D14" s="73"/>
      <c r="E14" s="73"/>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U43"/>
  <sheetViews>
    <sheetView workbookViewId="0">
      <selection activeCell="E20" sqref="E20"/>
    </sheetView>
  </sheetViews>
  <sheetFormatPr baseColWidth="10" defaultColWidth="8.83203125" defaultRowHeight="15"/>
  <cols>
    <col min="1" max="1" width="36.5" bestFit="1" customWidth="1"/>
    <col min="6" max="6" width="118.6640625" customWidth="1"/>
  </cols>
  <sheetData>
    <row r="1" spans="1:47">
      <c r="A1" s="91" t="s">
        <v>289</v>
      </c>
      <c r="B1" s="92"/>
      <c r="C1" s="92"/>
      <c r="D1" s="92"/>
      <c r="E1" s="92"/>
    </row>
    <row r="2" spans="1:47">
      <c r="A2" s="93" t="s">
        <v>290</v>
      </c>
      <c r="B2" s="93">
        <v>2020</v>
      </c>
      <c r="C2" s="93">
        <v>2025</v>
      </c>
      <c r="D2" s="93">
        <v>2030</v>
      </c>
      <c r="E2" s="93">
        <v>2050</v>
      </c>
    </row>
    <row r="3" spans="1:47">
      <c r="A3" s="327" t="s">
        <v>549</v>
      </c>
      <c r="B3">
        <f>SUM('Chemicals 2020'!E10:E185)</f>
        <v>11.719080296894372</v>
      </c>
      <c r="C3">
        <f>AVERAGE(B3,D3)</f>
        <v>18.010885266091293</v>
      </c>
      <c r="D3">
        <f>SUM('Chemicals 2030'!E10:E185)</f>
        <v>24.302690235288214</v>
      </c>
      <c r="F3" s="335" t="s">
        <v>554</v>
      </c>
    </row>
    <row r="4" spans="1:47">
      <c r="A4" s="327" t="s">
        <v>550</v>
      </c>
      <c r="B4" s="130">
        <f>'Chem - ODS'!I16*0.7</f>
        <v>11.41</v>
      </c>
      <c r="C4" s="329">
        <f>AVERAGE(B4,D4)</f>
        <v>15.139999999999999</v>
      </c>
      <c r="D4" s="130">
        <f>'Chem - ODS'!I26*0.85</f>
        <v>18.869999999999997</v>
      </c>
      <c r="E4" s="130">
        <f>'Chem - ODS'!I46*0.9</f>
        <v>34.27350251067304</v>
      </c>
      <c r="F4" s="335"/>
      <c r="G4" s="94"/>
      <c r="H4" s="94"/>
      <c r="I4" s="94"/>
      <c r="J4" s="94"/>
      <c r="K4" s="94"/>
      <c r="L4" s="94"/>
      <c r="M4" s="94"/>
      <c r="N4" s="94"/>
      <c r="O4" s="94"/>
      <c r="P4" s="94"/>
      <c r="Q4" s="94"/>
      <c r="R4" s="94"/>
      <c r="S4" s="94"/>
      <c r="T4" s="94"/>
      <c r="AK4" s="94"/>
      <c r="AL4" s="94"/>
      <c r="AM4" s="94"/>
      <c r="AN4" s="94"/>
      <c r="AO4" s="94"/>
      <c r="AP4" s="94"/>
      <c r="AQ4" s="94"/>
      <c r="AR4" s="94"/>
      <c r="AS4" s="94"/>
      <c r="AT4" s="94"/>
      <c r="AU4" s="94"/>
    </row>
    <row r="6" spans="1:47">
      <c r="A6" s="93" t="s">
        <v>293</v>
      </c>
      <c r="B6" s="93">
        <v>2020</v>
      </c>
      <c r="C6" s="93">
        <v>2025</v>
      </c>
      <c r="D6" s="93">
        <v>2030</v>
      </c>
      <c r="E6" s="93">
        <v>2050</v>
      </c>
      <c r="F6" t="s">
        <v>294</v>
      </c>
    </row>
    <row r="7" spans="1:47">
      <c r="A7" t="s">
        <v>291</v>
      </c>
      <c r="B7">
        <f>INDEX('Other Baselines'!$C$11:$G$28,MATCH('Country Selector'!$B$1,'Other Baselines'!$B$11:$B$28,0),MATCH('Process Emissions Multipliers'!B6,'Other Baselines'!$C$9:$G$9,0))</f>
        <v>2.2430117879770002</v>
      </c>
      <c r="C7">
        <f>INDEX('Other Baselines'!$C$11:$G$28,MATCH('Country Selector'!$B$1,'Other Baselines'!$B$11:$B$28,0),MATCH('Process Emissions Multipliers'!C6,'Other Baselines'!$C$9:$G$9,0))</f>
        <v>2.2990961664856857</v>
      </c>
      <c r="D7">
        <f>INDEX('Other Baselines'!$C$11:$G$28,MATCH('Country Selector'!$B$1,'Other Baselines'!$B$11:$B$28,0),MATCH('Process Emissions Multipliers'!D6,'Other Baselines'!$C$9:$G$9,0))</f>
        <v>2.4761768479766002</v>
      </c>
    </row>
    <row r="8" spans="1:47">
      <c r="A8" t="s">
        <v>292</v>
      </c>
      <c r="B8">
        <f>SUM('BAU Process Emissions'!G65, 'BAU Process Emissions'!G67)</f>
        <v>1.2987310276932116</v>
      </c>
      <c r="C8" s="328">
        <f>SUM('BAU Process Emissions'!L65, 'BAU Process Emissions'!L67)</f>
        <v>1.455542470809551</v>
      </c>
      <c r="D8" s="328">
        <f>SUM('BAU Process Emissions'!Q65, 'BAU Process Emissions'!Q67)</f>
        <v>1.6310090143054137</v>
      </c>
      <c r="E8" s="328">
        <f>SUM('BAU Process Emissions'!AK65, 'BAU Process Emissions'!AK67)</f>
        <v>2.5735320860323121</v>
      </c>
    </row>
    <row r="10" spans="1:47">
      <c r="A10" s="93" t="s">
        <v>295</v>
      </c>
      <c r="B10" s="93">
        <v>2020</v>
      </c>
      <c r="C10" s="93">
        <v>2025</v>
      </c>
      <c r="D10" s="93">
        <v>2030</v>
      </c>
      <c r="E10" s="93">
        <v>2050</v>
      </c>
    </row>
    <row r="11" spans="1:47">
      <c r="A11" t="s">
        <v>291</v>
      </c>
      <c r="B11">
        <f>INDEX('Coal Baselines'!$C$11:$G$28,MATCH('Country Selector'!$B$1,'Coal Baselines'!$B$11:$B$28,0),MATCH('Process Emissions Multipliers'!B10,'Coal Baselines'!$C$9:$G$9,0))</f>
        <v>0.98520588185928326</v>
      </c>
      <c r="C11">
        <f>INDEX('Coal Baselines'!$C$11:$G$28,MATCH('Country Selector'!$B$1,'Coal Baselines'!$B$11:$B$28,0),MATCH('Process Emissions Multipliers'!C10,'Coal Baselines'!$C$9:$G$9,0))</f>
        <v>1.0166009099610207</v>
      </c>
      <c r="D11">
        <f>INDEX('Coal Baselines'!$C$11:$G$28,MATCH('Country Selector'!$B$1,'Coal Baselines'!$B$11:$B$28,0),MATCH('Process Emissions Multipliers'!D10,'Coal Baselines'!$C$9:$G$9,0))</f>
        <v>1.0920984775390081</v>
      </c>
    </row>
    <row r="12" spans="1:47">
      <c r="A12" t="s">
        <v>292</v>
      </c>
      <c r="B12">
        <f>SUM('BAU Process Emissions'!G36)</f>
        <v>1.6047535742592935</v>
      </c>
      <c r="C12">
        <f>SUM('BAU Process Emissions'!L36)</f>
        <v>1.4932185522314814</v>
      </c>
      <c r="D12">
        <f>SUM('BAU Process Emissions'!Q36)</f>
        <v>1.2393123795446086</v>
      </c>
      <c r="E12">
        <f>'BAU Process Emissions'!AK36</f>
        <v>1.4209503978686446</v>
      </c>
    </row>
    <row r="14" spans="1:47">
      <c r="A14" s="93" t="s">
        <v>231</v>
      </c>
      <c r="B14" s="93">
        <v>2020</v>
      </c>
      <c r="C14" s="93">
        <v>2025</v>
      </c>
      <c r="D14" s="93">
        <v>2030</v>
      </c>
      <c r="E14" s="93">
        <v>2050</v>
      </c>
    </row>
    <row r="15" spans="1:47">
      <c r="A15" t="s">
        <v>291</v>
      </c>
      <c r="B15">
        <f>INDEX('Waste Baselines'!$C$11:$G$28,MATCH('Country Selector'!$B$1,'Waste Baselines'!$B$11:$B$28,0),MATCH('Process Emissions Multipliers'!B14,'Waste Baselines'!$C$9:$G$9,0))</f>
        <v>23.103373543059952</v>
      </c>
      <c r="C15">
        <f>INDEX('Waste Baselines'!$C$11:$G$28,MATCH('Country Selector'!$B$1,'Waste Baselines'!$B$11:$B$28,0),MATCH('Process Emissions Multipliers'!C14,'Waste Baselines'!$C$9:$G$9,0))</f>
        <v>23.847142829601431</v>
      </c>
      <c r="D15">
        <f>INDEX('Waste Baselines'!$C$11:$G$28,MATCH('Country Selector'!$B$1,'Waste Baselines'!$B$11:$B$28,0),MATCH('Process Emissions Multipliers'!D14,'Waste Baselines'!$C$9:$G$9,0))</f>
        <v>24.485937472119002</v>
      </c>
    </row>
    <row r="16" spans="1:47">
      <c r="A16" t="s">
        <v>292</v>
      </c>
      <c r="B16">
        <f>SUM('BAU Process Emissions'!G41:G42)</f>
        <v>28.087971652097156</v>
      </c>
      <c r="C16">
        <f>SUM('BAU Process Emissions'!L41:L42)</f>
        <v>29.352307580953141</v>
      </c>
      <c r="D16">
        <f>SUM('BAU Process Emissions'!Q41:Q42)</f>
        <v>30.553426257938437</v>
      </c>
      <c r="E16">
        <f>SUM('BAU Process Emissions'!AK41:AK42)</f>
        <v>34.163722051703786</v>
      </c>
    </row>
    <row r="18" spans="1:6">
      <c r="A18" s="93" t="s">
        <v>296</v>
      </c>
      <c r="B18" s="93">
        <v>2020</v>
      </c>
      <c r="C18" s="93">
        <v>2025</v>
      </c>
      <c r="D18" s="93">
        <v>2030</v>
      </c>
      <c r="E18" s="93">
        <v>2050</v>
      </c>
    </row>
    <row r="19" spans="1:6">
      <c r="A19" s="327" t="s">
        <v>549</v>
      </c>
      <c r="B19">
        <f>SUM('NGPS 2020'!E10:E185)</f>
        <v>36.39031058969104</v>
      </c>
      <c r="C19">
        <f>(D19-B19)/10*5+B19</f>
        <v>39.316648717003929</v>
      </c>
      <c r="D19">
        <f>SUM('NGPS 2030'!E10:E185)</f>
        <v>42.242986844316817</v>
      </c>
      <c r="F19" s="335" t="s">
        <v>554</v>
      </c>
    </row>
    <row r="20" spans="1:6">
      <c r="A20" s="327" t="s">
        <v>550</v>
      </c>
      <c r="B20">
        <f>SUM('BAU Process Emissions'!G9)*0.5</f>
        <v>40.325525376918002</v>
      </c>
      <c r="C20">
        <f>AVERAGE(D20,B20)</f>
        <v>54.299895284460462</v>
      </c>
      <c r="D20">
        <f>SUM('BAU Process Emissions'!Q9)*0.75</f>
        <v>68.274265192002915</v>
      </c>
      <c r="E20">
        <f>SUM('BAU Process Emissions'!AK9)*0.9</f>
        <v>85.894635281352805</v>
      </c>
      <c r="F20" s="335"/>
    </row>
    <row r="22" spans="1:6">
      <c r="A22" s="93" t="s">
        <v>280</v>
      </c>
      <c r="B22" s="93">
        <v>2020</v>
      </c>
      <c r="C22" s="93">
        <v>2025</v>
      </c>
      <c r="D22" s="93">
        <v>2030</v>
      </c>
      <c r="E22" s="93">
        <v>2050</v>
      </c>
    </row>
    <row r="23" spans="1:6">
      <c r="A23" t="s">
        <v>291</v>
      </c>
      <c r="B23">
        <f>INDEX('Soil Baselines'!$C$11:$G$28,MATCH('Country Selector'!$B$1,'Soil Baselines'!$B$11:$B$28,0),MATCH('Process Emissions Multipliers'!B22,'Soil Baselines'!$C$9:$G$9,0))+INDEX('Rice Baselines'!$C$11:$G$28,MATCH('Country Selector'!$B$1,'Rice Baselines'!$B$11:$B$28,0),MATCH('Process Emissions Multipliers'!B22,'Rice Baselines'!$C$9:$G$9,0))+INDEX('Livestock Baselines'!$C$11:$G$28,MATCH('Country Selector'!$B$1,'Livestock Baselines'!$B$11:$B$28,0),MATCH('Process Emissions Multipliers'!B22,'Livestock Baselines'!$C$9:$G$9,0))</f>
        <v>31.602986539068006</v>
      </c>
      <c r="D23">
        <f>INDEX('Soil Baselines'!$C$11:$G$28,MATCH('Country Selector'!$B$1,'Soil Baselines'!$B$11:$B$28,0),MATCH('Process Emissions Multipliers'!D22,'Soil Baselines'!$C$9:$G$9,0))+INDEX('Rice Baselines'!$C$11:$G$28,MATCH('Country Selector'!$B$1,'Rice Baselines'!$B$11:$B$28,0),MATCH('Process Emissions Multipliers'!D22,'Rice Baselines'!$C$9:$G$9,0))+INDEX('Livestock Baselines'!$C$11:$G$28,MATCH('Country Selector'!$B$1,'Livestock Baselines'!$B$11:$B$28,0),MATCH('Process Emissions Multipliers'!D22,'Livestock Baselines'!$C$9:$G$9,0))</f>
        <v>31.953337514697644</v>
      </c>
    </row>
    <row r="24" spans="1:6">
      <c r="A24" t="s">
        <v>292</v>
      </c>
      <c r="B24">
        <f>SUM('BAU Process Emissions'!G51:G52)</f>
        <v>63.939637505155936</v>
      </c>
      <c r="C24">
        <f>SUM('BAU Process Emissions'!L51:L52)</f>
        <v>68.885703946660627</v>
      </c>
      <c r="D24">
        <f>SUM('BAU Process Emissions'!Q51:Q52)</f>
        <v>73.990605045410035</v>
      </c>
      <c r="E24">
        <f>SUM('BAU Process Emissions'!V51:V52)</f>
        <v>79.119365404642622</v>
      </c>
    </row>
    <row r="26" spans="1:6">
      <c r="A26" s="91" t="s">
        <v>297</v>
      </c>
      <c r="B26" s="91"/>
      <c r="C26" s="91"/>
      <c r="D26" s="91"/>
      <c r="E26" s="91"/>
    </row>
    <row r="27" spans="1:6">
      <c r="A27" s="93" t="s">
        <v>290</v>
      </c>
      <c r="B27" s="93">
        <v>2020</v>
      </c>
      <c r="C27" s="93">
        <v>2025</v>
      </c>
      <c r="D27" s="93">
        <v>2030</v>
      </c>
      <c r="E27" s="93">
        <v>2050</v>
      </c>
    </row>
    <row r="28" spans="1:6">
      <c r="A28" t="s">
        <v>292</v>
      </c>
      <c r="B28">
        <f t="shared" ref="B28" si="0">B4/B3</f>
        <v>0.97362589136143385</v>
      </c>
      <c r="C28">
        <f>C4/C3</f>
        <v>0.84060276751103136</v>
      </c>
      <c r="D28">
        <f>D4/D3</f>
        <v>0.77645724886046597</v>
      </c>
      <c r="E28">
        <f>E4/D4</f>
        <v>1.8162958405232139</v>
      </c>
    </row>
    <row r="29" spans="1:6">
      <c r="E29" s="95"/>
    </row>
    <row r="30" spans="1:6">
      <c r="A30" s="93" t="s">
        <v>293</v>
      </c>
      <c r="B30" s="93">
        <v>2020</v>
      </c>
      <c r="C30" s="93">
        <v>2025</v>
      </c>
      <c r="D30" s="93">
        <v>2030</v>
      </c>
      <c r="E30" s="93">
        <v>2050</v>
      </c>
    </row>
    <row r="31" spans="1:6">
      <c r="A31" t="s">
        <v>292</v>
      </c>
      <c r="B31">
        <f t="shared" ref="B31:D31" si="1">B8/B7</f>
        <v>0.57901212764670895</v>
      </c>
      <c r="C31">
        <f t="shared" si="1"/>
        <v>0.6330933399077604</v>
      </c>
      <c r="D31">
        <f t="shared" si="1"/>
        <v>0.65868034249580654</v>
      </c>
      <c r="E31" s="95">
        <f>E8/D8</f>
        <v>1.5778772915784798</v>
      </c>
    </row>
    <row r="32" spans="1:6">
      <c r="E32" s="95"/>
    </row>
    <row r="33" spans="1:5">
      <c r="A33" s="93" t="s">
        <v>295</v>
      </c>
      <c r="B33" s="93">
        <v>2020</v>
      </c>
      <c r="C33" s="93">
        <v>2025</v>
      </c>
      <c r="D33" s="93">
        <v>2030</v>
      </c>
      <c r="E33" s="93">
        <v>2050</v>
      </c>
    </row>
    <row r="34" spans="1:5">
      <c r="A34" t="s">
        <v>292</v>
      </c>
      <c r="B34">
        <f t="shared" ref="B34:D34" si="2">B12/B11</f>
        <v>1.628850988212533</v>
      </c>
      <c r="C34">
        <f t="shared" si="2"/>
        <v>1.4688345619213892</v>
      </c>
      <c r="D34">
        <f t="shared" si="2"/>
        <v>1.1347991092683694</v>
      </c>
      <c r="E34" s="95">
        <f>E12/D12</f>
        <v>1.1465635471105193</v>
      </c>
    </row>
    <row r="35" spans="1:5">
      <c r="E35" s="95"/>
    </row>
    <row r="36" spans="1:5">
      <c r="A36" s="93" t="s">
        <v>231</v>
      </c>
      <c r="B36" s="93">
        <v>2020</v>
      </c>
      <c r="C36" s="93">
        <v>2025</v>
      </c>
      <c r="D36" s="93">
        <v>2030</v>
      </c>
      <c r="E36" s="93">
        <v>2050</v>
      </c>
    </row>
    <row r="37" spans="1:5">
      <c r="A37" t="s">
        <v>292</v>
      </c>
      <c r="B37">
        <f t="shared" ref="B37:D37" si="3">B16/B15</f>
        <v>1.2157519593295298</v>
      </c>
      <c r="C37">
        <f t="shared" si="3"/>
        <v>1.2308521733898519</v>
      </c>
      <c r="D37">
        <f t="shared" si="3"/>
        <v>1.2477948329619073</v>
      </c>
      <c r="E37" s="95">
        <f>E16/D16</f>
        <v>1.1181633694135145</v>
      </c>
    </row>
    <row r="38" spans="1:5">
      <c r="E38" s="95"/>
    </row>
    <row r="39" spans="1:5">
      <c r="A39" s="93" t="s">
        <v>296</v>
      </c>
      <c r="B39" s="93">
        <v>2020</v>
      </c>
      <c r="C39" s="93">
        <v>2025</v>
      </c>
      <c r="D39" s="93">
        <v>2030</v>
      </c>
      <c r="E39" s="93">
        <v>2050</v>
      </c>
    </row>
    <row r="40" spans="1:5">
      <c r="A40" t="s">
        <v>292</v>
      </c>
      <c r="B40">
        <f t="shared" ref="B40:D40" si="4">B20/B19</f>
        <v>1.1081390821748514</v>
      </c>
      <c r="C40">
        <f t="shared" si="4"/>
        <v>1.3810916509009701</v>
      </c>
      <c r="D40">
        <f t="shared" si="4"/>
        <v>1.6162272200027501</v>
      </c>
      <c r="E40" s="95">
        <f>E20/D20</f>
        <v>1.2580821637522919</v>
      </c>
    </row>
    <row r="42" spans="1:5">
      <c r="A42" s="93" t="s">
        <v>280</v>
      </c>
      <c r="B42" s="93">
        <v>2020</v>
      </c>
      <c r="C42" s="93">
        <v>2025</v>
      </c>
      <c r="D42" s="93">
        <v>2030</v>
      </c>
      <c r="E42" s="93">
        <v>2050</v>
      </c>
    </row>
    <row r="43" spans="1:5">
      <c r="A43" t="s">
        <v>292</v>
      </c>
      <c r="B43">
        <f t="shared" ref="B43:D43" si="5">B24/B23</f>
        <v>2.0232150346332918</v>
      </c>
      <c r="D43">
        <f t="shared" si="5"/>
        <v>2.3155829969678887</v>
      </c>
      <c r="E43" s="95">
        <f>E24/D24</f>
        <v>1.069316372748742</v>
      </c>
    </row>
  </sheetData>
  <mergeCells count="2">
    <mergeCell ref="F19:F20"/>
    <mergeCell ref="F3:F4"/>
  </mergeCell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P177"/>
  <sheetViews>
    <sheetView workbookViewId="0">
      <selection activeCell="B55" sqref="B55"/>
    </sheetView>
  </sheetViews>
  <sheetFormatPr baseColWidth="10" defaultColWidth="8.83203125" defaultRowHeight="15"/>
  <cols>
    <col min="1" max="1" width="28.832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row>
    <row r="3" spans="1:42">
      <c r="A3" s="74">
        <v>-49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row>
    <row r="4" spans="1:42">
      <c r="A4" s="74">
        <v>-48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row>
    <row r="5" spans="1:42">
      <c r="A5" s="74">
        <v>-47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row>
    <row r="6" spans="1:42">
      <c r="A6" s="74">
        <v>-46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row>
    <row r="7" spans="1:42">
      <c r="A7" s="74">
        <v>-45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row>
    <row r="8" spans="1:42">
      <c r="A8" s="74">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row>
    <row r="9" spans="1:42">
      <c r="A9" s="74">
        <v>-43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row>
    <row r="10" spans="1:42">
      <c r="A10" s="74">
        <v>-42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row>
    <row r="11" spans="1:42">
      <c r="A11" s="74">
        <v>-41</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row>
    <row r="12" spans="1:42">
      <c r="A12" s="74">
        <v>-40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row>
    <row r="13" spans="1:42">
      <c r="A13" s="74">
        <v>-39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row>
    <row r="14" spans="1:42">
      <c r="A14" s="74">
        <v>-38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row>
    <row r="15" spans="1:42">
      <c r="A15" s="74">
        <v>-37</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row>
    <row r="16" spans="1:42">
      <c r="A16" s="74">
        <v>-36</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row>
    <row r="17" spans="1:42">
      <c r="A17" s="74">
        <v>-35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row>
    <row r="18" spans="1:42">
      <c r="A18" s="74">
        <v>-34</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row>
    <row r="19" spans="1:42">
      <c r="A19" s="74">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row>
    <row r="20" spans="1:42">
      <c r="A20" s="74">
        <v>-32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row>
    <row r="21" spans="1:42">
      <c r="A21" s="74">
        <v>-31</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row>
    <row r="22" spans="1:42">
      <c r="A22" s="74">
        <v>-30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row>
    <row r="23" spans="1:42">
      <c r="A23" s="74">
        <v>-29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row>
    <row r="24" spans="1:42">
      <c r="A24" s="74">
        <v>-28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row>
    <row r="25" spans="1:42">
      <c r="A25" s="74">
        <v>-27</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row>
    <row r="26" spans="1:42">
      <c r="A26" s="74">
        <v>-26</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row>
    <row r="27" spans="1:42">
      <c r="A27" s="74">
        <v>-25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row>
    <row r="28" spans="1:42">
      <c r="A28" s="74">
        <v>-24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row>
    <row r="29" spans="1:42">
      <c r="A29" s="74">
        <v>-23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row>
    <row r="30" spans="1:42">
      <c r="A30" s="74">
        <v>-22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row>
    <row r="31" spans="1:42">
      <c r="A31" s="74">
        <v>-21</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row>
    <row r="32" spans="1:42">
      <c r="A32" s="74">
        <v>-20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row>
    <row r="33" spans="1:42">
      <c r="A33" s="74">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row>
    <row r="34" spans="1:42">
      <c r="A34" s="74">
        <v>-18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row>
    <row r="35" spans="1:42">
      <c r="A35" s="74">
        <v>-17</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row>
    <row r="36" spans="1:42">
      <c r="A36" s="74">
        <v>-16</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row>
    <row r="37" spans="1:42">
      <c r="A37" s="74">
        <v>-15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row>
    <row r="38" spans="1:42">
      <c r="A38" s="74">
        <v>-14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row>
    <row r="39" spans="1:42">
      <c r="A39" s="74">
        <v>-13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row>
    <row r="40" spans="1:42">
      <c r="A40" s="74">
        <v>-12</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row>
    <row r="41" spans="1:42">
      <c r="A41" s="74">
        <v>-11</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row>
    <row r="42" spans="1:42">
      <c r="A42" s="74">
        <v>-10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row>
    <row r="43" spans="1:42">
      <c r="A43" s="74">
        <v>-9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row>
    <row r="44" spans="1:42">
      <c r="A44" s="74">
        <v>-8</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row>
    <row r="45" spans="1:42">
      <c r="A45" s="74">
        <v>-7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row>
    <row r="46" spans="1:42">
      <c r="A46" s="74">
        <v>-6</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row>
    <row r="47" spans="1:42">
      <c r="A47" s="74">
        <v>-5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row>
    <row r="48" spans="1:42">
      <c r="A48" s="74">
        <v>-4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row>
    <row r="49" spans="1:42">
      <c r="A49" s="74">
        <v>-3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row>
    <row r="50" spans="1:42">
      <c r="A50" s="74">
        <v>-2</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row>
    <row r="51" spans="1:42">
      <c r="A51" s="74">
        <v>-1</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row>
    <row r="52" spans="1:42">
      <c r="A52" s="74">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row>
    <row r="53" spans="1:42">
      <c r="A53" s="74">
        <v>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row>
    <row r="54" spans="1:42">
      <c r="A54" s="74">
        <v>2</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row>
    <row r="55" spans="1:42">
      <c r="A55" s="74">
        <v>3</v>
      </c>
      <c r="B55">
        <f>9*10^20</f>
        <v>9E+20</v>
      </c>
      <c r="C55">
        <f t="shared" ref="C55:AP55" si="0">9*10^20</f>
        <v>9E+20</v>
      </c>
      <c r="D55">
        <f t="shared" si="0"/>
        <v>9E+20</v>
      </c>
      <c r="E55">
        <f t="shared" si="0"/>
        <v>9E+20</v>
      </c>
      <c r="F55">
        <f t="shared" si="0"/>
        <v>9E+20</v>
      </c>
      <c r="G55">
        <f t="shared" si="0"/>
        <v>9E+20</v>
      </c>
      <c r="H55">
        <f t="shared" si="0"/>
        <v>9E+20</v>
      </c>
      <c r="I55">
        <f t="shared" si="0"/>
        <v>9E+20</v>
      </c>
      <c r="J55">
        <f t="shared" si="0"/>
        <v>9E+20</v>
      </c>
      <c r="K55">
        <f t="shared" si="0"/>
        <v>9E+20</v>
      </c>
      <c r="L55">
        <f t="shared" si="0"/>
        <v>9E+20</v>
      </c>
      <c r="M55">
        <f t="shared" si="0"/>
        <v>9E+20</v>
      </c>
      <c r="N55">
        <f t="shared" si="0"/>
        <v>9E+20</v>
      </c>
      <c r="O55">
        <f t="shared" si="0"/>
        <v>9E+20</v>
      </c>
      <c r="P55">
        <f t="shared" si="0"/>
        <v>9E+20</v>
      </c>
      <c r="Q55">
        <f t="shared" si="0"/>
        <v>9E+20</v>
      </c>
      <c r="R55">
        <f t="shared" si="0"/>
        <v>9E+20</v>
      </c>
      <c r="S55">
        <f t="shared" si="0"/>
        <v>9E+20</v>
      </c>
      <c r="T55">
        <f t="shared" si="0"/>
        <v>9E+20</v>
      </c>
      <c r="U55">
        <f t="shared" si="0"/>
        <v>9E+20</v>
      </c>
      <c r="V55">
        <f t="shared" si="0"/>
        <v>9E+20</v>
      </c>
      <c r="W55">
        <f t="shared" si="0"/>
        <v>9E+20</v>
      </c>
      <c r="X55">
        <f t="shared" si="0"/>
        <v>9E+20</v>
      </c>
      <c r="Y55">
        <f t="shared" si="0"/>
        <v>9E+20</v>
      </c>
      <c r="Z55">
        <f t="shared" si="0"/>
        <v>9E+20</v>
      </c>
      <c r="AA55">
        <f t="shared" si="0"/>
        <v>9E+20</v>
      </c>
      <c r="AB55">
        <f t="shared" si="0"/>
        <v>9E+20</v>
      </c>
      <c r="AC55">
        <f t="shared" si="0"/>
        <v>9E+20</v>
      </c>
      <c r="AD55">
        <f t="shared" si="0"/>
        <v>9E+20</v>
      </c>
      <c r="AE55">
        <f t="shared" si="0"/>
        <v>9E+20</v>
      </c>
      <c r="AF55">
        <f t="shared" si="0"/>
        <v>9E+20</v>
      </c>
      <c r="AG55">
        <f t="shared" si="0"/>
        <v>9E+20</v>
      </c>
      <c r="AH55">
        <f t="shared" si="0"/>
        <v>9E+20</v>
      </c>
      <c r="AI55">
        <f t="shared" si="0"/>
        <v>9E+20</v>
      </c>
      <c r="AJ55">
        <f t="shared" si="0"/>
        <v>9E+20</v>
      </c>
      <c r="AK55">
        <f t="shared" si="0"/>
        <v>9E+20</v>
      </c>
      <c r="AL55">
        <f t="shared" si="0"/>
        <v>9E+20</v>
      </c>
      <c r="AM55">
        <f t="shared" si="0"/>
        <v>9E+20</v>
      </c>
      <c r="AN55">
        <f t="shared" si="0"/>
        <v>9E+20</v>
      </c>
      <c r="AO55">
        <f t="shared" si="0"/>
        <v>9E+20</v>
      </c>
      <c r="AP55">
        <f t="shared" si="0"/>
        <v>9E+20</v>
      </c>
    </row>
    <row r="56" spans="1:42">
      <c r="A56" s="74">
        <v>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row>
    <row r="57" spans="1:42">
      <c r="A57" s="74">
        <v>5</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row>
    <row r="58" spans="1:42">
      <c r="A58" s="74">
        <v>6</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row>
    <row r="59" spans="1:42">
      <c r="A59" s="74">
        <v>7</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row>
    <row r="60" spans="1:42">
      <c r="A60" s="74">
        <v>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row>
    <row r="61" spans="1:42">
      <c r="A61" s="74">
        <v>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row>
    <row r="62" spans="1:42">
      <c r="A62" s="74">
        <v>10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row>
    <row r="63" spans="1:42">
      <c r="A63" s="74">
        <v>11</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row>
    <row r="64" spans="1:42">
      <c r="A64" s="74">
        <v>12</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row>
    <row r="65" spans="1:42">
      <c r="A65" s="74">
        <v>13</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row>
    <row r="66" spans="1:42">
      <c r="A66" s="74">
        <v>14</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row>
    <row r="67" spans="1:42">
      <c r="A67" s="74">
        <v>15</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row>
    <row r="68" spans="1:42">
      <c r="A68" s="74">
        <v>16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row>
    <row r="69" spans="1:42">
      <c r="A69" s="74">
        <v>17</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row>
    <row r="70" spans="1:42">
      <c r="A70" s="74">
        <v>18</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row>
    <row r="71" spans="1:42">
      <c r="A71" s="74">
        <v>19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row>
    <row r="72" spans="1:42">
      <c r="A72" s="74">
        <v>20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row>
    <row r="73" spans="1:42">
      <c r="A73" s="74">
        <v>21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row>
    <row r="74" spans="1:42">
      <c r="A74" s="74">
        <v>22</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row>
    <row r="75" spans="1:42">
      <c r="A75" s="74">
        <v>23</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row>
    <row r="76" spans="1:42">
      <c r="A76" s="74">
        <v>24</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row>
    <row r="77" spans="1:42">
      <c r="A77" s="74">
        <v>25</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row>
    <row r="78" spans="1:42">
      <c r="A78" s="74">
        <v>26</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row>
    <row r="79" spans="1:42">
      <c r="A79" s="74">
        <v>27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row>
    <row r="80" spans="1:42">
      <c r="A80" s="74">
        <v>28</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row>
    <row r="81" spans="1:42">
      <c r="A81" s="74">
        <v>29</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row>
    <row r="82" spans="1:42">
      <c r="A82" s="74">
        <v>30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2">
      <c r="A83" s="74">
        <v>31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row>
    <row r="84" spans="1:42">
      <c r="A84" s="74">
        <v>32</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row>
    <row r="85" spans="1:42">
      <c r="A85" s="74">
        <v>33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row>
    <row r="86" spans="1:42">
      <c r="A86" s="74">
        <v>34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row>
    <row r="87" spans="1:42">
      <c r="A87" s="74">
        <v>35</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row>
    <row r="88" spans="1:42">
      <c r="A88" s="74">
        <v>36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row>
    <row r="89" spans="1:42">
      <c r="A89" s="74">
        <v>37</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row>
    <row r="90" spans="1:42">
      <c r="A90" s="74">
        <v>38</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row>
    <row r="91" spans="1:42">
      <c r="A91" s="74">
        <v>39</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row>
    <row r="92" spans="1:42">
      <c r="A92" s="74">
        <v>40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row>
    <row r="93" spans="1:42">
      <c r="A93" s="74">
        <v>41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row>
    <row r="94" spans="1:42">
      <c r="A94" s="74">
        <v>42</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row>
    <row r="95" spans="1:42">
      <c r="A95" s="74">
        <v>43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row>
    <row r="96" spans="1:42">
      <c r="A96" s="74">
        <v>44</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row>
    <row r="97" spans="1:42">
      <c r="A97" s="74">
        <v>45</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row>
    <row r="98" spans="1:42">
      <c r="A98" s="74">
        <v>46</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row>
    <row r="99" spans="1:42">
      <c r="A99" s="74">
        <v>47</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row>
    <row r="100" spans="1:42">
      <c r="A100" s="74">
        <v>48</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row>
    <row r="101" spans="1:42">
      <c r="A101" s="74">
        <v>49</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row>
    <row r="102" spans="1:42">
      <c r="A102" s="74">
        <v>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row>
    <row r="103" spans="1:42">
      <c r="A103" s="74">
        <v>51</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row>
    <row r="104" spans="1:42">
      <c r="A104" s="74">
        <v>52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row>
    <row r="105" spans="1:42">
      <c r="A105" s="74">
        <v>53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row>
    <row r="106" spans="1:42">
      <c r="A106" s="74">
        <v>54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row>
    <row r="107" spans="1:42">
      <c r="A107" s="74">
        <v>55</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row>
    <row r="108" spans="1:42">
      <c r="A108" s="74">
        <v>56</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row>
    <row r="109" spans="1:42">
      <c r="A109" s="74">
        <v>57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row>
    <row r="110" spans="1:42">
      <c r="A110" s="74">
        <v>58</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row>
    <row r="111" spans="1:42">
      <c r="A111" s="74">
        <v>59</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row>
    <row r="112" spans="1:42">
      <c r="A112" s="74">
        <v>60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row>
    <row r="113" spans="1:42">
      <c r="A113" s="74">
        <v>61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row>
    <row r="114" spans="1:42">
      <c r="A114" s="74">
        <v>62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row>
    <row r="115" spans="1:42">
      <c r="A115" s="74">
        <v>63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row>
    <row r="116" spans="1:42">
      <c r="A116" s="74">
        <v>64</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row>
    <row r="117" spans="1:42">
      <c r="A117" s="74">
        <v>65</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row>
    <row r="118" spans="1:42">
      <c r="A118" s="74">
        <v>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row>
    <row r="119" spans="1:42">
      <c r="A119" s="74">
        <v>67</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row>
    <row r="120" spans="1:42">
      <c r="A120" s="74">
        <v>68</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row>
    <row r="121" spans="1:42">
      <c r="A121" s="74">
        <v>69</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row>
    <row r="122" spans="1:42">
      <c r="A122" s="74">
        <v>70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row>
    <row r="123" spans="1:42">
      <c r="A123" s="74">
        <v>71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row>
    <row r="124" spans="1:42">
      <c r="A124" s="74">
        <v>72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row>
    <row r="125" spans="1:42">
      <c r="A125" s="74">
        <v>73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row>
    <row r="126" spans="1:42">
      <c r="A126" s="74">
        <v>74</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row>
    <row r="127" spans="1:42">
      <c r="A127" s="74">
        <v>75</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row>
    <row r="128" spans="1:42">
      <c r="A128" s="74">
        <v>76</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row>
    <row r="129" spans="1:42">
      <c r="A129" s="74">
        <v>77</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row>
    <row r="130" spans="1:42">
      <c r="A130" s="74">
        <v>78</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row>
    <row r="131" spans="1:42">
      <c r="A131" s="74">
        <v>79</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row>
    <row r="132" spans="1:42">
      <c r="A132" s="74">
        <v>80</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row>
    <row r="133" spans="1:42">
      <c r="A133" s="74">
        <v>81</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row>
    <row r="134" spans="1:42">
      <c r="A134" s="74">
        <v>82</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row>
    <row r="135" spans="1:42">
      <c r="A135" s="74">
        <v>83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row>
    <row r="136" spans="1:42">
      <c r="A136" s="74">
        <v>84</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row>
    <row r="137" spans="1:42">
      <c r="A137" s="74">
        <v>85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row>
    <row r="138" spans="1:42">
      <c r="A138" s="74">
        <v>86</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row>
    <row r="139" spans="1:42">
      <c r="A139" s="74">
        <v>87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row>
    <row r="140" spans="1:42">
      <c r="A140" s="74">
        <v>88</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row>
    <row r="141" spans="1:42">
      <c r="A141" s="74">
        <v>89</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row>
    <row r="142" spans="1:42">
      <c r="A142" s="74">
        <v>90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row>
    <row r="143" spans="1:42">
      <c r="A143" s="74">
        <v>91</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row>
    <row r="144" spans="1:42">
      <c r="A144" s="74">
        <v>92</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row>
    <row r="145" spans="1:42">
      <c r="A145" s="74">
        <v>93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row>
    <row r="146" spans="1:42">
      <c r="A146" s="74">
        <v>94</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row>
    <row r="147" spans="1:42">
      <c r="A147" s="74">
        <v>95</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row>
    <row r="148" spans="1:42">
      <c r="A148" s="74">
        <v>96</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row>
    <row r="149" spans="1:42">
      <c r="A149" s="74">
        <v>97</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row>
    <row r="150" spans="1:42">
      <c r="A150" s="74">
        <v>98</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row>
    <row r="151" spans="1:42">
      <c r="A151" s="74">
        <v>99</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row>
    <row r="152" spans="1:42">
      <c r="A152" s="74">
        <v>100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row>
    <row r="153" spans="1:42">
      <c r="A153" s="74">
        <v>150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row>
    <row r="154" spans="1:42">
      <c r="A154" s="74">
        <v>200</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row>
    <row r="155" spans="1:42">
      <c r="A155" s="74">
        <v>250</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row>
    <row r="156" spans="1:42">
      <c r="A156" s="74">
        <v>300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row>
    <row r="157" spans="1:42">
      <c r="A157" s="74">
        <v>350</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row>
    <row r="158" spans="1:42">
      <c r="A158" s="74">
        <v>400</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row>
    <row r="159" spans="1:42">
      <c r="A159" s="74">
        <v>450</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row>
    <row r="160" spans="1:42">
      <c r="A160" s="74">
        <v>500</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row>
    <row r="161" spans="1:42">
      <c r="A161" s="74">
        <v>550</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row>
    <row r="162" spans="1:42">
      <c r="A162" s="74">
        <v>600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row>
    <row r="163" spans="1:42">
      <c r="A163" s="74">
        <v>650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row>
    <row r="164" spans="1:42">
      <c r="A164" s="74">
        <v>700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row>
    <row r="165" spans="1:42">
      <c r="A165" s="74">
        <v>750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row>
    <row r="166" spans="1:42">
      <c r="A166" s="74">
        <v>800</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row>
    <row r="167" spans="1:42">
      <c r="A167" s="74">
        <v>850</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row>
    <row r="168" spans="1:42">
      <c r="A168" s="74">
        <v>900</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row>
    <row r="169" spans="1:42">
      <c r="A169" s="74">
        <v>950</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row>
    <row r="170" spans="1:42">
      <c r="A170" s="74">
        <v>1000</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row>
    <row r="171" spans="1:42">
      <c r="A171" s="74">
        <v>1500</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row>
    <row r="172" spans="1:42">
      <c r="A172" s="74">
        <v>2000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row>
    <row r="173" spans="1:42">
      <c r="A173" s="74">
        <v>3000</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row>
    <row r="174" spans="1:42">
      <c r="A174" s="74">
        <v>5000</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row>
    <row r="175" spans="1:42">
      <c r="A175" s="74">
        <v>10000</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row>
    <row r="176" spans="1:42">
      <c r="A176" s="74">
        <v>100000</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row>
    <row r="177" spans="1:42">
      <c r="A177" s="74">
        <v>1000000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P177"/>
  <sheetViews>
    <sheetView workbookViewId="0"/>
  </sheetViews>
  <sheetFormatPr baseColWidth="10" defaultColWidth="8.83203125" defaultRowHeight="15"/>
  <cols>
    <col min="1" max="1" width="28.832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IF('Coal mining 2010'!$A10="MR",INDIRECT("'Coal mining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IF('Coal mining 2020'!$A10="MR",INDIRECT("'Coal mining 2020'!"&amp;'Country Selector'!$B$3&amp;ROW($A10))*10^12,0)*'Process Emissions Multipliers'!$B$34</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IF('Coal mining 2030'!$A10="MR",INDIRECT("'Coal mining 2030'!"&amp;'Country Selector'!$B$3&amp;ROW($A10))*10^12,0)*'Process Emissions Multipliers'!$D$34</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Multipliers'!$E$34</f>
        <v>0</v>
      </c>
    </row>
    <row r="3" spans="1:42">
      <c r="A3" s="74">
        <v>-49</v>
      </c>
      <c r="B3">
        <f ca="1">IF('Coal mining 2010'!$A11="MR",INDIRECT("'Coal mining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IF('Coal mining 2020'!$A11="MR",INDIRECT("'Coal mining 2020'!"&amp;'Country Selector'!$B$3&amp;ROW($A11))*10^12,0)*'Process Emissions Multipliers'!$B$34</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IF('Coal mining 2030'!$A11="MR",INDIRECT("'Coal mining 2030'!"&amp;'Country Selector'!$B$3&amp;ROW($A11))*10^12,0)*'Process Emissions Multipliers'!$D$34</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Multipliers'!$E$34</f>
        <v>0</v>
      </c>
    </row>
    <row r="4" spans="1:42">
      <c r="A4" s="74">
        <v>-48</v>
      </c>
      <c r="B4">
        <f ca="1">IF('Coal mining 2010'!$A12="MR",INDIRECT("'Coal mining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IF('Coal mining 2020'!$A12="MR",INDIRECT("'Coal mining 2020'!"&amp;'Country Selector'!$B$3&amp;ROW($A12))*10^12,0)*'Process Emissions Multipliers'!$B$34</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IF('Coal mining 2030'!$A12="MR",INDIRECT("'Coal mining 2030'!"&amp;'Country Selector'!$B$3&amp;ROW($A12))*10^12,0)*'Process Emissions Multipliers'!$D$34</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Multipliers'!$E$34</f>
        <v>0</v>
      </c>
    </row>
    <row r="5" spans="1:42">
      <c r="A5" s="74">
        <v>-47</v>
      </c>
      <c r="B5">
        <f ca="1">IF('Coal mining 2010'!$A13="MR",INDIRECT("'Coal mining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IF('Coal mining 2020'!$A13="MR",INDIRECT("'Coal mining 2020'!"&amp;'Country Selector'!$B$3&amp;ROW($A13))*10^12,0)*'Process Emissions Multipliers'!$B$34</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IF('Coal mining 2030'!$A13="MR",INDIRECT("'Coal mining 2030'!"&amp;'Country Selector'!$B$3&amp;ROW($A13))*10^12,0)*'Process Emissions Multipliers'!$D$34</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Multipliers'!$E$34</f>
        <v>0</v>
      </c>
    </row>
    <row r="6" spans="1:42">
      <c r="A6" s="74">
        <v>-46</v>
      </c>
      <c r="B6">
        <f ca="1">IF('Coal mining 2010'!$A14="MR",INDIRECT("'Coal mining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IF('Coal mining 2020'!$A14="MR",INDIRECT("'Coal mining 2020'!"&amp;'Country Selector'!$B$3&amp;ROW($A14))*10^12,0)*'Process Emissions Multipliers'!$B$34</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IF('Coal mining 2030'!$A14="MR",INDIRECT("'Coal mining 2030'!"&amp;'Country Selector'!$B$3&amp;ROW($A14))*10^12,0)*'Process Emissions Multipliers'!$D$34</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Multipliers'!$E$34</f>
        <v>0</v>
      </c>
    </row>
    <row r="7" spans="1:42">
      <c r="A7" s="74">
        <v>-45</v>
      </c>
      <c r="B7">
        <f ca="1">IF('Coal mining 2010'!$A15="MR",INDIRECT("'Coal mining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IF('Coal mining 2020'!$A15="MR",INDIRECT("'Coal mining 2020'!"&amp;'Country Selector'!$B$3&amp;ROW($A15))*10^12,0)*'Process Emissions Multipliers'!$B$34</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IF('Coal mining 2030'!$A15="MR",INDIRECT("'Coal mining 2030'!"&amp;'Country Selector'!$B$3&amp;ROW($A15))*10^12,0)*'Process Emissions Multipliers'!$D$34</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Multipliers'!$E$34</f>
        <v>0</v>
      </c>
    </row>
    <row r="8" spans="1:42">
      <c r="A8" s="74">
        <v>-44</v>
      </c>
      <c r="B8">
        <f ca="1">IF('Coal mining 2010'!$A16="MR",INDIRECT("'Coal mining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IF('Coal mining 2020'!$A16="MR",INDIRECT("'Coal mining 2020'!"&amp;'Country Selector'!$B$3&amp;ROW($A16))*10^12,0)*'Process Emissions Multipliers'!$B$34</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IF('Coal mining 2030'!$A16="MR",INDIRECT("'Coal mining 2030'!"&amp;'Country Selector'!$B$3&amp;ROW($A16))*10^12,0)*'Process Emissions Multipliers'!$D$34</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Multipliers'!$E$34</f>
        <v>0</v>
      </c>
    </row>
    <row r="9" spans="1:42">
      <c r="A9" s="74">
        <v>-43</v>
      </c>
      <c r="B9">
        <f ca="1">IF('Coal mining 2010'!$A17="MR",INDIRECT("'Coal mining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IF('Coal mining 2020'!$A17="MR",INDIRECT("'Coal mining 2020'!"&amp;'Country Selector'!$B$3&amp;ROW($A17))*10^12,0)*'Process Emissions Multipliers'!$B$34</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IF('Coal mining 2030'!$A17="MR",INDIRECT("'Coal mining 2030'!"&amp;'Country Selector'!$B$3&amp;ROW($A17))*10^12,0)*'Process Emissions Multipliers'!$D$34</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Multipliers'!$E$34</f>
        <v>0</v>
      </c>
    </row>
    <row r="10" spans="1:42">
      <c r="A10" s="74">
        <v>-42</v>
      </c>
      <c r="B10">
        <f ca="1">IF('Coal mining 2010'!$A18="MR",INDIRECT("'Coal mining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IF('Coal mining 2020'!$A18="MR",INDIRECT("'Coal mining 2020'!"&amp;'Country Selector'!$B$3&amp;ROW($A18))*10^12,0)*'Process Emissions Multipliers'!$B$34</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IF('Coal mining 2030'!$A18="MR",INDIRECT("'Coal mining 2030'!"&amp;'Country Selector'!$B$3&amp;ROW($A18))*10^12,0)*'Process Emissions Multipliers'!$D$34</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Multipliers'!$E$34</f>
        <v>0</v>
      </c>
    </row>
    <row r="11" spans="1:42">
      <c r="A11" s="74">
        <v>-41</v>
      </c>
      <c r="B11">
        <f ca="1">IF('Coal mining 2010'!$A19="MR",INDIRECT("'Coal mining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IF('Coal mining 2020'!$A19="MR",INDIRECT("'Coal mining 2020'!"&amp;'Country Selector'!$B$3&amp;ROW($A19))*10^12,0)*'Process Emissions Multipliers'!$B$34</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IF('Coal mining 2030'!$A19="MR",INDIRECT("'Coal mining 2030'!"&amp;'Country Selector'!$B$3&amp;ROW($A19))*10^12,0)*'Process Emissions Multipliers'!$D$34</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Multipliers'!$E$34</f>
        <v>0</v>
      </c>
    </row>
    <row r="12" spans="1:42">
      <c r="A12" s="74">
        <v>-40</v>
      </c>
      <c r="B12">
        <f ca="1">IF('Coal mining 2010'!$A20="MR",INDIRECT("'Coal mining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IF('Coal mining 2020'!$A20="MR",INDIRECT("'Coal mining 2020'!"&amp;'Country Selector'!$B$3&amp;ROW($A20))*10^12,0)*'Process Emissions Multipliers'!$B$34</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IF('Coal mining 2030'!$A20="MR",INDIRECT("'Coal mining 2030'!"&amp;'Country Selector'!$B$3&amp;ROW($A20))*10^12,0)*'Process Emissions Multipliers'!$D$34</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Multipliers'!$E$34</f>
        <v>0</v>
      </c>
    </row>
    <row r="13" spans="1:42">
      <c r="A13" s="74">
        <v>-39</v>
      </c>
      <c r="B13">
        <f ca="1">IF('Coal mining 2010'!$A21="MR",INDIRECT("'Coal mining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IF('Coal mining 2020'!$A21="MR",INDIRECT("'Coal mining 2020'!"&amp;'Country Selector'!$B$3&amp;ROW($A21))*10^12,0)*'Process Emissions Multipliers'!$B$34</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IF('Coal mining 2030'!$A21="MR",INDIRECT("'Coal mining 2030'!"&amp;'Country Selector'!$B$3&amp;ROW($A21))*10^12,0)*'Process Emissions Multipliers'!$D$34</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Multipliers'!$E$34</f>
        <v>0</v>
      </c>
    </row>
    <row r="14" spans="1:42">
      <c r="A14" s="74">
        <v>-38</v>
      </c>
      <c r="B14">
        <f ca="1">IF('Coal mining 2010'!$A22="MR",INDIRECT("'Coal mining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IF('Coal mining 2020'!$A22="MR",INDIRECT("'Coal mining 2020'!"&amp;'Country Selector'!$B$3&amp;ROW($A22))*10^12,0)*'Process Emissions Multipliers'!$B$34</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IF('Coal mining 2030'!$A22="MR",INDIRECT("'Coal mining 2030'!"&amp;'Country Selector'!$B$3&amp;ROW($A22))*10^12,0)*'Process Emissions Multipliers'!$D$34</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Multipliers'!$E$34</f>
        <v>0</v>
      </c>
    </row>
    <row r="15" spans="1:42">
      <c r="A15" s="74">
        <v>-37</v>
      </c>
      <c r="B15">
        <f ca="1">IF('Coal mining 2010'!$A23="MR",INDIRECT("'Coal mining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IF('Coal mining 2020'!$A23="MR",INDIRECT("'Coal mining 2020'!"&amp;'Country Selector'!$B$3&amp;ROW($A23))*10^12,0)*'Process Emissions Multipliers'!$B$34</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IF('Coal mining 2030'!$A23="MR",INDIRECT("'Coal mining 2030'!"&amp;'Country Selector'!$B$3&amp;ROW($A23))*10^12,0)*'Process Emissions Multipliers'!$D$34</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Multipliers'!$E$34</f>
        <v>0</v>
      </c>
    </row>
    <row r="16" spans="1:42">
      <c r="A16" s="74">
        <v>-36</v>
      </c>
      <c r="B16">
        <f ca="1">IF('Coal mining 2010'!$A24="MR",INDIRECT("'Coal mining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IF('Coal mining 2020'!$A24="MR",INDIRECT("'Coal mining 2020'!"&amp;'Country Selector'!$B$3&amp;ROW($A24))*10^12,0)*'Process Emissions Multipliers'!$B$34</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IF('Coal mining 2030'!$A24="MR",INDIRECT("'Coal mining 2030'!"&amp;'Country Selector'!$B$3&amp;ROW($A24))*10^12,0)*'Process Emissions Multipliers'!$D$34</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Multipliers'!$E$34</f>
        <v>0</v>
      </c>
    </row>
    <row r="17" spans="1:42">
      <c r="A17" s="74">
        <v>-35</v>
      </c>
      <c r="B17">
        <f ca="1">IF('Coal mining 2010'!$A25="MR",INDIRECT("'Coal mining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IF('Coal mining 2020'!$A25="MR",INDIRECT("'Coal mining 2020'!"&amp;'Country Selector'!$B$3&amp;ROW($A25))*10^12,0)*'Process Emissions Multipliers'!$B$34</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IF('Coal mining 2030'!$A25="MR",INDIRECT("'Coal mining 2030'!"&amp;'Country Selector'!$B$3&amp;ROW($A25))*10^12,0)*'Process Emissions Multipliers'!$D$34</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Multipliers'!$E$34</f>
        <v>0</v>
      </c>
    </row>
    <row r="18" spans="1:42">
      <c r="A18" s="74">
        <v>-34</v>
      </c>
      <c r="B18">
        <f ca="1">IF('Coal mining 2010'!$A26="MR",INDIRECT("'Coal mining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IF('Coal mining 2020'!$A26="MR",INDIRECT("'Coal mining 2020'!"&amp;'Country Selector'!$B$3&amp;ROW($A26))*10^12,0)*'Process Emissions Multipliers'!$B$34</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IF('Coal mining 2030'!$A26="MR",INDIRECT("'Coal mining 2030'!"&amp;'Country Selector'!$B$3&amp;ROW($A26))*10^12,0)*'Process Emissions Multipliers'!$D$34</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Multipliers'!$E$34</f>
        <v>0</v>
      </c>
    </row>
    <row r="19" spans="1:42">
      <c r="A19" s="74">
        <v>-33</v>
      </c>
      <c r="B19">
        <f ca="1">IF('Coal mining 2010'!$A27="MR",INDIRECT("'Coal mining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IF('Coal mining 2020'!$A27="MR",INDIRECT("'Coal mining 2020'!"&amp;'Country Selector'!$B$3&amp;ROW($A27))*10^12,0)*'Process Emissions Multipliers'!$B$34</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IF('Coal mining 2030'!$A27="MR",INDIRECT("'Coal mining 2030'!"&amp;'Country Selector'!$B$3&amp;ROW($A27))*10^12,0)*'Process Emissions Multipliers'!$D$34</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Multipliers'!$E$34</f>
        <v>0</v>
      </c>
    </row>
    <row r="20" spans="1:42">
      <c r="A20" s="74">
        <v>-32</v>
      </c>
      <c r="B20">
        <f ca="1">IF('Coal mining 2010'!$A28="MR",INDIRECT("'Coal mining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IF('Coal mining 2020'!$A28="MR",INDIRECT("'Coal mining 2020'!"&amp;'Country Selector'!$B$3&amp;ROW($A28))*10^12,0)*'Process Emissions Multipliers'!$B$34</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IF('Coal mining 2030'!$A28="MR",INDIRECT("'Coal mining 2030'!"&amp;'Country Selector'!$B$3&amp;ROW($A28))*10^12,0)*'Process Emissions Multipliers'!$D$34</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Multipliers'!$E$34</f>
        <v>0</v>
      </c>
    </row>
    <row r="21" spans="1:42">
      <c r="A21" s="74">
        <v>-31</v>
      </c>
      <c r="B21">
        <f ca="1">IF('Coal mining 2010'!$A29="MR",INDIRECT("'Coal mining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IF('Coal mining 2020'!$A29="MR",INDIRECT("'Coal mining 2020'!"&amp;'Country Selector'!$B$3&amp;ROW($A29))*10^12,0)*'Process Emissions Multipliers'!$B$34</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IF('Coal mining 2030'!$A29="MR",INDIRECT("'Coal mining 2030'!"&amp;'Country Selector'!$B$3&amp;ROW($A29))*10^12,0)*'Process Emissions Multipliers'!$D$34</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Multipliers'!$E$34</f>
        <v>0</v>
      </c>
    </row>
    <row r="22" spans="1:42">
      <c r="A22" s="74">
        <v>-30</v>
      </c>
      <c r="B22">
        <f ca="1">IF('Coal mining 2010'!$A30="MR",INDIRECT("'Coal mining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IF('Coal mining 2020'!$A30="MR",INDIRECT("'Coal mining 2020'!"&amp;'Country Selector'!$B$3&amp;ROW($A30))*10^12,0)*'Process Emissions Multipliers'!$B$34</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IF('Coal mining 2030'!$A30="MR",INDIRECT("'Coal mining 2030'!"&amp;'Country Selector'!$B$3&amp;ROW($A30))*10^12,0)*'Process Emissions Multipliers'!$D$34</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Multipliers'!$E$34</f>
        <v>0</v>
      </c>
    </row>
    <row r="23" spans="1:42">
      <c r="A23" s="74">
        <v>-29</v>
      </c>
      <c r="B23">
        <f ca="1">IF('Coal mining 2010'!$A31="MR",INDIRECT("'Coal mining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IF('Coal mining 2020'!$A31="MR",INDIRECT("'Coal mining 2020'!"&amp;'Country Selector'!$B$3&amp;ROW($A31))*10^12,0)*'Process Emissions Multipliers'!$B$34</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IF('Coal mining 2030'!$A31="MR",INDIRECT("'Coal mining 2030'!"&amp;'Country Selector'!$B$3&amp;ROW($A31))*10^12,0)*'Process Emissions Multipliers'!$D$34</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Multipliers'!$E$34</f>
        <v>0</v>
      </c>
    </row>
    <row r="24" spans="1:42">
      <c r="A24" s="74">
        <v>-28</v>
      </c>
      <c r="B24">
        <f ca="1">IF('Coal mining 2010'!$A32="MR",INDIRECT("'Coal mining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IF('Coal mining 2020'!$A32="MR",INDIRECT("'Coal mining 2020'!"&amp;'Country Selector'!$B$3&amp;ROW($A32))*10^12,0)*'Process Emissions Multipliers'!$B$34</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IF('Coal mining 2030'!$A32="MR",INDIRECT("'Coal mining 2030'!"&amp;'Country Selector'!$B$3&amp;ROW($A32))*10^12,0)*'Process Emissions Multipliers'!$D$34</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Multipliers'!$E$34</f>
        <v>0</v>
      </c>
    </row>
    <row r="25" spans="1:42">
      <c r="A25" s="74">
        <v>-27</v>
      </c>
      <c r="B25">
        <f ca="1">IF('Coal mining 2010'!$A33="MR",INDIRECT("'Coal mining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IF('Coal mining 2020'!$A33="MR",INDIRECT("'Coal mining 2020'!"&amp;'Country Selector'!$B$3&amp;ROW($A33))*10^12,0)*'Process Emissions Multipliers'!$B$34</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IF('Coal mining 2030'!$A33="MR",INDIRECT("'Coal mining 2030'!"&amp;'Country Selector'!$B$3&amp;ROW($A33))*10^12,0)*'Process Emissions Multipliers'!$D$34</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Multipliers'!$E$34</f>
        <v>0</v>
      </c>
    </row>
    <row r="26" spans="1:42">
      <c r="A26" s="74">
        <v>-26</v>
      </c>
      <c r="B26">
        <f ca="1">IF('Coal mining 2010'!$A34="MR",INDIRECT("'Coal mining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IF('Coal mining 2020'!$A34="MR",INDIRECT("'Coal mining 2020'!"&amp;'Country Selector'!$B$3&amp;ROW($A34))*10^12,0)*'Process Emissions Multipliers'!$B$34</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IF('Coal mining 2030'!$A34="MR",INDIRECT("'Coal mining 2030'!"&amp;'Country Selector'!$B$3&amp;ROW($A34))*10^12,0)*'Process Emissions Multipliers'!$D$34</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Multipliers'!$E$34</f>
        <v>0</v>
      </c>
    </row>
    <row r="27" spans="1:42">
      <c r="A27" s="74">
        <v>-25</v>
      </c>
      <c r="B27">
        <f ca="1">IF('Coal mining 2010'!$A35="MR",INDIRECT("'Coal mining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IF('Coal mining 2020'!$A35="MR",INDIRECT("'Coal mining 2020'!"&amp;'Country Selector'!$B$3&amp;ROW($A35))*10^12,0)*'Process Emissions Multipliers'!$B$34</f>
        <v>0</v>
      </c>
      <c r="M27" s="90">
        <f t="shared" ca="1" si="4"/>
        <v>1238885127.6118717</v>
      </c>
      <c r="N27" s="90">
        <f t="shared" ca="1" si="4"/>
        <v>2477770255.2237434</v>
      </c>
      <c r="O27" s="90">
        <f t="shared" ca="1" si="4"/>
        <v>3716655382.8356156</v>
      </c>
      <c r="P27" s="90">
        <f t="shared" ca="1" si="4"/>
        <v>4955540510.4474869</v>
      </c>
      <c r="Q27" s="90">
        <f t="shared" ca="1" si="4"/>
        <v>6194425638.0593586</v>
      </c>
      <c r="R27" s="90">
        <f t="shared" ca="1" si="4"/>
        <v>7433310765.6712313</v>
      </c>
      <c r="S27" s="90">
        <f t="shared" ca="1" si="4"/>
        <v>8672195893.283102</v>
      </c>
      <c r="T27" s="90">
        <f t="shared" ca="1" si="4"/>
        <v>9911081020.8949738</v>
      </c>
      <c r="U27" s="90">
        <f t="shared" ca="1" si="4"/>
        <v>11149966148.506845</v>
      </c>
      <c r="V27">
        <f ca="1">IF('Coal mining 2030'!$A35="MR",INDIRECT("'Coal mining 2030'!"&amp;'Country Selector'!$B$3&amp;ROW($A35))*10^12,0)*'Process Emissions Multipliers'!$D$34</f>
        <v>12388851276.118717</v>
      </c>
      <c r="W27" s="90">
        <f t="shared" ca="1" si="5"/>
        <v>12479638975.501348</v>
      </c>
      <c r="X27" s="90">
        <f t="shared" ca="1" si="5"/>
        <v>12570426674.883982</v>
      </c>
      <c r="Y27" s="90">
        <f t="shared" ca="1" si="5"/>
        <v>12661214374.266613</v>
      </c>
      <c r="Z27" s="90">
        <f t="shared" ca="1" si="5"/>
        <v>12752002073.649246</v>
      </c>
      <c r="AA27" s="90">
        <f t="shared" ca="1" si="5"/>
        <v>12842789773.031879</v>
      </c>
      <c r="AB27" s="90">
        <f t="shared" ca="1" si="5"/>
        <v>12933577472.414509</v>
      </c>
      <c r="AC27" s="90">
        <f t="shared" ca="1" si="5"/>
        <v>13024365171.797142</v>
      </c>
      <c r="AD27" s="90">
        <f t="shared" ca="1" si="5"/>
        <v>13115152871.179775</v>
      </c>
      <c r="AE27" s="90">
        <f t="shared" ca="1" si="5"/>
        <v>13205940570.562407</v>
      </c>
      <c r="AF27" s="90">
        <f t="shared" ca="1" si="5"/>
        <v>13296728269.945038</v>
      </c>
      <c r="AG27" s="90">
        <f t="shared" ca="1" si="5"/>
        <v>13387515969.327671</v>
      </c>
      <c r="AH27" s="90">
        <f t="shared" ca="1" si="5"/>
        <v>13478303668.710302</v>
      </c>
      <c r="AI27" s="90">
        <f t="shared" ca="1" si="5"/>
        <v>13569091368.092934</v>
      </c>
      <c r="AJ27" s="90">
        <f t="shared" ca="1" si="5"/>
        <v>13659879067.475567</v>
      </c>
      <c r="AK27" s="90">
        <f t="shared" ca="1" si="5"/>
        <v>13750666766.8582</v>
      </c>
      <c r="AL27" s="90">
        <f t="shared" ca="1" si="5"/>
        <v>13841454466.240831</v>
      </c>
      <c r="AM27" s="90">
        <f t="shared" ca="1" si="6"/>
        <v>13932242165.623465</v>
      </c>
      <c r="AN27" s="90">
        <f t="shared" ca="1" si="6"/>
        <v>14023029865.006096</v>
      </c>
      <c r="AO27" s="90">
        <f t="shared" ca="1" si="6"/>
        <v>14113817564.388729</v>
      </c>
      <c r="AP27">
        <f ca="1">V27*'Process Emissions Multipliers'!$E$34</f>
        <v>14204605263.77136</v>
      </c>
    </row>
    <row r="28" spans="1:42">
      <c r="A28" s="74">
        <v>-24</v>
      </c>
      <c r="B28">
        <f ca="1">IF('Coal mining 2010'!$A36="MR",INDIRECT("'Coal mining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IF('Coal mining 2020'!$A36="MR",INDIRECT("'Coal mining 2020'!"&amp;'Country Selector'!$B$3&amp;ROW($A36))*10^12,0)*'Process Emissions Multipliers'!$B$34</f>
        <v>0</v>
      </c>
      <c r="M28" s="90">
        <f t="shared" ca="1" si="4"/>
        <v>1077739245.9540508</v>
      </c>
      <c r="N28" s="90">
        <f t="shared" ca="1" si="4"/>
        <v>2155478491.9081016</v>
      </c>
      <c r="O28" s="90">
        <f t="shared" ca="1" si="4"/>
        <v>3233217737.8621526</v>
      </c>
      <c r="P28" s="90">
        <f t="shared" ca="1" si="4"/>
        <v>4310956983.8162031</v>
      </c>
      <c r="Q28" s="90">
        <f t="shared" ca="1" si="4"/>
        <v>5388696229.7702541</v>
      </c>
      <c r="R28" s="90">
        <f t="shared" ca="1" si="4"/>
        <v>6466435475.7243052</v>
      </c>
      <c r="S28" s="90">
        <f t="shared" ca="1" si="4"/>
        <v>7544174721.6783552</v>
      </c>
      <c r="T28" s="90">
        <f t="shared" ca="1" si="4"/>
        <v>8621913967.6324062</v>
      </c>
      <c r="U28" s="90">
        <f t="shared" ca="1" si="4"/>
        <v>9699653213.5864582</v>
      </c>
      <c r="V28">
        <f ca="1">IF('Coal mining 2030'!$A36="MR",INDIRECT("'Coal mining 2030'!"&amp;'Country Selector'!$B$3&amp;ROW($A36))*10^12,0)*'Process Emissions Multipliers'!$D$34</f>
        <v>10777392459.540508</v>
      </c>
      <c r="W28" s="90">
        <f t="shared" ca="1" si="5"/>
        <v>10856371102.914129</v>
      </c>
      <c r="X28" s="90">
        <f t="shared" ca="1" si="5"/>
        <v>10935349746.28775</v>
      </c>
      <c r="Y28" s="90">
        <f t="shared" ca="1" si="5"/>
        <v>11014328389.661371</v>
      </c>
      <c r="Z28" s="90">
        <f t="shared" ca="1" si="5"/>
        <v>11093307033.034992</v>
      </c>
      <c r="AA28" s="90">
        <f t="shared" ca="1" si="5"/>
        <v>11172285676.408615</v>
      </c>
      <c r="AB28" s="90">
        <f t="shared" ca="1" si="5"/>
        <v>11251264319.782234</v>
      </c>
      <c r="AC28" s="90">
        <f t="shared" ca="1" si="5"/>
        <v>11330242963.155857</v>
      </c>
      <c r="AD28" s="90">
        <f t="shared" ca="1" si="5"/>
        <v>11409221606.529476</v>
      </c>
      <c r="AE28" s="90">
        <f t="shared" ca="1" si="5"/>
        <v>11488200249.903097</v>
      </c>
      <c r="AF28" s="90">
        <f t="shared" ca="1" si="5"/>
        <v>11567178893.276718</v>
      </c>
      <c r="AG28" s="90">
        <f t="shared" ca="1" si="5"/>
        <v>11646157536.650341</v>
      </c>
      <c r="AH28" s="90">
        <f t="shared" ca="1" si="5"/>
        <v>11725136180.02396</v>
      </c>
      <c r="AI28" s="90">
        <f t="shared" ca="1" si="5"/>
        <v>11804114823.397583</v>
      </c>
      <c r="AJ28" s="90">
        <f t="shared" ca="1" si="5"/>
        <v>11883093466.771204</v>
      </c>
      <c r="AK28" s="90">
        <f t="shared" ca="1" si="5"/>
        <v>11962072110.144825</v>
      </c>
      <c r="AL28" s="90">
        <f t="shared" ca="1" si="5"/>
        <v>12041050753.518446</v>
      </c>
      <c r="AM28" s="90">
        <f t="shared" ca="1" si="6"/>
        <v>12120029396.892067</v>
      </c>
      <c r="AN28" s="90">
        <f t="shared" ca="1" si="6"/>
        <v>12199008040.265686</v>
      </c>
      <c r="AO28" s="90">
        <f t="shared" ca="1" si="6"/>
        <v>12277986683.639309</v>
      </c>
      <c r="AP28">
        <f ca="1">V28*'Process Emissions Multipliers'!$E$34</f>
        <v>12356965327.01293</v>
      </c>
    </row>
    <row r="29" spans="1:42">
      <c r="A29" s="74">
        <v>-23</v>
      </c>
      <c r="B29">
        <f ca="1">IF('Coal mining 2010'!$A37="MR",INDIRECT("'Coal mining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IF('Coal mining 2020'!$A37="MR",INDIRECT("'Coal mining 2020'!"&amp;'Country Selector'!$B$3&amp;ROW($A37))*10^12,0)*'Process Emissions Multipliers'!$B$34</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IF('Coal mining 2030'!$A37="MR",INDIRECT("'Coal mining 2030'!"&amp;'Country Selector'!$B$3&amp;ROW($A37))*10^12,0)*'Process Emissions Multipliers'!$D$34</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Multipliers'!$E$34</f>
        <v>0</v>
      </c>
    </row>
    <row r="30" spans="1:42">
      <c r="A30" s="74">
        <v>-22</v>
      </c>
      <c r="B30">
        <f ca="1">IF('Coal mining 2010'!$A38="MR",INDIRECT("'Coal mining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IF('Coal mining 2020'!$A38="MR",INDIRECT("'Coal mining 2020'!"&amp;'Country Selector'!$B$3&amp;ROW($A38))*10^12,0)*'Process Emissions Multipliers'!$B$34</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IF('Coal mining 2030'!$A38="MR",INDIRECT("'Coal mining 2030'!"&amp;'Country Selector'!$B$3&amp;ROW($A38))*10^12,0)*'Process Emissions Multipliers'!$D$34</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Multipliers'!$E$34</f>
        <v>0</v>
      </c>
    </row>
    <row r="31" spans="1:42">
      <c r="A31" s="74">
        <v>-21</v>
      </c>
      <c r="B31">
        <f ca="1">IF('Coal mining 2010'!$A39="MR",INDIRECT("'Coal mining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IF('Coal mining 2020'!$A39="MR",INDIRECT("'Coal mining 2020'!"&amp;'Country Selector'!$B$3&amp;ROW($A39))*10^12,0)*'Process Emissions Multipliers'!$B$34</f>
        <v>0</v>
      </c>
      <c r="M31" s="90">
        <f t="shared" ca="1" si="4"/>
        <v>512996737.23709297</v>
      </c>
      <c r="N31" s="90">
        <f t="shared" ca="1" si="4"/>
        <v>1025993474.4741859</v>
      </c>
      <c r="O31" s="90">
        <f t="shared" ca="1" si="4"/>
        <v>1538990211.7112789</v>
      </c>
      <c r="P31" s="90">
        <f t="shared" ca="1" si="4"/>
        <v>2051986948.9483719</v>
      </c>
      <c r="Q31" s="90">
        <f t="shared" ca="1" si="4"/>
        <v>2564983686.1854649</v>
      </c>
      <c r="R31" s="90">
        <f t="shared" ca="1" si="4"/>
        <v>3077980423.4225578</v>
      </c>
      <c r="S31" s="90">
        <f t="shared" ca="1" si="4"/>
        <v>3590977160.6596513</v>
      </c>
      <c r="T31" s="90">
        <f t="shared" ca="1" si="4"/>
        <v>4103973897.8967438</v>
      </c>
      <c r="U31" s="90">
        <f t="shared" ca="1" si="4"/>
        <v>4616970635.1338367</v>
      </c>
      <c r="V31">
        <f ca="1">IF('Coal mining 2030'!$A39="MR",INDIRECT("'Coal mining 2030'!"&amp;'Country Selector'!$B$3&amp;ROW($A39))*10^12,0)*'Process Emissions Multipliers'!$D$34</f>
        <v>5129967372.3709297</v>
      </c>
      <c r="W31" s="90">
        <f t="shared" ca="1" si="5"/>
        <v>5167560683.1037254</v>
      </c>
      <c r="X31" s="90">
        <f t="shared" ca="1" si="5"/>
        <v>5205153993.8365211</v>
      </c>
      <c r="Y31" s="90">
        <f t="shared" ca="1" si="5"/>
        <v>5242747304.5693169</v>
      </c>
      <c r="Z31" s="90">
        <f t="shared" ca="1" si="5"/>
        <v>5280340615.3021126</v>
      </c>
      <c r="AA31" s="90">
        <f t="shared" ca="1" si="5"/>
        <v>5317933926.0349083</v>
      </c>
      <c r="AB31" s="90">
        <f t="shared" ca="1" si="5"/>
        <v>5355527236.767704</v>
      </c>
      <c r="AC31" s="90">
        <f t="shared" ca="1" si="5"/>
        <v>5393120547.5004997</v>
      </c>
      <c r="AD31" s="90">
        <f t="shared" ca="1" si="5"/>
        <v>5430713858.2332954</v>
      </c>
      <c r="AE31" s="90">
        <f t="shared" ca="1" si="5"/>
        <v>5468307168.9660912</v>
      </c>
      <c r="AF31" s="90">
        <f t="shared" ca="1" si="5"/>
        <v>5505900479.6988869</v>
      </c>
      <c r="AG31" s="90">
        <f t="shared" ca="1" si="5"/>
        <v>5543493790.4316826</v>
      </c>
      <c r="AH31" s="90">
        <f t="shared" ca="1" si="5"/>
        <v>5581087101.1644773</v>
      </c>
      <c r="AI31" s="90">
        <f t="shared" ca="1" si="5"/>
        <v>5618680411.8972731</v>
      </c>
      <c r="AJ31" s="90">
        <f t="shared" ca="1" si="5"/>
        <v>5656273722.6300697</v>
      </c>
      <c r="AK31" s="90">
        <f t="shared" ca="1" si="5"/>
        <v>5693867033.3628645</v>
      </c>
      <c r="AL31" s="90">
        <f t="shared" ca="1" si="5"/>
        <v>5731460344.0956602</v>
      </c>
      <c r="AM31" s="90">
        <f t="shared" ca="1" si="6"/>
        <v>5769053654.8284559</v>
      </c>
      <c r="AN31" s="90">
        <f t="shared" ca="1" si="6"/>
        <v>5806646965.5612516</v>
      </c>
      <c r="AO31" s="90">
        <f t="shared" ca="1" si="6"/>
        <v>5844240276.2940474</v>
      </c>
      <c r="AP31">
        <f ca="1">V31*'Process Emissions Multipliers'!$E$34</f>
        <v>5881833587.0268431</v>
      </c>
    </row>
    <row r="32" spans="1:42">
      <c r="A32" s="74">
        <v>-20</v>
      </c>
      <c r="B32">
        <f ca="1">IF('Coal mining 2010'!$A40="MR",INDIRECT("'Coal mining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IF('Coal mining 2020'!$A40="MR",INDIRECT("'Coal mining 2020'!"&amp;'Country Selector'!$B$3&amp;ROW($A40))*10^12,0)*'Process Emissions Multipliers'!$B$34</f>
        <v>0</v>
      </c>
      <c r="M32" s="90">
        <f t="shared" ca="1" si="4"/>
        <v>519056632.73311073</v>
      </c>
      <c r="N32" s="90">
        <f t="shared" ca="1" si="4"/>
        <v>1038113265.4662215</v>
      </c>
      <c r="O32" s="90">
        <f t="shared" ca="1" si="4"/>
        <v>1557169898.199332</v>
      </c>
      <c r="P32" s="90">
        <f t="shared" ca="1" si="4"/>
        <v>2076226530.9324429</v>
      </c>
      <c r="Q32" s="90">
        <f t="shared" ca="1" si="4"/>
        <v>2595283163.6655536</v>
      </c>
      <c r="R32" s="90">
        <f t="shared" ca="1" si="4"/>
        <v>3114339796.398664</v>
      </c>
      <c r="S32" s="90">
        <f t="shared" ca="1" si="4"/>
        <v>3633396429.1317749</v>
      </c>
      <c r="T32" s="90">
        <f t="shared" ca="1" si="4"/>
        <v>4152453061.8648858</v>
      </c>
      <c r="U32" s="90">
        <f t="shared" ca="1" si="4"/>
        <v>4671509694.5979967</v>
      </c>
      <c r="V32">
        <f ca="1">IF('Coal mining 2030'!$A40="MR",INDIRECT("'Coal mining 2030'!"&amp;'Country Selector'!$B$3&amp;ROW($A40))*10^12,0)*'Process Emissions Multipliers'!$D$34</f>
        <v>5190566327.3311071</v>
      </c>
      <c r="W32" s="90">
        <f t="shared" ca="1" si="5"/>
        <v>5228603717.9534111</v>
      </c>
      <c r="X32" s="90">
        <f t="shared" ref="X32:AM47" ca="1" si="7">$V32*($AP$1-X$1)/($AP$1-$V$1)+$AP32*(X$1-$V$1)/($AP$1-$V$1)</f>
        <v>5266641108.5757141</v>
      </c>
      <c r="Y32" s="90">
        <f t="shared" ca="1" si="7"/>
        <v>5304678499.1980171</v>
      </c>
      <c r="Z32" s="90">
        <f t="shared" ca="1" si="7"/>
        <v>5342715889.8203211</v>
      </c>
      <c r="AA32" s="90">
        <f t="shared" ca="1" si="7"/>
        <v>5380753280.4426241</v>
      </c>
      <c r="AB32" s="90">
        <f t="shared" ca="1" si="7"/>
        <v>5418790671.0649271</v>
      </c>
      <c r="AC32" s="90">
        <f t="shared" ca="1" si="7"/>
        <v>5456828061.6872311</v>
      </c>
      <c r="AD32" s="90">
        <f t="shared" ca="1" si="7"/>
        <v>5494865452.3095341</v>
      </c>
      <c r="AE32" s="90">
        <f t="shared" ca="1" si="7"/>
        <v>5532902842.931838</v>
      </c>
      <c r="AF32" s="90">
        <f t="shared" ca="1" si="7"/>
        <v>5570940233.554141</v>
      </c>
      <c r="AG32" s="90">
        <f t="shared" ca="1" si="7"/>
        <v>5608977624.176445</v>
      </c>
      <c r="AH32" s="90">
        <f t="shared" ca="1" si="7"/>
        <v>5647015014.798748</v>
      </c>
      <c r="AI32" s="90">
        <f t="shared" ca="1" si="7"/>
        <v>5685052405.421051</v>
      </c>
      <c r="AJ32" s="90">
        <f t="shared" ca="1" si="7"/>
        <v>5723089796.043354</v>
      </c>
      <c r="AK32" s="90">
        <f t="shared" ca="1" si="7"/>
        <v>5761127186.665658</v>
      </c>
      <c r="AL32" s="90">
        <f t="shared" ca="1" si="7"/>
        <v>5799164577.287962</v>
      </c>
      <c r="AM32" s="90">
        <f t="shared" ca="1" si="7"/>
        <v>5837201967.910264</v>
      </c>
      <c r="AN32" s="90">
        <f t="shared" ca="1" si="6"/>
        <v>5875239358.532568</v>
      </c>
      <c r="AO32" s="90">
        <f t="shared" ca="1" si="6"/>
        <v>5913276749.1548719</v>
      </c>
      <c r="AP32">
        <f ca="1">V32*'Process Emissions Multipliers'!$E$34</f>
        <v>5951314139.7771749</v>
      </c>
    </row>
    <row r="33" spans="1:42">
      <c r="A33" s="74">
        <v>-19</v>
      </c>
      <c r="B33">
        <f ca="1">IF('Coal mining 2010'!$A41="MR",INDIRECT("'Coal mining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IF('Coal mining 2020'!$A41="MR",INDIRECT("'Coal mining 2020'!"&amp;'Country Selector'!$B$3&amp;ROW($A41))*10^12,0)*'Process Emissions Multipliers'!$B$34</f>
        <v>0</v>
      </c>
      <c r="M33" s="90">
        <f t="shared" ca="1" si="4"/>
        <v>1408027934.5972953</v>
      </c>
      <c r="N33" s="90">
        <f t="shared" ca="1" si="4"/>
        <v>2816055869.1945906</v>
      </c>
      <c r="O33" s="90">
        <f t="shared" ca="1" si="4"/>
        <v>4224083803.7918863</v>
      </c>
      <c r="P33" s="90">
        <f t="shared" ca="1" si="4"/>
        <v>5632111738.3891811</v>
      </c>
      <c r="Q33" s="90">
        <f t="shared" ca="1" si="4"/>
        <v>7040139672.9864779</v>
      </c>
      <c r="R33" s="90">
        <f t="shared" ca="1" si="4"/>
        <v>8448167607.5837727</v>
      </c>
      <c r="S33" s="90">
        <f t="shared" ca="1" si="4"/>
        <v>9856195542.1810665</v>
      </c>
      <c r="T33" s="90">
        <f t="shared" ca="1" si="4"/>
        <v>11264223476.778362</v>
      </c>
      <c r="U33" s="90">
        <f t="shared" ca="1" si="4"/>
        <v>12672251411.37566</v>
      </c>
      <c r="V33">
        <f ca="1">IF('Coal mining 2030'!$A41="MR",INDIRECT("'Coal mining 2030'!"&amp;'Country Selector'!$B$3&amp;ROW($A41))*10^12,0)*'Process Emissions Multipliers'!$D$34</f>
        <v>14080279345.972954</v>
      </c>
      <c r="W33" s="90">
        <f t="shared" ref="W33:AL62" ca="1" si="8">$V33*($AP$1-W$1)/($AP$1-$V$1)+$AP33*(W$1-$V$1)/($AP$1-$V$1)</f>
        <v>14183462130.235592</v>
      </c>
      <c r="X33" s="90">
        <f t="shared" ca="1" si="7"/>
        <v>14286644914.498234</v>
      </c>
      <c r="Y33" s="90">
        <f t="shared" ca="1" si="7"/>
        <v>14389827698.760872</v>
      </c>
      <c r="Z33" s="90">
        <f t="shared" ca="1" si="7"/>
        <v>14493010483.02351</v>
      </c>
      <c r="AA33" s="90">
        <f t="shared" ca="1" si="7"/>
        <v>14596193267.286148</v>
      </c>
      <c r="AB33" s="90">
        <f t="shared" ca="1" si="7"/>
        <v>14699376051.548786</v>
      </c>
      <c r="AC33" s="90">
        <f t="shared" ca="1" si="7"/>
        <v>14802558835.811426</v>
      </c>
      <c r="AD33" s="90">
        <f t="shared" ca="1" si="7"/>
        <v>14905741620.074066</v>
      </c>
      <c r="AE33" s="90">
        <f t="shared" ca="1" si="7"/>
        <v>15008924404.336704</v>
      </c>
      <c r="AF33" s="90">
        <f t="shared" ca="1" si="7"/>
        <v>15112107188.599344</v>
      </c>
      <c r="AG33" s="90">
        <f t="shared" ca="1" si="7"/>
        <v>15215289972.861982</v>
      </c>
      <c r="AH33" s="90">
        <f t="shared" ca="1" si="7"/>
        <v>15318472757.12462</v>
      </c>
      <c r="AI33" s="90">
        <f t="shared" ca="1" si="7"/>
        <v>15421655541.38726</v>
      </c>
      <c r="AJ33" s="90">
        <f t="shared" ca="1" si="7"/>
        <v>15524838325.649899</v>
      </c>
      <c r="AK33" s="90">
        <f t="shared" ca="1" si="7"/>
        <v>15628021109.912539</v>
      </c>
      <c r="AL33" s="90">
        <f t="shared" ca="1" si="7"/>
        <v>15731203894.175179</v>
      </c>
      <c r="AM33" s="90">
        <f t="shared" ca="1" si="7"/>
        <v>15834386678.437817</v>
      </c>
      <c r="AN33" s="90">
        <f t="shared" ca="1" si="6"/>
        <v>15937569462.700455</v>
      </c>
      <c r="AO33" s="90">
        <f t="shared" ca="1" si="6"/>
        <v>16040752246.963095</v>
      </c>
      <c r="AP33">
        <f ca="1">V33*'Process Emissions Multipliers'!$E$34</f>
        <v>16143935031.225733</v>
      </c>
    </row>
    <row r="34" spans="1:42">
      <c r="A34" s="74">
        <v>-18</v>
      </c>
      <c r="B34">
        <f ca="1">IF('Coal mining 2010'!$A42="MR",INDIRECT("'Coal mining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IF('Coal mining 2020'!$A42="MR",INDIRECT("'Coal mining 2020'!"&amp;'Country Selector'!$B$3&amp;ROW($A42))*10^12,0)*'Process Emissions Multipliers'!$B$34</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IF('Coal mining 2030'!$A42="MR",INDIRECT("'Coal mining 2030'!"&amp;'Country Selector'!$B$3&amp;ROW($A42))*10^12,0)*'Process Emissions Multipliers'!$D$34</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Multipliers'!$E$34</f>
        <v>0</v>
      </c>
    </row>
    <row r="35" spans="1:42">
      <c r="A35" s="74">
        <v>-17</v>
      </c>
      <c r="B35">
        <f ca="1">IF('Coal mining 2010'!$A43="MR",INDIRECT("'Coal mining 2010'!"&amp;'Country Selector'!$B$3&amp;ROW($A43))*10^12,0)</f>
        <v>0</v>
      </c>
      <c r="C35" s="90">
        <f t="shared" ref="C35:K63" ca="1" si="9">$B35*($L$1-C$1)/($L$1-$B$1)+$L35*(C$1-$B$1)/($L$1-$B$1)</f>
        <v>2999737035.6795745</v>
      </c>
      <c r="D35" s="90">
        <f t="shared" ca="1" si="9"/>
        <v>5999474071.359149</v>
      </c>
      <c r="E35" s="90">
        <f t="shared" ca="1" si="9"/>
        <v>8999211107.038723</v>
      </c>
      <c r="F35" s="90">
        <f t="shared" ca="1" si="9"/>
        <v>11998948142.718298</v>
      </c>
      <c r="G35" s="90">
        <f t="shared" ca="1" si="9"/>
        <v>14998685178.397873</v>
      </c>
      <c r="H35" s="90">
        <f t="shared" ca="1" si="9"/>
        <v>17998422214.077446</v>
      </c>
      <c r="I35" s="90">
        <f t="shared" ca="1" si="9"/>
        <v>20998159249.757023</v>
      </c>
      <c r="J35" s="90">
        <f t="shared" ca="1" si="9"/>
        <v>23997896285.436596</v>
      </c>
      <c r="K35" s="90">
        <f t="shared" ca="1" si="9"/>
        <v>26997633321.116173</v>
      </c>
      <c r="L35">
        <f ca="1">IF('Coal mining 2020'!$A43="MR",INDIRECT("'Coal mining 2020'!"&amp;'Country Selector'!$B$3&amp;ROW($A43))*10^12,0)*'Process Emissions Multipliers'!$B$34</f>
        <v>29997370356.795746</v>
      </c>
      <c r="M35" s="90">
        <f t="shared" ref="M35:U63" ca="1" si="10">$L35*($V$1-M$1)/($V$1-$L$1)+$V35*(M$1-$L$1)/($V$1-$L$1)</f>
        <v>26997633321.116173</v>
      </c>
      <c r="N35" s="90">
        <f t="shared" ca="1" si="10"/>
        <v>23997896285.436596</v>
      </c>
      <c r="O35" s="90">
        <f t="shared" ca="1" si="10"/>
        <v>20998159249.757023</v>
      </c>
      <c r="P35" s="90">
        <f t="shared" ca="1" si="10"/>
        <v>17998422214.077446</v>
      </c>
      <c r="Q35" s="90">
        <f t="shared" ca="1" si="10"/>
        <v>14998685178.397873</v>
      </c>
      <c r="R35" s="90">
        <f t="shared" ca="1" si="10"/>
        <v>11998948142.718298</v>
      </c>
      <c r="S35" s="90">
        <f t="shared" ca="1" si="10"/>
        <v>8999211107.038723</v>
      </c>
      <c r="T35" s="90">
        <f t="shared" ca="1" si="10"/>
        <v>5999474071.359149</v>
      </c>
      <c r="U35" s="90">
        <f t="shared" ca="1" si="10"/>
        <v>2999737035.6795745</v>
      </c>
      <c r="V35">
        <f ca="1">IF('Coal mining 2030'!$A43="MR",INDIRECT("'Coal mining 2030'!"&amp;'Country Selector'!$B$3&amp;ROW($A43))*10^12,0)*'Process Emissions Multipliers'!$D$34</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Multipliers'!$E$34</f>
        <v>0</v>
      </c>
    </row>
    <row r="36" spans="1:42">
      <c r="A36" s="74">
        <v>-16</v>
      </c>
      <c r="B36">
        <f ca="1">IF('Coal mining 2010'!$A44="MR",INDIRECT("'Coal mining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IF('Coal mining 2020'!$A44="MR",INDIRECT("'Coal mining 2020'!"&amp;'Country Selector'!$B$3&amp;ROW($A44))*10^12,0)*'Process Emissions Multipliers'!$B$34</f>
        <v>0</v>
      </c>
      <c r="M36" s="90">
        <f t="shared" ca="1" si="10"/>
        <v>341953520.92030895</v>
      </c>
      <c r="N36" s="90">
        <f t="shared" ca="1" si="10"/>
        <v>683907041.8406179</v>
      </c>
      <c r="O36" s="90">
        <f t="shared" ca="1" si="10"/>
        <v>1025860562.7609268</v>
      </c>
      <c r="P36" s="90">
        <f t="shared" ca="1" si="10"/>
        <v>1367814083.6812358</v>
      </c>
      <c r="Q36" s="90">
        <f t="shared" ca="1" si="10"/>
        <v>1709767604.6015446</v>
      </c>
      <c r="R36" s="90">
        <f t="shared" ca="1" si="10"/>
        <v>2051721125.5218537</v>
      </c>
      <c r="S36" s="90">
        <f t="shared" ca="1" si="10"/>
        <v>2393674646.4421625</v>
      </c>
      <c r="T36" s="90">
        <f t="shared" ca="1" si="10"/>
        <v>2735628167.3624716</v>
      </c>
      <c r="U36" s="90">
        <f t="shared" ca="1" si="10"/>
        <v>3077581688.2827806</v>
      </c>
      <c r="V36">
        <f ca="1">IF('Coal mining 2030'!$A44="MR",INDIRECT("'Coal mining 2030'!"&amp;'Country Selector'!$B$3&amp;ROW($A44))*10^12,0)*'Process Emissions Multipliers'!$D$34</f>
        <v>3419535209.2030892</v>
      </c>
      <c r="W36" s="90">
        <f t="shared" ca="1" si="8"/>
        <v>3444594169.6895952</v>
      </c>
      <c r="X36" s="90">
        <f t="shared" ca="1" si="7"/>
        <v>3469653130.1761012</v>
      </c>
      <c r="Y36" s="90">
        <f t="shared" ca="1" si="7"/>
        <v>3494712090.6626062</v>
      </c>
      <c r="Z36" s="90">
        <f t="shared" ca="1" si="7"/>
        <v>3519771051.1491127</v>
      </c>
      <c r="AA36" s="90">
        <f t="shared" ca="1" si="7"/>
        <v>3544830011.6356182</v>
      </c>
      <c r="AB36" s="90">
        <f t="shared" ca="1" si="7"/>
        <v>3569888972.1221242</v>
      </c>
      <c r="AC36" s="90">
        <f t="shared" ca="1" si="7"/>
        <v>3594947932.6086302</v>
      </c>
      <c r="AD36" s="90">
        <f t="shared" ca="1" si="7"/>
        <v>3620006893.0951357</v>
      </c>
      <c r="AE36" s="90">
        <f t="shared" ca="1" si="7"/>
        <v>3645065853.5816412</v>
      </c>
      <c r="AF36" s="90">
        <f t="shared" ca="1" si="7"/>
        <v>3670124814.0681477</v>
      </c>
      <c r="AG36" s="90">
        <f t="shared" ca="1" si="7"/>
        <v>3695183774.5546532</v>
      </c>
      <c r="AH36" s="90">
        <f t="shared" ca="1" si="7"/>
        <v>3720242735.0411592</v>
      </c>
      <c r="AI36" s="90">
        <f t="shared" ca="1" si="7"/>
        <v>3745301695.5276651</v>
      </c>
      <c r="AJ36" s="90">
        <f t="shared" ca="1" si="7"/>
        <v>3770360656.0141706</v>
      </c>
      <c r="AK36" s="90">
        <f t="shared" ca="1" si="7"/>
        <v>3795419616.5006766</v>
      </c>
      <c r="AL36" s="90">
        <f t="shared" ca="1" si="7"/>
        <v>3820478576.9871826</v>
      </c>
      <c r="AM36" s="90">
        <f t="shared" ca="1" si="7"/>
        <v>3845537537.4736881</v>
      </c>
      <c r="AN36" s="90">
        <f t="shared" ca="1" si="6"/>
        <v>3870596497.9601941</v>
      </c>
      <c r="AO36" s="90">
        <f t="shared" ca="1" si="6"/>
        <v>3895655458.4467001</v>
      </c>
      <c r="AP36">
        <f ca="1">V36*'Process Emissions Multipliers'!$E$34</f>
        <v>3920714418.9332056</v>
      </c>
    </row>
    <row r="37" spans="1:42">
      <c r="A37" s="74">
        <v>-15</v>
      </c>
      <c r="B37">
        <f ca="1">IF('Coal mining 2010'!$A45="MR",INDIRECT("'Coal mining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IF('Coal mining 2020'!$A45="MR",INDIRECT("'Coal mining 2020'!"&amp;'Country Selector'!$B$3&amp;ROW($A45))*10^12,0)*'Process Emissions Multipliers'!$B$34</f>
        <v>0</v>
      </c>
      <c r="M37" s="90">
        <f t="shared" ca="1" si="10"/>
        <v>715764413.82540083</v>
      </c>
      <c r="N37" s="90">
        <f t="shared" ca="1" si="10"/>
        <v>1431528827.6508017</v>
      </c>
      <c r="O37" s="90">
        <f t="shared" ca="1" si="10"/>
        <v>2147293241.4762025</v>
      </c>
      <c r="P37" s="90">
        <f t="shared" ca="1" si="10"/>
        <v>2863057655.3016033</v>
      </c>
      <c r="Q37" s="90">
        <f t="shared" ca="1" si="10"/>
        <v>3578822069.1270041</v>
      </c>
      <c r="R37" s="90">
        <f t="shared" ca="1" si="10"/>
        <v>4294586482.952405</v>
      </c>
      <c r="S37" s="90">
        <f t="shared" ca="1" si="10"/>
        <v>5010350896.7778063</v>
      </c>
      <c r="T37" s="90">
        <f t="shared" ca="1" si="10"/>
        <v>5726115310.6032066</v>
      </c>
      <c r="U37" s="90">
        <f t="shared" ca="1" si="10"/>
        <v>6441879724.428607</v>
      </c>
      <c r="V37">
        <f ca="1">IF('Coal mining 2030'!$A45="MR",INDIRECT("'Coal mining 2030'!"&amp;'Country Selector'!$B$3&amp;ROW($A45))*10^12,0)*'Process Emissions Multipliers'!$D$34</f>
        <v>7157644138.2540083</v>
      </c>
      <c r="W37" s="90">
        <f t="shared" ca="1" si="8"/>
        <v>7210096623.9468746</v>
      </c>
      <c r="X37" s="90">
        <f t="shared" ca="1" si="7"/>
        <v>7262549109.63974</v>
      </c>
      <c r="Y37" s="90">
        <f t="shared" ca="1" si="7"/>
        <v>7315001595.3326073</v>
      </c>
      <c r="Z37" s="90">
        <f t="shared" ca="1" si="7"/>
        <v>7367454081.0254726</v>
      </c>
      <c r="AA37" s="90">
        <f t="shared" ca="1" si="7"/>
        <v>7419906566.718339</v>
      </c>
      <c r="AB37" s="90">
        <f t="shared" ca="1" si="7"/>
        <v>7472359052.4112053</v>
      </c>
      <c r="AC37" s="90">
        <f t="shared" ca="1" si="7"/>
        <v>7524811538.1040726</v>
      </c>
      <c r="AD37" s="90">
        <f t="shared" ca="1" si="7"/>
        <v>7577264023.7969379</v>
      </c>
      <c r="AE37" s="90">
        <f t="shared" ca="1" si="7"/>
        <v>7629716509.4898033</v>
      </c>
      <c r="AF37" s="90">
        <f t="shared" ca="1" si="7"/>
        <v>7682168995.1826696</v>
      </c>
      <c r="AG37" s="90">
        <f t="shared" ca="1" si="7"/>
        <v>7734621480.875536</v>
      </c>
      <c r="AH37" s="90">
        <f t="shared" ca="1" si="7"/>
        <v>7787073966.5684023</v>
      </c>
      <c r="AI37" s="90">
        <f t="shared" ca="1" si="7"/>
        <v>7839526452.2612686</v>
      </c>
      <c r="AJ37" s="90">
        <f t="shared" ca="1" si="7"/>
        <v>7891978937.9541359</v>
      </c>
      <c r="AK37" s="90">
        <f t="shared" ca="1" si="7"/>
        <v>7944431423.6470013</v>
      </c>
      <c r="AL37" s="90">
        <f t="shared" ca="1" si="7"/>
        <v>7996883909.3398676</v>
      </c>
      <c r="AM37" s="90">
        <f t="shared" ca="1" si="7"/>
        <v>8049336395.032733</v>
      </c>
      <c r="AN37" s="90">
        <f t="shared" ca="1" si="6"/>
        <v>8101788880.7255993</v>
      </c>
      <c r="AO37" s="90">
        <f t="shared" ca="1" si="6"/>
        <v>8154241366.4184656</v>
      </c>
      <c r="AP37">
        <f ca="1">V37*'Process Emissions Multipliers'!$E$34</f>
        <v>8206693852.1113319</v>
      </c>
    </row>
    <row r="38" spans="1:42">
      <c r="A38" s="74">
        <v>-14</v>
      </c>
      <c r="B38">
        <f ca="1">IF('Coal mining 2010'!$A46="MR",INDIRECT("'Coal mining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IF('Coal mining 2020'!$A46="MR",INDIRECT("'Coal mining 2020'!"&amp;'Country Selector'!$B$3&amp;ROW($A46))*10^12,0)*'Process Emissions Multipliers'!$B$34</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IF('Coal mining 2030'!$A46="MR",INDIRECT("'Coal mining 2030'!"&amp;'Country Selector'!$B$3&amp;ROW($A46))*10^12,0)*'Process Emissions Multipliers'!$D$34</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Multipliers'!$E$34</f>
        <v>0</v>
      </c>
    </row>
    <row r="39" spans="1:42">
      <c r="A39" s="74">
        <v>-13</v>
      </c>
      <c r="B39">
        <f ca="1">IF('Coal mining 2010'!$A47="MR",INDIRECT("'Coal mining 2010'!"&amp;'Country Selector'!$B$3&amp;ROW($A47))*10^12,0)</f>
        <v>0</v>
      </c>
      <c r="C39" s="90">
        <f t="shared" ca="1" si="9"/>
        <v>1336379238.6989827</v>
      </c>
      <c r="D39" s="90">
        <f t="shared" ca="1" si="9"/>
        <v>2672758477.3979654</v>
      </c>
      <c r="E39" s="90">
        <f t="shared" ca="1" si="9"/>
        <v>4009137716.0969481</v>
      </c>
      <c r="F39" s="90">
        <f t="shared" ca="1" si="9"/>
        <v>5345516954.7959309</v>
      </c>
      <c r="G39" s="90">
        <f t="shared" ca="1" si="9"/>
        <v>6681896193.4949131</v>
      </c>
      <c r="H39" s="90">
        <f t="shared" ca="1" si="9"/>
        <v>8018275432.1938963</v>
      </c>
      <c r="I39" s="90">
        <f t="shared" ca="1" si="9"/>
        <v>9354654670.8928795</v>
      </c>
      <c r="J39" s="90">
        <f t="shared" ca="1" si="9"/>
        <v>10691033909.591862</v>
      </c>
      <c r="K39" s="90">
        <f t="shared" ca="1" si="9"/>
        <v>12027413148.290844</v>
      </c>
      <c r="L39">
        <f ca="1">IF('Coal mining 2020'!$A47="MR",INDIRECT("'Coal mining 2020'!"&amp;'Country Selector'!$B$3&amp;ROW($A47))*10^12,0)*'Process Emissions Multipliers'!$B$34</f>
        <v>13363792386.989826</v>
      </c>
      <c r="M39" s="90">
        <f t="shared" ca="1" si="10"/>
        <v>12027413148.290844</v>
      </c>
      <c r="N39" s="90">
        <f t="shared" ca="1" si="10"/>
        <v>10691033909.591862</v>
      </c>
      <c r="O39" s="90">
        <f t="shared" ca="1" si="10"/>
        <v>9354654670.8928795</v>
      </c>
      <c r="P39" s="90">
        <f t="shared" ca="1" si="10"/>
        <v>8018275432.1938963</v>
      </c>
      <c r="Q39" s="90">
        <f t="shared" ca="1" si="10"/>
        <v>6681896193.4949131</v>
      </c>
      <c r="R39" s="90">
        <f t="shared" ca="1" si="10"/>
        <v>5345516954.7959309</v>
      </c>
      <c r="S39" s="90">
        <f t="shared" ca="1" si="10"/>
        <v>4009137716.0969481</v>
      </c>
      <c r="T39" s="90">
        <f t="shared" ca="1" si="10"/>
        <v>2672758477.3979654</v>
      </c>
      <c r="U39" s="90">
        <f t="shared" ca="1" si="10"/>
        <v>1336379238.6989827</v>
      </c>
      <c r="V39">
        <f ca="1">IF('Coal mining 2030'!$A47="MR",INDIRECT("'Coal mining 2030'!"&amp;'Country Selector'!$B$3&amp;ROW($A47))*10^12,0)*'Process Emissions Multipliers'!$D$34</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Multipliers'!$E$34</f>
        <v>0</v>
      </c>
    </row>
    <row r="40" spans="1:42">
      <c r="A40" s="74">
        <v>-12</v>
      </c>
      <c r="B40">
        <f ca="1">IF('Coal mining 2010'!$A48="MR",INDIRECT("'Coal mining 2010'!"&amp;'Country Selector'!$B$3&amp;ROW($A48))*10^12,0)</f>
        <v>0</v>
      </c>
      <c r="C40" s="90">
        <f t="shared" ca="1" si="9"/>
        <v>1130882961.8797464</v>
      </c>
      <c r="D40" s="90">
        <f t="shared" ca="1" si="9"/>
        <v>2261765923.7594929</v>
      </c>
      <c r="E40" s="90">
        <f t="shared" ca="1" si="9"/>
        <v>3392648885.6392393</v>
      </c>
      <c r="F40" s="90">
        <f t="shared" ca="1" si="9"/>
        <v>4523531847.5189857</v>
      </c>
      <c r="G40" s="90">
        <f t="shared" ca="1" si="9"/>
        <v>5654414809.3987322</v>
      </c>
      <c r="H40" s="90">
        <f t="shared" ca="1" si="9"/>
        <v>6785297771.2784786</v>
      </c>
      <c r="I40" s="90">
        <f t="shared" ca="1" si="9"/>
        <v>7916180733.1582241</v>
      </c>
      <c r="J40" s="90">
        <f t="shared" ca="1" si="9"/>
        <v>9047063695.0379715</v>
      </c>
      <c r="K40" s="90">
        <f t="shared" ca="1" si="9"/>
        <v>10177946656.917719</v>
      </c>
      <c r="L40">
        <f ca="1">IF('Coal mining 2020'!$A48="MR",INDIRECT("'Coal mining 2020'!"&amp;'Country Selector'!$B$3&amp;ROW($A48))*10^12,0)*'Process Emissions Multipliers'!$B$34</f>
        <v>11308829618.797464</v>
      </c>
      <c r="M40" s="90">
        <f t="shared" ca="1" si="10"/>
        <v>10660260413.708138</v>
      </c>
      <c r="N40" s="90">
        <f t="shared" ca="1" si="10"/>
        <v>10011691208.618811</v>
      </c>
      <c r="O40" s="90">
        <f t="shared" ca="1" si="10"/>
        <v>9363122003.5294819</v>
      </c>
      <c r="P40" s="90">
        <f t="shared" ca="1" si="10"/>
        <v>8714552798.4401569</v>
      </c>
      <c r="Q40" s="90">
        <f t="shared" ca="1" si="10"/>
        <v>8065983593.3508301</v>
      </c>
      <c r="R40" s="90">
        <f t="shared" ca="1" si="10"/>
        <v>7417414388.2615032</v>
      </c>
      <c r="S40" s="90">
        <f t="shared" ca="1" si="10"/>
        <v>6768845183.1721764</v>
      </c>
      <c r="T40" s="90">
        <f t="shared" ca="1" si="10"/>
        <v>6120275978.0828485</v>
      </c>
      <c r="U40" s="90">
        <f t="shared" ca="1" si="10"/>
        <v>5471706772.9935217</v>
      </c>
      <c r="V40">
        <f ca="1">IF('Coal mining 2030'!$A48="MR",INDIRECT("'Coal mining 2030'!"&amp;'Country Selector'!$B$3&amp;ROW($A48))*10^12,0)*'Process Emissions Multipliers'!$D$34</f>
        <v>4823137567.9041948</v>
      </c>
      <c r="W40" s="90">
        <f t="shared" ca="1" si="8"/>
        <v>4858482375.4118977</v>
      </c>
      <c r="X40" s="90">
        <f t="shared" ca="1" si="7"/>
        <v>4893827182.9195986</v>
      </c>
      <c r="Y40" s="90">
        <f t="shared" ca="1" si="7"/>
        <v>4929171990.4273014</v>
      </c>
      <c r="Z40" s="90">
        <f t="shared" ca="1" si="7"/>
        <v>4964516797.9350033</v>
      </c>
      <c r="AA40" s="90">
        <f t="shared" ca="1" si="7"/>
        <v>4999861605.4427052</v>
      </c>
      <c r="AB40" s="90">
        <f t="shared" ca="1" si="7"/>
        <v>5035206412.950408</v>
      </c>
      <c r="AC40" s="90">
        <f t="shared" ca="1" si="7"/>
        <v>5070551220.4581099</v>
      </c>
      <c r="AD40" s="90">
        <f t="shared" ca="1" si="7"/>
        <v>5105896027.9658117</v>
      </c>
      <c r="AE40" s="90">
        <f t="shared" ca="1" si="7"/>
        <v>5141240835.4735136</v>
      </c>
      <c r="AF40" s="90">
        <f t="shared" ca="1" si="7"/>
        <v>5176585642.9812164</v>
      </c>
      <c r="AG40" s="90">
        <f t="shared" ca="1" si="7"/>
        <v>5211930450.4889183</v>
      </c>
      <c r="AH40" s="90">
        <f t="shared" ca="1" si="7"/>
        <v>5247275257.9966202</v>
      </c>
      <c r="AI40" s="90">
        <f t="shared" ca="1" si="7"/>
        <v>5282620065.5043221</v>
      </c>
      <c r="AJ40" s="90">
        <f t="shared" ca="1" si="7"/>
        <v>5317964873.0120249</v>
      </c>
      <c r="AK40" s="90">
        <f t="shared" ca="1" si="7"/>
        <v>5353309680.5197258</v>
      </c>
      <c r="AL40" s="90">
        <f t="shared" ca="1" si="7"/>
        <v>5388654488.0274286</v>
      </c>
      <c r="AM40" s="90">
        <f t="shared" ca="1" si="7"/>
        <v>5423999295.5351305</v>
      </c>
      <c r="AN40" s="90">
        <f t="shared" ca="1" si="6"/>
        <v>5459344103.0428324</v>
      </c>
      <c r="AO40" s="90">
        <f t="shared" ca="1" si="6"/>
        <v>5494688910.5505342</v>
      </c>
      <c r="AP40">
        <f ca="1">V40*'Process Emissions Multipliers'!$E$34</f>
        <v>5530033718.0582371</v>
      </c>
    </row>
    <row r="41" spans="1:42">
      <c r="A41" s="74">
        <v>-11</v>
      </c>
      <c r="B41">
        <f ca="1">IF('Coal mining 2010'!$A49="MR",INDIRECT("'Coal mining 2010'!"&amp;'Country Selector'!$B$3&amp;ROW($A49))*10^12,0)</f>
        <v>0</v>
      </c>
      <c r="C41" s="90">
        <f t="shared" ca="1" si="9"/>
        <v>692336024.71041322</v>
      </c>
      <c r="D41" s="90">
        <f t="shared" ca="1" si="9"/>
        <v>1384672049.4208264</v>
      </c>
      <c r="E41" s="90">
        <f t="shared" ca="1" si="9"/>
        <v>2077008074.1312394</v>
      </c>
      <c r="F41" s="90">
        <f t="shared" ca="1" si="9"/>
        <v>2769344098.8416529</v>
      </c>
      <c r="G41" s="90">
        <f t="shared" ca="1" si="9"/>
        <v>3461680123.5520658</v>
      </c>
      <c r="H41" s="90">
        <f t="shared" ca="1" si="9"/>
        <v>4154016148.2624788</v>
      </c>
      <c r="I41" s="90">
        <f t="shared" ca="1" si="9"/>
        <v>4846352172.9728918</v>
      </c>
      <c r="J41" s="90">
        <f t="shared" ca="1" si="9"/>
        <v>5538688197.6833057</v>
      </c>
      <c r="K41" s="90">
        <f t="shared" ca="1" si="9"/>
        <v>6231024222.3937187</v>
      </c>
      <c r="L41">
        <f ca="1">IF('Coal mining 2020'!$A49="MR",INDIRECT("'Coal mining 2020'!"&amp;'Country Selector'!$B$3&amp;ROW($A49))*10^12,0)*'Process Emissions Multipliers'!$B$34</f>
        <v>6923360247.1041317</v>
      </c>
      <c r="M41" s="90">
        <f t="shared" ca="1" si="10"/>
        <v>6450213111.3813992</v>
      </c>
      <c r="N41" s="90">
        <f t="shared" ca="1" si="10"/>
        <v>5977065975.6586666</v>
      </c>
      <c r="O41" s="90">
        <f t="shared" ca="1" si="10"/>
        <v>5503918839.9359331</v>
      </c>
      <c r="P41" s="90">
        <f t="shared" ca="1" si="10"/>
        <v>5030771704.2132006</v>
      </c>
      <c r="Q41" s="90">
        <f t="shared" ca="1" si="10"/>
        <v>4557624568.490469</v>
      </c>
      <c r="R41" s="90">
        <f t="shared" ca="1" si="10"/>
        <v>4084477432.767736</v>
      </c>
      <c r="S41" s="90">
        <f t="shared" ca="1" si="10"/>
        <v>3611330297.0450029</v>
      </c>
      <c r="T41" s="90">
        <f t="shared" ca="1" si="10"/>
        <v>3138183161.3222704</v>
      </c>
      <c r="U41" s="90">
        <f t="shared" ca="1" si="10"/>
        <v>2665036025.5995378</v>
      </c>
      <c r="V41">
        <f ca="1">IF('Coal mining 2030'!$A49="MR",INDIRECT("'Coal mining 2030'!"&amp;'Country Selector'!$B$3&amp;ROW($A49))*10^12,0)*'Process Emissions Multipliers'!$D$34</f>
        <v>2191888889.8768053</v>
      </c>
      <c r="W41" s="90">
        <f t="shared" ca="1" si="8"/>
        <v>2207951440.4054294</v>
      </c>
      <c r="X41" s="90">
        <f t="shared" ca="1" si="7"/>
        <v>2224013990.9340534</v>
      </c>
      <c r="Y41" s="90">
        <f t="shared" ca="1" si="7"/>
        <v>2240076541.462678</v>
      </c>
      <c r="Z41" s="90">
        <f t="shared" ca="1" si="7"/>
        <v>2256139091.991302</v>
      </c>
      <c r="AA41" s="90">
        <f t="shared" ca="1" si="7"/>
        <v>2272201642.5199261</v>
      </c>
      <c r="AB41" s="90">
        <f t="shared" ca="1" si="7"/>
        <v>2288264193.0485501</v>
      </c>
      <c r="AC41" s="90">
        <f t="shared" ca="1" si="7"/>
        <v>2304326743.5771742</v>
      </c>
      <c r="AD41" s="90">
        <f t="shared" ca="1" si="7"/>
        <v>2320389294.1057987</v>
      </c>
      <c r="AE41" s="90">
        <f t="shared" ca="1" si="7"/>
        <v>2336451844.6344223</v>
      </c>
      <c r="AF41" s="90">
        <f t="shared" ca="1" si="7"/>
        <v>2352514395.1630468</v>
      </c>
      <c r="AG41" s="90">
        <f t="shared" ca="1" si="7"/>
        <v>2368576945.6916709</v>
      </c>
      <c r="AH41" s="90">
        <f t="shared" ca="1" si="7"/>
        <v>2384639496.220295</v>
      </c>
      <c r="AI41" s="90">
        <f t="shared" ca="1" si="7"/>
        <v>2400702046.7489195</v>
      </c>
      <c r="AJ41" s="90">
        <f t="shared" ca="1" si="7"/>
        <v>2416764597.2775435</v>
      </c>
      <c r="AK41" s="90">
        <f t="shared" ca="1" si="7"/>
        <v>2432827147.8061676</v>
      </c>
      <c r="AL41" s="90">
        <f t="shared" ca="1" si="7"/>
        <v>2448889698.3347917</v>
      </c>
      <c r="AM41" s="90">
        <f t="shared" ca="1" si="7"/>
        <v>2464952248.8634157</v>
      </c>
      <c r="AN41" s="90">
        <f t="shared" ca="1" si="6"/>
        <v>2481014799.3920398</v>
      </c>
      <c r="AO41" s="90">
        <f t="shared" ca="1" si="6"/>
        <v>2497077349.9206638</v>
      </c>
      <c r="AP41">
        <f ca="1">V41*'Process Emissions Multipliers'!$E$34</f>
        <v>2513139900.4492884</v>
      </c>
    </row>
    <row r="42" spans="1:42">
      <c r="A42" s="74">
        <v>-10</v>
      </c>
      <c r="B42">
        <f ca="1">IF('Coal mining 2010'!$A50="MR",INDIRECT("'Coal mining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IF('Coal mining 2020'!$A50="MR",INDIRECT("'Coal mining 2020'!"&amp;'Country Selector'!$B$3&amp;ROW($A50))*10^12,0)*'Process Emissions Multipliers'!$B$34</f>
        <v>0</v>
      </c>
      <c r="M42" s="90">
        <f t="shared" ca="1" si="10"/>
        <v>210271504.9399913</v>
      </c>
      <c r="N42" s="90">
        <f t="shared" ca="1" si="10"/>
        <v>420543009.87998259</v>
      </c>
      <c r="O42" s="90">
        <f t="shared" ca="1" si="10"/>
        <v>630814514.81997395</v>
      </c>
      <c r="P42" s="90">
        <f t="shared" ca="1" si="10"/>
        <v>841086019.75996518</v>
      </c>
      <c r="Q42" s="90">
        <f t="shared" ca="1" si="10"/>
        <v>1051357524.6999565</v>
      </c>
      <c r="R42" s="90">
        <f t="shared" ca="1" si="10"/>
        <v>1261629029.6399479</v>
      </c>
      <c r="S42" s="90">
        <f t="shared" ca="1" si="10"/>
        <v>1471900534.5799391</v>
      </c>
      <c r="T42" s="90">
        <f t="shared" ca="1" si="10"/>
        <v>1682172039.5199304</v>
      </c>
      <c r="U42" s="90">
        <f t="shared" ca="1" si="10"/>
        <v>1892443544.4599216</v>
      </c>
      <c r="V42">
        <f ca="1">IF('Coal mining 2030'!$A50="MR",INDIRECT("'Coal mining 2030'!"&amp;'Country Selector'!$B$3&amp;ROW($A50))*10^12,0)*'Process Emissions Multipliers'!$D$34</f>
        <v>2102715049.3999131</v>
      </c>
      <c r="W42" s="90">
        <f t="shared" ca="1" si="8"/>
        <v>2118124118.2100494</v>
      </c>
      <c r="X42" s="90">
        <f t="shared" ca="1" si="7"/>
        <v>2133533187.0201852</v>
      </c>
      <c r="Y42" s="90">
        <f t="shared" ca="1" si="7"/>
        <v>2148942255.8303213</v>
      </c>
      <c r="Z42" s="90">
        <f t="shared" ca="1" si="7"/>
        <v>2164351324.6404576</v>
      </c>
      <c r="AA42" s="90">
        <f t="shared" ca="1" si="7"/>
        <v>2179760393.4505939</v>
      </c>
      <c r="AB42" s="90">
        <f t="shared" ca="1" si="7"/>
        <v>2195169462.2607298</v>
      </c>
      <c r="AC42" s="90">
        <f t="shared" ca="1" si="7"/>
        <v>2210578531.0708661</v>
      </c>
      <c r="AD42" s="90">
        <f t="shared" ca="1" si="7"/>
        <v>2225987599.8810019</v>
      </c>
      <c r="AE42" s="90">
        <f t="shared" ca="1" si="7"/>
        <v>2241396668.6911383</v>
      </c>
      <c r="AF42" s="90">
        <f t="shared" ca="1" si="7"/>
        <v>2256805737.5012741</v>
      </c>
      <c r="AG42" s="90">
        <f t="shared" ca="1" si="7"/>
        <v>2272214806.3114104</v>
      </c>
      <c r="AH42" s="90">
        <f t="shared" ca="1" si="7"/>
        <v>2287623875.1215467</v>
      </c>
      <c r="AI42" s="90">
        <f t="shared" ca="1" si="7"/>
        <v>2303032943.9316826</v>
      </c>
      <c r="AJ42" s="90">
        <f t="shared" ca="1" si="7"/>
        <v>2318442012.7418189</v>
      </c>
      <c r="AK42" s="90">
        <f t="shared" ca="1" si="7"/>
        <v>2333851081.5519547</v>
      </c>
      <c r="AL42" s="90">
        <f t="shared" ca="1" si="7"/>
        <v>2349260150.3620911</v>
      </c>
      <c r="AM42" s="90">
        <f t="shared" ca="1" si="7"/>
        <v>2364669219.1722269</v>
      </c>
      <c r="AN42" s="90">
        <f t="shared" ca="1" si="6"/>
        <v>2380078287.9823632</v>
      </c>
      <c r="AO42" s="90">
        <f t="shared" ca="1" si="6"/>
        <v>2395487356.7924991</v>
      </c>
      <c r="AP42">
        <f ca="1">V42*'Process Emissions Multipliers'!$E$34</f>
        <v>2410896425.6026354</v>
      </c>
    </row>
    <row r="43" spans="1:42">
      <c r="A43" s="74">
        <v>-9</v>
      </c>
      <c r="B43">
        <f ca="1">IF('Coal mining 2010'!$A51="MR",INDIRECT("'Coal mining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IF('Coal mining 2020'!$A51="MR",INDIRECT("'Coal mining 2020'!"&amp;'Country Selector'!$B$3&amp;ROW($A51))*10^12,0)*'Process Emissions Multipliers'!$B$34</f>
        <v>0</v>
      </c>
      <c r="M43" s="90">
        <f t="shared" ca="1" si="10"/>
        <v>217950473.33151874</v>
      </c>
      <c r="N43" s="90">
        <f t="shared" ca="1" si="10"/>
        <v>435900946.66303748</v>
      </c>
      <c r="O43" s="90">
        <f t="shared" ca="1" si="10"/>
        <v>653851419.99455619</v>
      </c>
      <c r="P43" s="90">
        <f t="shared" ca="1" si="10"/>
        <v>871801893.32607496</v>
      </c>
      <c r="Q43" s="90">
        <f t="shared" ca="1" si="10"/>
        <v>1089752366.6575937</v>
      </c>
      <c r="R43" s="90">
        <f t="shared" ca="1" si="10"/>
        <v>1307702839.9891124</v>
      </c>
      <c r="S43" s="90">
        <f t="shared" ca="1" si="10"/>
        <v>1525653313.3206313</v>
      </c>
      <c r="T43" s="90">
        <f t="shared" ca="1" si="10"/>
        <v>1743603786.6521499</v>
      </c>
      <c r="U43" s="90">
        <f t="shared" ca="1" si="10"/>
        <v>1961554259.9836686</v>
      </c>
      <c r="V43">
        <f ca="1">IF('Coal mining 2030'!$A51="MR",INDIRECT("'Coal mining 2030'!"&amp;'Country Selector'!$B$3&amp;ROW($A51))*10^12,0)*'Process Emissions Multipliers'!$D$34</f>
        <v>2179504733.3151875</v>
      </c>
      <c r="W43" s="90">
        <f t="shared" ca="1" si="8"/>
        <v>2195476530.5481296</v>
      </c>
      <c r="X43" s="90">
        <f t="shared" ca="1" si="7"/>
        <v>2211448327.7810712</v>
      </c>
      <c r="Y43" s="90">
        <f t="shared" ca="1" si="7"/>
        <v>2227420125.0140133</v>
      </c>
      <c r="Z43" s="90">
        <f t="shared" ca="1" si="7"/>
        <v>2243391922.2469554</v>
      </c>
      <c r="AA43" s="90">
        <f t="shared" ca="1" si="7"/>
        <v>2259363719.4798975</v>
      </c>
      <c r="AB43" s="90">
        <f t="shared" ca="1" si="7"/>
        <v>2275335516.7128396</v>
      </c>
      <c r="AC43" s="90">
        <f t="shared" ca="1" si="7"/>
        <v>2291307313.9457812</v>
      </c>
      <c r="AD43" s="90">
        <f t="shared" ca="1" si="7"/>
        <v>2307279111.1787233</v>
      </c>
      <c r="AE43" s="90">
        <f t="shared" ca="1" si="7"/>
        <v>2323250908.4116659</v>
      </c>
      <c r="AF43" s="90">
        <f t="shared" ca="1" si="7"/>
        <v>2339222705.6446075</v>
      </c>
      <c r="AG43" s="90">
        <f t="shared" ca="1" si="7"/>
        <v>2355194502.8775492</v>
      </c>
      <c r="AH43" s="90">
        <f t="shared" ca="1" si="7"/>
        <v>2371166300.1104918</v>
      </c>
      <c r="AI43" s="90">
        <f t="shared" ca="1" si="7"/>
        <v>2387138097.3434339</v>
      </c>
      <c r="AJ43" s="90">
        <f t="shared" ca="1" si="7"/>
        <v>2403109894.576375</v>
      </c>
      <c r="AK43" s="90">
        <f t="shared" ca="1" si="7"/>
        <v>2419081691.8093176</v>
      </c>
      <c r="AL43" s="90">
        <f t="shared" ca="1" si="7"/>
        <v>2435053489.0422597</v>
      </c>
      <c r="AM43" s="90">
        <f t="shared" ca="1" si="7"/>
        <v>2451025286.2752018</v>
      </c>
      <c r="AN43" s="90">
        <f t="shared" ca="1" si="6"/>
        <v>2466997083.5081439</v>
      </c>
      <c r="AO43" s="90">
        <f t="shared" ca="1" si="6"/>
        <v>2482968880.7410855</v>
      </c>
      <c r="AP43">
        <f ca="1">V43*'Process Emissions Multipliers'!$E$34</f>
        <v>2498940677.9740276</v>
      </c>
    </row>
    <row r="44" spans="1:42">
      <c r="A44" s="74">
        <v>-8</v>
      </c>
      <c r="B44">
        <f ca="1">IF('Coal mining 2010'!$A52="MR",INDIRECT("'Coal mining 2010'!"&amp;'Country Selector'!$B$3&amp;ROW($A52))*10^12,0)</f>
        <v>0</v>
      </c>
      <c r="C44" s="90">
        <f t="shared" ca="1" si="9"/>
        <v>993108689.15683937</v>
      </c>
      <c r="D44" s="90">
        <f t="shared" ca="1" si="9"/>
        <v>1986217378.3136787</v>
      </c>
      <c r="E44" s="90">
        <f t="shared" ca="1" si="9"/>
        <v>2979326067.4705181</v>
      </c>
      <c r="F44" s="90">
        <f t="shared" ca="1" si="9"/>
        <v>3972434756.6273575</v>
      </c>
      <c r="G44" s="90">
        <f t="shared" ca="1" si="9"/>
        <v>4965543445.7841969</v>
      </c>
      <c r="H44" s="90">
        <f t="shared" ca="1" si="9"/>
        <v>5958652134.9410362</v>
      </c>
      <c r="I44" s="90">
        <f t="shared" ca="1" si="9"/>
        <v>6951760824.0978756</v>
      </c>
      <c r="J44" s="90">
        <f t="shared" ca="1" si="9"/>
        <v>7944869513.254715</v>
      </c>
      <c r="K44" s="90">
        <f t="shared" ca="1" si="9"/>
        <v>8937978202.4115543</v>
      </c>
      <c r="L44">
        <f ca="1">IF('Coal mining 2020'!$A52="MR",INDIRECT("'Coal mining 2020'!"&amp;'Country Selector'!$B$3&amp;ROW($A52))*10^12,0)*'Process Emissions Multipliers'!$B$34</f>
        <v>9931086891.5683937</v>
      </c>
      <c r="M44" s="90">
        <f t="shared" ca="1" si="10"/>
        <v>8937978202.4115543</v>
      </c>
      <c r="N44" s="90">
        <f t="shared" ca="1" si="10"/>
        <v>7944869513.254715</v>
      </c>
      <c r="O44" s="90">
        <f t="shared" ca="1" si="10"/>
        <v>6951760824.0978756</v>
      </c>
      <c r="P44" s="90">
        <f t="shared" ca="1" si="10"/>
        <v>5958652134.9410362</v>
      </c>
      <c r="Q44" s="90">
        <f t="shared" ca="1" si="10"/>
        <v>4965543445.7841969</v>
      </c>
      <c r="R44" s="90">
        <f t="shared" ca="1" si="10"/>
        <v>3972434756.6273575</v>
      </c>
      <c r="S44" s="90">
        <f t="shared" ca="1" si="10"/>
        <v>2979326067.4705181</v>
      </c>
      <c r="T44" s="90">
        <f t="shared" ca="1" si="10"/>
        <v>1986217378.3136787</v>
      </c>
      <c r="U44" s="90">
        <f t="shared" ca="1" si="10"/>
        <v>993108689.15683937</v>
      </c>
      <c r="V44">
        <f ca="1">IF('Coal mining 2030'!$A52="MR",INDIRECT("'Coal mining 2030'!"&amp;'Country Selector'!$B$3&amp;ROW($A52))*10^12,0)*'Process Emissions Multipliers'!$D$34</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Multipliers'!$E$34</f>
        <v>0</v>
      </c>
    </row>
    <row r="45" spans="1:42">
      <c r="A45" s="74">
        <v>-7</v>
      </c>
      <c r="B45">
        <f ca="1">IF('Coal mining 2010'!$A53="MR",INDIRECT("'Coal mining 2010'!"&amp;'Country Selector'!$B$3&amp;ROW($A53))*10^12,0)</f>
        <v>0</v>
      </c>
      <c r="C45" s="90">
        <f t="shared" ca="1" si="9"/>
        <v>376502931.25242054</v>
      </c>
      <c r="D45" s="90">
        <f t="shared" ca="1" si="9"/>
        <v>753005862.50484109</v>
      </c>
      <c r="E45" s="90">
        <f t="shared" ca="1" si="9"/>
        <v>1129508793.7572618</v>
      </c>
      <c r="F45" s="90">
        <f t="shared" ca="1" si="9"/>
        <v>1506011725.0096822</v>
      </c>
      <c r="G45" s="90">
        <f t="shared" ca="1" si="9"/>
        <v>1882514656.2621026</v>
      </c>
      <c r="H45" s="90">
        <f t="shared" ca="1" si="9"/>
        <v>2259017587.5145235</v>
      </c>
      <c r="I45" s="90">
        <f t="shared" ca="1" si="9"/>
        <v>2635520518.7669439</v>
      </c>
      <c r="J45" s="90">
        <f t="shared" ca="1" si="9"/>
        <v>3012023450.0193644</v>
      </c>
      <c r="K45" s="90">
        <f t="shared" ca="1" si="9"/>
        <v>3388526381.2717848</v>
      </c>
      <c r="L45">
        <f ca="1">IF('Coal mining 2020'!$A53="MR",INDIRECT("'Coal mining 2020'!"&amp;'Country Selector'!$B$3&amp;ROW($A53))*10^12,0)*'Process Emissions Multipliers'!$B$34</f>
        <v>3765029312.5242052</v>
      </c>
      <c r="M45" s="90">
        <f t="shared" ca="1" si="10"/>
        <v>3388526381.2717848</v>
      </c>
      <c r="N45" s="90">
        <f t="shared" ca="1" si="10"/>
        <v>3012023450.0193644</v>
      </c>
      <c r="O45" s="90">
        <f t="shared" ca="1" si="10"/>
        <v>2635520518.7669439</v>
      </c>
      <c r="P45" s="90">
        <f t="shared" ca="1" si="10"/>
        <v>2259017587.5145235</v>
      </c>
      <c r="Q45" s="90">
        <f t="shared" ca="1" si="10"/>
        <v>1882514656.2621026</v>
      </c>
      <c r="R45" s="90">
        <f t="shared" ca="1" si="10"/>
        <v>1506011725.0096822</v>
      </c>
      <c r="S45" s="90">
        <f t="shared" ca="1" si="10"/>
        <v>1129508793.7572618</v>
      </c>
      <c r="T45" s="90">
        <f t="shared" ca="1" si="10"/>
        <v>753005862.50484109</v>
      </c>
      <c r="U45" s="90">
        <f t="shared" ca="1" si="10"/>
        <v>376502931.25242054</v>
      </c>
      <c r="V45">
        <f ca="1">IF('Coal mining 2030'!$A53="MR",INDIRECT("'Coal mining 2030'!"&amp;'Country Selector'!$B$3&amp;ROW($A53))*10^12,0)*'Process Emissions Multipliers'!$D$34</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Multipliers'!$E$34</f>
        <v>0</v>
      </c>
    </row>
    <row r="46" spans="1:42">
      <c r="A46" s="74">
        <v>-6</v>
      </c>
      <c r="B46">
        <f ca="1">IF('Coal mining 2010'!$A54="MR",INDIRECT("'Coal mining 2010'!"&amp;'Country Selector'!$B$3&amp;ROW($A54))*10^12,0)</f>
        <v>9430206266.7933884</v>
      </c>
      <c r="C46" s="90">
        <f t="shared" ca="1" si="9"/>
        <v>8487185640.1140499</v>
      </c>
      <c r="D46" s="90">
        <f t="shared" ca="1" si="9"/>
        <v>7544165013.4347105</v>
      </c>
      <c r="E46" s="90">
        <f t="shared" ca="1" si="9"/>
        <v>6601144386.755372</v>
      </c>
      <c r="F46" s="90">
        <f t="shared" ca="1" si="9"/>
        <v>5658123760.0760326</v>
      </c>
      <c r="G46" s="90">
        <f t="shared" ca="1" si="9"/>
        <v>4715103133.3966942</v>
      </c>
      <c r="H46" s="90">
        <f t="shared" ca="1" si="9"/>
        <v>3772082506.7173553</v>
      </c>
      <c r="I46" s="90">
        <f t="shared" ca="1" si="9"/>
        <v>2829061880.0380163</v>
      </c>
      <c r="J46" s="90">
        <f t="shared" ca="1" si="9"/>
        <v>1886041253.3586776</v>
      </c>
      <c r="K46" s="90">
        <f t="shared" ca="1" si="9"/>
        <v>943020626.67933881</v>
      </c>
      <c r="L46">
        <f ca="1">IF('Coal mining 2020'!$A54="MR",INDIRECT("'Coal mining 2020'!"&amp;'Country Selector'!$B$3&amp;ROW($A54))*10^12,0)*'Process Emissions Multipliers'!$B$34</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IF('Coal mining 2030'!$A54="MR",INDIRECT("'Coal mining 2030'!"&amp;'Country Selector'!$B$3&amp;ROW($A54))*10^12,0)*'Process Emissions Multipliers'!$D$34</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Multipliers'!$E$34</f>
        <v>0</v>
      </c>
    </row>
    <row r="47" spans="1:42">
      <c r="A47" s="74">
        <v>-5</v>
      </c>
      <c r="B47">
        <f ca="1">IF('Coal mining 2010'!$A55="MR",INDIRECT("'Coal mining 2010'!"&amp;'Country Selector'!$B$3&amp;ROW($A55))*10^12,0)</f>
        <v>8499029903.7512817</v>
      </c>
      <c r="C47" s="90">
        <f t="shared" ca="1" si="9"/>
        <v>8323921000.1867237</v>
      </c>
      <c r="D47" s="90">
        <f t="shared" ca="1" si="9"/>
        <v>8148812096.6221657</v>
      </c>
      <c r="E47" s="90">
        <f t="shared" ca="1" si="9"/>
        <v>7973703193.0576077</v>
      </c>
      <c r="F47" s="90">
        <f t="shared" ca="1" si="9"/>
        <v>7798594289.4930496</v>
      </c>
      <c r="G47" s="90">
        <f t="shared" ca="1" si="9"/>
        <v>7623485385.9284916</v>
      </c>
      <c r="H47" s="90">
        <f t="shared" ca="1" si="9"/>
        <v>7448376482.3639336</v>
      </c>
      <c r="I47" s="90">
        <f t="shared" ca="1" si="9"/>
        <v>7273267578.7993755</v>
      </c>
      <c r="J47" s="90">
        <f t="shared" ca="1" si="9"/>
        <v>7098158675.2348185</v>
      </c>
      <c r="K47" s="90">
        <f t="shared" ca="1" si="9"/>
        <v>6923049771.6702604</v>
      </c>
      <c r="L47">
        <f ca="1">IF('Coal mining 2020'!$A55="MR",INDIRECT("'Coal mining 2020'!"&amp;'Country Selector'!$B$3&amp;ROW($A55))*10^12,0)*'Process Emissions Multipliers'!$B$34</f>
        <v>6747940868.1057024</v>
      </c>
      <c r="M47" s="90">
        <f t="shared" ca="1" si="10"/>
        <v>6613452768.3160248</v>
      </c>
      <c r="N47" s="90">
        <f t="shared" ca="1" si="10"/>
        <v>6478964668.5263462</v>
      </c>
      <c r="O47" s="90">
        <f t="shared" ca="1" si="10"/>
        <v>6344476568.7366676</v>
      </c>
      <c r="P47" s="90">
        <f t="shared" ca="1" si="10"/>
        <v>6209988468.946991</v>
      </c>
      <c r="Q47" s="90">
        <f t="shared" ca="1" si="10"/>
        <v>6075500369.1573124</v>
      </c>
      <c r="R47" s="90">
        <f t="shared" ca="1" si="10"/>
        <v>5941012269.3676338</v>
      </c>
      <c r="S47" s="90">
        <f t="shared" ca="1" si="10"/>
        <v>5806524169.5779562</v>
      </c>
      <c r="T47" s="90">
        <f t="shared" ca="1" si="10"/>
        <v>5672036069.7882786</v>
      </c>
      <c r="U47" s="90">
        <f t="shared" ca="1" si="10"/>
        <v>5537547969.9986</v>
      </c>
      <c r="V47">
        <f ca="1">IF('Coal mining 2030'!$A55="MR",INDIRECT("'Coal mining 2030'!"&amp;'Country Selector'!$B$3&amp;ROW($A55))*10^12,0)*'Process Emissions Multipliers'!$D$34</f>
        <v>5403059870.2089224</v>
      </c>
      <c r="W47" s="90">
        <f t="shared" ca="1" si="8"/>
        <v>5442654451.2003393</v>
      </c>
      <c r="X47" s="90">
        <f t="shared" ca="1" si="7"/>
        <v>5482249032.1917543</v>
      </c>
      <c r="Y47" s="90">
        <f t="shared" ca="1" si="7"/>
        <v>5521843613.1831703</v>
      </c>
      <c r="Z47" s="90">
        <f t="shared" ca="1" si="7"/>
        <v>5561438194.1745872</v>
      </c>
      <c r="AA47" s="90">
        <f t="shared" ca="1" si="7"/>
        <v>5601032775.1660023</v>
      </c>
      <c r="AB47" s="90">
        <f t="shared" ca="1" si="7"/>
        <v>5640627356.1574192</v>
      </c>
      <c r="AC47" s="90">
        <f t="shared" ca="1" si="7"/>
        <v>5680221937.1488342</v>
      </c>
      <c r="AD47" s="90">
        <f t="shared" ca="1" si="7"/>
        <v>5719816518.1402512</v>
      </c>
      <c r="AE47" s="90">
        <f t="shared" ca="1" si="7"/>
        <v>5759411099.1316671</v>
      </c>
      <c r="AF47" s="90">
        <f t="shared" ca="1" si="7"/>
        <v>5799005680.1230831</v>
      </c>
      <c r="AG47" s="90">
        <f t="shared" ca="1" si="7"/>
        <v>5838600261.1144991</v>
      </c>
      <c r="AH47" s="90">
        <f t="shared" ca="1" si="7"/>
        <v>5878194842.1059151</v>
      </c>
      <c r="AI47" s="90">
        <f t="shared" ca="1" si="7"/>
        <v>5917789423.097332</v>
      </c>
      <c r="AJ47" s="90">
        <f t="shared" ca="1" si="7"/>
        <v>5957384004.088747</v>
      </c>
      <c r="AK47" s="90">
        <f t="shared" ca="1" si="7"/>
        <v>5996978585.080164</v>
      </c>
      <c r="AL47" s="90">
        <f t="shared" ca="1" si="7"/>
        <v>6036573166.071579</v>
      </c>
      <c r="AM47" s="90">
        <f t="shared" ref="AM47:AO77" ca="1" si="11">$V47*($AP$1-AM$1)/($AP$1-$V$1)+$AP47*(AM$1-$V$1)/($AP$1-$V$1)</f>
        <v>6076167747.0629959</v>
      </c>
      <c r="AN47" s="90">
        <f t="shared" ca="1" si="11"/>
        <v>6115762328.0544119</v>
      </c>
      <c r="AO47" s="90">
        <f t="shared" ca="1" si="11"/>
        <v>6155356909.0458279</v>
      </c>
      <c r="AP47">
        <f ca="1">V47*'Process Emissions Multipliers'!$E$34</f>
        <v>6194951490.0372438</v>
      </c>
    </row>
    <row r="48" spans="1:42">
      <c r="A48" s="74">
        <v>-4</v>
      </c>
      <c r="B48">
        <f ca="1">IF('Coal mining 2010'!$A56="MR",INDIRECT("'Coal mining 2010'!"&amp;'Country Selector'!$B$3&amp;ROW($A56))*10^12,0)</f>
        <v>1883218504.0334008</v>
      </c>
      <c r="C48" s="90">
        <f t="shared" ca="1" si="9"/>
        <v>2299078562.8544436</v>
      </c>
      <c r="D48" s="90">
        <f t="shared" ca="1" si="9"/>
        <v>2714938621.6754866</v>
      </c>
      <c r="E48" s="90">
        <f t="shared" ca="1" si="9"/>
        <v>3130798680.4965296</v>
      </c>
      <c r="F48" s="90">
        <f t="shared" ca="1" si="9"/>
        <v>3546658739.3175726</v>
      </c>
      <c r="G48" s="90">
        <f t="shared" ca="1" si="9"/>
        <v>3962518798.1386151</v>
      </c>
      <c r="H48" s="90">
        <f t="shared" ca="1" si="9"/>
        <v>4378378856.9596586</v>
      </c>
      <c r="I48" s="90">
        <f t="shared" ca="1" si="9"/>
        <v>4794238915.7807016</v>
      </c>
      <c r="J48" s="90">
        <f t="shared" ca="1" si="9"/>
        <v>5210098974.6017437</v>
      </c>
      <c r="K48" s="90">
        <f t="shared" ca="1" si="9"/>
        <v>5625959033.4227867</v>
      </c>
      <c r="L48">
        <f ca="1">IF('Coal mining 2020'!$A56="MR",INDIRECT("'Coal mining 2020'!"&amp;'Country Selector'!$B$3&amp;ROW($A56))*10^12,0)*'Process Emissions Multipliers'!$B$34</f>
        <v>6041819092.2438297</v>
      </c>
      <c r="M48" s="90">
        <f t="shared" ca="1" si="10"/>
        <v>5842083359.7626762</v>
      </c>
      <c r="N48" s="90">
        <f t="shared" ca="1" si="10"/>
        <v>5642347627.2815237</v>
      </c>
      <c r="O48" s="90">
        <f t="shared" ca="1" si="10"/>
        <v>5442611894.8003702</v>
      </c>
      <c r="P48" s="90">
        <f t="shared" ca="1" si="10"/>
        <v>5242876162.3192177</v>
      </c>
      <c r="Q48" s="90">
        <f t="shared" ca="1" si="10"/>
        <v>5043140429.8380642</v>
      </c>
      <c r="R48" s="90">
        <f t="shared" ca="1" si="10"/>
        <v>4843404697.3569107</v>
      </c>
      <c r="S48" s="90">
        <f t="shared" ca="1" si="10"/>
        <v>4643668964.8757582</v>
      </c>
      <c r="T48" s="90">
        <f t="shared" ca="1" si="10"/>
        <v>4443933232.3946047</v>
      </c>
      <c r="U48" s="90">
        <f t="shared" ca="1" si="10"/>
        <v>4244197499.9134517</v>
      </c>
      <c r="V48">
        <f ca="1">IF('Coal mining 2030'!$A56="MR",INDIRECT("'Coal mining 2030'!"&amp;'Country Selector'!$B$3&amp;ROW($A56))*10^12,0)*'Process Emissions Multipliers'!$D$34</f>
        <v>4044461767.4322982</v>
      </c>
      <c r="W48" s="90">
        <f t="shared" ca="1" si="8"/>
        <v>4074100300.5716863</v>
      </c>
      <c r="X48" s="90">
        <f t="shared" ca="1" si="8"/>
        <v>4103738833.7110744</v>
      </c>
      <c r="Y48" s="90">
        <f t="shared" ca="1" si="8"/>
        <v>4133377366.8504624</v>
      </c>
      <c r="Z48" s="90">
        <f t="shared" ca="1" si="8"/>
        <v>4163015899.98985</v>
      </c>
      <c r="AA48" s="90">
        <f t="shared" ca="1" si="8"/>
        <v>4192654433.1292377</v>
      </c>
      <c r="AB48" s="90">
        <f t="shared" ca="1" si="8"/>
        <v>4222292966.2686262</v>
      </c>
      <c r="AC48" s="90">
        <f t="shared" ca="1" si="8"/>
        <v>4251931499.4080133</v>
      </c>
      <c r="AD48" s="90">
        <f t="shared" ca="1" si="8"/>
        <v>4281570032.5474014</v>
      </c>
      <c r="AE48" s="90">
        <f t="shared" ca="1" si="8"/>
        <v>4311208565.6867886</v>
      </c>
      <c r="AF48" s="90">
        <f t="shared" ca="1" si="8"/>
        <v>4340847098.8261776</v>
      </c>
      <c r="AG48" s="90">
        <f t="shared" ca="1" si="8"/>
        <v>4370485631.9655657</v>
      </c>
      <c r="AH48" s="90">
        <f t="shared" ca="1" si="8"/>
        <v>4400124165.1049528</v>
      </c>
      <c r="AI48" s="90">
        <f t="shared" ca="1" si="8"/>
        <v>4429762698.2443409</v>
      </c>
      <c r="AJ48" s="90">
        <f t="shared" ca="1" si="8"/>
        <v>4459401231.383729</v>
      </c>
      <c r="AK48" s="90">
        <f t="shared" ca="1" si="8"/>
        <v>4489039764.5231161</v>
      </c>
      <c r="AL48" s="90">
        <f t="shared" ca="1" si="8"/>
        <v>4518678297.6625051</v>
      </c>
      <c r="AM48" s="90">
        <f t="shared" ca="1" si="11"/>
        <v>4548316830.8018932</v>
      </c>
      <c r="AN48" s="90">
        <f t="shared" ca="1" si="11"/>
        <v>4577955363.9412804</v>
      </c>
      <c r="AO48" s="90">
        <f t="shared" ca="1" si="11"/>
        <v>4607593897.0806684</v>
      </c>
      <c r="AP48">
        <f ca="1">V48*'Process Emissions Multipliers'!$E$34</f>
        <v>4637232430.2200565</v>
      </c>
    </row>
    <row r="49" spans="1:42">
      <c r="A49" s="74">
        <v>-3</v>
      </c>
      <c r="B49">
        <f ca="1">IF('Coal mining 2010'!$A57="MR",INDIRECT("'Coal mining 2010'!"&amp;'Country Selector'!$B$3&amp;ROW($A57))*10^12,0)</f>
        <v>873514271.70205557</v>
      </c>
      <c r="C49" s="90">
        <f t="shared" ca="1" si="9"/>
        <v>1207034084.1258423</v>
      </c>
      <c r="D49" s="90">
        <f t="shared" ca="1" si="9"/>
        <v>1540553896.549629</v>
      </c>
      <c r="E49" s="90">
        <f t="shared" ca="1" si="9"/>
        <v>1874073708.9734156</v>
      </c>
      <c r="F49" s="90">
        <f t="shared" ca="1" si="9"/>
        <v>2207593521.3972025</v>
      </c>
      <c r="G49" s="90">
        <f t="shared" ca="1" si="9"/>
        <v>2541113333.8209891</v>
      </c>
      <c r="H49" s="90">
        <f t="shared" ca="1" si="9"/>
        <v>2874633146.2447758</v>
      </c>
      <c r="I49" s="90">
        <f t="shared" ca="1" si="9"/>
        <v>3208152958.6685624</v>
      </c>
      <c r="J49" s="90">
        <f t="shared" ca="1" si="9"/>
        <v>3541672771.0923491</v>
      </c>
      <c r="K49" s="90">
        <f t="shared" ca="1" si="9"/>
        <v>3875192583.5161362</v>
      </c>
      <c r="L49">
        <f ca="1">IF('Coal mining 2020'!$A57="MR",INDIRECT("'Coal mining 2020'!"&amp;'Country Selector'!$B$3&amp;ROW($A57))*10^12,0)*'Process Emissions Multipliers'!$B$34</f>
        <v>4208712395.9399223</v>
      </c>
      <c r="M49" s="90">
        <f t="shared" ca="1" si="10"/>
        <v>4065976788.4127178</v>
      </c>
      <c r="N49" s="90">
        <f t="shared" ca="1" si="10"/>
        <v>3923241180.8855124</v>
      </c>
      <c r="O49" s="90">
        <f t="shared" ca="1" si="10"/>
        <v>3780505573.3583074</v>
      </c>
      <c r="P49" s="90">
        <f t="shared" ca="1" si="10"/>
        <v>3637769965.8311024</v>
      </c>
      <c r="Q49" s="90">
        <f t="shared" ca="1" si="10"/>
        <v>3495034358.3038974</v>
      </c>
      <c r="R49" s="90">
        <f t="shared" ca="1" si="10"/>
        <v>3352298750.7766924</v>
      </c>
      <c r="S49" s="90">
        <f t="shared" ca="1" si="10"/>
        <v>3209563143.2494874</v>
      </c>
      <c r="T49" s="90">
        <f t="shared" ca="1" si="10"/>
        <v>3066827535.7222824</v>
      </c>
      <c r="U49" s="90">
        <f t="shared" ca="1" si="10"/>
        <v>2924091928.1950774</v>
      </c>
      <c r="V49">
        <f ca="1">IF('Coal mining 2030'!$A57="MR",INDIRECT("'Coal mining 2030'!"&amp;'Country Selector'!$B$3&amp;ROW($A57))*10^12,0)*'Process Emissions Multipliers'!$D$34</f>
        <v>2781356320.6678724</v>
      </c>
      <c r="W49" s="90">
        <f t="shared" ca="1" si="8"/>
        <v>2801738593.0746393</v>
      </c>
      <c r="X49" s="90">
        <f t="shared" ca="1" si="8"/>
        <v>2822120865.4814072</v>
      </c>
      <c r="Y49" s="90">
        <f t="shared" ca="1" si="8"/>
        <v>2842503137.8881741</v>
      </c>
      <c r="Z49" s="90">
        <f t="shared" ca="1" si="8"/>
        <v>2862885410.2949419</v>
      </c>
      <c r="AA49" s="90">
        <f t="shared" ca="1" si="8"/>
        <v>2883267682.7017093</v>
      </c>
      <c r="AB49" s="90">
        <f t="shared" ca="1" si="8"/>
        <v>2903649955.1084766</v>
      </c>
      <c r="AC49" s="90">
        <f t="shared" ca="1" si="8"/>
        <v>2924032227.5152435</v>
      </c>
      <c r="AD49" s="90">
        <f t="shared" ca="1" si="8"/>
        <v>2944414499.9220109</v>
      </c>
      <c r="AE49" s="90">
        <f t="shared" ca="1" si="8"/>
        <v>2964796772.3287783</v>
      </c>
      <c r="AF49" s="90">
        <f t="shared" ca="1" si="8"/>
        <v>2985179044.7355456</v>
      </c>
      <c r="AG49" s="90">
        <f t="shared" ca="1" si="8"/>
        <v>3005561317.142313</v>
      </c>
      <c r="AH49" s="90">
        <f t="shared" ca="1" si="8"/>
        <v>3025943589.5490804</v>
      </c>
      <c r="AI49" s="90">
        <f t="shared" ca="1" si="8"/>
        <v>3046325861.9558477</v>
      </c>
      <c r="AJ49" s="90">
        <f t="shared" ca="1" si="8"/>
        <v>3066708134.3626151</v>
      </c>
      <c r="AK49" s="90">
        <f t="shared" ca="1" si="8"/>
        <v>3087090406.7693825</v>
      </c>
      <c r="AL49" s="90">
        <f t="shared" ca="1" si="8"/>
        <v>3107472679.1761494</v>
      </c>
      <c r="AM49" s="90">
        <f t="shared" ca="1" si="11"/>
        <v>3127854951.5829172</v>
      </c>
      <c r="AN49" s="90">
        <f t="shared" ca="1" si="11"/>
        <v>3148237223.9896841</v>
      </c>
      <c r="AO49" s="90">
        <f t="shared" ca="1" si="11"/>
        <v>3168619496.396451</v>
      </c>
      <c r="AP49">
        <f ca="1">V49*'Process Emissions Multipliers'!$E$34</f>
        <v>3189001768.8032188</v>
      </c>
    </row>
    <row r="50" spans="1:42">
      <c r="A50" s="74">
        <v>-2</v>
      </c>
      <c r="B50">
        <f ca="1">IF('Coal mining 2010'!$A58="MR",INDIRECT("'Coal mining 2010'!"&amp;'Country Selector'!$B$3&amp;ROW($A58))*10^12,0)</f>
        <v>2349688529.8879347</v>
      </c>
      <c r="C50" s="90">
        <f t="shared" ca="1" si="9"/>
        <v>2796650592.2896051</v>
      </c>
      <c r="D50" s="90">
        <f t="shared" ca="1" si="9"/>
        <v>3243612654.6912746</v>
      </c>
      <c r="E50" s="90">
        <f t="shared" ca="1" si="9"/>
        <v>3690574717.0929451</v>
      </c>
      <c r="F50" s="90">
        <f t="shared" ca="1" si="9"/>
        <v>4137536779.4946151</v>
      </c>
      <c r="G50" s="90">
        <f t="shared" ca="1" si="9"/>
        <v>4584498841.896286</v>
      </c>
      <c r="H50" s="90">
        <f t="shared" ca="1" si="9"/>
        <v>5031460904.2979555</v>
      </c>
      <c r="I50" s="90">
        <f t="shared" ca="1" si="9"/>
        <v>5478422966.699626</v>
      </c>
      <c r="J50" s="90">
        <f t="shared" ca="1" si="9"/>
        <v>5925385029.1012955</v>
      </c>
      <c r="K50" s="90">
        <f t="shared" ca="1" si="9"/>
        <v>6372347091.5029659</v>
      </c>
      <c r="L50">
        <f ca="1">IF('Coal mining 2020'!$A58="MR",INDIRECT("'Coal mining 2020'!"&amp;'Country Selector'!$B$3&amp;ROW($A58))*10^12,0)*'Process Emissions Multipliers'!$B$34</f>
        <v>6819309153.9046364</v>
      </c>
      <c r="M50" s="90">
        <f t="shared" ca="1" si="10"/>
        <v>6446066520.8106976</v>
      </c>
      <c r="N50" s="90">
        <f t="shared" ca="1" si="10"/>
        <v>6072823887.7167597</v>
      </c>
      <c r="O50" s="90">
        <f t="shared" ca="1" si="10"/>
        <v>5699581254.6228218</v>
      </c>
      <c r="P50" s="90">
        <f t="shared" ca="1" si="10"/>
        <v>5326338621.5288839</v>
      </c>
      <c r="Q50" s="90">
        <f t="shared" ca="1" si="10"/>
        <v>4953095988.4349451</v>
      </c>
      <c r="R50" s="90">
        <f t="shared" ca="1" si="10"/>
        <v>4579853355.3410072</v>
      </c>
      <c r="S50" s="90">
        <f t="shared" ca="1" si="10"/>
        <v>4206610722.2470689</v>
      </c>
      <c r="T50" s="90">
        <f t="shared" ca="1" si="10"/>
        <v>3833368089.1531305</v>
      </c>
      <c r="U50" s="90">
        <f t="shared" ca="1" si="10"/>
        <v>3460125456.0591927</v>
      </c>
      <c r="V50">
        <f ca="1">IF('Coal mining 2030'!$A58="MR",INDIRECT("'Coal mining 2030'!"&amp;'Country Selector'!$B$3&amp;ROW($A58))*10^12,0)*'Process Emissions Multipliers'!$D$34</f>
        <v>3086882822.9652543</v>
      </c>
      <c r="W50" s="90">
        <f t="shared" ca="1" si="8"/>
        <v>3109504047.7676702</v>
      </c>
      <c r="X50" s="90">
        <f t="shared" ca="1" si="8"/>
        <v>3132125272.5700865</v>
      </c>
      <c r="Y50" s="90">
        <f t="shared" ca="1" si="8"/>
        <v>3154746497.3725028</v>
      </c>
      <c r="Z50" s="90">
        <f t="shared" ca="1" si="8"/>
        <v>3177367722.1749182</v>
      </c>
      <c r="AA50" s="90">
        <f t="shared" ca="1" si="8"/>
        <v>3199988946.9773345</v>
      </c>
      <c r="AB50" s="90">
        <f t="shared" ca="1" si="8"/>
        <v>3222610171.7797503</v>
      </c>
      <c r="AC50" s="90">
        <f t="shared" ca="1" si="8"/>
        <v>3245231396.5821667</v>
      </c>
      <c r="AD50" s="90">
        <f t="shared" ca="1" si="8"/>
        <v>3267852621.3845825</v>
      </c>
      <c r="AE50" s="90">
        <f t="shared" ca="1" si="8"/>
        <v>3290473846.1869988</v>
      </c>
      <c r="AF50" s="90">
        <f t="shared" ca="1" si="8"/>
        <v>3313095070.9894147</v>
      </c>
      <c r="AG50" s="90">
        <f t="shared" ca="1" si="8"/>
        <v>3335716295.7918305</v>
      </c>
      <c r="AH50" s="90">
        <f t="shared" ca="1" si="8"/>
        <v>3358337520.5942469</v>
      </c>
      <c r="AI50" s="90">
        <f t="shared" ca="1" si="8"/>
        <v>3380958745.3966627</v>
      </c>
      <c r="AJ50" s="90">
        <f t="shared" ca="1" si="8"/>
        <v>3403579970.199079</v>
      </c>
      <c r="AK50" s="90">
        <f t="shared" ca="1" si="8"/>
        <v>3426201195.0014949</v>
      </c>
      <c r="AL50" s="90">
        <f t="shared" ca="1" si="8"/>
        <v>3448822419.8039112</v>
      </c>
      <c r="AM50" s="90">
        <f t="shared" ca="1" si="11"/>
        <v>3471443644.6063266</v>
      </c>
      <c r="AN50" s="90">
        <f t="shared" ca="1" si="11"/>
        <v>3494064869.4087434</v>
      </c>
      <c r="AO50" s="90">
        <f t="shared" ca="1" si="11"/>
        <v>3516686094.2111588</v>
      </c>
      <c r="AP50">
        <f ca="1">V50*'Process Emissions Multipliers'!$E$34</f>
        <v>3539307319.0135751</v>
      </c>
    </row>
    <row r="51" spans="1:42">
      <c r="A51" s="74">
        <v>-1</v>
      </c>
      <c r="B51">
        <f ca="1">IF('Coal mining 2010'!$A59="MR",INDIRECT("'Coal mining 2010'!"&amp;'Country Selector'!$B$3&amp;ROW($A59))*10^12,0)</f>
        <v>13444727941.923698</v>
      </c>
      <c r="C51" s="90">
        <f t="shared" ca="1" si="9"/>
        <v>13050998425.980589</v>
      </c>
      <c r="D51" s="90">
        <f t="shared" ca="1" si="9"/>
        <v>12657268910.037479</v>
      </c>
      <c r="E51" s="90">
        <f t="shared" ca="1" si="9"/>
        <v>12263539394.094368</v>
      </c>
      <c r="F51" s="90">
        <f t="shared" ca="1" si="9"/>
        <v>11869809878.15126</v>
      </c>
      <c r="G51" s="90">
        <f t="shared" ca="1" si="9"/>
        <v>11476080362.208149</v>
      </c>
      <c r="H51" s="90">
        <f t="shared" ca="1" si="9"/>
        <v>11082350846.265041</v>
      </c>
      <c r="I51" s="90">
        <f t="shared" ca="1" si="9"/>
        <v>10688621330.32193</v>
      </c>
      <c r="J51" s="90">
        <f t="shared" ca="1" si="9"/>
        <v>10294891814.378822</v>
      </c>
      <c r="K51" s="90">
        <f t="shared" ca="1" si="9"/>
        <v>9901162298.4357109</v>
      </c>
      <c r="L51">
        <f ca="1">IF('Coal mining 2020'!$A59="MR",INDIRECT("'Coal mining 2020'!"&amp;'Country Selector'!$B$3&amp;ROW($A59))*10^12,0)*'Process Emissions Multipliers'!$B$34</f>
        <v>9507432782.4926014</v>
      </c>
      <c r="M51" s="90">
        <f t="shared" ca="1" si="10"/>
        <v>9583967380.1409721</v>
      </c>
      <c r="N51" s="90">
        <f t="shared" ca="1" si="10"/>
        <v>9660501977.789341</v>
      </c>
      <c r="O51" s="90">
        <f t="shared" ca="1" si="10"/>
        <v>9737036575.4377117</v>
      </c>
      <c r="P51" s="90">
        <f t="shared" ca="1" si="10"/>
        <v>9813571173.0860825</v>
      </c>
      <c r="Q51" s="90">
        <f t="shared" ca="1" si="10"/>
        <v>9890105770.7344513</v>
      </c>
      <c r="R51" s="90">
        <f t="shared" ca="1" si="10"/>
        <v>9966640368.3828201</v>
      </c>
      <c r="S51" s="90">
        <f t="shared" ca="1" si="10"/>
        <v>10043174966.031193</v>
      </c>
      <c r="T51" s="90">
        <f t="shared" ca="1" si="10"/>
        <v>10119709563.679562</v>
      </c>
      <c r="U51" s="90">
        <f t="shared" ca="1" si="10"/>
        <v>10196244161.32793</v>
      </c>
      <c r="V51">
        <f ca="1">IF('Coal mining 2030'!$A59="MR",INDIRECT("'Coal mining 2030'!"&amp;'Country Selector'!$B$3&amp;ROW($A59))*10^12,0)*'Process Emissions Multipliers'!$D$34</f>
        <v>10272778758.976301</v>
      </c>
      <c r="W51" s="90">
        <f t="shared" ca="1" si="8"/>
        <v>10348059503.656158</v>
      </c>
      <c r="X51" s="90">
        <f t="shared" ca="1" si="8"/>
        <v>10423340248.336018</v>
      </c>
      <c r="Y51" s="90">
        <f t="shared" ca="1" si="8"/>
        <v>10498620993.015877</v>
      </c>
      <c r="Z51" s="90">
        <f t="shared" ca="1" si="8"/>
        <v>10573901737.695734</v>
      </c>
      <c r="AA51" s="90">
        <f t="shared" ca="1" si="8"/>
        <v>10649182482.375593</v>
      </c>
      <c r="AB51" s="90">
        <f t="shared" ca="1" si="8"/>
        <v>10724463227.05545</v>
      </c>
      <c r="AC51" s="90">
        <f t="shared" ca="1" si="8"/>
        <v>10799743971.73531</v>
      </c>
      <c r="AD51" s="90">
        <f t="shared" ca="1" si="8"/>
        <v>10875024716.415167</v>
      </c>
      <c r="AE51" s="90">
        <f t="shared" ca="1" si="8"/>
        <v>10950305461.095026</v>
      </c>
      <c r="AF51" s="90">
        <f t="shared" ca="1" si="8"/>
        <v>11025586205.774883</v>
      </c>
      <c r="AG51" s="90">
        <f t="shared" ca="1" si="8"/>
        <v>11100866950.454742</v>
      </c>
      <c r="AH51" s="90">
        <f t="shared" ca="1" si="8"/>
        <v>11176147695.1346</v>
      </c>
      <c r="AI51" s="90">
        <f t="shared" ca="1" si="8"/>
        <v>11251428439.814461</v>
      </c>
      <c r="AJ51" s="90">
        <f t="shared" ca="1" si="8"/>
        <v>11326709184.494316</v>
      </c>
      <c r="AK51" s="90">
        <f t="shared" ca="1" si="8"/>
        <v>11401989929.174177</v>
      </c>
      <c r="AL51" s="90">
        <f t="shared" ca="1" si="8"/>
        <v>11477270673.854033</v>
      </c>
      <c r="AM51" s="90">
        <f t="shared" ca="1" si="11"/>
        <v>11552551418.533892</v>
      </c>
      <c r="AN51" s="90">
        <f t="shared" ca="1" si="11"/>
        <v>11627832163.213751</v>
      </c>
      <c r="AO51" s="90">
        <f t="shared" ca="1" si="11"/>
        <v>11703112907.893608</v>
      </c>
      <c r="AP51">
        <f ca="1">V51*'Process Emissions Multipliers'!$E$34</f>
        <v>11778393652.573467</v>
      </c>
    </row>
    <row r="52" spans="1:42">
      <c r="A52" s="74">
        <v>0</v>
      </c>
      <c r="B52">
        <f ca="1">IF('Coal mining 2010'!$A60="MR",INDIRECT("'Coal mining 2010'!"&amp;'Country Selector'!$B$3&amp;ROW($A60))*10^12,0)</f>
        <v>11548247229.823879</v>
      </c>
      <c r="C52" s="90">
        <f t="shared" ca="1" si="9"/>
        <v>10534710082.578684</v>
      </c>
      <c r="D52" s="90">
        <f t="shared" ca="1" si="9"/>
        <v>9521172935.3334885</v>
      </c>
      <c r="E52" s="90">
        <f t="shared" ca="1" si="9"/>
        <v>8507635788.0882902</v>
      </c>
      <c r="F52" s="90">
        <f t="shared" ca="1" si="9"/>
        <v>7494098640.8430939</v>
      </c>
      <c r="G52" s="90">
        <f t="shared" ca="1" si="9"/>
        <v>6480561493.5978985</v>
      </c>
      <c r="H52" s="90">
        <f t="shared" ca="1" si="9"/>
        <v>5467024346.3527031</v>
      </c>
      <c r="I52" s="90">
        <f t="shared" ca="1" si="9"/>
        <v>4453487199.1075058</v>
      </c>
      <c r="J52" s="90">
        <f t="shared" ca="1" si="9"/>
        <v>3439950051.8623104</v>
      </c>
      <c r="K52" s="90">
        <f t="shared" ca="1" si="9"/>
        <v>2426412904.6171141</v>
      </c>
      <c r="L52">
        <f ca="1">IF('Coal mining 2020'!$A60="MR",INDIRECT("'Coal mining 2020'!"&amp;'Country Selector'!$B$3&amp;ROW($A60))*10^12,0)*'Process Emissions Multipliers'!$B$34</f>
        <v>1412875757.3719177</v>
      </c>
      <c r="M52" s="90">
        <f t="shared" ca="1" si="10"/>
        <v>1380701159.7863827</v>
      </c>
      <c r="N52" s="90">
        <f t="shared" ca="1" si="10"/>
        <v>1348526562.2008476</v>
      </c>
      <c r="O52" s="90">
        <f t="shared" ca="1" si="10"/>
        <v>1316351964.6153126</v>
      </c>
      <c r="P52" s="90">
        <f t="shared" ca="1" si="10"/>
        <v>1284177367.0297775</v>
      </c>
      <c r="Q52" s="90">
        <f t="shared" ca="1" si="10"/>
        <v>1252002769.4442425</v>
      </c>
      <c r="R52" s="90">
        <f t="shared" ca="1" si="10"/>
        <v>1219828171.8587074</v>
      </c>
      <c r="S52" s="90">
        <f t="shared" ca="1" si="10"/>
        <v>1187653574.2731724</v>
      </c>
      <c r="T52" s="90">
        <f t="shared" ca="1" si="10"/>
        <v>1155478976.6876373</v>
      </c>
      <c r="U52" s="90">
        <f t="shared" ca="1" si="10"/>
        <v>1123304379.1021023</v>
      </c>
      <c r="V52">
        <f ca="1">IF('Coal mining 2030'!$A60="MR",INDIRECT("'Coal mining 2030'!"&amp;'Country Selector'!$B$3&amp;ROW($A60))*10^12,0)*'Process Emissions Multipliers'!$D$34</f>
        <v>1091129781.5165672</v>
      </c>
      <c r="W52" s="90">
        <f t="shared" ca="1" si="8"/>
        <v>1099125774.0734169</v>
      </c>
      <c r="X52" s="90">
        <f t="shared" ca="1" si="8"/>
        <v>1107121766.6302667</v>
      </c>
      <c r="Y52" s="90">
        <f t="shared" ca="1" si="8"/>
        <v>1115117759.1871164</v>
      </c>
      <c r="Z52" s="90">
        <f t="shared" ca="1" si="8"/>
        <v>1123113751.7439661</v>
      </c>
      <c r="AA52" s="90">
        <f t="shared" ca="1" si="8"/>
        <v>1131109744.3008158</v>
      </c>
      <c r="AB52" s="90">
        <f t="shared" ca="1" si="8"/>
        <v>1139105736.8576655</v>
      </c>
      <c r="AC52" s="90">
        <f t="shared" ca="1" si="8"/>
        <v>1147101729.4145153</v>
      </c>
      <c r="AD52" s="90">
        <f t="shared" ca="1" si="8"/>
        <v>1155097721.971365</v>
      </c>
      <c r="AE52" s="90">
        <f t="shared" ca="1" si="8"/>
        <v>1163093714.5282145</v>
      </c>
      <c r="AF52" s="90">
        <f t="shared" ca="1" si="8"/>
        <v>1171089707.0850644</v>
      </c>
      <c r="AG52" s="90">
        <f t="shared" ca="1" si="8"/>
        <v>1179085699.6419139</v>
      </c>
      <c r="AH52" s="90">
        <f t="shared" ca="1" si="8"/>
        <v>1187081692.1987636</v>
      </c>
      <c r="AI52" s="90">
        <f t="shared" ca="1" si="8"/>
        <v>1195077684.7556133</v>
      </c>
      <c r="AJ52" s="90">
        <f t="shared" ca="1" si="8"/>
        <v>1203073677.3124633</v>
      </c>
      <c r="AK52" s="90">
        <f t="shared" ca="1" si="8"/>
        <v>1211069669.8693128</v>
      </c>
      <c r="AL52" s="90">
        <f t="shared" ca="1" si="8"/>
        <v>1219065662.4261625</v>
      </c>
      <c r="AM52" s="90">
        <f t="shared" ca="1" si="11"/>
        <v>1227061654.9830122</v>
      </c>
      <c r="AN52" s="90">
        <f t="shared" ca="1" si="11"/>
        <v>1235057647.5398617</v>
      </c>
      <c r="AO52" s="90">
        <f t="shared" ca="1" si="11"/>
        <v>1243053640.0967116</v>
      </c>
      <c r="AP52">
        <f ca="1">V52*'Process Emissions Multipliers'!$E$34</f>
        <v>1251049632.6535614</v>
      </c>
    </row>
    <row r="53" spans="1:42">
      <c r="A53" s="74">
        <v>1</v>
      </c>
      <c r="B53">
        <f ca="1">IF('Coal mining 2010'!$A61="MR",INDIRECT("'Coal mining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IF('Coal mining 2020'!$A61="MR",INDIRECT("'Coal mining 2020'!"&amp;'Country Selector'!$B$3&amp;ROW($A61))*10^12,0)*'Process Emissions Multipliers'!$B$34</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IF('Coal mining 2030'!$A61="MR",INDIRECT("'Coal mining 2030'!"&amp;'Country Selector'!$B$3&amp;ROW($A61))*10^12,0)*'Process Emissions Multipliers'!$D$34</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Multipliers'!$E$34</f>
        <v>0</v>
      </c>
    </row>
    <row r="54" spans="1:42">
      <c r="A54" s="74">
        <v>2</v>
      </c>
      <c r="B54">
        <f ca="1">IF('Coal mining 2010'!$A62="MR",INDIRECT("'Coal mining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IF('Coal mining 2020'!$A62="MR",INDIRECT("'Coal mining 2020'!"&amp;'Country Selector'!$B$3&amp;ROW($A62))*10^12,0)*'Process Emissions Multipliers'!$B$34</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IF('Coal mining 2030'!$A62="MR",INDIRECT("'Coal mining 2030'!"&amp;'Country Selector'!$B$3&amp;ROW($A62))*10^12,0)*'Process Emissions Multipliers'!$D$34</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Multipliers'!$E$34</f>
        <v>0</v>
      </c>
    </row>
    <row r="55" spans="1:42">
      <c r="A55" s="74">
        <v>3</v>
      </c>
      <c r="B55">
        <f ca="1">IF('Coal mining 2010'!$A63="MR",INDIRECT("'Coal mining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IF('Coal mining 2020'!$A63="MR",INDIRECT("'Coal mining 2020'!"&amp;'Country Selector'!$B$3&amp;ROW($A63))*10^12,0)*'Process Emissions Multipliers'!$B$34</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IF('Coal mining 2030'!$A63="MR",INDIRECT("'Coal mining 2030'!"&amp;'Country Selector'!$B$3&amp;ROW($A63))*10^12,0)*'Process Emissions Multipliers'!$D$34</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Multipliers'!$E$34</f>
        <v>0</v>
      </c>
    </row>
    <row r="56" spans="1:42">
      <c r="A56" s="74">
        <v>4</v>
      </c>
      <c r="B56">
        <f ca="1">IF('Coal mining 2010'!$A64="MR",INDIRECT("'Coal mining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IF('Coal mining 2020'!$A64="MR",INDIRECT("'Coal mining 2020'!"&amp;'Country Selector'!$B$3&amp;ROW($A64))*10^12,0)*'Process Emissions Multipliers'!$B$34</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IF('Coal mining 2030'!$A64="MR",INDIRECT("'Coal mining 2030'!"&amp;'Country Selector'!$B$3&amp;ROW($A64))*10^12,0)*'Process Emissions Multipliers'!$D$34</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Multipliers'!$E$34</f>
        <v>0</v>
      </c>
    </row>
    <row r="57" spans="1:42">
      <c r="A57" s="74">
        <v>5</v>
      </c>
      <c r="B57">
        <f ca="1">IF('Coal mining 2010'!$A65="MR",INDIRECT("'Coal mining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IF('Coal mining 2020'!$A65="MR",INDIRECT("'Coal mining 2020'!"&amp;'Country Selector'!$B$3&amp;ROW($A65))*10^12,0)*'Process Emissions Multipliers'!$B$34</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IF('Coal mining 2030'!$A65="MR",INDIRECT("'Coal mining 2030'!"&amp;'Country Selector'!$B$3&amp;ROW($A65))*10^12,0)*'Process Emissions Multipliers'!$D$34</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Multipliers'!$E$34</f>
        <v>0</v>
      </c>
    </row>
    <row r="58" spans="1:42">
      <c r="A58" s="74">
        <v>6</v>
      </c>
      <c r="B58">
        <f ca="1">IF('Coal mining 2010'!$A66="MR",INDIRECT("'Coal mining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IF('Coal mining 2020'!$A66="MR",INDIRECT("'Coal mining 2020'!"&amp;'Country Selector'!$B$3&amp;ROW($A66))*10^12,0)*'Process Emissions Multipliers'!$B$34</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IF('Coal mining 2030'!$A66="MR",INDIRECT("'Coal mining 2030'!"&amp;'Country Selector'!$B$3&amp;ROW($A66))*10^12,0)*'Process Emissions Multipliers'!$D$34</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Multipliers'!$E$34</f>
        <v>0</v>
      </c>
    </row>
    <row r="59" spans="1:42">
      <c r="A59" s="74">
        <v>7</v>
      </c>
      <c r="B59">
        <f ca="1">IF('Coal mining 2010'!$A67="MR",INDIRECT("'Coal mining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IF('Coal mining 2020'!$A67="MR",INDIRECT("'Coal mining 2020'!"&amp;'Country Selector'!$B$3&amp;ROW($A67))*10^12,0)*'Process Emissions Multipliers'!$B$34</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IF('Coal mining 2030'!$A67="MR",INDIRECT("'Coal mining 2030'!"&amp;'Country Selector'!$B$3&amp;ROW($A67))*10^12,0)*'Process Emissions Multipliers'!$D$34</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Multipliers'!$E$34</f>
        <v>0</v>
      </c>
    </row>
    <row r="60" spans="1:42">
      <c r="A60" s="74">
        <v>8</v>
      </c>
      <c r="B60">
        <f ca="1">IF('Coal mining 2010'!$A68="MR",INDIRECT("'Coal mining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IF('Coal mining 2020'!$A68="MR",INDIRECT("'Coal mining 2020'!"&amp;'Country Selector'!$B$3&amp;ROW($A68))*10^12,0)*'Process Emissions Multipliers'!$B$34</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IF('Coal mining 2030'!$A68="MR",INDIRECT("'Coal mining 2030'!"&amp;'Country Selector'!$B$3&amp;ROW($A68))*10^12,0)*'Process Emissions Multipliers'!$D$34</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Multipliers'!$E$34</f>
        <v>0</v>
      </c>
    </row>
    <row r="61" spans="1:42">
      <c r="A61" s="74">
        <v>9</v>
      </c>
      <c r="B61">
        <f ca="1">IF('Coal mining 2010'!$A69="MR",INDIRECT("'Coal mining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IF('Coal mining 2020'!$A69="MR",INDIRECT("'Coal mining 2020'!"&amp;'Country Selector'!$B$3&amp;ROW($A69))*10^12,0)*'Process Emissions Multipliers'!$B$34</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IF('Coal mining 2030'!$A69="MR",INDIRECT("'Coal mining 2030'!"&amp;'Country Selector'!$B$3&amp;ROW($A69))*10^12,0)*'Process Emissions Multipliers'!$D$34</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Multipliers'!$E$34</f>
        <v>0</v>
      </c>
    </row>
    <row r="62" spans="1:42">
      <c r="A62" s="74">
        <v>10</v>
      </c>
      <c r="B62">
        <f ca="1">IF('Coal mining 2010'!$A70="MR",INDIRECT("'Coal mining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IF('Coal mining 2020'!$A70="MR",INDIRECT("'Coal mining 2020'!"&amp;'Country Selector'!$B$3&amp;ROW($A70))*10^12,0)*'Process Emissions Multipliers'!$B$34</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IF('Coal mining 2030'!$A70="MR",INDIRECT("'Coal mining 2030'!"&amp;'Country Selector'!$B$3&amp;ROW($A70))*10^12,0)*'Process Emissions Multipliers'!$D$34</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Multipliers'!$E$34</f>
        <v>0</v>
      </c>
    </row>
    <row r="63" spans="1:42">
      <c r="A63" s="74">
        <v>11</v>
      </c>
      <c r="B63">
        <f ca="1">IF('Coal mining 2010'!$A71="MR",INDIRECT("'Coal mining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IF('Coal mining 2020'!$A71="MR",INDIRECT("'Coal mining 2020'!"&amp;'Country Selector'!$B$3&amp;ROW($A71))*10^12,0)*'Process Emissions Multipliers'!$B$34</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IF('Coal mining 2030'!$A71="MR",INDIRECT("'Coal mining 2030'!"&amp;'Country Selector'!$B$3&amp;ROW($A71))*10^12,0)*'Process Emissions Multipliers'!$D$34</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Multipliers'!$E$34</f>
        <v>0</v>
      </c>
    </row>
    <row r="64" spans="1:42">
      <c r="A64" s="74">
        <v>12</v>
      </c>
      <c r="B64">
        <f ca="1">IF('Coal mining 2010'!$A72="MR",INDIRECT("'Coal mining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IF('Coal mining 2020'!$A72="MR",INDIRECT("'Coal mining 2020'!"&amp;'Country Selector'!$B$3&amp;ROW($A72))*10^12,0)*'Process Emissions Multipliers'!$B$34</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IF('Coal mining 2030'!$A72="MR",INDIRECT("'Coal mining 2030'!"&amp;'Country Selector'!$B$3&amp;ROW($A72))*10^12,0)*'Process Emissions Multipliers'!$D$34</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Multipliers'!$E$34</f>
        <v>0</v>
      </c>
    </row>
    <row r="65" spans="1:42">
      <c r="A65" s="74">
        <v>13</v>
      </c>
      <c r="B65">
        <f ca="1">IF('Coal mining 2010'!$A73="MR",INDIRECT("'Coal mining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IF('Coal mining 2020'!$A73="MR",INDIRECT("'Coal mining 2020'!"&amp;'Country Selector'!$B$3&amp;ROW($A73))*10^12,0)*'Process Emissions Multipliers'!$B$34</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IF('Coal mining 2030'!$A73="MR",INDIRECT("'Coal mining 2030'!"&amp;'Country Selector'!$B$3&amp;ROW($A73))*10^12,0)*'Process Emissions Multipliers'!$D$34</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Multipliers'!$E$34</f>
        <v>0</v>
      </c>
    </row>
    <row r="66" spans="1:42">
      <c r="A66" s="74">
        <v>14</v>
      </c>
      <c r="B66">
        <f ca="1">IF('Coal mining 2010'!$A74="MR",INDIRECT("'Coal mining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IF('Coal mining 2020'!$A74="MR",INDIRECT("'Coal mining 2020'!"&amp;'Country Selector'!$B$3&amp;ROW($A74))*10^12,0)*'Process Emissions Multipliers'!$B$34</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IF('Coal mining 2030'!$A74="MR",INDIRECT("'Coal mining 2030'!"&amp;'Country Selector'!$B$3&amp;ROW($A74))*10^12,0)*'Process Emissions Multipliers'!$D$34</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Multipliers'!$E$34</f>
        <v>0</v>
      </c>
    </row>
    <row r="67" spans="1:42">
      <c r="A67" s="74">
        <v>15</v>
      </c>
      <c r="B67">
        <f ca="1">IF('Coal mining 2010'!$A75="MR",INDIRECT("'Coal mining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IF('Coal mining 2020'!$A75="MR",INDIRECT("'Coal mining 2020'!"&amp;'Country Selector'!$B$3&amp;ROW($A75))*10^12,0)*'Process Emissions Multipliers'!$B$34</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IF('Coal mining 2030'!$A75="MR",INDIRECT("'Coal mining 2030'!"&amp;'Country Selector'!$B$3&amp;ROW($A75))*10^12,0)*'Process Emissions Multipliers'!$D$34</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Multipliers'!$E$34</f>
        <v>0</v>
      </c>
    </row>
    <row r="68" spans="1:42">
      <c r="A68" s="74">
        <v>16</v>
      </c>
      <c r="B68">
        <f ca="1">IF('Coal mining 2010'!$A76="MR",INDIRECT("'Coal mining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IF('Coal mining 2020'!$A76="MR",INDIRECT("'Coal mining 2020'!"&amp;'Country Selector'!$B$3&amp;ROW($A76))*10^12,0)*'Process Emissions Multipliers'!$B$34</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IF('Coal mining 2030'!$A76="MR",INDIRECT("'Coal mining 2030'!"&amp;'Country Selector'!$B$3&amp;ROW($A76))*10^12,0)*'Process Emissions Multipliers'!$D$34</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Multipliers'!$E$34</f>
        <v>0</v>
      </c>
    </row>
    <row r="69" spans="1:42">
      <c r="A69" s="74">
        <v>17</v>
      </c>
      <c r="B69">
        <f ca="1">IF('Coal mining 2010'!$A77="MR",INDIRECT("'Coal mining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IF('Coal mining 2020'!$A77="MR",INDIRECT("'Coal mining 2020'!"&amp;'Country Selector'!$B$3&amp;ROW($A77))*10^12,0)*'Process Emissions Multipliers'!$B$34</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IF('Coal mining 2030'!$A77="MR",INDIRECT("'Coal mining 2030'!"&amp;'Country Selector'!$B$3&amp;ROW($A77))*10^12,0)*'Process Emissions Multipliers'!$D$34</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Multipliers'!$E$34</f>
        <v>0</v>
      </c>
    </row>
    <row r="70" spans="1:42">
      <c r="A70" s="74">
        <v>18</v>
      </c>
      <c r="B70">
        <f ca="1">IF('Coal mining 2010'!$A78="MR",INDIRECT("'Coal mining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IF('Coal mining 2020'!$A78="MR",INDIRECT("'Coal mining 2020'!"&amp;'Country Selector'!$B$3&amp;ROW($A78))*10^12,0)*'Process Emissions Multipliers'!$B$34</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IF('Coal mining 2030'!$A78="MR",INDIRECT("'Coal mining 2030'!"&amp;'Country Selector'!$B$3&amp;ROW($A78))*10^12,0)*'Process Emissions Multipliers'!$D$34</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Multipliers'!$E$34</f>
        <v>0</v>
      </c>
    </row>
    <row r="71" spans="1:42">
      <c r="A71" s="74">
        <v>19</v>
      </c>
      <c r="B71">
        <f ca="1">IF('Coal mining 2010'!$A79="MR",INDIRECT("'Coal mining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IF('Coal mining 2020'!$A79="MR",INDIRECT("'Coal mining 2020'!"&amp;'Country Selector'!$B$3&amp;ROW($A79))*10^12,0)*'Process Emissions Multipliers'!$B$34</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IF('Coal mining 2030'!$A79="MR",INDIRECT("'Coal mining 2030'!"&amp;'Country Selector'!$B$3&amp;ROW($A79))*10^12,0)*'Process Emissions Multipliers'!$D$34</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Multipliers'!$E$34</f>
        <v>0</v>
      </c>
    </row>
    <row r="72" spans="1:42">
      <c r="A72" s="74">
        <v>20</v>
      </c>
      <c r="B72">
        <f ca="1">IF('Coal mining 2010'!$A80="MR",INDIRECT("'Coal mining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IF('Coal mining 2020'!$A80="MR",INDIRECT("'Coal mining 2020'!"&amp;'Country Selector'!$B$3&amp;ROW($A80))*10^12,0)*'Process Emissions Multipliers'!$B$34</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IF('Coal mining 2030'!$A80="MR",INDIRECT("'Coal mining 2030'!"&amp;'Country Selector'!$B$3&amp;ROW($A80))*10^12,0)*'Process Emissions Multipliers'!$D$34</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Multipliers'!$E$34</f>
        <v>0</v>
      </c>
    </row>
    <row r="73" spans="1:42">
      <c r="A73" s="74">
        <v>21</v>
      </c>
      <c r="B73">
        <f ca="1">IF('Coal mining 2010'!$A81="MR",INDIRECT("'Coal mining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IF('Coal mining 2020'!$A81="MR",INDIRECT("'Coal mining 2020'!"&amp;'Country Selector'!$B$3&amp;ROW($A81))*10^12,0)*'Process Emissions Multipliers'!$B$34</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IF('Coal mining 2030'!$A81="MR",INDIRECT("'Coal mining 2030'!"&amp;'Country Selector'!$B$3&amp;ROW($A81))*10^12,0)*'Process Emissions Multipliers'!$D$34</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Multipliers'!$E$34</f>
        <v>0</v>
      </c>
    </row>
    <row r="74" spans="1:42">
      <c r="A74" s="74">
        <v>22</v>
      </c>
      <c r="B74">
        <f ca="1">IF('Coal mining 2010'!$A82="MR",INDIRECT("'Coal mining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IF('Coal mining 2020'!$A82="MR",INDIRECT("'Coal mining 2020'!"&amp;'Country Selector'!$B$3&amp;ROW($A82))*10^12,0)*'Process Emissions Multipliers'!$B$34</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IF('Coal mining 2030'!$A82="MR",INDIRECT("'Coal mining 2030'!"&amp;'Country Selector'!$B$3&amp;ROW($A82))*10^12,0)*'Process Emissions Multipliers'!$D$34</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Multipliers'!$E$34</f>
        <v>0</v>
      </c>
    </row>
    <row r="75" spans="1:42">
      <c r="A75" s="74">
        <v>23</v>
      </c>
      <c r="B75">
        <f ca="1">IF('Coal mining 2010'!$A83="MR",INDIRECT("'Coal mining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IF('Coal mining 2020'!$A83="MR",INDIRECT("'Coal mining 2020'!"&amp;'Country Selector'!$B$3&amp;ROW($A83))*10^12,0)*'Process Emissions Multipliers'!$B$34</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IF('Coal mining 2030'!$A83="MR",INDIRECT("'Coal mining 2030'!"&amp;'Country Selector'!$B$3&amp;ROW($A83))*10^12,0)*'Process Emissions Multipliers'!$D$34</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Multipliers'!$E$34</f>
        <v>0</v>
      </c>
    </row>
    <row r="76" spans="1:42">
      <c r="A76" s="74">
        <v>24</v>
      </c>
      <c r="B76">
        <f ca="1">IF('Coal mining 2010'!$A84="MR",INDIRECT("'Coal mining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IF('Coal mining 2020'!$A84="MR",INDIRECT("'Coal mining 2020'!"&amp;'Country Selector'!$B$3&amp;ROW($A84))*10^12,0)*'Process Emissions Multipliers'!$B$34</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IF('Coal mining 2030'!$A84="MR",INDIRECT("'Coal mining 2030'!"&amp;'Country Selector'!$B$3&amp;ROW($A84))*10^12,0)*'Process Emissions Multipliers'!$D$34</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Multipliers'!$E$34</f>
        <v>0</v>
      </c>
    </row>
    <row r="77" spans="1:42">
      <c r="A77" s="74">
        <v>25</v>
      </c>
      <c r="B77">
        <f ca="1">IF('Coal mining 2010'!$A85="MR",INDIRECT("'Coal mining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IF('Coal mining 2020'!$A85="MR",INDIRECT("'Coal mining 2020'!"&amp;'Country Selector'!$B$3&amp;ROW($A85))*10^12,0)*'Process Emissions Multipliers'!$B$34</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IF('Coal mining 2030'!$A85="MR",INDIRECT("'Coal mining 2030'!"&amp;'Country Selector'!$B$3&amp;ROW($A85))*10^12,0)*'Process Emissions Multipliers'!$D$34</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Multipliers'!$E$34</f>
        <v>0</v>
      </c>
    </row>
    <row r="78" spans="1:42">
      <c r="A78" s="74">
        <v>26</v>
      </c>
      <c r="B78">
        <f ca="1">IF('Coal mining 2010'!$A86="MR",INDIRECT("'Coal mining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IF('Coal mining 2020'!$A86="MR",INDIRECT("'Coal mining 2020'!"&amp;'Country Selector'!$B$3&amp;ROW($A86))*10^12,0)*'Process Emissions Multipliers'!$B$34</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IF('Coal mining 2030'!$A86="MR",INDIRECT("'Coal mining 2030'!"&amp;'Country Selector'!$B$3&amp;ROW($A86))*10^12,0)*'Process Emissions Multipliers'!$D$34</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Multipliers'!$E$34</f>
        <v>0</v>
      </c>
    </row>
    <row r="79" spans="1:42">
      <c r="A79" s="74">
        <v>27</v>
      </c>
      <c r="B79">
        <f ca="1">IF('Coal mining 2010'!$A87="MR",INDIRECT("'Coal mining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IF('Coal mining 2020'!$A87="MR",INDIRECT("'Coal mining 2020'!"&amp;'Country Selector'!$B$3&amp;ROW($A87))*10^12,0)*'Process Emissions Multipliers'!$B$34</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IF('Coal mining 2030'!$A87="MR",INDIRECT("'Coal mining 2030'!"&amp;'Country Selector'!$B$3&amp;ROW($A87))*10^12,0)*'Process Emissions Multipliers'!$D$34</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Multipliers'!$E$34</f>
        <v>0</v>
      </c>
    </row>
    <row r="80" spans="1:42">
      <c r="A80" s="74">
        <v>28</v>
      </c>
      <c r="B80">
        <f ca="1">IF('Coal mining 2010'!$A88="MR",INDIRECT("'Coal mining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IF('Coal mining 2020'!$A88="MR",INDIRECT("'Coal mining 2020'!"&amp;'Country Selector'!$B$3&amp;ROW($A88))*10^12,0)*'Process Emissions Multipliers'!$B$34</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IF('Coal mining 2030'!$A88="MR",INDIRECT("'Coal mining 2030'!"&amp;'Country Selector'!$B$3&amp;ROW($A88))*10^12,0)*'Process Emissions Multipliers'!$D$34</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Multipliers'!$E$34</f>
        <v>0</v>
      </c>
    </row>
    <row r="81" spans="1:42">
      <c r="A81" s="74">
        <v>29</v>
      </c>
      <c r="B81">
        <f ca="1">IF('Coal mining 2010'!$A89="MR",INDIRECT("'Coal mining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IF('Coal mining 2020'!$A89="MR",INDIRECT("'Coal mining 2020'!"&amp;'Country Selector'!$B$3&amp;ROW($A89))*10^12,0)*'Process Emissions Multipliers'!$B$34</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IF('Coal mining 2030'!$A89="MR",INDIRECT("'Coal mining 2030'!"&amp;'Country Selector'!$B$3&amp;ROW($A89))*10^12,0)*'Process Emissions Multipliers'!$D$34</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Multipliers'!$E$34</f>
        <v>0</v>
      </c>
    </row>
    <row r="82" spans="1:42">
      <c r="A82" s="74">
        <v>30</v>
      </c>
      <c r="B82">
        <f ca="1">IF('Coal mining 2010'!$A90="MR",INDIRECT("'Coal mining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IF('Coal mining 2020'!$A90="MR",INDIRECT("'Coal mining 2020'!"&amp;'Country Selector'!$B$3&amp;ROW($A90))*10^12,0)*'Process Emissions Multipliers'!$B$34</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IF('Coal mining 2030'!$A90="MR",INDIRECT("'Coal mining 2030'!"&amp;'Country Selector'!$B$3&amp;ROW($A90))*10^12,0)*'Process Emissions Multipliers'!$D$34</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Multipliers'!$E$34</f>
        <v>0</v>
      </c>
    </row>
    <row r="83" spans="1:42">
      <c r="A83" s="74">
        <v>31</v>
      </c>
      <c r="B83">
        <f ca="1">IF('Coal mining 2010'!$A91="MR",INDIRECT("'Coal mining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IF('Coal mining 2020'!$A91="MR",INDIRECT("'Coal mining 2020'!"&amp;'Country Selector'!$B$3&amp;ROW($A91))*10^12,0)*'Process Emissions Multipliers'!$B$34</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IF('Coal mining 2030'!$A91="MR",INDIRECT("'Coal mining 2030'!"&amp;'Country Selector'!$B$3&amp;ROW($A91))*10^12,0)*'Process Emissions Multipliers'!$D$34</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Multipliers'!$E$34</f>
        <v>0</v>
      </c>
    </row>
    <row r="84" spans="1:42">
      <c r="A84" s="74">
        <v>32</v>
      </c>
      <c r="B84">
        <f ca="1">IF('Coal mining 2010'!$A92="MR",INDIRECT("'Coal mining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IF('Coal mining 2020'!$A92="MR",INDIRECT("'Coal mining 2020'!"&amp;'Country Selector'!$B$3&amp;ROW($A92))*10^12,0)*'Process Emissions Multipliers'!$B$34</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IF('Coal mining 2030'!$A92="MR",INDIRECT("'Coal mining 2030'!"&amp;'Country Selector'!$B$3&amp;ROW($A92))*10^12,0)*'Process Emissions Multipliers'!$D$34</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Multipliers'!$E$34</f>
        <v>0</v>
      </c>
    </row>
    <row r="85" spans="1:42">
      <c r="A85" s="74">
        <v>33</v>
      </c>
      <c r="B85">
        <f ca="1">IF('Coal mining 2010'!$A93="MR",INDIRECT("'Coal mining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IF('Coal mining 2020'!$A93="MR",INDIRECT("'Coal mining 2020'!"&amp;'Country Selector'!$B$3&amp;ROW($A93))*10^12,0)*'Process Emissions Multipliers'!$B$34</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IF('Coal mining 2030'!$A93="MR",INDIRECT("'Coal mining 2030'!"&amp;'Country Selector'!$B$3&amp;ROW($A93))*10^12,0)*'Process Emissions Multipliers'!$D$34</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Multipliers'!$E$34</f>
        <v>0</v>
      </c>
    </row>
    <row r="86" spans="1:42">
      <c r="A86" s="74">
        <v>34</v>
      </c>
      <c r="B86">
        <f ca="1">IF('Coal mining 2010'!$A94="MR",INDIRECT("'Coal mining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IF('Coal mining 2020'!$A94="MR",INDIRECT("'Coal mining 2020'!"&amp;'Country Selector'!$B$3&amp;ROW($A94))*10^12,0)*'Process Emissions Multipliers'!$B$34</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IF('Coal mining 2030'!$A94="MR",INDIRECT("'Coal mining 2030'!"&amp;'Country Selector'!$B$3&amp;ROW($A94))*10^12,0)*'Process Emissions Multipliers'!$D$34</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Multipliers'!$E$34</f>
        <v>0</v>
      </c>
    </row>
    <row r="87" spans="1:42">
      <c r="A87" s="74">
        <v>35</v>
      </c>
      <c r="B87">
        <f ca="1">IF('Coal mining 2010'!$A95="MR",INDIRECT("'Coal mining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IF('Coal mining 2020'!$A95="MR",INDIRECT("'Coal mining 2020'!"&amp;'Country Selector'!$B$3&amp;ROW($A95))*10^12,0)*'Process Emissions Multipliers'!$B$34</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IF('Coal mining 2030'!$A95="MR",INDIRECT("'Coal mining 2030'!"&amp;'Country Selector'!$B$3&amp;ROW($A95))*10^12,0)*'Process Emissions Multipliers'!$D$34</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Multipliers'!$E$34</f>
        <v>0</v>
      </c>
    </row>
    <row r="88" spans="1:42">
      <c r="A88" s="74">
        <v>36</v>
      </c>
      <c r="B88">
        <f ca="1">IF('Coal mining 2010'!$A96="MR",INDIRECT("'Coal mining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IF('Coal mining 2020'!$A96="MR",INDIRECT("'Coal mining 2020'!"&amp;'Country Selector'!$B$3&amp;ROW($A96))*10^12,0)*'Process Emissions Multipliers'!$B$34</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IF('Coal mining 2030'!$A96="MR",INDIRECT("'Coal mining 2030'!"&amp;'Country Selector'!$B$3&amp;ROW($A96))*10^12,0)*'Process Emissions Multipliers'!$D$34</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Multipliers'!$E$34</f>
        <v>0</v>
      </c>
    </row>
    <row r="89" spans="1:42">
      <c r="A89" s="74">
        <v>37</v>
      </c>
      <c r="B89">
        <f ca="1">IF('Coal mining 2010'!$A97="MR",INDIRECT("'Coal mining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IF('Coal mining 2020'!$A97="MR",INDIRECT("'Coal mining 2020'!"&amp;'Country Selector'!$B$3&amp;ROW($A97))*10^12,0)*'Process Emissions Multipliers'!$B$34</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IF('Coal mining 2030'!$A97="MR",INDIRECT("'Coal mining 2030'!"&amp;'Country Selector'!$B$3&amp;ROW($A97))*10^12,0)*'Process Emissions Multipliers'!$D$34</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Multipliers'!$E$34</f>
        <v>0</v>
      </c>
    </row>
    <row r="90" spans="1:42">
      <c r="A90" s="74">
        <v>38</v>
      </c>
      <c r="B90">
        <f ca="1">IF('Coal mining 2010'!$A98="MR",INDIRECT("'Coal mining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IF('Coal mining 2020'!$A98="MR",INDIRECT("'Coal mining 2020'!"&amp;'Country Selector'!$B$3&amp;ROW($A98))*10^12,0)*'Process Emissions Multipliers'!$B$34</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IF('Coal mining 2030'!$A98="MR",INDIRECT("'Coal mining 2030'!"&amp;'Country Selector'!$B$3&amp;ROW($A98))*10^12,0)*'Process Emissions Multipliers'!$D$34</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Multipliers'!$E$34</f>
        <v>0</v>
      </c>
    </row>
    <row r="91" spans="1:42">
      <c r="A91" s="74">
        <v>39</v>
      </c>
      <c r="B91">
        <f ca="1">IF('Coal mining 2010'!$A99="MR",INDIRECT("'Coal mining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IF('Coal mining 2020'!$A99="MR",INDIRECT("'Coal mining 2020'!"&amp;'Country Selector'!$B$3&amp;ROW($A99))*10^12,0)*'Process Emissions Multipliers'!$B$34</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IF('Coal mining 2030'!$A99="MR",INDIRECT("'Coal mining 2030'!"&amp;'Country Selector'!$B$3&amp;ROW($A99))*10^12,0)*'Process Emissions Multipliers'!$D$34</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Multipliers'!$E$34</f>
        <v>0</v>
      </c>
    </row>
    <row r="92" spans="1:42">
      <c r="A92" s="74">
        <v>40</v>
      </c>
      <c r="B92">
        <f ca="1">IF('Coal mining 2010'!$A100="MR",INDIRECT("'Coal mining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IF('Coal mining 2020'!$A100="MR",INDIRECT("'Coal mining 2020'!"&amp;'Country Selector'!$B$3&amp;ROW($A100))*10^12,0)*'Process Emissions Multipliers'!$B$34</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IF('Coal mining 2030'!$A100="MR",INDIRECT("'Coal mining 2030'!"&amp;'Country Selector'!$B$3&amp;ROW($A100))*10^12,0)*'Process Emissions Multipliers'!$D$34</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Multipliers'!$E$34</f>
        <v>0</v>
      </c>
    </row>
    <row r="93" spans="1:42">
      <c r="A93" s="74">
        <v>41</v>
      </c>
      <c r="B93">
        <f ca="1">IF('Coal mining 2010'!$A101="MR",INDIRECT("'Coal mining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IF('Coal mining 2020'!$A101="MR",INDIRECT("'Coal mining 2020'!"&amp;'Country Selector'!$B$3&amp;ROW($A101))*10^12,0)*'Process Emissions Multipliers'!$B$34</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IF('Coal mining 2030'!$A101="MR",INDIRECT("'Coal mining 2030'!"&amp;'Country Selector'!$B$3&amp;ROW($A101))*10^12,0)*'Process Emissions Multipliers'!$D$34</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Multipliers'!$E$34</f>
        <v>0</v>
      </c>
    </row>
    <row r="94" spans="1:42">
      <c r="A94" s="74">
        <v>42</v>
      </c>
      <c r="B94">
        <f ca="1">IF('Coal mining 2010'!$A102="MR",INDIRECT("'Coal mining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IF('Coal mining 2020'!$A102="MR",INDIRECT("'Coal mining 2020'!"&amp;'Country Selector'!$B$3&amp;ROW($A102))*10^12,0)*'Process Emissions Multipliers'!$B$34</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IF('Coal mining 2030'!$A102="MR",INDIRECT("'Coal mining 2030'!"&amp;'Country Selector'!$B$3&amp;ROW($A102))*10^12,0)*'Process Emissions Multipliers'!$D$34</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Multipliers'!$E$34</f>
        <v>0</v>
      </c>
    </row>
    <row r="95" spans="1:42">
      <c r="A95" s="74">
        <v>43</v>
      </c>
      <c r="B95">
        <f ca="1">IF('Coal mining 2010'!$A103="MR",INDIRECT("'Coal mining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IF('Coal mining 2020'!$A103="MR",INDIRECT("'Coal mining 2020'!"&amp;'Country Selector'!$B$3&amp;ROW($A103))*10^12,0)*'Process Emissions Multipliers'!$B$34</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IF('Coal mining 2030'!$A103="MR",INDIRECT("'Coal mining 2030'!"&amp;'Country Selector'!$B$3&amp;ROW($A103))*10^12,0)*'Process Emissions Multipliers'!$D$34</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Multipliers'!$E$34</f>
        <v>0</v>
      </c>
    </row>
    <row r="96" spans="1:42">
      <c r="A96" s="74">
        <v>44</v>
      </c>
      <c r="B96">
        <f ca="1">IF('Coal mining 2010'!$A104="MR",INDIRECT("'Coal mining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IF('Coal mining 2020'!$A104="MR",INDIRECT("'Coal mining 2020'!"&amp;'Country Selector'!$B$3&amp;ROW($A104))*10^12,0)*'Process Emissions Multipliers'!$B$34</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IF('Coal mining 2030'!$A104="MR",INDIRECT("'Coal mining 2030'!"&amp;'Country Selector'!$B$3&amp;ROW($A104))*10^12,0)*'Process Emissions Multipliers'!$D$34</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Multipliers'!$E$34</f>
        <v>0</v>
      </c>
    </row>
    <row r="97" spans="1:42">
      <c r="A97" s="74">
        <v>45</v>
      </c>
      <c r="B97">
        <f ca="1">IF('Coal mining 2010'!$A105="MR",INDIRECT("'Coal mining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IF('Coal mining 2020'!$A105="MR",INDIRECT("'Coal mining 2020'!"&amp;'Country Selector'!$B$3&amp;ROW($A105))*10^12,0)*'Process Emissions Multipliers'!$B$34</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IF('Coal mining 2030'!$A105="MR",INDIRECT("'Coal mining 2030'!"&amp;'Country Selector'!$B$3&amp;ROW($A105))*10^12,0)*'Process Emissions Multipliers'!$D$34</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Multipliers'!$E$34</f>
        <v>0</v>
      </c>
    </row>
    <row r="98" spans="1:42">
      <c r="A98" s="74">
        <v>46</v>
      </c>
      <c r="B98">
        <f ca="1">IF('Coal mining 2010'!$A106="MR",INDIRECT("'Coal mining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IF('Coal mining 2020'!$A106="MR",INDIRECT("'Coal mining 2020'!"&amp;'Country Selector'!$B$3&amp;ROW($A106))*10^12,0)*'Process Emissions Multipliers'!$B$34</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IF('Coal mining 2030'!$A106="MR",INDIRECT("'Coal mining 2030'!"&amp;'Country Selector'!$B$3&amp;ROW($A106))*10^12,0)*'Process Emissions Multipliers'!$D$34</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Multipliers'!$E$34</f>
        <v>0</v>
      </c>
    </row>
    <row r="99" spans="1:42">
      <c r="A99" s="74">
        <v>47</v>
      </c>
      <c r="B99">
        <f ca="1">IF('Coal mining 2010'!$A107="MR",INDIRECT("'Coal mining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IF('Coal mining 2020'!$A107="MR",INDIRECT("'Coal mining 2020'!"&amp;'Country Selector'!$B$3&amp;ROW($A107))*10^12,0)*'Process Emissions Multipliers'!$B$34</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IF('Coal mining 2030'!$A107="MR",INDIRECT("'Coal mining 2030'!"&amp;'Country Selector'!$B$3&amp;ROW($A107))*10^12,0)*'Process Emissions Multipliers'!$D$34</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Multipliers'!$E$34</f>
        <v>0</v>
      </c>
    </row>
    <row r="100" spans="1:42">
      <c r="A100" s="74">
        <v>48</v>
      </c>
      <c r="B100">
        <f ca="1">IF('Coal mining 2010'!$A108="MR",INDIRECT("'Coal mining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IF('Coal mining 2020'!$A108="MR",INDIRECT("'Coal mining 2020'!"&amp;'Country Selector'!$B$3&amp;ROW($A108))*10^12,0)*'Process Emissions Multipliers'!$B$34</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IF('Coal mining 2030'!$A108="MR",INDIRECT("'Coal mining 2030'!"&amp;'Country Selector'!$B$3&amp;ROW($A108))*10^12,0)*'Process Emissions Multipliers'!$D$34</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Multipliers'!$E$34</f>
        <v>0</v>
      </c>
    </row>
    <row r="101" spans="1:42">
      <c r="A101" s="74">
        <v>49</v>
      </c>
      <c r="B101">
        <f ca="1">IF('Coal mining 2010'!$A109="MR",INDIRECT("'Coal mining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IF('Coal mining 2020'!$A109="MR",INDIRECT("'Coal mining 2020'!"&amp;'Country Selector'!$B$3&amp;ROW($A109))*10^12,0)*'Process Emissions Multipliers'!$B$34</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IF('Coal mining 2030'!$A109="MR",INDIRECT("'Coal mining 2030'!"&amp;'Country Selector'!$B$3&amp;ROW($A109))*10^12,0)*'Process Emissions Multipliers'!$D$34</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Multipliers'!$E$34</f>
        <v>0</v>
      </c>
    </row>
    <row r="102" spans="1:42">
      <c r="A102" s="74">
        <v>50</v>
      </c>
      <c r="B102">
        <f ca="1">IF('Coal mining 2010'!$A110="MR",INDIRECT("'Coal mining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IF('Coal mining 2020'!$A110="MR",INDIRECT("'Coal mining 2020'!"&amp;'Country Selector'!$B$3&amp;ROW($A110))*10^12,0)*'Process Emissions Multipliers'!$B$34</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IF('Coal mining 2030'!$A110="MR",INDIRECT("'Coal mining 2030'!"&amp;'Country Selector'!$B$3&amp;ROW($A110))*10^12,0)*'Process Emissions Multipliers'!$D$34</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Multipliers'!$E$34</f>
        <v>0</v>
      </c>
    </row>
    <row r="103" spans="1:42">
      <c r="A103" s="74">
        <v>51</v>
      </c>
      <c r="B103">
        <f ca="1">IF('Coal mining 2010'!$A111="MR",INDIRECT("'Coal mining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IF('Coal mining 2020'!$A111="MR",INDIRECT("'Coal mining 2020'!"&amp;'Country Selector'!$B$3&amp;ROW($A111))*10^12,0)*'Process Emissions Multipliers'!$B$34</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IF('Coal mining 2030'!$A111="MR",INDIRECT("'Coal mining 2030'!"&amp;'Country Selector'!$B$3&amp;ROW($A111))*10^12,0)*'Process Emissions Multipliers'!$D$34</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Multipliers'!$E$34</f>
        <v>0</v>
      </c>
    </row>
    <row r="104" spans="1:42">
      <c r="A104" s="74">
        <v>52</v>
      </c>
      <c r="B104">
        <f ca="1">IF('Coal mining 2010'!$A112="MR",INDIRECT("'Coal mining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IF('Coal mining 2020'!$A112="MR",INDIRECT("'Coal mining 2020'!"&amp;'Country Selector'!$B$3&amp;ROW($A112))*10^12,0)*'Process Emissions Multipliers'!$B$34</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IF('Coal mining 2030'!$A112="MR",INDIRECT("'Coal mining 2030'!"&amp;'Country Selector'!$B$3&amp;ROW($A112))*10^12,0)*'Process Emissions Multipliers'!$D$34</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Multipliers'!$E$34</f>
        <v>0</v>
      </c>
    </row>
    <row r="105" spans="1:42">
      <c r="A105" s="74">
        <v>53</v>
      </c>
      <c r="B105">
        <f ca="1">IF('Coal mining 2010'!$A113="MR",INDIRECT("'Coal mining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IF('Coal mining 2020'!$A113="MR",INDIRECT("'Coal mining 2020'!"&amp;'Country Selector'!$B$3&amp;ROW($A113))*10^12,0)*'Process Emissions Multipliers'!$B$34</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IF('Coal mining 2030'!$A113="MR",INDIRECT("'Coal mining 2030'!"&amp;'Country Selector'!$B$3&amp;ROW($A113))*10^12,0)*'Process Emissions Multipliers'!$D$34</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Multipliers'!$E$34</f>
        <v>0</v>
      </c>
    </row>
    <row r="106" spans="1:42">
      <c r="A106" s="74">
        <v>54</v>
      </c>
      <c r="B106">
        <f ca="1">IF('Coal mining 2010'!$A114="MR",INDIRECT("'Coal mining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IF('Coal mining 2020'!$A114="MR",INDIRECT("'Coal mining 2020'!"&amp;'Country Selector'!$B$3&amp;ROW($A114))*10^12,0)*'Process Emissions Multipliers'!$B$34</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IF('Coal mining 2030'!$A114="MR",INDIRECT("'Coal mining 2030'!"&amp;'Country Selector'!$B$3&amp;ROW($A114))*10^12,0)*'Process Emissions Multipliers'!$D$34</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Multipliers'!$E$34</f>
        <v>0</v>
      </c>
    </row>
    <row r="107" spans="1:42">
      <c r="A107" s="74">
        <v>55</v>
      </c>
      <c r="B107">
        <f ca="1">IF('Coal mining 2010'!$A115="MR",INDIRECT("'Coal mining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IF('Coal mining 2020'!$A115="MR",INDIRECT("'Coal mining 2020'!"&amp;'Country Selector'!$B$3&amp;ROW($A115))*10^12,0)*'Process Emissions Multipliers'!$B$34</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IF('Coal mining 2030'!$A115="MR",INDIRECT("'Coal mining 2030'!"&amp;'Country Selector'!$B$3&amp;ROW($A115))*10^12,0)*'Process Emissions Multipliers'!$D$34</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Multipliers'!$E$34</f>
        <v>0</v>
      </c>
    </row>
    <row r="108" spans="1:42">
      <c r="A108" s="74">
        <v>56</v>
      </c>
      <c r="B108">
        <f ca="1">IF('Coal mining 2010'!$A116="MR",INDIRECT("'Coal mining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IF('Coal mining 2020'!$A116="MR",INDIRECT("'Coal mining 2020'!"&amp;'Country Selector'!$B$3&amp;ROW($A116))*10^12,0)*'Process Emissions Multipliers'!$B$34</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IF('Coal mining 2030'!$A116="MR",INDIRECT("'Coal mining 2030'!"&amp;'Country Selector'!$B$3&amp;ROW($A116))*10^12,0)*'Process Emissions Multipliers'!$D$34</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Multipliers'!$E$34</f>
        <v>0</v>
      </c>
    </row>
    <row r="109" spans="1:42">
      <c r="A109" s="74">
        <v>57</v>
      </c>
      <c r="B109">
        <f ca="1">IF('Coal mining 2010'!$A117="MR",INDIRECT("'Coal mining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IF('Coal mining 2020'!$A117="MR",INDIRECT("'Coal mining 2020'!"&amp;'Country Selector'!$B$3&amp;ROW($A117))*10^12,0)*'Process Emissions Multipliers'!$B$34</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IF('Coal mining 2030'!$A117="MR",INDIRECT("'Coal mining 2030'!"&amp;'Country Selector'!$B$3&amp;ROW($A117))*10^12,0)*'Process Emissions Multipliers'!$D$34</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Multipliers'!$E$34</f>
        <v>0</v>
      </c>
    </row>
    <row r="110" spans="1:42">
      <c r="A110" s="74">
        <v>58</v>
      </c>
      <c r="B110">
        <f ca="1">IF('Coal mining 2010'!$A118="MR",INDIRECT("'Coal mining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IF('Coal mining 2020'!$A118="MR",INDIRECT("'Coal mining 2020'!"&amp;'Country Selector'!$B$3&amp;ROW($A118))*10^12,0)*'Process Emissions Multipliers'!$B$34</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IF('Coal mining 2030'!$A118="MR",INDIRECT("'Coal mining 2030'!"&amp;'Country Selector'!$B$3&amp;ROW($A118))*10^12,0)*'Process Emissions Multipliers'!$D$34</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Multipliers'!$E$34</f>
        <v>0</v>
      </c>
    </row>
    <row r="111" spans="1:42">
      <c r="A111" s="74">
        <v>59</v>
      </c>
      <c r="B111">
        <f ca="1">IF('Coal mining 2010'!$A119="MR",INDIRECT("'Coal mining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IF('Coal mining 2020'!$A119="MR",INDIRECT("'Coal mining 2020'!"&amp;'Country Selector'!$B$3&amp;ROW($A119))*10^12,0)*'Process Emissions Multipliers'!$B$34</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IF('Coal mining 2030'!$A119="MR",INDIRECT("'Coal mining 2030'!"&amp;'Country Selector'!$B$3&amp;ROW($A119))*10^12,0)*'Process Emissions Multipliers'!$D$34</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Multipliers'!$E$34</f>
        <v>0</v>
      </c>
    </row>
    <row r="112" spans="1:42">
      <c r="A112" s="74">
        <v>60</v>
      </c>
      <c r="B112">
        <f ca="1">IF('Coal mining 2010'!$A120="MR",INDIRECT("'Coal mining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IF('Coal mining 2020'!$A120="MR",INDIRECT("'Coal mining 2020'!"&amp;'Country Selector'!$B$3&amp;ROW($A120))*10^12,0)*'Process Emissions Multipliers'!$B$34</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IF('Coal mining 2030'!$A120="MR",INDIRECT("'Coal mining 2030'!"&amp;'Country Selector'!$B$3&amp;ROW($A120))*10^12,0)*'Process Emissions Multipliers'!$D$34</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Multipliers'!$E$34</f>
        <v>0</v>
      </c>
    </row>
    <row r="113" spans="1:42">
      <c r="A113" s="74">
        <v>61</v>
      </c>
      <c r="B113">
        <f ca="1">IF('Coal mining 2010'!$A121="MR",INDIRECT("'Coal mining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IF('Coal mining 2020'!$A121="MR",INDIRECT("'Coal mining 2020'!"&amp;'Country Selector'!$B$3&amp;ROW($A121))*10^12,0)*'Process Emissions Multipliers'!$B$34</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IF('Coal mining 2030'!$A121="MR",INDIRECT("'Coal mining 2030'!"&amp;'Country Selector'!$B$3&amp;ROW($A121))*10^12,0)*'Process Emissions Multipliers'!$D$34</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Multipliers'!$E$34</f>
        <v>0</v>
      </c>
    </row>
    <row r="114" spans="1:42">
      <c r="A114" s="74">
        <v>62</v>
      </c>
      <c r="B114">
        <f ca="1">IF('Coal mining 2010'!$A122="MR",INDIRECT("'Coal mining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IF('Coal mining 2020'!$A122="MR",INDIRECT("'Coal mining 2020'!"&amp;'Country Selector'!$B$3&amp;ROW($A122))*10^12,0)*'Process Emissions Multipliers'!$B$34</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IF('Coal mining 2030'!$A122="MR",INDIRECT("'Coal mining 2030'!"&amp;'Country Selector'!$B$3&amp;ROW($A122))*10^12,0)*'Process Emissions Multipliers'!$D$34</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Multipliers'!$E$34</f>
        <v>0</v>
      </c>
    </row>
    <row r="115" spans="1:42">
      <c r="A115" s="74">
        <v>63</v>
      </c>
      <c r="B115">
        <f ca="1">IF('Coal mining 2010'!$A123="MR",INDIRECT("'Coal mining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IF('Coal mining 2020'!$A123="MR",INDIRECT("'Coal mining 2020'!"&amp;'Country Selector'!$B$3&amp;ROW($A123))*10^12,0)*'Process Emissions Multipliers'!$B$34</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IF('Coal mining 2030'!$A123="MR",INDIRECT("'Coal mining 2030'!"&amp;'Country Selector'!$B$3&amp;ROW($A123))*10^12,0)*'Process Emissions Multipliers'!$D$34</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Multipliers'!$E$34</f>
        <v>0</v>
      </c>
    </row>
    <row r="116" spans="1:42">
      <c r="A116" s="74">
        <v>64</v>
      </c>
      <c r="B116">
        <f ca="1">IF('Coal mining 2010'!$A124="MR",INDIRECT("'Coal mining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IF('Coal mining 2020'!$A124="MR",INDIRECT("'Coal mining 2020'!"&amp;'Country Selector'!$B$3&amp;ROW($A124))*10^12,0)*'Process Emissions Multipliers'!$B$34</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IF('Coal mining 2030'!$A124="MR",INDIRECT("'Coal mining 2030'!"&amp;'Country Selector'!$B$3&amp;ROW($A124))*10^12,0)*'Process Emissions Multipliers'!$D$34</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Multipliers'!$E$34</f>
        <v>0</v>
      </c>
    </row>
    <row r="117" spans="1:42">
      <c r="A117" s="74">
        <v>65</v>
      </c>
      <c r="B117">
        <f ca="1">IF('Coal mining 2010'!$A125="MR",INDIRECT("'Coal mining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IF('Coal mining 2020'!$A125="MR",INDIRECT("'Coal mining 2020'!"&amp;'Country Selector'!$B$3&amp;ROW($A125))*10^12,0)*'Process Emissions Multipliers'!$B$34</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IF('Coal mining 2030'!$A125="MR",INDIRECT("'Coal mining 2030'!"&amp;'Country Selector'!$B$3&amp;ROW($A125))*10^12,0)*'Process Emissions Multipliers'!$D$34</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Multipliers'!$E$34</f>
        <v>0</v>
      </c>
    </row>
    <row r="118" spans="1:42">
      <c r="A118" s="74">
        <v>66</v>
      </c>
      <c r="B118">
        <f ca="1">IF('Coal mining 2010'!$A126="MR",INDIRECT("'Coal mining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IF('Coal mining 2020'!$A126="MR",INDIRECT("'Coal mining 2020'!"&amp;'Country Selector'!$B$3&amp;ROW($A126))*10^12,0)*'Process Emissions Multipliers'!$B$34</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IF('Coal mining 2030'!$A126="MR",INDIRECT("'Coal mining 2030'!"&amp;'Country Selector'!$B$3&amp;ROW($A126))*10^12,0)*'Process Emissions Multipliers'!$D$34</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Multipliers'!$E$34</f>
        <v>0</v>
      </c>
    </row>
    <row r="119" spans="1:42">
      <c r="A119" s="74">
        <v>67</v>
      </c>
      <c r="B119">
        <f ca="1">IF('Coal mining 2010'!$A127="MR",INDIRECT("'Coal mining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IF('Coal mining 2020'!$A127="MR",INDIRECT("'Coal mining 2020'!"&amp;'Country Selector'!$B$3&amp;ROW($A127))*10^12,0)*'Process Emissions Multipliers'!$B$34</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IF('Coal mining 2030'!$A127="MR",INDIRECT("'Coal mining 2030'!"&amp;'Country Selector'!$B$3&amp;ROW($A127))*10^12,0)*'Process Emissions Multipliers'!$D$34</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Multipliers'!$E$34</f>
        <v>0</v>
      </c>
    </row>
    <row r="120" spans="1:42">
      <c r="A120" s="74">
        <v>68</v>
      </c>
      <c r="B120">
        <f ca="1">IF('Coal mining 2010'!$A128="MR",INDIRECT("'Coal mining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IF('Coal mining 2020'!$A128="MR",INDIRECT("'Coal mining 2020'!"&amp;'Country Selector'!$B$3&amp;ROW($A128))*10^12,0)*'Process Emissions Multipliers'!$B$34</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IF('Coal mining 2030'!$A128="MR",INDIRECT("'Coal mining 2030'!"&amp;'Country Selector'!$B$3&amp;ROW($A128))*10^12,0)*'Process Emissions Multipliers'!$D$34</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Multipliers'!$E$34</f>
        <v>0</v>
      </c>
    </row>
    <row r="121" spans="1:42">
      <c r="A121" s="74">
        <v>69</v>
      </c>
      <c r="B121">
        <f ca="1">IF('Coal mining 2010'!$A129="MR",INDIRECT("'Coal mining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IF('Coal mining 2020'!$A129="MR",INDIRECT("'Coal mining 2020'!"&amp;'Country Selector'!$B$3&amp;ROW($A129))*10^12,0)*'Process Emissions Multipliers'!$B$34</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IF('Coal mining 2030'!$A129="MR",INDIRECT("'Coal mining 2030'!"&amp;'Country Selector'!$B$3&amp;ROW($A129))*10^12,0)*'Process Emissions Multipliers'!$D$34</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Multipliers'!$E$34</f>
        <v>0</v>
      </c>
    </row>
    <row r="122" spans="1:42">
      <c r="A122" s="74">
        <v>70</v>
      </c>
      <c r="B122">
        <f ca="1">IF('Coal mining 2010'!$A130="MR",INDIRECT("'Coal mining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IF('Coal mining 2020'!$A130="MR",INDIRECT("'Coal mining 2020'!"&amp;'Country Selector'!$B$3&amp;ROW($A130))*10^12,0)*'Process Emissions Multipliers'!$B$34</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IF('Coal mining 2030'!$A130="MR",INDIRECT("'Coal mining 2030'!"&amp;'Country Selector'!$B$3&amp;ROW($A130))*10^12,0)*'Process Emissions Multipliers'!$D$34</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Multipliers'!$E$34</f>
        <v>0</v>
      </c>
    </row>
    <row r="123" spans="1:42">
      <c r="A123" s="74">
        <v>71</v>
      </c>
      <c r="B123">
        <f ca="1">IF('Coal mining 2010'!$A131="MR",INDIRECT("'Coal mining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IF('Coal mining 2020'!$A131="MR",INDIRECT("'Coal mining 2020'!"&amp;'Country Selector'!$B$3&amp;ROW($A131))*10^12,0)*'Process Emissions Multipliers'!$B$34</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IF('Coal mining 2030'!$A131="MR",INDIRECT("'Coal mining 2030'!"&amp;'Country Selector'!$B$3&amp;ROW($A131))*10^12,0)*'Process Emissions Multipliers'!$D$34</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Multipliers'!$E$34</f>
        <v>0</v>
      </c>
    </row>
    <row r="124" spans="1:42">
      <c r="A124" s="74">
        <v>72</v>
      </c>
      <c r="B124">
        <f ca="1">IF('Coal mining 2010'!$A132="MR",INDIRECT("'Coal mining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IF('Coal mining 2020'!$A132="MR",INDIRECT("'Coal mining 2020'!"&amp;'Country Selector'!$B$3&amp;ROW($A132))*10^12,0)*'Process Emissions Multipliers'!$B$34</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IF('Coal mining 2030'!$A132="MR",INDIRECT("'Coal mining 2030'!"&amp;'Country Selector'!$B$3&amp;ROW($A132))*10^12,0)*'Process Emissions Multipliers'!$D$34</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Multipliers'!$E$34</f>
        <v>0</v>
      </c>
    </row>
    <row r="125" spans="1:42">
      <c r="A125" s="74">
        <v>73</v>
      </c>
      <c r="B125">
        <f ca="1">IF('Coal mining 2010'!$A133="MR",INDIRECT("'Coal mining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IF('Coal mining 2020'!$A133="MR",INDIRECT("'Coal mining 2020'!"&amp;'Country Selector'!$B$3&amp;ROW($A133))*10^12,0)*'Process Emissions Multipliers'!$B$34</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IF('Coal mining 2030'!$A133="MR",INDIRECT("'Coal mining 2030'!"&amp;'Country Selector'!$B$3&amp;ROW($A133))*10^12,0)*'Process Emissions Multipliers'!$D$34</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Multipliers'!$E$34</f>
        <v>0</v>
      </c>
    </row>
    <row r="126" spans="1:42">
      <c r="A126" s="74">
        <v>74</v>
      </c>
      <c r="B126">
        <f ca="1">IF('Coal mining 2010'!$A134="MR",INDIRECT("'Coal mining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IF('Coal mining 2020'!$A134="MR",INDIRECT("'Coal mining 2020'!"&amp;'Country Selector'!$B$3&amp;ROW($A134))*10^12,0)*'Process Emissions Multipliers'!$B$34</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IF('Coal mining 2030'!$A134="MR",INDIRECT("'Coal mining 2030'!"&amp;'Country Selector'!$B$3&amp;ROW($A134))*10^12,0)*'Process Emissions Multipliers'!$D$34</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Multipliers'!$E$34</f>
        <v>0</v>
      </c>
    </row>
    <row r="127" spans="1:42">
      <c r="A127" s="74">
        <v>75</v>
      </c>
      <c r="B127">
        <f ca="1">IF('Coal mining 2010'!$A135="MR",INDIRECT("'Coal mining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IF('Coal mining 2020'!$A135="MR",INDIRECT("'Coal mining 2020'!"&amp;'Country Selector'!$B$3&amp;ROW($A135))*10^12,0)*'Process Emissions Multipliers'!$B$34</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IF('Coal mining 2030'!$A135="MR",INDIRECT("'Coal mining 2030'!"&amp;'Country Selector'!$B$3&amp;ROW($A135))*10^12,0)*'Process Emissions Multipliers'!$D$34</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Multipliers'!$E$34</f>
        <v>0</v>
      </c>
    </row>
    <row r="128" spans="1:42">
      <c r="A128" s="74">
        <v>76</v>
      </c>
      <c r="B128">
        <f ca="1">IF('Coal mining 2010'!$A136="MR",INDIRECT("'Coal mining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IF('Coal mining 2020'!$A136="MR",INDIRECT("'Coal mining 2020'!"&amp;'Country Selector'!$B$3&amp;ROW($A136))*10^12,0)*'Process Emissions Multipliers'!$B$34</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IF('Coal mining 2030'!$A136="MR",INDIRECT("'Coal mining 2030'!"&amp;'Country Selector'!$B$3&amp;ROW($A136))*10^12,0)*'Process Emissions Multipliers'!$D$34</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Multipliers'!$E$34</f>
        <v>0</v>
      </c>
    </row>
    <row r="129" spans="1:42">
      <c r="A129" s="74">
        <v>77</v>
      </c>
      <c r="B129">
        <f ca="1">IF('Coal mining 2010'!$A137="MR",INDIRECT("'Coal mining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IF('Coal mining 2020'!$A137="MR",INDIRECT("'Coal mining 2020'!"&amp;'Country Selector'!$B$3&amp;ROW($A137))*10^12,0)*'Process Emissions Multipliers'!$B$34</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IF('Coal mining 2030'!$A137="MR",INDIRECT("'Coal mining 2030'!"&amp;'Country Selector'!$B$3&amp;ROW($A137))*10^12,0)*'Process Emissions Multipliers'!$D$34</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Multipliers'!$E$34</f>
        <v>0</v>
      </c>
    </row>
    <row r="130" spans="1:42">
      <c r="A130" s="74">
        <v>78</v>
      </c>
      <c r="B130">
        <f ca="1">IF('Coal mining 2010'!$A138="MR",INDIRECT("'Coal mining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IF('Coal mining 2020'!$A138="MR",INDIRECT("'Coal mining 2020'!"&amp;'Country Selector'!$B$3&amp;ROW($A138))*10^12,0)*'Process Emissions Multipliers'!$B$34</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IF('Coal mining 2030'!$A138="MR",INDIRECT("'Coal mining 2030'!"&amp;'Country Selector'!$B$3&amp;ROW($A138))*10^12,0)*'Process Emissions Multipliers'!$D$34</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Multipliers'!$E$34</f>
        <v>0</v>
      </c>
    </row>
    <row r="131" spans="1:42">
      <c r="A131" s="74">
        <v>79</v>
      </c>
      <c r="B131">
        <f ca="1">IF('Coal mining 2010'!$A139="MR",INDIRECT("'Coal mining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IF('Coal mining 2020'!$A139="MR",INDIRECT("'Coal mining 2020'!"&amp;'Country Selector'!$B$3&amp;ROW($A139))*10^12,0)*'Process Emissions Multipliers'!$B$34</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IF('Coal mining 2030'!$A139="MR",INDIRECT("'Coal mining 2030'!"&amp;'Country Selector'!$B$3&amp;ROW($A139))*10^12,0)*'Process Emissions Multipliers'!$D$34</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Multipliers'!$E$34</f>
        <v>0</v>
      </c>
    </row>
    <row r="132" spans="1:42">
      <c r="A132" s="74">
        <v>80</v>
      </c>
      <c r="B132">
        <f ca="1">IF('Coal mining 2010'!$A140="MR",INDIRECT("'Coal mining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IF('Coal mining 2020'!$A140="MR",INDIRECT("'Coal mining 2020'!"&amp;'Country Selector'!$B$3&amp;ROW($A140))*10^12,0)*'Process Emissions Multipliers'!$B$34</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IF('Coal mining 2030'!$A140="MR",INDIRECT("'Coal mining 2030'!"&amp;'Country Selector'!$B$3&amp;ROW($A140))*10^12,0)*'Process Emissions Multipliers'!$D$34</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Multipliers'!$E$34</f>
        <v>0</v>
      </c>
    </row>
    <row r="133" spans="1:42">
      <c r="A133" s="74">
        <v>81</v>
      </c>
      <c r="B133">
        <f ca="1">IF('Coal mining 2010'!$A141="MR",INDIRECT("'Coal mining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IF('Coal mining 2020'!$A141="MR",INDIRECT("'Coal mining 2020'!"&amp;'Country Selector'!$B$3&amp;ROW($A141))*10^12,0)*'Process Emissions Multipliers'!$B$34</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IF('Coal mining 2030'!$A141="MR",INDIRECT("'Coal mining 2030'!"&amp;'Country Selector'!$B$3&amp;ROW($A141))*10^12,0)*'Process Emissions Multipliers'!$D$34</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Multipliers'!$E$34</f>
        <v>0</v>
      </c>
    </row>
    <row r="134" spans="1:42">
      <c r="A134" s="74">
        <v>82</v>
      </c>
      <c r="B134">
        <f ca="1">IF('Coal mining 2010'!$A142="MR",INDIRECT("'Coal mining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IF('Coal mining 2020'!$A142="MR",INDIRECT("'Coal mining 2020'!"&amp;'Country Selector'!$B$3&amp;ROW($A142))*10^12,0)*'Process Emissions Multipliers'!$B$34</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IF('Coal mining 2030'!$A142="MR",INDIRECT("'Coal mining 2030'!"&amp;'Country Selector'!$B$3&amp;ROW($A142))*10^12,0)*'Process Emissions Multipliers'!$D$34</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Multipliers'!$E$34</f>
        <v>0</v>
      </c>
    </row>
    <row r="135" spans="1:42">
      <c r="A135" s="74">
        <v>83</v>
      </c>
      <c r="B135">
        <f ca="1">IF('Coal mining 2010'!$A143="MR",INDIRECT("'Coal mining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IF('Coal mining 2020'!$A143="MR",INDIRECT("'Coal mining 2020'!"&amp;'Country Selector'!$B$3&amp;ROW($A143))*10^12,0)*'Process Emissions Multipliers'!$B$34</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IF('Coal mining 2030'!$A143="MR",INDIRECT("'Coal mining 2030'!"&amp;'Country Selector'!$B$3&amp;ROW($A143))*10^12,0)*'Process Emissions Multipliers'!$D$34</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Multipliers'!$E$34</f>
        <v>0</v>
      </c>
    </row>
    <row r="136" spans="1:42">
      <c r="A136" s="74">
        <v>84</v>
      </c>
      <c r="B136">
        <f ca="1">IF('Coal mining 2010'!$A144="MR",INDIRECT("'Coal mining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IF('Coal mining 2020'!$A144="MR",INDIRECT("'Coal mining 2020'!"&amp;'Country Selector'!$B$3&amp;ROW($A144))*10^12,0)*'Process Emissions Multipliers'!$B$34</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IF('Coal mining 2030'!$A144="MR",INDIRECT("'Coal mining 2030'!"&amp;'Country Selector'!$B$3&amp;ROW($A144))*10^12,0)*'Process Emissions Multipliers'!$D$34</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Multipliers'!$E$34</f>
        <v>0</v>
      </c>
    </row>
    <row r="137" spans="1:42">
      <c r="A137" s="74">
        <v>85</v>
      </c>
      <c r="B137">
        <f ca="1">IF('Coal mining 2010'!$A145="MR",INDIRECT("'Coal mining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IF('Coal mining 2020'!$A145="MR",INDIRECT("'Coal mining 2020'!"&amp;'Country Selector'!$B$3&amp;ROW($A145))*10^12,0)*'Process Emissions Multipliers'!$B$34</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IF('Coal mining 2030'!$A145="MR",INDIRECT("'Coal mining 2030'!"&amp;'Country Selector'!$B$3&amp;ROW($A145))*10^12,0)*'Process Emissions Multipliers'!$D$34</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Multipliers'!$E$34</f>
        <v>0</v>
      </c>
    </row>
    <row r="138" spans="1:42">
      <c r="A138" s="74">
        <v>86</v>
      </c>
      <c r="B138">
        <f ca="1">IF('Coal mining 2010'!$A146="MR",INDIRECT("'Coal mining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IF('Coal mining 2020'!$A146="MR",INDIRECT("'Coal mining 2020'!"&amp;'Country Selector'!$B$3&amp;ROW($A146))*10^12,0)*'Process Emissions Multipliers'!$B$34</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IF('Coal mining 2030'!$A146="MR",INDIRECT("'Coal mining 2030'!"&amp;'Country Selector'!$B$3&amp;ROW($A146))*10^12,0)*'Process Emissions Multipliers'!$D$34</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Multipliers'!$E$34</f>
        <v>0</v>
      </c>
    </row>
    <row r="139" spans="1:42">
      <c r="A139" s="74">
        <v>87</v>
      </c>
      <c r="B139">
        <f ca="1">IF('Coal mining 2010'!$A147="MR",INDIRECT("'Coal mining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IF('Coal mining 2020'!$A147="MR",INDIRECT("'Coal mining 2020'!"&amp;'Country Selector'!$B$3&amp;ROW($A147))*10^12,0)*'Process Emissions Multipliers'!$B$34</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IF('Coal mining 2030'!$A147="MR",INDIRECT("'Coal mining 2030'!"&amp;'Country Selector'!$B$3&amp;ROW($A147))*10^12,0)*'Process Emissions Multipliers'!$D$34</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Multipliers'!$E$34</f>
        <v>0</v>
      </c>
    </row>
    <row r="140" spans="1:42">
      <c r="A140" s="74">
        <v>88</v>
      </c>
      <c r="B140">
        <f ca="1">IF('Coal mining 2010'!$A148="MR",INDIRECT("'Coal mining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IF('Coal mining 2020'!$A148="MR",INDIRECT("'Coal mining 2020'!"&amp;'Country Selector'!$B$3&amp;ROW($A148))*10^12,0)*'Process Emissions Multipliers'!$B$34</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IF('Coal mining 2030'!$A148="MR",INDIRECT("'Coal mining 2030'!"&amp;'Country Selector'!$B$3&amp;ROW($A148))*10^12,0)*'Process Emissions Multipliers'!$D$34</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Multipliers'!$E$34</f>
        <v>0</v>
      </c>
    </row>
    <row r="141" spans="1:42">
      <c r="A141" s="74">
        <v>89</v>
      </c>
      <c r="B141">
        <f ca="1">IF('Coal mining 2010'!$A149="MR",INDIRECT("'Coal mining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IF('Coal mining 2020'!$A149="MR",INDIRECT("'Coal mining 2020'!"&amp;'Country Selector'!$B$3&amp;ROW($A149))*10^12,0)*'Process Emissions Multipliers'!$B$34</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IF('Coal mining 2030'!$A149="MR",INDIRECT("'Coal mining 2030'!"&amp;'Country Selector'!$B$3&amp;ROW($A149))*10^12,0)*'Process Emissions Multipliers'!$D$34</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Multipliers'!$E$34</f>
        <v>0</v>
      </c>
    </row>
    <row r="142" spans="1:42">
      <c r="A142" s="74">
        <v>90</v>
      </c>
      <c r="B142">
        <f ca="1">IF('Coal mining 2010'!$A150="MR",INDIRECT("'Coal mining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IF('Coal mining 2020'!$A150="MR",INDIRECT("'Coal mining 2020'!"&amp;'Country Selector'!$B$3&amp;ROW($A150))*10^12,0)*'Process Emissions Multipliers'!$B$34</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IF('Coal mining 2030'!$A150="MR",INDIRECT("'Coal mining 2030'!"&amp;'Country Selector'!$B$3&amp;ROW($A150))*10^12,0)*'Process Emissions Multipliers'!$D$34</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Multipliers'!$E$34</f>
        <v>0</v>
      </c>
    </row>
    <row r="143" spans="1:42">
      <c r="A143" s="74">
        <v>91</v>
      </c>
      <c r="B143">
        <f ca="1">IF('Coal mining 2010'!$A151="MR",INDIRECT("'Coal mining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IF('Coal mining 2020'!$A151="MR",INDIRECT("'Coal mining 2020'!"&amp;'Country Selector'!$B$3&amp;ROW($A151))*10^12,0)*'Process Emissions Multipliers'!$B$34</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IF('Coal mining 2030'!$A151="MR",INDIRECT("'Coal mining 2030'!"&amp;'Country Selector'!$B$3&amp;ROW($A151))*10^12,0)*'Process Emissions Multipliers'!$D$34</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Multipliers'!$E$34</f>
        <v>0</v>
      </c>
    </row>
    <row r="144" spans="1:42">
      <c r="A144" s="74">
        <v>92</v>
      </c>
      <c r="B144">
        <f ca="1">IF('Coal mining 2010'!$A152="MR",INDIRECT("'Coal mining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IF('Coal mining 2020'!$A152="MR",INDIRECT("'Coal mining 2020'!"&amp;'Country Selector'!$B$3&amp;ROW($A152))*10^12,0)*'Process Emissions Multipliers'!$B$34</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IF('Coal mining 2030'!$A152="MR",INDIRECT("'Coal mining 2030'!"&amp;'Country Selector'!$B$3&amp;ROW($A152))*10^12,0)*'Process Emissions Multipliers'!$D$34</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Multipliers'!$E$34</f>
        <v>0</v>
      </c>
    </row>
    <row r="145" spans="1:42">
      <c r="A145" s="74">
        <v>93</v>
      </c>
      <c r="B145">
        <f ca="1">IF('Coal mining 2010'!$A153="MR",INDIRECT("'Coal mining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IF('Coal mining 2020'!$A153="MR",INDIRECT("'Coal mining 2020'!"&amp;'Country Selector'!$B$3&amp;ROW($A153))*10^12,0)*'Process Emissions Multipliers'!$B$34</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IF('Coal mining 2030'!$A153="MR",INDIRECT("'Coal mining 2030'!"&amp;'Country Selector'!$B$3&amp;ROW($A153))*10^12,0)*'Process Emissions Multipliers'!$D$34</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Multipliers'!$E$34</f>
        <v>0</v>
      </c>
    </row>
    <row r="146" spans="1:42">
      <c r="A146" s="74">
        <v>94</v>
      </c>
      <c r="B146">
        <f ca="1">IF('Coal mining 2010'!$A154="MR",INDIRECT("'Coal mining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IF('Coal mining 2020'!$A154="MR",INDIRECT("'Coal mining 2020'!"&amp;'Country Selector'!$B$3&amp;ROW($A154))*10^12,0)*'Process Emissions Multipliers'!$B$34</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IF('Coal mining 2030'!$A154="MR",INDIRECT("'Coal mining 2030'!"&amp;'Country Selector'!$B$3&amp;ROW($A154))*10^12,0)*'Process Emissions Multipliers'!$D$34</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Multipliers'!$E$34</f>
        <v>0</v>
      </c>
    </row>
    <row r="147" spans="1:42">
      <c r="A147" s="74">
        <v>95</v>
      </c>
      <c r="B147">
        <f ca="1">IF('Coal mining 2010'!$A155="MR",INDIRECT("'Coal mining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IF('Coal mining 2020'!$A155="MR",INDIRECT("'Coal mining 2020'!"&amp;'Country Selector'!$B$3&amp;ROW($A155))*10^12,0)*'Process Emissions Multipliers'!$B$34</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IF('Coal mining 2030'!$A155="MR",INDIRECT("'Coal mining 2030'!"&amp;'Country Selector'!$B$3&amp;ROW($A155))*10^12,0)*'Process Emissions Multipliers'!$D$34</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Multipliers'!$E$34</f>
        <v>0</v>
      </c>
    </row>
    <row r="148" spans="1:42">
      <c r="A148" s="74">
        <v>96</v>
      </c>
      <c r="B148">
        <f ca="1">IF('Coal mining 2010'!$A156="MR",INDIRECT("'Coal mining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IF('Coal mining 2020'!$A156="MR",INDIRECT("'Coal mining 2020'!"&amp;'Country Selector'!$B$3&amp;ROW($A156))*10^12,0)*'Process Emissions Multipliers'!$B$34</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IF('Coal mining 2030'!$A156="MR",INDIRECT("'Coal mining 2030'!"&amp;'Country Selector'!$B$3&amp;ROW($A156))*10^12,0)*'Process Emissions Multipliers'!$D$34</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Multipliers'!$E$34</f>
        <v>0</v>
      </c>
    </row>
    <row r="149" spans="1:42">
      <c r="A149" s="74">
        <v>97</v>
      </c>
      <c r="B149">
        <f ca="1">IF('Coal mining 2010'!$A157="MR",INDIRECT("'Coal mining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IF('Coal mining 2020'!$A157="MR",INDIRECT("'Coal mining 2020'!"&amp;'Country Selector'!$B$3&amp;ROW($A157))*10^12,0)*'Process Emissions Multipliers'!$B$34</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IF('Coal mining 2030'!$A157="MR",INDIRECT("'Coal mining 2030'!"&amp;'Country Selector'!$B$3&amp;ROW($A157))*10^12,0)*'Process Emissions Multipliers'!$D$34</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Multipliers'!$E$34</f>
        <v>0</v>
      </c>
    </row>
    <row r="150" spans="1:42">
      <c r="A150" s="74">
        <v>98</v>
      </c>
      <c r="B150">
        <f ca="1">IF('Coal mining 2010'!$A158="MR",INDIRECT("'Coal mining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IF('Coal mining 2020'!$A158="MR",INDIRECT("'Coal mining 2020'!"&amp;'Country Selector'!$B$3&amp;ROW($A158))*10^12,0)*'Process Emissions Multipliers'!$B$34</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IF('Coal mining 2030'!$A158="MR",INDIRECT("'Coal mining 2030'!"&amp;'Country Selector'!$B$3&amp;ROW($A158))*10^12,0)*'Process Emissions Multipliers'!$D$34</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Multipliers'!$E$34</f>
        <v>0</v>
      </c>
    </row>
    <row r="151" spans="1:42">
      <c r="A151" s="74">
        <v>99</v>
      </c>
      <c r="B151">
        <f ca="1">IF('Coal mining 2010'!$A159="MR",INDIRECT("'Coal mining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IF('Coal mining 2020'!$A159="MR",INDIRECT("'Coal mining 2020'!"&amp;'Country Selector'!$B$3&amp;ROW($A159))*10^12,0)*'Process Emissions Multipliers'!$B$34</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IF('Coal mining 2030'!$A159="MR",INDIRECT("'Coal mining 2030'!"&amp;'Country Selector'!$B$3&amp;ROW($A159))*10^12,0)*'Process Emissions Multipliers'!$D$34</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Multipliers'!$E$34</f>
        <v>0</v>
      </c>
    </row>
    <row r="152" spans="1:42">
      <c r="A152" s="74">
        <v>100</v>
      </c>
      <c r="B152">
        <f ca="1">IF('Coal mining 2010'!$A160="MR",INDIRECT("'Coal mining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IF('Coal mining 2020'!$A160="MR",INDIRECT("'Coal mining 2020'!"&amp;'Country Selector'!$B$3&amp;ROW($A160))*10^12,0)*'Process Emissions Multipliers'!$B$34</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IF('Coal mining 2030'!$A160="MR",INDIRECT("'Coal mining 2030'!"&amp;'Country Selector'!$B$3&amp;ROW($A160))*10^12,0)*'Process Emissions Multipliers'!$D$34</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Multipliers'!$E$34</f>
        <v>0</v>
      </c>
    </row>
    <row r="153" spans="1:42">
      <c r="A153" s="74">
        <v>150</v>
      </c>
      <c r="B153">
        <f ca="1">IF('Coal mining 2010'!$A161="MR",INDIRECT("'Coal mining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IF('Coal mining 2020'!$A161="MR",INDIRECT("'Coal mining 2020'!"&amp;'Country Selector'!$B$3&amp;ROW($A161))*10^12,0)*'Process Emissions Multipliers'!$B$34</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IF('Coal mining 2030'!$A161="MR",INDIRECT("'Coal mining 2030'!"&amp;'Country Selector'!$B$3&amp;ROW($A161))*10^12,0)*'Process Emissions Multipliers'!$D$34</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Multipliers'!$E$34</f>
        <v>0</v>
      </c>
    </row>
    <row r="154" spans="1:42">
      <c r="A154" s="74">
        <v>200</v>
      </c>
      <c r="B154">
        <f ca="1">IF('Coal mining 2010'!$A162="MR",INDIRECT("'Coal mining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IF('Coal mining 2020'!$A162="MR",INDIRECT("'Coal mining 2020'!"&amp;'Country Selector'!$B$3&amp;ROW($A162))*10^12,0)*'Process Emissions Multipliers'!$B$34</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IF('Coal mining 2030'!$A162="MR",INDIRECT("'Coal mining 2030'!"&amp;'Country Selector'!$B$3&amp;ROW($A162))*10^12,0)*'Process Emissions Multipliers'!$D$34</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Multipliers'!$E$34</f>
        <v>0</v>
      </c>
    </row>
    <row r="155" spans="1:42">
      <c r="A155" s="74">
        <v>250</v>
      </c>
      <c r="B155">
        <f ca="1">IF('Coal mining 2010'!$A163="MR",INDIRECT("'Coal mining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IF('Coal mining 2020'!$A163="MR",INDIRECT("'Coal mining 2020'!"&amp;'Country Selector'!$B$3&amp;ROW($A163))*10^12,0)*'Process Emissions Multipliers'!$B$34</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IF('Coal mining 2030'!$A163="MR",INDIRECT("'Coal mining 2030'!"&amp;'Country Selector'!$B$3&amp;ROW($A163))*10^12,0)*'Process Emissions Multipliers'!$D$34</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Multipliers'!$E$34</f>
        <v>0</v>
      </c>
    </row>
    <row r="156" spans="1:42">
      <c r="A156" s="74">
        <v>300</v>
      </c>
      <c r="B156">
        <f ca="1">IF('Coal mining 2010'!$A164="MR",INDIRECT("'Coal mining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IF('Coal mining 2020'!$A164="MR",INDIRECT("'Coal mining 2020'!"&amp;'Country Selector'!$B$3&amp;ROW($A164))*10^12,0)*'Process Emissions Multipliers'!$B$34</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IF('Coal mining 2030'!$A164="MR",INDIRECT("'Coal mining 2030'!"&amp;'Country Selector'!$B$3&amp;ROW($A164))*10^12,0)*'Process Emissions Multipliers'!$D$34</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Multipliers'!$E$34</f>
        <v>0</v>
      </c>
    </row>
    <row r="157" spans="1:42">
      <c r="A157" s="74">
        <v>350</v>
      </c>
      <c r="B157">
        <f ca="1">IF('Coal mining 2010'!$A165="MR",INDIRECT("'Coal mining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IF('Coal mining 2020'!$A165="MR",INDIRECT("'Coal mining 2020'!"&amp;'Country Selector'!$B$3&amp;ROW($A165))*10^12,0)*'Process Emissions Multipliers'!$B$34</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IF('Coal mining 2030'!$A165="MR",INDIRECT("'Coal mining 2030'!"&amp;'Country Selector'!$B$3&amp;ROW($A165))*10^12,0)*'Process Emissions Multipliers'!$D$34</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Multipliers'!$E$34</f>
        <v>0</v>
      </c>
    </row>
    <row r="158" spans="1:42">
      <c r="A158" s="74">
        <v>400</v>
      </c>
      <c r="B158">
        <f ca="1">IF('Coal mining 2010'!$A166="MR",INDIRECT("'Coal mining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IF('Coal mining 2020'!$A166="MR",INDIRECT("'Coal mining 2020'!"&amp;'Country Selector'!$B$3&amp;ROW($A166))*10^12,0)*'Process Emissions Multipliers'!$B$34</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IF('Coal mining 2030'!$A166="MR",INDIRECT("'Coal mining 2030'!"&amp;'Country Selector'!$B$3&amp;ROW($A166))*10^12,0)*'Process Emissions Multipliers'!$D$34</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Multipliers'!$E$34</f>
        <v>0</v>
      </c>
    </row>
    <row r="159" spans="1:42">
      <c r="A159" s="74">
        <v>450</v>
      </c>
      <c r="B159">
        <f ca="1">IF('Coal mining 2010'!$A167="MR",INDIRECT("'Coal mining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IF('Coal mining 2020'!$A167="MR",INDIRECT("'Coal mining 2020'!"&amp;'Country Selector'!$B$3&amp;ROW($A167))*10^12,0)*'Process Emissions Multipliers'!$B$34</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IF('Coal mining 2030'!$A167="MR",INDIRECT("'Coal mining 2030'!"&amp;'Country Selector'!$B$3&amp;ROW($A167))*10^12,0)*'Process Emissions Multipliers'!$D$34</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Multipliers'!$E$34</f>
        <v>0</v>
      </c>
    </row>
    <row r="160" spans="1:42">
      <c r="A160" s="74">
        <v>500</v>
      </c>
      <c r="B160">
        <f ca="1">IF('Coal mining 2010'!$A168="MR",INDIRECT("'Coal mining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IF('Coal mining 2020'!$A168="MR",INDIRECT("'Coal mining 2020'!"&amp;'Country Selector'!$B$3&amp;ROW($A168))*10^12,0)*'Process Emissions Multipliers'!$B$34</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IF('Coal mining 2030'!$A168="MR",INDIRECT("'Coal mining 2030'!"&amp;'Country Selector'!$B$3&amp;ROW($A168))*10^12,0)*'Process Emissions Multipliers'!$D$34</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Multipliers'!$E$34</f>
        <v>0</v>
      </c>
    </row>
    <row r="161" spans="1:42">
      <c r="A161" s="74">
        <v>550</v>
      </c>
      <c r="B161">
        <f ca="1">IF('Coal mining 2010'!$A169="MR",INDIRECT("'Coal mining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IF('Coal mining 2020'!$A169="MR",INDIRECT("'Coal mining 2020'!"&amp;'Country Selector'!$B$3&amp;ROW($A169))*10^12,0)*'Process Emissions Multipliers'!$B$34</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IF('Coal mining 2030'!$A169="MR",INDIRECT("'Coal mining 2030'!"&amp;'Country Selector'!$B$3&amp;ROW($A169))*10^12,0)*'Process Emissions Multipliers'!$D$34</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Multipliers'!$E$34</f>
        <v>0</v>
      </c>
    </row>
    <row r="162" spans="1:42">
      <c r="A162" s="74">
        <v>600</v>
      </c>
      <c r="B162">
        <f ca="1">IF('Coal mining 2010'!$A170="MR",INDIRECT("'Coal mining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IF('Coal mining 2020'!$A170="MR",INDIRECT("'Coal mining 2020'!"&amp;'Country Selector'!$B$3&amp;ROW($A170))*10^12,0)*'Process Emissions Multipliers'!$B$34</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IF('Coal mining 2030'!$A170="MR",INDIRECT("'Coal mining 2030'!"&amp;'Country Selector'!$B$3&amp;ROW($A170))*10^12,0)*'Process Emissions Multipliers'!$D$34</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Multipliers'!$E$34</f>
        <v>0</v>
      </c>
    </row>
    <row r="163" spans="1:42">
      <c r="A163" s="74">
        <v>650</v>
      </c>
      <c r="B163">
        <f ca="1">IF('Coal mining 2010'!$A171="MR",INDIRECT("'Coal mining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IF('Coal mining 2020'!$A171="MR",INDIRECT("'Coal mining 2020'!"&amp;'Country Selector'!$B$3&amp;ROW($A171))*10^12,0)*'Process Emissions Multipliers'!$B$34</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IF('Coal mining 2030'!$A171="MR",INDIRECT("'Coal mining 2030'!"&amp;'Country Selector'!$B$3&amp;ROW($A171))*10^12,0)*'Process Emissions Multipliers'!$D$34</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Multipliers'!$E$34</f>
        <v>0</v>
      </c>
    </row>
    <row r="164" spans="1:42">
      <c r="A164" s="74">
        <v>700</v>
      </c>
      <c r="B164">
        <f ca="1">IF('Coal mining 2010'!$A172="MR",INDIRECT("'Coal mining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IF('Coal mining 2020'!$A172="MR",INDIRECT("'Coal mining 2020'!"&amp;'Country Selector'!$B$3&amp;ROW($A172))*10^12,0)*'Process Emissions Multipliers'!$B$34</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IF('Coal mining 2030'!$A172="MR",INDIRECT("'Coal mining 2030'!"&amp;'Country Selector'!$B$3&amp;ROW($A172))*10^12,0)*'Process Emissions Multipliers'!$D$34</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Multipliers'!$E$34</f>
        <v>0</v>
      </c>
    </row>
    <row r="165" spans="1:42">
      <c r="A165" s="74">
        <v>750</v>
      </c>
      <c r="B165">
        <f ca="1">IF('Coal mining 2010'!$A173="MR",INDIRECT("'Coal mining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IF('Coal mining 2020'!$A173="MR",INDIRECT("'Coal mining 2020'!"&amp;'Country Selector'!$B$3&amp;ROW($A173))*10^12,0)*'Process Emissions Multipliers'!$B$34</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IF('Coal mining 2030'!$A173="MR",INDIRECT("'Coal mining 2030'!"&amp;'Country Selector'!$B$3&amp;ROW($A173))*10^12,0)*'Process Emissions Multipliers'!$D$34</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Multipliers'!$E$34</f>
        <v>0</v>
      </c>
    </row>
    <row r="166" spans="1:42">
      <c r="A166" s="74">
        <v>800</v>
      </c>
      <c r="B166">
        <f ca="1">IF('Coal mining 2010'!$A174="MR",INDIRECT("'Coal mining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IF('Coal mining 2020'!$A174="MR",INDIRECT("'Coal mining 2020'!"&amp;'Country Selector'!$B$3&amp;ROW($A174))*10^12,0)*'Process Emissions Multipliers'!$B$34</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IF('Coal mining 2030'!$A174="MR",INDIRECT("'Coal mining 2030'!"&amp;'Country Selector'!$B$3&amp;ROW($A174))*10^12,0)*'Process Emissions Multipliers'!$D$34</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Multipliers'!$E$34</f>
        <v>0</v>
      </c>
    </row>
    <row r="167" spans="1:42">
      <c r="A167" s="74">
        <v>850</v>
      </c>
      <c r="B167">
        <f ca="1">IF('Coal mining 2010'!$A175="MR",INDIRECT("'Coal mining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IF('Coal mining 2020'!$A175="MR",INDIRECT("'Coal mining 2020'!"&amp;'Country Selector'!$B$3&amp;ROW($A175))*10^12,0)*'Process Emissions Multipliers'!$B$34</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IF('Coal mining 2030'!$A175="MR",INDIRECT("'Coal mining 2030'!"&amp;'Country Selector'!$B$3&amp;ROW($A175))*10^12,0)*'Process Emissions Multipliers'!$D$34</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Multipliers'!$E$34</f>
        <v>0</v>
      </c>
    </row>
    <row r="168" spans="1:42">
      <c r="A168" s="74">
        <v>900</v>
      </c>
      <c r="B168">
        <f ca="1">IF('Coal mining 2010'!$A176="MR",INDIRECT("'Coal mining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IF('Coal mining 2020'!$A176="MR",INDIRECT("'Coal mining 2020'!"&amp;'Country Selector'!$B$3&amp;ROW($A176))*10^12,0)*'Process Emissions Multipliers'!$B$34</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IF('Coal mining 2030'!$A176="MR",INDIRECT("'Coal mining 2030'!"&amp;'Country Selector'!$B$3&amp;ROW($A176))*10^12,0)*'Process Emissions Multipliers'!$D$34</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Multipliers'!$E$34</f>
        <v>0</v>
      </c>
    </row>
    <row r="169" spans="1:42">
      <c r="A169" s="74">
        <v>950</v>
      </c>
      <c r="B169">
        <f ca="1">IF('Coal mining 2010'!$A177="MR",INDIRECT("'Coal mining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IF('Coal mining 2020'!$A177="MR",INDIRECT("'Coal mining 2020'!"&amp;'Country Selector'!$B$3&amp;ROW($A177))*10^12,0)*'Process Emissions Multipliers'!$B$34</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IF('Coal mining 2030'!$A177="MR",INDIRECT("'Coal mining 2030'!"&amp;'Country Selector'!$B$3&amp;ROW($A177))*10^12,0)*'Process Emissions Multipliers'!$D$34</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Multipliers'!$E$34</f>
        <v>0</v>
      </c>
    </row>
    <row r="170" spans="1:42">
      <c r="A170" s="74">
        <v>1000</v>
      </c>
      <c r="B170">
        <f ca="1">IF('Coal mining 2010'!$A178="MR",INDIRECT("'Coal mining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IF('Coal mining 2020'!$A178="MR",INDIRECT("'Coal mining 2020'!"&amp;'Country Selector'!$B$3&amp;ROW($A178))*10^12,0)*'Process Emissions Multipliers'!$B$34</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IF('Coal mining 2030'!$A178="MR",INDIRECT("'Coal mining 2030'!"&amp;'Country Selector'!$B$3&amp;ROW($A178))*10^12,0)*'Process Emissions Multipliers'!$D$34</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Multipliers'!$E$34</f>
        <v>0</v>
      </c>
    </row>
    <row r="171" spans="1:42">
      <c r="A171" s="74">
        <v>1500</v>
      </c>
      <c r="B171">
        <f ca="1">IF('Coal mining 2010'!$A179="MR",INDIRECT("'Coal mining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IF('Coal mining 2020'!$A179="MR",INDIRECT("'Coal mining 2020'!"&amp;'Country Selector'!$B$3&amp;ROW($A179))*10^12,0)*'Process Emissions Multipliers'!$B$34</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IF('Coal mining 2030'!$A179="MR",INDIRECT("'Coal mining 2030'!"&amp;'Country Selector'!$B$3&amp;ROW($A179))*10^12,0)*'Process Emissions Multipliers'!$D$34</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Multipliers'!$E$34</f>
        <v>0</v>
      </c>
    </row>
    <row r="172" spans="1:42">
      <c r="A172" s="74">
        <v>2000</v>
      </c>
      <c r="B172">
        <f ca="1">IF('Coal mining 2010'!$A180="MR",INDIRECT("'Coal mining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IF('Coal mining 2020'!$A180="MR",INDIRECT("'Coal mining 2020'!"&amp;'Country Selector'!$B$3&amp;ROW($A180))*10^12,0)*'Process Emissions Multipliers'!$B$34</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IF('Coal mining 2030'!$A180="MR",INDIRECT("'Coal mining 2030'!"&amp;'Country Selector'!$B$3&amp;ROW($A180))*10^12,0)*'Process Emissions Multipliers'!$D$34</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Multipliers'!$E$34</f>
        <v>0</v>
      </c>
    </row>
    <row r="173" spans="1:42">
      <c r="A173" s="74">
        <v>3000</v>
      </c>
      <c r="B173">
        <f ca="1">IF('Coal mining 2010'!$A181="MR",INDIRECT("'Coal mining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IF('Coal mining 2020'!$A181="MR",INDIRECT("'Coal mining 2020'!"&amp;'Country Selector'!$B$3&amp;ROW($A181))*10^12,0)*'Process Emissions Multipliers'!$B$34</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IF('Coal mining 2030'!$A181="MR",INDIRECT("'Coal mining 2030'!"&amp;'Country Selector'!$B$3&amp;ROW($A181))*10^12,0)*'Process Emissions Multipliers'!$D$34</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Multipliers'!$E$34</f>
        <v>0</v>
      </c>
    </row>
    <row r="174" spans="1:42">
      <c r="A174" s="74">
        <v>5000</v>
      </c>
      <c r="B174">
        <f ca="1">IF('Coal mining 2010'!$A182="MR",INDIRECT("'Coal mining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IF('Coal mining 2020'!$A182="MR",INDIRECT("'Coal mining 2020'!"&amp;'Country Selector'!$B$3&amp;ROW($A182))*10^12,0)*'Process Emissions Multipliers'!$B$34</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IF('Coal mining 2030'!$A182="MR",INDIRECT("'Coal mining 2030'!"&amp;'Country Selector'!$B$3&amp;ROW($A182))*10^12,0)*'Process Emissions Multipliers'!$D$34</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Multipliers'!$E$34</f>
        <v>0</v>
      </c>
    </row>
    <row r="175" spans="1:42">
      <c r="A175" s="74">
        <v>10000</v>
      </c>
      <c r="B175">
        <f ca="1">IF('Coal mining 2010'!$A183="MR",INDIRECT("'Coal mining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IF('Coal mining 2020'!$A183="MR",INDIRECT("'Coal mining 2020'!"&amp;'Country Selector'!$B$3&amp;ROW($A183))*10^12,0)*'Process Emissions Multipliers'!$B$34</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IF('Coal mining 2030'!$A183="MR",INDIRECT("'Coal mining 2030'!"&amp;'Country Selector'!$B$3&amp;ROW($A183))*10^12,0)*'Process Emissions Multipliers'!$D$34</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Multipliers'!$E$34</f>
        <v>0</v>
      </c>
    </row>
    <row r="176" spans="1:42">
      <c r="A176" s="74">
        <v>100000</v>
      </c>
      <c r="B176">
        <f ca="1">IF('Coal mining 2010'!$A184="MR",INDIRECT("'Coal mining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IF('Coal mining 2020'!$A184="MR",INDIRECT("'Coal mining 2020'!"&amp;'Country Selector'!$B$3&amp;ROW($A184))*10^12,0)*'Process Emissions Multipliers'!$B$34</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IF('Coal mining 2030'!$A184="MR",INDIRECT("'Coal mining 2030'!"&amp;'Country Selector'!$B$3&amp;ROW($A184))*10^12,0)*'Process Emissions Multipliers'!$D$34</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Multipliers'!$E$34</f>
        <v>0</v>
      </c>
    </row>
    <row r="177" spans="1:42">
      <c r="A177" s="74">
        <v>1000000</v>
      </c>
      <c r="B177">
        <f ca="1">IF('Coal mining 2010'!$A185="MR",INDIRECT("'Coal mining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IF('Coal mining 2020'!$A185="MR",INDIRECT("'Coal mining 2020'!"&amp;'Country Selector'!$B$3&amp;ROW($A185))*10^12,0)*'Process Emissions Multipliers'!$B$34</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IF('Coal mining 2030'!$A185="MR",INDIRECT("'Coal mining 2030'!"&amp;'Country Selector'!$B$3&amp;ROW($A185))*10^12,0)*'Process Emissions Multipliers'!$D$34</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Multipliers'!$E$34</f>
        <v>0</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P177"/>
  <sheetViews>
    <sheetView workbookViewId="0"/>
  </sheetViews>
  <sheetFormatPr baseColWidth="10" defaultColWidth="8.83203125" defaultRowHeight="15"/>
  <cols>
    <col min="1" max="1" width="28.832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IF('Coal mining 2010'!$A10="MD",INDIRECT("'Coal mining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IF('Coal mining 2020'!$A10="MD",INDIRECT("'Coal mining 2020'!"&amp;'Country Selector'!$B$3&amp;ROW($A10))*10^12,0)*'Process Emissions Multipliers'!$B$34</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IF('Coal mining 2030'!$A10="MD",INDIRECT("'Coal mining 2030'!"&amp;'Country Selector'!$B$3&amp;ROW($A10))*10^12,0)*'Process Emissions Multipliers'!$D$34</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Multipliers'!$E$34</f>
        <v>0</v>
      </c>
    </row>
    <row r="3" spans="1:42">
      <c r="A3" s="74">
        <v>-49</v>
      </c>
      <c r="B3">
        <f ca="1">IF('Coal mining 2010'!$A11="MD",INDIRECT("'Coal mining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IF('Coal mining 2020'!$A11="MD",INDIRECT("'Coal mining 2020'!"&amp;'Country Selector'!$B$3&amp;ROW($A11))*10^12,0)*'Process Emissions Multipliers'!$B$34</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IF('Coal mining 2030'!$A11="MD",INDIRECT("'Coal mining 2030'!"&amp;'Country Selector'!$B$3&amp;ROW($A11))*10^12,0)*'Process Emissions Multipliers'!$D$34</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Multipliers'!$E$34</f>
        <v>0</v>
      </c>
    </row>
    <row r="4" spans="1:42">
      <c r="A4" s="74">
        <v>-48</v>
      </c>
      <c r="B4">
        <f ca="1">IF('Coal mining 2010'!$A12="MD",INDIRECT("'Coal mining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IF('Coal mining 2020'!$A12="MD",INDIRECT("'Coal mining 2020'!"&amp;'Country Selector'!$B$3&amp;ROW($A12))*10^12,0)*'Process Emissions Multipliers'!$B$34</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IF('Coal mining 2030'!$A12="MD",INDIRECT("'Coal mining 2030'!"&amp;'Country Selector'!$B$3&amp;ROW($A12))*10^12,0)*'Process Emissions Multipliers'!$D$34</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Multipliers'!$E$34</f>
        <v>0</v>
      </c>
    </row>
    <row r="5" spans="1:42">
      <c r="A5" s="74">
        <v>-47</v>
      </c>
      <c r="B5">
        <f ca="1">IF('Coal mining 2010'!$A13="MD",INDIRECT("'Coal mining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IF('Coal mining 2020'!$A13="MD",INDIRECT("'Coal mining 2020'!"&amp;'Country Selector'!$B$3&amp;ROW($A13))*10^12,0)*'Process Emissions Multipliers'!$B$34</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IF('Coal mining 2030'!$A13="MD",INDIRECT("'Coal mining 2030'!"&amp;'Country Selector'!$B$3&amp;ROW($A13))*10^12,0)*'Process Emissions Multipliers'!$D$34</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Multipliers'!$E$34</f>
        <v>0</v>
      </c>
    </row>
    <row r="6" spans="1:42">
      <c r="A6" s="74">
        <v>-46</v>
      </c>
      <c r="B6">
        <f ca="1">IF('Coal mining 2010'!$A14="MD",INDIRECT("'Coal mining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IF('Coal mining 2020'!$A14="MD",INDIRECT("'Coal mining 2020'!"&amp;'Country Selector'!$B$3&amp;ROW($A14))*10^12,0)*'Process Emissions Multipliers'!$B$34</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IF('Coal mining 2030'!$A14="MD",INDIRECT("'Coal mining 2030'!"&amp;'Country Selector'!$B$3&amp;ROW($A14))*10^12,0)*'Process Emissions Multipliers'!$D$34</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Multipliers'!$E$34</f>
        <v>0</v>
      </c>
    </row>
    <row r="7" spans="1:42">
      <c r="A7" s="74">
        <v>-45</v>
      </c>
      <c r="B7">
        <f ca="1">IF('Coal mining 2010'!$A15="MD",INDIRECT("'Coal mining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IF('Coal mining 2020'!$A15="MD",INDIRECT("'Coal mining 2020'!"&amp;'Country Selector'!$B$3&amp;ROW($A15))*10^12,0)*'Process Emissions Multipliers'!$B$34</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IF('Coal mining 2030'!$A15="MD",INDIRECT("'Coal mining 2030'!"&amp;'Country Selector'!$B$3&amp;ROW($A15))*10^12,0)*'Process Emissions Multipliers'!$D$34</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Multipliers'!$E$34</f>
        <v>0</v>
      </c>
    </row>
    <row r="8" spans="1:42">
      <c r="A8" s="74">
        <v>-44</v>
      </c>
      <c r="B8">
        <f ca="1">IF('Coal mining 2010'!$A16="MD",INDIRECT("'Coal mining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IF('Coal mining 2020'!$A16="MD",INDIRECT("'Coal mining 2020'!"&amp;'Country Selector'!$B$3&amp;ROW($A16))*10^12,0)*'Process Emissions Multipliers'!$B$34</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IF('Coal mining 2030'!$A16="MD",INDIRECT("'Coal mining 2030'!"&amp;'Country Selector'!$B$3&amp;ROW($A16))*10^12,0)*'Process Emissions Multipliers'!$D$34</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Multipliers'!$E$34</f>
        <v>0</v>
      </c>
    </row>
    <row r="9" spans="1:42">
      <c r="A9" s="74">
        <v>-43</v>
      </c>
      <c r="B9">
        <f ca="1">IF('Coal mining 2010'!$A17="MD",INDIRECT("'Coal mining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IF('Coal mining 2020'!$A17="MD",INDIRECT("'Coal mining 2020'!"&amp;'Country Selector'!$B$3&amp;ROW($A17))*10^12,0)*'Process Emissions Multipliers'!$B$34</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IF('Coal mining 2030'!$A17="MD",INDIRECT("'Coal mining 2030'!"&amp;'Country Selector'!$B$3&amp;ROW($A17))*10^12,0)*'Process Emissions Multipliers'!$D$34</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Multipliers'!$E$34</f>
        <v>0</v>
      </c>
    </row>
    <row r="10" spans="1:42">
      <c r="A10" s="74">
        <v>-42</v>
      </c>
      <c r="B10">
        <f ca="1">IF('Coal mining 2010'!$A18="MD",INDIRECT("'Coal mining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IF('Coal mining 2020'!$A18="MD",INDIRECT("'Coal mining 2020'!"&amp;'Country Selector'!$B$3&amp;ROW($A18))*10^12,0)*'Process Emissions Multipliers'!$B$34</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IF('Coal mining 2030'!$A18="MD",INDIRECT("'Coal mining 2030'!"&amp;'Country Selector'!$B$3&amp;ROW($A18))*10^12,0)*'Process Emissions Multipliers'!$D$34</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Multipliers'!$E$34</f>
        <v>0</v>
      </c>
    </row>
    <row r="11" spans="1:42">
      <c r="A11" s="74">
        <v>-41</v>
      </c>
      <c r="B11">
        <f ca="1">IF('Coal mining 2010'!$A19="MD",INDIRECT("'Coal mining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IF('Coal mining 2020'!$A19="MD",INDIRECT("'Coal mining 2020'!"&amp;'Country Selector'!$B$3&amp;ROW($A19))*10^12,0)*'Process Emissions Multipliers'!$B$34</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IF('Coal mining 2030'!$A19="MD",INDIRECT("'Coal mining 2030'!"&amp;'Country Selector'!$B$3&amp;ROW($A19))*10^12,0)*'Process Emissions Multipliers'!$D$34</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Multipliers'!$E$34</f>
        <v>0</v>
      </c>
    </row>
    <row r="12" spans="1:42">
      <c r="A12" s="74">
        <v>-40</v>
      </c>
      <c r="B12">
        <f ca="1">IF('Coal mining 2010'!$A20="MD",INDIRECT("'Coal mining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IF('Coal mining 2020'!$A20="MD",INDIRECT("'Coal mining 2020'!"&amp;'Country Selector'!$B$3&amp;ROW($A20))*10^12,0)*'Process Emissions Multipliers'!$B$34</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IF('Coal mining 2030'!$A20="MD",INDIRECT("'Coal mining 2030'!"&amp;'Country Selector'!$B$3&amp;ROW($A20))*10^12,0)*'Process Emissions Multipliers'!$D$34</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Multipliers'!$E$34</f>
        <v>0</v>
      </c>
    </row>
    <row r="13" spans="1:42">
      <c r="A13" s="74">
        <v>-39</v>
      </c>
      <c r="B13">
        <f ca="1">IF('Coal mining 2010'!$A21="MD",INDIRECT("'Coal mining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IF('Coal mining 2020'!$A21="MD",INDIRECT("'Coal mining 2020'!"&amp;'Country Selector'!$B$3&amp;ROW($A21))*10^12,0)*'Process Emissions Multipliers'!$B$34</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IF('Coal mining 2030'!$A21="MD",INDIRECT("'Coal mining 2030'!"&amp;'Country Selector'!$B$3&amp;ROW($A21))*10^12,0)*'Process Emissions Multipliers'!$D$34</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Multipliers'!$E$34</f>
        <v>0</v>
      </c>
    </row>
    <row r="14" spans="1:42">
      <c r="A14" s="74">
        <v>-38</v>
      </c>
      <c r="B14">
        <f ca="1">IF('Coal mining 2010'!$A22="MD",INDIRECT("'Coal mining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IF('Coal mining 2020'!$A22="MD",INDIRECT("'Coal mining 2020'!"&amp;'Country Selector'!$B$3&amp;ROW($A22))*10^12,0)*'Process Emissions Multipliers'!$B$34</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IF('Coal mining 2030'!$A22="MD",INDIRECT("'Coal mining 2030'!"&amp;'Country Selector'!$B$3&amp;ROW($A22))*10^12,0)*'Process Emissions Multipliers'!$D$34</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Multipliers'!$E$34</f>
        <v>0</v>
      </c>
    </row>
    <row r="15" spans="1:42">
      <c r="A15" s="74">
        <v>-37</v>
      </c>
      <c r="B15">
        <f ca="1">IF('Coal mining 2010'!$A23="MD",INDIRECT("'Coal mining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IF('Coal mining 2020'!$A23="MD",INDIRECT("'Coal mining 2020'!"&amp;'Country Selector'!$B$3&amp;ROW($A23))*10^12,0)*'Process Emissions Multipliers'!$B$34</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IF('Coal mining 2030'!$A23="MD",INDIRECT("'Coal mining 2030'!"&amp;'Country Selector'!$B$3&amp;ROW($A23))*10^12,0)*'Process Emissions Multipliers'!$D$34</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Multipliers'!$E$34</f>
        <v>0</v>
      </c>
    </row>
    <row r="16" spans="1:42">
      <c r="A16" s="74">
        <v>-36</v>
      </c>
      <c r="B16">
        <f ca="1">IF('Coal mining 2010'!$A24="MD",INDIRECT("'Coal mining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IF('Coal mining 2020'!$A24="MD",INDIRECT("'Coal mining 2020'!"&amp;'Country Selector'!$B$3&amp;ROW($A24))*10^12,0)*'Process Emissions Multipliers'!$B$34</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IF('Coal mining 2030'!$A24="MD",INDIRECT("'Coal mining 2030'!"&amp;'Country Selector'!$B$3&amp;ROW($A24))*10^12,0)*'Process Emissions Multipliers'!$D$34</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Multipliers'!$E$34</f>
        <v>0</v>
      </c>
    </row>
    <row r="17" spans="1:42">
      <c r="A17" s="74">
        <v>-35</v>
      </c>
      <c r="B17">
        <f ca="1">IF('Coal mining 2010'!$A25="MD",INDIRECT("'Coal mining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IF('Coal mining 2020'!$A25="MD",INDIRECT("'Coal mining 2020'!"&amp;'Country Selector'!$B$3&amp;ROW($A25))*10^12,0)*'Process Emissions Multipliers'!$B$34</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IF('Coal mining 2030'!$A25="MD",INDIRECT("'Coal mining 2030'!"&amp;'Country Selector'!$B$3&amp;ROW($A25))*10^12,0)*'Process Emissions Multipliers'!$D$34</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Multipliers'!$E$34</f>
        <v>0</v>
      </c>
    </row>
    <row r="18" spans="1:42">
      <c r="A18" s="74">
        <v>-34</v>
      </c>
      <c r="B18">
        <f ca="1">IF('Coal mining 2010'!$A26="MD",INDIRECT("'Coal mining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IF('Coal mining 2020'!$A26="MD",INDIRECT("'Coal mining 2020'!"&amp;'Country Selector'!$B$3&amp;ROW($A26))*10^12,0)*'Process Emissions Multipliers'!$B$34</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IF('Coal mining 2030'!$A26="MD",INDIRECT("'Coal mining 2030'!"&amp;'Country Selector'!$B$3&amp;ROW($A26))*10^12,0)*'Process Emissions Multipliers'!$D$34</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Multipliers'!$E$34</f>
        <v>0</v>
      </c>
    </row>
    <row r="19" spans="1:42">
      <c r="A19" s="74">
        <v>-33</v>
      </c>
      <c r="B19">
        <f ca="1">IF('Coal mining 2010'!$A27="MD",INDIRECT("'Coal mining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IF('Coal mining 2020'!$A27="MD",INDIRECT("'Coal mining 2020'!"&amp;'Country Selector'!$B$3&amp;ROW($A27))*10^12,0)*'Process Emissions Multipliers'!$B$34</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IF('Coal mining 2030'!$A27="MD",INDIRECT("'Coal mining 2030'!"&amp;'Country Selector'!$B$3&amp;ROW($A27))*10^12,0)*'Process Emissions Multipliers'!$D$34</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Multipliers'!$E$34</f>
        <v>0</v>
      </c>
    </row>
    <row r="20" spans="1:42">
      <c r="A20" s="74">
        <v>-32</v>
      </c>
      <c r="B20">
        <f ca="1">IF('Coal mining 2010'!$A28="MD",INDIRECT("'Coal mining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IF('Coal mining 2020'!$A28="MD",INDIRECT("'Coal mining 2020'!"&amp;'Country Selector'!$B$3&amp;ROW($A28))*10^12,0)*'Process Emissions Multipliers'!$B$34</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IF('Coal mining 2030'!$A28="MD",INDIRECT("'Coal mining 2030'!"&amp;'Country Selector'!$B$3&amp;ROW($A28))*10^12,0)*'Process Emissions Multipliers'!$D$34</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Multipliers'!$E$34</f>
        <v>0</v>
      </c>
    </row>
    <row r="21" spans="1:42">
      <c r="A21" s="74">
        <v>-31</v>
      </c>
      <c r="B21">
        <f ca="1">IF('Coal mining 2010'!$A29="MD",INDIRECT("'Coal mining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IF('Coal mining 2020'!$A29="MD",INDIRECT("'Coal mining 2020'!"&amp;'Country Selector'!$B$3&amp;ROW($A29))*10^12,0)*'Process Emissions Multipliers'!$B$34</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IF('Coal mining 2030'!$A29="MD",INDIRECT("'Coal mining 2030'!"&amp;'Country Selector'!$B$3&amp;ROW($A29))*10^12,0)*'Process Emissions Multipliers'!$D$34</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Multipliers'!$E$34</f>
        <v>0</v>
      </c>
    </row>
    <row r="22" spans="1:42">
      <c r="A22" s="74">
        <v>-30</v>
      </c>
      <c r="B22">
        <f ca="1">IF('Coal mining 2010'!$A30="MD",INDIRECT("'Coal mining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IF('Coal mining 2020'!$A30="MD",INDIRECT("'Coal mining 2020'!"&amp;'Country Selector'!$B$3&amp;ROW($A30))*10^12,0)*'Process Emissions Multipliers'!$B$34</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IF('Coal mining 2030'!$A30="MD",INDIRECT("'Coal mining 2030'!"&amp;'Country Selector'!$B$3&amp;ROW($A30))*10^12,0)*'Process Emissions Multipliers'!$D$34</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Multipliers'!$E$34</f>
        <v>0</v>
      </c>
    </row>
    <row r="23" spans="1:42">
      <c r="A23" s="74">
        <v>-29</v>
      </c>
      <c r="B23">
        <f ca="1">IF('Coal mining 2010'!$A31="MD",INDIRECT("'Coal mining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IF('Coal mining 2020'!$A31="MD",INDIRECT("'Coal mining 2020'!"&amp;'Country Selector'!$B$3&amp;ROW($A31))*10^12,0)*'Process Emissions Multipliers'!$B$34</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IF('Coal mining 2030'!$A31="MD",INDIRECT("'Coal mining 2030'!"&amp;'Country Selector'!$B$3&amp;ROW($A31))*10^12,0)*'Process Emissions Multipliers'!$D$34</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Multipliers'!$E$34</f>
        <v>0</v>
      </c>
    </row>
    <row r="24" spans="1:42">
      <c r="A24" s="74">
        <v>-28</v>
      </c>
      <c r="B24">
        <f ca="1">IF('Coal mining 2010'!$A32="MD",INDIRECT("'Coal mining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IF('Coal mining 2020'!$A32="MD",INDIRECT("'Coal mining 2020'!"&amp;'Country Selector'!$B$3&amp;ROW($A32))*10^12,0)*'Process Emissions Multipliers'!$B$34</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IF('Coal mining 2030'!$A32="MD",INDIRECT("'Coal mining 2030'!"&amp;'Country Selector'!$B$3&amp;ROW($A32))*10^12,0)*'Process Emissions Multipliers'!$D$34</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Multipliers'!$E$34</f>
        <v>0</v>
      </c>
    </row>
    <row r="25" spans="1:42">
      <c r="A25" s="74">
        <v>-27</v>
      </c>
      <c r="B25">
        <f ca="1">IF('Coal mining 2010'!$A33="MD",INDIRECT("'Coal mining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IF('Coal mining 2020'!$A33="MD",INDIRECT("'Coal mining 2020'!"&amp;'Country Selector'!$B$3&amp;ROW($A33))*10^12,0)*'Process Emissions Multipliers'!$B$34</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IF('Coal mining 2030'!$A33="MD",INDIRECT("'Coal mining 2030'!"&amp;'Country Selector'!$B$3&amp;ROW($A33))*10^12,0)*'Process Emissions Multipliers'!$D$34</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Multipliers'!$E$34</f>
        <v>0</v>
      </c>
    </row>
    <row r="26" spans="1:42">
      <c r="A26" s="74">
        <v>-26</v>
      </c>
      <c r="B26">
        <f ca="1">IF('Coal mining 2010'!$A34="MD",INDIRECT("'Coal mining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IF('Coal mining 2020'!$A34="MD",INDIRECT("'Coal mining 2020'!"&amp;'Country Selector'!$B$3&amp;ROW($A34))*10^12,0)*'Process Emissions Multipliers'!$B$34</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IF('Coal mining 2030'!$A34="MD",INDIRECT("'Coal mining 2030'!"&amp;'Country Selector'!$B$3&amp;ROW($A34))*10^12,0)*'Process Emissions Multipliers'!$D$34</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Multipliers'!$E$34</f>
        <v>0</v>
      </c>
    </row>
    <row r="27" spans="1:42">
      <c r="A27" s="74">
        <v>-25</v>
      </c>
      <c r="B27">
        <f ca="1">IF('Coal mining 2010'!$A35="MD",INDIRECT("'Coal mining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IF('Coal mining 2020'!$A35="MD",INDIRECT("'Coal mining 2020'!"&amp;'Country Selector'!$B$3&amp;ROW($A35))*10^12,0)*'Process Emissions Multipliers'!$B$34</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IF('Coal mining 2030'!$A35="MD",INDIRECT("'Coal mining 2030'!"&amp;'Country Selector'!$B$3&amp;ROW($A35))*10^12,0)*'Process Emissions Multipliers'!$D$34</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Multipliers'!$E$34</f>
        <v>0</v>
      </c>
    </row>
    <row r="28" spans="1:42">
      <c r="A28" s="74">
        <v>-24</v>
      </c>
      <c r="B28">
        <f ca="1">IF('Coal mining 2010'!$A36="MD",INDIRECT("'Coal mining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IF('Coal mining 2020'!$A36="MD",INDIRECT("'Coal mining 2020'!"&amp;'Country Selector'!$B$3&amp;ROW($A36))*10^12,0)*'Process Emissions Multipliers'!$B$34</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IF('Coal mining 2030'!$A36="MD",INDIRECT("'Coal mining 2030'!"&amp;'Country Selector'!$B$3&amp;ROW($A36))*10^12,0)*'Process Emissions Multipliers'!$D$34</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Multipliers'!$E$34</f>
        <v>0</v>
      </c>
    </row>
    <row r="29" spans="1:42">
      <c r="A29" s="74">
        <v>-23</v>
      </c>
      <c r="B29">
        <f ca="1">IF('Coal mining 2010'!$A37="MD",INDIRECT("'Coal mining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IF('Coal mining 2020'!$A37="MD",INDIRECT("'Coal mining 2020'!"&amp;'Country Selector'!$B$3&amp;ROW($A37))*10^12,0)*'Process Emissions Multipliers'!$B$34</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IF('Coal mining 2030'!$A37="MD",INDIRECT("'Coal mining 2030'!"&amp;'Country Selector'!$B$3&amp;ROW($A37))*10^12,0)*'Process Emissions Multipliers'!$D$34</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Multipliers'!$E$34</f>
        <v>0</v>
      </c>
    </row>
    <row r="30" spans="1:42">
      <c r="A30" s="74">
        <v>-22</v>
      </c>
      <c r="B30">
        <f ca="1">IF('Coal mining 2010'!$A38="MD",INDIRECT("'Coal mining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IF('Coal mining 2020'!$A38="MD",INDIRECT("'Coal mining 2020'!"&amp;'Country Selector'!$B$3&amp;ROW($A38))*10^12,0)*'Process Emissions Multipliers'!$B$34</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IF('Coal mining 2030'!$A38="MD",INDIRECT("'Coal mining 2030'!"&amp;'Country Selector'!$B$3&amp;ROW($A38))*10^12,0)*'Process Emissions Multipliers'!$D$34</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Multipliers'!$E$34</f>
        <v>0</v>
      </c>
    </row>
    <row r="31" spans="1:42">
      <c r="A31" s="74">
        <v>-21</v>
      </c>
      <c r="B31">
        <f ca="1">IF('Coal mining 2010'!$A39="MD",INDIRECT("'Coal mining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IF('Coal mining 2020'!$A39="MD",INDIRECT("'Coal mining 2020'!"&amp;'Country Selector'!$B$3&amp;ROW($A39))*10^12,0)*'Process Emissions Multipliers'!$B$34</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IF('Coal mining 2030'!$A39="MD",INDIRECT("'Coal mining 2030'!"&amp;'Country Selector'!$B$3&amp;ROW($A39))*10^12,0)*'Process Emissions Multipliers'!$D$34</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Multipliers'!$E$34</f>
        <v>0</v>
      </c>
    </row>
    <row r="32" spans="1:42">
      <c r="A32" s="74">
        <v>-20</v>
      </c>
      <c r="B32">
        <f ca="1">IF('Coal mining 2010'!$A40="MD",INDIRECT("'Coal mining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IF('Coal mining 2020'!$A40="MD",INDIRECT("'Coal mining 2020'!"&amp;'Country Selector'!$B$3&amp;ROW($A40))*10^12,0)*'Process Emissions Multipliers'!$B$34</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IF('Coal mining 2030'!$A40="MD",INDIRECT("'Coal mining 2030'!"&amp;'Country Selector'!$B$3&amp;ROW($A40))*10^12,0)*'Process Emissions Multipliers'!$D$34</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Multipliers'!$E$34</f>
        <v>0</v>
      </c>
    </row>
    <row r="33" spans="1:42">
      <c r="A33" s="74">
        <v>-19</v>
      </c>
      <c r="B33">
        <f ca="1">IF('Coal mining 2010'!$A41="MD",INDIRECT("'Coal mining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IF('Coal mining 2020'!$A41="MD",INDIRECT("'Coal mining 2020'!"&amp;'Country Selector'!$B$3&amp;ROW($A41))*10^12,0)*'Process Emissions Multipliers'!$B$34</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IF('Coal mining 2030'!$A41="MD",INDIRECT("'Coal mining 2030'!"&amp;'Country Selector'!$B$3&amp;ROW($A41))*10^12,0)*'Process Emissions Multipliers'!$D$34</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Multipliers'!$E$34</f>
        <v>0</v>
      </c>
    </row>
    <row r="34" spans="1:42">
      <c r="A34" s="74">
        <v>-18</v>
      </c>
      <c r="B34">
        <f ca="1">IF('Coal mining 2010'!$A42="MD",INDIRECT("'Coal mining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IF('Coal mining 2020'!$A42="MD",INDIRECT("'Coal mining 2020'!"&amp;'Country Selector'!$B$3&amp;ROW($A42))*10^12,0)*'Process Emissions Multipliers'!$B$34</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IF('Coal mining 2030'!$A42="MD",INDIRECT("'Coal mining 2030'!"&amp;'Country Selector'!$B$3&amp;ROW($A42))*10^12,0)*'Process Emissions Multipliers'!$D$34</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Multipliers'!$E$34</f>
        <v>0</v>
      </c>
    </row>
    <row r="35" spans="1:42">
      <c r="A35" s="74">
        <v>-17</v>
      </c>
      <c r="B35">
        <f ca="1">IF('Coal mining 2010'!$A43="MD",INDIRECT("'Coal mining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IF('Coal mining 2020'!$A43="MD",INDIRECT("'Coal mining 2020'!"&amp;'Country Selector'!$B$3&amp;ROW($A43))*10^12,0)*'Process Emissions Multipliers'!$B$34</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IF('Coal mining 2030'!$A43="MD",INDIRECT("'Coal mining 2030'!"&amp;'Country Selector'!$B$3&amp;ROW($A43))*10^12,0)*'Process Emissions Multipliers'!$D$34</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Multipliers'!$E$34</f>
        <v>0</v>
      </c>
    </row>
    <row r="36" spans="1:42">
      <c r="A36" s="74">
        <v>-16</v>
      </c>
      <c r="B36">
        <f ca="1">IF('Coal mining 2010'!$A44="MD",INDIRECT("'Coal mining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IF('Coal mining 2020'!$A44="MD",INDIRECT("'Coal mining 2020'!"&amp;'Country Selector'!$B$3&amp;ROW($A44))*10^12,0)*'Process Emissions Multipliers'!$B$34</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IF('Coal mining 2030'!$A44="MD",INDIRECT("'Coal mining 2030'!"&amp;'Country Selector'!$B$3&amp;ROW($A44))*10^12,0)*'Process Emissions Multipliers'!$D$34</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Multipliers'!$E$34</f>
        <v>0</v>
      </c>
    </row>
    <row r="37" spans="1:42">
      <c r="A37" s="74">
        <v>-15</v>
      </c>
      <c r="B37">
        <f ca="1">IF('Coal mining 2010'!$A45="MD",INDIRECT("'Coal mining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IF('Coal mining 2020'!$A45="MD",INDIRECT("'Coal mining 2020'!"&amp;'Country Selector'!$B$3&amp;ROW($A45))*10^12,0)*'Process Emissions Multipliers'!$B$34</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IF('Coal mining 2030'!$A45="MD",INDIRECT("'Coal mining 2030'!"&amp;'Country Selector'!$B$3&amp;ROW($A45))*10^12,0)*'Process Emissions Multipliers'!$D$34</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Multipliers'!$E$34</f>
        <v>0</v>
      </c>
    </row>
    <row r="38" spans="1:42">
      <c r="A38" s="74">
        <v>-14</v>
      </c>
      <c r="B38">
        <f ca="1">IF('Coal mining 2010'!$A46="MD",INDIRECT("'Coal mining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IF('Coal mining 2020'!$A46="MD",INDIRECT("'Coal mining 2020'!"&amp;'Country Selector'!$B$3&amp;ROW($A46))*10^12,0)*'Process Emissions Multipliers'!$B$34</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IF('Coal mining 2030'!$A46="MD",INDIRECT("'Coal mining 2030'!"&amp;'Country Selector'!$B$3&amp;ROW($A46))*10^12,0)*'Process Emissions Multipliers'!$D$34</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Multipliers'!$E$34</f>
        <v>0</v>
      </c>
    </row>
    <row r="39" spans="1:42">
      <c r="A39" s="74">
        <v>-13</v>
      </c>
      <c r="B39">
        <f ca="1">IF('Coal mining 2010'!$A47="MD",INDIRECT("'Coal mining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IF('Coal mining 2020'!$A47="MD",INDIRECT("'Coal mining 2020'!"&amp;'Country Selector'!$B$3&amp;ROW($A47))*10^12,0)*'Process Emissions Multipliers'!$B$34</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IF('Coal mining 2030'!$A47="MD",INDIRECT("'Coal mining 2030'!"&amp;'Country Selector'!$B$3&amp;ROW($A47))*10^12,0)*'Process Emissions Multipliers'!$D$34</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Multipliers'!$E$34</f>
        <v>0</v>
      </c>
    </row>
    <row r="40" spans="1:42">
      <c r="A40" s="74">
        <v>-12</v>
      </c>
      <c r="B40">
        <f ca="1">IF('Coal mining 2010'!$A48="MD",INDIRECT("'Coal mining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IF('Coal mining 2020'!$A48="MD",INDIRECT("'Coal mining 2020'!"&amp;'Country Selector'!$B$3&amp;ROW($A48))*10^12,0)*'Process Emissions Multipliers'!$B$34</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IF('Coal mining 2030'!$A48="MD",INDIRECT("'Coal mining 2030'!"&amp;'Country Selector'!$B$3&amp;ROW($A48))*10^12,0)*'Process Emissions Multipliers'!$D$34</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Multipliers'!$E$34</f>
        <v>0</v>
      </c>
    </row>
    <row r="41" spans="1:42">
      <c r="A41" s="74">
        <v>-11</v>
      </c>
      <c r="B41">
        <f ca="1">IF('Coal mining 2010'!$A49="MD",INDIRECT("'Coal mining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IF('Coal mining 2020'!$A49="MD",INDIRECT("'Coal mining 2020'!"&amp;'Country Selector'!$B$3&amp;ROW($A49))*10^12,0)*'Process Emissions Multipliers'!$B$34</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IF('Coal mining 2030'!$A49="MD",INDIRECT("'Coal mining 2030'!"&amp;'Country Selector'!$B$3&amp;ROW($A49))*10^12,0)*'Process Emissions Multipliers'!$D$34</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Multipliers'!$E$34</f>
        <v>0</v>
      </c>
    </row>
    <row r="42" spans="1:42">
      <c r="A42" s="74">
        <v>-10</v>
      </c>
      <c r="B42">
        <f ca="1">IF('Coal mining 2010'!$A50="MD",INDIRECT("'Coal mining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IF('Coal mining 2020'!$A50="MD",INDIRECT("'Coal mining 2020'!"&amp;'Country Selector'!$B$3&amp;ROW($A50))*10^12,0)*'Process Emissions Multipliers'!$B$34</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IF('Coal mining 2030'!$A50="MD",INDIRECT("'Coal mining 2030'!"&amp;'Country Selector'!$B$3&amp;ROW($A50))*10^12,0)*'Process Emissions Multipliers'!$D$34</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Multipliers'!$E$34</f>
        <v>0</v>
      </c>
    </row>
    <row r="43" spans="1:42">
      <c r="A43" s="74">
        <v>-9</v>
      </c>
      <c r="B43">
        <f ca="1">IF('Coal mining 2010'!$A51="MD",INDIRECT("'Coal mining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IF('Coal mining 2020'!$A51="MD",INDIRECT("'Coal mining 2020'!"&amp;'Country Selector'!$B$3&amp;ROW($A51))*10^12,0)*'Process Emissions Multipliers'!$B$34</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IF('Coal mining 2030'!$A51="MD",INDIRECT("'Coal mining 2030'!"&amp;'Country Selector'!$B$3&amp;ROW($A51))*10^12,0)*'Process Emissions Multipliers'!$D$34</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Multipliers'!$E$34</f>
        <v>0</v>
      </c>
    </row>
    <row r="44" spans="1:42">
      <c r="A44" s="74">
        <v>-8</v>
      </c>
      <c r="B44">
        <f ca="1">IF('Coal mining 2010'!$A52="MD",INDIRECT("'Coal mining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IF('Coal mining 2020'!$A52="MD",INDIRECT("'Coal mining 2020'!"&amp;'Country Selector'!$B$3&amp;ROW($A52))*10^12,0)*'Process Emissions Multipliers'!$B$34</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IF('Coal mining 2030'!$A52="MD",INDIRECT("'Coal mining 2030'!"&amp;'Country Selector'!$B$3&amp;ROW($A52))*10^12,0)*'Process Emissions Multipliers'!$D$34</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Multipliers'!$E$34</f>
        <v>0</v>
      </c>
    </row>
    <row r="45" spans="1:42">
      <c r="A45" s="74">
        <v>-7</v>
      </c>
      <c r="B45">
        <f ca="1">IF('Coal mining 2010'!$A53="MD",INDIRECT("'Coal mining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IF('Coal mining 2020'!$A53="MD",INDIRECT("'Coal mining 2020'!"&amp;'Country Selector'!$B$3&amp;ROW($A53))*10^12,0)*'Process Emissions Multipliers'!$B$34</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IF('Coal mining 2030'!$A53="MD",INDIRECT("'Coal mining 2030'!"&amp;'Country Selector'!$B$3&amp;ROW($A53))*10^12,0)*'Process Emissions Multipliers'!$D$34</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Multipliers'!$E$34</f>
        <v>0</v>
      </c>
    </row>
    <row r="46" spans="1:42">
      <c r="A46" s="74">
        <v>-6</v>
      </c>
      <c r="B46">
        <f ca="1">IF('Coal mining 2010'!$A54="MD",INDIRECT("'Coal mining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IF('Coal mining 2020'!$A54="MD",INDIRECT("'Coal mining 2020'!"&amp;'Country Selector'!$B$3&amp;ROW($A54))*10^12,0)*'Process Emissions Multipliers'!$B$34</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IF('Coal mining 2030'!$A54="MD",INDIRECT("'Coal mining 2030'!"&amp;'Country Selector'!$B$3&amp;ROW($A54))*10^12,0)*'Process Emissions Multipliers'!$D$34</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Multipliers'!$E$34</f>
        <v>0</v>
      </c>
    </row>
    <row r="47" spans="1:42">
      <c r="A47" s="74">
        <v>-5</v>
      </c>
      <c r="B47">
        <f ca="1">IF('Coal mining 2010'!$A55="MD",INDIRECT("'Coal mining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IF('Coal mining 2020'!$A55="MD",INDIRECT("'Coal mining 2020'!"&amp;'Country Selector'!$B$3&amp;ROW($A55))*10^12,0)*'Process Emissions Multipliers'!$B$34</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IF('Coal mining 2030'!$A55="MD",INDIRECT("'Coal mining 2030'!"&amp;'Country Selector'!$B$3&amp;ROW($A55))*10^12,0)*'Process Emissions Multipliers'!$D$34</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Multipliers'!$E$34</f>
        <v>0</v>
      </c>
    </row>
    <row r="48" spans="1:42">
      <c r="A48" s="74">
        <v>-4</v>
      </c>
      <c r="B48">
        <f ca="1">IF('Coal mining 2010'!$A56="MD",INDIRECT("'Coal mining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IF('Coal mining 2020'!$A56="MD",INDIRECT("'Coal mining 2020'!"&amp;'Country Selector'!$B$3&amp;ROW($A56))*10^12,0)*'Process Emissions Multipliers'!$B$34</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IF('Coal mining 2030'!$A56="MD",INDIRECT("'Coal mining 2030'!"&amp;'Country Selector'!$B$3&amp;ROW($A56))*10^12,0)*'Process Emissions Multipliers'!$D$34</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Multipliers'!$E$34</f>
        <v>0</v>
      </c>
    </row>
    <row r="49" spans="1:42">
      <c r="A49" s="74">
        <v>-3</v>
      </c>
      <c r="B49">
        <f ca="1">IF('Coal mining 2010'!$A57="MD",INDIRECT("'Coal mining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IF('Coal mining 2020'!$A57="MD",INDIRECT("'Coal mining 2020'!"&amp;'Country Selector'!$B$3&amp;ROW($A57))*10^12,0)*'Process Emissions Multipliers'!$B$34</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IF('Coal mining 2030'!$A57="MD",INDIRECT("'Coal mining 2030'!"&amp;'Country Selector'!$B$3&amp;ROW($A57))*10^12,0)*'Process Emissions Multipliers'!$D$34</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Multipliers'!$E$34</f>
        <v>0</v>
      </c>
    </row>
    <row r="50" spans="1:42">
      <c r="A50" s="74">
        <v>-2</v>
      </c>
      <c r="B50">
        <f ca="1">IF('Coal mining 2010'!$A58="MD",INDIRECT("'Coal mining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IF('Coal mining 2020'!$A58="MD",INDIRECT("'Coal mining 2020'!"&amp;'Country Selector'!$B$3&amp;ROW($A58))*10^12,0)*'Process Emissions Multipliers'!$B$34</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IF('Coal mining 2030'!$A58="MD",INDIRECT("'Coal mining 2030'!"&amp;'Country Selector'!$B$3&amp;ROW($A58))*10^12,0)*'Process Emissions Multipliers'!$D$34</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Multipliers'!$E$34</f>
        <v>0</v>
      </c>
    </row>
    <row r="51" spans="1:42">
      <c r="A51" s="74">
        <v>-1</v>
      </c>
      <c r="B51">
        <f ca="1">IF('Coal mining 2010'!$A59="MD",INDIRECT("'Coal mining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IF('Coal mining 2020'!$A59="MD",INDIRECT("'Coal mining 2020'!"&amp;'Country Selector'!$B$3&amp;ROW($A59))*10^12,0)*'Process Emissions Multipliers'!$B$34</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IF('Coal mining 2030'!$A59="MD",INDIRECT("'Coal mining 2030'!"&amp;'Country Selector'!$B$3&amp;ROW($A59))*10^12,0)*'Process Emissions Multipliers'!$D$34</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Multipliers'!$E$34</f>
        <v>0</v>
      </c>
    </row>
    <row r="52" spans="1:42">
      <c r="A52" s="74">
        <v>0</v>
      </c>
      <c r="B52">
        <f ca="1">IF('Coal mining 2010'!$A60="MD",INDIRECT("'Coal mining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IF('Coal mining 2020'!$A60="MD",INDIRECT("'Coal mining 2020'!"&amp;'Country Selector'!$B$3&amp;ROW($A60))*10^12,0)*'Process Emissions Multipliers'!$B$34</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IF('Coal mining 2030'!$A60="MD",INDIRECT("'Coal mining 2030'!"&amp;'Country Selector'!$B$3&amp;ROW($A60))*10^12,0)*'Process Emissions Multipliers'!$D$34</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Multipliers'!$E$34</f>
        <v>0</v>
      </c>
    </row>
    <row r="53" spans="1:42">
      <c r="A53" s="74">
        <v>1</v>
      </c>
      <c r="B53">
        <f ca="1">IF('Coal mining 2010'!$A61="MD",INDIRECT("'Coal mining 2010'!"&amp;'Country Selector'!$B$3&amp;ROW($A61))*10^12,0)</f>
        <v>91915057053.527664</v>
      </c>
      <c r="C53" s="90">
        <f t="shared" ca="1" si="9"/>
        <v>97640406818.536514</v>
      </c>
      <c r="D53" s="90">
        <f t="shared" ca="1" si="9"/>
        <v>103365756583.54538</v>
      </c>
      <c r="E53" s="90">
        <f t="shared" ca="1" si="9"/>
        <v>109091106348.55423</v>
      </c>
      <c r="F53" s="90">
        <f t="shared" ca="1" si="9"/>
        <v>114816456113.5631</v>
      </c>
      <c r="G53" s="90">
        <f t="shared" ca="1" si="9"/>
        <v>120541805878.57196</v>
      </c>
      <c r="H53" s="90">
        <f t="shared" ca="1" si="9"/>
        <v>126267155643.58081</v>
      </c>
      <c r="I53" s="90">
        <f t="shared" ca="1" si="9"/>
        <v>131992505408.58968</v>
      </c>
      <c r="J53" s="90">
        <f t="shared" ca="1" si="9"/>
        <v>137717855173.59851</v>
      </c>
      <c r="K53" s="90">
        <f t="shared" ca="1" si="9"/>
        <v>143443204938.60736</v>
      </c>
      <c r="L53">
        <f ca="1">IF('Coal mining 2020'!$A61="MD",INDIRECT("'Coal mining 2020'!"&amp;'Country Selector'!$B$3&amp;ROW($A61))*10^12,0)*'Process Emissions Multipliers'!$B$34</f>
        <v>149168554703.61624</v>
      </c>
      <c r="M53" s="90">
        <f t="shared" ca="1" si="10"/>
        <v>145901035155.85172</v>
      </c>
      <c r="N53" s="90">
        <f t="shared" ca="1" si="10"/>
        <v>142633515608.08722</v>
      </c>
      <c r="O53" s="90">
        <f t="shared" ca="1" si="10"/>
        <v>139365996060.32272</v>
      </c>
      <c r="P53" s="90">
        <f t="shared" ca="1" si="10"/>
        <v>136098476512.55823</v>
      </c>
      <c r="Q53" s="90">
        <f t="shared" ca="1" si="10"/>
        <v>132830956964.7937</v>
      </c>
      <c r="R53" s="90">
        <f t="shared" ca="1" si="10"/>
        <v>129563437417.02917</v>
      </c>
      <c r="S53" s="90">
        <f t="shared" ca="1" si="10"/>
        <v>126295917869.26468</v>
      </c>
      <c r="T53" s="90">
        <f t="shared" ca="1" si="10"/>
        <v>123028398321.50018</v>
      </c>
      <c r="U53" s="90">
        <f t="shared" ca="1" si="10"/>
        <v>119760878773.73567</v>
      </c>
      <c r="V53">
        <f ca="1">IF('Coal mining 2030'!$A61="MD",INDIRECT("'Coal mining 2030'!"&amp;'Country Selector'!$B$3&amp;ROW($A61))*10^12,0)*'Process Emissions Multipliers'!$D$34</f>
        <v>116493359225.97116</v>
      </c>
      <c r="W53" s="90">
        <f t="shared" ca="1" si="8"/>
        <v>117347043223.12009</v>
      </c>
      <c r="X53" s="90">
        <f t="shared" ca="1" si="8"/>
        <v>118200727220.269</v>
      </c>
      <c r="Y53" s="90">
        <f t="shared" ca="1" si="8"/>
        <v>119054411217.41791</v>
      </c>
      <c r="Z53" s="90">
        <f t="shared" ca="1" si="8"/>
        <v>119908095214.56682</v>
      </c>
      <c r="AA53" s="90">
        <f t="shared" ca="1" si="8"/>
        <v>120761779211.71573</v>
      </c>
      <c r="AB53" s="90">
        <f t="shared" ca="1" si="8"/>
        <v>121615463208.86464</v>
      </c>
      <c r="AC53" s="90">
        <f t="shared" ca="1" si="8"/>
        <v>122469147206.01355</v>
      </c>
      <c r="AD53" s="90">
        <f t="shared" ca="1" si="8"/>
        <v>123322831203.16246</v>
      </c>
      <c r="AE53" s="90">
        <f t="shared" ca="1" si="8"/>
        <v>124176515200.31139</v>
      </c>
      <c r="AF53" s="90">
        <f t="shared" ca="1" si="8"/>
        <v>125030199197.4603</v>
      </c>
      <c r="AG53" s="90">
        <f t="shared" ca="1" si="8"/>
        <v>125883883194.60922</v>
      </c>
      <c r="AH53" s="90">
        <f t="shared" ca="1" si="8"/>
        <v>126737567191.75812</v>
      </c>
      <c r="AI53" s="90">
        <f t="shared" ca="1" si="8"/>
        <v>127591251188.90703</v>
      </c>
      <c r="AJ53" s="90">
        <f t="shared" ca="1" si="8"/>
        <v>128444935186.05594</v>
      </c>
      <c r="AK53" s="90">
        <f t="shared" ca="1" si="8"/>
        <v>129298619183.20486</v>
      </c>
      <c r="AL53" s="90">
        <f t="shared" ca="1" si="8"/>
        <v>130152303180.35378</v>
      </c>
      <c r="AM53" s="90">
        <f t="shared" ca="1" si="11"/>
        <v>131005987177.50269</v>
      </c>
      <c r="AN53" s="90">
        <f t="shared" ca="1" si="11"/>
        <v>131859671174.65161</v>
      </c>
      <c r="AO53" s="90">
        <f t="shared" ca="1" si="11"/>
        <v>132713355171.80051</v>
      </c>
      <c r="AP53">
        <f ca="1">V53*'Process Emissions Multipliers'!$E$34</f>
        <v>133567039168.94943</v>
      </c>
    </row>
    <row r="54" spans="1:42">
      <c r="A54" s="74">
        <v>2</v>
      </c>
      <c r="B54">
        <f ca="1">IF('Coal mining 2010'!$A62="MD",INDIRECT("'Coal mining 2010'!"&amp;'Country Selector'!$B$3&amp;ROW($A62))*10^12,0)</f>
        <v>24828733856.18803</v>
      </c>
      <c r="C54" s="90">
        <f t="shared" ca="1" si="9"/>
        <v>25990975250.208687</v>
      </c>
      <c r="D54" s="90">
        <f t="shared" ca="1" si="9"/>
        <v>27153216644.229347</v>
      </c>
      <c r="E54" s="90">
        <f t="shared" ca="1" si="9"/>
        <v>28315458038.250008</v>
      </c>
      <c r="F54" s="90">
        <f t="shared" ca="1" si="9"/>
        <v>29477699432.27066</v>
      </c>
      <c r="G54" s="90">
        <f t="shared" ca="1" si="9"/>
        <v>30639940826.291321</v>
      </c>
      <c r="H54" s="90">
        <f t="shared" ca="1" si="9"/>
        <v>31802182220.311977</v>
      </c>
      <c r="I54" s="90">
        <f t="shared" ca="1" si="9"/>
        <v>32964423614.332634</v>
      </c>
      <c r="J54" s="90">
        <f t="shared" ca="1" si="9"/>
        <v>34126665008.353291</v>
      </c>
      <c r="K54" s="90">
        <f t="shared" ca="1" si="9"/>
        <v>35288906402.373947</v>
      </c>
      <c r="L54">
        <f ca="1">IF('Coal mining 2020'!$A62="MD",INDIRECT("'Coal mining 2020'!"&amp;'Country Selector'!$B$3&amp;ROW($A62))*10^12,0)*'Process Emissions Multipliers'!$B$34</f>
        <v>36451147796.394608</v>
      </c>
      <c r="M54" s="90">
        <f t="shared" ca="1" si="10"/>
        <v>35744777442.868217</v>
      </c>
      <c r="N54" s="90">
        <f t="shared" ca="1" si="10"/>
        <v>35038407089.341827</v>
      </c>
      <c r="O54" s="90">
        <f t="shared" ca="1" si="10"/>
        <v>34332036735.815437</v>
      </c>
      <c r="P54" s="90">
        <f t="shared" ca="1" si="10"/>
        <v>33625666382.289047</v>
      </c>
      <c r="Q54" s="90">
        <f t="shared" ca="1" si="10"/>
        <v>32919296028.762657</v>
      </c>
      <c r="R54" s="90">
        <f t="shared" ca="1" si="10"/>
        <v>32212925675.236267</v>
      </c>
      <c r="S54" s="90">
        <f t="shared" ca="1" si="10"/>
        <v>31506555321.709877</v>
      </c>
      <c r="T54" s="90">
        <f t="shared" ca="1" si="10"/>
        <v>30800184968.183487</v>
      </c>
      <c r="U54" s="90">
        <f t="shared" ca="1" si="10"/>
        <v>30093814614.657097</v>
      </c>
      <c r="V54">
        <f ca="1">IF('Coal mining 2030'!$A62="MD",INDIRECT("'Coal mining 2030'!"&amp;'Country Selector'!$B$3&amp;ROW($A62))*10^12,0)*'Process Emissions Multipliers'!$D$34</f>
        <v>29387444261.130707</v>
      </c>
      <c r="W54" s="90">
        <f t="shared" ca="1" si="8"/>
        <v>29602800664.701904</v>
      </c>
      <c r="X54" s="90">
        <f t="shared" ca="1" si="8"/>
        <v>29818157068.273106</v>
      </c>
      <c r="Y54" s="90">
        <f t="shared" ca="1" si="8"/>
        <v>30033513471.844307</v>
      </c>
      <c r="Z54" s="90">
        <f t="shared" ca="1" si="8"/>
        <v>30248869875.415504</v>
      </c>
      <c r="AA54" s="90">
        <f t="shared" ca="1" si="8"/>
        <v>30464226278.986706</v>
      </c>
      <c r="AB54" s="90">
        <f t="shared" ca="1" si="8"/>
        <v>30679582682.557907</v>
      </c>
      <c r="AC54" s="90">
        <f t="shared" ca="1" si="8"/>
        <v>30894939086.129108</v>
      </c>
      <c r="AD54" s="90">
        <f t="shared" ca="1" si="8"/>
        <v>31110295489.700302</v>
      </c>
      <c r="AE54" s="90">
        <f t="shared" ca="1" si="8"/>
        <v>31325651893.271503</v>
      </c>
      <c r="AF54" s="90">
        <f t="shared" ca="1" si="8"/>
        <v>31541008296.842705</v>
      </c>
      <c r="AG54" s="90">
        <f t="shared" ca="1" si="8"/>
        <v>31756364700.413902</v>
      </c>
      <c r="AH54" s="90">
        <f t="shared" ca="1" si="8"/>
        <v>31971721103.9851</v>
      </c>
      <c r="AI54" s="90">
        <f t="shared" ca="1" si="8"/>
        <v>32187077507.556301</v>
      </c>
      <c r="AJ54" s="90">
        <f t="shared" ca="1" si="8"/>
        <v>32402433911.127502</v>
      </c>
      <c r="AK54" s="90">
        <f t="shared" ca="1" si="8"/>
        <v>32617790314.6987</v>
      </c>
      <c r="AL54" s="90">
        <f t="shared" ca="1" si="8"/>
        <v>32833146718.269897</v>
      </c>
      <c r="AM54" s="90">
        <f t="shared" ca="1" si="11"/>
        <v>33048503121.841103</v>
      </c>
      <c r="AN54" s="90">
        <f t="shared" ca="1" si="11"/>
        <v>33263859525.412304</v>
      </c>
      <c r="AO54" s="90">
        <f t="shared" ca="1" si="11"/>
        <v>33479215928.983498</v>
      </c>
      <c r="AP54">
        <f ca="1">V54*'Process Emissions Multipliers'!$E$34</f>
        <v>33694572332.554699</v>
      </c>
    </row>
    <row r="55" spans="1:42">
      <c r="A55" s="74">
        <v>3</v>
      </c>
      <c r="B55">
        <f ca="1">IF('Coal mining 2010'!$A63="MD",INDIRECT("'Coal mining 2010'!"&amp;'Country Selector'!$B$3&amp;ROW($A63))*10^12,0)</f>
        <v>104767856868.5107</v>
      </c>
      <c r="C55" s="90">
        <f t="shared" ca="1" si="9"/>
        <v>111842268191.08598</v>
      </c>
      <c r="D55" s="90">
        <f t="shared" ca="1" si="9"/>
        <v>118916679513.66125</v>
      </c>
      <c r="E55" s="90">
        <f t="shared" ca="1" si="9"/>
        <v>125991090836.23653</v>
      </c>
      <c r="F55" s="90">
        <f t="shared" ca="1" si="9"/>
        <v>133065502158.8118</v>
      </c>
      <c r="G55" s="90">
        <f t="shared" ca="1" si="9"/>
        <v>140139913481.38708</v>
      </c>
      <c r="H55" s="90">
        <f t="shared" ca="1" si="9"/>
        <v>147214324803.96234</v>
      </c>
      <c r="I55" s="90">
        <f t="shared" ca="1" si="9"/>
        <v>154288736126.53763</v>
      </c>
      <c r="J55" s="90">
        <f t="shared" ca="1" si="9"/>
        <v>161363147449.11292</v>
      </c>
      <c r="K55" s="90">
        <f t="shared" ca="1" si="9"/>
        <v>168437558771.68817</v>
      </c>
      <c r="L55">
        <f ca="1">IF('Coal mining 2020'!$A63="MD",INDIRECT("'Coal mining 2020'!"&amp;'Country Selector'!$B$3&amp;ROW($A63))*10^12,0)*'Process Emissions Multipliers'!$B$34</f>
        <v>175511970094.26346</v>
      </c>
      <c r="M55" s="90">
        <f t="shared" ca="1" si="10"/>
        <v>171013645527.08435</v>
      </c>
      <c r="N55" s="90">
        <f t="shared" ca="1" si="10"/>
        <v>166515320959.90527</v>
      </c>
      <c r="O55" s="90">
        <f t="shared" ca="1" si="10"/>
        <v>162016996392.7262</v>
      </c>
      <c r="P55" s="90">
        <f t="shared" ca="1" si="10"/>
        <v>157518671825.54712</v>
      </c>
      <c r="Q55" s="90">
        <f t="shared" ca="1" si="10"/>
        <v>153020347258.36801</v>
      </c>
      <c r="R55" s="90">
        <f t="shared" ca="1" si="10"/>
        <v>148522022691.18893</v>
      </c>
      <c r="S55" s="90">
        <f t="shared" ca="1" si="10"/>
        <v>144023698124.00983</v>
      </c>
      <c r="T55" s="90">
        <f t="shared" ca="1" si="10"/>
        <v>139525373556.83075</v>
      </c>
      <c r="U55" s="90">
        <f t="shared" ca="1" si="10"/>
        <v>135027048989.65166</v>
      </c>
      <c r="V55">
        <f ca="1">IF('Coal mining 2030'!$A63="MD",INDIRECT("'Coal mining 2030'!"&amp;'Country Selector'!$B$3&amp;ROW($A63))*10^12,0)*'Process Emissions Multipliers'!$D$34</f>
        <v>130528724422.47258</v>
      </c>
      <c r="W55" s="90">
        <f t="shared" ca="1" si="8"/>
        <v>131485262065.03104</v>
      </c>
      <c r="X55" s="90">
        <f t="shared" ca="1" si="8"/>
        <v>132441799707.58948</v>
      </c>
      <c r="Y55" s="90">
        <f t="shared" ca="1" si="8"/>
        <v>133398337350.14793</v>
      </c>
      <c r="Z55" s="90">
        <f t="shared" ca="1" si="8"/>
        <v>134354874992.70639</v>
      </c>
      <c r="AA55" s="90">
        <f t="shared" ca="1" si="8"/>
        <v>135311412635.26483</v>
      </c>
      <c r="AB55" s="90">
        <f t="shared" ca="1" si="8"/>
        <v>136267950277.8233</v>
      </c>
      <c r="AC55" s="90">
        <f t="shared" ca="1" si="8"/>
        <v>137224487920.38174</v>
      </c>
      <c r="AD55" s="90">
        <f t="shared" ca="1" si="8"/>
        <v>138181025562.94019</v>
      </c>
      <c r="AE55" s="90">
        <f t="shared" ca="1" si="8"/>
        <v>139137563205.49866</v>
      </c>
      <c r="AF55" s="90">
        <f t="shared" ca="1" si="8"/>
        <v>140094100848.0571</v>
      </c>
      <c r="AG55" s="90">
        <f t="shared" ca="1" si="8"/>
        <v>141050638490.61554</v>
      </c>
      <c r="AH55" s="90">
        <f t="shared" ca="1" si="8"/>
        <v>142007176133.17401</v>
      </c>
      <c r="AI55" s="90">
        <f t="shared" ca="1" si="8"/>
        <v>142963713775.73248</v>
      </c>
      <c r="AJ55" s="90">
        <f t="shared" ca="1" si="8"/>
        <v>143920251418.29092</v>
      </c>
      <c r="AK55" s="90">
        <f t="shared" ca="1" si="8"/>
        <v>144876789060.84937</v>
      </c>
      <c r="AL55" s="90">
        <f t="shared" ca="1" si="8"/>
        <v>145833326703.40781</v>
      </c>
      <c r="AM55" s="90">
        <f t="shared" ca="1" si="11"/>
        <v>146789864345.96628</v>
      </c>
      <c r="AN55" s="90">
        <f t="shared" ca="1" si="11"/>
        <v>147746401988.52472</v>
      </c>
      <c r="AO55" s="90">
        <f t="shared" ca="1" si="11"/>
        <v>148702939631.08316</v>
      </c>
      <c r="AP55">
        <f ca="1">V55*'Process Emissions Multipliers'!$E$34</f>
        <v>149659477273.64163</v>
      </c>
    </row>
    <row r="56" spans="1:42">
      <c r="A56" s="74">
        <v>4</v>
      </c>
      <c r="B56">
        <f ca="1">IF('Coal mining 2010'!$A64="MD",INDIRECT("'Coal mining 2010'!"&amp;'Country Selector'!$B$3&amp;ROW($A64))*10^12,0)</f>
        <v>74904583802.990036</v>
      </c>
      <c r="C56" s="90">
        <f t="shared" ca="1" si="9"/>
        <v>78876833854.204071</v>
      </c>
      <c r="D56" s="90">
        <f t="shared" ca="1" si="9"/>
        <v>82849083905.418121</v>
      </c>
      <c r="E56" s="90">
        <f t="shared" ca="1" si="9"/>
        <v>86821333956.632172</v>
      </c>
      <c r="F56" s="90">
        <f t="shared" ca="1" si="9"/>
        <v>90793584007.846222</v>
      </c>
      <c r="G56" s="90">
        <f t="shared" ca="1" si="9"/>
        <v>94765834059.060272</v>
      </c>
      <c r="H56" s="90">
        <f t="shared" ca="1" si="9"/>
        <v>98738084110.274323</v>
      </c>
      <c r="I56" s="90">
        <f t="shared" ca="1" si="9"/>
        <v>102710334161.48837</v>
      </c>
      <c r="J56" s="90">
        <f t="shared" ca="1" si="9"/>
        <v>106682584212.70241</v>
      </c>
      <c r="K56" s="90">
        <f t="shared" ca="1" si="9"/>
        <v>110654834263.91647</v>
      </c>
      <c r="L56">
        <f ca="1">IF('Coal mining 2020'!$A64="MD",INDIRECT("'Coal mining 2020'!"&amp;'Country Selector'!$B$3&amp;ROW($A64))*10^12,0)*'Process Emissions Multipliers'!$B$34</f>
        <v>114627084315.13051</v>
      </c>
      <c r="M56" s="90">
        <f t="shared" ca="1" si="10"/>
        <v>111989340124.01848</v>
      </c>
      <c r="N56" s="90">
        <f t="shared" ca="1" si="10"/>
        <v>109351595932.90643</v>
      </c>
      <c r="O56" s="90">
        <f t="shared" ca="1" si="10"/>
        <v>106713851741.7944</v>
      </c>
      <c r="P56" s="90">
        <f t="shared" ca="1" si="10"/>
        <v>104076107550.68237</v>
      </c>
      <c r="Q56" s="90">
        <f t="shared" ca="1" si="10"/>
        <v>101438363359.57034</v>
      </c>
      <c r="R56" s="90">
        <f t="shared" ca="1" si="10"/>
        <v>98800619168.458282</v>
      </c>
      <c r="S56" s="90">
        <f t="shared" ca="1" si="10"/>
        <v>96162874977.346252</v>
      </c>
      <c r="T56" s="90">
        <f t="shared" ca="1" si="10"/>
        <v>93525130786.234222</v>
      </c>
      <c r="U56" s="90">
        <f t="shared" ca="1" si="10"/>
        <v>90887386595.122177</v>
      </c>
      <c r="V56">
        <f ca="1">IF('Coal mining 2030'!$A64="MD",INDIRECT("'Coal mining 2030'!"&amp;'Country Selector'!$B$3&amp;ROW($A64))*10^12,0)*'Process Emissions Multipliers'!$D$34</f>
        <v>88249642404.010147</v>
      </c>
      <c r="W56" s="90">
        <f t="shared" ca="1" si="8"/>
        <v>88896351435.10849</v>
      </c>
      <c r="X56" s="90">
        <f t="shared" ca="1" si="8"/>
        <v>89543060466.206802</v>
      </c>
      <c r="Y56" s="90">
        <f t="shared" ca="1" si="8"/>
        <v>90189769497.305145</v>
      </c>
      <c r="Z56" s="90">
        <f t="shared" ca="1" si="8"/>
        <v>90836478528.403473</v>
      </c>
      <c r="AA56" s="90">
        <f t="shared" ca="1" si="8"/>
        <v>91483187559.501801</v>
      </c>
      <c r="AB56" s="90">
        <f t="shared" ca="1" si="8"/>
        <v>92129896590.600128</v>
      </c>
      <c r="AC56" s="90">
        <f t="shared" ca="1" si="8"/>
        <v>92776605621.698456</v>
      </c>
      <c r="AD56" s="90">
        <f t="shared" ca="1" si="8"/>
        <v>93423314652.796799</v>
      </c>
      <c r="AE56" s="90">
        <f t="shared" ca="1" si="8"/>
        <v>94070023683.895142</v>
      </c>
      <c r="AF56" s="90">
        <f t="shared" ca="1" si="8"/>
        <v>94716732714.993469</v>
      </c>
      <c r="AG56" s="90">
        <f t="shared" ca="1" si="8"/>
        <v>95363441746.091797</v>
      </c>
      <c r="AH56" s="90">
        <f t="shared" ca="1" si="8"/>
        <v>96010150777.190125</v>
      </c>
      <c r="AI56" s="90">
        <f t="shared" ca="1" si="8"/>
        <v>96656859808.288452</v>
      </c>
      <c r="AJ56" s="90">
        <f t="shared" ca="1" si="8"/>
        <v>97303568839.386795</v>
      </c>
      <c r="AK56" s="90">
        <f t="shared" ca="1" si="8"/>
        <v>97950277870.485107</v>
      </c>
      <c r="AL56" s="90">
        <f t="shared" ca="1" si="8"/>
        <v>98596986901.58345</v>
      </c>
      <c r="AM56" s="90">
        <f t="shared" ca="1" si="11"/>
        <v>99243695932.681778</v>
      </c>
      <c r="AN56" s="90">
        <f t="shared" ca="1" si="11"/>
        <v>99890404963.780121</v>
      </c>
      <c r="AO56" s="90">
        <f t="shared" ca="1" si="11"/>
        <v>100537113994.87845</v>
      </c>
      <c r="AP56">
        <f ca="1">V56*'Process Emissions Multipliers'!$E$34</f>
        <v>101183823025.97678</v>
      </c>
    </row>
    <row r="57" spans="1:42">
      <c r="A57" s="74">
        <v>5</v>
      </c>
      <c r="B57">
        <f ca="1">IF('Coal mining 2010'!$A65="MD",INDIRECT("'Coal mining 2010'!"&amp;'Country Selector'!$B$3&amp;ROW($A65))*10^12,0)</f>
        <v>52452743883.906586</v>
      </c>
      <c r="C57" s="90">
        <f t="shared" ca="1" si="9"/>
        <v>56038141678.681931</v>
      </c>
      <c r="D57" s="90">
        <f t="shared" ca="1" si="9"/>
        <v>59623539473.457268</v>
      </c>
      <c r="E57" s="90">
        <f t="shared" ca="1" si="9"/>
        <v>63208937268.232605</v>
      </c>
      <c r="F57" s="90">
        <f t="shared" ca="1" si="9"/>
        <v>66794335063.00795</v>
      </c>
      <c r="G57" s="90">
        <f t="shared" ca="1" si="9"/>
        <v>70379732857.783295</v>
      </c>
      <c r="H57" s="90">
        <f t="shared" ca="1" si="9"/>
        <v>73965130652.55864</v>
      </c>
      <c r="I57" s="90">
        <f t="shared" ca="1" si="9"/>
        <v>77550528447.333984</v>
      </c>
      <c r="J57" s="90">
        <f t="shared" ca="1" si="9"/>
        <v>81135926242.109314</v>
      </c>
      <c r="K57" s="90">
        <f t="shared" ca="1" si="9"/>
        <v>84721324036.884659</v>
      </c>
      <c r="L57">
        <f ca="1">IF('Coal mining 2020'!$A65="MD",INDIRECT("'Coal mining 2020'!"&amp;'Country Selector'!$B$3&amp;ROW($A65))*10^12,0)*'Process Emissions Multipliers'!$B$34</f>
        <v>88306721831.660004</v>
      </c>
      <c r="M57" s="90">
        <f t="shared" ca="1" si="10"/>
        <v>86132385777.762924</v>
      </c>
      <c r="N57" s="90">
        <f t="shared" ca="1" si="10"/>
        <v>83958049723.865845</v>
      </c>
      <c r="O57" s="90">
        <f t="shared" ca="1" si="10"/>
        <v>81783713669.968781</v>
      </c>
      <c r="P57" s="90">
        <f t="shared" ca="1" si="10"/>
        <v>79609377616.071686</v>
      </c>
      <c r="Q57" s="90">
        <f t="shared" ca="1" si="10"/>
        <v>77435041562.174622</v>
      </c>
      <c r="R57" s="90">
        <f t="shared" ca="1" si="10"/>
        <v>75260705508.277542</v>
      </c>
      <c r="S57" s="90">
        <f t="shared" ca="1" si="10"/>
        <v>73086369454.380463</v>
      </c>
      <c r="T57" s="90">
        <f t="shared" ca="1" si="10"/>
        <v>70912033400.483383</v>
      </c>
      <c r="U57" s="90">
        <f t="shared" ca="1" si="10"/>
        <v>68737697346.586304</v>
      </c>
      <c r="V57">
        <f ca="1">IF('Coal mining 2030'!$A65="MD",INDIRECT("'Coal mining 2030'!"&amp;'Country Selector'!$B$3&amp;ROW($A65))*10^12,0)*'Process Emissions Multipliers'!$D$34</f>
        <v>66563361292.689232</v>
      </c>
      <c r="W57" s="90">
        <f t="shared" ca="1" si="8"/>
        <v>67051149409.622009</v>
      </c>
      <c r="X57" s="90">
        <f t="shared" ca="1" si="8"/>
        <v>67538937526.554794</v>
      </c>
      <c r="Y57" s="90">
        <f t="shared" ca="1" si="8"/>
        <v>68026725643.487572</v>
      </c>
      <c r="Z57" s="90">
        <f t="shared" ca="1" si="8"/>
        <v>68514513760.420341</v>
      </c>
      <c r="AA57" s="90">
        <f t="shared" ca="1" si="8"/>
        <v>69002301877.353119</v>
      </c>
      <c r="AB57" s="90">
        <f t="shared" ca="1" si="8"/>
        <v>69490089994.285904</v>
      </c>
      <c r="AC57" s="90">
        <f t="shared" ca="1" si="8"/>
        <v>69977878111.218689</v>
      </c>
      <c r="AD57" s="90">
        <f t="shared" ca="1" si="8"/>
        <v>70465666228.151459</v>
      </c>
      <c r="AE57" s="90">
        <f t="shared" ca="1" si="8"/>
        <v>70953454345.084244</v>
      </c>
      <c r="AF57" s="90">
        <f t="shared" ca="1" si="8"/>
        <v>71441242462.017014</v>
      </c>
      <c r="AG57" s="90">
        <f t="shared" ca="1" si="8"/>
        <v>71929030578.949799</v>
      </c>
      <c r="AH57" s="90">
        <f t="shared" ca="1" si="8"/>
        <v>72416818695.882568</v>
      </c>
      <c r="AI57" s="90">
        <f t="shared" ca="1" si="8"/>
        <v>72904606812.815353</v>
      </c>
      <c r="AJ57" s="90">
        <f t="shared" ca="1" si="8"/>
        <v>73392394929.748138</v>
      </c>
      <c r="AK57" s="90">
        <f t="shared" ca="1" si="8"/>
        <v>73880183046.680908</v>
      </c>
      <c r="AL57" s="90">
        <f t="shared" ca="1" si="8"/>
        <v>74367971163.613693</v>
      </c>
      <c r="AM57" s="90">
        <f t="shared" ca="1" si="11"/>
        <v>74855759280.546463</v>
      </c>
      <c r="AN57" s="90">
        <f t="shared" ca="1" si="11"/>
        <v>75343547397.479248</v>
      </c>
      <c r="AO57" s="90">
        <f t="shared" ca="1" si="11"/>
        <v>75831335514.412018</v>
      </c>
      <c r="AP57">
        <f ca="1">V57*'Process Emissions Multipliers'!$E$34</f>
        <v>76319123631.344803</v>
      </c>
    </row>
    <row r="58" spans="1:42">
      <c r="A58" s="74">
        <v>6</v>
      </c>
      <c r="B58">
        <f ca="1">IF('Coal mining 2010'!$A66="MD",INDIRECT("'Coal mining 2010'!"&amp;'Country Selector'!$B$3&amp;ROW($A66))*10^12,0)</f>
        <v>15258112251.242073</v>
      </c>
      <c r="C58" s="90">
        <f t="shared" ca="1" si="9"/>
        <v>15620482190.65719</v>
      </c>
      <c r="D58" s="90">
        <f t="shared" ca="1" si="9"/>
        <v>15982852130.072308</v>
      </c>
      <c r="E58" s="90">
        <f t="shared" ca="1" si="9"/>
        <v>16345222069.487427</v>
      </c>
      <c r="F58" s="90">
        <f t="shared" ca="1" si="9"/>
        <v>16707592008.902542</v>
      </c>
      <c r="G58" s="90">
        <f t="shared" ca="1" si="9"/>
        <v>17069961948.317661</v>
      </c>
      <c r="H58" s="90">
        <f t="shared" ca="1" si="9"/>
        <v>17432331887.73278</v>
      </c>
      <c r="I58" s="90">
        <f t="shared" ca="1" si="9"/>
        <v>17794701827.147896</v>
      </c>
      <c r="J58" s="90">
        <f t="shared" ca="1" si="9"/>
        <v>18157071766.563015</v>
      </c>
      <c r="K58" s="90">
        <f t="shared" ca="1" si="9"/>
        <v>18519441705.97813</v>
      </c>
      <c r="L58">
        <f ca="1">IF('Coal mining 2020'!$A66="MD",INDIRECT("'Coal mining 2020'!"&amp;'Country Selector'!$B$3&amp;ROW($A66))*10^12,0)*'Process Emissions Multipliers'!$B$34</f>
        <v>18881811645.39325</v>
      </c>
      <c r="M58" s="90">
        <f t="shared" ca="1" si="10"/>
        <v>18289988708.897961</v>
      </c>
      <c r="N58" s="90">
        <f t="shared" ca="1" si="10"/>
        <v>17698165772.402672</v>
      </c>
      <c r="O58" s="90">
        <f t="shared" ca="1" si="10"/>
        <v>17106342835.907383</v>
      </c>
      <c r="P58" s="90">
        <f t="shared" ca="1" si="10"/>
        <v>16514519899.412094</v>
      </c>
      <c r="Q58" s="90">
        <f t="shared" ca="1" si="10"/>
        <v>15922696962.916805</v>
      </c>
      <c r="R58" s="90">
        <f t="shared" ca="1" si="10"/>
        <v>15330874026.421516</v>
      </c>
      <c r="S58" s="90">
        <f t="shared" ca="1" si="10"/>
        <v>14739051089.926228</v>
      </c>
      <c r="T58" s="90">
        <f t="shared" ca="1" si="10"/>
        <v>14147228153.430939</v>
      </c>
      <c r="U58" s="90">
        <f t="shared" ca="1" si="10"/>
        <v>13555405216.935652</v>
      </c>
      <c r="V58">
        <f ca="1">IF('Coal mining 2030'!$A66="MD",INDIRECT("'Coal mining 2030'!"&amp;'Country Selector'!$B$3&amp;ROW($A66))*10^12,0)*'Process Emissions Multipliers'!$D$34</f>
        <v>12963582280.440361</v>
      </c>
      <c r="W58" s="90">
        <f t="shared" ca="1" si="8"/>
        <v>13058581710.554382</v>
      </c>
      <c r="X58" s="90">
        <f t="shared" ca="1" si="8"/>
        <v>13153581140.668404</v>
      </c>
      <c r="Y58" s="90">
        <f t="shared" ca="1" si="8"/>
        <v>13248580570.782425</v>
      </c>
      <c r="Z58" s="90">
        <f t="shared" ca="1" si="8"/>
        <v>13343580000.896444</v>
      </c>
      <c r="AA58" s="90">
        <f t="shared" ca="1" si="8"/>
        <v>13438579431.010464</v>
      </c>
      <c r="AB58" s="90">
        <f t="shared" ca="1" si="8"/>
        <v>13533578861.124485</v>
      </c>
      <c r="AC58" s="90">
        <f t="shared" ca="1" si="8"/>
        <v>13628578291.238506</v>
      </c>
      <c r="AD58" s="90">
        <f t="shared" ca="1" si="8"/>
        <v>13723577721.352528</v>
      </c>
      <c r="AE58" s="90">
        <f t="shared" ca="1" si="8"/>
        <v>13818577151.466547</v>
      </c>
      <c r="AF58" s="90">
        <f t="shared" ca="1" si="8"/>
        <v>13913576581.580568</v>
      </c>
      <c r="AG58" s="90">
        <f t="shared" ca="1" si="8"/>
        <v>14008576011.69459</v>
      </c>
      <c r="AH58" s="90">
        <f t="shared" ca="1" si="8"/>
        <v>14103575441.808609</v>
      </c>
      <c r="AI58" s="90">
        <f t="shared" ca="1" si="8"/>
        <v>14198574871.92263</v>
      </c>
      <c r="AJ58" s="90">
        <f t="shared" ca="1" si="8"/>
        <v>14293574302.036652</v>
      </c>
      <c r="AK58" s="90">
        <f t="shared" ca="1" si="8"/>
        <v>14388573732.150673</v>
      </c>
      <c r="AL58" s="90">
        <f t="shared" ca="1" si="8"/>
        <v>14483573162.264692</v>
      </c>
      <c r="AM58" s="90">
        <f t="shared" ca="1" si="11"/>
        <v>14578572592.378712</v>
      </c>
      <c r="AN58" s="90">
        <f t="shared" ca="1" si="11"/>
        <v>14673572022.492735</v>
      </c>
      <c r="AO58" s="90">
        <f t="shared" ca="1" si="11"/>
        <v>14768571452.606756</v>
      </c>
      <c r="AP58">
        <f ca="1">V58*'Process Emissions Multipliers'!$E$34</f>
        <v>14863570882.720776</v>
      </c>
    </row>
    <row r="59" spans="1:42">
      <c r="A59" s="74">
        <v>7</v>
      </c>
      <c r="B59">
        <f ca="1">IF('Coal mining 2010'!$A67="MD",INDIRECT("'Coal mining 2010'!"&amp;'Country Selector'!$B$3&amp;ROW($A67))*10^12,0)</f>
        <v>9991086235.458746</v>
      </c>
      <c r="C59" s="90">
        <f t="shared" ca="1" si="9"/>
        <v>10195773234.926157</v>
      </c>
      <c r="D59" s="90">
        <f t="shared" ca="1" si="9"/>
        <v>10400460234.39357</v>
      </c>
      <c r="E59" s="90">
        <f t="shared" ca="1" si="9"/>
        <v>10605147233.860985</v>
      </c>
      <c r="F59" s="90">
        <f t="shared" ca="1" si="9"/>
        <v>10809834233.328396</v>
      </c>
      <c r="G59" s="90">
        <f t="shared" ca="1" si="9"/>
        <v>11014521232.795809</v>
      </c>
      <c r="H59" s="90">
        <f t="shared" ca="1" si="9"/>
        <v>11219208232.263222</v>
      </c>
      <c r="I59" s="90">
        <f t="shared" ca="1" si="9"/>
        <v>11423895231.730633</v>
      </c>
      <c r="J59" s="90">
        <f t="shared" ca="1" si="9"/>
        <v>11628582231.198046</v>
      </c>
      <c r="K59" s="90">
        <f t="shared" ca="1" si="9"/>
        <v>11833269230.665459</v>
      </c>
      <c r="L59">
        <f ca="1">IF('Coal mining 2020'!$A67="MD",INDIRECT("'Coal mining 2020'!"&amp;'Country Selector'!$B$3&amp;ROW($A67))*10^12,0)*'Process Emissions Multipliers'!$B$34</f>
        <v>12037956230.132872</v>
      </c>
      <c r="M59" s="90">
        <f t="shared" ca="1" si="10"/>
        <v>11763822856.808336</v>
      </c>
      <c r="N59" s="90">
        <f t="shared" ca="1" si="10"/>
        <v>11489689483.483799</v>
      </c>
      <c r="O59" s="90">
        <f t="shared" ca="1" si="10"/>
        <v>11215556110.159264</v>
      </c>
      <c r="P59" s="90">
        <f t="shared" ca="1" si="10"/>
        <v>10941422736.834726</v>
      </c>
      <c r="Q59" s="90">
        <f t="shared" ca="1" si="10"/>
        <v>10667289363.510191</v>
      </c>
      <c r="R59" s="90">
        <f t="shared" ca="1" si="10"/>
        <v>10393155990.185654</v>
      </c>
      <c r="S59" s="90">
        <f t="shared" ca="1" si="10"/>
        <v>10119022616.861118</v>
      </c>
      <c r="T59" s="90">
        <f t="shared" ca="1" si="10"/>
        <v>9844889243.5365829</v>
      </c>
      <c r="U59" s="90">
        <f t="shared" ca="1" si="10"/>
        <v>9570755870.2120457</v>
      </c>
      <c r="V59">
        <f ca="1">IF('Coal mining 2030'!$A67="MD",INDIRECT("'Coal mining 2030'!"&amp;'Country Selector'!$B$3&amp;ROW($A67))*10^12,0)*'Process Emissions Multipliers'!$D$34</f>
        <v>9296622496.8875103</v>
      </c>
      <c r="W59" s="90">
        <f t="shared" ca="1" si="8"/>
        <v>9364749795.3520737</v>
      </c>
      <c r="X59" s="90">
        <f t="shared" ca="1" si="8"/>
        <v>9432877093.8166389</v>
      </c>
      <c r="Y59" s="90">
        <f t="shared" ca="1" si="8"/>
        <v>9501004392.2812023</v>
      </c>
      <c r="Z59" s="90">
        <f t="shared" ca="1" si="8"/>
        <v>9569131690.7457676</v>
      </c>
      <c r="AA59" s="90">
        <f t="shared" ca="1" si="8"/>
        <v>9637258989.210331</v>
      </c>
      <c r="AB59" s="90">
        <f t="shared" ca="1" si="8"/>
        <v>9705386287.6748962</v>
      </c>
      <c r="AC59" s="90">
        <f t="shared" ca="1" si="8"/>
        <v>9773513586.1394596</v>
      </c>
      <c r="AD59" s="90">
        <f t="shared" ca="1" si="8"/>
        <v>9841640884.604023</v>
      </c>
      <c r="AE59" s="90">
        <f t="shared" ca="1" si="8"/>
        <v>9909768183.0685883</v>
      </c>
      <c r="AF59" s="90">
        <f t="shared" ca="1" si="8"/>
        <v>9977895481.5331535</v>
      </c>
      <c r="AG59" s="90">
        <f t="shared" ca="1" si="8"/>
        <v>10046022779.997719</v>
      </c>
      <c r="AH59" s="90">
        <f t="shared" ca="1" si="8"/>
        <v>10114150078.462282</v>
      </c>
      <c r="AI59" s="90">
        <f t="shared" ca="1" si="8"/>
        <v>10182277376.926846</v>
      </c>
      <c r="AJ59" s="90">
        <f t="shared" ca="1" si="8"/>
        <v>10250404675.391411</v>
      </c>
      <c r="AK59" s="90">
        <f t="shared" ca="1" si="8"/>
        <v>10318531973.855974</v>
      </c>
      <c r="AL59" s="90">
        <f t="shared" ca="1" si="8"/>
        <v>10386659272.320539</v>
      </c>
      <c r="AM59" s="90">
        <f t="shared" ca="1" si="11"/>
        <v>10454786570.785105</v>
      </c>
      <c r="AN59" s="90">
        <f t="shared" ca="1" si="11"/>
        <v>10522913869.249668</v>
      </c>
      <c r="AO59" s="90">
        <f t="shared" ca="1" si="11"/>
        <v>10591041167.714231</v>
      </c>
      <c r="AP59">
        <f ca="1">V59*'Process Emissions Multipliers'!$E$34</f>
        <v>10659168466.178797</v>
      </c>
    </row>
    <row r="60" spans="1:42">
      <c r="A60" s="74">
        <v>8</v>
      </c>
      <c r="B60">
        <f ca="1">IF('Coal mining 2010'!$A68="MD",INDIRECT("'Coal mining 2010'!"&amp;'Country Selector'!$B$3&amp;ROW($A68))*10^12,0)</f>
        <v>4636843886.8034105</v>
      </c>
      <c r="C60" s="90">
        <f t="shared" ca="1" si="9"/>
        <v>4301665599.5171537</v>
      </c>
      <c r="D60" s="90">
        <f t="shared" ca="1" si="9"/>
        <v>3966487312.2308974</v>
      </c>
      <c r="E60" s="90">
        <f t="shared" ca="1" si="9"/>
        <v>3631309024.9446406</v>
      </c>
      <c r="F60" s="90">
        <f t="shared" ca="1" si="9"/>
        <v>3296130737.6583838</v>
      </c>
      <c r="G60" s="90">
        <f t="shared" ca="1" si="9"/>
        <v>2960952450.3721271</v>
      </c>
      <c r="H60" s="90">
        <f t="shared" ca="1" si="9"/>
        <v>2625774163.0858707</v>
      </c>
      <c r="I60" s="90">
        <f t="shared" ca="1" si="9"/>
        <v>2290595875.799614</v>
      </c>
      <c r="J60" s="90">
        <f t="shared" ca="1" si="9"/>
        <v>1955417588.5133572</v>
      </c>
      <c r="K60" s="90">
        <f t="shared" ca="1" si="9"/>
        <v>1620239301.2271004</v>
      </c>
      <c r="L60">
        <f ca="1">IF('Coal mining 2020'!$A68="MD",INDIRECT("'Coal mining 2020'!"&amp;'Country Selector'!$B$3&amp;ROW($A68))*10^12,0)*'Process Emissions Multipliers'!$B$34</f>
        <v>1285061013.9408438</v>
      </c>
      <c r="M60" s="90">
        <f t="shared" ca="1" si="10"/>
        <v>1519663774.0092733</v>
      </c>
      <c r="N60" s="90">
        <f t="shared" ca="1" si="10"/>
        <v>1754266534.077703</v>
      </c>
      <c r="O60" s="90">
        <f t="shared" ca="1" si="10"/>
        <v>1988869294.1461325</v>
      </c>
      <c r="P60" s="90">
        <f t="shared" ca="1" si="10"/>
        <v>2223472054.2145619</v>
      </c>
      <c r="Q60" s="90">
        <f t="shared" ca="1" si="10"/>
        <v>2458074814.2829914</v>
      </c>
      <c r="R60" s="90">
        <f t="shared" ca="1" si="10"/>
        <v>2692677574.3514209</v>
      </c>
      <c r="S60" s="90">
        <f t="shared" ca="1" si="10"/>
        <v>2927280334.4198508</v>
      </c>
      <c r="T60" s="90">
        <f t="shared" ca="1" si="10"/>
        <v>3161883094.4882803</v>
      </c>
      <c r="U60" s="90">
        <f t="shared" ca="1" si="10"/>
        <v>3396485854.5567098</v>
      </c>
      <c r="V60">
        <f ca="1">IF('Coal mining 2030'!$A68="MD",INDIRECT("'Coal mining 2030'!"&amp;'Country Selector'!$B$3&amp;ROW($A68))*10^12,0)*'Process Emissions Multipliers'!$D$34</f>
        <v>3631088614.6251392</v>
      </c>
      <c r="W60" s="90">
        <f t="shared" ca="1" si="8"/>
        <v>3657697875.986743</v>
      </c>
      <c r="X60" s="90">
        <f t="shared" ca="1" si="8"/>
        <v>3684307137.3483477</v>
      </c>
      <c r="Y60" s="90">
        <f t="shared" ca="1" si="8"/>
        <v>3710916398.7099514</v>
      </c>
      <c r="Z60" s="90">
        <f t="shared" ca="1" si="8"/>
        <v>3737525660.0715556</v>
      </c>
      <c r="AA60" s="90">
        <f t="shared" ca="1" si="8"/>
        <v>3764134921.4331598</v>
      </c>
      <c r="AB60" s="90">
        <f t="shared" ca="1" si="8"/>
        <v>3790744182.7947636</v>
      </c>
      <c r="AC60" s="90">
        <f t="shared" ca="1" si="8"/>
        <v>3817353444.1563683</v>
      </c>
      <c r="AD60" s="90">
        <f t="shared" ca="1" si="8"/>
        <v>3843962705.517972</v>
      </c>
      <c r="AE60" s="90">
        <f t="shared" ca="1" si="8"/>
        <v>3870571966.8795757</v>
      </c>
      <c r="AF60" s="90">
        <f t="shared" ca="1" si="8"/>
        <v>3897181228.2411799</v>
      </c>
      <c r="AG60" s="90">
        <f t="shared" ca="1" si="8"/>
        <v>3923790489.6027846</v>
      </c>
      <c r="AH60" s="90">
        <f t="shared" ca="1" si="8"/>
        <v>3950399750.9643884</v>
      </c>
      <c r="AI60" s="90">
        <f t="shared" ca="1" si="8"/>
        <v>3977009012.3259926</v>
      </c>
      <c r="AJ60" s="90">
        <f t="shared" ca="1" si="8"/>
        <v>4003618273.6875968</v>
      </c>
      <c r="AK60" s="90">
        <f t="shared" ca="1" si="8"/>
        <v>4030227535.0492005</v>
      </c>
      <c r="AL60" s="90">
        <f t="shared" ca="1" si="8"/>
        <v>4056836796.4108047</v>
      </c>
      <c r="AM60" s="90">
        <f t="shared" ca="1" si="11"/>
        <v>4083446057.7724085</v>
      </c>
      <c r="AN60" s="90">
        <f t="shared" ca="1" si="11"/>
        <v>4110055319.1340127</v>
      </c>
      <c r="AO60" s="90">
        <f t="shared" ca="1" si="11"/>
        <v>4136664580.4956169</v>
      </c>
      <c r="AP60">
        <f ca="1">V60*'Process Emissions Multipliers'!$E$34</f>
        <v>4163273841.8572211</v>
      </c>
    </row>
    <row r="61" spans="1:42">
      <c r="A61" s="74">
        <v>9</v>
      </c>
      <c r="B61">
        <f ca="1">IF('Coal mining 2010'!$A69="MD",INDIRECT("'Coal mining 2010'!"&amp;'Country Selector'!$B$3&amp;ROW($A69))*10^12,0)</f>
        <v>4798868480.8012991</v>
      </c>
      <c r="C61" s="90">
        <f t="shared" ca="1" si="9"/>
        <v>5045342727.3366108</v>
      </c>
      <c r="D61" s="90">
        <f t="shared" ca="1" si="9"/>
        <v>5291816973.8719215</v>
      </c>
      <c r="E61" s="90">
        <f t="shared" ca="1" si="9"/>
        <v>5538291220.4072323</v>
      </c>
      <c r="F61" s="90">
        <f t="shared" ca="1" si="9"/>
        <v>5784765466.942543</v>
      </c>
      <c r="G61" s="90">
        <f t="shared" ca="1" si="9"/>
        <v>6031239713.4778538</v>
      </c>
      <c r="H61" s="90">
        <f t="shared" ca="1" si="9"/>
        <v>6277713960.0131655</v>
      </c>
      <c r="I61" s="90">
        <f t="shared" ca="1" si="9"/>
        <v>6524188206.5484772</v>
      </c>
      <c r="J61" s="90">
        <f t="shared" ca="1" si="9"/>
        <v>6770662453.0837889</v>
      </c>
      <c r="K61" s="90">
        <f t="shared" ca="1" si="9"/>
        <v>7017136699.6190987</v>
      </c>
      <c r="L61">
        <f ca="1">IF('Coal mining 2020'!$A69="MD",INDIRECT("'Coal mining 2020'!"&amp;'Country Selector'!$B$3&amp;ROW($A69))*10^12,0)*'Process Emissions Multipliers'!$B$34</f>
        <v>7263610946.1544104</v>
      </c>
      <c r="M61" s="90">
        <f t="shared" ca="1" si="10"/>
        <v>6845081373.3943834</v>
      </c>
      <c r="N61" s="90">
        <f t="shared" ca="1" si="10"/>
        <v>6426551800.6343575</v>
      </c>
      <c r="O61" s="90">
        <f t="shared" ca="1" si="10"/>
        <v>6008022227.8743305</v>
      </c>
      <c r="P61" s="90">
        <f t="shared" ca="1" si="10"/>
        <v>5589492655.1143036</v>
      </c>
      <c r="Q61" s="90">
        <f t="shared" ca="1" si="10"/>
        <v>5170963082.3542767</v>
      </c>
      <c r="R61" s="90">
        <f t="shared" ca="1" si="10"/>
        <v>4752433509.5942497</v>
      </c>
      <c r="S61" s="90">
        <f t="shared" ca="1" si="10"/>
        <v>4333903936.8342237</v>
      </c>
      <c r="T61" s="90">
        <f t="shared" ca="1" si="10"/>
        <v>3915374364.0741968</v>
      </c>
      <c r="U61" s="90">
        <f t="shared" ca="1" si="10"/>
        <v>3496844791.3141699</v>
      </c>
      <c r="V61">
        <f ca="1">IF('Coal mining 2030'!$A69="MD",INDIRECT("'Coal mining 2030'!"&amp;'Country Selector'!$B$3&amp;ROW($A69))*10^12,0)*'Process Emissions Multipliers'!$D$34</f>
        <v>3078315218.5541434</v>
      </c>
      <c r="W61" s="90">
        <f t="shared" ca="1" si="8"/>
        <v>3100873658.4319229</v>
      </c>
      <c r="X61" s="90">
        <f t="shared" ca="1" si="8"/>
        <v>3123432098.3097024</v>
      </c>
      <c r="Y61" s="90">
        <f t="shared" ca="1" si="8"/>
        <v>3145990538.1874819</v>
      </c>
      <c r="Z61" s="90">
        <f t="shared" ca="1" si="8"/>
        <v>3168548978.0652609</v>
      </c>
      <c r="AA61" s="90">
        <f t="shared" ca="1" si="8"/>
        <v>3191107417.9430404</v>
      </c>
      <c r="AB61" s="90">
        <f t="shared" ca="1" si="8"/>
        <v>3213665857.8208203</v>
      </c>
      <c r="AC61" s="90">
        <f t="shared" ca="1" si="8"/>
        <v>3236224297.6985998</v>
      </c>
      <c r="AD61" s="90">
        <f t="shared" ca="1" si="8"/>
        <v>3258782737.5763788</v>
      </c>
      <c r="AE61" s="90">
        <f t="shared" ca="1" si="8"/>
        <v>3281341177.4541588</v>
      </c>
      <c r="AF61" s="90">
        <f t="shared" ca="1" si="8"/>
        <v>3303899617.3319378</v>
      </c>
      <c r="AG61" s="90">
        <f t="shared" ca="1" si="8"/>
        <v>3326458057.2097173</v>
      </c>
      <c r="AH61" s="90">
        <f t="shared" ca="1" si="8"/>
        <v>3349016497.0874968</v>
      </c>
      <c r="AI61" s="90">
        <f t="shared" ca="1" si="8"/>
        <v>3371574936.9652762</v>
      </c>
      <c r="AJ61" s="90">
        <f t="shared" ca="1" si="8"/>
        <v>3394133376.8430557</v>
      </c>
      <c r="AK61" s="90">
        <f t="shared" ca="1" si="8"/>
        <v>3416691816.7208352</v>
      </c>
      <c r="AL61" s="90">
        <f t="shared" ca="1" si="8"/>
        <v>3439250256.5986147</v>
      </c>
      <c r="AM61" s="90">
        <f t="shared" ca="1" si="11"/>
        <v>3461808696.4763942</v>
      </c>
      <c r="AN61" s="90">
        <f t="shared" ca="1" si="11"/>
        <v>3484367136.3541737</v>
      </c>
      <c r="AO61" s="90">
        <f t="shared" ca="1" si="11"/>
        <v>3506925576.2319527</v>
      </c>
      <c r="AP61">
        <f ca="1">V61*'Process Emissions Multipliers'!$E$34</f>
        <v>3529484016.1097322</v>
      </c>
    </row>
    <row r="62" spans="1:42">
      <c r="A62" s="74">
        <v>10</v>
      </c>
      <c r="B62">
        <f ca="1">IF('Coal mining 2010'!$A70="MD",INDIRECT("'Coal mining 2010'!"&amp;'Country Selector'!$B$3&amp;ROW($A70))*10^12,0)</f>
        <v>1053187447.559667</v>
      </c>
      <c r="C62" s="90">
        <f t="shared" ca="1" si="9"/>
        <v>1389193584.1674457</v>
      </c>
      <c r="D62" s="90">
        <f t="shared" ca="1" si="9"/>
        <v>1725199720.7752242</v>
      </c>
      <c r="E62" s="90">
        <f t="shared" ca="1" si="9"/>
        <v>2061205857.3830028</v>
      </c>
      <c r="F62" s="90">
        <f t="shared" ca="1" si="9"/>
        <v>2397211993.9907818</v>
      </c>
      <c r="G62" s="90">
        <f t="shared" ca="1" si="9"/>
        <v>2733218130.5985599</v>
      </c>
      <c r="H62" s="90">
        <f t="shared" ca="1" si="9"/>
        <v>3069224267.2063384</v>
      </c>
      <c r="I62" s="90">
        <f t="shared" ca="1" si="9"/>
        <v>3405230403.8141174</v>
      </c>
      <c r="J62" s="90">
        <f t="shared" ca="1" si="9"/>
        <v>3741236540.421896</v>
      </c>
      <c r="K62" s="90">
        <f t="shared" ca="1" si="9"/>
        <v>4077242677.0296741</v>
      </c>
      <c r="L62">
        <f ca="1">IF('Coal mining 2020'!$A70="MD",INDIRECT("'Coal mining 2020'!"&amp;'Country Selector'!$B$3&amp;ROW($A70))*10^12,0)*'Process Emissions Multipliers'!$B$34</f>
        <v>4413248813.6374531</v>
      </c>
      <c r="M62" s="90">
        <f t="shared" ca="1" si="10"/>
        <v>4374875329.355588</v>
      </c>
      <c r="N62" s="90">
        <f t="shared" ca="1" si="10"/>
        <v>4336501845.0737238</v>
      </c>
      <c r="O62" s="90">
        <f t="shared" ca="1" si="10"/>
        <v>4298128360.7918587</v>
      </c>
      <c r="P62" s="90">
        <f t="shared" ca="1" si="10"/>
        <v>4259754876.509994</v>
      </c>
      <c r="Q62" s="90">
        <f t="shared" ca="1" si="10"/>
        <v>4221381392.2281294</v>
      </c>
      <c r="R62" s="90">
        <f t="shared" ca="1" si="10"/>
        <v>4183007907.9462647</v>
      </c>
      <c r="S62" s="90">
        <f t="shared" ca="1" si="10"/>
        <v>4144634423.6644001</v>
      </c>
      <c r="T62" s="90">
        <f t="shared" ca="1" si="10"/>
        <v>4106260939.382535</v>
      </c>
      <c r="U62" s="90">
        <f t="shared" ca="1" si="10"/>
        <v>4067887455.1006699</v>
      </c>
      <c r="V62">
        <f ca="1">IF('Coal mining 2030'!$A70="MD",INDIRECT("'Coal mining 2030'!"&amp;'Country Selector'!$B$3&amp;ROW($A70))*10^12,0)*'Process Emissions Multipliers'!$D$34</f>
        <v>4029513970.8188057</v>
      </c>
      <c r="W62" s="90">
        <f t="shared" ca="1" si="8"/>
        <v>4059042963.8535357</v>
      </c>
      <c r="X62" s="90">
        <f t="shared" ca="1" si="8"/>
        <v>4088571956.8882651</v>
      </c>
      <c r="Y62" s="90">
        <f t="shared" ca="1" si="8"/>
        <v>4118100949.9229956</v>
      </c>
      <c r="Z62" s="90">
        <f t="shared" ca="1" si="8"/>
        <v>4147629942.9577255</v>
      </c>
      <c r="AA62" s="90">
        <f t="shared" ca="1" si="8"/>
        <v>4177158935.9924555</v>
      </c>
      <c r="AB62" s="90">
        <f t="shared" ca="1" si="8"/>
        <v>4206687929.027185</v>
      </c>
      <c r="AC62" s="90">
        <f t="shared" ca="1" si="8"/>
        <v>4236216922.0619149</v>
      </c>
      <c r="AD62" s="90">
        <f t="shared" ca="1" si="8"/>
        <v>4265745915.0966449</v>
      </c>
      <c r="AE62" s="90">
        <f t="shared" ca="1" si="8"/>
        <v>4295274908.1313744</v>
      </c>
      <c r="AF62" s="90">
        <f t="shared" ca="1" si="8"/>
        <v>4324803901.1661053</v>
      </c>
      <c r="AG62" s="90">
        <f t="shared" ca="1" si="8"/>
        <v>4354332894.2008343</v>
      </c>
      <c r="AH62" s="90">
        <f t="shared" ca="1" si="8"/>
        <v>4383861887.2355642</v>
      </c>
      <c r="AI62" s="90">
        <f t="shared" ca="1" si="8"/>
        <v>4413390880.2702942</v>
      </c>
      <c r="AJ62" s="90">
        <f t="shared" ca="1" si="8"/>
        <v>4442919873.3050241</v>
      </c>
      <c r="AK62" s="90">
        <f t="shared" ca="1" si="8"/>
        <v>4472448866.3397541</v>
      </c>
      <c r="AL62" s="90">
        <f t="shared" ca="1" si="8"/>
        <v>4501977859.3744841</v>
      </c>
      <c r="AM62" s="90">
        <f t="shared" ca="1" si="11"/>
        <v>4531506852.409214</v>
      </c>
      <c r="AN62" s="90">
        <f t="shared" ca="1" si="11"/>
        <v>4561035845.443944</v>
      </c>
      <c r="AO62" s="90">
        <f t="shared" ca="1" si="11"/>
        <v>4590564838.4786739</v>
      </c>
      <c r="AP62">
        <f ca="1">V62*'Process Emissions Multipliers'!$E$34</f>
        <v>4620093831.5134039</v>
      </c>
    </row>
    <row r="63" spans="1:42">
      <c r="A63" s="74">
        <v>11</v>
      </c>
      <c r="B63">
        <f ca="1">IF('Coal mining 2010'!$A71="MD",INDIRECT("'Coal mining 2010'!"&amp;'Country Selector'!$B$3&amp;ROW($A71))*10^12,0)</f>
        <v>15222809892.544264</v>
      </c>
      <c r="C63" s="90">
        <f t="shared" ca="1" si="9"/>
        <v>15981845647.139618</v>
      </c>
      <c r="D63" s="90">
        <f t="shared" ca="1" si="9"/>
        <v>16740881401.734974</v>
      </c>
      <c r="E63" s="90">
        <f t="shared" ca="1" si="9"/>
        <v>17499917156.330326</v>
      </c>
      <c r="F63" s="90">
        <f t="shared" ref="D63:K95" ca="1" si="12">$B63*($L$1-F$1)/($L$1-$B$1)+$L63*(F$1-$B$1)/($L$1-$B$1)</f>
        <v>18258952910.925682</v>
      </c>
      <c r="G63" s="90">
        <f t="shared" ca="1" si="12"/>
        <v>19017988665.521034</v>
      </c>
      <c r="H63" s="90">
        <f t="shared" ca="1" si="12"/>
        <v>19777024420.11639</v>
      </c>
      <c r="I63" s="90">
        <f t="shared" ca="1" si="12"/>
        <v>20536060174.711746</v>
      </c>
      <c r="J63" s="90">
        <f t="shared" ca="1" si="12"/>
        <v>21295095929.307098</v>
      </c>
      <c r="K63" s="90">
        <f t="shared" ca="1" si="12"/>
        <v>22054131683.902451</v>
      </c>
      <c r="L63">
        <f ca="1">IF('Coal mining 2020'!$A71="MD",INDIRECT("'Coal mining 2020'!"&amp;'Country Selector'!$B$3&amp;ROW($A71))*10^12,0)*'Process Emissions Multipliers'!$B$34</f>
        <v>22813167438.497807</v>
      </c>
      <c r="M63" s="90">
        <f t="shared" ca="1" si="10"/>
        <v>22381588592.289833</v>
      </c>
      <c r="N63" s="90">
        <f t="shared" ca="1" si="10"/>
        <v>21950009746.081863</v>
      </c>
      <c r="O63" s="90">
        <f t="shared" ca="1" si="10"/>
        <v>21518430899.873894</v>
      </c>
      <c r="P63" s="90">
        <f t="shared" ref="N63:U95" ca="1" si="13">$L63*($V$1-P$1)/($V$1-$L$1)+$V63*(P$1-$L$1)/($V$1-$L$1)</f>
        <v>21086852053.66592</v>
      </c>
      <c r="Q63" s="90">
        <f t="shared" ca="1" si="13"/>
        <v>20655273207.457947</v>
      </c>
      <c r="R63" s="90">
        <f t="shared" ca="1" si="13"/>
        <v>20223694361.249977</v>
      </c>
      <c r="S63" s="90">
        <f t="shared" ca="1" si="13"/>
        <v>19792115515.042007</v>
      </c>
      <c r="T63" s="90">
        <f t="shared" ca="1" si="13"/>
        <v>19360536668.834034</v>
      </c>
      <c r="U63" s="90">
        <f t="shared" ca="1" si="13"/>
        <v>18928957822.62606</v>
      </c>
      <c r="V63">
        <f ca="1">IF('Coal mining 2030'!$A71="MD",INDIRECT("'Coal mining 2030'!"&amp;'Country Selector'!$B$3&amp;ROW($A71))*10^12,0)*'Process Emissions Multipliers'!$D$34</f>
        <v>18497378976.418091</v>
      </c>
      <c r="W63" s="90">
        <f t="shared" ref="W63:AL78" ca="1" si="14">$V63*($AP$1-W$1)/($AP$1-$V$1)+$AP63*(W$1-$V$1)/($AP$1-$V$1)</f>
        <v>18632931050.169662</v>
      </c>
      <c r="X63" s="90">
        <f t="shared" ca="1" si="14"/>
        <v>18768483123.92123</v>
      </c>
      <c r="Y63" s="90">
        <f t="shared" ca="1" si="14"/>
        <v>18904035197.672798</v>
      </c>
      <c r="Z63" s="90">
        <f t="shared" ca="1" si="14"/>
        <v>19039587271.424366</v>
      </c>
      <c r="AA63" s="90">
        <f t="shared" ca="1" si="14"/>
        <v>19175139345.175938</v>
      </c>
      <c r="AB63" s="90">
        <f t="shared" ca="1" si="14"/>
        <v>19310691418.927505</v>
      </c>
      <c r="AC63" s="90">
        <f t="shared" ca="1" si="14"/>
        <v>19446243492.679077</v>
      </c>
      <c r="AD63" s="90">
        <f t="shared" ca="1" si="14"/>
        <v>19581795566.430645</v>
      </c>
      <c r="AE63" s="90">
        <f t="shared" ca="1" si="14"/>
        <v>19717347640.182213</v>
      </c>
      <c r="AF63" s="90">
        <f t="shared" ca="1" si="14"/>
        <v>19852899713.933784</v>
      </c>
      <c r="AG63" s="90">
        <f t="shared" ca="1" si="14"/>
        <v>19988451787.685352</v>
      </c>
      <c r="AH63" s="90">
        <f t="shared" ca="1" si="14"/>
        <v>20124003861.43692</v>
      </c>
      <c r="AI63" s="90">
        <f t="shared" ca="1" si="14"/>
        <v>20259555935.188492</v>
      </c>
      <c r="AJ63" s="90">
        <f t="shared" ca="1" si="14"/>
        <v>20395108008.94006</v>
      </c>
      <c r="AK63" s="90">
        <f t="shared" ca="1" si="14"/>
        <v>20530660082.691628</v>
      </c>
      <c r="AL63" s="90">
        <f t="shared" ca="1" si="14"/>
        <v>20666212156.443199</v>
      </c>
      <c r="AM63" s="90">
        <f t="shared" ca="1" si="11"/>
        <v>20801764230.194767</v>
      </c>
      <c r="AN63" s="90">
        <f t="shared" ca="1" si="11"/>
        <v>20937316303.946335</v>
      </c>
      <c r="AO63" s="90">
        <f t="shared" ca="1" si="11"/>
        <v>21072868377.697906</v>
      </c>
      <c r="AP63">
        <f ca="1">V63*'Process Emissions Multipliers'!$E$34</f>
        <v>21208420451.449474</v>
      </c>
    </row>
    <row r="64" spans="1:42">
      <c r="A64" s="74">
        <v>12</v>
      </c>
      <c r="B64">
        <f ca="1">IF('Coal mining 2010'!$A72="MD",INDIRECT("'Coal mining 2010'!"&amp;'Country Selector'!$B$3&amp;ROW($A72))*10^12,0)</f>
        <v>4063812157.888813</v>
      </c>
      <c r="C64" s="90">
        <f t="shared" ref="C64:K127" ca="1" si="15">$B64*($L$1-C$1)/($L$1-$B$1)+$L64*(C$1-$B$1)/($L$1-$B$1)</f>
        <v>4205605389.5891943</v>
      </c>
      <c r="D64" s="90">
        <f t="shared" ca="1" si="12"/>
        <v>4347398621.2895765</v>
      </c>
      <c r="E64" s="90">
        <f t="shared" ca="1" si="12"/>
        <v>4489191852.9899588</v>
      </c>
      <c r="F64" s="90">
        <f t="shared" ca="1" si="12"/>
        <v>4630985084.69034</v>
      </c>
      <c r="G64" s="90">
        <f t="shared" ca="1" si="12"/>
        <v>4772778316.3907223</v>
      </c>
      <c r="H64" s="90">
        <f t="shared" ca="1" si="12"/>
        <v>4914571548.0911045</v>
      </c>
      <c r="I64" s="90">
        <f t="shared" ca="1" si="12"/>
        <v>5056364779.7914858</v>
      </c>
      <c r="J64" s="90">
        <f t="shared" ca="1" si="12"/>
        <v>5198158011.491868</v>
      </c>
      <c r="K64" s="90">
        <f t="shared" ca="1" si="12"/>
        <v>5339951243.1922493</v>
      </c>
      <c r="L64">
        <f ca="1">IF('Coal mining 2020'!$A72="MD",INDIRECT("'Coal mining 2020'!"&amp;'Country Selector'!$B$3&amp;ROW($A72))*10^12,0)*'Process Emissions Multipliers'!$B$34</f>
        <v>5481744474.8926315</v>
      </c>
      <c r="M64" s="90">
        <f t="shared" ref="M64:U127" ca="1" si="16">$L64*($V$1-M$1)/($V$1-$L$1)+$V64*(M$1-$L$1)/($V$1-$L$1)</f>
        <v>5332269353.5596342</v>
      </c>
      <c r="N64" s="90">
        <f t="shared" ca="1" si="13"/>
        <v>5182794232.2266388</v>
      </c>
      <c r="O64" s="90">
        <f t="shared" ca="1" si="13"/>
        <v>5033319110.8936424</v>
      </c>
      <c r="P64" s="90">
        <f t="shared" ca="1" si="13"/>
        <v>4883843989.5606451</v>
      </c>
      <c r="Q64" s="90">
        <f t="shared" ca="1" si="13"/>
        <v>4734368868.2276487</v>
      </c>
      <c r="R64" s="90">
        <f t="shared" ca="1" si="13"/>
        <v>4584893746.8946533</v>
      </c>
      <c r="S64" s="90">
        <f t="shared" ca="1" si="13"/>
        <v>4435418625.561656</v>
      </c>
      <c r="T64" s="90">
        <f t="shared" ca="1" si="13"/>
        <v>4285943504.2286596</v>
      </c>
      <c r="U64" s="90">
        <f t="shared" ca="1" si="13"/>
        <v>4136468382.8956628</v>
      </c>
      <c r="V64">
        <f ca="1">IF('Coal mining 2030'!$A72="MD",INDIRECT("'Coal mining 2030'!"&amp;'Country Selector'!$B$3&amp;ROW($A72))*10^12,0)*'Process Emissions Multipliers'!$D$34</f>
        <v>3986993261.5626664</v>
      </c>
      <c r="W64" s="90">
        <f t="shared" ca="1" si="14"/>
        <v>4016210655.2986841</v>
      </c>
      <c r="X64" s="90">
        <f t="shared" ca="1" si="14"/>
        <v>4045428049.0347028</v>
      </c>
      <c r="Y64" s="90">
        <f t="shared" ca="1" si="14"/>
        <v>4074645442.770721</v>
      </c>
      <c r="Z64" s="90">
        <f t="shared" ca="1" si="14"/>
        <v>4103862836.5067387</v>
      </c>
      <c r="AA64" s="90">
        <f t="shared" ca="1" si="14"/>
        <v>4133080230.2427573</v>
      </c>
      <c r="AB64" s="90">
        <f t="shared" ca="1" si="14"/>
        <v>4162297623.978775</v>
      </c>
      <c r="AC64" s="90">
        <f t="shared" ca="1" si="14"/>
        <v>4191515017.7147937</v>
      </c>
      <c r="AD64" s="90">
        <f t="shared" ca="1" si="14"/>
        <v>4220732411.4508119</v>
      </c>
      <c r="AE64" s="90">
        <f t="shared" ca="1" si="14"/>
        <v>4249949805.1868296</v>
      </c>
      <c r="AF64" s="90">
        <f t="shared" ca="1" si="14"/>
        <v>4279167198.9228477</v>
      </c>
      <c r="AG64" s="90">
        <f t="shared" ca="1" si="14"/>
        <v>4308384592.6588669</v>
      </c>
      <c r="AH64" s="90">
        <f t="shared" ca="1" si="14"/>
        <v>4337601986.3948841</v>
      </c>
      <c r="AI64" s="90">
        <f t="shared" ca="1" si="14"/>
        <v>4366819380.1309023</v>
      </c>
      <c r="AJ64" s="90">
        <f t="shared" ca="1" si="14"/>
        <v>4396036773.8669205</v>
      </c>
      <c r="AK64" s="90">
        <f t="shared" ca="1" si="14"/>
        <v>4425254167.6029387</v>
      </c>
      <c r="AL64" s="90">
        <f t="shared" ca="1" si="14"/>
        <v>4454471561.3389568</v>
      </c>
      <c r="AM64" s="90">
        <f t="shared" ca="1" si="11"/>
        <v>4483688955.074975</v>
      </c>
      <c r="AN64" s="90">
        <f t="shared" ca="1" si="11"/>
        <v>4512906348.8109932</v>
      </c>
      <c r="AO64" s="90">
        <f t="shared" ca="1" si="11"/>
        <v>4542123742.5470114</v>
      </c>
      <c r="AP64">
        <f ca="1">V64*'Process Emissions Multipliers'!$E$34</f>
        <v>4571341136.2830296</v>
      </c>
    </row>
    <row r="65" spans="1:42">
      <c r="A65" s="74">
        <v>13</v>
      </c>
      <c r="B65">
        <f ca="1">IF('Coal mining 2010'!$A73="MD",INDIRECT("'Coal mining 2010'!"&amp;'Country Selector'!$B$3&amp;ROW($A73))*10^12,0)</f>
        <v>985945740.64547741</v>
      </c>
      <c r="C65" s="90">
        <f t="shared" ca="1" si="15"/>
        <v>1424534498.7251863</v>
      </c>
      <c r="D65" s="90">
        <f t="shared" ca="1" si="12"/>
        <v>1863123256.8048954</v>
      </c>
      <c r="E65" s="90">
        <f t="shared" ca="1" si="12"/>
        <v>2301712014.8846045</v>
      </c>
      <c r="F65" s="90">
        <f t="shared" ca="1" si="12"/>
        <v>2740300772.9643135</v>
      </c>
      <c r="G65" s="90">
        <f t="shared" ca="1" si="12"/>
        <v>3178889531.0440221</v>
      </c>
      <c r="H65" s="90">
        <f t="shared" ca="1" si="12"/>
        <v>3617478289.1237316</v>
      </c>
      <c r="I65" s="90">
        <f t="shared" ca="1" si="12"/>
        <v>4056067047.2034402</v>
      </c>
      <c r="J65" s="90">
        <f t="shared" ca="1" si="12"/>
        <v>4494655805.2831488</v>
      </c>
      <c r="K65" s="90">
        <f t="shared" ca="1" si="12"/>
        <v>4933244563.3628578</v>
      </c>
      <c r="L65">
        <f ca="1">IF('Coal mining 2020'!$A73="MD",INDIRECT("'Coal mining 2020'!"&amp;'Country Selector'!$B$3&amp;ROW($A73))*10^12,0)*'Process Emissions Multipliers'!$B$34</f>
        <v>5371833321.4425669</v>
      </c>
      <c r="M65" s="90">
        <f t="shared" ca="1" si="16"/>
        <v>4960282389.2960052</v>
      </c>
      <c r="N65" s="90">
        <f t="shared" ca="1" si="13"/>
        <v>4548731457.1494436</v>
      </c>
      <c r="O65" s="90">
        <f t="shared" ca="1" si="13"/>
        <v>4137180525.0028825</v>
      </c>
      <c r="P65" s="90">
        <f t="shared" ca="1" si="13"/>
        <v>3725629592.8563213</v>
      </c>
      <c r="Q65" s="90">
        <f t="shared" ca="1" si="13"/>
        <v>3314078660.7097592</v>
      </c>
      <c r="R65" s="90">
        <f t="shared" ca="1" si="13"/>
        <v>2902527728.5631981</v>
      </c>
      <c r="S65" s="90">
        <f t="shared" ca="1" si="13"/>
        <v>2490976796.4166365</v>
      </c>
      <c r="T65" s="90">
        <f t="shared" ca="1" si="13"/>
        <v>2079425864.2700748</v>
      </c>
      <c r="U65" s="90">
        <f t="shared" ca="1" si="13"/>
        <v>1667874932.1235132</v>
      </c>
      <c r="V65">
        <f ca="1">IF('Coal mining 2030'!$A73="MD",INDIRECT("'Coal mining 2030'!"&amp;'Country Selector'!$B$3&amp;ROW($A73))*10^12,0)*'Process Emissions Multipliers'!$D$34</f>
        <v>1256323999.9769516</v>
      </c>
      <c r="W65" s="90">
        <f t="shared" ca="1" si="14"/>
        <v>1265530565.0647867</v>
      </c>
      <c r="X65" s="90">
        <f t="shared" ca="1" si="14"/>
        <v>1274737130.1526213</v>
      </c>
      <c r="Y65" s="90">
        <f t="shared" ca="1" si="14"/>
        <v>1283943695.2404563</v>
      </c>
      <c r="Z65" s="90">
        <f t="shared" ca="1" si="14"/>
        <v>1293150260.3282912</v>
      </c>
      <c r="AA65" s="90">
        <f t="shared" ca="1" si="14"/>
        <v>1302356825.4161263</v>
      </c>
      <c r="AB65" s="90">
        <f t="shared" ca="1" si="14"/>
        <v>1311563390.5039611</v>
      </c>
      <c r="AC65" s="90">
        <f t="shared" ca="1" si="14"/>
        <v>1320769955.5917959</v>
      </c>
      <c r="AD65" s="90">
        <f t="shared" ca="1" si="14"/>
        <v>1329976520.6796308</v>
      </c>
      <c r="AE65" s="90">
        <f t="shared" ca="1" si="14"/>
        <v>1339183085.7674658</v>
      </c>
      <c r="AF65" s="90">
        <f t="shared" ca="1" si="14"/>
        <v>1348389650.8553007</v>
      </c>
      <c r="AG65" s="90">
        <f t="shared" ca="1" si="14"/>
        <v>1357596215.9431355</v>
      </c>
      <c r="AH65" s="90">
        <f t="shared" ca="1" si="14"/>
        <v>1366802781.0309703</v>
      </c>
      <c r="AI65" s="90">
        <f t="shared" ca="1" si="14"/>
        <v>1376009346.1188054</v>
      </c>
      <c r="AJ65" s="90">
        <f t="shared" ca="1" si="14"/>
        <v>1385215911.2066402</v>
      </c>
      <c r="AK65" s="90">
        <f t="shared" ca="1" si="14"/>
        <v>1394422476.2944751</v>
      </c>
      <c r="AL65" s="90">
        <f t="shared" ca="1" si="14"/>
        <v>1403629041.3823102</v>
      </c>
      <c r="AM65" s="90">
        <f t="shared" ca="1" si="11"/>
        <v>1412835606.470145</v>
      </c>
      <c r="AN65" s="90">
        <f t="shared" ca="1" si="11"/>
        <v>1422042171.5579801</v>
      </c>
      <c r="AO65" s="90">
        <f t="shared" ca="1" si="11"/>
        <v>1431248736.6458149</v>
      </c>
      <c r="AP65">
        <f ca="1">V65*'Process Emissions Multipliers'!$E$34</f>
        <v>1440455301.7336497</v>
      </c>
    </row>
    <row r="66" spans="1:42">
      <c r="A66" s="74">
        <v>14</v>
      </c>
      <c r="B66">
        <f ca="1">IF('Coal mining 2010'!$A74="MD",INDIRECT("'Coal mining 2010'!"&amp;'Country Selector'!$B$3&amp;ROW($A74))*10^12,0)</f>
        <v>1793748742.7103217</v>
      </c>
      <c r="C66" s="90">
        <f t="shared" ca="1" si="15"/>
        <v>1963009409.0890269</v>
      </c>
      <c r="D66" s="90">
        <f t="shared" ca="1" si="12"/>
        <v>2132270075.467732</v>
      </c>
      <c r="E66" s="90">
        <f t="shared" ca="1" si="12"/>
        <v>2301530741.8464375</v>
      </c>
      <c r="F66" s="90">
        <f t="shared" ca="1" si="12"/>
        <v>2470791408.2251425</v>
      </c>
      <c r="G66" s="90">
        <f t="shared" ca="1" si="12"/>
        <v>2640052074.603848</v>
      </c>
      <c r="H66" s="90">
        <f t="shared" ca="1" si="12"/>
        <v>2809312740.9825525</v>
      </c>
      <c r="I66" s="90">
        <f t="shared" ca="1" si="12"/>
        <v>2978573407.361258</v>
      </c>
      <c r="J66" s="90">
        <f t="shared" ca="1" si="12"/>
        <v>3147834073.7399631</v>
      </c>
      <c r="K66" s="90">
        <f t="shared" ca="1" si="12"/>
        <v>3317094740.1186686</v>
      </c>
      <c r="L66">
        <f ca="1">IF('Coal mining 2020'!$A74="MD",INDIRECT("'Coal mining 2020'!"&amp;'Country Selector'!$B$3&amp;ROW($A74))*10^12,0)*'Process Emissions Multipliers'!$B$34</f>
        <v>3486355406.4973736</v>
      </c>
      <c r="M66" s="90">
        <f t="shared" ca="1" si="16"/>
        <v>3367144576.8271856</v>
      </c>
      <c r="N66" s="90">
        <f t="shared" ca="1" si="13"/>
        <v>3247933747.1569977</v>
      </c>
      <c r="O66" s="90">
        <f t="shared" ca="1" si="13"/>
        <v>3128722917.4868097</v>
      </c>
      <c r="P66" s="90">
        <f t="shared" ca="1" si="13"/>
        <v>3009512087.8166218</v>
      </c>
      <c r="Q66" s="90">
        <f t="shared" ca="1" si="13"/>
        <v>2890301258.1464338</v>
      </c>
      <c r="R66" s="90">
        <f t="shared" ca="1" si="13"/>
        <v>2771090428.4762459</v>
      </c>
      <c r="S66" s="90">
        <f t="shared" ca="1" si="13"/>
        <v>2651879598.8060579</v>
      </c>
      <c r="T66" s="90">
        <f t="shared" ca="1" si="13"/>
        <v>2532668769.13587</v>
      </c>
      <c r="U66" s="90">
        <f t="shared" ca="1" si="13"/>
        <v>2413457939.465682</v>
      </c>
      <c r="V66">
        <f ca="1">IF('Coal mining 2030'!$A74="MD",INDIRECT("'Coal mining 2030'!"&amp;'Country Selector'!$B$3&amp;ROW($A74))*10^12,0)*'Process Emissions Multipliers'!$D$34</f>
        <v>2294247109.7954941</v>
      </c>
      <c r="W66" s="90">
        <f t="shared" ca="1" si="14"/>
        <v>2311059759.5134783</v>
      </c>
      <c r="X66" s="90">
        <f t="shared" ca="1" si="14"/>
        <v>2327872409.2314625</v>
      </c>
      <c r="Y66" s="90">
        <f t="shared" ca="1" si="14"/>
        <v>2344685058.9494467</v>
      </c>
      <c r="Z66" s="90">
        <f t="shared" ca="1" si="14"/>
        <v>2361497708.6674309</v>
      </c>
      <c r="AA66" s="90">
        <f t="shared" ca="1" si="14"/>
        <v>2378310358.3854151</v>
      </c>
      <c r="AB66" s="90">
        <f t="shared" ca="1" si="14"/>
        <v>2395123008.1033993</v>
      </c>
      <c r="AC66" s="90">
        <f t="shared" ca="1" si="14"/>
        <v>2411935657.821384</v>
      </c>
      <c r="AD66" s="90">
        <f t="shared" ca="1" si="14"/>
        <v>2428748307.5393682</v>
      </c>
      <c r="AE66" s="90">
        <f t="shared" ca="1" si="14"/>
        <v>2445560957.2573524</v>
      </c>
      <c r="AF66" s="90">
        <f t="shared" ca="1" si="14"/>
        <v>2462373606.9753366</v>
      </c>
      <c r="AG66" s="90">
        <f t="shared" ca="1" si="14"/>
        <v>2479186256.6933208</v>
      </c>
      <c r="AH66" s="90">
        <f t="shared" ca="1" si="14"/>
        <v>2495998906.411305</v>
      </c>
      <c r="AI66" s="90">
        <f t="shared" ca="1" si="14"/>
        <v>2512811556.1292892</v>
      </c>
      <c r="AJ66" s="90">
        <f t="shared" ca="1" si="14"/>
        <v>2529624205.8472738</v>
      </c>
      <c r="AK66" s="90">
        <f t="shared" ca="1" si="14"/>
        <v>2546436855.5652575</v>
      </c>
      <c r="AL66" s="90">
        <f t="shared" ca="1" si="14"/>
        <v>2563249505.2832422</v>
      </c>
      <c r="AM66" s="90">
        <f t="shared" ca="1" si="11"/>
        <v>2580062155.0012264</v>
      </c>
      <c r="AN66" s="90">
        <f t="shared" ca="1" si="11"/>
        <v>2596874804.7192106</v>
      </c>
      <c r="AO66" s="90">
        <f t="shared" ca="1" si="11"/>
        <v>2613687454.4371948</v>
      </c>
      <c r="AP66">
        <f ca="1">V66*'Process Emissions Multipliers'!$E$34</f>
        <v>2630500104.155179</v>
      </c>
    </row>
    <row r="67" spans="1:42">
      <c r="A67" s="74">
        <v>15</v>
      </c>
      <c r="B67">
        <f ca="1">IF('Coal mining 2010'!$A75="MD",INDIRECT("'Coal mining 2010'!"&amp;'Country Selector'!$B$3&amp;ROW($A75))*10^12,0)</f>
        <v>11723877429.043461</v>
      </c>
      <c r="C67" s="90">
        <f t="shared" ca="1" si="15"/>
        <v>12430540717.156891</v>
      </c>
      <c r="D67" s="90">
        <f t="shared" ca="1" si="12"/>
        <v>13137204005.270321</v>
      </c>
      <c r="E67" s="90">
        <f t="shared" ca="1" si="12"/>
        <v>13843867293.383753</v>
      </c>
      <c r="F67" s="90">
        <f t="shared" ca="1" si="12"/>
        <v>14550530581.497183</v>
      </c>
      <c r="G67" s="90">
        <f t="shared" ca="1" si="12"/>
        <v>15257193869.610613</v>
      </c>
      <c r="H67" s="90">
        <f t="shared" ca="1" si="12"/>
        <v>15963857157.724043</v>
      </c>
      <c r="I67" s="90">
        <f t="shared" ca="1" si="12"/>
        <v>16670520445.837475</v>
      </c>
      <c r="J67" s="90">
        <f t="shared" ca="1" si="12"/>
        <v>17377183733.950905</v>
      </c>
      <c r="K67" s="90">
        <f t="shared" ca="1" si="12"/>
        <v>18083847022.064335</v>
      </c>
      <c r="L67">
        <f ca="1">IF('Coal mining 2020'!$A75="MD",INDIRECT("'Coal mining 2020'!"&amp;'Country Selector'!$B$3&amp;ROW($A75))*10^12,0)*'Process Emissions Multipliers'!$B$34</f>
        <v>18790510310.177765</v>
      </c>
      <c r="M67" s="90">
        <f t="shared" ca="1" si="16"/>
        <v>18446099682.164543</v>
      </c>
      <c r="N67" s="90">
        <f t="shared" ca="1" si="13"/>
        <v>18101689054.151318</v>
      </c>
      <c r="O67" s="90">
        <f t="shared" ca="1" si="13"/>
        <v>17757278426.138092</v>
      </c>
      <c r="P67" s="90">
        <f t="shared" ca="1" si="13"/>
        <v>17412867798.12487</v>
      </c>
      <c r="Q67" s="90">
        <f t="shared" ca="1" si="13"/>
        <v>17068457170.111647</v>
      </c>
      <c r="R67" s="90">
        <f t="shared" ca="1" si="13"/>
        <v>16724046542.098423</v>
      </c>
      <c r="S67" s="90">
        <f t="shared" ca="1" si="13"/>
        <v>16379635914.085201</v>
      </c>
      <c r="T67" s="90">
        <f t="shared" ca="1" si="13"/>
        <v>16035225286.071978</v>
      </c>
      <c r="U67" s="90">
        <f t="shared" ca="1" si="13"/>
        <v>15690814658.058752</v>
      </c>
      <c r="V67">
        <f ca="1">IF('Coal mining 2030'!$A75="MD",INDIRECT("'Coal mining 2030'!"&amp;'Country Selector'!$B$3&amp;ROW($A75))*10^12,0)*'Process Emissions Multipliers'!$D$34</f>
        <v>15346404030.04553</v>
      </c>
      <c r="W67" s="90">
        <f t="shared" ca="1" si="14"/>
        <v>15458865200.547262</v>
      </c>
      <c r="X67" s="90">
        <f t="shared" ca="1" si="14"/>
        <v>15571326371.048992</v>
      </c>
      <c r="Y67" s="90">
        <f t="shared" ca="1" si="14"/>
        <v>15683787541.550726</v>
      </c>
      <c r="Z67" s="90">
        <f t="shared" ca="1" si="14"/>
        <v>15796248712.05246</v>
      </c>
      <c r="AA67" s="90">
        <f t="shared" ca="1" si="14"/>
        <v>15908709882.554192</v>
      </c>
      <c r="AB67" s="90">
        <f t="shared" ca="1" si="14"/>
        <v>16021171053.055923</v>
      </c>
      <c r="AC67" s="90">
        <f t="shared" ca="1" si="14"/>
        <v>16133632223.557655</v>
      </c>
      <c r="AD67" s="90">
        <f t="shared" ca="1" si="14"/>
        <v>16246093394.059387</v>
      </c>
      <c r="AE67" s="90">
        <f t="shared" ca="1" si="14"/>
        <v>16358554564.561119</v>
      </c>
      <c r="AF67" s="90">
        <f t="shared" ca="1" si="14"/>
        <v>16471015735.062851</v>
      </c>
      <c r="AG67" s="90">
        <f t="shared" ca="1" si="14"/>
        <v>16583476905.564583</v>
      </c>
      <c r="AH67" s="90">
        <f t="shared" ca="1" si="14"/>
        <v>16695938076.066319</v>
      </c>
      <c r="AI67" s="90">
        <f t="shared" ca="1" si="14"/>
        <v>16808399246.568048</v>
      </c>
      <c r="AJ67" s="90">
        <f t="shared" ca="1" si="14"/>
        <v>16920860417.06978</v>
      </c>
      <c r="AK67" s="90">
        <f t="shared" ca="1" si="14"/>
        <v>17033321587.571514</v>
      </c>
      <c r="AL67" s="90">
        <f t="shared" ca="1" si="14"/>
        <v>17145782758.073244</v>
      </c>
      <c r="AM67" s="90">
        <f t="shared" ca="1" si="11"/>
        <v>17258243928.574978</v>
      </c>
      <c r="AN67" s="90">
        <f t="shared" ca="1" si="11"/>
        <v>17370705099.07671</v>
      </c>
      <c r="AO67" s="90">
        <f t="shared" ca="1" si="11"/>
        <v>17483166269.578442</v>
      </c>
      <c r="AP67">
        <f ca="1">V67*'Process Emissions Multipliers'!$E$34</f>
        <v>17595627440.080173</v>
      </c>
    </row>
    <row r="68" spans="1:42">
      <c r="A68" s="74">
        <v>16</v>
      </c>
      <c r="B68">
        <f ca="1">IF('Coal mining 2010'!$A76="MD",INDIRECT("'Coal mining 2010'!"&amp;'Country Selector'!$B$3&amp;ROW($A76))*10^12,0)</f>
        <v>1405130445.6839108</v>
      </c>
      <c r="C68" s="90">
        <f t="shared" ca="1" si="15"/>
        <v>1655519480.965018</v>
      </c>
      <c r="D68" s="90">
        <f t="shared" ca="1" si="12"/>
        <v>1905908516.2461252</v>
      </c>
      <c r="E68" s="90">
        <f t="shared" ca="1" si="12"/>
        <v>2156297551.5272322</v>
      </c>
      <c r="F68" s="90">
        <f t="shared" ca="1" si="12"/>
        <v>2406686586.8083396</v>
      </c>
      <c r="G68" s="90">
        <f t="shared" ca="1" si="12"/>
        <v>2657075622.089447</v>
      </c>
      <c r="H68" s="90">
        <f t="shared" ca="1" si="12"/>
        <v>2907464657.370554</v>
      </c>
      <c r="I68" s="90">
        <f t="shared" ca="1" si="12"/>
        <v>3157853692.6516609</v>
      </c>
      <c r="J68" s="90">
        <f t="shared" ca="1" si="12"/>
        <v>3408242727.9327683</v>
      </c>
      <c r="K68" s="90">
        <f t="shared" ca="1" si="12"/>
        <v>3658631763.2138748</v>
      </c>
      <c r="L68">
        <f ca="1">IF('Coal mining 2020'!$A76="MD",INDIRECT("'Coal mining 2020'!"&amp;'Country Selector'!$B$3&amp;ROW($A76))*10^12,0)*'Process Emissions Multipliers'!$B$34</f>
        <v>3909020798.4949827</v>
      </c>
      <c r="M68" s="90">
        <f t="shared" ca="1" si="16"/>
        <v>3785616462.3823452</v>
      </c>
      <c r="N68" s="90">
        <f t="shared" ca="1" si="13"/>
        <v>3662212126.2697091</v>
      </c>
      <c r="O68" s="90">
        <f t="shared" ca="1" si="13"/>
        <v>3538807790.1570721</v>
      </c>
      <c r="P68" s="90">
        <f t="shared" ca="1" si="13"/>
        <v>3415403454.044435</v>
      </c>
      <c r="Q68" s="90">
        <f t="shared" ca="1" si="13"/>
        <v>3291999117.931798</v>
      </c>
      <c r="R68" s="90">
        <f t="shared" ca="1" si="13"/>
        <v>3168594781.8191614</v>
      </c>
      <c r="S68" s="90">
        <f t="shared" ca="1" si="13"/>
        <v>3045190445.7065244</v>
      </c>
      <c r="T68" s="90">
        <f t="shared" ca="1" si="13"/>
        <v>2921786109.5938873</v>
      </c>
      <c r="U68" s="90">
        <f t="shared" ca="1" si="13"/>
        <v>2798381773.4812508</v>
      </c>
      <c r="V68">
        <f ca="1">IF('Coal mining 2030'!$A76="MD",INDIRECT("'Coal mining 2030'!"&amp;'Country Selector'!$B$3&amp;ROW($A76))*10^12,0)*'Process Emissions Multipliers'!$D$34</f>
        <v>2674977437.3686137</v>
      </c>
      <c r="W68" s="90">
        <f t="shared" ca="1" si="14"/>
        <v>2694580146.4516811</v>
      </c>
      <c r="X68" s="90">
        <f t="shared" ca="1" si="14"/>
        <v>2714182855.534749</v>
      </c>
      <c r="Y68" s="90">
        <f t="shared" ca="1" si="14"/>
        <v>2733785564.6178164</v>
      </c>
      <c r="Z68" s="90">
        <f t="shared" ca="1" si="14"/>
        <v>2753388273.7008839</v>
      </c>
      <c r="AA68" s="90">
        <f t="shared" ca="1" si="14"/>
        <v>2772990982.7839513</v>
      </c>
      <c r="AB68" s="90">
        <f t="shared" ca="1" si="14"/>
        <v>2792593691.8670192</v>
      </c>
      <c r="AC68" s="90">
        <f t="shared" ca="1" si="14"/>
        <v>2812196400.9500866</v>
      </c>
      <c r="AD68" s="90">
        <f t="shared" ca="1" si="14"/>
        <v>2831799110.033154</v>
      </c>
      <c r="AE68" s="90">
        <f t="shared" ca="1" si="14"/>
        <v>2851401819.1162219</v>
      </c>
      <c r="AF68" s="90">
        <f t="shared" ca="1" si="14"/>
        <v>2871004528.1992893</v>
      </c>
      <c r="AG68" s="90">
        <f t="shared" ca="1" si="14"/>
        <v>2890607237.2823572</v>
      </c>
      <c r="AH68" s="90">
        <f t="shared" ca="1" si="14"/>
        <v>2910209946.3654246</v>
      </c>
      <c r="AI68" s="90">
        <f t="shared" ca="1" si="14"/>
        <v>2929812655.4484921</v>
      </c>
      <c r="AJ68" s="90">
        <f t="shared" ca="1" si="14"/>
        <v>2949415364.5315595</v>
      </c>
      <c r="AK68" s="90">
        <f t="shared" ca="1" si="14"/>
        <v>2969018073.6146269</v>
      </c>
      <c r="AL68" s="90">
        <f t="shared" ca="1" si="14"/>
        <v>2988620782.6976948</v>
      </c>
      <c r="AM68" s="90">
        <f t="shared" ca="1" si="11"/>
        <v>3008223491.7807622</v>
      </c>
      <c r="AN68" s="90">
        <f t="shared" ca="1" si="11"/>
        <v>3027826200.8638296</v>
      </c>
      <c r="AO68" s="90">
        <f t="shared" ca="1" si="11"/>
        <v>3047428909.9468975</v>
      </c>
      <c r="AP68">
        <f ca="1">V68*'Process Emissions Multipliers'!$E$34</f>
        <v>3067031619.0299649</v>
      </c>
    </row>
    <row r="69" spans="1:42">
      <c r="A69" s="74">
        <v>17</v>
      </c>
      <c r="B69">
        <f ca="1">IF('Coal mining 2010'!$A77="MD",INDIRECT("'Coal mining 2010'!"&amp;'Country Selector'!$B$3&amp;ROW($A77))*10^12,0)</f>
        <v>6050861005.70823</v>
      </c>
      <c r="C69" s="90">
        <f t="shared" ca="1" si="15"/>
        <v>6273140237.7774096</v>
      </c>
      <c r="D69" s="90">
        <f t="shared" ca="1" si="12"/>
        <v>6495419469.8465881</v>
      </c>
      <c r="E69" s="90">
        <f t="shared" ca="1" si="12"/>
        <v>6717698701.9157667</v>
      </c>
      <c r="F69" s="90">
        <f t="shared" ca="1" si="12"/>
        <v>6939977933.9849463</v>
      </c>
      <c r="G69" s="90">
        <f t="shared" ca="1" si="12"/>
        <v>7162257166.0541248</v>
      </c>
      <c r="H69" s="90">
        <f t="shared" ca="1" si="12"/>
        <v>7384536398.1233034</v>
      </c>
      <c r="I69" s="90">
        <f t="shared" ca="1" si="12"/>
        <v>7606815630.1924829</v>
      </c>
      <c r="J69" s="90">
        <f t="shared" ca="1" si="12"/>
        <v>7829094862.2616615</v>
      </c>
      <c r="K69" s="90">
        <f t="shared" ca="1" si="12"/>
        <v>8051374094.3308401</v>
      </c>
      <c r="L69">
        <f ca="1">IF('Coal mining 2020'!$A77="MD",INDIRECT("'Coal mining 2020'!"&amp;'Country Selector'!$B$3&amp;ROW($A77))*10^12,0)*'Process Emissions Multipliers'!$B$34</f>
        <v>8273653326.4000196</v>
      </c>
      <c r="M69" s="90">
        <f t="shared" ca="1" si="16"/>
        <v>8321528242.2540092</v>
      </c>
      <c r="N69" s="90">
        <f t="shared" ca="1" si="13"/>
        <v>8369403158.1079998</v>
      </c>
      <c r="O69" s="90">
        <f t="shared" ca="1" si="13"/>
        <v>8417278073.9619894</v>
      </c>
      <c r="P69" s="90">
        <f t="shared" ca="1" si="13"/>
        <v>8465152989.815979</v>
      </c>
      <c r="Q69" s="90">
        <f t="shared" ca="1" si="13"/>
        <v>8513027905.6699696</v>
      </c>
      <c r="R69" s="90">
        <f t="shared" ca="1" si="13"/>
        <v>8560902821.5239592</v>
      </c>
      <c r="S69" s="90">
        <f t="shared" ca="1" si="13"/>
        <v>8608777737.3779488</v>
      </c>
      <c r="T69" s="90">
        <f t="shared" ca="1" si="13"/>
        <v>8656652653.2319393</v>
      </c>
      <c r="U69" s="90">
        <f t="shared" ca="1" si="13"/>
        <v>8704527569.085928</v>
      </c>
      <c r="V69">
        <f ca="1">IF('Coal mining 2030'!$A77="MD",INDIRECT("'Coal mining 2030'!"&amp;'Country Selector'!$B$3&amp;ROW($A77))*10^12,0)*'Process Emissions Multipliers'!$D$34</f>
        <v>8752402484.9399185</v>
      </c>
      <c r="W69" s="90">
        <f t="shared" ca="1" si="14"/>
        <v>8816541642.6365051</v>
      </c>
      <c r="X69" s="90">
        <f t="shared" ca="1" si="14"/>
        <v>8880680800.3330898</v>
      </c>
      <c r="Y69" s="90">
        <f t="shared" ca="1" si="14"/>
        <v>8944819958.0296764</v>
      </c>
      <c r="Z69" s="90">
        <f t="shared" ca="1" si="14"/>
        <v>9008959115.726263</v>
      </c>
      <c r="AA69" s="90">
        <f t="shared" ca="1" si="14"/>
        <v>9073098273.4228477</v>
      </c>
      <c r="AB69" s="90">
        <f t="shared" ca="1" si="14"/>
        <v>9137237431.1194344</v>
      </c>
      <c r="AC69" s="90">
        <f t="shared" ca="1" si="14"/>
        <v>9201376588.816021</v>
      </c>
      <c r="AD69" s="90">
        <f t="shared" ca="1" si="14"/>
        <v>9265515746.5126057</v>
      </c>
      <c r="AE69" s="90">
        <f t="shared" ca="1" si="14"/>
        <v>9329654904.2091923</v>
      </c>
      <c r="AF69" s="90">
        <f t="shared" ca="1" si="14"/>
        <v>9393794061.905777</v>
      </c>
      <c r="AG69" s="90">
        <f t="shared" ca="1" si="14"/>
        <v>9457933219.6023636</v>
      </c>
      <c r="AH69" s="90">
        <f t="shared" ca="1" si="14"/>
        <v>9522072377.2989502</v>
      </c>
      <c r="AI69" s="90">
        <f t="shared" ca="1" si="14"/>
        <v>9586211534.9955368</v>
      </c>
      <c r="AJ69" s="90">
        <f t="shared" ca="1" si="14"/>
        <v>9650350692.6921215</v>
      </c>
      <c r="AK69" s="90">
        <f t="shared" ca="1" si="14"/>
        <v>9714489850.3887062</v>
      </c>
      <c r="AL69" s="90">
        <f t="shared" ca="1" si="14"/>
        <v>9778629008.0852928</v>
      </c>
      <c r="AM69" s="90">
        <f t="shared" ca="1" si="11"/>
        <v>9842768165.7818794</v>
      </c>
      <c r="AN69" s="90">
        <f t="shared" ca="1" si="11"/>
        <v>9906907323.478466</v>
      </c>
      <c r="AO69" s="90">
        <f t="shared" ca="1" si="11"/>
        <v>9971046481.1750507</v>
      </c>
      <c r="AP69">
        <f ca="1">V69*'Process Emissions Multipliers'!$E$34</f>
        <v>10035185638.871637</v>
      </c>
    </row>
    <row r="70" spans="1:42">
      <c r="A70" s="74">
        <v>18</v>
      </c>
      <c r="B70">
        <f ca="1">IF('Coal mining 2010'!$A78="MD",INDIRECT("'Coal mining 2010'!"&amp;'Country Selector'!$B$3&amp;ROW($A78))*10^12,0)</f>
        <v>13999729348.889046</v>
      </c>
      <c r="C70" s="90">
        <f t="shared" ca="1" si="15"/>
        <v>14769950772.84618</v>
      </c>
      <c r="D70" s="90">
        <f t="shared" ca="1" si="12"/>
        <v>15540172196.803314</v>
      </c>
      <c r="E70" s="90">
        <f t="shared" ca="1" si="12"/>
        <v>16310393620.760448</v>
      </c>
      <c r="F70" s="90">
        <f t="shared" ca="1" si="12"/>
        <v>17080615044.717583</v>
      </c>
      <c r="G70" s="90">
        <f t="shared" ca="1" si="12"/>
        <v>17850836468.674717</v>
      </c>
      <c r="H70" s="90">
        <f t="shared" ca="1" si="12"/>
        <v>18621057892.631851</v>
      </c>
      <c r="I70" s="90">
        <f t="shared" ca="1" si="12"/>
        <v>19391279316.588985</v>
      </c>
      <c r="J70" s="90">
        <f t="shared" ca="1" si="12"/>
        <v>20161500740.54612</v>
      </c>
      <c r="K70" s="90">
        <f t="shared" ca="1" si="12"/>
        <v>20931722164.503254</v>
      </c>
      <c r="L70">
        <f ca="1">IF('Coal mining 2020'!$A78="MD",INDIRECT("'Coal mining 2020'!"&amp;'Country Selector'!$B$3&amp;ROW($A78))*10^12,0)*'Process Emissions Multipliers'!$B$34</f>
        <v>21701943588.460388</v>
      </c>
      <c r="M70" s="90">
        <f t="shared" ca="1" si="16"/>
        <v>21193308331.062199</v>
      </c>
      <c r="N70" s="90">
        <f t="shared" ca="1" si="13"/>
        <v>20684673073.664009</v>
      </c>
      <c r="O70" s="90">
        <f t="shared" ca="1" si="13"/>
        <v>20176037816.265823</v>
      </c>
      <c r="P70" s="90">
        <f t="shared" ca="1" si="13"/>
        <v>19667402558.867634</v>
      </c>
      <c r="Q70" s="90">
        <f t="shared" ca="1" si="13"/>
        <v>19158767301.469444</v>
      </c>
      <c r="R70" s="90">
        <f t="shared" ca="1" si="13"/>
        <v>18650132044.071255</v>
      </c>
      <c r="S70" s="90">
        <f t="shared" ca="1" si="13"/>
        <v>18141496786.673065</v>
      </c>
      <c r="T70" s="90">
        <f t="shared" ca="1" si="13"/>
        <v>17632861529.274879</v>
      </c>
      <c r="U70" s="90">
        <f t="shared" ca="1" si="13"/>
        <v>17124226271.87669</v>
      </c>
      <c r="V70">
        <f ca="1">IF('Coal mining 2030'!$A78="MD",INDIRECT("'Coal mining 2030'!"&amp;'Country Selector'!$B$3&amp;ROW($A78))*10^12,0)*'Process Emissions Multipliers'!$D$34</f>
        <v>16615591014.4785</v>
      </c>
      <c r="W70" s="90">
        <f t="shared" ca="1" si="14"/>
        <v>16737353012.29948</v>
      </c>
      <c r="X70" s="90">
        <f t="shared" ca="1" si="14"/>
        <v>16859115010.120464</v>
      </c>
      <c r="Y70" s="90">
        <f t="shared" ca="1" si="14"/>
        <v>16980877007.941448</v>
      </c>
      <c r="Z70" s="90">
        <f t="shared" ca="1" si="14"/>
        <v>17102639005.762428</v>
      </c>
      <c r="AA70" s="90">
        <f t="shared" ca="1" si="14"/>
        <v>17224401003.583412</v>
      </c>
      <c r="AB70" s="90">
        <f t="shared" ca="1" si="14"/>
        <v>17346163001.404392</v>
      </c>
      <c r="AC70" s="90">
        <f t="shared" ca="1" si="14"/>
        <v>17467924999.225376</v>
      </c>
      <c r="AD70" s="90">
        <f t="shared" ca="1" si="14"/>
        <v>17589686997.046356</v>
      </c>
      <c r="AE70" s="90">
        <f t="shared" ca="1" si="14"/>
        <v>17711448994.867336</v>
      </c>
      <c r="AF70" s="90">
        <f t="shared" ca="1" si="14"/>
        <v>17833210992.68832</v>
      </c>
      <c r="AG70" s="90">
        <f t="shared" ca="1" si="14"/>
        <v>17954972990.5093</v>
      </c>
      <c r="AH70" s="90">
        <f t="shared" ca="1" si="14"/>
        <v>18076734988.330284</v>
      </c>
      <c r="AI70" s="90">
        <f t="shared" ca="1" si="14"/>
        <v>18198496986.151264</v>
      </c>
      <c r="AJ70" s="90">
        <f t="shared" ca="1" si="14"/>
        <v>18320258983.972248</v>
      </c>
      <c r="AK70" s="90">
        <f t="shared" ca="1" si="14"/>
        <v>18442020981.793228</v>
      </c>
      <c r="AL70" s="90">
        <f t="shared" ca="1" si="14"/>
        <v>18563782979.614212</v>
      </c>
      <c r="AM70" s="90">
        <f t="shared" ca="1" si="11"/>
        <v>18685544977.435192</v>
      </c>
      <c r="AN70" s="90">
        <f t="shared" ca="1" si="11"/>
        <v>18807306975.256176</v>
      </c>
      <c r="AO70" s="90">
        <f t="shared" ca="1" si="11"/>
        <v>18929068973.07716</v>
      </c>
      <c r="AP70">
        <f ca="1">V70*'Process Emissions Multipliers'!$E$34</f>
        <v>19050830970.89814</v>
      </c>
    </row>
    <row r="71" spans="1:42">
      <c r="A71" s="74">
        <v>19</v>
      </c>
      <c r="B71">
        <f ca="1">IF('Coal mining 2010'!$A79="MD",INDIRECT("'Coal mining 2010'!"&amp;'Country Selector'!$B$3&amp;ROW($A79))*10^12,0)</f>
        <v>798216158.35729003</v>
      </c>
      <c r="C71" s="90">
        <f t="shared" ca="1" si="15"/>
        <v>1210488071.3588579</v>
      </c>
      <c r="D71" s="90">
        <f t="shared" ca="1" si="12"/>
        <v>1622759984.3604257</v>
      </c>
      <c r="E71" s="90">
        <f t="shared" ca="1" si="12"/>
        <v>2035031897.3619938</v>
      </c>
      <c r="F71" s="90">
        <f t="shared" ca="1" si="12"/>
        <v>2447303810.3635612</v>
      </c>
      <c r="G71" s="90">
        <f t="shared" ca="1" si="12"/>
        <v>2859575723.3651295</v>
      </c>
      <c r="H71" s="90">
        <f t="shared" ca="1" si="12"/>
        <v>3271847636.3666973</v>
      </c>
      <c r="I71" s="90">
        <f t="shared" ca="1" si="12"/>
        <v>3684119549.3682647</v>
      </c>
      <c r="J71" s="90">
        <f t="shared" ca="1" si="12"/>
        <v>4096391462.369833</v>
      </c>
      <c r="K71" s="90">
        <f t="shared" ca="1" si="12"/>
        <v>4508663375.3714008</v>
      </c>
      <c r="L71">
        <f ca="1">IF('Coal mining 2020'!$A79="MD",INDIRECT("'Coal mining 2020'!"&amp;'Country Selector'!$B$3&amp;ROW($A79))*10^12,0)*'Process Emissions Multipliers'!$B$34</f>
        <v>4920935288.3729687</v>
      </c>
      <c r="M71" s="90">
        <f t="shared" ca="1" si="16"/>
        <v>4450113797.7851362</v>
      </c>
      <c r="N71" s="90">
        <f t="shared" ca="1" si="13"/>
        <v>3979292307.1973019</v>
      </c>
      <c r="O71" s="90">
        <f t="shared" ca="1" si="13"/>
        <v>3508470816.6094689</v>
      </c>
      <c r="P71" s="90">
        <f t="shared" ca="1" si="13"/>
        <v>3037649326.021636</v>
      </c>
      <c r="Q71" s="90">
        <f t="shared" ca="1" si="13"/>
        <v>2566827835.4338026</v>
      </c>
      <c r="R71" s="90">
        <f t="shared" ca="1" si="13"/>
        <v>2096006344.8459694</v>
      </c>
      <c r="S71" s="90">
        <f t="shared" ca="1" si="13"/>
        <v>1625184854.2581363</v>
      </c>
      <c r="T71" s="90">
        <f t="shared" ca="1" si="13"/>
        <v>1154363363.6703031</v>
      </c>
      <c r="U71" s="90">
        <f t="shared" ca="1" si="13"/>
        <v>683541873.08246982</v>
      </c>
      <c r="V71">
        <f ca="1">IF('Coal mining 2030'!$A79="MD",INDIRECT("'Coal mining 2030'!"&amp;'Country Selector'!$B$3&amp;ROW($A79))*10^12,0)*'Process Emissions Multipliers'!$D$34</f>
        <v>212720382.49463665</v>
      </c>
      <c r="W71" s="90">
        <f t="shared" ca="1" si="14"/>
        <v>214279235.18469268</v>
      </c>
      <c r="X71" s="90">
        <f t="shared" ca="1" si="14"/>
        <v>215838087.87474868</v>
      </c>
      <c r="Y71" s="90">
        <f t="shared" ca="1" si="14"/>
        <v>217396940.56480467</v>
      </c>
      <c r="Z71" s="90">
        <f t="shared" ca="1" si="14"/>
        <v>218955793.25486073</v>
      </c>
      <c r="AA71" s="90">
        <f t="shared" ca="1" si="14"/>
        <v>220514645.94491673</v>
      </c>
      <c r="AB71" s="90">
        <f t="shared" ca="1" si="14"/>
        <v>222073498.63497278</v>
      </c>
      <c r="AC71" s="90">
        <f t="shared" ca="1" si="14"/>
        <v>223632351.32502878</v>
      </c>
      <c r="AD71" s="90">
        <f t="shared" ca="1" si="14"/>
        <v>225191204.0150848</v>
      </c>
      <c r="AE71" s="90">
        <f t="shared" ca="1" si="14"/>
        <v>226750056.70514083</v>
      </c>
      <c r="AF71" s="90">
        <f t="shared" ca="1" si="14"/>
        <v>228308909.39519683</v>
      </c>
      <c r="AG71" s="90">
        <f t="shared" ca="1" si="14"/>
        <v>229867762.08525285</v>
      </c>
      <c r="AH71" s="90">
        <f t="shared" ca="1" si="14"/>
        <v>231426614.77530885</v>
      </c>
      <c r="AI71" s="90">
        <f t="shared" ca="1" si="14"/>
        <v>232985467.4653649</v>
      </c>
      <c r="AJ71" s="90">
        <f t="shared" ca="1" si="14"/>
        <v>234544320.15542093</v>
      </c>
      <c r="AK71" s="90">
        <f t="shared" ca="1" si="14"/>
        <v>236103172.84547696</v>
      </c>
      <c r="AL71" s="90">
        <f t="shared" ca="1" si="14"/>
        <v>237662025.53553295</v>
      </c>
      <c r="AM71" s="90">
        <f t="shared" ca="1" si="11"/>
        <v>239220878.22558895</v>
      </c>
      <c r="AN71" s="90">
        <f t="shared" ca="1" si="11"/>
        <v>240779730.915645</v>
      </c>
      <c r="AO71" s="90">
        <f t="shared" ca="1" si="11"/>
        <v>242338583.60570103</v>
      </c>
      <c r="AP71">
        <f ca="1">V71*'Process Emissions Multipliers'!$E$34</f>
        <v>243897436.29575703</v>
      </c>
    </row>
    <row r="72" spans="1:42">
      <c r="A72" s="74">
        <v>20</v>
      </c>
      <c r="B72">
        <f ca="1">IF('Coal mining 2010'!$A80="MD",INDIRECT("'Coal mining 2010'!"&amp;'Country Selector'!$B$3&amp;ROW($A80))*10^12,0)</f>
        <v>12820451729.835924</v>
      </c>
      <c r="C72" s="90">
        <f t="shared" ca="1" si="15"/>
        <v>14057599409.268291</v>
      </c>
      <c r="D72" s="90">
        <f t="shared" ca="1" si="12"/>
        <v>15294747088.700661</v>
      </c>
      <c r="E72" s="90">
        <f t="shared" ca="1" si="12"/>
        <v>16531894768.133026</v>
      </c>
      <c r="F72" s="90">
        <f t="shared" ca="1" si="12"/>
        <v>17769042447.565395</v>
      </c>
      <c r="G72" s="90">
        <f t="shared" ca="1" si="12"/>
        <v>19006190126.997761</v>
      </c>
      <c r="H72" s="90">
        <f t="shared" ca="1" si="12"/>
        <v>20243337806.43013</v>
      </c>
      <c r="I72" s="90">
        <f t="shared" ca="1" si="12"/>
        <v>21480485485.862499</v>
      </c>
      <c r="J72" s="90">
        <f t="shared" ca="1" si="12"/>
        <v>22717633165.294865</v>
      </c>
      <c r="K72" s="90">
        <f t="shared" ca="1" si="12"/>
        <v>23954780844.727234</v>
      </c>
      <c r="L72">
        <f ca="1">IF('Coal mining 2020'!$A80="MD",INDIRECT("'Coal mining 2020'!"&amp;'Country Selector'!$B$3&amp;ROW($A80))*10^12,0)*'Process Emissions Multipliers'!$B$34</f>
        <v>25191928524.159599</v>
      </c>
      <c r="M72" s="90">
        <f t="shared" ca="1" si="16"/>
        <v>24431842380.535568</v>
      </c>
      <c r="N72" s="90">
        <f t="shared" ca="1" si="13"/>
        <v>23671756236.911533</v>
      </c>
      <c r="O72" s="90">
        <f t="shared" ca="1" si="13"/>
        <v>22911670093.287502</v>
      </c>
      <c r="P72" s="90">
        <f t="shared" ca="1" si="13"/>
        <v>22151583949.663467</v>
      </c>
      <c r="Q72" s="90">
        <f t="shared" ca="1" si="13"/>
        <v>21391497806.039436</v>
      </c>
      <c r="R72" s="90">
        <f t="shared" ca="1" si="13"/>
        <v>20631411662.415405</v>
      </c>
      <c r="S72" s="90">
        <f t="shared" ca="1" si="13"/>
        <v>19871325518.791374</v>
      </c>
      <c r="T72" s="90">
        <f t="shared" ca="1" si="13"/>
        <v>19111239375.167343</v>
      </c>
      <c r="U72" s="90">
        <f t="shared" ca="1" si="13"/>
        <v>18351153231.543308</v>
      </c>
      <c r="V72">
        <f ca="1">IF('Coal mining 2030'!$A80="MD",INDIRECT("'Coal mining 2030'!"&amp;'Country Selector'!$B$3&amp;ROW($A80))*10^12,0)*'Process Emissions Multipliers'!$D$34</f>
        <v>17591067087.919277</v>
      </c>
      <c r="W72" s="90">
        <f t="shared" ca="1" si="14"/>
        <v>17719977547.412502</v>
      </c>
      <c r="X72" s="90">
        <f t="shared" ca="1" si="14"/>
        <v>17848888006.905735</v>
      </c>
      <c r="Y72" s="90">
        <f t="shared" ca="1" si="14"/>
        <v>17977798466.39896</v>
      </c>
      <c r="Z72" s="90">
        <f t="shared" ca="1" si="14"/>
        <v>18106708925.892189</v>
      </c>
      <c r="AA72" s="90">
        <f t="shared" ca="1" si="14"/>
        <v>18235619385.385418</v>
      </c>
      <c r="AB72" s="90">
        <f t="shared" ca="1" si="14"/>
        <v>18364529844.878647</v>
      </c>
      <c r="AC72" s="90">
        <f t="shared" ca="1" si="14"/>
        <v>18493440304.371872</v>
      </c>
      <c r="AD72" s="90">
        <f t="shared" ca="1" si="14"/>
        <v>18622350763.865101</v>
      </c>
      <c r="AE72" s="90">
        <f t="shared" ca="1" si="14"/>
        <v>18751261223.35833</v>
      </c>
      <c r="AF72" s="90">
        <f t="shared" ca="1" si="14"/>
        <v>18880171682.851559</v>
      </c>
      <c r="AG72" s="90">
        <f t="shared" ca="1" si="14"/>
        <v>19009082142.344788</v>
      </c>
      <c r="AH72" s="90">
        <f t="shared" ca="1" si="14"/>
        <v>19137992601.838013</v>
      </c>
      <c r="AI72" s="90">
        <f t="shared" ca="1" si="14"/>
        <v>19266903061.331242</v>
      </c>
      <c r="AJ72" s="90">
        <f t="shared" ca="1" si="14"/>
        <v>19395813520.824471</v>
      </c>
      <c r="AK72" s="90">
        <f t="shared" ca="1" si="14"/>
        <v>19524723980.317699</v>
      </c>
      <c r="AL72" s="90">
        <f t="shared" ca="1" si="14"/>
        <v>19653634439.810928</v>
      </c>
      <c r="AM72" s="90">
        <f t="shared" ca="1" si="11"/>
        <v>19782544899.304153</v>
      </c>
      <c r="AN72" s="90">
        <f t="shared" ca="1" si="11"/>
        <v>19911455358.797382</v>
      </c>
      <c r="AO72" s="90">
        <f t="shared" ca="1" si="11"/>
        <v>20040365818.290611</v>
      </c>
      <c r="AP72">
        <f ca="1">V72*'Process Emissions Multipliers'!$E$34</f>
        <v>20169276277.78384</v>
      </c>
    </row>
    <row r="73" spans="1:42">
      <c r="A73" s="74">
        <v>21</v>
      </c>
      <c r="B73">
        <f ca="1">IF('Coal mining 2010'!$A81="MD",INDIRECT("'Coal mining 2010'!"&amp;'Country Selector'!$B$3&amp;ROW($A81))*10^12,0)</f>
        <v>12654226492.523346</v>
      </c>
      <c r="C73" s="90">
        <f t="shared" ca="1" si="15"/>
        <v>13552797341.115032</v>
      </c>
      <c r="D73" s="90">
        <f t="shared" ca="1" si="12"/>
        <v>14451368189.706717</v>
      </c>
      <c r="E73" s="90">
        <f t="shared" ca="1" si="12"/>
        <v>15349939038.298403</v>
      </c>
      <c r="F73" s="90">
        <f t="shared" ca="1" si="12"/>
        <v>16248509886.890087</v>
      </c>
      <c r="G73" s="90">
        <f t="shared" ca="1" si="12"/>
        <v>17147080735.481773</v>
      </c>
      <c r="H73" s="90">
        <f t="shared" ca="1" si="12"/>
        <v>18045651584.07346</v>
      </c>
      <c r="I73" s="90">
        <f t="shared" ca="1" si="12"/>
        <v>18944222432.665146</v>
      </c>
      <c r="J73" s="90">
        <f t="shared" ca="1" si="12"/>
        <v>19842793281.256828</v>
      </c>
      <c r="K73" s="90">
        <f t="shared" ca="1" si="12"/>
        <v>20741364129.848515</v>
      </c>
      <c r="L73">
        <f ca="1">IF('Coal mining 2020'!$A81="MD",INDIRECT("'Coal mining 2020'!"&amp;'Country Selector'!$B$3&amp;ROW($A81))*10^12,0)*'Process Emissions Multipliers'!$B$34</f>
        <v>21639934978.440201</v>
      </c>
      <c r="M73" s="90">
        <f t="shared" ca="1" si="16"/>
        <v>21134584742.956955</v>
      </c>
      <c r="N73" s="90">
        <f t="shared" ca="1" si="13"/>
        <v>20629234507.473709</v>
      </c>
      <c r="O73" s="90">
        <f t="shared" ca="1" si="13"/>
        <v>20123884271.990463</v>
      </c>
      <c r="P73" s="90">
        <f t="shared" ca="1" si="13"/>
        <v>19618534036.507217</v>
      </c>
      <c r="Q73" s="90">
        <f t="shared" ca="1" si="13"/>
        <v>19113183801.023972</v>
      </c>
      <c r="R73" s="90">
        <f t="shared" ca="1" si="13"/>
        <v>18607833565.540726</v>
      </c>
      <c r="S73" s="90">
        <f t="shared" ca="1" si="13"/>
        <v>18102483330.05748</v>
      </c>
      <c r="T73" s="90">
        <f t="shared" ca="1" si="13"/>
        <v>17597133094.574234</v>
      </c>
      <c r="U73" s="90">
        <f t="shared" ca="1" si="13"/>
        <v>17091782859.090988</v>
      </c>
      <c r="V73">
        <f ca="1">IF('Coal mining 2030'!$A81="MD",INDIRECT("'Coal mining 2030'!"&amp;'Country Selector'!$B$3&amp;ROW($A81))*10^12,0)*'Process Emissions Multipliers'!$D$34</f>
        <v>16586432623.607742</v>
      </c>
      <c r="W73" s="90">
        <f t="shared" ca="1" si="14"/>
        <v>16707980943.569023</v>
      </c>
      <c r="X73" s="90">
        <f t="shared" ca="1" si="14"/>
        <v>16829529263.5303</v>
      </c>
      <c r="Y73" s="90">
        <f t="shared" ca="1" si="14"/>
        <v>16951077583.491581</v>
      </c>
      <c r="Z73" s="90">
        <f t="shared" ca="1" si="14"/>
        <v>17072625903.452862</v>
      </c>
      <c r="AA73" s="90">
        <f t="shared" ca="1" si="14"/>
        <v>17194174223.414139</v>
      </c>
      <c r="AB73" s="90">
        <f t="shared" ca="1" si="14"/>
        <v>17315722543.37542</v>
      </c>
      <c r="AC73" s="90">
        <f t="shared" ca="1" si="14"/>
        <v>17437270863.3367</v>
      </c>
      <c r="AD73" s="90">
        <f t="shared" ca="1" si="14"/>
        <v>17558819183.297981</v>
      </c>
      <c r="AE73" s="90">
        <f t="shared" ca="1" si="14"/>
        <v>17680367503.259258</v>
      </c>
      <c r="AF73" s="90">
        <f t="shared" ca="1" si="14"/>
        <v>17801915823.220535</v>
      </c>
      <c r="AG73" s="90">
        <f t="shared" ca="1" si="14"/>
        <v>17923464143.181816</v>
      </c>
      <c r="AH73" s="90">
        <f t="shared" ca="1" si="14"/>
        <v>18045012463.143097</v>
      </c>
      <c r="AI73" s="90">
        <f t="shared" ca="1" si="14"/>
        <v>18166560783.104374</v>
      </c>
      <c r="AJ73" s="90">
        <f t="shared" ca="1" si="14"/>
        <v>18288109103.065659</v>
      </c>
      <c r="AK73" s="90">
        <f t="shared" ca="1" si="14"/>
        <v>18409657423.026936</v>
      </c>
      <c r="AL73" s="90">
        <f t="shared" ca="1" si="14"/>
        <v>18531205742.988216</v>
      </c>
      <c r="AM73" s="90">
        <f t="shared" ca="1" si="11"/>
        <v>18652754062.949493</v>
      </c>
      <c r="AN73" s="90">
        <f t="shared" ca="1" si="11"/>
        <v>18774302382.910774</v>
      </c>
      <c r="AO73" s="90">
        <f t="shared" ca="1" si="11"/>
        <v>18895850702.872051</v>
      </c>
      <c r="AP73">
        <f ca="1">V73*'Process Emissions Multipliers'!$E$34</f>
        <v>19017399022.833332</v>
      </c>
    </row>
    <row r="74" spans="1:42">
      <c r="A74" s="74">
        <v>22</v>
      </c>
      <c r="B74">
        <f ca="1">IF('Coal mining 2010'!$A82="MD",INDIRECT("'Coal mining 2010'!"&amp;'Country Selector'!$B$3&amp;ROW($A82))*10^12,0)</f>
        <v>53878621350.012199</v>
      </c>
      <c r="C74" s="90">
        <f t="shared" ca="1" si="15"/>
        <v>57564228071.25499</v>
      </c>
      <c r="D74" s="90">
        <f t="shared" ca="1" si="12"/>
        <v>61249834792.49778</v>
      </c>
      <c r="E74" s="90">
        <f t="shared" ca="1" si="12"/>
        <v>64935441513.74057</v>
      </c>
      <c r="F74" s="90">
        <f t="shared" ca="1" si="12"/>
        <v>68621048234.98336</v>
      </c>
      <c r="G74" s="90">
        <f t="shared" ca="1" si="12"/>
        <v>72306654956.226151</v>
      </c>
      <c r="H74" s="90">
        <f t="shared" ca="1" si="12"/>
        <v>75992261677.468948</v>
      </c>
      <c r="I74" s="90">
        <f t="shared" ca="1" si="12"/>
        <v>79677868398.711746</v>
      </c>
      <c r="J74" s="90">
        <f t="shared" ca="1" si="12"/>
        <v>83363475119.954529</v>
      </c>
      <c r="K74" s="90">
        <f t="shared" ca="1" si="12"/>
        <v>87049081841.197311</v>
      </c>
      <c r="L74">
        <f ca="1">IF('Coal mining 2020'!$A82="MD",INDIRECT("'Coal mining 2020'!"&amp;'Country Selector'!$B$3&amp;ROW($A82))*10^12,0)*'Process Emissions Multipliers'!$B$34</f>
        <v>90734688562.440109</v>
      </c>
      <c r="M74" s="90">
        <f t="shared" ca="1" si="16"/>
        <v>88668440290.917923</v>
      </c>
      <c r="N74" s="90">
        <f t="shared" ca="1" si="13"/>
        <v>86602192019.395752</v>
      </c>
      <c r="O74" s="90">
        <f t="shared" ca="1" si="13"/>
        <v>84535943747.873566</v>
      </c>
      <c r="P74" s="90">
        <f t="shared" ca="1" si="13"/>
        <v>82469695476.351379</v>
      </c>
      <c r="Q74" s="90">
        <f t="shared" ca="1" si="13"/>
        <v>80403447204.829208</v>
      </c>
      <c r="R74" s="90">
        <f t="shared" ca="1" si="13"/>
        <v>78337198933.307022</v>
      </c>
      <c r="S74" s="90">
        <f t="shared" ca="1" si="13"/>
        <v>76270950661.784851</v>
      </c>
      <c r="T74" s="90">
        <f t="shared" ca="1" si="13"/>
        <v>74204702390.262665</v>
      </c>
      <c r="U74" s="90">
        <f t="shared" ca="1" si="13"/>
        <v>72138454118.740479</v>
      </c>
      <c r="V74">
        <f ca="1">IF('Coal mining 2030'!$A82="MD",INDIRECT("'Coal mining 2030'!"&amp;'Country Selector'!$B$3&amp;ROW($A82))*10^12,0)*'Process Emissions Multipliers'!$D$34</f>
        <v>70072205847.218307</v>
      </c>
      <c r="W74" s="90">
        <f t="shared" ca="1" si="14"/>
        <v>70585707399.35965</v>
      </c>
      <c r="X74" s="90">
        <f t="shared" ca="1" si="14"/>
        <v>71099208951.500977</v>
      </c>
      <c r="Y74" s="90">
        <f t="shared" ca="1" si="14"/>
        <v>71612710503.642319</v>
      </c>
      <c r="Z74" s="90">
        <f t="shared" ca="1" si="14"/>
        <v>72126212055.783661</v>
      </c>
      <c r="AA74" s="90">
        <f t="shared" ca="1" si="14"/>
        <v>72639713607.925003</v>
      </c>
      <c r="AB74" s="90">
        <f t="shared" ca="1" si="14"/>
        <v>73153215160.066345</v>
      </c>
      <c r="AC74" s="90">
        <f t="shared" ca="1" si="14"/>
        <v>73666716712.207687</v>
      </c>
      <c r="AD74" s="90">
        <f t="shared" ca="1" si="14"/>
        <v>74180218264.349014</v>
      </c>
      <c r="AE74" s="90">
        <f t="shared" ca="1" si="14"/>
        <v>74693719816.490356</v>
      </c>
      <c r="AF74" s="90">
        <f t="shared" ca="1" si="14"/>
        <v>75207221368.631699</v>
      </c>
      <c r="AG74" s="90">
        <f t="shared" ca="1" si="14"/>
        <v>75720722920.773041</v>
      </c>
      <c r="AH74" s="90">
        <f t="shared" ca="1" si="14"/>
        <v>76234224472.914368</v>
      </c>
      <c r="AI74" s="90">
        <f t="shared" ca="1" si="14"/>
        <v>76747726025.055725</v>
      </c>
      <c r="AJ74" s="90">
        <f t="shared" ca="1" si="14"/>
        <v>77261227577.197052</v>
      </c>
      <c r="AK74" s="90">
        <f t="shared" ca="1" si="14"/>
        <v>77774729129.338394</v>
      </c>
      <c r="AL74" s="90">
        <f t="shared" ca="1" si="14"/>
        <v>78288230681.479736</v>
      </c>
      <c r="AM74" s="90">
        <f t="shared" ca="1" si="11"/>
        <v>78801732233.621078</v>
      </c>
      <c r="AN74" s="90">
        <f t="shared" ca="1" si="11"/>
        <v>79315233785.762405</v>
      </c>
      <c r="AO74" s="90">
        <f t="shared" ca="1" si="11"/>
        <v>79828735337.903748</v>
      </c>
      <c r="AP74">
        <f ca="1">V74*'Process Emissions Multipliers'!$E$34</f>
        <v>80342236890.04509</v>
      </c>
    </row>
    <row r="75" spans="1:42">
      <c r="A75" s="74">
        <v>23</v>
      </c>
      <c r="B75">
        <f ca="1">IF('Coal mining 2010'!$A83="MD",INDIRECT("'Coal mining 2010'!"&amp;'Country Selector'!$B$3&amp;ROW($A83))*10^12,0)</f>
        <v>71800680.695566222</v>
      </c>
      <c r="C75" s="90">
        <f t="shared" ca="1" si="15"/>
        <v>173731617.70503065</v>
      </c>
      <c r="D75" s="90">
        <f t="shared" ca="1" si="12"/>
        <v>275662554.71449506</v>
      </c>
      <c r="E75" s="90">
        <f t="shared" ca="1" si="12"/>
        <v>377593491.72395945</v>
      </c>
      <c r="F75" s="90">
        <f t="shared" ca="1" si="12"/>
        <v>479524428.73342395</v>
      </c>
      <c r="G75" s="90">
        <f t="shared" ca="1" si="12"/>
        <v>581455365.74288833</v>
      </c>
      <c r="H75" s="90">
        <f t="shared" ca="1" si="12"/>
        <v>683386302.75235271</v>
      </c>
      <c r="I75" s="90">
        <f t="shared" ca="1" si="12"/>
        <v>785317239.76181722</v>
      </c>
      <c r="J75" s="90">
        <f t="shared" ca="1" si="12"/>
        <v>887248176.7712816</v>
      </c>
      <c r="K75" s="90">
        <f t="shared" ca="1" si="12"/>
        <v>989179113.7807461</v>
      </c>
      <c r="L75">
        <f ca="1">IF('Coal mining 2020'!$A83="MD",INDIRECT("'Coal mining 2020'!"&amp;'Country Selector'!$B$3&amp;ROW($A83))*10^12,0)*'Process Emissions Multipliers'!$B$34</f>
        <v>1091110050.7902105</v>
      </c>
      <c r="M75" s="90">
        <f t="shared" ca="1" si="16"/>
        <v>1057548203.2414159</v>
      </c>
      <c r="N75" s="90">
        <f t="shared" ca="1" si="13"/>
        <v>1023986355.6926212</v>
      </c>
      <c r="O75" s="90">
        <f t="shared" ca="1" si="13"/>
        <v>990424508.14382648</v>
      </c>
      <c r="P75" s="90">
        <f t="shared" ca="1" si="13"/>
        <v>956862660.59503174</v>
      </c>
      <c r="Q75" s="90">
        <f t="shared" ca="1" si="13"/>
        <v>923300813.04623711</v>
      </c>
      <c r="R75" s="90">
        <f t="shared" ca="1" si="13"/>
        <v>889738965.49744248</v>
      </c>
      <c r="S75" s="90">
        <f t="shared" ca="1" si="13"/>
        <v>856177117.94864774</v>
      </c>
      <c r="T75" s="90">
        <f t="shared" ca="1" si="13"/>
        <v>822615270.39985311</v>
      </c>
      <c r="U75" s="90">
        <f t="shared" ca="1" si="13"/>
        <v>789053422.85105836</v>
      </c>
      <c r="V75">
        <f ca="1">IF('Coal mining 2030'!$A83="MD",INDIRECT("'Coal mining 2030'!"&amp;'Country Selector'!$B$3&amp;ROW($A83))*10^12,0)*'Process Emissions Multipliers'!$D$34</f>
        <v>755491575.30226374</v>
      </c>
      <c r="W75" s="90">
        <f t="shared" ca="1" si="14"/>
        <v>761027951.55668449</v>
      </c>
      <c r="X75" s="90">
        <f t="shared" ca="1" si="14"/>
        <v>766564327.81110501</v>
      </c>
      <c r="Y75" s="90">
        <f t="shared" ca="1" si="14"/>
        <v>772100704.06552577</v>
      </c>
      <c r="Z75" s="90">
        <f t="shared" ca="1" si="14"/>
        <v>777637080.31994653</v>
      </c>
      <c r="AA75" s="90">
        <f t="shared" ca="1" si="14"/>
        <v>783173456.57436728</v>
      </c>
      <c r="AB75" s="90">
        <f t="shared" ca="1" si="14"/>
        <v>788709832.82878804</v>
      </c>
      <c r="AC75" s="90">
        <f t="shared" ca="1" si="14"/>
        <v>794246209.08320856</v>
      </c>
      <c r="AD75" s="90">
        <f t="shared" ca="1" si="14"/>
        <v>799782585.33762932</v>
      </c>
      <c r="AE75" s="90">
        <f t="shared" ca="1" si="14"/>
        <v>805318961.59205008</v>
      </c>
      <c r="AF75" s="90">
        <f t="shared" ca="1" si="14"/>
        <v>810855337.84647071</v>
      </c>
      <c r="AG75" s="90">
        <f t="shared" ca="1" si="14"/>
        <v>816391714.10089135</v>
      </c>
      <c r="AH75" s="90">
        <f t="shared" ca="1" si="14"/>
        <v>821928090.35531211</v>
      </c>
      <c r="AI75" s="90">
        <f t="shared" ca="1" si="14"/>
        <v>827464466.60973263</v>
      </c>
      <c r="AJ75" s="90">
        <f t="shared" ca="1" si="14"/>
        <v>833000842.86415339</v>
      </c>
      <c r="AK75" s="90">
        <f t="shared" ca="1" si="14"/>
        <v>838537219.11857402</v>
      </c>
      <c r="AL75" s="90">
        <f t="shared" ca="1" si="14"/>
        <v>844073595.3729949</v>
      </c>
      <c r="AM75" s="90">
        <f t="shared" ca="1" si="11"/>
        <v>849609971.62741554</v>
      </c>
      <c r="AN75" s="90">
        <f t="shared" ca="1" si="11"/>
        <v>855146347.88183618</v>
      </c>
      <c r="AO75" s="90">
        <f t="shared" ca="1" si="11"/>
        <v>860682724.13625693</v>
      </c>
      <c r="AP75">
        <f ca="1">V75*'Process Emissions Multipliers'!$E$34</f>
        <v>866219100.39067757</v>
      </c>
    </row>
    <row r="76" spans="1:42">
      <c r="A76" s="74">
        <v>24</v>
      </c>
      <c r="B76">
        <f ca="1">IF('Coal mining 2010'!$A84="MD",INDIRECT("'Coal mining 2010'!"&amp;'Country Selector'!$B$3&amp;ROW($A84))*10^12,0)</f>
        <v>527755717.10617089</v>
      </c>
      <c r="C76" s="90">
        <f t="shared" ca="1" si="15"/>
        <v>571128913.50634956</v>
      </c>
      <c r="D76" s="90">
        <f t="shared" ca="1" si="12"/>
        <v>614502109.90652823</v>
      </c>
      <c r="E76" s="90">
        <f t="shared" ca="1" si="12"/>
        <v>657875306.30670691</v>
      </c>
      <c r="F76" s="90">
        <f t="shared" ca="1" si="12"/>
        <v>701248502.70688558</v>
      </c>
      <c r="G76" s="90">
        <f t="shared" ca="1" si="12"/>
        <v>744621699.10706437</v>
      </c>
      <c r="H76" s="90">
        <f t="shared" ca="1" si="12"/>
        <v>787994895.50724304</v>
      </c>
      <c r="I76" s="90">
        <f t="shared" ca="1" si="12"/>
        <v>831368091.90742183</v>
      </c>
      <c r="J76" s="90">
        <f t="shared" ca="1" si="12"/>
        <v>874741288.30760038</v>
      </c>
      <c r="K76" s="90">
        <f t="shared" ca="1" si="12"/>
        <v>918114484.70777917</v>
      </c>
      <c r="L76">
        <f ca="1">IF('Coal mining 2020'!$A84="MD",INDIRECT("'Coal mining 2020'!"&amp;'Country Selector'!$B$3&amp;ROW($A84))*10^12,0)*'Process Emissions Multipliers'!$B$34</f>
        <v>961487681.10795784</v>
      </c>
      <c r="M76" s="90">
        <f t="shared" ca="1" si="16"/>
        <v>931906974.06220269</v>
      </c>
      <c r="N76" s="90">
        <f t="shared" ca="1" si="13"/>
        <v>902326267.01644742</v>
      </c>
      <c r="O76" s="90">
        <f t="shared" ca="1" si="13"/>
        <v>872745559.97069216</v>
      </c>
      <c r="P76" s="90">
        <f t="shared" ca="1" si="13"/>
        <v>843164852.92493689</v>
      </c>
      <c r="Q76" s="90">
        <f t="shared" ca="1" si="13"/>
        <v>813584145.87918174</v>
      </c>
      <c r="R76" s="90">
        <f t="shared" ca="1" si="13"/>
        <v>784003438.83342648</v>
      </c>
      <c r="S76" s="90">
        <f t="shared" ca="1" si="13"/>
        <v>754422731.78767133</v>
      </c>
      <c r="T76" s="90">
        <f t="shared" ca="1" si="13"/>
        <v>724842024.74191606</v>
      </c>
      <c r="U76" s="90">
        <f t="shared" ca="1" si="13"/>
        <v>695261317.69616079</v>
      </c>
      <c r="V76">
        <f ca="1">IF('Coal mining 2030'!$A84="MD",INDIRECT("'Coal mining 2030'!"&amp;'Country Selector'!$B$3&amp;ROW($A84))*10^12,0)*'Process Emissions Multipliers'!$D$34</f>
        <v>665680610.65040565</v>
      </c>
      <c r="W76" s="90">
        <f t="shared" ca="1" si="14"/>
        <v>670558836.22738659</v>
      </c>
      <c r="X76" s="90">
        <f t="shared" ca="1" si="14"/>
        <v>675437061.80436766</v>
      </c>
      <c r="Y76" s="90">
        <f t="shared" ca="1" si="14"/>
        <v>680315287.38134861</v>
      </c>
      <c r="Z76" s="90">
        <f t="shared" ca="1" si="14"/>
        <v>685193512.95832968</v>
      </c>
      <c r="AA76" s="90">
        <f t="shared" ca="1" si="14"/>
        <v>690071738.53531063</v>
      </c>
      <c r="AB76" s="90">
        <f t="shared" ca="1" si="14"/>
        <v>694949964.11229157</v>
      </c>
      <c r="AC76" s="90">
        <f t="shared" ca="1" si="14"/>
        <v>699828189.68927264</v>
      </c>
      <c r="AD76" s="90">
        <f t="shared" ca="1" si="14"/>
        <v>704706415.26625371</v>
      </c>
      <c r="AE76" s="90">
        <f t="shared" ca="1" si="14"/>
        <v>709584640.84323466</v>
      </c>
      <c r="AF76" s="90">
        <f t="shared" ca="1" si="14"/>
        <v>714462866.42021561</v>
      </c>
      <c r="AG76" s="90">
        <f t="shared" ca="1" si="14"/>
        <v>719341091.99719667</v>
      </c>
      <c r="AH76" s="90">
        <f t="shared" ca="1" si="14"/>
        <v>724219317.57417762</v>
      </c>
      <c r="AI76" s="90">
        <f t="shared" ca="1" si="14"/>
        <v>729097543.15115857</v>
      </c>
      <c r="AJ76" s="90">
        <f t="shared" ca="1" si="14"/>
        <v>733975768.72813964</v>
      </c>
      <c r="AK76" s="90">
        <f t="shared" ca="1" si="14"/>
        <v>738853994.30512071</v>
      </c>
      <c r="AL76" s="90">
        <f t="shared" ca="1" si="14"/>
        <v>743732219.88210177</v>
      </c>
      <c r="AM76" s="90">
        <f t="shared" ca="1" si="11"/>
        <v>748610445.45908272</v>
      </c>
      <c r="AN76" s="90">
        <f t="shared" ca="1" si="11"/>
        <v>753488671.03606367</v>
      </c>
      <c r="AO76" s="90">
        <f t="shared" ca="1" si="11"/>
        <v>758366896.61304474</v>
      </c>
      <c r="AP76">
        <f ca="1">V76*'Process Emissions Multipliers'!$E$34</f>
        <v>763245122.19002569</v>
      </c>
    </row>
    <row r="77" spans="1:42">
      <c r="A77" s="74">
        <v>25</v>
      </c>
      <c r="B77">
        <f ca="1">IF('Coal mining 2010'!$A85="MD",INDIRECT("'Coal mining 2010'!"&amp;'Country Selector'!$B$3&amp;ROW($A85))*10^12,0)</f>
        <v>1463354457.3762202</v>
      </c>
      <c r="C77" s="90">
        <f t="shared" ca="1" si="15"/>
        <v>1321042842.8427491</v>
      </c>
      <c r="D77" s="90">
        <f t="shared" ca="1" si="12"/>
        <v>1178731228.309278</v>
      </c>
      <c r="E77" s="90">
        <f t="shared" ca="1" si="12"/>
        <v>1036419613.7758068</v>
      </c>
      <c r="F77" s="90">
        <f t="shared" ca="1" si="12"/>
        <v>894107999.24233556</v>
      </c>
      <c r="G77" s="90">
        <f t="shared" ca="1" si="12"/>
        <v>751796384.70886457</v>
      </c>
      <c r="H77" s="90">
        <f t="shared" ca="1" si="12"/>
        <v>609484770.17539346</v>
      </c>
      <c r="I77" s="90">
        <f t="shared" ca="1" si="12"/>
        <v>467173155.64192224</v>
      </c>
      <c r="J77" s="90">
        <f t="shared" ca="1" si="12"/>
        <v>324861541.10845119</v>
      </c>
      <c r="K77" s="90">
        <f t="shared" ca="1" si="12"/>
        <v>182549926.57498008</v>
      </c>
      <c r="L77">
        <f ca="1">IF('Coal mining 2020'!$A85="MD",INDIRECT("'Coal mining 2020'!"&amp;'Country Selector'!$B$3&amp;ROW($A85))*10^12,0)*'Process Emissions Multipliers'!$B$34</f>
        <v>40238312.041508935</v>
      </c>
      <c r="M77" s="90">
        <f t="shared" ca="1" si="16"/>
        <v>288295603.18122172</v>
      </c>
      <c r="N77" s="90">
        <f t="shared" ca="1" si="13"/>
        <v>536352894.32093447</v>
      </c>
      <c r="O77" s="90">
        <f t="shared" ca="1" si="13"/>
        <v>784410185.46064734</v>
      </c>
      <c r="P77" s="90">
        <f t="shared" ca="1" si="13"/>
        <v>1032467476.60036</v>
      </c>
      <c r="Q77" s="90">
        <f t="shared" ca="1" si="13"/>
        <v>1280524767.740073</v>
      </c>
      <c r="R77" s="90">
        <f t="shared" ca="1" si="13"/>
        <v>1528582058.8797858</v>
      </c>
      <c r="S77" s="90">
        <f t="shared" ca="1" si="13"/>
        <v>1776639350.0194986</v>
      </c>
      <c r="T77" s="90">
        <f t="shared" ca="1" si="13"/>
        <v>2024696641.1592112</v>
      </c>
      <c r="U77" s="90">
        <f t="shared" ca="1" si="13"/>
        <v>2272753932.298924</v>
      </c>
      <c r="V77">
        <f ca="1">IF('Coal mining 2030'!$A85="MD",INDIRECT("'Coal mining 2030'!"&amp;'Country Selector'!$B$3&amp;ROW($A85))*10^12,0)*'Process Emissions Multipliers'!$D$34</f>
        <v>2520811223.4386368</v>
      </c>
      <c r="W77" s="90">
        <f t="shared" ca="1" si="14"/>
        <v>2539284175.1637955</v>
      </c>
      <c r="X77" s="90">
        <f t="shared" ca="1" si="14"/>
        <v>2557757126.8889542</v>
      </c>
      <c r="Y77" s="90">
        <f t="shared" ca="1" si="14"/>
        <v>2576230078.6141129</v>
      </c>
      <c r="Z77" s="90">
        <f t="shared" ca="1" si="14"/>
        <v>2594703030.3392715</v>
      </c>
      <c r="AA77" s="90">
        <f t="shared" ca="1" si="14"/>
        <v>2613175982.0644302</v>
      </c>
      <c r="AB77" s="90">
        <f t="shared" ca="1" si="14"/>
        <v>2631648933.7895889</v>
      </c>
      <c r="AC77" s="90">
        <f t="shared" ca="1" si="14"/>
        <v>2650121885.5147476</v>
      </c>
      <c r="AD77" s="90">
        <f t="shared" ca="1" si="14"/>
        <v>2668594837.2399063</v>
      </c>
      <c r="AE77" s="90">
        <f t="shared" ca="1" si="14"/>
        <v>2687067788.965065</v>
      </c>
      <c r="AF77" s="90">
        <f t="shared" ca="1" si="14"/>
        <v>2705540740.6902237</v>
      </c>
      <c r="AG77" s="90">
        <f t="shared" ca="1" si="14"/>
        <v>2724013692.4153824</v>
      </c>
      <c r="AH77" s="90">
        <f t="shared" ca="1" si="14"/>
        <v>2742486644.1405411</v>
      </c>
      <c r="AI77" s="90">
        <f t="shared" ca="1" si="14"/>
        <v>2760959595.8657002</v>
      </c>
      <c r="AJ77" s="90">
        <f t="shared" ca="1" si="14"/>
        <v>2779432547.5908589</v>
      </c>
      <c r="AK77" s="90">
        <f t="shared" ca="1" si="14"/>
        <v>2797905499.3160176</v>
      </c>
      <c r="AL77" s="90">
        <f t="shared" ca="1" si="14"/>
        <v>2816378451.0411763</v>
      </c>
      <c r="AM77" s="90">
        <f t="shared" ca="1" si="11"/>
        <v>2834851402.766335</v>
      </c>
      <c r="AN77" s="90">
        <f t="shared" ca="1" si="11"/>
        <v>2853324354.4914932</v>
      </c>
      <c r="AO77" s="90">
        <f t="shared" ca="1" si="11"/>
        <v>2871797306.2166524</v>
      </c>
      <c r="AP77">
        <f ca="1">V77*'Process Emissions Multipliers'!$E$34</f>
        <v>2890270257.9418111</v>
      </c>
    </row>
    <row r="78" spans="1:42">
      <c r="A78" s="74">
        <v>26</v>
      </c>
      <c r="B78">
        <f ca="1">IF('Coal mining 2010'!$A86="MD",INDIRECT("'Coal mining 2010'!"&amp;'Country Selector'!$B$3&amp;ROW($A86))*10^12,0)</f>
        <v>1023432700.932192</v>
      </c>
      <c r="C78" s="90">
        <f t="shared" ca="1" si="15"/>
        <v>1021291660.5721836</v>
      </c>
      <c r="D78" s="90">
        <f t="shared" ca="1" si="12"/>
        <v>1019150620.2121751</v>
      </c>
      <c r="E78" s="90">
        <f t="shared" ca="1" si="12"/>
        <v>1017009579.8521669</v>
      </c>
      <c r="F78" s="90">
        <f t="shared" ca="1" si="12"/>
        <v>1014868539.4921585</v>
      </c>
      <c r="G78" s="90">
        <f t="shared" ca="1" si="12"/>
        <v>1012727499.1321502</v>
      </c>
      <c r="H78" s="90">
        <f t="shared" ca="1" si="12"/>
        <v>1010586458.7721418</v>
      </c>
      <c r="I78" s="90">
        <f t="shared" ca="1" si="12"/>
        <v>1008445418.4121335</v>
      </c>
      <c r="J78" s="90">
        <f t="shared" ca="1" si="12"/>
        <v>1006304378.052125</v>
      </c>
      <c r="K78" s="90">
        <f t="shared" ca="1" si="12"/>
        <v>1004163337.6921167</v>
      </c>
      <c r="L78">
        <f ca="1">IF('Coal mining 2020'!$A86="MD",INDIRECT("'Coal mining 2020'!"&amp;'Country Selector'!$B$3&amp;ROW($A86))*10^12,0)*'Process Emissions Multipliers'!$B$34</f>
        <v>1002022297.3321084</v>
      </c>
      <c r="M78" s="90">
        <f t="shared" ca="1" si="16"/>
        <v>913087420.85457635</v>
      </c>
      <c r="N78" s="90">
        <f t="shared" ca="1" si="13"/>
        <v>824152544.37704408</v>
      </c>
      <c r="O78" s="90">
        <f t="shared" ca="1" si="13"/>
        <v>735217667.89951205</v>
      </c>
      <c r="P78" s="90">
        <f t="shared" ca="1" si="13"/>
        <v>646282791.4219799</v>
      </c>
      <c r="Q78" s="90">
        <f t="shared" ca="1" si="13"/>
        <v>557347914.94444776</v>
      </c>
      <c r="R78" s="90">
        <f t="shared" ca="1" si="13"/>
        <v>468413038.46691561</v>
      </c>
      <c r="S78" s="90">
        <f t="shared" ca="1" si="13"/>
        <v>379478161.98938352</v>
      </c>
      <c r="T78" s="90">
        <f t="shared" ca="1" si="13"/>
        <v>290543285.51185137</v>
      </c>
      <c r="U78" s="90">
        <f t="shared" ca="1" si="13"/>
        <v>201608409.03431928</v>
      </c>
      <c r="V78">
        <f ca="1">IF('Coal mining 2030'!$A86="MD",INDIRECT("'Coal mining 2030'!"&amp;'Country Selector'!$B$3&amp;ROW($A86))*10^12,0)*'Process Emissions Multipliers'!$D$34</f>
        <v>112673532.55678715</v>
      </c>
      <c r="W78" s="90">
        <f t="shared" ca="1" si="14"/>
        <v>113499224.18663691</v>
      </c>
      <c r="X78" s="90">
        <f t="shared" ca="1" si="14"/>
        <v>114324915.81648669</v>
      </c>
      <c r="Y78" s="90">
        <f t="shared" ca="1" si="14"/>
        <v>115150607.44633645</v>
      </c>
      <c r="Z78" s="90">
        <f t="shared" ca="1" si="14"/>
        <v>115976299.07618621</v>
      </c>
      <c r="AA78" s="90">
        <f t="shared" ca="1" si="14"/>
        <v>116801990.70603597</v>
      </c>
      <c r="AB78" s="90">
        <f t="shared" ca="1" si="14"/>
        <v>117627682.33588573</v>
      </c>
      <c r="AC78" s="90">
        <f t="shared" ca="1" si="14"/>
        <v>118453373.9657355</v>
      </c>
      <c r="AD78" s="90">
        <f t="shared" ca="1" si="14"/>
        <v>119279065.59558529</v>
      </c>
      <c r="AE78" s="90">
        <f t="shared" ca="1" si="14"/>
        <v>120104757.22543503</v>
      </c>
      <c r="AF78" s="90">
        <f t="shared" ca="1" si="14"/>
        <v>120930448.85528481</v>
      </c>
      <c r="AG78" s="90">
        <f t="shared" ca="1" si="14"/>
        <v>121756140.48513457</v>
      </c>
      <c r="AH78" s="90">
        <f t="shared" ca="1" si="14"/>
        <v>122581832.11498433</v>
      </c>
      <c r="AI78" s="90">
        <f t="shared" ca="1" si="14"/>
        <v>123407523.7448341</v>
      </c>
      <c r="AJ78" s="90">
        <f t="shared" ca="1" si="14"/>
        <v>124233215.37468386</v>
      </c>
      <c r="AK78" s="90">
        <f t="shared" ca="1" si="14"/>
        <v>125058907.00453365</v>
      </c>
      <c r="AL78" s="90">
        <f t="shared" ref="AL78:AO93" ca="1" si="17">$V78*($AP$1-AL$1)/($AP$1-$V$1)+$AP78*(AL$1-$V$1)/($AP$1-$V$1)</f>
        <v>125884598.6343834</v>
      </c>
      <c r="AM78" s="90">
        <f t="shared" ca="1" si="17"/>
        <v>126710290.26423316</v>
      </c>
      <c r="AN78" s="90">
        <f t="shared" ca="1" si="17"/>
        <v>127535981.89408292</v>
      </c>
      <c r="AO78" s="90">
        <f t="shared" ca="1" si="17"/>
        <v>128361673.5239327</v>
      </c>
      <c r="AP78">
        <f ca="1">V78*'Process Emissions Multipliers'!$E$34</f>
        <v>129187365.15378246</v>
      </c>
    </row>
    <row r="79" spans="1:42">
      <c r="A79" s="74">
        <v>27</v>
      </c>
      <c r="B79">
        <f ca="1">IF('Coal mining 2010'!$A87="MD",INDIRECT("'Coal mining 2010'!"&amp;'Country Selector'!$B$3&amp;ROW($A87))*10^12,0)</f>
        <v>1221257811.2940075</v>
      </c>
      <c r="C79" s="90">
        <f t="shared" ca="1" si="15"/>
        <v>1551795548.4906149</v>
      </c>
      <c r="D79" s="90">
        <f t="shared" ca="1" si="12"/>
        <v>1882333285.687222</v>
      </c>
      <c r="E79" s="90">
        <f t="shared" ca="1" si="12"/>
        <v>2212871022.8838291</v>
      </c>
      <c r="F79" s="90">
        <f t="shared" ca="1" si="12"/>
        <v>2543408760.0804367</v>
      </c>
      <c r="G79" s="90">
        <f t="shared" ca="1" si="12"/>
        <v>2873946497.2770438</v>
      </c>
      <c r="H79" s="90">
        <f t="shared" ca="1" si="12"/>
        <v>3204484234.4736509</v>
      </c>
      <c r="I79" s="90">
        <f t="shared" ca="1" si="12"/>
        <v>3535021971.6702585</v>
      </c>
      <c r="J79" s="90">
        <f t="shared" ca="1" si="12"/>
        <v>3865559708.8668656</v>
      </c>
      <c r="K79" s="90">
        <f t="shared" ca="1" si="12"/>
        <v>4196097446.0634727</v>
      </c>
      <c r="L79">
        <f ca="1">IF('Coal mining 2020'!$A87="MD",INDIRECT("'Coal mining 2020'!"&amp;'Country Selector'!$B$3&amp;ROW($A87))*10^12,0)*'Process Emissions Multipliers'!$B$34</f>
        <v>4526635183.2600803</v>
      </c>
      <c r="M79" s="90">
        <f t="shared" ca="1" si="16"/>
        <v>4292320093.5999727</v>
      </c>
      <c r="N79" s="90">
        <f t="shared" ca="1" si="13"/>
        <v>4058005003.9398656</v>
      </c>
      <c r="O79" s="90">
        <f t="shared" ca="1" si="13"/>
        <v>3823689914.2797585</v>
      </c>
      <c r="P79" s="90">
        <f t="shared" ca="1" si="13"/>
        <v>3589374824.6196508</v>
      </c>
      <c r="Q79" s="90">
        <f t="shared" ca="1" si="13"/>
        <v>3355059734.9595432</v>
      </c>
      <c r="R79" s="90">
        <f t="shared" ca="1" si="13"/>
        <v>3120744645.2994361</v>
      </c>
      <c r="S79" s="90">
        <f t="shared" ca="1" si="13"/>
        <v>2886429555.639329</v>
      </c>
      <c r="T79" s="90">
        <f t="shared" ca="1" si="13"/>
        <v>2652114465.9792213</v>
      </c>
      <c r="U79" s="90">
        <f t="shared" ca="1" si="13"/>
        <v>2417799376.3191142</v>
      </c>
      <c r="V79">
        <f ca="1">IF('Coal mining 2030'!$A87="MD",INDIRECT("'Coal mining 2030'!"&amp;'Country Selector'!$B$3&amp;ROW($A87))*10^12,0)*'Process Emissions Multipliers'!$D$34</f>
        <v>2183484286.6590066</v>
      </c>
      <c r="W79" s="90">
        <f t="shared" ref="W79:AL94" ca="1" si="18">$V79*($AP$1-W$1)/($AP$1-$V$1)+$AP79*(W$1-$V$1)/($AP$1-$V$1)</f>
        <v>2199485246.764648</v>
      </c>
      <c r="X79" s="90">
        <f t="shared" ca="1" si="18"/>
        <v>2215486206.8702893</v>
      </c>
      <c r="Y79" s="90">
        <f t="shared" ca="1" si="18"/>
        <v>2231487166.9759302</v>
      </c>
      <c r="Z79" s="90">
        <f t="shared" ca="1" si="18"/>
        <v>2247488127.0815716</v>
      </c>
      <c r="AA79" s="90">
        <f t="shared" ca="1" si="18"/>
        <v>2263489087.1872129</v>
      </c>
      <c r="AB79" s="90">
        <f t="shared" ca="1" si="18"/>
        <v>2279490047.2928543</v>
      </c>
      <c r="AC79" s="90">
        <f t="shared" ca="1" si="18"/>
        <v>2295491007.3984957</v>
      </c>
      <c r="AD79" s="90">
        <f t="shared" ca="1" si="18"/>
        <v>2311491967.504137</v>
      </c>
      <c r="AE79" s="90">
        <f t="shared" ca="1" si="18"/>
        <v>2327492927.6097784</v>
      </c>
      <c r="AF79" s="90">
        <f t="shared" ca="1" si="18"/>
        <v>2343493887.7154198</v>
      </c>
      <c r="AG79" s="90">
        <f t="shared" ca="1" si="18"/>
        <v>2359494847.8210611</v>
      </c>
      <c r="AH79" s="90">
        <f t="shared" ca="1" si="18"/>
        <v>2375495807.926702</v>
      </c>
      <c r="AI79" s="90">
        <f t="shared" ca="1" si="18"/>
        <v>2391496768.0323434</v>
      </c>
      <c r="AJ79" s="90">
        <f t="shared" ca="1" si="18"/>
        <v>2407497728.1379848</v>
      </c>
      <c r="AK79" s="90">
        <f t="shared" ca="1" si="18"/>
        <v>2423498688.2436256</v>
      </c>
      <c r="AL79" s="90">
        <f t="shared" ca="1" si="18"/>
        <v>2439499648.3492675</v>
      </c>
      <c r="AM79" s="90">
        <f t="shared" ca="1" si="17"/>
        <v>2455500608.4549088</v>
      </c>
      <c r="AN79" s="90">
        <f t="shared" ca="1" si="17"/>
        <v>2471501568.5605497</v>
      </c>
      <c r="AO79" s="90">
        <f t="shared" ca="1" si="17"/>
        <v>2487502528.6661911</v>
      </c>
      <c r="AP79">
        <f ca="1">V79*'Process Emissions Multipliers'!$E$34</f>
        <v>2503503488.7718325</v>
      </c>
    </row>
    <row r="80" spans="1:42">
      <c r="A80" s="74">
        <v>28</v>
      </c>
      <c r="B80">
        <f ca="1">IF('Coal mining 2010'!$A88="MD",INDIRECT("'Coal mining 2010'!"&amp;'Country Selector'!$B$3&amp;ROW($A88))*10^12,0)</f>
        <v>497766928.87282258</v>
      </c>
      <c r="C80" s="90">
        <f t="shared" ca="1" si="15"/>
        <v>617194256.9015553</v>
      </c>
      <c r="D80" s="90">
        <f t="shared" ca="1" si="12"/>
        <v>736621584.93028808</v>
      </c>
      <c r="E80" s="90">
        <f t="shared" ca="1" si="12"/>
        <v>856048912.95902061</v>
      </c>
      <c r="F80" s="90">
        <f t="shared" ca="1" si="12"/>
        <v>975476240.98775339</v>
      </c>
      <c r="G80" s="90">
        <f t="shared" ca="1" si="12"/>
        <v>1094903569.0164862</v>
      </c>
      <c r="H80" s="90">
        <f t="shared" ca="1" si="12"/>
        <v>1214330897.0452187</v>
      </c>
      <c r="I80" s="90">
        <f t="shared" ca="1" si="12"/>
        <v>1333758225.0739517</v>
      </c>
      <c r="J80" s="90">
        <f t="shared" ca="1" si="12"/>
        <v>1453185553.1026843</v>
      </c>
      <c r="K80" s="90">
        <f t="shared" ca="1" si="12"/>
        <v>1572612881.1314168</v>
      </c>
      <c r="L80">
        <f ca="1">IF('Coal mining 2020'!$A88="MD",INDIRECT("'Coal mining 2020'!"&amp;'Country Selector'!$B$3&amp;ROW($A88))*10^12,0)*'Process Emissions Multipliers'!$B$34</f>
        <v>1692040209.1601496</v>
      </c>
      <c r="M80" s="90">
        <f t="shared" ca="1" si="16"/>
        <v>1586258271.9124484</v>
      </c>
      <c r="N80" s="90">
        <f t="shared" ca="1" si="13"/>
        <v>1480476334.6647475</v>
      </c>
      <c r="O80" s="90">
        <f t="shared" ca="1" si="13"/>
        <v>1374694397.4170465</v>
      </c>
      <c r="P80" s="90">
        <f t="shared" ca="1" si="13"/>
        <v>1268912460.1693451</v>
      </c>
      <c r="Q80" s="90">
        <f t="shared" ca="1" si="13"/>
        <v>1163130522.9216442</v>
      </c>
      <c r="R80" s="90">
        <f t="shared" ca="1" si="13"/>
        <v>1057348585.673943</v>
      </c>
      <c r="S80" s="90">
        <f t="shared" ca="1" si="13"/>
        <v>951566648.42624187</v>
      </c>
      <c r="T80" s="90">
        <f t="shared" ca="1" si="13"/>
        <v>845784711.17854095</v>
      </c>
      <c r="U80" s="90">
        <f t="shared" ca="1" si="13"/>
        <v>740002773.93083978</v>
      </c>
      <c r="V80">
        <f ca="1">IF('Coal mining 2030'!$A88="MD",INDIRECT("'Coal mining 2030'!"&amp;'Country Selector'!$B$3&amp;ROW($A88))*10^12,0)*'Process Emissions Multipliers'!$D$34</f>
        <v>634220836.68313873</v>
      </c>
      <c r="W80" s="90">
        <f t="shared" ca="1" si="18"/>
        <v>638868519.45692277</v>
      </c>
      <c r="X80" s="90">
        <f t="shared" ca="1" si="18"/>
        <v>643516202.23070693</v>
      </c>
      <c r="Y80" s="90">
        <f t="shared" ca="1" si="18"/>
        <v>648163885.00449097</v>
      </c>
      <c r="Z80" s="90">
        <f t="shared" ca="1" si="18"/>
        <v>652811567.77827525</v>
      </c>
      <c r="AA80" s="90">
        <f t="shared" ca="1" si="18"/>
        <v>657459250.55205929</v>
      </c>
      <c r="AB80" s="90">
        <f t="shared" ca="1" si="18"/>
        <v>662106933.32584333</v>
      </c>
      <c r="AC80" s="90">
        <f t="shared" ca="1" si="18"/>
        <v>666754616.09962749</v>
      </c>
      <c r="AD80" s="90">
        <f t="shared" ca="1" si="18"/>
        <v>671402298.87341166</v>
      </c>
      <c r="AE80" s="90">
        <f t="shared" ca="1" si="18"/>
        <v>676049981.6471957</v>
      </c>
      <c r="AF80" s="90">
        <f t="shared" ca="1" si="18"/>
        <v>680697664.42097974</v>
      </c>
      <c r="AG80" s="90">
        <f t="shared" ca="1" si="18"/>
        <v>685345347.1947639</v>
      </c>
      <c r="AH80" s="90">
        <f t="shared" ca="1" si="18"/>
        <v>689993029.96854806</v>
      </c>
      <c r="AI80" s="90">
        <f t="shared" ca="1" si="18"/>
        <v>694640712.7423321</v>
      </c>
      <c r="AJ80" s="90">
        <f t="shared" ca="1" si="18"/>
        <v>699288395.51611614</v>
      </c>
      <c r="AK80" s="90">
        <f t="shared" ca="1" si="18"/>
        <v>703936078.2899003</v>
      </c>
      <c r="AL80" s="90">
        <f t="shared" ca="1" si="18"/>
        <v>708583761.06368446</v>
      </c>
      <c r="AM80" s="90">
        <f t="shared" ca="1" si="17"/>
        <v>713231443.83746862</v>
      </c>
      <c r="AN80" s="90">
        <f t="shared" ca="1" si="17"/>
        <v>717879126.61125267</v>
      </c>
      <c r="AO80" s="90">
        <f t="shared" ca="1" si="17"/>
        <v>722526809.38503683</v>
      </c>
      <c r="AP80">
        <f ca="1">V80*'Process Emissions Multipliers'!$E$34</f>
        <v>727174492.15882087</v>
      </c>
    </row>
    <row r="81" spans="1:42">
      <c r="A81" s="74">
        <v>29</v>
      </c>
      <c r="B81">
        <f ca="1">IF('Coal mining 2010'!$A89="MD",INDIRECT("'Coal mining 2010'!"&amp;'Country Selector'!$B$3&amp;ROW($A89))*10^12,0)</f>
        <v>524614915.07160842</v>
      </c>
      <c r="C81" s="90">
        <f t="shared" ca="1" si="15"/>
        <v>488968259.91759157</v>
      </c>
      <c r="D81" s="90">
        <f t="shared" ca="1" si="12"/>
        <v>453321604.76357478</v>
      </c>
      <c r="E81" s="90">
        <f t="shared" ca="1" si="12"/>
        <v>417674949.60955793</v>
      </c>
      <c r="F81" s="90">
        <f t="shared" ca="1" si="12"/>
        <v>382028294.45554107</v>
      </c>
      <c r="G81" s="90">
        <f t="shared" ca="1" si="12"/>
        <v>346381639.30152428</v>
      </c>
      <c r="H81" s="90">
        <f t="shared" ca="1" si="12"/>
        <v>310734984.14750743</v>
      </c>
      <c r="I81" s="90">
        <f t="shared" ca="1" si="12"/>
        <v>275088328.99349058</v>
      </c>
      <c r="J81" s="90">
        <f t="shared" ca="1" si="12"/>
        <v>239441673.83947375</v>
      </c>
      <c r="K81" s="90">
        <f t="shared" ca="1" si="12"/>
        <v>203795018.6854569</v>
      </c>
      <c r="L81">
        <f ca="1">IF('Coal mining 2020'!$A89="MD",INDIRECT("'Coal mining 2020'!"&amp;'Country Selector'!$B$3&amp;ROW($A89))*10^12,0)*'Process Emissions Multipliers'!$B$34</f>
        <v>168148363.53144008</v>
      </c>
      <c r="M81" s="90">
        <f t="shared" ca="1" si="16"/>
        <v>164319218.68054149</v>
      </c>
      <c r="N81" s="90">
        <f t="shared" ca="1" si="13"/>
        <v>160490073.82964289</v>
      </c>
      <c r="O81" s="90">
        <f t="shared" ca="1" si="13"/>
        <v>156660928.97874433</v>
      </c>
      <c r="P81" s="90">
        <f t="shared" ca="1" si="13"/>
        <v>152831784.1278457</v>
      </c>
      <c r="Q81" s="90">
        <f t="shared" ca="1" si="13"/>
        <v>149002639.27694714</v>
      </c>
      <c r="R81" s="90">
        <f t="shared" ca="1" si="13"/>
        <v>145173494.42604852</v>
      </c>
      <c r="S81" s="90">
        <f t="shared" ca="1" si="13"/>
        <v>141344349.57514992</v>
      </c>
      <c r="T81" s="90">
        <f t="shared" ca="1" si="13"/>
        <v>137515204.72425133</v>
      </c>
      <c r="U81" s="90">
        <f t="shared" ca="1" si="13"/>
        <v>133686059.87335275</v>
      </c>
      <c r="V81">
        <f ca="1">IF('Coal mining 2030'!$A89="MD",INDIRECT("'Coal mining 2030'!"&amp;'Country Selector'!$B$3&amp;ROW($A89))*10^12,0)*'Process Emissions Multipliers'!$D$34</f>
        <v>129856915.02245416</v>
      </c>
      <c r="W81" s="90">
        <f t="shared" ca="1" si="18"/>
        <v>130808529.52658017</v>
      </c>
      <c r="X81" s="90">
        <f t="shared" ca="1" si="18"/>
        <v>131760144.03070618</v>
      </c>
      <c r="Y81" s="90">
        <f t="shared" ca="1" si="18"/>
        <v>132711758.53483218</v>
      </c>
      <c r="Z81" s="90">
        <f t="shared" ca="1" si="18"/>
        <v>133663373.03895819</v>
      </c>
      <c r="AA81" s="90">
        <f t="shared" ca="1" si="18"/>
        <v>134614987.5430842</v>
      </c>
      <c r="AB81" s="90">
        <f t="shared" ca="1" si="18"/>
        <v>135566602.04721022</v>
      </c>
      <c r="AC81" s="90">
        <f t="shared" ca="1" si="18"/>
        <v>136518216.55133623</v>
      </c>
      <c r="AD81" s="90">
        <f t="shared" ca="1" si="18"/>
        <v>137469831.05546224</v>
      </c>
      <c r="AE81" s="90">
        <f t="shared" ca="1" si="18"/>
        <v>138421445.55958822</v>
      </c>
      <c r="AF81" s="90">
        <f t="shared" ca="1" si="18"/>
        <v>139373060.06371427</v>
      </c>
      <c r="AG81" s="90">
        <f t="shared" ca="1" si="18"/>
        <v>140324674.56784028</v>
      </c>
      <c r="AH81" s="90">
        <f t="shared" ca="1" si="18"/>
        <v>141276289.07196626</v>
      </c>
      <c r="AI81" s="90">
        <f t="shared" ca="1" si="18"/>
        <v>142227903.57609227</v>
      </c>
      <c r="AJ81" s="90">
        <f t="shared" ca="1" si="18"/>
        <v>143179518.08021829</v>
      </c>
      <c r="AK81" s="90">
        <f t="shared" ca="1" si="18"/>
        <v>144131132.5843443</v>
      </c>
      <c r="AL81" s="90">
        <f t="shared" ca="1" si="18"/>
        <v>145082747.08847028</v>
      </c>
      <c r="AM81" s="90">
        <f t="shared" ca="1" si="17"/>
        <v>146034361.59259629</v>
      </c>
      <c r="AN81" s="90">
        <f t="shared" ca="1" si="17"/>
        <v>146985976.0967223</v>
      </c>
      <c r="AO81" s="90">
        <f t="shared" ca="1" si="17"/>
        <v>147937590.60084832</v>
      </c>
      <c r="AP81">
        <f ca="1">V81*'Process Emissions Multipliers'!$E$34</f>
        <v>148889205.10497433</v>
      </c>
    </row>
    <row r="82" spans="1:42">
      <c r="A82" s="74">
        <v>30</v>
      </c>
      <c r="B82">
        <f ca="1">IF('Coal mining 2010'!$A90="MD",INDIRECT("'Coal mining 2010'!"&amp;'Country Selector'!$B$3&amp;ROW($A90))*10^12,0)</f>
        <v>845928040.80263484</v>
      </c>
      <c r="C82" s="90">
        <f t="shared" ca="1" si="15"/>
        <v>842650174.80489004</v>
      </c>
      <c r="D82" s="90">
        <f t="shared" ca="1" si="12"/>
        <v>839372308.80714524</v>
      </c>
      <c r="E82" s="90">
        <f t="shared" ca="1" si="12"/>
        <v>836094442.80940044</v>
      </c>
      <c r="F82" s="90">
        <f t="shared" ca="1" si="12"/>
        <v>832816576.81165576</v>
      </c>
      <c r="G82" s="90">
        <f t="shared" ca="1" si="12"/>
        <v>829538710.81391096</v>
      </c>
      <c r="H82" s="90">
        <f t="shared" ca="1" si="12"/>
        <v>826260844.81616616</v>
      </c>
      <c r="I82" s="90">
        <f t="shared" ca="1" si="12"/>
        <v>822982978.81842136</v>
      </c>
      <c r="J82" s="90">
        <f t="shared" ca="1" si="12"/>
        <v>819705112.82067657</v>
      </c>
      <c r="K82" s="90">
        <f t="shared" ca="1" si="12"/>
        <v>816427246.82293177</v>
      </c>
      <c r="L82">
        <f ca="1">IF('Coal mining 2020'!$A90="MD",INDIRECT("'Coal mining 2020'!"&amp;'Country Selector'!$B$3&amp;ROW($A90))*10^12,0)*'Process Emissions Multipliers'!$B$34</f>
        <v>813149380.82518697</v>
      </c>
      <c r="M82" s="90">
        <f t="shared" ca="1" si="16"/>
        <v>895766864.07652557</v>
      </c>
      <c r="N82" s="90">
        <f t="shared" ca="1" si="13"/>
        <v>978384347.32786417</v>
      </c>
      <c r="O82" s="90">
        <f t="shared" ca="1" si="13"/>
        <v>1061001830.5792029</v>
      </c>
      <c r="P82" s="90">
        <f t="shared" ca="1" si="13"/>
        <v>1143619313.8305416</v>
      </c>
      <c r="Q82" s="90">
        <f t="shared" ca="1" si="13"/>
        <v>1226236797.0818801</v>
      </c>
      <c r="R82" s="90">
        <f t="shared" ca="1" si="13"/>
        <v>1308854280.3332186</v>
      </c>
      <c r="S82" s="90">
        <f t="shared" ca="1" si="13"/>
        <v>1391471763.5845575</v>
      </c>
      <c r="T82" s="90">
        <f t="shared" ca="1" si="13"/>
        <v>1474089246.835896</v>
      </c>
      <c r="U82" s="90">
        <f t="shared" ca="1" si="13"/>
        <v>1556706730.0872345</v>
      </c>
      <c r="V82">
        <f ca="1">IF('Coal mining 2030'!$A90="MD",INDIRECT("'Coal mining 2030'!"&amp;'Country Selector'!$B$3&amp;ROW($A90))*10^12,0)*'Process Emissions Multipliers'!$D$34</f>
        <v>1639324213.3385732</v>
      </c>
      <c r="W82" s="90">
        <f t="shared" ca="1" si="18"/>
        <v>1651337471.9171264</v>
      </c>
      <c r="X82" s="90">
        <f t="shared" ca="1" si="18"/>
        <v>1663350730.4956796</v>
      </c>
      <c r="Y82" s="90">
        <f t="shared" ca="1" si="18"/>
        <v>1675363989.0742326</v>
      </c>
      <c r="Z82" s="90">
        <f t="shared" ca="1" si="18"/>
        <v>1687377247.6527858</v>
      </c>
      <c r="AA82" s="90">
        <f t="shared" ca="1" si="18"/>
        <v>1699390506.231339</v>
      </c>
      <c r="AB82" s="90">
        <f t="shared" ca="1" si="18"/>
        <v>1711403764.8098922</v>
      </c>
      <c r="AC82" s="90">
        <f t="shared" ca="1" si="18"/>
        <v>1723417023.3884454</v>
      </c>
      <c r="AD82" s="90">
        <f t="shared" ca="1" si="18"/>
        <v>1735430281.9669986</v>
      </c>
      <c r="AE82" s="90">
        <f t="shared" ca="1" si="18"/>
        <v>1747443540.5455515</v>
      </c>
      <c r="AF82" s="90">
        <f t="shared" ca="1" si="18"/>
        <v>1759456799.1241047</v>
      </c>
      <c r="AG82" s="90">
        <f t="shared" ca="1" si="18"/>
        <v>1771470057.7026579</v>
      </c>
      <c r="AH82" s="90">
        <f t="shared" ca="1" si="18"/>
        <v>1783483316.2812109</v>
      </c>
      <c r="AI82" s="90">
        <f t="shared" ca="1" si="18"/>
        <v>1795496574.8597643</v>
      </c>
      <c r="AJ82" s="90">
        <f t="shared" ca="1" si="18"/>
        <v>1807509833.4383173</v>
      </c>
      <c r="AK82" s="90">
        <f t="shared" ca="1" si="18"/>
        <v>1819523092.0168705</v>
      </c>
      <c r="AL82" s="90">
        <f t="shared" ca="1" si="18"/>
        <v>1831536350.5954237</v>
      </c>
      <c r="AM82" s="90">
        <f t="shared" ca="1" si="17"/>
        <v>1843549609.1739769</v>
      </c>
      <c r="AN82" s="90">
        <f t="shared" ca="1" si="17"/>
        <v>1855562867.7525299</v>
      </c>
      <c r="AO82" s="90">
        <f t="shared" ca="1" si="17"/>
        <v>1867576126.3310833</v>
      </c>
      <c r="AP82">
        <f ca="1">V82*'Process Emissions Multipliers'!$E$34</f>
        <v>1879589384.9096363</v>
      </c>
    </row>
    <row r="83" spans="1:42">
      <c r="A83" s="74">
        <v>31</v>
      </c>
      <c r="B83">
        <f ca="1">IF('Coal mining 2010'!$A91="MD",INDIRECT("'Coal mining 2010'!"&amp;'Country Selector'!$B$3&amp;ROW($A91))*10^12,0)</f>
        <v>401900763.12618393</v>
      </c>
      <c r="C83" s="90">
        <f t="shared" ca="1" si="15"/>
        <v>434139648.48813701</v>
      </c>
      <c r="D83" s="90">
        <f t="shared" ca="1" si="12"/>
        <v>466378533.85008997</v>
      </c>
      <c r="E83" s="90">
        <f t="shared" ca="1" si="12"/>
        <v>498617419.21204299</v>
      </c>
      <c r="F83" s="90">
        <f t="shared" ca="1" si="12"/>
        <v>530856304.57399607</v>
      </c>
      <c r="G83" s="90">
        <f t="shared" ca="1" si="12"/>
        <v>563095189.93594909</v>
      </c>
      <c r="H83" s="90">
        <f t="shared" ca="1" si="12"/>
        <v>595334075.29790211</v>
      </c>
      <c r="I83" s="90">
        <f t="shared" ca="1" si="12"/>
        <v>627572960.65985513</v>
      </c>
      <c r="J83" s="90">
        <f t="shared" ca="1" si="12"/>
        <v>659811846.02180815</v>
      </c>
      <c r="K83" s="90">
        <f t="shared" ca="1" si="12"/>
        <v>692050731.38376117</v>
      </c>
      <c r="L83">
        <f ca="1">IF('Coal mining 2020'!$A91="MD",INDIRECT("'Coal mining 2020'!"&amp;'Country Selector'!$B$3&amp;ROW($A91))*10^12,0)*'Process Emissions Multipliers'!$B$34</f>
        <v>724289616.74571419</v>
      </c>
      <c r="M83" s="90">
        <f t="shared" ca="1" si="16"/>
        <v>702128377.32837427</v>
      </c>
      <c r="N83" s="90">
        <f t="shared" ca="1" si="13"/>
        <v>679967137.91103435</v>
      </c>
      <c r="O83" s="90">
        <f t="shared" ca="1" si="13"/>
        <v>657805898.49369431</v>
      </c>
      <c r="P83" s="90">
        <f t="shared" ca="1" si="13"/>
        <v>635644659.07635438</v>
      </c>
      <c r="Q83" s="90">
        <f t="shared" ca="1" si="13"/>
        <v>613483419.65901446</v>
      </c>
      <c r="R83" s="90">
        <f t="shared" ca="1" si="13"/>
        <v>591322180.24167454</v>
      </c>
      <c r="S83" s="90">
        <f t="shared" ca="1" si="13"/>
        <v>569160940.82433462</v>
      </c>
      <c r="T83" s="90">
        <f t="shared" ca="1" si="13"/>
        <v>546999701.40699458</v>
      </c>
      <c r="U83" s="90">
        <f t="shared" ca="1" si="13"/>
        <v>524838461.98965478</v>
      </c>
      <c r="V83">
        <f ca="1">IF('Coal mining 2030'!$A91="MD",INDIRECT("'Coal mining 2030'!"&amp;'Country Selector'!$B$3&amp;ROW($A91))*10^12,0)*'Process Emissions Multipliers'!$D$34</f>
        <v>502677222.57231474</v>
      </c>
      <c r="W83" s="90">
        <f t="shared" ca="1" si="18"/>
        <v>506360930.41190785</v>
      </c>
      <c r="X83" s="90">
        <f t="shared" ca="1" si="18"/>
        <v>510044638.25150102</v>
      </c>
      <c r="Y83" s="90">
        <f t="shared" ca="1" si="18"/>
        <v>513728346.09109414</v>
      </c>
      <c r="Z83" s="90">
        <f t="shared" ca="1" si="18"/>
        <v>517412053.93068725</v>
      </c>
      <c r="AA83" s="90">
        <f t="shared" ca="1" si="18"/>
        <v>521095761.77028036</v>
      </c>
      <c r="AB83" s="90">
        <f t="shared" ca="1" si="18"/>
        <v>524779469.60987347</v>
      </c>
      <c r="AC83" s="90">
        <f t="shared" ca="1" si="18"/>
        <v>528463177.44946659</v>
      </c>
      <c r="AD83" s="90">
        <f t="shared" ca="1" si="18"/>
        <v>532146885.28905976</v>
      </c>
      <c r="AE83" s="90">
        <f t="shared" ca="1" si="18"/>
        <v>535830593.12865287</v>
      </c>
      <c r="AF83" s="90">
        <f t="shared" ca="1" si="18"/>
        <v>539514300.96824598</v>
      </c>
      <c r="AG83" s="90">
        <f t="shared" ca="1" si="18"/>
        <v>543198008.80783916</v>
      </c>
      <c r="AH83" s="90">
        <f t="shared" ca="1" si="18"/>
        <v>546881716.64743221</v>
      </c>
      <c r="AI83" s="90">
        <f t="shared" ca="1" si="18"/>
        <v>550565424.48702538</v>
      </c>
      <c r="AJ83" s="90">
        <f t="shared" ca="1" si="18"/>
        <v>554249132.32661843</v>
      </c>
      <c r="AK83" s="90">
        <f t="shared" ca="1" si="18"/>
        <v>557932840.16621161</v>
      </c>
      <c r="AL83" s="90">
        <f t="shared" ca="1" si="18"/>
        <v>561616548.00580478</v>
      </c>
      <c r="AM83" s="90">
        <f t="shared" ca="1" si="17"/>
        <v>565300255.84539795</v>
      </c>
      <c r="AN83" s="90">
        <f t="shared" ca="1" si="17"/>
        <v>568983963.684991</v>
      </c>
      <c r="AO83" s="90">
        <f t="shared" ca="1" si="17"/>
        <v>572667671.52458405</v>
      </c>
      <c r="AP83">
        <f ca="1">V83*'Process Emissions Multipliers'!$E$34</f>
        <v>576351379.36417723</v>
      </c>
    </row>
    <row r="84" spans="1:42">
      <c r="A84" s="74">
        <v>32</v>
      </c>
      <c r="B84">
        <f ca="1">IF('Coal mining 2010'!$A92="MD",INDIRECT("'Coal mining 2010'!"&amp;'Country Selector'!$B$3&amp;ROW($A92))*10^12,0)</f>
        <v>805010061.04816139</v>
      </c>
      <c r="C84" s="90">
        <f t="shared" ca="1" si="15"/>
        <v>933931667.77764332</v>
      </c>
      <c r="D84" s="90">
        <f t="shared" ca="1" si="12"/>
        <v>1062853274.5071251</v>
      </c>
      <c r="E84" s="90">
        <f t="shared" ca="1" si="12"/>
        <v>1191774881.2366071</v>
      </c>
      <c r="F84" s="90">
        <f t="shared" ca="1" si="12"/>
        <v>1320696487.9660888</v>
      </c>
      <c r="G84" s="90">
        <f t="shared" ca="1" si="12"/>
        <v>1449618094.6955707</v>
      </c>
      <c r="H84" s="90">
        <f t="shared" ca="1" si="12"/>
        <v>1578539701.4250526</v>
      </c>
      <c r="I84" s="90">
        <f t="shared" ca="1" si="12"/>
        <v>1707461308.1545346</v>
      </c>
      <c r="J84" s="90">
        <f t="shared" ca="1" si="12"/>
        <v>1836382914.8840165</v>
      </c>
      <c r="K84" s="90">
        <f t="shared" ca="1" si="12"/>
        <v>1965304521.6134984</v>
      </c>
      <c r="L84">
        <f ca="1">IF('Coal mining 2020'!$A92="MD",INDIRECT("'Coal mining 2020'!"&amp;'Country Selector'!$B$3&amp;ROW($A92))*10^12,0)*'Process Emissions Multipliers'!$B$34</f>
        <v>2094226128.3429801</v>
      </c>
      <c r="M84" s="90">
        <f t="shared" ca="1" si="16"/>
        <v>1989215494.6117265</v>
      </c>
      <c r="N84" s="90">
        <f t="shared" ca="1" si="13"/>
        <v>1884204860.8804727</v>
      </c>
      <c r="O84" s="90">
        <f t="shared" ca="1" si="13"/>
        <v>1779194227.149219</v>
      </c>
      <c r="P84" s="90">
        <f t="shared" ca="1" si="13"/>
        <v>1674183593.4179654</v>
      </c>
      <c r="Q84" s="90">
        <f t="shared" ca="1" si="13"/>
        <v>1569172959.6867115</v>
      </c>
      <c r="R84" s="90">
        <f t="shared" ca="1" si="13"/>
        <v>1464162325.9554577</v>
      </c>
      <c r="S84" s="90">
        <f t="shared" ca="1" si="13"/>
        <v>1359151692.2242041</v>
      </c>
      <c r="T84" s="90">
        <f t="shared" ca="1" si="13"/>
        <v>1254141058.4929504</v>
      </c>
      <c r="U84" s="90">
        <f t="shared" ca="1" si="13"/>
        <v>1149130424.7616968</v>
      </c>
      <c r="V84">
        <f ca="1">IF('Coal mining 2030'!$A92="MD",INDIRECT("'Coal mining 2030'!"&amp;'Country Selector'!$B$3&amp;ROW($A92))*10^12,0)*'Process Emissions Multipliers'!$D$34</f>
        <v>1044119791.030443</v>
      </c>
      <c r="W84" s="90">
        <f t="shared" ca="1" si="18"/>
        <v>1051771286.0395286</v>
      </c>
      <c r="X84" s="90">
        <f t="shared" ca="1" si="18"/>
        <v>1059422781.0486146</v>
      </c>
      <c r="Y84" s="90">
        <f t="shared" ca="1" si="18"/>
        <v>1067074276.0577003</v>
      </c>
      <c r="Z84" s="90">
        <f t="shared" ca="1" si="18"/>
        <v>1074725771.0667863</v>
      </c>
      <c r="AA84" s="90">
        <f t="shared" ca="1" si="18"/>
        <v>1082377266.0758719</v>
      </c>
      <c r="AB84" s="90">
        <f t="shared" ca="1" si="18"/>
        <v>1090028761.0849576</v>
      </c>
      <c r="AC84" s="90">
        <f t="shared" ca="1" si="18"/>
        <v>1097680256.0940435</v>
      </c>
      <c r="AD84" s="90">
        <f t="shared" ca="1" si="18"/>
        <v>1105331751.1031294</v>
      </c>
      <c r="AE84" s="90">
        <f t="shared" ca="1" si="18"/>
        <v>1112983246.112215</v>
      </c>
      <c r="AF84" s="90">
        <f t="shared" ca="1" si="18"/>
        <v>1120634741.1213009</v>
      </c>
      <c r="AG84" s="90">
        <f t="shared" ca="1" si="18"/>
        <v>1128286236.1303868</v>
      </c>
      <c r="AH84" s="90">
        <f t="shared" ca="1" si="18"/>
        <v>1135937731.1394725</v>
      </c>
      <c r="AI84" s="90">
        <f t="shared" ca="1" si="18"/>
        <v>1143589226.1485584</v>
      </c>
      <c r="AJ84" s="90">
        <f t="shared" ca="1" si="18"/>
        <v>1151240721.157644</v>
      </c>
      <c r="AK84" s="90">
        <f t="shared" ca="1" si="18"/>
        <v>1158892216.1667299</v>
      </c>
      <c r="AL84" s="90">
        <f t="shared" ca="1" si="18"/>
        <v>1166543711.1758158</v>
      </c>
      <c r="AM84" s="90">
        <f t="shared" ca="1" si="17"/>
        <v>1174195206.1849015</v>
      </c>
      <c r="AN84" s="90">
        <f t="shared" ca="1" si="17"/>
        <v>1181846701.1939871</v>
      </c>
      <c r="AO84" s="90">
        <f t="shared" ca="1" si="17"/>
        <v>1189498196.2030733</v>
      </c>
      <c r="AP84">
        <f ca="1">V84*'Process Emissions Multipliers'!$E$34</f>
        <v>1197149691.2121589</v>
      </c>
    </row>
    <row r="85" spans="1:42">
      <c r="A85" s="74">
        <v>33</v>
      </c>
      <c r="B85">
        <f ca="1">IF('Coal mining 2010'!$A93="MD",INDIRECT("'Coal mining 2010'!"&amp;'Country Selector'!$B$3&amp;ROW($A93))*10^12,0)</f>
        <v>425824307.72719616</v>
      </c>
      <c r="C85" s="90">
        <f t="shared" ca="1" si="15"/>
        <v>460700541.15740436</v>
      </c>
      <c r="D85" s="90">
        <f t="shared" ca="1" si="12"/>
        <v>495576774.58761257</v>
      </c>
      <c r="E85" s="90">
        <f t="shared" ca="1" si="12"/>
        <v>530453008.01782078</v>
      </c>
      <c r="F85" s="90">
        <f t="shared" ca="1" si="12"/>
        <v>565329241.44802904</v>
      </c>
      <c r="G85" s="90">
        <f t="shared" ca="1" si="12"/>
        <v>600205474.87823725</v>
      </c>
      <c r="H85" s="90">
        <f t="shared" ca="1" si="12"/>
        <v>635081708.30844545</v>
      </c>
      <c r="I85" s="90">
        <f t="shared" ca="1" si="12"/>
        <v>669957941.73865366</v>
      </c>
      <c r="J85" s="90">
        <f t="shared" ca="1" si="12"/>
        <v>704834175.16886187</v>
      </c>
      <c r="K85" s="90">
        <f t="shared" ca="1" si="12"/>
        <v>739710408.59907007</v>
      </c>
      <c r="L85">
        <f ca="1">IF('Coal mining 2020'!$A93="MD",INDIRECT("'Coal mining 2020'!"&amp;'Country Selector'!$B$3&amp;ROW($A93))*10^12,0)*'Process Emissions Multipliers'!$B$34</f>
        <v>774586642.02927828</v>
      </c>
      <c r="M85" s="90">
        <f t="shared" ca="1" si="16"/>
        <v>799789064.00568199</v>
      </c>
      <c r="N85" s="90">
        <f t="shared" ca="1" si="13"/>
        <v>824991485.9820857</v>
      </c>
      <c r="O85" s="90">
        <f t="shared" ca="1" si="13"/>
        <v>850193907.95848954</v>
      </c>
      <c r="P85" s="90">
        <f t="shared" ca="1" si="13"/>
        <v>875396329.93489325</v>
      </c>
      <c r="Q85" s="90">
        <f t="shared" ca="1" si="13"/>
        <v>900598751.91129696</v>
      </c>
      <c r="R85" s="90">
        <f t="shared" ca="1" si="13"/>
        <v>925801173.8877008</v>
      </c>
      <c r="S85" s="90">
        <f t="shared" ca="1" si="13"/>
        <v>951003595.86410451</v>
      </c>
      <c r="T85" s="90">
        <f t="shared" ca="1" si="13"/>
        <v>976206017.84050822</v>
      </c>
      <c r="U85" s="90">
        <f t="shared" ca="1" si="13"/>
        <v>1001408439.8169119</v>
      </c>
      <c r="V85">
        <f ca="1">IF('Coal mining 2030'!$A93="MD",INDIRECT("'Coal mining 2030'!"&amp;'Country Selector'!$B$3&amp;ROW($A93))*10^12,0)*'Process Emissions Multipliers'!$D$34</f>
        <v>1026610861.7933158</v>
      </c>
      <c r="W85" s="90">
        <f t="shared" ca="1" si="18"/>
        <v>1034134048.2636465</v>
      </c>
      <c r="X85" s="90">
        <f t="shared" ca="1" si="18"/>
        <v>1041657234.7339772</v>
      </c>
      <c r="Y85" s="90">
        <f t="shared" ca="1" si="18"/>
        <v>1049180421.204308</v>
      </c>
      <c r="Z85" s="90">
        <f t="shared" ca="1" si="18"/>
        <v>1056703607.6746387</v>
      </c>
      <c r="AA85" s="90">
        <f t="shared" ca="1" si="18"/>
        <v>1064226794.1449696</v>
      </c>
      <c r="AB85" s="90">
        <f t="shared" ca="1" si="18"/>
        <v>1071749980.6153004</v>
      </c>
      <c r="AC85" s="90">
        <f t="shared" ca="1" si="18"/>
        <v>1079273167.0856311</v>
      </c>
      <c r="AD85" s="90">
        <f t="shared" ca="1" si="18"/>
        <v>1086796353.5559621</v>
      </c>
      <c r="AE85" s="90">
        <f t="shared" ca="1" si="18"/>
        <v>1094319540.0262928</v>
      </c>
      <c r="AF85" s="90">
        <f t="shared" ca="1" si="18"/>
        <v>1101842726.4966235</v>
      </c>
      <c r="AG85" s="90">
        <f t="shared" ca="1" si="18"/>
        <v>1109365912.9669542</v>
      </c>
      <c r="AH85" s="90">
        <f t="shared" ca="1" si="18"/>
        <v>1116889099.4372849</v>
      </c>
      <c r="AI85" s="90">
        <f t="shared" ca="1" si="18"/>
        <v>1124412285.9076157</v>
      </c>
      <c r="AJ85" s="90">
        <f t="shared" ca="1" si="18"/>
        <v>1131935472.3779464</v>
      </c>
      <c r="AK85" s="90">
        <f t="shared" ca="1" si="18"/>
        <v>1139458658.8482773</v>
      </c>
      <c r="AL85" s="90">
        <f t="shared" ca="1" si="18"/>
        <v>1146981845.318608</v>
      </c>
      <c r="AM85" s="90">
        <f t="shared" ca="1" si="17"/>
        <v>1154505031.788939</v>
      </c>
      <c r="AN85" s="90">
        <f t="shared" ca="1" si="17"/>
        <v>1162028218.2592697</v>
      </c>
      <c r="AO85" s="90">
        <f t="shared" ca="1" si="17"/>
        <v>1169551404.7296004</v>
      </c>
      <c r="AP85">
        <f ca="1">V85*'Process Emissions Multipliers'!$E$34</f>
        <v>1177074591.1999311</v>
      </c>
    </row>
    <row r="86" spans="1:42">
      <c r="A86" s="74">
        <v>34</v>
      </c>
      <c r="B86">
        <f ca="1">IF('Coal mining 2010'!$A94="MD",INDIRECT("'Coal mining 2010'!"&amp;'Country Selector'!$B$3&amp;ROW($A94))*10^12,0)</f>
        <v>1105679124.7858744</v>
      </c>
      <c r="C86" s="90">
        <f t="shared" ca="1" si="15"/>
        <v>1063181977.7569531</v>
      </c>
      <c r="D86" s="90">
        <f t="shared" ca="1" si="12"/>
        <v>1020684830.7280319</v>
      </c>
      <c r="E86" s="90">
        <f t="shared" ca="1" si="12"/>
        <v>978187683.69911075</v>
      </c>
      <c r="F86" s="90">
        <f t="shared" ca="1" si="12"/>
        <v>935690536.6701895</v>
      </c>
      <c r="G86" s="90">
        <f t="shared" ca="1" si="12"/>
        <v>893193389.64126837</v>
      </c>
      <c r="H86" s="90">
        <f t="shared" ca="1" si="12"/>
        <v>850696242.61234713</v>
      </c>
      <c r="I86" s="90">
        <f t="shared" ca="1" si="12"/>
        <v>808199095.583426</v>
      </c>
      <c r="J86" s="90">
        <f t="shared" ca="1" si="12"/>
        <v>765701948.55450475</v>
      </c>
      <c r="K86" s="90">
        <f t="shared" ca="1" si="12"/>
        <v>723204801.52558351</v>
      </c>
      <c r="L86">
        <f ca="1">IF('Coal mining 2020'!$A94="MD",INDIRECT("'Coal mining 2020'!"&amp;'Country Selector'!$B$3&amp;ROW($A94))*10^12,0)*'Process Emissions Multipliers'!$B$34</f>
        <v>680707654.49666238</v>
      </c>
      <c r="M86" s="90">
        <f t="shared" ca="1" si="16"/>
        <v>708857832.25715935</v>
      </c>
      <c r="N86" s="90">
        <f t="shared" ca="1" si="13"/>
        <v>737008010.01765633</v>
      </c>
      <c r="O86" s="90">
        <f t="shared" ca="1" si="13"/>
        <v>765158187.7781533</v>
      </c>
      <c r="P86" s="90">
        <f t="shared" ca="1" si="13"/>
        <v>793308365.53865027</v>
      </c>
      <c r="Q86" s="90">
        <f t="shared" ca="1" si="13"/>
        <v>821458543.29914713</v>
      </c>
      <c r="R86" s="90">
        <f t="shared" ca="1" si="13"/>
        <v>849608721.0596441</v>
      </c>
      <c r="S86" s="90">
        <f t="shared" ca="1" si="13"/>
        <v>877758898.82014108</v>
      </c>
      <c r="T86" s="90">
        <f t="shared" ca="1" si="13"/>
        <v>905909076.58063817</v>
      </c>
      <c r="U86" s="90">
        <f t="shared" ca="1" si="13"/>
        <v>934059254.34113503</v>
      </c>
      <c r="V86">
        <f ca="1">IF('Coal mining 2030'!$A94="MD",INDIRECT("'Coal mining 2030'!"&amp;'Country Selector'!$B$3&amp;ROW($A94))*10^12,0)*'Process Emissions Multipliers'!$D$34</f>
        <v>962209432.101632</v>
      </c>
      <c r="W86" s="90">
        <f t="shared" ca="1" si="18"/>
        <v>969260673.47323263</v>
      </c>
      <c r="X86" s="90">
        <f t="shared" ca="1" si="18"/>
        <v>976311914.84483337</v>
      </c>
      <c r="Y86" s="90">
        <f t="shared" ca="1" si="18"/>
        <v>983363156.216434</v>
      </c>
      <c r="Z86" s="90">
        <f t="shared" ca="1" si="18"/>
        <v>990414397.58803475</v>
      </c>
      <c r="AA86" s="90">
        <f t="shared" ca="1" si="18"/>
        <v>997465638.9596355</v>
      </c>
      <c r="AB86" s="90">
        <f t="shared" ca="1" si="18"/>
        <v>1004516880.3312361</v>
      </c>
      <c r="AC86" s="90">
        <f t="shared" ca="1" si="18"/>
        <v>1011568121.7028368</v>
      </c>
      <c r="AD86" s="90">
        <f t="shared" ca="1" si="18"/>
        <v>1018619363.0744374</v>
      </c>
      <c r="AE86" s="90">
        <f t="shared" ca="1" si="18"/>
        <v>1025670604.4460381</v>
      </c>
      <c r="AF86" s="90">
        <f t="shared" ca="1" si="18"/>
        <v>1032721845.8176388</v>
      </c>
      <c r="AG86" s="90">
        <f t="shared" ca="1" si="18"/>
        <v>1039773087.1892395</v>
      </c>
      <c r="AH86" s="90">
        <f t="shared" ca="1" si="18"/>
        <v>1046824328.5608402</v>
      </c>
      <c r="AI86" s="90">
        <f t="shared" ca="1" si="18"/>
        <v>1053875569.9324408</v>
      </c>
      <c r="AJ86" s="90">
        <f t="shared" ca="1" si="18"/>
        <v>1060926811.3040415</v>
      </c>
      <c r="AK86" s="90">
        <f t="shared" ca="1" si="18"/>
        <v>1067978052.6756423</v>
      </c>
      <c r="AL86" s="90">
        <f t="shared" ca="1" si="18"/>
        <v>1075029294.0472429</v>
      </c>
      <c r="AM86" s="90">
        <f t="shared" ca="1" si="17"/>
        <v>1082080535.4188437</v>
      </c>
      <c r="AN86" s="90">
        <f t="shared" ca="1" si="17"/>
        <v>1089131776.7904441</v>
      </c>
      <c r="AO86" s="90">
        <f t="shared" ca="1" si="17"/>
        <v>1096183018.162045</v>
      </c>
      <c r="AP86">
        <f ca="1">V86*'Process Emissions Multipliers'!$E$34</f>
        <v>1103234259.5336456</v>
      </c>
    </row>
    <row r="87" spans="1:42">
      <c r="A87" s="74">
        <v>35</v>
      </c>
      <c r="B87">
        <f ca="1">IF('Coal mining 2010'!$A95="MD",INDIRECT("'Coal mining 2010'!"&amp;'Country Selector'!$B$3&amp;ROW($A95))*10^12,0)</f>
        <v>387808886.46561265</v>
      </c>
      <c r="C87" s="90">
        <f t="shared" ca="1" si="15"/>
        <v>418000704.35832393</v>
      </c>
      <c r="D87" s="90">
        <f t="shared" ca="1" si="12"/>
        <v>448192522.25103521</v>
      </c>
      <c r="E87" s="90">
        <f t="shared" ca="1" si="12"/>
        <v>478384340.14374644</v>
      </c>
      <c r="F87" s="90">
        <f t="shared" ca="1" si="12"/>
        <v>508576158.03645772</v>
      </c>
      <c r="G87" s="90">
        <f t="shared" ca="1" si="12"/>
        <v>538767975.92916894</v>
      </c>
      <c r="H87" s="90">
        <f t="shared" ca="1" si="12"/>
        <v>568959793.82188022</v>
      </c>
      <c r="I87" s="90">
        <f t="shared" ca="1" si="12"/>
        <v>599151611.7145915</v>
      </c>
      <c r="J87" s="90">
        <f t="shared" ca="1" si="12"/>
        <v>629343429.60730278</v>
      </c>
      <c r="K87" s="90">
        <f t="shared" ca="1" si="12"/>
        <v>659535247.50001407</v>
      </c>
      <c r="L87">
        <f ca="1">IF('Coal mining 2020'!$A95="MD",INDIRECT("'Coal mining 2020'!"&amp;'Country Selector'!$B$3&amp;ROW($A95))*10^12,0)*'Process Emissions Multipliers'!$B$34</f>
        <v>689727065.39272535</v>
      </c>
      <c r="M87" s="90">
        <f t="shared" ca="1" si="16"/>
        <v>625098105.87888873</v>
      </c>
      <c r="N87" s="90">
        <f t="shared" ca="1" si="13"/>
        <v>560469146.36505198</v>
      </c>
      <c r="O87" s="90">
        <f t="shared" ca="1" si="13"/>
        <v>495840186.85121536</v>
      </c>
      <c r="P87" s="90">
        <f t="shared" ca="1" si="13"/>
        <v>431211227.33737868</v>
      </c>
      <c r="Q87" s="90">
        <f t="shared" ca="1" si="13"/>
        <v>366582267.82354206</v>
      </c>
      <c r="R87" s="90">
        <f t="shared" ca="1" si="13"/>
        <v>301953308.30970538</v>
      </c>
      <c r="S87" s="90">
        <f t="shared" ca="1" si="13"/>
        <v>237324348.79586869</v>
      </c>
      <c r="T87" s="90">
        <f t="shared" ca="1" si="13"/>
        <v>172695389.28203204</v>
      </c>
      <c r="U87" s="90">
        <f t="shared" ca="1" si="13"/>
        <v>108066429.76819539</v>
      </c>
      <c r="V87">
        <f ca="1">IF('Coal mining 2030'!$A95="MD",INDIRECT("'Coal mining 2030'!"&amp;'Country Selector'!$B$3&amp;ROW($A95))*10^12,0)*'Process Emissions Multipliers'!$D$34</f>
        <v>43437470.254358731</v>
      </c>
      <c r="W87" s="90">
        <f t="shared" ca="1" si="18"/>
        <v>43755787.740258053</v>
      </c>
      <c r="X87" s="90">
        <f t="shared" ca="1" si="18"/>
        <v>44074105.226157382</v>
      </c>
      <c r="Y87" s="90">
        <f t="shared" ca="1" si="18"/>
        <v>44392422.712056711</v>
      </c>
      <c r="Z87" s="90">
        <f t="shared" ca="1" si="18"/>
        <v>44710740.197956026</v>
      </c>
      <c r="AA87" s="90">
        <f t="shared" ca="1" si="18"/>
        <v>45029057.683855355</v>
      </c>
      <c r="AB87" s="90">
        <f t="shared" ca="1" si="18"/>
        <v>45347375.169754677</v>
      </c>
      <c r="AC87" s="90">
        <f t="shared" ca="1" si="18"/>
        <v>45665692.655653998</v>
      </c>
      <c r="AD87" s="90">
        <f t="shared" ca="1" si="18"/>
        <v>45984010.141553327</v>
      </c>
      <c r="AE87" s="90">
        <f t="shared" ca="1" si="18"/>
        <v>46302327.627452649</v>
      </c>
      <c r="AF87" s="90">
        <f t="shared" ca="1" si="18"/>
        <v>46620645.113351971</v>
      </c>
      <c r="AG87" s="90">
        <f t="shared" ca="1" si="18"/>
        <v>46938962.5992513</v>
      </c>
      <c r="AH87" s="90">
        <f t="shared" ca="1" si="18"/>
        <v>47257280.085150622</v>
      </c>
      <c r="AI87" s="90">
        <f t="shared" ca="1" si="18"/>
        <v>47575597.571049944</v>
      </c>
      <c r="AJ87" s="90">
        <f t="shared" ca="1" si="18"/>
        <v>47893915.056949265</v>
      </c>
      <c r="AK87" s="90">
        <f t="shared" ca="1" si="18"/>
        <v>48212232.542848594</v>
      </c>
      <c r="AL87" s="90">
        <f t="shared" ca="1" si="18"/>
        <v>48530550.028747916</v>
      </c>
      <c r="AM87" s="90">
        <f t="shared" ca="1" si="17"/>
        <v>48848867.514647245</v>
      </c>
      <c r="AN87" s="90">
        <f t="shared" ca="1" si="17"/>
        <v>49167185.000546567</v>
      </c>
      <c r="AO87" s="90">
        <f t="shared" ca="1" si="17"/>
        <v>49485502.486445896</v>
      </c>
      <c r="AP87">
        <f ca="1">V87*'Process Emissions Multipliers'!$E$34</f>
        <v>49803819.972345218</v>
      </c>
    </row>
    <row r="88" spans="1:42">
      <c r="A88" s="74">
        <v>36</v>
      </c>
      <c r="B88">
        <f ca="1">IF('Coal mining 2010'!$A96="MD",INDIRECT("'Coal mining 2010'!"&amp;'Country Selector'!$B$3&amp;ROW($A96))*10^12,0)</f>
        <v>1287766907.8319442</v>
      </c>
      <c r="C88" s="90">
        <f t="shared" ca="1" si="15"/>
        <v>1563166024.3162365</v>
      </c>
      <c r="D88" s="90">
        <f t="shared" ca="1" si="12"/>
        <v>1838565140.8005288</v>
      </c>
      <c r="E88" s="90">
        <f t="shared" ca="1" si="12"/>
        <v>2113964257.2848213</v>
      </c>
      <c r="F88" s="90">
        <f t="shared" ca="1" si="12"/>
        <v>2389363373.7691135</v>
      </c>
      <c r="G88" s="90">
        <f t="shared" ca="1" si="12"/>
        <v>2664762490.2534056</v>
      </c>
      <c r="H88" s="90">
        <f t="shared" ca="1" si="12"/>
        <v>2940161606.7376981</v>
      </c>
      <c r="I88" s="90">
        <f t="shared" ca="1" si="12"/>
        <v>3215560723.2219901</v>
      </c>
      <c r="J88" s="90">
        <f t="shared" ca="1" si="12"/>
        <v>3490959839.7062826</v>
      </c>
      <c r="K88" s="90">
        <f t="shared" ca="1" si="12"/>
        <v>3766358956.1905746</v>
      </c>
      <c r="L88">
        <f ca="1">IF('Coal mining 2020'!$A96="MD",INDIRECT("'Coal mining 2020'!"&amp;'Country Selector'!$B$3&amp;ROW($A96))*10^12,0)*'Process Emissions Multipliers'!$B$34</f>
        <v>4041758072.6748667</v>
      </c>
      <c r="M88" s="90">
        <f t="shared" ca="1" si="16"/>
        <v>3806761520.3258801</v>
      </c>
      <c r="N88" s="90">
        <f t="shared" ca="1" si="13"/>
        <v>3571764967.9768939</v>
      </c>
      <c r="O88" s="90">
        <f t="shared" ca="1" si="13"/>
        <v>3336768415.6279073</v>
      </c>
      <c r="P88" s="90">
        <f t="shared" ca="1" si="13"/>
        <v>3101771863.2789211</v>
      </c>
      <c r="Q88" s="90">
        <f t="shared" ca="1" si="13"/>
        <v>2866775310.929934</v>
      </c>
      <c r="R88" s="90">
        <f t="shared" ca="1" si="13"/>
        <v>2631778758.5809479</v>
      </c>
      <c r="S88" s="90">
        <f t="shared" ca="1" si="13"/>
        <v>2396782206.2319613</v>
      </c>
      <c r="T88" s="90">
        <f t="shared" ca="1" si="13"/>
        <v>2161785653.8829746</v>
      </c>
      <c r="U88" s="90">
        <f t="shared" ca="1" si="13"/>
        <v>1926789101.533988</v>
      </c>
      <c r="V88">
        <f ca="1">IF('Coal mining 2030'!$A96="MD",INDIRECT("'Coal mining 2030'!"&amp;'Country Selector'!$B$3&amp;ROW($A96))*10^12,0)*'Process Emissions Multipliers'!$D$34</f>
        <v>1691792549.1850016</v>
      </c>
      <c r="W88" s="90">
        <f t="shared" ca="1" si="18"/>
        <v>1704190305.0341866</v>
      </c>
      <c r="X88" s="90">
        <f t="shared" ca="1" si="18"/>
        <v>1716588060.8833718</v>
      </c>
      <c r="Y88" s="90">
        <f t="shared" ca="1" si="18"/>
        <v>1728985816.7325568</v>
      </c>
      <c r="Z88" s="90">
        <f t="shared" ca="1" si="18"/>
        <v>1741383572.5817418</v>
      </c>
      <c r="AA88" s="90">
        <f t="shared" ca="1" si="18"/>
        <v>1753781328.430927</v>
      </c>
      <c r="AB88" s="90">
        <f t="shared" ca="1" si="18"/>
        <v>1766179084.280112</v>
      </c>
      <c r="AC88" s="90">
        <f t="shared" ca="1" si="18"/>
        <v>1778576840.1292973</v>
      </c>
      <c r="AD88" s="90">
        <f t="shared" ca="1" si="18"/>
        <v>1790974595.9784822</v>
      </c>
      <c r="AE88" s="90">
        <f t="shared" ca="1" si="18"/>
        <v>1803372351.8276672</v>
      </c>
      <c r="AF88" s="90">
        <f t="shared" ca="1" si="18"/>
        <v>1815770107.6768522</v>
      </c>
      <c r="AG88" s="90">
        <f t="shared" ca="1" si="18"/>
        <v>1828167863.5260375</v>
      </c>
      <c r="AH88" s="90">
        <f t="shared" ca="1" si="18"/>
        <v>1840565619.3752227</v>
      </c>
      <c r="AI88" s="90">
        <f t="shared" ca="1" si="18"/>
        <v>1852963375.2244074</v>
      </c>
      <c r="AJ88" s="90">
        <f t="shared" ca="1" si="18"/>
        <v>1865361131.0735927</v>
      </c>
      <c r="AK88" s="90">
        <f t="shared" ca="1" si="18"/>
        <v>1877758886.9227777</v>
      </c>
      <c r="AL88" s="90">
        <f t="shared" ca="1" si="18"/>
        <v>1890156642.7719629</v>
      </c>
      <c r="AM88" s="90">
        <f t="shared" ca="1" si="17"/>
        <v>1902554398.6211476</v>
      </c>
      <c r="AN88" s="90">
        <f t="shared" ca="1" si="17"/>
        <v>1914952154.4703329</v>
      </c>
      <c r="AO88" s="90">
        <f t="shared" ca="1" si="17"/>
        <v>1927349910.3195181</v>
      </c>
      <c r="AP88">
        <f ca="1">V88*'Process Emissions Multipliers'!$E$34</f>
        <v>1939747666.1687031</v>
      </c>
    </row>
    <row r="89" spans="1:42">
      <c r="A89" s="74">
        <v>37</v>
      </c>
      <c r="B89">
        <f ca="1">IF('Coal mining 2010'!$A97="MD",INDIRECT("'Coal mining 2010'!"&amp;'Country Selector'!$B$3&amp;ROW($A97))*10^12,0)</f>
        <v>364827017.42046595</v>
      </c>
      <c r="C89" s="90">
        <f t="shared" ca="1" si="15"/>
        <v>394075222.00650406</v>
      </c>
      <c r="D89" s="90">
        <f t="shared" ca="1" si="12"/>
        <v>423323426.59254217</v>
      </c>
      <c r="E89" s="90">
        <f t="shared" ca="1" si="12"/>
        <v>452571631.17858028</v>
      </c>
      <c r="F89" s="90">
        <f t="shared" ca="1" si="12"/>
        <v>481819835.7646184</v>
      </c>
      <c r="G89" s="90">
        <f t="shared" ca="1" si="12"/>
        <v>511068040.35065651</v>
      </c>
      <c r="H89" s="90">
        <f t="shared" ca="1" si="12"/>
        <v>540316244.93669462</v>
      </c>
      <c r="I89" s="90">
        <f t="shared" ca="1" si="12"/>
        <v>569564449.52273273</v>
      </c>
      <c r="J89" s="90">
        <f t="shared" ca="1" si="12"/>
        <v>598812654.10877085</v>
      </c>
      <c r="K89" s="90">
        <f t="shared" ca="1" si="12"/>
        <v>628060858.69480896</v>
      </c>
      <c r="L89">
        <f ca="1">IF('Coal mining 2020'!$A97="MD",INDIRECT("'Coal mining 2020'!"&amp;'Country Selector'!$B$3&amp;ROW($A97))*10^12,0)*'Process Emissions Multipliers'!$B$34</f>
        <v>657309063.28084707</v>
      </c>
      <c r="M89" s="90">
        <f t="shared" ca="1" si="16"/>
        <v>639506988.3320744</v>
      </c>
      <c r="N89" s="90">
        <f t="shared" ca="1" si="13"/>
        <v>621704913.38330162</v>
      </c>
      <c r="O89" s="90">
        <f t="shared" ca="1" si="13"/>
        <v>603902838.43452895</v>
      </c>
      <c r="P89" s="90">
        <f t="shared" ca="1" si="13"/>
        <v>586100763.48575628</v>
      </c>
      <c r="Q89" s="90">
        <f t="shared" ca="1" si="13"/>
        <v>568298688.53698349</v>
      </c>
      <c r="R89" s="90">
        <f t="shared" ca="1" si="13"/>
        <v>550496613.58821082</v>
      </c>
      <c r="S89" s="90">
        <f t="shared" ca="1" si="13"/>
        <v>532694538.63943815</v>
      </c>
      <c r="T89" s="90">
        <f t="shared" ca="1" si="13"/>
        <v>514892463.69066542</v>
      </c>
      <c r="U89" s="90">
        <f t="shared" ca="1" si="13"/>
        <v>497090388.74189276</v>
      </c>
      <c r="V89">
        <f ca="1">IF('Coal mining 2030'!$A97="MD",INDIRECT("'Coal mining 2030'!"&amp;'Country Selector'!$B$3&amp;ROW($A97))*10^12,0)*'Process Emissions Multipliers'!$D$34</f>
        <v>479288313.79312003</v>
      </c>
      <c r="W89" s="90">
        <f t="shared" ca="1" si="18"/>
        <v>482800623.56102699</v>
      </c>
      <c r="X89" s="90">
        <f t="shared" ca="1" si="18"/>
        <v>486312933.32893395</v>
      </c>
      <c r="Y89" s="90">
        <f t="shared" ca="1" si="18"/>
        <v>489825243.09684092</v>
      </c>
      <c r="Z89" s="90">
        <f t="shared" ca="1" si="18"/>
        <v>493337552.86474788</v>
      </c>
      <c r="AA89" s="90">
        <f t="shared" ca="1" si="18"/>
        <v>496849862.63265479</v>
      </c>
      <c r="AB89" s="90">
        <f t="shared" ca="1" si="18"/>
        <v>500362172.40056181</v>
      </c>
      <c r="AC89" s="90">
        <f t="shared" ca="1" si="18"/>
        <v>503874482.16846877</v>
      </c>
      <c r="AD89" s="90">
        <f t="shared" ca="1" si="18"/>
        <v>507386791.93637574</v>
      </c>
      <c r="AE89" s="90">
        <f t="shared" ca="1" si="18"/>
        <v>510899101.70428276</v>
      </c>
      <c r="AF89" s="90">
        <f t="shared" ca="1" si="18"/>
        <v>514411411.47218966</v>
      </c>
      <c r="AG89" s="90">
        <f t="shared" ca="1" si="18"/>
        <v>517923721.24009669</v>
      </c>
      <c r="AH89" s="90">
        <f t="shared" ca="1" si="18"/>
        <v>521436031.00800359</v>
      </c>
      <c r="AI89" s="90">
        <f t="shared" ca="1" si="18"/>
        <v>524948340.77591056</v>
      </c>
      <c r="AJ89" s="90">
        <f t="shared" ca="1" si="18"/>
        <v>528460650.54381752</v>
      </c>
      <c r="AK89" s="90">
        <f t="shared" ca="1" si="18"/>
        <v>531972960.31172442</v>
      </c>
      <c r="AL89" s="90">
        <f t="shared" ca="1" si="18"/>
        <v>535485270.07963145</v>
      </c>
      <c r="AM89" s="90">
        <f t="shared" ca="1" si="17"/>
        <v>538997579.84753835</v>
      </c>
      <c r="AN89" s="90">
        <f t="shared" ca="1" si="17"/>
        <v>542509889.61544538</v>
      </c>
      <c r="AO89" s="90">
        <f t="shared" ca="1" si="17"/>
        <v>546022199.38335228</v>
      </c>
      <c r="AP89">
        <f ca="1">V89*'Process Emissions Multipliers'!$E$34</f>
        <v>549534509.1512593</v>
      </c>
    </row>
    <row r="90" spans="1:42">
      <c r="A90" s="74">
        <v>38</v>
      </c>
      <c r="B90">
        <f ca="1">IF('Coal mining 2010'!$A98="MD",INDIRECT("'Coal mining 2010'!"&amp;'Country Selector'!$B$3&amp;ROW($A98))*10^12,0)</f>
        <v>30968360.785532668</v>
      </c>
      <c r="C90" s="90">
        <f t="shared" ca="1" si="15"/>
        <v>33139644.342536416</v>
      </c>
      <c r="D90" s="90">
        <f t="shared" ca="1" si="12"/>
        <v>35310927.899540164</v>
      </c>
      <c r="E90" s="90">
        <f t="shared" ca="1" si="12"/>
        <v>37482211.456543908</v>
      </c>
      <c r="F90" s="90">
        <f t="shared" ca="1" si="12"/>
        <v>39653495.013547659</v>
      </c>
      <c r="G90" s="90">
        <f t="shared" ca="1" si="12"/>
        <v>41824778.570551403</v>
      </c>
      <c r="H90" s="90">
        <f t="shared" ca="1" si="12"/>
        <v>43996062.127555154</v>
      </c>
      <c r="I90" s="90">
        <f t="shared" ca="1" si="12"/>
        <v>46167345.684558906</v>
      </c>
      <c r="J90" s="90">
        <f t="shared" ca="1" si="12"/>
        <v>48338629.24156265</v>
      </c>
      <c r="K90" s="90">
        <f t="shared" ca="1" si="12"/>
        <v>50509912.798566394</v>
      </c>
      <c r="L90">
        <f ca="1">IF('Coal mining 2020'!$A98="MD",INDIRECT("'Coal mining 2020'!"&amp;'Country Selector'!$B$3&amp;ROW($A98))*10^12,0)*'Process Emissions Multipliers'!$B$34</f>
        <v>52681196.355570145</v>
      </c>
      <c r="M90" s="90">
        <f t="shared" ca="1" si="16"/>
        <v>177843153.78218561</v>
      </c>
      <c r="N90" s="90">
        <f t="shared" ca="1" si="13"/>
        <v>303005111.20880115</v>
      </c>
      <c r="O90" s="90">
        <f t="shared" ca="1" si="13"/>
        <v>428167068.63541663</v>
      </c>
      <c r="P90" s="90">
        <f t="shared" ca="1" si="13"/>
        <v>553329026.0620321</v>
      </c>
      <c r="Q90" s="90">
        <f t="shared" ca="1" si="13"/>
        <v>678490983.48864758</v>
      </c>
      <c r="R90" s="90">
        <f t="shared" ca="1" si="13"/>
        <v>803652940.91526318</v>
      </c>
      <c r="S90" s="90">
        <f t="shared" ca="1" si="13"/>
        <v>928814898.34187865</v>
      </c>
      <c r="T90" s="90">
        <f t="shared" ca="1" si="13"/>
        <v>1053976855.768494</v>
      </c>
      <c r="U90" s="90">
        <f t="shared" ca="1" si="13"/>
        <v>1179138813.1951096</v>
      </c>
      <c r="V90">
        <f ca="1">IF('Coal mining 2030'!$A98="MD",INDIRECT("'Coal mining 2030'!"&amp;'Country Selector'!$B$3&amp;ROW($A98))*10^12,0)*'Process Emissions Multipliers'!$D$34</f>
        <v>1304300770.6217251</v>
      </c>
      <c r="W90" s="90">
        <f t="shared" ca="1" si="18"/>
        <v>1313858917.9937901</v>
      </c>
      <c r="X90" s="90">
        <f t="shared" ca="1" si="18"/>
        <v>1323417065.3658557</v>
      </c>
      <c r="Y90" s="90">
        <f t="shared" ca="1" si="18"/>
        <v>1332975212.7379208</v>
      </c>
      <c r="Z90" s="90">
        <f t="shared" ca="1" si="18"/>
        <v>1342533360.1099858</v>
      </c>
      <c r="AA90" s="90">
        <f t="shared" ca="1" si="18"/>
        <v>1352091507.4820509</v>
      </c>
      <c r="AB90" s="90">
        <f t="shared" ca="1" si="18"/>
        <v>1361649654.8541164</v>
      </c>
      <c r="AC90" s="90">
        <f t="shared" ca="1" si="18"/>
        <v>1371207802.2261815</v>
      </c>
      <c r="AD90" s="90">
        <f t="shared" ca="1" si="18"/>
        <v>1380765949.5982466</v>
      </c>
      <c r="AE90" s="90">
        <f t="shared" ca="1" si="18"/>
        <v>1390324096.9703116</v>
      </c>
      <c r="AF90" s="90">
        <f t="shared" ca="1" si="18"/>
        <v>1399882244.3423772</v>
      </c>
      <c r="AG90" s="90">
        <f t="shared" ca="1" si="18"/>
        <v>1409440391.7144423</v>
      </c>
      <c r="AH90" s="90">
        <f t="shared" ca="1" si="18"/>
        <v>1418998539.0865073</v>
      </c>
      <c r="AI90" s="90">
        <f t="shared" ca="1" si="18"/>
        <v>1428556686.4585729</v>
      </c>
      <c r="AJ90" s="90">
        <f t="shared" ca="1" si="18"/>
        <v>1438114833.8306379</v>
      </c>
      <c r="AK90" s="90">
        <f t="shared" ca="1" si="18"/>
        <v>1447672981.202703</v>
      </c>
      <c r="AL90" s="90">
        <f t="shared" ca="1" si="18"/>
        <v>1457231128.5747683</v>
      </c>
      <c r="AM90" s="90">
        <f t="shared" ca="1" si="17"/>
        <v>1466789275.9468336</v>
      </c>
      <c r="AN90" s="90">
        <f t="shared" ca="1" si="17"/>
        <v>1476347423.3188984</v>
      </c>
      <c r="AO90" s="90">
        <f t="shared" ca="1" si="17"/>
        <v>1485905570.6909637</v>
      </c>
      <c r="AP90">
        <f ca="1">V90*'Process Emissions Multipliers'!$E$34</f>
        <v>1495463718.0630291</v>
      </c>
    </row>
    <row r="91" spans="1:42">
      <c r="A91" s="74">
        <v>39</v>
      </c>
      <c r="B91">
        <f ca="1">IF('Coal mining 2010'!$A99="MD",INDIRECT("'Coal mining 2010'!"&amp;'Country Selector'!$B$3&amp;ROW($A99))*10^12,0)</f>
        <v>1292204066.1483836</v>
      </c>
      <c r="C91" s="90">
        <f t="shared" ca="1" si="15"/>
        <v>1222212482.2164772</v>
      </c>
      <c r="D91" s="90">
        <f t="shared" ca="1" si="12"/>
        <v>1152220898.2845707</v>
      </c>
      <c r="E91" s="90">
        <f t="shared" ca="1" si="12"/>
        <v>1082229314.3526642</v>
      </c>
      <c r="F91" s="90">
        <f t="shared" ca="1" si="12"/>
        <v>1012237730.4207578</v>
      </c>
      <c r="G91" s="90">
        <f t="shared" ca="1" si="12"/>
        <v>942246146.48885131</v>
      </c>
      <c r="H91" s="90">
        <f t="shared" ca="1" si="12"/>
        <v>872254562.55694485</v>
      </c>
      <c r="I91" s="90">
        <f t="shared" ca="1" si="12"/>
        <v>802262978.62503839</v>
      </c>
      <c r="J91" s="90">
        <f t="shared" ca="1" si="12"/>
        <v>732271394.69313192</v>
      </c>
      <c r="K91" s="90">
        <f t="shared" ca="1" si="12"/>
        <v>662279810.76122546</v>
      </c>
      <c r="L91">
        <f ca="1">IF('Coal mining 2020'!$A99="MD",INDIRECT("'Coal mining 2020'!"&amp;'Country Selector'!$B$3&amp;ROW($A99))*10^12,0)*'Process Emissions Multipliers'!$B$34</f>
        <v>592288226.829319</v>
      </c>
      <c r="M91" s="90">
        <f t="shared" ca="1" si="16"/>
        <v>576459951.21034133</v>
      </c>
      <c r="N91" s="90">
        <f t="shared" ca="1" si="13"/>
        <v>560631675.59136367</v>
      </c>
      <c r="O91" s="90">
        <f t="shared" ca="1" si="13"/>
        <v>544803399.972386</v>
      </c>
      <c r="P91" s="90">
        <f t="shared" ca="1" si="13"/>
        <v>528975124.35340828</v>
      </c>
      <c r="Q91" s="90">
        <f t="shared" ca="1" si="13"/>
        <v>513146848.73443061</v>
      </c>
      <c r="R91" s="90">
        <f t="shared" ca="1" si="13"/>
        <v>497318573.11545289</v>
      </c>
      <c r="S91" s="90">
        <f t="shared" ca="1" si="13"/>
        <v>481490297.49647522</v>
      </c>
      <c r="T91" s="90">
        <f t="shared" ca="1" si="13"/>
        <v>465662021.87749755</v>
      </c>
      <c r="U91" s="90">
        <f t="shared" ca="1" si="13"/>
        <v>449833746.25851983</v>
      </c>
      <c r="V91">
        <f ca="1">IF('Coal mining 2030'!$A99="MD",INDIRECT("'Coal mining 2030'!"&amp;'Country Selector'!$B$3&amp;ROW($A99))*10^12,0)*'Process Emissions Multipliers'!$D$34</f>
        <v>434005470.63954216</v>
      </c>
      <c r="W91" s="90">
        <f t="shared" ca="1" si="18"/>
        <v>437185939.70165724</v>
      </c>
      <c r="X91" s="90">
        <f t="shared" ca="1" si="18"/>
        <v>440366408.76377231</v>
      </c>
      <c r="Y91" s="90">
        <f t="shared" ca="1" si="18"/>
        <v>443546877.82588744</v>
      </c>
      <c r="Z91" s="90">
        <f t="shared" ca="1" si="18"/>
        <v>446727346.88800251</v>
      </c>
      <c r="AA91" s="90">
        <f t="shared" ca="1" si="18"/>
        <v>449907815.95011753</v>
      </c>
      <c r="AB91" s="90">
        <f t="shared" ca="1" si="18"/>
        <v>453088285.01223266</v>
      </c>
      <c r="AC91" s="90">
        <f t="shared" ca="1" si="18"/>
        <v>456268754.07434773</v>
      </c>
      <c r="AD91" s="90">
        <f t="shared" ca="1" si="18"/>
        <v>459449223.13646281</v>
      </c>
      <c r="AE91" s="90">
        <f t="shared" ca="1" si="18"/>
        <v>462629692.19857788</v>
      </c>
      <c r="AF91" s="90">
        <f t="shared" ca="1" si="18"/>
        <v>465810161.26069295</v>
      </c>
      <c r="AG91" s="90">
        <f t="shared" ca="1" si="18"/>
        <v>468990630.32280803</v>
      </c>
      <c r="AH91" s="90">
        <f t="shared" ca="1" si="18"/>
        <v>472171099.38492316</v>
      </c>
      <c r="AI91" s="90">
        <f t="shared" ca="1" si="18"/>
        <v>475351568.44703823</v>
      </c>
      <c r="AJ91" s="90">
        <f t="shared" ca="1" si="18"/>
        <v>478532037.50915331</v>
      </c>
      <c r="AK91" s="90">
        <f t="shared" ca="1" si="18"/>
        <v>481712506.57126844</v>
      </c>
      <c r="AL91" s="90">
        <f t="shared" ca="1" si="18"/>
        <v>484892975.63338351</v>
      </c>
      <c r="AM91" s="90">
        <f t="shared" ca="1" si="17"/>
        <v>488073444.69549859</v>
      </c>
      <c r="AN91" s="90">
        <f t="shared" ca="1" si="17"/>
        <v>491253913.75761366</v>
      </c>
      <c r="AO91" s="90">
        <f t="shared" ca="1" si="17"/>
        <v>494434382.81972867</v>
      </c>
      <c r="AP91">
        <f ca="1">V91*'Process Emissions Multipliers'!$E$34</f>
        <v>497614851.88184381</v>
      </c>
    </row>
    <row r="92" spans="1:42">
      <c r="A92" s="74">
        <v>40</v>
      </c>
      <c r="B92">
        <f ca="1">IF('Coal mining 2010'!$A100="MD",INDIRECT("'Coal mining 2010'!"&amp;'Country Selector'!$B$3&amp;ROW($A100))*10^12,0)</f>
        <v>14430918.198304888</v>
      </c>
      <c r="C92" s="90">
        <f t="shared" ca="1" si="15"/>
        <v>15442712.642745417</v>
      </c>
      <c r="D92" s="90">
        <f t="shared" ca="1" si="12"/>
        <v>16454507.087185943</v>
      </c>
      <c r="E92" s="90">
        <f t="shared" ca="1" si="12"/>
        <v>17466301.53162647</v>
      </c>
      <c r="F92" s="90">
        <f t="shared" ca="1" si="12"/>
        <v>18478095.976066999</v>
      </c>
      <c r="G92" s="90">
        <f t="shared" ca="1" si="12"/>
        <v>19489890.420507524</v>
      </c>
      <c r="H92" s="90">
        <f t="shared" ca="1" si="12"/>
        <v>20501684.864948049</v>
      </c>
      <c r="I92" s="90">
        <f t="shared" ca="1" si="12"/>
        <v>21513479.309388578</v>
      </c>
      <c r="J92" s="90">
        <f t="shared" ca="1" si="12"/>
        <v>22525273.753829107</v>
      </c>
      <c r="K92" s="90">
        <f t="shared" ca="1" si="12"/>
        <v>23537068.198269632</v>
      </c>
      <c r="L92">
        <f ca="1">IF('Coal mining 2020'!$A100="MD",INDIRECT("'Coal mining 2020'!"&amp;'Country Selector'!$B$3&amp;ROW($A100))*10^12,0)*'Process Emissions Multipliers'!$B$34</f>
        <v>24548862.64271016</v>
      </c>
      <c r="M92" s="90">
        <f t="shared" ca="1" si="16"/>
        <v>23989825.676737852</v>
      </c>
      <c r="N92" s="90">
        <f t="shared" ca="1" si="13"/>
        <v>23430788.710765544</v>
      </c>
      <c r="O92" s="90">
        <f t="shared" ca="1" si="13"/>
        <v>22871751.744793236</v>
      </c>
      <c r="P92" s="90">
        <f t="shared" ca="1" si="13"/>
        <v>22312714.778820924</v>
      </c>
      <c r="Q92" s="90">
        <f t="shared" ca="1" si="13"/>
        <v>21753677.812848616</v>
      </c>
      <c r="R92" s="90">
        <f t="shared" ca="1" si="13"/>
        <v>21194640.846876308</v>
      </c>
      <c r="S92" s="90">
        <f t="shared" ca="1" si="13"/>
        <v>20635603.880903997</v>
      </c>
      <c r="T92" s="90">
        <f t="shared" ca="1" si="13"/>
        <v>20076566.914931692</v>
      </c>
      <c r="U92" s="90">
        <f t="shared" ca="1" si="13"/>
        <v>19517529.948959384</v>
      </c>
      <c r="V92">
        <f ca="1">IF('Coal mining 2030'!$A100="MD",INDIRECT("'Coal mining 2030'!"&amp;'Country Selector'!$B$3&amp;ROW($A100))*10^12,0)*'Process Emissions Multipliers'!$D$34</f>
        <v>18958492.982987072</v>
      </c>
      <c r="W92" s="90">
        <f t="shared" ca="1" si="18"/>
        <v>19097424.181959894</v>
      </c>
      <c r="X92" s="90">
        <f t="shared" ca="1" si="18"/>
        <v>19236355.380932722</v>
      </c>
      <c r="Y92" s="90">
        <f t="shared" ca="1" si="18"/>
        <v>19375286.579905543</v>
      </c>
      <c r="Z92" s="90">
        <f t="shared" ca="1" si="18"/>
        <v>19514217.778878368</v>
      </c>
      <c r="AA92" s="90">
        <f t="shared" ca="1" si="18"/>
        <v>19653148.977851193</v>
      </c>
      <c r="AB92" s="90">
        <f t="shared" ca="1" si="18"/>
        <v>19792080.176824015</v>
      </c>
      <c r="AC92" s="90">
        <f t="shared" ca="1" si="18"/>
        <v>19931011.37579684</v>
      </c>
      <c r="AD92" s="90">
        <f t="shared" ca="1" si="18"/>
        <v>20069942.574769661</v>
      </c>
      <c r="AE92" s="90">
        <f t="shared" ca="1" si="18"/>
        <v>20208873.77374249</v>
      </c>
      <c r="AF92" s="90">
        <f t="shared" ca="1" si="18"/>
        <v>20347804.972715311</v>
      </c>
      <c r="AG92" s="90">
        <f t="shared" ca="1" si="18"/>
        <v>20486736.171688136</v>
      </c>
      <c r="AH92" s="90">
        <f t="shared" ca="1" si="18"/>
        <v>20625667.370660961</v>
      </c>
      <c r="AI92" s="90">
        <f t="shared" ca="1" si="18"/>
        <v>20764598.569633782</v>
      </c>
      <c r="AJ92" s="90">
        <f t="shared" ca="1" si="18"/>
        <v>20903529.768606603</v>
      </c>
      <c r="AK92" s="90">
        <f t="shared" ca="1" si="18"/>
        <v>21042460.967579432</v>
      </c>
      <c r="AL92" s="90">
        <f t="shared" ca="1" si="18"/>
        <v>21181392.166552253</v>
      </c>
      <c r="AM92" s="90">
        <f t="shared" ca="1" si="17"/>
        <v>21320323.365525074</v>
      </c>
      <c r="AN92" s="90">
        <f t="shared" ca="1" si="17"/>
        <v>21459254.564497903</v>
      </c>
      <c r="AO92" s="90">
        <f t="shared" ca="1" si="17"/>
        <v>21598185.763470728</v>
      </c>
      <c r="AP92">
        <f ca="1">V92*'Process Emissions Multipliers'!$E$34</f>
        <v>21737116.962443549</v>
      </c>
    </row>
    <row r="93" spans="1:42">
      <c r="A93" s="74">
        <v>41</v>
      </c>
      <c r="B93">
        <f ca="1">IF('Coal mining 2010'!$A101="MD",INDIRECT("'Coal mining 2010'!"&amp;'Country Selector'!$B$3&amp;ROW($A101))*10^12,0)</f>
        <v>345457843.47672635</v>
      </c>
      <c r="C93" s="90">
        <f t="shared" ca="1" si="15"/>
        <v>535556009.20925736</v>
      </c>
      <c r="D93" s="90">
        <f t="shared" ca="1" si="12"/>
        <v>725654174.94178843</v>
      </c>
      <c r="E93" s="90">
        <f t="shared" ca="1" si="12"/>
        <v>915752340.67431951</v>
      </c>
      <c r="F93" s="90">
        <f t="shared" ca="1" si="12"/>
        <v>1105850506.4068506</v>
      </c>
      <c r="G93" s="90">
        <f t="shared" ca="1" si="12"/>
        <v>1295948672.1393816</v>
      </c>
      <c r="H93" s="90">
        <f t="shared" ca="1" si="12"/>
        <v>1486046837.8719127</v>
      </c>
      <c r="I93" s="90">
        <f t="shared" ca="1" si="12"/>
        <v>1676145003.6044436</v>
      </c>
      <c r="J93" s="90">
        <f t="shared" ca="1" si="12"/>
        <v>1866243169.3369746</v>
      </c>
      <c r="K93" s="90">
        <f t="shared" ca="1" si="12"/>
        <v>2056341335.0695057</v>
      </c>
      <c r="L93">
        <f ca="1">IF('Coal mining 2020'!$A101="MD",INDIRECT("'Coal mining 2020'!"&amp;'Country Selector'!$B$3&amp;ROW($A101))*10^12,0)*'Process Emissions Multipliers'!$B$34</f>
        <v>2246439500.8020368</v>
      </c>
      <c r="M93" s="90">
        <f t="shared" ca="1" si="16"/>
        <v>2067179773.7591784</v>
      </c>
      <c r="N93" s="90">
        <f t="shared" ca="1" si="13"/>
        <v>1887920046.7163203</v>
      </c>
      <c r="O93" s="90">
        <f t="shared" ca="1" si="13"/>
        <v>1708660319.6734619</v>
      </c>
      <c r="P93" s="90">
        <f t="shared" ca="1" si="13"/>
        <v>1529400592.6306038</v>
      </c>
      <c r="Q93" s="90">
        <f t="shared" ca="1" si="13"/>
        <v>1350140865.5877454</v>
      </c>
      <c r="R93" s="90">
        <f t="shared" ca="1" si="13"/>
        <v>1170881138.5448873</v>
      </c>
      <c r="S93" s="90">
        <f t="shared" ca="1" si="13"/>
        <v>991621411.50202894</v>
      </c>
      <c r="T93" s="90">
        <f t="shared" ca="1" si="13"/>
        <v>812361684.4591707</v>
      </c>
      <c r="U93" s="90">
        <f t="shared" ca="1" si="13"/>
        <v>633101957.41631246</v>
      </c>
      <c r="V93">
        <f ca="1">IF('Coal mining 2030'!$A101="MD",INDIRECT("'Coal mining 2030'!"&amp;'Country Selector'!$B$3&amp;ROW($A101))*10^12,0)*'Process Emissions Multipliers'!$D$34</f>
        <v>453842230.37345415</v>
      </c>
      <c r="W93" s="90">
        <f t="shared" ca="1" si="18"/>
        <v>457168066.72905833</v>
      </c>
      <c r="X93" s="90">
        <f t="shared" ca="1" si="18"/>
        <v>460493903.08466244</v>
      </c>
      <c r="Y93" s="90">
        <f t="shared" ca="1" si="18"/>
        <v>463819739.44026661</v>
      </c>
      <c r="Z93" s="90">
        <f t="shared" ca="1" si="18"/>
        <v>467145575.79587078</v>
      </c>
      <c r="AA93" s="90">
        <f t="shared" ca="1" si="18"/>
        <v>470471412.15147489</v>
      </c>
      <c r="AB93" s="90">
        <f t="shared" ca="1" si="18"/>
        <v>473797248.50707901</v>
      </c>
      <c r="AC93" s="90">
        <f t="shared" ca="1" si="18"/>
        <v>477123084.86268318</v>
      </c>
      <c r="AD93" s="90">
        <f t="shared" ca="1" si="18"/>
        <v>480448921.21828735</v>
      </c>
      <c r="AE93" s="90">
        <f t="shared" ca="1" si="18"/>
        <v>483774757.57389146</v>
      </c>
      <c r="AF93" s="90">
        <f t="shared" ca="1" si="18"/>
        <v>487100593.92949563</v>
      </c>
      <c r="AG93" s="90">
        <f t="shared" ca="1" si="18"/>
        <v>490426430.28509974</v>
      </c>
      <c r="AH93" s="90">
        <f t="shared" ca="1" si="18"/>
        <v>493752266.64070392</v>
      </c>
      <c r="AI93" s="90">
        <f t="shared" ca="1" si="18"/>
        <v>497078102.99630797</v>
      </c>
      <c r="AJ93" s="90">
        <f t="shared" ca="1" si="18"/>
        <v>500403939.35191214</v>
      </c>
      <c r="AK93" s="90">
        <f t="shared" ca="1" si="18"/>
        <v>503729775.70751631</v>
      </c>
      <c r="AL93" s="90">
        <f t="shared" ca="1" si="18"/>
        <v>507055612.06312048</v>
      </c>
      <c r="AM93" s="90">
        <f t="shared" ca="1" si="17"/>
        <v>510381448.4187246</v>
      </c>
      <c r="AN93" s="90">
        <f t="shared" ca="1" si="17"/>
        <v>513707284.77432871</v>
      </c>
      <c r="AO93" s="90">
        <f t="shared" ca="1" si="17"/>
        <v>517033121.12993294</v>
      </c>
      <c r="AP93">
        <f ca="1">V93*'Process Emissions Multipliers'!$E$34</f>
        <v>520358957.48553705</v>
      </c>
    </row>
    <row r="94" spans="1:42">
      <c r="A94" s="74">
        <v>42</v>
      </c>
      <c r="B94">
        <f ca="1">IF('Coal mining 2010'!$A102="MD",INDIRECT("'Coal mining 2010'!"&amp;'Country Selector'!$B$3&amp;ROW($A102))*10^12,0)</f>
        <v>13832969.728566624</v>
      </c>
      <c r="C94" s="90">
        <f t="shared" ca="1" si="15"/>
        <v>14802840.233631149</v>
      </c>
      <c r="D94" s="90">
        <f t="shared" ca="1" si="12"/>
        <v>15772710.738695677</v>
      </c>
      <c r="E94" s="90">
        <f t="shared" ca="1" si="12"/>
        <v>16742581.243760206</v>
      </c>
      <c r="F94" s="90">
        <f t="shared" ca="1" si="12"/>
        <v>17712451.748824731</v>
      </c>
      <c r="G94" s="90">
        <f t="shared" ca="1" si="12"/>
        <v>18682322.253889255</v>
      </c>
      <c r="H94" s="90">
        <f t="shared" ca="1" si="12"/>
        <v>19652192.758953784</v>
      </c>
      <c r="I94" s="90">
        <f t="shared" ca="1" si="12"/>
        <v>20622063.264018312</v>
      </c>
      <c r="J94" s="90">
        <f t="shared" ca="1" si="12"/>
        <v>21591933.769082837</v>
      </c>
      <c r="K94" s="90">
        <f t="shared" ca="1" si="12"/>
        <v>22561804.274147362</v>
      </c>
      <c r="L94">
        <f ca="1">IF('Coal mining 2020'!$A102="MD",INDIRECT("'Coal mining 2020'!"&amp;'Country Selector'!$B$3&amp;ROW($A102))*10^12,0)*'Process Emissions Multipliers'!$B$34</f>
        <v>23531674.77921189</v>
      </c>
      <c r="M94" s="90">
        <f t="shared" ca="1" si="16"/>
        <v>61494170.902200334</v>
      </c>
      <c r="N94" s="90">
        <f t="shared" ca="1" si="13"/>
        <v>99456667.025188774</v>
      </c>
      <c r="O94" s="90">
        <f t="shared" ca="1" si="13"/>
        <v>137419163.14817724</v>
      </c>
      <c r="P94" s="90">
        <f t="shared" ca="1" si="13"/>
        <v>175381659.27116567</v>
      </c>
      <c r="Q94" s="90">
        <f t="shared" ca="1" si="13"/>
        <v>213344155.39415413</v>
      </c>
      <c r="R94" s="90">
        <f t="shared" ca="1" si="13"/>
        <v>251306651.51714259</v>
      </c>
      <c r="S94" s="90">
        <f t="shared" ca="1" si="13"/>
        <v>289269147.64013106</v>
      </c>
      <c r="T94" s="90">
        <f t="shared" ca="1" si="13"/>
        <v>327231643.76311946</v>
      </c>
      <c r="U94" s="90">
        <f t="shared" ca="1" si="13"/>
        <v>365194139.88610792</v>
      </c>
      <c r="V94">
        <f ca="1">IF('Coal mining 2030'!$A102="MD",INDIRECT("'Coal mining 2030'!"&amp;'Country Selector'!$B$3&amp;ROW($A102))*10^12,0)*'Process Emissions Multipliers'!$D$34</f>
        <v>403156636.00909638</v>
      </c>
      <c r="W94" s="90">
        <f t="shared" ca="1" si="18"/>
        <v>406111039.33982831</v>
      </c>
      <c r="X94" s="90">
        <f t="shared" ca="1" si="18"/>
        <v>409065442.67056012</v>
      </c>
      <c r="Y94" s="90">
        <f t="shared" ca="1" si="18"/>
        <v>412019846.00129205</v>
      </c>
      <c r="Z94" s="90">
        <f t="shared" ca="1" si="18"/>
        <v>414974249.33202386</v>
      </c>
      <c r="AA94" s="90">
        <f t="shared" ca="1" si="18"/>
        <v>417928652.66275585</v>
      </c>
      <c r="AB94" s="90">
        <f t="shared" ca="1" si="18"/>
        <v>420883055.99348772</v>
      </c>
      <c r="AC94" s="90">
        <f t="shared" ca="1" si="18"/>
        <v>423837459.32421958</v>
      </c>
      <c r="AD94" s="90">
        <f t="shared" ca="1" si="18"/>
        <v>426791862.65495145</v>
      </c>
      <c r="AE94" s="90">
        <f t="shared" ca="1" si="18"/>
        <v>429746265.98568332</v>
      </c>
      <c r="AF94" s="90">
        <f t="shared" ca="1" si="18"/>
        <v>432700669.31641525</v>
      </c>
      <c r="AG94" s="90">
        <f t="shared" ca="1" si="18"/>
        <v>435655072.64714706</v>
      </c>
      <c r="AH94" s="90">
        <f t="shared" ca="1" si="18"/>
        <v>438609475.97787899</v>
      </c>
      <c r="AI94" s="90">
        <f t="shared" ca="1" si="18"/>
        <v>441563879.30861086</v>
      </c>
      <c r="AJ94" s="90">
        <f t="shared" ca="1" si="18"/>
        <v>444518282.63934278</v>
      </c>
      <c r="AK94" s="90">
        <f t="shared" ca="1" si="18"/>
        <v>447472685.97007459</v>
      </c>
      <c r="AL94" s="90">
        <f t="shared" ref="AL94:AO109" ca="1" si="19">$V94*($AP$1-AL$1)/($AP$1-$V$1)+$AP94*(AL$1-$V$1)/($AP$1-$V$1)</f>
        <v>450427089.30080652</v>
      </c>
      <c r="AM94" s="90">
        <f t="shared" ca="1" si="19"/>
        <v>453381492.63153839</v>
      </c>
      <c r="AN94" s="90">
        <f t="shared" ca="1" si="19"/>
        <v>456335895.96227032</v>
      </c>
      <c r="AO94" s="90">
        <f t="shared" ca="1" si="19"/>
        <v>459290299.29300213</v>
      </c>
      <c r="AP94">
        <f ca="1">V94*'Process Emissions Multipliers'!$E$34</f>
        <v>462244702.62373406</v>
      </c>
    </row>
    <row r="95" spans="1:42">
      <c r="A95" s="74">
        <v>43</v>
      </c>
      <c r="B95">
        <f ca="1">IF('Coal mining 2010'!$A103="MD",INDIRECT("'Coal mining 2010'!"&amp;'Country Selector'!$B$3&amp;ROW($A103))*10^12,0)</f>
        <v>335429178.33884192</v>
      </c>
      <c r="C95" s="90">
        <f t="shared" ca="1" si="15"/>
        <v>360488929.0932399</v>
      </c>
      <c r="D95" s="90">
        <f t="shared" ca="1" si="12"/>
        <v>385548679.84763783</v>
      </c>
      <c r="E95" s="90">
        <f t="shared" ref="D95:K126" ca="1" si="20">$B95*($L$1-E$1)/($L$1-$B$1)+$L95*(E$1-$B$1)/($L$1-$B$1)</f>
        <v>410608430.60203576</v>
      </c>
      <c r="F95" s="90">
        <f t="shared" ca="1" si="20"/>
        <v>435668181.35643375</v>
      </c>
      <c r="G95" s="90">
        <f t="shared" ca="1" si="20"/>
        <v>460727932.11083168</v>
      </c>
      <c r="H95" s="90">
        <f t="shared" ca="1" si="20"/>
        <v>485787682.86522961</v>
      </c>
      <c r="I95" s="90">
        <f t="shared" ca="1" si="20"/>
        <v>510847433.61962759</v>
      </c>
      <c r="J95" s="90">
        <f t="shared" ca="1" si="20"/>
        <v>535907184.37402552</v>
      </c>
      <c r="K95" s="90">
        <f t="shared" ca="1" si="20"/>
        <v>560966935.12842345</v>
      </c>
      <c r="L95">
        <f ca="1">IF('Coal mining 2020'!$A103="MD",INDIRECT("'Coal mining 2020'!"&amp;'Country Selector'!$B$3&amp;ROW($A103))*10^12,0)*'Process Emissions Multipliers'!$B$34</f>
        <v>586026685.88282144</v>
      </c>
      <c r="M95" s="90">
        <f t="shared" ca="1" si="16"/>
        <v>570415102.82116711</v>
      </c>
      <c r="N95" s="90">
        <f t="shared" ca="1" si="13"/>
        <v>554803519.7595129</v>
      </c>
      <c r="O95" s="90">
        <f t="shared" ref="N95:U126" ca="1" si="21">$L95*($V$1-O$1)/($V$1-$L$1)+$V95*(O$1-$L$1)/($V$1-$L$1)</f>
        <v>539191936.69785857</v>
      </c>
      <c r="P95" s="90">
        <f t="shared" ca="1" si="21"/>
        <v>523580353.63620436</v>
      </c>
      <c r="Q95" s="90">
        <f t="shared" ca="1" si="21"/>
        <v>507968770.57455009</v>
      </c>
      <c r="R95" s="90">
        <f t="shared" ca="1" si="21"/>
        <v>492357187.51289582</v>
      </c>
      <c r="S95" s="90">
        <f t="shared" ca="1" si="21"/>
        <v>476745604.45124149</v>
      </c>
      <c r="T95" s="90">
        <f t="shared" ca="1" si="21"/>
        <v>461134021.38958728</v>
      </c>
      <c r="U95" s="90">
        <f t="shared" ca="1" si="21"/>
        <v>445522438.32793301</v>
      </c>
      <c r="V95">
        <f ca="1">IF('Coal mining 2030'!$A103="MD",INDIRECT("'Coal mining 2030'!"&amp;'Country Selector'!$B$3&amp;ROW($A103))*10^12,0)*'Process Emissions Multipliers'!$D$34</f>
        <v>429910855.26627874</v>
      </c>
      <c r="W95" s="90">
        <f t="shared" ref="W95:AL110" ca="1" si="22">$V95*($AP$1-W$1)/($AP$1-$V$1)+$AP95*(W$1-$V$1)/($AP$1-$V$1)</f>
        <v>433061318.26073587</v>
      </c>
      <c r="X95" s="90">
        <f t="shared" ca="1" si="22"/>
        <v>436211781.255193</v>
      </c>
      <c r="Y95" s="90">
        <f t="shared" ca="1" si="22"/>
        <v>439362244.24965024</v>
      </c>
      <c r="Z95" s="90">
        <f t="shared" ca="1" si="22"/>
        <v>442512707.24410737</v>
      </c>
      <c r="AA95" s="90">
        <f t="shared" ca="1" si="22"/>
        <v>445663170.23856449</v>
      </c>
      <c r="AB95" s="90">
        <f t="shared" ca="1" si="22"/>
        <v>448813633.23302162</v>
      </c>
      <c r="AC95" s="90">
        <f t="shared" ca="1" si="22"/>
        <v>451964096.2274788</v>
      </c>
      <c r="AD95" s="90">
        <f t="shared" ca="1" si="22"/>
        <v>455114559.22193587</v>
      </c>
      <c r="AE95" s="90">
        <f t="shared" ca="1" si="22"/>
        <v>458265022.21639305</v>
      </c>
      <c r="AF95" s="90">
        <f t="shared" ca="1" si="22"/>
        <v>461415485.21085018</v>
      </c>
      <c r="AG95" s="90">
        <f t="shared" ca="1" si="22"/>
        <v>464565948.20530736</v>
      </c>
      <c r="AH95" s="90">
        <f t="shared" ca="1" si="22"/>
        <v>467716411.19976449</v>
      </c>
      <c r="AI95" s="90">
        <f t="shared" ca="1" si="22"/>
        <v>470866874.19422162</v>
      </c>
      <c r="AJ95" s="90">
        <f t="shared" ca="1" si="22"/>
        <v>474017337.1886788</v>
      </c>
      <c r="AK95" s="90">
        <f t="shared" ca="1" si="22"/>
        <v>477167800.18313599</v>
      </c>
      <c r="AL95" s="90">
        <f t="shared" ca="1" si="22"/>
        <v>480318263.17759305</v>
      </c>
      <c r="AM95" s="90">
        <f t="shared" ca="1" si="19"/>
        <v>483468726.17205018</v>
      </c>
      <c r="AN95" s="90">
        <f t="shared" ca="1" si="19"/>
        <v>486619189.16650742</v>
      </c>
      <c r="AO95" s="90">
        <f t="shared" ca="1" si="19"/>
        <v>489769652.16096455</v>
      </c>
      <c r="AP95">
        <f ca="1">V95*'Process Emissions Multipliers'!$E$34</f>
        <v>492920115.15542167</v>
      </c>
    </row>
    <row r="96" spans="1:42">
      <c r="A96" s="74">
        <v>44</v>
      </c>
      <c r="B96">
        <f ca="1">IF('Coal mining 2010'!$A104="MD",INDIRECT("'Coal mining 2010'!"&amp;'Country Selector'!$B$3&amp;ROW($A104))*10^12,0)</f>
        <v>341563097.18869072</v>
      </c>
      <c r="C96" s="90">
        <f t="shared" ca="1" si="15"/>
        <v>317053360.7180413</v>
      </c>
      <c r="D96" s="90">
        <f t="shared" ca="1" si="20"/>
        <v>292543624.24739188</v>
      </c>
      <c r="E96" s="90">
        <f t="shared" ca="1" si="20"/>
        <v>268033887.77674243</v>
      </c>
      <c r="F96" s="90">
        <f t="shared" ca="1" si="20"/>
        <v>243524151.30609301</v>
      </c>
      <c r="G96" s="90">
        <f t="shared" ca="1" si="20"/>
        <v>219014414.83544356</v>
      </c>
      <c r="H96" s="90">
        <f t="shared" ca="1" si="20"/>
        <v>194504678.36479414</v>
      </c>
      <c r="I96" s="90">
        <f t="shared" ca="1" si="20"/>
        <v>169994941.89414471</v>
      </c>
      <c r="J96" s="90">
        <f t="shared" ca="1" si="20"/>
        <v>145485205.42349526</v>
      </c>
      <c r="K96" s="90">
        <f t="shared" ca="1" si="20"/>
        <v>120975468.95284583</v>
      </c>
      <c r="L96">
        <f ca="1">IF('Coal mining 2020'!$A104="MD",INDIRECT("'Coal mining 2020'!"&amp;'Country Selector'!$B$3&amp;ROW($A104))*10^12,0)*'Process Emissions Multipliers'!$B$34</f>
        <v>96465732.482196391</v>
      </c>
      <c r="M96" s="90">
        <f t="shared" ca="1" si="16"/>
        <v>130884947.09848972</v>
      </c>
      <c r="N96" s="90">
        <f t="shared" ca="1" si="21"/>
        <v>165304161.71478304</v>
      </c>
      <c r="O96" s="90">
        <f t="shared" ca="1" si="21"/>
        <v>199723376.33107638</v>
      </c>
      <c r="P96" s="90">
        <f t="shared" ca="1" si="21"/>
        <v>234142590.94736969</v>
      </c>
      <c r="Q96" s="90">
        <f t="shared" ca="1" si="21"/>
        <v>268561805.56366301</v>
      </c>
      <c r="R96" s="90">
        <f t="shared" ca="1" si="21"/>
        <v>302981020.17995638</v>
      </c>
      <c r="S96" s="90">
        <f t="shared" ca="1" si="21"/>
        <v>337400234.79624975</v>
      </c>
      <c r="T96" s="90">
        <f t="shared" ca="1" si="21"/>
        <v>371819449.412543</v>
      </c>
      <c r="U96" s="90">
        <f t="shared" ca="1" si="21"/>
        <v>406238664.02883637</v>
      </c>
      <c r="V96">
        <f ca="1">IF('Coal mining 2030'!$A104="MD",INDIRECT("'Coal mining 2030'!"&amp;'Country Selector'!$B$3&amp;ROW($A104))*10^12,0)*'Process Emissions Multipliers'!$D$34</f>
        <v>440657878.64512968</v>
      </c>
      <c r="W96" s="90">
        <f t="shared" ca="1" si="22"/>
        <v>443887097.73295099</v>
      </c>
      <c r="X96" s="90">
        <f t="shared" ca="1" si="22"/>
        <v>447116316.82077235</v>
      </c>
      <c r="Y96" s="90">
        <f t="shared" ca="1" si="22"/>
        <v>450345535.90859377</v>
      </c>
      <c r="Z96" s="90">
        <f t="shared" ca="1" si="22"/>
        <v>453574754.99641502</v>
      </c>
      <c r="AA96" s="90">
        <f t="shared" ca="1" si="22"/>
        <v>456803974.08423644</v>
      </c>
      <c r="AB96" s="90">
        <f t="shared" ca="1" si="22"/>
        <v>460033193.17205781</v>
      </c>
      <c r="AC96" s="90">
        <f t="shared" ca="1" si="22"/>
        <v>463262412.25987917</v>
      </c>
      <c r="AD96" s="90">
        <f t="shared" ca="1" si="22"/>
        <v>466491631.34770048</v>
      </c>
      <c r="AE96" s="90">
        <f t="shared" ca="1" si="22"/>
        <v>469720850.43552178</v>
      </c>
      <c r="AF96" s="90">
        <f t="shared" ca="1" si="22"/>
        <v>472950069.52334321</v>
      </c>
      <c r="AG96" s="90">
        <f t="shared" ca="1" si="22"/>
        <v>476179288.61116457</v>
      </c>
      <c r="AH96" s="90">
        <f t="shared" ca="1" si="22"/>
        <v>479408507.69898587</v>
      </c>
      <c r="AI96" s="90">
        <f t="shared" ca="1" si="22"/>
        <v>482637726.78680724</v>
      </c>
      <c r="AJ96" s="90">
        <f t="shared" ca="1" si="22"/>
        <v>485866945.87462854</v>
      </c>
      <c r="AK96" s="90">
        <f t="shared" ca="1" si="22"/>
        <v>489096164.96244991</v>
      </c>
      <c r="AL96" s="90">
        <f t="shared" ca="1" si="22"/>
        <v>492325384.05027127</v>
      </c>
      <c r="AM96" s="90">
        <f t="shared" ca="1" si="19"/>
        <v>495554603.13809264</v>
      </c>
      <c r="AN96" s="90">
        <f t="shared" ca="1" si="19"/>
        <v>498783822.22591394</v>
      </c>
      <c r="AO96" s="90">
        <f t="shared" ca="1" si="19"/>
        <v>502013041.31373537</v>
      </c>
      <c r="AP96">
        <f ca="1">V96*'Process Emissions Multipliers'!$E$34</f>
        <v>505242260.40155667</v>
      </c>
    </row>
    <row r="97" spans="1:42">
      <c r="A97" s="74">
        <v>45</v>
      </c>
      <c r="B97">
        <f ca="1">IF('Coal mining 2010'!$A105="MD",INDIRECT("'Coal mining 2010'!"&amp;'Country Selector'!$B$3&amp;ROW($A105))*10^12,0)</f>
        <v>306381186.52681625</v>
      </c>
      <c r="C97" s="90">
        <f t="shared" ca="1" si="15"/>
        <v>330299946.3211804</v>
      </c>
      <c r="D97" s="90">
        <f t="shared" ca="1" si="20"/>
        <v>354218706.11554444</v>
      </c>
      <c r="E97" s="90">
        <f t="shared" ca="1" si="20"/>
        <v>378137465.90990853</v>
      </c>
      <c r="F97" s="90">
        <f t="shared" ca="1" si="20"/>
        <v>402056225.70427263</v>
      </c>
      <c r="G97" s="90">
        <f t="shared" ca="1" si="20"/>
        <v>425974985.49863672</v>
      </c>
      <c r="H97" s="90">
        <f t="shared" ca="1" si="20"/>
        <v>449893745.29300082</v>
      </c>
      <c r="I97" s="90">
        <f t="shared" ca="1" si="20"/>
        <v>473812505.08736491</v>
      </c>
      <c r="J97" s="90">
        <f t="shared" ca="1" si="20"/>
        <v>497731264.88172901</v>
      </c>
      <c r="K97" s="90">
        <f t="shared" ca="1" si="20"/>
        <v>521650024.6760931</v>
      </c>
      <c r="L97">
        <f ca="1">IF('Coal mining 2020'!$A105="MD",INDIRECT("'Coal mining 2020'!"&amp;'Country Selector'!$B$3&amp;ROW($A105))*10^12,0)*'Process Emissions Multipliers'!$B$34</f>
        <v>545568784.4704572</v>
      </c>
      <c r="M97" s="90">
        <f t="shared" ca="1" si="16"/>
        <v>494646494.70208132</v>
      </c>
      <c r="N97" s="90">
        <f t="shared" ca="1" si="21"/>
        <v>443724204.93370557</v>
      </c>
      <c r="O97" s="90">
        <f t="shared" ca="1" si="21"/>
        <v>392801915.16532969</v>
      </c>
      <c r="P97" s="90">
        <f t="shared" ca="1" si="21"/>
        <v>341879625.39695394</v>
      </c>
      <c r="Q97" s="90">
        <f t="shared" ca="1" si="21"/>
        <v>290957335.62857807</v>
      </c>
      <c r="R97" s="90">
        <f t="shared" ca="1" si="21"/>
        <v>240035045.86020228</v>
      </c>
      <c r="S97" s="90">
        <f t="shared" ca="1" si="21"/>
        <v>189112756.09182647</v>
      </c>
      <c r="T97" s="90">
        <f t="shared" ca="1" si="21"/>
        <v>138190466.32345062</v>
      </c>
      <c r="U97" s="90">
        <f t="shared" ca="1" si="21"/>
        <v>87268176.555074811</v>
      </c>
      <c r="V97">
        <f ca="1">IF('Coal mining 2030'!$A105="MD",INDIRECT("'Coal mining 2030'!"&amp;'Country Selector'!$B$3&amp;ROW($A105))*10^12,0)*'Process Emissions Multipliers'!$D$34</f>
        <v>36345886.786698997</v>
      </c>
      <c r="W97" s="90">
        <f t="shared" ca="1" si="22"/>
        <v>36612235.891215794</v>
      </c>
      <c r="X97" s="90">
        <f t="shared" ca="1" si="22"/>
        <v>36878584.995732591</v>
      </c>
      <c r="Y97" s="90">
        <f t="shared" ca="1" si="22"/>
        <v>37144934.100249395</v>
      </c>
      <c r="Z97" s="90">
        <f t="shared" ca="1" si="22"/>
        <v>37411283.204766192</v>
      </c>
      <c r="AA97" s="90">
        <f t="shared" ca="1" si="22"/>
        <v>37677632.309282981</v>
      </c>
      <c r="AB97" s="90">
        <f t="shared" ca="1" si="22"/>
        <v>37943981.413799785</v>
      </c>
      <c r="AC97" s="90">
        <f t="shared" ca="1" si="22"/>
        <v>38210330.518316582</v>
      </c>
      <c r="AD97" s="90">
        <f t="shared" ca="1" si="22"/>
        <v>38476679.622833379</v>
      </c>
      <c r="AE97" s="90">
        <f t="shared" ca="1" si="22"/>
        <v>38743028.727350175</v>
      </c>
      <c r="AF97" s="90">
        <f t="shared" ca="1" si="22"/>
        <v>39009377.83186698</v>
      </c>
      <c r="AG97" s="90">
        <f t="shared" ca="1" si="22"/>
        <v>39275726.936383776</v>
      </c>
      <c r="AH97" s="90">
        <f t="shared" ca="1" si="22"/>
        <v>39542076.040900573</v>
      </c>
      <c r="AI97" s="90">
        <f t="shared" ca="1" si="22"/>
        <v>39808425.14541737</v>
      </c>
      <c r="AJ97" s="90">
        <f t="shared" ca="1" si="22"/>
        <v>40074774.249934167</v>
      </c>
      <c r="AK97" s="90">
        <f t="shared" ca="1" si="22"/>
        <v>40341123.354450971</v>
      </c>
      <c r="AL97" s="90">
        <f t="shared" ca="1" si="22"/>
        <v>40607472.45896776</v>
      </c>
      <c r="AM97" s="90">
        <f t="shared" ca="1" si="19"/>
        <v>40873821.563484557</v>
      </c>
      <c r="AN97" s="90">
        <f t="shared" ca="1" si="19"/>
        <v>41140170.668001361</v>
      </c>
      <c r="AO97" s="90">
        <f t="shared" ca="1" si="19"/>
        <v>41406519.772518158</v>
      </c>
      <c r="AP97">
        <f ca="1">V97*'Process Emissions Multipliers'!$E$34</f>
        <v>41672868.877034955</v>
      </c>
    </row>
    <row r="98" spans="1:42">
      <c r="A98" s="74">
        <v>46</v>
      </c>
      <c r="B98">
        <f ca="1">IF('Coal mining 2010'!$A106="MD",INDIRECT("'Coal mining 2010'!"&amp;'Country Selector'!$B$3&amp;ROW($A106))*10^12,0)</f>
        <v>269948797.222197</v>
      </c>
      <c r="C98" s="90">
        <f t="shared" ca="1" si="15"/>
        <v>291411655.02048123</v>
      </c>
      <c r="D98" s="90">
        <f t="shared" ca="1" si="20"/>
        <v>312874512.81876552</v>
      </c>
      <c r="E98" s="90">
        <f t="shared" ca="1" si="20"/>
        <v>334337370.61704969</v>
      </c>
      <c r="F98" s="90">
        <f t="shared" ca="1" si="20"/>
        <v>355800228.41533399</v>
      </c>
      <c r="G98" s="90">
        <f t="shared" ca="1" si="20"/>
        <v>377263086.21361828</v>
      </c>
      <c r="H98" s="90">
        <f t="shared" ca="1" si="20"/>
        <v>398725944.01190245</v>
      </c>
      <c r="I98" s="90">
        <f t="shared" ca="1" si="20"/>
        <v>420188801.81018674</v>
      </c>
      <c r="J98" s="90">
        <f t="shared" ca="1" si="20"/>
        <v>441651659.60847104</v>
      </c>
      <c r="K98" s="90">
        <f t="shared" ca="1" si="20"/>
        <v>463114517.40675533</v>
      </c>
      <c r="L98">
        <f ca="1">IF('Coal mining 2020'!$A106="MD",INDIRECT("'Coal mining 2020'!"&amp;'Country Selector'!$B$3&amp;ROW($A106))*10^12,0)*'Process Emissions Multipliers'!$B$34</f>
        <v>484577375.2050395</v>
      </c>
      <c r="M98" s="90">
        <f t="shared" ca="1" si="16"/>
        <v>471583925.594437</v>
      </c>
      <c r="N98" s="90">
        <f t="shared" ca="1" si="21"/>
        <v>458590475.98383445</v>
      </c>
      <c r="O98" s="90">
        <f t="shared" ca="1" si="21"/>
        <v>445597026.37323189</v>
      </c>
      <c r="P98" s="90">
        <f t="shared" ca="1" si="21"/>
        <v>432603576.76262933</v>
      </c>
      <c r="Q98" s="90">
        <f t="shared" ca="1" si="21"/>
        <v>419610127.15202677</v>
      </c>
      <c r="R98" s="90">
        <f t="shared" ca="1" si="21"/>
        <v>406616677.54142427</v>
      </c>
      <c r="S98" s="90">
        <f t="shared" ca="1" si="21"/>
        <v>393623227.93082166</v>
      </c>
      <c r="T98" s="90">
        <f t="shared" ca="1" si="21"/>
        <v>380629778.32021916</v>
      </c>
      <c r="U98" s="90">
        <f t="shared" ca="1" si="21"/>
        <v>367636328.70961666</v>
      </c>
      <c r="V98">
        <f ca="1">IF('Coal mining 2030'!$A106="MD",INDIRECT("'Coal mining 2030'!"&amp;'Country Selector'!$B$3&amp;ROW($A106))*10^12,0)*'Process Emissions Multipliers'!$D$34</f>
        <v>354642879.0990141</v>
      </c>
      <c r="W98" s="90">
        <f t="shared" ca="1" si="22"/>
        <v>357241765.01492596</v>
      </c>
      <c r="X98" s="90">
        <f t="shared" ca="1" si="22"/>
        <v>359840650.93083799</v>
      </c>
      <c r="Y98" s="90">
        <f t="shared" ca="1" si="22"/>
        <v>362439536.8467499</v>
      </c>
      <c r="Z98" s="90">
        <f t="shared" ca="1" si="22"/>
        <v>365038422.76266181</v>
      </c>
      <c r="AA98" s="90">
        <f t="shared" ca="1" si="22"/>
        <v>367637308.67857373</v>
      </c>
      <c r="AB98" s="90">
        <f t="shared" ca="1" si="22"/>
        <v>370236194.59448564</v>
      </c>
      <c r="AC98" s="90">
        <f t="shared" ca="1" si="22"/>
        <v>372835080.51039761</v>
      </c>
      <c r="AD98" s="90">
        <f t="shared" ca="1" si="22"/>
        <v>375433966.42630953</v>
      </c>
      <c r="AE98" s="90">
        <f t="shared" ca="1" si="22"/>
        <v>378032852.3422215</v>
      </c>
      <c r="AF98" s="90">
        <f t="shared" ca="1" si="22"/>
        <v>380631738.25813341</v>
      </c>
      <c r="AG98" s="90">
        <f t="shared" ca="1" si="22"/>
        <v>383230624.17404532</v>
      </c>
      <c r="AH98" s="90">
        <f t="shared" ca="1" si="22"/>
        <v>385829510.08995724</v>
      </c>
      <c r="AI98" s="90">
        <f t="shared" ca="1" si="22"/>
        <v>388428396.00586915</v>
      </c>
      <c r="AJ98" s="90">
        <f t="shared" ca="1" si="22"/>
        <v>391027281.92178106</v>
      </c>
      <c r="AK98" s="90">
        <f t="shared" ca="1" si="22"/>
        <v>393626167.83769304</v>
      </c>
      <c r="AL98" s="90">
        <f t="shared" ca="1" si="22"/>
        <v>396225053.75360495</v>
      </c>
      <c r="AM98" s="90">
        <f t="shared" ca="1" si="19"/>
        <v>398823939.66951686</v>
      </c>
      <c r="AN98" s="90">
        <f t="shared" ca="1" si="19"/>
        <v>401422825.58542883</v>
      </c>
      <c r="AO98" s="90">
        <f t="shared" ca="1" si="19"/>
        <v>404021711.50134069</v>
      </c>
      <c r="AP98">
        <f ca="1">V98*'Process Emissions Multipliers'!$E$34</f>
        <v>406620597.41725266</v>
      </c>
    </row>
    <row r="99" spans="1:42">
      <c r="A99" s="74">
        <v>47</v>
      </c>
      <c r="B99">
        <f ca="1">IF('Coal mining 2010'!$A107="MD",INDIRECT("'Coal mining 2010'!"&amp;'Country Selector'!$B$3&amp;ROW($A107))*10^12,0)</f>
        <v>27047152.473480552</v>
      </c>
      <c r="C99" s="90">
        <f t="shared" ca="1" si="15"/>
        <v>76356585.214236349</v>
      </c>
      <c r="D99" s="90">
        <f t="shared" ca="1" si="20"/>
        <v>125666017.95499213</v>
      </c>
      <c r="E99" s="90">
        <f t="shared" ca="1" si="20"/>
        <v>174975450.69574791</v>
      </c>
      <c r="F99" s="90">
        <f t="shared" ca="1" si="20"/>
        <v>224284883.43650371</v>
      </c>
      <c r="G99" s="90">
        <f t="shared" ca="1" si="20"/>
        <v>273594316.1772595</v>
      </c>
      <c r="H99" s="90">
        <f t="shared" ca="1" si="20"/>
        <v>322903748.9180153</v>
      </c>
      <c r="I99" s="90">
        <f t="shared" ca="1" si="20"/>
        <v>372213181.65877104</v>
      </c>
      <c r="J99" s="90">
        <f t="shared" ca="1" si="20"/>
        <v>421522614.39952683</v>
      </c>
      <c r="K99" s="90">
        <f t="shared" ca="1" si="20"/>
        <v>470832047.14028269</v>
      </c>
      <c r="L99">
        <f ca="1">IF('Coal mining 2020'!$A107="MD",INDIRECT("'Coal mining 2020'!"&amp;'Country Selector'!$B$3&amp;ROW($A107))*10^12,0)*'Process Emissions Multipliers'!$B$34</f>
        <v>520141479.88103843</v>
      </c>
      <c r="M99" s="90">
        <f t="shared" ca="1" si="16"/>
        <v>471680627.97103268</v>
      </c>
      <c r="N99" s="90">
        <f t="shared" ca="1" si="21"/>
        <v>423219776.06102687</v>
      </c>
      <c r="O99" s="90">
        <f t="shared" ca="1" si="21"/>
        <v>374758924.15102106</v>
      </c>
      <c r="P99" s="90">
        <f t="shared" ca="1" si="21"/>
        <v>326298072.24101532</v>
      </c>
      <c r="Q99" s="90">
        <f t="shared" ca="1" si="21"/>
        <v>277837220.33100957</v>
      </c>
      <c r="R99" s="90">
        <f t="shared" ca="1" si="21"/>
        <v>229376368.42100376</v>
      </c>
      <c r="S99" s="90">
        <f t="shared" ca="1" si="21"/>
        <v>180915516.51099798</v>
      </c>
      <c r="T99" s="90">
        <f t="shared" ca="1" si="21"/>
        <v>132454664.6009922</v>
      </c>
      <c r="U99" s="90">
        <f t="shared" ca="1" si="21"/>
        <v>83993812.690986425</v>
      </c>
      <c r="V99">
        <f ca="1">IF('Coal mining 2030'!$A107="MD",INDIRECT("'Coal mining 2030'!"&amp;'Country Selector'!$B$3&amp;ROW($A107))*10^12,0)*'Process Emissions Multipliers'!$D$34</f>
        <v>35532960.780980639</v>
      </c>
      <c r="W99" s="90">
        <f t="shared" ca="1" si="22"/>
        <v>35793352.619550608</v>
      </c>
      <c r="X99" s="90">
        <f t="shared" ca="1" si="22"/>
        <v>36053744.458120592</v>
      </c>
      <c r="Y99" s="90">
        <f t="shared" ca="1" si="22"/>
        <v>36314136.296690561</v>
      </c>
      <c r="Z99" s="90">
        <f t="shared" ca="1" si="22"/>
        <v>36574528.135260537</v>
      </c>
      <c r="AA99" s="90">
        <f t="shared" ca="1" si="22"/>
        <v>36834919.973830506</v>
      </c>
      <c r="AB99" s="90">
        <f t="shared" ca="1" si="22"/>
        <v>37095311.81240049</v>
      </c>
      <c r="AC99" s="90">
        <f t="shared" ca="1" si="22"/>
        <v>37355703.650970459</v>
      </c>
      <c r="AD99" s="90">
        <f t="shared" ca="1" si="22"/>
        <v>37616095.489540435</v>
      </c>
      <c r="AE99" s="90">
        <f t="shared" ca="1" si="22"/>
        <v>37876487.328110412</v>
      </c>
      <c r="AF99" s="90">
        <f t="shared" ca="1" si="22"/>
        <v>38136879.166680381</v>
      </c>
      <c r="AG99" s="90">
        <f t="shared" ca="1" si="22"/>
        <v>38397271.005250357</v>
      </c>
      <c r="AH99" s="90">
        <f t="shared" ca="1" si="22"/>
        <v>38657662.843820333</v>
      </c>
      <c r="AI99" s="90">
        <f t="shared" ca="1" si="22"/>
        <v>38918054.68239031</v>
      </c>
      <c r="AJ99" s="90">
        <f t="shared" ca="1" si="22"/>
        <v>39178446.520960279</v>
      </c>
      <c r="AK99" s="90">
        <f t="shared" ca="1" si="22"/>
        <v>39438838.359530263</v>
      </c>
      <c r="AL99" s="90">
        <f t="shared" ca="1" si="22"/>
        <v>39699230.198100232</v>
      </c>
      <c r="AM99" s="90">
        <f t="shared" ca="1" si="19"/>
        <v>39959622.036670201</v>
      </c>
      <c r="AN99" s="90">
        <f t="shared" ca="1" si="19"/>
        <v>40220013.875240184</v>
      </c>
      <c r="AO99" s="90">
        <f t="shared" ca="1" si="19"/>
        <v>40480405.713810153</v>
      </c>
      <c r="AP99">
        <f ca="1">V99*'Process Emissions Multipliers'!$E$34</f>
        <v>40740797.55238013</v>
      </c>
    </row>
    <row r="100" spans="1:42">
      <c r="A100" s="74">
        <v>48</v>
      </c>
      <c r="B100">
        <f ca="1">IF('Coal mining 2010'!$A108="MD",INDIRECT("'Coal mining 2010'!"&amp;'Country Selector'!$B$3&amp;ROW($A108))*10^12,0)</f>
        <v>259756527.56948796</v>
      </c>
      <c r="C100" s="90">
        <f t="shared" ca="1" si="15"/>
        <v>279702664.76746053</v>
      </c>
      <c r="D100" s="90">
        <f t="shared" ca="1" si="20"/>
        <v>299648801.96543312</v>
      </c>
      <c r="E100" s="90">
        <f t="shared" ca="1" si="20"/>
        <v>319594939.16340566</v>
      </c>
      <c r="F100" s="90">
        <f t="shared" ca="1" si="20"/>
        <v>339541076.36137831</v>
      </c>
      <c r="G100" s="90">
        <f t="shared" ca="1" si="20"/>
        <v>359487213.55935085</v>
      </c>
      <c r="H100" s="90">
        <f t="shared" ca="1" si="20"/>
        <v>379433350.75732344</v>
      </c>
      <c r="I100" s="90">
        <f t="shared" ca="1" si="20"/>
        <v>399379487.95529604</v>
      </c>
      <c r="J100" s="90">
        <f t="shared" ca="1" si="20"/>
        <v>419325625.15326864</v>
      </c>
      <c r="K100" s="90">
        <f t="shared" ca="1" si="20"/>
        <v>439271762.35124117</v>
      </c>
      <c r="L100">
        <f ca="1">IF('Coal mining 2020'!$A108="MD",INDIRECT("'Coal mining 2020'!"&amp;'Country Selector'!$B$3&amp;ROW($A108))*10^12,0)*'Process Emissions Multipliers'!$B$34</f>
        <v>459217899.54921377</v>
      </c>
      <c r="M100" s="90">
        <f t="shared" ca="1" si="16"/>
        <v>481035461.67979318</v>
      </c>
      <c r="N100" s="90">
        <f t="shared" ca="1" si="21"/>
        <v>502853023.81037259</v>
      </c>
      <c r="O100" s="90">
        <f t="shared" ca="1" si="21"/>
        <v>524670585.94095194</v>
      </c>
      <c r="P100" s="90">
        <f t="shared" ca="1" si="21"/>
        <v>546488148.0715313</v>
      </c>
      <c r="Q100" s="90">
        <f t="shared" ca="1" si="21"/>
        <v>568305710.20211077</v>
      </c>
      <c r="R100" s="90">
        <f t="shared" ca="1" si="21"/>
        <v>590123272.33269024</v>
      </c>
      <c r="S100" s="90">
        <f t="shared" ca="1" si="21"/>
        <v>611940834.46326947</v>
      </c>
      <c r="T100" s="90">
        <f t="shared" ca="1" si="21"/>
        <v>633758396.59384894</v>
      </c>
      <c r="U100" s="90">
        <f t="shared" ca="1" si="21"/>
        <v>655575958.72442842</v>
      </c>
      <c r="V100">
        <f ca="1">IF('Coal mining 2030'!$A108="MD",INDIRECT("'Coal mining 2030'!"&amp;'Country Selector'!$B$3&amp;ROW($A108))*10^12,0)*'Process Emissions Multipliers'!$D$34</f>
        <v>677393520.85500777</v>
      </c>
      <c r="W100" s="90">
        <f t="shared" ca="1" si="22"/>
        <v>682357580.71531749</v>
      </c>
      <c r="X100" s="90">
        <f t="shared" ca="1" si="22"/>
        <v>687321640.57562721</v>
      </c>
      <c r="Y100" s="90">
        <f t="shared" ca="1" si="22"/>
        <v>692285700.43593681</v>
      </c>
      <c r="Z100" s="90">
        <f t="shared" ca="1" si="22"/>
        <v>697249760.29624653</v>
      </c>
      <c r="AA100" s="90">
        <f t="shared" ca="1" si="22"/>
        <v>702213820.15655613</v>
      </c>
      <c r="AB100" s="90">
        <f t="shared" ca="1" si="22"/>
        <v>707177880.01686573</v>
      </c>
      <c r="AC100" s="90">
        <f t="shared" ca="1" si="22"/>
        <v>712141939.87717545</v>
      </c>
      <c r="AD100" s="90">
        <f t="shared" ca="1" si="22"/>
        <v>717105999.73748517</v>
      </c>
      <c r="AE100" s="90">
        <f t="shared" ca="1" si="22"/>
        <v>722070059.59779477</v>
      </c>
      <c r="AF100" s="90">
        <f t="shared" ca="1" si="22"/>
        <v>727034119.45810449</v>
      </c>
      <c r="AG100" s="90">
        <f t="shared" ca="1" si="22"/>
        <v>731998179.31841421</v>
      </c>
      <c r="AH100" s="90">
        <f t="shared" ca="1" si="22"/>
        <v>736962239.17872381</v>
      </c>
      <c r="AI100" s="90">
        <f t="shared" ca="1" si="22"/>
        <v>741926299.03903341</v>
      </c>
      <c r="AJ100" s="90">
        <f t="shared" ca="1" si="22"/>
        <v>746890358.89934325</v>
      </c>
      <c r="AK100" s="90">
        <f t="shared" ca="1" si="22"/>
        <v>751854418.75965285</v>
      </c>
      <c r="AL100" s="90">
        <f t="shared" ca="1" si="22"/>
        <v>756818478.61996257</v>
      </c>
      <c r="AM100" s="90">
        <f t="shared" ca="1" si="19"/>
        <v>761782538.48027217</v>
      </c>
      <c r="AN100" s="90">
        <f t="shared" ca="1" si="19"/>
        <v>766746598.34058189</v>
      </c>
      <c r="AO100" s="90">
        <f t="shared" ca="1" si="19"/>
        <v>771710658.20089149</v>
      </c>
      <c r="AP100">
        <f ca="1">V100*'Process Emissions Multipliers'!$E$34</f>
        <v>776674718.06120121</v>
      </c>
    </row>
    <row r="101" spans="1:42">
      <c r="A101" s="74">
        <v>49</v>
      </c>
      <c r="B101">
        <f ca="1">IF('Coal mining 2010'!$A109="MD",INDIRECT("'Coal mining 2010'!"&amp;'Country Selector'!$B$3&amp;ROW($A109))*10^12,0)</f>
        <v>522144940.6734857</v>
      </c>
      <c r="C101" s="90">
        <f t="shared" ca="1" si="15"/>
        <v>471934910.73455286</v>
      </c>
      <c r="D101" s="90">
        <f t="shared" ca="1" si="20"/>
        <v>421724880.79562008</v>
      </c>
      <c r="E101" s="90">
        <f t="shared" ca="1" si="20"/>
        <v>371514850.85668731</v>
      </c>
      <c r="F101" s="90">
        <f t="shared" ca="1" si="20"/>
        <v>321304820.91775453</v>
      </c>
      <c r="G101" s="90">
        <f t="shared" ca="1" si="20"/>
        <v>271094790.97882169</v>
      </c>
      <c r="H101" s="90">
        <f t="shared" ca="1" si="20"/>
        <v>220884761.03988892</v>
      </c>
      <c r="I101" s="90">
        <f t="shared" ca="1" si="20"/>
        <v>170674731.10095614</v>
      </c>
      <c r="J101" s="90">
        <f t="shared" ca="1" si="20"/>
        <v>120464701.16202334</v>
      </c>
      <c r="K101" s="90">
        <f t="shared" ca="1" si="20"/>
        <v>70254671.223090544</v>
      </c>
      <c r="L101">
        <f ca="1">IF('Coal mining 2020'!$A109="MD",INDIRECT("'Coal mining 2020'!"&amp;'Country Selector'!$B$3&amp;ROW($A109))*10^12,0)*'Process Emissions Multipliers'!$B$34</f>
        <v>20044641.284157746</v>
      </c>
      <c r="M101" s="90">
        <f t="shared" ca="1" si="16"/>
        <v>53022448.845866755</v>
      </c>
      <c r="N101" s="90">
        <f t="shared" ca="1" si="21"/>
        <v>86000256.407575771</v>
      </c>
      <c r="O101" s="90">
        <f t="shared" ca="1" si="21"/>
        <v>118978063.96928477</v>
      </c>
      <c r="P101" s="90">
        <f t="shared" ca="1" si="21"/>
        <v>151955871.53099379</v>
      </c>
      <c r="Q101" s="90">
        <f t="shared" ca="1" si="21"/>
        <v>184933679.09270281</v>
      </c>
      <c r="R101" s="90">
        <f t="shared" ca="1" si="21"/>
        <v>217911486.65441179</v>
      </c>
      <c r="S101" s="90">
        <f t="shared" ca="1" si="21"/>
        <v>250889294.21612081</v>
      </c>
      <c r="T101" s="90">
        <f t="shared" ca="1" si="21"/>
        <v>283867101.77782983</v>
      </c>
      <c r="U101" s="90">
        <f t="shared" ca="1" si="21"/>
        <v>316844909.33953887</v>
      </c>
      <c r="V101">
        <f ca="1">IF('Coal mining 2030'!$A109="MD",INDIRECT("'Coal mining 2030'!"&amp;'Country Selector'!$B$3&amp;ROW($A109))*10^12,0)*'Process Emissions Multipliers'!$D$34</f>
        <v>349822716.90124786</v>
      </c>
      <c r="W101" s="90">
        <f t="shared" ca="1" si="22"/>
        <v>352386279.81369215</v>
      </c>
      <c r="X101" s="90">
        <f t="shared" ca="1" si="22"/>
        <v>354949842.72613651</v>
      </c>
      <c r="Y101" s="90">
        <f t="shared" ca="1" si="22"/>
        <v>357513405.63858074</v>
      </c>
      <c r="Z101" s="90">
        <f t="shared" ca="1" si="22"/>
        <v>360076968.55102503</v>
      </c>
      <c r="AA101" s="90">
        <f t="shared" ca="1" si="22"/>
        <v>362640531.46346933</v>
      </c>
      <c r="AB101" s="90">
        <f t="shared" ca="1" si="22"/>
        <v>365204094.37591362</v>
      </c>
      <c r="AC101" s="90">
        <f t="shared" ca="1" si="22"/>
        <v>367767657.28835791</v>
      </c>
      <c r="AD101" s="90">
        <f t="shared" ca="1" si="22"/>
        <v>370331220.20080221</v>
      </c>
      <c r="AE101" s="90">
        <f t="shared" ca="1" si="22"/>
        <v>372894783.1132465</v>
      </c>
      <c r="AF101" s="90">
        <f t="shared" ca="1" si="22"/>
        <v>375458346.02569079</v>
      </c>
      <c r="AG101" s="90">
        <f t="shared" ca="1" si="22"/>
        <v>378021908.93813515</v>
      </c>
      <c r="AH101" s="90">
        <f t="shared" ca="1" si="22"/>
        <v>380585471.85057938</v>
      </c>
      <c r="AI101" s="90">
        <f t="shared" ca="1" si="22"/>
        <v>383149034.76302373</v>
      </c>
      <c r="AJ101" s="90">
        <f t="shared" ca="1" si="22"/>
        <v>385712597.67546803</v>
      </c>
      <c r="AK101" s="90">
        <f t="shared" ca="1" si="22"/>
        <v>388276160.58791232</v>
      </c>
      <c r="AL101" s="90">
        <f t="shared" ca="1" si="22"/>
        <v>390839723.50035661</v>
      </c>
      <c r="AM101" s="90">
        <f t="shared" ca="1" si="19"/>
        <v>393403286.41280091</v>
      </c>
      <c r="AN101" s="90">
        <f t="shared" ca="1" si="19"/>
        <v>395966849.3252452</v>
      </c>
      <c r="AO101" s="90">
        <f t="shared" ca="1" si="19"/>
        <v>398530412.2376895</v>
      </c>
      <c r="AP101">
        <f ca="1">V101*'Process Emissions Multipliers'!$E$34</f>
        <v>401093975.15013379</v>
      </c>
    </row>
    <row r="102" spans="1:42">
      <c r="A102" s="74">
        <v>50</v>
      </c>
      <c r="B102">
        <f ca="1">IF('Coal mining 2010'!$A110="MD",INDIRECT("'Coal mining 2010'!"&amp;'Country Selector'!$B$3&amp;ROW($A110))*10^12,0)</f>
        <v>260636349.10478139</v>
      </c>
      <c r="C102" s="90">
        <f t="shared" ca="1" si="15"/>
        <v>280741274.15455562</v>
      </c>
      <c r="D102" s="90">
        <f t="shared" ca="1" si="20"/>
        <v>300846199.20432991</v>
      </c>
      <c r="E102" s="90">
        <f t="shared" ca="1" si="20"/>
        <v>320951124.2541042</v>
      </c>
      <c r="F102" s="90">
        <f t="shared" ca="1" si="20"/>
        <v>341056049.30387843</v>
      </c>
      <c r="G102" s="90">
        <f t="shared" ca="1" si="20"/>
        <v>361160974.35365272</v>
      </c>
      <c r="H102" s="90">
        <f t="shared" ca="1" si="20"/>
        <v>381265899.403427</v>
      </c>
      <c r="I102" s="90">
        <f t="shared" ca="1" si="20"/>
        <v>401370824.45320123</v>
      </c>
      <c r="J102" s="90">
        <f t="shared" ca="1" si="20"/>
        <v>421475749.50297552</v>
      </c>
      <c r="K102" s="90">
        <f t="shared" ca="1" si="20"/>
        <v>441580674.55274975</v>
      </c>
      <c r="L102">
        <f ca="1">IF('Coal mining 2020'!$A110="MD",INDIRECT("'Coal mining 2020'!"&amp;'Country Selector'!$B$3&amp;ROW($A110))*10^12,0)*'Process Emissions Multipliers'!$B$34</f>
        <v>461685599.60252404</v>
      </c>
      <c r="M102" s="90">
        <f t="shared" ca="1" si="16"/>
        <v>449757912.79878473</v>
      </c>
      <c r="N102" s="90">
        <f t="shared" ca="1" si="21"/>
        <v>437830225.99504542</v>
      </c>
      <c r="O102" s="90">
        <f t="shared" ca="1" si="21"/>
        <v>425902539.19130611</v>
      </c>
      <c r="P102" s="90">
        <f t="shared" ca="1" si="21"/>
        <v>413974852.38756686</v>
      </c>
      <c r="Q102" s="90">
        <f t="shared" ca="1" si="21"/>
        <v>402047165.5838275</v>
      </c>
      <c r="R102" s="90">
        <f t="shared" ca="1" si="21"/>
        <v>390119478.78008825</v>
      </c>
      <c r="S102" s="90">
        <f t="shared" ca="1" si="21"/>
        <v>378191791.97634894</v>
      </c>
      <c r="T102" s="90">
        <f t="shared" ca="1" si="21"/>
        <v>366264105.17260969</v>
      </c>
      <c r="U102" s="90">
        <f t="shared" ca="1" si="21"/>
        <v>354336418.36887038</v>
      </c>
      <c r="V102">
        <f ca="1">IF('Coal mining 2030'!$A110="MD",INDIRECT("'Coal mining 2030'!"&amp;'Country Selector'!$B$3&amp;ROW($A110))*10^12,0)*'Process Emissions Multipliers'!$D$34</f>
        <v>342408731.56513107</v>
      </c>
      <c r="W102" s="90">
        <f t="shared" ca="1" si="22"/>
        <v>344917963.47812104</v>
      </c>
      <c r="X102" s="90">
        <f t="shared" ca="1" si="22"/>
        <v>347427195.39111102</v>
      </c>
      <c r="Y102" s="90">
        <f t="shared" ca="1" si="22"/>
        <v>349936427.30410099</v>
      </c>
      <c r="Z102" s="90">
        <f t="shared" ca="1" si="22"/>
        <v>352445659.21709096</v>
      </c>
      <c r="AA102" s="90">
        <f t="shared" ca="1" si="22"/>
        <v>354954891.13008088</v>
      </c>
      <c r="AB102" s="90">
        <f t="shared" ca="1" si="22"/>
        <v>357464123.04307079</v>
      </c>
      <c r="AC102" s="90">
        <f t="shared" ca="1" si="22"/>
        <v>359973354.95606077</v>
      </c>
      <c r="AD102" s="90">
        <f t="shared" ca="1" si="22"/>
        <v>362482586.86905074</v>
      </c>
      <c r="AE102" s="90">
        <f t="shared" ca="1" si="22"/>
        <v>364991818.78204072</v>
      </c>
      <c r="AF102" s="90">
        <f t="shared" ca="1" si="22"/>
        <v>367501050.69503069</v>
      </c>
      <c r="AG102" s="90">
        <f t="shared" ca="1" si="22"/>
        <v>370010282.60802066</v>
      </c>
      <c r="AH102" s="90">
        <f t="shared" ca="1" si="22"/>
        <v>372519514.52101064</v>
      </c>
      <c r="AI102" s="90">
        <f t="shared" ca="1" si="22"/>
        <v>375028746.43400061</v>
      </c>
      <c r="AJ102" s="90">
        <f t="shared" ca="1" si="22"/>
        <v>377537978.34699059</v>
      </c>
      <c r="AK102" s="90">
        <f t="shared" ca="1" si="22"/>
        <v>380047210.25998056</v>
      </c>
      <c r="AL102" s="90">
        <f t="shared" ca="1" si="22"/>
        <v>382556442.17297041</v>
      </c>
      <c r="AM102" s="90">
        <f t="shared" ca="1" si="19"/>
        <v>385065674.08596039</v>
      </c>
      <c r="AN102" s="90">
        <f t="shared" ca="1" si="19"/>
        <v>387574905.99895036</v>
      </c>
      <c r="AO102" s="90">
        <f t="shared" ca="1" si="19"/>
        <v>390084137.91194034</v>
      </c>
      <c r="AP102">
        <f ca="1">V102*'Process Emissions Multipliers'!$E$34</f>
        <v>392593369.82493031</v>
      </c>
    </row>
    <row r="103" spans="1:42">
      <c r="A103" s="74">
        <v>51</v>
      </c>
      <c r="B103">
        <f ca="1">IF('Coal mining 2010'!$A111="MD",INDIRECT("'Coal mining 2010'!"&amp;'Country Selector'!$B$3&amp;ROW($A111))*10^12,0)</f>
        <v>0</v>
      </c>
      <c r="C103" s="90">
        <f t="shared" ca="1" si="15"/>
        <v>86819159.234085247</v>
      </c>
      <c r="D103" s="90">
        <f t="shared" ca="1" si="20"/>
        <v>173638318.46817049</v>
      </c>
      <c r="E103" s="90">
        <f t="shared" ca="1" si="20"/>
        <v>260457477.70225573</v>
      </c>
      <c r="F103" s="90">
        <f t="shared" ca="1" si="20"/>
        <v>347276636.93634099</v>
      </c>
      <c r="G103" s="90">
        <f t="shared" ca="1" si="20"/>
        <v>434095796.17042625</v>
      </c>
      <c r="H103" s="90">
        <f t="shared" ca="1" si="20"/>
        <v>520914955.40451145</v>
      </c>
      <c r="I103" s="90">
        <f t="shared" ca="1" si="20"/>
        <v>607734114.63859677</v>
      </c>
      <c r="J103" s="90">
        <f t="shared" ca="1" si="20"/>
        <v>694553273.87268198</v>
      </c>
      <c r="K103" s="90">
        <f t="shared" ca="1" si="20"/>
        <v>781372433.1067673</v>
      </c>
      <c r="L103">
        <f ca="1">IF('Coal mining 2020'!$A111="MD",INDIRECT("'Coal mining 2020'!"&amp;'Country Selector'!$B$3&amp;ROW($A111))*10^12,0)*'Process Emissions Multipliers'!$B$34</f>
        <v>868191592.3408525</v>
      </c>
      <c r="M103" s="90">
        <f t="shared" ca="1" si="16"/>
        <v>813352097.80971289</v>
      </c>
      <c r="N103" s="90">
        <f t="shared" ca="1" si="21"/>
        <v>758512603.27857316</v>
      </c>
      <c r="O103" s="90">
        <f t="shared" ca="1" si="21"/>
        <v>703673108.74743354</v>
      </c>
      <c r="P103" s="90">
        <f t="shared" ca="1" si="21"/>
        <v>648833614.21629369</v>
      </c>
      <c r="Q103" s="90">
        <f t="shared" ca="1" si="21"/>
        <v>593994119.68515408</v>
      </c>
      <c r="R103" s="90">
        <f t="shared" ca="1" si="21"/>
        <v>539154625.15401447</v>
      </c>
      <c r="S103" s="90">
        <f t="shared" ca="1" si="21"/>
        <v>484315130.62287474</v>
      </c>
      <c r="T103" s="90">
        <f t="shared" ca="1" si="21"/>
        <v>429475636.09173506</v>
      </c>
      <c r="U103" s="90">
        <f t="shared" ca="1" si="21"/>
        <v>374636141.56059539</v>
      </c>
      <c r="V103">
        <f ca="1">IF('Coal mining 2030'!$A111="MD",INDIRECT("'Coal mining 2030'!"&amp;'Country Selector'!$B$3&amp;ROW($A111))*10^12,0)*'Process Emissions Multipliers'!$D$34</f>
        <v>319796647.02945572</v>
      </c>
      <c r="W103" s="90">
        <f t="shared" ca="1" si="22"/>
        <v>322140173.57659012</v>
      </c>
      <c r="X103" s="90">
        <f t="shared" ca="1" si="22"/>
        <v>324483700.12372446</v>
      </c>
      <c r="Y103" s="90">
        <f t="shared" ca="1" si="22"/>
        <v>326827226.67085892</v>
      </c>
      <c r="Z103" s="90">
        <f t="shared" ca="1" si="22"/>
        <v>329170753.21799326</v>
      </c>
      <c r="AA103" s="90">
        <f t="shared" ca="1" si="22"/>
        <v>331514279.76512766</v>
      </c>
      <c r="AB103" s="90">
        <f t="shared" ca="1" si="22"/>
        <v>333857806.31226206</v>
      </c>
      <c r="AC103" s="90">
        <f t="shared" ca="1" si="22"/>
        <v>336201332.85939646</v>
      </c>
      <c r="AD103" s="90">
        <f t="shared" ca="1" si="22"/>
        <v>338544859.40653086</v>
      </c>
      <c r="AE103" s="90">
        <f t="shared" ca="1" si="22"/>
        <v>340888385.9536652</v>
      </c>
      <c r="AF103" s="90">
        <f t="shared" ca="1" si="22"/>
        <v>343231912.5007996</v>
      </c>
      <c r="AG103" s="90">
        <f t="shared" ca="1" si="22"/>
        <v>345575439.04793394</v>
      </c>
      <c r="AH103" s="90">
        <f t="shared" ca="1" si="22"/>
        <v>347918965.5950684</v>
      </c>
      <c r="AI103" s="90">
        <f t="shared" ca="1" si="22"/>
        <v>350262492.14220273</v>
      </c>
      <c r="AJ103" s="90">
        <f t="shared" ca="1" si="22"/>
        <v>352606018.68933713</v>
      </c>
      <c r="AK103" s="90">
        <f t="shared" ca="1" si="22"/>
        <v>354949545.23647153</v>
      </c>
      <c r="AL103" s="90">
        <f t="shared" ca="1" si="22"/>
        <v>357293071.78360587</v>
      </c>
      <c r="AM103" s="90">
        <f t="shared" ca="1" si="19"/>
        <v>359636598.33074033</v>
      </c>
      <c r="AN103" s="90">
        <f t="shared" ca="1" si="19"/>
        <v>361980124.87787473</v>
      </c>
      <c r="AO103" s="90">
        <f t="shared" ca="1" si="19"/>
        <v>364323651.42500907</v>
      </c>
      <c r="AP103">
        <f ca="1">V103*'Process Emissions Multipliers'!$E$34</f>
        <v>366667177.97214347</v>
      </c>
    </row>
    <row r="104" spans="1:42">
      <c r="A104" s="74">
        <v>52</v>
      </c>
      <c r="B104">
        <f ca="1">IF('Coal mining 2010'!$A112="MD",INDIRECT("'Coal mining 2010'!"&amp;'Country Selector'!$B$3&amp;ROW($A112))*10^12,0)</f>
        <v>243424372.26043677</v>
      </c>
      <c r="C104" s="90">
        <f t="shared" ca="1" si="15"/>
        <v>261438949.63710111</v>
      </c>
      <c r="D104" s="90">
        <f t="shared" ca="1" si="20"/>
        <v>279453527.01376539</v>
      </c>
      <c r="E104" s="90">
        <f t="shared" ca="1" si="20"/>
        <v>297468104.39042974</v>
      </c>
      <c r="F104" s="90">
        <f t="shared" ca="1" si="20"/>
        <v>315482681.76709402</v>
      </c>
      <c r="G104" s="90">
        <f t="shared" ca="1" si="20"/>
        <v>333497259.1437583</v>
      </c>
      <c r="H104" s="90">
        <f t="shared" ca="1" si="20"/>
        <v>351511836.5204227</v>
      </c>
      <c r="I104" s="90">
        <f t="shared" ca="1" si="20"/>
        <v>369526413.89708692</v>
      </c>
      <c r="J104" s="90">
        <f t="shared" ca="1" si="20"/>
        <v>387540991.27375126</v>
      </c>
      <c r="K104" s="90">
        <f t="shared" ca="1" si="20"/>
        <v>405555568.6504156</v>
      </c>
      <c r="L104">
        <f ca="1">IF('Coal mining 2020'!$A112="MD",INDIRECT("'Coal mining 2020'!"&amp;'Country Selector'!$B$3&amp;ROW($A112))*10^12,0)*'Process Emissions Multipliers'!$B$34</f>
        <v>423570146.02707988</v>
      </c>
      <c r="M104" s="90">
        <f t="shared" ca="1" si="16"/>
        <v>381213131.4243719</v>
      </c>
      <c r="N104" s="90">
        <f t="shared" ca="1" si="21"/>
        <v>338856116.82166392</v>
      </c>
      <c r="O104" s="90">
        <f t="shared" ca="1" si="21"/>
        <v>296499102.21895587</v>
      </c>
      <c r="P104" s="90">
        <f t="shared" ca="1" si="21"/>
        <v>254142087.61624795</v>
      </c>
      <c r="Q104" s="90">
        <f t="shared" ca="1" si="21"/>
        <v>211785073.01353994</v>
      </c>
      <c r="R104" s="90">
        <f t="shared" ca="1" si="21"/>
        <v>169428058.41083196</v>
      </c>
      <c r="S104" s="90">
        <f t="shared" ca="1" si="21"/>
        <v>127071043.80812398</v>
      </c>
      <c r="T104" s="90">
        <f t="shared" ca="1" si="21"/>
        <v>84714029.205415979</v>
      </c>
      <c r="U104" s="90">
        <f t="shared" ca="1" si="21"/>
        <v>42357014.60270799</v>
      </c>
      <c r="V104">
        <f ca="1">IF('Coal mining 2030'!$A112="MD",INDIRECT("'Coal mining 2030'!"&amp;'Country Selector'!$B$3&amp;ROW($A112))*10^12,0)*'Process Emissions Multipliers'!$D$34</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Multipliers'!$E$34</f>
        <v>0</v>
      </c>
    </row>
    <row r="105" spans="1:42">
      <c r="A105" s="74">
        <v>53</v>
      </c>
      <c r="B105">
        <f ca="1">IF('Coal mining 2010'!$A113="MD",INDIRECT("'Coal mining 2010'!"&amp;'Country Selector'!$B$3&amp;ROW($A113))*10^12,0)</f>
        <v>10942685.242931738</v>
      </c>
      <c r="C105" s="90">
        <f t="shared" ca="1" si="15"/>
        <v>11709909.336640527</v>
      </c>
      <c r="D105" s="90">
        <f t="shared" ca="1" si="20"/>
        <v>12477133.430349316</v>
      </c>
      <c r="E105" s="90">
        <f t="shared" ca="1" si="20"/>
        <v>13244357.524058104</v>
      </c>
      <c r="F105" s="90">
        <f t="shared" ca="1" si="20"/>
        <v>14011581.617766894</v>
      </c>
      <c r="G105" s="90">
        <f t="shared" ca="1" si="20"/>
        <v>14778805.711475682</v>
      </c>
      <c r="H105" s="90">
        <f t="shared" ca="1" si="20"/>
        <v>15546029.805184469</v>
      </c>
      <c r="I105" s="90">
        <f t="shared" ca="1" si="20"/>
        <v>16313253.898893259</v>
      </c>
      <c r="J105" s="90">
        <f t="shared" ca="1" si="20"/>
        <v>17080477.992602047</v>
      </c>
      <c r="K105" s="90">
        <f t="shared" ca="1" si="20"/>
        <v>17847702.086310834</v>
      </c>
      <c r="L105">
        <f ca="1">IF('Coal mining 2020'!$A113="MD",INDIRECT("'Coal mining 2020'!"&amp;'Country Selector'!$B$3&amp;ROW($A113))*10^12,0)*'Process Emissions Multipliers'!$B$34</f>
        <v>18614926.180019625</v>
      </c>
      <c r="M105" s="90">
        <f t="shared" ca="1" si="16"/>
        <v>18191019.296625368</v>
      </c>
      <c r="N105" s="90">
        <f t="shared" ca="1" si="21"/>
        <v>17767112.413231112</v>
      </c>
      <c r="O105" s="90">
        <f t="shared" ca="1" si="21"/>
        <v>17343205.529836856</v>
      </c>
      <c r="P105" s="90">
        <f t="shared" ca="1" si="21"/>
        <v>16919298.6464426</v>
      </c>
      <c r="Q105" s="90">
        <f t="shared" ca="1" si="21"/>
        <v>16495391.763048341</v>
      </c>
      <c r="R105" s="90">
        <f t="shared" ca="1" si="21"/>
        <v>16071484.879654085</v>
      </c>
      <c r="S105" s="90">
        <f t="shared" ca="1" si="21"/>
        <v>15647577.996259827</v>
      </c>
      <c r="T105" s="90">
        <f t="shared" ca="1" si="21"/>
        <v>15223671.112865571</v>
      </c>
      <c r="U105" s="90">
        <f t="shared" ca="1" si="21"/>
        <v>14799764.229471315</v>
      </c>
      <c r="V105">
        <f ca="1">IF('Coal mining 2030'!$A113="MD",INDIRECT("'Coal mining 2030'!"&amp;'Country Selector'!$B$3&amp;ROW($A113))*10^12,0)*'Process Emissions Multipliers'!$D$34</f>
        <v>14375857.346077058</v>
      </c>
      <c r="W105" s="90">
        <f t="shared" ca="1" si="22"/>
        <v>14481206.178346854</v>
      </c>
      <c r="X105" s="90">
        <f t="shared" ca="1" si="22"/>
        <v>14586555.010616645</v>
      </c>
      <c r="Y105" s="90">
        <f t="shared" ca="1" si="22"/>
        <v>14691903.842886439</v>
      </c>
      <c r="Z105" s="90">
        <f t="shared" ca="1" si="22"/>
        <v>14797252.675156232</v>
      </c>
      <c r="AA105" s="90">
        <f t="shared" ca="1" si="22"/>
        <v>14902601.507426027</v>
      </c>
      <c r="AB105" s="90">
        <f t="shared" ca="1" si="22"/>
        <v>15007950.339695819</v>
      </c>
      <c r="AC105" s="90">
        <f t="shared" ca="1" si="22"/>
        <v>15113299.171965614</v>
      </c>
      <c r="AD105" s="90">
        <f t="shared" ca="1" si="22"/>
        <v>15218648.004235407</v>
      </c>
      <c r="AE105" s="90">
        <f t="shared" ca="1" si="22"/>
        <v>15323996.836505201</v>
      </c>
      <c r="AF105" s="90">
        <f t="shared" ca="1" si="22"/>
        <v>15429345.668774994</v>
      </c>
      <c r="AG105" s="90">
        <f t="shared" ca="1" si="22"/>
        <v>15534694.501044787</v>
      </c>
      <c r="AH105" s="90">
        <f t="shared" ca="1" si="22"/>
        <v>15640043.333314581</v>
      </c>
      <c r="AI105" s="90">
        <f t="shared" ca="1" si="22"/>
        <v>15745392.165584374</v>
      </c>
      <c r="AJ105" s="90">
        <f t="shared" ca="1" si="22"/>
        <v>15850740.997854168</v>
      </c>
      <c r="AK105" s="90">
        <f t="shared" ca="1" si="22"/>
        <v>15956089.830123961</v>
      </c>
      <c r="AL105" s="90">
        <f t="shared" ca="1" si="22"/>
        <v>16061438.662393756</v>
      </c>
      <c r="AM105" s="90">
        <f t="shared" ca="1" si="19"/>
        <v>16166787.494663551</v>
      </c>
      <c r="AN105" s="90">
        <f t="shared" ca="1" si="19"/>
        <v>16272136.326933343</v>
      </c>
      <c r="AO105" s="90">
        <f t="shared" ca="1" si="19"/>
        <v>16377485.159203134</v>
      </c>
      <c r="AP105">
        <f ca="1">V105*'Process Emissions Multipliers'!$E$34</f>
        <v>16482833.99147293</v>
      </c>
    </row>
    <row r="106" spans="1:42">
      <c r="A106" s="74">
        <v>54</v>
      </c>
      <c r="B106">
        <f ca="1">IF('Coal mining 2010'!$A114="MD",INDIRECT("'Coal mining 2010'!"&amp;'Country Selector'!$B$3&amp;ROW($A114))*10^12,0)</f>
        <v>10746027.900854215</v>
      </c>
      <c r="C106" s="90">
        <f t="shared" ca="1" si="15"/>
        <v>52909105.178501509</v>
      </c>
      <c r="D106" s="90">
        <f t="shared" ca="1" si="20"/>
        <v>95072182.456148803</v>
      </c>
      <c r="E106" s="90">
        <f t="shared" ca="1" si="20"/>
        <v>137235259.73379609</v>
      </c>
      <c r="F106" s="90">
        <f t="shared" ca="1" si="20"/>
        <v>179398337.01144338</v>
      </c>
      <c r="G106" s="90">
        <f t="shared" ca="1" si="20"/>
        <v>221561414.28909069</v>
      </c>
      <c r="H106" s="90">
        <f t="shared" ca="1" si="20"/>
        <v>263724491.56673798</v>
      </c>
      <c r="I106" s="90">
        <f t="shared" ca="1" si="20"/>
        <v>305887568.84438527</v>
      </c>
      <c r="J106" s="90">
        <f t="shared" ca="1" si="20"/>
        <v>348050646.12203258</v>
      </c>
      <c r="K106" s="90">
        <f t="shared" ca="1" si="20"/>
        <v>390213723.3996799</v>
      </c>
      <c r="L106">
        <f ca="1">IF('Coal mining 2020'!$A114="MD",INDIRECT("'Coal mining 2020'!"&amp;'Country Selector'!$B$3&amp;ROW($A114))*10^12,0)*'Process Emissions Multipliers'!$B$34</f>
        <v>432376800.67732716</v>
      </c>
      <c r="M106" s="90">
        <f t="shared" ca="1" si="16"/>
        <v>390550870.65732872</v>
      </c>
      <c r="N106" s="90">
        <f t="shared" ca="1" si="21"/>
        <v>348724940.63733017</v>
      </c>
      <c r="O106" s="90">
        <f t="shared" ca="1" si="21"/>
        <v>306899010.61733174</v>
      </c>
      <c r="P106" s="90">
        <f t="shared" ca="1" si="21"/>
        <v>265073080.59733325</v>
      </c>
      <c r="Q106" s="90">
        <f t="shared" ca="1" si="21"/>
        <v>223247150.57733479</v>
      </c>
      <c r="R106" s="90">
        <f t="shared" ca="1" si="21"/>
        <v>181421220.5573363</v>
      </c>
      <c r="S106" s="90">
        <f t="shared" ca="1" si="21"/>
        <v>139595290.53733784</v>
      </c>
      <c r="T106" s="90">
        <f t="shared" ca="1" si="21"/>
        <v>97769360.517339364</v>
      </c>
      <c r="U106" s="90">
        <f t="shared" ca="1" si="21"/>
        <v>55943430.497340888</v>
      </c>
      <c r="V106">
        <f ca="1">IF('Coal mining 2030'!$A114="MD",INDIRECT("'Coal mining 2030'!"&amp;'Country Selector'!$B$3&amp;ROW($A114))*10^12,0)*'Process Emissions Multipliers'!$D$34</f>
        <v>14117500.477342412</v>
      </c>
      <c r="W106" s="90">
        <f t="shared" ca="1" si="22"/>
        <v>14220956.024657099</v>
      </c>
      <c r="X106" s="90">
        <f t="shared" ca="1" si="22"/>
        <v>14324411.571971787</v>
      </c>
      <c r="Y106" s="90">
        <f t="shared" ca="1" si="22"/>
        <v>14427867.119286476</v>
      </c>
      <c r="Z106" s="90">
        <f t="shared" ca="1" si="22"/>
        <v>14531322.666601162</v>
      </c>
      <c r="AA106" s="90">
        <f t="shared" ca="1" si="22"/>
        <v>14634778.213915851</v>
      </c>
      <c r="AB106" s="90">
        <f t="shared" ca="1" si="22"/>
        <v>14738233.761230538</v>
      </c>
      <c r="AC106" s="90">
        <f t="shared" ca="1" si="22"/>
        <v>14841689.308545228</v>
      </c>
      <c r="AD106" s="90">
        <f t="shared" ca="1" si="22"/>
        <v>14945144.855859915</v>
      </c>
      <c r="AE106" s="90">
        <f t="shared" ca="1" si="22"/>
        <v>15048600.403174601</v>
      </c>
      <c r="AF106" s="90">
        <f t="shared" ca="1" si="22"/>
        <v>15152055.950489288</v>
      </c>
      <c r="AG106" s="90">
        <f t="shared" ca="1" si="22"/>
        <v>15255511.497803977</v>
      </c>
      <c r="AH106" s="90">
        <f t="shared" ca="1" si="22"/>
        <v>15358967.045118663</v>
      </c>
      <c r="AI106" s="90">
        <f t="shared" ca="1" si="22"/>
        <v>15462422.592433352</v>
      </c>
      <c r="AJ106" s="90">
        <f t="shared" ca="1" si="22"/>
        <v>15565878.139748041</v>
      </c>
      <c r="AK106" s="90">
        <f t="shared" ca="1" si="22"/>
        <v>15669333.687062727</v>
      </c>
      <c r="AL106" s="90">
        <f t="shared" ca="1" si="22"/>
        <v>15772789.234377416</v>
      </c>
      <c r="AM106" s="90">
        <f t="shared" ca="1" si="19"/>
        <v>15876244.781692103</v>
      </c>
      <c r="AN106" s="90">
        <f t="shared" ca="1" si="19"/>
        <v>15979700.329006791</v>
      </c>
      <c r="AO106" s="90">
        <f t="shared" ca="1" si="19"/>
        <v>16083155.87632148</v>
      </c>
      <c r="AP106">
        <f ca="1">V106*'Process Emissions Multipliers'!$E$34</f>
        <v>16186611.423636166</v>
      </c>
    </row>
    <row r="107" spans="1:42">
      <c r="A107" s="74">
        <v>55</v>
      </c>
      <c r="B107">
        <f ca="1">IF('Coal mining 2010'!$A115="MD",INDIRECT("'Coal mining 2010'!"&amp;'Country Selector'!$B$3&amp;ROW($A115))*10^12,0)</f>
        <v>46852059.289559379</v>
      </c>
      <c r="C107" s="90">
        <f t="shared" ca="1" si="15"/>
        <v>50136996.023930036</v>
      </c>
      <c r="D107" s="90">
        <f t="shared" ca="1" si="20"/>
        <v>53421932.758300707</v>
      </c>
      <c r="E107" s="90">
        <f t="shared" ca="1" si="20"/>
        <v>56706869.492671371</v>
      </c>
      <c r="F107" s="90">
        <f t="shared" ca="1" si="20"/>
        <v>59991806.227042034</v>
      </c>
      <c r="G107" s="90">
        <f t="shared" ca="1" si="20"/>
        <v>63276742.961412698</v>
      </c>
      <c r="H107" s="90">
        <f t="shared" ca="1" si="20"/>
        <v>66561679.695783362</v>
      </c>
      <c r="I107" s="90">
        <f t="shared" ca="1" si="20"/>
        <v>69846616.430154026</v>
      </c>
      <c r="J107" s="90">
        <f t="shared" ca="1" si="20"/>
        <v>73131553.164524689</v>
      </c>
      <c r="K107" s="90">
        <f t="shared" ca="1" si="20"/>
        <v>76416489.898895353</v>
      </c>
      <c r="L107">
        <f ca="1">IF('Coal mining 2020'!$A115="MD",INDIRECT("'Coal mining 2020'!"&amp;'Country Selector'!$B$3&amp;ROW($A115))*10^12,0)*'Process Emissions Multipliers'!$B$34</f>
        <v>79701426.633266017</v>
      </c>
      <c r="M107" s="90">
        <f t="shared" ca="1" si="16"/>
        <v>77886432.416296676</v>
      </c>
      <c r="N107" s="90">
        <f t="shared" ca="1" si="21"/>
        <v>76071438.19932735</v>
      </c>
      <c r="O107" s="90">
        <f t="shared" ca="1" si="21"/>
        <v>74256443.982358024</v>
      </c>
      <c r="P107" s="90">
        <f t="shared" ca="1" si="21"/>
        <v>72441449.765388697</v>
      </c>
      <c r="Q107" s="90">
        <f t="shared" ca="1" si="21"/>
        <v>70626455.548419371</v>
      </c>
      <c r="R107" s="90">
        <f t="shared" ca="1" si="21"/>
        <v>68811461.33145003</v>
      </c>
      <c r="S107" s="90">
        <f t="shared" ca="1" si="21"/>
        <v>66996467.114480697</v>
      </c>
      <c r="T107" s="90">
        <f t="shared" ca="1" si="21"/>
        <v>65181472.89751137</v>
      </c>
      <c r="U107" s="90">
        <f t="shared" ca="1" si="21"/>
        <v>63366478.680542044</v>
      </c>
      <c r="V107">
        <f ca="1">IF('Coal mining 2030'!$A115="MD",INDIRECT("'Coal mining 2030'!"&amp;'Country Selector'!$B$3&amp;ROW($A115))*10^12,0)*'Process Emissions Multipliers'!$D$34</f>
        <v>61551484.463572711</v>
      </c>
      <c r="W107" s="90">
        <f t="shared" ca="1" si="22"/>
        <v>62002544.658217676</v>
      </c>
      <c r="X107" s="90">
        <f t="shared" ca="1" si="22"/>
        <v>62453604.852862641</v>
      </c>
      <c r="Y107" s="90">
        <f t="shared" ca="1" si="22"/>
        <v>62904665.047507599</v>
      </c>
      <c r="Z107" s="90">
        <f t="shared" ca="1" si="22"/>
        <v>63355725.242152557</v>
      </c>
      <c r="AA107" s="90">
        <f t="shared" ca="1" si="22"/>
        <v>63806785.436797522</v>
      </c>
      <c r="AB107" s="90">
        <f t="shared" ca="1" si="22"/>
        <v>64257845.63144248</v>
      </c>
      <c r="AC107" s="90">
        <f t="shared" ca="1" si="22"/>
        <v>64708905.826087445</v>
      </c>
      <c r="AD107" s="90">
        <f t="shared" ca="1" si="22"/>
        <v>65159966.02073241</v>
      </c>
      <c r="AE107" s="90">
        <f t="shared" ca="1" si="22"/>
        <v>65611026.215377375</v>
      </c>
      <c r="AF107" s="90">
        <f t="shared" ca="1" si="22"/>
        <v>66062086.410022333</v>
      </c>
      <c r="AG107" s="90">
        <f t="shared" ca="1" si="22"/>
        <v>66513146.604667298</v>
      </c>
      <c r="AH107" s="90">
        <f t="shared" ca="1" si="22"/>
        <v>66964206.799312256</v>
      </c>
      <c r="AI107" s="90">
        <f t="shared" ca="1" si="22"/>
        <v>67415266.993957222</v>
      </c>
      <c r="AJ107" s="90">
        <f t="shared" ca="1" si="22"/>
        <v>67866327.188602179</v>
      </c>
      <c r="AK107" s="90">
        <f t="shared" ca="1" si="22"/>
        <v>68317387.383247152</v>
      </c>
      <c r="AL107" s="90">
        <f t="shared" ca="1" si="22"/>
        <v>68768447.57789211</v>
      </c>
      <c r="AM107" s="90">
        <f t="shared" ca="1" si="19"/>
        <v>69219507.772537068</v>
      </c>
      <c r="AN107" s="90">
        <f t="shared" ca="1" si="19"/>
        <v>69670567.96718204</v>
      </c>
      <c r="AO107" s="90">
        <f t="shared" ca="1" si="19"/>
        <v>70121628.161826998</v>
      </c>
      <c r="AP107">
        <f ca="1">V107*'Process Emissions Multipliers'!$E$34</f>
        <v>70572688.356471956</v>
      </c>
    </row>
    <row r="108" spans="1:42">
      <c r="A108" s="74">
        <v>56</v>
      </c>
      <c r="B108">
        <f ca="1">IF('Coal mining 2010'!$A116="MD",INDIRECT("'Coal mining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IF('Coal mining 2020'!$A116="MD",INDIRECT("'Coal mining 2020'!"&amp;'Country Selector'!$B$3&amp;ROW($A116))*10^12,0)*'Process Emissions Multipliers'!$B$34</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IF('Coal mining 2030'!$A116="MD",INDIRECT("'Coal mining 2030'!"&amp;'Country Selector'!$B$3&amp;ROW($A116))*10^12,0)*'Process Emissions Multipliers'!$D$34</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Multipliers'!$E$34</f>
        <v>0</v>
      </c>
    </row>
    <row r="109" spans="1:42">
      <c r="A109" s="74">
        <v>57</v>
      </c>
      <c r="B109">
        <f ca="1">IF('Coal mining 2010'!$A117="MD",INDIRECT("'Coal mining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IF('Coal mining 2020'!$A117="MD",INDIRECT("'Coal mining 2020'!"&amp;'Country Selector'!$B$3&amp;ROW($A117))*10^12,0)*'Process Emissions Multipliers'!$B$34</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IF('Coal mining 2030'!$A117="MD",INDIRECT("'Coal mining 2030'!"&amp;'Country Selector'!$B$3&amp;ROW($A117))*10^12,0)*'Process Emissions Multipliers'!$D$34</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Multipliers'!$E$34</f>
        <v>0</v>
      </c>
    </row>
    <row r="110" spans="1:42">
      <c r="A110" s="74">
        <v>58</v>
      </c>
      <c r="B110">
        <f ca="1">IF('Coal mining 2010'!$A118="MD",INDIRECT("'Coal mining 2010'!"&amp;'Country Selector'!$B$3&amp;ROW($A118))*10^12,0)</f>
        <v>20090910.256231885</v>
      </c>
      <c r="C110" s="90">
        <f t="shared" ca="1" si="15"/>
        <v>21499543.518636856</v>
      </c>
      <c r="D110" s="90">
        <f t="shared" ca="1" si="20"/>
        <v>22908176.781041831</v>
      </c>
      <c r="E110" s="90">
        <f t="shared" ca="1" si="20"/>
        <v>24316810.043446809</v>
      </c>
      <c r="F110" s="90">
        <f t="shared" ca="1" si="20"/>
        <v>25725443.30585178</v>
      </c>
      <c r="G110" s="90">
        <f t="shared" ca="1" si="20"/>
        <v>27134076.568256751</v>
      </c>
      <c r="H110" s="90">
        <f t="shared" ca="1" si="20"/>
        <v>28542709.830661725</v>
      </c>
      <c r="I110" s="90">
        <f t="shared" ca="1" si="20"/>
        <v>29951343.0930667</v>
      </c>
      <c r="J110" s="90">
        <f t="shared" ca="1" si="20"/>
        <v>31359976.355471674</v>
      </c>
      <c r="K110" s="90">
        <f t="shared" ca="1" si="20"/>
        <v>32768609.617876645</v>
      </c>
      <c r="L110">
        <f ca="1">IF('Coal mining 2020'!$A118="MD",INDIRECT("'Coal mining 2020'!"&amp;'Country Selector'!$B$3&amp;ROW($A118))*10^12,0)*'Process Emissions Multipliers'!$B$34</f>
        <v>34177242.88028162</v>
      </c>
      <c r="M110" s="90">
        <f t="shared" ca="1" si="16"/>
        <v>33398944.413110077</v>
      </c>
      <c r="N110" s="90">
        <f t="shared" ca="1" si="21"/>
        <v>32620645.945938531</v>
      </c>
      <c r="O110" s="90">
        <f t="shared" ca="1" si="21"/>
        <v>31842347.478766985</v>
      </c>
      <c r="P110" s="90">
        <f t="shared" ca="1" si="21"/>
        <v>31064049.011595443</v>
      </c>
      <c r="Q110" s="90">
        <f t="shared" ca="1" si="21"/>
        <v>30285750.544423901</v>
      </c>
      <c r="R110" s="90">
        <f t="shared" ca="1" si="21"/>
        <v>29507452.077252354</v>
      </c>
      <c r="S110" s="90">
        <f t="shared" ca="1" si="21"/>
        <v>28729153.610080808</v>
      </c>
      <c r="T110" s="90">
        <f t="shared" ca="1" si="21"/>
        <v>27950855.142909266</v>
      </c>
      <c r="U110" s="90">
        <f t="shared" ca="1" si="21"/>
        <v>27172556.675737724</v>
      </c>
      <c r="V110">
        <f ca="1">IF('Coal mining 2030'!$A118="MD",INDIRECT("'Coal mining 2030'!"&amp;'Country Selector'!$B$3&amp;ROW($A118))*10^12,0)*'Process Emissions Multipliers'!$D$34</f>
        <v>26394258.208566178</v>
      </c>
      <c r="W110" s="90">
        <f t="shared" ca="1" si="22"/>
        <v>26587680.013886094</v>
      </c>
      <c r="X110" s="90">
        <f t="shared" ca="1" si="22"/>
        <v>26781101.819206018</v>
      </c>
      <c r="Y110" s="90">
        <f t="shared" ca="1" si="22"/>
        <v>26974523.624525934</v>
      </c>
      <c r="Z110" s="90">
        <f t="shared" ca="1" si="22"/>
        <v>27167945.429845858</v>
      </c>
      <c r="AA110" s="90">
        <f t="shared" ca="1" si="22"/>
        <v>27361367.235165779</v>
      </c>
      <c r="AB110" s="90">
        <f t="shared" ca="1" si="22"/>
        <v>27554789.040485695</v>
      </c>
      <c r="AC110" s="90">
        <f t="shared" ca="1" si="22"/>
        <v>27748210.845805619</v>
      </c>
      <c r="AD110" s="90">
        <f t="shared" ca="1" si="22"/>
        <v>27941632.651125535</v>
      </c>
      <c r="AE110" s="90">
        <f t="shared" ca="1" si="22"/>
        <v>28135054.456445459</v>
      </c>
      <c r="AF110" s="90">
        <f t="shared" ca="1" si="22"/>
        <v>28328476.261765379</v>
      </c>
      <c r="AG110" s="90">
        <f t="shared" ca="1" si="22"/>
        <v>28521898.067085296</v>
      </c>
      <c r="AH110" s="90">
        <f t="shared" ca="1" si="22"/>
        <v>28715319.872405216</v>
      </c>
      <c r="AI110" s="90">
        <f t="shared" ca="1" si="22"/>
        <v>28908741.677725136</v>
      </c>
      <c r="AJ110" s="90">
        <f t="shared" ca="1" si="22"/>
        <v>29102163.483045056</v>
      </c>
      <c r="AK110" s="90">
        <f t="shared" ca="1" si="22"/>
        <v>29295585.288364977</v>
      </c>
      <c r="AL110" s="90">
        <f t="shared" ref="AL110:AO125" ca="1" si="23">$V110*($AP$1-AL$1)/($AP$1-$V$1)+$AP110*(AL$1-$V$1)/($AP$1-$V$1)</f>
        <v>29489007.093684897</v>
      </c>
      <c r="AM110" s="90">
        <f t="shared" ca="1" si="23"/>
        <v>29682428.899004821</v>
      </c>
      <c r="AN110" s="90">
        <f t="shared" ca="1" si="23"/>
        <v>29875850.704324737</v>
      </c>
      <c r="AO110" s="90">
        <f t="shared" ca="1" si="23"/>
        <v>30069272.509644657</v>
      </c>
      <c r="AP110">
        <f ca="1">V110*'Process Emissions Multipliers'!$E$34</f>
        <v>30262694.314964578</v>
      </c>
    </row>
    <row r="111" spans="1:42">
      <c r="A111" s="74">
        <v>59</v>
      </c>
      <c r="B111">
        <f ca="1">IF('Coal mining 2010'!$A119="MD",INDIRECT("'Coal mining 2010'!"&amp;'Country Selector'!$B$3&amp;ROW($A119))*10^12,0)</f>
        <v>21885370.485863477</v>
      </c>
      <c r="C111" s="90">
        <f t="shared" ca="1" si="15"/>
        <v>23419818.673281055</v>
      </c>
      <c r="D111" s="90">
        <f t="shared" ca="1" si="20"/>
        <v>24954266.860698633</v>
      </c>
      <c r="E111" s="90">
        <f t="shared" ca="1" si="20"/>
        <v>26488715.048116207</v>
      </c>
      <c r="F111" s="90">
        <f t="shared" ca="1" si="20"/>
        <v>28023163.235533789</v>
      </c>
      <c r="G111" s="90">
        <f t="shared" ca="1" si="20"/>
        <v>29557611.422951363</v>
      </c>
      <c r="H111" s="90">
        <f t="shared" ca="1" si="20"/>
        <v>31092059.610368937</v>
      </c>
      <c r="I111" s="90">
        <f t="shared" ca="1" si="20"/>
        <v>32626507.797786519</v>
      </c>
      <c r="J111" s="90">
        <f t="shared" ca="1" si="20"/>
        <v>34160955.985204093</v>
      </c>
      <c r="K111" s="90">
        <f t="shared" ca="1" si="20"/>
        <v>35695404.172621667</v>
      </c>
      <c r="L111">
        <f ca="1">IF('Coal mining 2020'!$A119="MD",INDIRECT("'Coal mining 2020'!"&amp;'Country Selector'!$B$3&amp;ROW($A119))*10^12,0)*'Process Emissions Multipliers'!$B$34</f>
        <v>37229852.360039249</v>
      </c>
      <c r="M111" s="90">
        <f t="shared" ca="1" si="16"/>
        <v>64246023.739505231</v>
      </c>
      <c r="N111" s="90">
        <f t="shared" ca="1" si="21"/>
        <v>91262195.118971229</v>
      </c>
      <c r="O111" s="90">
        <f t="shared" ca="1" si="21"/>
        <v>118278366.4984372</v>
      </c>
      <c r="P111" s="90">
        <f t="shared" ca="1" si="21"/>
        <v>145294537.87790319</v>
      </c>
      <c r="Q111" s="90">
        <f t="shared" ca="1" si="21"/>
        <v>172310709.25736916</v>
      </c>
      <c r="R111" s="90">
        <f t="shared" ca="1" si="21"/>
        <v>199326880.63683516</v>
      </c>
      <c r="S111" s="90">
        <f t="shared" ca="1" si="21"/>
        <v>226343052.01630113</v>
      </c>
      <c r="T111" s="90">
        <f t="shared" ca="1" si="21"/>
        <v>253359223.39576712</v>
      </c>
      <c r="U111" s="90">
        <f t="shared" ca="1" si="21"/>
        <v>280375394.77523315</v>
      </c>
      <c r="V111">
        <f ca="1">IF('Coal mining 2030'!$A119="MD",INDIRECT("'Coal mining 2030'!"&amp;'Country Selector'!$B$3&amp;ROW($A119))*10^12,0)*'Process Emissions Multipliers'!$D$34</f>
        <v>307391566.15469909</v>
      </c>
      <c r="W111" s="90">
        <f t="shared" ref="W111:AL126" ca="1" si="24">$V111*($AP$1-W$1)/($AP$1-$V$1)+$AP111*(W$1-$V$1)/($AP$1-$V$1)</f>
        <v>309644186.06907362</v>
      </c>
      <c r="X111" s="90">
        <f t="shared" ca="1" si="24"/>
        <v>311896805.98344815</v>
      </c>
      <c r="Y111" s="90">
        <f t="shared" ca="1" si="24"/>
        <v>314149425.89782268</v>
      </c>
      <c r="Z111" s="90">
        <f t="shared" ca="1" si="24"/>
        <v>316402045.81219721</v>
      </c>
      <c r="AA111" s="90">
        <f t="shared" ca="1" si="24"/>
        <v>318654665.72657174</v>
      </c>
      <c r="AB111" s="90">
        <f t="shared" ca="1" si="24"/>
        <v>320907285.64094627</v>
      </c>
      <c r="AC111" s="90">
        <f t="shared" ca="1" si="24"/>
        <v>323159905.5553208</v>
      </c>
      <c r="AD111" s="90">
        <f t="shared" ca="1" si="24"/>
        <v>325412525.46969533</v>
      </c>
      <c r="AE111" s="90">
        <f t="shared" ca="1" si="24"/>
        <v>327665145.3840698</v>
      </c>
      <c r="AF111" s="90">
        <f t="shared" ca="1" si="24"/>
        <v>329917765.29844439</v>
      </c>
      <c r="AG111" s="90">
        <f t="shared" ca="1" si="24"/>
        <v>332170385.21281892</v>
      </c>
      <c r="AH111" s="90">
        <f t="shared" ca="1" si="24"/>
        <v>334423005.12719345</v>
      </c>
      <c r="AI111" s="90">
        <f t="shared" ca="1" si="24"/>
        <v>336675625.04156792</v>
      </c>
      <c r="AJ111" s="90">
        <f t="shared" ca="1" si="24"/>
        <v>338928244.95594245</v>
      </c>
      <c r="AK111" s="90">
        <f t="shared" ca="1" si="24"/>
        <v>341180864.87031698</v>
      </c>
      <c r="AL111" s="90">
        <f t="shared" ca="1" si="24"/>
        <v>343433484.78469151</v>
      </c>
      <c r="AM111" s="90">
        <f t="shared" ca="1" si="23"/>
        <v>345686104.69906598</v>
      </c>
      <c r="AN111" s="90">
        <f t="shared" ca="1" si="23"/>
        <v>347938724.61344063</v>
      </c>
      <c r="AO111" s="90">
        <f t="shared" ca="1" si="23"/>
        <v>350191344.5278151</v>
      </c>
      <c r="AP111">
        <f ca="1">V111*'Process Emissions Multipliers'!$E$34</f>
        <v>352443964.44218963</v>
      </c>
    </row>
    <row r="112" spans="1:42">
      <c r="A112" s="74">
        <v>60</v>
      </c>
      <c r="B112">
        <f ca="1">IF('Coal mining 2010'!$A120="MD",INDIRECT("'Coal mining 2010'!"&amp;'Country Selector'!$B$3&amp;ROW($A120))*10^12,0)</f>
        <v>421668533.60592335</v>
      </c>
      <c r="C112" s="90">
        <f t="shared" ca="1" si="15"/>
        <v>379501680.24533099</v>
      </c>
      <c r="D112" s="90">
        <f t="shared" ca="1" si="20"/>
        <v>337334826.88473868</v>
      </c>
      <c r="E112" s="90">
        <f t="shared" ca="1" si="20"/>
        <v>295167973.52414638</v>
      </c>
      <c r="F112" s="90">
        <f t="shared" ca="1" si="20"/>
        <v>253001120.16355401</v>
      </c>
      <c r="G112" s="90">
        <f t="shared" ca="1" si="20"/>
        <v>210834266.80296168</v>
      </c>
      <c r="H112" s="90">
        <f t="shared" ca="1" si="20"/>
        <v>168667413.44236934</v>
      </c>
      <c r="I112" s="90">
        <f t="shared" ca="1" si="20"/>
        <v>126500560.08177701</v>
      </c>
      <c r="J112" s="90">
        <f t="shared" ca="1" si="20"/>
        <v>84333706.721184671</v>
      </c>
      <c r="K112" s="90">
        <f t="shared" ca="1" si="20"/>
        <v>42166853.360592335</v>
      </c>
      <c r="L112">
        <f ca="1">IF('Coal mining 2020'!$A120="MD",INDIRECT("'Coal mining 2020'!"&amp;'Country Selector'!$B$3&amp;ROW($A120))*10^12,0)*'Process Emissions Multipliers'!$B$34</f>
        <v>0</v>
      </c>
      <c r="M112" s="90">
        <f t="shared" ca="1" si="16"/>
        <v>27532350.87088535</v>
      </c>
      <c r="N112" s="90">
        <f t="shared" ca="1" si="21"/>
        <v>55064701.7417707</v>
      </c>
      <c r="O112" s="90">
        <f t="shared" ca="1" si="21"/>
        <v>82597052.612656042</v>
      </c>
      <c r="P112" s="90">
        <f t="shared" ca="1" si="21"/>
        <v>110129403.4835414</v>
      </c>
      <c r="Q112" s="90">
        <f t="shared" ca="1" si="21"/>
        <v>137661754.35442674</v>
      </c>
      <c r="R112" s="90">
        <f t="shared" ca="1" si="21"/>
        <v>165194105.22531208</v>
      </c>
      <c r="S112" s="90">
        <f t="shared" ca="1" si="21"/>
        <v>192726456.09619743</v>
      </c>
      <c r="T112" s="90">
        <f t="shared" ca="1" si="21"/>
        <v>220258806.9670828</v>
      </c>
      <c r="U112" s="90">
        <f t="shared" ca="1" si="21"/>
        <v>247791157.83796817</v>
      </c>
      <c r="V112">
        <f ca="1">IF('Coal mining 2030'!$A120="MD",INDIRECT("'Coal mining 2030'!"&amp;'Country Selector'!$B$3&amp;ROW($A120))*10^12,0)*'Process Emissions Multipliers'!$D$34</f>
        <v>275323508.70885348</v>
      </c>
      <c r="W112" s="90">
        <f t="shared" ca="1" si="24"/>
        <v>277341128.21081764</v>
      </c>
      <c r="X112" s="90">
        <f t="shared" ca="1" si="24"/>
        <v>279358747.71278185</v>
      </c>
      <c r="Y112" s="90">
        <f t="shared" ca="1" si="24"/>
        <v>281376367.21474606</v>
      </c>
      <c r="Z112" s="90">
        <f t="shared" ca="1" si="24"/>
        <v>283393986.71671021</v>
      </c>
      <c r="AA112" s="90">
        <f t="shared" ca="1" si="24"/>
        <v>285411606.21867436</v>
      </c>
      <c r="AB112" s="90">
        <f t="shared" ca="1" si="24"/>
        <v>287429225.72063851</v>
      </c>
      <c r="AC112" s="90">
        <f t="shared" ca="1" si="24"/>
        <v>289446845.22260273</v>
      </c>
      <c r="AD112" s="90">
        <f t="shared" ca="1" si="24"/>
        <v>291464464.72456688</v>
      </c>
      <c r="AE112" s="90">
        <f t="shared" ca="1" si="24"/>
        <v>293482084.22653103</v>
      </c>
      <c r="AF112" s="90">
        <f t="shared" ca="1" si="24"/>
        <v>295499703.72849524</v>
      </c>
      <c r="AG112" s="90">
        <f t="shared" ca="1" si="24"/>
        <v>297517323.23045945</v>
      </c>
      <c r="AH112" s="90">
        <f t="shared" ca="1" si="24"/>
        <v>299534942.7324236</v>
      </c>
      <c r="AI112" s="90">
        <f t="shared" ca="1" si="24"/>
        <v>301552562.23438776</v>
      </c>
      <c r="AJ112" s="90">
        <f t="shared" ca="1" si="24"/>
        <v>303570181.73635197</v>
      </c>
      <c r="AK112" s="90">
        <f t="shared" ca="1" si="24"/>
        <v>305587801.23831618</v>
      </c>
      <c r="AL112" s="90">
        <f t="shared" ca="1" si="24"/>
        <v>307605420.74028027</v>
      </c>
      <c r="AM112" s="90">
        <f t="shared" ca="1" si="23"/>
        <v>309623040.24224442</v>
      </c>
      <c r="AN112" s="90">
        <f t="shared" ca="1" si="23"/>
        <v>311640659.74420869</v>
      </c>
      <c r="AO112" s="90">
        <f t="shared" ca="1" si="23"/>
        <v>313658279.24617285</v>
      </c>
      <c r="AP112">
        <f ca="1">V112*'Process Emissions Multipliers'!$E$34</f>
        <v>315675898.748137</v>
      </c>
    </row>
    <row r="113" spans="1:42">
      <c r="A113" s="74">
        <v>61</v>
      </c>
      <c r="B113">
        <f ca="1">IF('Coal mining 2010'!$A121="MD",INDIRECT("'Coal mining 2010'!"&amp;'Country Selector'!$B$3&amp;ROW($A121))*10^12,0)</f>
        <v>30949165.015337065</v>
      </c>
      <c r="C113" s="90">
        <f t="shared" ca="1" si="15"/>
        <v>33119102.699998848</v>
      </c>
      <c r="D113" s="90">
        <f t="shared" ca="1" si="20"/>
        <v>35289040.384660631</v>
      </c>
      <c r="E113" s="90">
        <f t="shared" ca="1" si="20"/>
        <v>37458978.069322422</v>
      </c>
      <c r="F113" s="90">
        <f t="shared" ca="1" si="20"/>
        <v>39628915.753984198</v>
      </c>
      <c r="G113" s="90">
        <f t="shared" ca="1" si="20"/>
        <v>41798853.438645989</v>
      </c>
      <c r="H113" s="90">
        <f t="shared" ca="1" si="20"/>
        <v>43968791.123307772</v>
      </c>
      <c r="I113" s="90">
        <f t="shared" ca="1" si="20"/>
        <v>46138728.807969555</v>
      </c>
      <c r="J113" s="90">
        <f t="shared" ca="1" si="20"/>
        <v>48308666.492631339</v>
      </c>
      <c r="K113" s="90">
        <f t="shared" ca="1" si="20"/>
        <v>50478604.177293129</v>
      </c>
      <c r="L113">
        <f ca="1">IF('Coal mining 2020'!$A121="MD",INDIRECT("'Coal mining 2020'!"&amp;'Country Selector'!$B$3&amp;ROW($A121))*10^12,0)*'Process Emissions Multipliers'!$B$34</f>
        <v>52648541.861954913</v>
      </c>
      <c r="M113" s="90">
        <f t="shared" ca="1" si="16"/>
        <v>51449607.250028424</v>
      </c>
      <c r="N113" s="90">
        <f t="shared" ca="1" si="21"/>
        <v>50250672.638101935</v>
      </c>
      <c r="O113" s="90">
        <f t="shared" ca="1" si="21"/>
        <v>49051738.026175447</v>
      </c>
      <c r="P113" s="90">
        <f t="shared" ca="1" si="21"/>
        <v>47852803.414248958</v>
      </c>
      <c r="Q113" s="90">
        <f t="shared" ca="1" si="21"/>
        <v>46653868.802322477</v>
      </c>
      <c r="R113" s="90">
        <f t="shared" ca="1" si="21"/>
        <v>45454934.190395981</v>
      </c>
      <c r="S113" s="90">
        <f t="shared" ca="1" si="21"/>
        <v>44255999.5784695</v>
      </c>
      <c r="T113" s="90">
        <f t="shared" ca="1" si="21"/>
        <v>43057064.966543004</v>
      </c>
      <c r="U113" s="90">
        <f t="shared" ca="1" si="21"/>
        <v>41858130.354616523</v>
      </c>
      <c r="V113">
        <f ca="1">IF('Coal mining 2030'!$A121="MD",INDIRECT("'Coal mining 2030'!"&amp;'Country Selector'!$B$3&amp;ROW($A121))*10^12,0)*'Process Emissions Multipliers'!$D$34</f>
        <v>40659195.742690034</v>
      </c>
      <c r="W113" s="90">
        <f t="shared" ca="1" si="24"/>
        <v>40957153.540225513</v>
      </c>
      <c r="X113" s="90">
        <f t="shared" ca="1" si="24"/>
        <v>41255111.337760992</v>
      </c>
      <c r="Y113" s="90">
        <f t="shared" ca="1" si="24"/>
        <v>41553069.135296471</v>
      </c>
      <c r="Z113" s="90">
        <f t="shared" ca="1" si="24"/>
        <v>41851026.93283195</v>
      </c>
      <c r="AA113" s="90">
        <f t="shared" ca="1" si="24"/>
        <v>42148984.73036743</v>
      </c>
      <c r="AB113" s="90">
        <f t="shared" ca="1" si="24"/>
        <v>42446942.527902909</v>
      </c>
      <c r="AC113" s="90">
        <f t="shared" ca="1" si="24"/>
        <v>42744900.325438388</v>
      </c>
      <c r="AD113" s="90">
        <f t="shared" ca="1" si="24"/>
        <v>43042858.122973867</v>
      </c>
      <c r="AE113" s="90">
        <f t="shared" ca="1" si="24"/>
        <v>43340815.920509346</v>
      </c>
      <c r="AF113" s="90">
        <f t="shared" ca="1" si="24"/>
        <v>43638773.718044825</v>
      </c>
      <c r="AG113" s="90">
        <f t="shared" ca="1" si="24"/>
        <v>43936731.515580304</v>
      </c>
      <c r="AH113" s="90">
        <f t="shared" ca="1" si="24"/>
        <v>44234689.313115783</v>
      </c>
      <c r="AI113" s="90">
        <f t="shared" ca="1" si="24"/>
        <v>44532647.110651262</v>
      </c>
      <c r="AJ113" s="90">
        <f t="shared" ca="1" si="24"/>
        <v>44830604.908186741</v>
      </c>
      <c r="AK113" s="90">
        <f t="shared" ca="1" si="24"/>
        <v>45128562.705722213</v>
      </c>
      <c r="AL113" s="90">
        <f t="shared" ca="1" si="24"/>
        <v>45426520.503257699</v>
      </c>
      <c r="AM113" s="90">
        <f t="shared" ca="1" si="23"/>
        <v>45724478.300793178</v>
      </c>
      <c r="AN113" s="90">
        <f t="shared" ca="1" si="23"/>
        <v>46022436.098328657</v>
      </c>
      <c r="AO113" s="90">
        <f t="shared" ca="1" si="23"/>
        <v>46320393.895864137</v>
      </c>
      <c r="AP113">
        <f ca="1">V113*'Process Emissions Multipliers'!$E$34</f>
        <v>46618351.693399616</v>
      </c>
    </row>
    <row r="114" spans="1:42">
      <c r="A114" s="74">
        <v>62</v>
      </c>
      <c r="B114">
        <f ca="1">IF('Coal mining 2010'!$A122="MD",INDIRECT("'Coal mining 2010'!"&amp;'Country Selector'!$B$3&amp;ROW($A122))*10^12,0)</f>
        <v>0</v>
      </c>
      <c r="C114" s="90">
        <f t="shared" ca="1" si="15"/>
        <v>71731283.96977666</v>
      </c>
      <c r="D114" s="90">
        <f t="shared" ca="1" si="20"/>
        <v>143462567.93955332</v>
      </c>
      <c r="E114" s="90">
        <f t="shared" ca="1" si="20"/>
        <v>215193851.90932998</v>
      </c>
      <c r="F114" s="90">
        <f t="shared" ca="1" si="20"/>
        <v>286925135.87910664</v>
      </c>
      <c r="G114" s="90">
        <f t="shared" ca="1" si="20"/>
        <v>358656419.84888327</v>
      </c>
      <c r="H114" s="90">
        <f t="shared" ca="1" si="20"/>
        <v>430387703.81865996</v>
      </c>
      <c r="I114" s="90">
        <f t="shared" ca="1" si="20"/>
        <v>502118987.78843659</v>
      </c>
      <c r="J114" s="90">
        <f t="shared" ca="1" si="20"/>
        <v>573850271.75821328</v>
      </c>
      <c r="K114" s="90">
        <f t="shared" ca="1" si="20"/>
        <v>645581555.72798991</v>
      </c>
      <c r="L114">
        <f ca="1">IF('Coal mining 2020'!$A122="MD",INDIRECT("'Coal mining 2020'!"&amp;'Country Selector'!$B$3&amp;ROW($A122))*10^12,0)*'Process Emissions Multipliers'!$B$34</f>
        <v>717312839.69776654</v>
      </c>
      <c r="M114" s="90">
        <f t="shared" ca="1" si="16"/>
        <v>645581555.72798991</v>
      </c>
      <c r="N114" s="90">
        <f t="shared" ca="1" si="21"/>
        <v>573850271.75821328</v>
      </c>
      <c r="O114" s="90">
        <f t="shared" ca="1" si="21"/>
        <v>502118987.78843659</v>
      </c>
      <c r="P114" s="90">
        <f t="shared" ca="1" si="21"/>
        <v>430387703.81865996</v>
      </c>
      <c r="Q114" s="90">
        <f t="shared" ca="1" si="21"/>
        <v>358656419.84888327</v>
      </c>
      <c r="R114" s="90">
        <f t="shared" ca="1" si="21"/>
        <v>286925135.87910664</v>
      </c>
      <c r="S114" s="90">
        <f t="shared" ca="1" si="21"/>
        <v>215193851.90932998</v>
      </c>
      <c r="T114" s="90">
        <f t="shared" ca="1" si="21"/>
        <v>143462567.93955332</v>
      </c>
      <c r="U114" s="90">
        <f t="shared" ca="1" si="21"/>
        <v>71731283.96977666</v>
      </c>
      <c r="V114">
        <f ca="1">IF('Coal mining 2030'!$A122="MD",INDIRECT("'Coal mining 2030'!"&amp;'Country Selector'!$B$3&amp;ROW($A122))*10^12,0)*'Process Emissions Multipliers'!$D$34</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Multipliers'!$E$34</f>
        <v>0</v>
      </c>
    </row>
    <row r="115" spans="1:42">
      <c r="A115" s="74">
        <v>63</v>
      </c>
      <c r="B115">
        <f ca="1">IF('Coal mining 2010'!$A123="MD",INDIRECT("'Coal mining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IF('Coal mining 2020'!$A123="MD",INDIRECT("'Coal mining 2020'!"&amp;'Country Selector'!$B$3&amp;ROW($A123))*10^12,0)*'Process Emissions Multipliers'!$B$34</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IF('Coal mining 2030'!$A123="MD",INDIRECT("'Coal mining 2030'!"&amp;'Country Selector'!$B$3&amp;ROW($A123))*10^12,0)*'Process Emissions Multipliers'!$D$34</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Multipliers'!$E$34</f>
        <v>0</v>
      </c>
    </row>
    <row r="116" spans="1:42">
      <c r="A116" s="74">
        <v>64</v>
      </c>
      <c r="B116">
        <f ca="1">IF('Coal mining 2010'!$A124="MD",INDIRECT("'Coal mining 2010'!"&amp;'Country Selector'!$B$3&amp;ROW($A124))*10^12,0)</f>
        <v>196968334.37266025</v>
      </c>
      <c r="C116" s="90">
        <f t="shared" ca="1" si="15"/>
        <v>177271500.93539423</v>
      </c>
      <c r="D116" s="90">
        <f t="shared" ca="1" si="20"/>
        <v>157574667.49812821</v>
      </c>
      <c r="E116" s="90">
        <f t="shared" ca="1" si="20"/>
        <v>137877834.06086218</v>
      </c>
      <c r="F116" s="90">
        <f t="shared" ca="1" si="20"/>
        <v>118181000.62359615</v>
      </c>
      <c r="G116" s="90">
        <f t="shared" ca="1" si="20"/>
        <v>98484167.186330125</v>
      </c>
      <c r="H116" s="90">
        <f t="shared" ca="1" si="20"/>
        <v>78787333.749064103</v>
      </c>
      <c r="I116" s="90">
        <f t="shared" ca="1" si="20"/>
        <v>59090500.311798073</v>
      </c>
      <c r="J116" s="90">
        <f t="shared" ca="1" si="20"/>
        <v>39393666.874532051</v>
      </c>
      <c r="K116" s="90">
        <f t="shared" ca="1" si="20"/>
        <v>19696833.437266026</v>
      </c>
      <c r="L116">
        <f ca="1">IF('Coal mining 2020'!$A124="MD",INDIRECT("'Coal mining 2020'!"&amp;'Country Selector'!$B$3&amp;ROW($A124))*10^12,0)*'Process Emissions Multipliers'!$B$34</f>
        <v>0</v>
      </c>
      <c r="M116" s="90">
        <f t="shared" ca="1" si="16"/>
        <v>25876543.223026898</v>
      </c>
      <c r="N116" s="90">
        <f t="shared" ca="1" si="21"/>
        <v>51753086.446053796</v>
      </c>
      <c r="O116" s="90">
        <f t="shared" ca="1" si="21"/>
        <v>77629629.669080704</v>
      </c>
      <c r="P116" s="90">
        <f t="shared" ca="1" si="21"/>
        <v>103506172.89210759</v>
      </c>
      <c r="Q116" s="90">
        <f t="shared" ca="1" si="21"/>
        <v>129382716.11513451</v>
      </c>
      <c r="R116" s="90">
        <f t="shared" ca="1" si="21"/>
        <v>155259259.33816141</v>
      </c>
      <c r="S116" s="90">
        <f t="shared" ca="1" si="21"/>
        <v>181135802.56118828</v>
      </c>
      <c r="T116" s="90">
        <f t="shared" ca="1" si="21"/>
        <v>207012345.78421518</v>
      </c>
      <c r="U116" s="90">
        <f t="shared" ca="1" si="21"/>
        <v>232888889.00724211</v>
      </c>
      <c r="V116">
        <f ca="1">IF('Coal mining 2030'!$A124="MD",INDIRECT("'Coal mining 2030'!"&amp;'Country Selector'!$B$3&amp;ROW($A124))*10^12,0)*'Process Emissions Multipliers'!$D$34</f>
        <v>258765432.23026899</v>
      </c>
      <c r="W116" s="90">
        <f t="shared" ca="1" si="24"/>
        <v>260661711.21113172</v>
      </c>
      <c r="X116" s="90">
        <f t="shared" ca="1" si="24"/>
        <v>262557990.19199452</v>
      </c>
      <c r="Y116" s="90">
        <f t="shared" ca="1" si="24"/>
        <v>264454269.17285722</v>
      </c>
      <c r="Z116" s="90">
        <f t="shared" ca="1" si="24"/>
        <v>266350548.15371996</v>
      </c>
      <c r="AA116" s="90">
        <f t="shared" ca="1" si="24"/>
        <v>268246827.13458273</v>
      </c>
      <c r="AB116" s="90">
        <f t="shared" ca="1" si="24"/>
        <v>270143106.11544549</v>
      </c>
      <c r="AC116" s="90">
        <f t="shared" ca="1" si="24"/>
        <v>272039385.09630823</v>
      </c>
      <c r="AD116" s="90">
        <f t="shared" ca="1" si="24"/>
        <v>273935664.07717097</v>
      </c>
      <c r="AE116" s="90">
        <f t="shared" ca="1" si="24"/>
        <v>275831943.0580337</v>
      </c>
      <c r="AF116" s="90">
        <f t="shared" ca="1" si="24"/>
        <v>277728222.03889644</v>
      </c>
      <c r="AG116" s="90">
        <f t="shared" ca="1" si="24"/>
        <v>279624501.01975924</v>
      </c>
      <c r="AH116" s="90">
        <f t="shared" ca="1" si="24"/>
        <v>281520780.00062197</v>
      </c>
      <c r="AI116" s="90">
        <f t="shared" ca="1" si="24"/>
        <v>283417058.98148465</v>
      </c>
      <c r="AJ116" s="90">
        <f t="shared" ca="1" si="24"/>
        <v>285313337.96234745</v>
      </c>
      <c r="AK116" s="90">
        <f t="shared" ca="1" si="24"/>
        <v>287209616.94321018</v>
      </c>
      <c r="AL116" s="90">
        <f t="shared" ca="1" si="24"/>
        <v>289105895.92407292</v>
      </c>
      <c r="AM116" s="90">
        <f t="shared" ca="1" si="23"/>
        <v>291002174.90493566</v>
      </c>
      <c r="AN116" s="90">
        <f t="shared" ca="1" si="23"/>
        <v>292898453.88579839</v>
      </c>
      <c r="AO116" s="90">
        <f t="shared" ca="1" si="23"/>
        <v>294794732.86666119</v>
      </c>
      <c r="AP116">
        <f ca="1">V116*'Process Emissions Multipliers'!$E$34</f>
        <v>296691011.84752393</v>
      </c>
    </row>
    <row r="117" spans="1:42">
      <c r="A117" s="74">
        <v>65</v>
      </c>
      <c r="B117">
        <f ca="1">IF('Coal mining 2010'!$A125="MD",INDIRECT("'Coal mining 2010'!"&amp;'Country Selector'!$B$3&amp;ROW($A125))*10^12,0)</f>
        <v>49143715.594612837</v>
      </c>
      <c r="C117" s="90">
        <f t="shared" ca="1" si="15"/>
        <v>52589327.144396201</v>
      </c>
      <c r="D117" s="90">
        <f t="shared" ca="1" si="20"/>
        <v>56034938.694179565</v>
      </c>
      <c r="E117" s="90">
        <f t="shared" ca="1" si="20"/>
        <v>59480550.243962929</v>
      </c>
      <c r="F117" s="90">
        <f t="shared" ca="1" si="20"/>
        <v>62926161.793746293</v>
      </c>
      <c r="G117" s="90">
        <f t="shared" ca="1" si="20"/>
        <v>66371773.343529649</v>
      </c>
      <c r="H117" s="90">
        <f t="shared" ca="1" si="20"/>
        <v>69817384.89331302</v>
      </c>
      <c r="I117" s="90">
        <f t="shared" ca="1" si="20"/>
        <v>73262996.443096384</v>
      </c>
      <c r="J117" s="90">
        <f t="shared" ca="1" si="20"/>
        <v>76708607.992879733</v>
      </c>
      <c r="K117" s="90">
        <f t="shared" ca="1" si="20"/>
        <v>80154219.542663097</v>
      </c>
      <c r="L117">
        <f ca="1">IF('Coal mining 2020'!$A125="MD",INDIRECT("'Coal mining 2020'!"&amp;'Country Selector'!$B$3&amp;ROW($A125))*10^12,0)*'Process Emissions Multipliers'!$B$34</f>
        <v>83599831.092446461</v>
      </c>
      <c r="M117" s="90">
        <f t="shared" ca="1" si="16"/>
        <v>107107561.6381053</v>
      </c>
      <c r="N117" s="90">
        <f t="shared" ca="1" si="21"/>
        <v>130615292.18376416</v>
      </c>
      <c r="O117" s="90">
        <f t="shared" ca="1" si="21"/>
        <v>154123022.72942299</v>
      </c>
      <c r="P117" s="90">
        <f t="shared" ca="1" si="21"/>
        <v>177630753.27508184</v>
      </c>
      <c r="Q117" s="90">
        <f t="shared" ca="1" si="21"/>
        <v>201138483.82074067</v>
      </c>
      <c r="R117" s="90">
        <f t="shared" ca="1" si="21"/>
        <v>224646214.36639953</v>
      </c>
      <c r="S117" s="90">
        <f t="shared" ca="1" si="21"/>
        <v>248153944.91205835</v>
      </c>
      <c r="T117" s="90">
        <f t="shared" ca="1" si="21"/>
        <v>271661675.45771724</v>
      </c>
      <c r="U117" s="90">
        <f t="shared" ca="1" si="21"/>
        <v>295169406.00337607</v>
      </c>
      <c r="V117">
        <f ca="1">IF('Coal mining 2030'!$A125="MD",INDIRECT("'Coal mining 2030'!"&amp;'Country Selector'!$B$3&amp;ROW($A125))*10^12,0)*'Process Emissions Multipliers'!$D$34</f>
        <v>318677136.54903489</v>
      </c>
      <c r="W117" s="90">
        <f t="shared" ca="1" si="24"/>
        <v>321012459.12481737</v>
      </c>
      <c r="X117" s="90">
        <f t="shared" ca="1" si="24"/>
        <v>323347781.70059991</v>
      </c>
      <c r="Y117" s="90">
        <f t="shared" ca="1" si="24"/>
        <v>325683104.27638239</v>
      </c>
      <c r="Z117" s="90">
        <f t="shared" ca="1" si="24"/>
        <v>328018426.85216486</v>
      </c>
      <c r="AA117" s="90">
        <f t="shared" ca="1" si="24"/>
        <v>330353749.42794734</v>
      </c>
      <c r="AB117" s="90">
        <f t="shared" ca="1" si="24"/>
        <v>332689072.00372982</v>
      </c>
      <c r="AC117" s="90">
        <f t="shared" ca="1" si="24"/>
        <v>335024394.57951236</v>
      </c>
      <c r="AD117" s="90">
        <f t="shared" ca="1" si="24"/>
        <v>337359717.15529484</v>
      </c>
      <c r="AE117" s="90">
        <f t="shared" ca="1" si="24"/>
        <v>339695039.73107731</v>
      </c>
      <c r="AF117" s="90">
        <f t="shared" ca="1" si="24"/>
        <v>342030362.30685985</v>
      </c>
      <c r="AG117" s="90">
        <f t="shared" ca="1" si="24"/>
        <v>344365684.88264233</v>
      </c>
      <c r="AH117" s="90">
        <f t="shared" ca="1" si="24"/>
        <v>346701007.45842481</v>
      </c>
      <c r="AI117" s="90">
        <f t="shared" ca="1" si="24"/>
        <v>349036330.03420728</v>
      </c>
      <c r="AJ117" s="90">
        <f t="shared" ca="1" si="24"/>
        <v>351371652.60998976</v>
      </c>
      <c r="AK117" s="90">
        <f t="shared" ca="1" si="24"/>
        <v>353706975.18577224</v>
      </c>
      <c r="AL117" s="90">
        <f t="shared" ca="1" si="24"/>
        <v>356042297.76155478</v>
      </c>
      <c r="AM117" s="90">
        <f t="shared" ca="1" si="23"/>
        <v>358377620.33733726</v>
      </c>
      <c r="AN117" s="90">
        <f t="shared" ca="1" si="23"/>
        <v>360712942.91311973</v>
      </c>
      <c r="AO117" s="90">
        <f t="shared" ca="1" si="23"/>
        <v>363048265.48890227</v>
      </c>
      <c r="AP117">
        <f ca="1">V117*'Process Emissions Multipliers'!$E$34</f>
        <v>365383588.06468475</v>
      </c>
    </row>
    <row r="118" spans="1:42">
      <c r="A118" s="74">
        <v>66</v>
      </c>
      <c r="B118">
        <f ca="1">IF('Coal mining 2010'!$A126="MD",INDIRECT("'Coal mining 2010'!"&amp;'Country Selector'!$B$3&amp;ROW($A126))*10^12,0)</f>
        <v>193428502.21570894</v>
      </c>
      <c r="C118" s="90">
        <f t="shared" ca="1" si="15"/>
        <v>207592519.11820957</v>
      </c>
      <c r="D118" s="90">
        <f t="shared" ca="1" si="20"/>
        <v>221756536.02071014</v>
      </c>
      <c r="E118" s="90">
        <f t="shared" ca="1" si="20"/>
        <v>235920552.92321074</v>
      </c>
      <c r="F118" s="90">
        <f t="shared" ca="1" si="20"/>
        <v>250084569.82571137</v>
      </c>
      <c r="G118" s="90">
        <f t="shared" ca="1" si="20"/>
        <v>264248586.72821194</v>
      </c>
      <c r="H118" s="90">
        <f t="shared" ca="1" si="20"/>
        <v>278412603.63071251</v>
      </c>
      <c r="I118" s="90">
        <f t="shared" ca="1" si="20"/>
        <v>292576620.53321314</v>
      </c>
      <c r="J118" s="90">
        <f t="shared" ca="1" si="20"/>
        <v>306740637.43571377</v>
      </c>
      <c r="K118" s="90">
        <f t="shared" ca="1" si="20"/>
        <v>320904654.3382144</v>
      </c>
      <c r="L118">
        <f ca="1">IF('Coal mining 2020'!$A126="MD",INDIRECT("'Coal mining 2020'!"&amp;'Country Selector'!$B$3&amp;ROW($A126))*10^12,0)*'Process Emissions Multipliers'!$B$34</f>
        <v>335068671.24071497</v>
      </c>
      <c r="M118" s="90">
        <f t="shared" ca="1" si="16"/>
        <v>301561804.11664349</v>
      </c>
      <c r="N118" s="90">
        <f t="shared" ca="1" si="21"/>
        <v>268054936.99257198</v>
      </c>
      <c r="O118" s="90">
        <f t="shared" ca="1" si="21"/>
        <v>234548069.86850047</v>
      </c>
      <c r="P118" s="90">
        <f t="shared" ca="1" si="21"/>
        <v>201041202.74442896</v>
      </c>
      <c r="Q118" s="90">
        <f t="shared" ca="1" si="21"/>
        <v>167534335.62035748</v>
      </c>
      <c r="R118" s="90">
        <f t="shared" ca="1" si="21"/>
        <v>134027468.49628599</v>
      </c>
      <c r="S118" s="90">
        <f t="shared" ca="1" si="21"/>
        <v>100520601.37221448</v>
      </c>
      <c r="T118" s="90">
        <f t="shared" ca="1" si="21"/>
        <v>67013734.248142995</v>
      </c>
      <c r="U118" s="90">
        <f t="shared" ca="1" si="21"/>
        <v>33506867.124071497</v>
      </c>
      <c r="V118">
        <f ca="1">IF('Coal mining 2030'!$A126="MD",INDIRECT("'Coal mining 2030'!"&amp;'Country Selector'!$B$3&amp;ROW($A126))*10^12,0)*'Process Emissions Multipliers'!$D$34</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Multipliers'!$E$34</f>
        <v>0</v>
      </c>
    </row>
    <row r="119" spans="1:42">
      <c r="A119" s="74">
        <v>67</v>
      </c>
      <c r="B119">
        <f ca="1">IF('Coal mining 2010'!$A127="MD",INDIRECT("'Coal mining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IF('Coal mining 2020'!$A127="MD",INDIRECT("'Coal mining 2020'!"&amp;'Country Selector'!$B$3&amp;ROW($A127))*10^12,0)*'Process Emissions Multipliers'!$B$34</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IF('Coal mining 2030'!$A127="MD",INDIRECT("'Coal mining 2030'!"&amp;'Country Selector'!$B$3&amp;ROW($A127))*10^12,0)*'Process Emissions Multipliers'!$D$34</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Multipliers'!$E$34</f>
        <v>0</v>
      </c>
    </row>
    <row r="120" spans="1:42">
      <c r="A120" s="74">
        <v>68</v>
      </c>
      <c r="B120">
        <f ca="1">IF('Coal mining 2010'!$A128="MD",INDIRECT("'Coal mining 2010'!"&amp;'Country Selector'!$B$3&amp;ROW($A128))*10^12,0)</f>
        <v>0</v>
      </c>
      <c r="C120" s="90">
        <f t="shared" ca="1" si="15"/>
        <v>32904695.784695528</v>
      </c>
      <c r="D120" s="90">
        <f t="shared" ca="1" si="20"/>
        <v>65809391.569391057</v>
      </c>
      <c r="E120" s="90">
        <f t="shared" ca="1" si="20"/>
        <v>98714087.354086593</v>
      </c>
      <c r="F120" s="90">
        <f t="shared" ca="1" si="20"/>
        <v>131618783.13878211</v>
      </c>
      <c r="G120" s="90">
        <f t="shared" ca="1" si="20"/>
        <v>164523478.92347765</v>
      </c>
      <c r="H120" s="90">
        <f t="shared" ca="1" si="20"/>
        <v>197428174.70817319</v>
      </c>
      <c r="I120" s="90">
        <f t="shared" ca="1" si="20"/>
        <v>230332870.49286872</v>
      </c>
      <c r="J120" s="90">
        <f t="shared" ca="1" si="20"/>
        <v>263237566.27756423</v>
      </c>
      <c r="K120" s="90">
        <f t="shared" ca="1" si="20"/>
        <v>296142262.06225979</v>
      </c>
      <c r="L120">
        <f ca="1">IF('Coal mining 2020'!$A128="MD",INDIRECT("'Coal mining 2020'!"&amp;'Country Selector'!$B$3&amp;ROW($A128))*10^12,0)*'Process Emissions Multipliers'!$B$34</f>
        <v>329046957.8469553</v>
      </c>
      <c r="M120" s="90">
        <f t="shared" ca="1" si="16"/>
        <v>296142262.06225979</v>
      </c>
      <c r="N120" s="90">
        <f t="shared" ca="1" si="21"/>
        <v>263237566.27756423</v>
      </c>
      <c r="O120" s="90">
        <f t="shared" ca="1" si="21"/>
        <v>230332870.49286872</v>
      </c>
      <c r="P120" s="90">
        <f t="shared" ca="1" si="21"/>
        <v>197428174.70817319</v>
      </c>
      <c r="Q120" s="90">
        <f t="shared" ca="1" si="21"/>
        <v>164523478.92347765</v>
      </c>
      <c r="R120" s="90">
        <f t="shared" ca="1" si="21"/>
        <v>131618783.13878211</v>
      </c>
      <c r="S120" s="90">
        <f t="shared" ca="1" si="21"/>
        <v>98714087.354086593</v>
      </c>
      <c r="T120" s="90">
        <f t="shared" ca="1" si="21"/>
        <v>65809391.569391057</v>
      </c>
      <c r="U120" s="90">
        <f t="shared" ca="1" si="21"/>
        <v>32904695.784695528</v>
      </c>
      <c r="V120">
        <f ca="1">IF('Coal mining 2030'!$A128="MD",INDIRECT("'Coal mining 2030'!"&amp;'Country Selector'!$B$3&amp;ROW($A128))*10^12,0)*'Process Emissions Multipliers'!$D$34</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Multipliers'!$E$34</f>
        <v>0</v>
      </c>
    </row>
    <row r="121" spans="1:42">
      <c r="A121" s="74">
        <v>69</v>
      </c>
      <c r="B121">
        <f ca="1">IF('Coal mining 2010'!$A129="MD",INDIRECT("'Coal mining 2010'!"&amp;'Country Selector'!$B$3&amp;ROW($A129))*10^12,0)</f>
        <v>8354346.9248104077</v>
      </c>
      <c r="C121" s="90">
        <f t="shared" ca="1" si="15"/>
        <v>8940094.9478658941</v>
      </c>
      <c r="D121" s="90">
        <f t="shared" ca="1" si="20"/>
        <v>9525842.9709213804</v>
      </c>
      <c r="E121" s="90">
        <f t="shared" ca="1" si="20"/>
        <v>10111590.993976867</v>
      </c>
      <c r="F121" s="90">
        <f t="shared" ca="1" si="20"/>
        <v>10697339.017032353</v>
      </c>
      <c r="G121" s="90">
        <f t="shared" ca="1" si="20"/>
        <v>11283087.040087841</v>
      </c>
      <c r="H121" s="90">
        <f t="shared" ca="1" si="20"/>
        <v>11868835.063143328</v>
      </c>
      <c r="I121" s="90">
        <f t="shared" ca="1" si="20"/>
        <v>12454583.086198814</v>
      </c>
      <c r="J121" s="90">
        <f t="shared" ca="1" si="20"/>
        <v>13040331.109254301</v>
      </c>
      <c r="K121" s="90">
        <f t="shared" ca="1" si="20"/>
        <v>13626079.132309787</v>
      </c>
      <c r="L121">
        <f ca="1">IF('Coal mining 2020'!$A129="MD",INDIRECT("'Coal mining 2020'!"&amp;'Country Selector'!$B$3&amp;ROW($A129))*10^12,0)*'Process Emissions Multipliers'!$B$34</f>
        <v>14211827.155365273</v>
      </c>
      <c r="M121" s="90">
        <f t="shared" ca="1" si="16"/>
        <v>37677506.546567693</v>
      </c>
      <c r="N121" s="90">
        <f t="shared" ca="1" si="21"/>
        <v>61143185.937770113</v>
      </c>
      <c r="O121" s="90">
        <f t="shared" ca="1" si="21"/>
        <v>84608865.328972518</v>
      </c>
      <c r="P121" s="90">
        <f t="shared" ca="1" si="21"/>
        <v>108074544.72017495</v>
      </c>
      <c r="Q121" s="90">
        <f t="shared" ca="1" si="21"/>
        <v>131540224.11137736</v>
      </c>
      <c r="R121" s="90">
        <f t="shared" ca="1" si="21"/>
        <v>155005903.50257978</v>
      </c>
      <c r="S121" s="90">
        <f t="shared" ca="1" si="21"/>
        <v>178471582.8937822</v>
      </c>
      <c r="T121" s="90">
        <f t="shared" ca="1" si="21"/>
        <v>201937262.28498465</v>
      </c>
      <c r="U121" s="90">
        <f t="shared" ca="1" si="21"/>
        <v>225402941.67618704</v>
      </c>
      <c r="V121">
        <f ca="1">IF('Coal mining 2030'!$A129="MD",INDIRECT("'Coal mining 2030'!"&amp;'Country Selector'!$B$3&amp;ROW($A129))*10^12,0)*'Process Emissions Multipliers'!$D$34</f>
        <v>248868621.06738946</v>
      </c>
      <c r="W121" s="90">
        <f t="shared" ca="1" si="24"/>
        <v>250692374.46079645</v>
      </c>
      <c r="X121" s="90">
        <f t="shared" ca="1" si="24"/>
        <v>252516127.85420349</v>
      </c>
      <c r="Y121" s="90">
        <f t="shared" ca="1" si="24"/>
        <v>254339881.24761051</v>
      </c>
      <c r="Z121" s="90">
        <f t="shared" ca="1" si="24"/>
        <v>256163634.64101753</v>
      </c>
      <c r="AA121" s="90">
        <f t="shared" ca="1" si="24"/>
        <v>257987388.03442454</v>
      </c>
      <c r="AB121" s="90">
        <f t="shared" ca="1" si="24"/>
        <v>259811141.42783156</v>
      </c>
      <c r="AC121" s="90">
        <f t="shared" ca="1" si="24"/>
        <v>261634894.82123855</v>
      </c>
      <c r="AD121" s="90">
        <f t="shared" ca="1" si="24"/>
        <v>263458648.21464556</v>
      </c>
      <c r="AE121" s="90">
        <f t="shared" ca="1" si="24"/>
        <v>265282401.60805261</v>
      </c>
      <c r="AF121" s="90">
        <f t="shared" ca="1" si="24"/>
        <v>267106155.0014596</v>
      </c>
      <c r="AG121" s="90">
        <f t="shared" ca="1" si="24"/>
        <v>268929908.39486659</v>
      </c>
      <c r="AH121" s="90">
        <f t="shared" ca="1" si="24"/>
        <v>270753661.78827369</v>
      </c>
      <c r="AI121" s="90">
        <f t="shared" ca="1" si="24"/>
        <v>272577415.18168068</v>
      </c>
      <c r="AJ121" s="90">
        <f t="shared" ca="1" si="24"/>
        <v>274401168.57508767</v>
      </c>
      <c r="AK121" s="90">
        <f t="shared" ca="1" si="24"/>
        <v>276224921.96849471</v>
      </c>
      <c r="AL121" s="90">
        <f t="shared" ca="1" si="24"/>
        <v>278048675.3619017</v>
      </c>
      <c r="AM121" s="90">
        <f t="shared" ca="1" si="23"/>
        <v>279872428.75530875</v>
      </c>
      <c r="AN121" s="90">
        <f t="shared" ca="1" si="23"/>
        <v>281696182.14871573</v>
      </c>
      <c r="AO121" s="90">
        <f t="shared" ca="1" si="23"/>
        <v>283519935.54212272</v>
      </c>
      <c r="AP121">
        <f ca="1">V121*'Process Emissions Multipliers'!$E$34</f>
        <v>285343688.93552977</v>
      </c>
    </row>
    <row r="122" spans="1:42">
      <c r="A122" s="74">
        <v>70</v>
      </c>
      <c r="B122">
        <f ca="1">IF('Coal mining 2010'!$A130="MD",INDIRECT("'Coal mining 2010'!"&amp;'Country Selector'!$B$3&amp;ROW($A130))*10^12,0)</f>
        <v>380550603.03954226</v>
      </c>
      <c r="C122" s="90">
        <f t="shared" ca="1" si="15"/>
        <v>345713096.48918188</v>
      </c>
      <c r="D122" s="90">
        <f t="shared" ca="1" si="20"/>
        <v>310875589.93882155</v>
      </c>
      <c r="E122" s="90">
        <f t="shared" ca="1" si="20"/>
        <v>276038083.38846117</v>
      </c>
      <c r="F122" s="90">
        <f t="shared" ca="1" si="20"/>
        <v>241200576.83810085</v>
      </c>
      <c r="G122" s="90">
        <f t="shared" ca="1" si="20"/>
        <v>206363070.28774047</v>
      </c>
      <c r="H122" s="90">
        <f t="shared" ca="1" si="20"/>
        <v>171525563.73738012</v>
      </c>
      <c r="I122" s="90">
        <f t="shared" ca="1" si="20"/>
        <v>136688057.18701977</v>
      </c>
      <c r="J122" s="90">
        <f t="shared" ca="1" si="20"/>
        <v>101850550.63665938</v>
      </c>
      <c r="K122" s="90">
        <f t="shared" ca="1" si="20"/>
        <v>67013044.086299025</v>
      </c>
      <c r="L122">
        <f ca="1">IF('Coal mining 2020'!$A130="MD",INDIRECT("'Coal mining 2020'!"&amp;'Country Selector'!$B$3&amp;ROW($A130))*10^12,0)*'Process Emissions Multipliers'!$B$34</f>
        <v>32175537.535938662</v>
      </c>
      <c r="M122" s="90">
        <f t="shared" ca="1" si="16"/>
        <v>55163170.453174427</v>
      </c>
      <c r="N122" s="90">
        <f t="shared" ca="1" si="21"/>
        <v>78150803.370410189</v>
      </c>
      <c r="O122" s="90">
        <f t="shared" ca="1" si="21"/>
        <v>101138436.28764594</v>
      </c>
      <c r="P122" s="90">
        <f t="shared" ca="1" si="21"/>
        <v>124126069.2048817</v>
      </c>
      <c r="Q122" s="90">
        <f t="shared" ca="1" si="21"/>
        <v>147113702.12211746</v>
      </c>
      <c r="R122" s="90">
        <f t="shared" ca="1" si="21"/>
        <v>170101335.03935322</v>
      </c>
      <c r="S122" s="90">
        <f t="shared" ca="1" si="21"/>
        <v>193088967.95658898</v>
      </c>
      <c r="T122" s="90">
        <f t="shared" ca="1" si="21"/>
        <v>216076600.87382475</v>
      </c>
      <c r="U122" s="90">
        <f t="shared" ca="1" si="21"/>
        <v>239064233.79106048</v>
      </c>
      <c r="V122">
        <f ca="1">IF('Coal mining 2030'!$A130="MD",INDIRECT("'Coal mining 2030'!"&amp;'Country Selector'!$B$3&amp;ROW($A130))*10^12,0)*'Process Emissions Multipliers'!$D$34</f>
        <v>262051866.70829627</v>
      </c>
      <c r="W122" s="90">
        <f t="shared" ca="1" si="24"/>
        <v>263972229.26388133</v>
      </c>
      <c r="X122" s="90">
        <f t="shared" ca="1" si="24"/>
        <v>265892591.81946632</v>
      </c>
      <c r="Y122" s="90">
        <f t="shared" ca="1" si="24"/>
        <v>267812954.37505138</v>
      </c>
      <c r="Z122" s="90">
        <f t="shared" ca="1" si="24"/>
        <v>269733316.93063647</v>
      </c>
      <c r="AA122" s="90">
        <f t="shared" ca="1" si="24"/>
        <v>271653679.48622149</v>
      </c>
      <c r="AB122" s="90">
        <f t="shared" ca="1" si="24"/>
        <v>273574042.04180658</v>
      </c>
      <c r="AC122" s="90">
        <f t="shared" ca="1" si="24"/>
        <v>275494404.59739161</v>
      </c>
      <c r="AD122" s="90">
        <f t="shared" ca="1" si="24"/>
        <v>277414767.15297663</v>
      </c>
      <c r="AE122" s="90">
        <f t="shared" ca="1" si="24"/>
        <v>279335129.70856166</v>
      </c>
      <c r="AF122" s="90">
        <f t="shared" ca="1" si="24"/>
        <v>281255492.26414669</v>
      </c>
      <c r="AG122" s="90">
        <f t="shared" ca="1" si="24"/>
        <v>283175854.81973177</v>
      </c>
      <c r="AH122" s="90">
        <f t="shared" ca="1" si="24"/>
        <v>285096217.3753168</v>
      </c>
      <c r="AI122" s="90">
        <f t="shared" ca="1" si="24"/>
        <v>287016579.93090189</v>
      </c>
      <c r="AJ122" s="90">
        <f t="shared" ca="1" si="24"/>
        <v>288936942.48648691</v>
      </c>
      <c r="AK122" s="90">
        <f t="shared" ca="1" si="24"/>
        <v>290857305.042072</v>
      </c>
      <c r="AL122" s="90">
        <f t="shared" ca="1" si="24"/>
        <v>292777667.59765702</v>
      </c>
      <c r="AM122" s="90">
        <f t="shared" ca="1" si="23"/>
        <v>294698030.15324205</v>
      </c>
      <c r="AN122" s="90">
        <f t="shared" ca="1" si="23"/>
        <v>296618392.70882714</v>
      </c>
      <c r="AO122" s="90">
        <f t="shared" ca="1" si="23"/>
        <v>298538755.26441216</v>
      </c>
      <c r="AP122">
        <f ca="1">V122*'Process Emissions Multipliers'!$E$34</f>
        <v>300459117.81999719</v>
      </c>
    </row>
    <row r="123" spans="1:42">
      <c r="A123" s="74">
        <v>71</v>
      </c>
      <c r="B123">
        <f ca="1">IF('Coal mining 2010'!$A131="MD",INDIRECT("'Coal mining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IF('Coal mining 2020'!$A131="MD",INDIRECT("'Coal mining 2020'!"&amp;'Country Selector'!$B$3&amp;ROW($A131))*10^12,0)*'Process Emissions Multipliers'!$B$34</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IF('Coal mining 2030'!$A131="MD",INDIRECT("'Coal mining 2030'!"&amp;'Country Selector'!$B$3&amp;ROW($A131))*10^12,0)*'Process Emissions Multipliers'!$D$34</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Multipliers'!$E$34</f>
        <v>0</v>
      </c>
    </row>
    <row r="124" spans="1:42">
      <c r="A124" s="74">
        <v>72</v>
      </c>
      <c r="B124">
        <f ca="1">IF('Coal mining 2010'!$A132="MD",INDIRECT("'Coal mining 2010'!"&amp;'Country Selector'!$B$3&amp;ROW($A132))*10^12,0)</f>
        <v>7998348.336757388</v>
      </c>
      <c r="C124" s="90">
        <f t="shared" ca="1" si="15"/>
        <v>70078173.428182855</v>
      </c>
      <c r="D124" s="90">
        <f t="shared" ca="1" si="20"/>
        <v>132157998.51960832</v>
      </c>
      <c r="E124" s="90">
        <f t="shared" ca="1" si="20"/>
        <v>194237823.6110338</v>
      </c>
      <c r="F124" s="90">
        <f t="shared" ca="1" si="20"/>
        <v>256317648.70245925</v>
      </c>
      <c r="G124" s="90">
        <f t="shared" ca="1" si="20"/>
        <v>318397473.79388475</v>
      </c>
      <c r="H124" s="90">
        <f t="shared" ca="1" si="20"/>
        <v>380477298.88531023</v>
      </c>
      <c r="I124" s="90">
        <f t="shared" ca="1" si="20"/>
        <v>442557123.97673571</v>
      </c>
      <c r="J124" s="90">
        <f t="shared" ca="1" si="20"/>
        <v>504636949.06816113</v>
      </c>
      <c r="K124" s="90">
        <f t="shared" ca="1" si="20"/>
        <v>566716774.15958655</v>
      </c>
      <c r="L124">
        <f ca="1">IF('Coal mining 2020'!$A132="MD",INDIRECT("'Coal mining 2020'!"&amp;'Country Selector'!$B$3&amp;ROW($A132))*10^12,0)*'Process Emissions Multipliers'!$B$34</f>
        <v>628796599.25101209</v>
      </c>
      <c r="M124" s="90">
        <f t="shared" ca="1" si="16"/>
        <v>566967715.36617184</v>
      </c>
      <c r="N124" s="90">
        <f t="shared" ca="1" si="21"/>
        <v>505138831.48133171</v>
      </c>
      <c r="O124" s="90">
        <f t="shared" ca="1" si="21"/>
        <v>443309947.59649158</v>
      </c>
      <c r="P124" s="90">
        <f t="shared" ca="1" si="21"/>
        <v>381481063.71165138</v>
      </c>
      <c r="Q124" s="90">
        <f t="shared" ca="1" si="21"/>
        <v>319652179.82681119</v>
      </c>
      <c r="R124" s="90">
        <f t="shared" ca="1" si="21"/>
        <v>257823295.941971</v>
      </c>
      <c r="S124" s="90">
        <f t="shared" ca="1" si="21"/>
        <v>195994412.05713084</v>
      </c>
      <c r="T124" s="90">
        <f t="shared" ca="1" si="21"/>
        <v>134165528.17229067</v>
      </c>
      <c r="U124" s="90">
        <f t="shared" ca="1" si="21"/>
        <v>72336644.287450492</v>
      </c>
      <c r="V124">
        <f ca="1">IF('Coal mining 2030'!$A132="MD",INDIRECT("'Coal mining 2030'!"&amp;'Country Selector'!$B$3&amp;ROW($A132))*10^12,0)*'Process Emissions Multipliers'!$D$34</f>
        <v>10507760.402610319</v>
      </c>
      <c r="W124" s="90">
        <f t="shared" ca="1" si="24"/>
        <v>10584763.13445002</v>
      </c>
      <c r="X124" s="90">
        <f t="shared" ca="1" si="24"/>
        <v>10661765.866289722</v>
      </c>
      <c r="Y124" s="90">
        <f t="shared" ca="1" si="24"/>
        <v>10738768.598129423</v>
      </c>
      <c r="Z124" s="90">
        <f t="shared" ca="1" si="24"/>
        <v>10815771.329969123</v>
      </c>
      <c r="AA124" s="90">
        <f t="shared" ca="1" si="24"/>
        <v>10892774.061808825</v>
      </c>
      <c r="AB124" s="90">
        <f t="shared" ca="1" si="24"/>
        <v>10969776.793648526</v>
      </c>
      <c r="AC124" s="90">
        <f t="shared" ca="1" si="24"/>
        <v>11046779.525488228</v>
      </c>
      <c r="AD124" s="90">
        <f t="shared" ca="1" si="24"/>
        <v>11123782.257327929</v>
      </c>
      <c r="AE124" s="90">
        <f t="shared" ca="1" si="24"/>
        <v>11200784.989167631</v>
      </c>
      <c r="AF124" s="90">
        <f t="shared" ca="1" si="24"/>
        <v>11277787.721007332</v>
      </c>
      <c r="AG124" s="90">
        <f t="shared" ca="1" si="24"/>
        <v>11354790.452847034</v>
      </c>
      <c r="AH124" s="90">
        <f t="shared" ca="1" si="24"/>
        <v>11431793.184686735</v>
      </c>
      <c r="AI124" s="90">
        <f t="shared" ca="1" si="24"/>
        <v>11508795.916526437</v>
      </c>
      <c r="AJ124" s="90">
        <f t="shared" ca="1" si="24"/>
        <v>11585798.648366138</v>
      </c>
      <c r="AK124" s="90">
        <f t="shared" ca="1" si="24"/>
        <v>11662801.38020584</v>
      </c>
      <c r="AL124" s="90">
        <f t="shared" ca="1" si="24"/>
        <v>11739804.112045541</v>
      </c>
      <c r="AM124" s="90">
        <f t="shared" ca="1" si="23"/>
        <v>11816806.843885241</v>
      </c>
      <c r="AN124" s="90">
        <f t="shared" ca="1" si="23"/>
        <v>11893809.575724943</v>
      </c>
      <c r="AO124" s="90">
        <f t="shared" ca="1" si="23"/>
        <v>11970812.307564642</v>
      </c>
      <c r="AP124">
        <f ca="1">V124*'Process Emissions Multipliers'!$E$34</f>
        <v>12047815.039404346</v>
      </c>
    </row>
    <row r="125" spans="1:42">
      <c r="A125" s="74">
        <v>73</v>
      </c>
      <c r="B125">
        <f ca="1">IF('Coal mining 2010'!$A133="MD",INDIRECT("'Coal mining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IF('Coal mining 2020'!$A133="MD",INDIRECT("'Coal mining 2020'!"&amp;'Country Selector'!$B$3&amp;ROW($A133))*10^12,0)*'Process Emissions Multipliers'!$B$34</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IF('Coal mining 2030'!$A133="MD",INDIRECT("'Coal mining 2030'!"&amp;'Country Selector'!$B$3&amp;ROW($A133))*10^12,0)*'Process Emissions Multipliers'!$D$34</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Multipliers'!$E$34</f>
        <v>0</v>
      </c>
    </row>
    <row r="126" spans="1:42">
      <c r="A126" s="74">
        <v>74</v>
      </c>
      <c r="B126">
        <f ca="1">IF('Coal mining 2010'!$A134="MD",INDIRECT("'Coal mining 2010'!"&amp;'Country Selector'!$B$3&amp;ROW($A134))*10^12,0)</f>
        <v>25699998.55461802</v>
      </c>
      <c r="C126" s="90">
        <f t="shared" ca="1" si="15"/>
        <v>27501901.621502168</v>
      </c>
      <c r="D126" s="90">
        <f t="shared" ca="1" si="20"/>
        <v>29303804.688386321</v>
      </c>
      <c r="E126" s="90">
        <f t="shared" ca="1" si="20"/>
        <v>31105707.75527047</v>
      </c>
      <c r="F126" s="90">
        <f t="shared" ca="1" si="20"/>
        <v>32907610.822154619</v>
      </c>
      <c r="G126" s="90">
        <f t="shared" ca="1" si="20"/>
        <v>34709513.889038771</v>
      </c>
      <c r="H126" s="90">
        <f t="shared" ca="1" si="20"/>
        <v>36511416.955922924</v>
      </c>
      <c r="I126" s="90">
        <f t="shared" ca="1" si="20"/>
        <v>38313320.022807069</v>
      </c>
      <c r="J126" s="90">
        <f t="shared" ca="1" si="20"/>
        <v>40115223.089691222</v>
      </c>
      <c r="K126" s="90">
        <f t="shared" ca="1" si="20"/>
        <v>41917126.156575367</v>
      </c>
      <c r="L126">
        <f ca="1">IF('Coal mining 2020'!$A134="MD",INDIRECT("'Coal mining 2020'!"&amp;'Country Selector'!$B$3&amp;ROW($A134))*10^12,0)*'Process Emissions Multipliers'!$B$34</f>
        <v>43719029.223459519</v>
      </c>
      <c r="M126" s="90">
        <f t="shared" ca="1" si="16"/>
        <v>65086991.825895853</v>
      </c>
      <c r="N126" s="90">
        <f t="shared" ca="1" si="21"/>
        <v>86454954.42833218</v>
      </c>
      <c r="O126" s="90">
        <f t="shared" ca="1" si="21"/>
        <v>107822917.03076851</v>
      </c>
      <c r="P126" s="90">
        <f t="shared" ca="1" si="21"/>
        <v>129190879.63320485</v>
      </c>
      <c r="Q126" s="90">
        <f t="shared" ca="1" si="21"/>
        <v>150558842.23564118</v>
      </c>
      <c r="R126" s="90">
        <f t="shared" ca="1" si="21"/>
        <v>171926804.83807752</v>
      </c>
      <c r="S126" s="90">
        <f t="shared" ca="1" si="21"/>
        <v>193294767.44051388</v>
      </c>
      <c r="T126" s="90">
        <f t="shared" ca="1" si="21"/>
        <v>214662730.04295018</v>
      </c>
      <c r="U126" s="90">
        <f t="shared" ca="1" si="21"/>
        <v>236030692.64538655</v>
      </c>
      <c r="V126">
        <f ca="1">IF('Coal mining 2030'!$A134="MD",INDIRECT("'Coal mining 2030'!"&amp;'Country Selector'!$B$3&amp;ROW($A134))*10^12,0)*'Process Emissions Multipliers'!$D$34</f>
        <v>257398655.24782285</v>
      </c>
      <c r="W126" s="90">
        <f t="shared" ca="1" si="24"/>
        <v>259284918.24455279</v>
      </c>
      <c r="X126" s="90">
        <f t="shared" ca="1" si="24"/>
        <v>261171181.24128273</v>
      </c>
      <c r="Y126" s="90">
        <f t="shared" ca="1" si="24"/>
        <v>263057444.23801264</v>
      </c>
      <c r="Z126" s="90">
        <f t="shared" ca="1" si="24"/>
        <v>264943707.23474258</v>
      </c>
      <c r="AA126" s="90">
        <f t="shared" ca="1" si="24"/>
        <v>266829970.23147249</v>
      </c>
      <c r="AB126" s="90">
        <f t="shared" ca="1" si="24"/>
        <v>268716233.22820246</v>
      </c>
      <c r="AC126" s="90">
        <f t="shared" ca="1" si="24"/>
        <v>270602496.22493231</v>
      </c>
      <c r="AD126" s="90">
        <f t="shared" ca="1" si="24"/>
        <v>272488759.22166228</v>
      </c>
      <c r="AE126" s="90">
        <f t="shared" ca="1" si="24"/>
        <v>274375022.21839225</v>
      </c>
      <c r="AF126" s="90">
        <f t="shared" ca="1" si="24"/>
        <v>276261285.21512216</v>
      </c>
      <c r="AG126" s="90">
        <f t="shared" ca="1" si="24"/>
        <v>278147548.21185207</v>
      </c>
      <c r="AH126" s="90">
        <f t="shared" ca="1" si="24"/>
        <v>280033811.20858204</v>
      </c>
      <c r="AI126" s="90">
        <f t="shared" ca="1" si="24"/>
        <v>281920074.20531195</v>
      </c>
      <c r="AJ126" s="90">
        <f t="shared" ca="1" si="24"/>
        <v>283806337.20204186</v>
      </c>
      <c r="AK126" s="90">
        <f t="shared" ca="1" si="24"/>
        <v>285692600.19877177</v>
      </c>
      <c r="AL126" s="90">
        <f t="shared" ref="AL126:AO141" ca="1" si="25">$V126*($AP$1-AL$1)/($AP$1-$V$1)+$AP126*(AL$1-$V$1)/($AP$1-$V$1)</f>
        <v>287578863.19550169</v>
      </c>
      <c r="AM126" s="90">
        <f t="shared" ca="1" si="25"/>
        <v>289465126.19223166</v>
      </c>
      <c r="AN126" s="90">
        <f t="shared" ca="1" si="25"/>
        <v>291351389.18896163</v>
      </c>
      <c r="AO126" s="90">
        <f t="shared" ca="1" si="25"/>
        <v>293237652.18569154</v>
      </c>
      <c r="AP126">
        <f ca="1">V126*'Process Emissions Multipliers'!$E$34</f>
        <v>295123915.18242145</v>
      </c>
    </row>
    <row r="127" spans="1:42">
      <c r="A127" s="74">
        <v>75</v>
      </c>
      <c r="B127">
        <f ca="1">IF('Coal mining 2010'!$A135="MD",INDIRECT("'Coal mining 2010'!"&amp;'Country Selector'!$B$3&amp;ROW($A135))*10^12,0)</f>
        <v>177966575.63673434</v>
      </c>
      <c r="C127" s="90">
        <f t="shared" ca="1" si="15"/>
        <v>161486355.91994768</v>
      </c>
      <c r="D127" s="90">
        <f t="shared" ca="1" si="15"/>
        <v>145006136.203161</v>
      </c>
      <c r="E127" s="90">
        <f t="shared" ca="1" si="15"/>
        <v>128525916.48637436</v>
      </c>
      <c r="F127" s="90">
        <f t="shared" ca="1" si="15"/>
        <v>112045696.76958768</v>
      </c>
      <c r="G127" s="90">
        <f t="shared" ca="1" si="15"/>
        <v>95565477.052801028</v>
      </c>
      <c r="H127" s="90">
        <f t="shared" ca="1" si="15"/>
        <v>79085257.33601436</v>
      </c>
      <c r="I127" s="90">
        <f t="shared" ca="1" si="15"/>
        <v>62605037.619227707</v>
      </c>
      <c r="J127" s="90">
        <f t="shared" ca="1" si="15"/>
        <v>46124817.902441047</v>
      </c>
      <c r="K127" s="90">
        <f t="shared" ca="1" si="15"/>
        <v>29644598.185654387</v>
      </c>
      <c r="L127">
        <f ca="1">IF('Coal mining 2020'!$A135="MD",INDIRECT("'Coal mining 2020'!"&amp;'Country Selector'!$B$3&amp;ROW($A135))*10^12,0)*'Process Emissions Multipliers'!$B$34</f>
        <v>13164378.468867725</v>
      </c>
      <c r="M127" s="90">
        <f t="shared" ca="1" si="16"/>
        <v>12864593.737272548</v>
      </c>
      <c r="N127" s="90">
        <f t="shared" ca="1" si="16"/>
        <v>12564809.005677368</v>
      </c>
      <c r="O127" s="90">
        <f t="shared" ca="1" si="16"/>
        <v>12265024.274082193</v>
      </c>
      <c r="P127" s="90">
        <f t="shared" ca="1" si="16"/>
        <v>11965239.542487014</v>
      </c>
      <c r="Q127" s="90">
        <f t="shared" ca="1" si="16"/>
        <v>11665454.810891837</v>
      </c>
      <c r="R127" s="90">
        <f t="shared" ca="1" si="16"/>
        <v>11365670.07929666</v>
      </c>
      <c r="S127" s="90">
        <f t="shared" ca="1" si="16"/>
        <v>11065885.347701481</v>
      </c>
      <c r="T127" s="90">
        <f t="shared" ca="1" si="16"/>
        <v>10766100.616106303</v>
      </c>
      <c r="U127" s="90">
        <f t="shared" ca="1" si="16"/>
        <v>10466315.884511128</v>
      </c>
      <c r="V127">
        <f ca="1">IF('Coal mining 2030'!$A135="MD",INDIRECT("'Coal mining 2030'!"&amp;'Country Selector'!$B$3&amp;ROW($A135))*10^12,0)*'Process Emissions Multipliers'!$D$34</f>
        <v>10166531.152915949</v>
      </c>
      <c r="W127" s="90">
        <f t="shared" ref="W127:AL142" ca="1" si="26">$V127*($AP$1-W$1)/($AP$1-$V$1)+$AP127*(W$1-$V$1)/($AP$1-$V$1)</f>
        <v>10241033.296294997</v>
      </c>
      <c r="X127" s="90">
        <f t="shared" ca="1" si="26"/>
        <v>10315535.439674046</v>
      </c>
      <c r="Y127" s="90">
        <f t="shared" ca="1" si="26"/>
        <v>10390037.583053093</v>
      </c>
      <c r="Z127" s="90">
        <f t="shared" ca="1" si="26"/>
        <v>10464539.726432141</v>
      </c>
      <c r="AA127" s="90">
        <f t="shared" ca="1" si="26"/>
        <v>10539041.869811188</v>
      </c>
      <c r="AB127" s="90">
        <f t="shared" ca="1" si="26"/>
        <v>10613544.013190236</v>
      </c>
      <c r="AC127" s="90">
        <f t="shared" ca="1" si="26"/>
        <v>10688046.156569285</v>
      </c>
      <c r="AD127" s="90">
        <f t="shared" ca="1" si="26"/>
        <v>10762548.299948335</v>
      </c>
      <c r="AE127" s="90">
        <f t="shared" ca="1" si="26"/>
        <v>10837050.443327382</v>
      </c>
      <c r="AF127" s="90">
        <f t="shared" ca="1" si="26"/>
        <v>10911552.58670643</v>
      </c>
      <c r="AG127" s="90">
        <f t="shared" ca="1" si="26"/>
        <v>10986054.730085477</v>
      </c>
      <c r="AH127" s="90">
        <f t="shared" ca="1" si="26"/>
        <v>11060556.873464525</v>
      </c>
      <c r="AI127" s="90">
        <f t="shared" ca="1" si="26"/>
        <v>11135059.016843572</v>
      </c>
      <c r="AJ127" s="90">
        <f t="shared" ca="1" si="26"/>
        <v>11209561.160222622</v>
      </c>
      <c r="AK127" s="90">
        <f t="shared" ca="1" si="26"/>
        <v>11284063.303601669</v>
      </c>
      <c r="AL127" s="90">
        <f t="shared" ca="1" si="26"/>
        <v>11358565.446980717</v>
      </c>
      <c r="AM127" s="90">
        <f t="shared" ca="1" si="25"/>
        <v>11433067.590359766</v>
      </c>
      <c r="AN127" s="90">
        <f t="shared" ca="1" si="25"/>
        <v>11507569.733738814</v>
      </c>
      <c r="AO127" s="90">
        <f t="shared" ca="1" si="25"/>
        <v>11582071.877117861</v>
      </c>
      <c r="AP127">
        <f ca="1">V127*'Process Emissions Multipliers'!$E$34</f>
        <v>11656574.020496909</v>
      </c>
    </row>
    <row r="128" spans="1:42">
      <c r="A128" s="74">
        <v>76</v>
      </c>
      <c r="B128">
        <f ca="1">IF('Coal mining 2010'!$A136="MD",INDIRECT("'Coal mining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IF('Coal mining 2020'!$A136="MD",INDIRECT("'Coal mining 2020'!"&amp;'Country Selector'!$B$3&amp;ROW($A136))*10^12,0)*'Process Emissions Multipliers'!$B$34</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IF('Coal mining 2030'!$A136="MD",INDIRECT("'Coal mining 2030'!"&amp;'Country Selector'!$B$3&amp;ROW($A136))*10^12,0)*'Process Emissions Multipliers'!$D$34</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Multipliers'!$E$34</f>
        <v>0</v>
      </c>
    </row>
    <row r="129" spans="1:42">
      <c r="A129" s="74">
        <v>77</v>
      </c>
      <c r="B129">
        <f ca="1">IF('Coal mining 2010'!$A137="MD",INDIRECT("'Coal mining 2010'!"&amp;'Country Selector'!$B$3&amp;ROW($A137))*10^12,0)</f>
        <v>0</v>
      </c>
      <c r="C129" s="90">
        <f t="shared" ca="1" si="27"/>
        <v>28957983.782254376</v>
      </c>
      <c r="D129" s="90">
        <f t="shared" ca="1" si="27"/>
        <v>57915967.564508751</v>
      </c>
      <c r="E129" s="90">
        <f t="shared" ca="1" si="27"/>
        <v>86873951.346763119</v>
      </c>
      <c r="F129" s="90">
        <f t="shared" ca="1" si="27"/>
        <v>115831935.1290175</v>
      </c>
      <c r="G129" s="90">
        <f t="shared" ca="1" si="27"/>
        <v>144789918.91127187</v>
      </c>
      <c r="H129" s="90">
        <f t="shared" ca="1" si="27"/>
        <v>173747902.69352624</v>
      </c>
      <c r="I129" s="90">
        <f t="shared" ca="1" si="27"/>
        <v>202705886.47578064</v>
      </c>
      <c r="J129" s="90">
        <f t="shared" ca="1" si="27"/>
        <v>231663870.258035</v>
      </c>
      <c r="K129" s="90">
        <f t="shared" ca="1" si="27"/>
        <v>260621854.04028934</v>
      </c>
      <c r="L129">
        <f ca="1">IF('Coal mining 2020'!$A137="MD",INDIRECT("'Coal mining 2020'!"&amp;'Country Selector'!$B$3&amp;ROW($A137))*10^12,0)*'Process Emissions Multipliers'!$B$34</f>
        <v>289579837.82254374</v>
      </c>
      <c r="M129" s="90">
        <f t="shared" ca="1" si="28"/>
        <v>260621854.04028934</v>
      </c>
      <c r="N129" s="90">
        <f t="shared" ca="1" si="28"/>
        <v>231663870.258035</v>
      </c>
      <c r="O129" s="90">
        <f t="shared" ca="1" si="28"/>
        <v>202705886.47578064</v>
      </c>
      <c r="P129" s="90">
        <f t="shared" ca="1" si="28"/>
        <v>173747902.69352624</v>
      </c>
      <c r="Q129" s="90">
        <f t="shared" ca="1" si="28"/>
        <v>144789918.91127187</v>
      </c>
      <c r="R129" s="90">
        <f t="shared" ca="1" si="28"/>
        <v>115831935.1290175</v>
      </c>
      <c r="S129" s="90">
        <f t="shared" ca="1" si="28"/>
        <v>86873951.346763119</v>
      </c>
      <c r="T129" s="90">
        <f t="shared" ca="1" si="28"/>
        <v>57915967.564508751</v>
      </c>
      <c r="U129" s="90">
        <f t="shared" ca="1" si="28"/>
        <v>28957983.782254376</v>
      </c>
      <c r="V129">
        <f ca="1">IF('Coal mining 2030'!$A137="MD",INDIRECT("'Coal mining 2030'!"&amp;'Country Selector'!$B$3&amp;ROW($A137))*10^12,0)*'Process Emissions Multipliers'!$D$34</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Multipliers'!$E$34</f>
        <v>0</v>
      </c>
    </row>
    <row r="130" spans="1:42">
      <c r="A130" s="74">
        <v>78</v>
      </c>
      <c r="B130">
        <f ca="1">IF('Coal mining 2010'!$A138="MD",INDIRECT("'Coal mining 2010'!"&amp;'Country Selector'!$B$3&amp;ROW($A138))*10^12,0)</f>
        <v>7428288.661293081</v>
      </c>
      <c r="C130" s="90">
        <f t="shared" ca="1" si="27"/>
        <v>7949107.9948764648</v>
      </c>
      <c r="D130" s="90">
        <f t="shared" ca="1" si="27"/>
        <v>8469927.3284598477</v>
      </c>
      <c r="E130" s="90">
        <f t="shared" ca="1" si="27"/>
        <v>8990746.6620432325</v>
      </c>
      <c r="F130" s="90">
        <f t="shared" ca="1" si="27"/>
        <v>9511565.9956266135</v>
      </c>
      <c r="G130" s="90">
        <f t="shared" ca="1" si="27"/>
        <v>10032385.329209998</v>
      </c>
      <c r="H130" s="90">
        <f t="shared" ca="1" si="27"/>
        <v>10553204.662793383</v>
      </c>
      <c r="I130" s="90">
        <f t="shared" ca="1" si="27"/>
        <v>11074023.996376764</v>
      </c>
      <c r="J130" s="90">
        <f t="shared" ca="1" si="27"/>
        <v>11594843.329960149</v>
      </c>
      <c r="K130" s="90">
        <f t="shared" ca="1" si="27"/>
        <v>12115662.663543534</v>
      </c>
      <c r="L130">
        <f ca="1">IF('Coal mining 2020'!$A138="MD",INDIRECT("'Coal mining 2020'!"&amp;'Country Selector'!$B$3&amp;ROW($A138))*10^12,0)*'Process Emissions Multipliers'!$B$34</f>
        <v>12636481.997126916</v>
      </c>
      <c r="M130" s="90">
        <f t="shared" ca="1" si="28"/>
        <v>33541219.516226944</v>
      </c>
      <c r="N130" s="90">
        <f t="shared" ca="1" si="28"/>
        <v>54445957.035326973</v>
      </c>
      <c r="O130" s="90">
        <f t="shared" ca="1" si="28"/>
        <v>75350694.554426998</v>
      </c>
      <c r="P130" s="90">
        <f t="shared" ca="1" si="28"/>
        <v>96255432.073527023</v>
      </c>
      <c r="Q130" s="90">
        <f t="shared" ca="1" si="28"/>
        <v>117160169.59262705</v>
      </c>
      <c r="R130" s="90">
        <f t="shared" ca="1" si="28"/>
        <v>138064907.11172709</v>
      </c>
      <c r="S130" s="90">
        <f t="shared" ca="1" si="28"/>
        <v>158969644.6308271</v>
      </c>
      <c r="T130" s="90">
        <f t="shared" ca="1" si="28"/>
        <v>179874382.14992714</v>
      </c>
      <c r="U130" s="90">
        <f t="shared" ca="1" si="28"/>
        <v>200779119.66902718</v>
      </c>
      <c r="V130">
        <f ca="1">IF('Coal mining 2030'!$A138="MD",INDIRECT("'Coal mining 2030'!"&amp;'Country Selector'!$B$3&amp;ROW($A138))*10^12,0)*'Process Emissions Multipliers'!$D$34</f>
        <v>221683857.18812719</v>
      </c>
      <c r="W130" s="90">
        <f t="shared" ca="1" si="26"/>
        <v>223308395.8104589</v>
      </c>
      <c r="X130" s="90">
        <f t="shared" ca="1" si="26"/>
        <v>224932934.43279058</v>
      </c>
      <c r="Y130" s="90">
        <f t="shared" ca="1" si="26"/>
        <v>226557473.05512226</v>
      </c>
      <c r="Z130" s="90">
        <f t="shared" ca="1" si="26"/>
        <v>228182011.67745394</v>
      </c>
      <c r="AA130" s="90">
        <f t="shared" ca="1" si="26"/>
        <v>229806550.29978561</v>
      </c>
      <c r="AB130" s="90">
        <f t="shared" ca="1" si="26"/>
        <v>231431088.92211729</v>
      </c>
      <c r="AC130" s="90">
        <f t="shared" ca="1" si="26"/>
        <v>233055627.54444897</v>
      </c>
      <c r="AD130" s="90">
        <f t="shared" ca="1" si="26"/>
        <v>234680166.16678068</v>
      </c>
      <c r="AE130" s="90">
        <f t="shared" ca="1" si="26"/>
        <v>236304704.78911236</v>
      </c>
      <c r="AF130" s="90">
        <f t="shared" ca="1" si="26"/>
        <v>237929243.41144407</v>
      </c>
      <c r="AG130" s="90">
        <f t="shared" ca="1" si="26"/>
        <v>239553782.03377575</v>
      </c>
      <c r="AH130" s="90">
        <f t="shared" ca="1" si="26"/>
        <v>241178320.65610743</v>
      </c>
      <c r="AI130" s="90">
        <f t="shared" ca="1" si="26"/>
        <v>242802859.2784391</v>
      </c>
      <c r="AJ130" s="90">
        <f t="shared" ca="1" si="26"/>
        <v>244427397.90077078</v>
      </c>
      <c r="AK130" s="90">
        <f t="shared" ca="1" si="26"/>
        <v>246051936.52310249</v>
      </c>
      <c r="AL130" s="90">
        <f t="shared" ca="1" si="26"/>
        <v>247676475.14543417</v>
      </c>
      <c r="AM130" s="90">
        <f t="shared" ca="1" si="25"/>
        <v>249301013.76776585</v>
      </c>
      <c r="AN130" s="90">
        <f t="shared" ca="1" si="25"/>
        <v>250925552.39009756</v>
      </c>
      <c r="AO130" s="90">
        <f t="shared" ca="1" si="25"/>
        <v>252550091.01242921</v>
      </c>
      <c r="AP130">
        <f ca="1">V130*'Process Emissions Multipliers'!$E$34</f>
        <v>254174629.63476092</v>
      </c>
    </row>
    <row r="131" spans="1:42">
      <c r="A131" s="74">
        <v>79</v>
      </c>
      <c r="B131">
        <f ca="1">IF('Coal mining 2010'!$A139="MD",INDIRECT("'Coal mining 2010'!"&amp;'Country Selector'!$B$3&amp;ROW($A139))*10^12,0)</f>
        <v>161314111.47823903</v>
      </c>
      <c r="C131" s="90">
        <f t="shared" ca="1" si="27"/>
        <v>145182700.33041513</v>
      </c>
      <c r="D131" s="90">
        <f t="shared" ca="1" si="27"/>
        <v>129051289.18259123</v>
      </c>
      <c r="E131" s="90">
        <f t="shared" ca="1" si="27"/>
        <v>112919878.03476731</v>
      </c>
      <c r="F131" s="90">
        <f t="shared" ca="1" si="27"/>
        <v>96788466.886943415</v>
      </c>
      <c r="G131" s="90">
        <f t="shared" ca="1" si="27"/>
        <v>80657055.739119515</v>
      </c>
      <c r="H131" s="90">
        <f t="shared" ca="1" si="27"/>
        <v>64525644.591295615</v>
      </c>
      <c r="I131" s="90">
        <f t="shared" ca="1" si="27"/>
        <v>48394233.443471707</v>
      </c>
      <c r="J131" s="90">
        <f t="shared" ca="1" si="27"/>
        <v>32262822.295647807</v>
      </c>
      <c r="K131" s="90">
        <f t="shared" ca="1" si="27"/>
        <v>16131411.147823904</v>
      </c>
      <c r="L131">
        <f ca="1">IF('Coal mining 2020'!$A139="MD",INDIRECT("'Coal mining 2020'!"&amp;'Country Selector'!$B$3&amp;ROW($A139))*10^12,0)*'Process Emissions Multipliers'!$B$34</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IF('Coal mining 2030'!$A139="MD",INDIRECT("'Coal mining 2030'!"&amp;'Country Selector'!$B$3&amp;ROW($A139))*10^12,0)*'Process Emissions Multipliers'!$D$34</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Multipliers'!$E$34</f>
        <v>0</v>
      </c>
    </row>
    <row r="132" spans="1:42">
      <c r="A132" s="74">
        <v>80</v>
      </c>
      <c r="B132">
        <f ca="1">IF('Coal mining 2010'!$A140="MD",INDIRECT("'Coal mining 2010'!"&amp;'Country Selector'!$B$3&amp;ROW($A140))*10^12,0)</f>
        <v>23919841.258046582</v>
      </c>
      <c r="C132" s="90">
        <f t="shared" ca="1" si="27"/>
        <v>25596932.220952448</v>
      </c>
      <c r="D132" s="90">
        <f t="shared" ca="1" si="27"/>
        <v>27274023.183858309</v>
      </c>
      <c r="E132" s="90">
        <f t="shared" ca="1" si="27"/>
        <v>28951114.146764178</v>
      </c>
      <c r="F132" s="90">
        <f t="shared" ca="1" si="27"/>
        <v>30628205.109670043</v>
      </c>
      <c r="G132" s="90">
        <f t="shared" ca="1" si="27"/>
        <v>32305296.072575904</v>
      </c>
      <c r="H132" s="90">
        <f t="shared" ca="1" si="27"/>
        <v>33982387.035481766</v>
      </c>
      <c r="I132" s="90">
        <f t="shared" ca="1" si="27"/>
        <v>35659477.998387635</v>
      </c>
      <c r="J132" s="90">
        <f t="shared" ca="1" si="27"/>
        <v>37336568.961293496</v>
      </c>
      <c r="K132" s="90">
        <f t="shared" ca="1" si="27"/>
        <v>39013659.924199358</v>
      </c>
      <c r="L132">
        <f ca="1">IF('Coal mining 2020'!$A140="MD",INDIRECT("'Coal mining 2020'!"&amp;'Country Selector'!$B$3&amp;ROW($A140))*10^12,0)*'Process Emissions Multipliers'!$B$34</f>
        <v>40690750.887105227</v>
      </c>
      <c r="M132" s="90">
        <f t="shared" ca="1" si="28"/>
        <v>39764124.09179534</v>
      </c>
      <c r="N132" s="90">
        <f t="shared" ca="1" si="28"/>
        <v>38837497.296485454</v>
      </c>
      <c r="O132" s="90">
        <f t="shared" ca="1" si="28"/>
        <v>37910870.501175568</v>
      </c>
      <c r="P132" s="90">
        <f t="shared" ca="1" si="28"/>
        <v>36984243.705865681</v>
      </c>
      <c r="Q132" s="90">
        <f t="shared" ca="1" si="28"/>
        <v>36057616.910555795</v>
      </c>
      <c r="R132" s="90">
        <f t="shared" ca="1" si="28"/>
        <v>35130990.115245908</v>
      </c>
      <c r="S132" s="90">
        <f t="shared" ca="1" si="28"/>
        <v>34204363.319936022</v>
      </c>
      <c r="T132" s="90">
        <f t="shared" ca="1" si="28"/>
        <v>33277736.524626132</v>
      </c>
      <c r="U132" s="90">
        <f t="shared" ca="1" si="28"/>
        <v>32351109.729316249</v>
      </c>
      <c r="V132">
        <f ca="1">IF('Coal mining 2030'!$A140="MD",INDIRECT("'Coal mining 2030'!"&amp;'Country Selector'!$B$3&amp;ROW($A140))*10^12,0)*'Process Emissions Multipliers'!$D$34</f>
        <v>31424482.934006359</v>
      </c>
      <c r="W132" s="90">
        <f t="shared" ca="1" si="26"/>
        <v>31654767.118252456</v>
      </c>
      <c r="X132" s="90">
        <f t="shared" ca="1" si="26"/>
        <v>31885051.302498557</v>
      </c>
      <c r="Y132" s="90">
        <f t="shared" ca="1" si="26"/>
        <v>32115335.48674465</v>
      </c>
      <c r="Z132" s="90">
        <f t="shared" ca="1" si="26"/>
        <v>32345619.67099075</v>
      </c>
      <c r="AA132" s="90">
        <f t="shared" ca="1" si="26"/>
        <v>32575903.855236851</v>
      </c>
      <c r="AB132" s="90">
        <f t="shared" ca="1" si="26"/>
        <v>32806188.039482944</v>
      </c>
      <c r="AC132" s="90">
        <f t="shared" ca="1" si="26"/>
        <v>33036472.223729044</v>
      </c>
      <c r="AD132" s="90">
        <f t="shared" ca="1" si="26"/>
        <v>33266756.407975141</v>
      </c>
      <c r="AE132" s="90">
        <f t="shared" ca="1" si="26"/>
        <v>33497040.592221238</v>
      </c>
      <c r="AF132" s="90">
        <f t="shared" ca="1" si="26"/>
        <v>33727324.776467338</v>
      </c>
      <c r="AG132" s="90">
        <f t="shared" ca="1" si="26"/>
        <v>33957608.960713431</v>
      </c>
      <c r="AH132" s="90">
        <f t="shared" ca="1" si="26"/>
        <v>34187893.144959532</v>
      </c>
      <c r="AI132" s="90">
        <f t="shared" ca="1" si="26"/>
        <v>34418177.329205632</v>
      </c>
      <c r="AJ132" s="90">
        <f t="shared" ca="1" si="26"/>
        <v>34648461.513451725</v>
      </c>
      <c r="AK132" s="90">
        <f t="shared" ca="1" si="26"/>
        <v>34878745.697697826</v>
      </c>
      <c r="AL132" s="90">
        <f t="shared" ca="1" si="26"/>
        <v>35109029.881943926</v>
      </c>
      <c r="AM132" s="90">
        <f t="shared" ca="1" si="25"/>
        <v>35339314.066190019</v>
      </c>
      <c r="AN132" s="90">
        <f t="shared" ca="1" si="25"/>
        <v>35569598.25043612</v>
      </c>
      <c r="AO132" s="90">
        <f t="shared" ca="1" si="25"/>
        <v>35799882.434682213</v>
      </c>
      <c r="AP132">
        <f ca="1">V132*'Process Emissions Multipliers'!$E$34</f>
        <v>36030166.618928313</v>
      </c>
    </row>
    <row r="133" spans="1:42">
      <c r="A133" s="74">
        <v>81</v>
      </c>
      <c r="B133">
        <f ca="1">IF('Coal mining 2010'!$A141="MD",INDIRECT("'Coal mining 2010'!"&amp;'Country Selector'!$B$3&amp;ROW($A141))*10^12,0)</f>
        <v>0</v>
      </c>
      <c r="C133" s="90">
        <f t="shared" ca="1" si="27"/>
        <v>27441621.5974802</v>
      </c>
      <c r="D133" s="90">
        <f t="shared" ca="1" si="27"/>
        <v>54883243.1949604</v>
      </c>
      <c r="E133" s="90">
        <f t="shared" ca="1" si="27"/>
        <v>82324864.792440608</v>
      </c>
      <c r="F133" s="90">
        <f t="shared" ca="1" si="27"/>
        <v>109766486.3899208</v>
      </c>
      <c r="G133" s="90">
        <f t="shared" ca="1" si="27"/>
        <v>137208107.98740101</v>
      </c>
      <c r="H133" s="90">
        <f t="shared" ca="1" si="27"/>
        <v>164649729.58488122</v>
      </c>
      <c r="I133" s="90">
        <f t="shared" ca="1" si="27"/>
        <v>192091351.18236142</v>
      </c>
      <c r="J133" s="90">
        <f t="shared" ca="1" si="27"/>
        <v>219532972.7798416</v>
      </c>
      <c r="K133" s="90">
        <f t="shared" ca="1" si="27"/>
        <v>246974594.37732181</v>
      </c>
      <c r="L133">
        <f ca="1">IF('Coal mining 2020'!$A141="MD",INDIRECT("'Coal mining 2020'!"&amp;'Country Selector'!$B$3&amp;ROW($A141))*10^12,0)*'Process Emissions Multipliers'!$B$34</f>
        <v>274416215.97480202</v>
      </c>
      <c r="M133" s="90">
        <f t="shared" ca="1" si="28"/>
        <v>246974594.37732181</v>
      </c>
      <c r="N133" s="90">
        <f t="shared" ca="1" si="28"/>
        <v>219532972.7798416</v>
      </c>
      <c r="O133" s="90">
        <f t="shared" ca="1" si="28"/>
        <v>192091351.18236142</v>
      </c>
      <c r="P133" s="90">
        <f t="shared" ca="1" si="28"/>
        <v>164649729.58488122</v>
      </c>
      <c r="Q133" s="90">
        <f t="shared" ca="1" si="28"/>
        <v>137208107.98740101</v>
      </c>
      <c r="R133" s="90">
        <f t="shared" ca="1" si="28"/>
        <v>109766486.3899208</v>
      </c>
      <c r="S133" s="90">
        <f t="shared" ca="1" si="28"/>
        <v>82324864.792440608</v>
      </c>
      <c r="T133" s="90">
        <f t="shared" ca="1" si="28"/>
        <v>54883243.1949604</v>
      </c>
      <c r="U133" s="90">
        <f t="shared" ca="1" si="28"/>
        <v>27441621.5974802</v>
      </c>
      <c r="V133">
        <f ca="1">IF('Coal mining 2030'!$A141="MD",INDIRECT("'Coal mining 2030'!"&amp;'Country Selector'!$B$3&amp;ROW($A141))*10^12,0)*'Process Emissions Multipliers'!$D$34</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Multipliers'!$E$34</f>
        <v>0</v>
      </c>
    </row>
    <row r="134" spans="1:42">
      <c r="A134" s="74">
        <v>82</v>
      </c>
      <c r="B134">
        <f ca="1">IF('Coal mining 2010'!$A142="MD",INDIRECT("'Coal mining 2010'!"&amp;'Country Selector'!$B$3&amp;ROW($A142))*10^12,0)</f>
        <v>7091941.715109407</v>
      </c>
      <c r="C134" s="90">
        <f t="shared" ca="1" si="27"/>
        <v>7589178.7674604487</v>
      </c>
      <c r="D134" s="90">
        <f t="shared" ca="1" si="27"/>
        <v>8086415.8198114894</v>
      </c>
      <c r="E134" s="90">
        <f t="shared" ca="1" si="27"/>
        <v>8583652.8721625302</v>
      </c>
      <c r="F134" s="90">
        <f t="shared" ca="1" si="27"/>
        <v>9080889.924513571</v>
      </c>
      <c r="G134" s="90">
        <f t="shared" ca="1" si="27"/>
        <v>9578126.9768646136</v>
      </c>
      <c r="H134" s="90">
        <f t="shared" ca="1" si="27"/>
        <v>10075364.029215654</v>
      </c>
      <c r="I134" s="90">
        <f t="shared" ca="1" si="27"/>
        <v>10572601.081566695</v>
      </c>
      <c r="J134" s="90">
        <f t="shared" ca="1" si="27"/>
        <v>11069838.133917736</v>
      </c>
      <c r="K134" s="90">
        <f t="shared" ca="1" si="27"/>
        <v>11567075.186268779</v>
      </c>
      <c r="L134">
        <f ca="1">IF('Coal mining 2020'!$A142="MD",INDIRECT("'Coal mining 2020'!"&amp;'Country Selector'!$B$3&amp;ROW($A142))*10^12,0)*'Process Emissions Multipliers'!$B$34</f>
        <v>12064312.238619819</v>
      </c>
      <c r="M134" s="90">
        <f t="shared" ca="1" si="28"/>
        <v>11789578.675239172</v>
      </c>
      <c r="N134" s="90">
        <f t="shared" ca="1" si="28"/>
        <v>11514845.111858524</v>
      </c>
      <c r="O134" s="90">
        <f t="shared" ca="1" si="28"/>
        <v>11240111.548477877</v>
      </c>
      <c r="P134" s="90">
        <f t="shared" ca="1" si="28"/>
        <v>10965377.985097229</v>
      </c>
      <c r="Q134" s="90">
        <f t="shared" ca="1" si="28"/>
        <v>10690644.421716582</v>
      </c>
      <c r="R134" s="90">
        <f t="shared" ca="1" si="28"/>
        <v>10415910.858335933</v>
      </c>
      <c r="S134" s="90">
        <f t="shared" ca="1" si="28"/>
        <v>10141177.294955285</v>
      </c>
      <c r="T134" s="90">
        <f t="shared" ca="1" si="28"/>
        <v>9866443.7315746378</v>
      </c>
      <c r="U134" s="90">
        <f t="shared" ca="1" si="28"/>
        <v>9591710.1681939904</v>
      </c>
      <c r="V134">
        <f ca="1">IF('Coal mining 2030'!$A142="MD",INDIRECT("'Coal mining 2030'!"&amp;'Country Selector'!$B$3&amp;ROW($A142))*10^12,0)*'Process Emissions Multipliers'!$D$34</f>
        <v>9316976.6048133429</v>
      </c>
      <c r="W134" s="90">
        <f t="shared" ca="1" si="26"/>
        <v>9385253.061790701</v>
      </c>
      <c r="X134" s="90">
        <f t="shared" ca="1" si="26"/>
        <v>9453529.5187680591</v>
      </c>
      <c r="Y134" s="90">
        <f t="shared" ca="1" si="26"/>
        <v>9521805.9757454172</v>
      </c>
      <c r="Z134" s="90">
        <f t="shared" ca="1" si="26"/>
        <v>9590082.4327227771</v>
      </c>
      <c r="AA134" s="90">
        <f t="shared" ca="1" si="26"/>
        <v>9658358.8897001352</v>
      </c>
      <c r="AB134" s="90">
        <f t="shared" ca="1" si="26"/>
        <v>9726635.3466774933</v>
      </c>
      <c r="AC134" s="90">
        <f t="shared" ca="1" si="26"/>
        <v>9794911.8036548514</v>
      </c>
      <c r="AD134" s="90">
        <f t="shared" ca="1" si="26"/>
        <v>9863188.2606322095</v>
      </c>
      <c r="AE134" s="90">
        <f t="shared" ca="1" si="26"/>
        <v>9931464.7176095676</v>
      </c>
      <c r="AF134" s="90">
        <f t="shared" ca="1" si="26"/>
        <v>9999741.1745869257</v>
      </c>
      <c r="AG134" s="90">
        <f t="shared" ca="1" si="26"/>
        <v>10068017.631564286</v>
      </c>
      <c r="AH134" s="90">
        <f t="shared" ca="1" si="26"/>
        <v>10136294.088541644</v>
      </c>
      <c r="AI134" s="90">
        <f t="shared" ca="1" si="26"/>
        <v>10204570.545519002</v>
      </c>
      <c r="AJ134" s="90">
        <f t="shared" ca="1" si="26"/>
        <v>10272847.00249636</v>
      </c>
      <c r="AK134" s="90">
        <f t="shared" ca="1" si="26"/>
        <v>10341123.459473718</v>
      </c>
      <c r="AL134" s="90">
        <f t="shared" ca="1" si="26"/>
        <v>10409399.916451078</v>
      </c>
      <c r="AM134" s="90">
        <f t="shared" ca="1" si="25"/>
        <v>10477676.373428434</v>
      </c>
      <c r="AN134" s="90">
        <f t="shared" ca="1" si="25"/>
        <v>10545952.830405792</v>
      </c>
      <c r="AO134" s="90">
        <f t="shared" ca="1" si="25"/>
        <v>10614229.28738315</v>
      </c>
      <c r="AP134">
        <f ca="1">V134*'Process Emissions Multipliers'!$E$34</f>
        <v>10682505.74436051</v>
      </c>
    </row>
    <row r="135" spans="1:42">
      <c r="A135" s="74">
        <v>83</v>
      </c>
      <c r="B135">
        <f ca="1">IF('Coal mining 2010'!$A143="MD",INDIRECT("'Coal mining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IF('Coal mining 2020'!$A143="MD",INDIRECT("'Coal mining 2020'!"&amp;'Country Selector'!$B$3&amp;ROW($A143))*10^12,0)*'Process Emissions Multipliers'!$B$34</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IF('Coal mining 2030'!$A143="MD",INDIRECT("'Coal mining 2030'!"&amp;'Country Selector'!$B$3&amp;ROW($A143))*10^12,0)*'Process Emissions Multipliers'!$D$34</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Multipliers'!$E$34</f>
        <v>0</v>
      </c>
    </row>
    <row r="136" spans="1:42">
      <c r="A136" s="74">
        <v>84</v>
      </c>
      <c r="B136">
        <f ca="1">IF('Coal mining 2010'!$A144="MD",INDIRECT("'Coal mining 2010'!"&amp;'Country Selector'!$B$3&amp;ROW($A144))*10^12,0)</f>
        <v>15996696.673514776</v>
      </c>
      <c r="C136" s="90">
        <f t="shared" ca="1" si="27"/>
        <v>17118272.487424225</v>
      </c>
      <c r="D136" s="90">
        <f t="shared" ca="1" si="27"/>
        <v>18239848.301333673</v>
      </c>
      <c r="E136" s="90">
        <f t="shared" ca="1" si="27"/>
        <v>19361424.115243122</v>
      </c>
      <c r="F136" s="90">
        <f t="shared" ca="1" si="27"/>
        <v>20482999.929152571</v>
      </c>
      <c r="G136" s="90">
        <f t="shared" ca="1" si="27"/>
        <v>21604575.743062019</v>
      </c>
      <c r="H136" s="90">
        <f t="shared" ca="1" si="27"/>
        <v>22726151.556971468</v>
      </c>
      <c r="I136" s="90">
        <f t="shared" ca="1" si="27"/>
        <v>23847727.370880917</v>
      </c>
      <c r="J136" s="90">
        <f t="shared" ca="1" si="27"/>
        <v>24969303.184790365</v>
      </c>
      <c r="K136" s="90">
        <f t="shared" ca="1" si="27"/>
        <v>26090878.998699814</v>
      </c>
      <c r="L136">
        <f ca="1">IF('Coal mining 2020'!$A144="MD",INDIRECT("'Coal mining 2020'!"&amp;'Country Selector'!$B$3&amp;ROW($A144))*10^12,0)*'Process Emissions Multipliers'!$B$34</f>
        <v>27212454.812609263</v>
      </c>
      <c r="M136" s="90">
        <f t="shared" ca="1" si="28"/>
        <v>46348572.211612642</v>
      </c>
      <c r="N136" s="90">
        <f t="shared" ca="1" si="28"/>
        <v>65484689.610616013</v>
      </c>
      <c r="O136" s="90">
        <f t="shared" ca="1" si="28"/>
        <v>84620807.009619385</v>
      </c>
      <c r="P136" s="90">
        <f t="shared" ca="1" si="28"/>
        <v>103756924.40862276</v>
      </c>
      <c r="Q136" s="90">
        <f t="shared" ca="1" si="28"/>
        <v>122893041.80762613</v>
      </c>
      <c r="R136" s="90">
        <f t="shared" ca="1" si="28"/>
        <v>142029159.20662948</v>
      </c>
      <c r="S136" s="90">
        <f t="shared" ca="1" si="28"/>
        <v>161165276.60563287</v>
      </c>
      <c r="T136" s="90">
        <f t="shared" ca="1" si="28"/>
        <v>180301394.00463626</v>
      </c>
      <c r="U136" s="90">
        <f t="shared" ca="1" si="28"/>
        <v>199437511.40363964</v>
      </c>
      <c r="V136">
        <f ca="1">IF('Coal mining 2030'!$A144="MD",INDIRECT("'Coal mining 2030'!"&amp;'Country Selector'!$B$3&amp;ROW($A144))*10^12,0)*'Process Emissions Multipliers'!$D$34</f>
        <v>218573628.802643</v>
      </c>
      <c r="W136" s="90">
        <f t="shared" ca="1" si="26"/>
        <v>220175375.11974967</v>
      </c>
      <c r="X136" s="90">
        <f t="shared" ca="1" si="26"/>
        <v>221777121.43685636</v>
      </c>
      <c r="Y136" s="90">
        <f t="shared" ca="1" si="26"/>
        <v>223378867.75396299</v>
      </c>
      <c r="Z136" s="90">
        <f t="shared" ca="1" si="26"/>
        <v>224980614.07106966</v>
      </c>
      <c r="AA136" s="90">
        <f t="shared" ca="1" si="26"/>
        <v>226582360.38817635</v>
      </c>
      <c r="AB136" s="90">
        <f t="shared" ca="1" si="26"/>
        <v>228184106.70528299</v>
      </c>
      <c r="AC136" s="90">
        <f t="shared" ca="1" si="26"/>
        <v>229785853.02238968</v>
      </c>
      <c r="AD136" s="90">
        <f t="shared" ca="1" si="26"/>
        <v>231387599.33949631</v>
      </c>
      <c r="AE136" s="90">
        <f t="shared" ca="1" si="26"/>
        <v>232989345.65660298</v>
      </c>
      <c r="AF136" s="90">
        <f t="shared" ca="1" si="26"/>
        <v>234591091.97370967</v>
      </c>
      <c r="AG136" s="90">
        <f t="shared" ca="1" si="26"/>
        <v>236192838.29081634</v>
      </c>
      <c r="AH136" s="90">
        <f t="shared" ca="1" si="26"/>
        <v>237794584.60792303</v>
      </c>
      <c r="AI136" s="90">
        <f t="shared" ca="1" si="26"/>
        <v>239396330.92502967</v>
      </c>
      <c r="AJ136" s="90">
        <f t="shared" ca="1" si="26"/>
        <v>240998077.24213636</v>
      </c>
      <c r="AK136" s="90">
        <f t="shared" ca="1" si="26"/>
        <v>242599823.55924302</v>
      </c>
      <c r="AL136" s="90">
        <f t="shared" ca="1" si="26"/>
        <v>244201569.87634966</v>
      </c>
      <c r="AM136" s="90">
        <f t="shared" ca="1" si="25"/>
        <v>245803316.19345635</v>
      </c>
      <c r="AN136" s="90">
        <f t="shared" ca="1" si="25"/>
        <v>247405062.51056302</v>
      </c>
      <c r="AO136" s="90">
        <f t="shared" ca="1" si="25"/>
        <v>249006808.82766968</v>
      </c>
      <c r="AP136">
        <f ca="1">V136*'Process Emissions Multipliers'!$E$34</f>
        <v>250608555.14477634</v>
      </c>
    </row>
    <row r="137" spans="1:42">
      <c r="A137" s="74">
        <v>85</v>
      </c>
      <c r="B137">
        <f ca="1">IF('Coal mining 2010'!$A145="MD",INDIRECT("'Coal mining 2010'!"&amp;'Country Selector'!$B$3&amp;ROW($A145))*10^12,0)</f>
        <v>150378244.64680937</v>
      </c>
      <c r="C137" s="90">
        <f t="shared" ca="1" si="27"/>
        <v>135340420.18212843</v>
      </c>
      <c r="D137" s="90">
        <f t="shared" ca="1" si="27"/>
        <v>120302595.71744749</v>
      </c>
      <c r="E137" s="90">
        <f t="shared" ca="1" si="27"/>
        <v>105264771.25276656</v>
      </c>
      <c r="F137" s="90">
        <f t="shared" ca="1" si="27"/>
        <v>90226946.788085625</v>
      </c>
      <c r="G137" s="90">
        <f t="shared" ca="1" si="27"/>
        <v>75189122.323404685</v>
      </c>
      <c r="H137" s="90">
        <f t="shared" ca="1" si="27"/>
        <v>60151297.858723745</v>
      </c>
      <c r="I137" s="90">
        <f t="shared" ca="1" si="27"/>
        <v>45113473.394042812</v>
      </c>
      <c r="J137" s="90">
        <f t="shared" ca="1" si="27"/>
        <v>30075648.929361872</v>
      </c>
      <c r="K137" s="90">
        <f t="shared" ca="1" si="27"/>
        <v>15037824.464680936</v>
      </c>
      <c r="L137">
        <f ca="1">IF('Coal mining 2020'!$A145="MD",INDIRECT("'Coal mining 2020'!"&amp;'Country Selector'!$B$3&amp;ROW($A145))*10^12,0)*'Process Emissions Multipliers'!$B$34</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IF('Coal mining 2030'!$A145="MD",INDIRECT("'Coal mining 2030'!"&amp;'Country Selector'!$B$3&amp;ROW($A145))*10^12,0)*'Process Emissions Multipliers'!$D$34</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Multipliers'!$E$34</f>
        <v>0</v>
      </c>
    </row>
    <row r="138" spans="1:42">
      <c r="A138" s="74">
        <v>86</v>
      </c>
      <c r="B138">
        <f ca="1">IF('Coal mining 2010'!$A146="MD",INDIRECT("'Coal mining 2010'!"&amp;'Country Selector'!$B$3&amp;ROW($A146))*10^12,0)</f>
        <v>22257993.642638139</v>
      </c>
      <c r="C138" s="90">
        <f t="shared" ca="1" si="27"/>
        <v>23818567.543925781</v>
      </c>
      <c r="D138" s="90">
        <f t="shared" ca="1" si="27"/>
        <v>25379141.445213422</v>
      </c>
      <c r="E138" s="90">
        <f t="shared" ca="1" si="27"/>
        <v>26939715.34650106</v>
      </c>
      <c r="F138" s="90">
        <f t="shared" ca="1" si="27"/>
        <v>28500289.247788701</v>
      </c>
      <c r="G138" s="90">
        <f t="shared" ca="1" si="27"/>
        <v>30060863.149076343</v>
      </c>
      <c r="H138" s="90">
        <f t="shared" ca="1" si="27"/>
        <v>31621437.050363984</v>
      </c>
      <c r="I138" s="90">
        <f t="shared" ca="1" si="27"/>
        <v>33182010.951651625</v>
      </c>
      <c r="J138" s="90">
        <f t="shared" ca="1" si="27"/>
        <v>34742584.852939263</v>
      </c>
      <c r="K138" s="90">
        <f t="shared" ca="1" si="27"/>
        <v>36303158.754226908</v>
      </c>
      <c r="L138">
        <f ca="1">IF('Coal mining 2020'!$A146="MD",INDIRECT("'Coal mining 2020'!"&amp;'Country Selector'!$B$3&amp;ROW($A146))*10^12,0)*'Process Emissions Multipliers'!$B$34</f>
        <v>37863732.655514546</v>
      </c>
      <c r="M138" s="90">
        <f t="shared" ca="1" si="28"/>
        <v>37001483.901562631</v>
      </c>
      <c r="N138" s="90">
        <f t="shared" ca="1" si="28"/>
        <v>36139235.147610717</v>
      </c>
      <c r="O138" s="90">
        <f t="shared" ca="1" si="28"/>
        <v>35276986.393658802</v>
      </c>
      <c r="P138" s="90">
        <f t="shared" ca="1" si="28"/>
        <v>34414737.639706895</v>
      </c>
      <c r="Q138" s="90">
        <f t="shared" ca="1" si="28"/>
        <v>33552488.885754976</v>
      </c>
      <c r="R138" s="90">
        <f t="shared" ca="1" si="28"/>
        <v>32690240.131803062</v>
      </c>
      <c r="S138" s="90">
        <f t="shared" ca="1" si="28"/>
        <v>31827991.377851151</v>
      </c>
      <c r="T138" s="90">
        <f t="shared" ca="1" si="28"/>
        <v>30965742.623899236</v>
      </c>
      <c r="U138" s="90">
        <f t="shared" ca="1" si="28"/>
        <v>30103493.869947322</v>
      </c>
      <c r="V138">
        <f ca="1">IF('Coal mining 2030'!$A146="MD",INDIRECT("'Coal mining 2030'!"&amp;'Country Selector'!$B$3&amp;ROW($A146))*10^12,0)*'Process Emissions Multipliers'!$D$34</f>
        <v>29241245.115995407</v>
      </c>
      <c r="W138" s="90">
        <f t="shared" ca="1" si="26"/>
        <v>29455530.146301828</v>
      </c>
      <c r="X138" s="90">
        <f t="shared" ca="1" si="26"/>
        <v>29669815.17660825</v>
      </c>
      <c r="Y138" s="90">
        <f t="shared" ca="1" si="26"/>
        <v>29884100.206914671</v>
      </c>
      <c r="Z138" s="90">
        <f t="shared" ca="1" si="26"/>
        <v>30098385.237221092</v>
      </c>
      <c r="AA138" s="90">
        <f t="shared" ca="1" si="26"/>
        <v>30312670.267527517</v>
      </c>
      <c r="AB138" s="90">
        <f t="shared" ca="1" si="26"/>
        <v>30526955.297833938</v>
      </c>
      <c r="AC138" s="90">
        <f t="shared" ca="1" si="26"/>
        <v>30741240.328140359</v>
      </c>
      <c r="AD138" s="90">
        <f t="shared" ca="1" si="26"/>
        <v>30955525.358446781</v>
      </c>
      <c r="AE138" s="90">
        <f t="shared" ca="1" si="26"/>
        <v>31169810.388753202</v>
      </c>
      <c r="AF138" s="90">
        <f t="shared" ca="1" si="26"/>
        <v>31384095.419059627</v>
      </c>
      <c r="AG138" s="90">
        <f t="shared" ca="1" si="26"/>
        <v>31598380.449366048</v>
      </c>
      <c r="AH138" s="90">
        <f t="shared" ca="1" si="26"/>
        <v>31812665.479672469</v>
      </c>
      <c r="AI138" s="90">
        <f t="shared" ca="1" si="26"/>
        <v>32026950.50997889</v>
      </c>
      <c r="AJ138" s="90">
        <f t="shared" ca="1" si="26"/>
        <v>32241235.540285312</v>
      </c>
      <c r="AK138" s="90">
        <f t="shared" ca="1" si="26"/>
        <v>32455520.570591733</v>
      </c>
      <c r="AL138" s="90">
        <f t="shared" ca="1" si="26"/>
        <v>32669805.600898154</v>
      </c>
      <c r="AM138" s="90">
        <f t="shared" ca="1" si="25"/>
        <v>32884090.631204575</v>
      </c>
      <c r="AN138" s="90">
        <f t="shared" ca="1" si="25"/>
        <v>33098375.661510997</v>
      </c>
      <c r="AO138" s="90">
        <f t="shared" ca="1" si="25"/>
        <v>33312660.691817421</v>
      </c>
      <c r="AP138">
        <f ca="1">V138*'Process Emissions Multipliers'!$E$34</f>
        <v>33526945.722123843</v>
      </c>
    </row>
    <row r="139" spans="1:42">
      <c r="A139" s="74">
        <v>87</v>
      </c>
      <c r="B139">
        <f ca="1">IF('Coal mining 2010'!$A147="MD",INDIRECT("'Coal mining 2010'!"&amp;'Country Selector'!$B$3&amp;ROW($A147))*10^12,0)</f>
        <v>22156338.845169544</v>
      </c>
      <c r="C139" s="90">
        <f t="shared" ca="1" si="27"/>
        <v>49291074.307006329</v>
      </c>
      <c r="D139" s="90">
        <f t="shared" ca="1" si="27"/>
        <v>76425809.768843114</v>
      </c>
      <c r="E139" s="90">
        <f t="shared" ca="1" si="27"/>
        <v>103560545.2306799</v>
      </c>
      <c r="F139" s="90">
        <f t="shared" ca="1" si="27"/>
        <v>130695280.69251668</v>
      </c>
      <c r="G139" s="90">
        <f t="shared" ca="1" si="27"/>
        <v>157830016.15435347</v>
      </c>
      <c r="H139" s="90">
        <f t="shared" ca="1" si="27"/>
        <v>184964751.61619025</v>
      </c>
      <c r="I139" s="90">
        <f t="shared" ca="1" si="27"/>
        <v>212099487.07802704</v>
      </c>
      <c r="J139" s="90">
        <f t="shared" ca="1" si="27"/>
        <v>239234222.53986382</v>
      </c>
      <c r="K139" s="90">
        <f t="shared" ca="1" si="27"/>
        <v>266368958.00170058</v>
      </c>
      <c r="L139">
        <f ca="1">IF('Coal mining 2020'!$A147="MD",INDIRECT("'Coal mining 2020'!"&amp;'Country Selector'!$B$3&amp;ROW($A147))*10^12,0)*'Process Emissions Multipliers'!$B$34</f>
        <v>293503693.4635374</v>
      </c>
      <c r="M139" s="90">
        <f t="shared" ca="1" si="28"/>
        <v>267064093.8184039</v>
      </c>
      <c r="N139" s="90">
        <f t="shared" ca="1" si="28"/>
        <v>240624494.17327046</v>
      </c>
      <c r="O139" s="90">
        <f t="shared" ca="1" si="28"/>
        <v>214184894.52813703</v>
      </c>
      <c r="P139" s="90">
        <f t="shared" ca="1" si="28"/>
        <v>187745294.88300356</v>
      </c>
      <c r="Q139" s="90">
        <f t="shared" ca="1" si="28"/>
        <v>161305695.2378701</v>
      </c>
      <c r="R139" s="90">
        <f t="shared" ca="1" si="28"/>
        <v>134866095.59273666</v>
      </c>
      <c r="S139" s="90">
        <f t="shared" ca="1" si="28"/>
        <v>108426495.9476032</v>
      </c>
      <c r="T139" s="90">
        <f t="shared" ca="1" si="28"/>
        <v>81986896.30246973</v>
      </c>
      <c r="U139" s="90">
        <f t="shared" ca="1" si="28"/>
        <v>55547296.657336272</v>
      </c>
      <c r="V139">
        <f ca="1">IF('Coal mining 2030'!$A147="MD",INDIRECT("'Coal mining 2030'!"&amp;'Country Selector'!$B$3&amp;ROW($A147))*10^12,0)*'Process Emissions Multipliers'!$D$34</f>
        <v>29107697.012202814</v>
      </c>
      <c r="W139" s="90">
        <f t="shared" ca="1" si="26"/>
        <v>29321003.378319148</v>
      </c>
      <c r="X139" s="90">
        <f t="shared" ca="1" si="26"/>
        <v>29534309.744435485</v>
      </c>
      <c r="Y139" s="90">
        <f t="shared" ca="1" si="26"/>
        <v>29747616.110551819</v>
      </c>
      <c r="Z139" s="90">
        <f t="shared" ca="1" si="26"/>
        <v>29960922.476668157</v>
      </c>
      <c r="AA139" s="90">
        <f t="shared" ca="1" si="26"/>
        <v>30174228.842784494</v>
      </c>
      <c r="AB139" s="90">
        <f t="shared" ca="1" si="26"/>
        <v>30387535.208900828</v>
      </c>
      <c r="AC139" s="90">
        <f t="shared" ca="1" si="26"/>
        <v>30600841.575017162</v>
      </c>
      <c r="AD139" s="90">
        <f t="shared" ca="1" si="26"/>
        <v>30814147.941133499</v>
      </c>
      <c r="AE139" s="90">
        <f t="shared" ca="1" si="26"/>
        <v>31027454.307249837</v>
      </c>
      <c r="AF139" s="90">
        <f t="shared" ca="1" si="26"/>
        <v>31240760.673366167</v>
      </c>
      <c r="AG139" s="90">
        <f t="shared" ca="1" si="26"/>
        <v>31454067.039482504</v>
      </c>
      <c r="AH139" s="90">
        <f t="shared" ca="1" si="26"/>
        <v>31667373.405598842</v>
      </c>
      <c r="AI139" s="90">
        <f t="shared" ca="1" si="26"/>
        <v>31880679.771715175</v>
      </c>
      <c r="AJ139" s="90">
        <f t="shared" ca="1" si="26"/>
        <v>32093986.137831509</v>
      </c>
      <c r="AK139" s="90">
        <f t="shared" ca="1" si="26"/>
        <v>32307292.503947847</v>
      </c>
      <c r="AL139" s="90">
        <f t="shared" ca="1" si="26"/>
        <v>32520598.87006418</v>
      </c>
      <c r="AM139" s="90">
        <f t="shared" ca="1" si="25"/>
        <v>32733905.236180518</v>
      </c>
      <c r="AN139" s="90">
        <f t="shared" ca="1" si="25"/>
        <v>32947211.602296855</v>
      </c>
      <c r="AO139" s="90">
        <f t="shared" ca="1" si="25"/>
        <v>33160517.968413189</v>
      </c>
      <c r="AP139">
        <f ca="1">V139*'Process Emissions Multipliers'!$E$34</f>
        <v>33373824.334529523</v>
      </c>
    </row>
    <row r="140" spans="1:42">
      <c r="A140" s="74">
        <v>88</v>
      </c>
      <c r="B140">
        <f ca="1">IF('Coal mining 2010'!$A148="MD",INDIRECT("'Coal mining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IF('Coal mining 2020'!$A148="MD",INDIRECT("'Coal mining 2020'!"&amp;'Country Selector'!$B$3&amp;ROW($A148))*10^12,0)*'Process Emissions Multipliers'!$B$34</f>
        <v>0</v>
      </c>
      <c r="M140" s="90">
        <f t="shared" ca="1" si="28"/>
        <v>18913968.724774167</v>
      </c>
      <c r="N140" s="90">
        <f t="shared" ca="1" si="28"/>
        <v>37827937.449548334</v>
      </c>
      <c r="O140" s="90">
        <f t="shared" ca="1" si="28"/>
        <v>56741906.174322501</v>
      </c>
      <c r="P140" s="90">
        <f t="shared" ca="1" si="28"/>
        <v>75655874.899096668</v>
      </c>
      <c r="Q140" s="90">
        <f t="shared" ca="1" si="28"/>
        <v>94569843.623870835</v>
      </c>
      <c r="R140" s="90">
        <f t="shared" ca="1" si="28"/>
        <v>113483812.348645</v>
      </c>
      <c r="S140" s="90">
        <f t="shared" ca="1" si="28"/>
        <v>132397781.07341917</v>
      </c>
      <c r="T140" s="90">
        <f t="shared" ca="1" si="28"/>
        <v>151311749.79819334</v>
      </c>
      <c r="U140" s="90">
        <f t="shared" ca="1" si="28"/>
        <v>170225718.52296752</v>
      </c>
      <c r="V140">
        <f ca="1">IF('Coal mining 2030'!$A148="MD",INDIRECT("'Coal mining 2030'!"&amp;'Country Selector'!$B$3&amp;ROW($A148))*10^12,0)*'Process Emissions Multipliers'!$D$34</f>
        <v>189139687.24774167</v>
      </c>
      <c r="W140" s="90">
        <f t="shared" ca="1" si="26"/>
        <v>190525736.42086184</v>
      </c>
      <c r="X140" s="90">
        <f t="shared" ca="1" si="26"/>
        <v>191911785.59398201</v>
      </c>
      <c r="Y140" s="90">
        <f t="shared" ca="1" si="26"/>
        <v>193297834.76710215</v>
      </c>
      <c r="Z140" s="90">
        <f t="shared" ca="1" si="26"/>
        <v>194683883.94022232</v>
      </c>
      <c r="AA140" s="90">
        <f t="shared" ca="1" si="26"/>
        <v>196069933.11334246</v>
      </c>
      <c r="AB140" s="90">
        <f t="shared" ca="1" si="26"/>
        <v>197455982.28646263</v>
      </c>
      <c r="AC140" s="90">
        <f t="shared" ca="1" si="26"/>
        <v>198842031.45958281</v>
      </c>
      <c r="AD140" s="90">
        <f t="shared" ca="1" si="26"/>
        <v>200228080.63270298</v>
      </c>
      <c r="AE140" s="90">
        <f t="shared" ca="1" si="26"/>
        <v>201614129.80582315</v>
      </c>
      <c r="AF140" s="90">
        <f t="shared" ca="1" si="26"/>
        <v>203000178.97894329</v>
      </c>
      <c r="AG140" s="90">
        <f t="shared" ca="1" si="26"/>
        <v>204386228.15206349</v>
      </c>
      <c r="AH140" s="90">
        <f t="shared" ca="1" si="26"/>
        <v>205772277.32518363</v>
      </c>
      <c r="AI140" s="90">
        <f t="shared" ca="1" si="26"/>
        <v>207158326.49830377</v>
      </c>
      <c r="AJ140" s="90">
        <f t="shared" ca="1" si="26"/>
        <v>208544375.67142397</v>
      </c>
      <c r="AK140" s="90">
        <f t="shared" ca="1" si="26"/>
        <v>209930424.84454411</v>
      </c>
      <c r="AL140" s="90">
        <f t="shared" ca="1" si="26"/>
        <v>211316474.01766428</v>
      </c>
      <c r="AM140" s="90">
        <f t="shared" ca="1" si="25"/>
        <v>212702523.19078445</v>
      </c>
      <c r="AN140" s="90">
        <f t="shared" ca="1" si="25"/>
        <v>214088572.3639046</v>
      </c>
      <c r="AO140" s="90">
        <f t="shared" ca="1" si="25"/>
        <v>215474621.5370248</v>
      </c>
      <c r="AP140">
        <f ca="1">V140*'Process Emissions Multipliers'!$E$34</f>
        <v>216860670.71014494</v>
      </c>
    </row>
    <row r="141" spans="1:42">
      <c r="A141" s="74">
        <v>89</v>
      </c>
      <c r="B141">
        <f ca="1">IF('Coal mining 2010'!$A149="MD",INDIRECT("'Coal mining 2010'!"&amp;'Country Selector'!$B$3&amp;ROW($A149))*10^12,0)</f>
        <v>150435793.77671534</v>
      </c>
      <c r="C141" s="90">
        <f t="shared" ca="1" si="27"/>
        <v>136492083.80028698</v>
      </c>
      <c r="D141" s="90">
        <f t="shared" ca="1" si="27"/>
        <v>122548373.82385863</v>
      </c>
      <c r="E141" s="90">
        <f t="shared" ca="1" si="27"/>
        <v>108604663.84743027</v>
      </c>
      <c r="F141" s="90">
        <f t="shared" ca="1" si="27"/>
        <v>94660953.871001914</v>
      </c>
      <c r="G141" s="90">
        <f t="shared" ca="1" si="27"/>
        <v>80717243.894573554</v>
      </c>
      <c r="H141" s="90">
        <f t="shared" ca="1" si="27"/>
        <v>66773533.918145195</v>
      </c>
      <c r="I141" s="90">
        <f t="shared" ca="1" si="27"/>
        <v>52829823.941716842</v>
      </c>
      <c r="J141" s="90">
        <f t="shared" ca="1" si="27"/>
        <v>38886113.965288483</v>
      </c>
      <c r="K141" s="90">
        <f t="shared" ca="1" si="27"/>
        <v>24942403.988860123</v>
      </c>
      <c r="L141">
        <f ca="1">IF('Coal mining 2020'!$A149="MD",INDIRECT("'Coal mining 2020'!"&amp;'Country Selector'!$B$3&amp;ROW($A149))*10^12,0)*'Process Emissions Multipliers'!$B$34</f>
        <v>10998694.012431765</v>
      </c>
      <c r="M141" s="90">
        <f t="shared" ca="1" si="28"/>
        <v>10748227.152930371</v>
      </c>
      <c r="N141" s="90">
        <f t="shared" ca="1" si="28"/>
        <v>10497760.29342898</v>
      </c>
      <c r="O141" s="90">
        <f t="shared" ca="1" si="28"/>
        <v>10247293.433927586</v>
      </c>
      <c r="P141" s="90">
        <f t="shared" ca="1" si="28"/>
        <v>9996826.5744261947</v>
      </c>
      <c r="Q141" s="90">
        <f t="shared" ca="1" si="28"/>
        <v>9746359.7149248011</v>
      </c>
      <c r="R141" s="90">
        <f t="shared" ca="1" si="28"/>
        <v>9495892.8554234095</v>
      </c>
      <c r="S141" s="90">
        <f t="shared" ca="1" si="28"/>
        <v>9245425.995922016</v>
      </c>
      <c r="T141" s="90">
        <f t="shared" ca="1" si="28"/>
        <v>8994959.1364206225</v>
      </c>
      <c r="U141" s="90">
        <f t="shared" ca="1" si="28"/>
        <v>8744492.2769192308</v>
      </c>
      <c r="V141">
        <f ca="1">IF('Coal mining 2030'!$A149="MD",INDIRECT("'Coal mining 2030'!"&amp;'Country Selector'!$B$3&amp;ROW($A149))*10^12,0)*'Process Emissions Multipliers'!$D$34</f>
        <v>8494025.4174178373</v>
      </c>
      <c r="W141" s="90">
        <f t="shared" ca="1" si="26"/>
        <v>8556271.1421390194</v>
      </c>
      <c r="X141" s="90">
        <f t="shared" ca="1" si="26"/>
        <v>8618516.8668602034</v>
      </c>
      <c r="Y141" s="90">
        <f t="shared" ca="1" si="26"/>
        <v>8680762.5915813874</v>
      </c>
      <c r="Z141" s="90">
        <f t="shared" ca="1" si="26"/>
        <v>8743008.3163025714</v>
      </c>
      <c r="AA141" s="90">
        <f t="shared" ca="1" si="26"/>
        <v>8805254.0410237536</v>
      </c>
      <c r="AB141" s="90">
        <f t="shared" ca="1" si="26"/>
        <v>8867499.7657449376</v>
      </c>
      <c r="AC141" s="90">
        <f t="shared" ca="1" si="26"/>
        <v>8929745.4904661197</v>
      </c>
      <c r="AD141" s="90">
        <f t="shared" ca="1" si="26"/>
        <v>8991991.2151873037</v>
      </c>
      <c r="AE141" s="90">
        <f t="shared" ca="1" si="26"/>
        <v>9054236.9399084896</v>
      </c>
      <c r="AF141" s="90">
        <f t="shared" ca="1" si="26"/>
        <v>9116482.6646296717</v>
      </c>
      <c r="AG141" s="90">
        <f t="shared" ca="1" si="26"/>
        <v>9178728.3893508539</v>
      </c>
      <c r="AH141" s="90">
        <f t="shared" ca="1" si="26"/>
        <v>9240974.1140720379</v>
      </c>
      <c r="AI141" s="90">
        <f t="shared" ca="1" si="26"/>
        <v>9303219.8387932219</v>
      </c>
      <c r="AJ141" s="90">
        <f t="shared" ca="1" si="26"/>
        <v>9365465.563514404</v>
      </c>
      <c r="AK141" s="90">
        <f t="shared" ca="1" si="26"/>
        <v>9427711.288235588</v>
      </c>
      <c r="AL141" s="90">
        <f t="shared" ca="1" si="26"/>
        <v>9489957.012956772</v>
      </c>
      <c r="AM141" s="90">
        <f t="shared" ca="1" si="25"/>
        <v>9552202.7376779541</v>
      </c>
      <c r="AN141" s="90">
        <f t="shared" ca="1" si="25"/>
        <v>9614448.46239914</v>
      </c>
      <c r="AO141" s="90">
        <f t="shared" ca="1" si="25"/>
        <v>9676694.1871203203</v>
      </c>
      <c r="AP141">
        <f ca="1">V141*'Process Emissions Multipliers'!$E$34</f>
        <v>9738939.9118415043</v>
      </c>
    </row>
    <row r="142" spans="1:42">
      <c r="A142" s="74">
        <v>90</v>
      </c>
      <c r="B142">
        <f ca="1">IF('Coal mining 2010'!$A150="MD",INDIRECT("'Coal mining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IF('Coal mining 2020'!$A150="MD",INDIRECT("'Coal mining 2020'!"&amp;'Country Selector'!$B$3&amp;ROW($A150))*10^12,0)*'Process Emissions Multipliers'!$B$34</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IF('Coal mining 2030'!$A150="MD",INDIRECT("'Coal mining 2030'!"&amp;'Country Selector'!$B$3&amp;ROW($A150))*10^12,0)*'Process Emissions Multipliers'!$D$34</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Multipliers'!$E$34</f>
        <v>0</v>
      </c>
    </row>
    <row r="143" spans="1:42">
      <c r="A143" s="74">
        <v>91</v>
      </c>
      <c r="B143">
        <f ca="1">IF('Coal mining 2010'!$A151="MD",INDIRECT("'Coal mining 2010'!"&amp;'Country Selector'!$B$3&amp;ROW($A151))*10^12,0)</f>
        <v>154828328.34756711</v>
      </c>
      <c r="C143" s="90">
        <f t="shared" ca="1" si="27"/>
        <v>166364001.24371073</v>
      </c>
      <c r="D143" s="90">
        <f t="shared" ca="1" si="27"/>
        <v>177899674.13985431</v>
      </c>
      <c r="E143" s="90">
        <f t="shared" ca="1" si="27"/>
        <v>189435347.03599787</v>
      </c>
      <c r="F143" s="90">
        <f t="shared" ca="1" si="27"/>
        <v>200971019.93214148</v>
      </c>
      <c r="G143" s="90">
        <f t="shared" ca="1" si="27"/>
        <v>212506692.8282851</v>
      </c>
      <c r="H143" s="90">
        <f t="shared" ca="1" si="27"/>
        <v>224042365.72442865</v>
      </c>
      <c r="I143" s="90">
        <f t="shared" ca="1" si="27"/>
        <v>235578038.62057227</v>
      </c>
      <c r="J143" s="90">
        <f t="shared" ca="1" si="27"/>
        <v>247113711.51671588</v>
      </c>
      <c r="K143" s="90">
        <f t="shared" ca="1" si="27"/>
        <v>258649384.41285944</v>
      </c>
      <c r="L143">
        <f ca="1">IF('Coal mining 2020'!$A151="MD",INDIRECT("'Coal mining 2020'!"&amp;'Country Selector'!$B$3&amp;ROW($A151))*10^12,0)*'Process Emissions Multipliers'!$B$34</f>
        <v>270185057.30900306</v>
      </c>
      <c r="M143" s="90">
        <f t="shared" ca="1" si="28"/>
        <v>281806744.31993347</v>
      </c>
      <c r="N143" s="90">
        <f t="shared" ca="1" si="28"/>
        <v>293428431.33086389</v>
      </c>
      <c r="O143" s="90">
        <f t="shared" ca="1" si="28"/>
        <v>305050118.34179425</v>
      </c>
      <c r="P143" s="90">
        <f t="shared" ca="1" si="28"/>
        <v>316671805.35272467</v>
      </c>
      <c r="Q143" s="90">
        <f t="shared" ca="1" si="28"/>
        <v>328293492.36365509</v>
      </c>
      <c r="R143" s="90">
        <f t="shared" ca="1" si="28"/>
        <v>339915179.37458551</v>
      </c>
      <c r="S143" s="90">
        <f t="shared" ca="1" si="28"/>
        <v>351536866.38551587</v>
      </c>
      <c r="T143" s="90">
        <f t="shared" ca="1" si="28"/>
        <v>363158553.39644635</v>
      </c>
      <c r="U143" s="90">
        <f t="shared" ca="1" si="28"/>
        <v>374780240.40737671</v>
      </c>
      <c r="V143">
        <f ca="1">IF('Coal mining 2030'!$A151="MD",INDIRECT("'Coal mining 2030'!"&amp;'Country Selector'!$B$3&amp;ROW($A151))*10^12,0)*'Process Emissions Multipliers'!$D$34</f>
        <v>386401927.41830713</v>
      </c>
      <c r="W143" s="90">
        <f t="shared" ref="W143:AL158" ca="1" si="30">$V143*($AP$1-W$1)/($AP$1-$V$1)+$AP143*(W$1-$V$1)/($AP$1-$V$1)</f>
        <v>389233549.27294558</v>
      </c>
      <c r="X143" s="90">
        <f t="shared" ca="1" si="30"/>
        <v>392065171.12758398</v>
      </c>
      <c r="Y143" s="90">
        <f t="shared" ca="1" si="30"/>
        <v>394896792.98222244</v>
      </c>
      <c r="Z143" s="90">
        <f t="shared" ca="1" si="30"/>
        <v>397728414.83686084</v>
      </c>
      <c r="AA143" s="90">
        <f t="shared" ca="1" si="30"/>
        <v>400560036.69149929</v>
      </c>
      <c r="AB143" s="90">
        <f t="shared" ca="1" si="30"/>
        <v>403391658.54613763</v>
      </c>
      <c r="AC143" s="90">
        <f t="shared" ca="1" si="30"/>
        <v>406223280.40077615</v>
      </c>
      <c r="AD143" s="90">
        <f t="shared" ca="1" si="30"/>
        <v>409054902.25541461</v>
      </c>
      <c r="AE143" s="90">
        <f t="shared" ca="1" si="30"/>
        <v>411886524.11005294</v>
      </c>
      <c r="AF143" s="90">
        <f t="shared" ca="1" si="30"/>
        <v>414718145.9646914</v>
      </c>
      <c r="AG143" s="90">
        <f t="shared" ca="1" si="30"/>
        <v>417549767.81932986</v>
      </c>
      <c r="AH143" s="90">
        <f t="shared" ca="1" si="30"/>
        <v>420381389.67396826</v>
      </c>
      <c r="AI143" s="90">
        <f t="shared" ca="1" si="30"/>
        <v>423213011.52860665</v>
      </c>
      <c r="AJ143" s="90">
        <f t="shared" ca="1" si="30"/>
        <v>426044633.38324511</v>
      </c>
      <c r="AK143" s="90">
        <f t="shared" ca="1" si="30"/>
        <v>428876255.23788351</v>
      </c>
      <c r="AL143" s="90">
        <f t="shared" ca="1" si="30"/>
        <v>431707877.09252197</v>
      </c>
      <c r="AM143" s="90">
        <f t="shared" ca="1" si="29"/>
        <v>434539498.94716042</v>
      </c>
      <c r="AN143" s="90">
        <f t="shared" ca="1" si="29"/>
        <v>437371120.80179882</v>
      </c>
      <c r="AO143" s="90">
        <f t="shared" ca="1" si="29"/>
        <v>440202742.65643722</v>
      </c>
      <c r="AP143">
        <f ca="1">V143*'Process Emissions Multipliers'!$E$34</f>
        <v>443034364.51107568</v>
      </c>
    </row>
    <row r="144" spans="1:42">
      <c r="A144" s="74">
        <v>92</v>
      </c>
      <c r="B144">
        <f ca="1">IF('Coal mining 2010'!$A152="MD",INDIRECT("'Coal mining 2010'!"&amp;'Country Selector'!$B$3&amp;ROW($A152))*10^12,0)</f>
        <v>145580235.15398589</v>
      </c>
      <c r="C144" s="90">
        <f t="shared" ca="1" si="27"/>
        <v>132091415.65945105</v>
      </c>
      <c r="D144" s="90">
        <f t="shared" ca="1" si="27"/>
        <v>118602596.16491617</v>
      </c>
      <c r="E144" s="90">
        <f t="shared" ca="1" si="27"/>
        <v>105113776.67038134</v>
      </c>
      <c r="F144" s="90">
        <f t="shared" ca="1" si="27"/>
        <v>91624957.175846472</v>
      </c>
      <c r="G144" s="90">
        <f t="shared" ca="1" si="27"/>
        <v>78136137.681311622</v>
      </c>
      <c r="H144" s="90">
        <f t="shared" ca="1" si="27"/>
        <v>64647318.186776757</v>
      </c>
      <c r="I144" s="90">
        <f t="shared" ca="1" si="27"/>
        <v>51158498.692241907</v>
      </c>
      <c r="J144" s="90">
        <f t="shared" ca="1" si="27"/>
        <v>37669679.197707057</v>
      </c>
      <c r="K144" s="90">
        <f t="shared" ca="1" si="27"/>
        <v>24180859.703172199</v>
      </c>
      <c r="L144">
        <f ca="1">IF('Coal mining 2020'!$A152="MD",INDIRECT("'Coal mining 2020'!"&amp;'Country Selector'!$B$3&amp;ROW($A152))*10^12,0)*'Process Emissions Multipliers'!$B$34</f>
        <v>10692040.208637346</v>
      </c>
      <c r="M144" s="90">
        <f t="shared" ca="1" si="28"/>
        <v>10448556.597788487</v>
      </c>
      <c r="N144" s="90">
        <f t="shared" ca="1" si="28"/>
        <v>10205072.986939628</v>
      </c>
      <c r="O144" s="90">
        <f t="shared" ca="1" si="28"/>
        <v>9961589.3760907687</v>
      </c>
      <c r="P144" s="90">
        <f t="shared" ca="1" si="28"/>
        <v>9718105.7652419098</v>
      </c>
      <c r="Q144" s="90">
        <f t="shared" ca="1" si="28"/>
        <v>9474622.1543930508</v>
      </c>
      <c r="R144" s="90">
        <f t="shared" ca="1" si="28"/>
        <v>9231138.5435441919</v>
      </c>
      <c r="S144" s="90">
        <f t="shared" ca="1" si="28"/>
        <v>8987654.9326953329</v>
      </c>
      <c r="T144" s="90">
        <f t="shared" ca="1" si="28"/>
        <v>8744171.321846474</v>
      </c>
      <c r="U144" s="90">
        <f t="shared" ca="1" si="28"/>
        <v>8500687.710997615</v>
      </c>
      <c r="V144">
        <f ca="1">IF('Coal mining 2030'!$A152="MD",INDIRECT("'Coal mining 2030'!"&amp;'Country Selector'!$B$3&amp;ROW($A152))*10^12,0)*'Process Emissions Multipliers'!$D$34</f>
        <v>8257204.1001487561</v>
      </c>
      <c r="W144" s="90">
        <f t="shared" ca="1" si="30"/>
        <v>8317714.3562554223</v>
      </c>
      <c r="X144" s="90">
        <f t="shared" ca="1" si="30"/>
        <v>8378224.6123620877</v>
      </c>
      <c r="Y144" s="90">
        <f t="shared" ca="1" si="30"/>
        <v>8438734.8684687559</v>
      </c>
      <c r="Z144" s="90">
        <f t="shared" ca="1" si="30"/>
        <v>8499245.1245754212</v>
      </c>
      <c r="AA144" s="90">
        <f t="shared" ca="1" si="30"/>
        <v>8559755.3806820884</v>
      </c>
      <c r="AB144" s="90">
        <f t="shared" ca="1" si="30"/>
        <v>8620265.6367887538</v>
      </c>
      <c r="AC144" s="90">
        <f t="shared" ca="1" si="30"/>
        <v>8680775.8928954192</v>
      </c>
      <c r="AD144" s="90">
        <f t="shared" ca="1" si="30"/>
        <v>8741286.1490020864</v>
      </c>
      <c r="AE144" s="90">
        <f t="shared" ca="1" si="30"/>
        <v>8801796.4051087536</v>
      </c>
      <c r="AF144" s="90">
        <f t="shared" ca="1" si="30"/>
        <v>8862306.6612154189</v>
      </c>
      <c r="AG144" s="90">
        <f t="shared" ca="1" si="30"/>
        <v>8922816.9173220843</v>
      </c>
      <c r="AH144" s="90">
        <f t="shared" ca="1" si="30"/>
        <v>8983327.1734287515</v>
      </c>
      <c r="AI144" s="90">
        <f t="shared" ca="1" si="30"/>
        <v>9043837.4295354187</v>
      </c>
      <c r="AJ144" s="90">
        <f t="shared" ca="1" si="30"/>
        <v>9104347.6856420841</v>
      </c>
      <c r="AK144" s="90">
        <f t="shared" ca="1" si="30"/>
        <v>9164857.9417487495</v>
      </c>
      <c r="AL144" s="90">
        <f t="shared" ca="1" si="30"/>
        <v>9225368.1978554167</v>
      </c>
      <c r="AM144" s="90">
        <f t="shared" ca="1" si="29"/>
        <v>9285878.453962082</v>
      </c>
      <c r="AN144" s="90">
        <f t="shared" ca="1" si="29"/>
        <v>9346388.7100687493</v>
      </c>
      <c r="AO144" s="90">
        <f t="shared" ca="1" si="29"/>
        <v>9406898.9661754146</v>
      </c>
      <c r="AP144">
        <f ca="1">V144*'Process Emissions Multipliers'!$E$34</f>
        <v>9467409.2222820818</v>
      </c>
    </row>
    <row r="145" spans="1:42">
      <c r="A145" s="74">
        <v>93</v>
      </c>
      <c r="B145">
        <f ca="1">IF('Coal mining 2010'!$A153="MD",INDIRECT("'Coal mining 2010'!"&amp;'Country Selector'!$B$3&amp;ROW($A153))*10^12,0)</f>
        <v>0</v>
      </c>
      <c r="C145" s="90">
        <f t="shared" ca="1" si="27"/>
        <v>23811009.407465659</v>
      </c>
      <c r="D145" s="90">
        <f t="shared" ca="1" si="27"/>
        <v>47622018.814931318</v>
      </c>
      <c r="E145" s="90">
        <f t="shared" ca="1" si="27"/>
        <v>71433028.22239697</v>
      </c>
      <c r="F145" s="90">
        <f t="shared" ca="1" si="27"/>
        <v>95244037.629862636</v>
      </c>
      <c r="G145" s="90">
        <f t="shared" ca="1" si="27"/>
        <v>119055047.03732829</v>
      </c>
      <c r="H145" s="90">
        <f t="shared" ca="1" si="27"/>
        <v>142866056.44479394</v>
      </c>
      <c r="I145" s="90">
        <f t="shared" ca="1" si="27"/>
        <v>166677065.85225961</v>
      </c>
      <c r="J145" s="90">
        <f t="shared" ca="1" si="27"/>
        <v>190488075.25972527</v>
      </c>
      <c r="K145" s="90">
        <f t="shared" ca="1" si="27"/>
        <v>214299084.66719091</v>
      </c>
      <c r="L145">
        <f ca="1">IF('Coal mining 2020'!$A153="MD",INDIRECT("'Coal mining 2020'!"&amp;'Country Selector'!$B$3&amp;ROW($A153))*10^12,0)*'Process Emissions Multipliers'!$B$34</f>
        <v>238110094.07465658</v>
      </c>
      <c r="M145" s="90">
        <f t="shared" ca="1" si="28"/>
        <v>214299084.66719091</v>
      </c>
      <c r="N145" s="90">
        <f t="shared" ca="1" si="28"/>
        <v>190488075.25972527</v>
      </c>
      <c r="O145" s="90">
        <f t="shared" ca="1" si="28"/>
        <v>166677065.85225961</v>
      </c>
      <c r="P145" s="90">
        <f t="shared" ca="1" si="28"/>
        <v>142866056.44479394</v>
      </c>
      <c r="Q145" s="90">
        <f t="shared" ca="1" si="28"/>
        <v>119055047.03732829</v>
      </c>
      <c r="R145" s="90">
        <f t="shared" ca="1" si="28"/>
        <v>95244037.629862636</v>
      </c>
      <c r="S145" s="90">
        <f t="shared" ca="1" si="28"/>
        <v>71433028.22239697</v>
      </c>
      <c r="T145" s="90">
        <f t="shared" ca="1" si="28"/>
        <v>47622018.814931318</v>
      </c>
      <c r="U145" s="90">
        <f t="shared" ca="1" si="28"/>
        <v>23811009.407465659</v>
      </c>
      <c r="V145">
        <f ca="1">IF('Coal mining 2030'!$A153="MD",INDIRECT("'Coal mining 2030'!"&amp;'Country Selector'!$B$3&amp;ROW($A153))*10^12,0)*'Process Emissions Multipliers'!$D$34</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Multipliers'!$E$34</f>
        <v>0</v>
      </c>
    </row>
    <row r="146" spans="1:42">
      <c r="A146" s="74">
        <v>94</v>
      </c>
      <c r="B146">
        <f ca="1">IF('Coal mining 2010'!$A154="MD",INDIRECT("'Coal mining 2010'!"&amp;'Country Selector'!$B$3&amp;ROW($A154))*10^12,0)</f>
        <v>14422294.816851534</v>
      </c>
      <c r="C146" s="90">
        <f t="shared" ca="1" si="27"/>
        <v>39129365.894348972</v>
      </c>
      <c r="D146" s="90">
        <f t="shared" ca="1" si="27"/>
        <v>63836436.971846409</v>
      </c>
      <c r="E146" s="90">
        <f t="shared" ca="1" si="27"/>
        <v>88543508.049343839</v>
      </c>
      <c r="F146" s="90">
        <f t="shared" ca="1" si="27"/>
        <v>113250579.12684129</v>
      </c>
      <c r="G146" s="90">
        <f t="shared" ca="1" si="27"/>
        <v>137957650.20433873</v>
      </c>
      <c r="H146" s="90">
        <f t="shared" ca="1" si="27"/>
        <v>162664721.28183615</v>
      </c>
      <c r="I146" s="90">
        <f t="shared" ca="1" si="27"/>
        <v>187371792.35933357</v>
      </c>
      <c r="J146" s="90">
        <f t="shared" ca="1" si="27"/>
        <v>212078863.43683103</v>
      </c>
      <c r="K146" s="90">
        <f t="shared" ca="1" si="27"/>
        <v>236785934.51432848</v>
      </c>
      <c r="L146">
        <f ca="1">IF('Coal mining 2020'!$A154="MD",INDIRECT("'Coal mining 2020'!"&amp;'Country Selector'!$B$3&amp;ROW($A154))*10^12,0)*'Process Emissions Multipliers'!$B$34</f>
        <v>261493005.5918259</v>
      </c>
      <c r="M146" s="90">
        <f t="shared" ca="1" si="28"/>
        <v>237238421.44170448</v>
      </c>
      <c r="N146" s="90">
        <f t="shared" ca="1" si="28"/>
        <v>212983837.29158309</v>
      </c>
      <c r="O146" s="90">
        <f t="shared" ca="1" si="28"/>
        <v>188729253.14146164</v>
      </c>
      <c r="P146" s="90">
        <f t="shared" ca="1" si="28"/>
        <v>164474668.99134025</v>
      </c>
      <c r="Q146" s="90">
        <f t="shared" ca="1" si="28"/>
        <v>140220084.84121883</v>
      </c>
      <c r="R146" s="90">
        <f t="shared" ca="1" si="28"/>
        <v>115965500.69109742</v>
      </c>
      <c r="S146" s="90">
        <f t="shared" ca="1" si="28"/>
        <v>91710916.540976003</v>
      </c>
      <c r="T146" s="90">
        <f t="shared" ca="1" si="28"/>
        <v>67456332.390854597</v>
      </c>
      <c r="U146" s="90">
        <f t="shared" ca="1" si="28"/>
        <v>43201748.240733184</v>
      </c>
      <c r="V146">
        <f ca="1">IF('Coal mining 2030'!$A154="MD",INDIRECT("'Coal mining 2030'!"&amp;'Country Selector'!$B$3&amp;ROW($A154))*10^12,0)*'Process Emissions Multipliers'!$D$34</f>
        <v>18947164.090611771</v>
      </c>
      <c r="W146" s="90">
        <f t="shared" ca="1" si="30"/>
        <v>19086012.269452024</v>
      </c>
      <c r="X146" s="90">
        <f t="shared" ca="1" si="30"/>
        <v>19224860.448292281</v>
      </c>
      <c r="Y146" s="90">
        <f t="shared" ca="1" si="30"/>
        <v>19363708.627132539</v>
      </c>
      <c r="Z146" s="90">
        <f t="shared" ca="1" si="30"/>
        <v>19502556.805972796</v>
      </c>
      <c r="AA146" s="90">
        <f t="shared" ca="1" si="30"/>
        <v>19641404.984813049</v>
      </c>
      <c r="AB146" s="90">
        <f t="shared" ca="1" si="30"/>
        <v>19780253.163653307</v>
      </c>
      <c r="AC146" s="90">
        <f t="shared" ca="1" si="30"/>
        <v>19919101.34249356</v>
      </c>
      <c r="AD146" s="90">
        <f t="shared" ca="1" si="30"/>
        <v>20057949.521333817</v>
      </c>
      <c r="AE146" s="90">
        <f t="shared" ca="1" si="30"/>
        <v>20196797.700174075</v>
      </c>
      <c r="AF146" s="90">
        <f t="shared" ca="1" si="30"/>
        <v>20335645.879014328</v>
      </c>
      <c r="AG146" s="90">
        <f t="shared" ca="1" si="30"/>
        <v>20474494.057854585</v>
      </c>
      <c r="AH146" s="90">
        <f t="shared" ca="1" si="30"/>
        <v>20613342.236694843</v>
      </c>
      <c r="AI146" s="90">
        <f t="shared" ca="1" si="30"/>
        <v>20752190.4155351</v>
      </c>
      <c r="AJ146" s="90">
        <f t="shared" ca="1" si="30"/>
        <v>20891038.594375353</v>
      </c>
      <c r="AK146" s="90">
        <f t="shared" ca="1" si="30"/>
        <v>21029886.773215611</v>
      </c>
      <c r="AL146" s="90">
        <f t="shared" ca="1" si="30"/>
        <v>21168734.952055864</v>
      </c>
      <c r="AM146" s="90">
        <f t="shared" ca="1" si="29"/>
        <v>21307583.130896118</v>
      </c>
      <c r="AN146" s="90">
        <f t="shared" ca="1" si="29"/>
        <v>21446431.309736378</v>
      </c>
      <c r="AO146" s="90">
        <f t="shared" ca="1" si="29"/>
        <v>21585279.488576636</v>
      </c>
      <c r="AP146">
        <f ca="1">V146*'Process Emissions Multipliers'!$E$34</f>
        <v>21724127.667416889</v>
      </c>
    </row>
    <row r="147" spans="1:42">
      <c r="A147" s="74">
        <v>95</v>
      </c>
      <c r="B147">
        <f ca="1">IF('Coal mining 2010'!$A155="MD",INDIRECT("'Coal mining 2010'!"&amp;'Country Selector'!$B$3&amp;ROW($A155))*10^12,0)</f>
        <v>14183883.430218814</v>
      </c>
      <c r="C147" s="90">
        <f t="shared" ca="1" si="27"/>
        <v>15178357.534920897</v>
      </c>
      <c r="D147" s="90">
        <f t="shared" ca="1" si="27"/>
        <v>16172831.639622979</v>
      </c>
      <c r="E147" s="90">
        <f t="shared" ca="1" si="27"/>
        <v>17167305.74432506</v>
      </c>
      <c r="F147" s="90">
        <f t="shared" ca="1" si="27"/>
        <v>18161779.849027142</v>
      </c>
      <c r="G147" s="90">
        <f t="shared" ca="1" si="27"/>
        <v>19156253.953729227</v>
      </c>
      <c r="H147" s="90">
        <f t="shared" ca="1" si="27"/>
        <v>20150728.058431309</v>
      </c>
      <c r="I147" s="90">
        <f t="shared" ca="1" si="27"/>
        <v>21145202.16313339</v>
      </c>
      <c r="J147" s="90">
        <f t="shared" ca="1" si="27"/>
        <v>22139676.267835472</v>
      </c>
      <c r="K147" s="90">
        <f t="shared" ca="1" si="27"/>
        <v>23134150.372537557</v>
      </c>
      <c r="L147">
        <f ca="1">IF('Coal mining 2020'!$A155="MD",INDIRECT("'Coal mining 2020'!"&amp;'Country Selector'!$B$3&amp;ROW($A155))*10^12,0)*'Process Emissions Multipliers'!$B$34</f>
        <v>24128624.477239639</v>
      </c>
      <c r="M147" s="90">
        <f t="shared" ca="1" si="28"/>
        <v>41145086.402531892</v>
      </c>
      <c r="N147" s="90">
        <f t="shared" ca="1" si="28"/>
        <v>58161548.327824146</v>
      </c>
      <c r="O147" s="90">
        <f t="shared" ca="1" si="28"/>
        <v>75178010.253116399</v>
      </c>
      <c r="P147" s="90">
        <f t="shared" ca="1" si="28"/>
        <v>92194472.178408653</v>
      </c>
      <c r="Q147" s="90">
        <f t="shared" ca="1" si="28"/>
        <v>109210934.10370091</v>
      </c>
      <c r="R147" s="90">
        <f t="shared" ca="1" si="28"/>
        <v>126227396.02899316</v>
      </c>
      <c r="S147" s="90">
        <f t="shared" ca="1" si="28"/>
        <v>143243857.95428541</v>
      </c>
      <c r="T147" s="90">
        <f t="shared" ca="1" si="28"/>
        <v>160260319.87957767</v>
      </c>
      <c r="U147" s="90">
        <f t="shared" ca="1" si="28"/>
        <v>177276781.80486992</v>
      </c>
      <c r="V147">
        <f ca="1">IF('Coal mining 2030'!$A155="MD",INDIRECT("'Coal mining 2030'!"&amp;'Country Selector'!$B$3&amp;ROW($A155))*10^12,0)*'Process Emissions Multipliers'!$D$34</f>
        <v>194293243.73016217</v>
      </c>
      <c r="W147" s="90">
        <f t="shared" ca="1" si="30"/>
        <v>195717059.07919723</v>
      </c>
      <c r="X147" s="90">
        <f t="shared" ca="1" si="30"/>
        <v>197140874.42823231</v>
      </c>
      <c r="Y147" s="90">
        <f t="shared" ca="1" si="30"/>
        <v>198564689.77726737</v>
      </c>
      <c r="Z147" s="90">
        <f t="shared" ca="1" si="30"/>
        <v>199988505.12630242</v>
      </c>
      <c r="AA147" s="90">
        <f t="shared" ca="1" si="30"/>
        <v>201412320.47533751</v>
      </c>
      <c r="AB147" s="90">
        <f t="shared" ca="1" si="30"/>
        <v>202836135.82437253</v>
      </c>
      <c r="AC147" s="90">
        <f t="shared" ca="1" si="30"/>
        <v>204259951.17340761</v>
      </c>
      <c r="AD147" s="90">
        <f t="shared" ca="1" si="30"/>
        <v>205683766.52244267</v>
      </c>
      <c r="AE147" s="90">
        <f t="shared" ca="1" si="30"/>
        <v>207107581.87147772</v>
      </c>
      <c r="AF147" s="90">
        <f t="shared" ca="1" si="30"/>
        <v>208531397.22051281</v>
      </c>
      <c r="AG147" s="90">
        <f t="shared" ca="1" si="30"/>
        <v>209955212.56954786</v>
      </c>
      <c r="AH147" s="90">
        <f t="shared" ca="1" si="30"/>
        <v>211379027.91858292</v>
      </c>
      <c r="AI147" s="90">
        <f t="shared" ca="1" si="30"/>
        <v>212802843.267618</v>
      </c>
      <c r="AJ147" s="90">
        <f t="shared" ca="1" si="30"/>
        <v>214226658.61665305</v>
      </c>
      <c r="AK147" s="90">
        <f t="shared" ca="1" si="30"/>
        <v>215650473.96568808</v>
      </c>
      <c r="AL147" s="90">
        <f t="shared" ca="1" si="30"/>
        <v>217074289.31472313</v>
      </c>
      <c r="AM147" s="90">
        <f t="shared" ca="1" si="29"/>
        <v>218498104.66375825</v>
      </c>
      <c r="AN147" s="90">
        <f t="shared" ca="1" si="29"/>
        <v>219921920.01279327</v>
      </c>
      <c r="AO147" s="90">
        <f t="shared" ca="1" si="29"/>
        <v>221345735.36182836</v>
      </c>
      <c r="AP147">
        <f ca="1">V147*'Process Emissions Multipliers'!$E$34</f>
        <v>222769550.71086341</v>
      </c>
    </row>
    <row r="148" spans="1:42">
      <c r="A148" s="74">
        <v>96</v>
      </c>
      <c r="B148">
        <f ca="1">IF('Coal mining 2010'!$A156="MD",INDIRECT("'Coal mining 2010'!"&amp;'Country Selector'!$B$3&amp;ROW($A156))*10^12,0)</f>
        <v>133709195.90260932</v>
      </c>
      <c r="C148" s="90">
        <f t="shared" ca="1" si="27"/>
        <v>120338276.3123484</v>
      </c>
      <c r="D148" s="90">
        <f t="shared" ca="1" si="27"/>
        <v>106967356.72208746</v>
      </c>
      <c r="E148" s="90">
        <f t="shared" ca="1" si="27"/>
        <v>93596437.13182652</v>
      </c>
      <c r="F148" s="90">
        <f t="shared" ca="1" si="27"/>
        <v>80225517.541565582</v>
      </c>
      <c r="G148" s="90">
        <f t="shared" ca="1" si="27"/>
        <v>66854597.951304659</v>
      </c>
      <c r="H148" s="90">
        <f t="shared" ca="1" si="27"/>
        <v>53483678.361043729</v>
      </c>
      <c r="I148" s="90">
        <f t="shared" ca="1" si="27"/>
        <v>40112758.770782791</v>
      </c>
      <c r="J148" s="90">
        <f t="shared" ca="1" si="27"/>
        <v>26741839.180521864</v>
      </c>
      <c r="K148" s="90">
        <f t="shared" ca="1" si="27"/>
        <v>13370919.590260932</v>
      </c>
      <c r="L148">
        <f ca="1">IF('Coal mining 2020'!$A156="MD",INDIRECT("'Coal mining 2020'!"&amp;'Country Selector'!$B$3&amp;ROW($A156))*10^12,0)*'Process Emissions Multipliers'!$B$34</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IF('Coal mining 2030'!$A156="MD",INDIRECT("'Coal mining 2030'!"&amp;'Country Selector'!$B$3&amp;ROW($A156))*10^12,0)*'Process Emissions Multipliers'!$D$34</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Multipliers'!$E$34</f>
        <v>0</v>
      </c>
    </row>
    <row r="149" spans="1:42">
      <c r="A149" s="74">
        <v>97</v>
      </c>
      <c r="B149">
        <f ca="1">IF('Coal mining 2010'!$A157="MD",INDIRECT("'Coal mining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IF('Coal mining 2020'!$A157="MD",INDIRECT("'Coal mining 2020'!"&amp;'Country Selector'!$B$3&amp;ROW($A157))*10^12,0)*'Process Emissions Multipliers'!$B$34</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IF('Coal mining 2030'!$A157="MD",INDIRECT("'Coal mining 2030'!"&amp;'Country Selector'!$B$3&amp;ROW($A157))*10^12,0)*'Process Emissions Multipliers'!$D$34</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Multipliers'!$E$34</f>
        <v>0</v>
      </c>
    </row>
    <row r="150" spans="1:42">
      <c r="A150" s="74">
        <v>98</v>
      </c>
      <c r="B150">
        <f ca="1">IF('Coal mining 2010'!$A158="MD",INDIRECT("'Coal mining 2010'!"&amp;'Country Selector'!$B$3&amp;ROW($A158))*10^12,0)</f>
        <v>0</v>
      </c>
      <c r="C150" s="90">
        <f t="shared" ca="1" si="27"/>
        <v>22745667.5949912</v>
      </c>
      <c r="D150" s="90">
        <f t="shared" ca="1" si="27"/>
        <v>45491335.189982399</v>
      </c>
      <c r="E150" s="90">
        <f t="shared" ca="1" si="27"/>
        <v>68237002.784973592</v>
      </c>
      <c r="F150" s="90">
        <f t="shared" ca="1" si="27"/>
        <v>90982670.379964799</v>
      </c>
      <c r="G150" s="90">
        <f t="shared" ca="1" si="27"/>
        <v>113728337.97495601</v>
      </c>
      <c r="H150" s="90">
        <f t="shared" ca="1" si="27"/>
        <v>136474005.56994718</v>
      </c>
      <c r="I150" s="90">
        <f t="shared" ca="1" si="27"/>
        <v>159219673.16493839</v>
      </c>
      <c r="J150" s="90">
        <f t="shared" ca="1" si="27"/>
        <v>181965340.7599296</v>
      </c>
      <c r="K150" s="90">
        <f t="shared" ca="1" si="27"/>
        <v>204711008.3549208</v>
      </c>
      <c r="L150">
        <f ca="1">IF('Coal mining 2020'!$A158="MD",INDIRECT("'Coal mining 2020'!"&amp;'Country Selector'!$B$3&amp;ROW($A158))*10^12,0)*'Process Emissions Multipliers'!$B$34</f>
        <v>227456675.94991201</v>
      </c>
      <c r="M150" s="90">
        <f t="shared" ca="1" si="28"/>
        <v>221763456.03649658</v>
      </c>
      <c r="N150" s="90">
        <f t="shared" ca="1" si="28"/>
        <v>216070236.12308118</v>
      </c>
      <c r="O150" s="90">
        <f t="shared" ca="1" si="28"/>
        <v>210377016.20966578</v>
      </c>
      <c r="P150" s="90">
        <f t="shared" ca="1" si="28"/>
        <v>204683796.29625034</v>
      </c>
      <c r="Q150" s="90">
        <f t="shared" ca="1" si="28"/>
        <v>198990576.38283497</v>
      </c>
      <c r="R150" s="90">
        <f t="shared" ca="1" si="28"/>
        <v>193297356.46941954</v>
      </c>
      <c r="S150" s="90">
        <f t="shared" ca="1" si="28"/>
        <v>187604136.55600411</v>
      </c>
      <c r="T150" s="90">
        <f t="shared" ca="1" si="28"/>
        <v>181910916.64258873</v>
      </c>
      <c r="U150" s="90">
        <f t="shared" ca="1" si="28"/>
        <v>176217696.72917333</v>
      </c>
      <c r="V150">
        <f ca="1">IF('Coal mining 2030'!$A158="MD",INDIRECT("'Coal mining 2030'!"&amp;'Country Selector'!$B$3&amp;ROW($A158))*10^12,0)*'Process Emissions Multipliers'!$D$34</f>
        <v>170524476.8157579</v>
      </c>
      <c r="W150" s="90">
        <f t="shared" ca="1" si="30"/>
        <v>171774110.42532206</v>
      </c>
      <c r="X150" s="90">
        <f t="shared" ca="1" si="30"/>
        <v>173023744.03488621</v>
      </c>
      <c r="Y150" s="90">
        <f t="shared" ca="1" si="30"/>
        <v>174273377.64445034</v>
      </c>
      <c r="Z150" s="90">
        <f t="shared" ca="1" si="30"/>
        <v>175523011.25401449</v>
      </c>
      <c r="AA150" s="90">
        <f t="shared" ca="1" si="30"/>
        <v>176772644.86357865</v>
      </c>
      <c r="AB150" s="90">
        <f t="shared" ca="1" si="30"/>
        <v>178022278.4731428</v>
      </c>
      <c r="AC150" s="90">
        <f t="shared" ca="1" si="30"/>
        <v>179271912.08270693</v>
      </c>
      <c r="AD150" s="90">
        <f t="shared" ca="1" si="30"/>
        <v>180521545.69227111</v>
      </c>
      <c r="AE150" s="90">
        <f t="shared" ca="1" si="30"/>
        <v>181771179.30183524</v>
      </c>
      <c r="AF150" s="90">
        <f t="shared" ca="1" si="30"/>
        <v>183020812.91139939</v>
      </c>
      <c r="AG150" s="90">
        <f t="shared" ca="1" si="30"/>
        <v>184270446.52096355</v>
      </c>
      <c r="AH150" s="90">
        <f t="shared" ca="1" si="30"/>
        <v>185520080.1305277</v>
      </c>
      <c r="AI150" s="90">
        <f t="shared" ca="1" si="30"/>
        <v>186769713.74009186</v>
      </c>
      <c r="AJ150" s="90">
        <f t="shared" ca="1" si="30"/>
        <v>188019347.34965599</v>
      </c>
      <c r="AK150" s="90">
        <f t="shared" ca="1" si="30"/>
        <v>189268980.95922014</v>
      </c>
      <c r="AL150" s="90">
        <f t="shared" ca="1" si="30"/>
        <v>190518614.5687843</v>
      </c>
      <c r="AM150" s="90">
        <f t="shared" ca="1" si="29"/>
        <v>191768248.17834845</v>
      </c>
      <c r="AN150" s="90">
        <f t="shared" ca="1" si="29"/>
        <v>193017881.78791261</v>
      </c>
      <c r="AO150" s="90">
        <f t="shared" ca="1" si="29"/>
        <v>194267515.39747673</v>
      </c>
      <c r="AP150">
        <f ca="1">V150*'Process Emissions Multipliers'!$E$34</f>
        <v>195517149.00704089</v>
      </c>
    </row>
    <row r="151" spans="1:42">
      <c r="A151" s="74">
        <v>99</v>
      </c>
      <c r="B151">
        <f ca="1">IF('Coal mining 2010'!$A159="MD",INDIRECT("'Coal mining 2010'!"&amp;'Country Selector'!$B$3&amp;ROW($A159))*10^12,0)</f>
        <v>129800653.35110869</v>
      </c>
      <c r="C151" s="90">
        <f t="shared" ca="1" si="27"/>
        <v>116820588.01599781</v>
      </c>
      <c r="D151" s="90">
        <f t="shared" ca="1" si="27"/>
        <v>103840522.68088695</v>
      </c>
      <c r="E151" s="90">
        <f t="shared" ca="1" si="27"/>
        <v>90860457.345776081</v>
      </c>
      <c r="F151" s="90">
        <f t="shared" ca="1" si="27"/>
        <v>77880392.010665208</v>
      </c>
      <c r="G151" s="90">
        <f t="shared" ca="1" si="27"/>
        <v>64900326.67555435</v>
      </c>
      <c r="H151" s="90">
        <f t="shared" ca="1" si="27"/>
        <v>51920261.340443477</v>
      </c>
      <c r="I151" s="90">
        <f t="shared" ca="1" si="27"/>
        <v>38940196.005332604</v>
      </c>
      <c r="J151" s="90">
        <f t="shared" ca="1" si="27"/>
        <v>25960130.670221739</v>
      </c>
      <c r="K151" s="90">
        <f t="shared" ca="1" si="27"/>
        <v>12980065.335110869</v>
      </c>
      <c r="L151">
        <f ca="1">IF('Coal mining 2020'!$A159="MD",INDIRECT("'Coal mining 2020'!"&amp;'Country Selector'!$B$3&amp;ROW($A159))*10^12,0)*'Process Emissions Multipliers'!$B$34</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IF('Coal mining 2030'!$A159="MD",INDIRECT("'Coal mining 2030'!"&amp;'Country Selector'!$B$3&amp;ROW($A159))*10^12,0)*'Process Emissions Multipliers'!$D$34</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Multipliers'!$E$34</f>
        <v>0</v>
      </c>
    </row>
    <row r="152" spans="1:42">
      <c r="A152" s="74">
        <v>100</v>
      </c>
      <c r="B152">
        <f ca="1">IF('Coal mining 2010'!$A160="MD",INDIRECT("'Coal mining 2010'!"&amp;'Country Selector'!$B$3&amp;ROW($A160))*10^12,0)</f>
        <v>127654950.87119216</v>
      </c>
      <c r="C152" s="90">
        <f t="shared" ca="1" si="27"/>
        <v>114889455.78407295</v>
      </c>
      <c r="D152" s="90">
        <f t="shared" ca="1" si="27"/>
        <v>102123960.69695373</v>
      </c>
      <c r="E152" s="90">
        <f t="shared" ca="1" si="27"/>
        <v>89358465.609834507</v>
      </c>
      <c r="F152" s="90">
        <f t="shared" ca="1" si="27"/>
        <v>76592970.5227153</v>
      </c>
      <c r="G152" s="90">
        <f t="shared" ca="1" si="27"/>
        <v>63827475.435596086</v>
      </c>
      <c r="H152" s="90">
        <f t="shared" ca="1" si="27"/>
        <v>51061980.348476864</v>
      </c>
      <c r="I152" s="90">
        <f t="shared" ca="1" si="27"/>
        <v>38296485.26135765</v>
      </c>
      <c r="J152" s="90">
        <f t="shared" ca="1" si="27"/>
        <v>25530990.174238432</v>
      </c>
      <c r="K152" s="90">
        <f t="shared" ca="1" si="27"/>
        <v>12765495.087119216</v>
      </c>
      <c r="L152">
        <f ca="1">IF('Coal mining 2020'!$A160="MD",INDIRECT("'Coal mining 2020'!"&amp;'Country Selector'!$B$3&amp;ROW($A160))*10^12,0)*'Process Emissions Multipliers'!$B$34</f>
        <v>0</v>
      </c>
      <c r="M152" s="90">
        <f t="shared" ca="1" si="28"/>
        <v>16770557.888764808</v>
      </c>
      <c r="N152" s="90">
        <f t="shared" ca="1" si="28"/>
        <v>33541115.777529616</v>
      </c>
      <c r="O152" s="90">
        <f t="shared" ca="1" si="28"/>
        <v>50311673.666294418</v>
      </c>
      <c r="P152" s="90">
        <f t="shared" ca="1" si="28"/>
        <v>67082231.555059232</v>
      </c>
      <c r="Q152" s="90">
        <f t="shared" ca="1" si="28"/>
        <v>83852789.443824038</v>
      </c>
      <c r="R152" s="90">
        <f t="shared" ca="1" si="28"/>
        <v>100623347.33258884</v>
      </c>
      <c r="S152" s="90">
        <f t="shared" ca="1" si="28"/>
        <v>117393905.22135365</v>
      </c>
      <c r="T152" s="90">
        <f t="shared" ca="1" si="28"/>
        <v>134164463.11011846</v>
      </c>
      <c r="U152" s="90">
        <f t="shared" ca="1" si="28"/>
        <v>150935020.99888328</v>
      </c>
      <c r="V152">
        <f ca="1">IF('Coal mining 2030'!$A160="MD",INDIRECT("'Coal mining 2030'!"&amp;'Country Selector'!$B$3&amp;ROW($A160))*10^12,0)*'Process Emissions Multipliers'!$D$34</f>
        <v>167705578.88764808</v>
      </c>
      <c r="W152" s="90">
        <f t="shared" ca="1" si="30"/>
        <v>168934555.11324793</v>
      </c>
      <c r="X152" s="90">
        <f t="shared" ca="1" si="30"/>
        <v>170163531.33884776</v>
      </c>
      <c r="Y152" s="90">
        <f t="shared" ca="1" si="30"/>
        <v>171392507.56444758</v>
      </c>
      <c r="Z152" s="90">
        <f t="shared" ca="1" si="30"/>
        <v>172621483.79004741</v>
      </c>
      <c r="AA152" s="90">
        <f t="shared" ca="1" si="30"/>
        <v>173850460.01564723</v>
      </c>
      <c r="AB152" s="90">
        <f t="shared" ca="1" si="30"/>
        <v>175079436.24124709</v>
      </c>
      <c r="AC152" s="90">
        <f t="shared" ca="1" si="30"/>
        <v>176308412.46684694</v>
      </c>
      <c r="AD152" s="90">
        <f t="shared" ca="1" si="30"/>
        <v>177537388.69244677</v>
      </c>
      <c r="AE152" s="90">
        <f t="shared" ca="1" si="30"/>
        <v>178766364.91804659</v>
      </c>
      <c r="AF152" s="90">
        <f t="shared" ca="1" si="30"/>
        <v>179995341.14364642</v>
      </c>
      <c r="AG152" s="90">
        <f t="shared" ca="1" si="30"/>
        <v>181224317.36924627</v>
      </c>
      <c r="AH152" s="90">
        <f t="shared" ca="1" si="30"/>
        <v>182453293.5948461</v>
      </c>
      <c r="AI152" s="90">
        <f t="shared" ca="1" si="30"/>
        <v>183682269.82044592</v>
      </c>
      <c r="AJ152" s="90">
        <f t="shared" ca="1" si="30"/>
        <v>184911246.04604578</v>
      </c>
      <c r="AK152" s="90">
        <f t="shared" ca="1" si="30"/>
        <v>186140222.27164561</v>
      </c>
      <c r="AL152" s="90">
        <f t="shared" ca="1" si="30"/>
        <v>187369198.49724546</v>
      </c>
      <c r="AM152" s="90">
        <f t="shared" ca="1" si="29"/>
        <v>188598174.72284529</v>
      </c>
      <c r="AN152" s="90">
        <f t="shared" ca="1" si="29"/>
        <v>189827150.94844511</v>
      </c>
      <c r="AO152" s="90">
        <f t="shared" ca="1" si="29"/>
        <v>191056127.17404497</v>
      </c>
      <c r="AP152">
        <f ca="1">V152*'Process Emissions Multipliers'!$E$34</f>
        <v>192285103.39964479</v>
      </c>
    </row>
    <row r="153" spans="1:42">
      <c r="A153" s="74">
        <v>150</v>
      </c>
      <c r="B153">
        <f ca="1">IF('Coal mining 2010'!$A161="MD",INDIRECT("'Coal mining 2010'!"&amp;'Country Selector'!$B$3&amp;ROW($A161))*10^12,0)</f>
        <v>5714173021.5685139</v>
      </c>
      <c r="C153" s="90">
        <f t="shared" ca="1" si="27"/>
        <v>6158607163.3305273</v>
      </c>
      <c r="D153" s="90">
        <f t="shared" ca="1" si="27"/>
        <v>6603041305.0925407</v>
      </c>
      <c r="E153" s="90">
        <f t="shared" ca="1" si="27"/>
        <v>7047475446.8545551</v>
      </c>
      <c r="F153" s="90">
        <f t="shared" ca="1" si="27"/>
        <v>7491909588.6165676</v>
      </c>
      <c r="G153" s="90">
        <f t="shared" ca="1" si="27"/>
        <v>7936343730.378582</v>
      </c>
      <c r="H153" s="90">
        <f t="shared" ca="1" si="27"/>
        <v>8380777872.1405945</v>
      </c>
      <c r="I153" s="90">
        <f t="shared" ca="1" si="27"/>
        <v>8825212013.9026089</v>
      </c>
      <c r="J153" s="90">
        <f t="shared" ca="1" si="27"/>
        <v>9269646155.6646233</v>
      </c>
      <c r="K153" s="90">
        <f t="shared" ca="1" si="27"/>
        <v>9714080297.4266357</v>
      </c>
      <c r="L153">
        <f ca="1">IF('Coal mining 2020'!$A161="MD",INDIRECT("'Coal mining 2020'!"&amp;'Country Selector'!$B$3&amp;ROW($A161))*10^12,0)*'Process Emissions Multipliers'!$B$34</f>
        <v>10158514439.18865</v>
      </c>
      <c r="M153" s="90">
        <f t="shared" ca="1" si="28"/>
        <v>9893357494.7051201</v>
      </c>
      <c r="N153" s="90">
        <f t="shared" ca="1" si="28"/>
        <v>9628200550.2215881</v>
      </c>
      <c r="O153" s="90">
        <f t="shared" ca="1" si="28"/>
        <v>9363043605.73806</v>
      </c>
      <c r="P153" s="90">
        <f t="shared" ca="1" si="28"/>
        <v>9097886661.254528</v>
      </c>
      <c r="Q153" s="90">
        <f t="shared" ca="1" si="28"/>
        <v>8832729716.770998</v>
      </c>
      <c r="R153" s="90">
        <f t="shared" ca="1" si="28"/>
        <v>8567572772.287468</v>
      </c>
      <c r="S153" s="90">
        <f t="shared" ca="1" si="28"/>
        <v>8302415827.803937</v>
      </c>
      <c r="T153" s="90">
        <f t="shared" ca="1" si="28"/>
        <v>8037258883.3204079</v>
      </c>
      <c r="U153" s="90">
        <f t="shared" ca="1" si="28"/>
        <v>7772101938.8368778</v>
      </c>
      <c r="V153">
        <f ca="1">IF('Coal mining 2030'!$A161="MD",INDIRECT("'Coal mining 2030'!"&amp;'Country Selector'!$B$3&amp;ROW($A161))*10^12,0)*'Process Emissions Multipliers'!$D$34</f>
        <v>7506944994.3533468</v>
      </c>
      <c r="W153" s="90">
        <f t="shared" ca="1" si="30"/>
        <v>7561957218.670146</v>
      </c>
      <c r="X153" s="90">
        <f t="shared" ca="1" si="30"/>
        <v>7616969442.9869461</v>
      </c>
      <c r="Y153" s="90">
        <f t="shared" ca="1" si="30"/>
        <v>7671981667.3037453</v>
      </c>
      <c r="Z153" s="90">
        <f t="shared" ca="1" si="30"/>
        <v>7726993891.6205435</v>
      </c>
      <c r="AA153" s="90">
        <f t="shared" ca="1" si="30"/>
        <v>7782006115.9373426</v>
      </c>
      <c r="AB153" s="90">
        <f t="shared" ca="1" si="30"/>
        <v>7837018340.2541418</v>
      </c>
      <c r="AC153" s="90">
        <f t="shared" ca="1" si="30"/>
        <v>7892030564.5709419</v>
      </c>
      <c r="AD153" s="90">
        <f t="shared" ca="1" si="30"/>
        <v>7947042788.8877411</v>
      </c>
      <c r="AE153" s="90">
        <f t="shared" ca="1" si="30"/>
        <v>8002055013.2045393</v>
      </c>
      <c r="AF153" s="90">
        <f t="shared" ca="1" si="30"/>
        <v>8057067237.5213385</v>
      </c>
      <c r="AG153" s="90">
        <f t="shared" ca="1" si="30"/>
        <v>8112079461.8381386</v>
      </c>
      <c r="AH153" s="90">
        <f t="shared" ca="1" si="30"/>
        <v>8167091686.1549377</v>
      </c>
      <c r="AI153" s="90">
        <f t="shared" ca="1" si="30"/>
        <v>8222103910.471736</v>
      </c>
      <c r="AJ153" s="90">
        <f t="shared" ca="1" si="30"/>
        <v>8277116134.7885361</v>
      </c>
      <c r="AK153" s="90">
        <f t="shared" ca="1" si="30"/>
        <v>8332128359.1053352</v>
      </c>
      <c r="AL153" s="90">
        <f t="shared" ca="1" si="30"/>
        <v>8387140583.4221344</v>
      </c>
      <c r="AM153" s="90">
        <f t="shared" ca="1" si="29"/>
        <v>8442152807.7389336</v>
      </c>
      <c r="AN153" s="90">
        <f t="shared" ca="1" si="29"/>
        <v>8497165032.0557327</v>
      </c>
      <c r="AO153" s="90">
        <f t="shared" ca="1" si="29"/>
        <v>8552177256.3725319</v>
      </c>
      <c r="AP153">
        <f ca="1">V153*'Process Emissions Multipliers'!$E$34</f>
        <v>8607189480.6893311</v>
      </c>
    </row>
    <row r="154" spans="1:42">
      <c r="A154" s="74">
        <v>200</v>
      </c>
      <c r="B154">
        <f ca="1">IF('Coal mining 2010'!$A162="MD",INDIRECT("'Coal mining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IF('Coal mining 2020'!$A162="MD",INDIRECT("'Coal mining 2020'!"&amp;'Country Selector'!$B$3&amp;ROW($A162))*10^12,0)*'Process Emissions Multipliers'!$B$34</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IF('Coal mining 2030'!$A162="MD",INDIRECT("'Coal mining 2030'!"&amp;'Country Selector'!$B$3&amp;ROW($A162))*10^12,0)*'Process Emissions Multipliers'!$D$34</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Multipliers'!$E$34</f>
        <v>0</v>
      </c>
    </row>
    <row r="155" spans="1:42">
      <c r="A155" s="74">
        <v>250</v>
      </c>
      <c r="B155">
        <f ca="1">IF('Coal mining 2010'!$A163="MD",INDIRECT("'Coal mining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IF('Coal mining 2020'!$A163="MD",INDIRECT("'Coal mining 2020'!"&amp;'Country Selector'!$B$3&amp;ROW($A163))*10^12,0)*'Process Emissions Multipliers'!$B$34</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IF('Coal mining 2030'!$A163="MD",INDIRECT("'Coal mining 2030'!"&amp;'Country Selector'!$B$3&amp;ROW($A163))*10^12,0)*'Process Emissions Multipliers'!$D$34</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Multipliers'!$E$34</f>
        <v>0</v>
      </c>
    </row>
    <row r="156" spans="1:42">
      <c r="A156" s="74">
        <v>300</v>
      </c>
      <c r="B156">
        <f ca="1">IF('Coal mining 2010'!$A164="MD",INDIRECT("'Coal mining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IF('Coal mining 2020'!$A164="MD",INDIRECT("'Coal mining 2020'!"&amp;'Country Selector'!$B$3&amp;ROW($A164))*10^12,0)*'Process Emissions Multipliers'!$B$34</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IF('Coal mining 2030'!$A164="MD",INDIRECT("'Coal mining 2030'!"&amp;'Country Selector'!$B$3&amp;ROW($A164))*10^12,0)*'Process Emissions Multipliers'!$D$34</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Multipliers'!$E$34</f>
        <v>0</v>
      </c>
    </row>
    <row r="157" spans="1:42">
      <c r="A157" s="74">
        <v>350</v>
      </c>
      <c r="B157">
        <f ca="1">IF('Coal mining 2010'!$A165="MD",INDIRECT("'Coal mining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IF('Coal mining 2020'!$A165="MD",INDIRECT("'Coal mining 2020'!"&amp;'Country Selector'!$B$3&amp;ROW($A165))*10^12,0)*'Process Emissions Multipliers'!$B$34</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IF('Coal mining 2030'!$A165="MD",INDIRECT("'Coal mining 2030'!"&amp;'Country Selector'!$B$3&amp;ROW($A165))*10^12,0)*'Process Emissions Multipliers'!$D$34</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Multipliers'!$E$34</f>
        <v>0</v>
      </c>
    </row>
    <row r="158" spans="1:42">
      <c r="A158" s="74">
        <v>400</v>
      </c>
      <c r="B158">
        <f ca="1">IF('Coal mining 2010'!$A166="MD",INDIRECT("'Coal mining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IF('Coal mining 2020'!$A166="MD",INDIRECT("'Coal mining 2020'!"&amp;'Country Selector'!$B$3&amp;ROW($A166))*10^12,0)*'Process Emissions Multipliers'!$B$34</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IF('Coal mining 2030'!$A166="MD",INDIRECT("'Coal mining 2030'!"&amp;'Country Selector'!$B$3&amp;ROW($A166))*10^12,0)*'Process Emissions Multipliers'!$D$34</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Multipliers'!$E$34</f>
        <v>0</v>
      </c>
    </row>
    <row r="159" spans="1:42">
      <c r="A159" s="74">
        <v>450</v>
      </c>
      <c r="B159">
        <f ca="1">IF('Coal mining 2010'!$A167="MD",INDIRECT("'Coal mining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IF('Coal mining 2020'!$A167="MD",INDIRECT("'Coal mining 2020'!"&amp;'Country Selector'!$B$3&amp;ROW($A167))*10^12,0)*'Process Emissions Multipliers'!$B$34</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IF('Coal mining 2030'!$A167="MD",INDIRECT("'Coal mining 2030'!"&amp;'Country Selector'!$B$3&amp;ROW($A167))*10^12,0)*'Process Emissions Multipliers'!$D$34</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Multipliers'!$E$34</f>
        <v>0</v>
      </c>
    </row>
    <row r="160" spans="1:42">
      <c r="A160" s="74">
        <v>500</v>
      </c>
      <c r="B160">
        <f ca="1">IF('Coal mining 2010'!$A168="MD",INDIRECT("'Coal mining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IF('Coal mining 2020'!$A168="MD",INDIRECT("'Coal mining 2020'!"&amp;'Country Selector'!$B$3&amp;ROW($A168))*10^12,0)*'Process Emissions Multipliers'!$B$34</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IF('Coal mining 2030'!$A168="MD",INDIRECT("'Coal mining 2030'!"&amp;'Country Selector'!$B$3&amp;ROW($A168))*10^12,0)*'Process Emissions Multipliers'!$D$34</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Multipliers'!$E$34</f>
        <v>0</v>
      </c>
    </row>
    <row r="161" spans="1:42">
      <c r="A161" s="74">
        <v>550</v>
      </c>
      <c r="B161">
        <f ca="1">IF('Coal mining 2010'!$A169="MD",INDIRECT("'Coal mining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IF('Coal mining 2020'!$A169="MD",INDIRECT("'Coal mining 2020'!"&amp;'Country Selector'!$B$3&amp;ROW($A169))*10^12,0)*'Process Emissions Multipliers'!$B$34</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IF('Coal mining 2030'!$A169="MD",INDIRECT("'Coal mining 2030'!"&amp;'Country Selector'!$B$3&amp;ROW($A169))*10^12,0)*'Process Emissions Multipliers'!$D$34</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Multipliers'!$E$34</f>
        <v>0</v>
      </c>
    </row>
    <row r="162" spans="1:42">
      <c r="A162" s="74">
        <v>600</v>
      </c>
      <c r="B162">
        <f ca="1">IF('Coal mining 2010'!$A170="MD",INDIRECT("'Coal mining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IF('Coal mining 2020'!$A170="MD",INDIRECT("'Coal mining 2020'!"&amp;'Country Selector'!$B$3&amp;ROW($A170))*10^12,0)*'Process Emissions Multipliers'!$B$34</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IF('Coal mining 2030'!$A170="MD",INDIRECT("'Coal mining 2030'!"&amp;'Country Selector'!$B$3&amp;ROW($A170))*10^12,0)*'Process Emissions Multipliers'!$D$34</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Multipliers'!$E$34</f>
        <v>0</v>
      </c>
    </row>
    <row r="163" spans="1:42">
      <c r="A163" s="74">
        <v>650</v>
      </c>
      <c r="B163">
        <f ca="1">IF('Coal mining 2010'!$A171="MD",INDIRECT("'Coal mining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IF('Coal mining 2020'!$A171="MD",INDIRECT("'Coal mining 2020'!"&amp;'Country Selector'!$B$3&amp;ROW($A171))*10^12,0)*'Process Emissions Multipliers'!$B$34</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IF('Coal mining 2030'!$A171="MD",INDIRECT("'Coal mining 2030'!"&amp;'Country Selector'!$B$3&amp;ROW($A171))*10^12,0)*'Process Emissions Multipliers'!$D$34</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Multipliers'!$E$34</f>
        <v>0</v>
      </c>
    </row>
    <row r="164" spans="1:42">
      <c r="A164" s="74">
        <v>700</v>
      </c>
      <c r="B164">
        <f ca="1">IF('Coal mining 2010'!$A172="MD",INDIRECT("'Coal mining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IF('Coal mining 2020'!$A172="MD",INDIRECT("'Coal mining 2020'!"&amp;'Country Selector'!$B$3&amp;ROW($A172))*10^12,0)*'Process Emissions Multipliers'!$B$34</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IF('Coal mining 2030'!$A172="MD",INDIRECT("'Coal mining 2030'!"&amp;'Country Selector'!$B$3&amp;ROW($A172))*10^12,0)*'Process Emissions Multipliers'!$D$34</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Multipliers'!$E$34</f>
        <v>0</v>
      </c>
    </row>
    <row r="165" spans="1:42">
      <c r="A165" s="74">
        <v>750</v>
      </c>
      <c r="B165">
        <f ca="1">IF('Coal mining 2010'!$A173="MD",INDIRECT("'Coal mining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IF('Coal mining 2020'!$A173="MD",INDIRECT("'Coal mining 2020'!"&amp;'Country Selector'!$B$3&amp;ROW($A173))*10^12,0)*'Process Emissions Multipliers'!$B$34</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IF('Coal mining 2030'!$A173="MD",INDIRECT("'Coal mining 2030'!"&amp;'Country Selector'!$B$3&amp;ROW($A173))*10^12,0)*'Process Emissions Multipliers'!$D$34</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Multipliers'!$E$34</f>
        <v>0</v>
      </c>
    </row>
    <row r="166" spans="1:42">
      <c r="A166" s="74">
        <v>800</v>
      </c>
      <c r="B166">
        <f ca="1">IF('Coal mining 2010'!$A174="MD",INDIRECT("'Coal mining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IF('Coal mining 2020'!$A174="MD",INDIRECT("'Coal mining 2020'!"&amp;'Country Selector'!$B$3&amp;ROW($A174))*10^12,0)*'Process Emissions Multipliers'!$B$34</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IF('Coal mining 2030'!$A174="MD",INDIRECT("'Coal mining 2030'!"&amp;'Country Selector'!$B$3&amp;ROW($A174))*10^12,0)*'Process Emissions Multipliers'!$D$34</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Multipliers'!$E$34</f>
        <v>0</v>
      </c>
    </row>
    <row r="167" spans="1:42">
      <c r="A167" s="74">
        <v>850</v>
      </c>
      <c r="B167">
        <f ca="1">IF('Coal mining 2010'!$A175="MD",INDIRECT("'Coal mining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IF('Coal mining 2020'!$A175="MD",INDIRECT("'Coal mining 2020'!"&amp;'Country Selector'!$B$3&amp;ROW($A175))*10^12,0)*'Process Emissions Multipliers'!$B$34</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IF('Coal mining 2030'!$A175="MD",INDIRECT("'Coal mining 2030'!"&amp;'Country Selector'!$B$3&amp;ROW($A175))*10^12,0)*'Process Emissions Multipliers'!$D$34</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Multipliers'!$E$34</f>
        <v>0</v>
      </c>
    </row>
    <row r="168" spans="1:42">
      <c r="A168" s="74">
        <v>900</v>
      </c>
      <c r="B168">
        <f ca="1">IF('Coal mining 2010'!$A176="MD",INDIRECT("'Coal mining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IF('Coal mining 2020'!$A176="MD",INDIRECT("'Coal mining 2020'!"&amp;'Country Selector'!$B$3&amp;ROW($A176))*10^12,0)*'Process Emissions Multipliers'!$B$34</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IF('Coal mining 2030'!$A176="MD",INDIRECT("'Coal mining 2030'!"&amp;'Country Selector'!$B$3&amp;ROW($A176))*10^12,0)*'Process Emissions Multipliers'!$D$34</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Multipliers'!$E$34</f>
        <v>0</v>
      </c>
    </row>
    <row r="169" spans="1:42">
      <c r="A169" s="74">
        <v>950</v>
      </c>
      <c r="B169">
        <f ca="1">IF('Coal mining 2010'!$A177="MD",INDIRECT("'Coal mining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IF('Coal mining 2020'!$A177="MD",INDIRECT("'Coal mining 2020'!"&amp;'Country Selector'!$B$3&amp;ROW($A177))*10^12,0)*'Process Emissions Multipliers'!$B$34</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IF('Coal mining 2030'!$A177="MD",INDIRECT("'Coal mining 2030'!"&amp;'Country Selector'!$B$3&amp;ROW($A177))*10^12,0)*'Process Emissions Multipliers'!$D$34</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Multipliers'!$E$34</f>
        <v>0</v>
      </c>
    </row>
    <row r="170" spans="1:42">
      <c r="A170" s="74">
        <v>1000</v>
      </c>
      <c r="B170">
        <f ca="1">IF('Coal mining 2010'!$A178="MD",INDIRECT("'Coal mining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IF('Coal mining 2020'!$A178="MD",INDIRECT("'Coal mining 2020'!"&amp;'Country Selector'!$B$3&amp;ROW($A178))*10^12,0)*'Process Emissions Multipliers'!$B$34</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IF('Coal mining 2030'!$A178="MD",INDIRECT("'Coal mining 2030'!"&amp;'Country Selector'!$B$3&amp;ROW($A178))*10^12,0)*'Process Emissions Multipliers'!$D$34</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Multipliers'!$E$34</f>
        <v>0</v>
      </c>
    </row>
    <row r="171" spans="1:42">
      <c r="A171" s="74">
        <v>1500</v>
      </c>
      <c r="B171">
        <f ca="1">IF('Coal mining 2010'!$A179="MD",INDIRECT("'Coal mining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IF('Coal mining 2020'!$A179="MD",INDIRECT("'Coal mining 2020'!"&amp;'Country Selector'!$B$3&amp;ROW($A179))*10^12,0)*'Process Emissions Multipliers'!$B$34</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IF('Coal mining 2030'!$A179="MD",INDIRECT("'Coal mining 2030'!"&amp;'Country Selector'!$B$3&amp;ROW($A179))*10^12,0)*'Process Emissions Multipliers'!$D$34</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Multipliers'!$E$34</f>
        <v>0</v>
      </c>
    </row>
    <row r="172" spans="1:42">
      <c r="A172" s="74">
        <v>2000</v>
      </c>
      <c r="B172">
        <f ca="1">IF('Coal mining 2010'!$A180="MD",INDIRECT("'Coal mining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IF('Coal mining 2020'!$A180="MD",INDIRECT("'Coal mining 2020'!"&amp;'Country Selector'!$B$3&amp;ROW($A180))*10^12,0)*'Process Emissions Multipliers'!$B$34</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IF('Coal mining 2030'!$A180="MD",INDIRECT("'Coal mining 2030'!"&amp;'Country Selector'!$B$3&amp;ROW($A180))*10^12,0)*'Process Emissions Multipliers'!$D$34</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Multipliers'!$E$34</f>
        <v>0</v>
      </c>
    </row>
    <row r="173" spans="1:42">
      <c r="A173" s="74">
        <v>3000</v>
      </c>
      <c r="B173">
        <f ca="1">IF('Coal mining 2010'!$A181="MD",INDIRECT("'Coal mining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IF('Coal mining 2020'!$A181="MD",INDIRECT("'Coal mining 2020'!"&amp;'Country Selector'!$B$3&amp;ROW($A181))*10^12,0)*'Process Emissions Multipliers'!$B$34</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IF('Coal mining 2030'!$A181="MD",INDIRECT("'Coal mining 2030'!"&amp;'Country Selector'!$B$3&amp;ROW($A181))*10^12,0)*'Process Emissions Multipliers'!$D$34</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Multipliers'!$E$34</f>
        <v>0</v>
      </c>
    </row>
    <row r="174" spans="1:42">
      <c r="A174" s="74">
        <v>5000</v>
      </c>
      <c r="B174">
        <f ca="1">IF('Coal mining 2010'!$A182="MD",INDIRECT("'Coal mining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IF('Coal mining 2020'!$A182="MD",INDIRECT("'Coal mining 2020'!"&amp;'Country Selector'!$B$3&amp;ROW($A182))*10^12,0)*'Process Emissions Multipliers'!$B$34</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IF('Coal mining 2030'!$A182="MD",INDIRECT("'Coal mining 2030'!"&amp;'Country Selector'!$B$3&amp;ROW($A182))*10^12,0)*'Process Emissions Multipliers'!$D$34</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Multipliers'!$E$34</f>
        <v>0</v>
      </c>
    </row>
    <row r="175" spans="1:42">
      <c r="A175" s="74">
        <v>10000</v>
      </c>
      <c r="B175">
        <f ca="1">IF('Coal mining 2010'!$A183="MD",INDIRECT("'Coal mining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IF('Coal mining 2020'!$A183="MD",INDIRECT("'Coal mining 2020'!"&amp;'Country Selector'!$B$3&amp;ROW($A183))*10^12,0)*'Process Emissions Multipliers'!$B$34</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IF('Coal mining 2030'!$A183="MD",INDIRECT("'Coal mining 2030'!"&amp;'Country Selector'!$B$3&amp;ROW($A183))*10^12,0)*'Process Emissions Multipliers'!$D$34</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Multipliers'!$E$34</f>
        <v>0</v>
      </c>
    </row>
    <row r="176" spans="1:42">
      <c r="A176" s="74">
        <v>100000</v>
      </c>
      <c r="B176">
        <f ca="1">IF('Coal mining 2010'!$A184="MD",INDIRECT("'Coal mining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IF('Coal mining 2020'!$A184="MD",INDIRECT("'Coal mining 2020'!"&amp;'Country Selector'!$B$3&amp;ROW($A184))*10^12,0)*'Process Emissions Multipliers'!$B$34</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IF('Coal mining 2030'!$A184="MD",INDIRECT("'Coal mining 2030'!"&amp;'Country Selector'!$B$3&amp;ROW($A184))*10^12,0)*'Process Emissions Multipliers'!$D$34</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Multipliers'!$E$34</f>
        <v>0</v>
      </c>
    </row>
    <row r="177" spans="1:42">
      <c r="A177" s="74">
        <v>1000000</v>
      </c>
      <c r="B177">
        <f ca="1">IF('Coal mining 2010'!$A185="MD",INDIRECT("'Coal mining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IF('Coal mining 2020'!$A185="MD",INDIRECT("'Coal mining 2020'!"&amp;'Country Selector'!$B$3&amp;ROW($A185))*10^12,0)*'Process Emissions Multipliers'!$B$34</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IF('Coal mining 2030'!$A185="MD",INDIRECT("'Coal mining 2030'!"&amp;'Country Selector'!$B$3&amp;ROW($A185))*10^12,0)*'Process Emissions Multipliers'!$D$34</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Multipliers'!$E$34</f>
        <v>0</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P179"/>
  <sheetViews>
    <sheetView workbookViewId="0"/>
  </sheetViews>
  <sheetFormatPr baseColWidth="10" defaultColWidth="8.83203125" defaultRowHeight="15"/>
  <cols>
    <col min="1" max="1" width="28.83203125" customWidth="1"/>
    <col min="2" max="2" width="11.33203125" bestFit="1" customWidth="1"/>
    <col min="7" max="7" width="9" customWidth="1"/>
    <col min="12" max="12" width="12" bestFit="1" customWidth="1"/>
    <col min="22" max="22" width="12" bestFit="1" customWidth="1"/>
    <col min="32" max="32" width="13.1640625" customWidth="1"/>
    <col min="33" max="34" width="11.33203125" customWidth="1"/>
    <col min="42" max="42" width="10.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'Chemicals Calcs'!B2</f>
        <v>0</v>
      </c>
      <c r="C2" s="210">
        <f ca="1">'Chemicals Calcs'!C2</f>
        <v>33323168373.367668</v>
      </c>
      <c r="D2" s="210">
        <f ca="1">'Chemicals Calcs'!D2</f>
        <v>66646336746.735336</v>
      </c>
      <c r="E2" s="210">
        <f ca="1">'Chemicals Calcs'!E2</f>
        <v>99969505120.102997</v>
      </c>
      <c r="F2" s="210">
        <f ca="1">'Chemicals Calcs'!F2</f>
        <v>133292673493.47067</v>
      </c>
      <c r="G2" s="210">
        <f ca="1">IF(SUM('Chemicals Calcs'!G$2:G2)-'Chem - ODS'!B$7*10^6&lt;0,0,IF(AND(SUM('Chemicals Calcs'!G$1:G1)-'Chem - ODS'!B$7*10^6&lt;0,SUM('Chemicals Calcs'!G$2:G2)-'Chem - ODS'!B$7*10^6&gt;0),SUM('Chemicals Calcs'!G$2:G2)-'Chem - ODS'!B$7*10^6,'Chemicals Calcs'!G2))</f>
        <v>166615841866.83835</v>
      </c>
      <c r="H2" s="212">
        <f ca="1">IF(SUM('Chemicals Calcs'!H$2:H2)-'Chem - ODS'!C$7*10^6&lt;0,0,IF(AND(SUM('Chemicals Calcs'!H$1:H1)-'Chem - ODS'!C$7*10^6&lt;0,SUM('Chemicals Calcs'!H$2:H2)-'Chem - ODS'!C$7*10^6&gt;0),SUM('Chemicals Calcs'!H$2:H2)-'Chem - ODS'!C$7*10^6,'Chemicals Calcs'!H2))</f>
        <v>199939010240.20599</v>
      </c>
      <c r="I2" s="212">
        <f ca="1">IF(SUM('Chemicals Calcs'!I$2:I2)-'Chem - ODS'!D$7*10^6&lt;0,0,IF(AND(SUM('Chemicals Calcs'!I$1:I1)-'Chem - ODS'!D$7*10^6&lt;0,SUM('Chemicals Calcs'!I$2:I2)-'Chem - ODS'!D$7*10^6&gt;0),SUM('Chemicals Calcs'!I$2:I2)-'Chem - ODS'!D$7*10^6,'Chemicals Calcs'!I2))</f>
        <v>233262178613.57367</v>
      </c>
      <c r="J2" s="212">
        <f ca="1">IF(SUM('Chemicals Calcs'!J$2:J2)-'Chem - ODS'!E$7*10^6&lt;0,0,IF(AND(SUM('Chemicals Calcs'!J$1:J1)-'Chem - ODS'!E$7*10^6&lt;0,SUM('Chemicals Calcs'!J$2:J2)-'Chem - ODS'!E$7*10^6&gt;0),SUM('Chemicals Calcs'!J$2:J2)-'Chem - ODS'!E$7*10^6,'Chemicals Calcs'!J2))</f>
        <v>266585346986.94135</v>
      </c>
      <c r="K2" s="212">
        <f ca="1">IF(SUM('Chemicals Calcs'!K$2:K2)-'Chem - ODS'!F$7*10^6&lt;0,0,IF(AND(SUM('Chemicals Calcs'!K$1:K1)-'Chem - ODS'!F$7*10^6&lt;0,SUM('Chemicals Calcs'!K$2:K2)-'Chem - ODS'!F$7*10^6&gt;0),SUM('Chemicals Calcs'!K$2:K2)-'Chem - ODS'!F$7*10^6,'Chemicals Calcs'!K2))</f>
        <v>0</v>
      </c>
      <c r="L2" s="212">
        <f ca="1">IF(SUM('Chemicals Calcs'!L$2:L2)-'Chem - ODS'!G$7*10^6&lt;0,0,IF(AND(SUM('Chemicals Calcs'!L$1:L1)-'Chem - ODS'!G$7*10^6&lt;0,SUM('Chemicals Calcs'!L$2:L2)-'Chem - ODS'!G$7*10^6&gt;0),SUM('Chemicals Calcs'!L$2:L2)-'Chem - ODS'!G$7*10^6,'Chemicals Calcs'!L2))</f>
        <v>0</v>
      </c>
      <c r="M2" s="212">
        <f ca="1">IF(SUM('Chemicals Calcs'!M$2:M2)-'Chem - ODS'!H$7*10^6&lt;0,0,IF(AND(SUM('Chemicals Calcs'!M$1:M1)-'Chem - ODS'!H$7*10^6&lt;0,SUM('Chemicals Calcs'!M$2:M2)-'Chem - ODS'!H$7*10^6&gt;0),SUM('Chemicals Calcs'!M$2:M2)-'Chem - ODS'!H$7*10^6,'Chemicals Calcs'!M2))</f>
        <v>0</v>
      </c>
      <c r="N2" s="212">
        <f ca="1">IF(SUM('Chemicals Calcs'!N$2:N2)-'Chem - ODS'!I$7*10^6&lt;0,0,IF(AND(SUM('Chemicals Calcs'!N$1:N1)-'Chem - ODS'!I$7*10^6&lt;0,SUM('Chemicals Calcs'!N$2:N2)-'Chem - ODS'!I$7*10^6&gt;0),SUM('Chemicals Calcs'!N$2:N2)-'Chem - ODS'!I$7*10^6,'Chemicals Calcs'!N2))</f>
        <v>0</v>
      </c>
      <c r="O2" s="212">
        <f ca="1">IF(SUM('Chemicals Calcs'!O$2:O2)-'Chem - ODS'!J$7*10^6&lt;0,0,IF(AND(SUM('Chemicals Calcs'!O$1:O1)-'Chem - ODS'!J$7*10^6&lt;0,SUM('Chemicals Calcs'!O$2:O2)-'Chem - ODS'!J$7*10^6&gt;0),SUM('Chemicals Calcs'!O$2:O2)-'Chem - ODS'!J$7*10^6,'Chemicals Calcs'!O2))</f>
        <v>0</v>
      </c>
      <c r="P2" s="212">
        <f ca="1">IF(SUM('Chemicals Calcs'!P$2:P2)-'Chem - ODS'!K$7*10^6&lt;0,0,IF(AND(SUM('Chemicals Calcs'!P$1:P1)-'Chem - ODS'!K$7*10^6&lt;0,SUM('Chemicals Calcs'!P$2:P2)-'Chem - ODS'!K$7*10^6&gt;0),SUM('Chemicals Calcs'!P$2:P2)-'Chem - ODS'!K$7*10^6,'Chemicals Calcs'!P2))</f>
        <v>0</v>
      </c>
      <c r="Q2" s="212">
        <f ca="1">IF(SUM('Chemicals Calcs'!Q$2:Q2)-'Chem - ODS'!L$7*10^6&lt;0,0,IF(AND(SUM('Chemicals Calcs'!Q$1:Q1)-'Chem - ODS'!L$7*10^6&lt;0,SUM('Chemicals Calcs'!Q$2:Q2)-'Chem - ODS'!L$7*10^6&gt;0),SUM('Chemicals Calcs'!Q$2:Q2)-'Chem - ODS'!L$7*10^6,'Chemicals Calcs'!Q2))</f>
        <v>0</v>
      </c>
      <c r="R2" s="212">
        <f ca="1">IF(SUM('Chemicals Calcs'!R$2:R2)-'Chem - ODS'!M$7*10^6&lt;0,0,IF(AND(SUM('Chemicals Calcs'!R$1:R1)-'Chem - ODS'!M$7*10^6&lt;0,SUM('Chemicals Calcs'!R$2:R2)-'Chem - ODS'!M$7*10^6&gt;0),SUM('Chemicals Calcs'!R$2:R2)-'Chem - ODS'!M$7*10^6,'Chemicals Calcs'!R2))</f>
        <v>0</v>
      </c>
      <c r="S2" s="212">
        <f ca="1">IF(SUM('Chemicals Calcs'!S$2:S2)-'Chem - ODS'!N$7*10^6&lt;0,0,IF(AND(SUM('Chemicals Calcs'!S$1:S1)-'Chem - ODS'!N$7*10^6&lt;0,SUM('Chemicals Calcs'!S$2:S2)-'Chem - ODS'!N$7*10^6&gt;0),SUM('Chemicals Calcs'!S$2:S2)-'Chem - ODS'!N$7*10^6,'Chemicals Calcs'!S2))</f>
        <v>0</v>
      </c>
      <c r="T2" s="212">
        <f ca="1">IF(SUM('Chemicals Calcs'!T$2:T2)-'Chem - ODS'!O$7*10^6&lt;0,0,IF(AND(SUM('Chemicals Calcs'!T$1:T1)-'Chem - ODS'!O$7*10^6&lt;0,SUM('Chemicals Calcs'!T$2:T2)-'Chem - ODS'!O$7*10^6&gt;0),SUM('Chemicals Calcs'!T$2:T2)-'Chem - ODS'!O$7*10^6,'Chemicals Calcs'!T2))</f>
        <v>0</v>
      </c>
      <c r="U2" s="212">
        <f ca="1">IF(SUM('Chemicals Calcs'!U$2:U2)-'Chem - ODS'!P$7*10^6&lt;0,0,IF(AND(SUM('Chemicals Calcs'!U$1:U1)-'Chem - ODS'!P$7*10^6&lt;0,SUM('Chemicals Calcs'!U$2:U2)-'Chem - ODS'!P$7*10^6&gt;0),SUM('Chemicals Calcs'!U$2:U2)-'Chem - ODS'!P$7*10^6,'Chemicals Calcs'!U2))</f>
        <v>0</v>
      </c>
      <c r="V2" s="212">
        <f ca="1">IF(SUM('Chemicals Calcs'!V$2:V2)-'Chem - ODS'!Q$7*10^6&lt;0,0,IF(AND(SUM('Chemicals Calcs'!V$1:V1)-'Chem - ODS'!Q$7*10^6&lt;0,SUM('Chemicals Calcs'!V$2:V2)-'Chem - ODS'!Q$7*10^6&gt;0),SUM('Chemicals Calcs'!V$2:V2)-'Chem - ODS'!Q$7*10^6,'Chemicals Calcs'!V2))</f>
        <v>0</v>
      </c>
      <c r="W2" s="212">
        <f ca="1">IF(SUM('Chemicals Calcs'!W$2:W2)-'Chem - ODS'!R$7*10^6&lt;0,0,IF(AND(SUM('Chemicals Calcs'!W$1:W1)-'Chem - ODS'!R$7*10^6&lt;0,SUM('Chemicals Calcs'!W$2:W2)-'Chem - ODS'!R$7*10^6&gt;0),SUM('Chemicals Calcs'!W$2:W2)-'Chem - ODS'!R$7*10^6,'Chemicals Calcs'!W2))</f>
        <v>0</v>
      </c>
      <c r="X2" s="212">
        <f ca="1">IF(SUM('Chemicals Calcs'!X$2:X2)-'Chem - ODS'!S$7*10^6&lt;0,0,IF(AND(SUM('Chemicals Calcs'!X$1:X1)-'Chem - ODS'!S$7*10^6&lt;0,SUM('Chemicals Calcs'!X$2:X2)-'Chem - ODS'!S$7*10^6&gt;0),SUM('Chemicals Calcs'!X$2:X2)-'Chem - ODS'!S$7*10^6,'Chemicals Calcs'!X2))</f>
        <v>0</v>
      </c>
      <c r="Y2" s="212">
        <f ca="1">IF(SUM('Chemicals Calcs'!Y$2:Y2)-'Chem - ODS'!T$7*10^6&lt;0,0,IF(AND(SUM('Chemicals Calcs'!Y$1:Y1)-'Chem - ODS'!T$7*10^6&lt;0,SUM('Chemicals Calcs'!Y$2:Y2)-'Chem - ODS'!T$7*10^6&gt;0),SUM('Chemicals Calcs'!Y$2:Y2)-'Chem - ODS'!T$7*10^6,'Chemicals Calcs'!Y2))</f>
        <v>0</v>
      </c>
      <c r="Z2" s="212">
        <f ca="1">IF(SUM('Chemicals Calcs'!Z$2:Z2)-'Chem - ODS'!U$7*10^6&lt;0,0,IF(AND(SUM('Chemicals Calcs'!Z$1:Z1)-'Chem - ODS'!U$7*10^6&lt;0,SUM('Chemicals Calcs'!Z$2:Z2)-'Chem - ODS'!U$7*10^6&gt;0),SUM('Chemicals Calcs'!Z$2:Z2)-'Chem - ODS'!U$7*10^6,'Chemicals Calcs'!Z2))</f>
        <v>0</v>
      </c>
      <c r="AA2" s="212">
        <f ca="1">IF(SUM('Chemicals Calcs'!AA$2:AA2)-'Chem - ODS'!V$7*10^6&lt;0,0,IF(AND(SUM('Chemicals Calcs'!AA$1:AA1)-'Chem - ODS'!V$7*10^6&lt;0,SUM('Chemicals Calcs'!AA$2:AA2)-'Chem - ODS'!V$7*10^6&gt;0),SUM('Chemicals Calcs'!AA$2:AA2)-'Chem - ODS'!V$7*10^6,'Chemicals Calcs'!AA2))</f>
        <v>0</v>
      </c>
      <c r="AB2" s="212">
        <f ca="1">IF(SUM('Chemicals Calcs'!AB$2:AB2)-'Chem - ODS'!W$7*10^6&lt;0,0,IF(AND(SUM('Chemicals Calcs'!AB$1:AB1)-'Chem - ODS'!W$7*10^6&lt;0,SUM('Chemicals Calcs'!AB$2:AB2)-'Chem - ODS'!W$7*10^6&gt;0),SUM('Chemicals Calcs'!AB$2:AB2)-'Chem - ODS'!W$7*10^6,'Chemicals Calcs'!AB2))</f>
        <v>0</v>
      </c>
      <c r="AC2" s="212">
        <f ca="1">IF(SUM('Chemicals Calcs'!AC$2:AC2)-'Chem - ODS'!X$7*10^6&lt;0,0,IF(AND(SUM('Chemicals Calcs'!AC$1:AC1)-'Chem - ODS'!X$7*10^6&lt;0,SUM('Chemicals Calcs'!AC$2:AC2)-'Chem - ODS'!X$7*10^6&gt;0),SUM('Chemicals Calcs'!AC$2:AC2)-'Chem - ODS'!X$7*10^6,'Chemicals Calcs'!AC2))</f>
        <v>0</v>
      </c>
      <c r="AD2" s="212">
        <f ca="1">IF(SUM('Chemicals Calcs'!AD$2:AD2)-'Chem - ODS'!Y$7*10^6&lt;0,0,IF(AND(SUM('Chemicals Calcs'!AD$1:AD1)-'Chem - ODS'!Y$7*10^6&lt;0,SUM('Chemicals Calcs'!AD$2:AD2)-'Chem - ODS'!Y$7*10^6&gt;0),SUM('Chemicals Calcs'!AD$2:AD2)-'Chem - ODS'!Y$7*10^6,'Chemicals Calcs'!AD2))</f>
        <v>0</v>
      </c>
      <c r="AE2" s="212">
        <f ca="1">IF(SUM('Chemicals Calcs'!AE$2:AE2)-'Chem - ODS'!Z$7*10^6&lt;0,0,IF(AND(SUM('Chemicals Calcs'!AE$1:AE1)-'Chem - ODS'!Z$7*10^6&lt;0,SUM('Chemicals Calcs'!AE$2:AE2)-'Chem - ODS'!Z$7*10^6&gt;0),SUM('Chemicals Calcs'!AE$2:AE2)-'Chem - ODS'!Z$7*10^6,'Chemicals Calcs'!AE2))</f>
        <v>0</v>
      </c>
      <c r="AF2" s="212">
        <f ca="1">IF(SUM('Chemicals Calcs'!AF$2:AF2)-'Chem - ODS'!AA$7*10^6&lt;0,0,IF(AND(SUM('Chemicals Calcs'!AF$1:AF1)-'Chem - ODS'!AA$7*10^6&lt;0,SUM('Chemicals Calcs'!AF$2:AF2)-'Chem - ODS'!AA$7*10^6&gt;0),SUM('Chemicals Calcs'!AF$2:AF2)-'Chem - ODS'!AA$7*10^6,'Chemicals Calcs'!AF2))</f>
        <v>0</v>
      </c>
      <c r="AG2" s="212">
        <f ca="1">IF(SUM('Chemicals Calcs'!AG$2:AG2)-'Chem - ODS'!AB$7*10^6&lt;0,0,IF(AND(SUM('Chemicals Calcs'!AG$1:AG1)-'Chem - ODS'!AB$7*10^6&lt;0,SUM('Chemicals Calcs'!AG$2:AG2)-'Chem - ODS'!AB$7*10^6&gt;0),SUM('Chemicals Calcs'!AG$2:AG2)-'Chem - ODS'!AB$7*10^6,'Chemicals Calcs'!AG2))</f>
        <v>0</v>
      </c>
      <c r="AH2" s="212">
        <f ca="1">IF(SUM('Chemicals Calcs'!AH$2:AH2)-'Chem - ODS'!AC$7*10^6&lt;0,0,IF(AND(SUM('Chemicals Calcs'!AH$1:AH1)-'Chem - ODS'!AC$7*10^6&lt;0,SUM('Chemicals Calcs'!AH$2:AH2)-'Chem - ODS'!AC$7*10^6&gt;0),SUM('Chemicals Calcs'!AH$2:AH2)-'Chem - ODS'!AC$7*10^6,'Chemicals Calcs'!AH2))</f>
        <v>0</v>
      </c>
      <c r="AI2" s="212">
        <f ca="1">IF(SUM('Chemicals Calcs'!AI$2:AI2)-'Chem - ODS'!AD$7*10^6&lt;0,0,IF(AND(SUM('Chemicals Calcs'!AI$1:AI1)-'Chem - ODS'!AD$7*10^6&lt;0,SUM('Chemicals Calcs'!AI$2:AI2)-'Chem - ODS'!AD$7*10^6&gt;0),SUM('Chemicals Calcs'!AI$2:AI2)-'Chem - ODS'!AD$7*10^6,'Chemicals Calcs'!AI2))</f>
        <v>0</v>
      </c>
      <c r="AJ2" s="212">
        <f ca="1">IF(SUM('Chemicals Calcs'!AJ$2:AJ2)-'Chem - ODS'!AE$7*10^6&lt;0,0,IF(AND(SUM('Chemicals Calcs'!AJ$1:AJ1)-'Chem - ODS'!AE$7*10^6&lt;0,SUM('Chemicals Calcs'!AJ$2:AJ2)-'Chem - ODS'!AE$7*10^6&gt;0),SUM('Chemicals Calcs'!AJ$2:AJ2)-'Chem - ODS'!AE$7*10^6,'Chemicals Calcs'!AJ2))</f>
        <v>0</v>
      </c>
      <c r="AK2" s="212">
        <f ca="1">IF(SUM('Chemicals Calcs'!AK$2:AK2)-'Chem - ODS'!AF$7*10^6&lt;0,0,IF(AND(SUM('Chemicals Calcs'!AK$1:AK1)-'Chem - ODS'!AF$7*10^6&lt;0,SUM('Chemicals Calcs'!AK$2:AK2)-'Chem - ODS'!AF$7*10^6&gt;0),SUM('Chemicals Calcs'!AK$2:AK2)-'Chem - ODS'!AF$7*10^6,'Chemicals Calcs'!AK2))</f>
        <v>0</v>
      </c>
      <c r="AL2" s="212">
        <f ca="1">IF(SUM('Chemicals Calcs'!AL$2:AL2)-'Chem - ODS'!AG$7*10^6&lt;0,0,IF(AND(SUM('Chemicals Calcs'!AL$1:AL1)-'Chem - ODS'!AG$7*10^6&lt;0,SUM('Chemicals Calcs'!AL$2:AL2)-'Chem - ODS'!AG$7*10^6&gt;0),SUM('Chemicals Calcs'!AL$2:AL2)-'Chem - ODS'!AG$7*10^6,'Chemicals Calcs'!AL2))</f>
        <v>0</v>
      </c>
      <c r="AM2" s="212">
        <f ca="1">IF(SUM('Chemicals Calcs'!AM$2:AM2)-'Chem - ODS'!AH$7*10^6&lt;0,0,IF(AND(SUM('Chemicals Calcs'!AM$1:AM1)-'Chem - ODS'!AH$7*10^6&lt;0,SUM('Chemicals Calcs'!AM$2:AM2)-'Chem - ODS'!AH$7*10^6&gt;0),SUM('Chemicals Calcs'!AM$2:AM2)-'Chem - ODS'!AH$7*10^6,'Chemicals Calcs'!AM2))</f>
        <v>0</v>
      </c>
      <c r="AN2" s="212">
        <f ca="1">IF(SUM('Chemicals Calcs'!AN$2:AN2)-'Chem - ODS'!AI$7*10^6&lt;0,0,IF(AND(SUM('Chemicals Calcs'!AN$1:AN1)-'Chem - ODS'!AI$7*10^6&lt;0,SUM('Chemicals Calcs'!AN$2:AN2)-'Chem - ODS'!AI$7*10^6&gt;0),SUM('Chemicals Calcs'!AN$2:AN2)-'Chem - ODS'!AI$7*10^6,'Chemicals Calcs'!AN2))</f>
        <v>0</v>
      </c>
      <c r="AO2" s="212">
        <f ca="1">IF(SUM('Chemicals Calcs'!AO$2:AO2)-'Chem - ODS'!AJ$7*10^6&lt;0,0,IF(AND(SUM('Chemicals Calcs'!AO$1:AO1)-'Chem - ODS'!AJ$7*10^6&lt;0,SUM('Chemicals Calcs'!AO$2:AO2)-'Chem - ODS'!AJ$7*10^6&gt;0),SUM('Chemicals Calcs'!AO$2:AO2)-'Chem - ODS'!AJ$7*10^6,'Chemicals Calcs'!AO2))</f>
        <v>0</v>
      </c>
      <c r="AP2" s="212">
        <f ca="1">IF(SUM('Chemicals Calcs'!AP$2:AP2)-'Chem - ODS'!AK$7*10^6&lt;0,0,IF(AND(SUM('Chemicals Calcs'!AP$1:AP1)-'Chem - ODS'!AK$7*10^6&lt;0,SUM('Chemicals Calcs'!AP$2:AP2)-'Chem - ODS'!AK$7*10^6&gt;0),SUM('Chemicals Calcs'!AP$2:AP2)-'Chem - ODS'!AK$7*10^6,'Chemicals Calcs'!AP2))</f>
        <v>0</v>
      </c>
    </row>
    <row r="3" spans="1:42">
      <c r="A3" s="74">
        <v>-49</v>
      </c>
      <c r="B3">
        <f ca="1">IF('Chemicals 2010'!$A11="CP",INDIRECT("'Chemicals 2010'!"&amp;'Country Selector'!$B$3&amp;ROW($A11))*10^12,0)</f>
        <v>0</v>
      </c>
      <c r="C3" s="90">
        <f t="shared" ref="C3:F34" ca="1" si="0">$B3*($L$1-C$1)/($L$1-$B$1)+$L3*(C$1-$B$1)/($L$1-$B$1)</f>
        <v>0</v>
      </c>
      <c r="D3" s="90">
        <f t="shared" ref="D3:F17" ca="1" si="1">$B3*($L$1-D$1)/($L$1-$B$1)+$L3*(D$1-$B$1)/($L$1-$B$1)</f>
        <v>0</v>
      </c>
      <c r="E3" s="90">
        <f t="shared" ca="1" si="1"/>
        <v>0</v>
      </c>
      <c r="F3" s="90">
        <f t="shared" ca="1" si="1"/>
        <v>0</v>
      </c>
      <c r="G3" s="212">
        <f ca="1">IF(SUM('Chemicals Calcs'!G$2:G3)-'Chem - ODS'!B$7*10^6&lt;0,0,IF(AND(SUM('Chemicals Calcs'!G$1:G2)-'Chem - ODS'!B$7*10^6&lt;0,SUM('Chemicals Calcs'!G$2:G3)-'Chem - ODS'!B$7*10^6&gt;0),SUM('Chemicals Calcs'!G$2:G3)-'Chem - ODS'!B$7*10^6,'Chemicals Calcs'!G3))</f>
        <v>0</v>
      </c>
      <c r="H3" s="212">
        <f ca="1">IF(SUM('Chemicals Calcs'!H$2:H3)-'Chem - ODS'!C$7*10^6&lt;0,0,IF(AND(SUM('Chemicals Calcs'!H$1:H2)-'Chem - ODS'!C$7*10^6&lt;0,SUM('Chemicals Calcs'!H$2:H3)-'Chem - ODS'!C$7*10^6&gt;0),SUM('Chemicals Calcs'!H$2:H3)-'Chem - ODS'!C$7*10^6,'Chemicals Calcs'!H3))</f>
        <v>0</v>
      </c>
      <c r="I3" s="212">
        <f ca="1">IF(SUM('Chemicals Calcs'!I$2:I3)-'Chem - ODS'!D$7*10^6&lt;0,0,IF(AND(SUM('Chemicals Calcs'!I$1:I2)-'Chem - ODS'!D$7*10^6&lt;0,SUM('Chemicals Calcs'!I$2:I3)-'Chem - ODS'!D$7*10^6&gt;0),SUM('Chemicals Calcs'!I$2:I3)-'Chem - ODS'!D$7*10^6,'Chemicals Calcs'!I3))</f>
        <v>0</v>
      </c>
      <c r="J3" s="212">
        <f ca="1">IF(SUM('Chemicals Calcs'!J$2:J3)-'Chem - ODS'!E$7*10^6&lt;0,0,IF(AND(SUM('Chemicals Calcs'!J$1:J2)-'Chem - ODS'!E$7*10^6&lt;0,SUM('Chemicals Calcs'!J$2:J3)-'Chem - ODS'!E$7*10^6&gt;0),SUM('Chemicals Calcs'!J$2:J3)-'Chem - ODS'!E$7*10^6,'Chemicals Calcs'!J3))</f>
        <v>0</v>
      </c>
      <c r="K3" s="212">
        <f ca="1">IF(SUM('Chemicals Calcs'!K$2:K3)-'Chem - ODS'!F$7*10^6&lt;0,0,IF(AND(SUM('Chemicals Calcs'!K$1:K2)-'Chem - ODS'!F$7*10^6&lt;0,SUM('Chemicals Calcs'!K$2:K3)-'Chem - ODS'!F$7*10^6&gt;0),SUM('Chemicals Calcs'!K$2:K3)-'Chem - ODS'!F$7*10^6,'Chemicals Calcs'!K3))</f>
        <v>0</v>
      </c>
      <c r="L3" s="212">
        <f ca="1">IF(SUM('Chemicals Calcs'!L$2:L3)-'Chem - ODS'!G$7*10^6&lt;0,0,IF(AND(SUM('Chemicals Calcs'!L$1:L2)-'Chem - ODS'!G$7*10^6&lt;0,SUM('Chemicals Calcs'!L$2:L3)-'Chem - ODS'!G$7*10^6&gt;0),SUM('Chemicals Calcs'!L$2:L3)-'Chem - ODS'!G$7*10^6,'Chemicals Calcs'!L3))</f>
        <v>0</v>
      </c>
      <c r="M3" s="212">
        <f ca="1">IF(SUM('Chemicals Calcs'!M$2:M3)-'Chem - ODS'!H$7*10^6&lt;0,0,IF(AND(SUM('Chemicals Calcs'!M$1:M2)-'Chem - ODS'!H$7*10^6&lt;0,SUM('Chemicals Calcs'!M$2:M3)-'Chem - ODS'!H$7*10^6&gt;0),SUM('Chemicals Calcs'!M$2:M3)-'Chem - ODS'!H$7*10^6,'Chemicals Calcs'!M3))</f>
        <v>0</v>
      </c>
      <c r="N3" s="212">
        <f ca="1">IF(SUM('Chemicals Calcs'!N$2:N3)-'Chem - ODS'!I$7*10^6&lt;0,0,IF(AND(SUM('Chemicals Calcs'!N$1:N2)-'Chem - ODS'!I$7*10^6&lt;0,SUM('Chemicals Calcs'!N$2:N3)-'Chem - ODS'!I$7*10^6&gt;0),SUM('Chemicals Calcs'!N$2:N3)-'Chem - ODS'!I$7*10^6,'Chemicals Calcs'!N3))</f>
        <v>0</v>
      </c>
      <c r="O3" s="212">
        <f ca="1">IF(SUM('Chemicals Calcs'!O$2:O3)-'Chem - ODS'!J$7*10^6&lt;0,0,IF(AND(SUM('Chemicals Calcs'!O$1:O2)-'Chem - ODS'!J$7*10^6&lt;0,SUM('Chemicals Calcs'!O$2:O3)-'Chem - ODS'!J$7*10^6&gt;0),SUM('Chemicals Calcs'!O$2:O3)-'Chem - ODS'!J$7*10^6,'Chemicals Calcs'!O3))</f>
        <v>0</v>
      </c>
      <c r="P3" s="212">
        <f ca="1">IF(SUM('Chemicals Calcs'!P$2:P3)-'Chem - ODS'!K$7*10^6&lt;0,0,IF(AND(SUM('Chemicals Calcs'!P$1:P2)-'Chem - ODS'!K$7*10^6&lt;0,SUM('Chemicals Calcs'!P$2:P3)-'Chem - ODS'!K$7*10^6&gt;0),SUM('Chemicals Calcs'!P$2:P3)-'Chem - ODS'!K$7*10^6,'Chemicals Calcs'!P3))</f>
        <v>0</v>
      </c>
      <c r="Q3" s="212">
        <f ca="1">IF(SUM('Chemicals Calcs'!Q$2:Q3)-'Chem - ODS'!L$7*10^6&lt;0,0,IF(AND(SUM('Chemicals Calcs'!Q$1:Q2)-'Chem - ODS'!L$7*10^6&lt;0,SUM('Chemicals Calcs'!Q$2:Q3)-'Chem - ODS'!L$7*10^6&gt;0),SUM('Chemicals Calcs'!Q$2:Q3)-'Chem - ODS'!L$7*10^6,'Chemicals Calcs'!Q3))</f>
        <v>0</v>
      </c>
      <c r="R3" s="212">
        <f ca="1">IF(SUM('Chemicals Calcs'!R$2:R3)-'Chem - ODS'!M$7*10^6&lt;0,0,IF(AND(SUM('Chemicals Calcs'!R$1:R2)-'Chem - ODS'!M$7*10^6&lt;0,SUM('Chemicals Calcs'!R$2:R3)-'Chem - ODS'!M$7*10^6&gt;0),SUM('Chemicals Calcs'!R$2:R3)-'Chem - ODS'!M$7*10^6,'Chemicals Calcs'!R3))</f>
        <v>0</v>
      </c>
      <c r="S3" s="212">
        <f ca="1">IF(SUM('Chemicals Calcs'!S$2:S3)-'Chem - ODS'!N$7*10^6&lt;0,0,IF(AND(SUM('Chemicals Calcs'!S$1:S2)-'Chem - ODS'!N$7*10^6&lt;0,SUM('Chemicals Calcs'!S$2:S3)-'Chem - ODS'!N$7*10^6&gt;0),SUM('Chemicals Calcs'!S$2:S3)-'Chem - ODS'!N$7*10^6,'Chemicals Calcs'!S3))</f>
        <v>0</v>
      </c>
      <c r="T3" s="212">
        <f ca="1">IF(SUM('Chemicals Calcs'!T$2:T3)-'Chem - ODS'!O$7*10^6&lt;0,0,IF(AND(SUM('Chemicals Calcs'!T$1:T2)-'Chem - ODS'!O$7*10^6&lt;0,SUM('Chemicals Calcs'!T$2:T3)-'Chem - ODS'!O$7*10^6&gt;0),SUM('Chemicals Calcs'!T$2:T3)-'Chem - ODS'!O$7*10^6,'Chemicals Calcs'!T3))</f>
        <v>0</v>
      </c>
      <c r="U3" s="212">
        <f ca="1">IF(SUM('Chemicals Calcs'!U$2:U3)-'Chem - ODS'!P$7*10^6&lt;0,0,IF(AND(SUM('Chemicals Calcs'!U$1:U2)-'Chem - ODS'!P$7*10^6&lt;0,SUM('Chemicals Calcs'!U$2:U3)-'Chem - ODS'!P$7*10^6&gt;0),SUM('Chemicals Calcs'!U$2:U3)-'Chem - ODS'!P$7*10^6,'Chemicals Calcs'!U3))</f>
        <v>0</v>
      </c>
      <c r="V3" s="212">
        <f ca="1">IF(SUM('Chemicals Calcs'!V$2:V3)-'Chem - ODS'!Q$7*10^6&lt;0,0,IF(AND(SUM('Chemicals Calcs'!V$1:V2)-'Chem - ODS'!Q$7*10^6&lt;0,SUM('Chemicals Calcs'!V$2:V3)-'Chem - ODS'!Q$7*10^6&gt;0),SUM('Chemicals Calcs'!V$2:V3)-'Chem - ODS'!Q$7*10^6,'Chemicals Calcs'!V3))</f>
        <v>0</v>
      </c>
      <c r="W3" s="212">
        <f ca="1">IF(SUM('Chemicals Calcs'!W$2:W3)-'Chem - ODS'!R$7*10^6&lt;0,0,IF(AND(SUM('Chemicals Calcs'!W$1:W2)-'Chem - ODS'!R$7*10^6&lt;0,SUM('Chemicals Calcs'!W$2:W3)-'Chem - ODS'!R$7*10^6&gt;0),SUM('Chemicals Calcs'!W$2:W3)-'Chem - ODS'!R$7*10^6,'Chemicals Calcs'!W3))</f>
        <v>0</v>
      </c>
      <c r="X3" s="212">
        <f ca="1">IF(SUM('Chemicals Calcs'!X$2:X3)-'Chem - ODS'!S$7*10^6&lt;0,0,IF(AND(SUM('Chemicals Calcs'!X$1:X2)-'Chem - ODS'!S$7*10^6&lt;0,SUM('Chemicals Calcs'!X$2:X3)-'Chem - ODS'!S$7*10^6&gt;0),SUM('Chemicals Calcs'!X$2:X3)-'Chem - ODS'!S$7*10^6,'Chemicals Calcs'!X3))</f>
        <v>0</v>
      </c>
      <c r="Y3" s="212">
        <f ca="1">IF(SUM('Chemicals Calcs'!Y$2:Y3)-'Chem - ODS'!T$7*10^6&lt;0,0,IF(AND(SUM('Chemicals Calcs'!Y$1:Y2)-'Chem - ODS'!T$7*10^6&lt;0,SUM('Chemicals Calcs'!Y$2:Y3)-'Chem - ODS'!T$7*10^6&gt;0),SUM('Chemicals Calcs'!Y$2:Y3)-'Chem - ODS'!T$7*10^6,'Chemicals Calcs'!Y3))</f>
        <v>0</v>
      </c>
      <c r="Z3" s="212">
        <f ca="1">IF(SUM('Chemicals Calcs'!Z$2:Z3)-'Chem - ODS'!U$7*10^6&lt;0,0,IF(AND(SUM('Chemicals Calcs'!Z$1:Z2)-'Chem - ODS'!U$7*10^6&lt;0,SUM('Chemicals Calcs'!Z$2:Z3)-'Chem - ODS'!U$7*10^6&gt;0),SUM('Chemicals Calcs'!Z$2:Z3)-'Chem - ODS'!U$7*10^6,'Chemicals Calcs'!Z3))</f>
        <v>0</v>
      </c>
      <c r="AA3" s="212">
        <f ca="1">IF(SUM('Chemicals Calcs'!AA$2:AA3)-'Chem - ODS'!V$7*10^6&lt;0,0,IF(AND(SUM('Chemicals Calcs'!AA$1:AA2)-'Chem - ODS'!V$7*10^6&lt;0,SUM('Chemicals Calcs'!AA$2:AA3)-'Chem - ODS'!V$7*10^6&gt;0),SUM('Chemicals Calcs'!AA$2:AA3)-'Chem - ODS'!V$7*10^6,'Chemicals Calcs'!AA3))</f>
        <v>0</v>
      </c>
      <c r="AB3" s="212">
        <f ca="1">IF(SUM('Chemicals Calcs'!AB$2:AB3)-'Chem - ODS'!W$7*10^6&lt;0,0,IF(AND(SUM('Chemicals Calcs'!AB$1:AB2)-'Chem - ODS'!W$7*10^6&lt;0,SUM('Chemicals Calcs'!AB$2:AB3)-'Chem - ODS'!W$7*10^6&gt;0),SUM('Chemicals Calcs'!AB$2:AB3)-'Chem - ODS'!W$7*10^6,'Chemicals Calcs'!AB3))</f>
        <v>0</v>
      </c>
      <c r="AC3" s="212">
        <f ca="1">IF(SUM('Chemicals Calcs'!AC$2:AC3)-'Chem - ODS'!X$7*10^6&lt;0,0,IF(AND(SUM('Chemicals Calcs'!AC$1:AC2)-'Chem - ODS'!X$7*10^6&lt;0,SUM('Chemicals Calcs'!AC$2:AC3)-'Chem - ODS'!X$7*10^6&gt;0),SUM('Chemicals Calcs'!AC$2:AC3)-'Chem - ODS'!X$7*10^6,'Chemicals Calcs'!AC3))</f>
        <v>0</v>
      </c>
      <c r="AD3" s="212">
        <f ca="1">IF(SUM('Chemicals Calcs'!AD$2:AD3)-'Chem - ODS'!Y$7*10^6&lt;0,0,IF(AND(SUM('Chemicals Calcs'!AD$1:AD2)-'Chem - ODS'!Y$7*10^6&lt;0,SUM('Chemicals Calcs'!AD$2:AD3)-'Chem - ODS'!Y$7*10^6&gt;0),SUM('Chemicals Calcs'!AD$2:AD3)-'Chem - ODS'!Y$7*10^6,'Chemicals Calcs'!AD3))</f>
        <v>0</v>
      </c>
      <c r="AE3" s="212">
        <f ca="1">IF(SUM('Chemicals Calcs'!AE$2:AE3)-'Chem - ODS'!Z$7*10^6&lt;0,0,IF(AND(SUM('Chemicals Calcs'!AE$1:AE2)-'Chem - ODS'!Z$7*10^6&lt;0,SUM('Chemicals Calcs'!AE$2:AE3)-'Chem - ODS'!Z$7*10^6&gt;0),SUM('Chemicals Calcs'!AE$2:AE3)-'Chem - ODS'!Z$7*10^6,'Chemicals Calcs'!AE3))</f>
        <v>0</v>
      </c>
      <c r="AF3" s="212">
        <f ca="1">IF(SUM('Chemicals Calcs'!AF$2:AF3)-'Chem - ODS'!AA$7*10^6&lt;0,0,IF(AND(SUM('Chemicals Calcs'!AF$1:AF2)-'Chem - ODS'!AA$7*10^6&lt;0,SUM('Chemicals Calcs'!AF$2:AF3)-'Chem - ODS'!AA$7*10^6&gt;0),SUM('Chemicals Calcs'!AF$2:AF3)-'Chem - ODS'!AA$7*10^6,'Chemicals Calcs'!AF3))</f>
        <v>0</v>
      </c>
      <c r="AG3" s="212">
        <f ca="1">IF(SUM('Chemicals Calcs'!AG$2:AG3)-'Chem - ODS'!AB$7*10^6&lt;0,0,IF(AND(SUM('Chemicals Calcs'!AG$1:AG2)-'Chem - ODS'!AB$7*10^6&lt;0,SUM('Chemicals Calcs'!AG$2:AG3)-'Chem - ODS'!AB$7*10^6&gt;0),SUM('Chemicals Calcs'!AG$2:AG3)-'Chem - ODS'!AB$7*10^6,'Chemicals Calcs'!AG3))</f>
        <v>0</v>
      </c>
      <c r="AH3" s="212">
        <f ca="1">IF(SUM('Chemicals Calcs'!AH$2:AH3)-'Chem - ODS'!AC$7*10^6&lt;0,0,IF(AND(SUM('Chemicals Calcs'!AH$1:AH2)-'Chem - ODS'!AC$7*10^6&lt;0,SUM('Chemicals Calcs'!AH$2:AH3)-'Chem - ODS'!AC$7*10^6&gt;0),SUM('Chemicals Calcs'!AH$2:AH3)-'Chem - ODS'!AC$7*10^6,'Chemicals Calcs'!AH3))</f>
        <v>0</v>
      </c>
      <c r="AI3" s="212">
        <f ca="1">IF(SUM('Chemicals Calcs'!AI$2:AI3)-'Chem - ODS'!AD$7*10^6&lt;0,0,IF(AND(SUM('Chemicals Calcs'!AI$1:AI2)-'Chem - ODS'!AD$7*10^6&lt;0,SUM('Chemicals Calcs'!AI$2:AI3)-'Chem - ODS'!AD$7*10^6&gt;0),SUM('Chemicals Calcs'!AI$2:AI3)-'Chem - ODS'!AD$7*10^6,'Chemicals Calcs'!AI3))</f>
        <v>0</v>
      </c>
      <c r="AJ3" s="212">
        <f ca="1">IF(SUM('Chemicals Calcs'!AJ$2:AJ3)-'Chem - ODS'!AE$7*10^6&lt;0,0,IF(AND(SUM('Chemicals Calcs'!AJ$1:AJ2)-'Chem - ODS'!AE$7*10^6&lt;0,SUM('Chemicals Calcs'!AJ$2:AJ3)-'Chem - ODS'!AE$7*10^6&gt;0),SUM('Chemicals Calcs'!AJ$2:AJ3)-'Chem - ODS'!AE$7*10^6,'Chemicals Calcs'!AJ3))</f>
        <v>0</v>
      </c>
      <c r="AK3" s="212">
        <f ca="1">IF(SUM('Chemicals Calcs'!AK$2:AK3)-'Chem - ODS'!AF$7*10^6&lt;0,0,IF(AND(SUM('Chemicals Calcs'!AK$1:AK2)-'Chem - ODS'!AF$7*10^6&lt;0,SUM('Chemicals Calcs'!AK$2:AK3)-'Chem - ODS'!AF$7*10^6&gt;0),SUM('Chemicals Calcs'!AK$2:AK3)-'Chem - ODS'!AF$7*10^6,'Chemicals Calcs'!AK3))</f>
        <v>0</v>
      </c>
      <c r="AL3" s="212">
        <f ca="1">IF(SUM('Chemicals Calcs'!AL$2:AL3)-'Chem - ODS'!AG$7*10^6&lt;0,0,IF(AND(SUM('Chemicals Calcs'!AL$1:AL2)-'Chem - ODS'!AG$7*10^6&lt;0,SUM('Chemicals Calcs'!AL$2:AL3)-'Chem - ODS'!AG$7*10^6&gt;0),SUM('Chemicals Calcs'!AL$2:AL3)-'Chem - ODS'!AG$7*10^6,'Chemicals Calcs'!AL3))</f>
        <v>0</v>
      </c>
      <c r="AM3" s="212">
        <f ca="1">IF(SUM('Chemicals Calcs'!AM$2:AM3)-'Chem - ODS'!AH$7*10^6&lt;0,0,IF(AND(SUM('Chemicals Calcs'!AM$1:AM2)-'Chem - ODS'!AH$7*10^6&lt;0,SUM('Chemicals Calcs'!AM$2:AM3)-'Chem - ODS'!AH$7*10^6&gt;0),SUM('Chemicals Calcs'!AM$2:AM3)-'Chem - ODS'!AH$7*10^6,'Chemicals Calcs'!AM3))</f>
        <v>0</v>
      </c>
      <c r="AN3" s="212">
        <f ca="1">IF(SUM('Chemicals Calcs'!AN$2:AN3)-'Chem - ODS'!AI$7*10^6&lt;0,0,IF(AND(SUM('Chemicals Calcs'!AN$1:AN2)-'Chem - ODS'!AI$7*10^6&lt;0,SUM('Chemicals Calcs'!AN$2:AN3)-'Chem - ODS'!AI$7*10^6&gt;0),SUM('Chemicals Calcs'!AN$2:AN3)-'Chem - ODS'!AI$7*10^6,'Chemicals Calcs'!AN3))</f>
        <v>0</v>
      </c>
      <c r="AO3" s="212">
        <f ca="1">IF(SUM('Chemicals Calcs'!AO$2:AO3)-'Chem - ODS'!AJ$7*10^6&lt;0,0,IF(AND(SUM('Chemicals Calcs'!AO$1:AO2)-'Chem - ODS'!AJ$7*10^6&lt;0,SUM('Chemicals Calcs'!AO$2:AO3)-'Chem - ODS'!AJ$7*10^6&gt;0),SUM('Chemicals Calcs'!AO$2:AO3)-'Chem - ODS'!AJ$7*10^6,'Chemicals Calcs'!AO3))</f>
        <v>0</v>
      </c>
      <c r="AP3" s="212">
        <f ca="1">IF(SUM('Chemicals Calcs'!AP$2:AP3)-'Chem - ODS'!AK$7*10^6&lt;0,0,IF(AND(SUM('Chemicals Calcs'!AP$1:AP2)-'Chem - ODS'!AK$7*10^6&lt;0,SUM('Chemicals Calcs'!AP$2:AP3)-'Chem - ODS'!AK$7*10^6&gt;0),SUM('Chemicals Calcs'!AP$2:AP3)-'Chem - ODS'!AK$7*10^6,'Chemicals Calcs'!AP3))</f>
        <v>0</v>
      </c>
    </row>
    <row r="4" spans="1:42">
      <c r="A4" s="74">
        <v>-48</v>
      </c>
      <c r="B4">
        <f ca="1">IF('Chemicals 2010'!$A12="CP",INDIRECT("'Chemicals 2010'!"&amp;'Country Selector'!$B$3&amp;ROW($A12))*10^12,0)</f>
        <v>0</v>
      </c>
      <c r="C4" s="90">
        <f t="shared" ca="1" si="0"/>
        <v>0</v>
      </c>
      <c r="D4" s="90">
        <f t="shared" ca="1" si="1"/>
        <v>0</v>
      </c>
      <c r="E4" s="90">
        <f t="shared" ca="1" si="1"/>
        <v>0</v>
      </c>
      <c r="F4" s="90">
        <f t="shared" ca="1" si="1"/>
        <v>0</v>
      </c>
      <c r="G4" s="212">
        <f ca="1">IF(SUM('Chemicals Calcs'!G$2:G4)-'Chem - ODS'!B$7*10^6&lt;0,0,IF(AND(SUM('Chemicals Calcs'!G$1:G3)-'Chem - ODS'!B$7*10^6&lt;0,SUM('Chemicals Calcs'!G$2:G4)-'Chem - ODS'!B$7*10^6&gt;0),SUM('Chemicals Calcs'!G$2:G4)-'Chem - ODS'!B$7*10^6,'Chemicals Calcs'!G4))</f>
        <v>0</v>
      </c>
      <c r="H4" s="212">
        <f ca="1">IF(SUM('Chemicals Calcs'!H$2:H4)-'Chem - ODS'!C$7*10^6&lt;0,0,IF(AND(SUM('Chemicals Calcs'!H$1:H3)-'Chem - ODS'!C$7*10^6&lt;0,SUM('Chemicals Calcs'!H$2:H4)-'Chem - ODS'!C$7*10^6&gt;0),SUM('Chemicals Calcs'!H$2:H4)-'Chem - ODS'!C$7*10^6,'Chemicals Calcs'!H4))</f>
        <v>0</v>
      </c>
      <c r="I4" s="212">
        <f ca="1">IF(SUM('Chemicals Calcs'!I$2:I4)-'Chem - ODS'!D$7*10^6&lt;0,0,IF(AND(SUM('Chemicals Calcs'!I$1:I3)-'Chem - ODS'!D$7*10^6&lt;0,SUM('Chemicals Calcs'!I$2:I4)-'Chem - ODS'!D$7*10^6&gt;0),SUM('Chemicals Calcs'!I$2:I4)-'Chem - ODS'!D$7*10^6,'Chemicals Calcs'!I4))</f>
        <v>0</v>
      </c>
      <c r="J4" s="212">
        <f ca="1">IF(SUM('Chemicals Calcs'!J$2:J4)-'Chem - ODS'!E$7*10^6&lt;0,0,IF(AND(SUM('Chemicals Calcs'!J$1:J3)-'Chem - ODS'!E$7*10^6&lt;0,SUM('Chemicals Calcs'!J$2:J4)-'Chem - ODS'!E$7*10^6&gt;0),SUM('Chemicals Calcs'!J$2:J4)-'Chem - ODS'!E$7*10^6,'Chemicals Calcs'!J4))</f>
        <v>0</v>
      </c>
      <c r="K4" s="212">
        <f ca="1">IF(SUM('Chemicals Calcs'!K$2:K4)-'Chem - ODS'!F$7*10^6&lt;0,0,IF(AND(SUM('Chemicals Calcs'!K$1:K3)-'Chem - ODS'!F$7*10^6&lt;0,SUM('Chemicals Calcs'!K$2:K4)-'Chem - ODS'!F$7*10^6&gt;0),SUM('Chemicals Calcs'!K$2:K4)-'Chem - ODS'!F$7*10^6,'Chemicals Calcs'!K4))</f>
        <v>0</v>
      </c>
      <c r="L4" s="212">
        <f ca="1">IF(SUM('Chemicals Calcs'!L$2:L4)-'Chem - ODS'!G$7*10^6&lt;0,0,IF(AND(SUM('Chemicals Calcs'!L$1:L3)-'Chem - ODS'!G$7*10^6&lt;0,SUM('Chemicals Calcs'!L$2:L4)-'Chem - ODS'!G$7*10^6&gt;0),SUM('Chemicals Calcs'!L$2:L4)-'Chem - ODS'!G$7*10^6,'Chemicals Calcs'!L4))</f>
        <v>0</v>
      </c>
      <c r="M4" s="212">
        <f ca="1">IF(SUM('Chemicals Calcs'!M$2:M4)-'Chem - ODS'!H$7*10^6&lt;0,0,IF(AND(SUM('Chemicals Calcs'!M$1:M3)-'Chem - ODS'!H$7*10^6&lt;0,SUM('Chemicals Calcs'!M$2:M4)-'Chem - ODS'!H$7*10^6&gt;0),SUM('Chemicals Calcs'!M$2:M4)-'Chem - ODS'!H$7*10^6,'Chemicals Calcs'!M4))</f>
        <v>0</v>
      </c>
      <c r="N4" s="212">
        <f ca="1">IF(SUM('Chemicals Calcs'!N$2:N4)-'Chem - ODS'!I$7*10^6&lt;0,0,IF(AND(SUM('Chemicals Calcs'!N$1:N3)-'Chem - ODS'!I$7*10^6&lt;0,SUM('Chemicals Calcs'!N$2:N4)-'Chem - ODS'!I$7*10^6&gt;0),SUM('Chemicals Calcs'!N$2:N4)-'Chem - ODS'!I$7*10^6,'Chemicals Calcs'!N4))</f>
        <v>0</v>
      </c>
      <c r="O4" s="212">
        <f ca="1">IF(SUM('Chemicals Calcs'!O$2:O4)-'Chem - ODS'!J$7*10^6&lt;0,0,IF(AND(SUM('Chemicals Calcs'!O$1:O3)-'Chem - ODS'!J$7*10^6&lt;0,SUM('Chemicals Calcs'!O$2:O4)-'Chem - ODS'!J$7*10^6&gt;0),SUM('Chemicals Calcs'!O$2:O4)-'Chem - ODS'!J$7*10^6,'Chemicals Calcs'!O4))</f>
        <v>0</v>
      </c>
      <c r="P4" s="212">
        <f ca="1">IF(SUM('Chemicals Calcs'!P$2:P4)-'Chem - ODS'!K$7*10^6&lt;0,0,IF(AND(SUM('Chemicals Calcs'!P$1:P3)-'Chem - ODS'!K$7*10^6&lt;0,SUM('Chemicals Calcs'!P$2:P4)-'Chem - ODS'!K$7*10^6&gt;0),SUM('Chemicals Calcs'!P$2:P4)-'Chem - ODS'!K$7*10^6,'Chemicals Calcs'!P4))</f>
        <v>0</v>
      </c>
      <c r="Q4" s="212">
        <f ca="1">IF(SUM('Chemicals Calcs'!Q$2:Q4)-'Chem - ODS'!L$7*10^6&lt;0,0,IF(AND(SUM('Chemicals Calcs'!Q$1:Q3)-'Chem - ODS'!L$7*10^6&lt;0,SUM('Chemicals Calcs'!Q$2:Q4)-'Chem - ODS'!L$7*10^6&gt;0),SUM('Chemicals Calcs'!Q$2:Q4)-'Chem - ODS'!L$7*10^6,'Chemicals Calcs'!Q4))</f>
        <v>0</v>
      </c>
      <c r="R4" s="212">
        <f ca="1">IF(SUM('Chemicals Calcs'!R$2:R4)-'Chem - ODS'!M$7*10^6&lt;0,0,IF(AND(SUM('Chemicals Calcs'!R$1:R3)-'Chem - ODS'!M$7*10^6&lt;0,SUM('Chemicals Calcs'!R$2:R4)-'Chem - ODS'!M$7*10^6&gt;0),SUM('Chemicals Calcs'!R$2:R4)-'Chem - ODS'!M$7*10^6,'Chemicals Calcs'!R4))</f>
        <v>0</v>
      </c>
      <c r="S4" s="212">
        <f ca="1">IF(SUM('Chemicals Calcs'!S$2:S4)-'Chem - ODS'!N$7*10^6&lt;0,0,IF(AND(SUM('Chemicals Calcs'!S$1:S3)-'Chem - ODS'!N$7*10^6&lt;0,SUM('Chemicals Calcs'!S$2:S4)-'Chem - ODS'!N$7*10^6&gt;0),SUM('Chemicals Calcs'!S$2:S4)-'Chem - ODS'!N$7*10^6,'Chemicals Calcs'!S4))</f>
        <v>0</v>
      </c>
      <c r="T4" s="212">
        <f ca="1">IF(SUM('Chemicals Calcs'!T$2:T4)-'Chem - ODS'!O$7*10^6&lt;0,0,IF(AND(SUM('Chemicals Calcs'!T$1:T3)-'Chem - ODS'!O$7*10^6&lt;0,SUM('Chemicals Calcs'!T$2:T4)-'Chem - ODS'!O$7*10^6&gt;0),SUM('Chemicals Calcs'!T$2:T4)-'Chem - ODS'!O$7*10^6,'Chemicals Calcs'!T4))</f>
        <v>0</v>
      </c>
      <c r="U4" s="212">
        <f ca="1">IF(SUM('Chemicals Calcs'!U$2:U4)-'Chem - ODS'!P$7*10^6&lt;0,0,IF(AND(SUM('Chemicals Calcs'!U$1:U3)-'Chem - ODS'!P$7*10^6&lt;0,SUM('Chemicals Calcs'!U$2:U4)-'Chem - ODS'!P$7*10^6&gt;0),SUM('Chemicals Calcs'!U$2:U4)-'Chem - ODS'!P$7*10^6,'Chemicals Calcs'!U4))</f>
        <v>0</v>
      </c>
      <c r="V4" s="212">
        <f ca="1">IF(SUM('Chemicals Calcs'!V$2:V4)-'Chem - ODS'!Q$7*10^6&lt;0,0,IF(AND(SUM('Chemicals Calcs'!V$1:V3)-'Chem - ODS'!Q$7*10^6&lt;0,SUM('Chemicals Calcs'!V$2:V4)-'Chem - ODS'!Q$7*10^6&gt;0),SUM('Chemicals Calcs'!V$2:V4)-'Chem - ODS'!Q$7*10^6,'Chemicals Calcs'!V4))</f>
        <v>0</v>
      </c>
      <c r="W4" s="212">
        <f ca="1">IF(SUM('Chemicals Calcs'!W$2:W4)-'Chem - ODS'!R$7*10^6&lt;0,0,IF(AND(SUM('Chemicals Calcs'!W$1:W3)-'Chem - ODS'!R$7*10^6&lt;0,SUM('Chemicals Calcs'!W$2:W4)-'Chem - ODS'!R$7*10^6&gt;0),SUM('Chemicals Calcs'!W$2:W4)-'Chem - ODS'!R$7*10^6,'Chemicals Calcs'!W4))</f>
        <v>0</v>
      </c>
      <c r="X4" s="212">
        <f ca="1">IF(SUM('Chemicals Calcs'!X$2:X4)-'Chem - ODS'!S$7*10^6&lt;0,0,IF(AND(SUM('Chemicals Calcs'!X$1:X3)-'Chem - ODS'!S$7*10^6&lt;0,SUM('Chemicals Calcs'!X$2:X4)-'Chem - ODS'!S$7*10^6&gt;0),SUM('Chemicals Calcs'!X$2:X4)-'Chem - ODS'!S$7*10^6,'Chemicals Calcs'!X4))</f>
        <v>0</v>
      </c>
      <c r="Y4" s="212">
        <f ca="1">IF(SUM('Chemicals Calcs'!Y$2:Y4)-'Chem - ODS'!T$7*10^6&lt;0,0,IF(AND(SUM('Chemicals Calcs'!Y$1:Y3)-'Chem - ODS'!T$7*10^6&lt;0,SUM('Chemicals Calcs'!Y$2:Y4)-'Chem - ODS'!T$7*10^6&gt;0),SUM('Chemicals Calcs'!Y$2:Y4)-'Chem - ODS'!T$7*10^6,'Chemicals Calcs'!Y4))</f>
        <v>0</v>
      </c>
      <c r="Z4" s="212">
        <f ca="1">IF(SUM('Chemicals Calcs'!Z$2:Z4)-'Chem - ODS'!U$7*10^6&lt;0,0,IF(AND(SUM('Chemicals Calcs'!Z$1:Z3)-'Chem - ODS'!U$7*10^6&lt;0,SUM('Chemicals Calcs'!Z$2:Z4)-'Chem - ODS'!U$7*10^6&gt;0),SUM('Chemicals Calcs'!Z$2:Z4)-'Chem - ODS'!U$7*10^6,'Chemicals Calcs'!Z4))</f>
        <v>0</v>
      </c>
      <c r="AA4" s="212">
        <f ca="1">IF(SUM('Chemicals Calcs'!AA$2:AA4)-'Chem - ODS'!V$7*10^6&lt;0,0,IF(AND(SUM('Chemicals Calcs'!AA$1:AA3)-'Chem - ODS'!V$7*10^6&lt;0,SUM('Chemicals Calcs'!AA$2:AA4)-'Chem - ODS'!V$7*10^6&gt;0),SUM('Chemicals Calcs'!AA$2:AA4)-'Chem - ODS'!V$7*10^6,'Chemicals Calcs'!AA4))</f>
        <v>0</v>
      </c>
      <c r="AB4" s="212">
        <f ca="1">IF(SUM('Chemicals Calcs'!AB$2:AB4)-'Chem - ODS'!W$7*10^6&lt;0,0,IF(AND(SUM('Chemicals Calcs'!AB$1:AB3)-'Chem - ODS'!W$7*10^6&lt;0,SUM('Chemicals Calcs'!AB$2:AB4)-'Chem - ODS'!W$7*10^6&gt;0),SUM('Chemicals Calcs'!AB$2:AB4)-'Chem - ODS'!W$7*10^6,'Chemicals Calcs'!AB4))</f>
        <v>0</v>
      </c>
      <c r="AC4" s="212">
        <f ca="1">IF(SUM('Chemicals Calcs'!AC$2:AC4)-'Chem - ODS'!X$7*10^6&lt;0,0,IF(AND(SUM('Chemicals Calcs'!AC$1:AC3)-'Chem - ODS'!X$7*10^6&lt;0,SUM('Chemicals Calcs'!AC$2:AC4)-'Chem - ODS'!X$7*10^6&gt;0),SUM('Chemicals Calcs'!AC$2:AC4)-'Chem - ODS'!X$7*10^6,'Chemicals Calcs'!AC4))</f>
        <v>0</v>
      </c>
      <c r="AD4" s="212">
        <f ca="1">IF(SUM('Chemicals Calcs'!AD$2:AD4)-'Chem - ODS'!Y$7*10^6&lt;0,0,IF(AND(SUM('Chemicals Calcs'!AD$1:AD3)-'Chem - ODS'!Y$7*10^6&lt;0,SUM('Chemicals Calcs'!AD$2:AD4)-'Chem - ODS'!Y$7*10^6&gt;0),SUM('Chemicals Calcs'!AD$2:AD4)-'Chem - ODS'!Y$7*10^6,'Chemicals Calcs'!AD4))</f>
        <v>0</v>
      </c>
      <c r="AE4" s="212">
        <f ca="1">IF(SUM('Chemicals Calcs'!AE$2:AE4)-'Chem - ODS'!Z$7*10^6&lt;0,0,IF(AND(SUM('Chemicals Calcs'!AE$1:AE3)-'Chem - ODS'!Z$7*10^6&lt;0,SUM('Chemicals Calcs'!AE$2:AE4)-'Chem - ODS'!Z$7*10^6&gt;0),SUM('Chemicals Calcs'!AE$2:AE4)-'Chem - ODS'!Z$7*10^6,'Chemicals Calcs'!AE4))</f>
        <v>0</v>
      </c>
      <c r="AF4" s="212">
        <f ca="1">IF(SUM('Chemicals Calcs'!AF$2:AF4)-'Chem - ODS'!AA$7*10^6&lt;0,0,IF(AND(SUM('Chemicals Calcs'!AF$1:AF3)-'Chem - ODS'!AA$7*10^6&lt;0,SUM('Chemicals Calcs'!AF$2:AF4)-'Chem - ODS'!AA$7*10^6&gt;0),SUM('Chemicals Calcs'!AF$2:AF4)-'Chem - ODS'!AA$7*10^6,'Chemicals Calcs'!AF4))</f>
        <v>0</v>
      </c>
      <c r="AG4" s="212">
        <f ca="1">IF(SUM('Chemicals Calcs'!AG$2:AG4)-'Chem - ODS'!AB$7*10^6&lt;0,0,IF(AND(SUM('Chemicals Calcs'!AG$1:AG3)-'Chem - ODS'!AB$7*10^6&lt;0,SUM('Chemicals Calcs'!AG$2:AG4)-'Chem - ODS'!AB$7*10^6&gt;0),SUM('Chemicals Calcs'!AG$2:AG4)-'Chem - ODS'!AB$7*10^6,'Chemicals Calcs'!AG4))</f>
        <v>0</v>
      </c>
      <c r="AH4" s="212">
        <f ca="1">IF(SUM('Chemicals Calcs'!AH$2:AH4)-'Chem - ODS'!AC$7*10^6&lt;0,0,IF(AND(SUM('Chemicals Calcs'!AH$1:AH3)-'Chem - ODS'!AC$7*10^6&lt;0,SUM('Chemicals Calcs'!AH$2:AH4)-'Chem - ODS'!AC$7*10^6&gt;0),SUM('Chemicals Calcs'!AH$2:AH4)-'Chem - ODS'!AC$7*10^6,'Chemicals Calcs'!AH4))</f>
        <v>0</v>
      </c>
      <c r="AI4" s="212">
        <f ca="1">IF(SUM('Chemicals Calcs'!AI$2:AI4)-'Chem - ODS'!AD$7*10^6&lt;0,0,IF(AND(SUM('Chemicals Calcs'!AI$1:AI3)-'Chem - ODS'!AD$7*10^6&lt;0,SUM('Chemicals Calcs'!AI$2:AI4)-'Chem - ODS'!AD$7*10^6&gt;0),SUM('Chemicals Calcs'!AI$2:AI4)-'Chem - ODS'!AD$7*10^6,'Chemicals Calcs'!AI4))</f>
        <v>0</v>
      </c>
      <c r="AJ4" s="212">
        <f ca="1">IF(SUM('Chemicals Calcs'!AJ$2:AJ4)-'Chem - ODS'!AE$7*10^6&lt;0,0,IF(AND(SUM('Chemicals Calcs'!AJ$1:AJ3)-'Chem - ODS'!AE$7*10^6&lt;0,SUM('Chemicals Calcs'!AJ$2:AJ4)-'Chem - ODS'!AE$7*10^6&gt;0),SUM('Chemicals Calcs'!AJ$2:AJ4)-'Chem - ODS'!AE$7*10^6,'Chemicals Calcs'!AJ4))</f>
        <v>0</v>
      </c>
      <c r="AK4" s="212">
        <f ca="1">IF(SUM('Chemicals Calcs'!AK$2:AK4)-'Chem - ODS'!AF$7*10^6&lt;0,0,IF(AND(SUM('Chemicals Calcs'!AK$1:AK3)-'Chem - ODS'!AF$7*10^6&lt;0,SUM('Chemicals Calcs'!AK$2:AK4)-'Chem - ODS'!AF$7*10^6&gt;0),SUM('Chemicals Calcs'!AK$2:AK4)-'Chem - ODS'!AF$7*10^6,'Chemicals Calcs'!AK4))</f>
        <v>0</v>
      </c>
      <c r="AL4" s="212">
        <f ca="1">IF(SUM('Chemicals Calcs'!AL$2:AL4)-'Chem - ODS'!AG$7*10^6&lt;0,0,IF(AND(SUM('Chemicals Calcs'!AL$1:AL3)-'Chem - ODS'!AG$7*10^6&lt;0,SUM('Chemicals Calcs'!AL$2:AL4)-'Chem - ODS'!AG$7*10^6&gt;0),SUM('Chemicals Calcs'!AL$2:AL4)-'Chem - ODS'!AG$7*10^6,'Chemicals Calcs'!AL4))</f>
        <v>0</v>
      </c>
      <c r="AM4" s="212">
        <f ca="1">IF(SUM('Chemicals Calcs'!AM$2:AM4)-'Chem - ODS'!AH$7*10^6&lt;0,0,IF(AND(SUM('Chemicals Calcs'!AM$1:AM3)-'Chem - ODS'!AH$7*10^6&lt;0,SUM('Chemicals Calcs'!AM$2:AM4)-'Chem - ODS'!AH$7*10^6&gt;0),SUM('Chemicals Calcs'!AM$2:AM4)-'Chem - ODS'!AH$7*10^6,'Chemicals Calcs'!AM4))</f>
        <v>0</v>
      </c>
      <c r="AN4" s="212">
        <f ca="1">IF(SUM('Chemicals Calcs'!AN$2:AN4)-'Chem - ODS'!AI$7*10^6&lt;0,0,IF(AND(SUM('Chemicals Calcs'!AN$1:AN3)-'Chem - ODS'!AI$7*10^6&lt;0,SUM('Chemicals Calcs'!AN$2:AN4)-'Chem - ODS'!AI$7*10^6&gt;0),SUM('Chemicals Calcs'!AN$2:AN4)-'Chem - ODS'!AI$7*10^6,'Chemicals Calcs'!AN4))</f>
        <v>0</v>
      </c>
      <c r="AO4" s="212">
        <f ca="1">IF(SUM('Chemicals Calcs'!AO$2:AO4)-'Chem - ODS'!AJ$7*10^6&lt;0,0,IF(AND(SUM('Chemicals Calcs'!AO$1:AO3)-'Chem - ODS'!AJ$7*10^6&lt;0,SUM('Chemicals Calcs'!AO$2:AO4)-'Chem - ODS'!AJ$7*10^6&gt;0),SUM('Chemicals Calcs'!AO$2:AO4)-'Chem - ODS'!AJ$7*10^6,'Chemicals Calcs'!AO4))</f>
        <v>0</v>
      </c>
      <c r="AP4" s="212">
        <f ca="1">IF(SUM('Chemicals Calcs'!AP$2:AP4)-'Chem - ODS'!AK$7*10^6&lt;0,0,IF(AND(SUM('Chemicals Calcs'!AP$1:AP3)-'Chem - ODS'!AK$7*10^6&lt;0,SUM('Chemicals Calcs'!AP$2:AP4)-'Chem - ODS'!AK$7*10^6&gt;0),SUM('Chemicals Calcs'!AP$2:AP4)-'Chem - ODS'!AK$7*10^6,'Chemicals Calcs'!AP4))</f>
        <v>0</v>
      </c>
    </row>
    <row r="5" spans="1:42">
      <c r="A5" s="74">
        <v>-47</v>
      </c>
      <c r="B5">
        <f ca="1">IF('Chemicals 2010'!$A13="CP",INDIRECT("'Chemicals 2010'!"&amp;'Country Selector'!$B$3&amp;ROW($A13))*10^12,0)</f>
        <v>0</v>
      </c>
      <c r="C5" s="90">
        <f t="shared" ca="1" si="0"/>
        <v>0</v>
      </c>
      <c r="D5" s="90">
        <f t="shared" ca="1" si="1"/>
        <v>0</v>
      </c>
      <c r="E5" s="90">
        <f t="shared" ca="1" si="1"/>
        <v>0</v>
      </c>
      <c r="F5" s="90">
        <f t="shared" ca="1" si="1"/>
        <v>0</v>
      </c>
      <c r="G5" s="212">
        <f ca="1">IF(SUM('Chemicals Calcs'!G$2:G5)-'Chem - ODS'!B$7*10^6&lt;0,0,IF(AND(SUM('Chemicals Calcs'!G$1:G4)-'Chem - ODS'!B$7*10^6&lt;0,SUM('Chemicals Calcs'!G$2:G5)-'Chem - ODS'!B$7*10^6&gt;0),SUM('Chemicals Calcs'!G$2:G5)-'Chem - ODS'!B$7*10^6,'Chemicals Calcs'!G5))</f>
        <v>0</v>
      </c>
      <c r="H5" s="212">
        <f ca="1">IF(SUM('Chemicals Calcs'!H$2:H5)-'Chem - ODS'!C$7*10^6&lt;0,0,IF(AND(SUM('Chemicals Calcs'!H$1:H4)-'Chem - ODS'!C$7*10^6&lt;0,SUM('Chemicals Calcs'!H$2:H5)-'Chem - ODS'!C$7*10^6&gt;0),SUM('Chemicals Calcs'!H$2:H5)-'Chem - ODS'!C$7*10^6,'Chemicals Calcs'!H5))</f>
        <v>0</v>
      </c>
      <c r="I5" s="212">
        <f ca="1">IF(SUM('Chemicals Calcs'!I$2:I5)-'Chem - ODS'!D$7*10^6&lt;0,0,IF(AND(SUM('Chemicals Calcs'!I$1:I4)-'Chem - ODS'!D$7*10^6&lt;0,SUM('Chemicals Calcs'!I$2:I5)-'Chem - ODS'!D$7*10^6&gt;0),SUM('Chemicals Calcs'!I$2:I5)-'Chem - ODS'!D$7*10^6,'Chemicals Calcs'!I5))</f>
        <v>0</v>
      </c>
      <c r="J5" s="212">
        <f ca="1">IF(SUM('Chemicals Calcs'!J$2:J5)-'Chem - ODS'!E$7*10^6&lt;0,0,IF(AND(SUM('Chemicals Calcs'!J$1:J4)-'Chem - ODS'!E$7*10^6&lt;0,SUM('Chemicals Calcs'!J$2:J5)-'Chem - ODS'!E$7*10^6&gt;0),SUM('Chemicals Calcs'!J$2:J5)-'Chem - ODS'!E$7*10^6,'Chemicals Calcs'!J5))</f>
        <v>0</v>
      </c>
      <c r="K5" s="212">
        <f ca="1">IF(SUM('Chemicals Calcs'!K$2:K5)-'Chem - ODS'!F$7*10^6&lt;0,0,IF(AND(SUM('Chemicals Calcs'!K$1:K4)-'Chem - ODS'!F$7*10^6&lt;0,SUM('Chemicals Calcs'!K$2:K5)-'Chem - ODS'!F$7*10^6&gt;0),SUM('Chemicals Calcs'!K$2:K5)-'Chem - ODS'!F$7*10^6,'Chemicals Calcs'!K5))</f>
        <v>0</v>
      </c>
      <c r="L5" s="212">
        <f ca="1">IF(SUM('Chemicals Calcs'!L$2:L5)-'Chem - ODS'!G$7*10^6&lt;0,0,IF(AND(SUM('Chemicals Calcs'!L$1:L4)-'Chem - ODS'!G$7*10^6&lt;0,SUM('Chemicals Calcs'!L$2:L5)-'Chem - ODS'!G$7*10^6&gt;0),SUM('Chemicals Calcs'!L$2:L5)-'Chem - ODS'!G$7*10^6,'Chemicals Calcs'!L5))</f>
        <v>0</v>
      </c>
      <c r="M5" s="212">
        <f ca="1">IF(SUM('Chemicals Calcs'!M$2:M5)-'Chem - ODS'!H$7*10^6&lt;0,0,IF(AND(SUM('Chemicals Calcs'!M$1:M4)-'Chem - ODS'!H$7*10^6&lt;0,SUM('Chemicals Calcs'!M$2:M5)-'Chem - ODS'!H$7*10^6&gt;0),SUM('Chemicals Calcs'!M$2:M5)-'Chem - ODS'!H$7*10^6,'Chemicals Calcs'!M5))</f>
        <v>0</v>
      </c>
      <c r="N5" s="212">
        <f ca="1">IF(SUM('Chemicals Calcs'!N$2:N5)-'Chem - ODS'!I$7*10^6&lt;0,0,IF(AND(SUM('Chemicals Calcs'!N$1:N4)-'Chem - ODS'!I$7*10^6&lt;0,SUM('Chemicals Calcs'!N$2:N5)-'Chem - ODS'!I$7*10^6&gt;0),SUM('Chemicals Calcs'!N$2:N5)-'Chem - ODS'!I$7*10^6,'Chemicals Calcs'!N5))</f>
        <v>0</v>
      </c>
      <c r="O5" s="212">
        <f ca="1">IF(SUM('Chemicals Calcs'!O$2:O5)-'Chem - ODS'!J$7*10^6&lt;0,0,IF(AND(SUM('Chemicals Calcs'!O$1:O4)-'Chem - ODS'!J$7*10^6&lt;0,SUM('Chemicals Calcs'!O$2:O5)-'Chem - ODS'!J$7*10^6&gt;0),SUM('Chemicals Calcs'!O$2:O5)-'Chem - ODS'!J$7*10^6,'Chemicals Calcs'!O5))</f>
        <v>0</v>
      </c>
      <c r="P5" s="212">
        <f ca="1">IF(SUM('Chemicals Calcs'!P$2:P5)-'Chem - ODS'!K$7*10^6&lt;0,0,IF(AND(SUM('Chemicals Calcs'!P$1:P4)-'Chem - ODS'!K$7*10^6&lt;0,SUM('Chemicals Calcs'!P$2:P5)-'Chem - ODS'!K$7*10^6&gt;0),SUM('Chemicals Calcs'!P$2:P5)-'Chem - ODS'!K$7*10^6,'Chemicals Calcs'!P5))</f>
        <v>0</v>
      </c>
      <c r="Q5" s="212">
        <f ca="1">IF(SUM('Chemicals Calcs'!Q$2:Q5)-'Chem - ODS'!L$7*10^6&lt;0,0,IF(AND(SUM('Chemicals Calcs'!Q$1:Q4)-'Chem - ODS'!L$7*10^6&lt;0,SUM('Chemicals Calcs'!Q$2:Q5)-'Chem - ODS'!L$7*10^6&gt;0),SUM('Chemicals Calcs'!Q$2:Q5)-'Chem - ODS'!L$7*10^6,'Chemicals Calcs'!Q5))</f>
        <v>0</v>
      </c>
      <c r="R5" s="212">
        <f ca="1">IF(SUM('Chemicals Calcs'!R$2:R5)-'Chem - ODS'!M$7*10^6&lt;0,0,IF(AND(SUM('Chemicals Calcs'!R$1:R4)-'Chem - ODS'!M$7*10^6&lt;0,SUM('Chemicals Calcs'!R$2:R5)-'Chem - ODS'!M$7*10^6&gt;0),SUM('Chemicals Calcs'!R$2:R5)-'Chem - ODS'!M$7*10^6,'Chemicals Calcs'!R5))</f>
        <v>0</v>
      </c>
      <c r="S5" s="212">
        <f ca="1">IF(SUM('Chemicals Calcs'!S$2:S5)-'Chem - ODS'!N$7*10^6&lt;0,0,IF(AND(SUM('Chemicals Calcs'!S$1:S4)-'Chem - ODS'!N$7*10^6&lt;0,SUM('Chemicals Calcs'!S$2:S5)-'Chem - ODS'!N$7*10^6&gt;0),SUM('Chemicals Calcs'!S$2:S5)-'Chem - ODS'!N$7*10^6,'Chemicals Calcs'!S5))</f>
        <v>0</v>
      </c>
      <c r="T5" s="212">
        <f ca="1">IF(SUM('Chemicals Calcs'!T$2:T5)-'Chem - ODS'!O$7*10^6&lt;0,0,IF(AND(SUM('Chemicals Calcs'!T$1:T4)-'Chem - ODS'!O$7*10^6&lt;0,SUM('Chemicals Calcs'!T$2:T5)-'Chem - ODS'!O$7*10^6&gt;0),SUM('Chemicals Calcs'!T$2:T5)-'Chem - ODS'!O$7*10^6,'Chemicals Calcs'!T5))</f>
        <v>0</v>
      </c>
      <c r="U5" s="212">
        <f ca="1">IF(SUM('Chemicals Calcs'!U$2:U5)-'Chem - ODS'!P$7*10^6&lt;0,0,IF(AND(SUM('Chemicals Calcs'!U$1:U4)-'Chem - ODS'!P$7*10^6&lt;0,SUM('Chemicals Calcs'!U$2:U5)-'Chem - ODS'!P$7*10^6&gt;0),SUM('Chemicals Calcs'!U$2:U5)-'Chem - ODS'!P$7*10^6,'Chemicals Calcs'!U5))</f>
        <v>0</v>
      </c>
      <c r="V5" s="212">
        <f ca="1">IF(SUM('Chemicals Calcs'!V$2:V5)-'Chem - ODS'!Q$7*10^6&lt;0,0,IF(AND(SUM('Chemicals Calcs'!V$1:V4)-'Chem - ODS'!Q$7*10^6&lt;0,SUM('Chemicals Calcs'!V$2:V5)-'Chem - ODS'!Q$7*10^6&gt;0),SUM('Chemicals Calcs'!V$2:V5)-'Chem - ODS'!Q$7*10^6,'Chemicals Calcs'!V5))</f>
        <v>0</v>
      </c>
      <c r="W5" s="212">
        <f ca="1">IF(SUM('Chemicals Calcs'!W$2:W5)-'Chem - ODS'!R$7*10^6&lt;0,0,IF(AND(SUM('Chemicals Calcs'!W$1:W4)-'Chem - ODS'!R$7*10^6&lt;0,SUM('Chemicals Calcs'!W$2:W5)-'Chem - ODS'!R$7*10^6&gt;0),SUM('Chemicals Calcs'!W$2:W5)-'Chem - ODS'!R$7*10^6,'Chemicals Calcs'!W5))</f>
        <v>0</v>
      </c>
      <c r="X5" s="212">
        <f ca="1">IF(SUM('Chemicals Calcs'!X$2:X5)-'Chem - ODS'!S$7*10^6&lt;0,0,IF(AND(SUM('Chemicals Calcs'!X$1:X4)-'Chem - ODS'!S$7*10^6&lt;0,SUM('Chemicals Calcs'!X$2:X5)-'Chem - ODS'!S$7*10^6&gt;0),SUM('Chemicals Calcs'!X$2:X5)-'Chem - ODS'!S$7*10^6,'Chemicals Calcs'!X5))</f>
        <v>0</v>
      </c>
      <c r="Y5" s="212">
        <f ca="1">IF(SUM('Chemicals Calcs'!Y$2:Y5)-'Chem - ODS'!T$7*10^6&lt;0,0,IF(AND(SUM('Chemicals Calcs'!Y$1:Y4)-'Chem - ODS'!T$7*10^6&lt;0,SUM('Chemicals Calcs'!Y$2:Y5)-'Chem - ODS'!T$7*10^6&gt;0),SUM('Chemicals Calcs'!Y$2:Y5)-'Chem - ODS'!T$7*10^6,'Chemicals Calcs'!Y5))</f>
        <v>0</v>
      </c>
      <c r="Z5" s="212">
        <f ca="1">IF(SUM('Chemicals Calcs'!Z$2:Z5)-'Chem - ODS'!U$7*10^6&lt;0,0,IF(AND(SUM('Chemicals Calcs'!Z$1:Z4)-'Chem - ODS'!U$7*10^6&lt;0,SUM('Chemicals Calcs'!Z$2:Z5)-'Chem - ODS'!U$7*10^6&gt;0),SUM('Chemicals Calcs'!Z$2:Z5)-'Chem - ODS'!U$7*10^6,'Chemicals Calcs'!Z5))</f>
        <v>0</v>
      </c>
      <c r="AA5" s="212">
        <f ca="1">IF(SUM('Chemicals Calcs'!AA$2:AA5)-'Chem - ODS'!V$7*10^6&lt;0,0,IF(AND(SUM('Chemicals Calcs'!AA$1:AA4)-'Chem - ODS'!V$7*10^6&lt;0,SUM('Chemicals Calcs'!AA$2:AA5)-'Chem - ODS'!V$7*10^6&gt;0),SUM('Chemicals Calcs'!AA$2:AA5)-'Chem - ODS'!V$7*10^6,'Chemicals Calcs'!AA5))</f>
        <v>0</v>
      </c>
      <c r="AB5" s="212">
        <f ca="1">IF(SUM('Chemicals Calcs'!AB$2:AB5)-'Chem - ODS'!W$7*10^6&lt;0,0,IF(AND(SUM('Chemicals Calcs'!AB$1:AB4)-'Chem - ODS'!W$7*10^6&lt;0,SUM('Chemicals Calcs'!AB$2:AB5)-'Chem - ODS'!W$7*10^6&gt;0),SUM('Chemicals Calcs'!AB$2:AB5)-'Chem - ODS'!W$7*10^6,'Chemicals Calcs'!AB5))</f>
        <v>0</v>
      </c>
      <c r="AC5" s="212">
        <f ca="1">IF(SUM('Chemicals Calcs'!AC$2:AC5)-'Chem - ODS'!X$7*10^6&lt;0,0,IF(AND(SUM('Chemicals Calcs'!AC$1:AC4)-'Chem - ODS'!X$7*10^6&lt;0,SUM('Chemicals Calcs'!AC$2:AC5)-'Chem - ODS'!X$7*10^6&gt;0),SUM('Chemicals Calcs'!AC$2:AC5)-'Chem - ODS'!X$7*10^6,'Chemicals Calcs'!AC5))</f>
        <v>0</v>
      </c>
      <c r="AD5" s="212">
        <f ca="1">IF(SUM('Chemicals Calcs'!AD$2:AD5)-'Chem - ODS'!Y$7*10^6&lt;0,0,IF(AND(SUM('Chemicals Calcs'!AD$1:AD4)-'Chem - ODS'!Y$7*10^6&lt;0,SUM('Chemicals Calcs'!AD$2:AD5)-'Chem - ODS'!Y$7*10^6&gt;0),SUM('Chemicals Calcs'!AD$2:AD5)-'Chem - ODS'!Y$7*10^6,'Chemicals Calcs'!AD5))</f>
        <v>0</v>
      </c>
      <c r="AE5" s="212">
        <f ca="1">IF(SUM('Chemicals Calcs'!AE$2:AE5)-'Chem - ODS'!Z$7*10^6&lt;0,0,IF(AND(SUM('Chemicals Calcs'!AE$1:AE4)-'Chem - ODS'!Z$7*10^6&lt;0,SUM('Chemicals Calcs'!AE$2:AE5)-'Chem - ODS'!Z$7*10^6&gt;0),SUM('Chemicals Calcs'!AE$2:AE5)-'Chem - ODS'!Z$7*10^6,'Chemicals Calcs'!AE5))</f>
        <v>0</v>
      </c>
      <c r="AF5" s="212">
        <f ca="1">IF(SUM('Chemicals Calcs'!AF$2:AF5)-'Chem - ODS'!AA$7*10^6&lt;0,0,IF(AND(SUM('Chemicals Calcs'!AF$1:AF4)-'Chem - ODS'!AA$7*10^6&lt;0,SUM('Chemicals Calcs'!AF$2:AF5)-'Chem - ODS'!AA$7*10^6&gt;0),SUM('Chemicals Calcs'!AF$2:AF5)-'Chem - ODS'!AA$7*10^6,'Chemicals Calcs'!AF5))</f>
        <v>0</v>
      </c>
      <c r="AG5" s="212">
        <f ca="1">IF(SUM('Chemicals Calcs'!AG$2:AG5)-'Chem - ODS'!AB$7*10^6&lt;0,0,IF(AND(SUM('Chemicals Calcs'!AG$1:AG4)-'Chem - ODS'!AB$7*10^6&lt;0,SUM('Chemicals Calcs'!AG$2:AG5)-'Chem - ODS'!AB$7*10^6&gt;0),SUM('Chemicals Calcs'!AG$2:AG5)-'Chem - ODS'!AB$7*10^6,'Chemicals Calcs'!AG5))</f>
        <v>0</v>
      </c>
      <c r="AH5" s="212">
        <f ca="1">IF(SUM('Chemicals Calcs'!AH$2:AH5)-'Chem - ODS'!AC$7*10^6&lt;0,0,IF(AND(SUM('Chemicals Calcs'!AH$1:AH4)-'Chem - ODS'!AC$7*10^6&lt;0,SUM('Chemicals Calcs'!AH$2:AH5)-'Chem - ODS'!AC$7*10^6&gt;0),SUM('Chemicals Calcs'!AH$2:AH5)-'Chem - ODS'!AC$7*10^6,'Chemicals Calcs'!AH5))</f>
        <v>0</v>
      </c>
      <c r="AI5" s="212">
        <f ca="1">IF(SUM('Chemicals Calcs'!AI$2:AI5)-'Chem - ODS'!AD$7*10^6&lt;0,0,IF(AND(SUM('Chemicals Calcs'!AI$1:AI4)-'Chem - ODS'!AD$7*10^6&lt;0,SUM('Chemicals Calcs'!AI$2:AI5)-'Chem - ODS'!AD$7*10^6&gt;0),SUM('Chemicals Calcs'!AI$2:AI5)-'Chem - ODS'!AD$7*10^6,'Chemicals Calcs'!AI5))</f>
        <v>0</v>
      </c>
      <c r="AJ5" s="212">
        <f ca="1">IF(SUM('Chemicals Calcs'!AJ$2:AJ5)-'Chem - ODS'!AE$7*10^6&lt;0,0,IF(AND(SUM('Chemicals Calcs'!AJ$1:AJ4)-'Chem - ODS'!AE$7*10^6&lt;0,SUM('Chemicals Calcs'!AJ$2:AJ5)-'Chem - ODS'!AE$7*10^6&gt;0),SUM('Chemicals Calcs'!AJ$2:AJ5)-'Chem - ODS'!AE$7*10^6,'Chemicals Calcs'!AJ5))</f>
        <v>0</v>
      </c>
      <c r="AK5" s="212">
        <f ca="1">IF(SUM('Chemicals Calcs'!AK$2:AK5)-'Chem - ODS'!AF$7*10^6&lt;0,0,IF(AND(SUM('Chemicals Calcs'!AK$1:AK4)-'Chem - ODS'!AF$7*10^6&lt;0,SUM('Chemicals Calcs'!AK$2:AK5)-'Chem - ODS'!AF$7*10^6&gt;0),SUM('Chemicals Calcs'!AK$2:AK5)-'Chem - ODS'!AF$7*10^6,'Chemicals Calcs'!AK5))</f>
        <v>0</v>
      </c>
      <c r="AL5" s="212">
        <f ca="1">IF(SUM('Chemicals Calcs'!AL$2:AL5)-'Chem - ODS'!AG$7*10^6&lt;0,0,IF(AND(SUM('Chemicals Calcs'!AL$1:AL4)-'Chem - ODS'!AG$7*10^6&lt;0,SUM('Chemicals Calcs'!AL$2:AL5)-'Chem - ODS'!AG$7*10^6&gt;0),SUM('Chemicals Calcs'!AL$2:AL5)-'Chem - ODS'!AG$7*10^6,'Chemicals Calcs'!AL5))</f>
        <v>0</v>
      </c>
      <c r="AM5" s="212">
        <f ca="1">IF(SUM('Chemicals Calcs'!AM$2:AM5)-'Chem - ODS'!AH$7*10^6&lt;0,0,IF(AND(SUM('Chemicals Calcs'!AM$1:AM4)-'Chem - ODS'!AH$7*10^6&lt;0,SUM('Chemicals Calcs'!AM$2:AM5)-'Chem - ODS'!AH$7*10^6&gt;0),SUM('Chemicals Calcs'!AM$2:AM5)-'Chem - ODS'!AH$7*10^6,'Chemicals Calcs'!AM5))</f>
        <v>0</v>
      </c>
      <c r="AN5" s="212">
        <f ca="1">IF(SUM('Chemicals Calcs'!AN$2:AN5)-'Chem - ODS'!AI$7*10^6&lt;0,0,IF(AND(SUM('Chemicals Calcs'!AN$1:AN4)-'Chem - ODS'!AI$7*10^6&lt;0,SUM('Chemicals Calcs'!AN$2:AN5)-'Chem - ODS'!AI$7*10^6&gt;0),SUM('Chemicals Calcs'!AN$2:AN5)-'Chem - ODS'!AI$7*10^6,'Chemicals Calcs'!AN5))</f>
        <v>0</v>
      </c>
      <c r="AO5" s="212">
        <f ca="1">IF(SUM('Chemicals Calcs'!AO$2:AO5)-'Chem - ODS'!AJ$7*10^6&lt;0,0,IF(AND(SUM('Chemicals Calcs'!AO$1:AO4)-'Chem - ODS'!AJ$7*10^6&lt;0,SUM('Chemicals Calcs'!AO$2:AO5)-'Chem - ODS'!AJ$7*10^6&gt;0),SUM('Chemicals Calcs'!AO$2:AO5)-'Chem - ODS'!AJ$7*10^6,'Chemicals Calcs'!AO5))</f>
        <v>0</v>
      </c>
      <c r="AP5" s="212">
        <f ca="1">IF(SUM('Chemicals Calcs'!AP$2:AP5)-'Chem - ODS'!AK$7*10^6&lt;0,0,IF(AND(SUM('Chemicals Calcs'!AP$1:AP4)-'Chem - ODS'!AK$7*10^6&lt;0,SUM('Chemicals Calcs'!AP$2:AP5)-'Chem - ODS'!AK$7*10^6&gt;0),SUM('Chemicals Calcs'!AP$2:AP5)-'Chem - ODS'!AK$7*10^6,'Chemicals Calcs'!AP5))</f>
        <v>0</v>
      </c>
    </row>
    <row r="6" spans="1:42">
      <c r="A6" s="74">
        <v>-46</v>
      </c>
      <c r="B6">
        <f ca="1">IF('Chemicals 2010'!$A14="CP",INDIRECT("'Chemicals 2010'!"&amp;'Country Selector'!$B$3&amp;ROW($A14))*10^12,0)</f>
        <v>0</v>
      </c>
      <c r="C6" s="90">
        <f t="shared" ca="1" si="0"/>
        <v>0</v>
      </c>
      <c r="D6" s="90">
        <f t="shared" ca="1" si="1"/>
        <v>0</v>
      </c>
      <c r="E6" s="90">
        <f t="shared" ca="1" si="1"/>
        <v>0</v>
      </c>
      <c r="F6" s="90">
        <f t="shared" ca="1" si="1"/>
        <v>0</v>
      </c>
      <c r="G6" s="212">
        <f ca="1">IF(SUM('Chemicals Calcs'!G$2:G6)-'Chem - ODS'!B$7*10^6&lt;0,0,IF(AND(SUM('Chemicals Calcs'!G$1:G5)-'Chem - ODS'!B$7*10^6&lt;0,SUM('Chemicals Calcs'!G$2:G6)-'Chem - ODS'!B$7*10^6&gt;0),SUM('Chemicals Calcs'!G$2:G6)-'Chem - ODS'!B$7*10^6,'Chemicals Calcs'!G6))</f>
        <v>0</v>
      </c>
      <c r="H6" s="212">
        <f ca="1">IF(SUM('Chemicals Calcs'!H$2:H6)-'Chem - ODS'!C$7*10^6&lt;0,0,IF(AND(SUM('Chemicals Calcs'!H$1:H5)-'Chem - ODS'!C$7*10^6&lt;0,SUM('Chemicals Calcs'!H$2:H6)-'Chem - ODS'!C$7*10^6&gt;0),SUM('Chemicals Calcs'!H$2:H6)-'Chem - ODS'!C$7*10^6,'Chemicals Calcs'!H6))</f>
        <v>0</v>
      </c>
      <c r="I6" s="212">
        <f ca="1">IF(SUM('Chemicals Calcs'!I$2:I6)-'Chem - ODS'!D$7*10^6&lt;0,0,IF(AND(SUM('Chemicals Calcs'!I$1:I5)-'Chem - ODS'!D$7*10^6&lt;0,SUM('Chemicals Calcs'!I$2:I6)-'Chem - ODS'!D$7*10^6&gt;0),SUM('Chemicals Calcs'!I$2:I6)-'Chem - ODS'!D$7*10^6,'Chemicals Calcs'!I6))</f>
        <v>0</v>
      </c>
      <c r="J6" s="212">
        <f ca="1">IF(SUM('Chemicals Calcs'!J$2:J6)-'Chem - ODS'!E$7*10^6&lt;0,0,IF(AND(SUM('Chemicals Calcs'!J$1:J5)-'Chem - ODS'!E$7*10^6&lt;0,SUM('Chemicals Calcs'!J$2:J6)-'Chem - ODS'!E$7*10^6&gt;0),SUM('Chemicals Calcs'!J$2:J6)-'Chem - ODS'!E$7*10^6,'Chemicals Calcs'!J6))</f>
        <v>0</v>
      </c>
      <c r="K6" s="212">
        <f ca="1">IF(SUM('Chemicals Calcs'!K$2:K6)-'Chem - ODS'!F$7*10^6&lt;0,0,IF(AND(SUM('Chemicals Calcs'!K$1:K5)-'Chem - ODS'!F$7*10^6&lt;0,SUM('Chemicals Calcs'!K$2:K6)-'Chem - ODS'!F$7*10^6&gt;0),SUM('Chemicals Calcs'!K$2:K6)-'Chem - ODS'!F$7*10^6,'Chemicals Calcs'!K6))</f>
        <v>0</v>
      </c>
      <c r="L6" s="212">
        <f ca="1">IF(SUM('Chemicals Calcs'!L$2:L6)-'Chem - ODS'!G$7*10^6&lt;0,0,IF(AND(SUM('Chemicals Calcs'!L$1:L5)-'Chem - ODS'!G$7*10^6&lt;0,SUM('Chemicals Calcs'!L$2:L6)-'Chem - ODS'!G$7*10^6&gt;0),SUM('Chemicals Calcs'!L$2:L6)-'Chem - ODS'!G$7*10^6,'Chemicals Calcs'!L6))</f>
        <v>0</v>
      </c>
      <c r="M6" s="212">
        <f ca="1">IF(SUM('Chemicals Calcs'!M$2:M6)-'Chem - ODS'!H$7*10^6&lt;0,0,IF(AND(SUM('Chemicals Calcs'!M$1:M5)-'Chem - ODS'!H$7*10^6&lt;0,SUM('Chemicals Calcs'!M$2:M6)-'Chem - ODS'!H$7*10^6&gt;0),SUM('Chemicals Calcs'!M$2:M6)-'Chem - ODS'!H$7*10^6,'Chemicals Calcs'!M6))</f>
        <v>0</v>
      </c>
      <c r="N6" s="212">
        <f ca="1">IF(SUM('Chemicals Calcs'!N$2:N6)-'Chem - ODS'!I$7*10^6&lt;0,0,IF(AND(SUM('Chemicals Calcs'!N$1:N5)-'Chem - ODS'!I$7*10^6&lt;0,SUM('Chemicals Calcs'!N$2:N6)-'Chem - ODS'!I$7*10^6&gt;0),SUM('Chemicals Calcs'!N$2:N6)-'Chem - ODS'!I$7*10^6,'Chemicals Calcs'!N6))</f>
        <v>0</v>
      </c>
      <c r="O6" s="212">
        <f ca="1">IF(SUM('Chemicals Calcs'!O$2:O6)-'Chem - ODS'!J$7*10^6&lt;0,0,IF(AND(SUM('Chemicals Calcs'!O$1:O5)-'Chem - ODS'!J$7*10^6&lt;0,SUM('Chemicals Calcs'!O$2:O6)-'Chem - ODS'!J$7*10^6&gt;0),SUM('Chemicals Calcs'!O$2:O6)-'Chem - ODS'!J$7*10^6,'Chemicals Calcs'!O6))</f>
        <v>0</v>
      </c>
      <c r="P6" s="212">
        <f ca="1">IF(SUM('Chemicals Calcs'!P$2:P6)-'Chem - ODS'!K$7*10^6&lt;0,0,IF(AND(SUM('Chemicals Calcs'!P$1:P5)-'Chem - ODS'!K$7*10^6&lt;0,SUM('Chemicals Calcs'!P$2:P6)-'Chem - ODS'!K$7*10^6&gt;0),SUM('Chemicals Calcs'!P$2:P6)-'Chem - ODS'!K$7*10^6,'Chemicals Calcs'!P6))</f>
        <v>0</v>
      </c>
      <c r="Q6" s="212">
        <f ca="1">IF(SUM('Chemicals Calcs'!Q$2:Q6)-'Chem - ODS'!L$7*10^6&lt;0,0,IF(AND(SUM('Chemicals Calcs'!Q$1:Q5)-'Chem - ODS'!L$7*10^6&lt;0,SUM('Chemicals Calcs'!Q$2:Q6)-'Chem - ODS'!L$7*10^6&gt;0),SUM('Chemicals Calcs'!Q$2:Q6)-'Chem - ODS'!L$7*10^6,'Chemicals Calcs'!Q6))</f>
        <v>0</v>
      </c>
      <c r="R6" s="212">
        <f ca="1">IF(SUM('Chemicals Calcs'!R$2:R6)-'Chem - ODS'!M$7*10^6&lt;0,0,IF(AND(SUM('Chemicals Calcs'!R$1:R5)-'Chem - ODS'!M$7*10^6&lt;0,SUM('Chemicals Calcs'!R$2:R6)-'Chem - ODS'!M$7*10^6&gt;0),SUM('Chemicals Calcs'!R$2:R6)-'Chem - ODS'!M$7*10^6,'Chemicals Calcs'!R6))</f>
        <v>0</v>
      </c>
      <c r="S6" s="212">
        <f ca="1">IF(SUM('Chemicals Calcs'!S$2:S6)-'Chem - ODS'!N$7*10^6&lt;0,0,IF(AND(SUM('Chemicals Calcs'!S$1:S5)-'Chem - ODS'!N$7*10^6&lt;0,SUM('Chemicals Calcs'!S$2:S6)-'Chem - ODS'!N$7*10^6&gt;0),SUM('Chemicals Calcs'!S$2:S6)-'Chem - ODS'!N$7*10^6,'Chemicals Calcs'!S6))</f>
        <v>0</v>
      </c>
      <c r="T6" s="212">
        <f ca="1">IF(SUM('Chemicals Calcs'!T$2:T6)-'Chem - ODS'!O$7*10^6&lt;0,0,IF(AND(SUM('Chemicals Calcs'!T$1:T5)-'Chem - ODS'!O$7*10^6&lt;0,SUM('Chemicals Calcs'!T$2:T6)-'Chem - ODS'!O$7*10^6&gt;0),SUM('Chemicals Calcs'!T$2:T6)-'Chem - ODS'!O$7*10^6,'Chemicals Calcs'!T6))</f>
        <v>0</v>
      </c>
      <c r="U6" s="212">
        <f ca="1">IF(SUM('Chemicals Calcs'!U$2:U6)-'Chem - ODS'!P$7*10^6&lt;0,0,IF(AND(SUM('Chemicals Calcs'!U$1:U5)-'Chem - ODS'!P$7*10^6&lt;0,SUM('Chemicals Calcs'!U$2:U6)-'Chem - ODS'!P$7*10^6&gt;0),SUM('Chemicals Calcs'!U$2:U6)-'Chem - ODS'!P$7*10^6,'Chemicals Calcs'!U6))</f>
        <v>0</v>
      </c>
      <c r="V6" s="212">
        <f ca="1">IF(SUM('Chemicals Calcs'!V$2:V6)-'Chem - ODS'!Q$7*10^6&lt;0,0,IF(AND(SUM('Chemicals Calcs'!V$1:V5)-'Chem - ODS'!Q$7*10^6&lt;0,SUM('Chemicals Calcs'!V$2:V6)-'Chem - ODS'!Q$7*10^6&gt;0),SUM('Chemicals Calcs'!V$2:V6)-'Chem - ODS'!Q$7*10^6,'Chemicals Calcs'!V6))</f>
        <v>0</v>
      </c>
      <c r="W6" s="212">
        <f ca="1">IF(SUM('Chemicals Calcs'!W$2:W6)-'Chem - ODS'!R$7*10^6&lt;0,0,IF(AND(SUM('Chemicals Calcs'!W$1:W5)-'Chem - ODS'!R$7*10^6&lt;0,SUM('Chemicals Calcs'!W$2:W6)-'Chem - ODS'!R$7*10^6&gt;0),SUM('Chemicals Calcs'!W$2:W6)-'Chem - ODS'!R$7*10^6,'Chemicals Calcs'!W6))</f>
        <v>0</v>
      </c>
      <c r="X6" s="212">
        <f ca="1">IF(SUM('Chemicals Calcs'!X$2:X6)-'Chem - ODS'!S$7*10^6&lt;0,0,IF(AND(SUM('Chemicals Calcs'!X$1:X5)-'Chem - ODS'!S$7*10^6&lt;0,SUM('Chemicals Calcs'!X$2:X6)-'Chem - ODS'!S$7*10^6&gt;0),SUM('Chemicals Calcs'!X$2:X6)-'Chem - ODS'!S$7*10^6,'Chemicals Calcs'!X6))</f>
        <v>0</v>
      </c>
      <c r="Y6" s="212">
        <f ca="1">IF(SUM('Chemicals Calcs'!Y$2:Y6)-'Chem - ODS'!T$7*10^6&lt;0,0,IF(AND(SUM('Chemicals Calcs'!Y$1:Y5)-'Chem - ODS'!T$7*10^6&lt;0,SUM('Chemicals Calcs'!Y$2:Y6)-'Chem - ODS'!T$7*10^6&gt;0),SUM('Chemicals Calcs'!Y$2:Y6)-'Chem - ODS'!T$7*10^6,'Chemicals Calcs'!Y6))</f>
        <v>0</v>
      </c>
      <c r="Z6" s="212">
        <f ca="1">IF(SUM('Chemicals Calcs'!Z$2:Z6)-'Chem - ODS'!U$7*10^6&lt;0,0,IF(AND(SUM('Chemicals Calcs'!Z$1:Z5)-'Chem - ODS'!U$7*10^6&lt;0,SUM('Chemicals Calcs'!Z$2:Z6)-'Chem - ODS'!U$7*10^6&gt;0),SUM('Chemicals Calcs'!Z$2:Z6)-'Chem - ODS'!U$7*10^6,'Chemicals Calcs'!Z6))</f>
        <v>0</v>
      </c>
      <c r="AA6" s="212">
        <f ca="1">IF(SUM('Chemicals Calcs'!AA$2:AA6)-'Chem - ODS'!V$7*10^6&lt;0,0,IF(AND(SUM('Chemicals Calcs'!AA$1:AA5)-'Chem - ODS'!V$7*10^6&lt;0,SUM('Chemicals Calcs'!AA$2:AA6)-'Chem - ODS'!V$7*10^6&gt;0),SUM('Chemicals Calcs'!AA$2:AA6)-'Chem - ODS'!V$7*10^6,'Chemicals Calcs'!AA6))</f>
        <v>0</v>
      </c>
      <c r="AB6" s="212">
        <f ca="1">IF(SUM('Chemicals Calcs'!AB$2:AB6)-'Chem - ODS'!W$7*10^6&lt;0,0,IF(AND(SUM('Chemicals Calcs'!AB$1:AB5)-'Chem - ODS'!W$7*10^6&lt;0,SUM('Chemicals Calcs'!AB$2:AB6)-'Chem - ODS'!W$7*10^6&gt;0),SUM('Chemicals Calcs'!AB$2:AB6)-'Chem - ODS'!W$7*10^6,'Chemicals Calcs'!AB6))</f>
        <v>0</v>
      </c>
      <c r="AC6" s="212">
        <f ca="1">IF(SUM('Chemicals Calcs'!AC$2:AC6)-'Chem - ODS'!X$7*10^6&lt;0,0,IF(AND(SUM('Chemicals Calcs'!AC$1:AC5)-'Chem - ODS'!X$7*10^6&lt;0,SUM('Chemicals Calcs'!AC$2:AC6)-'Chem - ODS'!X$7*10^6&gt;0),SUM('Chemicals Calcs'!AC$2:AC6)-'Chem - ODS'!X$7*10^6,'Chemicals Calcs'!AC6))</f>
        <v>0</v>
      </c>
      <c r="AD6" s="212">
        <f ca="1">IF(SUM('Chemicals Calcs'!AD$2:AD6)-'Chem - ODS'!Y$7*10^6&lt;0,0,IF(AND(SUM('Chemicals Calcs'!AD$1:AD5)-'Chem - ODS'!Y$7*10^6&lt;0,SUM('Chemicals Calcs'!AD$2:AD6)-'Chem - ODS'!Y$7*10^6&gt;0),SUM('Chemicals Calcs'!AD$2:AD6)-'Chem - ODS'!Y$7*10^6,'Chemicals Calcs'!AD6))</f>
        <v>0</v>
      </c>
      <c r="AE6" s="212">
        <f ca="1">IF(SUM('Chemicals Calcs'!AE$2:AE6)-'Chem - ODS'!Z$7*10^6&lt;0,0,IF(AND(SUM('Chemicals Calcs'!AE$1:AE5)-'Chem - ODS'!Z$7*10^6&lt;0,SUM('Chemicals Calcs'!AE$2:AE6)-'Chem - ODS'!Z$7*10^6&gt;0),SUM('Chemicals Calcs'!AE$2:AE6)-'Chem - ODS'!Z$7*10^6,'Chemicals Calcs'!AE6))</f>
        <v>0</v>
      </c>
      <c r="AF6" s="212">
        <f ca="1">IF(SUM('Chemicals Calcs'!AF$2:AF6)-'Chem - ODS'!AA$7*10^6&lt;0,0,IF(AND(SUM('Chemicals Calcs'!AF$1:AF5)-'Chem - ODS'!AA$7*10^6&lt;0,SUM('Chemicals Calcs'!AF$2:AF6)-'Chem - ODS'!AA$7*10^6&gt;0),SUM('Chemicals Calcs'!AF$2:AF6)-'Chem - ODS'!AA$7*10^6,'Chemicals Calcs'!AF6))</f>
        <v>0</v>
      </c>
      <c r="AG6" s="212">
        <f ca="1">IF(SUM('Chemicals Calcs'!AG$2:AG6)-'Chem - ODS'!AB$7*10^6&lt;0,0,IF(AND(SUM('Chemicals Calcs'!AG$1:AG5)-'Chem - ODS'!AB$7*10^6&lt;0,SUM('Chemicals Calcs'!AG$2:AG6)-'Chem - ODS'!AB$7*10^6&gt;0),SUM('Chemicals Calcs'!AG$2:AG6)-'Chem - ODS'!AB$7*10^6,'Chemicals Calcs'!AG6))</f>
        <v>0</v>
      </c>
      <c r="AH6" s="212">
        <f ca="1">IF(SUM('Chemicals Calcs'!AH$2:AH6)-'Chem - ODS'!AC$7*10^6&lt;0,0,IF(AND(SUM('Chemicals Calcs'!AH$1:AH5)-'Chem - ODS'!AC$7*10^6&lt;0,SUM('Chemicals Calcs'!AH$2:AH6)-'Chem - ODS'!AC$7*10^6&gt;0),SUM('Chemicals Calcs'!AH$2:AH6)-'Chem - ODS'!AC$7*10^6,'Chemicals Calcs'!AH6))</f>
        <v>0</v>
      </c>
      <c r="AI6" s="212">
        <f ca="1">IF(SUM('Chemicals Calcs'!AI$2:AI6)-'Chem - ODS'!AD$7*10^6&lt;0,0,IF(AND(SUM('Chemicals Calcs'!AI$1:AI5)-'Chem - ODS'!AD$7*10^6&lt;0,SUM('Chemicals Calcs'!AI$2:AI6)-'Chem - ODS'!AD$7*10^6&gt;0),SUM('Chemicals Calcs'!AI$2:AI6)-'Chem - ODS'!AD$7*10^6,'Chemicals Calcs'!AI6))</f>
        <v>0</v>
      </c>
      <c r="AJ6" s="212">
        <f ca="1">IF(SUM('Chemicals Calcs'!AJ$2:AJ6)-'Chem - ODS'!AE$7*10^6&lt;0,0,IF(AND(SUM('Chemicals Calcs'!AJ$1:AJ5)-'Chem - ODS'!AE$7*10^6&lt;0,SUM('Chemicals Calcs'!AJ$2:AJ6)-'Chem - ODS'!AE$7*10^6&gt;0),SUM('Chemicals Calcs'!AJ$2:AJ6)-'Chem - ODS'!AE$7*10^6,'Chemicals Calcs'!AJ6))</f>
        <v>0</v>
      </c>
      <c r="AK6" s="212">
        <f ca="1">IF(SUM('Chemicals Calcs'!AK$2:AK6)-'Chem - ODS'!AF$7*10^6&lt;0,0,IF(AND(SUM('Chemicals Calcs'!AK$1:AK5)-'Chem - ODS'!AF$7*10^6&lt;0,SUM('Chemicals Calcs'!AK$2:AK6)-'Chem - ODS'!AF$7*10^6&gt;0),SUM('Chemicals Calcs'!AK$2:AK6)-'Chem - ODS'!AF$7*10^6,'Chemicals Calcs'!AK6))</f>
        <v>0</v>
      </c>
      <c r="AL6" s="212">
        <f ca="1">IF(SUM('Chemicals Calcs'!AL$2:AL6)-'Chem - ODS'!AG$7*10^6&lt;0,0,IF(AND(SUM('Chemicals Calcs'!AL$1:AL5)-'Chem - ODS'!AG$7*10^6&lt;0,SUM('Chemicals Calcs'!AL$2:AL6)-'Chem - ODS'!AG$7*10^6&gt;0),SUM('Chemicals Calcs'!AL$2:AL6)-'Chem - ODS'!AG$7*10^6,'Chemicals Calcs'!AL6))</f>
        <v>0</v>
      </c>
      <c r="AM6" s="212">
        <f ca="1">IF(SUM('Chemicals Calcs'!AM$2:AM6)-'Chem - ODS'!AH$7*10^6&lt;0,0,IF(AND(SUM('Chemicals Calcs'!AM$1:AM5)-'Chem - ODS'!AH$7*10^6&lt;0,SUM('Chemicals Calcs'!AM$2:AM6)-'Chem - ODS'!AH$7*10^6&gt;0),SUM('Chemicals Calcs'!AM$2:AM6)-'Chem - ODS'!AH$7*10^6,'Chemicals Calcs'!AM6))</f>
        <v>0</v>
      </c>
      <c r="AN6" s="212">
        <f ca="1">IF(SUM('Chemicals Calcs'!AN$2:AN6)-'Chem - ODS'!AI$7*10^6&lt;0,0,IF(AND(SUM('Chemicals Calcs'!AN$1:AN5)-'Chem - ODS'!AI$7*10^6&lt;0,SUM('Chemicals Calcs'!AN$2:AN6)-'Chem - ODS'!AI$7*10^6&gt;0),SUM('Chemicals Calcs'!AN$2:AN6)-'Chem - ODS'!AI$7*10^6,'Chemicals Calcs'!AN6))</f>
        <v>0</v>
      </c>
      <c r="AO6" s="212">
        <f ca="1">IF(SUM('Chemicals Calcs'!AO$2:AO6)-'Chem - ODS'!AJ$7*10^6&lt;0,0,IF(AND(SUM('Chemicals Calcs'!AO$1:AO5)-'Chem - ODS'!AJ$7*10^6&lt;0,SUM('Chemicals Calcs'!AO$2:AO6)-'Chem - ODS'!AJ$7*10^6&gt;0),SUM('Chemicals Calcs'!AO$2:AO6)-'Chem - ODS'!AJ$7*10^6,'Chemicals Calcs'!AO6))</f>
        <v>0</v>
      </c>
      <c r="AP6" s="212">
        <f ca="1">IF(SUM('Chemicals Calcs'!AP$2:AP6)-'Chem - ODS'!AK$7*10^6&lt;0,0,IF(AND(SUM('Chemicals Calcs'!AP$1:AP5)-'Chem - ODS'!AK$7*10^6&lt;0,SUM('Chemicals Calcs'!AP$2:AP6)-'Chem - ODS'!AK$7*10^6&gt;0),SUM('Chemicals Calcs'!AP$2:AP6)-'Chem - ODS'!AK$7*10^6,'Chemicals Calcs'!AP6))</f>
        <v>0</v>
      </c>
    </row>
    <row r="7" spans="1:42">
      <c r="A7" s="74">
        <v>-45</v>
      </c>
      <c r="B7">
        <f ca="1">IF('Chemicals 2010'!$A15="CP",INDIRECT("'Chemicals 2010'!"&amp;'Country Selector'!$B$3&amp;ROW($A15))*10^12,0)</f>
        <v>0</v>
      </c>
      <c r="C7" s="90">
        <f t="shared" ca="1" si="0"/>
        <v>0</v>
      </c>
      <c r="D7" s="90">
        <f t="shared" ca="1" si="1"/>
        <v>0</v>
      </c>
      <c r="E7" s="90">
        <f t="shared" ca="1" si="1"/>
        <v>0</v>
      </c>
      <c r="F7" s="90">
        <f t="shared" ca="1" si="1"/>
        <v>0</v>
      </c>
      <c r="G7" s="212">
        <f ca="1">IF(SUM('Chemicals Calcs'!G$2:G7)-'Chem - ODS'!B$7*10^6&lt;0,0,IF(AND(SUM('Chemicals Calcs'!G$1:G6)-'Chem - ODS'!B$7*10^6&lt;0,SUM('Chemicals Calcs'!G$2:G7)-'Chem - ODS'!B$7*10^6&gt;0),SUM('Chemicals Calcs'!G$2:G7)-'Chem - ODS'!B$7*10^6,'Chemicals Calcs'!G7))</f>
        <v>0</v>
      </c>
      <c r="H7" s="212">
        <f ca="1">IF(SUM('Chemicals Calcs'!H$2:H7)-'Chem - ODS'!C$7*10^6&lt;0,0,IF(AND(SUM('Chemicals Calcs'!H$1:H6)-'Chem - ODS'!C$7*10^6&lt;0,SUM('Chemicals Calcs'!H$2:H7)-'Chem - ODS'!C$7*10^6&gt;0),SUM('Chemicals Calcs'!H$2:H7)-'Chem - ODS'!C$7*10^6,'Chemicals Calcs'!H7))</f>
        <v>0</v>
      </c>
      <c r="I7" s="212">
        <f ca="1">IF(SUM('Chemicals Calcs'!I$2:I7)-'Chem - ODS'!D$7*10^6&lt;0,0,IF(AND(SUM('Chemicals Calcs'!I$1:I6)-'Chem - ODS'!D$7*10^6&lt;0,SUM('Chemicals Calcs'!I$2:I7)-'Chem - ODS'!D$7*10^6&gt;0),SUM('Chemicals Calcs'!I$2:I7)-'Chem - ODS'!D$7*10^6,'Chemicals Calcs'!I7))</f>
        <v>0</v>
      </c>
      <c r="J7" s="212">
        <f ca="1">IF(SUM('Chemicals Calcs'!J$2:J7)-'Chem - ODS'!E$7*10^6&lt;0,0,IF(AND(SUM('Chemicals Calcs'!J$1:J6)-'Chem - ODS'!E$7*10^6&lt;0,SUM('Chemicals Calcs'!J$2:J7)-'Chem - ODS'!E$7*10^6&gt;0),SUM('Chemicals Calcs'!J$2:J7)-'Chem - ODS'!E$7*10^6,'Chemicals Calcs'!J7))</f>
        <v>0</v>
      </c>
      <c r="K7" s="212">
        <f ca="1">IF(SUM('Chemicals Calcs'!K$2:K7)-'Chem - ODS'!F$7*10^6&lt;0,0,IF(AND(SUM('Chemicals Calcs'!K$1:K6)-'Chem - ODS'!F$7*10^6&lt;0,SUM('Chemicals Calcs'!K$2:K7)-'Chem - ODS'!F$7*10^6&gt;0),SUM('Chemicals Calcs'!K$2:K7)-'Chem - ODS'!F$7*10^6,'Chemicals Calcs'!K7))</f>
        <v>0</v>
      </c>
      <c r="L7" s="212">
        <f ca="1">IF(SUM('Chemicals Calcs'!L$2:L7)-'Chem - ODS'!G$7*10^6&lt;0,0,IF(AND(SUM('Chemicals Calcs'!L$1:L6)-'Chem - ODS'!G$7*10^6&lt;0,SUM('Chemicals Calcs'!L$2:L7)-'Chem - ODS'!G$7*10^6&gt;0),SUM('Chemicals Calcs'!L$2:L7)-'Chem - ODS'!G$7*10^6,'Chemicals Calcs'!L7))</f>
        <v>0</v>
      </c>
      <c r="M7" s="212">
        <f ca="1">IF(SUM('Chemicals Calcs'!M$2:M7)-'Chem - ODS'!H$7*10^6&lt;0,0,IF(AND(SUM('Chemicals Calcs'!M$1:M6)-'Chem - ODS'!H$7*10^6&lt;0,SUM('Chemicals Calcs'!M$2:M7)-'Chem - ODS'!H$7*10^6&gt;0),SUM('Chemicals Calcs'!M$2:M7)-'Chem - ODS'!H$7*10^6,'Chemicals Calcs'!M7))</f>
        <v>0</v>
      </c>
      <c r="N7" s="212">
        <f ca="1">IF(SUM('Chemicals Calcs'!N$2:N7)-'Chem - ODS'!I$7*10^6&lt;0,0,IF(AND(SUM('Chemicals Calcs'!N$1:N6)-'Chem - ODS'!I$7*10^6&lt;0,SUM('Chemicals Calcs'!N$2:N7)-'Chem - ODS'!I$7*10^6&gt;0),SUM('Chemicals Calcs'!N$2:N7)-'Chem - ODS'!I$7*10^6,'Chemicals Calcs'!N7))</f>
        <v>0</v>
      </c>
      <c r="O7" s="212">
        <f ca="1">IF(SUM('Chemicals Calcs'!O$2:O7)-'Chem - ODS'!J$7*10^6&lt;0,0,IF(AND(SUM('Chemicals Calcs'!O$1:O6)-'Chem - ODS'!J$7*10^6&lt;0,SUM('Chemicals Calcs'!O$2:O7)-'Chem - ODS'!J$7*10^6&gt;0),SUM('Chemicals Calcs'!O$2:O7)-'Chem - ODS'!J$7*10^6,'Chemicals Calcs'!O7))</f>
        <v>0</v>
      </c>
      <c r="P7" s="212">
        <f ca="1">IF(SUM('Chemicals Calcs'!P$2:P7)-'Chem - ODS'!K$7*10^6&lt;0,0,IF(AND(SUM('Chemicals Calcs'!P$1:P6)-'Chem - ODS'!K$7*10^6&lt;0,SUM('Chemicals Calcs'!P$2:P7)-'Chem - ODS'!K$7*10^6&gt;0),SUM('Chemicals Calcs'!P$2:P7)-'Chem - ODS'!K$7*10^6,'Chemicals Calcs'!P7))</f>
        <v>0</v>
      </c>
      <c r="Q7" s="212">
        <f ca="1">IF(SUM('Chemicals Calcs'!Q$2:Q7)-'Chem - ODS'!L$7*10^6&lt;0,0,IF(AND(SUM('Chemicals Calcs'!Q$1:Q6)-'Chem - ODS'!L$7*10^6&lt;0,SUM('Chemicals Calcs'!Q$2:Q7)-'Chem - ODS'!L$7*10^6&gt;0),SUM('Chemicals Calcs'!Q$2:Q7)-'Chem - ODS'!L$7*10^6,'Chemicals Calcs'!Q7))</f>
        <v>0</v>
      </c>
      <c r="R7" s="212">
        <f ca="1">IF(SUM('Chemicals Calcs'!R$2:R7)-'Chem - ODS'!M$7*10^6&lt;0,0,IF(AND(SUM('Chemicals Calcs'!R$1:R6)-'Chem - ODS'!M$7*10^6&lt;0,SUM('Chemicals Calcs'!R$2:R7)-'Chem - ODS'!M$7*10^6&gt;0),SUM('Chemicals Calcs'!R$2:R7)-'Chem - ODS'!M$7*10^6,'Chemicals Calcs'!R7))</f>
        <v>0</v>
      </c>
      <c r="S7" s="212">
        <f ca="1">IF(SUM('Chemicals Calcs'!S$2:S7)-'Chem - ODS'!N$7*10^6&lt;0,0,IF(AND(SUM('Chemicals Calcs'!S$1:S6)-'Chem - ODS'!N$7*10^6&lt;0,SUM('Chemicals Calcs'!S$2:S7)-'Chem - ODS'!N$7*10^6&gt;0),SUM('Chemicals Calcs'!S$2:S7)-'Chem - ODS'!N$7*10^6,'Chemicals Calcs'!S7))</f>
        <v>0</v>
      </c>
      <c r="T7" s="212">
        <f ca="1">IF(SUM('Chemicals Calcs'!T$2:T7)-'Chem - ODS'!O$7*10^6&lt;0,0,IF(AND(SUM('Chemicals Calcs'!T$1:T6)-'Chem - ODS'!O$7*10^6&lt;0,SUM('Chemicals Calcs'!T$2:T7)-'Chem - ODS'!O$7*10^6&gt;0),SUM('Chemicals Calcs'!T$2:T7)-'Chem - ODS'!O$7*10^6,'Chemicals Calcs'!T7))</f>
        <v>0</v>
      </c>
      <c r="U7" s="212">
        <f ca="1">IF(SUM('Chemicals Calcs'!U$2:U7)-'Chem - ODS'!P$7*10^6&lt;0,0,IF(AND(SUM('Chemicals Calcs'!U$1:U6)-'Chem - ODS'!P$7*10^6&lt;0,SUM('Chemicals Calcs'!U$2:U7)-'Chem - ODS'!P$7*10^6&gt;0),SUM('Chemicals Calcs'!U$2:U7)-'Chem - ODS'!P$7*10^6,'Chemicals Calcs'!U7))</f>
        <v>0</v>
      </c>
      <c r="V7" s="212">
        <f ca="1">IF(SUM('Chemicals Calcs'!V$2:V7)-'Chem - ODS'!Q$7*10^6&lt;0,0,IF(AND(SUM('Chemicals Calcs'!V$1:V6)-'Chem - ODS'!Q$7*10^6&lt;0,SUM('Chemicals Calcs'!V$2:V7)-'Chem - ODS'!Q$7*10^6&gt;0),SUM('Chemicals Calcs'!V$2:V7)-'Chem - ODS'!Q$7*10^6,'Chemicals Calcs'!V7))</f>
        <v>0</v>
      </c>
      <c r="W7" s="212">
        <f ca="1">IF(SUM('Chemicals Calcs'!W$2:W7)-'Chem - ODS'!R$7*10^6&lt;0,0,IF(AND(SUM('Chemicals Calcs'!W$1:W6)-'Chem - ODS'!R$7*10^6&lt;0,SUM('Chemicals Calcs'!W$2:W7)-'Chem - ODS'!R$7*10^6&gt;0),SUM('Chemicals Calcs'!W$2:W7)-'Chem - ODS'!R$7*10^6,'Chemicals Calcs'!W7))</f>
        <v>0</v>
      </c>
      <c r="X7" s="212">
        <f ca="1">IF(SUM('Chemicals Calcs'!X$2:X7)-'Chem - ODS'!S$7*10^6&lt;0,0,IF(AND(SUM('Chemicals Calcs'!X$1:X6)-'Chem - ODS'!S$7*10^6&lt;0,SUM('Chemicals Calcs'!X$2:X7)-'Chem - ODS'!S$7*10^6&gt;0),SUM('Chemicals Calcs'!X$2:X7)-'Chem - ODS'!S$7*10^6,'Chemicals Calcs'!X7))</f>
        <v>0</v>
      </c>
      <c r="Y7" s="212">
        <f ca="1">IF(SUM('Chemicals Calcs'!Y$2:Y7)-'Chem - ODS'!T$7*10^6&lt;0,0,IF(AND(SUM('Chemicals Calcs'!Y$1:Y6)-'Chem - ODS'!T$7*10^6&lt;0,SUM('Chemicals Calcs'!Y$2:Y7)-'Chem - ODS'!T$7*10^6&gt;0),SUM('Chemicals Calcs'!Y$2:Y7)-'Chem - ODS'!T$7*10^6,'Chemicals Calcs'!Y7))</f>
        <v>0</v>
      </c>
      <c r="Z7" s="212">
        <f ca="1">IF(SUM('Chemicals Calcs'!Z$2:Z7)-'Chem - ODS'!U$7*10^6&lt;0,0,IF(AND(SUM('Chemicals Calcs'!Z$1:Z6)-'Chem - ODS'!U$7*10^6&lt;0,SUM('Chemicals Calcs'!Z$2:Z7)-'Chem - ODS'!U$7*10^6&gt;0),SUM('Chemicals Calcs'!Z$2:Z7)-'Chem - ODS'!U$7*10^6,'Chemicals Calcs'!Z7))</f>
        <v>0</v>
      </c>
      <c r="AA7" s="212">
        <f ca="1">IF(SUM('Chemicals Calcs'!AA$2:AA7)-'Chem - ODS'!V$7*10^6&lt;0,0,IF(AND(SUM('Chemicals Calcs'!AA$1:AA6)-'Chem - ODS'!V$7*10^6&lt;0,SUM('Chemicals Calcs'!AA$2:AA7)-'Chem - ODS'!V$7*10^6&gt;0),SUM('Chemicals Calcs'!AA$2:AA7)-'Chem - ODS'!V$7*10^6,'Chemicals Calcs'!AA7))</f>
        <v>0</v>
      </c>
      <c r="AB7" s="212">
        <f ca="1">IF(SUM('Chemicals Calcs'!AB$2:AB7)-'Chem - ODS'!W$7*10^6&lt;0,0,IF(AND(SUM('Chemicals Calcs'!AB$1:AB6)-'Chem - ODS'!W$7*10^6&lt;0,SUM('Chemicals Calcs'!AB$2:AB7)-'Chem - ODS'!W$7*10^6&gt;0),SUM('Chemicals Calcs'!AB$2:AB7)-'Chem - ODS'!W$7*10^6,'Chemicals Calcs'!AB7))</f>
        <v>0</v>
      </c>
      <c r="AC7" s="212">
        <f ca="1">IF(SUM('Chemicals Calcs'!AC$2:AC7)-'Chem - ODS'!X$7*10^6&lt;0,0,IF(AND(SUM('Chemicals Calcs'!AC$1:AC6)-'Chem - ODS'!X$7*10^6&lt;0,SUM('Chemicals Calcs'!AC$2:AC7)-'Chem - ODS'!X$7*10^6&gt;0),SUM('Chemicals Calcs'!AC$2:AC7)-'Chem - ODS'!X$7*10^6,'Chemicals Calcs'!AC7))</f>
        <v>0</v>
      </c>
      <c r="AD7" s="212">
        <f ca="1">IF(SUM('Chemicals Calcs'!AD$2:AD7)-'Chem - ODS'!Y$7*10^6&lt;0,0,IF(AND(SUM('Chemicals Calcs'!AD$1:AD6)-'Chem - ODS'!Y$7*10^6&lt;0,SUM('Chemicals Calcs'!AD$2:AD7)-'Chem - ODS'!Y$7*10^6&gt;0),SUM('Chemicals Calcs'!AD$2:AD7)-'Chem - ODS'!Y$7*10^6,'Chemicals Calcs'!AD7))</f>
        <v>0</v>
      </c>
      <c r="AE7" s="212">
        <f ca="1">IF(SUM('Chemicals Calcs'!AE$2:AE7)-'Chem - ODS'!Z$7*10^6&lt;0,0,IF(AND(SUM('Chemicals Calcs'!AE$1:AE6)-'Chem - ODS'!Z$7*10^6&lt;0,SUM('Chemicals Calcs'!AE$2:AE7)-'Chem - ODS'!Z$7*10^6&gt;0),SUM('Chemicals Calcs'!AE$2:AE7)-'Chem - ODS'!Z$7*10^6,'Chemicals Calcs'!AE7))</f>
        <v>0</v>
      </c>
      <c r="AF7" s="212">
        <f ca="1">IF(SUM('Chemicals Calcs'!AF$2:AF7)-'Chem - ODS'!AA$7*10^6&lt;0,0,IF(AND(SUM('Chemicals Calcs'!AF$1:AF6)-'Chem - ODS'!AA$7*10^6&lt;0,SUM('Chemicals Calcs'!AF$2:AF7)-'Chem - ODS'!AA$7*10^6&gt;0),SUM('Chemicals Calcs'!AF$2:AF7)-'Chem - ODS'!AA$7*10^6,'Chemicals Calcs'!AF7))</f>
        <v>0</v>
      </c>
      <c r="AG7" s="212">
        <f ca="1">IF(SUM('Chemicals Calcs'!AG$2:AG7)-'Chem - ODS'!AB$7*10^6&lt;0,0,IF(AND(SUM('Chemicals Calcs'!AG$1:AG6)-'Chem - ODS'!AB$7*10^6&lt;0,SUM('Chemicals Calcs'!AG$2:AG7)-'Chem - ODS'!AB$7*10^6&gt;0),SUM('Chemicals Calcs'!AG$2:AG7)-'Chem - ODS'!AB$7*10^6,'Chemicals Calcs'!AG7))</f>
        <v>0</v>
      </c>
      <c r="AH7" s="212">
        <f ca="1">IF(SUM('Chemicals Calcs'!AH$2:AH7)-'Chem - ODS'!AC$7*10^6&lt;0,0,IF(AND(SUM('Chemicals Calcs'!AH$1:AH6)-'Chem - ODS'!AC$7*10^6&lt;0,SUM('Chemicals Calcs'!AH$2:AH7)-'Chem - ODS'!AC$7*10^6&gt;0),SUM('Chemicals Calcs'!AH$2:AH7)-'Chem - ODS'!AC$7*10^6,'Chemicals Calcs'!AH7))</f>
        <v>0</v>
      </c>
      <c r="AI7" s="212">
        <f ca="1">IF(SUM('Chemicals Calcs'!AI$2:AI7)-'Chem - ODS'!AD$7*10^6&lt;0,0,IF(AND(SUM('Chemicals Calcs'!AI$1:AI6)-'Chem - ODS'!AD$7*10^6&lt;0,SUM('Chemicals Calcs'!AI$2:AI7)-'Chem - ODS'!AD$7*10^6&gt;0),SUM('Chemicals Calcs'!AI$2:AI7)-'Chem - ODS'!AD$7*10^6,'Chemicals Calcs'!AI7))</f>
        <v>0</v>
      </c>
      <c r="AJ7" s="212">
        <f ca="1">IF(SUM('Chemicals Calcs'!AJ$2:AJ7)-'Chem - ODS'!AE$7*10^6&lt;0,0,IF(AND(SUM('Chemicals Calcs'!AJ$1:AJ6)-'Chem - ODS'!AE$7*10^6&lt;0,SUM('Chemicals Calcs'!AJ$2:AJ7)-'Chem - ODS'!AE$7*10^6&gt;0),SUM('Chemicals Calcs'!AJ$2:AJ7)-'Chem - ODS'!AE$7*10^6,'Chemicals Calcs'!AJ7))</f>
        <v>0</v>
      </c>
      <c r="AK7" s="212">
        <f ca="1">IF(SUM('Chemicals Calcs'!AK$2:AK7)-'Chem - ODS'!AF$7*10^6&lt;0,0,IF(AND(SUM('Chemicals Calcs'!AK$1:AK6)-'Chem - ODS'!AF$7*10^6&lt;0,SUM('Chemicals Calcs'!AK$2:AK7)-'Chem - ODS'!AF$7*10^6&gt;0),SUM('Chemicals Calcs'!AK$2:AK7)-'Chem - ODS'!AF$7*10^6,'Chemicals Calcs'!AK7))</f>
        <v>0</v>
      </c>
      <c r="AL7" s="212">
        <f ca="1">IF(SUM('Chemicals Calcs'!AL$2:AL7)-'Chem - ODS'!AG$7*10^6&lt;0,0,IF(AND(SUM('Chemicals Calcs'!AL$1:AL6)-'Chem - ODS'!AG$7*10^6&lt;0,SUM('Chemicals Calcs'!AL$2:AL7)-'Chem - ODS'!AG$7*10^6&gt;0),SUM('Chemicals Calcs'!AL$2:AL7)-'Chem - ODS'!AG$7*10^6,'Chemicals Calcs'!AL7))</f>
        <v>0</v>
      </c>
      <c r="AM7" s="212">
        <f ca="1">IF(SUM('Chemicals Calcs'!AM$2:AM7)-'Chem - ODS'!AH$7*10^6&lt;0,0,IF(AND(SUM('Chemicals Calcs'!AM$1:AM6)-'Chem - ODS'!AH$7*10^6&lt;0,SUM('Chemicals Calcs'!AM$2:AM7)-'Chem - ODS'!AH$7*10^6&gt;0),SUM('Chemicals Calcs'!AM$2:AM7)-'Chem - ODS'!AH$7*10^6,'Chemicals Calcs'!AM7))</f>
        <v>0</v>
      </c>
      <c r="AN7" s="212">
        <f ca="1">IF(SUM('Chemicals Calcs'!AN$2:AN7)-'Chem - ODS'!AI$7*10^6&lt;0,0,IF(AND(SUM('Chemicals Calcs'!AN$1:AN6)-'Chem - ODS'!AI$7*10^6&lt;0,SUM('Chemicals Calcs'!AN$2:AN7)-'Chem - ODS'!AI$7*10^6&gt;0),SUM('Chemicals Calcs'!AN$2:AN7)-'Chem - ODS'!AI$7*10^6,'Chemicals Calcs'!AN7))</f>
        <v>0</v>
      </c>
      <c r="AO7" s="212">
        <f ca="1">IF(SUM('Chemicals Calcs'!AO$2:AO7)-'Chem - ODS'!AJ$7*10^6&lt;0,0,IF(AND(SUM('Chemicals Calcs'!AO$1:AO6)-'Chem - ODS'!AJ$7*10^6&lt;0,SUM('Chemicals Calcs'!AO$2:AO7)-'Chem - ODS'!AJ$7*10^6&gt;0),SUM('Chemicals Calcs'!AO$2:AO7)-'Chem - ODS'!AJ$7*10^6,'Chemicals Calcs'!AO7))</f>
        <v>0</v>
      </c>
      <c r="AP7" s="212">
        <f ca="1">IF(SUM('Chemicals Calcs'!AP$2:AP7)-'Chem - ODS'!AK$7*10^6&lt;0,0,IF(AND(SUM('Chemicals Calcs'!AP$1:AP6)-'Chem - ODS'!AK$7*10^6&lt;0,SUM('Chemicals Calcs'!AP$2:AP7)-'Chem - ODS'!AK$7*10^6&gt;0),SUM('Chemicals Calcs'!AP$2:AP7)-'Chem - ODS'!AK$7*10^6,'Chemicals Calcs'!AP7))</f>
        <v>0</v>
      </c>
    </row>
    <row r="8" spans="1:42">
      <c r="A8" s="74">
        <v>-44</v>
      </c>
      <c r="B8">
        <f ca="1">IF('Chemicals 2010'!$A16="CP",INDIRECT("'Chemicals 2010'!"&amp;'Country Selector'!$B$3&amp;ROW($A16))*10^12,0)</f>
        <v>0</v>
      </c>
      <c r="C8" s="90">
        <f t="shared" ca="1" si="0"/>
        <v>0</v>
      </c>
      <c r="D8" s="90">
        <f t="shared" ca="1" si="1"/>
        <v>0</v>
      </c>
      <c r="E8" s="90">
        <f t="shared" ca="1" si="1"/>
        <v>0</v>
      </c>
      <c r="F8" s="90">
        <f t="shared" ca="1" si="1"/>
        <v>0</v>
      </c>
      <c r="G8" s="212">
        <f ca="1">IF(SUM('Chemicals Calcs'!G$2:G8)-'Chem - ODS'!B$7*10^6&lt;0,0,IF(AND(SUM('Chemicals Calcs'!G$1:G7)-'Chem - ODS'!B$7*10^6&lt;0,SUM('Chemicals Calcs'!G$2:G8)-'Chem - ODS'!B$7*10^6&gt;0),SUM('Chemicals Calcs'!G$2:G8)-'Chem - ODS'!B$7*10^6,'Chemicals Calcs'!G8))</f>
        <v>0</v>
      </c>
      <c r="H8" s="212">
        <f ca="1">IF(SUM('Chemicals Calcs'!H$2:H8)-'Chem - ODS'!C$7*10^6&lt;0,0,IF(AND(SUM('Chemicals Calcs'!H$1:H7)-'Chem - ODS'!C$7*10^6&lt;0,SUM('Chemicals Calcs'!H$2:H8)-'Chem - ODS'!C$7*10^6&gt;0),SUM('Chemicals Calcs'!H$2:H8)-'Chem - ODS'!C$7*10^6,'Chemicals Calcs'!H8))</f>
        <v>0</v>
      </c>
      <c r="I8" s="212">
        <f ca="1">IF(SUM('Chemicals Calcs'!I$2:I8)-'Chem - ODS'!D$7*10^6&lt;0,0,IF(AND(SUM('Chemicals Calcs'!I$1:I7)-'Chem - ODS'!D$7*10^6&lt;0,SUM('Chemicals Calcs'!I$2:I8)-'Chem - ODS'!D$7*10^6&gt;0),SUM('Chemicals Calcs'!I$2:I8)-'Chem - ODS'!D$7*10^6,'Chemicals Calcs'!I8))</f>
        <v>0</v>
      </c>
      <c r="J8" s="212">
        <f ca="1">IF(SUM('Chemicals Calcs'!J$2:J8)-'Chem - ODS'!E$7*10^6&lt;0,0,IF(AND(SUM('Chemicals Calcs'!J$1:J7)-'Chem - ODS'!E$7*10^6&lt;0,SUM('Chemicals Calcs'!J$2:J8)-'Chem - ODS'!E$7*10^6&gt;0),SUM('Chemicals Calcs'!J$2:J8)-'Chem - ODS'!E$7*10^6,'Chemicals Calcs'!J8))</f>
        <v>0</v>
      </c>
      <c r="K8" s="212">
        <f ca="1">IF(SUM('Chemicals Calcs'!K$2:K8)-'Chem - ODS'!F$7*10^6&lt;0,0,IF(AND(SUM('Chemicals Calcs'!K$1:K7)-'Chem - ODS'!F$7*10^6&lt;0,SUM('Chemicals Calcs'!K$2:K8)-'Chem - ODS'!F$7*10^6&gt;0),SUM('Chemicals Calcs'!K$2:K8)-'Chem - ODS'!F$7*10^6,'Chemicals Calcs'!K8))</f>
        <v>0</v>
      </c>
      <c r="L8" s="212">
        <f ca="1">IF(SUM('Chemicals Calcs'!L$2:L8)-'Chem - ODS'!G$7*10^6&lt;0,0,IF(AND(SUM('Chemicals Calcs'!L$1:L7)-'Chem - ODS'!G$7*10^6&lt;0,SUM('Chemicals Calcs'!L$2:L8)-'Chem - ODS'!G$7*10^6&gt;0),SUM('Chemicals Calcs'!L$2:L8)-'Chem - ODS'!G$7*10^6,'Chemicals Calcs'!L8))</f>
        <v>0</v>
      </c>
      <c r="M8" s="212">
        <f ca="1">IF(SUM('Chemicals Calcs'!M$2:M8)-'Chem - ODS'!H$7*10^6&lt;0,0,IF(AND(SUM('Chemicals Calcs'!M$1:M7)-'Chem - ODS'!H$7*10^6&lt;0,SUM('Chemicals Calcs'!M$2:M8)-'Chem - ODS'!H$7*10^6&gt;0),SUM('Chemicals Calcs'!M$2:M8)-'Chem - ODS'!H$7*10^6,'Chemicals Calcs'!M8))</f>
        <v>0</v>
      </c>
      <c r="N8" s="212">
        <f ca="1">IF(SUM('Chemicals Calcs'!N$2:N8)-'Chem - ODS'!I$7*10^6&lt;0,0,IF(AND(SUM('Chemicals Calcs'!N$1:N7)-'Chem - ODS'!I$7*10^6&lt;0,SUM('Chemicals Calcs'!N$2:N8)-'Chem - ODS'!I$7*10^6&gt;0),SUM('Chemicals Calcs'!N$2:N8)-'Chem - ODS'!I$7*10^6,'Chemicals Calcs'!N8))</f>
        <v>0</v>
      </c>
      <c r="O8" s="212">
        <f ca="1">IF(SUM('Chemicals Calcs'!O$2:O8)-'Chem - ODS'!J$7*10^6&lt;0,0,IF(AND(SUM('Chemicals Calcs'!O$1:O7)-'Chem - ODS'!J$7*10^6&lt;0,SUM('Chemicals Calcs'!O$2:O8)-'Chem - ODS'!J$7*10^6&gt;0),SUM('Chemicals Calcs'!O$2:O8)-'Chem - ODS'!J$7*10^6,'Chemicals Calcs'!O8))</f>
        <v>0</v>
      </c>
      <c r="P8" s="212">
        <f ca="1">IF(SUM('Chemicals Calcs'!P$2:P8)-'Chem - ODS'!K$7*10^6&lt;0,0,IF(AND(SUM('Chemicals Calcs'!P$1:P7)-'Chem - ODS'!K$7*10^6&lt;0,SUM('Chemicals Calcs'!P$2:P8)-'Chem - ODS'!K$7*10^6&gt;0),SUM('Chemicals Calcs'!P$2:P8)-'Chem - ODS'!K$7*10^6,'Chemicals Calcs'!P8))</f>
        <v>0</v>
      </c>
      <c r="Q8" s="212">
        <f ca="1">IF(SUM('Chemicals Calcs'!Q$2:Q8)-'Chem - ODS'!L$7*10^6&lt;0,0,IF(AND(SUM('Chemicals Calcs'!Q$1:Q7)-'Chem - ODS'!L$7*10^6&lt;0,SUM('Chemicals Calcs'!Q$2:Q8)-'Chem - ODS'!L$7*10^6&gt;0),SUM('Chemicals Calcs'!Q$2:Q8)-'Chem - ODS'!L$7*10^6,'Chemicals Calcs'!Q8))</f>
        <v>0</v>
      </c>
      <c r="R8" s="212">
        <f ca="1">IF(SUM('Chemicals Calcs'!R$2:R8)-'Chem - ODS'!M$7*10^6&lt;0,0,IF(AND(SUM('Chemicals Calcs'!R$1:R7)-'Chem - ODS'!M$7*10^6&lt;0,SUM('Chemicals Calcs'!R$2:R8)-'Chem - ODS'!M$7*10^6&gt;0),SUM('Chemicals Calcs'!R$2:R8)-'Chem - ODS'!M$7*10^6,'Chemicals Calcs'!R8))</f>
        <v>0</v>
      </c>
      <c r="S8" s="212">
        <f ca="1">IF(SUM('Chemicals Calcs'!S$2:S8)-'Chem - ODS'!N$7*10^6&lt;0,0,IF(AND(SUM('Chemicals Calcs'!S$1:S7)-'Chem - ODS'!N$7*10^6&lt;0,SUM('Chemicals Calcs'!S$2:S8)-'Chem - ODS'!N$7*10^6&gt;0),SUM('Chemicals Calcs'!S$2:S8)-'Chem - ODS'!N$7*10^6,'Chemicals Calcs'!S8))</f>
        <v>0</v>
      </c>
      <c r="T8" s="212">
        <f ca="1">IF(SUM('Chemicals Calcs'!T$2:T8)-'Chem - ODS'!O$7*10^6&lt;0,0,IF(AND(SUM('Chemicals Calcs'!T$1:T7)-'Chem - ODS'!O$7*10^6&lt;0,SUM('Chemicals Calcs'!T$2:T8)-'Chem - ODS'!O$7*10^6&gt;0),SUM('Chemicals Calcs'!T$2:T8)-'Chem - ODS'!O$7*10^6,'Chemicals Calcs'!T8))</f>
        <v>0</v>
      </c>
      <c r="U8" s="212">
        <f ca="1">IF(SUM('Chemicals Calcs'!U$2:U8)-'Chem - ODS'!P$7*10^6&lt;0,0,IF(AND(SUM('Chemicals Calcs'!U$1:U7)-'Chem - ODS'!P$7*10^6&lt;0,SUM('Chemicals Calcs'!U$2:U8)-'Chem - ODS'!P$7*10^6&gt;0),SUM('Chemicals Calcs'!U$2:U8)-'Chem - ODS'!P$7*10^6,'Chemicals Calcs'!U8))</f>
        <v>0</v>
      </c>
      <c r="V8" s="212">
        <f ca="1">IF(SUM('Chemicals Calcs'!V$2:V8)-'Chem - ODS'!Q$7*10^6&lt;0,0,IF(AND(SUM('Chemicals Calcs'!V$1:V7)-'Chem - ODS'!Q$7*10^6&lt;0,SUM('Chemicals Calcs'!V$2:V8)-'Chem - ODS'!Q$7*10^6&gt;0),SUM('Chemicals Calcs'!V$2:V8)-'Chem - ODS'!Q$7*10^6,'Chemicals Calcs'!V8))</f>
        <v>0</v>
      </c>
      <c r="W8" s="212">
        <f ca="1">IF(SUM('Chemicals Calcs'!W$2:W8)-'Chem - ODS'!R$7*10^6&lt;0,0,IF(AND(SUM('Chemicals Calcs'!W$1:W7)-'Chem - ODS'!R$7*10^6&lt;0,SUM('Chemicals Calcs'!W$2:W8)-'Chem - ODS'!R$7*10^6&gt;0),SUM('Chemicals Calcs'!W$2:W8)-'Chem - ODS'!R$7*10^6,'Chemicals Calcs'!W8))</f>
        <v>0</v>
      </c>
      <c r="X8" s="212">
        <f ca="1">IF(SUM('Chemicals Calcs'!X$2:X8)-'Chem - ODS'!S$7*10^6&lt;0,0,IF(AND(SUM('Chemicals Calcs'!X$1:X7)-'Chem - ODS'!S$7*10^6&lt;0,SUM('Chemicals Calcs'!X$2:X8)-'Chem - ODS'!S$7*10^6&gt;0),SUM('Chemicals Calcs'!X$2:X8)-'Chem - ODS'!S$7*10^6,'Chemicals Calcs'!X8))</f>
        <v>0</v>
      </c>
      <c r="Y8" s="212">
        <f ca="1">IF(SUM('Chemicals Calcs'!Y$2:Y8)-'Chem - ODS'!T$7*10^6&lt;0,0,IF(AND(SUM('Chemicals Calcs'!Y$1:Y7)-'Chem - ODS'!T$7*10^6&lt;0,SUM('Chemicals Calcs'!Y$2:Y8)-'Chem - ODS'!T$7*10^6&gt;0),SUM('Chemicals Calcs'!Y$2:Y8)-'Chem - ODS'!T$7*10^6,'Chemicals Calcs'!Y8))</f>
        <v>0</v>
      </c>
      <c r="Z8" s="212">
        <f ca="1">IF(SUM('Chemicals Calcs'!Z$2:Z8)-'Chem - ODS'!U$7*10^6&lt;0,0,IF(AND(SUM('Chemicals Calcs'!Z$1:Z7)-'Chem - ODS'!U$7*10^6&lt;0,SUM('Chemicals Calcs'!Z$2:Z8)-'Chem - ODS'!U$7*10^6&gt;0),SUM('Chemicals Calcs'!Z$2:Z8)-'Chem - ODS'!U$7*10^6,'Chemicals Calcs'!Z8))</f>
        <v>0</v>
      </c>
      <c r="AA8" s="212">
        <f ca="1">IF(SUM('Chemicals Calcs'!AA$2:AA8)-'Chem - ODS'!V$7*10^6&lt;0,0,IF(AND(SUM('Chemicals Calcs'!AA$1:AA7)-'Chem - ODS'!V$7*10^6&lt;0,SUM('Chemicals Calcs'!AA$2:AA8)-'Chem - ODS'!V$7*10^6&gt;0),SUM('Chemicals Calcs'!AA$2:AA8)-'Chem - ODS'!V$7*10^6,'Chemicals Calcs'!AA8))</f>
        <v>0</v>
      </c>
      <c r="AB8" s="212">
        <f ca="1">IF(SUM('Chemicals Calcs'!AB$2:AB8)-'Chem - ODS'!W$7*10^6&lt;0,0,IF(AND(SUM('Chemicals Calcs'!AB$1:AB7)-'Chem - ODS'!W$7*10^6&lt;0,SUM('Chemicals Calcs'!AB$2:AB8)-'Chem - ODS'!W$7*10^6&gt;0),SUM('Chemicals Calcs'!AB$2:AB8)-'Chem - ODS'!W$7*10^6,'Chemicals Calcs'!AB8))</f>
        <v>0</v>
      </c>
      <c r="AC8" s="212">
        <f ca="1">IF(SUM('Chemicals Calcs'!AC$2:AC8)-'Chem - ODS'!X$7*10^6&lt;0,0,IF(AND(SUM('Chemicals Calcs'!AC$1:AC7)-'Chem - ODS'!X$7*10^6&lt;0,SUM('Chemicals Calcs'!AC$2:AC8)-'Chem - ODS'!X$7*10^6&gt;0),SUM('Chemicals Calcs'!AC$2:AC8)-'Chem - ODS'!X$7*10^6,'Chemicals Calcs'!AC8))</f>
        <v>0</v>
      </c>
      <c r="AD8" s="212">
        <f ca="1">IF(SUM('Chemicals Calcs'!AD$2:AD8)-'Chem - ODS'!Y$7*10^6&lt;0,0,IF(AND(SUM('Chemicals Calcs'!AD$1:AD7)-'Chem - ODS'!Y$7*10^6&lt;0,SUM('Chemicals Calcs'!AD$2:AD8)-'Chem - ODS'!Y$7*10^6&gt;0),SUM('Chemicals Calcs'!AD$2:AD8)-'Chem - ODS'!Y$7*10^6,'Chemicals Calcs'!AD8))</f>
        <v>0</v>
      </c>
      <c r="AE8" s="212">
        <f ca="1">IF(SUM('Chemicals Calcs'!AE$2:AE8)-'Chem - ODS'!Z$7*10^6&lt;0,0,IF(AND(SUM('Chemicals Calcs'!AE$1:AE7)-'Chem - ODS'!Z$7*10^6&lt;0,SUM('Chemicals Calcs'!AE$2:AE8)-'Chem - ODS'!Z$7*10^6&gt;0),SUM('Chemicals Calcs'!AE$2:AE8)-'Chem - ODS'!Z$7*10^6,'Chemicals Calcs'!AE8))</f>
        <v>0</v>
      </c>
      <c r="AF8" s="212">
        <f ca="1">IF(SUM('Chemicals Calcs'!AF$2:AF8)-'Chem - ODS'!AA$7*10^6&lt;0,0,IF(AND(SUM('Chemicals Calcs'!AF$1:AF7)-'Chem - ODS'!AA$7*10^6&lt;0,SUM('Chemicals Calcs'!AF$2:AF8)-'Chem - ODS'!AA$7*10^6&gt;0),SUM('Chemicals Calcs'!AF$2:AF8)-'Chem - ODS'!AA$7*10^6,'Chemicals Calcs'!AF8))</f>
        <v>0</v>
      </c>
      <c r="AG8" s="212">
        <f ca="1">IF(SUM('Chemicals Calcs'!AG$2:AG8)-'Chem - ODS'!AB$7*10^6&lt;0,0,IF(AND(SUM('Chemicals Calcs'!AG$1:AG7)-'Chem - ODS'!AB$7*10^6&lt;0,SUM('Chemicals Calcs'!AG$2:AG8)-'Chem - ODS'!AB$7*10^6&gt;0),SUM('Chemicals Calcs'!AG$2:AG8)-'Chem - ODS'!AB$7*10^6,'Chemicals Calcs'!AG8))</f>
        <v>0</v>
      </c>
      <c r="AH8" s="212">
        <f ca="1">IF(SUM('Chemicals Calcs'!AH$2:AH8)-'Chem - ODS'!AC$7*10^6&lt;0,0,IF(AND(SUM('Chemicals Calcs'!AH$1:AH7)-'Chem - ODS'!AC$7*10^6&lt;0,SUM('Chemicals Calcs'!AH$2:AH8)-'Chem - ODS'!AC$7*10^6&gt;0),SUM('Chemicals Calcs'!AH$2:AH8)-'Chem - ODS'!AC$7*10^6,'Chemicals Calcs'!AH8))</f>
        <v>0</v>
      </c>
      <c r="AI8" s="212">
        <f ca="1">IF(SUM('Chemicals Calcs'!AI$2:AI8)-'Chem - ODS'!AD$7*10^6&lt;0,0,IF(AND(SUM('Chemicals Calcs'!AI$1:AI7)-'Chem - ODS'!AD$7*10^6&lt;0,SUM('Chemicals Calcs'!AI$2:AI8)-'Chem - ODS'!AD$7*10^6&gt;0),SUM('Chemicals Calcs'!AI$2:AI8)-'Chem - ODS'!AD$7*10^6,'Chemicals Calcs'!AI8))</f>
        <v>0</v>
      </c>
      <c r="AJ8" s="212">
        <f ca="1">IF(SUM('Chemicals Calcs'!AJ$2:AJ8)-'Chem - ODS'!AE$7*10^6&lt;0,0,IF(AND(SUM('Chemicals Calcs'!AJ$1:AJ7)-'Chem - ODS'!AE$7*10^6&lt;0,SUM('Chemicals Calcs'!AJ$2:AJ8)-'Chem - ODS'!AE$7*10^6&gt;0),SUM('Chemicals Calcs'!AJ$2:AJ8)-'Chem - ODS'!AE$7*10^6,'Chemicals Calcs'!AJ8))</f>
        <v>0</v>
      </c>
      <c r="AK8" s="212">
        <f ca="1">IF(SUM('Chemicals Calcs'!AK$2:AK8)-'Chem - ODS'!AF$7*10^6&lt;0,0,IF(AND(SUM('Chemicals Calcs'!AK$1:AK7)-'Chem - ODS'!AF$7*10^6&lt;0,SUM('Chemicals Calcs'!AK$2:AK8)-'Chem - ODS'!AF$7*10^6&gt;0),SUM('Chemicals Calcs'!AK$2:AK8)-'Chem - ODS'!AF$7*10^6,'Chemicals Calcs'!AK8))</f>
        <v>0</v>
      </c>
      <c r="AL8" s="212">
        <f ca="1">IF(SUM('Chemicals Calcs'!AL$2:AL8)-'Chem - ODS'!AG$7*10^6&lt;0,0,IF(AND(SUM('Chemicals Calcs'!AL$1:AL7)-'Chem - ODS'!AG$7*10^6&lt;0,SUM('Chemicals Calcs'!AL$2:AL8)-'Chem - ODS'!AG$7*10^6&gt;0),SUM('Chemicals Calcs'!AL$2:AL8)-'Chem - ODS'!AG$7*10^6,'Chemicals Calcs'!AL8))</f>
        <v>0</v>
      </c>
      <c r="AM8" s="212">
        <f ca="1">IF(SUM('Chemicals Calcs'!AM$2:AM8)-'Chem - ODS'!AH$7*10^6&lt;0,0,IF(AND(SUM('Chemicals Calcs'!AM$1:AM7)-'Chem - ODS'!AH$7*10^6&lt;0,SUM('Chemicals Calcs'!AM$2:AM8)-'Chem - ODS'!AH$7*10^6&gt;0),SUM('Chemicals Calcs'!AM$2:AM8)-'Chem - ODS'!AH$7*10^6,'Chemicals Calcs'!AM8))</f>
        <v>0</v>
      </c>
      <c r="AN8" s="212">
        <f ca="1">IF(SUM('Chemicals Calcs'!AN$2:AN8)-'Chem - ODS'!AI$7*10^6&lt;0,0,IF(AND(SUM('Chemicals Calcs'!AN$1:AN7)-'Chem - ODS'!AI$7*10^6&lt;0,SUM('Chemicals Calcs'!AN$2:AN8)-'Chem - ODS'!AI$7*10^6&gt;0),SUM('Chemicals Calcs'!AN$2:AN8)-'Chem - ODS'!AI$7*10^6,'Chemicals Calcs'!AN8))</f>
        <v>0</v>
      </c>
      <c r="AO8" s="212">
        <f ca="1">IF(SUM('Chemicals Calcs'!AO$2:AO8)-'Chem - ODS'!AJ$7*10^6&lt;0,0,IF(AND(SUM('Chemicals Calcs'!AO$1:AO7)-'Chem - ODS'!AJ$7*10^6&lt;0,SUM('Chemicals Calcs'!AO$2:AO8)-'Chem - ODS'!AJ$7*10^6&gt;0),SUM('Chemicals Calcs'!AO$2:AO8)-'Chem - ODS'!AJ$7*10^6,'Chemicals Calcs'!AO8))</f>
        <v>0</v>
      </c>
      <c r="AP8" s="212">
        <f ca="1">IF(SUM('Chemicals Calcs'!AP$2:AP8)-'Chem - ODS'!AK$7*10^6&lt;0,0,IF(AND(SUM('Chemicals Calcs'!AP$1:AP7)-'Chem - ODS'!AK$7*10^6&lt;0,SUM('Chemicals Calcs'!AP$2:AP8)-'Chem - ODS'!AK$7*10^6&gt;0),SUM('Chemicals Calcs'!AP$2:AP8)-'Chem - ODS'!AK$7*10^6,'Chemicals Calcs'!AP8))</f>
        <v>0</v>
      </c>
    </row>
    <row r="9" spans="1:42">
      <c r="A9" s="74">
        <v>-43</v>
      </c>
      <c r="B9">
        <f ca="1">IF('Chemicals 2010'!$A17="CP",INDIRECT("'Chemicals 2010'!"&amp;'Country Selector'!$B$3&amp;ROW($A17))*10^12,0)</f>
        <v>0</v>
      </c>
      <c r="C9" s="90">
        <f t="shared" ca="1" si="0"/>
        <v>0</v>
      </c>
      <c r="D9" s="90">
        <f t="shared" ca="1" si="1"/>
        <v>0</v>
      </c>
      <c r="E9" s="90">
        <f t="shared" ca="1" si="1"/>
        <v>0</v>
      </c>
      <c r="F9" s="90">
        <f t="shared" ca="1" si="1"/>
        <v>0</v>
      </c>
      <c r="G9" s="212">
        <f ca="1">IF(SUM('Chemicals Calcs'!G$2:G9)-'Chem - ODS'!B$7*10^6&lt;0,0,IF(AND(SUM('Chemicals Calcs'!G$1:G8)-'Chem - ODS'!B$7*10^6&lt;0,SUM('Chemicals Calcs'!G$2:G9)-'Chem - ODS'!B$7*10^6&gt;0),SUM('Chemicals Calcs'!G$2:G9)-'Chem - ODS'!B$7*10^6,'Chemicals Calcs'!G9))</f>
        <v>0</v>
      </c>
      <c r="H9" s="212">
        <f ca="1">IF(SUM('Chemicals Calcs'!H$2:H9)-'Chem - ODS'!C$7*10^6&lt;0,0,IF(AND(SUM('Chemicals Calcs'!H$1:H8)-'Chem - ODS'!C$7*10^6&lt;0,SUM('Chemicals Calcs'!H$2:H9)-'Chem - ODS'!C$7*10^6&gt;0),SUM('Chemicals Calcs'!H$2:H9)-'Chem - ODS'!C$7*10^6,'Chemicals Calcs'!H9))</f>
        <v>0</v>
      </c>
      <c r="I9" s="212">
        <f ca="1">IF(SUM('Chemicals Calcs'!I$2:I9)-'Chem - ODS'!D$7*10^6&lt;0,0,IF(AND(SUM('Chemicals Calcs'!I$1:I8)-'Chem - ODS'!D$7*10^6&lt;0,SUM('Chemicals Calcs'!I$2:I9)-'Chem - ODS'!D$7*10^6&gt;0),SUM('Chemicals Calcs'!I$2:I9)-'Chem - ODS'!D$7*10^6,'Chemicals Calcs'!I9))</f>
        <v>0</v>
      </c>
      <c r="J9" s="212">
        <f ca="1">IF(SUM('Chemicals Calcs'!J$2:J9)-'Chem - ODS'!E$7*10^6&lt;0,0,IF(AND(SUM('Chemicals Calcs'!J$1:J8)-'Chem - ODS'!E$7*10^6&lt;0,SUM('Chemicals Calcs'!J$2:J9)-'Chem - ODS'!E$7*10^6&gt;0),SUM('Chemicals Calcs'!J$2:J9)-'Chem - ODS'!E$7*10^6,'Chemicals Calcs'!J9))</f>
        <v>0</v>
      </c>
      <c r="K9" s="212">
        <f ca="1">IF(SUM('Chemicals Calcs'!K$2:K9)-'Chem - ODS'!F$7*10^6&lt;0,0,IF(AND(SUM('Chemicals Calcs'!K$1:K8)-'Chem - ODS'!F$7*10^6&lt;0,SUM('Chemicals Calcs'!K$2:K9)-'Chem - ODS'!F$7*10^6&gt;0),SUM('Chemicals Calcs'!K$2:K9)-'Chem - ODS'!F$7*10^6,'Chemicals Calcs'!K9))</f>
        <v>0</v>
      </c>
      <c r="L9" s="212">
        <f ca="1">IF(SUM('Chemicals Calcs'!L$2:L9)-'Chem - ODS'!G$7*10^6&lt;0,0,IF(AND(SUM('Chemicals Calcs'!L$1:L8)-'Chem - ODS'!G$7*10^6&lt;0,SUM('Chemicals Calcs'!L$2:L9)-'Chem - ODS'!G$7*10^6&gt;0),SUM('Chemicals Calcs'!L$2:L9)-'Chem - ODS'!G$7*10^6,'Chemicals Calcs'!L9))</f>
        <v>0</v>
      </c>
      <c r="M9" s="212">
        <f ca="1">IF(SUM('Chemicals Calcs'!M$2:M9)-'Chem - ODS'!H$7*10^6&lt;0,0,IF(AND(SUM('Chemicals Calcs'!M$1:M8)-'Chem - ODS'!H$7*10^6&lt;0,SUM('Chemicals Calcs'!M$2:M9)-'Chem - ODS'!H$7*10^6&gt;0),SUM('Chemicals Calcs'!M$2:M9)-'Chem - ODS'!H$7*10^6,'Chemicals Calcs'!M9))</f>
        <v>0</v>
      </c>
      <c r="N9" s="212">
        <f ca="1">IF(SUM('Chemicals Calcs'!N$2:N9)-'Chem - ODS'!I$7*10^6&lt;0,0,IF(AND(SUM('Chemicals Calcs'!N$1:N8)-'Chem - ODS'!I$7*10^6&lt;0,SUM('Chemicals Calcs'!N$2:N9)-'Chem - ODS'!I$7*10^6&gt;0),SUM('Chemicals Calcs'!N$2:N9)-'Chem - ODS'!I$7*10^6,'Chemicals Calcs'!N9))</f>
        <v>0</v>
      </c>
      <c r="O9" s="212">
        <f ca="1">IF(SUM('Chemicals Calcs'!O$2:O9)-'Chem - ODS'!J$7*10^6&lt;0,0,IF(AND(SUM('Chemicals Calcs'!O$1:O8)-'Chem - ODS'!J$7*10^6&lt;0,SUM('Chemicals Calcs'!O$2:O9)-'Chem - ODS'!J$7*10^6&gt;0),SUM('Chemicals Calcs'!O$2:O9)-'Chem - ODS'!J$7*10^6,'Chemicals Calcs'!O9))</f>
        <v>0</v>
      </c>
      <c r="P9" s="212">
        <f ca="1">IF(SUM('Chemicals Calcs'!P$2:P9)-'Chem - ODS'!K$7*10^6&lt;0,0,IF(AND(SUM('Chemicals Calcs'!P$1:P8)-'Chem - ODS'!K$7*10^6&lt;0,SUM('Chemicals Calcs'!P$2:P9)-'Chem - ODS'!K$7*10^6&gt;0),SUM('Chemicals Calcs'!P$2:P9)-'Chem - ODS'!K$7*10^6,'Chemicals Calcs'!P9))</f>
        <v>0</v>
      </c>
      <c r="Q9" s="212">
        <f ca="1">IF(SUM('Chemicals Calcs'!Q$2:Q9)-'Chem - ODS'!L$7*10^6&lt;0,0,IF(AND(SUM('Chemicals Calcs'!Q$1:Q8)-'Chem - ODS'!L$7*10^6&lt;0,SUM('Chemicals Calcs'!Q$2:Q9)-'Chem - ODS'!L$7*10^6&gt;0),SUM('Chemicals Calcs'!Q$2:Q9)-'Chem - ODS'!L$7*10^6,'Chemicals Calcs'!Q9))</f>
        <v>0</v>
      </c>
      <c r="R9" s="212">
        <f ca="1">IF(SUM('Chemicals Calcs'!R$2:R9)-'Chem - ODS'!M$7*10^6&lt;0,0,IF(AND(SUM('Chemicals Calcs'!R$1:R8)-'Chem - ODS'!M$7*10^6&lt;0,SUM('Chemicals Calcs'!R$2:R9)-'Chem - ODS'!M$7*10^6&gt;0),SUM('Chemicals Calcs'!R$2:R9)-'Chem - ODS'!M$7*10^6,'Chemicals Calcs'!R9))</f>
        <v>0</v>
      </c>
      <c r="S9" s="212">
        <f ca="1">IF(SUM('Chemicals Calcs'!S$2:S9)-'Chem - ODS'!N$7*10^6&lt;0,0,IF(AND(SUM('Chemicals Calcs'!S$1:S8)-'Chem - ODS'!N$7*10^6&lt;0,SUM('Chemicals Calcs'!S$2:S9)-'Chem - ODS'!N$7*10^6&gt;0),SUM('Chemicals Calcs'!S$2:S9)-'Chem - ODS'!N$7*10^6,'Chemicals Calcs'!S9))</f>
        <v>0</v>
      </c>
      <c r="T9" s="212">
        <f ca="1">IF(SUM('Chemicals Calcs'!T$2:T9)-'Chem - ODS'!O$7*10^6&lt;0,0,IF(AND(SUM('Chemicals Calcs'!T$1:T8)-'Chem - ODS'!O$7*10^6&lt;0,SUM('Chemicals Calcs'!T$2:T9)-'Chem - ODS'!O$7*10^6&gt;0),SUM('Chemicals Calcs'!T$2:T9)-'Chem - ODS'!O$7*10^6,'Chemicals Calcs'!T9))</f>
        <v>0</v>
      </c>
      <c r="U9" s="212">
        <f ca="1">IF(SUM('Chemicals Calcs'!U$2:U9)-'Chem - ODS'!P$7*10^6&lt;0,0,IF(AND(SUM('Chemicals Calcs'!U$1:U8)-'Chem - ODS'!P$7*10^6&lt;0,SUM('Chemicals Calcs'!U$2:U9)-'Chem - ODS'!P$7*10^6&gt;0),SUM('Chemicals Calcs'!U$2:U9)-'Chem - ODS'!P$7*10^6,'Chemicals Calcs'!U9))</f>
        <v>0</v>
      </c>
      <c r="V9" s="212">
        <f ca="1">IF(SUM('Chemicals Calcs'!V$2:V9)-'Chem - ODS'!Q$7*10^6&lt;0,0,IF(AND(SUM('Chemicals Calcs'!V$1:V8)-'Chem - ODS'!Q$7*10^6&lt;0,SUM('Chemicals Calcs'!V$2:V9)-'Chem - ODS'!Q$7*10^6&gt;0),SUM('Chemicals Calcs'!V$2:V9)-'Chem - ODS'!Q$7*10^6,'Chemicals Calcs'!V9))</f>
        <v>0</v>
      </c>
      <c r="W9" s="212">
        <f ca="1">IF(SUM('Chemicals Calcs'!W$2:W9)-'Chem - ODS'!R$7*10^6&lt;0,0,IF(AND(SUM('Chemicals Calcs'!W$1:W8)-'Chem - ODS'!R$7*10^6&lt;0,SUM('Chemicals Calcs'!W$2:W9)-'Chem - ODS'!R$7*10^6&gt;0),SUM('Chemicals Calcs'!W$2:W9)-'Chem - ODS'!R$7*10^6,'Chemicals Calcs'!W9))</f>
        <v>0</v>
      </c>
      <c r="X9" s="212">
        <f ca="1">IF(SUM('Chemicals Calcs'!X$2:X9)-'Chem - ODS'!S$7*10^6&lt;0,0,IF(AND(SUM('Chemicals Calcs'!X$1:X8)-'Chem - ODS'!S$7*10^6&lt;0,SUM('Chemicals Calcs'!X$2:X9)-'Chem - ODS'!S$7*10^6&gt;0),SUM('Chemicals Calcs'!X$2:X9)-'Chem - ODS'!S$7*10^6,'Chemicals Calcs'!X9))</f>
        <v>0</v>
      </c>
      <c r="Y9" s="212">
        <f ca="1">IF(SUM('Chemicals Calcs'!Y$2:Y9)-'Chem - ODS'!T$7*10^6&lt;0,0,IF(AND(SUM('Chemicals Calcs'!Y$1:Y8)-'Chem - ODS'!T$7*10^6&lt;0,SUM('Chemicals Calcs'!Y$2:Y9)-'Chem - ODS'!T$7*10^6&gt;0),SUM('Chemicals Calcs'!Y$2:Y9)-'Chem - ODS'!T$7*10^6,'Chemicals Calcs'!Y9))</f>
        <v>0</v>
      </c>
      <c r="Z9" s="212">
        <f ca="1">IF(SUM('Chemicals Calcs'!Z$2:Z9)-'Chem - ODS'!U$7*10^6&lt;0,0,IF(AND(SUM('Chemicals Calcs'!Z$1:Z8)-'Chem - ODS'!U$7*10^6&lt;0,SUM('Chemicals Calcs'!Z$2:Z9)-'Chem - ODS'!U$7*10^6&gt;0),SUM('Chemicals Calcs'!Z$2:Z9)-'Chem - ODS'!U$7*10^6,'Chemicals Calcs'!Z9))</f>
        <v>0</v>
      </c>
      <c r="AA9" s="212">
        <f ca="1">IF(SUM('Chemicals Calcs'!AA$2:AA9)-'Chem - ODS'!V$7*10^6&lt;0,0,IF(AND(SUM('Chemicals Calcs'!AA$1:AA8)-'Chem - ODS'!V$7*10^6&lt;0,SUM('Chemicals Calcs'!AA$2:AA9)-'Chem - ODS'!V$7*10^6&gt;0),SUM('Chemicals Calcs'!AA$2:AA9)-'Chem - ODS'!V$7*10^6,'Chemicals Calcs'!AA9))</f>
        <v>0</v>
      </c>
      <c r="AB9" s="212">
        <f ca="1">IF(SUM('Chemicals Calcs'!AB$2:AB9)-'Chem - ODS'!W$7*10^6&lt;0,0,IF(AND(SUM('Chemicals Calcs'!AB$1:AB8)-'Chem - ODS'!W$7*10^6&lt;0,SUM('Chemicals Calcs'!AB$2:AB9)-'Chem - ODS'!W$7*10^6&gt;0),SUM('Chemicals Calcs'!AB$2:AB9)-'Chem - ODS'!W$7*10^6,'Chemicals Calcs'!AB9))</f>
        <v>0</v>
      </c>
      <c r="AC9" s="212">
        <f ca="1">IF(SUM('Chemicals Calcs'!AC$2:AC9)-'Chem - ODS'!X$7*10^6&lt;0,0,IF(AND(SUM('Chemicals Calcs'!AC$1:AC8)-'Chem - ODS'!X$7*10^6&lt;0,SUM('Chemicals Calcs'!AC$2:AC9)-'Chem - ODS'!X$7*10^6&gt;0),SUM('Chemicals Calcs'!AC$2:AC9)-'Chem - ODS'!X$7*10^6,'Chemicals Calcs'!AC9))</f>
        <v>0</v>
      </c>
      <c r="AD9" s="212">
        <f ca="1">IF(SUM('Chemicals Calcs'!AD$2:AD9)-'Chem - ODS'!Y$7*10^6&lt;0,0,IF(AND(SUM('Chemicals Calcs'!AD$1:AD8)-'Chem - ODS'!Y$7*10^6&lt;0,SUM('Chemicals Calcs'!AD$2:AD9)-'Chem - ODS'!Y$7*10^6&gt;0),SUM('Chemicals Calcs'!AD$2:AD9)-'Chem - ODS'!Y$7*10^6,'Chemicals Calcs'!AD9))</f>
        <v>0</v>
      </c>
      <c r="AE9" s="212">
        <f ca="1">IF(SUM('Chemicals Calcs'!AE$2:AE9)-'Chem - ODS'!Z$7*10^6&lt;0,0,IF(AND(SUM('Chemicals Calcs'!AE$1:AE8)-'Chem - ODS'!Z$7*10^6&lt;0,SUM('Chemicals Calcs'!AE$2:AE9)-'Chem - ODS'!Z$7*10^6&gt;0),SUM('Chemicals Calcs'!AE$2:AE9)-'Chem - ODS'!Z$7*10^6,'Chemicals Calcs'!AE9))</f>
        <v>0</v>
      </c>
      <c r="AF9" s="212">
        <f ca="1">IF(SUM('Chemicals Calcs'!AF$2:AF9)-'Chem - ODS'!AA$7*10^6&lt;0,0,IF(AND(SUM('Chemicals Calcs'!AF$1:AF8)-'Chem - ODS'!AA$7*10^6&lt;0,SUM('Chemicals Calcs'!AF$2:AF9)-'Chem - ODS'!AA$7*10^6&gt;0),SUM('Chemicals Calcs'!AF$2:AF9)-'Chem - ODS'!AA$7*10^6,'Chemicals Calcs'!AF9))</f>
        <v>0</v>
      </c>
      <c r="AG9" s="212">
        <f ca="1">IF(SUM('Chemicals Calcs'!AG$2:AG9)-'Chem - ODS'!AB$7*10^6&lt;0,0,IF(AND(SUM('Chemicals Calcs'!AG$1:AG8)-'Chem - ODS'!AB$7*10^6&lt;0,SUM('Chemicals Calcs'!AG$2:AG9)-'Chem - ODS'!AB$7*10^6&gt;0),SUM('Chemicals Calcs'!AG$2:AG9)-'Chem - ODS'!AB$7*10^6,'Chemicals Calcs'!AG9))</f>
        <v>0</v>
      </c>
      <c r="AH9" s="212">
        <f ca="1">IF(SUM('Chemicals Calcs'!AH$2:AH9)-'Chem - ODS'!AC$7*10^6&lt;0,0,IF(AND(SUM('Chemicals Calcs'!AH$1:AH8)-'Chem - ODS'!AC$7*10^6&lt;0,SUM('Chemicals Calcs'!AH$2:AH9)-'Chem - ODS'!AC$7*10^6&gt;0),SUM('Chemicals Calcs'!AH$2:AH9)-'Chem - ODS'!AC$7*10^6,'Chemicals Calcs'!AH9))</f>
        <v>0</v>
      </c>
      <c r="AI9" s="212">
        <f ca="1">IF(SUM('Chemicals Calcs'!AI$2:AI9)-'Chem - ODS'!AD$7*10^6&lt;0,0,IF(AND(SUM('Chemicals Calcs'!AI$1:AI8)-'Chem - ODS'!AD$7*10^6&lt;0,SUM('Chemicals Calcs'!AI$2:AI9)-'Chem - ODS'!AD$7*10^6&gt;0),SUM('Chemicals Calcs'!AI$2:AI9)-'Chem - ODS'!AD$7*10^6,'Chemicals Calcs'!AI9))</f>
        <v>0</v>
      </c>
      <c r="AJ9" s="212">
        <f ca="1">IF(SUM('Chemicals Calcs'!AJ$2:AJ9)-'Chem - ODS'!AE$7*10^6&lt;0,0,IF(AND(SUM('Chemicals Calcs'!AJ$1:AJ8)-'Chem - ODS'!AE$7*10^6&lt;0,SUM('Chemicals Calcs'!AJ$2:AJ9)-'Chem - ODS'!AE$7*10^6&gt;0),SUM('Chemicals Calcs'!AJ$2:AJ9)-'Chem - ODS'!AE$7*10^6,'Chemicals Calcs'!AJ9))</f>
        <v>0</v>
      </c>
      <c r="AK9" s="212">
        <f ca="1">IF(SUM('Chemicals Calcs'!AK$2:AK9)-'Chem - ODS'!AF$7*10^6&lt;0,0,IF(AND(SUM('Chemicals Calcs'!AK$1:AK8)-'Chem - ODS'!AF$7*10^6&lt;0,SUM('Chemicals Calcs'!AK$2:AK9)-'Chem - ODS'!AF$7*10^6&gt;0),SUM('Chemicals Calcs'!AK$2:AK9)-'Chem - ODS'!AF$7*10^6,'Chemicals Calcs'!AK9))</f>
        <v>0</v>
      </c>
      <c r="AL9" s="212">
        <f ca="1">IF(SUM('Chemicals Calcs'!AL$2:AL9)-'Chem - ODS'!AG$7*10^6&lt;0,0,IF(AND(SUM('Chemicals Calcs'!AL$1:AL8)-'Chem - ODS'!AG$7*10^6&lt;0,SUM('Chemicals Calcs'!AL$2:AL9)-'Chem - ODS'!AG$7*10^6&gt;0),SUM('Chemicals Calcs'!AL$2:AL9)-'Chem - ODS'!AG$7*10^6,'Chemicals Calcs'!AL9))</f>
        <v>0</v>
      </c>
      <c r="AM9" s="212">
        <f ca="1">IF(SUM('Chemicals Calcs'!AM$2:AM9)-'Chem - ODS'!AH$7*10^6&lt;0,0,IF(AND(SUM('Chemicals Calcs'!AM$1:AM8)-'Chem - ODS'!AH$7*10^6&lt;0,SUM('Chemicals Calcs'!AM$2:AM9)-'Chem - ODS'!AH$7*10^6&gt;0),SUM('Chemicals Calcs'!AM$2:AM9)-'Chem - ODS'!AH$7*10^6,'Chemicals Calcs'!AM9))</f>
        <v>0</v>
      </c>
      <c r="AN9" s="212">
        <f ca="1">IF(SUM('Chemicals Calcs'!AN$2:AN9)-'Chem - ODS'!AI$7*10^6&lt;0,0,IF(AND(SUM('Chemicals Calcs'!AN$1:AN8)-'Chem - ODS'!AI$7*10^6&lt;0,SUM('Chemicals Calcs'!AN$2:AN9)-'Chem - ODS'!AI$7*10^6&gt;0),SUM('Chemicals Calcs'!AN$2:AN9)-'Chem - ODS'!AI$7*10^6,'Chemicals Calcs'!AN9))</f>
        <v>0</v>
      </c>
      <c r="AO9" s="212">
        <f ca="1">IF(SUM('Chemicals Calcs'!AO$2:AO9)-'Chem - ODS'!AJ$7*10^6&lt;0,0,IF(AND(SUM('Chemicals Calcs'!AO$1:AO8)-'Chem - ODS'!AJ$7*10^6&lt;0,SUM('Chemicals Calcs'!AO$2:AO9)-'Chem - ODS'!AJ$7*10^6&gt;0),SUM('Chemicals Calcs'!AO$2:AO9)-'Chem - ODS'!AJ$7*10^6,'Chemicals Calcs'!AO9))</f>
        <v>0</v>
      </c>
      <c r="AP9" s="212">
        <f ca="1">IF(SUM('Chemicals Calcs'!AP$2:AP9)-'Chem - ODS'!AK$7*10^6&lt;0,0,IF(AND(SUM('Chemicals Calcs'!AP$1:AP8)-'Chem - ODS'!AK$7*10^6&lt;0,SUM('Chemicals Calcs'!AP$2:AP9)-'Chem - ODS'!AK$7*10^6&gt;0),SUM('Chemicals Calcs'!AP$2:AP9)-'Chem - ODS'!AK$7*10^6,'Chemicals Calcs'!AP9))</f>
        <v>0</v>
      </c>
    </row>
    <row r="10" spans="1:42">
      <c r="A10" s="74">
        <v>-42</v>
      </c>
      <c r="B10">
        <f ca="1">IF('Chemicals 2010'!$A18="CP",INDIRECT("'Chemicals 2010'!"&amp;'Country Selector'!$B$3&amp;ROW($A18))*10^12,0)</f>
        <v>0</v>
      </c>
      <c r="C10" s="90">
        <f t="shared" ca="1" si="0"/>
        <v>0</v>
      </c>
      <c r="D10" s="90">
        <f t="shared" ca="1" si="1"/>
        <v>0</v>
      </c>
      <c r="E10" s="90">
        <f t="shared" ca="1" si="1"/>
        <v>0</v>
      </c>
      <c r="F10" s="90">
        <f t="shared" ca="1" si="1"/>
        <v>0</v>
      </c>
      <c r="G10" s="212">
        <f ca="1">IF(SUM('Chemicals Calcs'!G$2:G10)-'Chem - ODS'!B$7*10^6&lt;0,0,IF(AND(SUM('Chemicals Calcs'!G$1:G9)-'Chem - ODS'!B$7*10^6&lt;0,SUM('Chemicals Calcs'!G$2:G10)-'Chem - ODS'!B$7*10^6&gt;0),SUM('Chemicals Calcs'!G$2:G10)-'Chem - ODS'!B$7*10^6,'Chemicals Calcs'!G10))</f>
        <v>0</v>
      </c>
      <c r="H10" s="212">
        <f ca="1">IF(SUM('Chemicals Calcs'!H$2:H10)-'Chem - ODS'!C$7*10^6&lt;0,0,IF(AND(SUM('Chemicals Calcs'!H$1:H9)-'Chem - ODS'!C$7*10^6&lt;0,SUM('Chemicals Calcs'!H$2:H10)-'Chem - ODS'!C$7*10^6&gt;0),SUM('Chemicals Calcs'!H$2:H10)-'Chem - ODS'!C$7*10^6,'Chemicals Calcs'!H10))</f>
        <v>0</v>
      </c>
      <c r="I10" s="212">
        <f ca="1">IF(SUM('Chemicals Calcs'!I$2:I10)-'Chem - ODS'!D$7*10^6&lt;0,0,IF(AND(SUM('Chemicals Calcs'!I$1:I9)-'Chem - ODS'!D$7*10^6&lt;0,SUM('Chemicals Calcs'!I$2:I10)-'Chem - ODS'!D$7*10^6&gt;0),SUM('Chemicals Calcs'!I$2:I10)-'Chem - ODS'!D$7*10^6,'Chemicals Calcs'!I10))</f>
        <v>0</v>
      </c>
      <c r="J10" s="212">
        <f ca="1">IF(SUM('Chemicals Calcs'!J$2:J10)-'Chem - ODS'!E$7*10^6&lt;0,0,IF(AND(SUM('Chemicals Calcs'!J$1:J9)-'Chem - ODS'!E$7*10^6&lt;0,SUM('Chemicals Calcs'!J$2:J10)-'Chem - ODS'!E$7*10^6&gt;0),SUM('Chemicals Calcs'!J$2:J10)-'Chem - ODS'!E$7*10^6,'Chemicals Calcs'!J10))</f>
        <v>0</v>
      </c>
      <c r="K10" s="212">
        <f ca="1">IF(SUM('Chemicals Calcs'!K$2:K10)-'Chem - ODS'!F$7*10^6&lt;0,0,IF(AND(SUM('Chemicals Calcs'!K$1:K9)-'Chem - ODS'!F$7*10^6&lt;0,SUM('Chemicals Calcs'!K$2:K10)-'Chem - ODS'!F$7*10^6&gt;0),SUM('Chemicals Calcs'!K$2:K10)-'Chem - ODS'!F$7*10^6,'Chemicals Calcs'!K10))</f>
        <v>0</v>
      </c>
      <c r="L10" s="212">
        <f ca="1">IF(SUM('Chemicals Calcs'!L$2:L10)-'Chem - ODS'!G$7*10^6&lt;0,0,IF(AND(SUM('Chemicals Calcs'!L$1:L9)-'Chem - ODS'!G$7*10^6&lt;0,SUM('Chemicals Calcs'!L$2:L10)-'Chem - ODS'!G$7*10^6&gt;0),SUM('Chemicals Calcs'!L$2:L10)-'Chem - ODS'!G$7*10^6,'Chemicals Calcs'!L10))</f>
        <v>0</v>
      </c>
      <c r="M10" s="212">
        <f ca="1">IF(SUM('Chemicals Calcs'!M$2:M10)-'Chem - ODS'!H$7*10^6&lt;0,0,IF(AND(SUM('Chemicals Calcs'!M$1:M9)-'Chem - ODS'!H$7*10^6&lt;0,SUM('Chemicals Calcs'!M$2:M10)-'Chem - ODS'!H$7*10^6&gt;0),SUM('Chemicals Calcs'!M$2:M10)-'Chem - ODS'!H$7*10^6,'Chemicals Calcs'!M10))</f>
        <v>0</v>
      </c>
      <c r="N10" s="212">
        <f ca="1">IF(SUM('Chemicals Calcs'!N$2:N10)-'Chem - ODS'!I$7*10^6&lt;0,0,IF(AND(SUM('Chemicals Calcs'!N$1:N9)-'Chem - ODS'!I$7*10^6&lt;0,SUM('Chemicals Calcs'!N$2:N10)-'Chem - ODS'!I$7*10^6&gt;0),SUM('Chemicals Calcs'!N$2:N10)-'Chem - ODS'!I$7*10^6,'Chemicals Calcs'!N10))</f>
        <v>0</v>
      </c>
      <c r="O10" s="212">
        <f ca="1">IF(SUM('Chemicals Calcs'!O$2:O10)-'Chem - ODS'!J$7*10^6&lt;0,0,IF(AND(SUM('Chemicals Calcs'!O$1:O9)-'Chem - ODS'!J$7*10^6&lt;0,SUM('Chemicals Calcs'!O$2:O10)-'Chem - ODS'!J$7*10^6&gt;0),SUM('Chemicals Calcs'!O$2:O10)-'Chem - ODS'!J$7*10^6,'Chemicals Calcs'!O10))</f>
        <v>0</v>
      </c>
      <c r="P10" s="212">
        <f ca="1">IF(SUM('Chemicals Calcs'!P$2:P10)-'Chem - ODS'!K$7*10^6&lt;0,0,IF(AND(SUM('Chemicals Calcs'!P$1:P9)-'Chem - ODS'!K$7*10^6&lt;0,SUM('Chemicals Calcs'!P$2:P10)-'Chem - ODS'!K$7*10^6&gt;0),SUM('Chemicals Calcs'!P$2:P10)-'Chem - ODS'!K$7*10^6,'Chemicals Calcs'!P10))</f>
        <v>0</v>
      </c>
      <c r="Q10" s="212">
        <f ca="1">IF(SUM('Chemicals Calcs'!Q$2:Q10)-'Chem - ODS'!L$7*10^6&lt;0,0,IF(AND(SUM('Chemicals Calcs'!Q$1:Q9)-'Chem - ODS'!L$7*10^6&lt;0,SUM('Chemicals Calcs'!Q$2:Q10)-'Chem - ODS'!L$7*10^6&gt;0),SUM('Chemicals Calcs'!Q$2:Q10)-'Chem - ODS'!L$7*10^6,'Chemicals Calcs'!Q10))</f>
        <v>0</v>
      </c>
      <c r="R10" s="212">
        <f ca="1">IF(SUM('Chemicals Calcs'!R$2:R10)-'Chem - ODS'!M$7*10^6&lt;0,0,IF(AND(SUM('Chemicals Calcs'!R$1:R9)-'Chem - ODS'!M$7*10^6&lt;0,SUM('Chemicals Calcs'!R$2:R10)-'Chem - ODS'!M$7*10^6&gt;0),SUM('Chemicals Calcs'!R$2:R10)-'Chem - ODS'!M$7*10^6,'Chemicals Calcs'!R10))</f>
        <v>0</v>
      </c>
      <c r="S10" s="212">
        <f ca="1">IF(SUM('Chemicals Calcs'!S$2:S10)-'Chem - ODS'!N$7*10^6&lt;0,0,IF(AND(SUM('Chemicals Calcs'!S$1:S9)-'Chem - ODS'!N$7*10^6&lt;0,SUM('Chemicals Calcs'!S$2:S10)-'Chem - ODS'!N$7*10^6&gt;0),SUM('Chemicals Calcs'!S$2:S10)-'Chem - ODS'!N$7*10^6,'Chemicals Calcs'!S10))</f>
        <v>0</v>
      </c>
      <c r="T10" s="212">
        <f ca="1">IF(SUM('Chemicals Calcs'!T$2:T10)-'Chem - ODS'!O$7*10^6&lt;0,0,IF(AND(SUM('Chemicals Calcs'!T$1:T9)-'Chem - ODS'!O$7*10^6&lt;0,SUM('Chemicals Calcs'!T$2:T10)-'Chem - ODS'!O$7*10^6&gt;0),SUM('Chemicals Calcs'!T$2:T10)-'Chem - ODS'!O$7*10^6,'Chemicals Calcs'!T10))</f>
        <v>0</v>
      </c>
      <c r="U10" s="212">
        <f ca="1">IF(SUM('Chemicals Calcs'!U$2:U10)-'Chem - ODS'!P$7*10^6&lt;0,0,IF(AND(SUM('Chemicals Calcs'!U$1:U9)-'Chem - ODS'!P$7*10^6&lt;0,SUM('Chemicals Calcs'!U$2:U10)-'Chem - ODS'!P$7*10^6&gt;0),SUM('Chemicals Calcs'!U$2:U10)-'Chem - ODS'!P$7*10^6,'Chemicals Calcs'!U10))</f>
        <v>0</v>
      </c>
      <c r="V10" s="212">
        <f ca="1">IF(SUM('Chemicals Calcs'!V$2:V10)-'Chem - ODS'!Q$7*10^6&lt;0,0,IF(AND(SUM('Chemicals Calcs'!V$1:V9)-'Chem - ODS'!Q$7*10^6&lt;0,SUM('Chemicals Calcs'!V$2:V10)-'Chem - ODS'!Q$7*10^6&gt;0),SUM('Chemicals Calcs'!V$2:V10)-'Chem - ODS'!Q$7*10^6,'Chemicals Calcs'!V10))</f>
        <v>0</v>
      </c>
      <c r="W10" s="212">
        <f ca="1">IF(SUM('Chemicals Calcs'!W$2:W10)-'Chem - ODS'!R$7*10^6&lt;0,0,IF(AND(SUM('Chemicals Calcs'!W$1:W9)-'Chem - ODS'!R$7*10^6&lt;0,SUM('Chemicals Calcs'!W$2:W10)-'Chem - ODS'!R$7*10^6&gt;0),SUM('Chemicals Calcs'!W$2:W10)-'Chem - ODS'!R$7*10^6,'Chemicals Calcs'!W10))</f>
        <v>0</v>
      </c>
      <c r="X10" s="212">
        <f ca="1">IF(SUM('Chemicals Calcs'!X$2:X10)-'Chem - ODS'!S$7*10^6&lt;0,0,IF(AND(SUM('Chemicals Calcs'!X$1:X9)-'Chem - ODS'!S$7*10^6&lt;0,SUM('Chemicals Calcs'!X$2:X10)-'Chem - ODS'!S$7*10^6&gt;0),SUM('Chemicals Calcs'!X$2:X10)-'Chem - ODS'!S$7*10^6,'Chemicals Calcs'!X10))</f>
        <v>0</v>
      </c>
      <c r="Y10" s="212">
        <f ca="1">IF(SUM('Chemicals Calcs'!Y$2:Y10)-'Chem - ODS'!T$7*10^6&lt;0,0,IF(AND(SUM('Chemicals Calcs'!Y$1:Y9)-'Chem - ODS'!T$7*10^6&lt;0,SUM('Chemicals Calcs'!Y$2:Y10)-'Chem - ODS'!T$7*10^6&gt;0),SUM('Chemicals Calcs'!Y$2:Y10)-'Chem - ODS'!T$7*10^6,'Chemicals Calcs'!Y10))</f>
        <v>0</v>
      </c>
      <c r="Z10" s="212">
        <f ca="1">IF(SUM('Chemicals Calcs'!Z$2:Z10)-'Chem - ODS'!U$7*10^6&lt;0,0,IF(AND(SUM('Chemicals Calcs'!Z$1:Z9)-'Chem - ODS'!U$7*10^6&lt;0,SUM('Chemicals Calcs'!Z$2:Z10)-'Chem - ODS'!U$7*10^6&gt;0),SUM('Chemicals Calcs'!Z$2:Z10)-'Chem - ODS'!U$7*10^6,'Chemicals Calcs'!Z10))</f>
        <v>0</v>
      </c>
      <c r="AA10" s="212">
        <f ca="1">IF(SUM('Chemicals Calcs'!AA$2:AA10)-'Chem - ODS'!V$7*10^6&lt;0,0,IF(AND(SUM('Chemicals Calcs'!AA$1:AA9)-'Chem - ODS'!V$7*10^6&lt;0,SUM('Chemicals Calcs'!AA$2:AA10)-'Chem - ODS'!V$7*10^6&gt;0),SUM('Chemicals Calcs'!AA$2:AA10)-'Chem - ODS'!V$7*10^6,'Chemicals Calcs'!AA10))</f>
        <v>0</v>
      </c>
      <c r="AB10" s="212">
        <f ca="1">IF(SUM('Chemicals Calcs'!AB$2:AB10)-'Chem - ODS'!W$7*10^6&lt;0,0,IF(AND(SUM('Chemicals Calcs'!AB$1:AB9)-'Chem - ODS'!W$7*10^6&lt;0,SUM('Chemicals Calcs'!AB$2:AB10)-'Chem - ODS'!W$7*10^6&gt;0),SUM('Chemicals Calcs'!AB$2:AB10)-'Chem - ODS'!W$7*10^6,'Chemicals Calcs'!AB10))</f>
        <v>0</v>
      </c>
      <c r="AC10" s="212">
        <f ca="1">IF(SUM('Chemicals Calcs'!AC$2:AC10)-'Chem - ODS'!X$7*10^6&lt;0,0,IF(AND(SUM('Chemicals Calcs'!AC$1:AC9)-'Chem - ODS'!X$7*10^6&lt;0,SUM('Chemicals Calcs'!AC$2:AC10)-'Chem - ODS'!X$7*10^6&gt;0),SUM('Chemicals Calcs'!AC$2:AC10)-'Chem - ODS'!X$7*10^6,'Chemicals Calcs'!AC10))</f>
        <v>0</v>
      </c>
      <c r="AD10" s="212">
        <f ca="1">IF(SUM('Chemicals Calcs'!AD$2:AD10)-'Chem - ODS'!Y$7*10^6&lt;0,0,IF(AND(SUM('Chemicals Calcs'!AD$1:AD9)-'Chem - ODS'!Y$7*10^6&lt;0,SUM('Chemicals Calcs'!AD$2:AD10)-'Chem - ODS'!Y$7*10^6&gt;0),SUM('Chemicals Calcs'!AD$2:AD10)-'Chem - ODS'!Y$7*10^6,'Chemicals Calcs'!AD10))</f>
        <v>0</v>
      </c>
      <c r="AE10" s="212">
        <f ca="1">IF(SUM('Chemicals Calcs'!AE$2:AE10)-'Chem - ODS'!Z$7*10^6&lt;0,0,IF(AND(SUM('Chemicals Calcs'!AE$1:AE9)-'Chem - ODS'!Z$7*10^6&lt;0,SUM('Chemicals Calcs'!AE$2:AE10)-'Chem - ODS'!Z$7*10^6&gt;0),SUM('Chemicals Calcs'!AE$2:AE10)-'Chem - ODS'!Z$7*10^6,'Chemicals Calcs'!AE10))</f>
        <v>0</v>
      </c>
      <c r="AF10" s="212">
        <f ca="1">IF(SUM('Chemicals Calcs'!AF$2:AF10)-'Chem - ODS'!AA$7*10^6&lt;0,0,IF(AND(SUM('Chemicals Calcs'!AF$1:AF9)-'Chem - ODS'!AA$7*10^6&lt;0,SUM('Chemicals Calcs'!AF$2:AF10)-'Chem - ODS'!AA$7*10^6&gt;0),SUM('Chemicals Calcs'!AF$2:AF10)-'Chem - ODS'!AA$7*10^6,'Chemicals Calcs'!AF10))</f>
        <v>0</v>
      </c>
      <c r="AG10" s="212">
        <f ca="1">IF(SUM('Chemicals Calcs'!AG$2:AG10)-'Chem - ODS'!AB$7*10^6&lt;0,0,IF(AND(SUM('Chemicals Calcs'!AG$1:AG9)-'Chem - ODS'!AB$7*10^6&lt;0,SUM('Chemicals Calcs'!AG$2:AG10)-'Chem - ODS'!AB$7*10^6&gt;0),SUM('Chemicals Calcs'!AG$2:AG10)-'Chem - ODS'!AB$7*10^6,'Chemicals Calcs'!AG10))</f>
        <v>0</v>
      </c>
      <c r="AH10" s="212">
        <f ca="1">IF(SUM('Chemicals Calcs'!AH$2:AH10)-'Chem - ODS'!AC$7*10^6&lt;0,0,IF(AND(SUM('Chemicals Calcs'!AH$1:AH9)-'Chem - ODS'!AC$7*10^6&lt;0,SUM('Chemicals Calcs'!AH$2:AH10)-'Chem - ODS'!AC$7*10^6&gt;0),SUM('Chemicals Calcs'!AH$2:AH10)-'Chem - ODS'!AC$7*10^6,'Chemicals Calcs'!AH10))</f>
        <v>0</v>
      </c>
      <c r="AI10" s="212">
        <f ca="1">IF(SUM('Chemicals Calcs'!AI$2:AI10)-'Chem - ODS'!AD$7*10^6&lt;0,0,IF(AND(SUM('Chemicals Calcs'!AI$1:AI9)-'Chem - ODS'!AD$7*10^6&lt;0,SUM('Chemicals Calcs'!AI$2:AI10)-'Chem - ODS'!AD$7*10^6&gt;0),SUM('Chemicals Calcs'!AI$2:AI10)-'Chem - ODS'!AD$7*10^6,'Chemicals Calcs'!AI10))</f>
        <v>0</v>
      </c>
      <c r="AJ10" s="212">
        <f ca="1">IF(SUM('Chemicals Calcs'!AJ$2:AJ10)-'Chem - ODS'!AE$7*10^6&lt;0,0,IF(AND(SUM('Chemicals Calcs'!AJ$1:AJ9)-'Chem - ODS'!AE$7*10^6&lt;0,SUM('Chemicals Calcs'!AJ$2:AJ10)-'Chem - ODS'!AE$7*10^6&gt;0),SUM('Chemicals Calcs'!AJ$2:AJ10)-'Chem - ODS'!AE$7*10^6,'Chemicals Calcs'!AJ10))</f>
        <v>0</v>
      </c>
      <c r="AK10" s="212">
        <f ca="1">IF(SUM('Chemicals Calcs'!AK$2:AK10)-'Chem - ODS'!AF$7*10^6&lt;0,0,IF(AND(SUM('Chemicals Calcs'!AK$1:AK9)-'Chem - ODS'!AF$7*10^6&lt;0,SUM('Chemicals Calcs'!AK$2:AK10)-'Chem - ODS'!AF$7*10^6&gt;0),SUM('Chemicals Calcs'!AK$2:AK10)-'Chem - ODS'!AF$7*10^6,'Chemicals Calcs'!AK10))</f>
        <v>0</v>
      </c>
      <c r="AL10" s="212">
        <f ca="1">IF(SUM('Chemicals Calcs'!AL$2:AL10)-'Chem - ODS'!AG$7*10^6&lt;0,0,IF(AND(SUM('Chemicals Calcs'!AL$1:AL9)-'Chem - ODS'!AG$7*10^6&lt;0,SUM('Chemicals Calcs'!AL$2:AL10)-'Chem - ODS'!AG$7*10^6&gt;0),SUM('Chemicals Calcs'!AL$2:AL10)-'Chem - ODS'!AG$7*10^6,'Chemicals Calcs'!AL10))</f>
        <v>0</v>
      </c>
      <c r="AM10" s="212">
        <f ca="1">IF(SUM('Chemicals Calcs'!AM$2:AM10)-'Chem - ODS'!AH$7*10^6&lt;0,0,IF(AND(SUM('Chemicals Calcs'!AM$1:AM9)-'Chem - ODS'!AH$7*10^6&lt;0,SUM('Chemicals Calcs'!AM$2:AM10)-'Chem - ODS'!AH$7*10^6&gt;0),SUM('Chemicals Calcs'!AM$2:AM10)-'Chem - ODS'!AH$7*10^6,'Chemicals Calcs'!AM10))</f>
        <v>0</v>
      </c>
      <c r="AN10" s="212">
        <f ca="1">IF(SUM('Chemicals Calcs'!AN$2:AN10)-'Chem - ODS'!AI$7*10^6&lt;0,0,IF(AND(SUM('Chemicals Calcs'!AN$1:AN9)-'Chem - ODS'!AI$7*10^6&lt;0,SUM('Chemicals Calcs'!AN$2:AN10)-'Chem - ODS'!AI$7*10^6&gt;0),SUM('Chemicals Calcs'!AN$2:AN10)-'Chem - ODS'!AI$7*10^6,'Chemicals Calcs'!AN10))</f>
        <v>0</v>
      </c>
      <c r="AO10" s="212">
        <f ca="1">IF(SUM('Chemicals Calcs'!AO$2:AO10)-'Chem - ODS'!AJ$7*10^6&lt;0,0,IF(AND(SUM('Chemicals Calcs'!AO$1:AO9)-'Chem - ODS'!AJ$7*10^6&lt;0,SUM('Chemicals Calcs'!AO$2:AO10)-'Chem - ODS'!AJ$7*10^6&gt;0),SUM('Chemicals Calcs'!AO$2:AO10)-'Chem - ODS'!AJ$7*10^6,'Chemicals Calcs'!AO10))</f>
        <v>0</v>
      </c>
      <c r="AP10" s="212">
        <f ca="1">IF(SUM('Chemicals Calcs'!AP$2:AP10)-'Chem - ODS'!AK$7*10^6&lt;0,0,IF(AND(SUM('Chemicals Calcs'!AP$1:AP9)-'Chem - ODS'!AK$7*10^6&lt;0,SUM('Chemicals Calcs'!AP$2:AP10)-'Chem - ODS'!AK$7*10^6&gt;0),SUM('Chemicals Calcs'!AP$2:AP10)-'Chem - ODS'!AK$7*10^6,'Chemicals Calcs'!AP10))</f>
        <v>0</v>
      </c>
    </row>
    <row r="11" spans="1:42">
      <c r="A11" s="74">
        <v>-41</v>
      </c>
      <c r="B11">
        <f ca="1">IF('Chemicals 2010'!$A19="CP",INDIRECT("'Chemicals 2010'!"&amp;'Country Selector'!$B$3&amp;ROW($A19))*10^12,0)</f>
        <v>0</v>
      </c>
      <c r="C11" s="90">
        <f t="shared" ca="1" si="0"/>
        <v>0</v>
      </c>
      <c r="D11" s="90">
        <f t="shared" ca="1" si="1"/>
        <v>0</v>
      </c>
      <c r="E11" s="90">
        <f t="shared" ca="1" si="1"/>
        <v>0</v>
      </c>
      <c r="F11" s="90">
        <f t="shared" ca="1" si="1"/>
        <v>0</v>
      </c>
      <c r="G11" s="212">
        <f ca="1">IF(SUM('Chemicals Calcs'!G$2:G11)-'Chem - ODS'!B$7*10^6&lt;0,0,IF(AND(SUM('Chemicals Calcs'!G$1:G10)-'Chem - ODS'!B$7*10^6&lt;0,SUM('Chemicals Calcs'!G$2:G11)-'Chem - ODS'!B$7*10^6&gt;0),SUM('Chemicals Calcs'!G$2:G11)-'Chem - ODS'!B$7*10^6,'Chemicals Calcs'!G11))</f>
        <v>0</v>
      </c>
      <c r="H11" s="212">
        <f ca="1">IF(SUM('Chemicals Calcs'!H$2:H11)-'Chem - ODS'!C$7*10^6&lt;0,0,IF(AND(SUM('Chemicals Calcs'!H$1:H10)-'Chem - ODS'!C$7*10^6&lt;0,SUM('Chemicals Calcs'!H$2:H11)-'Chem - ODS'!C$7*10^6&gt;0),SUM('Chemicals Calcs'!H$2:H11)-'Chem - ODS'!C$7*10^6,'Chemicals Calcs'!H11))</f>
        <v>0</v>
      </c>
      <c r="I11" s="212">
        <f ca="1">IF(SUM('Chemicals Calcs'!I$2:I11)-'Chem - ODS'!D$7*10^6&lt;0,0,IF(AND(SUM('Chemicals Calcs'!I$1:I10)-'Chem - ODS'!D$7*10^6&lt;0,SUM('Chemicals Calcs'!I$2:I11)-'Chem - ODS'!D$7*10^6&gt;0),SUM('Chemicals Calcs'!I$2:I11)-'Chem - ODS'!D$7*10^6,'Chemicals Calcs'!I11))</f>
        <v>0</v>
      </c>
      <c r="J11" s="212">
        <f ca="1">IF(SUM('Chemicals Calcs'!J$2:J11)-'Chem - ODS'!E$7*10^6&lt;0,0,IF(AND(SUM('Chemicals Calcs'!J$1:J10)-'Chem - ODS'!E$7*10^6&lt;0,SUM('Chemicals Calcs'!J$2:J11)-'Chem - ODS'!E$7*10^6&gt;0),SUM('Chemicals Calcs'!J$2:J11)-'Chem - ODS'!E$7*10^6,'Chemicals Calcs'!J11))</f>
        <v>0</v>
      </c>
      <c r="K11" s="212">
        <f ca="1">IF(SUM('Chemicals Calcs'!K$2:K11)-'Chem - ODS'!F$7*10^6&lt;0,0,IF(AND(SUM('Chemicals Calcs'!K$1:K10)-'Chem - ODS'!F$7*10^6&lt;0,SUM('Chemicals Calcs'!K$2:K11)-'Chem - ODS'!F$7*10^6&gt;0),SUM('Chemicals Calcs'!K$2:K11)-'Chem - ODS'!F$7*10^6,'Chemicals Calcs'!K11))</f>
        <v>0</v>
      </c>
      <c r="L11" s="212">
        <f ca="1">IF(SUM('Chemicals Calcs'!L$2:L11)-'Chem - ODS'!G$7*10^6&lt;0,0,IF(AND(SUM('Chemicals Calcs'!L$1:L10)-'Chem - ODS'!G$7*10^6&lt;0,SUM('Chemicals Calcs'!L$2:L11)-'Chem - ODS'!G$7*10^6&gt;0),SUM('Chemicals Calcs'!L$2:L11)-'Chem - ODS'!G$7*10^6,'Chemicals Calcs'!L11))</f>
        <v>0</v>
      </c>
      <c r="M11" s="212">
        <f ca="1">IF(SUM('Chemicals Calcs'!M$2:M11)-'Chem - ODS'!H$7*10^6&lt;0,0,IF(AND(SUM('Chemicals Calcs'!M$1:M10)-'Chem - ODS'!H$7*10^6&lt;0,SUM('Chemicals Calcs'!M$2:M11)-'Chem - ODS'!H$7*10^6&gt;0),SUM('Chemicals Calcs'!M$2:M11)-'Chem - ODS'!H$7*10^6,'Chemicals Calcs'!M11))</f>
        <v>0</v>
      </c>
      <c r="N11" s="212">
        <f ca="1">IF(SUM('Chemicals Calcs'!N$2:N11)-'Chem - ODS'!I$7*10^6&lt;0,0,IF(AND(SUM('Chemicals Calcs'!N$1:N10)-'Chem - ODS'!I$7*10^6&lt;0,SUM('Chemicals Calcs'!N$2:N11)-'Chem - ODS'!I$7*10^6&gt;0),SUM('Chemicals Calcs'!N$2:N11)-'Chem - ODS'!I$7*10^6,'Chemicals Calcs'!N11))</f>
        <v>0</v>
      </c>
      <c r="O11" s="212">
        <f ca="1">IF(SUM('Chemicals Calcs'!O$2:O11)-'Chem - ODS'!J$7*10^6&lt;0,0,IF(AND(SUM('Chemicals Calcs'!O$1:O10)-'Chem - ODS'!J$7*10^6&lt;0,SUM('Chemicals Calcs'!O$2:O11)-'Chem - ODS'!J$7*10^6&gt;0),SUM('Chemicals Calcs'!O$2:O11)-'Chem - ODS'!J$7*10^6,'Chemicals Calcs'!O11))</f>
        <v>0</v>
      </c>
      <c r="P11" s="212">
        <f ca="1">IF(SUM('Chemicals Calcs'!P$2:P11)-'Chem - ODS'!K$7*10^6&lt;0,0,IF(AND(SUM('Chemicals Calcs'!P$1:P10)-'Chem - ODS'!K$7*10^6&lt;0,SUM('Chemicals Calcs'!P$2:P11)-'Chem - ODS'!K$7*10^6&gt;0),SUM('Chemicals Calcs'!P$2:P11)-'Chem - ODS'!K$7*10^6,'Chemicals Calcs'!P11))</f>
        <v>0</v>
      </c>
      <c r="Q11" s="212">
        <f ca="1">IF(SUM('Chemicals Calcs'!Q$2:Q11)-'Chem - ODS'!L$7*10^6&lt;0,0,IF(AND(SUM('Chemicals Calcs'!Q$1:Q10)-'Chem - ODS'!L$7*10^6&lt;0,SUM('Chemicals Calcs'!Q$2:Q11)-'Chem - ODS'!L$7*10^6&gt;0),SUM('Chemicals Calcs'!Q$2:Q11)-'Chem - ODS'!L$7*10^6,'Chemicals Calcs'!Q11))</f>
        <v>0</v>
      </c>
      <c r="R11" s="212">
        <f ca="1">IF(SUM('Chemicals Calcs'!R$2:R11)-'Chem - ODS'!M$7*10^6&lt;0,0,IF(AND(SUM('Chemicals Calcs'!R$1:R10)-'Chem - ODS'!M$7*10^6&lt;0,SUM('Chemicals Calcs'!R$2:R11)-'Chem - ODS'!M$7*10^6&gt;0),SUM('Chemicals Calcs'!R$2:R11)-'Chem - ODS'!M$7*10^6,'Chemicals Calcs'!R11))</f>
        <v>0</v>
      </c>
      <c r="S11" s="212">
        <f ca="1">IF(SUM('Chemicals Calcs'!S$2:S11)-'Chem - ODS'!N$7*10^6&lt;0,0,IF(AND(SUM('Chemicals Calcs'!S$1:S10)-'Chem - ODS'!N$7*10^6&lt;0,SUM('Chemicals Calcs'!S$2:S11)-'Chem - ODS'!N$7*10^6&gt;0),SUM('Chemicals Calcs'!S$2:S11)-'Chem - ODS'!N$7*10^6,'Chemicals Calcs'!S11))</f>
        <v>0</v>
      </c>
      <c r="T11" s="212">
        <f ca="1">IF(SUM('Chemicals Calcs'!T$2:T11)-'Chem - ODS'!O$7*10^6&lt;0,0,IF(AND(SUM('Chemicals Calcs'!T$1:T10)-'Chem - ODS'!O$7*10^6&lt;0,SUM('Chemicals Calcs'!T$2:T11)-'Chem - ODS'!O$7*10^6&gt;0),SUM('Chemicals Calcs'!T$2:T11)-'Chem - ODS'!O$7*10^6,'Chemicals Calcs'!T11))</f>
        <v>0</v>
      </c>
      <c r="U11" s="212">
        <f ca="1">IF(SUM('Chemicals Calcs'!U$2:U11)-'Chem - ODS'!P$7*10^6&lt;0,0,IF(AND(SUM('Chemicals Calcs'!U$1:U10)-'Chem - ODS'!P$7*10^6&lt;0,SUM('Chemicals Calcs'!U$2:U11)-'Chem - ODS'!P$7*10^6&gt;0),SUM('Chemicals Calcs'!U$2:U11)-'Chem - ODS'!P$7*10^6,'Chemicals Calcs'!U11))</f>
        <v>0</v>
      </c>
      <c r="V11" s="212">
        <f ca="1">IF(SUM('Chemicals Calcs'!V$2:V11)-'Chem - ODS'!Q$7*10^6&lt;0,0,IF(AND(SUM('Chemicals Calcs'!V$1:V10)-'Chem - ODS'!Q$7*10^6&lt;0,SUM('Chemicals Calcs'!V$2:V11)-'Chem - ODS'!Q$7*10^6&gt;0),SUM('Chemicals Calcs'!V$2:V11)-'Chem - ODS'!Q$7*10^6,'Chemicals Calcs'!V11))</f>
        <v>0</v>
      </c>
      <c r="W11" s="212">
        <f ca="1">IF(SUM('Chemicals Calcs'!W$2:W11)-'Chem - ODS'!R$7*10^6&lt;0,0,IF(AND(SUM('Chemicals Calcs'!W$1:W10)-'Chem - ODS'!R$7*10^6&lt;0,SUM('Chemicals Calcs'!W$2:W11)-'Chem - ODS'!R$7*10^6&gt;0),SUM('Chemicals Calcs'!W$2:W11)-'Chem - ODS'!R$7*10^6,'Chemicals Calcs'!W11))</f>
        <v>0</v>
      </c>
      <c r="X11" s="212">
        <f ca="1">IF(SUM('Chemicals Calcs'!X$2:X11)-'Chem - ODS'!S$7*10^6&lt;0,0,IF(AND(SUM('Chemicals Calcs'!X$1:X10)-'Chem - ODS'!S$7*10^6&lt;0,SUM('Chemicals Calcs'!X$2:X11)-'Chem - ODS'!S$7*10^6&gt;0),SUM('Chemicals Calcs'!X$2:X11)-'Chem - ODS'!S$7*10^6,'Chemicals Calcs'!X11))</f>
        <v>0</v>
      </c>
      <c r="Y11" s="212">
        <f ca="1">IF(SUM('Chemicals Calcs'!Y$2:Y11)-'Chem - ODS'!T$7*10^6&lt;0,0,IF(AND(SUM('Chemicals Calcs'!Y$1:Y10)-'Chem - ODS'!T$7*10^6&lt;0,SUM('Chemicals Calcs'!Y$2:Y11)-'Chem - ODS'!T$7*10^6&gt;0),SUM('Chemicals Calcs'!Y$2:Y11)-'Chem - ODS'!T$7*10^6,'Chemicals Calcs'!Y11))</f>
        <v>0</v>
      </c>
      <c r="Z11" s="212">
        <f ca="1">IF(SUM('Chemicals Calcs'!Z$2:Z11)-'Chem - ODS'!U$7*10^6&lt;0,0,IF(AND(SUM('Chemicals Calcs'!Z$1:Z10)-'Chem - ODS'!U$7*10^6&lt;0,SUM('Chemicals Calcs'!Z$2:Z11)-'Chem - ODS'!U$7*10^6&gt;0),SUM('Chemicals Calcs'!Z$2:Z11)-'Chem - ODS'!U$7*10^6,'Chemicals Calcs'!Z11))</f>
        <v>0</v>
      </c>
      <c r="AA11" s="212">
        <f ca="1">IF(SUM('Chemicals Calcs'!AA$2:AA11)-'Chem - ODS'!V$7*10^6&lt;0,0,IF(AND(SUM('Chemicals Calcs'!AA$1:AA10)-'Chem - ODS'!V$7*10^6&lt;0,SUM('Chemicals Calcs'!AA$2:AA11)-'Chem - ODS'!V$7*10^6&gt;0),SUM('Chemicals Calcs'!AA$2:AA11)-'Chem - ODS'!V$7*10^6,'Chemicals Calcs'!AA11))</f>
        <v>0</v>
      </c>
      <c r="AB11" s="212">
        <f ca="1">IF(SUM('Chemicals Calcs'!AB$2:AB11)-'Chem - ODS'!W$7*10^6&lt;0,0,IF(AND(SUM('Chemicals Calcs'!AB$1:AB10)-'Chem - ODS'!W$7*10^6&lt;0,SUM('Chemicals Calcs'!AB$2:AB11)-'Chem - ODS'!W$7*10^6&gt;0),SUM('Chemicals Calcs'!AB$2:AB11)-'Chem - ODS'!W$7*10^6,'Chemicals Calcs'!AB11))</f>
        <v>0</v>
      </c>
      <c r="AC11" s="212">
        <f ca="1">IF(SUM('Chemicals Calcs'!AC$2:AC11)-'Chem - ODS'!X$7*10^6&lt;0,0,IF(AND(SUM('Chemicals Calcs'!AC$1:AC10)-'Chem - ODS'!X$7*10^6&lt;0,SUM('Chemicals Calcs'!AC$2:AC11)-'Chem - ODS'!X$7*10^6&gt;0),SUM('Chemicals Calcs'!AC$2:AC11)-'Chem - ODS'!X$7*10^6,'Chemicals Calcs'!AC11))</f>
        <v>0</v>
      </c>
      <c r="AD11" s="212">
        <f ca="1">IF(SUM('Chemicals Calcs'!AD$2:AD11)-'Chem - ODS'!Y$7*10^6&lt;0,0,IF(AND(SUM('Chemicals Calcs'!AD$1:AD10)-'Chem - ODS'!Y$7*10^6&lt;0,SUM('Chemicals Calcs'!AD$2:AD11)-'Chem - ODS'!Y$7*10^6&gt;0),SUM('Chemicals Calcs'!AD$2:AD11)-'Chem - ODS'!Y$7*10^6,'Chemicals Calcs'!AD11))</f>
        <v>0</v>
      </c>
      <c r="AE11" s="212">
        <f ca="1">IF(SUM('Chemicals Calcs'!AE$2:AE11)-'Chem - ODS'!Z$7*10^6&lt;0,0,IF(AND(SUM('Chemicals Calcs'!AE$1:AE10)-'Chem - ODS'!Z$7*10^6&lt;0,SUM('Chemicals Calcs'!AE$2:AE11)-'Chem - ODS'!Z$7*10^6&gt;0),SUM('Chemicals Calcs'!AE$2:AE11)-'Chem - ODS'!Z$7*10^6,'Chemicals Calcs'!AE11))</f>
        <v>0</v>
      </c>
      <c r="AF11" s="212">
        <f ca="1">IF(SUM('Chemicals Calcs'!AF$2:AF11)-'Chem - ODS'!AA$7*10^6&lt;0,0,IF(AND(SUM('Chemicals Calcs'!AF$1:AF10)-'Chem - ODS'!AA$7*10^6&lt;0,SUM('Chemicals Calcs'!AF$2:AF11)-'Chem - ODS'!AA$7*10^6&gt;0),SUM('Chemicals Calcs'!AF$2:AF11)-'Chem - ODS'!AA$7*10^6,'Chemicals Calcs'!AF11))</f>
        <v>0</v>
      </c>
      <c r="AG11" s="212">
        <f ca="1">IF(SUM('Chemicals Calcs'!AG$2:AG11)-'Chem - ODS'!AB$7*10^6&lt;0,0,IF(AND(SUM('Chemicals Calcs'!AG$1:AG10)-'Chem - ODS'!AB$7*10^6&lt;0,SUM('Chemicals Calcs'!AG$2:AG11)-'Chem - ODS'!AB$7*10^6&gt;0),SUM('Chemicals Calcs'!AG$2:AG11)-'Chem - ODS'!AB$7*10^6,'Chemicals Calcs'!AG11))</f>
        <v>0</v>
      </c>
      <c r="AH11" s="212">
        <f ca="1">IF(SUM('Chemicals Calcs'!AH$2:AH11)-'Chem - ODS'!AC$7*10^6&lt;0,0,IF(AND(SUM('Chemicals Calcs'!AH$1:AH10)-'Chem - ODS'!AC$7*10^6&lt;0,SUM('Chemicals Calcs'!AH$2:AH11)-'Chem - ODS'!AC$7*10^6&gt;0),SUM('Chemicals Calcs'!AH$2:AH11)-'Chem - ODS'!AC$7*10^6,'Chemicals Calcs'!AH11))</f>
        <v>0</v>
      </c>
      <c r="AI11" s="212">
        <f ca="1">IF(SUM('Chemicals Calcs'!AI$2:AI11)-'Chem - ODS'!AD$7*10^6&lt;0,0,IF(AND(SUM('Chemicals Calcs'!AI$1:AI10)-'Chem - ODS'!AD$7*10^6&lt;0,SUM('Chemicals Calcs'!AI$2:AI11)-'Chem - ODS'!AD$7*10^6&gt;0),SUM('Chemicals Calcs'!AI$2:AI11)-'Chem - ODS'!AD$7*10^6,'Chemicals Calcs'!AI11))</f>
        <v>0</v>
      </c>
      <c r="AJ11" s="212">
        <f ca="1">IF(SUM('Chemicals Calcs'!AJ$2:AJ11)-'Chem - ODS'!AE$7*10^6&lt;0,0,IF(AND(SUM('Chemicals Calcs'!AJ$1:AJ10)-'Chem - ODS'!AE$7*10^6&lt;0,SUM('Chemicals Calcs'!AJ$2:AJ11)-'Chem - ODS'!AE$7*10^6&gt;0),SUM('Chemicals Calcs'!AJ$2:AJ11)-'Chem - ODS'!AE$7*10^6,'Chemicals Calcs'!AJ11))</f>
        <v>0</v>
      </c>
      <c r="AK11" s="212">
        <f ca="1">IF(SUM('Chemicals Calcs'!AK$2:AK11)-'Chem - ODS'!AF$7*10^6&lt;0,0,IF(AND(SUM('Chemicals Calcs'!AK$1:AK10)-'Chem - ODS'!AF$7*10^6&lt;0,SUM('Chemicals Calcs'!AK$2:AK11)-'Chem - ODS'!AF$7*10^6&gt;0),SUM('Chemicals Calcs'!AK$2:AK11)-'Chem - ODS'!AF$7*10^6,'Chemicals Calcs'!AK11))</f>
        <v>0</v>
      </c>
      <c r="AL11" s="212">
        <f ca="1">IF(SUM('Chemicals Calcs'!AL$2:AL11)-'Chem - ODS'!AG$7*10^6&lt;0,0,IF(AND(SUM('Chemicals Calcs'!AL$1:AL10)-'Chem - ODS'!AG$7*10^6&lt;0,SUM('Chemicals Calcs'!AL$2:AL11)-'Chem - ODS'!AG$7*10^6&gt;0),SUM('Chemicals Calcs'!AL$2:AL11)-'Chem - ODS'!AG$7*10^6,'Chemicals Calcs'!AL11))</f>
        <v>0</v>
      </c>
      <c r="AM11" s="212">
        <f ca="1">IF(SUM('Chemicals Calcs'!AM$2:AM11)-'Chem - ODS'!AH$7*10^6&lt;0,0,IF(AND(SUM('Chemicals Calcs'!AM$1:AM10)-'Chem - ODS'!AH$7*10^6&lt;0,SUM('Chemicals Calcs'!AM$2:AM11)-'Chem - ODS'!AH$7*10^6&gt;0),SUM('Chemicals Calcs'!AM$2:AM11)-'Chem - ODS'!AH$7*10^6,'Chemicals Calcs'!AM11))</f>
        <v>0</v>
      </c>
      <c r="AN11" s="212">
        <f ca="1">IF(SUM('Chemicals Calcs'!AN$2:AN11)-'Chem - ODS'!AI$7*10^6&lt;0,0,IF(AND(SUM('Chemicals Calcs'!AN$1:AN10)-'Chem - ODS'!AI$7*10^6&lt;0,SUM('Chemicals Calcs'!AN$2:AN11)-'Chem - ODS'!AI$7*10^6&gt;0),SUM('Chemicals Calcs'!AN$2:AN11)-'Chem - ODS'!AI$7*10^6,'Chemicals Calcs'!AN11))</f>
        <v>0</v>
      </c>
      <c r="AO11" s="212">
        <f ca="1">IF(SUM('Chemicals Calcs'!AO$2:AO11)-'Chem - ODS'!AJ$7*10^6&lt;0,0,IF(AND(SUM('Chemicals Calcs'!AO$1:AO10)-'Chem - ODS'!AJ$7*10^6&lt;0,SUM('Chemicals Calcs'!AO$2:AO11)-'Chem - ODS'!AJ$7*10^6&gt;0),SUM('Chemicals Calcs'!AO$2:AO11)-'Chem - ODS'!AJ$7*10^6,'Chemicals Calcs'!AO11))</f>
        <v>0</v>
      </c>
      <c r="AP11" s="212">
        <f ca="1">IF(SUM('Chemicals Calcs'!AP$2:AP11)-'Chem - ODS'!AK$7*10^6&lt;0,0,IF(AND(SUM('Chemicals Calcs'!AP$1:AP10)-'Chem - ODS'!AK$7*10^6&lt;0,SUM('Chemicals Calcs'!AP$2:AP11)-'Chem - ODS'!AK$7*10^6&gt;0),SUM('Chemicals Calcs'!AP$2:AP11)-'Chem - ODS'!AK$7*10^6,'Chemicals Calcs'!AP11))</f>
        <v>0</v>
      </c>
    </row>
    <row r="12" spans="1:42">
      <c r="A12" s="74">
        <v>-40</v>
      </c>
      <c r="B12">
        <f ca="1">IF('Chemicals 2010'!$A20="CP",INDIRECT("'Chemicals 2010'!"&amp;'Country Selector'!$B$3&amp;ROW($A20))*10^12,0)</f>
        <v>0</v>
      </c>
      <c r="C12" s="90">
        <f t="shared" ca="1" si="0"/>
        <v>0</v>
      </c>
      <c r="D12" s="90">
        <f t="shared" ca="1" si="1"/>
        <v>0</v>
      </c>
      <c r="E12" s="90">
        <f t="shared" ca="1" si="1"/>
        <v>0</v>
      </c>
      <c r="F12" s="90">
        <f t="shared" ca="1" si="1"/>
        <v>0</v>
      </c>
      <c r="G12" s="212">
        <f ca="1">IF(SUM('Chemicals Calcs'!G$2:G12)-'Chem - ODS'!B$7*10^6&lt;0,0,IF(AND(SUM('Chemicals Calcs'!G$1:G11)-'Chem - ODS'!B$7*10^6&lt;0,SUM('Chemicals Calcs'!G$2:G12)-'Chem - ODS'!B$7*10^6&gt;0),SUM('Chemicals Calcs'!G$2:G12)-'Chem - ODS'!B$7*10^6,'Chemicals Calcs'!G12))</f>
        <v>0</v>
      </c>
      <c r="H12" s="212">
        <f ca="1">IF(SUM('Chemicals Calcs'!H$2:H12)-'Chem - ODS'!C$7*10^6&lt;0,0,IF(AND(SUM('Chemicals Calcs'!H$1:H11)-'Chem - ODS'!C$7*10^6&lt;0,SUM('Chemicals Calcs'!H$2:H12)-'Chem - ODS'!C$7*10^6&gt;0),SUM('Chemicals Calcs'!H$2:H12)-'Chem - ODS'!C$7*10^6,'Chemicals Calcs'!H12))</f>
        <v>0</v>
      </c>
      <c r="I12" s="212">
        <f ca="1">IF(SUM('Chemicals Calcs'!I$2:I12)-'Chem - ODS'!D$7*10^6&lt;0,0,IF(AND(SUM('Chemicals Calcs'!I$1:I11)-'Chem - ODS'!D$7*10^6&lt;0,SUM('Chemicals Calcs'!I$2:I12)-'Chem - ODS'!D$7*10^6&gt;0),SUM('Chemicals Calcs'!I$2:I12)-'Chem - ODS'!D$7*10^6,'Chemicals Calcs'!I12))</f>
        <v>0</v>
      </c>
      <c r="J12" s="212">
        <f ca="1">IF(SUM('Chemicals Calcs'!J$2:J12)-'Chem - ODS'!E$7*10^6&lt;0,0,IF(AND(SUM('Chemicals Calcs'!J$1:J11)-'Chem - ODS'!E$7*10^6&lt;0,SUM('Chemicals Calcs'!J$2:J12)-'Chem - ODS'!E$7*10^6&gt;0),SUM('Chemicals Calcs'!J$2:J12)-'Chem - ODS'!E$7*10^6,'Chemicals Calcs'!J12))</f>
        <v>0</v>
      </c>
      <c r="K12" s="212">
        <f ca="1">IF(SUM('Chemicals Calcs'!K$2:K12)-'Chem - ODS'!F$7*10^6&lt;0,0,IF(AND(SUM('Chemicals Calcs'!K$1:K11)-'Chem - ODS'!F$7*10^6&lt;0,SUM('Chemicals Calcs'!K$2:K12)-'Chem - ODS'!F$7*10^6&gt;0),SUM('Chemicals Calcs'!K$2:K12)-'Chem - ODS'!F$7*10^6,'Chemicals Calcs'!K12))</f>
        <v>0</v>
      </c>
      <c r="L12" s="212">
        <f ca="1">IF(SUM('Chemicals Calcs'!L$2:L12)-'Chem - ODS'!G$7*10^6&lt;0,0,IF(AND(SUM('Chemicals Calcs'!L$1:L11)-'Chem - ODS'!G$7*10^6&lt;0,SUM('Chemicals Calcs'!L$2:L12)-'Chem - ODS'!G$7*10^6&gt;0),SUM('Chemicals Calcs'!L$2:L12)-'Chem - ODS'!G$7*10^6,'Chemicals Calcs'!L12))</f>
        <v>0</v>
      </c>
      <c r="M12" s="212">
        <f ca="1">IF(SUM('Chemicals Calcs'!M$2:M12)-'Chem - ODS'!H$7*10^6&lt;0,0,IF(AND(SUM('Chemicals Calcs'!M$1:M11)-'Chem - ODS'!H$7*10^6&lt;0,SUM('Chemicals Calcs'!M$2:M12)-'Chem - ODS'!H$7*10^6&gt;0),SUM('Chemicals Calcs'!M$2:M12)-'Chem - ODS'!H$7*10^6,'Chemicals Calcs'!M12))</f>
        <v>0</v>
      </c>
      <c r="N12" s="212">
        <f ca="1">IF(SUM('Chemicals Calcs'!N$2:N12)-'Chem - ODS'!I$7*10^6&lt;0,0,IF(AND(SUM('Chemicals Calcs'!N$1:N11)-'Chem - ODS'!I$7*10^6&lt;0,SUM('Chemicals Calcs'!N$2:N12)-'Chem - ODS'!I$7*10^6&gt;0),SUM('Chemicals Calcs'!N$2:N12)-'Chem - ODS'!I$7*10^6,'Chemicals Calcs'!N12))</f>
        <v>0</v>
      </c>
      <c r="O12" s="212">
        <f ca="1">IF(SUM('Chemicals Calcs'!O$2:O12)-'Chem - ODS'!J$7*10^6&lt;0,0,IF(AND(SUM('Chemicals Calcs'!O$1:O11)-'Chem - ODS'!J$7*10^6&lt;0,SUM('Chemicals Calcs'!O$2:O12)-'Chem - ODS'!J$7*10^6&gt;0),SUM('Chemicals Calcs'!O$2:O12)-'Chem - ODS'!J$7*10^6,'Chemicals Calcs'!O12))</f>
        <v>0</v>
      </c>
      <c r="P12" s="212">
        <f ca="1">IF(SUM('Chemicals Calcs'!P$2:P12)-'Chem - ODS'!K$7*10^6&lt;0,0,IF(AND(SUM('Chemicals Calcs'!P$1:P11)-'Chem - ODS'!K$7*10^6&lt;0,SUM('Chemicals Calcs'!P$2:P12)-'Chem - ODS'!K$7*10^6&gt;0),SUM('Chemicals Calcs'!P$2:P12)-'Chem - ODS'!K$7*10^6,'Chemicals Calcs'!P12))</f>
        <v>0</v>
      </c>
      <c r="Q12" s="212">
        <f ca="1">IF(SUM('Chemicals Calcs'!Q$2:Q12)-'Chem - ODS'!L$7*10^6&lt;0,0,IF(AND(SUM('Chemicals Calcs'!Q$1:Q11)-'Chem - ODS'!L$7*10^6&lt;0,SUM('Chemicals Calcs'!Q$2:Q12)-'Chem - ODS'!L$7*10^6&gt;0),SUM('Chemicals Calcs'!Q$2:Q12)-'Chem - ODS'!L$7*10^6,'Chemicals Calcs'!Q12))</f>
        <v>0</v>
      </c>
      <c r="R12" s="212">
        <f ca="1">IF(SUM('Chemicals Calcs'!R$2:R12)-'Chem - ODS'!M$7*10^6&lt;0,0,IF(AND(SUM('Chemicals Calcs'!R$1:R11)-'Chem - ODS'!M$7*10^6&lt;0,SUM('Chemicals Calcs'!R$2:R12)-'Chem - ODS'!M$7*10^6&gt;0),SUM('Chemicals Calcs'!R$2:R12)-'Chem - ODS'!M$7*10^6,'Chemicals Calcs'!R12))</f>
        <v>0</v>
      </c>
      <c r="S12" s="212">
        <f ca="1">IF(SUM('Chemicals Calcs'!S$2:S12)-'Chem - ODS'!N$7*10^6&lt;0,0,IF(AND(SUM('Chemicals Calcs'!S$1:S11)-'Chem - ODS'!N$7*10^6&lt;0,SUM('Chemicals Calcs'!S$2:S12)-'Chem - ODS'!N$7*10^6&gt;0),SUM('Chemicals Calcs'!S$2:S12)-'Chem - ODS'!N$7*10^6,'Chemicals Calcs'!S12))</f>
        <v>0</v>
      </c>
      <c r="T12" s="212">
        <f ca="1">IF(SUM('Chemicals Calcs'!T$2:T12)-'Chem - ODS'!O$7*10^6&lt;0,0,IF(AND(SUM('Chemicals Calcs'!T$1:T11)-'Chem - ODS'!O$7*10^6&lt;0,SUM('Chemicals Calcs'!T$2:T12)-'Chem - ODS'!O$7*10^6&gt;0),SUM('Chemicals Calcs'!T$2:T12)-'Chem - ODS'!O$7*10^6,'Chemicals Calcs'!T12))</f>
        <v>0</v>
      </c>
      <c r="U12" s="212">
        <f ca="1">IF(SUM('Chemicals Calcs'!U$2:U12)-'Chem - ODS'!P$7*10^6&lt;0,0,IF(AND(SUM('Chemicals Calcs'!U$1:U11)-'Chem - ODS'!P$7*10^6&lt;0,SUM('Chemicals Calcs'!U$2:U12)-'Chem - ODS'!P$7*10^6&gt;0),SUM('Chemicals Calcs'!U$2:U12)-'Chem - ODS'!P$7*10^6,'Chemicals Calcs'!U12))</f>
        <v>0</v>
      </c>
      <c r="V12" s="212">
        <f ca="1">IF(SUM('Chemicals Calcs'!V$2:V12)-'Chem - ODS'!Q$7*10^6&lt;0,0,IF(AND(SUM('Chemicals Calcs'!V$1:V11)-'Chem - ODS'!Q$7*10^6&lt;0,SUM('Chemicals Calcs'!V$2:V12)-'Chem - ODS'!Q$7*10^6&gt;0),SUM('Chemicals Calcs'!V$2:V12)-'Chem - ODS'!Q$7*10^6,'Chemicals Calcs'!V12))</f>
        <v>0</v>
      </c>
      <c r="W12" s="212">
        <f ca="1">IF(SUM('Chemicals Calcs'!W$2:W12)-'Chem - ODS'!R$7*10^6&lt;0,0,IF(AND(SUM('Chemicals Calcs'!W$1:W11)-'Chem - ODS'!R$7*10^6&lt;0,SUM('Chemicals Calcs'!W$2:W12)-'Chem - ODS'!R$7*10^6&gt;0),SUM('Chemicals Calcs'!W$2:W12)-'Chem - ODS'!R$7*10^6,'Chemicals Calcs'!W12))</f>
        <v>0</v>
      </c>
      <c r="X12" s="212">
        <f ca="1">IF(SUM('Chemicals Calcs'!X$2:X12)-'Chem - ODS'!S$7*10^6&lt;0,0,IF(AND(SUM('Chemicals Calcs'!X$1:X11)-'Chem - ODS'!S$7*10^6&lt;0,SUM('Chemicals Calcs'!X$2:X12)-'Chem - ODS'!S$7*10^6&gt;0),SUM('Chemicals Calcs'!X$2:X12)-'Chem - ODS'!S$7*10^6,'Chemicals Calcs'!X12))</f>
        <v>0</v>
      </c>
      <c r="Y12" s="212">
        <f ca="1">IF(SUM('Chemicals Calcs'!Y$2:Y12)-'Chem - ODS'!T$7*10^6&lt;0,0,IF(AND(SUM('Chemicals Calcs'!Y$1:Y11)-'Chem - ODS'!T$7*10^6&lt;0,SUM('Chemicals Calcs'!Y$2:Y12)-'Chem - ODS'!T$7*10^6&gt;0),SUM('Chemicals Calcs'!Y$2:Y12)-'Chem - ODS'!T$7*10^6,'Chemicals Calcs'!Y12))</f>
        <v>0</v>
      </c>
      <c r="Z12" s="212">
        <f ca="1">IF(SUM('Chemicals Calcs'!Z$2:Z12)-'Chem - ODS'!U$7*10^6&lt;0,0,IF(AND(SUM('Chemicals Calcs'!Z$1:Z11)-'Chem - ODS'!U$7*10^6&lt;0,SUM('Chemicals Calcs'!Z$2:Z12)-'Chem - ODS'!U$7*10^6&gt;0),SUM('Chemicals Calcs'!Z$2:Z12)-'Chem - ODS'!U$7*10^6,'Chemicals Calcs'!Z12))</f>
        <v>0</v>
      </c>
      <c r="AA12" s="212">
        <f ca="1">IF(SUM('Chemicals Calcs'!AA$2:AA12)-'Chem - ODS'!V$7*10^6&lt;0,0,IF(AND(SUM('Chemicals Calcs'!AA$1:AA11)-'Chem - ODS'!V$7*10^6&lt;0,SUM('Chemicals Calcs'!AA$2:AA12)-'Chem - ODS'!V$7*10^6&gt;0),SUM('Chemicals Calcs'!AA$2:AA12)-'Chem - ODS'!V$7*10^6,'Chemicals Calcs'!AA12))</f>
        <v>0</v>
      </c>
      <c r="AB12" s="212">
        <f ca="1">IF(SUM('Chemicals Calcs'!AB$2:AB12)-'Chem - ODS'!W$7*10^6&lt;0,0,IF(AND(SUM('Chemicals Calcs'!AB$1:AB11)-'Chem - ODS'!W$7*10^6&lt;0,SUM('Chemicals Calcs'!AB$2:AB12)-'Chem - ODS'!W$7*10^6&gt;0),SUM('Chemicals Calcs'!AB$2:AB12)-'Chem - ODS'!W$7*10^6,'Chemicals Calcs'!AB12))</f>
        <v>0</v>
      </c>
      <c r="AC12" s="212">
        <f ca="1">IF(SUM('Chemicals Calcs'!AC$2:AC12)-'Chem - ODS'!X$7*10^6&lt;0,0,IF(AND(SUM('Chemicals Calcs'!AC$1:AC11)-'Chem - ODS'!X$7*10^6&lt;0,SUM('Chemicals Calcs'!AC$2:AC12)-'Chem - ODS'!X$7*10^6&gt;0),SUM('Chemicals Calcs'!AC$2:AC12)-'Chem - ODS'!X$7*10^6,'Chemicals Calcs'!AC12))</f>
        <v>0</v>
      </c>
      <c r="AD12" s="212">
        <f ca="1">IF(SUM('Chemicals Calcs'!AD$2:AD12)-'Chem - ODS'!Y$7*10^6&lt;0,0,IF(AND(SUM('Chemicals Calcs'!AD$1:AD11)-'Chem - ODS'!Y$7*10^6&lt;0,SUM('Chemicals Calcs'!AD$2:AD12)-'Chem - ODS'!Y$7*10^6&gt;0),SUM('Chemicals Calcs'!AD$2:AD12)-'Chem - ODS'!Y$7*10^6,'Chemicals Calcs'!AD12))</f>
        <v>0</v>
      </c>
      <c r="AE12" s="212">
        <f ca="1">IF(SUM('Chemicals Calcs'!AE$2:AE12)-'Chem - ODS'!Z$7*10^6&lt;0,0,IF(AND(SUM('Chemicals Calcs'!AE$1:AE11)-'Chem - ODS'!Z$7*10^6&lt;0,SUM('Chemicals Calcs'!AE$2:AE12)-'Chem - ODS'!Z$7*10^6&gt;0),SUM('Chemicals Calcs'!AE$2:AE12)-'Chem - ODS'!Z$7*10^6,'Chemicals Calcs'!AE12))</f>
        <v>0</v>
      </c>
      <c r="AF12" s="212">
        <f ca="1">IF(SUM('Chemicals Calcs'!AF$2:AF12)-'Chem - ODS'!AA$7*10^6&lt;0,0,IF(AND(SUM('Chemicals Calcs'!AF$1:AF11)-'Chem - ODS'!AA$7*10^6&lt;0,SUM('Chemicals Calcs'!AF$2:AF12)-'Chem - ODS'!AA$7*10^6&gt;0),SUM('Chemicals Calcs'!AF$2:AF12)-'Chem - ODS'!AA$7*10^6,'Chemicals Calcs'!AF12))</f>
        <v>0</v>
      </c>
      <c r="AG12" s="212">
        <f ca="1">IF(SUM('Chemicals Calcs'!AG$2:AG12)-'Chem - ODS'!AB$7*10^6&lt;0,0,IF(AND(SUM('Chemicals Calcs'!AG$1:AG11)-'Chem - ODS'!AB$7*10^6&lt;0,SUM('Chemicals Calcs'!AG$2:AG12)-'Chem - ODS'!AB$7*10^6&gt;0),SUM('Chemicals Calcs'!AG$2:AG12)-'Chem - ODS'!AB$7*10^6,'Chemicals Calcs'!AG12))</f>
        <v>0</v>
      </c>
      <c r="AH12" s="212">
        <f ca="1">IF(SUM('Chemicals Calcs'!AH$2:AH12)-'Chem - ODS'!AC$7*10^6&lt;0,0,IF(AND(SUM('Chemicals Calcs'!AH$1:AH11)-'Chem - ODS'!AC$7*10^6&lt;0,SUM('Chemicals Calcs'!AH$2:AH12)-'Chem - ODS'!AC$7*10^6&gt;0),SUM('Chemicals Calcs'!AH$2:AH12)-'Chem - ODS'!AC$7*10^6,'Chemicals Calcs'!AH12))</f>
        <v>0</v>
      </c>
      <c r="AI12" s="212">
        <f ca="1">IF(SUM('Chemicals Calcs'!AI$2:AI12)-'Chem - ODS'!AD$7*10^6&lt;0,0,IF(AND(SUM('Chemicals Calcs'!AI$1:AI11)-'Chem - ODS'!AD$7*10^6&lt;0,SUM('Chemicals Calcs'!AI$2:AI12)-'Chem - ODS'!AD$7*10^6&gt;0),SUM('Chemicals Calcs'!AI$2:AI12)-'Chem - ODS'!AD$7*10^6,'Chemicals Calcs'!AI12))</f>
        <v>0</v>
      </c>
      <c r="AJ12" s="212">
        <f ca="1">IF(SUM('Chemicals Calcs'!AJ$2:AJ12)-'Chem - ODS'!AE$7*10^6&lt;0,0,IF(AND(SUM('Chemicals Calcs'!AJ$1:AJ11)-'Chem - ODS'!AE$7*10^6&lt;0,SUM('Chemicals Calcs'!AJ$2:AJ12)-'Chem - ODS'!AE$7*10^6&gt;0),SUM('Chemicals Calcs'!AJ$2:AJ12)-'Chem - ODS'!AE$7*10^6,'Chemicals Calcs'!AJ12))</f>
        <v>0</v>
      </c>
      <c r="AK12" s="212">
        <f ca="1">IF(SUM('Chemicals Calcs'!AK$2:AK12)-'Chem - ODS'!AF$7*10^6&lt;0,0,IF(AND(SUM('Chemicals Calcs'!AK$1:AK11)-'Chem - ODS'!AF$7*10^6&lt;0,SUM('Chemicals Calcs'!AK$2:AK12)-'Chem - ODS'!AF$7*10^6&gt;0),SUM('Chemicals Calcs'!AK$2:AK12)-'Chem - ODS'!AF$7*10^6,'Chemicals Calcs'!AK12))</f>
        <v>0</v>
      </c>
      <c r="AL12" s="212">
        <f ca="1">IF(SUM('Chemicals Calcs'!AL$2:AL12)-'Chem - ODS'!AG$7*10^6&lt;0,0,IF(AND(SUM('Chemicals Calcs'!AL$1:AL11)-'Chem - ODS'!AG$7*10^6&lt;0,SUM('Chemicals Calcs'!AL$2:AL12)-'Chem - ODS'!AG$7*10^6&gt;0),SUM('Chemicals Calcs'!AL$2:AL12)-'Chem - ODS'!AG$7*10^6,'Chemicals Calcs'!AL12))</f>
        <v>0</v>
      </c>
      <c r="AM12" s="212">
        <f ca="1">IF(SUM('Chemicals Calcs'!AM$2:AM12)-'Chem - ODS'!AH$7*10^6&lt;0,0,IF(AND(SUM('Chemicals Calcs'!AM$1:AM11)-'Chem - ODS'!AH$7*10^6&lt;0,SUM('Chemicals Calcs'!AM$2:AM12)-'Chem - ODS'!AH$7*10^6&gt;0),SUM('Chemicals Calcs'!AM$2:AM12)-'Chem - ODS'!AH$7*10^6,'Chemicals Calcs'!AM12))</f>
        <v>0</v>
      </c>
      <c r="AN12" s="212">
        <f ca="1">IF(SUM('Chemicals Calcs'!AN$2:AN12)-'Chem - ODS'!AI$7*10^6&lt;0,0,IF(AND(SUM('Chemicals Calcs'!AN$1:AN11)-'Chem - ODS'!AI$7*10^6&lt;0,SUM('Chemicals Calcs'!AN$2:AN12)-'Chem - ODS'!AI$7*10^6&gt;0),SUM('Chemicals Calcs'!AN$2:AN12)-'Chem - ODS'!AI$7*10^6,'Chemicals Calcs'!AN12))</f>
        <v>0</v>
      </c>
      <c r="AO12" s="212">
        <f ca="1">IF(SUM('Chemicals Calcs'!AO$2:AO12)-'Chem - ODS'!AJ$7*10^6&lt;0,0,IF(AND(SUM('Chemicals Calcs'!AO$1:AO11)-'Chem - ODS'!AJ$7*10^6&lt;0,SUM('Chemicals Calcs'!AO$2:AO12)-'Chem - ODS'!AJ$7*10^6&gt;0),SUM('Chemicals Calcs'!AO$2:AO12)-'Chem - ODS'!AJ$7*10^6,'Chemicals Calcs'!AO12))</f>
        <v>0</v>
      </c>
      <c r="AP12" s="212">
        <f ca="1">IF(SUM('Chemicals Calcs'!AP$2:AP12)-'Chem - ODS'!AK$7*10^6&lt;0,0,IF(AND(SUM('Chemicals Calcs'!AP$1:AP11)-'Chem - ODS'!AK$7*10^6&lt;0,SUM('Chemicals Calcs'!AP$2:AP12)-'Chem - ODS'!AK$7*10^6&gt;0),SUM('Chemicals Calcs'!AP$2:AP12)-'Chem - ODS'!AK$7*10^6,'Chemicals Calcs'!AP12))</f>
        <v>0</v>
      </c>
    </row>
    <row r="13" spans="1:42">
      <c r="A13" s="74">
        <v>-39</v>
      </c>
      <c r="B13">
        <f ca="1">IF('Chemicals 2010'!$A21="CP",INDIRECT("'Chemicals 2010'!"&amp;'Country Selector'!$B$3&amp;ROW($A21))*10^12,0)</f>
        <v>0</v>
      </c>
      <c r="C13" s="90">
        <f t="shared" ca="1" si="0"/>
        <v>0</v>
      </c>
      <c r="D13" s="90">
        <f t="shared" ca="1" si="1"/>
        <v>0</v>
      </c>
      <c r="E13" s="90">
        <f t="shared" ca="1" si="1"/>
        <v>0</v>
      </c>
      <c r="F13" s="90">
        <f t="shared" ca="1" si="1"/>
        <v>0</v>
      </c>
      <c r="G13" s="212">
        <f ca="1">IF(SUM('Chemicals Calcs'!G$2:G13)-'Chem - ODS'!B$7*10^6&lt;0,0,IF(AND(SUM('Chemicals Calcs'!G$1:G12)-'Chem - ODS'!B$7*10^6&lt;0,SUM('Chemicals Calcs'!G$2:G13)-'Chem - ODS'!B$7*10^6&gt;0),SUM('Chemicals Calcs'!G$2:G13)-'Chem - ODS'!B$7*10^6,'Chemicals Calcs'!G13))</f>
        <v>0</v>
      </c>
      <c r="H13" s="212">
        <f ca="1">IF(SUM('Chemicals Calcs'!H$2:H13)-'Chem - ODS'!C$7*10^6&lt;0,0,IF(AND(SUM('Chemicals Calcs'!H$1:H12)-'Chem - ODS'!C$7*10^6&lt;0,SUM('Chemicals Calcs'!H$2:H13)-'Chem - ODS'!C$7*10^6&gt;0),SUM('Chemicals Calcs'!H$2:H13)-'Chem - ODS'!C$7*10^6,'Chemicals Calcs'!H13))</f>
        <v>0</v>
      </c>
      <c r="I13" s="212">
        <f ca="1">IF(SUM('Chemicals Calcs'!I$2:I13)-'Chem - ODS'!D$7*10^6&lt;0,0,IF(AND(SUM('Chemicals Calcs'!I$1:I12)-'Chem - ODS'!D$7*10^6&lt;0,SUM('Chemicals Calcs'!I$2:I13)-'Chem - ODS'!D$7*10^6&gt;0),SUM('Chemicals Calcs'!I$2:I13)-'Chem - ODS'!D$7*10^6,'Chemicals Calcs'!I13))</f>
        <v>0</v>
      </c>
      <c r="J13" s="212">
        <f ca="1">IF(SUM('Chemicals Calcs'!J$2:J13)-'Chem - ODS'!E$7*10^6&lt;0,0,IF(AND(SUM('Chemicals Calcs'!J$1:J12)-'Chem - ODS'!E$7*10^6&lt;0,SUM('Chemicals Calcs'!J$2:J13)-'Chem - ODS'!E$7*10^6&gt;0),SUM('Chemicals Calcs'!J$2:J13)-'Chem - ODS'!E$7*10^6,'Chemicals Calcs'!J13))</f>
        <v>0</v>
      </c>
      <c r="K13" s="212">
        <f ca="1">IF(SUM('Chemicals Calcs'!K$2:K13)-'Chem - ODS'!F$7*10^6&lt;0,0,IF(AND(SUM('Chemicals Calcs'!K$1:K12)-'Chem - ODS'!F$7*10^6&lt;0,SUM('Chemicals Calcs'!K$2:K13)-'Chem - ODS'!F$7*10^6&gt;0),SUM('Chemicals Calcs'!K$2:K13)-'Chem - ODS'!F$7*10^6,'Chemicals Calcs'!K13))</f>
        <v>0</v>
      </c>
      <c r="L13" s="212">
        <f ca="1">IF(SUM('Chemicals Calcs'!L$2:L13)-'Chem - ODS'!G$7*10^6&lt;0,0,IF(AND(SUM('Chemicals Calcs'!L$1:L12)-'Chem - ODS'!G$7*10^6&lt;0,SUM('Chemicals Calcs'!L$2:L13)-'Chem - ODS'!G$7*10^6&gt;0),SUM('Chemicals Calcs'!L$2:L13)-'Chem - ODS'!G$7*10^6,'Chemicals Calcs'!L13))</f>
        <v>0</v>
      </c>
      <c r="M13" s="212">
        <f ca="1">IF(SUM('Chemicals Calcs'!M$2:M13)-'Chem - ODS'!H$7*10^6&lt;0,0,IF(AND(SUM('Chemicals Calcs'!M$1:M12)-'Chem - ODS'!H$7*10^6&lt;0,SUM('Chemicals Calcs'!M$2:M13)-'Chem - ODS'!H$7*10^6&gt;0),SUM('Chemicals Calcs'!M$2:M13)-'Chem - ODS'!H$7*10^6,'Chemicals Calcs'!M13))</f>
        <v>0</v>
      </c>
      <c r="N13" s="212">
        <f ca="1">IF(SUM('Chemicals Calcs'!N$2:N13)-'Chem - ODS'!I$7*10^6&lt;0,0,IF(AND(SUM('Chemicals Calcs'!N$1:N12)-'Chem - ODS'!I$7*10^6&lt;0,SUM('Chemicals Calcs'!N$2:N13)-'Chem - ODS'!I$7*10^6&gt;0),SUM('Chemicals Calcs'!N$2:N13)-'Chem - ODS'!I$7*10^6,'Chemicals Calcs'!N13))</f>
        <v>0</v>
      </c>
      <c r="O13" s="212">
        <f ca="1">IF(SUM('Chemicals Calcs'!O$2:O13)-'Chem - ODS'!J$7*10^6&lt;0,0,IF(AND(SUM('Chemicals Calcs'!O$1:O12)-'Chem - ODS'!J$7*10^6&lt;0,SUM('Chemicals Calcs'!O$2:O13)-'Chem - ODS'!J$7*10^6&gt;0),SUM('Chemicals Calcs'!O$2:O13)-'Chem - ODS'!J$7*10^6,'Chemicals Calcs'!O13))</f>
        <v>0</v>
      </c>
      <c r="P13" s="212">
        <f ca="1">IF(SUM('Chemicals Calcs'!P$2:P13)-'Chem - ODS'!K$7*10^6&lt;0,0,IF(AND(SUM('Chemicals Calcs'!P$1:P12)-'Chem - ODS'!K$7*10^6&lt;0,SUM('Chemicals Calcs'!P$2:P13)-'Chem - ODS'!K$7*10^6&gt;0),SUM('Chemicals Calcs'!P$2:P13)-'Chem - ODS'!K$7*10^6,'Chemicals Calcs'!P13))</f>
        <v>0</v>
      </c>
      <c r="Q13" s="212">
        <f ca="1">IF(SUM('Chemicals Calcs'!Q$2:Q13)-'Chem - ODS'!L$7*10^6&lt;0,0,IF(AND(SUM('Chemicals Calcs'!Q$1:Q12)-'Chem - ODS'!L$7*10^6&lt;0,SUM('Chemicals Calcs'!Q$2:Q13)-'Chem - ODS'!L$7*10^6&gt;0),SUM('Chemicals Calcs'!Q$2:Q13)-'Chem - ODS'!L$7*10^6,'Chemicals Calcs'!Q13))</f>
        <v>0</v>
      </c>
      <c r="R13" s="212">
        <f ca="1">IF(SUM('Chemicals Calcs'!R$2:R13)-'Chem - ODS'!M$7*10^6&lt;0,0,IF(AND(SUM('Chemicals Calcs'!R$1:R12)-'Chem - ODS'!M$7*10^6&lt;0,SUM('Chemicals Calcs'!R$2:R13)-'Chem - ODS'!M$7*10^6&gt;0),SUM('Chemicals Calcs'!R$2:R13)-'Chem - ODS'!M$7*10^6,'Chemicals Calcs'!R13))</f>
        <v>0</v>
      </c>
      <c r="S13" s="212">
        <f ca="1">IF(SUM('Chemicals Calcs'!S$2:S13)-'Chem - ODS'!N$7*10^6&lt;0,0,IF(AND(SUM('Chemicals Calcs'!S$1:S12)-'Chem - ODS'!N$7*10^6&lt;0,SUM('Chemicals Calcs'!S$2:S13)-'Chem - ODS'!N$7*10^6&gt;0),SUM('Chemicals Calcs'!S$2:S13)-'Chem - ODS'!N$7*10^6,'Chemicals Calcs'!S13))</f>
        <v>0</v>
      </c>
      <c r="T13" s="212">
        <f ca="1">IF(SUM('Chemicals Calcs'!T$2:T13)-'Chem - ODS'!O$7*10^6&lt;0,0,IF(AND(SUM('Chemicals Calcs'!T$1:T12)-'Chem - ODS'!O$7*10^6&lt;0,SUM('Chemicals Calcs'!T$2:T13)-'Chem - ODS'!O$7*10^6&gt;0),SUM('Chemicals Calcs'!T$2:T13)-'Chem - ODS'!O$7*10^6,'Chemicals Calcs'!T13))</f>
        <v>0</v>
      </c>
      <c r="U13" s="212">
        <f ca="1">IF(SUM('Chemicals Calcs'!U$2:U13)-'Chem - ODS'!P$7*10^6&lt;0,0,IF(AND(SUM('Chemicals Calcs'!U$1:U12)-'Chem - ODS'!P$7*10^6&lt;0,SUM('Chemicals Calcs'!U$2:U13)-'Chem - ODS'!P$7*10^6&gt;0),SUM('Chemicals Calcs'!U$2:U13)-'Chem - ODS'!P$7*10^6,'Chemicals Calcs'!U13))</f>
        <v>0</v>
      </c>
      <c r="V13" s="212">
        <f ca="1">IF(SUM('Chemicals Calcs'!V$2:V13)-'Chem - ODS'!Q$7*10^6&lt;0,0,IF(AND(SUM('Chemicals Calcs'!V$1:V12)-'Chem - ODS'!Q$7*10^6&lt;0,SUM('Chemicals Calcs'!V$2:V13)-'Chem - ODS'!Q$7*10^6&gt;0),SUM('Chemicals Calcs'!V$2:V13)-'Chem - ODS'!Q$7*10^6,'Chemicals Calcs'!V13))</f>
        <v>0</v>
      </c>
      <c r="W13" s="212">
        <f ca="1">IF(SUM('Chemicals Calcs'!W$2:W13)-'Chem - ODS'!R$7*10^6&lt;0,0,IF(AND(SUM('Chemicals Calcs'!W$1:W12)-'Chem - ODS'!R$7*10^6&lt;0,SUM('Chemicals Calcs'!W$2:W13)-'Chem - ODS'!R$7*10^6&gt;0),SUM('Chemicals Calcs'!W$2:W13)-'Chem - ODS'!R$7*10^6,'Chemicals Calcs'!W13))</f>
        <v>0</v>
      </c>
      <c r="X13" s="212">
        <f ca="1">IF(SUM('Chemicals Calcs'!X$2:X13)-'Chem - ODS'!S$7*10^6&lt;0,0,IF(AND(SUM('Chemicals Calcs'!X$1:X12)-'Chem - ODS'!S$7*10^6&lt;0,SUM('Chemicals Calcs'!X$2:X13)-'Chem - ODS'!S$7*10^6&gt;0),SUM('Chemicals Calcs'!X$2:X13)-'Chem - ODS'!S$7*10^6,'Chemicals Calcs'!X13))</f>
        <v>0</v>
      </c>
      <c r="Y13" s="212">
        <f ca="1">IF(SUM('Chemicals Calcs'!Y$2:Y13)-'Chem - ODS'!T$7*10^6&lt;0,0,IF(AND(SUM('Chemicals Calcs'!Y$1:Y12)-'Chem - ODS'!T$7*10^6&lt;0,SUM('Chemicals Calcs'!Y$2:Y13)-'Chem - ODS'!T$7*10^6&gt;0),SUM('Chemicals Calcs'!Y$2:Y13)-'Chem - ODS'!T$7*10^6,'Chemicals Calcs'!Y13))</f>
        <v>0</v>
      </c>
      <c r="Z13" s="212">
        <f ca="1">IF(SUM('Chemicals Calcs'!Z$2:Z13)-'Chem - ODS'!U$7*10^6&lt;0,0,IF(AND(SUM('Chemicals Calcs'!Z$1:Z12)-'Chem - ODS'!U$7*10^6&lt;0,SUM('Chemicals Calcs'!Z$2:Z13)-'Chem - ODS'!U$7*10^6&gt;0),SUM('Chemicals Calcs'!Z$2:Z13)-'Chem - ODS'!U$7*10^6,'Chemicals Calcs'!Z13))</f>
        <v>0</v>
      </c>
      <c r="AA13" s="212">
        <f ca="1">IF(SUM('Chemicals Calcs'!AA$2:AA13)-'Chem - ODS'!V$7*10^6&lt;0,0,IF(AND(SUM('Chemicals Calcs'!AA$1:AA12)-'Chem - ODS'!V$7*10^6&lt;0,SUM('Chemicals Calcs'!AA$2:AA13)-'Chem - ODS'!V$7*10^6&gt;0),SUM('Chemicals Calcs'!AA$2:AA13)-'Chem - ODS'!V$7*10^6,'Chemicals Calcs'!AA13))</f>
        <v>0</v>
      </c>
      <c r="AB13" s="212">
        <f ca="1">IF(SUM('Chemicals Calcs'!AB$2:AB13)-'Chem - ODS'!W$7*10^6&lt;0,0,IF(AND(SUM('Chemicals Calcs'!AB$1:AB12)-'Chem - ODS'!W$7*10^6&lt;0,SUM('Chemicals Calcs'!AB$2:AB13)-'Chem - ODS'!W$7*10^6&gt;0),SUM('Chemicals Calcs'!AB$2:AB13)-'Chem - ODS'!W$7*10^6,'Chemicals Calcs'!AB13))</f>
        <v>0</v>
      </c>
      <c r="AC13" s="212">
        <f ca="1">IF(SUM('Chemicals Calcs'!AC$2:AC13)-'Chem - ODS'!X$7*10^6&lt;0,0,IF(AND(SUM('Chemicals Calcs'!AC$1:AC12)-'Chem - ODS'!X$7*10^6&lt;0,SUM('Chemicals Calcs'!AC$2:AC13)-'Chem - ODS'!X$7*10^6&gt;0),SUM('Chemicals Calcs'!AC$2:AC13)-'Chem - ODS'!X$7*10^6,'Chemicals Calcs'!AC13))</f>
        <v>0</v>
      </c>
      <c r="AD13" s="212">
        <f ca="1">IF(SUM('Chemicals Calcs'!AD$2:AD13)-'Chem - ODS'!Y$7*10^6&lt;0,0,IF(AND(SUM('Chemicals Calcs'!AD$1:AD12)-'Chem - ODS'!Y$7*10^6&lt;0,SUM('Chemicals Calcs'!AD$2:AD13)-'Chem - ODS'!Y$7*10^6&gt;0),SUM('Chemicals Calcs'!AD$2:AD13)-'Chem - ODS'!Y$7*10^6,'Chemicals Calcs'!AD13))</f>
        <v>0</v>
      </c>
      <c r="AE13" s="212">
        <f ca="1">IF(SUM('Chemicals Calcs'!AE$2:AE13)-'Chem - ODS'!Z$7*10^6&lt;0,0,IF(AND(SUM('Chemicals Calcs'!AE$1:AE12)-'Chem - ODS'!Z$7*10^6&lt;0,SUM('Chemicals Calcs'!AE$2:AE13)-'Chem - ODS'!Z$7*10^6&gt;0),SUM('Chemicals Calcs'!AE$2:AE13)-'Chem - ODS'!Z$7*10^6,'Chemicals Calcs'!AE13))</f>
        <v>0</v>
      </c>
      <c r="AF13" s="212">
        <f ca="1">IF(SUM('Chemicals Calcs'!AF$2:AF13)-'Chem - ODS'!AA$7*10^6&lt;0,0,IF(AND(SUM('Chemicals Calcs'!AF$1:AF12)-'Chem - ODS'!AA$7*10^6&lt;0,SUM('Chemicals Calcs'!AF$2:AF13)-'Chem - ODS'!AA$7*10^6&gt;0),SUM('Chemicals Calcs'!AF$2:AF13)-'Chem - ODS'!AA$7*10^6,'Chemicals Calcs'!AF13))</f>
        <v>0</v>
      </c>
      <c r="AG13" s="212">
        <f ca="1">IF(SUM('Chemicals Calcs'!AG$2:AG13)-'Chem - ODS'!AB$7*10^6&lt;0,0,IF(AND(SUM('Chemicals Calcs'!AG$1:AG12)-'Chem - ODS'!AB$7*10^6&lt;0,SUM('Chemicals Calcs'!AG$2:AG13)-'Chem - ODS'!AB$7*10^6&gt;0),SUM('Chemicals Calcs'!AG$2:AG13)-'Chem - ODS'!AB$7*10^6,'Chemicals Calcs'!AG13))</f>
        <v>0</v>
      </c>
      <c r="AH13" s="212">
        <f ca="1">IF(SUM('Chemicals Calcs'!AH$2:AH13)-'Chem - ODS'!AC$7*10^6&lt;0,0,IF(AND(SUM('Chemicals Calcs'!AH$1:AH12)-'Chem - ODS'!AC$7*10^6&lt;0,SUM('Chemicals Calcs'!AH$2:AH13)-'Chem - ODS'!AC$7*10^6&gt;0),SUM('Chemicals Calcs'!AH$2:AH13)-'Chem - ODS'!AC$7*10^6,'Chemicals Calcs'!AH13))</f>
        <v>0</v>
      </c>
      <c r="AI13" s="212">
        <f ca="1">IF(SUM('Chemicals Calcs'!AI$2:AI13)-'Chem - ODS'!AD$7*10^6&lt;0,0,IF(AND(SUM('Chemicals Calcs'!AI$1:AI12)-'Chem - ODS'!AD$7*10^6&lt;0,SUM('Chemicals Calcs'!AI$2:AI13)-'Chem - ODS'!AD$7*10^6&gt;0),SUM('Chemicals Calcs'!AI$2:AI13)-'Chem - ODS'!AD$7*10^6,'Chemicals Calcs'!AI13))</f>
        <v>0</v>
      </c>
      <c r="AJ13" s="212">
        <f ca="1">IF(SUM('Chemicals Calcs'!AJ$2:AJ13)-'Chem - ODS'!AE$7*10^6&lt;0,0,IF(AND(SUM('Chemicals Calcs'!AJ$1:AJ12)-'Chem - ODS'!AE$7*10^6&lt;0,SUM('Chemicals Calcs'!AJ$2:AJ13)-'Chem - ODS'!AE$7*10^6&gt;0),SUM('Chemicals Calcs'!AJ$2:AJ13)-'Chem - ODS'!AE$7*10^6,'Chemicals Calcs'!AJ13))</f>
        <v>0</v>
      </c>
      <c r="AK13" s="212">
        <f ca="1">IF(SUM('Chemicals Calcs'!AK$2:AK13)-'Chem - ODS'!AF$7*10^6&lt;0,0,IF(AND(SUM('Chemicals Calcs'!AK$1:AK12)-'Chem - ODS'!AF$7*10^6&lt;0,SUM('Chemicals Calcs'!AK$2:AK13)-'Chem - ODS'!AF$7*10^6&gt;0),SUM('Chemicals Calcs'!AK$2:AK13)-'Chem - ODS'!AF$7*10^6,'Chemicals Calcs'!AK13))</f>
        <v>0</v>
      </c>
      <c r="AL13" s="212">
        <f ca="1">IF(SUM('Chemicals Calcs'!AL$2:AL13)-'Chem - ODS'!AG$7*10^6&lt;0,0,IF(AND(SUM('Chemicals Calcs'!AL$1:AL12)-'Chem - ODS'!AG$7*10^6&lt;0,SUM('Chemicals Calcs'!AL$2:AL13)-'Chem - ODS'!AG$7*10^6&gt;0),SUM('Chemicals Calcs'!AL$2:AL13)-'Chem - ODS'!AG$7*10^6,'Chemicals Calcs'!AL13))</f>
        <v>0</v>
      </c>
      <c r="AM13" s="212">
        <f ca="1">IF(SUM('Chemicals Calcs'!AM$2:AM13)-'Chem - ODS'!AH$7*10^6&lt;0,0,IF(AND(SUM('Chemicals Calcs'!AM$1:AM12)-'Chem - ODS'!AH$7*10^6&lt;0,SUM('Chemicals Calcs'!AM$2:AM13)-'Chem - ODS'!AH$7*10^6&gt;0),SUM('Chemicals Calcs'!AM$2:AM13)-'Chem - ODS'!AH$7*10^6,'Chemicals Calcs'!AM13))</f>
        <v>0</v>
      </c>
      <c r="AN13" s="212">
        <f ca="1">IF(SUM('Chemicals Calcs'!AN$2:AN13)-'Chem - ODS'!AI$7*10^6&lt;0,0,IF(AND(SUM('Chemicals Calcs'!AN$1:AN12)-'Chem - ODS'!AI$7*10^6&lt;0,SUM('Chemicals Calcs'!AN$2:AN13)-'Chem - ODS'!AI$7*10^6&gt;0),SUM('Chemicals Calcs'!AN$2:AN13)-'Chem - ODS'!AI$7*10^6,'Chemicals Calcs'!AN13))</f>
        <v>0</v>
      </c>
      <c r="AO13" s="212">
        <f ca="1">IF(SUM('Chemicals Calcs'!AO$2:AO13)-'Chem - ODS'!AJ$7*10^6&lt;0,0,IF(AND(SUM('Chemicals Calcs'!AO$1:AO12)-'Chem - ODS'!AJ$7*10^6&lt;0,SUM('Chemicals Calcs'!AO$2:AO13)-'Chem - ODS'!AJ$7*10^6&gt;0),SUM('Chemicals Calcs'!AO$2:AO13)-'Chem - ODS'!AJ$7*10^6,'Chemicals Calcs'!AO13))</f>
        <v>0</v>
      </c>
      <c r="AP13" s="212">
        <f ca="1">IF(SUM('Chemicals Calcs'!AP$2:AP13)-'Chem - ODS'!AK$7*10^6&lt;0,0,IF(AND(SUM('Chemicals Calcs'!AP$1:AP12)-'Chem - ODS'!AK$7*10^6&lt;0,SUM('Chemicals Calcs'!AP$2:AP13)-'Chem - ODS'!AK$7*10^6&gt;0),SUM('Chemicals Calcs'!AP$2:AP13)-'Chem - ODS'!AK$7*10^6,'Chemicals Calcs'!AP13))</f>
        <v>0</v>
      </c>
    </row>
    <row r="14" spans="1:42">
      <c r="A14" s="74">
        <v>-38</v>
      </c>
      <c r="B14">
        <f ca="1">IF('Chemicals 2010'!$A22="CP",INDIRECT("'Chemicals 2010'!"&amp;'Country Selector'!$B$3&amp;ROW($A22))*10^12,0)</f>
        <v>0</v>
      </c>
      <c r="C14" s="90">
        <f t="shared" ca="1" si="0"/>
        <v>0</v>
      </c>
      <c r="D14" s="90">
        <f t="shared" ca="1" si="1"/>
        <v>0</v>
      </c>
      <c r="E14" s="90">
        <f t="shared" ca="1" si="1"/>
        <v>0</v>
      </c>
      <c r="F14" s="90">
        <f t="shared" ca="1" si="1"/>
        <v>0</v>
      </c>
      <c r="G14" s="212">
        <f ca="1">IF(SUM('Chemicals Calcs'!G$2:G14)-'Chem - ODS'!B$7*10^6&lt;0,0,IF(AND(SUM('Chemicals Calcs'!G$1:G13)-'Chem - ODS'!B$7*10^6&lt;0,SUM('Chemicals Calcs'!G$2:G14)-'Chem - ODS'!B$7*10^6&gt;0),SUM('Chemicals Calcs'!G$2:G14)-'Chem - ODS'!B$7*10^6,'Chemicals Calcs'!G14))</f>
        <v>0</v>
      </c>
      <c r="H14" s="212">
        <f ca="1">IF(SUM('Chemicals Calcs'!H$2:H14)-'Chem - ODS'!C$7*10^6&lt;0,0,IF(AND(SUM('Chemicals Calcs'!H$1:H13)-'Chem - ODS'!C$7*10^6&lt;0,SUM('Chemicals Calcs'!H$2:H14)-'Chem - ODS'!C$7*10^6&gt;0),SUM('Chemicals Calcs'!H$2:H14)-'Chem - ODS'!C$7*10^6,'Chemicals Calcs'!H14))</f>
        <v>0</v>
      </c>
      <c r="I14" s="212">
        <f ca="1">IF(SUM('Chemicals Calcs'!I$2:I14)-'Chem - ODS'!D$7*10^6&lt;0,0,IF(AND(SUM('Chemicals Calcs'!I$1:I13)-'Chem - ODS'!D$7*10^6&lt;0,SUM('Chemicals Calcs'!I$2:I14)-'Chem - ODS'!D$7*10^6&gt;0),SUM('Chemicals Calcs'!I$2:I14)-'Chem - ODS'!D$7*10^6,'Chemicals Calcs'!I14))</f>
        <v>0</v>
      </c>
      <c r="J14" s="212">
        <f ca="1">IF(SUM('Chemicals Calcs'!J$2:J14)-'Chem - ODS'!E$7*10^6&lt;0,0,IF(AND(SUM('Chemicals Calcs'!J$1:J13)-'Chem - ODS'!E$7*10^6&lt;0,SUM('Chemicals Calcs'!J$2:J14)-'Chem - ODS'!E$7*10^6&gt;0),SUM('Chemicals Calcs'!J$2:J14)-'Chem - ODS'!E$7*10^6,'Chemicals Calcs'!J14))</f>
        <v>0</v>
      </c>
      <c r="K14" s="212">
        <f ca="1">IF(SUM('Chemicals Calcs'!K$2:K14)-'Chem - ODS'!F$7*10^6&lt;0,0,IF(AND(SUM('Chemicals Calcs'!K$1:K13)-'Chem - ODS'!F$7*10^6&lt;0,SUM('Chemicals Calcs'!K$2:K14)-'Chem - ODS'!F$7*10^6&gt;0),SUM('Chemicals Calcs'!K$2:K14)-'Chem - ODS'!F$7*10^6,'Chemicals Calcs'!K14))</f>
        <v>0</v>
      </c>
      <c r="L14" s="212">
        <f ca="1">IF(SUM('Chemicals Calcs'!L$2:L14)-'Chem - ODS'!G$7*10^6&lt;0,0,IF(AND(SUM('Chemicals Calcs'!L$1:L13)-'Chem - ODS'!G$7*10^6&lt;0,SUM('Chemicals Calcs'!L$2:L14)-'Chem - ODS'!G$7*10^6&gt;0),SUM('Chemicals Calcs'!L$2:L14)-'Chem - ODS'!G$7*10^6,'Chemicals Calcs'!L14))</f>
        <v>0</v>
      </c>
      <c r="M14" s="212">
        <f ca="1">IF(SUM('Chemicals Calcs'!M$2:M14)-'Chem - ODS'!H$7*10^6&lt;0,0,IF(AND(SUM('Chemicals Calcs'!M$1:M13)-'Chem - ODS'!H$7*10^6&lt;0,SUM('Chemicals Calcs'!M$2:M14)-'Chem - ODS'!H$7*10^6&gt;0),SUM('Chemicals Calcs'!M$2:M14)-'Chem - ODS'!H$7*10^6,'Chemicals Calcs'!M14))</f>
        <v>0</v>
      </c>
      <c r="N14" s="212">
        <f ca="1">IF(SUM('Chemicals Calcs'!N$2:N14)-'Chem - ODS'!I$7*10^6&lt;0,0,IF(AND(SUM('Chemicals Calcs'!N$1:N13)-'Chem - ODS'!I$7*10^6&lt;0,SUM('Chemicals Calcs'!N$2:N14)-'Chem - ODS'!I$7*10^6&gt;0),SUM('Chemicals Calcs'!N$2:N14)-'Chem - ODS'!I$7*10^6,'Chemicals Calcs'!N14))</f>
        <v>0</v>
      </c>
      <c r="O14" s="212">
        <f ca="1">IF(SUM('Chemicals Calcs'!O$2:O14)-'Chem - ODS'!J$7*10^6&lt;0,0,IF(AND(SUM('Chemicals Calcs'!O$1:O13)-'Chem - ODS'!J$7*10^6&lt;0,SUM('Chemicals Calcs'!O$2:O14)-'Chem - ODS'!J$7*10^6&gt;0),SUM('Chemicals Calcs'!O$2:O14)-'Chem - ODS'!J$7*10^6,'Chemicals Calcs'!O14))</f>
        <v>0</v>
      </c>
      <c r="P14" s="212">
        <f ca="1">IF(SUM('Chemicals Calcs'!P$2:P14)-'Chem - ODS'!K$7*10^6&lt;0,0,IF(AND(SUM('Chemicals Calcs'!P$1:P13)-'Chem - ODS'!K$7*10^6&lt;0,SUM('Chemicals Calcs'!P$2:P14)-'Chem - ODS'!K$7*10^6&gt;0),SUM('Chemicals Calcs'!P$2:P14)-'Chem - ODS'!K$7*10^6,'Chemicals Calcs'!P14))</f>
        <v>0</v>
      </c>
      <c r="Q14" s="212">
        <f ca="1">IF(SUM('Chemicals Calcs'!Q$2:Q14)-'Chem - ODS'!L$7*10^6&lt;0,0,IF(AND(SUM('Chemicals Calcs'!Q$1:Q13)-'Chem - ODS'!L$7*10^6&lt;0,SUM('Chemicals Calcs'!Q$2:Q14)-'Chem - ODS'!L$7*10^6&gt;0),SUM('Chemicals Calcs'!Q$2:Q14)-'Chem - ODS'!L$7*10^6,'Chemicals Calcs'!Q14))</f>
        <v>0</v>
      </c>
      <c r="R14" s="212">
        <f ca="1">IF(SUM('Chemicals Calcs'!R$2:R14)-'Chem - ODS'!M$7*10^6&lt;0,0,IF(AND(SUM('Chemicals Calcs'!R$1:R13)-'Chem - ODS'!M$7*10^6&lt;0,SUM('Chemicals Calcs'!R$2:R14)-'Chem - ODS'!M$7*10^6&gt;0),SUM('Chemicals Calcs'!R$2:R14)-'Chem - ODS'!M$7*10^6,'Chemicals Calcs'!R14))</f>
        <v>0</v>
      </c>
      <c r="S14" s="212">
        <f ca="1">IF(SUM('Chemicals Calcs'!S$2:S14)-'Chem - ODS'!N$7*10^6&lt;0,0,IF(AND(SUM('Chemicals Calcs'!S$1:S13)-'Chem - ODS'!N$7*10^6&lt;0,SUM('Chemicals Calcs'!S$2:S14)-'Chem - ODS'!N$7*10^6&gt;0),SUM('Chemicals Calcs'!S$2:S14)-'Chem - ODS'!N$7*10^6,'Chemicals Calcs'!S14))</f>
        <v>0</v>
      </c>
      <c r="T14" s="212">
        <f ca="1">IF(SUM('Chemicals Calcs'!T$2:T14)-'Chem - ODS'!O$7*10^6&lt;0,0,IF(AND(SUM('Chemicals Calcs'!T$1:T13)-'Chem - ODS'!O$7*10^6&lt;0,SUM('Chemicals Calcs'!T$2:T14)-'Chem - ODS'!O$7*10^6&gt;0),SUM('Chemicals Calcs'!T$2:T14)-'Chem - ODS'!O$7*10^6,'Chemicals Calcs'!T14))</f>
        <v>0</v>
      </c>
      <c r="U14" s="212">
        <f ca="1">IF(SUM('Chemicals Calcs'!U$2:U14)-'Chem - ODS'!P$7*10^6&lt;0,0,IF(AND(SUM('Chemicals Calcs'!U$1:U13)-'Chem - ODS'!P$7*10^6&lt;0,SUM('Chemicals Calcs'!U$2:U14)-'Chem - ODS'!P$7*10^6&gt;0),SUM('Chemicals Calcs'!U$2:U14)-'Chem - ODS'!P$7*10^6,'Chemicals Calcs'!U14))</f>
        <v>0</v>
      </c>
      <c r="V14" s="212">
        <f ca="1">IF(SUM('Chemicals Calcs'!V$2:V14)-'Chem - ODS'!Q$7*10^6&lt;0,0,IF(AND(SUM('Chemicals Calcs'!V$1:V13)-'Chem - ODS'!Q$7*10^6&lt;0,SUM('Chemicals Calcs'!V$2:V14)-'Chem - ODS'!Q$7*10^6&gt;0),SUM('Chemicals Calcs'!V$2:V14)-'Chem - ODS'!Q$7*10^6,'Chemicals Calcs'!V14))</f>
        <v>0</v>
      </c>
      <c r="W14" s="212">
        <f ca="1">IF(SUM('Chemicals Calcs'!W$2:W14)-'Chem - ODS'!R$7*10^6&lt;0,0,IF(AND(SUM('Chemicals Calcs'!W$1:W13)-'Chem - ODS'!R$7*10^6&lt;0,SUM('Chemicals Calcs'!W$2:W14)-'Chem - ODS'!R$7*10^6&gt;0),SUM('Chemicals Calcs'!W$2:W14)-'Chem - ODS'!R$7*10^6,'Chemicals Calcs'!W14))</f>
        <v>0</v>
      </c>
      <c r="X14" s="212">
        <f ca="1">IF(SUM('Chemicals Calcs'!X$2:X14)-'Chem - ODS'!S$7*10^6&lt;0,0,IF(AND(SUM('Chemicals Calcs'!X$1:X13)-'Chem - ODS'!S$7*10^6&lt;0,SUM('Chemicals Calcs'!X$2:X14)-'Chem - ODS'!S$7*10^6&gt;0),SUM('Chemicals Calcs'!X$2:X14)-'Chem - ODS'!S$7*10^6,'Chemicals Calcs'!X14))</f>
        <v>0</v>
      </c>
      <c r="Y14" s="212">
        <f ca="1">IF(SUM('Chemicals Calcs'!Y$2:Y14)-'Chem - ODS'!T$7*10^6&lt;0,0,IF(AND(SUM('Chemicals Calcs'!Y$1:Y13)-'Chem - ODS'!T$7*10^6&lt;0,SUM('Chemicals Calcs'!Y$2:Y14)-'Chem - ODS'!T$7*10^6&gt;0),SUM('Chemicals Calcs'!Y$2:Y14)-'Chem - ODS'!T$7*10^6,'Chemicals Calcs'!Y14))</f>
        <v>0</v>
      </c>
      <c r="Z14" s="212">
        <f ca="1">IF(SUM('Chemicals Calcs'!Z$2:Z14)-'Chem - ODS'!U$7*10^6&lt;0,0,IF(AND(SUM('Chemicals Calcs'!Z$1:Z13)-'Chem - ODS'!U$7*10^6&lt;0,SUM('Chemicals Calcs'!Z$2:Z14)-'Chem - ODS'!U$7*10^6&gt;0),SUM('Chemicals Calcs'!Z$2:Z14)-'Chem - ODS'!U$7*10^6,'Chemicals Calcs'!Z14))</f>
        <v>0</v>
      </c>
      <c r="AA14" s="212">
        <f ca="1">IF(SUM('Chemicals Calcs'!AA$2:AA14)-'Chem - ODS'!V$7*10^6&lt;0,0,IF(AND(SUM('Chemicals Calcs'!AA$1:AA13)-'Chem - ODS'!V$7*10^6&lt;0,SUM('Chemicals Calcs'!AA$2:AA14)-'Chem - ODS'!V$7*10^6&gt;0),SUM('Chemicals Calcs'!AA$2:AA14)-'Chem - ODS'!V$7*10^6,'Chemicals Calcs'!AA14))</f>
        <v>0</v>
      </c>
      <c r="AB14" s="212">
        <f ca="1">IF(SUM('Chemicals Calcs'!AB$2:AB14)-'Chem - ODS'!W$7*10^6&lt;0,0,IF(AND(SUM('Chemicals Calcs'!AB$1:AB13)-'Chem - ODS'!W$7*10^6&lt;0,SUM('Chemicals Calcs'!AB$2:AB14)-'Chem - ODS'!W$7*10^6&gt;0),SUM('Chemicals Calcs'!AB$2:AB14)-'Chem - ODS'!W$7*10^6,'Chemicals Calcs'!AB14))</f>
        <v>0</v>
      </c>
      <c r="AC14" s="212">
        <f ca="1">IF(SUM('Chemicals Calcs'!AC$2:AC14)-'Chem - ODS'!X$7*10^6&lt;0,0,IF(AND(SUM('Chemicals Calcs'!AC$1:AC13)-'Chem - ODS'!X$7*10^6&lt;0,SUM('Chemicals Calcs'!AC$2:AC14)-'Chem - ODS'!X$7*10^6&gt;0),SUM('Chemicals Calcs'!AC$2:AC14)-'Chem - ODS'!X$7*10^6,'Chemicals Calcs'!AC14))</f>
        <v>0</v>
      </c>
      <c r="AD14" s="212">
        <f ca="1">IF(SUM('Chemicals Calcs'!AD$2:AD14)-'Chem - ODS'!Y$7*10^6&lt;0,0,IF(AND(SUM('Chemicals Calcs'!AD$1:AD13)-'Chem - ODS'!Y$7*10^6&lt;0,SUM('Chemicals Calcs'!AD$2:AD14)-'Chem - ODS'!Y$7*10^6&gt;0),SUM('Chemicals Calcs'!AD$2:AD14)-'Chem - ODS'!Y$7*10^6,'Chemicals Calcs'!AD14))</f>
        <v>0</v>
      </c>
      <c r="AE14" s="212">
        <f ca="1">IF(SUM('Chemicals Calcs'!AE$2:AE14)-'Chem - ODS'!Z$7*10^6&lt;0,0,IF(AND(SUM('Chemicals Calcs'!AE$1:AE13)-'Chem - ODS'!Z$7*10^6&lt;0,SUM('Chemicals Calcs'!AE$2:AE14)-'Chem - ODS'!Z$7*10^6&gt;0),SUM('Chemicals Calcs'!AE$2:AE14)-'Chem - ODS'!Z$7*10^6,'Chemicals Calcs'!AE14))</f>
        <v>0</v>
      </c>
      <c r="AF14" s="212">
        <f ca="1">IF(SUM('Chemicals Calcs'!AF$2:AF14)-'Chem - ODS'!AA$7*10^6&lt;0,0,IF(AND(SUM('Chemicals Calcs'!AF$1:AF13)-'Chem - ODS'!AA$7*10^6&lt;0,SUM('Chemicals Calcs'!AF$2:AF14)-'Chem - ODS'!AA$7*10^6&gt;0),SUM('Chemicals Calcs'!AF$2:AF14)-'Chem - ODS'!AA$7*10^6,'Chemicals Calcs'!AF14))</f>
        <v>0</v>
      </c>
      <c r="AG14" s="212">
        <f ca="1">IF(SUM('Chemicals Calcs'!AG$2:AG14)-'Chem - ODS'!AB$7*10^6&lt;0,0,IF(AND(SUM('Chemicals Calcs'!AG$1:AG13)-'Chem - ODS'!AB$7*10^6&lt;0,SUM('Chemicals Calcs'!AG$2:AG14)-'Chem - ODS'!AB$7*10^6&gt;0),SUM('Chemicals Calcs'!AG$2:AG14)-'Chem - ODS'!AB$7*10^6,'Chemicals Calcs'!AG14))</f>
        <v>0</v>
      </c>
      <c r="AH14" s="212">
        <f ca="1">IF(SUM('Chemicals Calcs'!AH$2:AH14)-'Chem - ODS'!AC$7*10^6&lt;0,0,IF(AND(SUM('Chemicals Calcs'!AH$1:AH13)-'Chem - ODS'!AC$7*10^6&lt;0,SUM('Chemicals Calcs'!AH$2:AH14)-'Chem - ODS'!AC$7*10^6&gt;0),SUM('Chemicals Calcs'!AH$2:AH14)-'Chem - ODS'!AC$7*10^6,'Chemicals Calcs'!AH14))</f>
        <v>0</v>
      </c>
      <c r="AI14" s="212">
        <f ca="1">IF(SUM('Chemicals Calcs'!AI$2:AI14)-'Chem - ODS'!AD$7*10^6&lt;0,0,IF(AND(SUM('Chemicals Calcs'!AI$1:AI13)-'Chem - ODS'!AD$7*10^6&lt;0,SUM('Chemicals Calcs'!AI$2:AI14)-'Chem - ODS'!AD$7*10^6&gt;0),SUM('Chemicals Calcs'!AI$2:AI14)-'Chem - ODS'!AD$7*10^6,'Chemicals Calcs'!AI14))</f>
        <v>0</v>
      </c>
      <c r="AJ14" s="212">
        <f ca="1">IF(SUM('Chemicals Calcs'!AJ$2:AJ14)-'Chem - ODS'!AE$7*10^6&lt;0,0,IF(AND(SUM('Chemicals Calcs'!AJ$1:AJ13)-'Chem - ODS'!AE$7*10^6&lt;0,SUM('Chemicals Calcs'!AJ$2:AJ14)-'Chem - ODS'!AE$7*10^6&gt;0),SUM('Chemicals Calcs'!AJ$2:AJ14)-'Chem - ODS'!AE$7*10^6,'Chemicals Calcs'!AJ14))</f>
        <v>0</v>
      </c>
      <c r="AK14" s="212">
        <f ca="1">IF(SUM('Chemicals Calcs'!AK$2:AK14)-'Chem - ODS'!AF$7*10^6&lt;0,0,IF(AND(SUM('Chemicals Calcs'!AK$1:AK13)-'Chem - ODS'!AF$7*10^6&lt;0,SUM('Chemicals Calcs'!AK$2:AK14)-'Chem - ODS'!AF$7*10^6&gt;0),SUM('Chemicals Calcs'!AK$2:AK14)-'Chem - ODS'!AF$7*10^6,'Chemicals Calcs'!AK14))</f>
        <v>0</v>
      </c>
      <c r="AL14" s="212">
        <f ca="1">IF(SUM('Chemicals Calcs'!AL$2:AL14)-'Chem - ODS'!AG$7*10^6&lt;0,0,IF(AND(SUM('Chemicals Calcs'!AL$1:AL13)-'Chem - ODS'!AG$7*10^6&lt;0,SUM('Chemicals Calcs'!AL$2:AL14)-'Chem - ODS'!AG$7*10^6&gt;0),SUM('Chemicals Calcs'!AL$2:AL14)-'Chem - ODS'!AG$7*10^6,'Chemicals Calcs'!AL14))</f>
        <v>0</v>
      </c>
      <c r="AM14" s="212">
        <f ca="1">IF(SUM('Chemicals Calcs'!AM$2:AM14)-'Chem - ODS'!AH$7*10^6&lt;0,0,IF(AND(SUM('Chemicals Calcs'!AM$1:AM13)-'Chem - ODS'!AH$7*10^6&lt;0,SUM('Chemicals Calcs'!AM$2:AM14)-'Chem - ODS'!AH$7*10^6&gt;0),SUM('Chemicals Calcs'!AM$2:AM14)-'Chem - ODS'!AH$7*10^6,'Chemicals Calcs'!AM14))</f>
        <v>0</v>
      </c>
      <c r="AN14" s="212">
        <f ca="1">IF(SUM('Chemicals Calcs'!AN$2:AN14)-'Chem - ODS'!AI$7*10^6&lt;0,0,IF(AND(SUM('Chemicals Calcs'!AN$1:AN13)-'Chem - ODS'!AI$7*10^6&lt;0,SUM('Chemicals Calcs'!AN$2:AN14)-'Chem - ODS'!AI$7*10^6&gt;0),SUM('Chemicals Calcs'!AN$2:AN14)-'Chem - ODS'!AI$7*10^6,'Chemicals Calcs'!AN14))</f>
        <v>0</v>
      </c>
      <c r="AO14" s="212">
        <f ca="1">IF(SUM('Chemicals Calcs'!AO$2:AO14)-'Chem - ODS'!AJ$7*10^6&lt;0,0,IF(AND(SUM('Chemicals Calcs'!AO$1:AO13)-'Chem - ODS'!AJ$7*10^6&lt;0,SUM('Chemicals Calcs'!AO$2:AO14)-'Chem - ODS'!AJ$7*10^6&gt;0),SUM('Chemicals Calcs'!AO$2:AO14)-'Chem - ODS'!AJ$7*10^6,'Chemicals Calcs'!AO14))</f>
        <v>0</v>
      </c>
      <c r="AP14" s="212">
        <f ca="1">IF(SUM('Chemicals Calcs'!AP$2:AP14)-'Chem - ODS'!AK$7*10^6&lt;0,0,IF(AND(SUM('Chemicals Calcs'!AP$1:AP13)-'Chem - ODS'!AK$7*10^6&lt;0,SUM('Chemicals Calcs'!AP$2:AP14)-'Chem - ODS'!AK$7*10^6&gt;0),SUM('Chemicals Calcs'!AP$2:AP14)-'Chem - ODS'!AK$7*10^6,'Chemicals Calcs'!AP14))</f>
        <v>0</v>
      </c>
    </row>
    <row r="15" spans="1:42">
      <c r="A15" s="74">
        <v>-37</v>
      </c>
      <c r="B15">
        <f ca="1">IF('Chemicals 2010'!$A23="CP",INDIRECT("'Chemicals 2010'!"&amp;'Country Selector'!$B$3&amp;ROW($A23))*10^12,0)</f>
        <v>0</v>
      </c>
      <c r="C15" s="90">
        <f t="shared" ca="1" si="0"/>
        <v>0</v>
      </c>
      <c r="D15" s="90">
        <f t="shared" ca="1" si="1"/>
        <v>0</v>
      </c>
      <c r="E15" s="90">
        <f t="shared" ca="1" si="1"/>
        <v>0</v>
      </c>
      <c r="F15" s="90">
        <f t="shared" ca="1" si="1"/>
        <v>0</v>
      </c>
      <c r="G15" s="212">
        <f ca="1">IF(SUM('Chemicals Calcs'!G$2:G15)-'Chem - ODS'!B$7*10^6&lt;0,0,IF(AND(SUM('Chemicals Calcs'!G$1:G14)-'Chem - ODS'!B$7*10^6&lt;0,SUM('Chemicals Calcs'!G$2:G15)-'Chem - ODS'!B$7*10^6&gt;0),SUM('Chemicals Calcs'!G$2:G15)-'Chem - ODS'!B$7*10^6,'Chemicals Calcs'!G15))</f>
        <v>0</v>
      </c>
      <c r="H15" s="212">
        <f ca="1">IF(SUM('Chemicals Calcs'!H$2:H15)-'Chem - ODS'!C$7*10^6&lt;0,0,IF(AND(SUM('Chemicals Calcs'!H$1:H14)-'Chem - ODS'!C$7*10^6&lt;0,SUM('Chemicals Calcs'!H$2:H15)-'Chem - ODS'!C$7*10^6&gt;0),SUM('Chemicals Calcs'!H$2:H15)-'Chem - ODS'!C$7*10^6,'Chemicals Calcs'!H15))</f>
        <v>0</v>
      </c>
      <c r="I15" s="212">
        <f ca="1">IF(SUM('Chemicals Calcs'!I$2:I15)-'Chem - ODS'!D$7*10^6&lt;0,0,IF(AND(SUM('Chemicals Calcs'!I$1:I14)-'Chem - ODS'!D$7*10^6&lt;0,SUM('Chemicals Calcs'!I$2:I15)-'Chem - ODS'!D$7*10^6&gt;0),SUM('Chemicals Calcs'!I$2:I15)-'Chem - ODS'!D$7*10^6,'Chemicals Calcs'!I15))</f>
        <v>0</v>
      </c>
      <c r="J15" s="212">
        <f ca="1">IF(SUM('Chemicals Calcs'!J$2:J15)-'Chem - ODS'!E$7*10^6&lt;0,0,IF(AND(SUM('Chemicals Calcs'!J$1:J14)-'Chem - ODS'!E$7*10^6&lt;0,SUM('Chemicals Calcs'!J$2:J15)-'Chem - ODS'!E$7*10^6&gt;0),SUM('Chemicals Calcs'!J$2:J15)-'Chem - ODS'!E$7*10^6,'Chemicals Calcs'!J15))</f>
        <v>0</v>
      </c>
      <c r="K15" s="212">
        <f ca="1">IF(SUM('Chemicals Calcs'!K$2:K15)-'Chem - ODS'!F$7*10^6&lt;0,0,IF(AND(SUM('Chemicals Calcs'!K$1:K14)-'Chem - ODS'!F$7*10^6&lt;0,SUM('Chemicals Calcs'!K$2:K15)-'Chem - ODS'!F$7*10^6&gt;0),SUM('Chemicals Calcs'!K$2:K15)-'Chem - ODS'!F$7*10^6,'Chemicals Calcs'!K15))</f>
        <v>0</v>
      </c>
      <c r="L15" s="212">
        <f ca="1">IF(SUM('Chemicals Calcs'!L$2:L15)-'Chem - ODS'!G$7*10^6&lt;0,0,IF(AND(SUM('Chemicals Calcs'!L$1:L14)-'Chem - ODS'!G$7*10^6&lt;0,SUM('Chemicals Calcs'!L$2:L15)-'Chem - ODS'!G$7*10^6&gt;0),SUM('Chemicals Calcs'!L$2:L15)-'Chem - ODS'!G$7*10^6,'Chemicals Calcs'!L15))</f>
        <v>0</v>
      </c>
      <c r="M15" s="212">
        <f ca="1">IF(SUM('Chemicals Calcs'!M$2:M15)-'Chem - ODS'!H$7*10^6&lt;0,0,IF(AND(SUM('Chemicals Calcs'!M$1:M14)-'Chem - ODS'!H$7*10^6&lt;0,SUM('Chemicals Calcs'!M$2:M15)-'Chem - ODS'!H$7*10^6&gt;0),SUM('Chemicals Calcs'!M$2:M15)-'Chem - ODS'!H$7*10^6,'Chemicals Calcs'!M15))</f>
        <v>0</v>
      </c>
      <c r="N15" s="212">
        <f ca="1">IF(SUM('Chemicals Calcs'!N$2:N15)-'Chem - ODS'!I$7*10^6&lt;0,0,IF(AND(SUM('Chemicals Calcs'!N$1:N14)-'Chem - ODS'!I$7*10^6&lt;0,SUM('Chemicals Calcs'!N$2:N15)-'Chem - ODS'!I$7*10^6&gt;0),SUM('Chemicals Calcs'!N$2:N15)-'Chem - ODS'!I$7*10^6,'Chemicals Calcs'!N15))</f>
        <v>0</v>
      </c>
      <c r="O15" s="212">
        <f ca="1">IF(SUM('Chemicals Calcs'!O$2:O15)-'Chem - ODS'!J$7*10^6&lt;0,0,IF(AND(SUM('Chemicals Calcs'!O$1:O14)-'Chem - ODS'!J$7*10^6&lt;0,SUM('Chemicals Calcs'!O$2:O15)-'Chem - ODS'!J$7*10^6&gt;0),SUM('Chemicals Calcs'!O$2:O15)-'Chem - ODS'!J$7*10^6,'Chemicals Calcs'!O15))</f>
        <v>0</v>
      </c>
      <c r="P15" s="212">
        <f ca="1">IF(SUM('Chemicals Calcs'!P$2:P15)-'Chem - ODS'!K$7*10^6&lt;0,0,IF(AND(SUM('Chemicals Calcs'!P$1:P14)-'Chem - ODS'!K$7*10^6&lt;0,SUM('Chemicals Calcs'!P$2:P15)-'Chem - ODS'!K$7*10^6&gt;0),SUM('Chemicals Calcs'!P$2:P15)-'Chem - ODS'!K$7*10^6,'Chemicals Calcs'!P15))</f>
        <v>0</v>
      </c>
      <c r="Q15" s="212">
        <f ca="1">IF(SUM('Chemicals Calcs'!Q$2:Q15)-'Chem - ODS'!L$7*10^6&lt;0,0,IF(AND(SUM('Chemicals Calcs'!Q$1:Q14)-'Chem - ODS'!L$7*10^6&lt;0,SUM('Chemicals Calcs'!Q$2:Q15)-'Chem - ODS'!L$7*10^6&gt;0),SUM('Chemicals Calcs'!Q$2:Q15)-'Chem - ODS'!L$7*10^6,'Chemicals Calcs'!Q15))</f>
        <v>0</v>
      </c>
      <c r="R15" s="212">
        <f ca="1">IF(SUM('Chemicals Calcs'!R$2:R15)-'Chem - ODS'!M$7*10^6&lt;0,0,IF(AND(SUM('Chemicals Calcs'!R$1:R14)-'Chem - ODS'!M$7*10^6&lt;0,SUM('Chemicals Calcs'!R$2:R15)-'Chem - ODS'!M$7*10^6&gt;0),SUM('Chemicals Calcs'!R$2:R15)-'Chem - ODS'!M$7*10^6,'Chemicals Calcs'!R15))</f>
        <v>0</v>
      </c>
      <c r="S15" s="212">
        <f ca="1">IF(SUM('Chemicals Calcs'!S$2:S15)-'Chem - ODS'!N$7*10^6&lt;0,0,IF(AND(SUM('Chemicals Calcs'!S$1:S14)-'Chem - ODS'!N$7*10^6&lt;0,SUM('Chemicals Calcs'!S$2:S15)-'Chem - ODS'!N$7*10^6&gt;0),SUM('Chemicals Calcs'!S$2:S15)-'Chem - ODS'!N$7*10^6,'Chemicals Calcs'!S15))</f>
        <v>0</v>
      </c>
      <c r="T15" s="212">
        <f ca="1">IF(SUM('Chemicals Calcs'!T$2:T15)-'Chem - ODS'!O$7*10^6&lt;0,0,IF(AND(SUM('Chemicals Calcs'!T$1:T14)-'Chem - ODS'!O$7*10^6&lt;0,SUM('Chemicals Calcs'!T$2:T15)-'Chem - ODS'!O$7*10^6&gt;0),SUM('Chemicals Calcs'!T$2:T15)-'Chem - ODS'!O$7*10^6,'Chemicals Calcs'!T15))</f>
        <v>0</v>
      </c>
      <c r="U15" s="212">
        <f ca="1">IF(SUM('Chemicals Calcs'!U$2:U15)-'Chem - ODS'!P$7*10^6&lt;0,0,IF(AND(SUM('Chemicals Calcs'!U$1:U14)-'Chem - ODS'!P$7*10^6&lt;0,SUM('Chemicals Calcs'!U$2:U15)-'Chem - ODS'!P$7*10^6&gt;0),SUM('Chemicals Calcs'!U$2:U15)-'Chem - ODS'!P$7*10^6,'Chemicals Calcs'!U15))</f>
        <v>0</v>
      </c>
      <c r="V15" s="212">
        <f ca="1">IF(SUM('Chemicals Calcs'!V$2:V15)-'Chem - ODS'!Q$7*10^6&lt;0,0,IF(AND(SUM('Chemicals Calcs'!V$1:V14)-'Chem - ODS'!Q$7*10^6&lt;0,SUM('Chemicals Calcs'!V$2:V15)-'Chem - ODS'!Q$7*10^6&gt;0),SUM('Chemicals Calcs'!V$2:V15)-'Chem - ODS'!Q$7*10^6,'Chemicals Calcs'!V15))</f>
        <v>0</v>
      </c>
      <c r="W15" s="212">
        <f ca="1">IF(SUM('Chemicals Calcs'!W$2:W15)-'Chem - ODS'!R$7*10^6&lt;0,0,IF(AND(SUM('Chemicals Calcs'!W$1:W14)-'Chem - ODS'!R$7*10^6&lt;0,SUM('Chemicals Calcs'!W$2:W15)-'Chem - ODS'!R$7*10^6&gt;0),SUM('Chemicals Calcs'!W$2:W15)-'Chem - ODS'!R$7*10^6,'Chemicals Calcs'!W15))</f>
        <v>0</v>
      </c>
      <c r="X15" s="212">
        <f ca="1">IF(SUM('Chemicals Calcs'!X$2:X15)-'Chem - ODS'!S$7*10^6&lt;0,0,IF(AND(SUM('Chemicals Calcs'!X$1:X14)-'Chem - ODS'!S$7*10^6&lt;0,SUM('Chemicals Calcs'!X$2:X15)-'Chem - ODS'!S$7*10^6&gt;0),SUM('Chemicals Calcs'!X$2:X15)-'Chem - ODS'!S$7*10^6,'Chemicals Calcs'!X15))</f>
        <v>0</v>
      </c>
      <c r="Y15" s="212">
        <f ca="1">IF(SUM('Chemicals Calcs'!Y$2:Y15)-'Chem - ODS'!T$7*10^6&lt;0,0,IF(AND(SUM('Chemicals Calcs'!Y$1:Y14)-'Chem - ODS'!T$7*10^6&lt;0,SUM('Chemicals Calcs'!Y$2:Y15)-'Chem - ODS'!T$7*10^6&gt;0),SUM('Chemicals Calcs'!Y$2:Y15)-'Chem - ODS'!T$7*10^6,'Chemicals Calcs'!Y15))</f>
        <v>0</v>
      </c>
      <c r="Z15" s="212">
        <f ca="1">IF(SUM('Chemicals Calcs'!Z$2:Z15)-'Chem - ODS'!U$7*10^6&lt;0,0,IF(AND(SUM('Chemicals Calcs'!Z$1:Z14)-'Chem - ODS'!U$7*10^6&lt;0,SUM('Chemicals Calcs'!Z$2:Z15)-'Chem - ODS'!U$7*10^6&gt;0),SUM('Chemicals Calcs'!Z$2:Z15)-'Chem - ODS'!U$7*10^6,'Chemicals Calcs'!Z15))</f>
        <v>0</v>
      </c>
      <c r="AA15" s="212">
        <f ca="1">IF(SUM('Chemicals Calcs'!AA$2:AA15)-'Chem - ODS'!V$7*10^6&lt;0,0,IF(AND(SUM('Chemicals Calcs'!AA$1:AA14)-'Chem - ODS'!V$7*10^6&lt;0,SUM('Chemicals Calcs'!AA$2:AA15)-'Chem - ODS'!V$7*10^6&gt;0),SUM('Chemicals Calcs'!AA$2:AA15)-'Chem - ODS'!V$7*10^6,'Chemicals Calcs'!AA15))</f>
        <v>0</v>
      </c>
      <c r="AB15" s="212">
        <f ca="1">IF(SUM('Chemicals Calcs'!AB$2:AB15)-'Chem - ODS'!W$7*10^6&lt;0,0,IF(AND(SUM('Chemicals Calcs'!AB$1:AB14)-'Chem - ODS'!W$7*10^6&lt;0,SUM('Chemicals Calcs'!AB$2:AB15)-'Chem - ODS'!W$7*10^6&gt;0),SUM('Chemicals Calcs'!AB$2:AB15)-'Chem - ODS'!W$7*10^6,'Chemicals Calcs'!AB15))</f>
        <v>0</v>
      </c>
      <c r="AC15" s="212">
        <f ca="1">IF(SUM('Chemicals Calcs'!AC$2:AC15)-'Chem - ODS'!X$7*10^6&lt;0,0,IF(AND(SUM('Chemicals Calcs'!AC$1:AC14)-'Chem - ODS'!X$7*10^6&lt;0,SUM('Chemicals Calcs'!AC$2:AC15)-'Chem - ODS'!X$7*10^6&gt;0),SUM('Chemicals Calcs'!AC$2:AC15)-'Chem - ODS'!X$7*10^6,'Chemicals Calcs'!AC15))</f>
        <v>0</v>
      </c>
      <c r="AD15" s="212">
        <f ca="1">IF(SUM('Chemicals Calcs'!AD$2:AD15)-'Chem - ODS'!Y$7*10^6&lt;0,0,IF(AND(SUM('Chemicals Calcs'!AD$1:AD14)-'Chem - ODS'!Y$7*10^6&lt;0,SUM('Chemicals Calcs'!AD$2:AD15)-'Chem - ODS'!Y$7*10^6&gt;0),SUM('Chemicals Calcs'!AD$2:AD15)-'Chem - ODS'!Y$7*10^6,'Chemicals Calcs'!AD15))</f>
        <v>0</v>
      </c>
      <c r="AE15" s="212">
        <f ca="1">IF(SUM('Chemicals Calcs'!AE$2:AE15)-'Chem - ODS'!Z$7*10^6&lt;0,0,IF(AND(SUM('Chemicals Calcs'!AE$1:AE14)-'Chem - ODS'!Z$7*10^6&lt;0,SUM('Chemicals Calcs'!AE$2:AE15)-'Chem - ODS'!Z$7*10^6&gt;0),SUM('Chemicals Calcs'!AE$2:AE15)-'Chem - ODS'!Z$7*10^6,'Chemicals Calcs'!AE15))</f>
        <v>0</v>
      </c>
      <c r="AF15" s="212">
        <f ca="1">IF(SUM('Chemicals Calcs'!AF$2:AF15)-'Chem - ODS'!AA$7*10^6&lt;0,0,IF(AND(SUM('Chemicals Calcs'!AF$1:AF14)-'Chem - ODS'!AA$7*10^6&lt;0,SUM('Chemicals Calcs'!AF$2:AF15)-'Chem - ODS'!AA$7*10^6&gt;0),SUM('Chemicals Calcs'!AF$2:AF15)-'Chem - ODS'!AA$7*10^6,'Chemicals Calcs'!AF15))</f>
        <v>0</v>
      </c>
      <c r="AG15" s="212">
        <f ca="1">IF(SUM('Chemicals Calcs'!AG$2:AG15)-'Chem - ODS'!AB$7*10^6&lt;0,0,IF(AND(SUM('Chemicals Calcs'!AG$1:AG14)-'Chem - ODS'!AB$7*10^6&lt;0,SUM('Chemicals Calcs'!AG$2:AG15)-'Chem - ODS'!AB$7*10^6&gt;0),SUM('Chemicals Calcs'!AG$2:AG15)-'Chem - ODS'!AB$7*10^6,'Chemicals Calcs'!AG15))</f>
        <v>0</v>
      </c>
      <c r="AH15" s="212">
        <f ca="1">IF(SUM('Chemicals Calcs'!AH$2:AH15)-'Chem - ODS'!AC$7*10^6&lt;0,0,IF(AND(SUM('Chemicals Calcs'!AH$1:AH14)-'Chem - ODS'!AC$7*10^6&lt;0,SUM('Chemicals Calcs'!AH$2:AH15)-'Chem - ODS'!AC$7*10^6&gt;0),SUM('Chemicals Calcs'!AH$2:AH15)-'Chem - ODS'!AC$7*10^6,'Chemicals Calcs'!AH15))</f>
        <v>0</v>
      </c>
      <c r="AI15" s="212">
        <f ca="1">IF(SUM('Chemicals Calcs'!AI$2:AI15)-'Chem - ODS'!AD$7*10^6&lt;0,0,IF(AND(SUM('Chemicals Calcs'!AI$1:AI14)-'Chem - ODS'!AD$7*10^6&lt;0,SUM('Chemicals Calcs'!AI$2:AI15)-'Chem - ODS'!AD$7*10^6&gt;0),SUM('Chemicals Calcs'!AI$2:AI15)-'Chem - ODS'!AD$7*10^6,'Chemicals Calcs'!AI15))</f>
        <v>0</v>
      </c>
      <c r="AJ15" s="212">
        <f ca="1">IF(SUM('Chemicals Calcs'!AJ$2:AJ15)-'Chem - ODS'!AE$7*10^6&lt;0,0,IF(AND(SUM('Chemicals Calcs'!AJ$1:AJ14)-'Chem - ODS'!AE$7*10^6&lt;0,SUM('Chemicals Calcs'!AJ$2:AJ15)-'Chem - ODS'!AE$7*10^6&gt;0),SUM('Chemicals Calcs'!AJ$2:AJ15)-'Chem - ODS'!AE$7*10^6,'Chemicals Calcs'!AJ15))</f>
        <v>0</v>
      </c>
      <c r="AK15" s="212">
        <f ca="1">IF(SUM('Chemicals Calcs'!AK$2:AK15)-'Chem - ODS'!AF$7*10^6&lt;0,0,IF(AND(SUM('Chemicals Calcs'!AK$1:AK14)-'Chem - ODS'!AF$7*10^6&lt;0,SUM('Chemicals Calcs'!AK$2:AK15)-'Chem - ODS'!AF$7*10^6&gt;0),SUM('Chemicals Calcs'!AK$2:AK15)-'Chem - ODS'!AF$7*10^6,'Chemicals Calcs'!AK15))</f>
        <v>0</v>
      </c>
      <c r="AL15" s="212">
        <f ca="1">IF(SUM('Chemicals Calcs'!AL$2:AL15)-'Chem - ODS'!AG$7*10^6&lt;0,0,IF(AND(SUM('Chemicals Calcs'!AL$1:AL14)-'Chem - ODS'!AG$7*10^6&lt;0,SUM('Chemicals Calcs'!AL$2:AL15)-'Chem - ODS'!AG$7*10^6&gt;0),SUM('Chemicals Calcs'!AL$2:AL15)-'Chem - ODS'!AG$7*10^6,'Chemicals Calcs'!AL15))</f>
        <v>0</v>
      </c>
      <c r="AM15" s="212">
        <f ca="1">IF(SUM('Chemicals Calcs'!AM$2:AM15)-'Chem - ODS'!AH$7*10^6&lt;0,0,IF(AND(SUM('Chemicals Calcs'!AM$1:AM14)-'Chem - ODS'!AH$7*10^6&lt;0,SUM('Chemicals Calcs'!AM$2:AM15)-'Chem - ODS'!AH$7*10^6&gt;0),SUM('Chemicals Calcs'!AM$2:AM15)-'Chem - ODS'!AH$7*10^6,'Chemicals Calcs'!AM15))</f>
        <v>0</v>
      </c>
      <c r="AN15" s="212">
        <f ca="1">IF(SUM('Chemicals Calcs'!AN$2:AN15)-'Chem - ODS'!AI$7*10^6&lt;0,0,IF(AND(SUM('Chemicals Calcs'!AN$1:AN14)-'Chem - ODS'!AI$7*10^6&lt;0,SUM('Chemicals Calcs'!AN$2:AN15)-'Chem - ODS'!AI$7*10^6&gt;0),SUM('Chemicals Calcs'!AN$2:AN15)-'Chem - ODS'!AI$7*10^6,'Chemicals Calcs'!AN15))</f>
        <v>0</v>
      </c>
      <c r="AO15" s="212">
        <f ca="1">IF(SUM('Chemicals Calcs'!AO$2:AO15)-'Chem - ODS'!AJ$7*10^6&lt;0,0,IF(AND(SUM('Chemicals Calcs'!AO$1:AO14)-'Chem - ODS'!AJ$7*10^6&lt;0,SUM('Chemicals Calcs'!AO$2:AO15)-'Chem - ODS'!AJ$7*10^6&gt;0),SUM('Chemicals Calcs'!AO$2:AO15)-'Chem - ODS'!AJ$7*10^6,'Chemicals Calcs'!AO15))</f>
        <v>0</v>
      </c>
      <c r="AP15" s="212">
        <f ca="1">IF(SUM('Chemicals Calcs'!AP$2:AP15)-'Chem - ODS'!AK$7*10^6&lt;0,0,IF(AND(SUM('Chemicals Calcs'!AP$1:AP14)-'Chem - ODS'!AK$7*10^6&lt;0,SUM('Chemicals Calcs'!AP$2:AP15)-'Chem - ODS'!AK$7*10^6&gt;0),SUM('Chemicals Calcs'!AP$2:AP15)-'Chem - ODS'!AK$7*10^6,'Chemicals Calcs'!AP15))</f>
        <v>0</v>
      </c>
    </row>
    <row r="16" spans="1:42">
      <c r="A16" s="74">
        <v>-36</v>
      </c>
      <c r="B16">
        <f ca="1">IF('Chemicals 2010'!$A24="CP",INDIRECT("'Chemicals 2010'!"&amp;'Country Selector'!$B$3&amp;ROW($A24))*10^12,0)</f>
        <v>0</v>
      </c>
      <c r="C16" s="90">
        <f t="shared" ca="1" si="0"/>
        <v>0</v>
      </c>
      <c r="D16" s="90">
        <f t="shared" ca="1" si="1"/>
        <v>0</v>
      </c>
      <c r="E16" s="90">
        <f t="shared" ca="1" si="1"/>
        <v>0</v>
      </c>
      <c r="F16" s="90">
        <f t="shared" ca="1" si="1"/>
        <v>0</v>
      </c>
      <c r="G16" s="212">
        <f ca="1">IF(SUM('Chemicals Calcs'!G$2:G16)-'Chem - ODS'!B$7*10^6&lt;0,0,IF(AND(SUM('Chemicals Calcs'!G$1:G15)-'Chem - ODS'!B$7*10^6&lt;0,SUM('Chemicals Calcs'!G$2:G16)-'Chem - ODS'!B$7*10^6&gt;0),SUM('Chemicals Calcs'!G$2:G16)-'Chem - ODS'!B$7*10^6,'Chemicals Calcs'!G16))</f>
        <v>0</v>
      </c>
      <c r="H16" s="212">
        <f ca="1">IF(SUM('Chemicals Calcs'!H$2:H16)-'Chem - ODS'!C$7*10^6&lt;0,0,IF(AND(SUM('Chemicals Calcs'!H$1:H15)-'Chem - ODS'!C$7*10^6&lt;0,SUM('Chemicals Calcs'!H$2:H16)-'Chem - ODS'!C$7*10^6&gt;0),SUM('Chemicals Calcs'!H$2:H16)-'Chem - ODS'!C$7*10^6,'Chemicals Calcs'!H16))</f>
        <v>0</v>
      </c>
      <c r="I16" s="212">
        <f ca="1">IF(SUM('Chemicals Calcs'!I$2:I16)-'Chem - ODS'!D$7*10^6&lt;0,0,IF(AND(SUM('Chemicals Calcs'!I$1:I15)-'Chem - ODS'!D$7*10^6&lt;0,SUM('Chemicals Calcs'!I$2:I16)-'Chem - ODS'!D$7*10^6&gt;0),SUM('Chemicals Calcs'!I$2:I16)-'Chem - ODS'!D$7*10^6,'Chemicals Calcs'!I16))</f>
        <v>0</v>
      </c>
      <c r="J16" s="212">
        <f ca="1">IF(SUM('Chemicals Calcs'!J$2:J16)-'Chem - ODS'!E$7*10^6&lt;0,0,IF(AND(SUM('Chemicals Calcs'!J$1:J15)-'Chem - ODS'!E$7*10^6&lt;0,SUM('Chemicals Calcs'!J$2:J16)-'Chem - ODS'!E$7*10^6&gt;0),SUM('Chemicals Calcs'!J$2:J16)-'Chem - ODS'!E$7*10^6,'Chemicals Calcs'!J16))</f>
        <v>0</v>
      </c>
      <c r="K16" s="212">
        <f ca="1">IF(SUM('Chemicals Calcs'!K$2:K16)-'Chem - ODS'!F$7*10^6&lt;0,0,IF(AND(SUM('Chemicals Calcs'!K$1:K15)-'Chem - ODS'!F$7*10^6&lt;0,SUM('Chemicals Calcs'!K$2:K16)-'Chem - ODS'!F$7*10^6&gt;0),SUM('Chemicals Calcs'!K$2:K16)-'Chem - ODS'!F$7*10^6,'Chemicals Calcs'!K16))</f>
        <v>0</v>
      </c>
      <c r="L16" s="212">
        <f ca="1">IF(SUM('Chemicals Calcs'!L$2:L16)-'Chem - ODS'!G$7*10^6&lt;0,0,IF(AND(SUM('Chemicals Calcs'!L$1:L15)-'Chem - ODS'!G$7*10^6&lt;0,SUM('Chemicals Calcs'!L$2:L16)-'Chem - ODS'!G$7*10^6&gt;0),SUM('Chemicals Calcs'!L$2:L16)-'Chem - ODS'!G$7*10^6,'Chemicals Calcs'!L16))</f>
        <v>0</v>
      </c>
      <c r="M16" s="212">
        <f ca="1">IF(SUM('Chemicals Calcs'!M$2:M16)-'Chem - ODS'!H$7*10^6&lt;0,0,IF(AND(SUM('Chemicals Calcs'!M$1:M15)-'Chem - ODS'!H$7*10^6&lt;0,SUM('Chemicals Calcs'!M$2:M16)-'Chem - ODS'!H$7*10^6&gt;0),SUM('Chemicals Calcs'!M$2:M16)-'Chem - ODS'!H$7*10^6,'Chemicals Calcs'!M16))</f>
        <v>0</v>
      </c>
      <c r="N16" s="212">
        <f ca="1">IF(SUM('Chemicals Calcs'!N$2:N16)-'Chem - ODS'!I$7*10^6&lt;0,0,IF(AND(SUM('Chemicals Calcs'!N$1:N15)-'Chem - ODS'!I$7*10^6&lt;0,SUM('Chemicals Calcs'!N$2:N16)-'Chem - ODS'!I$7*10^6&gt;0),SUM('Chemicals Calcs'!N$2:N16)-'Chem - ODS'!I$7*10^6,'Chemicals Calcs'!N16))</f>
        <v>0</v>
      </c>
      <c r="O16" s="212">
        <f ca="1">IF(SUM('Chemicals Calcs'!O$2:O16)-'Chem - ODS'!J$7*10^6&lt;0,0,IF(AND(SUM('Chemicals Calcs'!O$1:O15)-'Chem - ODS'!J$7*10^6&lt;0,SUM('Chemicals Calcs'!O$2:O16)-'Chem - ODS'!J$7*10^6&gt;0),SUM('Chemicals Calcs'!O$2:O16)-'Chem - ODS'!J$7*10^6,'Chemicals Calcs'!O16))</f>
        <v>0</v>
      </c>
      <c r="P16" s="212">
        <f ca="1">IF(SUM('Chemicals Calcs'!P$2:P16)-'Chem - ODS'!K$7*10^6&lt;0,0,IF(AND(SUM('Chemicals Calcs'!P$1:P15)-'Chem - ODS'!K$7*10^6&lt;0,SUM('Chemicals Calcs'!P$2:P16)-'Chem - ODS'!K$7*10^6&gt;0),SUM('Chemicals Calcs'!P$2:P16)-'Chem - ODS'!K$7*10^6,'Chemicals Calcs'!P16))</f>
        <v>0</v>
      </c>
      <c r="Q16" s="212">
        <f ca="1">IF(SUM('Chemicals Calcs'!Q$2:Q16)-'Chem - ODS'!L$7*10^6&lt;0,0,IF(AND(SUM('Chemicals Calcs'!Q$1:Q15)-'Chem - ODS'!L$7*10^6&lt;0,SUM('Chemicals Calcs'!Q$2:Q16)-'Chem - ODS'!L$7*10^6&gt;0),SUM('Chemicals Calcs'!Q$2:Q16)-'Chem - ODS'!L$7*10^6,'Chemicals Calcs'!Q16))</f>
        <v>0</v>
      </c>
      <c r="R16" s="212">
        <f ca="1">IF(SUM('Chemicals Calcs'!R$2:R16)-'Chem - ODS'!M$7*10^6&lt;0,0,IF(AND(SUM('Chemicals Calcs'!R$1:R15)-'Chem - ODS'!M$7*10^6&lt;0,SUM('Chemicals Calcs'!R$2:R16)-'Chem - ODS'!M$7*10^6&gt;0),SUM('Chemicals Calcs'!R$2:R16)-'Chem - ODS'!M$7*10^6,'Chemicals Calcs'!R16))</f>
        <v>0</v>
      </c>
      <c r="S16" s="212">
        <f ca="1">IF(SUM('Chemicals Calcs'!S$2:S16)-'Chem - ODS'!N$7*10^6&lt;0,0,IF(AND(SUM('Chemicals Calcs'!S$1:S15)-'Chem - ODS'!N$7*10^6&lt;0,SUM('Chemicals Calcs'!S$2:S16)-'Chem - ODS'!N$7*10^6&gt;0),SUM('Chemicals Calcs'!S$2:S16)-'Chem - ODS'!N$7*10^6,'Chemicals Calcs'!S16))</f>
        <v>0</v>
      </c>
      <c r="T16" s="212">
        <f ca="1">IF(SUM('Chemicals Calcs'!T$2:T16)-'Chem - ODS'!O$7*10^6&lt;0,0,IF(AND(SUM('Chemicals Calcs'!T$1:T15)-'Chem - ODS'!O$7*10^6&lt;0,SUM('Chemicals Calcs'!T$2:T16)-'Chem - ODS'!O$7*10^6&gt;0),SUM('Chemicals Calcs'!T$2:T16)-'Chem - ODS'!O$7*10^6,'Chemicals Calcs'!T16))</f>
        <v>0</v>
      </c>
      <c r="U16" s="212">
        <f ca="1">IF(SUM('Chemicals Calcs'!U$2:U16)-'Chem - ODS'!P$7*10^6&lt;0,0,IF(AND(SUM('Chemicals Calcs'!U$1:U15)-'Chem - ODS'!P$7*10^6&lt;0,SUM('Chemicals Calcs'!U$2:U16)-'Chem - ODS'!P$7*10^6&gt;0),SUM('Chemicals Calcs'!U$2:U16)-'Chem - ODS'!P$7*10^6,'Chemicals Calcs'!U16))</f>
        <v>0</v>
      </c>
      <c r="V16" s="212">
        <f ca="1">IF(SUM('Chemicals Calcs'!V$2:V16)-'Chem - ODS'!Q$7*10^6&lt;0,0,IF(AND(SUM('Chemicals Calcs'!V$1:V15)-'Chem - ODS'!Q$7*10^6&lt;0,SUM('Chemicals Calcs'!V$2:V16)-'Chem - ODS'!Q$7*10^6&gt;0),SUM('Chemicals Calcs'!V$2:V16)-'Chem - ODS'!Q$7*10^6,'Chemicals Calcs'!V16))</f>
        <v>0</v>
      </c>
      <c r="W16" s="212">
        <f ca="1">IF(SUM('Chemicals Calcs'!W$2:W16)-'Chem - ODS'!R$7*10^6&lt;0,0,IF(AND(SUM('Chemicals Calcs'!W$1:W15)-'Chem - ODS'!R$7*10^6&lt;0,SUM('Chemicals Calcs'!W$2:W16)-'Chem - ODS'!R$7*10^6&gt;0),SUM('Chemicals Calcs'!W$2:W16)-'Chem - ODS'!R$7*10^6,'Chemicals Calcs'!W16))</f>
        <v>0</v>
      </c>
      <c r="X16" s="212">
        <f ca="1">IF(SUM('Chemicals Calcs'!X$2:X16)-'Chem - ODS'!S$7*10^6&lt;0,0,IF(AND(SUM('Chemicals Calcs'!X$1:X15)-'Chem - ODS'!S$7*10^6&lt;0,SUM('Chemicals Calcs'!X$2:X16)-'Chem - ODS'!S$7*10^6&gt;0),SUM('Chemicals Calcs'!X$2:X16)-'Chem - ODS'!S$7*10^6,'Chemicals Calcs'!X16))</f>
        <v>0</v>
      </c>
      <c r="Y16" s="212">
        <f ca="1">IF(SUM('Chemicals Calcs'!Y$2:Y16)-'Chem - ODS'!T$7*10^6&lt;0,0,IF(AND(SUM('Chemicals Calcs'!Y$1:Y15)-'Chem - ODS'!T$7*10^6&lt;0,SUM('Chemicals Calcs'!Y$2:Y16)-'Chem - ODS'!T$7*10^6&gt;0),SUM('Chemicals Calcs'!Y$2:Y16)-'Chem - ODS'!T$7*10^6,'Chemicals Calcs'!Y16))</f>
        <v>0</v>
      </c>
      <c r="Z16" s="212">
        <f ca="1">IF(SUM('Chemicals Calcs'!Z$2:Z16)-'Chem - ODS'!U$7*10^6&lt;0,0,IF(AND(SUM('Chemicals Calcs'!Z$1:Z15)-'Chem - ODS'!U$7*10^6&lt;0,SUM('Chemicals Calcs'!Z$2:Z16)-'Chem - ODS'!U$7*10^6&gt;0),SUM('Chemicals Calcs'!Z$2:Z16)-'Chem - ODS'!U$7*10^6,'Chemicals Calcs'!Z16))</f>
        <v>0</v>
      </c>
      <c r="AA16" s="212">
        <f ca="1">IF(SUM('Chemicals Calcs'!AA$2:AA16)-'Chem - ODS'!V$7*10^6&lt;0,0,IF(AND(SUM('Chemicals Calcs'!AA$1:AA15)-'Chem - ODS'!V$7*10^6&lt;0,SUM('Chemicals Calcs'!AA$2:AA16)-'Chem - ODS'!V$7*10^6&gt;0),SUM('Chemicals Calcs'!AA$2:AA16)-'Chem - ODS'!V$7*10^6,'Chemicals Calcs'!AA16))</f>
        <v>0</v>
      </c>
      <c r="AB16" s="212">
        <f ca="1">IF(SUM('Chemicals Calcs'!AB$2:AB16)-'Chem - ODS'!W$7*10^6&lt;0,0,IF(AND(SUM('Chemicals Calcs'!AB$1:AB15)-'Chem - ODS'!W$7*10^6&lt;0,SUM('Chemicals Calcs'!AB$2:AB16)-'Chem - ODS'!W$7*10^6&gt;0),SUM('Chemicals Calcs'!AB$2:AB16)-'Chem - ODS'!W$7*10^6,'Chemicals Calcs'!AB16))</f>
        <v>0</v>
      </c>
      <c r="AC16" s="212">
        <f ca="1">IF(SUM('Chemicals Calcs'!AC$2:AC16)-'Chem - ODS'!X$7*10^6&lt;0,0,IF(AND(SUM('Chemicals Calcs'!AC$1:AC15)-'Chem - ODS'!X$7*10^6&lt;0,SUM('Chemicals Calcs'!AC$2:AC16)-'Chem - ODS'!X$7*10^6&gt;0),SUM('Chemicals Calcs'!AC$2:AC16)-'Chem - ODS'!X$7*10^6,'Chemicals Calcs'!AC16))</f>
        <v>0</v>
      </c>
      <c r="AD16" s="212">
        <f ca="1">IF(SUM('Chemicals Calcs'!AD$2:AD16)-'Chem - ODS'!Y$7*10^6&lt;0,0,IF(AND(SUM('Chemicals Calcs'!AD$1:AD15)-'Chem - ODS'!Y$7*10^6&lt;0,SUM('Chemicals Calcs'!AD$2:AD16)-'Chem - ODS'!Y$7*10^6&gt;0),SUM('Chemicals Calcs'!AD$2:AD16)-'Chem - ODS'!Y$7*10^6,'Chemicals Calcs'!AD16))</f>
        <v>0</v>
      </c>
      <c r="AE16" s="212">
        <f ca="1">IF(SUM('Chemicals Calcs'!AE$2:AE16)-'Chem - ODS'!Z$7*10^6&lt;0,0,IF(AND(SUM('Chemicals Calcs'!AE$1:AE15)-'Chem - ODS'!Z$7*10^6&lt;0,SUM('Chemicals Calcs'!AE$2:AE16)-'Chem - ODS'!Z$7*10^6&gt;0),SUM('Chemicals Calcs'!AE$2:AE16)-'Chem - ODS'!Z$7*10^6,'Chemicals Calcs'!AE16))</f>
        <v>0</v>
      </c>
      <c r="AF16" s="212">
        <f ca="1">IF(SUM('Chemicals Calcs'!AF$2:AF16)-'Chem - ODS'!AA$7*10^6&lt;0,0,IF(AND(SUM('Chemicals Calcs'!AF$1:AF15)-'Chem - ODS'!AA$7*10^6&lt;0,SUM('Chemicals Calcs'!AF$2:AF16)-'Chem - ODS'!AA$7*10^6&gt;0),SUM('Chemicals Calcs'!AF$2:AF16)-'Chem - ODS'!AA$7*10^6,'Chemicals Calcs'!AF16))</f>
        <v>0</v>
      </c>
      <c r="AG16" s="212">
        <f ca="1">IF(SUM('Chemicals Calcs'!AG$2:AG16)-'Chem - ODS'!AB$7*10^6&lt;0,0,IF(AND(SUM('Chemicals Calcs'!AG$1:AG15)-'Chem - ODS'!AB$7*10^6&lt;0,SUM('Chemicals Calcs'!AG$2:AG16)-'Chem - ODS'!AB$7*10^6&gt;0),SUM('Chemicals Calcs'!AG$2:AG16)-'Chem - ODS'!AB$7*10^6,'Chemicals Calcs'!AG16))</f>
        <v>0</v>
      </c>
      <c r="AH16" s="212">
        <f ca="1">IF(SUM('Chemicals Calcs'!AH$2:AH16)-'Chem - ODS'!AC$7*10^6&lt;0,0,IF(AND(SUM('Chemicals Calcs'!AH$1:AH15)-'Chem - ODS'!AC$7*10^6&lt;0,SUM('Chemicals Calcs'!AH$2:AH16)-'Chem - ODS'!AC$7*10^6&gt;0),SUM('Chemicals Calcs'!AH$2:AH16)-'Chem - ODS'!AC$7*10^6,'Chemicals Calcs'!AH16))</f>
        <v>0</v>
      </c>
      <c r="AI16" s="212">
        <f ca="1">IF(SUM('Chemicals Calcs'!AI$2:AI16)-'Chem - ODS'!AD$7*10^6&lt;0,0,IF(AND(SUM('Chemicals Calcs'!AI$1:AI15)-'Chem - ODS'!AD$7*10^6&lt;0,SUM('Chemicals Calcs'!AI$2:AI16)-'Chem - ODS'!AD$7*10^6&gt;0),SUM('Chemicals Calcs'!AI$2:AI16)-'Chem - ODS'!AD$7*10^6,'Chemicals Calcs'!AI16))</f>
        <v>0</v>
      </c>
      <c r="AJ16" s="212">
        <f ca="1">IF(SUM('Chemicals Calcs'!AJ$2:AJ16)-'Chem - ODS'!AE$7*10^6&lt;0,0,IF(AND(SUM('Chemicals Calcs'!AJ$1:AJ15)-'Chem - ODS'!AE$7*10^6&lt;0,SUM('Chemicals Calcs'!AJ$2:AJ16)-'Chem - ODS'!AE$7*10^6&gt;0),SUM('Chemicals Calcs'!AJ$2:AJ16)-'Chem - ODS'!AE$7*10^6,'Chemicals Calcs'!AJ16))</f>
        <v>0</v>
      </c>
      <c r="AK16" s="212">
        <f ca="1">IF(SUM('Chemicals Calcs'!AK$2:AK16)-'Chem - ODS'!AF$7*10^6&lt;0,0,IF(AND(SUM('Chemicals Calcs'!AK$1:AK15)-'Chem - ODS'!AF$7*10^6&lt;0,SUM('Chemicals Calcs'!AK$2:AK16)-'Chem - ODS'!AF$7*10^6&gt;0),SUM('Chemicals Calcs'!AK$2:AK16)-'Chem - ODS'!AF$7*10^6,'Chemicals Calcs'!AK16))</f>
        <v>0</v>
      </c>
      <c r="AL16" s="212">
        <f ca="1">IF(SUM('Chemicals Calcs'!AL$2:AL16)-'Chem - ODS'!AG$7*10^6&lt;0,0,IF(AND(SUM('Chemicals Calcs'!AL$1:AL15)-'Chem - ODS'!AG$7*10^6&lt;0,SUM('Chemicals Calcs'!AL$2:AL16)-'Chem - ODS'!AG$7*10^6&gt;0),SUM('Chemicals Calcs'!AL$2:AL16)-'Chem - ODS'!AG$7*10^6,'Chemicals Calcs'!AL16))</f>
        <v>0</v>
      </c>
      <c r="AM16" s="212">
        <f ca="1">IF(SUM('Chemicals Calcs'!AM$2:AM16)-'Chem - ODS'!AH$7*10^6&lt;0,0,IF(AND(SUM('Chemicals Calcs'!AM$1:AM15)-'Chem - ODS'!AH$7*10^6&lt;0,SUM('Chemicals Calcs'!AM$2:AM16)-'Chem - ODS'!AH$7*10^6&gt;0),SUM('Chemicals Calcs'!AM$2:AM16)-'Chem - ODS'!AH$7*10^6,'Chemicals Calcs'!AM16))</f>
        <v>0</v>
      </c>
      <c r="AN16" s="212">
        <f ca="1">IF(SUM('Chemicals Calcs'!AN$2:AN16)-'Chem - ODS'!AI$7*10^6&lt;0,0,IF(AND(SUM('Chemicals Calcs'!AN$1:AN15)-'Chem - ODS'!AI$7*10^6&lt;0,SUM('Chemicals Calcs'!AN$2:AN16)-'Chem - ODS'!AI$7*10^6&gt;0),SUM('Chemicals Calcs'!AN$2:AN16)-'Chem - ODS'!AI$7*10^6,'Chemicals Calcs'!AN16))</f>
        <v>0</v>
      </c>
      <c r="AO16" s="212">
        <f ca="1">IF(SUM('Chemicals Calcs'!AO$2:AO16)-'Chem - ODS'!AJ$7*10^6&lt;0,0,IF(AND(SUM('Chemicals Calcs'!AO$1:AO15)-'Chem - ODS'!AJ$7*10^6&lt;0,SUM('Chemicals Calcs'!AO$2:AO16)-'Chem - ODS'!AJ$7*10^6&gt;0),SUM('Chemicals Calcs'!AO$2:AO16)-'Chem - ODS'!AJ$7*10^6,'Chemicals Calcs'!AO16))</f>
        <v>0</v>
      </c>
      <c r="AP16" s="212">
        <f ca="1">IF(SUM('Chemicals Calcs'!AP$2:AP16)-'Chem - ODS'!AK$7*10^6&lt;0,0,IF(AND(SUM('Chemicals Calcs'!AP$1:AP15)-'Chem - ODS'!AK$7*10^6&lt;0,SUM('Chemicals Calcs'!AP$2:AP16)-'Chem - ODS'!AK$7*10^6&gt;0),SUM('Chemicals Calcs'!AP$2:AP16)-'Chem - ODS'!AK$7*10^6,'Chemicals Calcs'!AP16))</f>
        <v>0</v>
      </c>
    </row>
    <row r="17" spans="1:42">
      <c r="A17" s="74">
        <v>-35</v>
      </c>
      <c r="B17">
        <f ca="1">IF('Chemicals 2010'!$A25="CP",INDIRECT("'Chemicals 2010'!"&amp;'Country Selector'!$B$3&amp;ROW($A25))*10^12,0)</f>
        <v>0</v>
      </c>
      <c r="C17" s="90">
        <f t="shared" ca="1" si="0"/>
        <v>0</v>
      </c>
      <c r="D17" s="90">
        <f t="shared" ca="1" si="1"/>
        <v>0</v>
      </c>
      <c r="E17" s="90">
        <f t="shared" ca="1" si="1"/>
        <v>0</v>
      </c>
      <c r="F17" s="90">
        <f t="shared" ca="1" si="1"/>
        <v>0</v>
      </c>
      <c r="G17" s="212">
        <f ca="1">IF(SUM('Chemicals Calcs'!G$2:G17)-'Chem - ODS'!B$7*10^6&lt;0,0,IF(AND(SUM('Chemicals Calcs'!G$1:G16)-'Chem - ODS'!B$7*10^6&lt;0,SUM('Chemicals Calcs'!G$2:G17)-'Chem - ODS'!B$7*10^6&gt;0),SUM('Chemicals Calcs'!G$2:G17)-'Chem - ODS'!B$7*10^6,'Chemicals Calcs'!G17))</f>
        <v>0</v>
      </c>
      <c r="H17" s="212">
        <f ca="1">IF(SUM('Chemicals Calcs'!H$2:H17)-'Chem - ODS'!C$7*10^6&lt;0,0,IF(AND(SUM('Chemicals Calcs'!H$1:H16)-'Chem - ODS'!C$7*10^6&lt;0,SUM('Chemicals Calcs'!H$2:H17)-'Chem - ODS'!C$7*10^6&gt;0),SUM('Chemicals Calcs'!H$2:H17)-'Chem - ODS'!C$7*10^6,'Chemicals Calcs'!H17))</f>
        <v>0</v>
      </c>
      <c r="I17" s="212">
        <f ca="1">IF(SUM('Chemicals Calcs'!I$2:I17)-'Chem - ODS'!D$7*10^6&lt;0,0,IF(AND(SUM('Chemicals Calcs'!I$1:I16)-'Chem - ODS'!D$7*10^6&lt;0,SUM('Chemicals Calcs'!I$2:I17)-'Chem - ODS'!D$7*10^6&gt;0),SUM('Chemicals Calcs'!I$2:I17)-'Chem - ODS'!D$7*10^6,'Chemicals Calcs'!I17))</f>
        <v>0</v>
      </c>
      <c r="J17" s="212">
        <f ca="1">IF(SUM('Chemicals Calcs'!J$2:J17)-'Chem - ODS'!E$7*10^6&lt;0,0,IF(AND(SUM('Chemicals Calcs'!J$1:J16)-'Chem - ODS'!E$7*10^6&lt;0,SUM('Chemicals Calcs'!J$2:J17)-'Chem - ODS'!E$7*10^6&gt;0),SUM('Chemicals Calcs'!J$2:J17)-'Chem - ODS'!E$7*10^6,'Chemicals Calcs'!J17))</f>
        <v>0</v>
      </c>
      <c r="K17" s="212">
        <f ca="1">IF(SUM('Chemicals Calcs'!K$2:K17)-'Chem - ODS'!F$7*10^6&lt;0,0,IF(AND(SUM('Chemicals Calcs'!K$1:K16)-'Chem - ODS'!F$7*10^6&lt;0,SUM('Chemicals Calcs'!K$2:K17)-'Chem - ODS'!F$7*10^6&gt;0),SUM('Chemicals Calcs'!K$2:K17)-'Chem - ODS'!F$7*10^6,'Chemicals Calcs'!K17))</f>
        <v>0</v>
      </c>
      <c r="L17" s="212">
        <f ca="1">IF(SUM('Chemicals Calcs'!L$2:L17)-'Chem - ODS'!G$7*10^6&lt;0,0,IF(AND(SUM('Chemicals Calcs'!L$1:L16)-'Chem - ODS'!G$7*10^6&lt;0,SUM('Chemicals Calcs'!L$2:L17)-'Chem - ODS'!G$7*10^6&gt;0),SUM('Chemicals Calcs'!L$2:L17)-'Chem - ODS'!G$7*10^6,'Chemicals Calcs'!L17))</f>
        <v>0</v>
      </c>
      <c r="M17" s="212">
        <f ca="1">IF(SUM('Chemicals Calcs'!M$2:M17)-'Chem - ODS'!H$7*10^6&lt;0,0,IF(AND(SUM('Chemicals Calcs'!M$1:M16)-'Chem - ODS'!H$7*10^6&lt;0,SUM('Chemicals Calcs'!M$2:M17)-'Chem - ODS'!H$7*10^6&gt;0),SUM('Chemicals Calcs'!M$2:M17)-'Chem - ODS'!H$7*10^6,'Chemicals Calcs'!M17))</f>
        <v>0</v>
      </c>
      <c r="N17" s="212">
        <f ca="1">IF(SUM('Chemicals Calcs'!N$2:N17)-'Chem - ODS'!I$7*10^6&lt;0,0,IF(AND(SUM('Chemicals Calcs'!N$1:N16)-'Chem - ODS'!I$7*10^6&lt;0,SUM('Chemicals Calcs'!N$2:N17)-'Chem - ODS'!I$7*10^6&gt;0),SUM('Chemicals Calcs'!N$2:N17)-'Chem - ODS'!I$7*10^6,'Chemicals Calcs'!N17))</f>
        <v>0</v>
      </c>
      <c r="O17" s="212">
        <f ca="1">IF(SUM('Chemicals Calcs'!O$2:O17)-'Chem - ODS'!J$7*10^6&lt;0,0,IF(AND(SUM('Chemicals Calcs'!O$1:O16)-'Chem - ODS'!J$7*10^6&lt;0,SUM('Chemicals Calcs'!O$2:O17)-'Chem - ODS'!J$7*10^6&gt;0),SUM('Chemicals Calcs'!O$2:O17)-'Chem - ODS'!J$7*10^6,'Chemicals Calcs'!O17))</f>
        <v>0</v>
      </c>
      <c r="P17" s="212">
        <f ca="1">IF(SUM('Chemicals Calcs'!P$2:P17)-'Chem - ODS'!K$7*10^6&lt;0,0,IF(AND(SUM('Chemicals Calcs'!P$1:P16)-'Chem - ODS'!K$7*10^6&lt;0,SUM('Chemicals Calcs'!P$2:P17)-'Chem - ODS'!K$7*10^6&gt;0),SUM('Chemicals Calcs'!P$2:P17)-'Chem - ODS'!K$7*10^6,'Chemicals Calcs'!P17))</f>
        <v>0</v>
      </c>
      <c r="Q17" s="212">
        <f ca="1">IF(SUM('Chemicals Calcs'!Q$2:Q17)-'Chem - ODS'!L$7*10^6&lt;0,0,IF(AND(SUM('Chemicals Calcs'!Q$1:Q16)-'Chem - ODS'!L$7*10^6&lt;0,SUM('Chemicals Calcs'!Q$2:Q17)-'Chem - ODS'!L$7*10^6&gt;0),SUM('Chemicals Calcs'!Q$2:Q17)-'Chem - ODS'!L$7*10^6,'Chemicals Calcs'!Q17))</f>
        <v>0</v>
      </c>
      <c r="R17" s="212">
        <f ca="1">IF(SUM('Chemicals Calcs'!R$2:R17)-'Chem - ODS'!M$7*10^6&lt;0,0,IF(AND(SUM('Chemicals Calcs'!R$1:R16)-'Chem - ODS'!M$7*10^6&lt;0,SUM('Chemicals Calcs'!R$2:R17)-'Chem - ODS'!M$7*10^6&gt;0),SUM('Chemicals Calcs'!R$2:R17)-'Chem - ODS'!M$7*10^6,'Chemicals Calcs'!R17))</f>
        <v>0</v>
      </c>
      <c r="S17" s="212">
        <f ca="1">IF(SUM('Chemicals Calcs'!S$2:S17)-'Chem - ODS'!N$7*10^6&lt;0,0,IF(AND(SUM('Chemicals Calcs'!S$1:S16)-'Chem - ODS'!N$7*10^6&lt;0,SUM('Chemicals Calcs'!S$2:S17)-'Chem - ODS'!N$7*10^6&gt;0),SUM('Chemicals Calcs'!S$2:S17)-'Chem - ODS'!N$7*10^6,'Chemicals Calcs'!S17))</f>
        <v>0</v>
      </c>
      <c r="T17" s="212">
        <f ca="1">IF(SUM('Chemicals Calcs'!T$2:T17)-'Chem - ODS'!O$7*10^6&lt;0,0,IF(AND(SUM('Chemicals Calcs'!T$1:T16)-'Chem - ODS'!O$7*10^6&lt;0,SUM('Chemicals Calcs'!T$2:T17)-'Chem - ODS'!O$7*10^6&gt;0),SUM('Chemicals Calcs'!T$2:T17)-'Chem - ODS'!O$7*10^6,'Chemicals Calcs'!T17))</f>
        <v>0</v>
      </c>
      <c r="U17" s="212">
        <f ca="1">IF(SUM('Chemicals Calcs'!U$2:U17)-'Chem - ODS'!P$7*10^6&lt;0,0,IF(AND(SUM('Chemicals Calcs'!U$1:U16)-'Chem - ODS'!P$7*10^6&lt;0,SUM('Chemicals Calcs'!U$2:U17)-'Chem - ODS'!P$7*10^6&gt;0),SUM('Chemicals Calcs'!U$2:U17)-'Chem - ODS'!P$7*10^6,'Chemicals Calcs'!U17))</f>
        <v>0</v>
      </c>
      <c r="V17" s="212">
        <f ca="1">IF(SUM('Chemicals Calcs'!V$2:V17)-'Chem - ODS'!Q$7*10^6&lt;0,0,IF(AND(SUM('Chemicals Calcs'!V$1:V16)-'Chem - ODS'!Q$7*10^6&lt;0,SUM('Chemicals Calcs'!V$2:V17)-'Chem - ODS'!Q$7*10^6&gt;0),SUM('Chemicals Calcs'!V$2:V17)-'Chem - ODS'!Q$7*10^6,'Chemicals Calcs'!V17))</f>
        <v>0</v>
      </c>
      <c r="W17" s="212">
        <f ca="1">IF(SUM('Chemicals Calcs'!W$2:W17)-'Chem - ODS'!R$7*10^6&lt;0,0,IF(AND(SUM('Chemicals Calcs'!W$1:W16)-'Chem - ODS'!R$7*10^6&lt;0,SUM('Chemicals Calcs'!W$2:W17)-'Chem - ODS'!R$7*10^6&gt;0),SUM('Chemicals Calcs'!W$2:W17)-'Chem - ODS'!R$7*10^6,'Chemicals Calcs'!W17))</f>
        <v>0</v>
      </c>
      <c r="X17" s="212">
        <f ca="1">IF(SUM('Chemicals Calcs'!X$2:X17)-'Chem - ODS'!S$7*10^6&lt;0,0,IF(AND(SUM('Chemicals Calcs'!X$1:X16)-'Chem - ODS'!S$7*10^6&lt;0,SUM('Chemicals Calcs'!X$2:X17)-'Chem - ODS'!S$7*10^6&gt;0),SUM('Chemicals Calcs'!X$2:X17)-'Chem - ODS'!S$7*10^6,'Chemicals Calcs'!X17))</f>
        <v>0</v>
      </c>
      <c r="Y17" s="212">
        <f ca="1">IF(SUM('Chemicals Calcs'!Y$2:Y17)-'Chem - ODS'!T$7*10^6&lt;0,0,IF(AND(SUM('Chemicals Calcs'!Y$1:Y16)-'Chem - ODS'!T$7*10^6&lt;0,SUM('Chemicals Calcs'!Y$2:Y17)-'Chem - ODS'!T$7*10^6&gt;0),SUM('Chemicals Calcs'!Y$2:Y17)-'Chem - ODS'!T$7*10^6,'Chemicals Calcs'!Y17))</f>
        <v>0</v>
      </c>
      <c r="Z17" s="212">
        <f ca="1">IF(SUM('Chemicals Calcs'!Z$2:Z17)-'Chem - ODS'!U$7*10^6&lt;0,0,IF(AND(SUM('Chemicals Calcs'!Z$1:Z16)-'Chem - ODS'!U$7*10^6&lt;0,SUM('Chemicals Calcs'!Z$2:Z17)-'Chem - ODS'!U$7*10^6&gt;0),SUM('Chemicals Calcs'!Z$2:Z17)-'Chem - ODS'!U$7*10^6,'Chemicals Calcs'!Z17))</f>
        <v>0</v>
      </c>
      <c r="AA17" s="212">
        <f ca="1">IF(SUM('Chemicals Calcs'!AA$2:AA17)-'Chem - ODS'!V$7*10^6&lt;0,0,IF(AND(SUM('Chemicals Calcs'!AA$1:AA16)-'Chem - ODS'!V$7*10^6&lt;0,SUM('Chemicals Calcs'!AA$2:AA17)-'Chem - ODS'!V$7*10^6&gt;0),SUM('Chemicals Calcs'!AA$2:AA17)-'Chem - ODS'!V$7*10^6,'Chemicals Calcs'!AA17))</f>
        <v>0</v>
      </c>
      <c r="AB17" s="212">
        <f ca="1">IF(SUM('Chemicals Calcs'!AB$2:AB17)-'Chem - ODS'!W$7*10^6&lt;0,0,IF(AND(SUM('Chemicals Calcs'!AB$1:AB16)-'Chem - ODS'!W$7*10^6&lt;0,SUM('Chemicals Calcs'!AB$2:AB17)-'Chem - ODS'!W$7*10^6&gt;0),SUM('Chemicals Calcs'!AB$2:AB17)-'Chem - ODS'!W$7*10^6,'Chemicals Calcs'!AB17))</f>
        <v>0</v>
      </c>
      <c r="AC17" s="212">
        <f ca="1">IF(SUM('Chemicals Calcs'!AC$2:AC17)-'Chem - ODS'!X$7*10^6&lt;0,0,IF(AND(SUM('Chemicals Calcs'!AC$1:AC16)-'Chem - ODS'!X$7*10^6&lt;0,SUM('Chemicals Calcs'!AC$2:AC17)-'Chem - ODS'!X$7*10^6&gt;0),SUM('Chemicals Calcs'!AC$2:AC17)-'Chem - ODS'!X$7*10^6,'Chemicals Calcs'!AC17))</f>
        <v>0</v>
      </c>
      <c r="AD17" s="212">
        <f ca="1">IF(SUM('Chemicals Calcs'!AD$2:AD17)-'Chem - ODS'!Y$7*10^6&lt;0,0,IF(AND(SUM('Chemicals Calcs'!AD$1:AD16)-'Chem - ODS'!Y$7*10^6&lt;0,SUM('Chemicals Calcs'!AD$2:AD17)-'Chem - ODS'!Y$7*10^6&gt;0),SUM('Chemicals Calcs'!AD$2:AD17)-'Chem - ODS'!Y$7*10^6,'Chemicals Calcs'!AD17))</f>
        <v>0</v>
      </c>
      <c r="AE17" s="212">
        <f ca="1">IF(SUM('Chemicals Calcs'!AE$2:AE17)-'Chem - ODS'!Z$7*10^6&lt;0,0,IF(AND(SUM('Chemicals Calcs'!AE$1:AE16)-'Chem - ODS'!Z$7*10^6&lt;0,SUM('Chemicals Calcs'!AE$2:AE17)-'Chem - ODS'!Z$7*10^6&gt;0),SUM('Chemicals Calcs'!AE$2:AE17)-'Chem - ODS'!Z$7*10^6,'Chemicals Calcs'!AE17))</f>
        <v>0</v>
      </c>
      <c r="AF17" s="212">
        <f ca="1">IF(SUM('Chemicals Calcs'!AF$2:AF17)-'Chem - ODS'!AA$7*10^6&lt;0,0,IF(AND(SUM('Chemicals Calcs'!AF$1:AF16)-'Chem - ODS'!AA$7*10^6&lt;0,SUM('Chemicals Calcs'!AF$2:AF17)-'Chem - ODS'!AA$7*10^6&gt;0),SUM('Chemicals Calcs'!AF$2:AF17)-'Chem - ODS'!AA$7*10^6,'Chemicals Calcs'!AF17))</f>
        <v>0</v>
      </c>
      <c r="AG17" s="212">
        <f ca="1">IF(SUM('Chemicals Calcs'!AG$2:AG17)-'Chem - ODS'!AB$7*10^6&lt;0,0,IF(AND(SUM('Chemicals Calcs'!AG$1:AG16)-'Chem - ODS'!AB$7*10^6&lt;0,SUM('Chemicals Calcs'!AG$2:AG17)-'Chem - ODS'!AB$7*10^6&gt;0),SUM('Chemicals Calcs'!AG$2:AG17)-'Chem - ODS'!AB$7*10^6,'Chemicals Calcs'!AG17))</f>
        <v>0</v>
      </c>
      <c r="AH17" s="212">
        <f ca="1">IF(SUM('Chemicals Calcs'!AH$2:AH17)-'Chem - ODS'!AC$7*10^6&lt;0,0,IF(AND(SUM('Chemicals Calcs'!AH$1:AH16)-'Chem - ODS'!AC$7*10^6&lt;0,SUM('Chemicals Calcs'!AH$2:AH17)-'Chem - ODS'!AC$7*10^6&gt;0),SUM('Chemicals Calcs'!AH$2:AH17)-'Chem - ODS'!AC$7*10^6,'Chemicals Calcs'!AH17))</f>
        <v>0</v>
      </c>
      <c r="AI17" s="212">
        <f ca="1">IF(SUM('Chemicals Calcs'!AI$2:AI17)-'Chem - ODS'!AD$7*10^6&lt;0,0,IF(AND(SUM('Chemicals Calcs'!AI$1:AI16)-'Chem - ODS'!AD$7*10^6&lt;0,SUM('Chemicals Calcs'!AI$2:AI17)-'Chem - ODS'!AD$7*10^6&gt;0),SUM('Chemicals Calcs'!AI$2:AI17)-'Chem - ODS'!AD$7*10^6,'Chemicals Calcs'!AI17))</f>
        <v>0</v>
      </c>
      <c r="AJ17" s="212">
        <f ca="1">IF(SUM('Chemicals Calcs'!AJ$2:AJ17)-'Chem - ODS'!AE$7*10^6&lt;0,0,IF(AND(SUM('Chemicals Calcs'!AJ$1:AJ16)-'Chem - ODS'!AE$7*10^6&lt;0,SUM('Chemicals Calcs'!AJ$2:AJ17)-'Chem - ODS'!AE$7*10^6&gt;0),SUM('Chemicals Calcs'!AJ$2:AJ17)-'Chem - ODS'!AE$7*10^6,'Chemicals Calcs'!AJ17))</f>
        <v>0</v>
      </c>
      <c r="AK17" s="212">
        <f ca="1">IF(SUM('Chemicals Calcs'!AK$2:AK17)-'Chem - ODS'!AF$7*10^6&lt;0,0,IF(AND(SUM('Chemicals Calcs'!AK$1:AK16)-'Chem - ODS'!AF$7*10^6&lt;0,SUM('Chemicals Calcs'!AK$2:AK17)-'Chem - ODS'!AF$7*10^6&gt;0),SUM('Chemicals Calcs'!AK$2:AK17)-'Chem - ODS'!AF$7*10^6,'Chemicals Calcs'!AK17))</f>
        <v>0</v>
      </c>
      <c r="AL17" s="212">
        <f ca="1">IF(SUM('Chemicals Calcs'!AL$2:AL17)-'Chem - ODS'!AG$7*10^6&lt;0,0,IF(AND(SUM('Chemicals Calcs'!AL$1:AL16)-'Chem - ODS'!AG$7*10^6&lt;0,SUM('Chemicals Calcs'!AL$2:AL17)-'Chem - ODS'!AG$7*10^6&gt;0),SUM('Chemicals Calcs'!AL$2:AL17)-'Chem - ODS'!AG$7*10^6,'Chemicals Calcs'!AL17))</f>
        <v>0</v>
      </c>
      <c r="AM17" s="212">
        <f ca="1">IF(SUM('Chemicals Calcs'!AM$2:AM17)-'Chem - ODS'!AH$7*10^6&lt;0,0,IF(AND(SUM('Chemicals Calcs'!AM$1:AM16)-'Chem - ODS'!AH$7*10^6&lt;0,SUM('Chemicals Calcs'!AM$2:AM17)-'Chem - ODS'!AH$7*10^6&gt;0),SUM('Chemicals Calcs'!AM$2:AM17)-'Chem - ODS'!AH$7*10^6,'Chemicals Calcs'!AM17))</f>
        <v>0</v>
      </c>
      <c r="AN17" s="212">
        <f ca="1">IF(SUM('Chemicals Calcs'!AN$2:AN17)-'Chem - ODS'!AI$7*10^6&lt;0,0,IF(AND(SUM('Chemicals Calcs'!AN$1:AN16)-'Chem - ODS'!AI$7*10^6&lt;0,SUM('Chemicals Calcs'!AN$2:AN17)-'Chem - ODS'!AI$7*10^6&gt;0),SUM('Chemicals Calcs'!AN$2:AN17)-'Chem - ODS'!AI$7*10^6,'Chemicals Calcs'!AN17))</f>
        <v>0</v>
      </c>
      <c r="AO17" s="212">
        <f ca="1">IF(SUM('Chemicals Calcs'!AO$2:AO17)-'Chem - ODS'!AJ$7*10^6&lt;0,0,IF(AND(SUM('Chemicals Calcs'!AO$1:AO16)-'Chem - ODS'!AJ$7*10^6&lt;0,SUM('Chemicals Calcs'!AO$2:AO17)-'Chem - ODS'!AJ$7*10^6&gt;0),SUM('Chemicals Calcs'!AO$2:AO17)-'Chem - ODS'!AJ$7*10^6,'Chemicals Calcs'!AO17))</f>
        <v>0</v>
      </c>
      <c r="AP17" s="212">
        <f ca="1">IF(SUM('Chemicals Calcs'!AP$2:AP17)-'Chem - ODS'!AK$7*10^6&lt;0,0,IF(AND(SUM('Chemicals Calcs'!AP$1:AP16)-'Chem - ODS'!AK$7*10^6&lt;0,SUM('Chemicals Calcs'!AP$2:AP17)-'Chem - ODS'!AK$7*10^6&gt;0),SUM('Chemicals Calcs'!AP$2:AP17)-'Chem - ODS'!AK$7*10^6,'Chemicals Calcs'!AP17))</f>
        <v>0</v>
      </c>
    </row>
    <row r="18" spans="1:42">
      <c r="A18" s="74">
        <v>-34</v>
      </c>
      <c r="B18">
        <f ca="1">IF('Chemicals 2010'!$A26="CP",INDIRECT("'Chemicals 2010'!"&amp;'Country Selector'!$B$3&amp;ROW($A26))*10^12,0)</f>
        <v>0</v>
      </c>
      <c r="C18" s="90">
        <f t="shared" ca="1" si="0"/>
        <v>0</v>
      </c>
      <c r="D18" s="90">
        <f t="shared" ca="1" si="0"/>
        <v>0</v>
      </c>
      <c r="E18" s="90">
        <f t="shared" ca="1" si="0"/>
        <v>0</v>
      </c>
      <c r="F18" s="90">
        <f t="shared" ca="1" si="0"/>
        <v>0</v>
      </c>
      <c r="G18" s="212">
        <f ca="1">IF(SUM('Chemicals Calcs'!G$2:G18)-'Chem - ODS'!B$7*10^6&lt;0,0,IF(AND(SUM('Chemicals Calcs'!G$1:G17)-'Chem - ODS'!B$7*10^6&lt;0,SUM('Chemicals Calcs'!G$2:G18)-'Chem - ODS'!B$7*10^6&gt;0),SUM('Chemicals Calcs'!G$2:G18)-'Chem - ODS'!B$7*10^6,'Chemicals Calcs'!G18))</f>
        <v>0</v>
      </c>
      <c r="H18" s="212">
        <f ca="1">IF(SUM('Chemicals Calcs'!H$2:H18)-'Chem - ODS'!C$7*10^6&lt;0,0,IF(AND(SUM('Chemicals Calcs'!H$1:H17)-'Chem - ODS'!C$7*10^6&lt;0,SUM('Chemicals Calcs'!H$2:H18)-'Chem - ODS'!C$7*10^6&gt;0),SUM('Chemicals Calcs'!H$2:H18)-'Chem - ODS'!C$7*10^6,'Chemicals Calcs'!H18))</f>
        <v>0</v>
      </c>
      <c r="I18" s="212">
        <f ca="1">IF(SUM('Chemicals Calcs'!I$2:I18)-'Chem - ODS'!D$7*10^6&lt;0,0,IF(AND(SUM('Chemicals Calcs'!I$1:I17)-'Chem - ODS'!D$7*10^6&lt;0,SUM('Chemicals Calcs'!I$2:I18)-'Chem - ODS'!D$7*10^6&gt;0),SUM('Chemicals Calcs'!I$2:I18)-'Chem - ODS'!D$7*10^6,'Chemicals Calcs'!I18))</f>
        <v>0</v>
      </c>
      <c r="J18" s="212">
        <f ca="1">IF(SUM('Chemicals Calcs'!J$2:J18)-'Chem - ODS'!E$7*10^6&lt;0,0,IF(AND(SUM('Chemicals Calcs'!J$1:J17)-'Chem - ODS'!E$7*10^6&lt;0,SUM('Chemicals Calcs'!J$2:J18)-'Chem - ODS'!E$7*10^6&gt;0),SUM('Chemicals Calcs'!J$2:J18)-'Chem - ODS'!E$7*10^6,'Chemicals Calcs'!J18))</f>
        <v>0</v>
      </c>
      <c r="K18" s="212">
        <f ca="1">IF(SUM('Chemicals Calcs'!K$2:K18)-'Chem - ODS'!F$7*10^6&lt;0,0,IF(AND(SUM('Chemicals Calcs'!K$1:K17)-'Chem - ODS'!F$7*10^6&lt;0,SUM('Chemicals Calcs'!K$2:K18)-'Chem - ODS'!F$7*10^6&gt;0),SUM('Chemicals Calcs'!K$2:K18)-'Chem - ODS'!F$7*10^6,'Chemicals Calcs'!K18))</f>
        <v>0</v>
      </c>
      <c r="L18" s="212">
        <f ca="1">IF(SUM('Chemicals Calcs'!L$2:L18)-'Chem - ODS'!G$7*10^6&lt;0,0,IF(AND(SUM('Chemicals Calcs'!L$1:L17)-'Chem - ODS'!G$7*10^6&lt;0,SUM('Chemicals Calcs'!L$2:L18)-'Chem - ODS'!G$7*10^6&gt;0),SUM('Chemicals Calcs'!L$2:L18)-'Chem - ODS'!G$7*10^6,'Chemicals Calcs'!L18))</f>
        <v>0</v>
      </c>
      <c r="M18" s="212">
        <f ca="1">IF(SUM('Chemicals Calcs'!M$2:M18)-'Chem - ODS'!H$7*10^6&lt;0,0,IF(AND(SUM('Chemicals Calcs'!M$1:M17)-'Chem - ODS'!H$7*10^6&lt;0,SUM('Chemicals Calcs'!M$2:M18)-'Chem - ODS'!H$7*10^6&gt;0),SUM('Chemicals Calcs'!M$2:M18)-'Chem - ODS'!H$7*10^6,'Chemicals Calcs'!M18))</f>
        <v>0</v>
      </c>
      <c r="N18" s="212">
        <f ca="1">IF(SUM('Chemicals Calcs'!N$2:N18)-'Chem - ODS'!I$7*10^6&lt;0,0,IF(AND(SUM('Chemicals Calcs'!N$1:N17)-'Chem - ODS'!I$7*10^6&lt;0,SUM('Chemicals Calcs'!N$2:N18)-'Chem - ODS'!I$7*10^6&gt;0),SUM('Chemicals Calcs'!N$2:N18)-'Chem - ODS'!I$7*10^6,'Chemicals Calcs'!N18))</f>
        <v>0</v>
      </c>
      <c r="O18" s="212">
        <f ca="1">IF(SUM('Chemicals Calcs'!O$2:O18)-'Chem - ODS'!J$7*10^6&lt;0,0,IF(AND(SUM('Chemicals Calcs'!O$1:O17)-'Chem - ODS'!J$7*10^6&lt;0,SUM('Chemicals Calcs'!O$2:O18)-'Chem - ODS'!J$7*10^6&gt;0),SUM('Chemicals Calcs'!O$2:O18)-'Chem - ODS'!J$7*10^6,'Chemicals Calcs'!O18))</f>
        <v>0</v>
      </c>
      <c r="P18" s="212">
        <f ca="1">IF(SUM('Chemicals Calcs'!P$2:P18)-'Chem - ODS'!K$7*10^6&lt;0,0,IF(AND(SUM('Chemicals Calcs'!P$1:P17)-'Chem - ODS'!K$7*10^6&lt;0,SUM('Chemicals Calcs'!P$2:P18)-'Chem - ODS'!K$7*10^6&gt;0),SUM('Chemicals Calcs'!P$2:P18)-'Chem - ODS'!K$7*10^6,'Chemicals Calcs'!P18))</f>
        <v>0</v>
      </c>
      <c r="Q18" s="212">
        <f ca="1">IF(SUM('Chemicals Calcs'!Q$2:Q18)-'Chem - ODS'!L$7*10^6&lt;0,0,IF(AND(SUM('Chemicals Calcs'!Q$1:Q17)-'Chem - ODS'!L$7*10^6&lt;0,SUM('Chemicals Calcs'!Q$2:Q18)-'Chem - ODS'!L$7*10^6&gt;0),SUM('Chemicals Calcs'!Q$2:Q18)-'Chem - ODS'!L$7*10^6,'Chemicals Calcs'!Q18))</f>
        <v>0</v>
      </c>
      <c r="R18" s="212">
        <f ca="1">IF(SUM('Chemicals Calcs'!R$2:R18)-'Chem - ODS'!M$7*10^6&lt;0,0,IF(AND(SUM('Chemicals Calcs'!R$1:R17)-'Chem - ODS'!M$7*10^6&lt;0,SUM('Chemicals Calcs'!R$2:R18)-'Chem - ODS'!M$7*10^6&gt;0),SUM('Chemicals Calcs'!R$2:R18)-'Chem - ODS'!M$7*10^6,'Chemicals Calcs'!R18))</f>
        <v>0</v>
      </c>
      <c r="S18" s="212">
        <f ca="1">IF(SUM('Chemicals Calcs'!S$2:S18)-'Chem - ODS'!N$7*10^6&lt;0,0,IF(AND(SUM('Chemicals Calcs'!S$1:S17)-'Chem - ODS'!N$7*10^6&lt;0,SUM('Chemicals Calcs'!S$2:S18)-'Chem - ODS'!N$7*10^6&gt;0),SUM('Chemicals Calcs'!S$2:S18)-'Chem - ODS'!N$7*10^6,'Chemicals Calcs'!S18))</f>
        <v>0</v>
      </c>
      <c r="T18" s="212">
        <f ca="1">IF(SUM('Chemicals Calcs'!T$2:T18)-'Chem - ODS'!O$7*10^6&lt;0,0,IF(AND(SUM('Chemicals Calcs'!T$1:T17)-'Chem - ODS'!O$7*10^6&lt;0,SUM('Chemicals Calcs'!T$2:T18)-'Chem - ODS'!O$7*10^6&gt;0),SUM('Chemicals Calcs'!T$2:T18)-'Chem - ODS'!O$7*10^6,'Chemicals Calcs'!T18))</f>
        <v>0</v>
      </c>
      <c r="U18" s="212">
        <f ca="1">IF(SUM('Chemicals Calcs'!U$2:U18)-'Chem - ODS'!P$7*10^6&lt;0,0,IF(AND(SUM('Chemicals Calcs'!U$1:U17)-'Chem - ODS'!P$7*10^6&lt;0,SUM('Chemicals Calcs'!U$2:U18)-'Chem - ODS'!P$7*10^6&gt;0),SUM('Chemicals Calcs'!U$2:U18)-'Chem - ODS'!P$7*10^6,'Chemicals Calcs'!U18))</f>
        <v>0</v>
      </c>
      <c r="V18" s="212">
        <f ca="1">IF(SUM('Chemicals Calcs'!V$2:V18)-'Chem - ODS'!Q$7*10^6&lt;0,0,IF(AND(SUM('Chemicals Calcs'!V$1:V17)-'Chem - ODS'!Q$7*10^6&lt;0,SUM('Chemicals Calcs'!V$2:V18)-'Chem - ODS'!Q$7*10^6&gt;0),SUM('Chemicals Calcs'!V$2:V18)-'Chem - ODS'!Q$7*10^6,'Chemicals Calcs'!V18))</f>
        <v>0</v>
      </c>
      <c r="W18" s="212">
        <f ca="1">IF(SUM('Chemicals Calcs'!W$2:W18)-'Chem - ODS'!R$7*10^6&lt;0,0,IF(AND(SUM('Chemicals Calcs'!W$1:W17)-'Chem - ODS'!R$7*10^6&lt;0,SUM('Chemicals Calcs'!W$2:W18)-'Chem - ODS'!R$7*10^6&gt;0),SUM('Chemicals Calcs'!W$2:W18)-'Chem - ODS'!R$7*10^6,'Chemicals Calcs'!W18))</f>
        <v>0</v>
      </c>
      <c r="X18" s="212">
        <f ca="1">IF(SUM('Chemicals Calcs'!X$2:X18)-'Chem - ODS'!S$7*10^6&lt;0,0,IF(AND(SUM('Chemicals Calcs'!X$1:X17)-'Chem - ODS'!S$7*10^6&lt;0,SUM('Chemicals Calcs'!X$2:X18)-'Chem - ODS'!S$7*10^6&gt;0),SUM('Chemicals Calcs'!X$2:X18)-'Chem - ODS'!S$7*10^6,'Chemicals Calcs'!X18))</f>
        <v>0</v>
      </c>
      <c r="Y18" s="212">
        <f ca="1">IF(SUM('Chemicals Calcs'!Y$2:Y18)-'Chem - ODS'!T$7*10^6&lt;0,0,IF(AND(SUM('Chemicals Calcs'!Y$1:Y17)-'Chem - ODS'!T$7*10^6&lt;0,SUM('Chemicals Calcs'!Y$2:Y18)-'Chem - ODS'!T$7*10^6&gt;0),SUM('Chemicals Calcs'!Y$2:Y18)-'Chem - ODS'!T$7*10^6,'Chemicals Calcs'!Y18))</f>
        <v>0</v>
      </c>
      <c r="Z18" s="212">
        <f ca="1">IF(SUM('Chemicals Calcs'!Z$2:Z18)-'Chem - ODS'!U$7*10^6&lt;0,0,IF(AND(SUM('Chemicals Calcs'!Z$1:Z17)-'Chem - ODS'!U$7*10^6&lt;0,SUM('Chemicals Calcs'!Z$2:Z18)-'Chem - ODS'!U$7*10^6&gt;0),SUM('Chemicals Calcs'!Z$2:Z18)-'Chem - ODS'!U$7*10^6,'Chemicals Calcs'!Z18))</f>
        <v>0</v>
      </c>
      <c r="AA18" s="212">
        <f ca="1">IF(SUM('Chemicals Calcs'!AA$2:AA18)-'Chem - ODS'!V$7*10^6&lt;0,0,IF(AND(SUM('Chemicals Calcs'!AA$1:AA17)-'Chem - ODS'!V$7*10^6&lt;0,SUM('Chemicals Calcs'!AA$2:AA18)-'Chem - ODS'!V$7*10^6&gt;0),SUM('Chemicals Calcs'!AA$2:AA18)-'Chem - ODS'!V$7*10^6,'Chemicals Calcs'!AA18))</f>
        <v>0</v>
      </c>
      <c r="AB18" s="212">
        <f ca="1">IF(SUM('Chemicals Calcs'!AB$2:AB18)-'Chem - ODS'!W$7*10^6&lt;0,0,IF(AND(SUM('Chemicals Calcs'!AB$1:AB17)-'Chem - ODS'!W$7*10^6&lt;0,SUM('Chemicals Calcs'!AB$2:AB18)-'Chem - ODS'!W$7*10^6&gt;0),SUM('Chemicals Calcs'!AB$2:AB18)-'Chem - ODS'!W$7*10^6,'Chemicals Calcs'!AB18))</f>
        <v>0</v>
      </c>
      <c r="AC18" s="212">
        <f ca="1">IF(SUM('Chemicals Calcs'!AC$2:AC18)-'Chem - ODS'!X$7*10^6&lt;0,0,IF(AND(SUM('Chemicals Calcs'!AC$1:AC17)-'Chem - ODS'!X$7*10^6&lt;0,SUM('Chemicals Calcs'!AC$2:AC18)-'Chem - ODS'!X$7*10^6&gt;0),SUM('Chemicals Calcs'!AC$2:AC18)-'Chem - ODS'!X$7*10^6,'Chemicals Calcs'!AC18))</f>
        <v>0</v>
      </c>
      <c r="AD18" s="212">
        <f ca="1">IF(SUM('Chemicals Calcs'!AD$2:AD18)-'Chem - ODS'!Y$7*10^6&lt;0,0,IF(AND(SUM('Chemicals Calcs'!AD$1:AD17)-'Chem - ODS'!Y$7*10^6&lt;0,SUM('Chemicals Calcs'!AD$2:AD18)-'Chem - ODS'!Y$7*10^6&gt;0),SUM('Chemicals Calcs'!AD$2:AD18)-'Chem - ODS'!Y$7*10^6,'Chemicals Calcs'!AD18))</f>
        <v>0</v>
      </c>
      <c r="AE18" s="212">
        <f ca="1">IF(SUM('Chemicals Calcs'!AE$2:AE18)-'Chem - ODS'!Z$7*10^6&lt;0,0,IF(AND(SUM('Chemicals Calcs'!AE$1:AE17)-'Chem - ODS'!Z$7*10^6&lt;0,SUM('Chemicals Calcs'!AE$2:AE18)-'Chem - ODS'!Z$7*10^6&gt;0),SUM('Chemicals Calcs'!AE$2:AE18)-'Chem - ODS'!Z$7*10^6,'Chemicals Calcs'!AE18))</f>
        <v>0</v>
      </c>
      <c r="AF18" s="212">
        <f ca="1">IF(SUM('Chemicals Calcs'!AF$2:AF18)-'Chem - ODS'!AA$7*10^6&lt;0,0,IF(AND(SUM('Chemicals Calcs'!AF$1:AF17)-'Chem - ODS'!AA$7*10^6&lt;0,SUM('Chemicals Calcs'!AF$2:AF18)-'Chem - ODS'!AA$7*10^6&gt;0),SUM('Chemicals Calcs'!AF$2:AF18)-'Chem - ODS'!AA$7*10^6,'Chemicals Calcs'!AF18))</f>
        <v>0</v>
      </c>
      <c r="AG18" s="212">
        <f ca="1">IF(SUM('Chemicals Calcs'!AG$2:AG18)-'Chem - ODS'!AB$7*10^6&lt;0,0,IF(AND(SUM('Chemicals Calcs'!AG$1:AG17)-'Chem - ODS'!AB$7*10^6&lt;0,SUM('Chemicals Calcs'!AG$2:AG18)-'Chem - ODS'!AB$7*10^6&gt;0),SUM('Chemicals Calcs'!AG$2:AG18)-'Chem - ODS'!AB$7*10^6,'Chemicals Calcs'!AG18))</f>
        <v>0</v>
      </c>
      <c r="AH18" s="212">
        <f ca="1">IF(SUM('Chemicals Calcs'!AH$2:AH18)-'Chem - ODS'!AC$7*10^6&lt;0,0,IF(AND(SUM('Chemicals Calcs'!AH$1:AH17)-'Chem - ODS'!AC$7*10^6&lt;0,SUM('Chemicals Calcs'!AH$2:AH18)-'Chem - ODS'!AC$7*10^6&gt;0),SUM('Chemicals Calcs'!AH$2:AH18)-'Chem - ODS'!AC$7*10^6,'Chemicals Calcs'!AH18))</f>
        <v>0</v>
      </c>
      <c r="AI18" s="212">
        <f ca="1">IF(SUM('Chemicals Calcs'!AI$2:AI18)-'Chem - ODS'!AD$7*10^6&lt;0,0,IF(AND(SUM('Chemicals Calcs'!AI$1:AI17)-'Chem - ODS'!AD$7*10^6&lt;0,SUM('Chemicals Calcs'!AI$2:AI18)-'Chem - ODS'!AD$7*10^6&gt;0),SUM('Chemicals Calcs'!AI$2:AI18)-'Chem - ODS'!AD$7*10^6,'Chemicals Calcs'!AI18))</f>
        <v>0</v>
      </c>
      <c r="AJ18" s="212">
        <f ca="1">IF(SUM('Chemicals Calcs'!AJ$2:AJ18)-'Chem - ODS'!AE$7*10^6&lt;0,0,IF(AND(SUM('Chemicals Calcs'!AJ$1:AJ17)-'Chem - ODS'!AE$7*10^6&lt;0,SUM('Chemicals Calcs'!AJ$2:AJ18)-'Chem - ODS'!AE$7*10^6&gt;0),SUM('Chemicals Calcs'!AJ$2:AJ18)-'Chem - ODS'!AE$7*10^6,'Chemicals Calcs'!AJ18))</f>
        <v>0</v>
      </c>
      <c r="AK18" s="212">
        <f ca="1">IF(SUM('Chemicals Calcs'!AK$2:AK18)-'Chem - ODS'!AF$7*10^6&lt;0,0,IF(AND(SUM('Chemicals Calcs'!AK$1:AK17)-'Chem - ODS'!AF$7*10^6&lt;0,SUM('Chemicals Calcs'!AK$2:AK18)-'Chem - ODS'!AF$7*10^6&gt;0),SUM('Chemicals Calcs'!AK$2:AK18)-'Chem - ODS'!AF$7*10^6,'Chemicals Calcs'!AK18))</f>
        <v>0</v>
      </c>
      <c r="AL18" s="212">
        <f ca="1">IF(SUM('Chemicals Calcs'!AL$2:AL18)-'Chem - ODS'!AG$7*10^6&lt;0,0,IF(AND(SUM('Chemicals Calcs'!AL$1:AL17)-'Chem - ODS'!AG$7*10^6&lt;0,SUM('Chemicals Calcs'!AL$2:AL18)-'Chem - ODS'!AG$7*10^6&gt;0),SUM('Chemicals Calcs'!AL$2:AL18)-'Chem - ODS'!AG$7*10^6,'Chemicals Calcs'!AL18))</f>
        <v>0</v>
      </c>
      <c r="AM18" s="212">
        <f ca="1">IF(SUM('Chemicals Calcs'!AM$2:AM18)-'Chem - ODS'!AH$7*10^6&lt;0,0,IF(AND(SUM('Chemicals Calcs'!AM$1:AM17)-'Chem - ODS'!AH$7*10^6&lt;0,SUM('Chemicals Calcs'!AM$2:AM18)-'Chem - ODS'!AH$7*10^6&gt;0),SUM('Chemicals Calcs'!AM$2:AM18)-'Chem - ODS'!AH$7*10^6,'Chemicals Calcs'!AM18))</f>
        <v>0</v>
      </c>
      <c r="AN18" s="212">
        <f ca="1">IF(SUM('Chemicals Calcs'!AN$2:AN18)-'Chem - ODS'!AI$7*10^6&lt;0,0,IF(AND(SUM('Chemicals Calcs'!AN$1:AN17)-'Chem - ODS'!AI$7*10^6&lt;0,SUM('Chemicals Calcs'!AN$2:AN18)-'Chem - ODS'!AI$7*10^6&gt;0),SUM('Chemicals Calcs'!AN$2:AN18)-'Chem - ODS'!AI$7*10^6,'Chemicals Calcs'!AN18))</f>
        <v>0</v>
      </c>
      <c r="AO18" s="212">
        <f ca="1">IF(SUM('Chemicals Calcs'!AO$2:AO18)-'Chem - ODS'!AJ$7*10^6&lt;0,0,IF(AND(SUM('Chemicals Calcs'!AO$1:AO17)-'Chem - ODS'!AJ$7*10^6&lt;0,SUM('Chemicals Calcs'!AO$2:AO18)-'Chem - ODS'!AJ$7*10^6&gt;0),SUM('Chemicals Calcs'!AO$2:AO18)-'Chem - ODS'!AJ$7*10^6,'Chemicals Calcs'!AO18))</f>
        <v>0</v>
      </c>
      <c r="AP18" s="212">
        <f ca="1">IF(SUM('Chemicals Calcs'!AP$2:AP18)-'Chem - ODS'!AK$7*10^6&lt;0,0,IF(AND(SUM('Chemicals Calcs'!AP$1:AP17)-'Chem - ODS'!AK$7*10^6&lt;0,SUM('Chemicals Calcs'!AP$2:AP18)-'Chem - ODS'!AK$7*10^6&gt;0),SUM('Chemicals Calcs'!AP$2:AP18)-'Chem - ODS'!AK$7*10^6,'Chemicals Calcs'!AP18))</f>
        <v>0</v>
      </c>
    </row>
    <row r="19" spans="1:42">
      <c r="A19" s="74">
        <v>-33</v>
      </c>
      <c r="B19">
        <f ca="1">IF('Chemicals 2010'!$A27="CP",INDIRECT("'Chemicals 2010'!"&amp;'Country Selector'!$B$3&amp;ROW($A27))*10^12,0)</f>
        <v>0</v>
      </c>
      <c r="C19" s="90">
        <f t="shared" ca="1" si="0"/>
        <v>0</v>
      </c>
      <c r="D19" s="90">
        <f t="shared" ca="1" si="0"/>
        <v>0</v>
      </c>
      <c r="E19" s="90">
        <f t="shared" ca="1" si="0"/>
        <v>0</v>
      </c>
      <c r="F19" s="90">
        <f t="shared" ca="1" si="0"/>
        <v>0</v>
      </c>
      <c r="G19" s="212">
        <f ca="1">IF(SUM('Chemicals Calcs'!G$2:G19)-'Chem - ODS'!B$7*10^6&lt;0,0,IF(AND(SUM('Chemicals Calcs'!G$1:G18)-'Chem - ODS'!B$7*10^6&lt;0,SUM('Chemicals Calcs'!G$2:G19)-'Chem - ODS'!B$7*10^6&gt;0),SUM('Chemicals Calcs'!G$2:G19)-'Chem - ODS'!B$7*10^6,'Chemicals Calcs'!G19))</f>
        <v>0</v>
      </c>
      <c r="H19" s="212">
        <f ca="1">IF(SUM('Chemicals Calcs'!H$2:H19)-'Chem - ODS'!C$7*10^6&lt;0,0,IF(AND(SUM('Chemicals Calcs'!H$1:H18)-'Chem - ODS'!C$7*10^6&lt;0,SUM('Chemicals Calcs'!H$2:H19)-'Chem - ODS'!C$7*10^6&gt;0),SUM('Chemicals Calcs'!H$2:H19)-'Chem - ODS'!C$7*10^6,'Chemicals Calcs'!H19))</f>
        <v>0</v>
      </c>
      <c r="I19" s="212">
        <f ca="1">IF(SUM('Chemicals Calcs'!I$2:I19)-'Chem - ODS'!D$7*10^6&lt;0,0,IF(AND(SUM('Chemicals Calcs'!I$1:I18)-'Chem - ODS'!D$7*10^6&lt;0,SUM('Chemicals Calcs'!I$2:I19)-'Chem - ODS'!D$7*10^6&gt;0),SUM('Chemicals Calcs'!I$2:I19)-'Chem - ODS'!D$7*10^6,'Chemicals Calcs'!I19))</f>
        <v>0</v>
      </c>
      <c r="J19" s="212">
        <f ca="1">IF(SUM('Chemicals Calcs'!J$2:J19)-'Chem - ODS'!E$7*10^6&lt;0,0,IF(AND(SUM('Chemicals Calcs'!J$1:J18)-'Chem - ODS'!E$7*10^6&lt;0,SUM('Chemicals Calcs'!J$2:J19)-'Chem - ODS'!E$7*10^6&gt;0),SUM('Chemicals Calcs'!J$2:J19)-'Chem - ODS'!E$7*10^6,'Chemicals Calcs'!J19))</f>
        <v>0</v>
      </c>
      <c r="K19" s="212">
        <f ca="1">IF(SUM('Chemicals Calcs'!K$2:K19)-'Chem - ODS'!F$7*10^6&lt;0,0,IF(AND(SUM('Chemicals Calcs'!K$1:K18)-'Chem - ODS'!F$7*10^6&lt;0,SUM('Chemicals Calcs'!K$2:K19)-'Chem - ODS'!F$7*10^6&gt;0),SUM('Chemicals Calcs'!K$2:K19)-'Chem - ODS'!F$7*10^6,'Chemicals Calcs'!K19))</f>
        <v>0</v>
      </c>
      <c r="L19" s="212">
        <f ca="1">IF(SUM('Chemicals Calcs'!L$2:L19)-'Chem - ODS'!G$7*10^6&lt;0,0,IF(AND(SUM('Chemicals Calcs'!L$1:L18)-'Chem - ODS'!G$7*10^6&lt;0,SUM('Chemicals Calcs'!L$2:L19)-'Chem - ODS'!G$7*10^6&gt;0),SUM('Chemicals Calcs'!L$2:L19)-'Chem - ODS'!G$7*10^6,'Chemicals Calcs'!L19))</f>
        <v>0</v>
      </c>
      <c r="M19" s="212">
        <f ca="1">IF(SUM('Chemicals Calcs'!M$2:M19)-'Chem - ODS'!H$7*10^6&lt;0,0,IF(AND(SUM('Chemicals Calcs'!M$1:M18)-'Chem - ODS'!H$7*10^6&lt;0,SUM('Chemicals Calcs'!M$2:M19)-'Chem - ODS'!H$7*10^6&gt;0),SUM('Chemicals Calcs'!M$2:M19)-'Chem - ODS'!H$7*10^6,'Chemicals Calcs'!M19))</f>
        <v>0</v>
      </c>
      <c r="N19" s="212">
        <f ca="1">IF(SUM('Chemicals Calcs'!N$2:N19)-'Chem - ODS'!I$7*10^6&lt;0,0,IF(AND(SUM('Chemicals Calcs'!N$1:N18)-'Chem - ODS'!I$7*10^6&lt;0,SUM('Chemicals Calcs'!N$2:N19)-'Chem - ODS'!I$7*10^6&gt;0),SUM('Chemicals Calcs'!N$2:N19)-'Chem - ODS'!I$7*10^6,'Chemicals Calcs'!N19))</f>
        <v>0</v>
      </c>
      <c r="O19" s="212">
        <f ca="1">IF(SUM('Chemicals Calcs'!O$2:O19)-'Chem - ODS'!J$7*10^6&lt;0,0,IF(AND(SUM('Chemicals Calcs'!O$1:O18)-'Chem - ODS'!J$7*10^6&lt;0,SUM('Chemicals Calcs'!O$2:O19)-'Chem - ODS'!J$7*10^6&gt;0),SUM('Chemicals Calcs'!O$2:O19)-'Chem - ODS'!J$7*10^6,'Chemicals Calcs'!O19))</f>
        <v>0</v>
      </c>
      <c r="P19" s="212">
        <f ca="1">IF(SUM('Chemicals Calcs'!P$2:P19)-'Chem - ODS'!K$7*10^6&lt;0,0,IF(AND(SUM('Chemicals Calcs'!P$1:P18)-'Chem - ODS'!K$7*10^6&lt;0,SUM('Chemicals Calcs'!P$2:P19)-'Chem - ODS'!K$7*10^6&gt;0),SUM('Chemicals Calcs'!P$2:P19)-'Chem - ODS'!K$7*10^6,'Chemicals Calcs'!P19))</f>
        <v>0</v>
      </c>
      <c r="Q19" s="212">
        <f ca="1">IF(SUM('Chemicals Calcs'!Q$2:Q19)-'Chem - ODS'!L$7*10^6&lt;0,0,IF(AND(SUM('Chemicals Calcs'!Q$1:Q18)-'Chem - ODS'!L$7*10^6&lt;0,SUM('Chemicals Calcs'!Q$2:Q19)-'Chem - ODS'!L$7*10^6&gt;0),SUM('Chemicals Calcs'!Q$2:Q19)-'Chem - ODS'!L$7*10^6,'Chemicals Calcs'!Q19))</f>
        <v>0</v>
      </c>
      <c r="R19" s="212">
        <f ca="1">IF(SUM('Chemicals Calcs'!R$2:R19)-'Chem - ODS'!M$7*10^6&lt;0,0,IF(AND(SUM('Chemicals Calcs'!R$1:R18)-'Chem - ODS'!M$7*10^6&lt;0,SUM('Chemicals Calcs'!R$2:R19)-'Chem - ODS'!M$7*10^6&gt;0),SUM('Chemicals Calcs'!R$2:R19)-'Chem - ODS'!M$7*10^6,'Chemicals Calcs'!R19))</f>
        <v>0</v>
      </c>
      <c r="S19" s="212">
        <f ca="1">IF(SUM('Chemicals Calcs'!S$2:S19)-'Chem - ODS'!N$7*10^6&lt;0,0,IF(AND(SUM('Chemicals Calcs'!S$1:S18)-'Chem - ODS'!N$7*10^6&lt;0,SUM('Chemicals Calcs'!S$2:S19)-'Chem - ODS'!N$7*10^6&gt;0),SUM('Chemicals Calcs'!S$2:S19)-'Chem - ODS'!N$7*10^6,'Chemicals Calcs'!S19))</f>
        <v>0</v>
      </c>
      <c r="T19" s="212">
        <f ca="1">IF(SUM('Chemicals Calcs'!T$2:T19)-'Chem - ODS'!O$7*10^6&lt;0,0,IF(AND(SUM('Chemicals Calcs'!T$1:T18)-'Chem - ODS'!O$7*10^6&lt;0,SUM('Chemicals Calcs'!T$2:T19)-'Chem - ODS'!O$7*10^6&gt;0),SUM('Chemicals Calcs'!T$2:T19)-'Chem - ODS'!O$7*10^6,'Chemicals Calcs'!T19))</f>
        <v>0</v>
      </c>
      <c r="U19" s="212">
        <f ca="1">IF(SUM('Chemicals Calcs'!U$2:U19)-'Chem - ODS'!P$7*10^6&lt;0,0,IF(AND(SUM('Chemicals Calcs'!U$1:U18)-'Chem - ODS'!P$7*10^6&lt;0,SUM('Chemicals Calcs'!U$2:U19)-'Chem - ODS'!P$7*10^6&gt;0),SUM('Chemicals Calcs'!U$2:U19)-'Chem - ODS'!P$7*10^6,'Chemicals Calcs'!U19))</f>
        <v>0</v>
      </c>
      <c r="V19" s="212">
        <f ca="1">IF(SUM('Chemicals Calcs'!V$2:V19)-'Chem - ODS'!Q$7*10^6&lt;0,0,IF(AND(SUM('Chemicals Calcs'!V$1:V18)-'Chem - ODS'!Q$7*10^6&lt;0,SUM('Chemicals Calcs'!V$2:V19)-'Chem - ODS'!Q$7*10^6&gt;0),SUM('Chemicals Calcs'!V$2:V19)-'Chem - ODS'!Q$7*10^6,'Chemicals Calcs'!V19))</f>
        <v>0</v>
      </c>
      <c r="W19" s="212">
        <f ca="1">IF(SUM('Chemicals Calcs'!W$2:W19)-'Chem - ODS'!R$7*10^6&lt;0,0,IF(AND(SUM('Chemicals Calcs'!W$1:W18)-'Chem - ODS'!R$7*10^6&lt;0,SUM('Chemicals Calcs'!W$2:W19)-'Chem - ODS'!R$7*10^6&gt;0),SUM('Chemicals Calcs'!W$2:W19)-'Chem - ODS'!R$7*10^6,'Chemicals Calcs'!W19))</f>
        <v>0</v>
      </c>
      <c r="X19" s="212">
        <f ca="1">IF(SUM('Chemicals Calcs'!X$2:X19)-'Chem - ODS'!S$7*10^6&lt;0,0,IF(AND(SUM('Chemicals Calcs'!X$1:X18)-'Chem - ODS'!S$7*10^6&lt;0,SUM('Chemicals Calcs'!X$2:X19)-'Chem - ODS'!S$7*10^6&gt;0),SUM('Chemicals Calcs'!X$2:X19)-'Chem - ODS'!S$7*10^6,'Chemicals Calcs'!X19))</f>
        <v>0</v>
      </c>
      <c r="Y19" s="212">
        <f ca="1">IF(SUM('Chemicals Calcs'!Y$2:Y19)-'Chem - ODS'!T$7*10^6&lt;0,0,IF(AND(SUM('Chemicals Calcs'!Y$1:Y18)-'Chem - ODS'!T$7*10^6&lt;0,SUM('Chemicals Calcs'!Y$2:Y19)-'Chem - ODS'!T$7*10^6&gt;0),SUM('Chemicals Calcs'!Y$2:Y19)-'Chem - ODS'!T$7*10^6,'Chemicals Calcs'!Y19))</f>
        <v>0</v>
      </c>
      <c r="Z19" s="212">
        <f ca="1">IF(SUM('Chemicals Calcs'!Z$2:Z19)-'Chem - ODS'!U$7*10^6&lt;0,0,IF(AND(SUM('Chemicals Calcs'!Z$1:Z18)-'Chem - ODS'!U$7*10^6&lt;0,SUM('Chemicals Calcs'!Z$2:Z19)-'Chem - ODS'!U$7*10^6&gt;0),SUM('Chemicals Calcs'!Z$2:Z19)-'Chem - ODS'!U$7*10^6,'Chemicals Calcs'!Z19))</f>
        <v>0</v>
      </c>
      <c r="AA19" s="212">
        <f ca="1">IF(SUM('Chemicals Calcs'!AA$2:AA19)-'Chem - ODS'!V$7*10^6&lt;0,0,IF(AND(SUM('Chemicals Calcs'!AA$1:AA18)-'Chem - ODS'!V$7*10^6&lt;0,SUM('Chemicals Calcs'!AA$2:AA19)-'Chem - ODS'!V$7*10^6&gt;0),SUM('Chemicals Calcs'!AA$2:AA19)-'Chem - ODS'!V$7*10^6,'Chemicals Calcs'!AA19))</f>
        <v>0</v>
      </c>
      <c r="AB19" s="212">
        <f ca="1">IF(SUM('Chemicals Calcs'!AB$2:AB19)-'Chem - ODS'!W$7*10^6&lt;0,0,IF(AND(SUM('Chemicals Calcs'!AB$1:AB18)-'Chem - ODS'!W$7*10^6&lt;0,SUM('Chemicals Calcs'!AB$2:AB19)-'Chem - ODS'!W$7*10^6&gt;0),SUM('Chemicals Calcs'!AB$2:AB19)-'Chem - ODS'!W$7*10^6,'Chemicals Calcs'!AB19))</f>
        <v>0</v>
      </c>
      <c r="AC19" s="212">
        <f ca="1">IF(SUM('Chemicals Calcs'!AC$2:AC19)-'Chem - ODS'!X$7*10^6&lt;0,0,IF(AND(SUM('Chemicals Calcs'!AC$1:AC18)-'Chem - ODS'!X$7*10^6&lt;0,SUM('Chemicals Calcs'!AC$2:AC19)-'Chem - ODS'!X$7*10^6&gt;0),SUM('Chemicals Calcs'!AC$2:AC19)-'Chem - ODS'!X$7*10^6,'Chemicals Calcs'!AC19))</f>
        <v>0</v>
      </c>
      <c r="AD19" s="212">
        <f ca="1">IF(SUM('Chemicals Calcs'!AD$2:AD19)-'Chem - ODS'!Y$7*10^6&lt;0,0,IF(AND(SUM('Chemicals Calcs'!AD$1:AD18)-'Chem - ODS'!Y$7*10^6&lt;0,SUM('Chemicals Calcs'!AD$2:AD19)-'Chem - ODS'!Y$7*10^6&gt;0),SUM('Chemicals Calcs'!AD$2:AD19)-'Chem - ODS'!Y$7*10^6,'Chemicals Calcs'!AD19))</f>
        <v>0</v>
      </c>
      <c r="AE19" s="212">
        <f ca="1">IF(SUM('Chemicals Calcs'!AE$2:AE19)-'Chem - ODS'!Z$7*10^6&lt;0,0,IF(AND(SUM('Chemicals Calcs'!AE$1:AE18)-'Chem - ODS'!Z$7*10^6&lt;0,SUM('Chemicals Calcs'!AE$2:AE19)-'Chem - ODS'!Z$7*10^6&gt;0),SUM('Chemicals Calcs'!AE$2:AE19)-'Chem - ODS'!Z$7*10^6,'Chemicals Calcs'!AE19))</f>
        <v>0</v>
      </c>
      <c r="AF19" s="212">
        <f ca="1">IF(SUM('Chemicals Calcs'!AF$2:AF19)-'Chem - ODS'!AA$7*10^6&lt;0,0,IF(AND(SUM('Chemicals Calcs'!AF$1:AF18)-'Chem - ODS'!AA$7*10^6&lt;0,SUM('Chemicals Calcs'!AF$2:AF19)-'Chem - ODS'!AA$7*10^6&gt;0),SUM('Chemicals Calcs'!AF$2:AF19)-'Chem - ODS'!AA$7*10^6,'Chemicals Calcs'!AF19))</f>
        <v>0</v>
      </c>
      <c r="AG19" s="212">
        <f ca="1">IF(SUM('Chemicals Calcs'!AG$2:AG19)-'Chem - ODS'!AB$7*10^6&lt;0,0,IF(AND(SUM('Chemicals Calcs'!AG$1:AG18)-'Chem - ODS'!AB$7*10^6&lt;0,SUM('Chemicals Calcs'!AG$2:AG19)-'Chem - ODS'!AB$7*10^6&gt;0),SUM('Chemicals Calcs'!AG$2:AG19)-'Chem - ODS'!AB$7*10^6,'Chemicals Calcs'!AG19))</f>
        <v>0</v>
      </c>
      <c r="AH19" s="212">
        <f ca="1">IF(SUM('Chemicals Calcs'!AH$2:AH19)-'Chem - ODS'!AC$7*10^6&lt;0,0,IF(AND(SUM('Chemicals Calcs'!AH$1:AH18)-'Chem - ODS'!AC$7*10^6&lt;0,SUM('Chemicals Calcs'!AH$2:AH19)-'Chem - ODS'!AC$7*10^6&gt;0),SUM('Chemicals Calcs'!AH$2:AH19)-'Chem - ODS'!AC$7*10^6,'Chemicals Calcs'!AH19))</f>
        <v>0</v>
      </c>
      <c r="AI19" s="212">
        <f ca="1">IF(SUM('Chemicals Calcs'!AI$2:AI19)-'Chem - ODS'!AD$7*10^6&lt;0,0,IF(AND(SUM('Chemicals Calcs'!AI$1:AI18)-'Chem - ODS'!AD$7*10^6&lt;0,SUM('Chemicals Calcs'!AI$2:AI19)-'Chem - ODS'!AD$7*10^6&gt;0),SUM('Chemicals Calcs'!AI$2:AI19)-'Chem - ODS'!AD$7*10^6,'Chemicals Calcs'!AI19))</f>
        <v>0</v>
      </c>
      <c r="AJ19" s="212">
        <f ca="1">IF(SUM('Chemicals Calcs'!AJ$2:AJ19)-'Chem - ODS'!AE$7*10^6&lt;0,0,IF(AND(SUM('Chemicals Calcs'!AJ$1:AJ18)-'Chem - ODS'!AE$7*10^6&lt;0,SUM('Chemicals Calcs'!AJ$2:AJ19)-'Chem - ODS'!AE$7*10^6&gt;0),SUM('Chemicals Calcs'!AJ$2:AJ19)-'Chem - ODS'!AE$7*10^6,'Chemicals Calcs'!AJ19))</f>
        <v>0</v>
      </c>
      <c r="AK19" s="212">
        <f ca="1">IF(SUM('Chemicals Calcs'!AK$2:AK19)-'Chem - ODS'!AF$7*10^6&lt;0,0,IF(AND(SUM('Chemicals Calcs'!AK$1:AK18)-'Chem - ODS'!AF$7*10^6&lt;0,SUM('Chemicals Calcs'!AK$2:AK19)-'Chem - ODS'!AF$7*10^6&gt;0),SUM('Chemicals Calcs'!AK$2:AK19)-'Chem - ODS'!AF$7*10^6,'Chemicals Calcs'!AK19))</f>
        <v>0</v>
      </c>
      <c r="AL19" s="212">
        <f ca="1">IF(SUM('Chemicals Calcs'!AL$2:AL19)-'Chem - ODS'!AG$7*10^6&lt;0,0,IF(AND(SUM('Chemicals Calcs'!AL$1:AL18)-'Chem - ODS'!AG$7*10^6&lt;0,SUM('Chemicals Calcs'!AL$2:AL19)-'Chem - ODS'!AG$7*10^6&gt;0),SUM('Chemicals Calcs'!AL$2:AL19)-'Chem - ODS'!AG$7*10^6,'Chemicals Calcs'!AL19))</f>
        <v>0</v>
      </c>
      <c r="AM19" s="212">
        <f ca="1">IF(SUM('Chemicals Calcs'!AM$2:AM19)-'Chem - ODS'!AH$7*10^6&lt;0,0,IF(AND(SUM('Chemicals Calcs'!AM$1:AM18)-'Chem - ODS'!AH$7*10^6&lt;0,SUM('Chemicals Calcs'!AM$2:AM19)-'Chem - ODS'!AH$7*10^6&gt;0),SUM('Chemicals Calcs'!AM$2:AM19)-'Chem - ODS'!AH$7*10^6,'Chemicals Calcs'!AM19))</f>
        <v>0</v>
      </c>
      <c r="AN19" s="212">
        <f ca="1">IF(SUM('Chemicals Calcs'!AN$2:AN19)-'Chem - ODS'!AI$7*10^6&lt;0,0,IF(AND(SUM('Chemicals Calcs'!AN$1:AN18)-'Chem - ODS'!AI$7*10^6&lt;0,SUM('Chemicals Calcs'!AN$2:AN19)-'Chem - ODS'!AI$7*10^6&gt;0),SUM('Chemicals Calcs'!AN$2:AN19)-'Chem - ODS'!AI$7*10^6,'Chemicals Calcs'!AN19))</f>
        <v>0</v>
      </c>
      <c r="AO19" s="212">
        <f ca="1">IF(SUM('Chemicals Calcs'!AO$2:AO19)-'Chem - ODS'!AJ$7*10^6&lt;0,0,IF(AND(SUM('Chemicals Calcs'!AO$1:AO18)-'Chem - ODS'!AJ$7*10^6&lt;0,SUM('Chemicals Calcs'!AO$2:AO19)-'Chem - ODS'!AJ$7*10^6&gt;0),SUM('Chemicals Calcs'!AO$2:AO19)-'Chem - ODS'!AJ$7*10^6,'Chemicals Calcs'!AO19))</f>
        <v>0</v>
      </c>
      <c r="AP19" s="212">
        <f ca="1">IF(SUM('Chemicals Calcs'!AP$2:AP19)-'Chem - ODS'!AK$7*10^6&lt;0,0,IF(AND(SUM('Chemicals Calcs'!AP$1:AP18)-'Chem - ODS'!AK$7*10^6&lt;0,SUM('Chemicals Calcs'!AP$2:AP19)-'Chem - ODS'!AK$7*10^6&gt;0),SUM('Chemicals Calcs'!AP$2:AP19)-'Chem - ODS'!AK$7*10^6,'Chemicals Calcs'!AP19))</f>
        <v>0</v>
      </c>
    </row>
    <row r="20" spans="1:42">
      <c r="A20" s="74">
        <v>-32</v>
      </c>
      <c r="B20">
        <f ca="1">IF('Chemicals 2010'!$A28="CP",INDIRECT("'Chemicals 2010'!"&amp;'Country Selector'!$B$3&amp;ROW($A28))*10^12,0)</f>
        <v>0</v>
      </c>
      <c r="C20" s="90">
        <f t="shared" ca="1" si="0"/>
        <v>0</v>
      </c>
      <c r="D20" s="90">
        <f t="shared" ca="1" si="0"/>
        <v>0</v>
      </c>
      <c r="E20" s="90">
        <f t="shared" ca="1" si="0"/>
        <v>0</v>
      </c>
      <c r="F20" s="90">
        <f t="shared" ca="1" si="0"/>
        <v>0</v>
      </c>
      <c r="G20" s="212">
        <f ca="1">IF(SUM('Chemicals Calcs'!G$2:G20)-'Chem - ODS'!B$7*10^6&lt;0,0,IF(AND(SUM('Chemicals Calcs'!G$1:G19)-'Chem - ODS'!B$7*10^6&lt;0,SUM('Chemicals Calcs'!G$2:G20)-'Chem - ODS'!B$7*10^6&gt;0),SUM('Chemicals Calcs'!G$2:G20)-'Chem - ODS'!B$7*10^6,'Chemicals Calcs'!G20))</f>
        <v>0</v>
      </c>
      <c r="H20" s="212">
        <f ca="1">IF(SUM('Chemicals Calcs'!H$2:H20)-'Chem - ODS'!C$7*10^6&lt;0,0,IF(AND(SUM('Chemicals Calcs'!H$1:H19)-'Chem - ODS'!C$7*10^6&lt;0,SUM('Chemicals Calcs'!H$2:H20)-'Chem - ODS'!C$7*10^6&gt;0),SUM('Chemicals Calcs'!H$2:H20)-'Chem - ODS'!C$7*10^6,'Chemicals Calcs'!H20))</f>
        <v>0</v>
      </c>
      <c r="I20" s="212">
        <f ca="1">IF(SUM('Chemicals Calcs'!I$2:I20)-'Chem - ODS'!D$7*10^6&lt;0,0,IF(AND(SUM('Chemicals Calcs'!I$1:I19)-'Chem - ODS'!D$7*10^6&lt;0,SUM('Chemicals Calcs'!I$2:I20)-'Chem - ODS'!D$7*10^6&gt;0),SUM('Chemicals Calcs'!I$2:I20)-'Chem - ODS'!D$7*10^6,'Chemicals Calcs'!I20))</f>
        <v>0</v>
      </c>
      <c r="J20" s="212">
        <f ca="1">IF(SUM('Chemicals Calcs'!J$2:J20)-'Chem - ODS'!E$7*10^6&lt;0,0,IF(AND(SUM('Chemicals Calcs'!J$1:J19)-'Chem - ODS'!E$7*10^6&lt;0,SUM('Chemicals Calcs'!J$2:J20)-'Chem - ODS'!E$7*10^6&gt;0),SUM('Chemicals Calcs'!J$2:J20)-'Chem - ODS'!E$7*10^6,'Chemicals Calcs'!J20))</f>
        <v>0</v>
      </c>
      <c r="K20" s="212">
        <f ca="1">IF(SUM('Chemicals Calcs'!K$2:K20)-'Chem - ODS'!F$7*10^6&lt;0,0,IF(AND(SUM('Chemicals Calcs'!K$1:K19)-'Chem - ODS'!F$7*10^6&lt;0,SUM('Chemicals Calcs'!K$2:K20)-'Chem - ODS'!F$7*10^6&gt;0),SUM('Chemicals Calcs'!K$2:K20)-'Chem - ODS'!F$7*10^6,'Chemicals Calcs'!K20))</f>
        <v>0</v>
      </c>
      <c r="L20" s="212">
        <f ca="1">IF(SUM('Chemicals Calcs'!L$2:L20)-'Chem - ODS'!G$7*10^6&lt;0,0,IF(AND(SUM('Chemicals Calcs'!L$1:L19)-'Chem - ODS'!G$7*10^6&lt;0,SUM('Chemicals Calcs'!L$2:L20)-'Chem - ODS'!G$7*10^6&gt;0),SUM('Chemicals Calcs'!L$2:L20)-'Chem - ODS'!G$7*10^6,'Chemicals Calcs'!L20))</f>
        <v>0</v>
      </c>
      <c r="M20" s="212">
        <f ca="1">IF(SUM('Chemicals Calcs'!M$2:M20)-'Chem - ODS'!H$7*10^6&lt;0,0,IF(AND(SUM('Chemicals Calcs'!M$1:M19)-'Chem - ODS'!H$7*10^6&lt;0,SUM('Chemicals Calcs'!M$2:M20)-'Chem - ODS'!H$7*10^6&gt;0),SUM('Chemicals Calcs'!M$2:M20)-'Chem - ODS'!H$7*10^6,'Chemicals Calcs'!M20))</f>
        <v>0</v>
      </c>
      <c r="N20" s="212">
        <f ca="1">IF(SUM('Chemicals Calcs'!N$2:N20)-'Chem - ODS'!I$7*10^6&lt;0,0,IF(AND(SUM('Chemicals Calcs'!N$1:N19)-'Chem - ODS'!I$7*10^6&lt;0,SUM('Chemicals Calcs'!N$2:N20)-'Chem - ODS'!I$7*10^6&gt;0),SUM('Chemicals Calcs'!N$2:N20)-'Chem - ODS'!I$7*10^6,'Chemicals Calcs'!N20))</f>
        <v>0</v>
      </c>
      <c r="O20" s="212">
        <f ca="1">IF(SUM('Chemicals Calcs'!O$2:O20)-'Chem - ODS'!J$7*10^6&lt;0,0,IF(AND(SUM('Chemicals Calcs'!O$1:O19)-'Chem - ODS'!J$7*10^6&lt;0,SUM('Chemicals Calcs'!O$2:O20)-'Chem - ODS'!J$7*10^6&gt;0),SUM('Chemicals Calcs'!O$2:O20)-'Chem - ODS'!J$7*10^6,'Chemicals Calcs'!O20))</f>
        <v>0</v>
      </c>
      <c r="P20" s="212">
        <f ca="1">IF(SUM('Chemicals Calcs'!P$2:P20)-'Chem - ODS'!K$7*10^6&lt;0,0,IF(AND(SUM('Chemicals Calcs'!P$1:P19)-'Chem - ODS'!K$7*10^6&lt;0,SUM('Chemicals Calcs'!P$2:P20)-'Chem - ODS'!K$7*10^6&gt;0),SUM('Chemicals Calcs'!P$2:P20)-'Chem - ODS'!K$7*10^6,'Chemicals Calcs'!P20))</f>
        <v>0</v>
      </c>
      <c r="Q20" s="212">
        <f ca="1">IF(SUM('Chemicals Calcs'!Q$2:Q20)-'Chem - ODS'!L$7*10^6&lt;0,0,IF(AND(SUM('Chemicals Calcs'!Q$1:Q19)-'Chem - ODS'!L$7*10^6&lt;0,SUM('Chemicals Calcs'!Q$2:Q20)-'Chem - ODS'!L$7*10^6&gt;0),SUM('Chemicals Calcs'!Q$2:Q20)-'Chem - ODS'!L$7*10^6,'Chemicals Calcs'!Q20))</f>
        <v>0</v>
      </c>
      <c r="R20" s="212">
        <f ca="1">IF(SUM('Chemicals Calcs'!R$2:R20)-'Chem - ODS'!M$7*10^6&lt;0,0,IF(AND(SUM('Chemicals Calcs'!R$1:R19)-'Chem - ODS'!M$7*10^6&lt;0,SUM('Chemicals Calcs'!R$2:R20)-'Chem - ODS'!M$7*10^6&gt;0),SUM('Chemicals Calcs'!R$2:R20)-'Chem - ODS'!M$7*10^6,'Chemicals Calcs'!R20))</f>
        <v>0</v>
      </c>
      <c r="S20" s="212">
        <f ca="1">IF(SUM('Chemicals Calcs'!S$2:S20)-'Chem - ODS'!N$7*10^6&lt;0,0,IF(AND(SUM('Chemicals Calcs'!S$1:S19)-'Chem - ODS'!N$7*10^6&lt;0,SUM('Chemicals Calcs'!S$2:S20)-'Chem - ODS'!N$7*10^6&gt;0),SUM('Chemicals Calcs'!S$2:S20)-'Chem - ODS'!N$7*10^6,'Chemicals Calcs'!S20))</f>
        <v>0</v>
      </c>
      <c r="T20" s="212">
        <f ca="1">IF(SUM('Chemicals Calcs'!T$2:T20)-'Chem - ODS'!O$7*10^6&lt;0,0,IF(AND(SUM('Chemicals Calcs'!T$1:T19)-'Chem - ODS'!O$7*10^6&lt;0,SUM('Chemicals Calcs'!T$2:T20)-'Chem - ODS'!O$7*10^6&gt;0),SUM('Chemicals Calcs'!T$2:T20)-'Chem - ODS'!O$7*10^6,'Chemicals Calcs'!T20))</f>
        <v>0</v>
      </c>
      <c r="U20" s="212">
        <f ca="1">IF(SUM('Chemicals Calcs'!U$2:U20)-'Chem - ODS'!P$7*10^6&lt;0,0,IF(AND(SUM('Chemicals Calcs'!U$1:U19)-'Chem - ODS'!P$7*10^6&lt;0,SUM('Chemicals Calcs'!U$2:U20)-'Chem - ODS'!P$7*10^6&gt;0),SUM('Chemicals Calcs'!U$2:U20)-'Chem - ODS'!P$7*10^6,'Chemicals Calcs'!U20))</f>
        <v>0</v>
      </c>
      <c r="V20" s="212">
        <f ca="1">IF(SUM('Chemicals Calcs'!V$2:V20)-'Chem - ODS'!Q$7*10^6&lt;0,0,IF(AND(SUM('Chemicals Calcs'!V$1:V19)-'Chem - ODS'!Q$7*10^6&lt;0,SUM('Chemicals Calcs'!V$2:V20)-'Chem - ODS'!Q$7*10^6&gt;0),SUM('Chemicals Calcs'!V$2:V20)-'Chem - ODS'!Q$7*10^6,'Chemicals Calcs'!V20))</f>
        <v>0</v>
      </c>
      <c r="W20" s="212">
        <f ca="1">IF(SUM('Chemicals Calcs'!W$2:W20)-'Chem - ODS'!R$7*10^6&lt;0,0,IF(AND(SUM('Chemicals Calcs'!W$1:W19)-'Chem - ODS'!R$7*10^6&lt;0,SUM('Chemicals Calcs'!W$2:W20)-'Chem - ODS'!R$7*10^6&gt;0),SUM('Chemicals Calcs'!W$2:W20)-'Chem - ODS'!R$7*10^6,'Chemicals Calcs'!W20))</f>
        <v>0</v>
      </c>
      <c r="X20" s="212">
        <f ca="1">IF(SUM('Chemicals Calcs'!X$2:X20)-'Chem - ODS'!S$7*10^6&lt;0,0,IF(AND(SUM('Chemicals Calcs'!X$1:X19)-'Chem - ODS'!S$7*10^6&lt;0,SUM('Chemicals Calcs'!X$2:X20)-'Chem - ODS'!S$7*10^6&gt;0),SUM('Chemicals Calcs'!X$2:X20)-'Chem - ODS'!S$7*10^6,'Chemicals Calcs'!X20))</f>
        <v>0</v>
      </c>
      <c r="Y20" s="212">
        <f ca="1">IF(SUM('Chemicals Calcs'!Y$2:Y20)-'Chem - ODS'!T$7*10^6&lt;0,0,IF(AND(SUM('Chemicals Calcs'!Y$1:Y19)-'Chem - ODS'!T$7*10^6&lt;0,SUM('Chemicals Calcs'!Y$2:Y20)-'Chem - ODS'!T$7*10^6&gt;0),SUM('Chemicals Calcs'!Y$2:Y20)-'Chem - ODS'!T$7*10^6,'Chemicals Calcs'!Y20))</f>
        <v>0</v>
      </c>
      <c r="Z20" s="212">
        <f ca="1">IF(SUM('Chemicals Calcs'!Z$2:Z20)-'Chem - ODS'!U$7*10^6&lt;0,0,IF(AND(SUM('Chemicals Calcs'!Z$1:Z19)-'Chem - ODS'!U$7*10^6&lt;0,SUM('Chemicals Calcs'!Z$2:Z20)-'Chem - ODS'!U$7*10^6&gt;0),SUM('Chemicals Calcs'!Z$2:Z20)-'Chem - ODS'!U$7*10^6,'Chemicals Calcs'!Z20))</f>
        <v>0</v>
      </c>
      <c r="AA20" s="212">
        <f ca="1">IF(SUM('Chemicals Calcs'!AA$2:AA20)-'Chem - ODS'!V$7*10^6&lt;0,0,IF(AND(SUM('Chemicals Calcs'!AA$1:AA19)-'Chem - ODS'!V$7*10^6&lt;0,SUM('Chemicals Calcs'!AA$2:AA20)-'Chem - ODS'!V$7*10^6&gt;0),SUM('Chemicals Calcs'!AA$2:AA20)-'Chem - ODS'!V$7*10^6,'Chemicals Calcs'!AA20))</f>
        <v>0</v>
      </c>
      <c r="AB20" s="212">
        <f ca="1">IF(SUM('Chemicals Calcs'!AB$2:AB20)-'Chem - ODS'!W$7*10^6&lt;0,0,IF(AND(SUM('Chemicals Calcs'!AB$1:AB19)-'Chem - ODS'!W$7*10^6&lt;0,SUM('Chemicals Calcs'!AB$2:AB20)-'Chem - ODS'!W$7*10^6&gt;0),SUM('Chemicals Calcs'!AB$2:AB20)-'Chem - ODS'!W$7*10^6,'Chemicals Calcs'!AB20))</f>
        <v>0</v>
      </c>
      <c r="AC20" s="212">
        <f ca="1">IF(SUM('Chemicals Calcs'!AC$2:AC20)-'Chem - ODS'!X$7*10^6&lt;0,0,IF(AND(SUM('Chemicals Calcs'!AC$1:AC19)-'Chem - ODS'!X$7*10^6&lt;0,SUM('Chemicals Calcs'!AC$2:AC20)-'Chem - ODS'!X$7*10^6&gt;0),SUM('Chemicals Calcs'!AC$2:AC20)-'Chem - ODS'!X$7*10^6,'Chemicals Calcs'!AC20))</f>
        <v>0</v>
      </c>
      <c r="AD20" s="212">
        <f ca="1">IF(SUM('Chemicals Calcs'!AD$2:AD20)-'Chem - ODS'!Y$7*10^6&lt;0,0,IF(AND(SUM('Chemicals Calcs'!AD$1:AD19)-'Chem - ODS'!Y$7*10^6&lt;0,SUM('Chemicals Calcs'!AD$2:AD20)-'Chem - ODS'!Y$7*10^6&gt;0),SUM('Chemicals Calcs'!AD$2:AD20)-'Chem - ODS'!Y$7*10^6,'Chemicals Calcs'!AD20))</f>
        <v>0</v>
      </c>
      <c r="AE20" s="212">
        <f ca="1">IF(SUM('Chemicals Calcs'!AE$2:AE20)-'Chem - ODS'!Z$7*10^6&lt;0,0,IF(AND(SUM('Chemicals Calcs'!AE$1:AE19)-'Chem - ODS'!Z$7*10^6&lt;0,SUM('Chemicals Calcs'!AE$2:AE20)-'Chem - ODS'!Z$7*10^6&gt;0),SUM('Chemicals Calcs'!AE$2:AE20)-'Chem - ODS'!Z$7*10^6,'Chemicals Calcs'!AE20))</f>
        <v>0</v>
      </c>
      <c r="AF20" s="212">
        <f ca="1">IF(SUM('Chemicals Calcs'!AF$2:AF20)-'Chem - ODS'!AA$7*10^6&lt;0,0,IF(AND(SUM('Chemicals Calcs'!AF$1:AF19)-'Chem - ODS'!AA$7*10^6&lt;0,SUM('Chemicals Calcs'!AF$2:AF20)-'Chem - ODS'!AA$7*10^6&gt;0),SUM('Chemicals Calcs'!AF$2:AF20)-'Chem - ODS'!AA$7*10^6,'Chemicals Calcs'!AF20))</f>
        <v>0</v>
      </c>
      <c r="AG20" s="212">
        <f ca="1">IF(SUM('Chemicals Calcs'!AG$2:AG20)-'Chem - ODS'!AB$7*10^6&lt;0,0,IF(AND(SUM('Chemicals Calcs'!AG$1:AG19)-'Chem - ODS'!AB$7*10^6&lt;0,SUM('Chemicals Calcs'!AG$2:AG20)-'Chem - ODS'!AB$7*10^6&gt;0),SUM('Chemicals Calcs'!AG$2:AG20)-'Chem - ODS'!AB$7*10^6,'Chemicals Calcs'!AG20))</f>
        <v>0</v>
      </c>
      <c r="AH20" s="212">
        <f ca="1">IF(SUM('Chemicals Calcs'!AH$2:AH20)-'Chem - ODS'!AC$7*10^6&lt;0,0,IF(AND(SUM('Chemicals Calcs'!AH$1:AH19)-'Chem - ODS'!AC$7*10^6&lt;0,SUM('Chemicals Calcs'!AH$2:AH20)-'Chem - ODS'!AC$7*10^6&gt;0),SUM('Chemicals Calcs'!AH$2:AH20)-'Chem - ODS'!AC$7*10^6,'Chemicals Calcs'!AH20))</f>
        <v>0</v>
      </c>
      <c r="AI20" s="212">
        <f ca="1">IF(SUM('Chemicals Calcs'!AI$2:AI20)-'Chem - ODS'!AD$7*10^6&lt;0,0,IF(AND(SUM('Chemicals Calcs'!AI$1:AI19)-'Chem - ODS'!AD$7*10^6&lt;0,SUM('Chemicals Calcs'!AI$2:AI20)-'Chem - ODS'!AD$7*10^6&gt;0),SUM('Chemicals Calcs'!AI$2:AI20)-'Chem - ODS'!AD$7*10^6,'Chemicals Calcs'!AI20))</f>
        <v>0</v>
      </c>
      <c r="AJ20" s="212">
        <f ca="1">IF(SUM('Chemicals Calcs'!AJ$2:AJ20)-'Chem - ODS'!AE$7*10^6&lt;0,0,IF(AND(SUM('Chemicals Calcs'!AJ$1:AJ19)-'Chem - ODS'!AE$7*10^6&lt;0,SUM('Chemicals Calcs'!AJ$2:AJ20)-'Chem - ODS'!AE$7*10^6&gt;0),SUM('Chemicals Calcs'!AJ$2:AJ20)-'Chem - ODS'!AE$7*10^6,'Chemicals Calcs'!AJ20))</f>
        <v>0</v>
      </c>
      <c r="AK20" s="212">
        <f ca="1">IF(SUM('Chemicals Calcs'!AK$2:AK20)-'Chem - ODS'!AF$7*10^6&lt;0,0,IF(AND(SUM('Chemicals Calcs'!AK$1:AK19)-'Chem - ODS'!AF$7*10^6&lt;0,SUM('Chemicals Calcs'!AK$2:AK20)-'Chem - ODS'!AF$7*10^6&gt;0),SUM('Chemicals Calcs'!AK$2:AK20)-'Chem - ODS'!AF$7*10^6,'Chemicals Calcs'!AK20))</f>
        <v>0</v>
      </c>
      <c r="AL20" s="212">
        <f ca="1">IF(SUM('Chemicals Calcs'!AL$2:AL20)-'Chem - ODS'!AG$7*10^6&lt;0,0,IF(AND(SUM('Chemicals Calcs'!AL$1:AL19)-'Chem - ODS'!AG$7*10^6&lt;0,SUM('Chemicals Calcs'!AL$2:AL20)-'Chem - ODS'!AG$7*10^6&gt;0),SUM('Chemicals Calcs'!AL$2:AL20)-'Chem - ODS'!AG$7*10^6,'Chemicals Calcs'!AL20))</f>
        <v>0</v>
      </c>
      <c r="AM20" s="212">
        <f ca="1">IF(SUM('Chemicals Calcs'!AM$2:AM20)-'Chem - ODS'!AH$7*10^6&lt;0,0,IF(AND(SUM('Chemicals Calcs'!AM$1:AM19)-'Chem - ODS'!AH$7*10^6&lt;0,SUM('Chemicals Calcs'!AM$2:AM20)-'Chem - ODS'!AH$7*10^6&gt;0),SUM('Chemicals Calcs'!AM$2:AM20)-'Chem - ODS'!AH$7*10^6,'Chemicals Calcs'!AM20))</f>
        <v>0</v>
      </c>
      <c r="AN20" s="212">
        <f ca="1">IF(SUM('Chemicals Calcs'!AN$2:AN20)-'Chem - ODS'!AI$7*10^6&lt;0,0,IF(AND(SUM('Chemicals Calcs'!AN$1:AN19)-'Chem - ODS'!AI$7*10^6&lt;0,SUM('Chemicals Calcs'!AN$2:AN20)-'Chem - ODS'!AI$7*10^6&gt;0),SUM('Chemicals Calcs'!AN$2:AN20)-'Chem - ODS'!AI$7*10^6,'Chemicals Calcs'!AN20))</f>
        <v>0</v>
      </c>
      <c r="AO20" s="212">
        <f ca="1">IF(SUM('Chemicals Calcs'!AO$2:AO20)-'Chem - ODS'!AJ$7*10^6&lt;0,0,IF(AND(SUM('Chemicals Calcs'!AO$1:AO19)-'Chem - ODS'!AJ$7*10^6&lt;0,SUM('Chemicals Calcs'!AO$2:AO20)-'Chem - ODS'!AJ$7*10^6&gt;0),SUM('Chemicals Calcs'!AO$2:AO20)-'Chem - ODS'!AJ$7*10^6,'Chemicals Calcs'!AO20))</f>
        <v>0</v>
      </c>
      <c r="AP20" s="212">
        <f ca="1">IF(SUM('Chemicals Calcs'!AP$2:AP20)-'Chem - ODS'!AK$7*10^6&lt;0,0,IF(AND(SUM('Chemicals Calcs'!AP$1:AP19)-'Chem - ODS'!AK$7*10^6&lt;0,SUM('Chemicals Calcs'!AP$2:AP20)-'Chem - ODS'!AK$7*10^6&gt;0),SUM('Chemicals Calcs'!AP$2:AP20)-'Chem - ODS'!AK$7*10^6,'Chemicals Calcs'!AP20))</f>
        <v>0</v>
      </c>
    </row>
    <row r="21" spans="1:42">
      <c r="A21" s="74">
        <v>-31</v>
      </c>
      <c r="B21">
        <f ca="1">IF('Chemicals 2010'!$A29="CP",INDIRECT("'Chemicals 2010'!"&amp;'Country Selector'!$B$3&amp;ROW($A29))*10^12,0)</f>
        <v>0</v>
      </c>
      <c r="C21" s="90">
        <f t="shared" ca="1" si="0"/>
        <v>0</v>
      </c>
      <c r="D21" s="90">
        <f t="shared" ca="1" si="0"/>
        <v>0</v>
      </c>
      <c r="E21" s="90">
        <f t="shared" ca="1" si="0"/>
        <v>0</v>
      </c>
      <c r="F21" s="90">
        <f t="shared" ca="1" si="0"/>
        <v>0</v>
      </c>
      <c r="G21" s="212">
        <f ca="1">IF(SUM('Chemicals Calcs'!G$2:G21)-'Chem - ODS'!B$7*10^6&lt;0,0,IF(AND(SUM('Chemicals Calcs'!G$1:G20)-'Chem - ODS'!B$7*10^6&lt;0,SUM('Chemicals Calcs'!G$2:G21)-'Chem - ODS'!B$7*10^6&gt;0),SUM('Chemicals Calcs'!G$2:G21)-'Chem - ODS'!B$7*10^6,'Chemicals Calcs'!G21))</f>
        <v>0</v>
      </c>
      <c r="H21" s="212">
        <f ca="1">IF(SUM('Chemicals Calcs'!H$2:H21)-'Chem - ODS'!C$7*10^6&lt;0,0,IF(AND(SUM('Chemicals Calcs'!H$1:H20)-'Chem - ODS'!C$7*10^6&lt;0,SUM('Chemicals Calcs'!H$2:H21)-'Chem - ODS'!C$7*10^6&gt;0),SUM('Chemicals Calcs'!H$2:H21)-'Chem - ODS'!C$7*10^6,'Chemicals Calcs'!H21))</f>
        <v>0</v>
      </c>
      <c r="I21" s="212">
        <f ca="1">IF(SUM('Chemicals Calcs'!I$2:I21)-'Chem - ODS'!D$7*10^6&lt;0,0,IF(AND(SUM('Chemicals Calcs'!I$1:I20)-'Chem - ODS'!D$7*10^6&lt;0,SUM('Chemicals Calcs'!I$2:I21)-'Chem - ODS'!D$7*10^6&gt;0),SUM('Chemicals Calcs'!I$2:I21)-'Chem - ODS'!D$7*10^6,'Chemicals Calcs'!I21))</f>
        <v>0</v>
      </c>
      <c r="J21" s="212">
        <f ca="1">IF(SUM('Chemicals Calcs'!J$2:J21)-'Chem - ODS'!E$7*10^6&lt;0,0,IF(AND(SUM('Chemicals Calcs'!J$1:J20)-'Chem - ODS'!E$7*10^6&lt;0,SUM('Chemicals Calcs'!J$2:J21)-'Chem - ODS'!E$7*10^6&gt;0),SUM('Chemicals Calcs'!J$2:J21)-'Chem - ODS'!E$7*10^6,'Chemicals Calcs'!J21))</f>
        <v>0</v>
      </c>
      <c r="K21" s="212">
        <f ca="1">IF(SUM('Chemicals Calcs'!K$2:K21)-'Chem - ODS'!F$7*10^6&lt;0,0,IF(AND(SUM('Chemicals Calcs'!K$1:K20)-'Chem - ODS'!F$7*10^6&lt;0,SUM('Chemicals Calcs'!K$2:K21)-'Chem - ODS'!F$7*10^6&gt;0),SUM('Chemicals Calcs'!K$2:K21)-'Chem - ODS'!F$7*10^6,'Chemicals Calcs'!K21))</f>
        <v>0</v>
      </c>
      <c r="L21" s="212">
        <f ca="1">IF(SUM('Chemicals Calcs'!L$2:L21)-'Chem - ODS'!G$7*10^6&lt;0,0,IF(AND(SUM('Chemicals Calcs'!L$1:L20)-'Chem - ODS'!G$7*10^6&lt;0,SUM('Chemicals Calcs'!L$2:L21)-'Chem - ODS'!G$7*10^6&gt;0),SUM('Chemicals Calcs'!L$2:L21)-'Chem - ODS'!G$7*10^6,'Chemicals Calcs'!L21))</f>
        <v>0</v>
      </c>
      <c r="M21" s="212">
        <f ca="1">IF(SUM('Chemicals Calcs'!M$2:M21)-'Chem - ODS'!H$7*10^6&lt;0,0,IF(AND(SUM('Chemicals Calcs'!M$1:M20)-'Chem - ODS'!H$7*10^6&lt;0,SUM('Chemicals Calcs'!M$2:M21)-'Chem - ODS'!H$7*10^6&gt;0),SUM('Chemicals Calcs'!M$2:M21)-'Chem - ODS'!H$7*10^6,'Chemicals Calcs'!M21))</f>
        <v>0</v>
      </c>
      <c r="N21" s="212">
        <f ca="1">IF(SUM('Chemicals Calcs'!N$2:N21)-'Chem - ODS'!I$7*10^6&lt;0,0,IF(AND(SUM('Chemicals Calcs'!N$1:N20)-'Chem - ODS'!I$7*10^6&lt;0,SUM('Chemicals Calcs'!N$2:N21)-'Chem - ODS'!I$7*10^6&gt;0),SUM('Chemicals Calcs'!N$2:N21)-'Chem - ODS'!I$7*10^6,'Chemicals Calcs'!N21))</f>
        <v>0</v>
      </c>
      <c r="O21" s="212">
        <f ca="1">IF(SUM('Chemicals Calcs'!O$2:O21)-'Chem - ODS'!J$7*10^6&lt;0,0,IF(AND(SUM('Chemicals Calcs'!O$1:O20)-'Chem - ODS'!J$7*10^6&lt;0,SUM('Chemicals Calcs'!O$2:O21)-'Chem - ODS'!J$7*10^6&gt;0),SUM('Chemicals Calcs'!O$2:O21)-'Chem - ODS'!J$7*10^6,'Chemicals Calcs'!O21))</f>
        <v>0</v>
      </c>
      <c r="P21" s="212">
        <f ca="1">IF(SUM('Chemicals Calcs'!P$2:P21)-'Chem - ODS'!K$7*10^6&lt;0,0,IF(AND(SUM('Chemicals Calcs'!P$1:P20)-'Chem - ODS'!K$7*10^6&lt;0,SUM('Chemicals Calcs'!P$2:P21)-'Chem - ODS'!K$7*10^6&gt;0),SUM('Chemicals Calcs'!P$2:P21)-'Chem - ODS'!K$7*10^6,'Chemicals Calcs'!P21))</f>
        <v>0</v>
      </c>
      <c r="Q21" s="212">
        <f ca="1">IF(SUM('Chemicals Calcs'!Q$2:Q21)-'Chem - ODS'!L$7*10^6&lt;0,0,IF(AND(SUM('Chemicals Calcs'!Q$1:Q20)-'Chem - ODS'!L$7*10^6&lt;0,SUM('Chemicals Calcs'!Q$2:Q21)-'Chem - ODS'!L$7*10^6&gt;0),SUM('Chemicals Calcs'!Q$2:Q21)-'Chem - ODS'!L$7*10^6,'Chemicals Calcs'!Q21))</f>
        <v>0</v>
      </c>
      <c r="R21" s="212">
        <f ca="1">IF(SUM('Chemicals Calcs'!R$2:R21)-'Chem - ODS'!M$7*10^6&lt;0,0,IF(AND(SUM('Chemicals Calcs'!R$1:R20)-'Chem - ODS'!M$7*10^6&lt;0,SUM('Chemicals Calcs'!R$2:R21)-'Chem - ODS'!M$7*10^6&gt;0),SUM('Chemicals Calcs'!R$2:R21)-'Chem - ODS'!M$7*10^6,'Chemicals Calcs'!R21))</f>
        <v>0</v>
      </c>
      <c r="S21" s="212">
        <f ca="1">IF(SUM('Chemicals Calcs'!S$2:S21)-'Chem - ODS'!N$7*10^6&lt;0,0,IF(AND(SUM('Chemicals Calcs'!S$1:S20)-'Chem - ODS'!N$7*10^6&lt;0,SUM('Chemicals Calcs'!S$2:S21)-'Chem - ODS'!N$7*10^6&gt;0),SUM('Chemicals Calcs'!S$2:S21)-'Chem - ODS'!N$7*10^6,'Chemicals Calcs'!S21))</f>
        <v>0</v>
      </c>
      <c r="T21" s="212">
        <f ca="1">IF(SUM('Chemicals Calcs'!T$2:T21)-'Chem - ODS'!O$7*10^6&lt;0,0,IF(AND(SUM('Chemicals Calcs'!T$1:T20)-'Chem - ODS'!O$7*10^6&lt;0,SUM('Chemicals Calcs'!T$2:T21)-'Chem - ODS'!O$7*10^6&gt;0),SUM('Chemicals Calcs'!T$2:T21)-'Chem - ODS'!O$7*10^6,'Chemicals Calcs'!T21))</f>
        <v>0</v>
      </c>
      <c r="U21" s="212">
        <f ca="1">IF(SUM('Chemicals Calcs'!U$2:U21)-'Chem - ODS'!P$7*10^6&lt;0,0,IF(AND(SUM('Chemicals Calcs'!U$1:U20)-'Chem - ODS'!P$7*10^6&lt;0,SUM('Chemicals Calcs'!U$2:U21)-'Chem - ODS'!P$7*10^6&gt;0),SUM('Chemicals Calcs'!U$2:U21)-'Chem - ODS'!P$7*10^6,'Chemicals Calcs'!U21))</f>
        <v>0</v>
      </c>
      <c r="V21" s="212">
        <f ca="1">IF(SUM('Chemicals Calcs'!V$2:V21)-'Chem - ODS'!Q$7*10^6&lt;0,0,IF(AND(SUM('Chemicals Calcs'!V$1:V20)-'Chem - ODS'!Q$7*10^6&lt;0,SUM('Chemicals Calcs'!V$2:V21)-'Chem - ODS'!Q$7*10^6&gt;0),SUM('Chemicals Calcs'!V$2:V21)-'Chem - ODS'!Q$7*10^6,'Chemicals Calcs'!V21))</f>
        <v>0</v>
      </c>
      <c r="W21" s="212">
        <f ca="1">IF(SUM('Chemicals Calcs'!W$2:W21)-'Chem - ODS'!R$7*10^6&lt;0,0,IF(AND(SUM('Chemicals Calcs'!W$1:W20)-'Chem - ODS'!R$7*10^6&lt;0,SUM('Chemicals Calcs'!W$2:W21)-'Chem - ODS'!R$7*10^6&gt;0),SUM('Chemicals Calcs'!W$2:W21)-'Chem - ODS'!R$7*10^6,'Chemicals Calcs'!W21))</f>
        <v>0</v>
      </c>
      <c r="X21" s="212">
        <f ca="1">IF(SUM('Chemicals Calcs'!X$2:X21)-'Chem - ODS'!S$7*10^6&lt;0,0,IF(AND(SUM('Chemicals Calcs'!X$1:X20)-'Chem - ODS'!S$7*10^6&lt;0,SUM('Chemicals Calcs'!X$2:X21)-'Chem - ODS'!S$7*10^6&gt;0),SUM('Chemicals Calcs'!X$2:X21)-'Chem - ODS'!S$7*10^6,'Chemicals Calcs'!X21))</f>
        <v>0</v>
      </c>
      <c r="Y21" s="212">
        <f ca="1">IF(SUM('Chemicals Calcs'!Y$2:Y21)-'Chem - ODS'!T$7*10^6&lt;0,0,IF(AND(SUM('Chemicals Calcs'!Y$1:Y20)-'Chem - ODS'!T$7*10^6&lt;0,SUM('Chemicals Calcs'!Y$2:Y21)-'Chem - ODS'!T$7*10^6&gt;0),SUM('Chemicals Calcs'!Y$2:Y21)-'Chem - ODS'!T$7*10^6,'Chemicals Calcs'!Y21))</f>
        <v>0</v>
      </c>
      <c r="Z21" s="212">
        <f ca="1">IF(SUM('Chemicals Calcs'!Z$2:Z21)-'Chem - ODS'!U$7*10^6&lt;0,0,IF(AND(SUM('Chemicals Calcs'!Z$1:Z20)-'Chem - ODS'!U$7*10^6&lt;0,SUM('Chemicals Calcs'!Z$2:Z21)-'Chem - ODS'!U$7*10^6&gt;0),SUM('Chemicals Calcs'!Z$2:Z21)-'Chem - ODS'!U$7*10^6,'Chemicals Calcs'!Z21))</f>
        <v>0</v>
      </c>
      <c r="AA21" s="212">
        <f ca="1">IF(SUM('Chemicals Calcs'!AA$2:AA21)-'Chem - ODS'!V$7*10^6&lt;0,0,IF(AND(SUM('Chemicals Calcs'!AA$1:AA20)-'Chem - ODS'!V$7*10^6&lt;0,SUM('Chemicals Calcs'!AA$2:AA21)-'Chem - ODS'!V$7*10^6&gt;0),SUM('Chemicals Calcs'!AA$2:AA21)-'Chem - ODS'!V$7*10^6,'Chemicals Calcs'!AA21))</f>
        <v>0</v>
      </c>
      <c r="AB21" s="212">
        <f ca="1">IF(SUM('Chemicals Calcs'!AB$2:AB21)-'Chem - ODS'!W$7*10^6&lt;0,0,IF(AND(SUM('Chemicals Calcs'!AB$1:AB20)-'Chem - ODS'!W$7*10^6&lt;0,SUM('Chemicals Calcs'!AB$2:AB21)-'Chem - ODS'!W$7*10^6&gt;0),SUM('Chemicals Calcs'!AB$2:AB21)-'Chem - ODS'!W$7*10^6,'Chemicals Calcs'!AB21))</f>
        <v>0</v>
      </c>
      <c r="AC21" s="212">
        <f ca="1">IF(SUM('Chemicals Calcs'!AC$2:AC21)-'Chem - ODS'!X$7*10^6&lt;0,0,IF(AND(SUM('Chemicals Calcs'!AC$1:AC20)-'Chem - ODS'!X$7*10^6&lt;0,SUM('Chemicals Calcs'!AC$2:AC21)-'Chem - ODS'!X$7*10^6&gt;0),SUM('Chemicals Calcs'!AC$2:AC21)-'Chem - ODS'!X$7*10^6,'Chemicals Calcs'!AC21))</f>
        <v>0</v>
      </c>
      <c r="AD21" s="212">
        <f ca="1">IF(SUM('Chemicals Calcs'!AD$2:AD21)-'Chem - ODS'!Y$7*10^6&lt;0,0,IF(AND(SUM('Chemicals Calcs'!AD$1:AD20)-'Chem - ODS'!Y$7*10^6&lt;0,SUM('Chemicals Calcs'!AD$2:AD21)-'Chem - ODS'!Y$7*10^6&gt;0),SUM('Chemicals Calcs'!AD$2:AD21)-'Chem - ODS'!Y$7*10^6,'Chemicals Calcs'!AD21))</f>
        <v>0</v>
      </c>
      <c r="AE21" s="212">
        <f ca="1">IF(SUM('Chemicals Calcs'!AE$2:AE21)-'Chem - ODS'!Z$7*10^6&lt;0,0,IF(AND(SUM('Chemicals Calcs'!AE$1:AE20)-'Chem - ODS'!Z$7*10^6&lt;0,SUM('Chemicals Calcs'!AE$2:AE21)-'Chem - ODS'!Z$7*10^6&gt;0),SUM('Chemicals Calcs'!AE$2:AE21)-'Chem - ODS'!Z$7*10^6,'Chemicals Calcs'!AE21))</f>
        <v>0</v>
      </c>
      <c r="AF21" s="212">
        <f ca="1">IF(SUM('Chemicals Calcs'!AF$2:AF21)-'Chem - ODS'!AA$7*10^6&lt;0,0,IF(AND(SUM('Chemicals Calcs'!AF$1:AF20)-'Chem - ODS'!AA$7*10^6&lt;0,SUM('Chemicals Calcs'!AF$2:AF21)-'Chem - ODS'!AA$7*10^6&gt;0),SUM('Chemicals Calcs'!AF$2:AF21)-'Chem - ODS'!AA$7*10^6,'Chemicals Calcs'!AF21))</f>
        <v>0</v>
      </c>
      <c r="AG21" s="212">
        <f ca="1">IF(SUM('Chemicals Calcs'!AG$2:AG21)-'Chem - ODS'!AB$7*10^6&lt;0,0,IF(AND(SUM('Chemicals Calcs'!AG$1:AG20)-'Chem - ODS'!AB$7*10^6&lt;0,SUM('Chemicals Calcs'!AG$2:AG21)-'Chem - ODS'!AB$7*10^6&gt;0),SUM('Chemicals Calcs'!AG$2:AG21)-'Chem - ODS'!AB$7*10^6,'Chemicals Calcs'!AG21))</f>
        <v>0</v>
      </c>
      <c r="AH21" s="212">
        <f ca="1">IF(SUM('Chemicals Calcs'!AH$2:AH21)-'Chem - ODS'!AC$7*10^6&lt;0,0,IF(AND(SUM('Chemicals Calcs'!AH$1:AH20)-'Chem - ODS'!AC$7*10^6&lt;0,SUM('Chemicals Calcs'!AH$2:AH21)-'Chem - ODS'!AC$7*10^6&gt;0),SUM('Chemicals Calcs'!AH$2:AH21)-'Chem - ODS'!AC$7*10^6,'Chemicals Calcs'!AH21))</f>
        <v>0</v>
      </c>
      <c r="AI21" s="212">
        <f ca="1">IF(SUM('Chemicals Calcs'!AI$2:AI21)-'Chem - ODS'!AD$7*10^6&lt;0,0,IF(AND(SUM('Chemicals Calcs'!AI$1:AI20)-'Chem - ODS'!AD$7*10^6&lt;0,SUM('Chemicals Calcs'!AI$2:AI21)-'Chem - ODS'!AD$7*10^6&gt;0),SUM('Chemicals Calcs'!AI$2:AI21)-'Chem - ODS'!AD$7*10^6,'Chemicals Calcs'!AI21))</f>
        <v>0</v>
      </c>
      <c r="AJ21" s="212">
        <f ca="1">IF(SUM('Chemicals Calcs'!AJ$2:AJ21)-'Chem - ODS'!AE$7*10^6&lt;0,0,IF(AND(SUM('Chemicals Calcs'!AJ$1:AJ20)-'Chem - ODS'!AE$7*10^6&lt;0,SUM('Chemicals Calcs'!AJ$2:AJ21)-'Chem - ODS'!AE$7*10^6&gt;0),SUM('Chemicals Calcs'!AJ$2:AJ21)-'Chem - ODS'!AE$7*10^6,'Chemicals Calcs'!AJ21))</f>
        <v>0</v>
      </c>
      <c r="AK21" s="212">
        <f ca="1">IF(SUM('Chemicals Calcs'!AK$2:AK21)-'Chem - ODS'!AF$7*10^6&lt;0,0,IF(AND(SUM('Chemicals Calcs'!AK$1:AK20)-'Chem - ODS'!AF$7*10^6&lt;0,SUM('Chemicals Calcs'!AK$2:AK21)-'Chem - ODS'!AF$7*10^6&gt;0),SUM('Chemicals Calcs'!AK$2:AK21)-'Chem - ODS'!AF$7*10^6,'Chemicals Calcs'!AK21))</f>
        <v>0</v>
      </c>
      <c r="AL21" s="212">
        <f ca="1">IF(SUM('Chemicals Calcs'!AL$2:AL21)-'Chem - ODS'!AG$7*10^6&lt;0,0,IF(AND(SUM('Chemicals Calcs'!AL$1:AL20)-'Chem - ODS'!AG$7*10^6&lt;0,SUM('Chemicals Calcs'!AL$2:AL21)-'Chem - ODS'!AG$7*10^6&gt;0),SUM('Chemicals Calcs'!AL$2:AL21)-'Chem - ODS'!AG$7*10^6,'Chemicals Calcs'!AL21))</f>
        <v>0</v>
      </c>
      <c r="AM21" s="212">
        <f ca="1">IF(SUM('Chemicals Calcs'!AM$2:AM21)-'Chem - ODS'!AH$7*10^6&lt;0,0,IF(AND(SUM('Chemicals Calcs'!AM$1:AM20)-'Chem - ODS'!AH$7*10^6&lt;0,SUM('Chemicals Calcs'!AM$2:AM21)-'Chem - ODS'!AH$7*10^6&gt;0),SUM('Chemicals Calcs'!AM$2:AM21)-'Chem - ODS'!AH$7*10^6,'Chemicals Calcs'!AM21))</f>
        <v>0</v>
      </c>
      <c r="AN21" s="212">
        <f ca="1">IF(SUM('Chemicals Calcs'!AN$2:AN21)-'Chem - ODS'!AI$7*10^6&lt;0,0,IF(AND(SUM('Chemicals Calcs'!AN$1:AN20)-'Chem - ODS'!AI$7*10^6&lt;0,SUM('Chemicals Calcs'!AN$2:AN21)-'Chem - ODS'!AI$7*10^6&gt;0),SUM('Chemicals Calcs'!AN$2:AN21)-'Chem - ODS'!AI$7*10^6,'Chemicals Calcs'!AN21))</f>
        <v>0</v>
      </c>
      <c r="AO21" s="212">
        <f ca="1">IF(SUM('Chemicals Calcs'!AO$2:AO21)-'Chem - ODS'!AJ$7*10^6&lt;0,0,IF(AND(SUM('Chemicals Calcs'!AO$1:AO20)-'Chem - ODS'!AJ$7*10^6&lt;0,SUM('Chemicals Calcs'!AO$2:AO21)-'Chem - ODS'!AJ$7*10^6&gt;0),SUM('Chemicals Calcs'!AO$2:AO21)-'Chem - ODS'!AJ$7*10^6,'Chemicals Calcs'!AO21))</f>
        <v>0</v>
      </c>
      <c r="AP21" s="212">
        <f ca="1">IF(SUM('Chemicals Calcs'!AP$2:AP21)-'Chem - ODS'!AK$7*10^6&lt;0,0,IF(AND(SUM('Chemicals Calcs'!AP$1:AP20)-'Chem - ODS'!AK$7*10^6&lt;0,SUM('Chemicals Calcs'!AP$2:AP21)-'Chem - ODS'!AK$7*10^6&gt;0),SUM('Chemicals Calcs'!AP$2:AP21)-'Chem - ODS'!AK$7*10^6,'Chemicals Calcs'!AP21))</f>
        <v>0</v>
      </c>
    </row>
    <row r="22" spans="1:42">
      <c r="A22" s="74">
        <v>-30</v>
      </c>
      <c r="B22">
        <f ca="1">IF('Chemicals 2010'!$A30="CP",INDIRECT("'Chemicals 2010'!"&amp;'Country Selector'!$B$3&amp;ROW($A30))*10^12,0)</f>
        <v>0</v>
      </c>
      <c r="C22" s="90">
        <f t="shared" ca="1" si="0"/>
        <v>0</v>
      </c>
      <c r="D22" s="90">
        <f t="shared" ca="1" si="0"/>
        <v>0</v>
      </c>
      <c r="E22" s="90">
        <f t="shared" ca="1" si="0"/>
        <v>0</v>
      </c>
      <c r="F22" s="90">
        <f t="shared" ca="1" si="0"/>
        <v>0</v>
      </c>
      <c r="G22" s="212">
        <f ca="1">IF(SUM('Chemicals Calcs'!G$2:G22)-'Chem - ODS'!B$7*10^6&lt;0,0,IF(AND(SUM('Chemicals Calcs'!G$1:G21)-'Chem - ODS'!B$7*10^6&lt;0,SUM('Chemicals Calcs'!G$2:G22)-'Chem - ODS'!B$7*10^6&gt;0),SUM('Chemicals Calcs'!G$2:G22)-'Chem - ODS'!B$7*10^6,'Chemicals Calcs'!G22))</f>
        <v>0</v>
      </c>
      <c r="H22" s="212">
        <f ca="1">IF(SUM('Chemicals Calcs'!H$2:H22)-'Chem - ODS'!C$7*10^6&lt;0,0,IF(AND(SUM('Chemicals Calcs'!H$1:H21)-'Chem - ODS'!C$7*10^6&lt;0,SUM('Chemicals Calcs'!H$2:H22)-'Chem - ODS'!C$7*10^6&gt;0),SUM('Chemicals Calcs'!H$2:H22)-'Chem - ODS'!C$7*10^6,'Chemicals Calcs'!H22))</f>
        <v>0</v>
      </c>
      <c r="I22" s="212">
        <f ca="1">IF(SUM('Chemicals Calcs'!I$2:I22)-'Chem - ODS'!D$7*10^6&lt;0,0,IF(AND(SUM('Chemicals Calcs'!I$1:I21)-'Chem - ODS'!D$7*10^6&lt;0,SUM('Chemicals Calcs'!I$2:I22)-'Chem - ODS'!D$7*10^6&gt;0),SUM('Chemicals Calcs'!I$2:I22)-'Chem - ODS'!D$7*10^6,'Chemicals Calcs'!I22))</f>
        <v>0</v>
      </c>
      <c r="J22" s="212">
        <f ca="1">IF(SUM('Chemicals Calcs'!J$2:J22)-'Chem - ODS'!E$7*10^6&lt;0,0,IF(AND(SUM('Chemicals Calcs'!J$1:J21)-'Chem - ODS'!E$7*10^6&lt;0,SUM('Chemicals Calcs'!J$2:J22)-'Chem - ODS'!E$7*10^6&gt;0),SUM('Chemicals Calcs'!J$2:J22)-'Chem - ODS'!E$7*10^6,'Chemicals Calcs'!J22))</f>
        <v>0</v>
      </c>
      <c r="K22" s="212">
        <f ca="1">IF(SUM('Chemicals Calcs'!K$2:K22)-'Chem - ODS'!F$7*10^6&lt;0,0,IF(AND(SUM('Chemicals Calcs'!K$1:K21)-'Chem - ODS'!F$7*10^6&lt;0,SUM('Chemicals Calcs'!K$2:K22)-'Chem - ODS'!F$7*10^6&gt;0),SUM('Chemicals Calcs'!K$2:K22)-'Chem - ODS'!F$7*10^6,'Chemicals Calcs'!K22))</f>
        <v>0</v>
      </c>
      <c r="L22" s="212">
        <f ca="1">IF(SUM('Chemicals Calcs'!L$2:L22)-'Chem - ODS'!G$7*10^6&lt;0,0,IF(AND(SUM('Chemicals Calcs'!L$1:L21)-'Chem - ODS'!G$7*10^6&lt;0,SUM('Chemicals Calcs'!L$2:L22)-'Chem - ODS'!G$7*10^6&gt;0),SUM('Chemicals Calcs'!L$2:L22)-'Chem - ODS'!G$7*10^6,'Chemicals Calcs'!L22))</f>
        <v>0</v>
      </c>
      <c r="M22" s="212">
        <f ca="1">IF(SUM('Chemicals Calcs'!M$2:M22)-'Chem - ODS'!H$7*10^6&lt;0,0,IF(AND(SUM('Chemicals Calcs'!M$1:M21)-'Chem - ODS'!H$7*10^6&lt;0,SUM('Chemicals Calcs'!M$2:M22)-'Chem - ODS'!H$7*10^6&gt;0),SUM('Chemicals Calcs'!M$2:M22)-'Chem - ODS'!H$7*10^6,'Chemicals Calcs'!M22))</f>
        <v>0</v>
      </c>
      <c r="N22" s="212">
        <f ca="1">IF(SUM('Chemicals Calcs'!N$2:N22)-'Chem - ODS'!I$7*10^6&lt;0,0,IF(AND(SUM('Chemicals Calcs'!N$1:N21)-'Chem - ODS'!I$7*10^6&lt;0,SUM('Chemicals Calcs'!N$2:N22)-'Chem - ODS'!I$7*10^6&gt;0),SUM('Chemicals Calcs'!N$2:N22)-'Chem - ODS'!I$7*10^6,'Chemicals Calcs'!N22))</f>
        <v>0</v>
      </c>
      <c r="O22" s="212">
        <f ca="1">IF(SUM('Chemicals Calcs'!O$2:O22)-'Chem - ODS'!J$7*10^6&lt;0,0,IF(AND(SUM('Chemicals Calcs'!O$1:O21)-'Chem - ODS'!J$7*10^6&lt;0,SUM('Chemicals Calcs'!O$2:O22)-'Chem - ODS'!J$7*10^6&gt;0),SUM('Chemicals Calcs'!O$2:O22)-'Chem - ODS'!J$7*10^6,'Chemicals Calcs'!O22))</f>
        <v>0</v>
      </c>
      <c r="P22" s="212">
        <f ca="1">IF(SUM('Chemicals Calcs'!P$2:P22)-'Chem - ODS'!K$7*10^6&lt;0,0,IF(AND(SUM('Chemicals Calcs'!P$1:P21)-'Chem - ODS'!K$7*10^6&lt;0,SUM('Chemicals Calcs'!P$2:P22)-'Chem - ODS'!K$7*10^6&gt;0),SUM('Chemicals Calcs'!P$2:P22)-'Chem - ODS'!K$7*10^6,'Chemicals Calcs'!P22))</f>
        <v>0</v>
      </c>
      <c r="Q22" s="212">
        <f ca="1">IF(SUM('Chemicals Calcs'!Q$2:Q22)-'Chem - ODS'!L$7*10^6&lt;0,0,IF(AND(SUM('Chemicals Calcs'!Q$1:Q21)-'Chem - ODS'!L$7*10^6&lt;0,SUM('Chemicals Calcs'!Q$2:Q22)-'Chem - ODS'!L$7*10^6&gt;0),SUM('Chemicals Calcs'!Q$2:Q22)-'Chem - ODS'!L$7*10^6,'Chemicals Calcs'!Q22))</f>
        <v>0</v>
      </c>
      <c r="R22" s="212">
        <f ca="1">IF(SUM('Chemicals Calcs'!R$2:R22)-'Chem - ODS'!M$7*10^6&lt;0,0,IF(AND(SUM('Chemicals Calcs'!R$1:R21)-'Chem - ODS'!M$7*10^6&lt;0,SUM('Chemicals Calcs'!R$2:R22)-'Chem - ODS'!M$7*10^6&gt;0),SUM('Chemicals Calcs'!R$2:R22)-'Chem - ODS'!M$7*10^6,'Chemicals Calcs'!R22))</f>
        <v>0</v>
      </c>
      <c r="S22" s="212">
        <f ca="1">IF(SUM('Chemicals Calcs'!S$2:S22)-'Chem - ODS'!N$7*10^6&lt;0,0,IF(AND(SUM('Chemicals Calcs'!S$1:S21)-'Chem - ODS'!N$7*10^6&lt;0,SUM('Chemicals Calcs'!S$2:S22)-'Chem - ODS'!N$7*10^6&gt;0),SUM('Chemicals Calcs'!S$2:S22)-'Chem - ODS'!N$7*10^6,'Chemicals Calcs'!S22))</f>
        <v>0</v>
      </c>
      <c r="T22" s="212">
        <f ca="1">IF(SUM('Chemicals Calcs'!T$2:T22)-'Chem - ODS'!O$7*10^6&lt;0,0,IF(AND(SUM('Chemicals Calcs'!T$1:T21)-'Chem - ODS'!O$7*10^6&lt;0,SUM('Chemicals Calcs'!T$2:T22)-'Chem - ODS'!O$7*10^6&gt;0),SUM('Chemicals Calcs'!T$2:T22)-'Chem - ODS'!O$7*10^6,'Chemicals Calcs'!T22))</f>
        <v>0</v>
      </c>
      <c r="U22" s="212">
        <f ca="1">IF(SUM('Chemicals Calcs'!U$2:U22)-'Chem - ODS'!P$7*10^6&lt;0,0,IF(AND(SUM('Chemicals Calcs'!U$1:U21)-'Chem - ODS'!P$7*10^6&lt;0,SUM('Chemicals Calcs'!U$2:U22)-'Chem - ODS'!P$7*10^6&gt;0),SUM('Chemicals Calcs'!U$2:U22)-'Chem - ODS'!P$7*10^6,'Chemicals Calcs'!U22))</f>
        <v>0</v>
      </c>
      <c r="V22" s="212">
        <f ca="1">IF(SUM('Chemicals Calcs'!V$2:V22)-'Chem - ODS'!Q$7*10^6&lt;0,0,IF(AND(SUM('Chemicals Calcs'!V$1:V21)-'Chem - ODS'!Q$7*10^6&lt;0,SUM('Chemicals Calcs'!V$2:V22)-'Chem - ODS'!Q$7*10^6&gt;0),SUM('Chemicals Calcs'!V$2:V22)-'Chem - ODS'!Q$7*10^6,'Chemicals Calcs'!V22))</f>
        <v>0</v>
      </c>
      <c r="W22" s="212">
        <f ca="1">IF(SUM('Chemicals Calcs'!W$2:W22)-'Chem - ODS'!R$7*10^6&lt;0,0,IF(AND(SUM('Chemicals Calcs'!W$1:W21)-'Chem - ODS'!R$7*10^6&lt;0,SUM('Chemicals Calcs'!W$2:W22)-'Chem - ODS'!R$7*10^6&gt;0),SUM('Chemicals Calcs'!W$2:W22)-'Chem - ODS'!R$7*10^6,'Chemicals Calcs'!W22))</f>
        <v>0</v>
      </c>
      <c r="X22" s="212">
        <f ca="1">IF(SUM('Chemicals Calcs'!X$2:X22)-'Chem - ODS'!S$7*10^6&lt;0,0,IF(AND(SUM('Chemicals Calcs'!X$1:X21)-'Chem - ODS'!S$7*10^6&lt;0,SUM('Chemicals Calcs'!X$2:X22)-'Chem - ODS'!S$7*10^6&gt;0),SUM('Chemicals Calcs'!X$2:X22)-'Chem - ODS'!S$7*10^6,'Chemicals Calcs'!X22))</f>
        <v>0</v>
      </c>
      <c r="Y22" s="212">
        <f ca="1">IF(SUM('Chemicals Calcs'!Y$2:Y22)-'Chem - ODS'!T$7*10^6&lt;0,0,IF(AND(SUM('Chemicals Calcs'!Y$1:Y21)-'Chem - ODS'!T$7*10^6&lt;0,SUM('Chemicals Calcs'!Y$2:Y22)-'Chem - ODS'!T$7*10^6&gt;0),SUM('Chemicals Calcs'!Y$2:Y22)-'Chem - ODS'!T$7*10^6,'Chemicals Calcs'!Y22))</f>
        <v>0</v>
      </c>
      <c r="Z22" s="212">
        <f ca="1">IF(SUM('Chemicals Calcs'!Z$2:Z22)-'Chem - ODS'!U$7*10^6&lt;0,0,IF(AND(SUM('Chemicals Calcs'!Z$1:Z21)-'Chem - ODS'!U$7*10^6&lt;0,SUM('Chemicals Calcs'!Z$2:Z22)-'Chem - ODS'!U$7*10^6&gt;0),SUM('Chemicals Calcs'!Z$2:Z22)-'Chem - ODS'!U$7*10^6,'Chemicals Calcs'!Z22))</f>
        <v>0</v>
      </c>
      <c r="AA22" s="212">
        <f ca="1">IF(SUM('Chemicals Calcs'!AA$2:AA22)-'Chem - ODS'!V$7*10^6&lt;0,0,IF(AND(SUM('Chemicals Calcs'!AA$1:AA21)-'Chem - ODS'!V$7*10^6&lt;0,SUM('Chemicals Calcs'!AA$2:AA22)-'Chem - ODS'!V$7*10^6&gt;0),SUM('Chemicals Calcs'!AA$2:AA22)-'Chem - ODS'!V$7*10^6,'Chemicals Calcs'!AA22))</f>
        <v>0</v>
      </c>
      <c r="AB22" s="212">
        <f ca="1">IF(SUM('Chemicals Calcs'!AB$2:AB22)-'Chem - ODS'!W$7*10^6&lt;0,0,IF(AND(SUM('Chemicals Calcs'!AB$1:AB21)-'Chem - ODS'!W$7*10^6&lt;0,SUM('Chemicals Calcs'!AB$2:AB22)-'Chem - ODS'!W$7*10^6&gt;0),SUM('Chemicals Calcs'!AB$2:AB22)-'Chem - ODS'!W$7*10^6,'Chemicals Calcs'!AB22))</f>
        <v>0</v>
      </c>
      <c r="AC22" s="212">
        <f ca="1">IF(SUM('Chemicals Calcs'!AC$2:AC22)-'Chem - ODS'!X$7*10^6&lt;0,0,IF(AND(SUM('Chemicals Calcs'!AC$1:AC21)-'Chem - ODS'!X$7*10^6&lt;0,SUM('Chemicals Calcs'!AC$2:AC22)-'Chem - ODS'!X$7*10^6&gt;0),SUM('Chemicals Calcs'!AC$2:AC22)-'Chem - ODS'!X$7*10^6,'Chemicals Calcs'!AC22))</f>
        <v>0</v>
      </c>
      <c r="AD22" s="212">
        <f ca="1">IF(SUM('Chemicals Calcs'!AD$2:AD22)-'Chem - ODS'!Y$7*10^6&lt;0,0,IF(AND(SUM('Chemicals Calcs'!AD$1:AD21)-'Chem - ODS'!Y$7*10^6&lt;0,SUM('Chemicals Calcs'!AD$2:AD22)-'Chem - ODS'!Y$7*10^6&gt;0),SUM('Chemicals Calcs'!AD$2:AD22)-'Chem - ODS'!Y$7*10^6,'Chemicals Calcs'!AD22))</f>
        <v>0</v>
      </c>
      <c r="AE22" s="212">
        <f ca="1">IF(SUM('Chemicals Calcs'!AE$2:AE22)-'Chem - ODS'!Z$7*10^6&lt;0,0,IF(AND(SUM('Chemicals Calcs'!AE$1:AE21)-'Chem - ODS'!Z$7*10^6&lt;0,SUM('Chemicals Calcs'!AE$2:AE22)-'Chem - ODS'!Z$7*10^6&gt;0),SUM('Chemicals Calcs'!AE$2:AE22)-'Chem - ODS'!Z$7*10^6,'Chemicals Calcs'!AE22))</f>
        <v>0</v>
      </c>
      <c r="AF22" s="212">
        <f ca="1">IF(SUM('Chemicals Calcs'!AF$2:AF22)-'Chem - ODS'!AA$7*10^6&lt;0,0,IF(AND(SUM('Chemicals Calcs'!AF$1:AF21)-'Chem - ODS'!AA$7*10^6&lt;0,SUM('Chemicals Calcs'!AF$2:AF22)-'Chem - ODS'!AA$7*10^6&gt;0),SUM('Chemicals Calcs'!AF$2:AF22)-'Chem - ODS'!AA$7*10^6,'Chemicals Calcs'!AF22))</f>
        <v>0</v>
      </c>
      <c r="AG22" s="212">
        <f ca="1">IF(SUM('Chemicals Calcs'!AG$2:AG22)-'Chem - ODS'!AB$7*10^6&lt;0,0,IF(AND(SUM('Chemicals Calcs'!AG$1:AG21)-'Chem - ODS'!AB$7*10^6&lt;0,SUM('Chemicals Calcs'!AG$2:AG22)-'Chem - ODS'!AB$7*10^6&gt;0),SUM('Chemicals Calcs'!AG$2:AG22)-'Chem - ODS'!AB$7*10^6,'Chemicals Calcs'!AG22))</f>
        <v>0</v>
      </c>
      <c r="AH22" s="212">
        <f ca="1">IF(SUM('Chemicals Calcs'!AH$2:AH22)-'Chem - ODS'!AC$7*10^6&lt;0,0,IF(AND(SUM('Chemicals Calcs'!AH$1:AH21)-'Chem - ODS'!AC$7*10^6&lt;0,SUM('Chemicals Calcs'!AH$2:AH22)-'Chem - ODS'!AC$7*10^6&gt;0),SUM('Chemicals Calcs'!AH$2:AH22)-'Chem - ODS'!AC$7*10^6,'Chemicals Calcs'!AH22))</f>
        <v>0</v>
      </c>
      <c r="AI22" s="212">
        <f ca="1">IF(SUM('Chemicals Calcs'!AI$2:AI22)-'Chem - ODS'!AD$7*10^6&lt;0,0,IF(AND(SUM('Chemicals Calcs'!AI$1:AI21)-'Chem - ODS'!AD$7*10^6&lt;0,SUM('Chemicals Calcs'!AI$2:AI22)-'Chem - ODS'!AD$7*10^6&gt;0),SUM('Chemicals Calcs'!AI$2:AI22)-'Chem - ODS'!AD$7*10^6,'Chemicals Calcs'!AI22))</f>
        <v>0</v>
      </c>
      <c r="AJ22" s="212">
        <f ca="1">IF(SUM('Chemicals Calcs'!AJ$2:AJ22)-'Chem - ODS'!AE$7*10^6&lt;0,0,IF(AND(SUM('Chemicals Calcs'!AJ$1:AJ21)-'Chem - ODS'!AE$7*10^6&lt;0,SUM('Chemicals Calcs'!AJ$2:AJ22)-'Chem - ODS'!AE$7*10^6&gt;0),SUM('Chemicals Calcs'!AJ$2:AJ22)-'Chem - ODS'!AE$7*10^6,'Chemicals Calcs'!AJ22))</f>
        <v>0</v>
      </c>
      <c r="AK22" s="212">
        <f ca="1">IF(SUM('Chemicals Calcs'!AK$2:AK22)-'Chem - ODS'!AF$7*10^6&lt;0,0,IF(AND(SUM('Chemicals Calcs'!AK$1:AK21)-'Chem - ODS'!AF$7*10^6&lt;0,SUM('Chemicals Calcs'!AK$2:AK22)-'Chem - ODS'!AF$7*10^6&gt;0),SUM('Chemicals Calcs'!AK$2:AK22)-'Chem - ODS'!AF$7*10^6,'Chemicals Calcs'!AK22))</f>
        <v>0</v>
      </c>
      <c r="AL22" s="212">
        <f ca="1">IF(SUM('Chemicals Calcs'!AL$2:AL22)-'Chem - ODS'!AG$7*10^6&lt;0,0,IF(AND(SUM('Chemicals Calcs'!AL$1:AL21)-'Chem - ODS'!AG$7*10^6&lt;0,SUM('Chemicals Calcs'!AL$2:AL22)-'Chem - ODS'!AG$7*10^6&gt;0),SUM('Chemicals Calcs'!AL$2:AL22)-'Chem - ODS'!AG$7*10^6,'Chemicals Calcs'!AL22))</f>
        <v>0</v>
      </c>
      <c r="AM22" s="212">
        <f ca="1">IF(SUM('Chemicals Calcs'!AM$2:AM22)-'Chem - ODS'!AH$7*10^6&lt;0,0,IF(AND(SUM('Chemicals Calcs'!AM$1:AM21)-'Chem - ODS'!AH$7*10^6&lt;0,SUM('Chemicals Calcs'!AM$2:AM22)-'Chem - ODS'!AH$7*10^6&gt;0),SUM('Chemicals Calcs'!AM$2:AM22)-'Chem - ODS'!AH$7*10^6,'Chemicals Calcs'!AM22))</f>
        <v>0</v>
      </c>
      <c r="AN22" s="212">
        <f ca="1">IF(SUM('Chemicals Calcs'!AN$2:AN22)-'Chem - ODS'!AI$7*10^6&lt;0,0,IF(AND(SUM('Chemicals Calcs'!AN$1:AN21)-'Chem - ODS'!AI$7*10^6&lt;0,SUM('Chemicals Calcs'!AN$2:AN22)-'Chem - ODS'!AI$7*10^6&gt;0),SUM('Chemicals Calcs'!AN$2:AN22)-'Chem - ODS'!AI$7*10^6,'Chemicals Calcs'!AN22))</f>
        <v>0</v>
      </c>
      <c r="AO22" s="212">
        <f ca="1">IF(SUM('Chemicals Calcs'!AO$2:AO22)-'Chem - ODS'!AJ$7*10^6&lt;0,0,IF(AND(SUM('Chemicals Calcs'!AO$1:AO21)-'Chem - ODS'!AJ$7*10^6&lt;0,SUM('Chemicals Calcs'!AO$2:AO22)-'Chem - ODS'!AJ$7*10^6&gt;0),SUM('Chemicals Calcs'!AO$2:AO22)-'Chem - ODS'!AJ$7*10^6,'Chemicals Calcs'!AO22))</f>
        <v>0</v>
      </c>
      <c r="AP22" s="212">
        <f ca="1">IF(SUM('Chemicals Calcs'!AP$2:AP22)-'Chem - ODS'!AK$7*10^6&lt;0,0,IF(AND(SUM('Chemicals Calcs'!AP$1:AP21)-'Chem - ODS'!AK$7*10^6&lt;0,SUM('Chemicals Calcs'!AP$2:AP22)-'Chem - ODS'!AK$7*10^6&gt;0),SUM('Chemicals Calcs'!AP$2:AP22)-'Chem - ODS'!AK$7*10^6,'Chemicals Calcs'!AP22))</f>
        <v>0</v>
      </c>
    </row>
    <row r="23" spans="1:42">
      <c r="A23" s="74">
        <v>-29</v>
      </c>
      <c r="B23">
        <f ca="1">IF('Chemicals 2010'!$A31="CP",INDIRECT("'Chemicals 2010'!"&amp;'Country Selector'!$B$3&amp;ROW($A31))*10^12,0)</f>
        <v>0</v>
      </c>
      <c r="C23" s="90">
        <f t="shared" ca="1" si="0"/>
        <v>0</v>
      </c>
      <c r="D23" s="90">
        <f t="shared" ca="1" si="0"/>
        <v>0</v>
      </c>
      <c r="E23" s="90">
        <f t="shared" ca="1" si="0"/>
        <v>0</v>
      </c>
      <c r="F23" s="90">
        <f t="shared" ca="1" si="0"/>
        <v>0</v>
      </c>
      <c r="G23" s="212">
        <f ca="1">IF(SUM('Chemicals Calcs'!G$2:G23)-'Chem - ODS'!B$7*10^6&lt;0,0,IF(AND(SUM('Chemicals Calcs'!G$1:G22)-'Chem - ODS'!B$7*10^6&lt;0,SUM('Chemicals Calcs'!G$2:G23)-'Chem - ODS'!B$7*10^6&gt;0),SUM('Chemicals Calcs'!G$2:G23)-'Chem - ODS'!B$7*10^6,'Chemicals Calcs'!G23))</f>
        <v>0</v>
      </c>
      <c r="H23" s="212">
        <f ca="1">IF(SUM('Chemicals Calcs'!H$2:H23)-'Chem - ODS'!C$7*10^6&lt;0,0,IF(AND(SUM('Chemicals Calcs'!H$1:H22)-'Chem - ODS'!C$7*10^6&lt;0,SUM('Chemicals Calcs'!H$2:H23)-'Chem - ODS'!C$7*10^6&gt;0),SUM('Chemicals Calcs'!H$2:H23)-'Chem - ODS'!C$7*10^6,'Chemicals Calcs'!H23))</f>
        <v>0</v>
      </c>
      <c r="I23" s="212">
        <f ca="1">IF(SUM('Chemicals Calcs'!I$2:I23)-'Chem - ODS'!D$7*10^6&lt;0,0,IF(AND(SUM('Chemicals Calcs'!I$1:I22)-'Chem - ODS'!D$7*10^6&lt;0,SUM('Chemicals Calcs'!I$2:I23)-'Chem - ODS'!D$7*10^6&gt;0),SUM('Chemicals Calcs'!I$2:I23)-'Chem - ODS'!D$7*10^6,'Chemicals Calcs'!I23))</f>
        <v>0</v>
      </c>
      <c r="J23" s="212">
        <f ca="1">IF(SUM('Chemicals Calcs'!J$2:J23)-'Chem - ODS'!E$7*10^6&lt;0,0,IF(AND(SUM('Chemicals Calcs'!J$1:J22)-'Chem - ODS'!E$7*10^6&lt;0,SUM('Chemicals Calcs'!J$2:J23)-'Chem - ODS'!E$7*10^6&gt;0),SUM('Chemicals Calcs'!J$2:J23)-'Chem - ODS'!E$7*10^6,'Chemicals Calcs'!J23))</f>
        <v>0</v>
      </c>
      <c r="K23" s="212">
        <f ca="1">IF(SUM('Chemicals Calcs'!K$2:K23)-'Chem - ODS'!F$7*10^6&lt;0,0,IF(AND(SUM('Chemicals Calcs'!K$1:K22)-'Chem - ODS'!F$7*10^6&lt;0,SUM('Chemicals Calcs'!K$2:K23)-'Chem - ODS'!F$7*10^6&gt;0),SUM('Chemicals Calcs'!K$2:K23)-'Chem - ODS'!F$7*10^6,'Chemicals Calcs'!K23))</f>
        <v>0</v>
      </c>
      <c r="L23" s="212">
        <f ca="1">IF(SUM('Chemicals Calcs'!L$2:L23)-'Chem - ODS'!G$7*10^6&lt;0,0,IF(AND(SUM('Chemicals Calcs'!L$1:L22)-'Chem - ODS'!G$7*10^6&lt;0,SUM('Chemicals Calcs'!L$2:L23)-'Chem - ODS'!G$7*10^6&gt;0),SUM('Chemicals Calcs'!L$2:L23)-'Chem - ODS'!G$7*10^6,'Chemicals Calcs'!L23))</f>
        <v>0</v>
      </c>
      <c r="M23" s="212">
        <f ca="1">IF(SUM('Chemicals Calcs'!M$2:M23)-'Chem - ODS'!H$7*10^6&lt;0,0,IF(AND(SUM('Chemicals Calcs'!M$1:M22)-'Chem - ODS'!H$7*10^6&lt;0,SUM('Chemicals Calcs'!M$2:M23)-'Chem - ODS'!H$7*10^6&gt;0),SUM('Chemicals Calcs'!M$2:M23)-'Chem - ODS'!H$7*10^6,'Chemicals Calcs'!M23))</f>
        <v>0</v>
      </c>
      <c r="N23" s="212">
        <f ca="1">IF(SUM('Chemicals Calcs'!N$2:N23)-'Chem - ODS'!I$7*10^6&lt;0,0,IF(AND(SUM('Chemicals Calcs'!N$1:N22)-'Chem - ODS'!I$7*10^6&lt;0,SUM('Chemicals Calcs'!N$2:N23)-'Chem - ODS'!I$7*10^6&gt;0),SUM('Chemicals Calcs'!N$2:N23)-'Chem - ODS'!I$7*10^6,'Chemicals Calcs'!N23))</f>
        <v>0</v>
      </c>
      <c r="O23" s="212">
        <f ca="1">IF(SUM('Chemicals Calcs'!O$2:O23)-'Chem - ODS'!J$7*10^6&lt;0,0,IF(AND(SUM('Chemicals Calcs'!O$1:O22)-'Chem - ODS'!J$7*10^6&lt;0,SUM('Chemicals Calcs'!O$2:O23)-'Chem - ODS'!J$7*10^6&gt;0),SUM('Chemicals Calcs'!O$2:O23)-'Chem - ODS'!J$7*10^6,'Chemicals Calcs'!O23))</f>
        <v>0</v>
      </c>
      <c r="P23" s="212">
        <f ca="1">IF(SUM('Chemicals Calcs'!P$2:P23)-'Chem - ODS'!K$7*10^6&lt;0,0,IF(AND(SUM('Chemicals Calcs'!P$1:P22)-'Chem - ODS'!K$7*10^6&lt;0,SUM('Chemicals Calcs'!P$2:P23)-'Chem - ODS'!K$7*10^6&gt;0),SUM('Chemicals Calcs'!P$2:P23)-'Chem - ODS'!K$7*10^6,'Chemicals Calcs'!P23))</f>
        <v>0</v>
      </c>
      <c r="Q23" s="212">
        <f ca="1">IF(SUM('Chemicals Calcs'!Q$2:Q23)-'Chem - ODS'!L$7*10^6&lt;0,0,IF(AND(SUM('Chemicals Calcs'!Q$1:Q22)-'Chem - ODS'!L$7*10^6&lt;0,SUM('Chemicals Calcs'!Q$2:Q23)-'Chem - ODS'!L$7*10^6&gt;0),SUM('Chemicals Calcs'!Q$2:Q23)-'Chem - ODS'!L$7*10^6,'Chemicals Calcs'!Q23))</f>
        <v>0</v>
      </c>
      <c r="R23" s="212">
        <f ca="1">IF(SUM('Chemicals Calcs'!R$2:R23)-'Chem - ODS'!M$7*10^6&lt;0,0,IF(AND(SUM('Chemicals Calcs'!R$1:R22)-'Chem - ODS'!M$7*10^6&lt;0,SUM('Chemicals Calcs'!R$2:R23)-'Chem - ODS'!M$7*10^6&gt;0),SUM('Chemicals Calcs'!R$2:R23)-'Chem - ODS'!M$7*10^6,'Chemicals Calcs'!R23))</f>
        <v>0</v>
      </c>
      <c r="S23" s="212">
        <f ca="1">IF(SUM('Chemicals Calcs'!S$2:S23)-'Chem - ODS'!N$7*10^6&lt;0,0,IF(AND(SUM('Chemicals Calcs'!S$1:S22)-'Chem - ODS'!N$7*10^6&lt;0,SUM('Chemicals Calcs'!S$2:S23)-'Chem - ODS'!N$7*10^6&gt;0),SUM('Chemicals Calcs'!S$2:S23)-'Chem - ODS'!N$7*10^6,'Chemicals Calcs'!S23))</f>
        <v>0</v>
      </c>
      <c r="T23" s="212">
        <f ca="1">IF(SUM('Chemicals Calcs'!T$2:T23)-'Chem - ODS'!O$7*10^6&lt;0,0,IF(AND(SUM('Chemicals Calcs'!T$1:T22)-'Chem - ODS'!O$7*10^6&lt;0,SUM('Chemicals Calcs'!T$2:T23)-'Chem - ODS'!O$7*10^6&gt;0),SUM('Chemicals Calcs'!T$2:T23)-'Chem - ODS'!O$7*10^6,'Chemicals Calcs'!T23))</f>
        <v>0</v>
      </c>
      <c r="U23" s="212">
        <f ca="1">IF(SUM('Chemicals Calcs'!U$2:U23)-'Chem - ODS'!P$7*10^6&lt;0,0,IF(AND(SUM('Chemicals Calcs'!U$1:U22)-'Chem - ODS'!P$7*10^6&lt;0,SUM('Chemicals Calcs'!U$2:U23)-'Chem - ODS'!P$7*10^6&gt;0),SUM('Chemicals Calcs'!U$2:U23)-'Chem - ODS'!P$7*10^6,'Chemicals Calcs'!U23))</f>
        <v>0</v>
      </c>
      <c r="V23" s="212">
        <f ca="1">IF(SUM('Chemicals Calcs'!V$2:V23)-'Chem - ODS'!Q$7*10^6&lt;0,0,IF(AND(SUM('Chemicals Calcs'!V$1:V22)-'Chem - ODS'!Q$7*10^6&lt;0,SUM('Chemicals Calcs'!V$2:V23)-'Chem - ODS'!Q$7*10^6&gt;0),SUM('Chemicals Calcs'!V$2:V23)-'Chem - ODS'!Q$7*10^6,'Chemicals Calcs'!V23))</f>
        <v>0</v>
      </c>
      <c r="W23" s="212">
        <f ca="1">IF(SUM('Chemicals Calcs'!W$2:W23)-'Chem - ODS'!R$7*10^6&lt;0,0,IF(AND(SUM('Chemicals Calcs'!W$1:W22)-'Chem - ODS'!R$7*10^6&lt;0,SUM('Chemicals Calcs'!W$2:W23)-'Chem - ODS'!R$7*10^6&gt;0),SUM('Chemicals Calcs'!W$2:W23)-'Chem - ODS'!R$7*10^6,'Chemicals Calcs'!W23))</f>
        <v>0</v>
      </c>
      <c r="X23" s="212">
        <f ca="1">IF(SUM('Chemicals Calcs'!X$2:X23)-'Chem - ODS'!S$7*10^6&lt;0,0,IF(AND(SUM('Chemicals Calcs'!X$1:X22)-'Chem - ODS'!S$7*10^6&lt;0,SUM('Chemicals Calcs'!X$2:X23)-'Chem - ODS'!S$7*10^6&gt;0),SUM('Chemicals Calcs'!X$2:X23)-'Chem - ODS'!S$7*10^6,'Chemicals Calcs'!X23))</f>
        <v>0</v>
      </c>
      <c r="Y23" s="212">
        <f ca="1">IF(SUM('Chemicals Calcs'!Y$2:Y23)-'Chem - ODS'!T$7*10^6&lt;0,0,IF(AND(SUM('Chemicals Calcs'!Y$1:Y22)-'Chem - ODS'!T$7*10^6&lt;0,SUM('Chemicals Calcs'!Y$2:Y23)-'Chem - ODS'!T$7*10^6&gt;0),SUM('Chemicals Calcs'!Y$2:Y23)-'Chem - ODS'!T$7*10^6,'Chemicals Calcs'!Y23))</f>
        <v>0</v>
      </c>
      <c r="Z23" s="212">
        <f ca="1">IF(SUM('Chemicals Calcs'!Z$2:Z23)-'Chem - ODS'!U$7*10^6&lt;0,0,IF(AND(SUM('Chemicals Calcs'!Z$1:Z22)-'Chem - ODS'!U$7*10^6&lt;0,SUM('Chemicals Calcs'!Z$2:Z23)-'Chem - ODS'!U$7*10^6&gt;0),SUM('Chemicals Calcs'!Z$2:Z23)-'Chem - ODS'!U$7*10^6,'Chemicals Calcs'!Z23))</f>
        <v>0</v>
      </c>
      <c r="AA23" s="212">
        <f ca="1">IF(SUM('Chemicals Calcs'!AA$2:AA23)-'Chem - ODS'!V$7*10^6&lt;0,0,IF(AND(SUM('Chemicals Calcs'!AA$1:AA22)-'Chem - ODS'!V$7*10^6&lt;0,SUM('Chemicals Calcs'!AA$2:AA23)-'Chem - ODS'!V$7*10^6&gt;0),SUM('Chemicals Calcs'!AA$2:AA23)-'Chem - ODS'!V$7*10^6,'Chemicals Calcs'!AA23))</f>
        <v>0</v>
      </c>
      <c r="AB23" s="212">
        <f ca="1">IF(SUM('Chemicals Calcs'!AB$2:AB23)-'Chem - ODS'!W$7*10^6&lt;0,0,IF(AND(SUM('Chemicals Calcs'!AB$1:AB22)-'Chem - ODS'!W$7*10^6&lt;0,SUM('Chemicals Calcs'!AB$2:AB23)-'Chem - ODS'!W$7*10^6&gt;0),SUM('Chemicals Calcs'!AB$2:AB23)-'Chem - ODS'!W$7*10^6,'Chemicals Calcs'!AB23))</f>
        <v>0</v>
      </c>
      <c r="AC23" s="212">
        <f ca="1">IF(SUM('Chemicals Calcs'!AC$2:AC23)-'Chem - ODS'!X$7*10^6&lt;0,0,IF(AND(SUM('Chemicals Calcs'!AC$1:AC22)-'Chem - ODS'!X$7*10^6&lt;0,SUM('Chemicals Calcs'!AC$2:AC23)-'Chem - ODS'!X$7*10^6&gt;0),SUM('Chemicals Calcs'!AC$2:AC23)-'Chem - ODS'!X$7*10^6,'Chemicals Calcs'!AC23))</f>
        <v>0</v>
      </c>
      <c r="AD23" s="212">
        <f ca="1">IF(SUM('Chemicals Calcs'!AD$2:AD23)-'Chem - ODS'!Y$7*10^6&lt;0,0,IF(AND(SUM('Chemicals Calcs'!AD$1:AD22)-'Chem - ODS'!Y$7*10^6&lt;0,SUM('Chemicals Calcs'!AD$2:AD23)-'Chem - ODS'!Y$7*10^6&gt;0),SUM('Chemicals Calcs'!AD$2:AD23)-'Chem - ODS'!Y$7*10^6,'Chemicals Calcs'!AD23))</f>
        <v>0</v>
      </c>
      <c r="AE23" s="212">
        <f ca="1">IF(SUM('Chemicals Calcs'!AE$2:AE23)-'Chem - ODS'!Z$7*10^6&lt;0,0,IF(AND(SUM('Chemicals Calcs'!AE$1:AE22)-'Chem - ODS'!Z$7*10^6&lt;0,SUM('Chemicals Calcs'!AE$2:AE23)-'Chem - ODS'!Z$7*10^6&gt;0),SUM('Chemicals Calcs'!AE$2:AE23)-'Chem - ODS'!Z$7*10^6,'Chemicals Calcs'!AE23))</f>
        <v>0</v>
      </c>
      <c r="AF23" s="212">
        <f ca="1">IF(SUM('Chemicals Calcs'!AF$2:AF23)-'Chem - ODS'!AA$7*10^6&lt;0,0,IF(AND(SUM('Chemicals Calcs'!AF$1:AF22)-'Chem - ODS'!AA$7*10^6&lt;0,SUM('Chemicals Calcs'!AF$2:AF23)-'Chem - ODS'!AA$7*10^6&gt;0),SUM('Chemicals Calcs'!AF$2:AF23)-'Chem - ODS'!AA$7*10^6,'Chemicals Calcs'!AF23))</f>
        <v>0</v>
      </c>
      <c r="AG23" s="212">
        <f ca="1">IF(SUM('Chemicals Calcs'!AG$2:AG23)-'Chem - ODS'!AB$7*10^6&lt;0,0,IF(AND(SUM('Chemicals Calcs'!AG$1:AG22)-'Chem - ODS'!AB$7*10^6&lt;0,SUM('Chemicals Calcs'!AG$2:AG23)-'Chem - ODS'!AB$7*10^6&gt;0),SUM('Chemicals Calcs'!AG$2:AG23)-'Chem - ODS'!AB$7*10^6,'Chemicals Calcs'!AG23))</f>
        <v>0</v>
      </c>
      <c r="AH23" s="212">
        <f ca="1">IF(SUM('Chemicals Calcs'!AH$2:AH23)-'Chem - ODS'!AC$7*10^6&lt;0,0,IF(AND(SUM('Chemicals Calcs'!AH$1:AH22)-'Chem - ODS'!AC$7*10^6&lt;0,SUM('Chemicals Calcs'!AH$2:AH23)-'Chem - ODS'!AC$7*10^6&gt;0),SUM('Chemicals Calcs'!AH$2:AH23)-'Chem - ODS'!AC$7*10^6,'Chemicals Calcs'!AH23))</f>
        <v>0</v>
      </c>
      <c r="AI23" s="212">
        <f ca="1">IF(SUM('Chemicals Calcs'!AI$2:AI23)-'Chem - ODS'!AD$7*10^6&lt;0,0,IF(AND(SUM('Chemicals Calcs'!AI$1:AI22)-'Chem - ODS'!AD$7*10^6&lt;0,SUM('Chemicals Calcs'!AI$2:AI23)-'Chem - ODS'!AD$7*10^6&gt;0),SUM('Chemicals Calcs'!AI$2:AI23)-'Chem - ODS'!AD$7*10^6,'Chemicals Calcs'!AI23))</f>
        <v>0</v>
      </c>
      <c r="AJ23" s="212">
        <f ca="1">IF(SUM('Chemicals Calcs'!AJ$2:AJ23)-'Chem - ODS'!AE$7*10^6&lt;0,0,IF(AND(SUM('Chemicals Calcs'!AJ$1:AJ22)-'Chem - ODS'!AE$7*10^6&lt;0,SUM('Chemicals Calcs'!AJ$2:AJ23)-'Chem - ODS'!AE$7*10^6&gt;0),SUM('Chemicals Calcs'!AJ$2:AJ23)-'Chem - ODS'!AE$7*10^6,'Chemicals Calcs'!AJ23))</f>
        <v>0</v>
      </c>
      <c r="AK23" s="212">
        <f ca="1">IF(SUM('Chemicals Calcs'!AK$2:AK23)-'Chem - ODS'!AF$7*10^6&lt;0,0,IF(AND(SUM('Chemicals Calcs'!AK$1:AK22)-'Chem - ODS'!AF$7*10^6&lt;0,SUM('Chemicals Calcs'!AK$2:AK23)-'Chem - ODS'!AF$7*10^6&gt;0),SUM('Chemicals Calcs'!AK$2:AK23)-'Chem - ODS'!AF$7*10^6,'Chemicals Calcs'!AK23))</f>
        <v>0</v>
      </c>
      <c r="AL23" s="212">
        <f ca="1">IF(SUM('Chemicals Calcs'!AL$2:AL23)-'Chem - ODS'!AG$7*10^6&lt;0,0,IF(AND(SUM('Chemicals Calcs'!AL$1:AL22)-'Chem - ODS'!AG$7*10^6&lt;0,SUM('Chemicals Calcs'!AL$2:AL23)-'Chem - ODS'!AG$7*10^6&gt;0),SUM('Chemicals Calcs'!AL$2:AL23)-'Chem - ODS'!AG$7*10^6,'Chemicals Calcs'!AL23))</f>
        <v>0</v>
      </c>
      <c r="AM23" s="212">
        <f ca="1">IF(SUM('Chemicals Calcs'!AM$2:AM23)-'Chem - ODS'!AH$7*10^6&lt;0,0,IF(AND(SUM('Chemicals Calcs'!AM$1:AM22)-'Chem - ODS'!AH$7*10^6&lt;0,SUM('Chemicals Calcs'!AM$2:AM23)-'Chem - ODS'!AH$7*10^6&gt;0),SUM('Chemicals Calcs'!AM$2:AM23)-'Chem - ODS'!AH$7*10^6,'Chemicals Calcs'!AM23))</f>
        <v>0</v>
      </c>
      <c r="AN23" s="212">
        <f ca="1">IF(SUM('Chemicals Calcs'!AN$2:AN23)-'Chem - ODS'!AI$7*10^6&lt;0,0,IF(AND(SUM('Chemicals Calcs'!AN$1:AN22)-'Chem - ODS'!AI$7*10^6&lt;0,SUM('Chemicals Calcs'!AN$2:AN23)-'Chem - ODS'!AI$7*10^6&gt;0),SUM('Chemicals Calcs'!AN$2:AN23)-'Chem - ODS'!AI$7*10^6,'Chemicals Calcs'!AN23))</f>
        <v>0</v>
      </c>
      <c r="AO23" s="212">
        <f ca="1">IF(SUM('Chemicals Calcs'!AO$2:AO23)-'Chem - ODS'!AJ$7*10^6&lt;0,0,IF(AND(SUM('Chemicals Calcs'!AO$1:AO22)-'Chem - ODS'!AJ$7*10^6&lt;0,SUM('Chemicals Calcs'!AO$2:AO23)-'Chem - ODS'!AJ$7*10^6&gt;0),SUM('Chemicals Calcs'!AO$2:AO23)-'Chem - ODS'!AJ$7*10^6,'Chemicals Calcs'!AO23))</f>
        <v>0</v>
      </c>
      <c r="AP23" s="212">
        <f ca="1">IF(SUM('Chemicals Calcs'!AP$2:AP23)-'Chem - ODS'!AK$7*10^6&lt;0,0,IF(AND(SUM('Chemicals Calcs'!AP$1:AP22)-'Chem - ODS'!AK$7*10^6&lt;0,SUM('Chemicals Calcs'!AP$2:AP23)-'Chem - ODS'!AK$7*10^6&gt;0),SUM('Chemicals Calcs'!AP$2:AP23)-'Chem - ODS'!AK$7*10^6,'Chemicals Calcs'!AP23))</f>
        <v>0</v>
      </c>
    </row>
    <row r="24" spans="1:42">
      <c r="A24" s="74">
        <v>-28</v>
      </c>
      <c r="B24">
        <f ca="1">IF('Chemicals 2010'!$A32="CP",INDIRECT("'Chemicals 2010'!"&amp;'Country Selector'!$B$3&amp;ROW($A32))*10^12,0)</f>
        <v>0</v>
      </c>
      <c r="C24" s="90">
        <f t="shared" ca="1" si="0"/>
        <v>0</v>
      </c>
      <c r="D24" s="90">
        <f t="shared" ca="1" si="0"/>
        <v>0</v>
      </c>
      <c r="E24" s="90">
        <f t="shared" ca="1" si="0"/>
        <v>0</v>
      </c>
      <c r="F24" s="90">
        <f t="shared" ca="1" si="0"/>
        <v>0</v>
      </c>
      <c r="G24" s="212">
        <f ca="1">IF(SUM('Chemicals Calcs'!G$2:G24)-'Chem - ODS'!B$7*10^6&lt;0,0,IF(AND(SUM('Chemicals Calcs'!G$1:G23)-'Chem - ODS'!B$7*10^6&lt;0,SUM('Chemicals Calcs'!G$2:G24)-'Chem - ODS'!B$7*10^6&gt;0),SUM('Chemicals Calcs'!G$2:G24)-'Chem - ODS'!B$7*10^6,'Chemicals Calcs'!G24))</f>
        <v>0</v>
      </c>
      <c r="H24" s="212">
        <f ca="1">IF(SUM('Chemicals Calcs'!H$2:H24)-'Chem - ODS'!C$7*10^6&lt;0,0,IF(AND(SUM('Chemicals Calcs'!H$1:H23)-'Chem - ODS'!C$7*10^6&lt;0,SUM('Chemicals Calcs'!H$2:H24)-'Chem - ODS'!C$7*10^6&gt;0),SUM('Chemicals Calcs'!H$2:H24)-'Chem - ODS'!C$7*10^6,'Chemicals Calcs'!H24))</f>
        <v>0</v>
      </c>
      <c r="I24" s="212">
        <f ca="1">IF(SUM('Chemicals Calcs'!I$2:I24)-'Chem - ODS'!D$7*10^6&lt;0,0,IF(AND(SUM('Chemicals Calcs'!I$1:I23)-'Chem - ODS'!D$7*10^6&lt;0,SUM('Chemicals Calcs'!I$2:I24)-'Chem - ODS'!D$7*10^6&gt;0),SUM('Chemicals Calcs'!I$2:I24)-'Chem - ODS'!D$7*10^6,'Chemicals Calcs'!I24))</f>
        <v>0</v>
      </c>
      <c r="J24" s="212">
        <f ca="1">IF(SUM('Chemicals Calcs'!J$2:J24)-'Chem - ODS'!E$7*10^6&lt;0,0,IF(AND(SUM('Chemicals Calcs'!J$1:J23)-'Chem - ODS'!E$7*10^6&lt;0,SUM('Chemicals Calcs'!J$2:J24)-'Chem - ODS'!E$7*10^6&gt;0),SUM('Chemicals Calcs'!J$2:J24)-'Chem - ODS'!E$7*10^6,'Chemicals Calcs'!J24))</f>
        <v>0</v>
      </c>
      <c r="K24" s="212">
        <f ca="1">IF(SUM('Chemicals Calcs'!K$2:K24)-'Chem - ODS'!F$7*10^6&lt;0,0,IF(AND(SUM('Chemicals Calcs'!K$1:K23)-'Chem - ODS'!F$7*10^6&lt;0,SUM('Chemicals Calcs'!K$2:K24)-'Chem - ODS'!F$7*10^6&gt;0),SUM('Chemicals Calcs'!K$2:K24)-'Chem - ODS'!F$7*10^6,'Chemicals Calcs'!K24))</f>
        <v>0</v>
      </c>
      <c r="L24" s="212">
        <f ca="1">IF(SUM('Chemicals Calcs'!L$2:L24)-'Chem - ODS'!G$7*10^6&lt;0,0,IF(AND(SUM('Chemicals Calcs'!L$1:L23)-'Chem - ODS'!G$7*10^6&lt;0,SUM('Chemicals Calcs'!L$2:L24)-'Chem - ODS'!G$7*10^6&gt;0),SUM('Chemicals Calcs'!L$2:L24)-'Chem - ODS'!G$7*10^6,'Chemicals Calcs'!L24))</f>
        <v>0</v>
      </c>
      <c r="M24" s="212">
        <f ca="1">IF(SUM('Chemicals Calcs'!M$2:M24)-'Chem - ODS'!H$7*10^6&lt;0,0,IF(AND(SUM('Chemicals Calcs'!M$1:M23)-'Chem - ODS'!H$7*10^6&lt;0,SUM('Chemicals Calcs'!M$2:M24)-'Chem - ODS'!H$7*10^6&gt;0),SUM('Chemicals Calcs'!M$2:M24)-'Chem - ODS'!H$7*10^6,'Chemicals Calcs'!M24))</f>
        <v>0</v>
      </c>
      <c r="N24" s="212">
        <f ca="1">IF(SUM('Chemicals Calcs'!N$2:N24)-'Chem - ODS'!I$7*10^6&lt;0,0,IF(AND(SUM('Chemicals Calcs'!N$1:N23)-'Chem - ODS'!I$7*10^6&lt;0,SUM('Chemicals Calcs'!N$2:N24)-'Chem - ODS'!I$7*10^6&gt;0),SUM('Chemicals Calcs'!N$2:N24)-'Chem - ODS'!I$7*10^6,'Chemicals Calcs'!N24))</f>
        <v>0</v>
      </c>
      <c r="O24" s="212">
        <f ca="1">IF(SUM('Chemicals Calcs'!O$2:O24)-'Chem - ODS'!J$7*10^6&lt;0,0,IF(AND(SUM('Chemicals Calcs'!O$1:O23)-'Chem - ODS'!J$7*10^6&lt;0,SUM('Chemicals Calcs'!O$2:O24)-'Chem - ODS'!J$7*10^6&gt;0),SUM('Chemicals Calcs'!O$2:O24)-'Chem - ODS'!J$7*10^6,'Chemicals Calcs'!O24))</f>
        <v>0</v>
      </c>
      <c r="P24" s="212">
        <f ca="1">IF(SUM('Chemicals Calcs'!P$2:P24)-'Chem - ODS'!K$7*10^6&lt;0,0,IF(AND(SUM('Chemicals Calcs'!P$1:P23)-'Chem - ODS'!K$7*10^6&lt;0,SUM('Chemicals Calcs'!P$2:P24)-'Chem - ODS'!K$7*10^6&gt;0),SUM('Chemicals Calcs'!P$2:P24)-'Chem - ODS'!K$7*10^6,'Chemicals Calcs'!P24))</f>
        <v>0</v>
      </c>
      <c r="Q24" s="212">
        <f ca="1">IF(SUM('Chemicals Calcs'!Q$2:Q24)-'Chem - ODS'!L$7*10^6&lt;0,0,IF(AND(SUM('Chemicals Calcs'!Q$1:Q23)-'Chem - ODS'!L$7*10^6&lt;0,SUM('Chemicals Calcs'!Q$2:Q24)-'Chem - ODS'!L$7*10^6&gt;0),SUM('Chemicals Calcs'!Q$2:Q24)-'Chem - ODS'!L$7*10^6,'Chemicals Calcs'!Q24))</f>
        <v>0</v>
      </c>
      <c r="R24" s="212">
        <f ca="1">IF(SUM('Chemicals Calcs'!R$2:R24)-'Chem - ODS'!M$7*10^6&lt;0,0,IF(AND(SUM('Chemicals Calcs'!R$1:R23)-'Chem - ODS'!M$7*10^6&lt;0,SUM('Chemicals Calcs'!R$2:R24)-'Chem - ODS'!M$7*10^6&gt;0),SUM('Chemicals Calcs'!R$2:R24)-'Chem - ODS'!M$7*10^6,'Chemicals Calcs'!R24))</f>
        <v>0</v>
      </c>
      <c r="S24" s="212">
        <f ca="1">IF(SUM('Chemicals Calcs'!S$2:S24)-'Chem - ODS'!N$7*10^6&lt;0,0,IF(AND(SUM('Chemicals Calcs'!S$1:S23)-'Chem - ODS'!N$7*10^6&lt;0,SUM('Chemicals Calcs'!S$2:S24)-'Chem - ODS'!N$7*10^6&gt;0),SUM('Chemicals Calcs'!S$2:S24)-'Chem - ODS'!N$7*10^6,'Chemicals Calcs'!S24))</f>
        <v>0</v>
      </c>
      <c r="T24" s="212">
        <f ca="1">IF(SUM('Chemicals Calcs'!T$2:T24)-'Chem - ODS'!O$7*10^6&lt;0,0,IF(AND(SUM('Chemicals Calcs'!T$1:T23)-'Chem - ODS'!O$7*10^6&lt;0,SUM('Chemicals Calcs'!T$2:T24)-'Chem - ODS'!O$7*10^6&gt;0),SUM('Chemicals Calcs'!T$2:T24)-'Chem - ODS'!O$7*10^6,'Chemicals Calcs'!T24))</f>
        <v>0</v>
      </c>
      <c r="U24" s="212">
        <f ca="1">IF(SUM('Chemicals Calcs'!U$2:U24)-'Chem - ODS'!P$7*10^6&lt;0,0,IF(AND(SUM('Chemicals Calcs'!U$1:U23)-'Chem - ODS'!P$7*10^6&lt;0,SUM('Chemicals Calcs'!U$2:U24)-'Chem - ODS'!P$7*10^6&gt;0),SUM('Chemicals Calcs'!U$2:U24)-'Chem - ODS'!P$7*10^6,'Chemicals Calcs'!U24))</f>
        <v>0</v>
      </c>
      <c r="V24" s="212">
        <f ca="1">IF(SUM('Chemicals Calcs'!V$2:V24)-'Chem - ODS'!Q$7*10^6&lt;0,0,IF(AND(SUM('Chemicals Calcs'!V$1:V23)-'Chem - ODS'!Q$7*10^6&lt;0,SUM('Chemicals Calcs'!V$2:V24)-'Chem - ODS'!Q$7*10^6&gt;0),SUM('Chemicals Calcs'!V$2:V24)-'Chem - ODS'!Q$7*10^6,'Chemicals Calcs'!V24))</f>
        <v>0</v>
      </c>
      <c r="W24" s="212">
        <f ca="1">IF(SUM('Chemicals Calcs'!W$2:W24)-'Chem - ODS'!R$7*10^6&lt;0,0,IF(AND(SUM('Chemicals Calcs'!W$1:W23)-'Chem - ODS'!R$7*10^6&lt;0,SUM('Chemicals Calcs'!W$2:W24)-'Chem - ODS'!R$7*10^6&gt;0),SUM('Chemicals Calcs'!W$2:W24)-'Chem - ODS'!R$7*10^6,'Chemicals Calcs'!W24))</f>
        <v>0</v>
      </c>
      <c r="X24" s="212">
        <f ca="1">IF(SUM('Chemicals Calcs'!X$2:X24)-'Chem - ODS'!S$7*10^6&lt;0,0,IF(AND(SUM('Chemicals Calcs'!X$1:X23)-'Chem - ODS'!S$7*10^6&lt;0,SUM('Chemicals Calcs'!X$2:X24)-'Chem - ODS'!S$7*10^6&gt;0),SUM('Chemicals Calcs'!X$2:X24)-'Chem - ODS'!S$7*10^6,'Chemicals Calcs'!X24))</f>
        <v>0</v>
      </c>
      <c r="Y24" s="212">
        <f ca="1">IF(SUM('Chemicals Calcs'!Y$2:Y24)-'Chem - ODS'!T$7*10^6&lt;0,0,IF(AND(SUM('Chemicals Calcs'!Y$1:Y23)-'Chem - ODS'!T$7*10^6&lt;0,SUM('Chemicals Calcs'!Y$2:Y24)-'Chem - ODS'!T$7*10^6&gt;0),SUM('Chemicals Calcs'!Y$2:Y24)-'Chem - ODS'!T$7*10^6,'Chemicals Calcs'!Y24))</f>
        <v>0</v>
      </c>
      <c r="Z24" s="212">
        <f ca="1">IF(SUM('Chemicals Calcs'!Z$2:Z24)-'Chem - ODS'!U$7*10^6&lt;0,0,IF(AND(SUM('Chemicals Calcs'!Z$1:Z23)-'Chem - ODS'!U$7*10^6&lt;0,SUM('Chemicals Calcs'!Z$2:Z24)-'Chem - ODS'!U$7*10^6&gt;0),SUM('Chemicals Calcs'!Z$2:Z24)-'Chem - ODS'!U$7*10^6,'Chemicals Calcs'!Z24))</f>
        <v>0</v>
      </c>
      <c r="AA24" s="212">
        <f ca="1">IF(SUM('Chemicals Calcs'!AA$2:AA24)-'Chem - ODS'!V$7*10^6&lt;0,0,IF(AND(SUM('Chemicals Calcs'!AA$1:AA23)-'Chem - ODS'!V$7*10^6&lt;0,SUM('Chemicals Calcs'!AA$2:AA24)-'Chem - ODS'!V$7*10^6&gt;0),SUM('Chemicals Calcs'!AA$2:AA24)-'Chem - ODS'!V$7*10^6,'Chemicals Calcs'!AA24))</f>
        <v>0</v>
      </c>
      <c r="AB24" s="212">
        <f ca="1">IF(SUM('Chemicals Calcs'!AB$2:AB24)-'Chem - ODS'!W$7*10^6&lt;0,0,IF(AND(SUM('Chemicals Calcs'!AB$1:AB23)-'Chem - ODS'!W$7*10^6&lt;0,SUM('Chemicals Calcs'!AB$2:AB24)-'Chem - ODS'!W$7*10^6&gt;0),SUM('Chemicals Calcs'!AB$2:AB24)-'Chem - ODS'!W$7*10^6,'Chemicals Calcs'!AB24))</f>
        <v>0</v>
      </c>
      <c r="AC24" s="212">
        <f ca="1">IF(SUM('Chemicals Calcs'!AC$2:AC24)-'Chem - ODS'!X$7*10^6&lt;0,0,IF(AND(SUM('Chemicals Calcs'!AC$1:AC23)-'Chem - ODS'!X$7*10^6&lt;0,SUM('Chemicals Calcs'!AC$2:AC24)-'Chem - ODS'!X$7*10^6&gt;0),SUM('Chemicals Calcs'!AC$2:AC24)-'Chem - ODS'!X$7*10^6,'Chemicals Calcs'!AC24))</f>
        <v>0</v>
      </c>
      <c r="AD24" s="212">
        <f ca="1">IF(SUM('Chemicals Calcs'!AD$2:AD24)-'Chem - ODS'!Y$7*10^6&lt;0,0,IF(AND(SUM('Chemicals Calcs'!AD$1:AD23)-'Chem - ODS'!Y$7*10^6&lt;0,SUM('Chemicals Calcs'!AD$2:AD24)-'Chem - ODS'!Y$7*10^6&gt;0),SUM('Chemicals Calcs'!AD$2:AD24)-'Chem - ODS'!Y$7*10^6,'Chemicals Calcs'!AD24))</f>
        <v>0</v>
      </c>
      <c r="AE24" s="212">
        <f ca="1">IF(SUM('Chemicals Calcs'!AE$2:AE24)-'Chem - ODS'!Z$7*10^6&lt;0,0,IF(AND(SUM('Chemicals Calcs'!AE$1:AE23)-'Chem - ODS'!Z$7*10^6&lt;0,SUM('Chemicals Calcs'!AE$2:AE24)-'Chem - ODS'!Z$7*10^6&gt;0),SUM('Chemicals Calcs'!AE$2:AE24)-'Chem - ODS'!Z$7*10^6,'Chemicals Calcs'!AE24))</f>
        <v>0</v>
      </c>
      <c r="AF24" s="212">
        <f ca="1">IF(SUM('Chemicals Calcs'!AF$2:AF24)-'Chem - ODS'!AA$7*10^6&lt;0,0,IF(AND(SUM('Chemicals Calcs'!AF$1:AF23)-'Chem - ODS'!AA$7*10^6&lt;0,SUM('Chemicals Calcs'!AF$2:AF24)-'Chem - ODS'!AA$7*10^6&gt;0),SUM('Chemicals Calcs'!AF$2:AF24)-'Chem - ODS'!AA$7*10^6,'Chemicals Calcs'!AF24))</f>
        <v>0</v>
      </c>
      <c r="AG24" s="212">
        <f ca="1">IF(SUM('Chemicals Calcs'!AG$2:AG24)-'Chem - ODS'!AB$7*10^6&lt;0,0,IF(AND(SUM('Chemicals Calcs'!AG$1:AG23)-'Chem - ODS'!AB$7*10^6&lt;0,SUM('Chemicals Calcs'!AG$2:AG24)-'Chem - ODS'!AB$7*10^6&gt;0),SUM('Chemicals Calcs'!AG$2:AG24)-'Chem - ODS'!AB$7*10^6,'Chemicals Calcs'!AG24))</f>
        <v>0</v>
      </c>
      <c r="AH24" s="212">
        <f ca="1">IF(SUM('Chemicals Calcs'!AH$2:AH24)-'Chem - ODS'!AC$7*10^6&lt;0,0,IF(AND(SUM('Chemicals Calcs'!AH$1:AH23)-'Chem - ODS'!AC$7*10^6&lt;0,SUM('Chemicals Calcs'!AH$2:AH24)-'Chem - ODS'!AC$7*10^6&gt;0),SUM('Chemicals Calcs'!AH$2:AH24)-'Chem - ODS'!AC$7*10^6,'Chemicals Calcs'!AH24))</f>
        <v>0</v>
      </c>
      <c r="AI24" s="212">
        <f ca="1">IF(SUM('Chemicals Calcs'!AI$2:AI24)-'Chem - ODS'!AD$7*10^6&lt;0,0,IF(AND(SUM('Chemicals Calcs'!AI$1:AI23)-'Chem - ODS'!AD$7*10^6&lt;0,SUM('Chemicals Calcs'!AI$2:AI24)-'Chem - ODS'!AD$7*10^6&gt;0),SUM('Chemicals Calcs'!AI$2:AI24)-'Chem - ODS'!AD$7*10^6,'Chemicals Calcs'!AI24))</f>
        <v>0</v>
      </c>
      <c r="AJ24" s="212">
        <f ca="1">IF(SUM('Chemicals Calcs'!AJ$2:AJ24)-'Chem - ODS'!AE$7*10^6&lt;0,0,IF(AND(SUM('Chemicals Calcs'!AJ$1:AJ23)-'Chem - ODS'!AE$7*10^6&lt;0,SUM('Chemicals Calcs'!AJ$2:AJ24)-'Chem - ODS'!AE$7*10^6&gt;0),SUM('Chemicals Calcs'!AJ$2:AJ24)-'Chem - ODS'!AE$7*10^6,'Chemicals Calcs'!AJ24))</f>
        <v>0</v>
      </c>
      <c r="AK24" s="212">
        <f ca="1">IF(SUM('Chemicals Calcs'!AK$2:AK24)-'Chem - ODS'!AF$7*10^6&lt;0,0,IF(AND(SUM('Chemicals Calcs'!AK$1:AK23)-'Chem - ODS'!AF$7*10^6&lt;0,SUM('Chemicals Calcs'!AK$2:AK24)-'Chem - ODS'!AF$7*10^6&gt;0),SUM('Chemicals Calcs'!AK$2:AK24)-'Chem - ODS'!AF$7*10^6,'Chemicals Calcs'!AK24))</f>
        <v>0</v>
      </c>
      <c r="AL24" s="212">
        <f ca="1">IF(SUM('Chemicals Calcs'!AL$2:AL24)-'Chem - ODS'!AG$7*10^6&lt;0,0,IF(AND(SUM('Chemicals Calcs'!AL$1:AL23)-'Chem - ODS'!AG$7*10^6&lt;0,SUM('Chemicals Calcs'!AL$2:AL24)-'Chem - ODS'!AG$7*10^6&gt;0),SUM('Chemicals Calcs'!AL$2:AL24)-'Chem - ODS'!AG$7*10^6,'Chemicals Calcs'!AL24))</f>
        <v>0</v>
      </c>
      <c r="AM24" s="212">
        <f ca="1">IF(SUM('Chemicals Calcs'!AM$2:AM24)-'Chem - ODS'!AH$7*10^6&lt;0,0,IF(AND(SUM('Chemicals Calcs'!AM$1:AM23)-'Chem - ODS'!AH$7*10^6&lt;0,SUM('Chemicals Calcs'!AM$2:AM24)-'Chem - ODS'!AH$7*10^6&gt;0),SUM('Chemicals Calcs'!AM$2:AM24)-'Chem - ODS'!AH$7*10^6,'Chemicals Calcs'!AM24))</f>
        <v>0</v>
      </c>
      <c r="AN24" s="212">
        <f ca="1">IF(SUM('Chemicals Calcs'!AN$2:AN24)-'Chem - ODS'!AI$7*10^6&lt;0,0,IF(AND(SUM('Chemicals Calcs'!AN$1:AN23)-'Chem - ODS'!AI$7*10^6&lt;0,SUM('Chemicals Calcs'!AN$2:AN24)-'Chem - ODS'!AI$7*10^6&gt;0),SUM('Chemicals Calcs'!AN$2:AN24)-'Chem - ODS'!AI$7*10^6,'Chemicals Calcs'!AN24))</f>
        <v>0</v>
      </c>
      <c r="AO24" s="212">
        <f ca="1">IF(SUM('Chemicals Calcs'!AO$2:AO24)-'Chem - ODS'!AJ$7*10^6&lt;0,0,IF(AND(SUM('Chemicals Calcs'!AO$1:AO23)-'Chem - ODS'!AJ$7*10^6&lt;0,SUM('Chemicals Calcs'!AO$2:AO24)-'Chem - ODS'!AJ$7*10^6&gt;0),SUM('Chemicals Calcs'!AO$2:AO24)-'Chem - ODS'!AJ$7*10^6,'Chemicals Calcs'!AO24))</f>
        <v>0</v>
      </c>
      <c r="AP24" s="212">
        <f ca="1">IF(SUM('Chemicals Calcs'!AP$2:AP24)-'Chem - ODS'!AK$7*10^6&lt;0,0,IF(AND(SUM('Chemicals Calcs'!AP$1:AP23)-'Chem - ODS'!AK$7*10^6&lt;0,SUM('Chemicals Calcs'!AP$2:AP24)-'Chem - ODS'!AK$7*10^6&gt;0),SUM('Chemicals Calcs'!AP$2:AP24)-'Chem - ODS'!AK$7*10^6,'Chemicals Calcs'!AP24))</f>
        <v>0</v>
      </c>
    </row>
    <row r="25" spans="1:42">
      <c r="A25" s="74">
        <v>-27</v>
      </c>
      <c r="B25">
        <f ca="1">IF('Chemicals 2010'!$A33="CP",INDIRECT("'Chemicals 2010'!"&amp;'Country Selector'!$B$3&amp;ROW($A33))*10^12,0)</f>
        <v>0</v>
      </c>
      <c r="C25" s="90">
        <f t="shared" ca="1" si="0"/>
        <v>0</v>
      </c>
      <c r="D25" s="90">
        <f t="shared" ca="1" si="0"/>
        <v>0</v>
      </c>
      <c r="E25" s="90">
        <f t="shared" ca="1" si="0"/>
        <v>0</v>
      </c>
      <c r="F25" s="90">
        <f t="shared" ca="1" si="0"/>
        <v>0</v>
      </c>
      <c r="G25" s="212">
        <f ca="1">IF(SUM('Chemicals Calcs'!G$2:G25)-'Chem - ODS'!B$7*10^6&lt;0,0,IF(AND(SUM('Chemicals Calcs'!G$1:G24)-'Chem - ODS'!B$7*10^6&lt;0,SUM('Chemicals Calcs'!G$2:G25)-'Chem - ODS'!B$7*10^6&gt;0),SUM('Chemicals Calcs'!G$2:G25)-'Chem - ODS'!B$7*10^6,'Chemicals Calcs'!G25))</f>
        <v>0</v>
      </c>
      <c r="H25" s="212">
        <f ca="1">IF(SUM('Chemicals Calcs'!H$2:H25)-'Chem - ODS'!C$7*10^6&lt;0,0,IF(AND(SUM('Chemicals Calcs'!H$1:H24)-'Chem - ODS'!C$7*10^6&lt;0,SUM('Chemicals Calcs'!H$2:H25)-'Chem - ODS'!C$7*10^6&gt;0),SUM('Chemicals Calcs'!H$2:H25)-'Chem - ODS'!C$7*10^6,'Chemicals Calcs'!H25))</f>
        <v>0</v>
      </c>
      <c r="I25" s="212">
        <f ca="1">IF(SUM('Chemicals Calcs'!I$2:I25)-'Chem - ODS'!D$7*10^6&lt;0,0,IF(AND(SUM('Chemicals Calcs'!I$1:I24)-'Chem - ODS'!D$7*10^6&lt;0,SUM('Chemicals Calcs'!I$2:I25)-'Chem - ODS'!D$7*10^6&gt;0),SUM('Chemicals Calcs'!I$2:I25)-'Chem - ODS'!D$7*10^6,'Chemicals Calcs'!I25))</f>
        <v>0</v>
      </c>
      <c r="J25" s="212">
        <f ca="1">IF(SUM('Chemicals Calcs'!J$2:J25)-'Chem - ODS'!E$7*10^6&lt;0,0,IF(AND(SUM('Chemicals Calcs'!J$1:J24)-'Chem - ODS'!E$7*10^6&lt;0,SUM('Chemicals Calcs'!J$2:J25)-'Chem - ODS'!E$7*10^6&gt;0),SUM('Chemicals Calcs'!J$2:J25)-'Chem - ODS'!E$7*10^6,'Chemicals Calcs'!J25))</f>
        <v>0</v>
      </c>
      <c r="K25" s="212">
        <f ca="1">IF(SUM('Chemicals Calcs'!K$2:K25)-'Chem - ODS'!F$7*10^6&lt;0,0,IF(AND(SUM('Chemicals Calcs'!K$1:K24)-'Chem - ODS'!F$7*10^6&lt;0,SUM('Chemicals Calcs'!K$2:K25)-'Chem - ODS'!F$7*10^6&gt;0),SUM('Chemicals Calcs'!K$2:K25)-'Chem - ODS'!F$7*10^6,'Chemicals Calcs'!K25))</f>
        <v>0</v>
      </c>
      <c r="L25" s="212">
        <f ca="1">IF(SUM('Chemicals Calcs'!L$2:L25)-'Chem - ODS'!G$7*10^6&lt;0,0,IF(AND(SUM('Chemicals Calcs'!L$1:L24)-'Chem - ODS'!G$7*10^6&lt;0,SUM('Chemicals Calcs'!L$2:L25)-'Chem - ODS'!G$7*10^6&gt;0),SUM('Chemicals Calcs'!L$2:L25)-'Chem - ODS'!G$7*10^6,'Chemicals Calcs'!L25))</f>
        <v>0</v>
      </c>
      <c r="M25" s="212">
        <f ca="1">IF(SUM('Chemicals Calcs'!M$2:M25)-'Chem - ODS'!H$7*10^6&lt;0,0,IF(AND(SUM('Chemicals Calcs'!M$1:M24)-'Chem - ODS'!H$7*10^6&lt;0,SUM('Chemicals Calcs'!M$2:M25)-'Chem - ODS'!H$7*10^6&gt;0),SUM('Chemicals Calcs'!M$2:M25)-'Chem - ODS'!H$7*10^6,'Chemicals Calcs'!M25))</f>
        <v>0</v>
      </c>
      <c r="N25" s="212">
        <f ca="1">IF(SUM('Chemicals Calcs'!N$2:N25)-'Chem - ODS'!I$7*10^6&lt;0,0,IF(AND(SUM('Chemicals Calcs'!N$1:N24)-'Chem - ODS'!I$7*10^6&lt;0,SUM('Chemicals Calcs'!N$2:N25)-'Chem - ODS'!I$7*10^6&gt;0),SUM('Chemicals Calcs'!N$2:N25)-'Chem - ODS'!I$7*10^6,'Chemicals Calcs'!N25))</f>
        <v>0</v>
      </c>
      <c r="O25" s="212">
        <f ca="1">IF(SUM('Chemicals Calcs'!O$2:O25)-'Chem - ODS'!J$7*10^6&lt;0,0,IF(AND(SUM('Chemicals Calcs'!O$1:O24)-'Chem - ODS'!J$7*10^6&lt;0,SUM('Chemicals Calcs'!O$2:O25)-'Chem - ODS'!J$7*10^6&gt;0),SUM('Chemicals Calcs'!O$2:O25)-'Chem - ODS'!J$7*10^6,'Chemicals Calcs'!O25))</f>
        <v>0</v>
      </c>
      <c r="P25" s="212">
        <f ca="1">IF(SUM('Chemicals Calcs'!P$2:P25)-'Chem - ODS'!K$7*10^6&lt;0,0,IF(AND(SUM('Chemicals Calcs'!P$1:P24)-'Chem - ODS'!K$7*10^6&lt;0,SUM('Chemicals Calcs'!P$2:P25)-'Chem - ODS'!K$7*10^6&gt;0),SUM('Chemicals Calcs'!P$2:P25)-'Chem - ODS'!K$7*10^6,'Chemicals Calcs'!P25))</f>
        <v>0</v>
      </c>
      <c r="Q25" s="212">
        <f ca="1">IF(SUM('Chemicals Calcs'!Q$2:Q25)-'Chem - ODS'!L$7*10^6&lt;0,0,IF(AND(SUM('Chemicals Calcs'!Q$1:Q24)-'Chem - ODS'!L$7*10^6&lt;0,SUM('Chemicals Calcs'!Q$2:Q25)-'Chem - ODS'!L$7*10^6&gt;0),SUM('Chemicals Calcs'!Q$2:Q25)-'Chem - ODS'!L$7*10^6,'Chemicals Calcs'!Q25))</f>
        <v>0</v>
      </c>
      <c r="R25" s="212">
        <f ca="1">IF(SUM('Chemicals Calcs'!R$2:R25)-'Chem - ODS'!M$7*10^6&lt;0,0,IF(AND(SUM('Chemicals Calcs'!R$1:R24)-'Chem - ODS'!M$7*10^6&lt;0,SUM('Chemicals Calcs'!R$2:R25)-'Chem - ODS'!M$7*10^6&gt;0),SUM('Chemicals Calcs'!R$2:R25)-'Chem - ODS'!M$7*10^6,'Chemicals Calcs'!R25))</f>
        <v>0</v>
      </c>
      <c r="S25" s="212">
        <f ca="1">IF(SUM('Chemicals Calcs'!S$2:S25)-'Chem - ODS'!N$7*10^6&lt;0,0,IF(AND(SUM('Chemicals Calcs'!S$1:S24)-'Chem - ODS'!N$7*10^6&lt;0,SUM('Chemicals Calcs'!S$2:S25)-'Chem - ODS'!N$7*10^6&gt;0),SUM('Chemicals Calcs'!S$2:S25)-'Chem - ODS'!N$7*10^6,'Chemicals Calcs'!S25))</f>
        <v>0</v>
      </c>
      <c r="T25" s="212">
        <f ca="1">IF(SUM('Chemicals Calcs'!T$2:T25)-'Chem - ODS'!O$7*10^6&lt;0,0,IF(AND(SUM('Chemicals Calcs'!T$1:T24)-'Chem - ODS'!O$7*10^6&lt;0,SUM('Chemicals Calcs'!T$2:T25)-'Chem - ODS'!O$7*10^6&gt;0),SUM('Chemicals Calcs'!T$2:T25)-'Chem - ODS'!O$7*10^6,'Chemicals Calcs'!T25))</f>
        <v>0</v>
      </c>
      <c r="U25" s="212">
        <f ca="1">IF(SUM('Chemicals Calcs'!U$2:U25)-'Chem - ODS'!P$7*10^6&lt;0,0,IF(AND(SUM('Chemicals Calcs'!U$1:U24)-'Chem - ODS'!P$7*10^6&lt;0,SUM('Chemicals Calcs'!U$2:U25)-'Chem - ODS'!P$7*10^6&gt;0),SUM('Chemicals Calcs'!U$2:U25)-'Chem - ODS'!P$7*10^6,'Chemicals Calcs'!U25))</f>
        <v>0</v>
      </c>
      <c r="V25" s="212">
        <f ca="1">IF(SUM('Chemicals Calcs'!V$2:V25)-'Chem - ODS'!Q$7*10^6&lt;0,0,IF(AND(SUM('Chemicals Calcs'!V$1:V24)-'Chem - ODS'!Q$7*10^6&lt;0,SUM('Chemicals Calcs'!V$2:V25)-'Chem - ODS'!Q$7*10^6&gt;0),SUM('Chemicals Calcs'!V$2:V25)-'Chem - ODS'!Q$7*10^6,'Chemicals Calcs'!V25))</f>
        <v>0</v>
      </c>
      <c r="W25" s="212">
        <f ca="1">IF(SUM('Chemicals Calcs'!W$2:W25)-'Chem - ODS'!R$7*10^6&lt;0,0,IF(AND(SUM('Chemicals Calcs'!W$1:W24)-'Chem - ODS'!R$7*10^6&lt;0,SUM('Chemicals Calcs'!W$2:W25)-'Chem - ODS'!R$7*10^6&gt;0),SUM('Chemicals Calcs'!W$2:W25)-'Chem - ODS'!R$7*10^6,'Chemicals Calcs'!W25))</f>
        <v>0</v>
      </c>
      <c r="X25" s="212">
        <f ca="1">IF(SUM('Chemicals Calcs'!X$2:X25)-'Chem - ODS'!S$7*10^6&lt;0,0,IF(AND(SUM('Chemicals Calcs'!X$1:X24)-'Chem - ODS'!S$7*10^6&lt;0,SUM('Chemicals Calcs'!X$2:X25)-'Chem - ODS'!S$7*10^6&gt;0),SUM('Chemicals Calcs'!X$2:X25)-'Chem - ODS'!S$7*10^6,'Chemicals Calcs'!X25))</f>
        <v>0</v>
      </c>
      <c r="Y25" s="212">
        <f ca="1">IF(SUM('Chemicals Calcs'!Y$2:Y25)-'Chem - ODS'!T$7*10^6&lt;0,0,IF(AND(SUM('Chemicals Calcs'!Y$1:Y24)-'Chem - ODS'!T$7*10^6&lt;0,SUM('Chemicals Calcs'!Y$2:Y25)-'Chem - ODS'!T$7*10^6&gt;0),SUM('Chemicals Calcs'!Y$2:Y25)-'Chem - ODS'!T$7*10^6,'Chemicals Calcs'!Y25))</f>
        <v>0</v>
      </c>
      <c r="Z25" s="212">
        <f ca="1">IF(SUM('Chemicals Calcs'!Z$2:Z25)-'Chem - ODS'!U$7*10^6&lt;0,0,IF(AND(SUM('Chemicals Calcs'!Z$1:Z24)-'Chem - ODS'!U$7*10^6&lt;0,SUM('Chemicals Calcs'!Z$2:Z25)-'Chem - ODS'!U$7*10^6&gt;0),SUM('Chemicals Calcs'!Z$2:Z25)-'Chem - ODS'!U$7*10^6,'Chemicals Calcs'!Z25))</f>
        <v>0</v>
      </c>
      <c r="AA25" s="212">
        <f ca="1">IF(SUM('Chemicals Calcs'!AA$2:AA25)-'Chem - ODS'!V$7*10^6&lt;0,0,IF(AND(SUM('Chemicals Calcs'!AA$1:AA24)-'Chem - ODS'!V$7*10^6&lt;0,SUM('Chemicals Calcs'!AA$2:AA25)-'Chem - ODS'!V$7*10^6&gt;0),SUM('Chemicals Calcs'!AA$2:AA25)-'Chem - ODS'!V$7*10^6,'Chemicals Calcs'!AA25))</f>
        <v>0</v>
      </c>
      <c r="AB25" s="212">
        <f ca="1">IF(SUM('Chemicals Calcs'!AB$2:AB25)-'Chem - ODS'!W$7*10^6&lt;0,0,IF(AND(SUM('Chemicals Calcs'!AB$1:AB24)-'Chem - ODS'!W$7*10^6&lt;0,SUM('Chemicals Calcs'!AB$2:AB25)-'Chem - ODS'!W$7*10^6&gt;0),SUM('Chemicals Calcs'!AB$2:AB25)-'Chem - ODS'!W$7*10^6,'Chemicals Calcs'!AB25))</f>
        <v>0</v>
      </c>
      <c r="AC25" s="212">
        <f ca="1">IF(SUM('Chemicals Calcs'!AC$2:AC25)-'Chem - ODS'!X$7*10^6&lt;0,0,IF(AND(SUM('Chemicals Calcs'!AC$1:AC24)-'Chem - ODS'!X$7*10^6&lt;0,SUM('Chemicals Calcs'!AC$2:AC25)-'Chem - ODS'!X$7*10^6&gt;0),SUM('Chemicals Calcs'!AC$2:AC25)-'Chem - ODS'!X$7*10^6,'Chemicals Calcs'!AC25))</f>
        <v>0</v>
      </c>
      <c r="AD25" s="212">
        <f ca="1">IF(SUM('Chemicals Calcs'!AD$2:AD25)-'Chem - ODS'!Y$7*10^6&lt;0,0,IF(AND(SUM('Chemicals Calcs'!AD$1:AD24)-'Chem - ODS'!Y$7*10^6&lt;0,SUM('Chemicals Calcs'!AD$2:AD25)-'Chem - ODS'!Y$7*10^6&gt;0),SUM('Chemicals Calcs'!AD$2:AD25)-'Chem - ODS'!Y$7*10^6,'Chemicals Calcs'!AD25))</f>
        <v>0</v>
      </c>
      <c r="AE25" s="212">
        <f ca="1">IF(SUM('Chemicals Calcs'!AE$2:AE25)-'Chem - ODS'!Z$7*10^6&lt;0,0,IF(AND(SUM('Chemicals Calcs'!AE$1:AE24)-'Chem - ODS'!Z$7*10^6&lt;0,SUM('Chemicals Calcs'!AE$2:AE25)-'Chem - ODS'!Z$7*10^6&gt;0),SUM('Chemicals Calcs'!AE$2:AE25)-'Chem - ODS'!Z$7*10^6,'Chemicals Calcs'!AE25))</f>
        <v>0</v>
      </c>
      <c r="AF25" s="212">
        <f ca="1">IF(SUM('Chemicals Calcs'!AF$2:AF25)-'Chem - ODS'!AA$7*10^6&lt;0,0,IF(AND(SUM('Chemicals Calcs'!AF$1:AF24)-'Chem - ODS'!AA$7*10^6&lt;0,SUM('Chemicals Calcs'!AF$2:AF25)-'Chem - ODS'!AA$7*10^6&gt;0),SUM('Chemicals Calcs'!AF$2:AF25)-'Chem - ODS'!AA$7*10^6,'Chemicals Calcs'!AF25))</f>
        <v>0</v>
      </c>
      <c r="AG25" s="212">
        <f ca="1">IF(SUM('Chemicals Calcs'!AG$2:AG25)-'Chem - ODS'!AB$7*10^6&lt;0,0,IF(AND(SUM('Chemicals Calcs'!AG$1:AG24)-'Chem - ODS'!AB$7*10^6&lt;0,SUM('Chemicals Calcs'!AG$2:AG25)-'Chem - ODS'!AB$7*10^6&gt;0),SUM('Chemicals Calcs'!AG$2:AG25)-'Chem - ODS'!AB$7*10^6,'Chemicals Calcs'!AG25))</f>
        <v>0</v>
      </c>
      <c r="AH25" s="212">
        <f ca="1">IF(SUM('Chemicals Calcs'!AH$2:AH25)-'Chem - ODS'!AC$7*10^6&lt;0,0,IF(AND(SUM('Chemicals Calcs'!AH$1:AH24)-'Chem - ODS'!AC$7*10^6&lt;0,SUM('Chemicals Calcs'!AH$2:AH25)-'Chem - ODS'!AC$7*10^6&gt;0),SUM('Chemicals Calcs'!AH$2:AH25)-'Chem - ODS'!AC$7*10^6,'Chemicals Calcs'!AH25))</f>
        <v>0</v>
      </c>
      <c r="AI25" s="212">
        <f ca="1">IF(SUM('Chemicals Calcs'!AI$2:AI25)-'Chem - ODS'!AD$7*10^6&lt;0,0,IF(AND(SUM('Chemicals Calcs'!AI$1:AI24)-'Chem - ODS'!AD$7*10^6&lt;0,SUM('Chemicals Calcs'!AI$2:AI25)-'Chem - ODS'!AD$7*10^6&gt;0),SUM('Chemicals Calcs'!AI$2:AI25)-'Chem - ODS'!AD$7*10^6,'Chemicals Calcs'!AI25))</f>
        <v>0</v>
      </c>
      <c r="AJ25" s="212">
        <f ca="1">IF(SUM('Chemicals Calcs'!AJ$2:AJ25)-'Chem - ODS'!AE$7*10^6&lt;0,0,IF(AND(SUM('Chemicals Calcs'!AJ$1:AJ24)-'Chem - ODS'!AE$7*10^6&lt;0,SUM('Chemicals Calcs'!AJ$2:AJ25)-'Chem - ODS'!AE$7*10^6&gt;0),SUM('Chemicals Calcs'!AJ$2:AJ25)-'Chem - ODS'!AE$7*10^6,'Chemicals Calcs'!AJ25))</f>
        <v>0</v>
      </c>
      <c r="AK25" s="212">
        <f ca="1">IF(SUM('Chemicals Calcs'!AK$2:AK25)-'Chem - ODS'!AF$7*10^6&lt;0,0,IF(AND(SUM('Chemicals Calcs'!AK$1:AK24)-'Chem - ODS'!AF$7*10^6&lt;0,SUM('Chemicals Calcs'!AK$2:AK25)-'Chem - ODS'!AF$7*10^6&gt;0),SUM('Chemicals Calcs'!AK$2:AK25)-'Chem - ODS'!AF$7*10^6,'Chemicals Calcs'!AK25))</f>
        <v>0</v>
      </c>
      <c r="AL25" s="212">
        <f ca="1">IF(SUM('Chemicals Calcs'!AL$2:AL25)-'Chem - ODS'!AG$7*10^6&lt;0,0,IF(AND(SUM('Chemicals Calcs'!AL$1:AL24)-'Chem - ODS'!AG$7*10^6&lt;0,SUM('Chemicals Calcs'!AL$2:AL25)-'Chem - ODS'!AG$7*10^6&gt;0),SUM('Chemicals Calcs'!AL$2:AL25)-'Chem - ODS'!AG$7*10^6,'Chemicals Calcs'!AL25))</f>
        <v>0</v>
      </c>
      <c r="AM25" s="212">
        <f ca="1">IF(SUM('Chemicals Calcs'!AM$2:AM25)-'Chem - ODS'!AH$7*10^6&lt;0,0,IF(AND(SUM('Chemicals Calcs'!AM$1:AM24)-'Chem - ODS'!AH$7*10^6&lt;0,SUM('Chemicals Calcs'!AM$2:AM25)-'Chem - ODS'!AH$7*10^6&gt;0),SUM('Chemicals Calcs'!AM$2:AM25)-'Chem - ODS'!AH$7*10^6,'Chemicals Calcs'!AM25))</f>
        <v>0</v>
      </c>
      <c r="AN25" s="212">
        <f ca="1">IF(SUM('Chemicals Calcs'!AN$2:AN25)-'Chem - ODS'!AI$7*10^6&lt;0,0,IF(AND(SUM('Chemicals Calcs'!AN$1:AN24)-'Chem - ODS'!AI$7*10^6&lt;0,SUM('Chemicals Calcs'!AN$2:AN25)-'Chem - ODS'!AI$7*10^6&gt;0),SUM('Chemicals Calcs'!AN$2:AN25)-'Chem - ODS'!AI$7*10^6,'Chemicals Calcs'!AN25))</f>
        <v>0</v>
      </c>
      <c r="AO25" s="212">
        <f ca="1">IF(SUM('Chemicals Calcs'!AO$2:AO25)-'Chem - ODS'!AJ$7*10^6&lt;0,0,IF(AND(SUM('Chemicals Calcs'!AO$1:AO24)-'Chem - ODS'!AJ$7*10^6&lt;0,SUM('Chemicals Calcs'!AO$2:AO25)-'Chem - ODS'!AJ$7*10^6&gt;0),SUM('Chemicals Calcs'!AO$2:AO25)-'Chem - ODS'!AJ$7*10^6,'Chemicals Calcs'!AO25))</f>
        <v>0</v>
      </c>
      <c r="AP25" s="212">
        <f ca="1">IF(SUM('Chemicals Calcs'!AP$2:AP25)-'Chem - ODS'!AK$7*10^6&lt;0,0,IF(AND(SUM('Chemicals Calcs'!AP$1:AP24)-'Chem - ODS'!AK$7*10^6&lt;0,SUM('Chemicals Calcs'!AP$2:AP25)-'Chem - ODS'!AK$7*10^6&gt;0),SUM('Chemicals Calcs'!AP$2:AP25)-'Chem - ODS'!AK$7*10^6,'Chemicals Calcs'!AP25))</f>
        <v>0</v>
      </c>
    </row>
    <row r="26" spans="1:42">
      <c r="A26" s="74">
        <v>-26</v>
      </c>
      <c r="B26">
        <f ca="1">IF('Chemicals 2010'!$A34="CP",INDIRECT("'Chemicals 2010'!"&amp;'Country Selector'!$B$3&amp;ROW($A34))*10^12,0)</f>
        <v>0</v>
      </c>
      <c r="C26" s="90">
        <f t="shared" ca="1" si="0"/>
        <v>0</v>
      </c>
      <c r="D26" s="90">
        <f t="shared" ca="1" si="0"/>
        <v>0</v>
      </c>
      <c r="E26" s="90">
        <f t="shared" ca="1" si="0"/>
        <v>0</v>
      </c>
      <c r="F26" s="90">
        <f t="shared" ca="1" si="0"/>
        <v>0</v>
      </c>
      <c r="G26" s="212">
        <f ca="1">IF(SUM('Chemicals Calcs'!G$2:G26)-'Chem - ODS'!B$7*10^6&lt;0,0,IF(AND(SUM('Chemicals Calcs'!G$1:G25)-'Chem - ODS'!B$7*10^6&lt;0,SUM('Chemicals Calcs'!G$2:G26)-'Chem - ODS'!B$7*10^6&gt;0),SUM('Chemicals Calcs'!G$2:G26)-'Chem - ODS'!B$7*10^6,'Chemicals Calcs'!G26))</f>
        <v>0</v>
      </c>
      <c r="H26" s="212">
        <f ca="1">IF(SUM('Chemicals Calcs'!H$2:H26)-'Chem - ODS'!C$7*10^6&lt;0,0,IF(AND(SUM('Chemicals Calcs'!H$1:H25)-'Chem - ODS'!C$7*10^6&lt;0,SUM('Chemicals Calcs'!H$2:H26)-'Chem - ODS'!C$7*10^6&gt;0),SUM('Chemicals Calcs'!H$2:H26)-'Chem - ODS'!C$7*10^6,'Chemicals Calcs'!H26))</f>
        <v>0</v>
      </c>
      <c r="I26" s="212">
        <f ca="1">IF(SUM('Chemicals Calcs'!I$2:I26)-'Chem - ODS'!D$7*10^6&lt;0,0,IF(AND(SUM('Chemicals Calcs'!I$1:I25)-'Chem - ODS'!D$7*10^6&lt;0,SUM('Chemicals Calcs'!I$2:I26)-'Chem - ODS'!D$7*10^6&gt;0),SUM('Chemicals Calcs'!I$2:I26)-'Chem - ODS'!D$7*10^6,'Chemicals Calcs'!I26))</f>
        <v>0</v>
      </c>
      <c r="J26" s="212">
        <f ca="1">IF(SUM('Chemicals Calcs'!J$2:J26)-'Chem - ODS'!E$7*10^6&lt;0,0,IF(AND(SUM('Chemicals Calcs'!J$1:J25)-'Chem - ODS'!E$7*10^6&lt;0,SUM('Chemicals Calcs'!J$2:J26)-'Chem - ODS'!E$7*10^6&gt;0),SUM('Chemicals Calcs'!J$2:J26)-'Chem - ODS'!E$7*10^6,'Chemicals Calcs'!J26))</f>
        <v>0</v>
      </c>
      <c r="K26" s="212">
        <f ca="1">IF(SUM('Chemicals Calcs'!K$2:K26)-'Chem - ODS'!F$7*10^6&lt;0,0,IF(AND(SUM('Chemicals Calcs'!K$1:K25)-'Chem - ODS'!F$7*10^6&lt;0,SUM('Chemicals Calcs'!K$2:K26)-'Chem - ODS'!F$7*10^6&gt;0),SUM('Chemicals Calcs'!K$2:K26)-'Chem - ODS'!F$7*10^6,'Chemicals Calcs'!K26))</f>
        <v>0</v>
      </c>
      <c r="L26" s="212">
        <f ca="1">IF(SUM('Chemicals Calcs'!L$2:L26)-'Chem - ODS'!G$7*10^6&lt;0,0,IF(AND(SUM('Chemicals Calcs'!L$1:L25)-'Chem - ODS'!G$7*10^6&lt;0,SUM('Chemicals Calcs'!L$2:L26)-'Chem - ODS'!G$7*10^6&gt;0),SUM('Chemicals Calcs'!L$2:L26)-'Chem - ODS'!G$7*10^6,'Chemicals Calcs'!L26))</f>
        <v>0</v>
      </c>
      <c r="M26" s="212">
        <f ca="1">IF(SUM('Chemicals Calcs'!M$2:M26)-'Chem - ODS'!H$7*10^6&lt;0,0,IF(AND(SUM('Chemicals Calcs'!M$1:M25)-'Chem - ODS'!H$7*10^6&lt;0,SUM('Chemicals Calcs'!M$2:M26)-'Chem - ODS'!H$7*10^6&gt;0),SUM('Chemicals Calcs'!M$2:M26)-'Chem - ODS'!H$7*10^6,'Chemicals Calcs'!M26))</f>
        <v>0</v>
      </c>
      <c r="N26" s="212">
        <f ca="1">IF(SUM('Chemicals Calcs'!N$2:N26)-'Chem - ODS'!I$7*10^6&lt;0,0,IF(AND(SUM('Chemicals Calcs'!N$1:N25)-'Chem - ODS'!I$7*10^6&lt;0,SUM('Chemicals Calcs'!N$2:N26)-'Chem - ODS'!I$7*10^6&gt;0),SUM('Chemicals Calcs'!N$2:N26)-'Chem - ODS'!I$7*10^6,'Chemicals Calcs'!N26))</f>
        <v>0</v>
      </c>
      <c r="O26" s="212">
        <f ca="1">IF(SUM('Chemicals Calcs'!O$2:O26)-'Chem - ODS'!J$7*10^6&lt;0,0,IF(AND(SUM('Chemicals Calcs'!O$1:O25)-'Chem - ODS'!J$7*10^6&lt;0,SUM('Chemicals Calcs'!O$2:O26)-'Chem - ODS'!J$7*10^6&gt;0),SUM('Chemicals Calcs'!O$2:O26)-'Chem - ODS'!J$7*10^6,'Chemicals Calcs'!O26))</f>
        <v>0</v>
      </c>
      <c r="P26" s="212">
        <f ca="1">IF(SUM('Chemicals Calcs'!P$2:P26)-'Chem - ODS'!K$7*10^6&lt;0,0,IF(AND(SUM('Chemicals Calcs'!P$1:P25)-'Chem - ODS'!K$7*10^6&lt;0,SUM('Chemicals Calcs'!P$2:P26)-'Chem - ODS'!K$7*10^6&gt;0),SUM('Chemicals Calcs'!P$2:P26)-'Chem - ODS'!K$7*10^6,'Chemicals Calcs'!P26))</f>
        <v>0</v>
      </c>
      <c r="Q26" s="212">
        <f ca="1">IF(SUM('Chemicals Calcs'!Q$2:Q26)-'Chem - ODS'!L$7*10^6&lt;0,0,IF(AND(SUM('Chemicals Calcs'!Q$1:Q25)-'Chem - ODS'!L$7*10^6&lt;0,SUM('Chemicals Calcs'!Q$2:Q26)-'Chem - ODS'!L$7*10^6&gt;0),SUM('Chemicals Calcs'!Q$2:Q26)-'Chem - ODS'!L$7*10^6,'Chemicals Calcs'!Q26))</f>
        <v>0</v>
      </c>
      <c r="R26" s="212">
        <f ca="1">IF(SUM('Chemicals Calcs'!R$2:R26)-'Chem - ODS'!M$7*10^6&lt;0,0,IF(AND(SUM('Chemicals Calcs'!R$1:R25)-'Chem - ODS'!M$7*10^6&lt;0,SUM('Chemicals Calcs'!R$2:R26)-'Chem - ODS'!M$7*10^6&gt;0),SUM('Chemicals Calcs'!R$2:R26)-'Chem - ODS'!M$7*10^6,'Chemicals Calcs'!R26))</f>
        <v>0</v>
      </c>
      <c r="S26" s="212">
        <f ca="1">IF(SUM('Chemicals Calcs'!S$2:S26)-'Chem - ODS'!N$7*10^6&lt;0,0,IF(AND(SUM('Chemicals Calcs'!S$1:S25)-'Chem - ODS'!N$7*10^6&lt;0,SUM('Chemicals Calcs'!S$2:S26)-'Chem - ODS'!N$7*10^6&gt;0),SUM('Chemicals Calcs'!S$2:S26)-'Chem - ODS'!N$7*10^6,'Chemicals Calcs'!S26))</f>
        <v>0</v>
      </c>
      <c r="T26" s="212">
        <f ca="1">IF(SUM('Chemicals Calcs'!T$2:T26)-'Chem - ODS'!O$7*10^6&lt;0,0,IF(AND(SUM('Chemicals Calcs'!T$1:T25)-'Chem - ODS'!O$7*10^6&lt;0,SUM('Chemicals Calcs'!T$2:T26)-'Chem - ODS'!O$7*10^6&gt;0),SUM('Chemicals Calcs'!T$2:T26)-'Chem - ODS'!O$7*10^6,'Chemicals Calcs'!T26))</f>
        <v>0</v>
      </c>
      <c r="U26" s="212">
        <f ca="1">IF(SUM('Chemicals Calcs'!U$2:U26)-'Chem - ODS'!P$7*10^6&lt;0,0,IF(AND(SUM('Chemicals Calcs'!U$1:U25)-'Chem - ODS'!P$7*10^6&lt;0,SUM('Chemicals Calcs'!U$2:U26)-'Chem - ODS'!P$7*10^6&gt;0),SUM('Chemicals Calcs'!U$2:U26)-'Chem - ODS'!P$7*10^6,'Chemicals Calcs'!U26))</f>
        <v>0</v>
      </c>
      <c r="V26" s="212">
        <f ca="1">IF(SUM('Chemicals Calcs'!V$2:V26)-'Chem - ODS'!Q$7*10^6&lt;0,0,IF(AND(SUM('Chemicals Calcs'!V$1:V25)-'Chem - ODS'!Q$7*10^6&lt;0,SUM('Chemicals Calcs'!V$2:V26)-'Chem - ODS'!Q$7*10^6&gt;0),SUM('Chemicals Calcs'!V$2:V26)-'Chem - ODS'!Q$7*10^6,'Chemicals Calcs'!V26))</f>
        <v>0</v>
      </c>
      <c r="W26" s="212">
        <f ca="1">IF(SUM('Chemicals Calcs'!W$2:W26)-'Chem - ODS'!R$7*10^6&lt;0,0,IF(AND(SUM('Chemicals Calcs'!W$1:W25)-'Chem - ODS'!R$7*10^6&lt;0,SUM('Chemicals Calcs'!W$2:W26)-'Chem - ODS'!R$7*10^6&gt;0),SUM('Chemicals Calcs'!W$2:W26)-'Chem - ODS'!R$7*10^6,'Chemicals Calcs'!W26))</f>
        <v>0</v>
      </c>
      <c r="X26" s="212">
        <f ca="1">IF(SUM('Chemicals Calcs'!X$2:X26)-'Chem - ODS'!S$7*10^6&lt;0,0,IF(AND(SUM('Chemicals Calcs'!X$1:X25)-'Chem - ODS'!S$7*10^6&lt;0,SUM('Chemicals Calcs'!X$2:X26)-'Chem - ODS'!S$7*10^6&gt;0),SUM('Chemicals Calcs'!X$2:X26)-'Chem - ODS'!S$7*10^6,'Chemicals Calcs'!X26))</f>
        <v>0</v>
      </c>
      <c r="Y26" s="212">
        <f ca="1">IF(SUM('Chemicals Calcs'!Y$2:Y26)-'Chem - ODS'!T$7*10^6&lt;0,0,IF(AND(SUM('Chemicals Calcs'!Y$1:Y25)-'Chem - ODS'!T$7*10^6&lt;0,SUM('Chemicals Calcs'!Y$2:Y26)-'Chem - ODS'!T$7*10^6&gt;0),SUM('Chemicals Calcs'!Y$2:Y26)-'Chem - ODS'!T$7*10^6,'Chemicals Calcs'!Y26))</f>
        <v>0</v>
      </c>
      <c r="Z26" s="212">
        <f ca="1">IF(SUM('Chemicals Calcs'!Z$2:Z26)-'Chem - ODS'!U$7*10^6&lt;0,0,IF(AND(SUM('Chemicals Calcs'!Z$1:Z25)-'Chem - ODS'!U$7*10^6&lt;0,SUM('Chemicals Calcs'!Z$2:Z26)-'Chem - ODS'!U$7*10^6&gt;0),SUM('Chemicals Calcs'!Z$2:Z26)-'Chem - ODS'!U$7*10^6,'Chemicals Calcs'!Z26))</f>
        <v>0</v>
      </c>
      <c r="AA26" s="212">
        <f ca="1">IF(SUM('Chemicals Calcs'!AA$2:AA26)-'Chem - ODS'!V$7*10^6&lt;0,0,IF(AND(SUM('Chemicals Calcs'!AA$1:AA25)-'Chem - ODS'!V$7*10^6&lt;0,SUM('Chemicals Calcs'!AA$2:AA26)-'Chem - ODS'!V$7*10^6&gt;0),SUM('Chemicals Calcs'!AA$2:AA26)-'Chem - ODS'!V$7*10^6,'Chemicals Calcs'!AA26))</f>
        <v>0</v>
      </c>
      <c r="AB26" s="212">
        <f ca="1">IF(SUM('Chemicals Calcs'!AB$2:AB26)-'Chem - ODS'!W$7*10^6&lt;0,0,IF(AND(SUM('Chemicals Calcs'!AB$1:AB25)-'Chem - ODS'!W$7*10^6&lt;0,SUM('Chemicals Calcs'!AB$2:AB26)-'Chem - ODS'!W$7*10^6&gt;0),SUM('Chemicals Calcs'!AB$2:AB26)-'Chem - ODS'!W$7*10^6,'Chemicals Calcs'!AB26))</f>
        <v>0</v>
      </c>
      <c r="AC26" s="212">
        <f ca="1">IF(SUM('Chemicals Calcs'!AC$2:AC26)-'Chem - ODS'!X$7*10^6&lt;0,0,IF(AND(SUM('Chemicals Calcs'!AC$1:AC25)-'Chem - ODS'!X$7*10^6&lt;0,SUM('Chemicals Calcs'!AC$2:AC26)-'Chem - ODS'!X$7*10^6&gt;0),SUM('Chemicals Calcs'!AC$2:AC26)-'Chem - ODS'!X$7*10^6,'Chemicals Calcs'!AC26))</f>
        <v>0</v>
      </c>
      <c r="AD26" s="212">
        <f ca="1">IF(SUM('Chemicals Calcs'!AD$2:AD26)-'Chem - ODS'!Y$7*10^6&lt;0,0,IF(AND(SUM('Chemicals Calcs'!AD$1:AD25)-'Chem - ODS'!Y$7*10^6&lt;0,SUM('Chemicals Calcs'!AD$2:AD26)-'Chem - ODS'!Y$7*10^6&gt;0),SUM('Chemicals Calcs'!AD$2:AD26)-'Chem - ODS'!Y$7*10^6,'Chemicals Calcs'!AD26))</f>
        <v>0</v>
      </c>
      <c r="AE26" s="212">
        <f ca="1">IF(SUM('Chemicals Calcs'!AE$2:AE26)-'Chem - ODS'!Z$7*10^6&lt;0,0,IF(AND(SUM('Chemicals Calcs'!AE$1:AE25)-'Chem - ODS'!Z$7*10^6&lt;0,SUM('Chemicals Calcs'!AE$2:AE26)-'Chem - ODS'!Z$7*10^6&gt;0),SUM('Chemicals Calcs'!AE$2:AE26)-'Chem - ODS'!Z$7*10^6,'Chemicals Calcs'!AE26))</f>
        <v>0</v>
      </c>
      <c r="AF26" s="212">
        <f ca="1">IF(SUM('Chemicals Calcs'!AF$2:AF26)-'Chem - ODS'!AA$7*10^6&lt;0,0,IF(AND(SUM('Chemicals Calcs'!AF$1:AF25)-'Chem - ODS'!AA$7*10^6&lt;0,SUM('Chemicals Calcs'!AF$2:AF26)-'Chem - ODS'!AA$7*10^6&gt;0),SUM('Chemicals Calcs'!AF$2:AF26)-'Chem - ODS'!AA$7*10^6,'Chemicals Calcs'!AF26))</f>
        <v>0</v>
      </c>
      <c r="AG26" s="212">
        <f ca="1">IF(SUM('Chemicals Calcs'!AG$2:AG26)-'Chem - ODS'!AB$7*10^6&lt;0,0,IF(AND(SUM('Chemicals Calcs'!AG$1:AG25)-'Chem - ODS'!AB$7*10^6&lt;0,SUM('Chemicals Calcs'!AG$2:AG26)-'Chem - ODS'!AB$7*10^6&gt;0),SUM('Chemicals Calcs'!AG$2:AG26)-'Chem - ODS'!AB$7*10^6,'Chemicals Calcs'!AG26))</f>
        <v>0</v>
      </c>
      <c r="AH26" s="212">
        <f ca="1">IF(SUM('Chemicals Calcs'!AH$2:AH26)-'Chem - ODS'!AC$7*10^6&lt;0,0,IF(AND(SUM('Chemicals Calcs'!AH$1:AH25)-'Chem - ODS'!AC$7*10^6&lt;0,SUM('Chemicals Calcs'!AH$2:AH26)-'Chem - ODS'!AC$7*10^6&gt;0),SUM('Chemicals Calcs'!AH$2:AH26)-'Chem - ODS'!AC$7*10^6,'Chemicals Calcs'!AH26))</f>
        <v>0</v>
      </c>
      <c r="AI26" s="212">
        <f ca="1">IF(SUM('Chemicals Calcs'!AI$2:AI26)-'Chem - ODS'!AD$7*10^6&lt;0,0,IF(AND(SUM('Chemicals Calcs'!AI$1:AI25)-'Chem - ODS'!AD$7*10^6&lt;0,SUM('Chemicals Calcs'!AI$2:AI26)-'Chem - ODS'!AD$7*10^6&gt;0),SUM('Chemicals Calcs'!AI$2:AI26)-'Chem - ODS'!AD$7*10^6,'Chemicals Calcs'!AI26))</f>
        <v>0</v>
      </c>
      <c r="AJ26" s="212">
        <f ca="1">IF(SUM('Chemicals Calcs'!AJ$2:AJ26)-'Chem - ODS'!AE$7*10^6&lt;0,0,IF(AND(SUM('Chemicals Calcs'!AJ$1:AJ25)-'Chem - ODS'!AE$7*10^6&lt;0,SUM('Chemicals Calcs'!AJ$2:AJ26)-'Chem - ODS'!AE$7*10^6&gt;0),SUM('Chemicals Calcs'!AJ$2:AJ26)-'Chem - ODS'!AE$7*10^6,'Chemicals Calcs'!AJ26))</f>
        <v>0</v>
      </c>
      <c r="AK26" s="212">
        <f ca="1">IF(SUM('Chemicals Calcs'!AK$2:AK26)-'Chem - ODS'!AF$7*10^6&lt;0,0,IF(AND(SUM('Chemicals Calcs'!AK$1:AK25)-'Chem - ODS'!AF$7*10^6&lt;0,SUM('Chemicals Calcs'!AK$2:AK26)-'Chem - ODS'!AF$7*10^6&gt;0),SUM('Chemicals Calcs'!AK$2:AK26)-'Chem - ODS'!AF$7*10^6,'Chemicals Calcs'!AK26))</f>
        <v>0</v>
      </c>
      <c r="AL26" s="212">
        <f ca="1">IF(SUM('Chemicals Calcs'!AL$2:AL26)-'Chem - ODS'!AG$7*10^6&lt;0,0,IF(AND(SUM('Chemicals Calcs'!AL$1:AL25)-'Chem - ODS'!AG$7*10^6&lt;0,SUM('Chemicals Calcs'!AL$2:AL26)-'Chem - ODS'!AG$7*10^6&gt;0),SUM('Chemicals Calcs'!AL$2:AL26)-'Chem - ODS'!AG$7*10^6,'Chemicals Calcs'!AL26))</f>
        <v>0</v>
      </c>
      <c r="AM26" s="212">
        <f ca="1">IF(SUM('Chemicals Calcs'!AM$2:AM26)-'Chem - ODS'!AH$7*10^6&lt;0,0,IF(AND(SUM('Chemicals Calcs'!AM$1:AM25)-'Chem - ODS'!AH$7*10^6&lt;0,SUM('Chemicals Calcs'!AM$2:AM26)-'Chem - ODS'!AH$7*10^6&gt;0),SUM('Chemicals Calcs'!AM$2:AM26)-'Chem - ODS'!AH$7*10^6,'Chemicals Calcs'!AM26))</f>
        <v>0</v>
      </c>
      <c r="AN26" s="212">
        <f ca="1">IF(SUM('Chemicals Calcs'!AN$2:AN26)-'Chem - ODS'!AI$7*10^6&lt;0,0,IF(AND(SUM('Chemicals Calcs'!AN$1:AN25)-'Chem - ODS'!AI$7*10^6&lt;0,SUM('Chemicals Calcs'!AN$2:AN26)-'Chem - ODS'!AI$7*10^6&gt;0),SUM('Chemicals Calcs'!AN$2:AN26)-'Chem - ODS'!AI$7*10^6,'Chemicals Calcs'!AN26))</f>
        <v>0</v>
      </c>
      <c r="AO26" s="212">
        <f ca="1">IF(SUM('Chemicals Calcs'!AO$2:AO26)-'Chem - ODS'!AJ$7*10^6&lt;0,0,IF(AND(SUM('Chemicals Calcs'!AO$1:AO25)-'Chem - ODS'!AJ$7*10^6&lt;0,SUM('Chemicals Calcs'!AO$2:AO26)-'Chem - ODS'!AJ$7*10^6&gt;0),SUM('Chemicals Calcs'!AO$2:AO26)-'Chem - ODS'!AJ$7*10^6,'Chemicals Calcs'!AO26))</f>
        <v>0</v>
      </c>
      <c r="AP26" s="212">
        <f ca="1">IF(SUM('Chemicals Calcs'!AP$2:AP26)-'Chem - ODS'!AK$7*10^6&lt;0,0,IF(AND(SUM('Chemicals Calcs'!AP$1:AP25)-'Chem - ODS'!AK$7*10^6&lt;0,SUM('Chemicals Calcs'!AP$2:AP26)-'Chem - ODS'!AK$7*10^6&gt;0),SUM('Chemicals Calcs'!AP$2:AP26)-'Chem - ODS'!AK$7*10^6,'Chemicals Calcs'!AP26))</f>
        <v>0</v>
      </c>
    </row>
    <row r="27" spans="1:42">
      <c r="A27" s="74">
        <v>-25</v>
      </c>
      <c r="B27">
        <f ca="1">IF('Chemicals 2010'!$A35="CP",INDIRECT("'Chemicals 2010'!"&amp;'Country Selector'!$B$3&amp;ROW($A35))*10^12,0)</f>
        <v>0</v>
      </c>
      <c r="C27" s="90">
        <f t="shared" ca="1" si="0"/>
        <v>0</v>
      </c>
      <c r="D27" s="90">
        <f t="shared" ca="1" si="0"/>
        <v>0</v>
      </c>
      <c r="E27" s="90">
        <f t="shared" ca="1" si="0"/>
        <v>0</v>
      </c>
      <c r="F27" s="90">
        <f t="shared" ca="1" si="0"/>
        <v>0</v>
      </c>
      <c r="G27" s="212">
        <f ca="1">IF(SUM('Chemicals Calcs'!G$2:G27)-'Chem - ODS'!B$7*10^6&lt;0,0,IF(AND(SUM('Chemicals Calcs'!G$1:G26)-'Chem - ODS'!B$7*10^6&lt;0,SUM('Chemicals Calcs'!G$2:G27)-'Chem - ODS'!B$7*10^6&gt;0),SUM('Chemicals Calcs'!G$2:G27)-'Chem - ODS'!B$7*10^6,'Chemicals Calcs'!G27))</f>
        <v>0</v>
      </c>
      <c r="H27" s="212">
        <f ca="1">IF(SUM('Chemicals Calcs'!H$2:H27)-'Chem - ODS'!C$7*10^6&lt;0,0,IF(AND(SUM('Chemicals Calcs'!H$1:H26)-'Chem - ODS'!C$7*10^6&lt;0,SUM('Chemicals Calcs'!H$2:H27)-'Chem - ODS'!C$7*10^6&gt;0),SUM('Chemicals Calcs'!H$2:H27)-'Chem - ODS'!C$7*10^6,'Chemicals Calcs'!H27))</f>
        <v>0</v>
      </c>
      <c r="I27" s="212">
        <f ca="1">IF(SUM('Chemicals Calcs'!I$2:I27)-'Chem - ODS'!D$7*10^6&lt;0,0,IF(AND(SUM('Chemicals Calcs'!I$1:I26)-'Chem - ODS'!D$7*10^6&lt;0,SUM('Chemicals Calcs'!I$2:I27)-'Chem - ODS'!D$7*10^6&gt;0),SUM('Chemicals Calcs'!I$2:I27)-'Chem - ODS'!D$7*10^6,'Chemicals Calcs'!I27))</f>
        <v>0</v>
      </c>
      <c r="J27" s="212">
        <f ca="1">IF(SUM('Chemicals Calcs'!J$2:J27)-'Chem - ODS'!E$7*10^6&lt;0,0,IF(AND(SUM('Chemicals Calcs'!J$1:J26)-'Chem - ODS'!E$7*10^6&lt;0,SUM('Chemicals Calcs'!J$2:J27)-'Chem - ODS'!E$7*10^6&gt;0),SUM('Chemicals Calcs'!J$2:J27)-'Chem - ODS'!E$7*10^6,'Chemicals Calcs'!J27))</f>
        <v>0</v>
      </c>
      <c r="K27" s="212">
        <f ca="1">IF(SUM('Chemicals Calcs'!K$2:K27)-'Chem - ODS'!F$7*10^6&lt;0,0,IF(AND(SUM('Chemicals Calcs'!K$1:K26)-'Chem - ODS'!F$7*10^6&lt;0,SUM('Chemicals Calcs'!K$2:K27)-'Chem - ODS'!F$7*10^6&gt;0),SUM('Chemicals Calcs'!K$2:K27)-'Chem - ODS'!F$7*10^6,'Chemicals Calcs'!K27))</f>
        <v>0</v>
      </c>
      <c r="L27" s="212">
        <f ca="1">IF(SUM('Chemicals Calcs'!L$2:L27)-'Chem - ODS'!G$7*10^6&lt;0,0,IF(AND(SUM('Chemicals Calcs'!L$1:L26)-'Chem - ODS'!G$7*10^6&lt;0,SUM('Chemicals Calcs'!L$2:L27)-'Chem - ODS'!G$7*10^6&gt;0),SUM('Chemicals Calcs'!L$2:L27)-'Chem - ODS'!G$7*10^6,'Chemicals Calcs'!L27))</f>
        <v>0</v>
      </c>
      <c r="M27" s="212">
        <f ca="1">IF(SUM('Chemicals Calcs'!M$2:M27)-'Chem - ODS'!H$7*10^6&lt;0,0,IF(AND(SUM('Chemicals Calcs'!M$1:M26)-'Chem - ODS'!H$7*10^6&lt;0,SUM('Chemicals Calcs'!M$2:M27)-'Chem - ODS'!H$7*10^6&gt;0),SUM('Chemicals Calcs'!M$2:M27)-'Chem - ODS'!H$7*10^6,'Chemicals Calcs'!M27))</f>
        <v>0</v>
      </c>
      <c r="N27" s="212">
        <f ca="1">IF(SUM('Chemicals Calcs'!N$2:N27)-'Chem - ODS'!I$7*10^6&lt;0,0,IF(AND(SUM('Chemicals Calcs'!N$1:N26)-'Chem - ODS'!I$7*10^6&lt;0,SUM('Chemicals Calcs'!N$2:N27)-'Chem - ODS'!I$7*10^6&gt;0),SUM('Chemicals Calcs'!N$2:N27)-'Chem - ODS'!I$7*10^6,'Chemicals Calcs'!N27))</f>
        <v>0</v>
      </c>
      <c r="O27" s="212">
        <f ca="1">IF(SUM('Chemicals Calcs'!O$2:O27)-'Chem - ODS'!J$7*10^6&lt;0,0,IF(AND(SUM('Chemicals Calcs'!O$1:O26)-'Chem - ODS'!J$7*10^6&lt;0,SUM('Chemicals Calcs'!O$2:O27)-'Chem - ODS'!J$7*10^6&gt;0),SUM('Chemicals Calcs'!O$2:O27)-'Chem - ODS'!J$7*10^6,'Chemicals Calcs'!O27))</f>
        <v>0</v>
      </c>
      <c r="P27" s="212">
        <f ca="1">IF(SUM('Chemicals Calcs'!P$2:P27)-'Chem - ODS'!K$7*10^6&lt;0,0,IF(AND(SUM('Chemicals Calcs'!P$1:P26)-'Chem - ODS'!K$7*10^6&lt;0,SUM('Chemicals Calcs'!P$2:P27)-'Chem - ODS'!K$7*10^6&gt;0),SUM('Chemicals Calcs'!P$2:P27)-'Chem - ODS'!K$7*10^6,'Chemicals Calcs'!P27))</f>
        <v>0</v>
      </c>
      <c r="Q27" s="212">
        <f ca="1">IF(SUM('Chemicals Calcs'!Q$2:Q27)-'Chem - ODS'!L$7*10^6&lt;0,0,IF(AND(SUM('Chemicals Calcs'!Q$1:Q26)-'Chem - ODS'!L$7*10^6&lt;0,SUM('Chemicals Calcs'!Q$2:Q27)-'Chem - ODS'!L$7*10^6&gt;0),SUM('Chemicals Calcs'!Q$2:Q27)-'Chem - ODS'!L$7*10^6,'Chemicals Calcs'!Q27))</f>
        <v>0</v>
      </c>
      <c r="R27" s="212">
        <f ca="1">IF(SUM('Chemicals Calcs'!R$2:R27)-'Chem - ODS'!M$7*10^6&lt;0,0,IF(AND(SUM('Chemicals Calcs'!R$1:R26)-'Chem - ODS'!M$7*10^6&lt;0,SUM('Chemicals Calcs'!R$2:R27)-'Chem - ODS'!M$7*10^6&gt;0),SUM('Chemicals Calcs'!R$2:R27)-'Chem - ODS'!M$7*10^6,'Chemicals Calcs'!R27))</f>
        <v>0</v>
      </c>
      <c r="S27" s="212">
        <f ca="1">IF(SUM('Chemicals Calcs'!S$2:S27)-'Chem - ODS'!N$7*10^6&lt;0,0,IF(AND(SUM('Chemicals Calcs'!S$1:S26)-'Chem - ODS'!N$7*10^6&lt;0,SUM('Chemicals Calcs'!S$2:S27)-'Chem - ODS'!N$7*10^6&gt;0),SUM('Chemicals Calcs'!S$2:S27)-'Chem - ODS'!N$7*10^6,'Chemicals Calcs'!S27))</f>
        <v>0</v>
      </c>
      <c r="T27" s="212">
        <f ca="1">IF(SUM('Chemicals Calcs'!T$2:T27)-'Chem - ODS'!O$7*10^6&lt;0,0,IF(AND(SUM('Chemicals Calcs'!T$1:T26)-'Chem - ODS'!O$7*10^6&lt;0,SUM('Chemicals Calcs'!T$2:T27)-'Chem - ODS'!O$7*10^6&gt;0),SUM('Chemicals Calcs'!T$2:T27)-'Chem - ODS'!O$7*10^6,'Chemicals Calcs'!T27))</f>
        <v>0</v>
      </c>
      <c r="U27" s="212">
        <f ca="1">IF(SUM('Chemicals Calcs'!U$2:U27)-'Chem - ODS'!P$7*10^6&lt;0,0,IF(AND(SUM('Chemicals Calcs'!U$1:U26)-'Chem - ODS'!P$7*10^6&lt;0,SUM('Chemicals Calcs'!U$2:U27)-'Chem - ODS'!P$7*10^6&gt;0),SUM('Chemicals Calcs'!U$2:U27)-'Chem - ODS'!P$7*10^6,'Chemicals Calcs'!U27))</f>
        <v>0</v>
      </c>
      <c r="V27" s="212">
        <f ca="1">IF(SUM('Chemicals Calcs'!V$2:V27)-'Chem - ODS'!Q$7*10^6&lt;0,0,IF(AND(SUM('Chemicals Calcs'!V$1:V26)-'Chem - ODS'!Q$7*10^6&lt;0,SUM('Chemicals Calcs'!V$2:V27)-'Chem - ODS'!Q$7*10^6&gt;0),SUM('Chemicals Calcs'!V$2:V27)-'Chem - ODS'!Q$7*10^6,'Chemicals Calcs'!V27))</f>
        <v>0</v>
      </c>
      <c r="W27" s="212">
        <f ca="1">IF(SUM('Chemicals Calcs'!W$2:W27)-'Chem - ODS'!R$7*10^6&lt;0,0,IF(AND(SUM('Chemicals Calcs'!W$1:W26)-'Chem - ODS'!R$7*10^6&lt;0,SUM('Chemicals Calcs'!W$2:W27)-'Chem - ODS'!R$7*10^6&gt;0),SUM('Chemicals Calcs'!W$2:W27)-'Chem - ODS'!R$7*10^6,'Chemicals Calcs'!W27))</f>
        <v>0</v>
      </c>
      <c r="X27" s="212">
        <f ca="1">IF(SUM('Chemicals Calcs'!X$2:X27)-'Chem - ODS'!S$7*10^6&lt;0,0,IF(AND(SUM('Chemicals Calcs'!X$1:X26)-'Chem - ODS'!S$7*10^6&lt;0,SUM('Chemicals Calcs'!X$2:X27)-'Chem - ODS'!S$7*10^6&gt;0),SUM('Chemicals Calcs'!X$2:X27)-'Chem - ODS'!S$7*10^6,'Chemicals Calcs'!X27))</f>
        <v>0</v>
      </c>
      <c r="Y27" s="212">
        <f ca="1">IF(SUM('Chemicals Calcs'!Y$2:Y27)-'Chem - ODS'!T$7*10^6&lt;0,0,IF(AND(SUM('Chemicals Calcs'!Y$1:Y26)-'Chem - ODS'!T$7*10^6&lt;0,SUM('Chemicals Calcs'!Y$2:Y27)-'Chem - ODS'!T$7*10^6&gt;0),SUM('Chemicals Calcs'!Y$2:Y27)-'Chem - ODS'!T$7*10^6,'Chemicals Calcs'!Y27))</f>
        <v>0</v>
      </c>
      <c r="Z27" s="212">
        <f ca="1">IF(SUM('Chemicals Calcs'!Z$2:Z27)-'Chem - ODS'!U$7*10^6&lt;0,0,IF(AND(SUM('Chemicals Calcs'!Z$1:Z26)-'Chem - ODS'!U$7*10^6&lt;0,SUM('Chemicals Calcs'!Z$2:Z27)-'Chem - ODS'!U$7*10^6&gt;0),SUM('Chemicals Calcs'!Z$2:Z27)-'Chem - ODS'!U$7*10^6,'Chemicals Calcs'!Z27))</f>
        <v>0</v>
      </c>
      <c r="AA27" s="212">
        <f ca="1">IF(SUM('Chemicals Calcs'!AA$2:AA27)-'Chem - ODS'!V$7*10^6&lt;0,0,IF(AND(SUM('Chemicals Calcs'!AA$1:AA26)-'Chem - ODS'!V$7*10^6&lt;0,SUM('Chemicals Calcs'!AA$2:AA27)-'Chem - ODS'!V$7*10^6&gt;0),SUM('Chemicals Calcs'!AA$2:AA27)-'Chem - ODS'!V$7*10^6,'Chemicals Calcs'!AA27))</f>
        <v>0</v>
      </c>
      <c r="AB27" s="212">
        <f ca="1">IF(SUM('Chemicals Calcs'!AB$2:AB27)-'Chem - ODS'!W$7*10^6&lt;0,0,IF(AND(SUM('Chemicals Calcs'!AB$1:AB26)-'Chem - ODS'!W$7*10^6&lt;0,SUM('Chemicals Calcs'!AB$2:AB27)-'Chem - ODS'!W$7*10^6&gt;0),SUM('Chemicals Calcs'!AB$2:AB27)-'Chem - ODS'!W$7*10^6,'Chemicals Calcs'!AB27))</f>
        <v>0</v>
      </c>
      <c r="AC27" s="212">
        <f ca="1">IF(SUM('Chemicals Calcs'!AC$2:AC27)-'Chem - ODS'!X$7*10^6&lt;0,0,IF(AND(SUM('Chemicals Calcs'!AC$1:AC26)-'Chem - ODS'!X$7*10^6&lt;0,SUM('Chemicals Calcs'!AC$2:AC27)-'Chem - ODS'!X$7*10^6&gt;0),SUM('Chemicals Calcs'!AC$2:AC27)-'Chem - ODS'!X$7*10^6,'Chemicals Calcs'!AC27))</f>
        <v>0</v>
      </c>
      <c r="AD27" s="212">
        <f ca="1">IF(SUM('Chemicals Calcs'!AD$2:AD27)-'Chem - ODS'!Y$7*10^6&lt;0,0,IF(AND(SUM('Chemicals Calcs'!AD$1:AD26)-'Chem - ODS'!Y$7*10^6&lt;0,SUM('Chemicals Calcs'!AD$2:AD27)-'Chem - ODS'!Y$7*10^6&gt;0),SUM('Chemicals Calcs'!AD$2:AD27)-'Chem - ODS'!Y$7*10^6,'Chemicals Calcs'!AD27))</f>
        <v>0</v>
      </c>
      <c r="AE27" s="212">
        <f ca="1">IF(SUM('Chemicals Calcs'!AE$2:AE27)-'Chem - ODS'!Z$7*10^6&lt;0,0,IF(AND(SUM('Chemicals Calcs'!AE$1:AE26)-'Chem - ODS'!Z$7*10^6&lt;0,SUM('Chemicals Calcs'!AE$2:AE27)-'Chem - ODS'!Z$7*10^6&gt;0),SUM('Chemicals Calcs'!AE$2:AE27)-'Chem - ODS'!Z$7*10^6,'Chemicals Calcs'!AE27))</f>
        <v>0</v>
      </c>
      <c r="AF27" s="212">
        <f ca="1">IF(SUM('Chemicals Calcs'!AF$2:AF27)-'Chem - ODS'!AA$7*10^6&lt;0,0,IF(AND(SUM('Chemicals Calcs'!AF$1:AF26)-'Chem - ODS'!AA$7*10^6&lt;0,SUM('Chemicals Calcs'!AF$2:AF27)-'Chem - ODS'!AA$7*10^6&gt;0),SUM('Chemicals Calcs'!AF$2:AF27)-'Chem - ODS'!AA$7*10^6,'Chemicals Calcs'!AF27))</f>
        <v>0</v>
      </c>
      <c r="AG27" s="212">
        <f ca="1">IF(SUM('Chemicals Calcs'!AG$2:AG27)-'Chem - ODS'!AB$7*10^6&lt;0,0,IF(AND(SUM('Chemicals Calcs'!AG$1:AG26)-'Chem - ODS'!AB$7*10^6&lt;0,SUM('Chemicals Calcs'!AG$2:AG27)-'Chem - ODS'!AB$7*10^6&gt;0),SUM('Chemicals Calcs'!AG$2:AG27)-'Chem - ODS'!AB$7*10^6,'Chemicals Calcs'!AG27))</f>
        <v>0</v>
      </c>
      <c r="AH27" s="212">
        <f ca="1">IF(SUM('Chemicals Calcs'!AH$2:AH27)-'Chem - ODS'!AC$7*10^6&lt;0,0,IF(AND(SUM('Chemicals Calcs'!AH$1:AH26)-'Chem - ODS'!AC$7*10^6&lt;0,SUM('Chemicals Calcs'!AH$2:AH27)-'Chem - ODS'!AC$7*10^6&gt;0),SUM('Chemicals Calcs'!AH$2:AH27)-'Chem - ODS'!AC$7*10^6,'Chemicals Calcs'!AH27))</f>
        <v>0</v>
      </c>
      <c r="AI27" s="212">
        <f ca="1">IF(SUM('Chemicals Calcs'!AI$2:AI27)-'Chem - ODS'!AD$7*10^6&lt;0,0,IF(AND(SUM('Chemicals Calcs'!AI$1:AI26)-'Chem - ODS'!AD$7*10^6&lt;0,SUM('Chemicals Calcs'!AI$2:AI27)-'Chem - ODS'!AD$7*10^6&gt;0),SUM('Chemicals Calcs'!AI$2:AI27)-'Chem - ODS'!AD$7*10^6,'Chemicals Calcs'!AI27))</f>
        <v>0</v>
      </c>
      <c r="AJ27" s="212">
        <f ca="1">IF(SUM('Chemicals Calcs'!AJ$2:AJ27)-'Chem - ODS'!AE$7*10^6&lt;0,0,IF(AND(SUM('Chemicals Calcs'!AJ$1:AJ26)-'Chem - ODS'!AE$7*10^6&lt;0,SUM('Chemicals Calcs'!AJ$2:AJ27)-'Chem - ODS'!AE$7*10^6&gt;0),SUM('Chemicals Calcs'!AJ$2:AJ27)-'Chem - ODS'!AE$7*10^6,'Chemicals Calcs'!AJ27))</f>
        <v>0</v>
      </c>
      <c r="AK27" s="212">
        <f ca="1">IF(SUM('Chemicals Calcs'!AK$2:AK27)-'Chem - ODS'!AF$7*10^6&lt;0,0,IF(AND(SUM('Chemicals Calcs'!AK$1:AK26)-'Chem - ODS'!AF$7*10^6&lt;0,SUM('Chemicals Calcs'!AK$2:AK27)-'Chem - ODS'!AF$7*10^6&gt;0),SUM('Chemicals Calcs'!AK$2:AK27)-'Chem - ODS'!AF$7*10^6,'Chemicals Calcs'!AK27))</f>
        <v>0</v>
      </c>
      <c r="AL27" s="212">
        <f ca="1">IF(SUM('Chemicals Calcs'!AL$2:AL27)-'Chem - ODS'!AG$7*10^6&lt;0,0,IF(AND(SUM('Chemicals Calcs'!AL$1:AL26)-'Chem - ODS'!AG$7*10^6&lt;0,SUM('Chemicals Calcs'!AL$2:AL27)-'Chem - ODS'!AG$7*10^6&gt;0),SUM('Chemicals Calcs'!AL$2:AL27)-'Chem - ODS'!AG$7*10^6,'Chemicals Calcs'!AL27))</f>
        <v>0</v>
      </c>
      <c r="AM27" s="212">
        <f ca="1">IF(SUM('Chemicals Calcs'!AM$2:AM27)-'Chem - ODS'!AH$7*10^6&lt;0,0,IF(AND(SUM('Chemicals Calcs'!AM$1:AM26)-'Chem - ODS'!AH$7*10^6&lt;0,SUM('Chemicals Calcs'!AM$2:AM27)-'Chem - ODS'!AH$7*10^6&gt;0),SUM('Chemicals Calcs'!AM$2:AM27)-'Chem - ODS'!AH$7*10^6,'Chemicals Calcs'!AM27))</f>
        <v>0</v>
      </c>
      <c r="AN27" s="212">
        <f ca="1">IF(SUM('Chemicals Calcs'!AN$2:AN27)-'Chem - ODS'!AI$7*10^6&lt;0,0,IF(AND(SUM('Chemicals Calcs'!AN$1:AN26)-'Chem - ODS'!AI$7*10^6&lt;0,SUM('Chemicals Calcs'!AN$2:AN27)-'Chem - ODS'!AI$7*10^6&gt;0),SUM('Chemicals Calcs'!AN$2:AN27)-'Chem - ODS'!AI$7*10^6,'Chemicals Calcs'!AN27))</f>
        <v>0</v>
      </c>
      <c r="AO27" s="212">
        <f ca="1">IF(SUM('Chemicals Calcs'!AO$2:AO27)-'Chem - ODS'!AJ$7*10^6&lt;0,0,IF(AND(SUM('Chemicals Calcs'!AO$1:AO26)-'Chem - ODS'!AJ$7*10^6&lt;0,SUM('Chemicals Calcs'!AO$2:AO27)-'Chem - ODS'!AJ$7*10^6&gt;0),SUM('Chemicals Calcs'!AO$2:AO27)-'Chem - ODS'!AJ$7*10^6,'Chemicals Calcs'!AO27))</f>
        <v>0</v>
      </c>
      <c r="AP27" s="212">
        <f ca="1">IF(SUM('Chemicals Calcs'!AP$2:AP27)-'Chem - ODS'!AK$7*10^6&lt;0,0,IF(AND(SUM('Chemicals Calcs'!AP$1:AP26)-'Chem - ODS'!AK$7*10^6&lt;0,SUM('Chemicals Calcs'!AP$2:AP27)-'Chem - ODS'!AK$7*10^6&gt;0),SUM('Chemicals Calcs'!AP$2:AP27)-'Chem - ODS'!AK$7*10^6,'Chemicals Calcs'!AP27))</f>
        <v>0</v>
      </c>
    </row>
    <row r="28" spans="1:42">
      <c r="A28" s="74">
        <v>-24</v>
      </c>
      <c r="B28">
        <f ca="1">IF('Chemicals 2010'!$A36="CP",INDIRECT("'Chemicals 2010'!"&amp;'Country Selector'!$B$3&amp;ROW($A36))*10^12,0)</f>
        <v>0</v>
      </c>
      <c r="C28" s="90">
        <f t="shared" ca="1" si="0"/>
        <v>0</v>
      </c>
      <c r="D28" s="90">
        <f t="shared" ca="1" si="0"/>
        <v>0</v>
      </c>
      <c r="E28" s="90">
        <f t="shared" ca="1" si="0"/>
        <v>0</v>
      </c>
      <c r="F28" s="90">
        <f t="shared" ca="1" si="0"/>
        <v>0</v>
      </c>
      <c r="G28" s="212">
        <f ca="1">IF(SUM('Chemicals Calcs'!G$2:G28)-'Chem - ODS'!B$7*10^6&lt;0,0,IF(AND(SUM('Chemicals Calcs'!G$1:G27)-'Chem - ODS'!B$7*10^6&lt;0,SUM('Chemicals Calcs'!G$2:G28)-'Chem - ODS'!B$7*10^6&gt;0),SUM('Chemicals Calcs'!G$2:G28)-'Chem - ODS'!B$7*10^6,'Chemicals Calcs'!G28))</f>
        <v>0</v>
      </c>
      <c r="H28" s="212">
        <f ca="1">IF(SUM('Chemicals Calcs'!H$2:H28)-'Chem - ODS'!C$7*10^6&lt;0,0,IF(AND(SUM('Chemicals Calcs'!H$1:H27)-'Chem - ODS'!C$7*10^6&lt;0,SUM('Chemicals Calcs'!H$2:H28)-'Chem - ODS'!C$7*10^6&gt;0),SUM('Chemicals Calcs'!H$2:H28)-'Chem - ODS'!C$7*10^6,'Chemicals Calcs'!H28))</f>
        <v>0</v>
      </c>
      <c r="I28" s="212">
        <f ca="1">IF(SUM('Chemicals Calcs'!I$2:I28)-'Chem - ODS'!D$7*10^6&lt;0,0,IF(AND(SUM('Chemicals Calcs'!I$1:I27)-'Chem - ODS'!D$7*10^6&lt;0,SUM('Chemicals Calcs'!I$2:I28)-'Chem - ODS'!D$7*10^6&gt;0),SUM('Chemicals Calcs'!I$2:I28)-'Chem - ODS'!D$7*10^6,'Chemicals Calcs'!I28))</f>
        <v>0</v>
      </c>
      <c r="J28" s="212">
        <f ca="1">IF(SUM('Chemicals Calcs'!J$2:J28)-'Chem - ODS'!E$7*10^6&lt;0,0,IF(AND(SUM('Chemicals Calcs'!J$1:J27)-'Chem - ODS'!E$7*10^6&lt;0,SUM('Chemicals Calcs'!J$2:J28)-'Chem - ODS'!E$7*10^6&gt;0),SUM('Chemicals Calcs'!J$2:J28)-'Chem - ODS'!E$7*10^6,'Chemicals Calcs'!J28))</f>
        <v>0</v>
      </c>
      <c r="K28" s="212">
        <f ca="1">IF(SUM('Chemicals Calcs'!K$2:K28)-'Chem - ODS'!F$7*10^6&lt;0,0,IF(AND(SUM('Chemicals Calcs'!K$1:K27)-'Chem - ODS'!F$7*10^6&lt;0,SUM('Chemicals Calcs'!K$2:K28)-'Chem - ODS'!F$7*10^6&gt;0),SUM('Chemicals Calcs'!K$2:K28)-'Chem - ODS'!F$7*10^6,'Chemicals Calcs'!K28))</f>
        <v>0</v>
      </c>
      <c r="L28" s="212">
        <f ca="1">IF(SUM('Chemicals Calcs'!L$2:L28)-'Chem - ODS'!G$7*10^6&lt;0,0,IF(AND(SUM('Chemicals Calcs'!L$1:L27)-'Chem - ODS'!G$7*10^6&lt;0,SUM('Chemicals Calcs'!L$2:L28)-'Chem - ODS'!G$7*10^6&gt;0),SUM('Chemicals Calcs'!L$2:L28)-'Chem - ODS'!G$7*10^6,'Chemicals Calcs'!L28))</f>
        <v>0</v>
      </c>
      <c r="M28" s="212">
        <f ca="1">IF(SUM('Chemicals Calcs'!M$2:M28)-'Chem - ODS'!H$7*10^6&lt;0,0,IF(AND(SUM('Chemicals Calcs'!M$1:M27)-'Chem - ODS'!H$7*10^6&lt;0,SUM('Chemicals Calcs'!M$2:M28)-'Chem - ODS'!H$7*10^6&gt;0),SUM('Chemicals Calcs'!M$2:M28)-'Chem - ODS'!H$7*10^6,'Chemicals Calcs'!M28))</f>
        <v>0</v>
      </c>
      <c r="N28" s="212">
        <f ca="1">IF(SUM('Chemicals Calcs'!N$2:N28)-'Chem - ODS'!I$7*10^6&lt;0,0,IF(AND(SUM('Chemicals Calcs'!N$1:N27)-'Chem - ODS'!I$7*10^6&lt;0,SUM('Chemicals Calcs'!N$2:N28)-'Chem - ODS'!I$7*10^6&gt;0),SUM('Chemicals Calcs'!N$2:N28)-'Chem - ODS'!I$7*10^6,'Chemicals Calcs'!N28))</f>
        <v>0</v>
      </c>
      <c r="O28" s="212">
        <f ca="1">IF(SUM('Chemicals Calcs'!O$2:O28)-'Chem - ODS'!J$7*10^6&lt;0,0,IF(AND(SUM('Chemicals Calcs'!O$1:O27)-'Chem - ODS'!J$7*10^6&lt;0,SUM('Chemicals Calcs'!O$2:O28)-'Chem - ODS'!J$7*10^6&gt;0),SUM('Chemicals Calcs'!O$2:O28)-'Chem - ODS'!J$7*10^6,'Chemicals Calcs'!O28))</f>
        <v>0</v>
      </c>
      <c r="P28" s="212">
        <f ca="1">IF(SUM('Chemicals Calcs'!P$2:P28)-'Chem - ODS'!K$7*10^6&lt;0,0,IF(AND(SUM('Chemicals Calcs'!P$1:P27)-'Chem - ODS'!K$7*10^6&lt;0,SUM('Chemicals Calcs'!P$2:P28)-'Chem - ODS'!K$7*10^6&gt;0),SUM('Chemicals Calcs'!P$2:P28)-'Chem - ODS'!K$7*10^6,'Chemicals Calcs'!P28))</f>
        <v>0</v>
      </c>
      <c r="Q28" s="212">
        <f ca="1">IF(SUM('Chemicals Calcs'!Q$2:Q28)-'Chem - ODS'!L$7*10^6&lt;0,0,IF(AND(SUM('Chemicals Calcs'!Q$1:Q27)-'Chem - ODS'!L$7*10^6&lt;0,SUM('Chemicals Calcs'!Q$2:Q28)-'Chem - ODS'!L$7*10^6&gt;0),SUM('Chemicals Calcs'!Q$2:Q28)-'Chem - ODS'!L$7*10^6,'Chemicals Calcs'!Q28))</f>
        <v>0</v>
      </c>
      <c r="R28" s="212">
        <f ca="1">IF(SUM('Chemicals Calcs'!R$2:R28)-'Chem - ODS'!M$7*10^6&lt;0,0,IF(AND(SUM('Chemicals Calcs'!R$1:R27)-'Chem - ODS'!M$7*10^6&lt;0,SUM('Chemicals Calcs'!R$2:R28)-'Chem - ODS'!M$7*10^6&gt;0),SUM('Chemicals Calcs'!R$2:R28)-'Chem - ODS'!M$7*10^6,'Chemicals Calcs'!R28))</f>
        <v>0</v>
      </c>
      <c r="S28" s="212">
        <f ca="1">IF(SUM('Chemicals Calcs'!S$2:S28)-'Chem - ODS'!N$7*10^6&lt;0,0,IF(AND(SUM('Chemicals Calcs'!S$1:S27)-'Chem - ODS'!N$7*10^6&lt;0,SUM('Chemicals Calcs'!S$2:S28)-'Chem - ODS'!N$7*10^6&gt;0),SUM('Chemicals Calcs'!S$2:S28)-'Chem - ODS'!N$7*10^6,'Chemicals Calcs'!S28))</f>
        <v>0</v>
      </c>
      <c r="T28" s="212">
        <f ca="1">IF(SUM('Chemicals Calcs'!T$2:T28)-'Chem - ODS'!O$7*10^6&lt;0,0,IF(AND(SUM('Chemicals Calcs'!T$1:T27)-'Chem - ODS'!O$7*10^6&lt;0,SUM('Chemicals Calcs'!T$2:T28)-'Chem - ODS'!O$7*10^6&gt;0),SUM('Chemicals Calcs'!T$2:T28)-'Chem - ODS'!O$7*10^6,'Chemicals Calcs'!T28))</f>
        <v>0</v>
      </c>
      <c r="U28" s="212">
        <f ca="1">IF(SUM('Chemicals Calcs'!U$2:U28)-'Chem - ODS'!P$7*10^6&lt;0,0,IF(AND(SUM('Chemicals Calcs'!U$1:U27)-'Chem - ODS'!P$7*10^6&lt;0,SUM('Chemicals Calcs'!U$2:U28)-'Chem - ODS'!P$7*10^6&gt;0),SUM('Chemicals Calcs'!U$2:U28)-'Chem - ODS'!P$7*10^6,'Chemicals Calcs'!U28))</f>
        <v>0</v>
      </c>
      <c r="V28" s="212">
        <f ca="1">IF(SUM('Chemicals Calcs'!V$2:V28)-'Chem - ODS'!Q$7*10^6&lt;0,0,IF(AND(SUM('Chemicals Calcs'!V$1:V27)-'Chem - ODS'!Q$7*10^6&lt;0,SUM('Chemicals Calcs'!V$2:V28)-'Chem - ODS'!Q$7*10^6&gt;0),SUM('Chemicals Calcs'!V$2:V28)-'Chem - ODS'!Q$7*10^6,'Chemicals Calcs'!V28))</f>
        <v>0</v>
      </c>
      <c r="W28" s="212">
        <f ca="1">IF(SUM('Chemicals Calcs'!W$2:W28)-'Chem - ODS'!R$7*10^6&lt;0,0,IF(AND(SUM('Chemicals Calcs'!W$1:W27)-'Chem - ODS'!R$7*10^6&lt;0,SUM('Chemicals Calcs'!W$2:W28)-'Chem - ODS'!R$7*10^6&gt;0),SUM('Chemicals Calcs'!W$2:W28)-'Chem - ODS'!R$7*10^6,'Chemicals Calcs'!W28))</f>
        <v>0</v>
      </c>
      <c r="X28" s="212">
        <f ca="1">IF(SUM('Chemicals Calcs'!X$2:X28)-'Chem - ODS'!S$7*10^6&lt;0,0,IF(AND(SUM('Chemicals Calcs'!X$1:X27)-'Chem - ODS'!S$7*10^6&lt;0,SUM('Chemicals Calcs'!X$2:X28)-'Chem - ODS'!S$7*10^6&gt;0),SUM('Chemicals Calcs'!X$2:X28)-'Chem - ODS'!S$7*10^6,'Chemicals Calcs'!X28))</f>
        <v>0</v>
      </c>
      <c r="Y28" s="212">
        <f ca="1">IF(SUM('Chemicals Calcs'!Y$2:Y28)-'Chem - ODS'!T$7*10^6&lt;0,0,IF(AND(SUM('Chemicals Calcs'!Y$1:Y27)-'Chem - ODS'!T$7*10^6&lt;0,SUM('Chemicals Calcs'!Y$2:Y28)-'Chem - ODS'!T$7*10^6&gt;0),SUM('Chemicals Calcs'!Y$2:Y28)-'Chem - ODS'!T$7*10^6,'Chemicals Calcs'!Y28))</f>
        <v>0</v>
      </c>
      <c r="Z28" s="212">
        <f ca="1">IF(SUM('Chemicals Calcs'!Z$2:Z28)-'Chem - ODS'!U$7*10^6&lt;0,0,IF(AND(SUM('Chemicals Calcs'!Z$1:Z27)-'Chem - ODS'!U$7*10^6&lt;0,SUM('Chemicals Calcs'!Z$2:Z28)-'Chem - ODS'!U$7*10^6&gt;0),SUM('Chemicals Calcs'!Z$2:Z28)-'Chem - ODS'!U$7*10^6,'Chemicals Calcs'!Z28))</f>
        <v>0</v>
      </c>
      <c r="AA28" s="212">
        <f ca="1">IF(SUM('Chemicals Calcs'!AA$2:AA28)-'Chem - ODS'!V$7*10^6&lt;0,0,IF(AND(SUM('Chemicals Calcs'!AA$1:AA27)-'Chem - ODS'!V$7*10^6&lt;0,SUM('Chemicals Calcs'!AA$2:AA28)-'Chem - ODS'!V$7*10^6&gt;0),SUM('Chemicals Calcs'!AA$2:AA28)-'Chem - ODS'!V$7*10^6,'Chemicals Calcs'!AA28))</f>
        <v>0</v>
      </c>
      <c r="AB28" s="212">
        <f ca="1">IF(SUM('Chemicals Calcs'!AB$2:AB28)-'Chem - ODS'!W$7*10^6&lt;0,0,IF(AND(SUM('Chemicals Calcs'!AB$1:AB27)-'Chem - ODS'!W$7*10^6&lt;0,SUM('Chemicals Calcs'!AB$2:AB28)-'Chem - ODS'!W$7*10^6&gt;0),SUM('Chemicals Calcs'!AB$2:AB28)-'Chem - ODS'!W$7*10^6,'Chemicals Calcs'!AB28))</f>
        <v>0</v>
      </c>
      <c r="AC28" s="212">
        <f ca="1">IF(SUM('Chemicals Calcs'!AC$2:AC28)-'Chem - ODS'!X$7*10^6&lt;0,0,IF(AND(SUM('Chemicals Calcs'!AC$1:AC27)-'Chem - ODS'!X$7*10^6&lt;0,SUM('Chemicals Calcs'!AC$2:AC28)-'Chem - ODS'!X$7*10^6&gt;0),SUM('Chemicals Calcs'!AC$2:AC28)-'Chem - ODS'!X$7*10^6,'Chemicals Calcs'!AC28))</f>
        <v>0</v>
      </c>
      <c r="AD28" s="212">
        <f ca="1">IF(SUM('Chemicals Calcs'!AD$2:AD28)-'Chem - ODS'!Y$7*10^6&lt;0,0,IF(AND(SUM('Chemicals Calcs'!AD$1:AD27)-'Chem - ODS'!Y$7*10^6&lt;0,SUM('Chemicals Calcs'!AD$2:AD28)-'Chem - ODS'!Y$7*10^6&gt;0),SUM('Chemicals Calcs'!AD$2:AD28)-'Chem - ODS'!Y$7*10^6,'Chemicals Calcs'!AD28))</f>
        <v>0</v>
      </c>
      <c r="AE28" s="212">
        <f ca="1">IF(SUM('Chemicals Calcs'!AE$2:AE28)-'Chem - ODS'!Z$7*10^6&lt;0,0,IF(AND(SUM('Chemicals Calcs'!AE$1:AE27)-'Chem - ODS'!Z$7*10^6&lt;0,SUM('Chemicals Calcs'!AE$2:AE28)-'Chem - ODS'!Z$7*10^6&gt;0),SUM('Chemicals Calcs'!AE$2:AE28)-'Chem - ODS'!Z$7*10^6,'Chemicals Calcs'!AE28))</f>
        <v>0</v>
      </c>
      <c r="AF28" s="212">
        <f ca="1">IF(SUM('Chemicals Calcs'!AF$2:AF28)-'Chem - ODS'!AA$7*10^6&lt;0,0,IF(AND(SUM('Chemicals Calcs'!AF$1:AF27)-'Chem - ODS'!AA$7*10^6&lt;0,SUM('Chemicals Calcs'!AF$2:AF28)-'Chem - ODS'!AA$7*10^6&gt;0),SUM('Chemicals Calcs'!AF$2:AF28)-'Chem - ODS'!AA$7*10^6,'Chemicals Calcs'!AF28))</f>
        <v>0</v>
      </c>
      <c r="AG28" s="212">
        <f ca="1">IF(SUM('Chemicals Calcs'!AG$2:AG28)-'Chem - ODS'!AB$7*10^6&lt;0,0,IF(AND(SUM('Chemicals Calcs'!AG$1:AG27)-'Chem - ODS'!AB$7*10^6&lt;0,SUM('Chemicals Calcs'!AG$2:AG28)-'Chem - ODS'!AB$7*10^6&gt;0),SUM('Chemicals Calcs'!AG$2:AG28)-'Chem - ODS'!AB$7*10^6,'Chemicals Calcs'!AG28))</f>
        <v>0</v>
      </c>
      <c r="AH28" s="212">
        <f ca="1">IF(SUM('Chemicals Calcs'!AH$2:AH28)-'Chem - ODS'!AC$7*10^6&lt;0,0,IF(AND(SUM('Chemicals Calcs'!AH$1:AH27)-'Chem - ODS'!AC$7*10^6&lt;0,SUM('Chemicals Calcs'!AH$2:AH28)-'Chem - ODS'!AC$7*10^6&gt;0),SUM('Chemicals Calcs'!AH$2:AH28)-'Chem - ODS'!AC$7*10^6,'Chemicals Calcs'!AH28))</f>
        <v>0</v>
      </c>
      <c r="AI28" s="212">
        <f ca="1">IF(SUM('Chemicals Calcs'!AI$2:AI28)-'Chem - ODS'!AD$7*10^6&lt;0,0,IF(AND(SUM('Chemicals Calcs'!AI$1:AI27)-'Chem - ODS'!AD$7*10^6&lt;0,SUM('Chemicals Calcs'!AI$2:AI28)-'Chem - ODS'!AD$7*10^6&gt;0),SUM('Chemicals Calcs'!AI$2:AI28)-'Chem - ODS'!AD$7*10^6,'Chemicals Calcs'!AI28))</f>
        <v>0</v>
      </c>
      <c r="AJ28" s="212">
        <f ca="1">IF(SUM('Chemicals Calcs'!AJ$2:AJ28)-'Chem - ODS'!AE$7*10^6&lt;0,0,IF(AND(SUM('Chemicals Calcs'!AJ$1:AJ27)-'Chem - ODS'!AE$7*10^6&lt;0,SUM('Chemicals Calcs'!AJ$2:AJ28)-'Chem - ODS'!AE$7*10^6&gt;0),SUM('Chemicals Calcs'!AJ$2:AJ28)-'Chem - ODS'!AE$7*10^6,'Chemicals Calcs'!AJ28))</f>
        <v>0</v>
      </c>
      <c r="AK28" s="212">
        <f ca="1">IF(SUM('Chemicals Calcs'!AK$2:AK28)-'Chem - ODS'!AF$7*10^6&lt;0,0,IF(AND(SUM('Chemicals Calcs'!AK$1:AK27)-'Chem - ODS'!AF$7*10^6&lt;0,SUM('Chemicals Calcs'!AK$2:AK28)-'Chem - ODS'!AF$7*10^6&gt;0),SUM('Chemicals Calcs'!AK$2:AK28)-'Chem - ODS'!AF$7*10^6,'Chemicals Calcs'!AK28))</f>
        <v>0</v>
      </c>
      <c r="AL28" s="212">
        <f ca="1">IF(SUM('Chemicals Calcs'!AL$2:AL28)-'Chem - ODS'!AG$7*10^6&lt;0,0,IF(AND(SUM('Chemicals Calcs'!AL$1:AL27)-'Chem - ODS'!AG$7*10^6&lt;0,SUM('Chemicals Calcs'!AL$2:AL28)-'Chem - ODS'!AG$7*10^6&gt;0),SUM('Chemicals Calcs'!AL$2:AL28)-'Chem - ODS'!AG$7*10^6,'Chemicals Calcs'!AL28))</f>
        <v>0</v>
      </c>
      <c r="AM28" s="212">
        <f ca="1">IF(SUM('Chemicals Calcs'!AM$2:AM28)-'Chem - ODS'!AH$7*10^6&lt;0,0,IF(AND(SUM('Chemicals Calcs'!AM$1:AM27)-'Chem - ODS'!AH$7*10^6&lt;0,SUM('Chemicals Calcs'!AM$2:AM28)-'Chem - ODS'!AH$7*10^6&gt;0),SUM('Chemicals Calcs'!AM$2:AM28)-'Chem - ODS'!AH$7*10^6,'Chemicals Calcs'!AM28))</f>
        <v>0</v>
      </c>
      <c r="AN28" s="212">
        <f ca="1">IF(SUM('Chemicals Calcs'!AN$2:AN28)-'Chem - ODS'!AI$7*10^6&lt;0,0,IF(AND(SUM('Chemicals Calcs'!AN$1:AN27)-'Chem - ODS'!AI$7*10^6&lt;0,SUM('Chemicals Calcs'!AN$2:AN28)-'Chem - ODS'!AI$7*10^6&gt;0),SUM('Chemicals Calcs'!AN$2:AN28)-'Chem - ODS'!AI$7*10^6,'Chemicals Calcs'!AN28))</f>
        <v>0</v>
      </c>
      <c r="AO28" s="212">
        <f ca="1">IF(SUM('Chemicals Calcs'!AO$2:AO28)-'Chem - ODS'!AJ$7*10^6&lt;0,0,IF(AND(SUM('Chemicals Calcs'!AO$1:AO27)-'Chem - ODS'!AJ$7*10^6&lt;0,SUM('Chemicals Calcs'!AO$2:AO28)-'Chem - ODS'!AJ$7*10^6&gt;0),SUM('Chemicals Calcs'!AO$2:AO28)-'Chem - ODS'!AJ$7*10^6,'Chemicals Calcs'!AO28))</f>
        <v>0</v>
      </c>
      <c r="AP28" s="212">
        <f ca="1">IF(SUM('Chemicals Calcs'!AP$2:AP28)-'Chem - ODS'!AK$7*10^6&lt;0,0,IF(AND(SUM('Chemicals Calcs'!AP$1:AP27)-'Chem - ODS'!AK$7*10^6&lt;0,SUM('Chemicals Calcs'!AP$2:AP28)-'Chem - ODS'!AK$7*10^6&gt;0),SUM('Chemicals Calcs'!AP$2:AP28)-'Chem - ODS'!AK$7*10^6,'Chemicals Calcs'!AP28))</f>
        <v>0</v>
      </c>
    </row>
    <row r="29" spans="1:42">
      <c r="A29" s="74">
        <v>-23</v>
      </c>
      <c r="B29">
        <f ca="1">IF('Chemicals 2010'!$A37="CP",INDIRECT("'Chemicals 2010'!"&amp;'Country Selector'!$B$3&amp;ROW($A37))*10^12,0)</f>
        <v>0</v>
      </c>
      <c r="C29" s="90">
        <f t="shared" ca="1" si="0"/>
        <v>0</v>
      </c>
      <c r="D29" s="90">
        <f t="shared" ca="1" si="0"/>
        <v>0</v>
      </c>
      <c r="E29" s="90">
        <f t="shared" ca="1" si="0"/>
        <v>0</v>
      </c>
      <c r="F29" s="90">
        <f t="shared" ca="1" si="0"/>
        <v>0</v>
      </c>
      <c r="G29" s="212">
        <f ca="1">IF(SUM('Chemicals Calcs'!G$2:G29)-'Chem - ODS'!B$7*10^6&lt;0,0,IF(AND(SUM('Chemicals Calcs'!G$1:G28)-'Chem - ODS'!B$7*10^6&lt;0,SUM('Chemicals Calcs'!G$2:G29)-'Chem - ODS'!B$7*10^6&gt;0),SUM('Chemicals Calcs'!G$2:G29)-'Chem - ODS'!B$7*10^6,'Chemicals Calcs'!G29))</f>
        <v>0</v>
      </c>
      <c r="H29" s="212">
        <f ca="1">IF(SUM('Chemicals Calcs'!H$2:H29)-'Chem - ODS'!C$7*10^6&lt;0,0,IF(AND(SUM('Chemicals Calcs'!H$1:H28)-'Chem - ODS'!C$7*10^6&lt;0,SUM('Chemicals Calcs'!H$2:H29)-'Chem - ODS'!C$7*10^6&gt;0),SUM('Chemicals Calcs'!H$2:H29)-'Chem - ODS'!C$7*10^6,'Chemicals Calcs'!H29))</f>
        <v>0</v>
      </c>
      <c r="I29" s="212">
        <f ca="1">IF(SUM('Chemicals Calcs'!I$2:I29)-'Chem - ODS'!D$7*10^6&lt;0,0,IF(AND(SUM('Chemicals Calcs'!I$1:I28)-'Chem - ODS'!D$7*10^6&lt;0,SUM('Chemicals Calcs'!I$2:I29)-'Chem - ODS'!D$7*10^6&gt;0),SUM('Chemicals Calcs'!I$2:I29)-'Chem - ODS'!D$7*10^6,'Chemicals Calcs'!I29))</f>
        <v>0</v>
      </c>
      <c r="J29" s="212">
        <f ca="1">IF(SUM('Chemicals Calcs'!J$2:J29)-'Chem - ODS'!E$7*10^6&lt;0,0,IF(AND(SUM('Chemicals Calcs'!J$1:J28)-'Chem - ODS'!E$7*10^6&lt;0,SUM('Chemicals Calcs'!J$2:J29)-'Chem - ODS'!E$7*10^6&gt;0),SUM('Chemicals Calcs'!J$2:J29)-'Chem - ODS'!E$7*10^6,'Chemicals Calcs'!J29))</f>
        <v>0</v>
      </c>
      <c r="K29" s="212">
        <f ca="1">IF(SUM('Chemicals Calcs'!K$2:K29)-'Chem - ODS'!F$7*10^6&lt;0,0,IF(AND(SUM('Chemicals Calcs'!K$1:K28)-'Chem - ODS'!F$7*10^6&lt;0,SUM('Chemicals Calcs'!K$2:K29)-'Chem - ODS'!F$7*10^6&gt;0),SUM('Chemicals Calcs'!K$2:K29)-'Chem - ODS'!F$7*10^6,'Chemicals Calcs'!K29))</f>
        <v>0</v>
      </c>
      <c r="L29" s="212">
        <f ca="1">IF(SUM('Chemicals Calcs'!L$2:L29)-'Chem - ODS'!G$7*10^6&lt;0,0,IF(AND(SUM('Chemicals Calcs'!L$1:L28)-'Chem - ODS'!G$7*10^6&lt;0,SUM('Chemicals Calcs'!L$2:L29)-'Chem - ODS'!G$7*10^6&gt;0),SUM('Chemicals Calcs'!L$2:L29)-'Chem - ODS'!G$7*10^6,'Chemicals Calcs'!L29))</f>
        <v>0</v>
      </c>
      <c r="M29" s="212">
        <f ca="1">IF(SUM('Chemicals Calcs'!M$2:M29)-'Chem - ODS'!H$7*10^6&lt;0,0,IF(AND(SUM('Chemicals Calcs'!M$1:M28)-'Chem - ODS'!H$7*10^6&lt;0,SUM('Chemicals Calcs'!M$2:M29)-'Chem - ODS'!H$7*10^6&gt;0),SUM('Chemicals Calcs'!M$2:M29)-'Chem - ODS'!H$7*10^6,'Chemicals Calcs'!M29))</f>
        <v>0</v>
      </c>
      <c r="N29" s="212">
        <f ca="1">IF(SUM('Chemicals Calcs'!N$2:N29)-'Chem - ODS'!I$7*10^6&lt;0,0,IF(AND(SUM('Chemicals Calcs'!N$1:N28)-'Chem - ODS'!I$7*10^6&lt;0,SUM('Chemicals Calcs'!N$2:N29)-'Chem - ODS'!I$7*10^6&gt;0),SUM('Chemicals Calcs'!N$2:N29)-'Chem - ODS'!I$7*10^6,'Chemicals Calcs'!N29))</f>
        <v>0</v>
      </c>
      <c r="O29" s="212">
        <f ca="1">IF(SUM('Chemicals Calcs'!O$2:O29)-'Chem - ODS'!J$7*10^6&lt;0,0,IF(AND(SUM('Chemicals Calcs'!O$1:O28)-'Chem - ODS'!J$7*10^6&lt;0,SUM('Chemicals Calcs'!O$2:O29)-'Chem - ODS'!J$7*10^6&gt;0),SUM('Chemicals Calcs'!O$2:O29)-'Chem - ODS'!J$7*10^6,'Chemicals Calcs'!O29))</f>
        <v>0</v>
      </c>
      <c r="P29" s="212">
        <f ca="1">IF(SUM('Chemicals Calcs'!P$2:P29)-'Chem - ODS'!K$7*10^6&lt;0,0,IF(AND(SUM('Chemicals Calcs'!P$1:P28)-'Chem - ODS'!K$7*10^6&lt;0,SUM('Chemicals Calcs'!P$2:P29)-'Chem - ODS'!K$7*10^6&gt;0),SUM('Chemicals Calcs'!P$2:P29)-'Chem - ODS'!K$7*10^6,'Chemicals Calcs'!P29))</f>
        <v>0</v>
      </c>
      <c r="Q29" s="212">
        <f ca="1">IF(SUM('Chemicals Calcs'!Q$2:Q29)-'Chem - ODS'!L$7*10^6&lt;0,0,IF(AND(SUM('Chemicals Calcs'!Q$1:Q28)-'Chem - ODS'!L$7*10^6&lt;0,SUM('Chemicals Calcs'!Q$2:Q29)-'Chem - ODS'!L$7*10^6&gt;0),SUM('Chemicals Calcs'!Q$2:Q29)-'Chem - ODS'!L$7*10^6,'Chemicals Calcs'!Q29))</f>
        <v>0</v>
      </c>
      <c r="R29" s="212">
        <f ca="1">IF(SUM('Chemicals Calcs'!R$2:R29)-'Chem - ODS'!M$7*10^6&lt;0,0,IF(AND(SUM('Chemicals Calcs'!R$1:R28)-'Chem - ODS'!M$7*10^6&lt;0,SUM('Chemicals Calcs'!R$2:R29)-'Chem - ODS'!M$7*10^6&gt;0),SUM('Chemicals Calcs'!R$2:R29)-'Chem - ODS'!M$7*10^6,'Chemicals Calcs'!R29))</f>
        <v>0</v>
      </c>
      <c r="S29" s="212">
        <f ca="1">IF(SUM('Chemicals Calcs'!S$2:S29)-'Chem - ODS'!N$7*10^6&lt;0,0,IF(AND(SUM('Chemicals Calcs'!S$1:S28)-'Chem - ODS'!N$7*10^6&lt;0,SUM('Chemicals Calcs'!S$2:S29)-'Chem - ODS'!N$7*10^6&gt;0),SUM('Chemicals Calcs'!S$2:S29)-'Chem - ODS'!N$7*10^6,'Chemicals Calcs'!S29))</f>
        <v>0</v>
      </c>
      <c r="T29" s="212">
        <f ca="1">IF(SUM('Chemicals Calcs'!T$2:T29)-'Chem - ODS'!O$7*10^6&lt;0,0,IF(AND(SUM('Chemicals Calcs'!T$1:T28)-'Chem - ODS'!O$7*10^6&lt;0,SUM('Chemicals Calcs'!T$2:T29)-'Chem - ODS'!O$7*10^6&gt;0),SUM('Chemicals Calcs'!T$2:T29)-'Chem - ODS'!O$7*10^6,'Chemicals Calcs'!T29))</f>
        <v>0</v>
      </c>
      <c r="U29" s="212">
        <f ca="1">IF(SUM('Chemicals Calcs'!U$2:U29)-'Chem - ODS'!P$7*10^6&lt;0,0,IF(AND(SUM('Chemicals Calcs'!U$1:U28)-'Chem - ODS'!P$7*10^6&lt;0,SUM('Chemicals Calcs'!U$2:U29)-'Chem - ODS'!P$7*10^6&gt;0),SUM('Chemicals Calcs'!U$2:U29)-'Chem - ODS'!P$7*10^6,'Chemicals Calcs'!U29))</f>
        <v>0</v>
      </c>
      <c r="V29" s="212">
        <f ca="1">IF(SUM('Chemicals Calcs'!V$2:V29)-'Chem - ODS'!Q$7*10^6&lt;0,0,IF(AND(SUM('Chemicals Calcs'!V$1:V28)-'Chem - ODS'!Q$7*10^6&lt;0,SUM('Chemicals Calcs'!V$2:V29)-'Chem - ODS'!Q$7*10^6&gt;0),SUM('Chemicals Calcs'!V$2:V29)-'Chem - ODS'!Q$7*10^6,'Chemicals Calcs'!V29))</f>
        <v>0</v>
      </c>
      <c r="W29" s="212">
        <f ca="1">IF(SUM('Chemicals Calcs'!W$2:W29)-'Chem - ODS'!R$7*10^6&lt;0,0,IF(AND(SUM('Chemicals Calcs'!W$1:W28)-'Chem - ODS'!R$7*10^6&lt;0,SUM('Chemicals Calcs'!W$2:W29)-'Chem - ODS'!R$7*10^6&gt;0),SUM('Chemicals Calcs'!W$2:W29)-'Chem - ODS'!R$7*10^6,'Chemicals Calcs'!W29))</f>
        <v>0</v>
      </c>
      <c r="X29" s="212">
        <f ca="1">IF(SUM('Chemicals Calcs'!X$2:X29)-'Chem - ODS'!S$7*10^6&lt;0,0,IF(AND(SUM('Chemicals Calcs'!X$1:X28)-'Chem - ODS'!S$7*10^6&lt;0,SUM('Chemicals Calcs'!X$2:X29)-'Chem - ODS'!S$7*10^6&gt;0),SUM('Chemicals Calcs'!X$2:X29)-'Chem - ODS'!S$7*10^6,'Chemicals Calcs'!X29))</f>
        <v>0</v>
      </c>
      <c r="Y29" s="212">
        <f ca="1">IF(SUM('Chemicals Calcs'!Y$2:Y29)-'Chem - ODS'!T$7*10^6&lt;0,0,IF(AND(SUM('Chemicals Calcs'!Y$1:Y28)-'Chem - ODS'!T$7*10^6&lt;0,SUM('Chemicals Calcs'!Y$2:Y29)-'Chem - ODS'!T$7*10^6&gt;0),SUM('Chemicals Calcs'!Y$2:Y29)-'Chem - ODS'!T$7*10^6,'Chemicals Calcs'!Y29))</f>
        <v>0</v>
      </c>
      <c r="Z29" s="212">
        <f ca="1">IF(SUM('Chemicals Calcs'!Z$2:Z29)-'Chem - ODS'!U$7*10^6&lt;0,0,IF(AND(SUM('Chemicals Calcs'!Z$1:Z28)-'Chem - ODS'!U$7*10^6&lt;0,SUM('Chemicals Calcs'!Z$2:Z29)-'Chem - ODS'!U$7*10^6&gt;0),SUM('Chemicals Calcs'!Z$2:Z29)-'Chem - ODS'!U$7*10^6,'Chemicals Calcs'!Z29))</f>
        <v>0</v>
      </c>
      <c r="AA29" s="212">
        <f ca="1">IF(SUM('Chemicals Calcs'!AA$2:AA29)-'Chem - ODS'!V$7*10^6&lt;0,0,IF(AND(SUM('Chemicals Calcs'!AA$1:AA28)-'Chem - ODS'!V$7*10^6&lt;0,SUM('Chemicals Calcs'!AA$2:AA29)-'Chem - ODS'!V$7*10^6&gt;0),SUM('Chemicals Calcs'!AA$2:AA29)-'Chem - ODS'!V$7*10^6,'Chemicals Calcs'!AA29))</f>
        <v>0</v>
      </c>
      <c r="AB29" s="212">
        <f ca="1">IF(SUM('Chemicals Calcs'!AB$2:AB29)-'Chem - ODS'!W$7*10^6&lt;0,0,IF(AND(SUM('Chemicals Calcs'!AB$1:AB28)-'Chem - ODS'!W$7*10^6&lt;0,SUM('Chemicals Calcs'!AB$2:AB29)-'Chem - ODS'!W$7*10^6&gt;0),SUM('Chemicals Calcs'!AB$2:AB29)-'Chem - ODS'!W$7*10^6,'Chemicals Calcs'!AB29))</f>
        <v>0</v>
      </c>
      <c r="AC29" s="212">
        <f ca="1">IF(SUM('Chemicals Calcs'!AC$2:AC29)-'Chem - ODS'!X$7*10^6&lt;0,0,IF(AND(SUM('Chemicals Calcs'!AC$1:AC28)-'Chem - ODS'!X$7*10^6&lt;0,SUM('Chemicals Calcs'!AC$2:AC29)-'Chem - ODS'!X$7*10^6&gt;0),SUM('Chemicals Calcs'!AC$2:AC29)-'Chem - ODS'!X$7*10^6,'Chemicals Calcs'!AC29))</f>
        <v>0</v>
      </c>
      <c r="AD29" s="212">
        <f ca="1">IF(SUM('Chemicals Calcs'!AD$2:AD29)-'Chem - ODS'!Y$7*10^6&lt;0,0,IF(AND(SUM('Chemicals Calcs'!AD$1:AD28)-'Chem - ODS'!Y$7*10^6&lt;0,SUM('Chemicals Calcs'!AD$2:AD29)-'Chem - ODS'!Y$7*10^6&gt;0),SUM('Chemicals Calcs'!AD$2:AD29)-'Chem - ODS'!Y$7*10^6,'Chemicals Calcs'!AD29))</f>
        <v>0</v>
      </c>
      <c r="AE29" s="212">
        <f ca="1">IF(SUM('Chemicals Calcs'!AE$2:AE29)-'Chem - ODS'!Z$7*10^6&lt;0,0,IF(AND(SUM('Chemicals Calcs'!AE$1:AE28)-'Chem - ODS'!Z$7*10^6&lt;0,SUM('Chemicals Calcs'!AE$2:AE29)-'Chem - ODS'!Z$7*10^6&gt;0),SUM('Chemicals Calcs'!AE$2:AE29)-'Chem - ODS'!Z$7*10^6,'Chemicals Calcs'!AE29))</f>
        <v>0</v>
      </c>
      <c r="AF29" s="212">
        <f ca="1">IF(SUM('Chemicals Calcs'!AF$2:AF29)-'Chem - ODS'!AA$7*10^6&lt;0,0,IF(AND(SUM('Chemicals Calcs'!AF$1:AF28)-'Chem - ODS'!AA$7*10^6&lt;0,SUM('Chemicals Calcs'!AF$2:AF29)-'Chem - ODS'!AA$7*10^6&gt;0),SUM('Chemicals Calcs'!AF$2:AF29)-'Chem - ODS'!AA$7*10^6,'Chemicals Calcs'!AF29))</f>
        <v>0</v>
      </c>
      <c r="AG29" s="212">
        <f ca="1">IF(SUM('Chemicals Calcs'!AG$2:AG29)-'Chem - ODS'!AB$7*10^6&lt;0,0,IF(AND(SUM('Chemicals Calcs'!AG$1:AG28)-'Chem - ODS'!AB$7*10^6&lt;0,SUM('Chemicals Calcs'!AG$2:AG29)-'Chem - ODS'!AB$7*10^6&gt;0),SUM('Chemicals Calcs'!AG$2:AG29)-'Chem - ODS'!AB$7*10^6,'Chemicals Calcs'!AG29))</f>
        <v>0</v>
      </c>
      <c r="AH29" s="212">
        <f ca="1">IF(SUM('Chemicals Calcs'!AH$2:AH29)-'Chem - ODS'!AC$7*10^6&lt;0,0,IF(AND(SUM('Chemicals Calcs'!AH$1:AH28)-'Chem - ODS'!AC$7*10^6&lt;0,SUM('Chemicals Calcs'!AH$2:AH29)-'Chem - ODS'!AC$7*10^6&gt;0),SUM('Chemicals Calcs'!AH$2:AH29)-'Chem - ODS'!AC$7*10^6,'Chemicals Calcs'!AH29))</f>
        <v>0</v>
      </c>
      <c r="AI29" s="212">
        <f ca="1">IF(SUM('Chemicals Calcs'!AI$2:AI29)-'Chem - ODS'!AD$7*10^6&lt;0,0,IF(AND(SUM('Chemicals Calcs'!AI$1:AI28)-'Chem - ODS'!AD$7*10^6&lt;0,SUM('Chemicals Calcs'!AI$2:AI29)-'Chem - ODS'!AD$7*10^6&gt;0),SUM('Chemicals Calcs'!AI$2:AI29)-'Chem - ODS'!AD$7*10^6,'Chemicals Calcs'!AI29))</f>
        <v>0</v>
      </c>
      <c r="AJ29" s="212">
        <f ca="1">IF(SUM('Chemicals Calcs'!AJ$2:AJ29)-'Chem - ODS'!AE$7*10^6&lt;0,0,IF(AND(SUM('Chemicals Calcs'!AJ$1:AJ28)-'Chem - ODS'!AE$7*10^6&lt;0,SUM('Chemicals Calcs'!AJ$2:AJ29)-'Chem - ODS'!AE$7*10^6&gt;0),SUM('Chemicals Calcs'!AJ$2:AJ29)-'Chem - ODS'!AE$7*10^6,'Chemicals Calcs'!AJ29))</f>
        <v>0</v>
      </c>
      <c r="AK29" s="212">
        <f ca="1">IF(SUM('Chemicals Calcs'!AK$2:AK29)-'Chem - ODS'!AF$7*10^6&lt;0,0,IF(AND(SUM('Chemicals Calcs'!AK$1:AK28)-'Chem - ODS'!AF$7*10^6&lt;0,SUM('Chemicals Calcs'!AK$2:AK29)-'Chem - ODS'!AF$7*10^6&gt;0),SUM('Chemicals Calcs'!AK$2:AK29)-'Chem - ODS'!AF$7*10^6,'Chemicals Calcs'!AK29))</f>
        <v>0</v>
      </c>
      <c r="AL29" s="212">
        <f ca="1">IF(SUM('Chemicals Calcs'!AL$2:AL29)-'Chem - ODS'!AG$7*10^6&lt;0,0,IF(AND(SUM('Chemicals Calcs'!AL$1:AL28)-'Chem - ODS'!AG$7*10^6&lt;0,SUM('Chemicals Calcs'!AL$2:AL29)-'Chem - ODS'!AG$7*10^6&gt;0),SUM('Chemicals Calcs'!AL$2:AL29)-'Chem - ODS'!AG$7*10^6,'Chemicals Calcs'!AL29))</f>
        <v>0</v>
      </c>
      <c r="AM29" s="212">
        <f ca="1">IF(SUM('Chemicals Calcs'!AM$2:AM29)-'Chem - ODS'!AH$7*10^6&lt;0,0,IF(AND(SUM('Chemicals Calcs'!AM$1:AM28)-'Chem - ODS'!AH$7*10^6&lt;0,SUM('Chemicals Calcs'!AM$2:AM29)-'Chem - ODS'!AH$7*10^6&gt;0),SUM('Chemicals Calcs'!AM$2:AM29)-'Chem - ODS'!AH$7*10^6,'Chemicals Calcs'!AM29))</f>
        <v>0</v>
      </c>
      <c r="AN29" s="212">
        <f ca="1">IF(SUM('Chemicals Calcs'!AN$2:AN29)-'Chem - ODS'!AI$7*10^6&lt;0,0,IF(AND(SUM('Chemicals Calcs'!AN$1:AN28)-'Chem - ODS'!AI$7*10^6&lt;0,SUM('Chemicals Calcs'!AN$2:AN29)-'Chem - ODS'!AI$7*10^6&gt;0),SUM('Chemicals Calcs'!AN$2:AN29)-'Chem - ODS'!AI$7*10^6,'Chemicals Calcs'!AN29))</f>
        <v>0</v>
      </c>
      <c r="AO29" s="212">
        <f ca="1">IF(SUM('Chemicals Calcs'!AO$2:AO29)-'Chem - ODS'!AJ$7*10^6&lt;0,0,IF(AND(SUM('Chemicals Calcs'!AO$1:AO28)-'Chem - ODS'!AJ$7*10^6&lt;0,SUM('Chemicals Calcs'!AO$2:AO29)-'Chem - ODS'!AJ$7*10^6&gt;0),SUM('Chemicals Calcs'!AO$2:AO29)-'Chem - ODS'!AJ$7*10^6,'Chemicals Calcs'!AO29))</f>
        <v>0</v>
      </c>
      <c r="AP29" s="212">
        <f ca="1">IF(SUM('Chemicals Calcs'!AP$2:AP29)-'Chem - ODS'!AK$7*10^6&lt;0,0,IF(AND(SUM('Chemicals Calcs'!AP$1:AP28)-'Chem - ODS'!AK$7*10^6&lt;0,SUM('Chemicals Calcs'!AP$2:AP29)-'Chem - ODS'!AK$7*10^6&gt;0),SUM('Chemicals Calcs'!AP$2:AP29)-'Chem - ODS'!AK$7*10^6,'Chemicals Calcs'!AP29))</f>
        <v>0</v>
      </c>
    </row>
    <row r="30" spans="1:42">
      <c r="A30" s="74">
        <v>-22</v>
      </c>
      <c r="B30">
        <f ca="1">IF('Chemicals 2010'!$A38="CP",INDIRECT("'Chemicals 2010'!"&amp;'Country Selector'!$B$3&amp;ROW($A38))*10^12,0)</f>
        <v>14672609128.900913</v>
      </c>
      <c r="C30" s="90">
        <f t="shared" ca="1" si="0"/>
        <v>13205348216.010822</v>
      </c>
      <c r="D30" s="90">
        <f t="shared" ca="1" si="0"/>
        <v>11738087303.120731</v>
      </c>
      <c r="E30" s="90">
        <f t="shared" ca="1" si="0"/>
        <v>10270826390.23064</v>
      </c>
      <c r="F30" s="90">
        <f t="shared" ca="1" si="0"/>
        <v>8803565477.3405495</v>
      </c>
      <c r="G30" s="212">
        <f ca="1">IF(SUM('Chemicals Calcs'!G$2:G30)-'Chem - ODS'!B$7*10^6&lt;0,0,IF(AND(SUM('Chemicals Calcs'!G$1:G29)-'Chem - ODS'!B$7*10^6&lt;0,SUM('Chemicals Calcs'!G$2:G30)-'Chem - ODS'!B$7*10^6&gt;0),SUM('Chemicals Calcs'!G$2:G30)-'Chem - ODS'!B$7*10^6,'Chemicals Calcs'!G30))</f>
        <v>42664589405.891327</v>
      </c>
      <c r="H30" s="212">
        <f ca="1">IF(SUM('Chemicals Calcs'!H$2:H30)-'Chem - ODS'!C$7*10^6&lt;0,0,IF(AND(SUM('Chemicals Calcs'!H$1:H29)-'Chem - ODS'!C$7*10^6&lt;0,SUM('Chemicals Calcs'!H$2:H30)-'Chem - ODS'!C$7*10^6&gt;0),SUM('Chemicals Calcs'!H$2:H30)-'Chem - ODS'!C$7*10^6,'Chemicals Calcs'!H30))</f>
        <v>48262985461.289413</v>
      </c>
      <c r="I30" s="212">
        <f ca="1">IF(SUM('Chemicals Calcs'!I$2:I30)-'Chem - ODS'!D$7*10^6&lt;0,0,IF(AND(SUM('Chemicals Calcs'!I$1:I29)-'Chem - ODS'!D$7*10^6&lt;0,SUM('Chemicals Calcs'!I$2:I30)-'Chem - ODS'!D$7*10^6&gt;0),SUM('Chemicals Calcs'!I$2:I30)-'Chem - ODS'!D$7*10^6,'Chemicals Calcs'!I30))</f>
        <v>53861381516.6875</v>
      </c>
      <c r="J30" s="212">
        <f ca="1">IF(SUM('Chemicals Calcs'!J$2:J30)-'Chem - ODS'!E$7*10^6&lt;0,0,IF(AND(SUM('Chemicals Calcs'!J$1:J29)-'Chem - ODS'!E$7*10^6&lt;0,SUM('Chemicals Calcs'!J$2:J30)-'Chem - ODS'!E$7*10^6&gt;0),SUM('Chemicals Calcs'!J$2:J30)-'Chem - ODS'!E$7*10^6,'Chemicals Calcs'!J30))</f>
        <v>59459777572.085579</v>
      </c>
      <c r="K30" s="212">
        <f ca="1">IF(SUM('Chemicals Calcs'!K$2:K30)-'Chem - ODS'!F$7*10^6&lt;0,0,IF(AND(SUM('Chemicals Calcs'!K$1:K29)-'Chem - ODS'!F$7*10^6&lt;0,SUM('Chemicals Calcs'!K$2:K30)-'Chem - ODS'!F$7*10^6&gt;0),SUM('Chemicals Calcs'!K$2:K30)-'Chem - ODS'!F$7*10^6,'Chemicals Calcs'!K30))</f>
        <v>0</v>
      </c>
      <c r="L30" s="212">
        <f ca="1">IF(SUM('Chemicals Calcs'!L$2:L30)-'Chem - ODS'!G$7*10^6&lt;0,0,IF(AND(SUM('Chemicals Calcs'!L$1:L29)-'Chem - ODS'!G$7*10^6&lt;0,SUM('Chemicals Calcs'!L$2:L30)-'Chem - ODS'!G$7*10^6&gt;0),SUM('Chemicals Calcs'!L$2:L30)-'Chem - ODS'!G$7*10^6,'Chemicals Calcs'!L30))</f>
        <v>0</v>
      </c>
      <c r="M30" s="212">
        <f ca="1">IF(SUM('Chemicals Calcs'!M$2:M30)-'Chem - ODS'!H$7*10^6&lt;0,0,IF(AND(SUM('Chemicals Calcs'!M$1:M29)-'Chem - ODS'!H$7*10^6&lt;0,SUM('Chemicals Calcs'!M$2:M30)-'Chem - ODS'!H$7*10^6&gt;0),SUM('Chemicals Calcs'!M$2:M30)-'Chem - ODS'!H$7*10^6,'Chemicals Calcs'!M30))</f>
        <v>0</v>
      </c>
      <c r="N30" s="212">
        <f ca="1">IF(SUM('Chemicals Calcs'!N$2:N30)-'Chem - ODS'!I$7*10^6&lt;0,0,IF(AND(SUM('Chemicals Calcs'!N$1:N29)-'Chem - ODS'!I$7*10^6&lt;0,SUM('Chemicals Calcs'!N$2:N30)-'Chem - ODS'!I$7*10^6&gt;0),SUM('Chemicals Calcs'!N$2:N30)-'Chem - ODS'!I$7*10^6,'Chemicals Calcs'!N30))</f>
        <v>0</v>
      </c>
      <c r="O30" s="212">
        <f ca="1">IF(SUM('Chemicals Calcs'!O$2:O30)-'Chem - ODS'!J$7*10^6&lt;0,0,IF(AND(SUM('Chemicals Calcs'!O$1:O29)-'Chem - ODS'!J$7*10^6&lt;0,SUM('Chemicals Calcs'!O$2:O30)-'Chem - ODS'!J$7*10^6&gt;0),SUM('Chemicals Calcs'!O$2:O30)-'Chem - ODS'!J$7*10^6,'Chemicals Calcs'!O30))</f>
        <v>0</v>
      </c>
      <c r="P30" s="212">
        <f ca="1">IF(SUM('Chemicals Calcs'!P$2:P30)-'Chem - ODS'!K$7*10^6&lt;0,0,IF(AND(SUM('Chemicals Calcs'!P$1:P29)-'Chem - ODS'!K$7*10^6&lt;0,SUM('Chemicals Calcs'!P$2:P30)-'Chem - ODS'!K$7*10^6&gt;0),SUM('Chemicals Calcs'!P$2:P30)-'Chem - ODS'!K$7*10^6,'Chemicals Calcs'!P30))</f>
        <v>0</v>
      </c>
      <c r="Q30" s="212">
        <f ca="1">IF(SUM('Chemicals Calcs'!Q$2:Q30)-'Chem - ODS'!L$7*10^6&lt;0,0,IF(AND(SUM('Chemicals Calcs'!Q$1:Q29)-'Chem - ODS'!L$7*10^6&lt;0,SUM('Chemicals Calcs'!Q$2:Q30)-'Chem - ODS'!L$7*10^6&gt;0),SUM('Chemicals Calcs'!Q$2:Q30)-'Chem - ODS'!L$7*10^6,'Chemicals Calcs'!Q30))</f>
        <v>0</v>
      </c>
      <c r="R30" s="212">
        <f ca="1">IF(SUM('Chemicals Calcs'!R$2:R30)-'Chem - ODS'!M$7*10^6&lt;0,0,IF(AND(SUM('Chemicals Calcs'!R$1:R29)-'Chem - ODS'!M$7*10^6&lt;0,SUM('Chemicals Calcs'!R$2:R30)-'Chem - ODS'!M$7*10^6&gt;0),SUM('Chemicals Calcs'!R$2:R30)-'Chem - ODS'!M$7*10^6,'Chemicals Calcs'!R30))</f>
        <v>0</v>
      </c>
      <c r="S30" s="212">
        <f ca="1">IF(SUM('Chemicals Calcs'!S$2:S30)-'Chem - ODS'!N$7*10^6&lt;0,0,IF(AND(SUM('Chemicals Calcs'!S$1:S29)-'Chem - ODS'!N$7*10^6&lt;0,SUM('Chemicals Calcs'!S$2:S30)-'Chem - ODS'!N$7*10^6&gt;0),SUM('Chemicals Calcs'!S$2:S30)-'Chem - ODS'!N$7*10^6,'Chemicals Calcs'!S30))</f>
        <v>0</v>
      </c>
      <c r="T30" s="212">
        <f ca="1">IF(SUM('Chemicals Calcs'!T$2:T30)-'Chem - ODS'!O$7*10^6&lt;0,0,IF(AND(SUM('Chemicals Calcs'!T$1:T29)-'Chem - ODS'!O$7*10^6&lt;0,SUM('Chemicals Calcs'!T$2:T30)-'Chem - ODS'!O$7*10^6&gt;0),SUM('Chemicals Calcs'!T$2:T30)-'Chem - ODS'!O$7*10^6,'Chemicals Calcs'!T30))</f>
        <v>0</v>
      </c>
      <c r="U30" s="212">
        <f ca="1">IF(SUM('Chemicals Calcs'!U$2:U30)-'Chem - ODS'!P$7*10^6&lt;0,0,IF(AND(SUM('Chemicals Calcs'!U$1:U29)-'Chem - ODS'!P$7*10^6&lt;0,SUM('Chemicals Calcs'!U$2:U30)-'Chem - ODS'!P$7*10^6&gt;0),SUM('Chemicals Calcs'!U$2:U30)-'Chem - ODS'!P$7*10^6,'Chemicals Calcs'!U30))</f>
        <v>0</v>
      </c>
      <c r="V30" s="212">
        <f ca="1">IF(SUM('Chemicals Calcs'!V$2:V30)-'Chem - ODS'!Q$7*10^6&lt;0,0,IF(AND(SUM('Chemicals Calcs'!V$1:V29)-'Chem - ODS'!Q$7*10^6&lt;0,SUM('Chemicals Calcs'!V$2:V30)-'Chem - ODS'!Q$7*10^6&gt;0),SUM('Chemicals Calcs'!V$2:V30)-'Chem - ODS'!Q$7*10^6,'Chemicals Calcs'!V30))</f>
        <v>0</v>
      </c>
      <c r="W30" s="212">
        <f ca="1">IF(SUM('Chemicals Calcs'!W$2:W30)-'Chem - ODS'!R$7*10^6&lt;0,0,IF(AND(SUM('Chemicals Calcs'!W$1:W29)-'Chem - ODS'!R$7*10^6&lt;0,SUM('Chemicals Calcs'!W$2:W30)-'Chem - ODS'!R$7*10^6&gt;0),SUM('Chemicals Calcs'!W$2:W30)-'Chem - ODS'!R$7*10^6,'Chemicals Calcs'!W30))</f>
        <v>0</v>
      </c>
      <c r="X30" s="212">
        <f ca="1">IF(SUM('Chemicals Calcs'!X$2:X30)-'Chem - ODS'!S$7*10^6&lt;0,0,IF(AND(SUM('Chemicals Calcs'!X$1:X29)-'Chem - ODS'!S$7*10^6&lt;0,SUM('Chemicals Calcs'!X$2:X30)-'Chem - ODS'!S$7*10^6&gt;0),SUM('Chemicals Calcs'!X$2:X30)-'Chem - ODS'!S$7*10^6,'Chemicals Calcs'!X30))</f>
        <v>0</v>
      </c>
      <c r="Y30" s="212">
        <f ca="1">IF(SUM('Chemicals Calcs'!Y$2:Y30)-'Chem - ODS'!T$7*10^6&lt;0,0,IF(AND(SUM('Chemicals Calcs'!Y$1:Y29)-'Chem - ODS'!T$7*10^6&lt;0,SUM('Chemicals Calcs'!Y$2:Y30)-'Chem - ODS'!T$7*10^6&gt;0),SUM('Chemicals Calcs'!Y$2:Y30)-'Chem - ODS'!T$7*10^6,'Chemicals Calcs'!Y30))</f>
        <v>0</v>
      </c>
      <c r="Z30" s="212">
        <f ca="1">IF(SUM('Chemicals Calcs'!Z$2:Z30)-'Chem - ODS'!U$7*10^6&lt;0,0,IF(AND(SUM('Chemicals Calcs'!Z$1:Z29)-'Chem - ODS'!U$7*10^6&lt;0,SUM('Chemicals Calcs'!Z$2:Z30)-'Chem - ODS'!U$7*10^6&gt;0),SUM('Chemicals Calcs'!Z$2:Z30)-'Chem - ODS'!U$7*10^6,'Chemicals Calcs'!Z30))</f>
        <v>0</v>
      </c>
      <c r="AA30" s="212">
        <f ca="1">IF(SUM('Chemicals Calcs'!AA$2:AA30)-'Chem - ODS'!V$7*10^6&lt;0,0,IF(AND(SUM('Chemicals Calcs'!AA$1:AA29)-'Chem - ODS'!V$7*10^6&lt;0,SUM('Chemicals Calcs'!AA$2:AA30)-'Chem - ODS'!V$7*10^6&gt;0),SUM('Chemicals Calcs'!AA$2:AA30)-'Chem - ODS'!V$7*10^6,'Chemicals Calcs'!AA30))</f>
        <v>0</v>
      </c>
      <c r="AB30" s="212">
        <f ca="1">IF(SUM('Chemicals Calcs'!AB$2:AB30)-'Chem - ODS'!W$7*10^6&lt;0,0,IF(AND(SUM('Chemicals Calcs'!AB$1:AB29)-'Chem - ODS'!W$7*10^6&lt;0,SUM('Chemicals Calcs'!AB$2:AB30)-'Chem - ODS'!W$7*10^6&gt;0),SUM('Chemicals Calcs'!AB$2:AB30)-'Chem - ODS'!W$7*10^6,'Chemicals Calcs'!AB30))</f>
        <v>0</v>
      </c>
      <c r="AC30" s="212">
        <f ca="1">IF(SUM('Chemicals Calcs'!AC$2:AC30)-'Chem - ODS'!X$7*10^6&lt;0,0,IF(AND(SUM('Chemicals Calcs'!AC$1:AC29)-'Chem - ODS'!X$7*10^6&lt;0,SUM('Chemicals Calcs'!AC$2:AC30)-'Chem - ODS'!X$7*10^6&gt;0),SUM('Chemicals Calcs'!AC$2:AC30)-'Chem - ODS'!X$7*10^6,'Chemicals Calcs'!AC30))</f>
        <v>0</v>
      </c>
      <c r="AD30" s="212">
        <f ca="1">IF(SUM('Chemicals Calcs'!AD$2:AD30)-'Chem - ODS'!Y$7*10^6&lt;0,0,IF(AND(SUM('Chemicals Calcs'!AD$1:AD29)-'Chem - ODS'!Y$7*10^6&lt;0,SUM('Chemicals Calcs'!AD$2:AD30)-'Chem - ODS'!Y$7*10^6&gt;0),SUM('Chemicals Calcs'!AD$2:AD30)-'Chem - ODS'!Y$7*10^6,'Chemicals Calcs'!AD30))</f>
        <v>0</v>
      </c>
      <c r="AE30" s="212">
        <f ca="1">IF(SUM('Chemicals Calcs'!AE$2:AE30)-'Chem - ODS'!Z$7*10^6&lt;0,0,IF(AND(SUM('Chemicals Calcs'!AE$1:AE29)-'Chem - ODS'!Z$7*10^6&lt;0,SUM('Chemicals Calcs'!AE$2:AE30)-'Chem - ODS'!Z$7*10^6&gt;0),SUM('Chemicals Calcs'!AE$2:AE30)-'Chem - ODS'!Z$7*10^6,'Chemicals Calcs'!AE30))</f>
        <v>0</v>
      </c>
      <c r="AF30" s="212">
        <f ca="1">IF(SUM('Chemicals Calcs'!AF$2:AF30)-'Chem - ODS'!AA$7*10^6&lt;0,0,IF(AND(SUM('Chemicals Calcs'!AF$1:AF29)-'Chem - ODS'!AA$7*10^6&lt;0,SUM('Chemicals Calcs'!AF$2:AF30)-'Chem - ODS'!AA$7*10^6&gt;0),SUM('Chemicals Calcs'!AF$2:AF30)-'Chem - ODS'!AA$7*10^6,'Chemicals Calcs'!AF30))</f>
        <v>0</v>
      </c>
      <c r="AG30" s="212">
        <f ca="1">IF(SUM('Chemicals Calcs'!AG$2:AG30)-'Chem - ODS'!AB$7*10^6&lt;0,0,IF(AND(SUM('Chemicals Calcs'!AG$1:AG29)-'Chem - ODS'!AB$7*10^6&lt;0,SUM('Chemicals Calcs'!AG$2:AG30)-'Chem - ODS'!AB$7*10^6&gt;0),SUM('Chemicals Calcs'!AG$2:AG30)-'Chem - ODS'!AB$7*10^6,'Chemicals Calcs'!AG30))</f>
        <v>0</v>
      </c>
      <c r="AH30" s="212">
        <f ca="1">IF(SUM('Chemicals Calcs'!AH$2:AH30)-'Chem - ODS'!AC$7*10^6&lt;0,0,IF(AND(SUM('Chemicals Calcs'!AH$1:AH29)-'Chem - ODS'!AC$7*10^6&lt;0,SUM('Chemicals Calcs'!AH$2:AH30)-'Chem - ODS'!AC$7*10^6&gt;0),SUM('Chemicals Calcs'!AH$2:AH30)-'Chem - ODS'!AC$7*10^6,'Chemicals Calcs'!AH30))</f>
        <v>0</v>
      </c>
      <c r="AI30" s="212">
        <f ca="1">IF(SUM('Chemicals Calcs'!AI$2:AI30)-'Chem - ODS'!AD$7*10^6&lt;0,0,IF(AND(SUM('Chemicals Calcs'!AI$1:AI29)-'Chem - ODS'!AD$7*10^6&lt;0,SUM('Chemicals Calcs'!AI$2:AI30)-'Chem - ODS'!AD$7*10^6&gt;0),SUM('Chemicals Calcs'!AI$2:AI30)-'Chem - ODS'!AD$7*10^6,'Chemicals Calcs'!AI30))</f>
        <v>0</v>
      </c>
      <c r="AJ30" s="212">
        <f ca="1">IF(SUM('Chemicals Calcs'!AJ$2:AJ30)-'Chem - ODS'!AE$7*10^6&lt;0,0,IF(AND(SUM('Chemicals Calcs'!AJ$1:AJ29)-'Chem - ODS'!AE$7*10^6&lt;0,SUM('Chemicals Calcs'!AJ$2:AJ30)-'Chem - ODS'!AE$7*10^6&gt;0),SUM('Chemicals Calcs'!AJ$2:AJ30)-'Chem - ODS'!AE$7*10^6,'Chemicals Calcs'!AJ30))</f>
        <v>0</v>
      </c>
      <c r="AK30" s="212">
        <f ca="1">IF(SUM('Chemicals Calcs'!AK$2:AK30)-'Chem - ODS'!AF$7*10^6&lt;0,0,IF(AND(SUM('Chemicals Calcs'!AK$1:AK29)-'Chem - ODS'!AF$7*10^6&lt;0,SUM('Chemicals Calcs'!AK$2:AK30)-'Chem - ODS'!AF$7*10^6&gt;0),SUM('Chemicals Calcs'!AK$2:AK30)-'Chem - ODS'!AF$7*10^6,'Chemicals Calcs'!AK30))</f>
        <v>0</v>
      </c>
      <c r="AL30" s="212">
        <f ca="1">IF(SUM('Chemicals Calcs'!AL$2:AL30)-'Chem - ODS'!AG$7*10^6&lt;0,0,IF(AND(SUM('Chemicals Calcs'!AL$1:AL29)-'Chem - ODS'!AG$7*10^6&lt;0,SUM('Chemicals Calcs'!AL$2:AL30)-'Chem - ODS'!AG$7*10^6&gt;0),SUM('Chemicals Calcs'!AL$2:AL30)-'Chem - ODS'!AG$7*10^6,'Chemicals Calcs'!AL30))</f>
        <v>0</v>
      </c>
      <c r="AM30" s="212">
        <f ca="1">IF(SUM('Chemicals Calcs'!AM$2:AM30)-'Chem - ODS'!AH$7*10^6&lt;0,0,IF(AND(SUM('Chemicals Calcs'!AM$1:AM29)-'Chem - ODS'!AH$7*10^6&lt;0,SUM('Chemicals Calcs'!AM$2:AM30)-'Chem - ODS'!AH$7*10^6&gt;0),SUM('Chemicals Calcs'!AM$2:AM30)-'Chem - ODS'!AH$7*10^6,'Chemicals Calcs'!AM30))</f>
        <v>0</v>
      </c>
      <c r="AN30" s="212">
        <f ca="1">IF(SUM('Chemicals Calcs'!AN$2:AN30)-'Chem - ODS'!AI$7*10^6&lt;0,0,IF(AND(SUM('Chemicals Calcs'!AN$1:AN29)-'Chem - ODS'!AI$7*10^6&lt;0,SUM('Chemicals Calcs'!AN$2:AN30)-'Chem - ODS'!AI$7*10^6&gt;0),SUM('Chemicals Calcs'!AN$2:AN30)-'Chem - ODS'!AI$7*10^6,'Chemicals Calcs'!AN30))</f>
        <v>0</v>
      </c>
      <c r="AO30" s="212">
        <f ca="1">IF(SUM('Chemicals Calcs'!AO$2:AO30)-'Chem - ODS'!AJ$7*10^6&lt;0,0,IF(AND(SUM('Chemicals Calcs'!AO$1:AO29)-'Chem - ODS'!AJ$7*10^6&lt;0,SUM('Chemicals Calcs'!AO$2:AO30)-'Chem - ODS'!AJ$7*10^6&gt;0),SUM('Chemicals Calcs'!AO$2:AO30)-'Chem - ODS'!AJ$7*10^6,'Chemicals Calcs'!AO30))</f>
        <v>0</v>
      </c>
      <c r="AP30" s="212">
        <f ca="1">IF(SUM('Chemicals Calcs'!AP$2:AP30)-'Chem - ODS'!AK$7*10^6&lt;0,0,IF(AND(SUM('Chemicals Calcs'!AP$1:AP29)-'Chem - ODS'!AK$7*10^6&lt;0,SUM('Chemicals Calcs'!AP$2:AP30)-'Chem - ODS'!AK$7*10^6&gt;0),SUM('Chemicals Calcs'!AP$2:AP30)-'Chem - ODS'!AK$7*10^6,'Chemicals Calcs'!AP30))</f>
        <v>0</v>
      </c>
    </row>
    <row r="31" spans="1:42">
      <c r="A31" s="74">
        <v>-21</v>
      </c>
      <c r="B31">
        <f ca="1">IF('Chemicals 2010'!$A39="CP",INDIRECT("'Chemicals 2010'!"&amp;'Country Selector'!$B$3&amp;ROW($A39))*10^12,0)</f>
        <v>0</v>
      </c>
      <c r="C31" s="90">
        <f t="shared" ca="1" si="0"/>
        <v>0</v>
      </c>
      <c r="D31" s="90">
        <f t="shared" ca="1" si="0"/>
        <v>0</v>
      </c>
      <c r="E31" s="90">
        <f t="shared" ca="1" si="0"/>
        <v>0</v>
      </c>
      <c r="F31" s="90">
        <f t="shared" ca="1" si="0"/>
        <v>0</v>
      </c>
      <c r="G31" s="212">
        <f ca="1">IF(SUM('Chemicals Calcs'!G$2:G31)-'Chem - ODS'!B$7*10^6&lt;0,0,IF(AND(SUM('Chemicals Calcs'!G$1:G30)-'Chem - ODS'!B$7*10^6&lt;0,SUM('Chemicals Calcs'!G$2:G31)-'Chem - ODS'!B$7*10^6&gt;0),SUM('Chemicals Calcs'!G$2:G31)-'Chem - ODS'!B$7*10^6,'Chemicals Calcs'!G31))</f>
        <v>0</v>
      </c>
      <c r="H31" s="212">
        <f ca="1">IF(SUM('Chemicals Calcs'!H$2:H31)-'Chem - ODS'!C$7*10^6&lt;0,0,IF(AND(SUM('Chemicals Calcs'!H$1:H30)-'Chem - ODS'!C$7*10^6&lt;0,SUM('Chemicals Calcs'!H$2:H31)-'Chem - ODS'!C$7*10^6&gt;0),SUM('Chemicals Calcs'!H$2:H31)-'Chem - ODS'!C$7*10^6,'Chemicals Calcs'!H31))</f>
        <v>0</v>
      </c>
      <c r="I31" s="212">
        <f ca="1">IF(SUM('Chemicals Calcs'!I$2:I31)-'Chem - ODS'!D$7*10^6&lt;0,0,IF(AND(SUM('Chemicals Calcs'!I$1:I30)-'Chem - ODS'!D$7*10^6&lt;0,SUM('Chemicals Calcs'!I$2:I31)-'Chem - ODS'!D$7*10^6&gt;0),SUM('Chemicals Calcs'!I$2:I31)-'Chem - ODS'!D$7*10^6,'Chemicals Calcs'!I31))</f>
        <v>0</v>
      </c>
      <c r="J31" s="212">
        <f ca="1">IF(SUM('Chemicals Calcs'!J$2:J31)-'Chem - ODS'!E$7*10^6&lt;0,0,IF(AND(SUM('Chemicals Calcs'!J$1:J30)-'Chem - ODS'!E$7*10^6&lt;0,SUM('Chemicals Calcs'!J$2:J31)-'Chem - ODS'!E$7*10^6&gt;0),SUM('Chemicals Calcs'!J$2:J31)-'Chem - ODS'!E$7*10^6,'Chemicals Calcs'!J31))</f>
        <v>0</v>
      </c>
      <c r="K31" s="212">
        <f ca="1">IF(SUM('Chemicals Calcs'!K$2:K31)-'Chem - ODS'!F$7*10^6&lt;0,0,IF(AND(SUM('Chemicals Calcs'!K$1:K30)-'Chem - ODS'!F$7*10^6&lt;0,SUM('Chemicals Calcs'!K$2:K31)-'Chem - ODS'!F$7*10^6&gt;0),SUM('Chemicals Calcs'!K$2:K31)-'Chem - ODS'!F$7*10^6,'Chemicals Calcs'!K31))</f>
        <v>0</v>
      </c>
      <c r="L31" s="212">
        <f ca="1">IF(SUM('Chemicals Calcs'!L$2:L31)-'Chem - ODS'!G$7*10^6&lt;0,0,IF(AND(SUM('Chemicals Calcs'!L$1:L30)-'Chem - ODS'!G$7*10^6&lt;0,SUM('Chemicals Calcs'!L$2:L31)-'Chem - ODS'!G$7*10^6&gt;0),SUM('Chemicals Calcs'!L$2:L31)-'Chem - ODS'!G$7*10^6,'Chemicals Calcs'!L31))</f>
        <v>0</v>
      </c>
      <c r="M31" s="212">
        <f ca="1">IF(SUM('Chemicals Calcs'!M$2:M31)-'Chem - ODS'!H$7*10^6&lt;0,0,IF(AND(SUM('Chemicals Calcs'!M$1:M30)-'Chem - ODS'!H$7*10^6&lt;0,SUM('Chemicals Calcs'!M$2:M31)-'Chem - ODS'!H$7*10^6&gt;0),SUM('Chemicals Calcs'!M$2:M31)-'Chem - ODS'!H$7*10^6,'Chemicals Calcs'!M31))</f>
        <v>0</v>
      </c>
      <c r="N31" s="212">
        <f ca="1">IF(SUM('Chemicals Calcs'!N$2:N31)-'Chem - ODS'!I$7*10^6&lt;0,0,IF(AND(SUM('Chemicals Calcs'!N$1:N30)-'Chem - ODS'!I$7*10^6&lt;0,SUM('Chemicals Calcs'!N$2:N31)-'Chem - ODS'!I$7*10^6&gt;0),SUM('Chemicals Calcs'!N$2:N31)-'Chem - ODS'!I$7*10^6,'Chemicals Calcs'!N31))</f>
        <v>0</v>
      </c>
      <c r="O31" s="212">
        <f ca="1">IF(SUM('Chemicals Calcs'!O$2:O31)-'Chem - ODS'!J$7*10^6&lt;0,0,IF(AND(SUM('Chemicals Calcs'!O$1:O30)-'Chem - ODS'!J$7*10^6&lt;0,SUM('Chemicals Calcs'!O$2:O31)-'Chem - ODS'!J$7*10^6&gt;0),SUM('Chemicals Calcs'!O$2:O31)-'Chem - ODS'!J$7*10^6,'Chemicals Calcs'!O31))</f>
        <v>0</v>
      </c>
      <c r="P31" s="212">
        <f ca="1">IF(SUM('Chemicals Calcs'!P$2:P31)-'Chem - ODS'!K$7*10^6&lt;0,0,IF(AND(SUM('Chemicals Calcs'!P$1:P30)-'Chem - ODS'!K$7*10^6&lt;0,SUM('Chemicals Calcs'!P$2:P31)-'Chem - ODS'!K$7*10^6&gt;0),SUM('Chemicals Calcs'!P$2:P31)-'Chem - ODS'!K$7*10^6,'Chemicals Calcs'!P31))</f>
        <v>0</v>
      </c>
      <c r="Q31" s="212">
        <f ca="1">IF(SUM('Chemicals Calcs'!Q$2:Q31)-'Chem - ODS'!L$7*10^6&lt;0,0,IF(AND(SUM('Chemicals Calcs'!Q$1:Q30)-'Chem - ODS'!L$7*10^6&lt;0,SUM('Chemicals Calcs'!Q$2:Q31)-'Chem - ODS'!L$7*10^6&gt;0),SUM('Chemicals Calcs'!Q$2:Q31)-'Chem - ODS'!L$7*10^6,'Chemicals Calcs'!Q31))</f>
        <v>0</v>
      </c>
      <c r="R31" s="212">
        <f ca="1">IF(SUM('Chemicals Calcs'!R$2:R31)-'Chem - ODS'!M$7*10^6&lt;0,0,IF(AND(SUM('Chemicals Calcs'!R$1:R30)-'Chem - ODS'!M$7*10^6&lt;0,SUM('Chemicals Calcs'!R$2:R31)-'Chem - ODS'!M$7*10^6&gt;0),SUM('Chemicals Calcs'!R$2:R31)-'Chem - ODS'!M$7*10^6,'Chemicals Calcs'!R31))</f>
        <v>0</v>
      </c>
      <c r="S31" s="212">
        <f ca="1">IF(SUM('Chemicals Calcs'!S$2:S31)-'Chem - ODS'!N$7*10^6&lt;0,0,IF(AND(SUM('Chemicals Calcs'!S$1:S30)-'Chem - ODS'!N$7*10^6&lt;0,SUM('Chemicals Calcs'!S$2:S31)-'Chem - ODS'!N$7*10^6&gt;0),SUM('Chemicals Calcs'!S$2:S31)-'Chem - ODS'!N$7*10^6,'Chemicals Calcs'!S31))</f>
        <v>0</v>
      </c>
      <c r="T31" s="212">
        <f ca="1">IF(SUM('Chemicals Calcs'!T$2:T31)-'Chem - ODS'!O$7*10^6&lt;0,0,IF(AND(SUM('Chemicals Calcs'!T$1:T30)-'Chem - ODS'!O$7*10^6&lt;0,SUM('Chemicals Calcs'!T$2:T31)-'Chem - ODS'!O$7*10^6&gt;0),SUM('Chemicals Calcs'!T$2:T31)-'Chem - ODS'!O$7*10^6,'Chemicals Calcs'!T31))</f>
        <v>0</v>
      </c>
      <c r="U31" s="212">
        <f ca="1">IF(SUM('Chemicals Calcs'!U$2:U31)-'Chem - ODS'!P$7*10^6&lt;0,0,IF(AND(SUM('Chemicals Calcs'!U$1:U30)-'Chem - ODS'!P$7*10^6&lt;0,SUM('Chemicals Calcs'!U$2:U31)-'Chem - ODS'!P$7*10^6&gt;0),SUM('Chemicals Calcs'!U$2:U31)-'Chem - ODS'!P$7*10^6,'Chemicals Calcs'!U31))</f>
        <v>0</v>
      </c>
      <c r="V31" s="212">
        <f ca="1">IF(SUM('Chemicals Calcs'!V$2:V31)-'Chem - ODS'!Q$7*10^6&lt;0,0,IF(AND(SUM('Chemicals Calcs'!V$1:V30)-'Chem - ODS'!Q$7*10^6&lt;0,SUM('Chemicals Calcs'!V$2:V31)-'Chem - ODS'!Q$7*10^6&gt;0),SUM('Chemicals Calcs'!V$2:V31)-'Chem - ODS'!Q$7*10^6,'Chemicals Calcs'!V31))</f>
        <v>0</v>
      </c>
      <c r="W31" s="212">
        <f ca="1">IF(SUM('Chemicals Calcs'!W$2:W31)-'Chem - ODS'!R$7*10^6&lt;0,0,IF(AND(SUM('Chemicals Calcs'!W$1:W30)-'Chem - ODS'!R$7*10^6&lt;0,SUM('Chemicals Calcs'!W$2:W31)-'Chem - ODS'!R$7*10^6&gt;0),SUM('Chemicals Calcs'!W$2:W31)-'Chem - ODS'!R$7*10^6,'Chemicals Calcs'!W31))</f>
        <v>0</v>
      </c>
      <c r="X31" s="212">
        <f ca="1">IF(SUM('Chemicals Calcs'!X$2:X31)-'Chem - ODS'!S$7*10^6&lt;0,0,IF(AND(SUM('Chemicals Calcs'!X$1:X30)-'Chem - ODS'!S$7*10^6&lt;0,SUM('Chemicals Calcs'!X$2:X31)-'Chem - ODS'!S$7*10^6&gt;0),SUM('Chemicals Calcs'!X$2:X31)-'Chem - ODS'!S$7*10^6,'Chemicals Calcs'!X31))</f>
        <v>0</v>
      </c>
      <c r="Y31" s="212">
        <f ca="1">IF(SUM('Chemicals Calcs'!Y$2:Y31)-'Chem - ODS'!T$7*10^6&lt;0,0,IF(AND(SUM('Chemicals Calcs'!Y$1:Y30)-'Chem - ODS'!T$7*10^6&lt;0,SUM('Chemicals Calcs'!Y$2:Y31)-'Chem - ODS'!T$7*10^6&gt;0),SUM('Chemicals Calcs'!Y$2:Y31)-'Chem - ODS'!T$7*10^6,'Chemicals Calcs'!Y31))</f>
        <v>0</v>
      </c>
      <c r="Z31" s="212">
        <f ca="1">IF(SUM('Chemicals Calcs'!Z$2:Z31)-'Chem - ODS'!U$7*10^6&lt;0,0,IF(AND(SUM('Chemicals Calcs'!Z$1:Z30)-'Chem - ODS'!U$7*10^6&lt;0,SUM('Chemicals Calcs'!Z$2:Z31)-'Chem - ODS'!U$7*10^6&gt;0),SUM('Chemicals Calcs'!Z$2:Z31)-'Chem - ODS'!U$7*10^6,'Chemicals Calcs'!Z31))</f>
        <v>0</v>
      </c>
      <c r="AA31" s="212">
        <f ca="1">IF(SUM('Chemicals Calcs'!AA$2:AA31)-'Chem - ODS'!V$7*10^6&lt;0,0,IF(AND(SUM('Chemicals Calcs'!AA$1:AA30)-'Chem - ODS'!V$7*10^6&lt;0,SUM('Chemicals Calcs'!AA$2:AA31)-'Chem - ODS'!V$7*10^6&gt;0),SUM('Chemicals Calcs'!AA$2:AA31)-'Chem - ODS'!V$7*10^6,'Chemicals Calcs'!AA31))</f>
        <v>0</v>
      </c>
      <c r="AB31" s="212">
        <f ca="1">IF(SUM('Chemicals Calcs'!AB$2:AB31)-'Chem - ODS'!W$7*10^6&lt;0,0,IF(AND(SUM('Chemicals Calcs'!AB$1:AB30)-'Chem - ODS'!W$7*10^6&lt;0,SUM('Chemicals Calcs'!AB$2:AB31)-'Chem - ODS'!W$7*10^6&gt;0),SUM('Chemicals Calcs'!AB$2:AB31)-'Chem - ODS'!W$7*10^6,'Chemicals Calcs'!AB31))</f>
        <v>0</v>
      </c>
      <c r="AC31" s="212">
        <f ca="1">IF(SUM('Chemicals Calcs'!AC$2:AC31)-'Chem - ODS'!X$7*10^6&lt;0,0,IF(AND(SUM('Chemicals Calcs'!AC$1:AC30)-'Chem - ODS'!X$7*10^6&lt;0,SUM('Chemicals Calcs'!AC$2:AC31)-'Chem - ODS'!X$7*10^6&gt;0),SUM('Chemicals Calcs'!AC$2:AC31)-'Chem - ODS'!X$7*10^6,'Chemicals Calcs'!AC31))</f>
        <v>0</v>
      </c>
      <c r="AD31" s="212">
        <f ca="1">IF(SUM('Chemicals Calcs'!AD$2:AD31)-'Chem - ODS'!Y$7*10^6&lt;0,0,IF(AND(SUM('Chemicals Calcs'!AD$1:AD30)-'Chem - ODS'!Y$7*10^6&lt;0,SUM('Chemicals Calcs'!AD$2:AD31)-'Chem - ODS'!Y$7*10^6&gt;0),SUM('Chemicals Calcs'!AD$2:AD31)-'Chem - ODS'!Y$7*10^6,'Chemicals Calcs'!AD31))</f>
        <v>0</v>
      </c>
      <c r="AE31" s="212">
        <f ca="1">IF(SUM('Chemicals Calcs'!AE$2:AE31)-'Chem - ODS'!Z$7*10^6&lt;0,0,IF(AND(SUM('Chemicals Calcs'!AE$1:AE30)-'Chem - ODS'!Z$7*10^6&lt;0,SUM('Chemicals Calcs'!AE$2:AE31)-'Chem - ODS'!Z$7*10^6&gt;0),SUM('Chemicals Calcs'!AE$2:AE31)-'Chem - ODS'!Z$7*10^6,'Chemicals Calcs'!AE31))</f>
        <v>0</v>
      </c>
      <c r="AF31" s="212">
        <f ca="1">IF(SUM('Chemicals Calcs'!AF$2:AF31)-'Chem - ODS'!AA$7*10^6&lt;0,0,IF(AND(SUM('Chemicals Calcs'!AF$1:AF30)-'Chem - ODS'!AA$7*10^6&lt;0,SUM('Chemicals Calcs'!AF$2:AF31)-'Chem - ODS'!AA$7*10^6&gt;0),SUM('Chemicals Calcs'!AF$2:AF31)-'Chem - ODS'!AA$7*10^6,'Chemicals Calcs'!AF31))</f>
        <v>0</v>
      </c>
      <c r="AG31" s="212">
        <f ca="1">IF(SUM('Chemicals Calcs'!AG$2:AG31)-'Chem - ODS'!AB$7*10^6&lt;0,0,IF(AND(SUM('Chemicals Calcs'!AG$1:AG30)-'Chem - ODS'!AB$7*10^6&lt;0,SUM('Chemicals Calcs'!AG$2:AG31)-'Chem - ODS'!AB$7*10^6&gt;0),SUM('Chemicals Calcs'!AG$2:AG31)-'Chem - ODS'!AB$7*10^6,'Chemicals Calcs'!AG31))</f>
        <v>0</v>
      </c>
      <c r="AH31" s="212">
        <f ca="1">IF(SUM('Chemicals Calcs'!AH$2:AH31)-'Chem - ODS'!AC$7*10^6&lt;0,0,IF(AND(SUM('Chemicals Calcs'!AH$1:AH30)-'Chem - ODS'!AC$7*10^6&lt;0,SUM('Chemicals Calcs'!AH$2:AH31)-'Chem - ODS'!AC$7*10^6&gt;0),SUM('Chemicals Calcs'!AH$2:AH31)-'Chem - ODS'!AC$7*10^6,'Chemicals Calcs'!AH31))</f>
        <v>0</v>
      </c>
      <c r="AI31" s="212">
        <f ca="1">IF(SUM('Chemicals Calcs'!AI$2:AI31)-'Chem - ODS'!AD$7*10^6&lt;0,0,IF(AND(SUM('Chemicals Calcs'!AI$1:AI30)-'Chem - ODS'!AD$7*10^6&lt;0,SUM('Chemicals Calcs'!AI$2:AI31)-'Chem - ODS'!AD$7*10^6&gt;0),SUM('Chemicals Calcs'!AI$2:AI31)-'Chem - ODS'!AD$7*10^6,'Chemicals Calcs'!AI31))</f>
        <v>0</v>
      </c>
      <c r="AJ31" s="212">
        <f ca="1">IF(SUM('Chemicals Calcs'!AJ$2:AJ31)-'Chem - ODS'!AE$7*10^6&lt;0,0,IF(AND(SUM('Chemicals Calcs'!AJ$1:AJ30)-'Chem - ODS'!AE$7*10^6&lt;0,SUM('Chemicals Calcs'!AJ$2:AJ31)-'Chem - ODS'!AE$7*10^6&gt;0),SUM('Chemicals Calcs'!AJ$2:AJ31)-'Chem - ODS'!AE$7*10^6,'Chemicals Calcs'!AJ31))</f>
        <v>0</v>
      </c>
      <c r="AK31" s="212">
        <f ca="1">IF(SUM('Chemicals Calcs'!AK$2:AK31)-'Chem - ODS'!AF$7*10^6&lt;0,0,IF(AND(SUM('Chemicals Calcs'!AK$1:AK30)-'Chem - ODS'!AF$7*10^6&lt;0,SUM('Chemicals Calcs'!AK$2:AK31)-'Chem - ODS'!AF$7*10^6&gt;0),SUM('Chemicals Calcs'!AK$2:AK31)-'Chem - ODS'!AF$7*10^6,'Chemicals Calcs'!AK31))</f>
        <v>0</v>
      </c>
      <c r="AL31" s="212">
        <f ca="1">IF(SUM('Chemicals Calcs'!AL$2:AL31)-'Chem - ODS'!AG$7*10^6&lt;0,0,IF(AND(SUM('Chemicals Calcs'!AL$1:AL30)-'Chem - ODS'!AG$7*10^6&lt;0,SUM('Chemicals Calcs'!AL$2:AL31)-'Chem - ODS'!AG$7*10^6&gt;0),SUM('Chemicals Calcs'!AL$2:AL31)-'Chem - ODS'!AG$7*10^6,'Chemicals Calcs'!AL31))</f>
        <v>0</v>
      </c>
      <c r="AM31" s="212">
        <f ca="1">IF(SUM('Chemicals Calcs'!AM$2:AM31)-'Chem - ODS'!AH$7*10^6&lt;0,0,IF(AND(SUM('Chemicals Calcs'!AM$1:AM30)-'Chem - ODS'!AH$7*10^6&lt;0,SUM('Chemicals Calcs'!AM$2:AM31)-'Chem - ODS'!AH$7*10^6&gt;0),SUM('Chemicals Calcs'!AM$2:AM31)-'Chem - ODS'!AH$7*10^6,'Chemicals Calcs'!AM31))</f>
        <v>0</v>
      </c>
      <c r="AN31" s="212">
        <f ca="1">IF(SUM('Chemicals Calcs'!AN$2:AN31)-'Chem - ODS'!AI$7*10^6&lt;0,0,IF(AND(SUM('Chemicals Calcs'!AN$1:AN30)-'Chem - ODS'!AI$7*10^6&lt;0,SUM('Chemicals Calcs'!AN$2:AN31)-'Chem - ODS'!AI$7*10^6&gt;0),SUM('Chemicals Calcs'!AN$2:AN31)-'Chem - ODS'!AI$7*10^6,'Chemicals Calcs'!AN31))</f>
        <v>0</v>
      </c>
      <c r="AO31" s="212">
        <f ca="1">IF(SUM('Chemicals Calcs'!AO$2:AO31)-'Chem - ODS'!AJ$7*10^6&lt;0,0,IF(AND(SUM('Chemicals Calcs'!AO$1:AO30)-'Chem - ODS'!AJ$7*10^6&lt;0,SUM('Chemicals Calcs'!AO$2:AO31)-'Chem - ODS'!AJ$7*10^6&gt;0),SUM('Chemicals Calcs'!AO$2:AO31)-'Chem - ODS'!AJ$7*10^6,'Chemicals Calcs'!AO31))</f>
        <v>0</v>
      </c>
      <c r="AP31" s="212">
        <f ca="1">IF(SUM('Chemicals Calcs'!AP$2:AP31)-'Chem - ODS'!AK$7*10^6&lt;0,0,IF(AND(SUM('Chemicals Calcs'!AP$1:AP30)-'Chem - ODS'!AK$7*10^6&lt;0,SUM('Chemicals Calcs'!AP$2:AP31)-'Chem - ODS'!AK$7*10^6&gt;0),SUM('Chemicals Calcs'!AP$2:AP31)-'Chem - ODS'!AK$7*10^6,'Chemicals Calcs'!AP31))</f>
        <v>0</v>
      </c>
    </row>
    <row r="32" spans="1:42">
      <c r="A32" s="74">
        <v>-20</v>
      </c>
      <c r="B32">
        <f ca="1">IF('Chemicals 2010'!$A40="CP",INDIRECT("'Chemicals 2010'!"&amp;'Country Selector'!$B$3&amp;ROW($A40))*10^12,0)</f>
        <v>0</v>
      </c>
      <c r="C32" s="90">
        <f t="shared" ca="1" si="0"/>
        <v>0</v>
      </c>
      <c r="D32" s="90">
        <f t="shared" ca="1" si="0"/>
        <v>0</v>
      </c>
      <c r="E32" s="90">
        <f t="shared" ca="1" si="0"/>
        <v>0</v>
      </c>
      <c r="F32" s="90">
        <f t="shared" ca="1" si="0"/>
        <v>0</v>
      </c>
      <c r="G32" s="212">
        <f ca="1">IF(SUM('Chemicals Calcs'!G$2:G32)-'Chem - ODS'!B$7*10^6&lt;0,0,IF(AND(SUM('Chemicals Calcs'!G$1:G31)-'Chem - ODS'!B$7*10^6&lt;0,SUM('Chemicals Calcs'!G$2:G32)-'Chem - ODS'!B$7*10^6&gt;0),SUM('Chemicals Calcs'!G$2:G32)-'Chem - ODS'!B$7*10^6,'Chemicals Calcs'!G32))</f>
        <v>0</v>
      </c>
      <c r="H32" s="212">
        <f ca="1">IF(SUM('Chemicals Calcs'!H$2:H32)-'Chem - ODS'!C$7*10^6&lt;0,0,IF(AND(SUM('Chemicals Calcs'!H$1:H31)-'Chem - ODS'!C$7*10^6&lt;0,SUM('Chemicals Calcs'!H$2:H32)-'Chem - ODS'!C$7*10^6&gt;0),SUM('Chemicals Calcs'!H$2:H32)-'Chem - ODS'!C$7*10^6,'Chemicals Calcs'!H32))</f>
        <v>0</v>
      </c>
      <c r="I32" s="212">
        <f ca="1">IF(SUM('Chemicals Calcs'!I$2:I32)-'Chem - ODS'!D$7*10^6&lt;0,0,IF(AND(SUM('Chemicals Calcs'!I$1:I31)-'Chem - ODS'!D$7*10^6&lt;0,SUM('Chemicals Calcs'!I$2:I32)-'Chem - ODS'!D$7*10^6&gt;0),SUM('Chemicals Calcs'!I$2:I32)-'Chem - ODS'!D$7*10^6,'Chemicals Calcs'!I32))</f>
        <v>0</v>
      </c>
      <c r="J32" s="212">
        <f ca="1">IF(SUM('Chemicals Calcs'!J$2:J32)-'Chem - ODS'!E$7*10^6&lt;0,0,IF(AND(SUM('Chemicals Calcs'!J$1:J31)-'Chem - ODS'!E$7*10^6&lt;0,SUM('Chemicals Calcs'!J$2:J32)-'Chem - ODS'!E$7*10^6&gt;0),SUM('Chemicals Calcs'!J$2:J32)-'Chem - ODS'!E$7*10^6,'Chemicals Calcs'!J32))</f>
        <v>0</v>
      </c>
      <c r="K32" s="212">
        <f ca="1">IF(SUM('Chemicals Calcs'!K$2:K32)-'Chem - ODS'!F$7*10^6&lt;0,0,IF(AND(SUM('Chemicals Calcs'!K$1:K31)-'Chem - ODS'!F$7*10^6&lt;0,SUM('Chemicals Calcs'!K$2:K32)-'Chem - ODS'!F$7*10^6&gt;0),SUM('Chemicals Calcs'!K$2:K32)-'Chem - ODS'!F$7*10^6,'Chemicals Calcs'!K32))</f>
        <v>0</v>
      </c>
      <c r="L32" s="212">
        <f ca="1">IF(SUM('Chemicals Calcs'!L$2:L32)-'Chem - ODS'!G$7*10^6&lt;0,0,IF(AND(SUM('Chemicals Calcs'!L$1:L31)-'Chem - ODS'!G$7*10^6&lt;0,SUM('Chemicals Calcs'!L$2:L32)-'Chem - ODS'!G$7*10^6&gt;0),SUM('Chemicals Calcs'!L$2:L32)-'Chem - ODS'!G$7*10^6,'Chemicals Calcs'!L32))</f>
        <v>0</v>
      </c>
      <c r="M32" s="212">
        <f ca="1">IF(SUM('Chemicals Calcs'!M$2:M32)-'Chem - ODS'!H$7*10^6&lt;0,0,IF(AND(SUM('Chemicals Calcs'!M$1:M31)-'Chem - ODS'!H$7*10^6&lt;0,SUM('Chemicals Calcs'!M$2:M32)-'Chem - ODS'!H$7*10^6&gt;0),SUM('Chemicals Calcs'!M$2:M32)-'Chem - ODS'!H$7*10^6,'Chemicals Calcs'!M32))</f>
        <v>0</v>
      </c>
      <c r="N32" s="212">
        <f ca="1">IF(SUM('Chemicals Calcs'!N$2:N32)-'Chem - ODS'!I$7*10^6&lt;0,0,IF(AND(SUM('Chemicals Calcs'!N$1:N31)-'Chem - ODS'!I$7*10^6&lt;0,SUM('Chemicals Calcs'!N$2:N32)-'Chem - ODS'!I$7*10^6&gt;0),SUM('Chemicals Calcs'!N$2:N32)-'Chem - ODS'!I$7*10^6,'Chemicals Calcs'!N32))</f>
        <v>0</v>
      </c>
      <c r="O32" s="212">
        <f ca="1">IF(SUM('Chemicals Calcs'!O$2:O32)-'Chem - ODS'!J$7*10^6&lt;0,0,IF(AND(SUM('Chemicals Calcs'!O$1:O31)-'Chem - ODS'!J$7*10^6&lt;0,SUM('Chemicals Calcs'!O$2:O32)-'Chem - ODS'!J$7*10^6&gt;0),SUM('Chemicals Calcs'!O$2:O32)-'Chem - ODS'!J$7*10^6,'Chemicals Calcs'!O32))</f>
        <v>0</v>
      </c>
      <c r="P32" s="212">
        <f ca="1">IF(SUM('Chemicals Calcs'!P$2:P32)-'Chem - ODS'!K$7*10^6&lt;0,0,IF(AND(SUM('Chemicals Calcs'!P$1:P31)-'Chem - ODS'!K$7*10^6&lt;0,SUM('Chemicals Calcs'!P$2:P32)-'Chem - ODS'!K$7*10^6&gt;0),SUM('Chemicals Calcs'!P$2:P32)-'Chem - ODS'!K$7*10^6,'Chemicals Calcs'!P32))</f>
        <v>0</v>
      </c>
      <c r="Q32" s="212">
        <f ca="1">IF(SUM('Chemicals Calcs'!Q$2:Q32)-'Chem - ODS'!L$7*10^6&lt;0,0,IF(AND(SUM('Chemicals Calcs'!Q$1:Q31)-'Chem - ODS'!L$7*10^6&lt;0,SUM('Chemicals Calcs'!Q$2:Q32)-'Chem - ODS'!L$7*10^6&gt;0),SUM('Chemicals Calcs'!Q$2:Q32)-'Chem - ODS'!L$7*10^6,'Chemicals Calcs'!Q32))</f>
        <v>0</v>
      </c>
      <c r="R32" s="212">
        <f ca="1">IF(SUM('Chemicals Calcs'!R$2:R32)-'Chem - ODS'!M$7*10^6&lt;0,0,IF(AND(SUM('Chemicals Calcs'!R$1:R31)-'Chem - ODS'!M$7*10^6&lt;0,SUM('Chemicals Calcs'!R$2:R32)-'Chem - ODS'!M$7*10^6&gt;0),SUM('Chemicals Calcs'!R$2:R32)-'Chem - ODS'!M$7*10^6,'Chemicals Calcs'!R32))</f>
        <v>0</v>
      </c>
      <c r="S32" s="212">
        <f ca="1">IF(SUM('Chemicals Calcs'!S$2:S32)-'Chem - ODS'!N$7*10^6&lt;0,0,IF(AND(SUM('Chemicals Calcs'!S$1:S31)-'Chem - ODS'!N$7*10^6&lt;0,SUM('Chemicals Calcs'!S$2:S32)-'Chem - ODS'!N$7*10^6&gt;0),SUM('Chemicals Calcs'!S$2:S32)-'Chem - ODS'!N$7*10^6,'Chemicals Calcs'!S32))</f>
        <v>0</v>
      </c>
      <c r="T32" s="212">
        <f ca="1">IF(SUM('Chemicals Calcs'!T$2:T32)-'Chem - ODS'!O$7*10^6&lt;0,0,IF(AND(SUM('Chemicals Calcs'!T$1:T31)-'Chem - ODS'!O$7*10^6&lt;0,SUM('Chemicals Calcs'!T$2:T32)-'Chem - ODS'!O$7*10^6&gt;0),SUM('Chemicals Calcs'!T$2:T32)-'Chem - ODS'!O$7*10^6,'Chemicals Calcs'!T32))</f>
        <v>0</v>
      </c>
      <c r="U32" s="212">
        <f ca="1">IF(SUM('Chemicals Calcs'!U$2:U32)-'Chem - ODS'!P$7*10^6&lt;0,0,IF(AND(SUM('Chemicals Calcs'!U$1:U31)-'Chem - ODS'!P$7*10^6&lt;0,SUM('Chemicals Calcs'!U$2:U32)-'Chem - ODS'!P$7*10^6&gt;0),SUM('Chemicals Calcs'!U$2:U32)-'Chem - ODS'!P$7*10^6,'Chemicals Calcs'!U32))</f>
        <v>0</v>
      </c>
      <c r="V32" s="212">
        <f ca="1">IF(SUM('Chemicals Calcs'!V$2:V32)-'Chem - ODS'!Q$7*10^6&lt;0,0,IF(AND(SUM('Chemicals Calcs'!V$1:V31)-'Chem - ODS'!Q$7*10^6&lt;0,SUM('Chemicals Calcs'!V$2:V32)-'Chem - ODS'!Q$7*10^6&gt;0),SUM('Chemicals Calcs'!V$2:V32)-'Chem - ODS'!Q$7*10^6,'Chemicals Calcs'!V32))</f>
        <v>0</v>
      </c>
      <c r="W32" s="212">
        <f ca="1">IF(SUM('Chemicals Calcs'!W$2:W32)-'Chem - ODS'!R$7*10^6&lt;0,0,IF(AND(SUM('Chemicals Calcs'!W$1:W31)-'Chem - ODS'!R$7*10^6&lt;0,SUM('Chemicals Calcs'!W$2:W32)-'Chem - ODS'!R$7*10^6&gt;0),SUM('Chemicals Calcs'!W$2:W32)-'Chem - ODS'!R$7*10^6,'Chemicals Calcs'!W32))</f>
        <v>0</v>
      </c>
      <c r="X32" s="212">
        <f ca="1">IF(SUM('Chemicals Calcs'!X$2:X32)-'Chem - ODS'!S$7*10^6&lt;0,0,IF(AND(SUM('Chemicals Calcs'!X$1:X31)-'Chem - ODS'!S$7*10^6&lt;0,SUM('Chemicals Calcs'!X$2:X32)-'Chem - ODS'!S$7*10^6&gt;0),SUM('Chemicals Calcs'!X$2:X32)-'Chem - ODS'!S$7*10^6,'Chemicals Calcs'!X32))</f>
        <v>0</v>
      </c>
      <c r="Y32" s="212">
        <f ca="1">IF(SUM('Chemicals Calcs'!Y$2:Y32)-'Chem - ODS'!T$7*10^6&lt;0,0,IF(AND(SUM('Chemicals Calcs'!Y$1:Y31)-'Chem - ODS'!T$7*10^6&lt;0,SUM('Chemicals Calcs'!Y$2:Y32)-'Chem - ODS'!T$7*10^6&gt;0),SUM('Chemicals Calcs'!Y$2:Y32)-'Chem - ODS'!T$7*10^6,'Chemicals Calcs'!Y32))</f>
        <v>0</v>
      </c>
      <c r="Z32" s="212">
        <f ca="1">IF(SUM('Chemicals Calcs'!Z$2:Z32)-'Chem - ODS'!U$7*10^6&lt;0,0,IF(AND(SUM('Chemicals Calcs'!Z$1:Z31)-'Chem - ODS'!U$7*10^6&lt;0,SUM('Chemicals Calcs'!Z$2:Z32)-'Chem - ODS'!U$7*10^6&gt;0),SUM('Chemicals Calcs'!Z$2:Z32)-'Chem - ODS'!U$7*10^6,'Chemicals Calcs'!Z32))</f>
        <v>0</v>
      </c>
      <c r="AA32" s="212">
        <f ca="1">IF(SUM('Chemicals Calcs'!AA$2:AA32)-'Chem - ODS'!V$7*10^6&lt;0,0,IF(AND(SUM('Chemicals Calcs'!AA$1:AA31)-'Chem - ODS'!V$7*10^6&lt;0,SUM('Chemicals Calcs'!AA$2:AA32)-'Chem - ODS'!V$7*10^6&gt;0),SUM('Chemicals Calcs'!AA$2:AA32)-'Chem - ODS'!V$7*10^6,'Chemicals Calcs'!AA32))</f>
        <v>0</v>
      </c>
      <c r="AB32" s="212">
        <f ca="1">IF(SUM('Chemicals Calcs'!AB$2:AB32)-'Chem - ODS'!W$7*10^6&lt;0,0,IF(AND(SUM('Chemicals Calcs'!AB$1:AB31)-'Chem - ODS'!W$7*10^6&lt;0,SUM('Chemicals Calcs'!AB$2:AB32)-'Chem - ODS'!W$7*10^6&gt;0),SUM('Chemicals Calcs'!AB$2:AB32)-'Chem - ODS'!W$7*10^6,'Chemicals Calcs'!AB32))</f>
        <v>0</v>
      </c>
      <c r="AC32" s="212">
        <f ca="1">IF(SUM('Chemicals Calcs'!AC$2:AC32)-'Chem - ODS'!X$7*10^6&lt;0,0,IF(AND(SUM('Chemicals Calcs'!AC$1:AC31)-'Chem - ODS'!X$7*10^6&lt;0,SUM('Chemicals Calcs'!AC$2:AC32)-'Chem - ODS'!X$7*10^6&gt;0),SUM('Chemicals Calcs'!AC$2:AC32)-'Chem - ODS'!X$7*10^6,'Chemicals Calcs'!AC32))</f>
        <v>0</v>
      </c>
      <c r="AD32" s="212">
        <f ca="1">IF(SUM('Chemicals Calcs'!AD$2:AD32)-'Chem - ODS'!Y$7*10^6&lt;0,0,IF(AND(SUM('Chemicals Calcs'!AD$1:AD31)-'Chem - ODS'!Y$7*10^6&lt;0,SUM('Chemicals Calcs'!AD$2:AD32)-'Chem - ODS'!Y$7*10^6&gt;0),SUM('Chemicals Calcs'!AD$2:AD32)-'Chem - ODS'!Y$7*10^6,'Chemicals Calcs'!AD32))</f>
        <v>0</v>
      </c>
      <c r="AE32" s="212">
        <f ca="1">IF(SUM('Chemicals Calcs'!AE$2:AE32)-'Chem - ODS'!Z$7*10^6&lt;0,0,IF(AND(SUM('Chemicals Calcs'!AE$1:AE31)-'Chem - ODS'!Z$7*10^6&lt;0,SUM('Chemicals Calcs'!AE$2:AE32)-'Chem - ODS'!Z$7*10^6&gt;0),SUM('Chemicals Calcs'!AE$2:AE32)-'Chem - ODS'!Z$7*10^6,'Chemicals Calcs'!AE32))</f>
        <v>0</v>
      </c>
      <c r="AF32" s="212">
        <f ca="1">IF(SUM('Chemicals Calcs'!AF$2:AF32)-'Chem - ODS'!AA$7*10^6&lt;0,0,IF(AND(SUM('Chemicals Calcs'!AF$1:AF31)-'Chem - ODS'!AA$7*10^6&lt;0,SUM('Chemicals Calcs'!AF$2:AF32)-'Chem - ODS'!AA$7*10^6&gt;0),SUM('Chemicals Calcs'!AF$2:AF32)-'Chem - ODS'!AA$7*10^6,'Chemicals Calcs'!AF32))</f>
        <v>0</v>
      </c>
      <c r="AG32" s="212">
        <f ca="1">IF(SUM('Chemicals Calcs'!AG$2:AG32)-'Chem - ODS'!AB$7*10^6&lt;0,0,IF(AND(SUM('Chemicals Calcs'!AG$1:AG31)-'Chem - ODS'!AB$7*10^6&lt;0,SUM('Chemicals Calcs'!AG$2:AG32)-'Chem - ODS'!AB$7*10^6&gt;0),SUM('Chemicals Calcs'!AG$2:AG32)-'Chem - ODS'!AB$7*10^6,'Chemicals Calcs'!AG32))</f>
        <v>0</v>
      </c>
      <c r="AH32" s="212">
        <f ca="1">IF(SUM('Chemicals Calcs'!AH$2:AH32)-'Chem - ODS'!AC$7*10^6&lt;0,0,IF(AND(SUM('Chemicals Calcs'!AH$1:AH31)-'Chem - ODS'!AC$7*10^6&lt;0,SUM('Chemicals Calcs'!AH$2:AH32)-'Chem - ODS'!AC$7*10^6&gt;0),SUM('Chemicals Calcs'!AH$2:AH32)-'Chem - ODS'!AC$7*10^6,'Chemicals Calcs'!AH32))</f>
        <v>0</v>
      </c>
      <c r="AI32" s="212">
        <f ca="1">IF(SUM('Chemicals Calcs'!AI$2:AI32)-'Chem - ODS'!AD$7*10^6&lt;0,0,IF(AND(SUM('Chemicals Calcs'!AI$1:AI31)-'Chem - ODS'!AD$7*10^6&lt;0,SUM('Chemicals Calcs'!AI$2:AI32)-'Chem - ODS'!AD$7*10^6&gt;0),SUM('Chemicals Calcs'!AI$2:AI32)-'Chem - ODS'!AD$7*10^6,'Chemicals Calcs'!AI32))</f>
        <v>0</v>
      </c>
      <c r="AJ32" s="212">
        <f ca="1">IF(SUM('Chemicals Calcs'!AJ$2:AJ32)-'Chem - ODS'!AE$7*10^6&lt;0,0,IF(AND(SUM('Chemicals Calcs'!AJ$1:AJ31)-'Chem - ODS'!AE$7*10^6&lt;0,SUM('Chemicals Calcs'!AJ$2:AJ32)-'Chem - ODS'!AE$7*10^6&gt;0),SUM('Chemicals Calcs'!AJ$2:AJ32)-'Chem - ODS'!AE$7*10^6,'Chemicals Calcs'!AJ32))</f>
        <v>0</v>
      </c>
      <c r="AK32" s="212">
        <f ca="1">IF(SUM('Chemicals Calcs'!AK$2:AK32)-'Chem - ODS'!AF$7*10^6&lt;0,0,IF(AND(SUM('Chemicals Calcs'!AK$1:AK31)-'Chem - ODS'!AF$7*10^6&lt;0,SUM('Chemicals Calcs'!AK$2:AK32)-'Chem - ODS'!AF$7*10^6&gt;0),SUM('Chemicals Calcs'!AK$2:AK32)-'Chem - ODS'!AF$7*10^6,'Chemicals Calcs'!AK32))</f>
        <v>0</v>
      </c>
      <c r="AL32" s="212">
        <f ca="1">IF(SUM('Chemicals Calcs'!AL$2:AL32)-'Chem - ODS'!AG$7*10^6&lt;0,0,IF(AND(SUM('Chemicals Calcs'!AL$1:AL31)-'Chem - ODS'!AG$7*10^6&lt;0,SUM('Chemicals Calcs'!AL$2:AL32)-'Chem - ODS'!AG$7*10^6&gt;0),SUM('Chemicals Calcs'!AL$2:AL32)-'Chem - ODS'!AG$7*10^6,'Chemicals Calcs'!AL32))</f>
        <v>0</v>
      </c>
      <c r="AM32" s="212">
        <f ca="1">IF(SUM('Chemicals Calcs'!AM$2:AM32)-'Chem - ODS'!AH$7*10^6&lt;0,0,IF(AND(SUM('Chemicals Calcs'!AM$1:AM31)-'Chem - ODS'!AH$7*10^6&lt;0,SUM('Chemicals Calcs'!AM$2:AM32)-'Chem - ODS'!AH$7*10^6&gt;0),SUM('Chemicals Calcs'!AM$2:AM32)-'Chem - ODS'!AH$7*10^6,'Chemicals Calcs'!AM32))</f>
        <v>0</v>
      </c>
      <c r="AN32" s="212">
        <f ca="1">IF(SUM('Chemicals Calcs'!AN$2:AN32)-'Chem - ODS'!AI$7*10^6&lt;0,0,IF(AND(SUM('Chemicals Calcs'!AN$1:AN31)-'Chem - ODS'!AI$7*10^6&lt;0,SUM('Chemicals Calcs'!AN$2:AN32)-'Chem - ODS'!AI$7*10^6&gt;0),SUM('Chemicals Calcs'!AN$2:AN32)-'Chem - ODS'!AI$7*10^6,'Chemicals Calcs'!AN32))</f>
        <v>0</v>
      </c>
      <c r="AO32" s="212">
        <f ca="1">IF(SUM('Chemicals Calcs'!AO$2:AO32)-'Chem - ODS'!AJ$7*10^6&lt;0,0,IF(AND(SUM('Chemicals Calcs'!AO$1:AO31)-'Chem - ODS'!AJ$7*10^6&lt;0,SUM('Chemicals Calcs'!AO$2:AO32)-'Chem - ODS'!AJ$7*10^6&gt;0),SUM('Chemicals Calcs'!AO$2:AO32)-'Chem - ODS'!AJ$7*10^6,'Chemicals Calcs'!AO32))</f>
        <v>0</v>
      </c>
      <c r="AP32" s="212">
        <f ca="1">IF(SUM('Chemicals Calcs'!AP$2:AP32)-'Chem - ODS'!AK$7*10^6&lt;0,0,IF(AND(SUM('Chemicals Calcs'!AP$1:AP31)-'Chem - ODS'!AK$7*10^6&lt;0,SUM('Chemicals Calcs'!AP$2:AP32)-'Chem - ODS'!AK$7*10^6&gt;0),SUM('Chemicals Calcs'!AP$2:AP32)-'Chem - ODS'!AK$7*10^6,'Chemicals Calcs'!AP32))</f>
        <v>0</v>
      </c>
    </row>
    <row r="33" spans="1:42">
      <c r="A33" s="74">
        <v>-19</v>
      </c>
      <c r="B33">
        <f ca="1">IF('Chemicals 2010'!$A41="CP",INDIRECT("'Chemicals 2010'!"&amp;'Country Selector'!$B$3&amp;ROW($A41))*10^12,0)</f>
        <v>0</v>
      </c>
      <c r="C33" s="90">
        <f t="shared" ca="1" si="0"/>
        <v>0</v>
      </c>
      <c r="D33" s="90">
        <f t="shared" ca="1" si="0"/>
        <v>0</v>
      </c>
      <c r="E33" s="90">
        <f t="shared" ca="1" si="0"/>
        <v>0</v>
      </c>
      <c r="F33" s="90">
        <f t="shared" ca="1" si="0"/>
        <v>0</v>
      </c>
      <c r="G33" s="212">
        <f ca="1">IF(SUM('Chemicals Calcs'!G$2:G33)-'Chem - ODS'!B$7*10^6&lt;0,0,IF(AND(SUM('Chemicals Calcs'!G$1:G32)-'Chem - ODS'!B$7*10^6&lt;0,SUM('Chemicals Calcs'!G$2:G33)-'Chem - ODS'!B$7*10^6&gt;0),SUM('Chemicals Calcs'!G$2:G33)-'Chem - ODS'!B$7*10^6,'Chemicals Calcs'!G33))</f>
        <v>0</v>
      </c>
      <c r="H33" s="212">
        <f ca="1">IF(SUM('Chemicals Calcs'!H$2:H33)-'Chem - ODS'!C$7*10^6&lt;0,0,IF(AND(SUM('Chemicals Calcs'!H$1:H32)-'Chem - ODS'!C$7*10^6&lt;0,SUM('Chemicals Calcs'!H$2:H33)-'Chem - ODS'!C$7*10^6&gt;0),SUM('Chemicals Calcs'!H$2:H33)-'Chem - ODS'!C$7*10^6,'Chemicals Calcs'!H33))</f>
        <v>0</v>
      </c>
      <c r="I33" s="212">
        <f ca="1">IF(SUM('Chemicals Calcs'!I$2:I33)-'Chem - ODS'!D$7*10^6&lt;0,0,IF(AND(SUM('Chemicals Calcs'!I$1:I32)-'Chem - ODS'!D$7*10^6&lt;0,SUM('Chemicals Calcs'!I$2:I33)-'Chem - ODS'!D$7*10^6&gt;0),SUM('Chemicals Calcs'!I$2:I33)-'Chem - ODS'!D$7*10^6,'Chemicals Calcs'!I33))</f>
        <v>0</v>
      </c>
      <c r="J33" s="212">
        <f ca="1">IF(SUM('Chemicals Calcs'!J$2:J33)-'Chem - ODS'!E$7*10^6&lt;0,0,IF(AND(SUM('Chemicals Calcs'!J$1:J32)-'Chem - ODS'!E$7*10^6&lt;0,SUM('Chemicals Calcs'!J$2:J33)-'Chem - ODS'!E$7*10^6&gt;0),SUM('Chemicals Calcs'!J$2:J33)-'Chem - ODS'!E$7*10^6,'Chemicals Calcs'!J33))</f>
        <v>0</v>
      </c>
      <c r="K33" s="212">
        <f ca="1">IF(SUM('Chemicals Calcs'!K$2:K33)-'Chem - ODS'!F$7*10^6&lt;0,0,IF(AND(SUM('Chemicals Calcs'!K$1:K32)-'Chem - ODS'!F$7*10^6&lt;0,SUM('Chemicals Calcs'!K$2:K33)-'Chem - ODS'!F$7*10^6&gt;0),SUM('Chemicals Calcs'!K$2:K33)-'Chem - ODS'!F$7*10^6,'Chemicals Calcs'!K33))</f>
        <v>0</v>
      </c>
      <c r="L33" s="212">
        <f ca="1">IF(SUM('Chemicals Calcs'!L$2:L33)-'Chem - ODS'!G$7*10^6&lt;0,0,IF(AND(SUM('Chemicals Calcs'!L$1:L32)-'Chem - ODS'!G$7*10^6&lt;0,SUM('Chemicals Calcs'!L$2:L33)-'Chem - ODS'!G$7*10^6&gt;0),SUM('Chemicals Calcs'!L$2:L33)-'Chem - ODS'!G$7*10^6,'Chemicals Calcs'!L33))</f>
        <v>0</v>
      </c>
      <c r="M33" s="212">
        <f ca="1">IF(SUM('Chemicals Calcs'!M$2:M33)-'Chem - ODS'!H$7*10^6&lt;0,0,IF(AND(SUM('Chemicals Calcs'!M$1:M32)-'Chem - ODS'!H$7*10^6&lt;0,SUM('Chemicals Calcs'!M$2:M33)-'Chem - ODS'!H$7*10^6&gt;0),SUM('Chemicals Calcs'!M$2:M33)-'Chem - ODS'!H$7*10^6,'Chemicals Calcs'!M33))</f>
        <v>0</v>
      </c>
      <c r="N33" s="212">
        <f ca="1">IF(SUM('Chemicals Calcs'!N$2:N33)-'Chem - ODS'!I$7*10^6&lt;0,0,IF(AND(SUM('Chemicals Calcs'!N$1:N32)-'Chem - ODS'!I$7*10^6&lt;0,SUM('Chemicals Calcs'!N$2:N33)-'Chem - ODS'!I$7*10^6&gt;0),SUM('Chemicals Calcs'!N$2:N33)-'Chem - ODS'!I$7*10^6,'Chemicals Calcs'!N33))</f>
        <v>0</v>
      </c>
      <c r="O33" s="212">
        <f ca="1">IF(SUM('Chemicals Calcs'!O$2:O33)-'Chem - ODS'!J$7*10^6&lt;0,0,IF(AND(SUM('Chemicals Calcs'!O$1:O32)-'Chem - ODS'!J$7*10^6&lt;0,SUM('Chemicals Calcs'!O$2:O33)-'Chem - ODS'!J$7*10^6&gt;0),SUM('Chemicals Calcs'!O$2:O33)-'Chem - ODS'!J$7*10^6,'Chemicals Calcs'!O33))</f>
        <v>0</v>
      </c>
      <c r="P33" s="212">
        <f ca="1">IF(SUM('Chemicals Calcs'!P$2:P33)-'Chem - ODS'!K$7*10^6&lt;0,0,IF(AND(SUM('Chemicals Calcs'!P$1:P32)-'Chem - ODS'!K$7*10^6&lt;0,SUM('Chemicals Calcs'!P$2:P33)-'Chem - ODS'!K$7*10^6&gt;0),SUM('Chemicals Calcs'!P$2:P33)-'Chem - ODS'!K$7*10^6,'Chemicals Calcs'!P33))</f>
        <v>0</v>
      </c>
      <c r="Q33" s="212">
        <f ca="1">IF(SUM('Chemicals Calcs'!Q$2:Q33)-'Chem - ODS'!L$7*10^6&lt;0,0,IF(AND(SUM('Chemicals Calcs'!Q$1:Q32)-'Chem - ODS'!L$7*10^6&lt;0,SUM('Chemicals Calcs'!Q$2:Q33)-'Chem - ODS'!L$7*10^6&gt;0),SUM('Chemicals Calcs'!Q$2:Q33)-'Chem - ODS'!L$7*10^6,'Chemicals Calcs'!Q33))</f>
        <v>0</v>
      </c>
      <c r="R33" s="212">
        <f ca="1">IF(SUM('Chemicals Calcs'!R$2:R33)-'Chem - ODS'!M$7*10^6&lt;0,0,IF(AND(SUM('Chemicals Calcs'!R$1:R32)-'Chem - ODS'!M$7*10^6&lt;0,SUM('Chemicals Calcs'!R$2:R33)-'Chem - ODS'!M$7*10^6&gt;0),SUM('Chemicals Calcs'!R$2:R33)-'Chem - ODS'!M$7*10^6,'Chemicals Calcs'!R33))</f>
        <v>0</v>
      </c>
      <c r="S33" s="212">
        <f ca="1">IF(SUM('Chemicals Calcs'!S$2:S33)-'Chem - ODS'!N$7*10^6&lt;0,0,IF(AND(SUM('Chemicals Calcs'!S$1:S32)-'Chem - ODS'!N$7*10^6&lt;0,SUM('Chemicals Calcs'!S$2:S33)-'Chem - ODS'!N$7*10^6&gt;0),SUM('Chemicals Calcs'!S$2:S33)-'Chem - ODS'!N$7*10^6,'Chemicals Calcs'!S33))</f>
        <v>0</v>
      </c>
      <c r="T33" s="212">
        <f ca="1">IF(SUM('Chemicals Calcs'!T$2:T33)-'Chem - ODS'!O$7*10^6&lt;0,0,IF(AND(SUM('Chemicals Calcs'!T$1:T32)-'Chem - ODS'!O$7*10^6&lt;0,SUM('Chemicals Calcs'!T$2:T33)-'Chem - ODS'!O$7*10^6&gt;0),SUM('Chemicals Calcs'!T$2:T33)-'Chem - ODS'!O$7*10^6,'Chemicals Calcs'!T33))</f>
        <v>0</v>
      </c>
      <c r="U33" s="212">
        <f ca="1">IF(SUM('Chemicals Calcs'!U$2:U33)-'Chem - ODS'!P$7*10^6&lt;0,0,IF(AND(SUM('Chemicals Calcs'!U$1:U32)-'Chem - ODS'!P$7*10^6&lt;0,SUM('Chemicals Calcs'!U$2:U33)-'Chem - ODS'!P$7*10^6&gt;0),SUM('Chemicals Calcs'!U$2:U33)-'Chem - ODS'!P$7*10^6,'Chemicals Calcs'!U33))</f>
        <v>0</v>
      </c>
      <c r="V33" s="212">
        <f ca="1">IF(SUM('Chemicals Calcs'!V$2:V33)-'Chem - ODS'!Q$7*10^6&lt;0,0,IF(AND(SUM('Chemicals Calcs'!V$1:V32)-'Chem - ODS'!Q$7*10^6&lt;0,SUM('Chemicals Calcs'!V$2:V33)-'Chem - ODS'!Q$7*10^6&gt;0),SUM('Chemicals Calcs'!V$2:V33)-'Chem - ODS'!Q$7*10^6,'Chemicals Calcs'!V33))</f>
        <v>0</v>
      </c>
      <c r="W33" s="212">
        <f ca="1">IF(SUM('Chemicals Calcs'!W$2:W33)-'Chem - ODS'!R$7*10^6&lt;0,0,IF(AND(SUM('Chemicals Calcs'!W$1:W32)-'Chem - ODS'!R$7*10^6&lt;0,SUM('Chemicals Calcs'!W$2:W33)-'Chem - ODS'!R$7*10^6&gt;0),SUM('Chemicals Calcs'!W$2:W33)-'Chem - ODS'!R$7*10^6,'Chemicals Calcs'!W33))</f>
        <v>0</v>
      </c>
      <c r="X33" s="212">
        <f ca="1">IF(SUM('Chemicals Calcs'!X$2:X33)-'Chem - ODS'!S$7*10^6&lt;0,0,IF(AND(SUM('Chemicals Calcs'!X$1:X32)-'Chem - ODS'!S$7*10^6&lt;0,SUM('Chemicals Calcs'!X$2:X33)-'Chem - ODS'!S$7*10^6&gt;0),SUM('Chemicals Calcs'!X$2:X33)-'Chem - ODS'!S$7*10^6,'Chemicals Calcs'!X33))</f>
        <v>0</v>
      </c>
      <c r="Y33" s="212">
        <f ca="1">IF(SUM('Chemicals Calcs'!Y$2:Y33)-'Chem - ODS'!T$7*10^6&lt;0,0,IF(AND(SUM('Chemicals Calcs'!Y$1:Y32)-'Chem - ODS'!T$7*10^6&lt;0,SUM('Chemicals Calcs'!Y$2:Y33)-'Chem - ODS'!T$7*10^6&gt;0),SUM('Chemicals Calcs'!Y$2:Y33)-'Chem - ODS'!T$7*10^6,'Chemicals Calcs'!Y33))</f>
        <v>0</v>
      </c>
      <c r="Z33" s="212">
        <f ca="1">IF(SUM('Chemicals Calcs'!Z$2:Z33)-'Chem - ODS'!U$7*10^6&lt;0,0,IF(AND(SUM('Chemicals Calcs'!Z$1:Z32)-'Chem - ODS'!U$7*10^6&lt;0,SUM('Chemicals Calcs'!Z$2:Z33)-'Chem - ODS'!U$7*10^6&gt;0),SUM('Chemicals Calcs'!Z$2:Z33)-'Chem - ODS'!U$7*10^6,'Chemicals Calcs'!Z33))</f>
        <v>0</v>
      </c>
      <c r="AA33" s="212">
        <f ca="1">IF(SUM('Chemicals Calcs'!AA$2:AA33)-'Chem - ODS'!V$7*10^6&lt;0,0,IF(AND(SUM('Chemicals Calcs'!AA$1:AA32)-'Chem - ODS'!V$7*10^6&lt;0,SUM('Chemicals Calcs'!AA$2:AA33)-'Chem - ODS'!V$7*10^6&gt;0),SUM('Chemicals Calcs'!AA$2:AA33)-'Chem - ODS'!V$7*10^6,'Chemicals Calcs'!AA33))</f>
        <v>0</v>
      </c>
      <c r="AB33" s="212">
        <f ca="1">IF(SUM('Chemicals Calcs'!AB$2:AB33)-'Chem - ODS'!W$7*10^6&lt;0,0,IF(AND(SUM('Chemicals Calcs'!AB$1:AB32)-'Chem - ODS'!W$7*10^6&lt;0,SUM('Chemicals Calcs'!AB$2:AB33)-'Chem - ODS'!W$7*10^6&gt;0),SUM('Chemicals Calcs'!AB$2:AB33)-'Chem - ODS'!W$7*10^6,'Chemicals Calcs'!AB33))</f>
        <v>0</v>
      </c>
      <c r="AC33" s="212">
        <f ca="1">IF(SUM('Chemicals Calcs'!AC$2:AC33)-'Chem - ODS'!X$7*10^6&lt;0,0,IF(AND(SUM('Chemicals Calcs'!AC$1:AC32)-'Chem - ODS'!X$7*10^6&lt;0,SUM('Chemicals Calcs'!AC$2:AC33)-'Chem - ODS'!X$7*10^6&gt;0),SUM('Chemicals Calcs'!AC$2:AC33)-'Chem - ODS'!X$7*10^6,'Chemicals Calcs'!AC33))</f>
        <v>0</v>
      </c>
      <c r="AD33" s="212">
        <f ca="1">IF(SUM('Chemicals Calcs'!AD$2:AD33)-'Chem - ODS'!Y$7*10^6&lt;0,0,IF(AND(SUM('Chemicals Calcs'!AD$1:AD32)-'Chem - ODS'!Y$7*10^6&lt;0,SUM('Chemicals Calcs'!AD$2:AD33)-'Chem - ODS'!Y$7*10^6&gt;0),SUM('Chemicals Calcs'!AD$2:AD33)-'Chem - ODS'!Y$7*10^6,'Chemicals Calcs'!AD33))</f>
        <v>0</v>
      </c>
      <c r="AE33" s="212">
        <f ca="1">IF(SUM('Chemicals Calcs'!AE$2:AE33)-'Chem - ODS'!Z$7*10^6&lt;0,0,IF(AND(SUM('Chemicals Calcs'!AE$1:AE32)-'Chem - ODS'!Z$7*10^6&lt;0,SUM('Chemicals Calcs'!AE$2:AE33)-'Chem - ODS'!Z$7*10^6&gt;0),SUM('Chemicals Calcs'!AE$2:AE33)-'Chem - ODS'!Z$7*10^6,'Chemicals Calcs'!AE33))</f>
        <v>0</v>
      </c>
      <c r="AF33" s="212">
        <f ca="1">IF(SUM('Chemicals Calcs'!AF$2:AF33)-'Chem - ODS'!AA$7*10^6&lt;0,0,IF(AND(SUM('Chemicals Calcs'!AF$1:AF32)-'Chem - ODS'!AA$7*10^6&lt;0,SUM('Chemicals Calcs'!AF$2:AF33)-'Chem - ODS'!AA$7*10^6&gt;0),SUM('Chemicals Calcs'!AF$2:AF33)-'Chem - ODS'!AA$7*10^6,'Chemicals Calcs'!AF33))</f>
        <v>0</v>
      </c>
      <c r="AG33" s="212">
        <f ca="1">IF(SUM('Chemicals Calcs'!AG$2:AG33)-'Chem - ODS'!AB$7*10^6&lt;0,0,IF(AND(SUM('Chemicals Calcs'!AG$1:AG32)-'Chem - ODS'!AB$7*10^6&lt;0,SUM('Chemicals Calcs'!AG$2:AG33)-'Chem - ODS'!AB$7*10^6&gt;0),SUM('Chemicals Calcs'!AG$2:AG33)-'Chem - ODS'!AB$7*10^6,'Chemicals Calcs'!AG33))</f>
        <v>0</v>
      </c>
      <c r="AH33" s="212">
        <f ca="1">IF(SUM('Chemicals Calcs'!AH$2:AH33)-'Chem - ODS'!AC$7*10^6&lt;0,0,IF(AND(SUM('Chemicals Calcs'!AH$1:AH32)-'Chem - ODS'!AC$7*10^6&lt;0,SUM('Chemicals Calcs'!AH$2:AH33)-'Chem - ODS'!AC$7*10^6&gt;0),SUM('Chemicals Calcs'!AH$2:AH33)-'Chem - ODS'!AC$7*10^6,'Chemicals Calcs'!AH33))</f>
        <v>0</v>
      </c>
      <c r="AI33" s="212">
        <f ca="1">IF(SUM('Chemicals Calcs'!AI$2:AI33)-'Chem - ODS'!AD$7*10^6&lt;0,0,IF(AND(SUM('Chemicals Calcs'!AI$1:AI32)-'Chem - ODS'!AD$7*10^6&lt;0,SUM('Chemicals Calcs'!AI$2:AI33)-'Chem - ODS'!AD$7*10^6&gt;0),SUM('Chemicals Calcs'!AI$2:AI33)-'Chem - ODS'!AD$7*10^6,'Chemicals Calcs'!AI33))</f>
        <v>0</v>
      </c>
      <c r="AJ33" s="212">
        <f ca="1">IF(SUM('Chemicals Calcs'!AJ$2:AJ33)-'Chem - ODS'!AE$7*10^6&lt;0,0,IF(AND(SUM('Chemicals Calcs'!AJ$1:AJ32)-'Chem - ODS'!AE$7*10^6&lt;0,SUM('Chemicals Calcs'!AJ$2:AJ33)-'Chem - ODS'!AE$7*10^6&gt;0),SUM('Chemicals Calcs'!AJ$2:AJ33)-'Chem - ODS'!AE$7*10^6,'Chemicals Calcs'!AJ33))</f>
        <v>0</v>
      </c>
      <c r="AK33" s="212">
        <f ca="1">IF(SUM('Chemicals Calcs'!AK$2:AK33)-'Chem - ODS'!AF$7*10^6&lt;0,0,IF(AND(SUM('Chemicals Calcs'!AK$1:AK32)-'Chem - ODS'!AF$7*10^6&lt;0,SUM('Chemicals Calcs'!AK$2:AK33)-'Chem - ODS'!AF$7*10^6&gt;0),SUM('Chemicals Calcs'!AK$2:AK33)-'Chem - ODS'!AF$7*10^6,'Chemicals Calcs'!AK33))</f>
        <v>0</v>
      </c>
      <c r="AL33" s="212">
        <f ca="1">IF(SUM('Chemicals Calcs'!AL$2:AL33)-'Chem - ODS'!AG$7*10^6&lt;0,0,IF(AND(SUM('Chemicals Calcs'!AL$1:AL32)-'Chem - ODS'!AG$7*10^6&lt;0,SUM('Chemicals Calcs'!AL$2:AL33)-'Chem - ODS'!AG$7*10^6&gt;0),SUM('Chemicals Calcs'!AL$2:AL33)-'Chem - ODS'!AG$7*10^6,'Chemicals Calcs'!AL33))</f>
        <v>0</v>
      </c>
      <c r="AM33" s="212">
        <f ca="1">IF(SUM('Chemicals Calcs'!AM$2:AM33)-'Chem - ODS'!AH$7*10^6&lt;0,0,IF(AND(SUM('Chemicals Calcs'!AM$1:AM32)-'Chem - ODS'!AH$7*10^6&lt;0,SUM('Chemicals Calcs'!AM$2:AM33)-'Chem - ODS'!AH$7*10^6&gt;0),SUM('Chemicals Calcs'!AM$2:AM33)-'Chem - ODS'!AH$7*10^6,'Chemicals Calcs'!AM33))</f>
        <v>0</v>
      </c>
      <c r="AN33" s="212">
        <f ca="1">IF(SUM('Chemicals Calcs'!AN$2:AN33)-'Chem - ODS'!AI$7*10^6&lt;0,0,IF(AND(SUM('Chemicals Calcs'!AN$1:AN32)-'Chem - ODS'!AI$7*10^6&lt;0,SUM('Chemicals Calcs'!AN$2:AN33)-'Chem - ODS'!AI$7*10^6&gt;0),SUM('Chemicals Calcs'!AN$2:AN33)-'Chem - ODS'!AI$7*10^6,'Chemicals Calcs'!AN33))</f>
        <v>0</v>
      </c>
      <c r="AO33" s="212">
        <f ca="1">IF(SUM('Chemicals Calcs'!AO$2:AO33)-'Chem - ODS'!AJ$7*10^6&lt;0,0,IF(AND(SUM('Chemicals Calcs'!AO$1:AO32)-'Chem - ODS'!AJ$7*10^6&lt;0,SUM('Chemicals Calcs'!AO$2:AO33)-'Chem - ODS'!AJ$7*10^6&gt;0),SUM('Chemicals Calcs'!AO$2:AO33)-'Chem - ODS'!AJ$7*10^6,'Chemicals Calcs'!AO33))</f>
        <v>0</v>
      </c>
      <c r="AP33" s="212">
        <f ca="1">IF(SUM('Chemicals Calcs'!AP$2:AP33)-'Chem - ODS'!AK$7*10^6&lt;0,0,IF(AND(SUM('Chemicals Calcs'!AP$1:AP32)-'Chem - ODS'!AK$7*10^6&lt;0,SUM('Chemicals Calcs'!AP$2:AP33)-'Chem - ODS'!AK$7*10^6&gt;0),SUM('Chemicals Calcs'!AP$2:AP33)-'Chem - ODS'!AK$7*10^6,'Chemicals Calcs'!AP33))</f>
        <v>0</v>
      </c>
    </row>
    <row r="34" spans="1:42">
      <c r="A34" s="74">
        <v>-18</v>
      </c>
      <c r="B34">
        <f ca="1">IF('Chemicals 2010'!$A42="CP",INDIRECT("'Chemicals 2010'!"&amp;'Country Selector'!$B$3&amp;ROW($A42))*10^12,0)</f>
        <v>0</v>
      </c>
      <c r="C34" s="90">
        <f t="shared" ca="1" si="0"/>
        <v>0</v>
      </c>
      <c r="D34" s="90">
        <f t="shared" ca="1" si="0"/>
        <v>0</v>
      </c>
      <c r="E34" s="90">
        <f t="shared" ca="1" si="0"/>
        <v>0</v>
      </c>
      <c r="F34" s="90">
        <f t="shared" ca="1" si="0"/>
        <v>0</v>
      </c>
      <c r="G34" s="212">
        <f ca="1">IF(SUM('Chemicals Calcs'!G$2:G34)-'Chem - ODS'!B$7*10^6&lt;0,0,IF(AND(SUM('Chemicals Calcs'!G$1:G33)-'Chem - ODS'!B$7*10^6&lt;0,SUM('Chemicals Calcs'!G$2:G34)-'Chem - ODS'!B$7*10^6&gt;0),SUM('Chemicals Calcs'!G$2:G34)-'Chem - ODS'!B$7*10^6,'Chemicals Calcs'!G34))</f>
        <v>0</v>
      </c>
      <c r="H34" s="212">
        <f ca="1">IF(SUM('Chemicals Calcs'!H$2:H34)-'Chem - ODS'!C$7*10^6&lt;0,0,IF(AND(SUM('Chemicals Calcs'!H$1:H33)-'Chem - ODS'!C$7*10^6&lt;0,SUM('Chemicals Calcs'!H$2:H34)-'Chem - ODS'!C$7*10^6&gt;0),SUM('Chemicals Calcs'!H$2:H34)-'Chem - ODS'!C$7*10^6,'Chemicals Calcs'!H34))</f>
        <v>0</v>
      </c>
      <c r="I34" s="212">
        <f ca="1">IF(SUM('Chemicals Calcs'!I$2:I34)-'Chem - ODS'!D$7*10^6&lt;0,0,IF(AND(SUM('Chemicals Calcs'!I$1:I33)-'Chem - ODS'!D$7*10^6&lt;0,SUM('Chemicals Calcs'!I$2:I34)-'Chem - ODS'!D$7*10^6&gt;0),SUM('Chemicals Calcs'!I$2:I34)-'Chem - ODS'!D$7*10^6,'Chemicals Calcs'!I34))</f>
        <v>0</v>
      </c>
      <c r="J34" s="212">
        <f ca="1">IF(SUM('Chemicals Calcs'!J$2:J34)-'Chem - ODS'!E$7*10^6&lt;0,0,IF(AND(SUM('Chemicals Calcs'!J$1:J33)-'Chem - ODS'!E$7*10^6&lt;0,SUM('Chemicals Calcs'!J$2:J34)-'Chem - ODS'!E$7*10^6&gt;0),SUM('Chemicals Calcs'!J$2:J34)-'Chem - ODS'!E$7*10^6,'Chemicals Calcs'!J34))</f>
        <v>0</v>
      </c>
      <c r="K34" s="212">
        <f ca="1">IF(SUM('Chemicals Calcs'!K$2:K34)-'Chem - ODS'!F$7*10^6&lt;0,0,IF(AND(SUM('Chemicals Calcs'!K$1:K33)-'Chem - ODS'!F$7*10^6&lt;0,SUM('Chemicals Calcs'!K$2:K34)-'Chem - ODS'!F$7*10^6&gt;0),SUM('Chemicals Calcs'!K$2:K34)-'Chem - ODS'!F$7*10^6,'Chemicals Calcs'!K34))</f>
        <v>0</v>
      </c>
      <c r="L34" s="212">
        <f ca="1">IF(SUM('Chemicals Calcs'!L$2:L34)-'Chem - ODS'!G$7*10^6&lt;0,0,IF(AND(SUM('Chemicals Calcs'!L$1:L33)-'Chem - ODS'!G$7*10^6&lt;0,SUM('Chemicals Calcs'!L$2:L34)-'Chem - ODS'!G$7*10^6&gt;0),SUM('Chemicals Calcs'!L$2:L34)-'Chem - ODS'!G$7*10^6,'Chemicals Calcs'!L34))</f>
        <v>0</v>
      </c>
      <c r="M34" s="212">
        <f ca="1">IF(SUM('Chemicals Calcs'!M$2:M34)-'Chem - ODS'!H$7*10^6&lt;0,0,IF(AND(SUM('Chemicals Calcs'!M$1:M33)-'Chem - ODS'!H$7*10^6&lt;0,SUM('Chemicals Calcs'!M$2:M34)-'Chem - ODS'!H$7*10^6&gt;0),SUM('Chemicals Calcs'!M$2:M34)-'Chem - ODS'!H$7*10^6,'Chemicals Calcs'!M34))</f>
        <v>0</v>
      </c>
      <c r="N34" s="212">
        <f ca="1">IF(SUM('Chemicals Calcs'!N$2:N34)-'Chem - ODS'!I$7*10^6&lt;0,0,IF(AND(SUM('Chemicals Calcs'!N$1:N33)-'Chem - ODS'!I$7*10^6&lt;0,SUM('Chemicals Calcs'!N$2:N34)-'Chem - ODS'!I$7*10^6&gt;0),SUM('Chemicals Calcs'!N$2:N34)-'Chem - ODS'!I$7*10^6,'Chemicals Calcs'!N34))</f>
        <v>0</v>
      </c>
      <c r="O34" s="212">
        <f ca="1">IF(SUM('Chemicals Calcs'!O$2:O34)-'Chem - ODS'!J$7*10^6&lt;0,0,IF(AND(SUM('Chemicals Calcs'!O$1:O33)-'Chem - ODS'!J$7*10^6&lt;0,SUM('Chemicals Calcs'!O$2:O34)-'Chem - ODS'!J$7*10^6&gt;0),SUM('Chemicals Calcs'!O$2:O34)-'Chem - ODS'!J$7*10^6,'Chemicals Calcs'!O34))</f>
        <v>0</v>
      </c>
      <c r="P34" s="212">
        <f ca="1">IF(SUM('Chemicals Calcs'!P$2:P34)-'Chem - ODS'!K$7*10^6&lt;0,0,IF(AND(SUM('Chemicals Calcs'!P$1:P33)-'Chem - ODS'!K$7*10^6&lt;0,SUM('Chemicals Calcs'!P$2:P34)-'Chem - ODS'!K$7*10^6&gt;0),SUM('Chemicals Calcs'!P$2:P34)-'Chem - ODS'!K$7*10^6,'Chemicals Calcs'!P34))</f>
        <v>0</v>
      </c>
      <c r="Q34" s="212">
        <f ca="1">IF(SUM('Chemicals Calcs'!Q$2:Q34)-'Chem - ODS'!L$7*10^6&lt;0,0,IF(AND(SUM('Chemicals Calcs'!Q$1:Q33)-'Chem - ODS'!L$7*10^6&lt;0,SUM('Chemicals Calcs'!Q$2:Q34)-'Chem - ODS'!L$7*10^6&gt;0),SUM('Chemicals Calcs'!Q$2:Q34)-'Chem - ODS'!L$7*10^6,'Chemicals Calcs'!Q34))</f>
        <v>0</v>
      </c>
      <c r="R34" s="212">
        <f ca="1">IF(SUM('Chemicals Calcs'!R$2:R34)-'Chem - ODS'!M$7*10^6&lt;0,0,IF(AND(SUM('Chemicals Calcs'!R$1:R33)-'Chem - ODS'!M$7*10^6&lt;0,SUM('Chemicals Calcs'!R$2:R34)-'Chem - ODS'!M$7*10^6&gt;0),SUM('Chemicals Calcs'!R$2:R34)-'Chem - ODS'!M$7*10^6,'Chemicals Calcs'!R34))</f>
        <v>0</v>
      </c>
      <c r="S34" s="212">
        <f ca="1">IF(SUM('Chemicals Calcs'!S$2:S34)-'Chem - ODS'!N$7*10^6&lt;0,0,IF(AND(SUM('Chemicals Calcs'!S$1:S33)-'Chem - ODS'!N$7*10^6&lt;0,SUM('Chemicals Calcs'!S$2:S34)-'Chem - ODS'!N$7*10^6&gt;0),SUM('Chemicals Calcs'!S$2:S34)-'Chem - ODS'!N$7*10^6,'Chemicals Calcs'!S34))</f>
        <v>0</v>
      </c>
      <c r="T34" s="212">
        <f ca="1">IF(SUM('Chemicals Calcs'!T$2:T34)-'Chem - ODS'!O$7*10^6&lt;0,0,IF(AND(SUM('Chemicals Calcs'!T$1:T33)-'Chem - ODS'!O$7*10^6&lt;0,SUM('Chemicals Calcs'!T$2:T34)-'Chem - ODS'!O$7*10^6&gt;0),SUM('Chemicals Calcs'!T$2:T34)-'Chem - ODS'!O$7*10^6,'Chemicals Calcs'!T34))</f>
        <v>0</v>
      </c>
      <c r="U34" s="212">
        <f ca="1">IF(SUM('Chemicals Calcs'!U$2:U34)-'Chem - ODS'!P$7*10^6&lt;0,0,IF(AND(SUM('Chemicals Calcs'!U$1:U33)-'Chem - ODS'!P$7*10^6&lt;0,SUM('Chemicals Calcs'!U$2:U34)-'Chem - ODS'!P$7*10^6&gt;0),SUM('Chemicals Calcs'!U$2:U34)-'Chem - ODS'!P$7*10^6,'Chemicals Calcs'!U34))</f>
        <v>0</v>
      </c>
      <c r="V34" s="212">
        <f ca="1">IF(SUM('Chemicals Calcs'!V$2:V34)-'Chem - ODS'!Q$7*10^6&lt;0,0,IF(AND(SUM('Chemicals Calcs'!V$1:V33)-'Chem - ODS'!Q$7*10^6&lt;0,SUM('Chemicals Calcs'!V$2:V34)-'Chem - ODS'!Q$7*10^6&gt;0),SUM('Chemicals Calcs'!V$2:V34)-'Chem - ODS'!Q$7*10^6,'Chemicals Calcs'!V34))</f>
        <v>0</v>
      </c>
      <c r="W34" s="212">
        <f ca="1">IF(SUM('Chemicals Calcs'!W$2:W34)-'Chem - ODS'!R$7*10^6&lt;0,0,IF(AND(SUM('Chemicals Calcs'!W$1:W33)-'Chem - ODS'!R$7*10^6&lt;0,SUM('Chemicals Calcs'!W$2:W34)-'Chem - ODS'!R$7*10^6&gt;0),SUM('Chemicals Calcs'!W$2:W34)-'Chem - ODS'!R$7*10^6,'Chemicals Calcs'!W34))</f>
        <v>0</v>
      </c>
      <c r="X34" s="212">
        <f ca="1">IF(SUM('Chemicals Calcs'!X$2:X34)-'Chem - ODS'!S$7*10^6&lt;0,0,IF(AND(SUM('Chemicals Calcs'!X$1:X33)-'Chem - ODS'!S$7*10^6&lt;0,SUM('Chemicals Calcs'!X$2:X34)-'Chem - ODS'!S$7*10^6&gt;0),SUM('Chemicals Calcs'!X$2:X34)-'Chem - ODS'!S$7*10^6,'Chemicals Calcs'!X34))</f>
        <v>0</v>
      </c>
      <c r="Y34" s="212">
        <f ca="1">IF(SUM('Chemicals Calcs'!Y$2:Y34)-'Chem - ODS'!T$7*10^6&lt;0,0,IF(AND(SUM('Chemicals Calcs'!Y$1:Y33)-'Chem - ODS'!T$7*10^6&lt;0,SUM('Chemicals Calcs'!Y$2:Y34)-'Chem - ODS'!T$7*10^6&gt;0),SUM('Chemicals Calcs'!Y$2:Y34)-'Chem - ODS'!T$7*10^6,'Chemicals Calcs'!Y34))</f>
        <v>0</v>
      </c>
      <c r="Z34" s="212">
        <f ca="1">IF(SUM('Chemicals Calcs'!Z$2:Z34)-'Chem - ODS'!U$7*10^6&lt;0,0,IF(AND(SUM('Chemicals Calcs'!Z$1:Z33)-'Chem - ODS'!U$7*10^6&lt;0,SUM('Chemicals Calcs'!Z$2:Z34)-'Chem - ODS'!U$7*10^6&gt;0),SUM('Chemicals Calcs'!Z$2:Z34)-'Chem - ODS'!U$7*10^6,'Chemicals Calcs'!Z34))</f>
        <v>0</v>
      </c>
      <c r="AA34" s="212">
        <f ca="1">IF(SUM('Chemicals Calcs'!AA$2:AA34)-'Chem - ODS'!V$7*10^6&lt;0,0,IF(AND(SUM('Chemicals Calcs'!AA$1:AA33)-'Chem - ODS'!V$7*10^6&lt;0,SUM('Chemicals Calcs'!AA$2:AA34)-'Chem - ODS'!V$7*10^6&gt;0),SUM('Chemicals Calcs'!AA$2:AA34)-'Chem - ODS'!V$7*10^6,'Chemicals Calcs'!AA34))</f>
        <v>0</v>
      </c>
      <c r="AB34" s="212">
        <f ca="1">IF(SUM('Chemicals Calcs'!AB$2:AB34)-'Chem - ODS'!W$7*10^6&lt;0,0,IF(AND(SUM('Chemicals Calcs'!AB$1:AB33)-'Chem - ODS'!W$7*10^6&lt;0,SUM('Chemicals Calcs'!AB$2:AB34)-'Chem - ODS'!W$7*10^6&gt;0),SUM('Chemicals Calcs'!AB$2:AB34)-'Chem - ODS'!W$7*10^6,'Chemicals Calcs'!AB34))</f>
        <v>0</v>
      </c>
      <c r="AC34" s="212">
        <f ca="1">IF(SUM('Chemicals Calcs'!AC$2:AC34)-'Chem - ODS'!X$7*10^6&lt;0,0,IF(AND(SUM('Chemicals Calcs'!AC$1:AC33)-'Chem - ODS'!X$7*10^6&lt;0,SUM('Chemicals Calcs'!AC$2:AC34)-'Chem - ODS'!X$7*10^6&gt;0),SUM('Chemicals Calcs'!AC$2:AC34)-'Chem - ODS'!X$7*10^6,'Chemicals Calcs'!AC34))</f>
        <v>0</v>
      </c>
      <c r="AD34" s="212">
        <f ca="1">IF(SUM('Chemicals Calcs'!AD$2:AD34)-'Chem - ODS'!Y$7*10^6&lt;0,0,IF(AND(SUM('Chemicals Calcs'!AD$1:AD33)-'Chem - ODS'!Y$7*10^6&lt;0,SUM('Chemicals Calcs'!AD$2:AD34)-'Chem - ODS'!Y$7*10^6&gt;0),SUM('Chemicals Calcs'!AD$2:AD34)-'Chem - ODS'!Y$7*10^6,'Chemicals Calcs'!AD34))</f>
        <v>0</v>
      </c>
      <c r="AE34" s="212">
        <f ca="1">IF(SUM('Chemicals Calcs'!AE$2:AE34)-'Chem - ODS'!Z$7*10^6&lt;0,0,IF(AND(SUM('Chemicals Calcs'!AE$1:AE33)-'Chem - ODS'!Z$7*10^6&lt;0,SUM('Chemicals Calcs'!AE$2:AE34)-'Chem - ODS'!Z$7*10^6&gt;0),SUM('Chemicals Calcs'!AE$2:AE34)-'Chem - ODS'!Z$7*10^6,'Chemicals Calcs'!AE34))</f>
        <v>0</v>
      </c>
      <c r="AF34" s="212">
        <f ca="1">IF(SUM('Chemicals Calcs'!AF$2:AF34)-'Chem - ODS'!AA$7*10^6&lt;0,0,IF(AND(SUM('Chemicals Calcs'!AF$1:AF33)-'Chem - ODS'!AA$7*10^6&lt;0,SUM('Chemicals Calcs'!AF$2:AF34)-'Chem - ODS'!AA$7*10^6&gt;0),SUM('Chemicals Calcs'!AF$2:AF34)-'Chem - ODS'!AA$7*10^6,'Chemicals Calcs'!AF34))</f>
        <v>0</v>
      </c>
      <c r="AG34" s="212">
        <f ca="1">IF(SUM('Chemicals Calcs'!AG$2:AG34)-'Chem - ODS'!AB$7*10^6&lt;0,0,IF(AND(SUM('Chemicals Calcs'!AG$1:AG33)-'Chem - ODS'!AB$7*10^6&lt;0,SUM('Chemicals Calcs'!AG$2:AG34)-'Chem - ODS'!AB$7*10^6&gt;0),SUM('Chemicals Calcs'!AG$2:AG34)-'Chem - ODS'!AB$7*10^6,'Chemicals Calcs'!AG34))</f>
        <v>0</v>
      </c>
      <c r="AH34" s="212">
        <f ca="1">IF(SUM('Chemicals Calcs'!AH$2:AH34)-'Chem - ODS'!AC$7*10^6&lt;0,0,IF(AND(SUM('Chemicals Calcs'!AH$1:AH33)-'Chem - ODS'!AC$7*10^6&lt;0,SUM('Chemicals Calcs'!AH$2:AH34)-'Chem - ODS'!AC$7*10^6&gt;0),SUM('Chemicals Calcs'!AH$2:AH34)-'Chem - ODS'!AC$7*10^6,'Chemicals Calcs'!AH34))</f>
        <v>0</v>
      </c>
      <c r="AI34" s="212">
        <f ca="1">IF(SUM('Chemicals Calcs'!AI$2:AI34)-'Chem - ODS'!AD$7*10^6&lt;0,0,IF(AND(SUM('Chemicals Calcs'!AI$1:AI33)-'Chem - ODS'!AD$7*10^6&lt;0,SUM('Chemicals Calcs'!AI$2:AI34)-'Chem - ODS'!AD$7*10^6&gt;0),SUM('Chemicals Calcs'!AI$2:AI34)-'Chem - ODS'!AD$7*10^6,'Chemicals Calcs'!AI34))</f>
        <v>0</v>
      </c>
      <c r="AJ34" s="212">
        <f ca="1">IF(SUM('Chemicals Calcs'!AJ$2:AJ34)-'Chem - ODS'!AE$7*10^6&lt;0,0,IF(AND(SUM('Chemicals Calcs'!AJ$1:AJ33)-'Chem - ODS'!AE$7*10^6&lt;0,SUM('Chemicals Calcs'!AJ$2:AJ34)-'Chem - ODS'!AE$7*10^6&gt;0),SUM('Chemicals Calcs'!AJ$2:AJ34)-'Chem - ODS'!AE$7*10^6,'Chemicals Calcs'!AJ34))</f>
        <v>0</v>
      </c>
      <c r="AK34" s="212">
        <f ca="1">IF(SUM('Chemicals Calcs'!AK$2:AK34)-'Chem - ODS'!AF$7*10^6&lt;0,0,IF(AND(SUM('Chemicals Calcs'!AK$1:AK33)-'Chem - ODS'!AF$7*10^6&lt;0,SUM('Chemicals Calcs'!AK$2:AK34)-'Chem - ODS'!AF$7*10^6&gt;0),SUM('Chemicals Calcs'!AK$2:AK34)-'Chem - ODS'!AF$7*10^6,'Chemicals Calcs'!AK34))</f>
        <v>0</v>
      </c>
      <c r="AL34" s="212">
        <f ca="1">IF(SUM('Chemicals Calcs'!AL$2:AL34)-'Chem - ODS'!AG$7*10^6&lt;0,0,IF(AND(SUM('Chemicals Calcs'!AL$1:AL33)-'Chem - ODS'!AG$7*10^6&lt;0,SUM('Chemicals Calcs'!AL$2:AL34)-'Chem - ODS'!AG$7*10^6&gt;0),SUM('Chemicals Calcs'!AL$2:AL34)-'Chem - ODS'!AG$7*10^6,'Chemicals Calcs'!AL34))</f>
        <v>0</v>
      </c>
      <c r="AM34" s="212">
        <f ca="1">IF(SUM('Chemicals Calcs'!AM$2:AM34)-'Chem - ODS'!AH$7*10^6&lt;0,0,IF(AND(SUM('Chemicals Calcs'!AM$1:AM33)-'Chem - ODS'!AH$7*10^6&lt;0,SUM('Chemicals Calcs'!AM$2:AM34)-'Chem - ODS'!AH$7*10^6&gt;0),SUM('Chemicals Calcs'!AM$2:AM34)-'Chem - ODS'!AH$7*10^6,'Chemicals Calcs'!AM34))</f>
        <v>0</v>
      </c>
      <c r="AN34" s="212">
        <f ca="1">IF(SUM('Chemicals Calcs'!AN$2:AN34)-'Chem - ODS'!AI$7*10^6&lt;0,0,IF(AND(SUM('Chemicals Calcs'!AN$1:AN33)-'Chem - ODS'!AI$7*10^6&lt;0,SUM('Chemicals Calcs'!AN$2:AN34)-'Chem - ODS'!AI$7*10^6&gt;0),SUM('Chemicals Calcs'!AN$2:AN34)-'Chem - ODS'!AI$7*10^6,'Chemicals Calcs'!AN34))</f>
        <v>0</v>
      </c>
      <c r="AO34" s="212">
        <f ca="1">IF(SUM('Chemicals Calcs'!AO$2:AO34)-'Chem - ODS'!AJ$7*10^6&lt;0,0,IF(AND(SUM('Chemicals Calcs'!AO$1:AO33)-'Chem - ODS'!AJ$7*10^6&lt;0,SUM('Chemicals Calcs'!AO$2:AO34)-'Chem - ODS'!AJ$7*10^6&gt;0),SUM('Chemicals Calcs'!AO$2:AO34)-'Chem - ODS'!AJ$7*10^6,'Chemicals Calcs'!AO34))</f>
        <v>0</v>
      </c>
      <c r="AP34" s="212">
        <f ca="1">IF(SUM('Chemicals Calcs'!AP$2:AP34)-'Chem - ODS'!AK$7*10^6&lt;0,0,IF(AND(SUM('Chemicals Calcs'!AP$1:AP33)-'Chem - ODS'!AK$7*10^6&lt;0,SUM('Chemicals Calcs'!AP$2:AP34)-'Chem - ODS'!AK$7*10^6&gt;0),SUM('Chemicals Calcs'!AP$2:AP34)-'Chem - ODS'!AK$7*10^6,'Chemicals Calcs'!AP34))</f>
        <v>0</v>
      </c>
    </row>
    <row r="35" spans="1:42">
      <c r="A35" s="74">
        <v>-17</v>
      </c>
      <c r="B35">
        <f ca="1">IF('Chemicals 2010'!$A43="CP",INDIRECT("'Chemicals 2010'!"&amp;'Country Selector'!$B$3&amp;ROW($A43))*10^12,0)</f>
        <v>0</v>
      </c>
      <c r="C35" s="90">
        <f t="shared" ref="C35:F63" ca="1" si="2">$B35*($L$1-C$1)/($L$1-$B$1)+$L35*(C$1-$B$1)/($L$1-$B$1)</f>
        <v>0</v>
      </c>
      <c r="D35" s="90">
        <f t="shared" ca="1" si="2"/>
        <v>0</v>
      </c>
      <c r="E35" s="90">
        <f t="shared" ca="1" si="2"/>
        <v>0</v>
      </c>
      <c r="F35" s="90">
        <f t="shared" ca="1" si="2"/>
        <v>0</v>
      </c>
      <c r="G35" s="212">
        <f ca="1">IF(SUM('Chemicals Calcs'!G$2:G35)-'Chem - ODS'!B$7*10^6&lt;0,0,IF(AND(SUM('Chemicals Calcs'!G$1:G34)-'Chem - ODS'!B$7*10^6&lt;0,SUM('Chemicals Calcs'!G$2:G35)-'Chem - ODS'!B$7*10^6&gt;0),SUM('Chemicals Calcs'!G$2:G35)-'Chem - ODS'!B$7*10^6,'Chemicals Calcs'!G35))</f>
        <v>7877882335.0404768</v>
      </c>
      <c r="H35" s="212">
        <f ca="1">IF(SUM('Chemicals Calcs'!H$2:H35)-'Chem - ODS'!C$7*10^6&lt;0,0,IF(AND(SUM('Chemicals Calcs'!H$1:H34)-'Chem - ODS'!C$7*10^6&lt;0,SUM('Chemicals Calcs'!H$2:H35)-'Chem - ODS'!C$7*10^6&gt;0),SUM('Chemicals Calcs'!H$2:H35)-'Chem - ODS'!C$7*10^6,'Chemicals Calcs'!H35))</f>
        <v>9453458802.0485725</v>
      </c>
      <c r="I35" s="212">
        <f ca="1">IF(SUM('Chemicals Calcs'!I$2:I35)-'Chem - ODS'!D$7*10^6&lt;0,0,IF(AND(SUM('Chemicals Calcs'!I$1:I34)-'Chem - ODS'!D$7*10^6&lt;0,SUM('Chemicals Calcs'!I$2:I35)-'Chem - ODS'!D$7*10^6&gt;0),SUM('Chemicals Calcs'!I$2:I35)-'Chem - ODS'!D$7*10^6,'Chemicals Calcs'!I35))</f>
        <v>11029035269.056667</v>
      </c>
      <c r="J35" s="212">
        <f ca="1">IF(SUM('Chemicals Calcs'!J$2:J35)-'Chem - ODS'!E$7*10^6&lt;0,0,IF(AND(SUM('Chemicals Calcs'!J$1:J34)-'Chem - ODS'!E$7*10^6&lt;0,SUM('Chemicals Calcs'!J$2:J35)-'Chem - ODS'!E$7*10^6&gt;0),SUM('Chemicals Calcs'!J$2:J35)-'Chem - ODS'!E$7*10^6,'Chemicals Calcs'!J35))</f>
        <v>12604611736.064762</v>
      </c>
      <c r="K35" s="212">
        <f ca="1">IF(SUM('Chemicals Calcs'!K$2:K35)-'Chem - ODS'!F$7*10^6&lt;0,0,IF(AND(SUM('Chemicals Calcs'!K$1:K34)-'Chem - ODS'!F$7*10^6&lt;0,SUM('Chemicals Calcs'!K$2:K35)-'Chem - ODS'!F$7*10^6&gt;0),SUM('Chemicals Calcs'!K$2:K35)-'Chem - ODS'!F$7*10^6,'Chemicals Calcs'!K35))</f>
        <v>0</v>
      </c>
      <c r="L35" s="212">
        <f ca="1">IF(SUM('Chemicals Calcs'!L$2:L35)-'Chem - ODS'!G$7*10^6&lt;0,0,IF(AND(SUM('Chemicals Calcs'!L$1:L34)-'Chem - ODS'!G$7*10^6&lt;0,SUM('Chemicals Calcs'!L$2:L35)-'Chem - ODS'!G$7*10^6&gt;0),SUM('Chemicals Calcs'!L$2:L35)-'Chem - ODS'!G$7*10^6,'Chemicals Calcs'!L35))</f>
        <v>0</v>
      </c>
      <c r="M35" s="212">
        <f ca="1">IF(SUM('Chemicals Calcs'!M$2:M35)-'Chem - ODS'!H$7*10^6&lt;0,0,IF(AND(SUM('Chemicals Calcs'!M$1:M34)-'Chem - ODS'!H$7*10^6&lt;0,SUM('Chemicals Calcs'!M$2:M35)-'Chem - ODS'!H$7*10^6&gt;0),SUM('Chemicals Calcs'!M$2:M35)-'Chem - ODS'!H$7*10^6,'Chemicals Calcs'!M35))</f>
        <v>0</v>
      </c>
      <c r="N35" s="212">
        <f ca="1">IF(SUM('Chemicals Calcs'!N$2:N35)-'Chem - ODS'!I$7*10^6&lt;0,0,IF(AND(SUM('Chemicals Calcs'!N$1:N34)-'Chem - ODS'!I$7*10^6&lt;0,SUM('Chemicals Calcs'!N$2:N35)-'Chem - ODS'!I$7*10^6&gt;0),SUM('Chemicals Calcs'!N$2:N35)-'Chem - ODS'!I$7*10^6,'Chemicals Calcs'!N35))</f>
        <v>0</v>
      </c>
      <c r="O35" s="212">
        <f ca="1">IF(SUM('Chemicals Calcs'!O$2:O35)-'Chem - ODS'!J$7*10^6&lt;0,0,IF(AND(SUM('Chemicals Calcs'!O$1:O34)-'Chem - ODS'!J$7*10^6&lt;0,SUM('Chemicals Calcs'!O$2:O35)-'Chem - ODS'!J$7*10^6&gt;0),SUM('Chemicals Calcs'!O$2:O35)-'Chem - ODS'!J$7*10^6,'Chemicals Calcs'!O35))</f>
        <v>0</v>
      </c>
      <c r="P35" s="212">
        <f ca="1">IF(SUM('Chemicals Calcs'!P$2:P35)-'Chem - ODS'!K$7*10^6&lt;0,0,IF(AND(SUM('Chemicals Calcs'!P$1:P34)-'Chem - ODS'!K$7*10^6&lt;0,SUM('Chemicals Calcs'!P$2:P35)-'Chem - ODS'!K$7*10^6&gt;0),SUM('Chemicals Calcs'!P$2:P35)-'Chem - ODS'!K$7*10^6,'Chemicals Calcs'!P35))</f>
        <v>0</v>
      </c>
      <c r="Q35" s="212">
        <f ca="1">IF(SUM('Chemicals Calcs'!Q$2:Q35)-'Chem - ODS'!L$7*10^6&lt;0,0,IF(AND(SUM('Chemicals Calcs'!Q$1:Q34)-'Chem - ODS'!L$7*10^6&lt;0,SUM('Chemicals Calcs'!Q$2:Q35)-'Chem - ODS'!L$7*10^6&gt;0),SUM('Chemicals Calcs'!Q$2:Q35)-'Chem - ODS'!L$7*10^6,'Chemicals Calcs'!Q35))</f>
        <v>0</v>
      </c>
      <c r="R35" s="212">
        <f ca="1">IF(SUM('Chemicals Calcs'!R$2:R35)-'Chem - ODS'!M$7*10^6&lt;0,0,IF(AND(SUM('Chemicals Calcs'!R$1:R34)-'Chem - ODS'!M$7*10^6&lt;0,SUM('Chemicals Calcs'!R$2:R35)-'Chem - ODS'!M$7*10^6&gt;0),SUM('Chemicals Calcs'!R$2:R35)-'Chem - ODS'!M$7*10^6,'Chemicals Calcs'!R35))</f>
        <v>0</v>
      </c>
      <c r="S35" s="212">
        <f ca="1">IF(SUM('Chemicals Calcs'!S$2:S35)-'Chem - ODS'!N$7*10^6&lt;0,0,IF(AND(SUM('Chemicals Calcs'!S$1:S34)-'Chem - ODS'!N$7*10^6&lt;0,SUM('Chemicals Calcs'!S$2:S35)-'Chem - ODS'!N$7*10^6&gt;0),SUM('Chemicals Calcs'!S$2:S35)-'Chem - ODS'!N$7*10^6,'Chemicals Calcs'!S35))</f>
        <v>0</v>
      </c>
      <c r="T35" s="212">
        <f ca="1">IF(SUM('Chemicals Calcs'!T$2:T35)-'Chem - ODS'!O$7*10^6&lt;0,0,IF(AND(SUM('Chemicals Calcs'!T$1:T34)-'Chem - ODS'!O$7*10^6&lt;0,SUM('Chemicals Calcs'!T$2:T35)-'Chem - ODS'!O$7*10^6&gt;0),SUM('Chemicals Calcs'!T$2:T35)-'Chem - ODS'!O$7*10^6,'Chemicals Calcs'!T35))</f>
        <v>0</v>
      </c>
      <c r="U35" s="212">
        <f ca="1">IF(SUM('Chemicals Calcs'!U$2:U35)-'Chem - ODS'!P$7*10^6&lt;0,0,IF(AND(SUM('Chemicals Calcs'!U$1:U34)-'Chem - ODS'!P$7*10^6&lt;0,SUM('Chemicals Calcs'!U$2:U35)-'Chem - ODS'!P$7*10^6&gt;0),SUM('Chemicals Calcs'!U$2:U35)-'Chem - ODS'!P$7*10^6,'Chemicals Calcs'!U35))</f>
        <v>0</v>
      </c>
      <c r="V35" s="212">
        <f ca="1">IF(SUM('Chemicals Calcs'!V$2:V35)-'Chem - ODS'!Q$7*10^6&lt;0,0,IF(AND(SUM('Chemicals Calcs'!V$1:V34)-'Chem - ODS'!Q$7*10^6&lt;0,SUM('Chemicals Calcs'!V$2:V35)-'Chem - ODS'!Q$7*10^6&gt;0),SUM('Chemicals Calcs'!V$2:V35)-'Chem - ODS'!Q$7*10^6,'Chemicals Calcs'!V35))</f>
        <v>0</v>
      </c>
      <c r="W35" s="212">
        <f ca="1">IF(SUM('Chemicals Calcs'!W$2:W35)-'Chem - ODS'!R$7*10^6&lt;0,0,IF(AND(SUM('Chemicals Calcs'!W$1:W34)-'Chem - ODS'!R$7*10^6&lt;0,SUM('Chemicals Calcs'!W$2:W35)-'Chem - ODS'!R$7*10^6&gt;0),SUM('Chemicals Calcs'!W$2:W35)-'Chem - ODS'!R$7*10^6,'Chemicals Calcs'!W35))</f>
        <v>0</v>
      </c>
      <c r="X35" s="212">
        <f ca="1">IF(SUM('Chemicals Calcs'!X$2:X35)-'Chem - ODS'!S$7*10^6&lt;0,0,IF(AND(SUM('Chemicals Calcs'!X$1:X34)-'Chem - ODS'!S$7*10^6&lt;0,SUM('Chemicals Calcs'!X$2:X35)-'Chem - ODS'!S$7*10^6&gt;0),SUM('Chemicals Calcs'!X$2:X35)-'Chem - ODS'!S$7*10^6,'Chemicals Calcs'!X35))</f>
        <v>0</v>
      </c>
      <c r="Y35" s="212">
        <f ca="1">IF(SUM('Chemicals Calcs'!Y$2:Y35)-'Chem - ODS'!T$7*10^6&lt;0,0,IF(AND(SUM('Chemicals Calcs'!Y$1:Y34)-'Chem - ODS'!T$7*10^6&lt;0,SUM('Chemicals Calcs'!Y$2:Y35)-'Chem - ODS'!T$7*10^6&gt;0),SUM('Chemicals Calcs'!Y$2:Y35)-'Chem - ODS'!T$7*10^6,'Chemicals Calcs'!Y35))</f>
        <v>0</v>
      </c>
      <c r="Z35" s="212">
        <f ca="1">IF(SUM('Chemicals Calcs'!Z$2:Z35)-'Chem - ODS'!U$7*10^6&lt;0,0,IF(AND(SUM('Chemicals Calcs'!Z$1:Z34)-'Chem - ODS'!U$7*10^6&lt;0,SUM('Chemicals Calcs'!Z$2:Z35)-'Chem - ODS'!U$7*10^6&gt;0),SUM('Chemicals Calcs'!Z$2:Z35)-'Chem - ODS'!U$7*10^6,'Chemicals Calcs'!Z35))</f>
        <v>0</v>
      </c>
      <c r="AA35" s="212">
        <f ca="1">IF(SUM('Chemicals Calcs'!AA$2:AA35)-'Chem - ODS'!V$7*10^6&lt;0,0,IF(AND(SUM('Chemicals Calcs'!AA$1:AA34)-'Chem - ODS'!V$7*10^6&lt;0,SUM('Chemicals Calcs'!AA$2:AA35)-'Chem - ODS'!V$7*10^6&gt;0),SUM('Chemicals Calcs'!AA$2:AA35)-'Chem - ODS'!V$7*10^6,'Chemicals Calcs'!AA35))</f>
        <v>0</v>
      </c>
      <c r="AB35" s="212">
        <f ca="1">IF(SUM('Chemicals Calcs'!AB$2:AB35)-'Chem - ODS'!W$7*10^6&lt;0,0,IF(AND(SUM('Chemicals Calcs'!AB$1:AB34)-'Chem - ODS'!W$7*10^6&lt;0,SUM('Chemicals Calcs'!AB$2:AB35)-'Chem - ODS'!W$7*10^6&gt;0),SUM('Chemicals Calcs'!AB$2:AB35)-'Chem - ODS'!W$7*10^6,'Chemicals Calcs'!AB35))</f>
        <v>0</v>
      </c>
      <c r="AC35" s="212">
        <f ca="1">IF(SUM('Chemicals Calcs'!AC$2:AC35)-'Chem - ODS'!X$7*10^6&lt;0,0,IF(AND(SUM('Chemicals Calcs'!AC$1:AC34)-'Chem - ODS'!X$7*10^6&lt;0,SUM('Chemicals Calcs'!AC$2:AC35)-'Chem - ODS'!X$7*10^6&gt;0),SUM('Chemicals Calcs'!AC$2:AC35)-'Chem - ODS'!X$7*10^6,'Chemicals Calcs'!AC35))</f>
        <v>0</v>
      </c>
      <c r="AD35" s="212">
        <f ca="1">IF(SUM('Chemicals Calcs'!AD$2:AD35)-'Chem - ODS'!Y$7*10^6&lt;0,0,IF(AND(SUM('Chemicals Calcs'!AD$1:AD34)-'Chem - ODS'!Y$7*10^6&lt;0,SUM('Chemicals Calcs'!AD$2:AD35)-'Chem - ODS'!Y$7*10^6&gt;0),SUM('Chemicals Calcs'!AD$2:AD35)-'Chem - ODS'!Y$7*10^6,'Chemicals Calcs'!AD35))</f>
        <v>0</v>
      </c>
      <c r="AE35" s="212">
        <f ca="1">IF(SUM('Chemicals Calcs'!AE$2:AE35)-'Chem - ODS'!Z$7*10^6&lt;0,0,IF(AND(SUM('Chemicals Calcs'!AE$1:AE34)-'Chem - ODS'!Z$7*10^6&lt;0,SUM('Chemicals Calcs'!AE$2:AE35)-'Chem - ODS'!Z$7*10^6&gt;0),SUM('Chemicals Calcs'!AE$2:AE35)-'Chem - ODS'!Z$7*10^6,'Chemicals Calcs'!AE35))</f>
        <v>0</v>
      </c>
      <c r="AF35" s="212">
        <f ca="1">IF(SUM('Chemicals Calcs'!AF$2:AF35)-'Chem - ODS'!AA$7*10^6&lt;0,0,IF(AND(SUM('Chemicals Calcs'!AF$1:AF34)-'Chem - ODS'!AA$7*10^6&lt;0,SUM('Chemicals Calcs'!AF$2:AF35)-'Chem - ODS'!AA$7*10^6&gt;0),SUM('Chemicals Calcs'!AF$2:AF35)-'Chem - ODS'!AA$7*10^6,'Chemicals Calcs'!AF35))</f>
        <v>0</v>
      </c>
      <c r="AG35" s="212">
        <f ca="1">IF(SUM('Chemicals Calcs'!AG$2:AG35)-'Chem - ODS'!AB$7*10^6&lt;0,0,IF(AND(SUM('Chemicals Calcs'!AG$1:AG34)-'Chem - ODS'!AB$7*10^6&lt;0,SUM('Chemicals Calcs'!AG$2:AG35)-'Chem - ODS'!AB$7*10^6&gt;0),SUM('Chemicals Calcs'!AG$2:AG35)-'Chem - ODS'!AB$7*10^6,'Chemicals Calcs'!AG35))</f>
        <v>0</v>
      </c>
      <c r="AH35" s="212">
        <f ca="1">IF(SUM('Chemicals Calcs'!AH$2:AH35)-'Chem - ODS'!AC$7*10^6&lt;0,0,IF(AND(SUM('Chemicals Calcs'!AH$1:AH34)-'Chem - ODS'!AC$7*10^6&lt;0,SUM('Chemicals Calcs'!AH$2:AH35)-'Chem - ODS'!AC$7*10^6&gt;0),SUM('Chemicals Calcs'!AH$2:AH35)-'Chem - ODS'!AC$7*10^6,'Chemicals Calcs'!AH35))</f>
        <v>0</v>
      </c>
      <c r="AI35" s="212">
        <f ca="1">IF(SUM('Chemicals Calcs'!AI$2:AI35)-'Chem - ODS'!AD$7*10^6&lt;0,0,IF(AND(SUM('Chemicals Calcs'!AI$1:AI34)-'Chem - ODS'!AD$7*10^6&lt;0,SUM('Chemicals Calcs'!AI$2:AI35)-'Chem - ODS'!AD$7*10^6&gt;0),SUM('Chemicals Calcs'!AI$2:AI35)-'Chem - ODS'!AD$7*10^6,'Chemicals Calcs'!AI35))</f>
        <v>0</v>
      </c>
      <c r="AJ35" s="212">
        <f ca="1">IF(SUM('Chemicals Calcs'!AJ$2:AJ35)-'Chem - ODS'!AE$7*10^6&lt;0,0,IF(AND(SUM('Chemicals Calcs'!AJ$1:AJ34)-'Chem - ODS'!AE$7*10^6&lt;0,SUM('Chemicals Calcs'!AJ$2:AJ35)-'Chem - ODS'!AE$7*10^6&gt;0),SUM('Chemicals Calcs'!AJ$2:AJ35)-'Chem - ODS'!AE$7*10^6,'Chemicals Calcs'!AJ35))</f>
        <v>0</v>
      </c>
      <c r="AK35" s="212">
        <f ca="1">IF(SUM('Chemicals Calcs'!AK$2:AK35)-'Chem - ODS'!AF$7*10^6&lt;0,0,IF(AND(SUM('Chemicals Calcs'!AK$1:AK34)-'Chem - ODS'!AF$7*10^6&lt;0,SUM('Chemicals Calcs'!AK$2:AK35)-'Chem - ODS'!AF$7*10^6&gt;0),SUM('Chemicals Calcs'!AK$2:AK35)-'Chem - ODS'!AF$7*10^6,'Chemicals Calcs'!AK35))</f>
        <v>0</v>
      </c>
      <c r="AL35" s="212">
        <f ca="1">IF(SUM('Chemicals Calcs'!AL$2:AL35)-'Chem - ODS'!AG$7*10^6&lt;0,0,IF(AND(SUM('Chemicals Calcs'!AL$1:AL34)-'Chem - ODS'!AG$7*10^6&lt;0,SUM('Chemicals Calcs'!AL$2:AL35)-'Chem - ODS'!AG$7*10^6&gt;0),SUM('Chemicals Calcs'!AL$2:AL35)-'Chem - ODS'!AG$7*10^6,'Chemicals Calcs'!AL35))</f>
        <v>0</v>
      </c>
      <c r="AM35" s="212">
        <f ca="1">IF(SUM('Chemicals Calcs'!AM$2:AM35)-'Chem - ODS'!AH$7*10^6&lt;0,0,IF(AND(SUM('Chemicals Calcs'!AM$1:AM34)-'Chem - ODS'!AH$7*10^6&lt;0,SUM('Chemicals Calcs'!AM$2:AM35)-'Chem - ODS'!AH$7*10^6&gt;0),SUM('Chemicals Calcs'!AM$2:AM35)-'Chem - ODS'!AH$7*10^6,'Chemicals Calcs'!AM35))</f>
        <v>0</v>
      </c>
      <c r="AN35" s="212">
        <f ca="1">IF(SUM('Chemicals Calcs'!AN$2:AN35)-'Chem - ODS'!AI$7*10^6&lt;0,0,IF(AND(SUM('Chemicals Calcs'!AN$1:AN34)-'Chem - ODS'!AI$7*10^6&lt;0,SUM('Chemicals Calcs'!AN$2:AN35)-'Chem - ODS'!AI$7*10^6&gt;0),SUM('Chemicals Calcs'!AN$2:AN35)-'Chem - ODS'!AI$7*10^6,'Chemicals Calcs'!AN35))</f>
        <v>0</v>
      </c>
      <c r="AO35" s="212">
        <f ca="1">IF(SUM('Chemicals Calcs'!AO$2:AO35)-'Chem - ODS'!AJ$7*10^6&lt;0,0,IF(AND(SUM('Chemicals Calcs'!AO$1:AO34)-'Chem - ODS'!AJ$7*10^6&lt;0,SUM('Chemicals Calcs'!AO$2:AO35)-'Chem - ODS'!AJ$7*10^6&gt;0),SUM('Chemicals Calcs'!AO$2:AO35)-'Chem - ODS'!AJ$7*10^6,'Chemicals Calcs'!AO35))</f>
        <v>0</v>
      </c>
      <c r="AP35" s="212">
        <f ca="1">IF(SUM('Chemicals Calcs'!AP$2:AP35)-'Chem - ODS'!AK$7*10^6&lt;0,0,IF(AND(SUM('Chemicals Calcs'!AP$1:AP34)-'Chem - ODS'!AK$7*10^6&lt;0,SUM('Chemicals Calcs'!AP$2:AP35)-'Chem - ODS'!AK$7*10^6&gt;0),SUM('Chemicals Calcs'!AP$2:AP35)-'Chem - ODS'!AK$7*10^6,'Chemicals Calcs'!AP35))</f>
        <v>0</v>
      </c>
    </row>
    <row r="36" spans="1:42">
      <c r="A36" s="74">
        <v>-16</v>
      </c>
      <c r="B36">
        <f ca="1">IF('Chemicals 2010'!$A44="CP",INDIRECT("'Chemicals 2010'!"&amp;'Country Selector'!$B$3&amp;ROW($A44))*10^12,0)</f>
        <v>0</v>
      </c>
      <c r="C36" s="90">
        <f t="shared" ca="1" si="2"/>
        <v>0</v>
      </c>
      <c r="D36" s="90">
        <f t="shared" ca="1" si="2"/>
        <v>0</v>
      </c>
      <c r="E36" s="90">
        <f t="shared" ca="1" si="2"/>
        <v>0</v>
      </c>
      <c r="F36" s="90">
        <f t="shared" ca="1" si="2"/>
        <v>0</v>
      </c>
      <c r="G36" s="212">
        <f ca="1">IF(SUM('Chemicals Calcs'!G$2:G36)-'Chem - ODS'!B$7*10^6&lt;0,0,IF(AND(SUM('Chemicals Calcs'!G$1:G35)-'Chem - ODS'!B$7*10^6&lt;0,SUM('Chemicals Calcs'!G$2:G36)-'Chem - ODS'!B$7*10^6&gt;0),SUM('Chemicals Calcs'!G$2:G36)-'Chem - ODS'!B$7*10^6,'Chemicals Calcs'!G36))</f>
        <v>0</v>
      </c>
      <c r="H36" s="212">
        <f ca="1">IF(SUM('Chemicals Calcs'!H$2:H36)-'Chem - ODS'!C$7*10^6&lt;0,0,IF(AND(SUM('Chemicals Calcs'!H$1:H35)-'Chem - ODS'!C$7*10^6&lt;0,SUM('Chemicals Calcs'!H$2:H36)-'Chem - ODS'!C$7*10^6&gt;0),SUM('Chemicals Calcs'!H$2:H36)-'Chem - ODS'!C$7*10^6,'Chemicals Calcs'!H36))</f>
        <v>0</v>
      </c>
      <c r="I36" s="212">
        <f ca="1">IF(SUM('Chemicals Calcs'!I$2:I36)-'Chem - ODS'!D$7*10^6&lt;0,0,IF(AND(SUM('Chemicals Calcs'!I$1:I35)-'Chem - ODS'!D$7*10^6&lt;0,SUM('Chemicals Calcs'!I$2:I36)-'Chem - ODS'!D$7*10^6&gt;0),SUM('Chemicals Calcs'!I$2:I36)-'Chem - ODS'!D$7*10^6,'Chemicals Calcs'!I36))</f>
        <v>0</v>
      </c>
      <c r="J36" s="212">
        <f ca="1">IF(SUM('Chemicals Calcs'!J$2:J36)-'Chem - ODS'!E$7*10^6&lt;0,0,IF(AND(SUM('Chemicals Calcs'!J$1:J35)-'Chem - ODS'!E$7*10^6&lt;0,SUM('Chemicals Calcs'!J$2:J36)-'Chem - ODS'!E$7*10^6&gt;0),SUM('Chemicals Calcs'!J$2:J36)-'Chem - ODS'!E$7*10^6,'Chemicals Calcs'!J36))</f>
        <v>0</v>
      </c>
      <c r="K36" s="212">
        <f ca="1">IF(SUM('Chemicals Calcs'!K$2:K36)-'Chem - ODS'!F$7*10^6&lt;0,0,IF(AND(SUM('Chemicals Calcs'!K$1:K35)-'Chem - ODS'!F$7*10^6&lt;0,SUM('Chemicals Calcs'!K$2:K36)-'Chem - ODS'!F$7*10^6&gt;0),SUM('Chemicals Calcs'!K$2:K36)-'Chem - ODS'!F$7*10^6,'Chemicals Calcs'!K36))</f>
        <v>0</v>
      </c>
      <c r="L36" s="212">
        <f ca="1">IF(SUM('Chemicals Calcs'!L$2:L36)-'Chem - ODS'!G$7*10^6&lt;0,0,IF(AND(SUM('Chemicals Calcs'!L$1:L35)-'Chem - ODS'!G$7*10^6&lt;0,SUM('Chemicals Calcs'!L$2:L36)-'Chem - ODS'!G$7*10^6&gt;0),SUM('Chemicals Calcs'!L$2:L36)-'Chem - ODS'!G$7*10^6,'Chemicals Calcs'!L36))</f>
        <v>0</v>
      </c>
      <c r="M36" s="212">
        <f ca="1">IF(SUM('Chemicals Calcs'!M$2:M36)-'Chem - ODS'!H$7*10^6&lt;0,0,IF(AND(SUM('Chemicals Calcs'!M$1:M35)-'Chem - ODS'!H$7*10^6&lt;0,SUM('Chemicals Calcs'!M$2:M36)-'Chem - ODS'!H$7*10^6&gt;0),SUM('Chemicals Calcs'!M$2:M36)-'Chem - ODS'!H$7*10^6,'Chemicals Calcs'!M36))</f>
        <v>0</v>
      </c>
      <c r="N36" s="212">
        <f ca="1">IF(SUM('Chemicals Calcs'!N$2:N36)-'Chem - ODS'!I$7*10^6&lt;0,0,IF(AND(SUM('Chemicals Calcs'!N$1:N35)-'Chem - ODS'!I$7*10^6&lt;0,SUM('Chemicals Calcs'!N$2:N36)-'Chem - ODS'!I$7*10^6&gt;0),SUM('Chemicals Calcs'!N$2:N36)-'Chem - ODS'!I$7*10^6,'Chemicals Calcs'!N36))</f>
        <v>0</v>
      </c>
      <c r="O36" s="212">
        <f ca="1">IF(SUM('Chemicals Calcs'!O$2:O36)-'Chem - ODS'!J$7*10^6&lt;0,0,IF(AND(SUM('Chemicals Calcs'!O$1:O35)-'Chem - ODS'!J$7*10^6&lt;0,SUM('Chemicals Calcs'!O$2:O36)-'Chem - ODS'!J$7*10^6&gt;0),SUM('Chemicals Calcs'!O$2:O36)-'Chem - ODS'!J$7*10^6,'Chemicals Calcs'!O36))</f>
        <v>0</v>
      </c>
      <c r="P36" s="212">
        <f ca="1">IF(SUM('Chemicals Calcs'!P$2:P36)-'Chem - ODS'!K$7*10^6&lt;0,0,IF(AND(SUM('Chemicals Calcs'!P$1:P35)-'Chem - ODS'!K$7*10^6&lt;0,SUM('Chemicals Calcs'!P$2:P36)-'Chem - ODS'!K$7*10^6&gt;0),SUM('Chemicals Calcs'!P$2:P36)-'Chem - ODS'!K$7*10^6,'Chemicals Calcs'!P36))</f>
        <v>0</v>
      </c>
      <c r="Q36" s="212">
        <f ca="1">IF(SUM('Chemicals Calcs'!Q$2:Q36)-'Chem - ODS'!L$7*10^6&lt;0,0,IF(AND(SUM('Chemicals Calcs'!Q$1:Q35)-'Chem - ODS'!L$7*10^6&lt;0,SUM('Chemicals Calcs'!Q$2:Q36)-'Chem - ODS'!L$7*10^6&gt;0),SUM('Chemicals Calcs'!Q$2:Q36)-'Chem - ODS'!L$7*10^6,'Chemicals Calcs'!Q36))</f>
        <v>0</v>
      </c>
      <c r="R36" s="212">
        <f ca="1">IF(SUM('Chemicals Calcs'!R$2:R36)-'Chem - ODS'!M$7*10^6&lt;0,0,IF(AND(SUM('Chemicals Calcs'!R$1:R35)-'Chem - ODS'!M$7*10^6&lt;0,SUM('Chemicals Calcs'!R$2:R36)-'Chem - ODS'!M$7*10^6&gt;0),SUM('Chemicals Calcs'!R$2:R36)-'Chem - ODS'!M$7*10^6,'Chemicals Calcs'!R36))</f>
        <v>0</v>
      </c>
      <c r="S36" s="212">
        <f ca="1">IF(SUM('Chemicals Calcs'!S$2:S36)-'Chem - ODS'!N$7*10^6&lt;0,0,IF(AND(SUM('Chemicals Calcs'!S$1:S35)-'Chem - ODS'!N$7*10^6&lt;0,SUM('Chemicals Calcs'!S$2:S36)-'Chem - ODS'!N$7*10^6&gt;0),SUM('Chemicals Calcs'!S$2:S36)-'Chem - ODS'!N$7*10^6,'Chemicals Calcs'!S36))</f>
        <v>0</v>
      </c>
      <c r="T36" s="212">
        <f ca="1">IF(SUM('Chemicals Calcs'!T$2:T36)-'Chem - ODS'!O$7*10^6&lt;0,0,IF(AND(SUM('Chemicals Calcs'!T$1:T35)-'Chem - ODS'!O$7*10^6&lt;0,SUM('Chemicals Calcs'!T$2:T36)-'Chem - ODS'!O$7*10^6&gt;0),SUM('Chemicals Calcs'!T$2:T36)-'Chem - ODS'!O$7*10^6,'Chemicals Calcs'!T36))</f>
        <v>0</v>
      </c>
      <c r="U36" s="212">
        <f ca="1">IF(SUM('Chemicals Calcs'!U$2:U36)-'Chem - ODS'!P$7*10^6&lt;0,0,IF(AND(SUM('Chemicals Calcs'!U$1:U35)-'Chem - ODS'!P$7*10^6&lt;0,SUM('Chemicals Calcs'!U$2:U36)-'Chem - ODS'!P$7*10^6&gt;0),SUM('Chemicals Calcs'!U$2:U36)-'Chem - ODS'!P$7*10^6,'Chemicals Calcs'!U36))</f>
        <v>0</v>
      </c>
      <c r="V36" s="212">
        <f ca="1">IF(SUM('Chemicals Calcs'!V$2:V36)-'Chem - ODS'!Q$7*10^6&lt;0,0,IF(AND(SUM('Chemicals Calcs'!V$1:V35)-'Chem - ODS'!Q$7*10^6&lt;0,SUM('Chemicals Calcs'!V$2:V36)-'Chem - ODS'!Q$7*10^6&gt;0),SUM('Chemicals Calcs'!V$2:V36)-'Chem - ODS'!Q$7*10^6,'Chemicals Calcs'!V36))</f>
        <v>0</v>
      </c>
      <c r="W36" s="212">
        <f ca="1">IF(SUM('Chemicals Calcs'!W$2:W36)-'Chem - ODS'!R$7*10^6&lt;0,0,IF(AND(SUM('Chemicals Calcs'!W$1:W35)-'Chem - ODS'!R$7*10^6&lt;0,SUM('Chemicals Calcs'!W$2:W36)-'Chem - ODS'!R$7*10^6&gt;0),SUM('Chemicals Calcs'!W$2:W36)-'Chem - ODS'!R$7*10^6,'Chemicals Calcs'!W36))</f>
        <v>0</v>
      </c>
      <c r="X36" s="212">
        <f ca="1">IF(SUM('Chemicals Calcs'!X$2:X36)-'Chem - ODS'!S$7*10^6&lt;0,0,IF(AND(SUM('Chemicals Calcs'!X$1:X35)-'Chem - ODS'!S$7*10^6&lt;0,SUM('Chemicals Calcs'!X$2:X36)-'Chem - ODS'!S$7*10^6&gt;0),SUM('Chemicals Calcs'!X$2:X36)-'Chem - ODS'!S$7*10^6,'Chemicals Calcs'!X36))</f>
        <v>0</v>
      </c>
      <c r="Y36" s="212">
        <f ca="1">IF(SUM('Chemicals Calcs'!Y$2:Y36)-'Chem - ODS'!T$7*10^6&lt;0,0,IF(AND(SUM('Chemicals Calcs'!Y$1:Y35)-'Chem - ODS'!T$7*10^6&lt;0,SUM('Chemicals Calcs'!Y$2:Y36)-'Chem - ODS'!T$7*10^6&gt;0),SUM('Chemicals Calcs'!Y$2:Y36)-'Chem - ODS'!T$7*10^6,'Chemicals Calcs'!Y36))</f>
        <v>0</v>
      </c>
      <c r="Z36" s="212">
        <f ca="1">IF(SUM('Chemicals Calcs'!Z$2:Z36)-'Chem - ODS'!U$7*10^6&lt;0,0,IF(AND(SUM('Chemicals Calcs'!Z$1:Z35)-'Chem - ODS'!U$7*10^6&lt;0,SUM('Chemicals Calcs'!Z$2:Z36)-'Chem - ODS'!U$7*10^6&gt;0),SUM('Chemicals Calcs'!Z$2:Z36)-'Chem - ODS'!U$7*10^6,'Chemicals Calcs'!Z36))</f>
        <v>0</v>
      </c>
      <c r="AA36" s="212">
        <f ca="1">IF(SUM('Chemicals Calcs'!AA$2:AA36)-'Chem - ODS'!V$7*10^6&lt;0,0,IF(AND(SUM('Chemicals Calcs'!AA$1:AA35)-'Chem - ODS'!V$7*10^6&lt;0,SUM('Chemicals Calcs'!AA$2:AA36)-'Chem - ODS'!V$7*10^6&gt;0),SUM('Chemicals Calcs'!AA$2:AA36)-'Chem - ODS'!V$7*10^6,'Chemicals Calcs'!AA36))</f>
        <v>0</v>
      </c>
      <c r="AB36" s="212">
        <f ca="1">IF(SUM('Chemicals Calcs'!AB$2:AB36)-'Chem - ODS'!W$7*10^6&lt;0,0,IF(AND(SUM('Chemicals Calcs'!AB$1:AB35)-'Chem - ODS'!W$7*10^6&lt;0,SUM('Chemicals Calcs'!AB$2:AB36)-'Chem - ODS'!W$7*10^6&gt;0),SUM('Chemicals Calcs'!AB$2:AB36)-'Chem - ODS'!W$7*10^6,'Chemicals Calcs'!AB36))</f>
        <v>0</v>
      </c>
      <c r="AC36" s="212">
        <f ca="1">IF(SUM('Chemicals Calcs'!AC$2:AC36)-'Chem - ODS'!X$7*10^6&lt;0,0,IF(AND(SUM('Chemicals Calcs'!AC$1:AC35)-'Chem - ODS'!X$7*10^6&lt;0,SUM('Chemicals Calcs'!AC$2:AC36)-'Chem - ODS'!X$7*10^6&gt;0),SUM('Chemicals Calcs'!AC$2:AC36)-'Chem - ODS'!X$7*10^6,'Chemicals Calcs'!AC36))</f>
        <v>0</v>
      </c>
      <c r="AD36" s="212">
        <f ca="1">IF(SUM('Chemicals Calcs'!AD$2:AD36)-'Chem - ODS'!Y$7*10^6&lt;0,0,IF(AND(SUM('Chemicals Calcs'!AD$1:AD35)-'Chem - ODS'!Y$7*10^6&lt;0,SUM('Chemicals Calcs'!AD$2:AD36)-'Chem - ODS'!Y$7*10^6&gt;0),SUM('Chemicals Calcs'!AD$2:AD36)-'Chem - ODS'!Y$7*10^6,'Chemicals Calcs'!AD36))</f>
        <v>0</v>
      </c>
      <c r="AE36" s="212">
        <f ca="1">IF(SUM('Chemicals Calcs'!AE$2:AE36)-'Chem - ODS'!Z$7*10^6&lt;0,0,IF(AND(SUM('Chemicals Calcs'!AE$1:AE35)-'Chem - ODS'!Z$7*10^6&lt;0,SUM('Chemicals Calcs'!AE$2:AE36)-'Chem - ODS'!Z$7*10^6&gt;0),SUM('Chemicals Calcs'!AE$2:AE36)-'Chem - ODS'!Z$7*10^6,'Chemicals Calcs'!AE36))</f>
        <v>0</v>
      </c>
      <c r="AF36" s="212">
        <f ca="1">IF(SUM('Chemicals Calcs'!AF$2:AF36)-'Chem - ODS'!AA$7*10^6&lt;0,0,IF(AND(SUM('Chemicals Calcs'!AF$1:AF35)-'Chem - ODS'!AA$7*10^6&lt;0,SUM('Chemicals Calcs'!AF$2:AF36)-'Chem - ODS'!AA$7*10^6&gt;0),SUM('Chemicals Calcs'!AF$2:AF36)-'Chem - ODS'!AA$7*10^6,'Chemicals Calcs'!AF36))</f>
        <v>0</v>
      </c>
      <c r="AG36" s="212">
        <f ca="1">IF(SUM('Chemicals Calcs'!AG$2:AG36)-'Chem - ODS'!AB$7*10^6&lt;0,0,IF(AND(SUM('Chemicals Calcs'!AG$1:AG35)-'Chem - ODS'!AB$7*10^6&lt;0,SUM('Chemicals Calcs'!AG$2:AG36)-'Chem - ODS'!AB$7*10^6&gt;0),SUM('Chemicals Calcs'!AG$2:AG36)-'Chem - ODS'!AB$7*10^6,'Chemicals Calcs'!AG36))</f>
        <v>0</v>
      </c>
      <c r="AH36" s="212">
        <f ca="1">IF(SUM('Chemicals Calcs'!AH$2:AH36)-'Chem - ODS'!AC$7*10^6&lt;0,0,IF(AND(SUM('Chemicals Calcs'!AH$1:AH35)-'Chem - ODS'!AC$7*10^6&lt;0,SUM('Chemicals Calcs'!AH$2:AH36)-'Chem - ODS'!AC$7*10^6&gt;0),SUM('Chemicals Calcs'!AH$2:AH36)-'Chem - ODS'!AC$7*10^6,'Chemicals Calcs'!AH36))</f>
        <v>0</v>
      </c>
      <c r="AI36" s="212">
        <f ca="1">IF(SUM('Chemicals Calcs'!AI$2:AI36)-'Chem - ODS'!AD$7*10^6&lt;0,0,IF(AND(SUM('Chemicals Calcs'!AI$1:AI35)-'Chem - ODS'!AD$7*10^6&lt;0,SUM('Chemicals Calcs'!AI$2:AI36)-'Chem - ODS'!AD$7*10^6&gt;0),SUM('Chemicals Calcs'!AI$2:AI36)-'Chem - ODS'!AD$7*10^6,'Chemicals Calcs'!AI36))</f>
        <v>0</v>
      </c>
      <c r="AJ36" s="212">
        <f ca="1">IF(SUM('Chemicals Calcs'!AJ$2:AJ36)-'Chem - ODS'!AE$7*10^6&lt;0,0,IF(AND(SUM('Chemicals Calcs'!AJ$1:AJ35)-'Chem - ODS'!AE$7*10^6&lt;0,SUM('Chemicals Calcs'!AJ$2:AJ36)-'Chem - ODS'!AE$7*10^6&gt;0),SUM('Chemicals Calcs'!AJ$2:AJ36)-'Chem - ODS'!AE$7*10^6,'Chemicals Calcs'!AJ36))</f>
        <v>0</v>
      </c>
      <c r="AK36" s="212">
        <f ca="1">IF(SUM('Chemicals Calcs'!AK$2:AK36)-'Chem - ODS'!AF$7*10^6&lt;0,0,IF(AND(SUM('Chemicals Calcs'!AK$1:AK35)-'Chem - ODS'!AF$7*10^6&lt;0,SUM('Chemicals Calcs'!AK$2:AK36)-'Chem - ODS'!AF$7*10^6&gt;0),SUM('Chemicals Calcs'!AK$2:AK36)-'Chem - ODS'!AF$7*10^6,'Chemicals Calcs'!AK36))</f>
        <v>0</v>
      </c>
      <c r="AL36" s="212">
        <f ca="1">IF(SUM('Chemicals Calcs'!AL$2:AL36)-'Chem - ODS'!AG$7*10^6&lt;0,0,IF(AND(SUM('Chemicals Calcs'!AL$1:AL35)-'Chem - ODS'!AG$7*10^6&lt;0,SUM('Chemicals Calcs'!AL$2:AL36)-'Chem - ODS'!AG$7*10^6&gt;0),SUM('Chemicals Calcs'!AL$2:AL36)-'Chem - ODS'!AG$7*10^6,'Chemicals Calcs'!AL36))</f>
        <v>0</v>
      </c>
      <c r="AM36" s="212">
        <f ca="1">IF(SUM('Chemicals Calcs'!AM$2:AM36)-'Chem - ODS'!AH$7*10^6&lt;0,0,IF(AND(SUM('Chemicals Calcs'!AM$1:AM35)-'Chem - ODS'!AH$7*10^6&lt;0,SUM('Chemicals Calcs'!AM$2:AM36)-'Chem - ODS'!AH$7*10^6&gt;0),SUM('Chemicals Calcs'!AM$2:AM36)-'Chem - ODS'!AH$7*10^6,'Chemicals Calcs'!AM36))</f>
        <v>0</v>
      </c>
      <c r="AN36" s="212">
        <f ca="1">IF(SUM('Chemicals Calcs'!AN$2:AN36)-'Chem - ODS'!AI$7*10^6&lt;0,0,IF(AND(SUM('Chemicals Calcs'!AN$1:AN35)-'Chem - ODS'!AI$7*10^6&lt;0,SUM('Chemicals Calcs'!AN$2:AN36)-'Chem - ODS'!AI$7*10^6&gt;0),SUM('Chemicals Calcs'!AN$2:AN36)-'Chem - ODS'!AI$7*10^6,'Chemicals Calcs'!AN36))</f>
        <v>0</v>
      </c>
      <c r="AO36" s="212">
        <f ca="1">IF(SUM('Chemicals Calcs'!AO$2:AO36)-'Chem - ODS'!AJ$7*10^6&lt;0,0,IF(AND(SUM('Chemicals Calcs'!AO$1:AO35)-'Chem - ODS'!AJ$7*10^6&lt;0,SUM('Chemicals Calcs'!AO$2:AO36)-'Chem - ODS'!AJ$7*10^6&gt;0),SUM('Chemicals Calcs'!AO$2:AO36)-'Chem - ODS'!AJ$7*10^6,'Chemicals Calcs'!AO36))</f>
        <v>0</v>
      </c>
      <c r="AP36" s="212">
        <f ca="1">IF(SUM('Chemicals Calcs'!AP$2:AP36)-'Chem - ODS'!AK$7*10^6&lt;0,0,IF(AND(SUM('Chemicals Calcs'!AP$1:AP35)-'Chem - ODS'!AK$7*10^6&lt;0,SUM('Chemicals Calcs'!AP$2:AP36)-'Chem - ODS'!AK$7*10^6&gt;0),SUM('Chemicals Calcs'!AP$2:AP36)-'Chem - ODS'!AK$7*10^6,'Chemicals Calcs'!AP36))</f>
        <v>0</v>
      </c>
    </row>
    <row r="37" spans="1:42">
      <c r="A37" s="74">
        <v>-15</v>
      </c>
      <c r="B37">
        <f ca="1">IF('Chemicals 2010'!$A45="CP",INDIRECT("'Chemicals 2010'!"&amp;'Country Selector'!$B$3&amp;ROW($A45))*10^12,0)</f>
        <v>0</v>
      </c>
      <c r="C37" s="90">
        <f t="shared" ca="1" si="2"/>
        <v>0</v>
      </c>
      <c r="D37" s="90">
        <f t="shared" ca="1" si="2"/>
        <v>0</v>
      </c>
      <c r="E37" s="90">
        <f t="shared" ca="1" si="2"/>
        <v>0</v>
      </c>
      <c r="F37" s="90">
        <f t="shared" ca="1" si="2"/>
        <v>0</v>
      </c>
      <c r="G37" s="212">
        <f ca="1">IF(SUM('Chemicals Calcs'!G$2:G37)-'Chem - ODS'!B$7*10^6&lt;0,0,IF(AND(SUM('Chemicals Calcs'!G$1:G36)-'Chem - ODS'!B$7*10^6&lt;0,SUM('Chemicals Calcs'!G$2:G37)-'Chem - ODS'!B$7*10^6&gt;0),SUM('Chemicals Calcs'!G$2:G37)-'Chem - ODS'!B$7*10^6,'Chemicals Calcs'!G37))</f>
        <v>0</v>
      </c>
      <c r="H37" s="212">
        <f ca="1">IF(SUM('Chemicals Calcs'!H$2:H37)-'Chem - ODS'!C$7*10^6&lt;0,0,IF(AND(SUM('Chemicals Calcs'!H$1:H36)-'Chem - ODS'!C$7*10^6&lt;0,SUM('Chemicals Calcs'!H$2:H37)-'Chem - ODS'!C$7*10^6&gt;0),SUM('Chemicals Calcs'!H$2:H37)-'Chem - ODS'!C$7*10^6,'Chemicals Calcs'!H37))</f>
        <v>0</v>
      </c>
      <c r="I37" s="212">
        <f ca="1">IF(SUM('Chemicals Calcs'!I$2:I37)-'Chem - ODS'!D$7*10^6&lt;0,0,IF(AND(SUM('Chemicals Calcs'!I$1:I36)-'Chem - ODS'!D$7*10^6&lt;0,SUM('Chemicals Calcs'!I$2:I37)-'Chem - ODS'!D$7*10^6&gt;0),SUM('Chemicals Calcs'!I$2:I37)-'Chem - ODS'!D$7*10^6,'Chemicals Calcs'!I37))</f>
        <v>0</v>
      </c>
      <c r="J37" s="212">
        <f ca="1">IF(SUM('Chemicals Calcs'!J$2:J37)-'Chem - ODS'!E$7*10^6&lt;0,0,IF(AND(SUM('Chemicals Calcs'!J$1:J36)-'Chem - ODS'!E$7*10^6&lt;0,SUM('Chemicals Calcs'!J$2:J37)-'Chem - ODS'!E$7*10^6&gt;0),SUM('Chemicals Calcs'!J$2:J37)-'Chem - ODS'!E$7*10^6,'Chemicals Calcs'!J37))</f>
        <v>0</v>
      </c>
      <c r="K37" s="212">
        <f ca="1">IF(SUM('Chemicals Calcs'!K$2:K37)-'Chem - ODS'!F$7*10^6&lt;0,0,IF(AND(SUM('Chemicals Calcs'!K$1:K36)-'Chem - ODS'!F$7*10^6&lt;0,SUM('Chemicals Calcs'!K$2:K37)-'Chem - ODS'!F$7*10^6&gt;0),SUM('Chemicals Calcs'!K$2:K37)-'Chem - ODS'!F$7*10^6,'Chemicals Calcs'!K37))</f>
        <v>0</v>
      </c>
      <c r="L37" s="212">
        <f ca="1">IF(SUM('Chemicals Calcs'!L$2:L37)-'Chem - ODS'!G$7*10^6&lt;0,0,IF(AND(SUM('Chemicals Calcs'!L$1:L36)-'Chem - ODS'!G$7*10^6&lt;0,SUM('Chemicals Calcs'!L$2:L37)-'Chem - ODS'!G$7*10^6&gt;0),SUM('Chemicals Calcs'!L$2:L37)-'Chem - ODS'!G$7*10^6,'Chemicals Calcs'!L37))</f>
        <v>0</v>
      </c>
      <c r="M37" s="212">
        <f ca="1">IF(SUM('Chemicals Calcs'!M$2:M37)-'Chem - ODS'!H$7*10^6&lt;0,0,IF(AND(SUM('Chemicals Calcs'!M$1:M36)-'Chem - ODS'!H$7*10^6&lt;0,SUM('Chemicals Calcs'!M$2:M37)-'Chem - ODS'!H$7*10^6&gt;0),SUM('Chemicals Calcs'!M$2:M37)-'Chem - ODS'!H$7*10^6,'Chemicals Calcs'!M37))</f>
        <v>0</v>
      </c>
      <c r="N37" s="212">
        <f ca="1">IF(SUM('Chemicals Calcs'!N$2:N37)-'Chem - ODS'!I$7*10^6&lt;0,0,IF(AND(SUM('Chemicals Calcs'!N$1:N36)-'Chem - ODS'!I$7*10^6&lt;0,SUM('Chemicals Calcs'!N$2:N37)-'Chem - ODS'!I$7*10^6&gt;0),SUM('Chemicals Calcs'!N$2:N37)-'Chem - ODS'!I$7*10^6,'Chemicals Calcs'!N37))</f>
        <v>0</v>
      </c>
      <c r="O37" s="212">
        <f ca="1">IF(SUM('Chemicals Calcs'!O$2:O37)-'Chem - ODS'!J$7*10^6&lt;0,0,IF(AND(SUM('Chemicals Calcs'!O$1:O36)-'Chem - ODS'!J$7*10^6&lt;0,SUM('Chemicals Calcs'!O$2:O37)-'Chem - ODS'!J$7*10^6&gt;0),SUM('Chemicals Calcs'!O$2:O37)-'Chem - ODS'!J$7*10^6,'Chemicals Calcs'!O37))</f>
        <v>0</v>
      </c>
      <c r="P37" s="212">
        <f ca="1">IF(SUM('Chemicals Calcs'!P$2:P37)-'Chem - ODS'!K$7*10^6&lt;0,0,IF(AND(SUM('Chemicals Calcs'!P$1:P36)-'Chem - ODS'!K$7*10^6&lt;0,SUM('Chemicals Calcs'!P$2:P37)-'Chem - ODS'!K$7*10^6&gt;0),SUM('Chemicals Calcs'!P$2:P37)-'Chem - ODS'!K$7*10^6,'Chemicals Calcs'!P37))</f>
        <v>0</v>
      </c>
      <c r="Q37" s="212">
        <f ca="1">IF(SUM('Chemicals Calcs'!Q$2:Q37)-'Chem - ODS'!L$7*10^6&lt;0,0,IF(AND(SUM('Chemicals Calcs'!Q$1:Q36)-'Chem - ODS'!L$7*10^6&lt;0,SUM('Chemicals Calcs'!Q$2:Q37)-'Chem - ODS'!L$7*10^6&gt;0),SUM('Chemicals Calcs'!Q$2:Q37)-'Chem - ODS'!L$7*10^6,'Chemicals Calcs'!Q37))</f>
        <v>0</v>
      </c>
      <c r="R37" s="212">
        <f ca="1">IF(SUM('Chemicals Calcs'!R$2:R37)-'Chem - ODS'!M$7*10^6&lt;0,0,IF(AND(SUM('Chemicals Calcs'!R$1:R36)-'Chem - ODS'!M$7*10^6&lt;0,SUM('Chemicals Calcs'!R$2:R37)-'Chem - ODS'!M$7*10^6&gt;0),SUM('Chemicals Calcs'!R$2:R37)-'Chem - ODS'!M$7*10^6,'Chemicals Calcs'!R37))</f>
        <v>0</v>
      </c>
      <c r="S37" s="212">
        <f ca="1">IF(SUM('Chemicals Calcs'!S$2:S37)-'Chem - ODS'!N$7*10^6&lt;0,0,IF(AND(SUM('Chemicals Calcs'!S$1:S36)-'Chem - ODS'!N$7*10^6&lt;0,SUM('Chemicals Calcs'!S$2:S37)-'Chem - ODS'!N$7*10^6&gt;0),SUM('Chemicals Calcs'!S$2:S37)-'Chem - ODS'!N$7*10^6,'Chemicals Calcs'!S37))</f>
        <v>0</v>
      </c>
      <c r="T37" s="212">
        <f ca="1">IF(SUM('Chemicals Calcs'!T$2:T37)-'Chem - ODS'!O$7*10^6&lt;0,0,IF(AND(SUM('Chemicals Calcs'!T$1:T36)-'Chem - ODS'!O$7*10^6&lt;0,SUM('Chemicals Calcs'!T$2:T37)-'Chem - ODS'!O$7*10^6&gt;0),SUM('Chemicals Calcs'!T$2:T37)-'Chem - ODS'!O$7*10^6,'Chemicals Calcs'!T37))</f>
        <v>0</v>
      </c>
      <c r="U37" s="212">
        <f ca="1">IF(SUM('Chemicals Calcs'!U$2:U37)-'Chem - ODS'!P$7*10^6&lt;0,0,IF(AND(SUM('Chemicals Calcs'!U$1:U36)-'Chem - ODS'!P$7*10^6&lt;0,SUM('Chemicals Calcs'!U$2:U37)-'Chem - ODS'!P$7*10^6&gt;0),SUM('Chemicals Calcs'!U$2:U37)-'Chem - ODS'!P$7*10^6,'Chemicals Calcs'!U37))</f>
        <v>0</v>
      </c>
      <c r="V37" s="212">
        <f ca="1">IF(SUM('Chemicals Calcs'!V$2:V37)-'Chem - ODS'!Q$7*10^6&lt;0,0,IF(AND(SUM('Chemicals Calcs'!V$1:V36)-'Chem - ODS'!Q$7*10^6&lt;0,SUM('Chemicals Calcs'!V$2:V37)-'Chem - ODS'!Q$7*10^6&gt;0),SUM('Chemicals Calcs'!V$2:V37)-'Chem - ODS'!Q$7*10^6,'Chemicals Calcs'!V37))</f>
        <v>0</v>
      </c>
      <c r="W37" s="212">
        <f ca="1">IF(SUM('Chemicals Calcs'!W$2:W37)-'Chem - ODS'!R$7*10^6&lt;0,0,IF(AND(SUM('Chemicals Calcs'!W$1:W36)-'Chem - ODS'!R$7*10^6&lt;0,SUM('Chemicals Calcs'!W$2:W37)-'Chem - ODS'!R$7*10^6&gt;0),SUM('Chemicals Calcs'!W$2:W37)-'Chem - ODS'!R$7*10^6,'Chemicals Calcs'!W37))</f>
        <v>0</v>
      </c>
      <c r="X37" s="212">
        <f ca="1">IF(SUM('Chemicals Calcs'!X$2:X37)-'Chem - ODS'!S$7*10^6&lt;0,0,IF(AND(SUM('Chemicals Calcs'!X$1:X36)-'Chem - ODS'!S$7*10^6&lt;0,SUM('Chemicals Calcs'!X$2:X37)-'Chem - ODS'!S$7*10^6&gt;0),SUM('Chemicals Calcs'!X$2:X37)-'Chem - ODS'!S$7*10^6,'Chemicals Calcs'!X37))</f>
        <v>0</v>
      </c>
      <c r="Y37" s="212">
        <f ca="1">IF(SUM('Chemicals Calcs'!Y$2:Y37)-'Chem - ODS'!T$7*10^6&lt;0,0,IF(AND(SUM('Chemicals Calcs'!Y$1:Y36)-'Chem - ODS'!T$7*10^6&lt;0,SUM('Chemicals Calcs'!Y$2:Y37)-'Chem - ODS'!T$7*10^6&gt;0),SUM('Chemicals Calcs'!Y$2:Y37)-'Chem - ODS'!T$7*10^6,'Chemicals Calcs'!Y37))</f>
        <v>0</v>
      </c>
      <c r="Z37" s="212">
        <f ca="1">IF(SUM('Chemicals Calcs'!Z$2:Z37)-'Chem - ODS'!U$7*10^6&lt;0,0,IF(AND(SUM('Chemicals Calcs'!Z$1:Z36)-'Chem - ODS'!U$7*10^6&lt;0,SUM('Chemicals Calcs'!Z$2:Z37)-'Chem - ODS'!U$7*10^6&gt;0),SUM('Chemicals Calcs'!Z$2:Z37)-'Chem - ODS'!U$7*10^6,'Chemicals Calcs'!Z37))</f>
        <v>0</v>
      </c>
      <c r="AA37" s="212">
        <f ca="1">IF(SUM('Chemicals Calcs'!AA$2:AA37)-'Chem - ODS'!V$7*10^6&lt;0,0,IF(AND(SUM('Chemicals Calcs'!AA$1:AA36)-'Chem - ODS'!V$7*10^6&lt;0,SUM('Chemicals Calcs'!AA$2:AA37)-'Chem - ODS'!V$7*10^6&gt;0),SUM('Chemicals Calcs'!AA$2:AA37)-'Chem - ODS'!V$7*10^6,'Chemicals Calcs'!AA37))</f>
        <v>0</v>
      </c>
      <c r="AB37" s="212">
        <f ca="1">IF(SUM('Chemicals Calcs'!AB$2:AB37)-'Chem - ODS'!W$7*10^6&lt;0,0,IF(AND(SUM('Chemicals Calcs'!AB$1:AB36)-'Chem - ODS'!W$7*10^6&lt;0,SUM('Chemicals Calcs'!AB$2:AB37)-'Chem - ODS'!W$7*10^6&gt;0),SUM('Chemicals Calcs'!AB$2:AB37)-'Chem - ODS'!W$7*10^6,'Chemicals Calcs'!AB37))</f>
        <v>0</v>
      </c>
      <c r="AC37" s="212">
        <f ca="1">IF(SUM('Chemicals Calcs'!AC$2:AC37)-'Chem - ODS'!X$7*10^6&lt;0,0,IF(AND(SUM('Chemicals Calcs'!AC$1:AC36)-'Chem - ODS'!X$7*10^6&lt;0,SUM('Chemicals Calcs'!AC$2:AC37)-'Chem - ODS'!X$7*10^6&gt;0),SUM('Chemicals Calcs'!AC$2:AC37)-'Chem - ODS'!X$7*10^6,'Chemicals Calcs'!AC37))</f>
        <v>0</v>
      </c>
      <c r="AD37" s="212">
        <f ca="1">IF(SUM('Chemicals Calcs'!AD$2:AD37)-'Chem - ODS'!Y$7*10^6&lt;0,0,IF(AND(SUM('Chemicals Calcs'!AD$1:AD36)-'Chem - ODS'!Y$7*10^6&lt;0,SUM('Chemicals Calcs'!AD$2:AD37)-'Chem - ODS'!Y$7*10^6&gt;0),SUM('Chemicals Calcs'!AD$2:AD37)-'Chem - ODS'!Y$7*10^6,'Chemicals Calcs'!AD37))</f>
        <v>0</v>
      </c>
      <c r="AE37" s="212">
        <f ca="1">IF(SUM('Chemicals Calcs'!AE$2:AE37)-'Chem - ODS'!Z$7*10^6&lt;0,0,IF(AND(SUM('Chemicals Calcs'!AE$1:AE36)-'Chem - ODS'!Z$7*10^6&lt;0,SUM('Chemicals Calcs'!AE$2:AE37)-'Chem - ODS'!Z$7*10^6&gt;0),SUM('Chemicals Calcs'!AE$2:AE37)-'Chem - ODS'!Z$7*10^6,'Chemicals Calcs'!AE37))</f>
        <v>0</v>
      </c>
      <c r="AF37" s="212">
        <f ca="1">IF(SUM('Chemicals Calcs'!AF$2:AF37)-'Chem - ODS'!AA$7*10^6&lt;0,0,IF(AND(SUM('Chemicals Calcs'!AF$1:AF36)-'Chem - ODS'!AA$7*10^6&lt;0,SUM('Chemicals Calcs'!AF$2:AF37)-'Chem - ODS'!AA$7*10^6&gt;0),SUM('Chemicals Calcs'!AF$2:AF37)-'Chem - ODS'!AA$7*10^6,'Chemicals Calcs'!AF37))</f>
        <v>0</v>
      </c>
      <c r="AG37" s="212">
        <f ca="1">IF(SUM('Chemicals Calcs'!AG$2:AG37)-'Chem - ODS'!AB$7*10^6&lt;0,0,IF(AND(SUM('Chemicals Calcs'!AG$1:AG36)-'Chem - ODS'!AB$7*10^6&lt;0,SUM('Chemicals Calcs'!AG$2:AG37)-'Chem - ODS'!AB$7*10^6&gt;0),SUM('Chemicals Calcs'!AG$2:AG37)-'Chem - ODS'!AB$7*10^6,'Chemicals Calcs'!AG37))</f>
        <v>0</v>
      </c>
      <c r="AH37" s="212">
        <f ca="1">IF(SUM('Chemicals Calcs'!AH$2:AH37)-'Chem - ODS'!AC$7*10^6&lt;0,0,IF(AND(SUM('Chemicals Calcs'!AH$1:AH36)-'Chem - ODS'!AC$7*10^6&lt;0,SUM('Chemicals Calcs'!AH$2:AH37)-'Chem - ODS'!AC$7*10^6&gt;0),SUM('Chemicals Calcs'!AH$2:AH37)-'Chem - ODS'!AC$7*10^6,'Chemicals Calcs'!AH37))</f>
        <v>0</v>
      </c>
      <c r="AI37" s="212">
        <f ca="1">IF(SUM('Chemicals Calcs'!AI$2:AI37)-'Chem - ODS'!AD$7*10^6&lt;0,0,IF(AND(SUM('Chemicals Calcs'!AI$1:AI36)-'Chem - ODS'!AD$7*10^6&lt;0,SUM('Chemicals Calcs'!AI$2:AI37)-'Chem - ODS'!AD$7*10^6&gt;0),SUM('Chemicals Calcs'!AI$2:AI37)-'Chem - ODS'!AD$7*10^6,'Chemicals Calcs'!AI37))</f>
        <v>0</v>
      </c>
      <c r="AJ37" s="212">
        <f ca="1">IF(SUM('Chemicals Calcs'!AJ$2:AJ37)-'Chem - ODS'!AE$7*10^6&lt;0,0,IF(AND(SUM('Chemicals Calcs'!AJ$1:AJ36)-'Chem - ODS'!AE$7*10^6&lt;0,SUM('Chemicals Calcs'!AJ$2:AJ37)-'Chem - ODS'!AE$7*10^6&gt;0),SUM('Chemicals Calcs'!AJ$2:AJ37)-'Chem - ODS'!AE$7*10^6,'Chemicals Calcs'!AJ37))</f>
        <v>0</v>
      </c>
      <c r="AK37" s="212">
        <f ca="1">IF(SUM('Chemicals Calcs'!AK$2:AK37)-'Chem - ODS'!AF$7*10^6&lt;0,0,IF(AND(SUM('Chemicals Calcs'!AK$1:AK36)-'Chem - ODS'!AF$7*10^6&lt;0,SUM('Chemicals Calcs'!AK$2:AK37)-'Chem - ODS'!AF$7*10^6&gt;0),SUM('Chemicals Calcs'!AK$2:AK37)-'Chem - ODS'!AF$7*10^6,'Chemicals Calcs'!AK37))</f>
        <v>0</v>
      </c>
      <c r="AL37" s="212">
        <f ca="1">IF(SUM('Chemicals Calcs'!AL$2:AL37)-'Chem - ODS'!AG$7*10^6&lt;0,0,IF(AND(SUM('Chemicals Calcs'!AL$1:AL36)-'Chem - ODS'!AG$7*10^6&lt;0,SUM('Chemicals Calcs'!AL$2:AL37)-'Chem - ODS'!AG$7*10^6&gt;0),SUM('Chemicals Calcs'!AL$2:AL37)-'Chem - ODS'!AG$7*10^6,'Chemicals Calcs'!AL37))</f>
        <v>0</v>
      </c>
      <c r="AM37" s="212">
        <f ca="1">IF(SUM('Chemicals Calcs'!AM$2:AM37)-'Chem - ODS'!AH$7*10^6&lt;0,0,IF(AND(SUM('Chemicals Calcs'!AM$1:AM36)-'Chem - ODS'!AH$7*10^6&lt;0,SUM('Chemicals Calcs'!AM$2:AM37)-'Chem - ODS'!AH$7*10^6&gt;0),SUM('Chemicals Calcs'!AM$2:AM37)-'Chem - ODS'!AH$7*10^6,'Chemicals Calcs'!AM37))</f>
        <v>0</v>
      </c>
      <c r="AN37" s="212">
        <f ca="1">IF(SUM('Chemicals Calcs'!AN$2:AN37)-'Chem - ODS'!AI$7*10^6&lt;0,0,IF(AND(SUM('Chemicals Calcs'!AN$1:AN36)-'Chem - ODS'!AI$7*10^6&lt;0,SUM('Chemicals Calcs'!AN$2:AN37)-'Chem - ODS'!AI$7*10^6&gt;0),SUM('Chemicals Calcs'!AN$2:AN37)-'Chem - ODS'!AI$7*10^6,'Chemicals Calcs'!AN37))</f>
        <v>0</v>
      </c>
      <c r="AO37" s="212">
        <f ca="1">IF(SUM('Chemicals Calcs'!AO$2:AO37)-'Chem - ODS'!AJ$7*10^6&lt;0,0,IF(AND(SUM('Chemicals Calcs'!AO$1:AO36)-'Chem - ODS'!AJ$7*10^6&lt;0,SUM('Chemicals Calcs'!AO$2:AO37)-'Chem - ODS'!AJ$7*10^6&gt;0),SUM('Chemicals Calcs'!AO$2:AO37)-'Chem - ODS'!AJ$7*10^6,'Chemicals Calcs'!AO37))</f>
        <v>0</v>
      </c>
      <c r="AP37" s="212">
        <f ca="1">IF(SUM('Chemicals Calcs'!AP$2:AP37)-'Chem - ODS'!AK$7*10^6&lt;0,0,IF(AND(SUM('Chemicals Calcs'!AP$1:AP36)-'Chem - ODS'!AK$7*10^6&lt;0,SUM('Chemicals Calcs'!AP$2:AP37)-'Chem - ODS'!AK$7*10^6&gt;0),SUM('Chemicals Calcs'!AP$2:AP37)-'Chem - ODS'!AK$7*10^6,'Chemicals Calcs'!AP37))</f>
        <v>0</v>
      </c>
    </row>
    <row r="38" spans="1:42">
      <c r="A38" s="74">
        <v>-14</v>
      </c>
      <c r="B38">
        <f ca="1">IF('Chemicals 2010'!$A46="CP",INDIRECT("'Chemicals 2010'!"&amp;'Country Selector'!$B$3&amp;ROW($A46))*10^12,0)</f>
        <v>0</v>
      </c>
      <c r="C38" s="90">
        <f t="shared" ca="1" si="2"/>
        <v>0</v>
      </c>
      <c r="D38" s="90">
        <f t="shared" ca="1" si="2"/>
        <v>0</v>
      </c>
      <c r="E38" s="90">
        <f t="shared" ca="1" si="2"/>
        <v>0</v>
      </c>
      <c r="F38" s="90">
        <f t="shared" ca="1" si="2"/>
        <v>0</v>
      </c>
      <c r="G38" s="212">
        <f ca="1">IF(SUM('Chemicals Calcs'!G$2:G38)-'Chem - ODS'!B$7*10^6&lt;0,0,IF(AND(SUM('Chemicals Calcs'!G$1:G37)-'Chem - ODS'!B$7*10^6&lt;0,SUM('Chemicals Calcs'!G$2:G38)-'Chem - ODS'!B$7*10^6&gt;0),SUM('Chemicals Calcs'!G$2:G38)-'Chem - ODS'!B$7*10^6,'Chemicals Calcs'!G38))</f>
        <v>0</v>
      </c>
      <c r="H38" s="212">
        <f ca="1">IF(SUM('Chemicals Calcs'!H$2:H38)-'Chem - ODS'!C$7*10^6&lt;0,0,IF(AND(SUM('Chemicals Calcs'!H$1:H37)-'Chem - ODS'!C$7*10^6&lt;0,SUM('Chemicals Calcs'!H$2:H38)-'Chem - ODS'!C$7*10^6&gt;0),SUM('Chemicals Calcs'!H$2:H38)-'Chem - ODS'!C$7*10^6,'Chemicals Calcs'!H38))</f>
        <v>0</v>
      </c>
      <c r="I38" s="212">
        <f ca="1">IF(SUM('Chemicals Calcs'!I$2:I38)-'Chem - ODS'!D$7*10^6&lt;0,0,IF(AND(SUM('Chemicals Calcs'!I$1:I37)-'Chem - ODS'!D$7*10^6&lt;0,SUM('Chemicals Calcs'!I$2:I38)-'Chem - ODS'!D$7*10^6&gt;0),SUM('Chemicals Calcs'!I$2:I38)-'Chem - ODS'!D$7*10^6,'Chemicals Calcs'!I38))</f>
        <v>0</v>
      </c>
      <c r="J38" s="212">
        <f ca="1">IF(SUM('Chemicals Calcs'!J$2:J38)-'Chem - ODS'!E$7*10^6&lt;0,0,IF(AND(SUM('Chemicals Calcs'!J$1:J37)-'Chem - ODS'!E$7*10^6&lt;0,SUM('Chemicals Calcs'!J$2:J38)-'Chem - ODS'!E$7*10^6&gt;0),SUM('Chemicals Calcs'!J$2:J38)-'Chem - ODS'!E$7*10^6,'Chemicals Calcs'!J38))</f>
        <v>0</v>
      </c>
      <c r="K38" s="212">
        <f ca="1">IF(SUM('Chemicals Calcs'!K$2:K38)-'Chem - ODS'!F$7*10^6&lt;0,0,IF(AND(SUM('Chemicals Calcs'!K$1:K37)-'Chem - ODS'!F$7*10^6&lt;0,SUM('Chemicals Calcs'!K$2:K38)-'Chem - ODS'!F$7*10^6&gt;0),SUM('Chemicals Calcs'!K$2:K38)-'Chem - ODS'!F$7*10^6,'Chemicals Calcs'!K38))</f>
        <v>0</v>
      </c>
      <c r="L38" s="212">
        <f ca="1">IF(SUM('Chemicals Calcs'!L$2:L38)-'Chem - ODS'!G$7*10^6&lt;0,0,IF(AND(SUM('Chemicals Calcs'!L$1:L37)-'Chem - ODS'!G$7*10^6&lt;0,SUM('Chemicals Calcs'!L$2:L38)-'Chem - ODS'!G$7*10^6&gt;0),SUM('Chemicals Calcs'!L$2:L38)-'Chem - ODS'!G$7*10^6,'Chemicals Calcs'!L38))</f>
        <v>0</v>
      </c>
      <c r="M38" s="212">
        <f ca="1">IF(SUM('Chemicals Calcs'!M$2:M38)-'Chem - ODS'!H$7*10^6&lt;0,0,IF(AND(SUM('Chemicals Calcs'!M$1:M37)-'Chem - ODS'!H$7*10^6&lt;0,SUM('Chemicals Calcs'!M$2:M38)-'Chem - ODS'!H$7*10^6&gt;0),SUM('Chemicals Calcs'!M$2:M38)-'Chem - ODS'!H$7*10^6,'Chemicals Calcs'!M38))</f>
        <v>0</v>
      </c>
      <c r="N38" s="212">
        <f ca="1">IF(SUM('Chemicals Calcs'!N$2:N38)-'Chem - ODS'!I$7*10^6&lt;0,0,IF(AND(SUM('Chemicals Calcs'!N$1:N37)-'Chem - ODS'!I$7*10^6&lt;0,SUM('Chemicals Calcs'!N$2:N38)-'Chem - ODS'!I$7*10^6&gt;0),SUM('Chemicals Calcs'!N$2:N38)-'Chem - ODS'!I$7*10^6,'Chemicals Calcs'!N38))</f>
        <v>0</v>
      </c>
      <c r="O38" s="212">
        <f ca="1">IF(SUM('Chemicals Calcs'!O$2:O38)-'Chem - ODS'!J$7*10^6&lt;0,0,IF(AND(SUM('Chemicals Calcs'!O$1:O37)-'Chem - ODS'!J$7*10^6&lt;0,SUM('Chemicals Calcs'!O$2:O38)-'Chem - ODS'!J$7*10^6&gt;0),SUM('Chemicals Calcs'!O$2:O38)-'Chem - ODS'!J$7*10^6,'Chemicals Calcs'!O38))</f>
        <v>0</v>
      </c>
      <c r="P38" s="212">
        <f ca="1">IF(SUM('Chemicals Calcs'!P$2:P38)-'Chem - ODS'!K$7*10^6&lt;0,0,IF(AND(SUM('Chemicals Calcs'!P$1:P37)-'Chem - ODS'!K$7*10^6&lt;0,SUM('Chemicals Calcs'!P$2:P38)-'Chem - ODS'!K$7*10^6&gt;0),SUM('Chemicals Calcs'!P$2:P38)-'Chem - ODS'!K$7*10^6,'Chemicals Calcs'!P38))</f>
        <v>0</v>
      </c>
      <c r="Q38" s="212">
        <f ca="1">IF(SUM('Chemicals Calcs'!Q$2:Q38)-'Chem - ODS'!L$7*10^6&lt;0,0,IF(AND(SUM('Chemicals Calcs'!Q$1:Q37)-'Chem - ODS'!L$7*10^6&lt;0,SUM('Chemicals Calcs'!Q$2:Q38)-'Chem - ODS'!L$7*10^6&gt;0),SUM('Chemicals Calcs'!Q$2:Q38)-'Chem - ODS'!L$7*10^6,'Chemicals Calcs'!Q38))</f>
        <v>0</v>
      </c>
      <c r="R38" s="212">
        <f ca="1">IF(SUM('Chemicals Calcs'!R$2:R38)-'Chem - ODS'!M$7*10^6&lt;0,0,IF(AND(SUM('Chemicals Calcs'!R$1:R37)-'Chem - ODS'!M$7*10^6&lt;0,SUM('Chemicals Calcs'!R$2:R38)-'Chem - ODS'!M$7*10^6&gt;0),SUM('Chemicals Calcs'!R$2:R38)-'Chem - ODS'!M$7*10^6,'Chemicals Calcs'!R38))</f>
        <v>0</v>
      </c>
      <c r="S38" s="212">
        <f ca="1">IF(SUM('Chemicals Calcs'!S$2:S38)-'Chem - ODS'!N$7*10^6&lt;0,0,IF(AND(SUM('Chemicals Calcs'!S$1:S37)-'Chem - ODS'!N$7*10^6&lt;0,SUM('Chemicals Calcs'!S$2:S38)-'Chem - ODS'!N$7*10^6&gt;0),SUM('Chemicals Calcs'!S$2:S38)-'Chem - ODS'!N$7*10^6,'Chemicals Calcs'!S38))</f>
        <v>0</v>
      </c>
      <c r="T38" s="212">
        <f ca="1">IF(SUM('Chemicals Calcs'!T$2:T38)-'Chem - ODS'!O$7*10^6&lt;0,0,IF(AND(SUM('Chemicals Calcs'!T$1:T37)-'Chem - ODS'!O$7*10^6&lt;0,SUM('Chemicals Calcs'!T$2:T38)-'Chem - ODS'!O$7*10^6&gt;0),SUM('Chemicals Calcs'!T$2:T38)-'Chem - ODS'!O$7*10^6,'Chemicals Calcs'!T38))</f>
        <v>0</v>
      </c>
      <c r="U38" s="212">
        <f ca="1">IF(SUM('Chemicals Calcs'!U$2:U38)-'Chem - ODS'!P$7*10^6&lt;0,0,IF(AND(SUM('Chemicals Calcs'!U$1:U37)-'Chem - ODS'!P$7*10^6&lt;0,SUM('Chemicals Calcs'!U$2:U38)-'Chem - ODS'!P$7*10^6&gt;0),SUM('Chemicals Calcs'!U$2:U38)-'Chem - ODS'!P$7*10^6,'Chemicals Calcs'!U38))</f>
        <v>0</v>
      </c>
      <c r="V38" s="212">
        <f ca="1">IF(SUM('Chemicals Calcs'!V$2:V38)-'Chem - ODS'!Q$7*10^6&lt;0,0,IF(AND(SUM('Chemicals Calcs'!V$1:V37)-'Chem - ODS'!Q$7*10^6&lt;0,SUM('Chemicals Calcs'!V$2:V38)-'Chem - ODS'!Q$7*10^6&gt;0),SUM('Chemicals Calcs'!V$2:V38)-'Chem - ODS'!Q$7*10^6,'Chemicals Calcs'!V38))</f>
        <v>0</v>
      </c>
      <c r="W38" s="212">
        <f ca="1">IF(SUM('Chemicals Calcs'!W$2:W38)-'Chem - ODS'!R$7*10^6&lt;0,0,IF(AND(SUM('Chemicals Calcs'!W$1:W37)-'Chem - ODS'!R$7*10^6&lt;0,SUM('Chemicals Calcs'!W$2:W38)-'Chem - ODS'!R$7*10^6&gt;0),SUM('Chemicals Calcs'!W$2:W38)-'Chem - ODS'!R$7*10^6,'Chemicals Calcs'!W38))</f>
        <v>0</v>
      </c>
      <c r="X38" s="212">
        <f ca="1">IF(SUM('Chemicals Calcs'!X$2:X38)-'Chem - ODS'!S$7*10^6&lt;0,0,IF(AND(SUM('Chemicals Calcs'!X$1:X37)-'Chem - ODS'!S$7*10^6&lt;0,SUM('Chemicals Calcs'!X$2:X38)-'Chem - ODS'!S$7*10^6&gt;0),SUM('Chemicals Calcs'!X$2:X38)-'Chem - ODS'!S$7*10^6,'Chemicals Calcs'!X38))</f>
        <v>0</v>
      </c>
      <c r="Y38" s="212">
        <f ca="1">IF(SUM('Chemicals Calcs'!Y$2:Y38)-'Chem - ODS'!T$7*10^6&lt;0,0,IF(AND(SUM('Chemicals Calcs'!Y$1:Y37)-'Chem - ODS'!T$7*10^6&lt;0,SUM('Chemicals Calcs'!Y$2:Y38)-'Chem - ODS'!T$7*10^6&gt;0),SUM('Chemicals Calcs'!Y$2:Y38)-'Chem - ODS'!T$7*10^6,'Chemicals Calcs'!Y38))</f>
        <v>0</v>
      </c>
      <c r="Z38" s="212">
        <f ca="1">IF(SUM('Chemicals Calcs'!Z$2:Z38)-'Chem - ODS'!U$7*10^6&lt;0,0,IF(AND(SUM('Chemicals Calcs'!Z$1:Z37)-'Chem - ODS'!U$7*10^6&lt;0,SUM('Chemicals Calcs'!Z$2:Z38)-'Chem - ODS'!U$7*10^6&gt;0),SUM('Chemicals Calcs'!Z$2:Z38)-'Chem - ODS'!U$7*10^6,'Chemicals Calcs'!Z38))</f>
        <v>0</v>
      </c>
      <c r="AA38" s="212">
        <f ca="1">IF(SUM('Chemicals Calcs'!AA$2:AA38)-'Chem - ODS'!V$7*10^6&lt;0,0,IF(AND(SUM('Chemicals Calcs'!AA$1:AA37)-'Chem - ODS'!V$7*10^6&lt;0,SUM('Chemicals Calcs'!AA$2:AA38)-'Chem - ODS'!V$7*10^6&gt;0),SUM('Chemicals Calcs'!AA$2:AA38)-'Chem - ODS'!V$7*10^6,'Chemicals Calcs'!AA38))</f>
        <v>0</v>
      </c>
      <c r="AB38" s="212">
        <f ca="1">IF(SUM('Chemicals Calcs'!AB$2:AB38)-'Chem - ODS'!W$7*10^6&lt;0,0,IF(AND(SUM('Chemicals Calcs'!AB$1:AB37)-'Chem - ODS'!W$7*10^6&lt;0,SUM('Chemicals Calcs'!AB$2:AB38)-'Chem - ODS'!W$7*10^6&gt;0),SUM('Chemicals Calcs'!AB$2:AB38)-'Chem - ODS'!W$7*10^6,'Chemicals Calcs'!AB38))</f>
        <v>0</v>
      </c>
      <c r="AC38" s="212">
        <f ca="1">IF(SUM('Chemicals Calcs'!AC$2:AC38)-'Chem - ODS'!X$7*10^6&lt;0,0,IF(AND(SUM('Chemicals Calcs'!AC$1:AC37)-'Chem - ODS'!X$7*10^6&lt;0,SUM('Chemicals Calcs'!AC$2:AC38)-'Chem - ODS'!X$7*10^6&gt;0),SUM('Chemicals Calcs'!AC$2:AC38)-'Chem - ODS'!X$7*10^6,'Chemicals Calcs'!AC38))</f>
        <v>0</v>
      </c>
      <c r="AD38" s="212">
        <f ca="1">IF(SUM('Chemicals Calcs'!AD$2:AD38)-'Chem - ODS'!Y$7*10^6&lt;0,0,IF(AND(SUM('Chemicals Calcs'!AD$1:AD37)-'Chem - ODS'!Y$7*10^6&lt;0,SUM('Chemicals Calcs'!AD$2:AD38)-'Chem - ODS'!Y$7*10^6&gt;0),SUM('Chemicals Calcs'!AD$2:AD38)-'Chem - ODS'!Y$7*10^6,'Chemicals Calcs'!AD38))</f>
        <v>0</v>
      </c>
      <c r="AE38" s="212">
        <f ca="1">IF(SUM('Chemicals Calcs'!AE$2:AE38)-'Chem - ODS'!Z$7*10^6&lt;0,0,IF(AND(SUM('Chemicals Calcs'!AE$1:AE37)-'Chem - ODS'!Z$7*10^6&lt;0,SUM('Chemicals Calcs'!AE$2:AE38)-'Chem - ODS'!Z$7*10^6&gt;0),SUM('Chemicals Calcs'!AE$2:AE38)-'Chem - ODS'!Z$7*10^6,'Chemicals Calcs'!AE38))</f>
        <v>0</v>
      </c>
      <c r="AF38" s="212">
        <f ca="1">IF(SUM('Chemicals Calcs'!AF$2:AF38)-'Chem - ODS'!AA$7*10^6&lt;0,0,IF(AND(SUM('Chemicals Calcs'!AF$1:AF37)-'Chem - ODS'!AA$7*10^6&lt;0,SUM('Chemicals Calcs'!AF$2:AF38)-'Chem - ODS'!AA$7*10^6&gt;0),SUM('Chemicals Calcs'!AF$2:AF38)-'Chem - ODS'!AA$7*10^6,'Chemicals Calcs'!AF38))</f>
        <v>0</v>
      </c>
      <c r="AG38" s="212">
        <f ca="1">IF(SUM('Chemicals Calcs'!AG$2:AG38)-'Chem - ODS'!AB$7*10^6&lt;0,0,IF(AND(SUM('Chemicals Calcs'!AG$1:AG37)-'Chem - ODS'!AB$7*10^6&lt;0,SUM('Chemicals Calcs'!AG$2:AG38)-'Chem - ODS'!AB$7*10^6&gt;0),SUM('Chemicals Calcs'!AG$2:AG38)-'Chem - ODS'!AB$7*10^6,'Chemicals Calcs'!AG38))</f>
        <v>0</v>
      </c>
      <c r="AH38" s="212">
        <f ca="1">IF(SUM('Chemicals Calcs'!AH$2:AH38)-'Chem - ODS'!AC$7*10^6&lt;0,0,IF(AND(SUM('Chemicals Calcs'!AH$1:AH37)-'Chem - ODS'!AC$7*10^6&lt;0,SUM('Chemicals Calcs'!AH$2:AH38)-'Chem - ODS'!AC$7*10^6&gt;0),SUM('Chemicals Calcs'!AH$2:AH38)-'Chem - ODS'!AC$7*10^6,'Chemicals Calcs'!AH38))</f>
        <v>0</v>
      </c>
      <c r="AI38" s="212">
        <f ca="1">IF(SUM('Chemicals Calcs'!AI$2:AI38)-'Chem - ODS'!AD$7*10^6&lt;0,0,IF(AND(SUM('Chemicals Calcs'!AI$1:AI37)-'Chem - ODS'!AD$7*10^6&lt;0,SUM('Chemicals Calcs'!AI$2:AI38)-'Chem - ODS'!AD$7*10^6&gt;0),SUM('Chemicals Calcs'!AI$2:AI38)-'Chem - ODS'!AD$7*10^6,'Chemicals Calcs'!AI38))</f>
        <v>0</v>
      </c>
      <c r="AJ38" s="212">
        <f ca="1">IF(SUM('Chemicals Calcs'!AJ$2:AJ38)-'Chem - ODS'!AE$7*10^6&lt;0,0,IF(AND(SUM('Chemicals Calcs'!AJ$1:AJ37)-'Chem - ODS'!AE$7*10^6&lt;0,SUM('Chemicals Calcs'!AJ$2:AJ38)-'Chem - ODS'!AE$7*10^6&gt;0),SUM('Chemicals Calcs'!AJ$2:AJ38)-'Chem - ODS'!AE$7*10^6,'Chemicals Calcs'!AJ38))</f>
        <v>0</v>
      </c>
      <c r="AK38" s="212">
        <f ca="1">IF(SUM('Chemicals Calcs'!AK$2:AK38)-'Chem - ODS'!AF$7*10^6&lt;0,0,IF(AND(SUM('Chemicals Calcs'!AK$1:AK37)-'Chem - ODS'!AF$7*10^6&lt;0,SUM('Chemicals Calcs'!AK$2:AK38)-'Chem - ODS'!AF$7*10^6&gt;0),SUM('Chemicals Calcs'!AK$2:AK38)-'Chem - ODS'!AF$7*10^6,'Chemicals Calcs'!AK38))</f>
        <v>0</v>
      </c>
      <c r="AL38" s="212">
        <f ca="1">IF(SUM('Chemicals Calcs'!AL$2:AL38)-'Chem - ODS'!AG$7*10^6&lt;0,0,IF(AND(SUM('Chemicals Calcs'!AL$1:AL37)-'Chem - ODS'!AG$7*10^6&lt;0,SUM('Chemicals Calcs'!AL$2:AL38)-'Chem - ODS'!AG$7*10^6&gt;0),SUM('Chemicals Calcs'!AL$2:AL38)-'Chem - ODS'!AG$7*10^6,'Chemicals Calcs'!AL38))</f>
        <v>0</v>
      </c>
      <c r="AM38" s="212">
        <f ca="1">IF(SUM('Chemicals Calcs'!AM$2:AM38)-'Chem - ODS'!AH$7*10^6&lt;0,0,IF(AND(SUM('Chemicals Calcs'!AM$1:AM37)-'Chem - ODS'!AH$7*10^6&lt;0,SUM('Chemicals Calcs'!AM$2:AM38)-'Chem - ODS'!AH$7*10^6&gt;0),SUM('Chemicals Calcs'!AM$2:AM38)-'Chem - ODS'!AH$7*10^6,'Chemicals Calcs'!AM38))</f>
        <v>0</v>
      </c>
      <c r="AN38" s="212">
        <f ca="1">IF(SUM('Chemicals Calcs'!AN$2:AN38)-'Chem - ODS'!AI$7*10^6&lt;0,0,IF(AND(SUM('Chemicals Calcs'!AN$1:AN37)-'Chem - ODS'!AI$7*10^6&lt;0,SUM('Chemicals Calcs'!AN$2:AN38)-'Chem - ODS'!AI$7*10^6&gt;0),SUM('Chemicals Calcs'!AN$2:AN38)-'Chem - ODS'!AI$7*10^6,'Chemicals Calcs'!AN38))</f>
        <v>0</v>
      </c>
      <c r="AO38" s="212">
        <f ca="1">IF(SUM('Chemicals Calcs'!AO$2:AO38)-'Chem - ODS'!AJ$7*10^6&lt;0,0,IF(AND(SUM('Chemicals Calcs'!AO$1:AO37)-'Chem - ODS'!AJ$7*10^6&lt;0,SUM('Chemicals Calcs'!AO$2:AO38)-'Chem - ODS'!AJ$7*10^6&gt;0),SUM('Chemicals Calcs'!AO$2:AO38)-'Chem - ODS'!AJ$7*10^6,'Chemicals Calcs'!AO38))</f>
        <v>0</v>
      </c>
      <c r="AP38" s="212">
        <f ca="1">IF(SUM('Chemicals Calcs'!AP$2:AP38)-'Chem - ODS'!AK$7*10^6&lt;0,0,IF(AND(SUM('Chemicals Calcs'!AP$1:AP37)-'Chem - ODS'!AK$7*10^6&lt;0,SUM('Chemicals Calcs'!AP$2:AP38)-'Chem - ODS'!AK$7*10^6&gt;0),SUM('Chemicals Calcs'!AP$2:AP38)-'Chem - ODS'!AK$7*10^6,'Chemicals Calcs'!AP38))</f>
        <v>0</v>
      </c>
    </row>
    <row r="39" spans="1:42">
      <c r="A39" s="74">
        <v>-13</v>
      </c>
      <c r="B39">
        <f ca="1">IF('Chemicals 2010'!$A47="CP",INDIRECT("'Chemicals 2010'!"&amp;'Country Selector'!$B$3&amp;ROW($A47))*10^12,0)</f>
        <v>0</v>
      </c>
      <c r="C39" s="90">
        <f t="shared" ca="1" si="2"/>
        <v>0</v>
      </c>
      <c r="D39" s="90">
        <f t="shared" ca="1" si="2"/>
        <v>0</v>
      </c>
      <c r="E39" s="90">
        <f t="shared" ca="1" si="2"/>
        <v>0</v>
      </c>
      <c r="F39" s="90">
        <f t="shared" ca="1" si="2"/>
        <v>0</v>
      </c>
      <c r="G39" s="212">
        <f ca="1">IF(SUM('Chemicals Calcs'!G$2:G39)-'Chem - ODS'!B$7*10^6&lt;0,0,IF(AND(SUM('Chemicals Calcs'!G$1:G38)-'Chem - ODS'!B$7*10^6&lt;0,SUM('Chemicals Calcs'!G$2:G39)-'Chem - ODS'!B$7*10^6&gt;0),SUM('Chemicals Calcs'!G$2:G39)-'Chem - ODS'!B$7*10^6,'Chemicals Calcs'!G39))</f>
        <v>0</v>
      </c>
      <c r="H39" s="212">
        <f ca="1">IF(SUM('Chemicals Calcs'!H$2:H39)-'Chem - ODS'!C$7*10^6&lt;0,0,IF(AND(SUM('Chemicals Calcs'!H$1:H38)-'Chem - ODS'!C$7*10^6&lt;0,SUM('Chemicals Calcs'!H$2:H39)-'Chem - ODS'!C$7*10^6&gt;0),SUM('Chemicals Calcs'!H$2:H39)-'Chem - ODS'!C$7*10^6,'Chemicals Calcs'!H39))</f>
        <v>0</v>
      </c>
      <c r="I39" s="212">
        <f ca="1">IF(SUM('Chemicals Calcs'!I$2:I39)-'Chem - ODS'!D$7*10^6&lt;0,0,IF(AND(SUM('Chemicals Calcs'!I$1:I38)-'Chem - ODS'!D$7*10^6&lt;0,SUM('Chemicals Calcs'!I$2:I39)-'Chem - ODS'!D$7*10^6&gt;0),SUM('Chemicals Calcs'!I$2:I39)-'Chem - ODS'!D$7*10^6,'Chemicals Calcs'!I39))</f>
        <v>0</v>
      </c>
      <c r="J39" s="212">
        <f ca="1">IF(SUM('Chemicals Calcs'!J$2:J39)-'Chem - ODS'!E$7*10^6&lt;0,0,IF(AND(SUM('Chemicals Calcs'!J$1:J38)-'Chem - ODS'!E$7*10^6&lt;0,SUM('Chemicals Calcs'!J$2:J39)-'Chem - ODS'!E$7*10^6&gt;0),SUM('Chemicals Calcs'!J$2:J39)-'Chem - ODS'!E$7*10^6,'Chemicals Calcs'!J39))</f>
        <v>0</v>
      </c>
      <c r="K39" s="212">
        <f ca="1">IF(SUM('Chemicals Calcs'!K$2:K39)-'Chem - ODS'!F$7*10^6&lt;0,0,IF(AND(SUM('Chemicals Calcs'!K$1:K38)-'Chem - ODS'!F$7*10^6&lt;0,SUM('Chemicals Calcs'!K$2:K39)-'Chem - ODS'!F$7*10^6&gt;0),SUM('Chemicals Calcs'!K$2:K39)-'Chem - ODS'!F$7*10^6,'Chemicals Calcs'!K39))</f>
        <v>0</v>
      </c>
      <c r="L39" s="212">
        <f ca="1">IF(SUM('Chemicals Calcs'!L$2:L39)-'Chem - ODS'!G$7*10^6&lt;0,0,IF(AND(SUM('Chemicals Calcs'!L$1:L38)-'Chem - ODS'!G$7*10^6&lt;0,SUM('Chemicals Calcs'!L$2:L39)-'Chem - ODS'!G$7*10^6&gt;0),SUM('Chemicals Calcs'!L$2:L39)-'Chem - ODS'!G$7*10^6,'Chemicals Calcs'!L39))</f>
        <v>0</v>
      </c>
      <c r="M39" s="212">
        <f ca="1">IF(SUM('Chemicals Calcs'!M$2:M39)-'Chem - ODS'!H$7*10^6&lt;0,0,IF(AND(SUM('Chemicals Calcs'!M$1:M38)-'Chem - ODS'!H$7*10^6&lt;0,SUM('Chemicals Calcs'!M$2:M39)-'Chem - ODS'!H$7*10^6&gt;0),SUM('Chemicals Calcs'!M$2:M39)-'Chem - ODS'!H$7*10^6,'Chemicals Calcs'!M39))</f>
        <v>0</v>
      </c>
      <c r="N39" s="212">
        <f ca="1">IF(SUM('Chemicals Calcs'!N$2:N39)-'Chem - ODS'!I$7*10^6&lt;0,0,IF(AND(SUM('Chemicals Calcs'!N$1:N38)-'Chem - ODS'!I$7*10^6&lt;0,SUM('Chemicals Calcs'!N$2:N39)-'Chem - ODS'!I$7*10^6&gt;0),SUM('Chemicals Calcs'!N$2:N39)-'Chem - ODS'!I$7*10^6,'Chemicals Calcs'!N39))</f>
        <v>0</v>
      </c>
      <c r="O39" s="212">
        <f ca="1">IF(SUM('Chemicals Calcs'!O$2:O39)-'Chem - ODS'!J$7*10^6&lt;0,0,IF(AND(SUM('Chemicals Calcs'!O$1:O38)-'Chem - ODS'!J$7*10^6&lt;0,SUM('Chemicals Calcs'!O$2:O39)-'Chem - ODS'!J$7*10^6&gt;0),SUM('Chemicals Calcs'!O$2:O39)-'Chem - ODS'!J$7*10^6,'Chemicals Calcs'!O39))</f>
        <v>0</v>
      </c>
      <c r="P39" s="212">
        <f ca="1">IF(SUM('Chemicals Calcs'!P$2:P39)-'Chem - ODS'!K$7*10^6&lt;0,0,IF(AND(SUM('Chemicals Calcs'!P$1:P38)-'Chem - ODS'!K$7*10^6&lt;0,SUM('Chemicals Calcs'!P$2:P39)-'Chem - ODS'!K$7*10^6&gt;0),SUM('Chemicals Calcs'!P$2:P39)-'Chem - ODS'!K$7*10^6,'Chemicals Calcs'!P39))</f>
        <v>0</v>
      </c>
      <c r="Q39" s="212">
        <f ca="1">IF(SUM('Chemicals Calcs'!Q$2:Q39)-'Chem - ODS'!L$7*10^6&lt;0,0,IF(AND(SUM('Chemicals Calcs'!Q$1:Q38)-'Chem - ODS'!L$7*10^6&lt;0,SUM('Chemicals Calcs'!Q$2:Q39)-'Chem - ODS'!L$7*10^6&gt;0),SUM('Chemicals Calcs'!Q$2:Q39)-'Chem - ODS'!L$7*10^6,'Chemicals Calcs'!Q39))</f>
        <v>0</v>
      </c>
      <c r="R39" s="212">
        <f ca="1">IF(SUM('Chemicals Calcs'!R$2:R39)-'Chem - ODS'!M$7*10^6&lt;0,0,IF(AND(SUM('Chemicals Calcs'!R$1:R38)-'Chem - ODS'!M$7*10^6&lt;0,SUM('Chemicals Calcs'!R$2:R39)-'Chem - ODS'!M$7*10^6&gt;0),SUM('Chemicals Calcs'!R$2:R39)-'Chem - ODS'!M$7*10^6,'Chemicals Calcs'!R39))</f>
        <v>0</v>
      </c>
      <c r="S39" s="212">
        <f ca="1">IF(SUM('Chemicals Calcs'!S$2:S39)-'Chem - ODS'!N$7*10^6&lt;0,0,IF(AND(SUM('Chemicals Calcs'!S$1:S38)-'Chem - ODS'!N$7*10^6&lt;0,SUM('Chemicals Calcs'!S$2:S39)-'Chem - ODS'!N$7*10^6&gt;0),SUM('Chemicals Calcs'!S$2:S39)-'Chem - ODS'!N$7*10^6,'Chemicals Calcs'!S39))</f>
        <v>0</v>
      </c>
      <c r="T39" s="212">
        <f ca="1">IF(SUM('Chemicals Calcs'!T$2:T39)-'Chem - ODS'!O$7*10^6&lt;0,0,IF(AND(SUM('Chemicals Calcs'!T$1:T38)-'Chem - ODS'!O$7*10^6&lt;0,SUM('Chemicals Calcs'!T$2:T39)-'Chem - ODS'!O$7*10^6&gt;0),SUM('Chemicals Calcs'!T$2:T39)-'Chem - ODS'!O$7*10^6,'Chemicals Calcs'!T39))</f>
        <v>0</v>
      </c>
      <c r="U39" s="212">
        <f ca="1">IF(SUM('Chemicals Calcs'!U$2:U39)-'Chem - ODS'!P$7*10^6&lt;0,0,IF(AND(SUM('Chemicals Calcs'!U$1:U38)-'Chem - ODS'!P$7*10^6&lt;0,SUM('Chemicals Calcs'!U$2:U39)-'Chem - ODS'!P$7*10^6&gt;0),SUM('Chemicals Calcs'!U$2:U39)-'Chem - ODS'!P$7*10^6,'Chemicals Calcs'!U39))</f>
        <v>0</v>
      </c>
      <c r="V39" s="212">
        <f ca="1">IF(SUM('Chemicals Calcs'!V$2:V39)-'Chem - ODS'!Q$7*10^6&lt;0,0,IF(AND(SUM('Chemicals Calcs'!V$1:V38)-'Chem - ODS'!Q$7*10^6&lt;0,SUM('Chemicals Calcs'!V$2:V39)-'Chem - ODS'!Q$7*10^6&gt;0),SUM('Chemicals Calcs'!V$2:V39)-'Chem - ODS'!Q$7*10^6,'Chemicals Calcs'!V39))</f>
        <v>0</v>
      </c>
      <c r="W39" s="212">
        <f ca="1">IF(SUM('Chemicals Calcs'!W$2:W39)-'Chem - ODS'!R$7*10^6&lt;0,0,IF(AND(SUM('Chemicals Calcs'!W$1:W38)-'Chem - ODS'!R$7*10^6&lt;0,SUM('Chemicals Calcs'!W$2:W39)-'Chem - ODS'!R$7*10^6&gt;0),SUM('Chemicals Calcs'!W$2:W39)-'Chem - ODS'!R$7*10^6,'Chemicals Calcs'!W39))</f>
        <v>0</v>
      </c>
      <c r="X39" s="212">
        <f ca="1">IF(SUM('Chemicals Calcs'!X$2:X39)-'Chem - ODS'!S$7*10^6&lt;0,0,IF(AND(SUM('Chemicals Calcs'!X$1:X38)-'Chem - ODS'!S$7*10^6&lt;0,SUM('Chemicals Calcs'!X$2:X39)-'Chem - ODS'!S$7*10^6&gt;0),SUM('Chemicals Calcs'!X$2:X39)-'Chem - ODS'!S$7*10^6,'Chemicals Calcs'!X39))</f>
        <v>0</v>
      </c>
      <c r="Y39" s="212">
        <f ca="1">IF(SUM('Chemicals Calcs'!Y$2:Y39)-'Chem - ODS'!T$7*10^6&lt;0,0,IF(AND(SUM('Chemicals Calcs'!Y$1:Y38)-'Chem - ODS'!T$7*10^6&lt;0,SUM('Chemicals Calcs'!Y$2:Y39)-'Chem - ODS'!T$7*10^6&gt;0),SUM('Chemicals Calcs'!Y$2:Y39)-'Chem - ODS'!T$7*10^6,'Chemicals Calcs'!Y39))</f>
        <v>0</v>
      </c>
      <c r="Z39" s="212">
        <f ca="1">IF(SUM('Chemicals Calcs'!Z$2:Z39)-'Chem - ODS'!U$7*10^6&lt;0,0,IF(AND(SUM('Chemicals Calcs'!Z$1:Z38)-'Chem - ODS'!U$7*10^6&lt;0,SUM('Chemicals Calcs'!Z$2:Z39)-'Chem - ODS'!U$7*10^6&gt;0),SUM('Chemicals Calcs'!Z$2:Z39)-'Chem - ODS'!U$7*10^6,'Chemicals Calcs'!Z39))</f>
        <v>0</v>
      </c>
      <c r="AA39" s="212">
        <f ca="1">IF(SUM('Chemicals Calcs'!AA$2:AA39)-'Chem - ODS'!V$7*10^6&lt;0,0,IF(AND(SUM('Chemicals Calcs'!AA$1:AA38)-'Chem - ODS'!V$7*10^6&lt;0,SUM('Chemicals Calcs'!AA$2:AA39)-'Chem - ODS'!V$7*10^6&gt;0),SUM('Chemicals Calcs'!AA$2:AA39)-'Chem - ODS'!V$7*10^6,'Chemicals Calcs'!AA39))</f>
        <v>0</v>
      </c>
      <c r="AB39" s="212">
        <f ca="1">IF(SUM('Chemicals Calcs'!AB$2:AB39)-'Chem - ODS'!W$7*10^6&lt;0,0,IF(AND(SUM('Chemicals Calcs'!AB$1:AB38)-'Chem - ODS'!W$7*10^6&lt;0,SUM('Chemicals Calcs'!AB$2:AB39)-'Chem - ODS'!W$7*10^6&gt;0),SUM('Chemicals Calcs'!AB$2:AB39)-'Chem - ODS'!W$7*10^6,'Chemicals Calcs'!AB39))</f>
        <v>0</v>
      </c>
      <c r="AC39" s="212">
        <f ca="1">IF(SUM('Chemicals Calcs'!AC$2:AC39)-'Chem - ODS'!X$7*10^6&lt;0,0,IF(AND(SUM('Chemicals Calcs'!AC$1:AC38)-'Chem - ODS'!X$7*10^6&lt;0,SUM('Chemicals Calcs'!AC$2:AC39)-'Chem - ODS'!X$7*10^6&gt;0),SUM('Chemicals Calcs'!AC$2:AC39)-'Chem - ODS'!X$7*10^6,'Chemicals Calcs'!AC39))</f>
        <v>0</v>
      </c>
      <c r="AD39" s="212">
        <f ca="1">IF(SUM('Chemicals Calcs'!AD$2:AD39)-'Chem - ODS'!Y$7*10^6&lt;0,0,IF(AND(SUM('Chemicals Calcs'!AD$1:AD38)-'Chem - ODS'!Y$7*10^6&lt;0,SUM('Chemicals Calcs'!AD$2:AD39)-'Chem - ODS'!Y$7*10^6&gt;0),SUM('Chemicals Calcs'!AD$2:AD39)-'Chem - ODS'!Y$7*10^6,'Chemicals Calcs'!AD39))</f>
        <v>0</v>
      </c>
      <c r="AE39" s="212">
        <f ca="1">IF(SUM('Chemicals Calcs'!AE$2:AE39)-'Chem - ODS'!Z$7*10^6&lt;0,0,IF(AND(SUM('Chemicals Calcs'!AE$1:AE38)-'Chem - ODS'!Z$7*10^6&lt;0,SUM('Chemicals Calcs'!AE$2:AE39)-'Chem - ODS'!Z$7*10^6&gt;0),SUM('Chemicals Calcs'!AE$2:AE39)-'Chem - ODS'!Z$7*10^6,'Chemicals Calcs'!AE39))</f>
        <v>0</v>
      </c>
      <c r="AF39" s="212">
        <f ca="1">IF(SUM('Chemicals Calcs'!AF$2:AF39)-'Chem - ODS'!AA$7*10^6&lt;0,0,IF(AND(SUM('Chemicals Calcs'!AF$1:AF38)-'Chem - ODS'!AA$7*10^6&lt;0,SUM('Chemicals Calcs'!AF$2:AF39)-'Chem - ODS'!AA$7*10^6&gt;0),SUM('Chemicals Calcs'!AF$2:AF39)-'Chem - ODS'!AA$7*10^6,'Chemicals Calcs'!AF39))</f>
        <v>0</v>
      </c>
      <c r="AG39" s="212">
        <f ca="1">IF(SUM('Chemicals Calcs'!AG$2:AG39)-'Chem - ODS'!AB$7*10^6&lt;0,0,IF(AND(SUM('Chemicals Calcs'!AG$1:AG38)-'Chem - ODS'!AB$7*10^6&lt;0,SUM('Chemicals Calcs'!AG$2:AG39)-'Chem - ODS'!AB$7*10^6&gt;0),SUM('Chemicals Calcs'!AG$2:AG39)-'Chem - ODS'!AB$7*10^6,'Chemicals Calcs'!AG39))</f>
        <v>0</v>
      </c>
      <c r="AH39" s="212">
        <f ca="1">IF(SUM('Chemicals Calcs'!AH$2:AH39)-'Chem - ODS'!AC$7*10^6&lt;0,0,IF(AND(SUM('Chemicals Calcs'!AH$1:AH38)-'Chem - ODS'!AC$7*10^6&lt;0,SUM('Chemicals Calcs'!AH$2:AH39)-'Chem - ODS'!AC$7*10^6&gt;0),SUM('Chemicals Calcs'!AH$2:AH39)-'Chem - ODS'!AC$7*10^6,'Chemicals Calcs'!AH39))</f>
        <v>0</v>
      </c>
      <c r="AI39" s="212">
        <f ca="1">IF(SUM('Chemicals Calcs'!AI$2:AI39)-'Chem - ODS'!AD$7*10^6&lt;0,0,IF(AND(SUM('Chemicals Calcs'!AI$1:AI38)-'Chem - ODS'!AD$7*10^6&lt;0,SUM('Chemicals Calcs'!AI$2:AI39)-'Chem - ODS'!AD$7*10^6&gt;0),SUM('Chemicals Calcs'!AI$2:AI39)-'Chem - ODS'!AD$7*10^6,'Chemicals Calcs'!AI39))</f>
        <v>0</v>
      </c>
      <c r="AJ39" s="212">
        <f ca="1">IF(SUM('Chemicals Calcs'!AJ$2:AJ39)-'Chem - ODS'!AE$7*10^6&lt;0,0,IF(AND(SUM('Chemicals Calcs'!AJ$1:AJ38)-'Chem - ODS'!AE$7*10^6&lt;0,SUM('Chemicals Calcs'!AJ$2:AJ39)-'Chem - ODS'!AE$7*10^6&gt;0),SUM('Chemicals Calcs'!AJ$2:AJ39)-'Chem - ODS'!AE$7*10^6,'Chemicals Calcs'!AJ39))</f>
        <v>0</v>
      </c>
      <c r="AK39" s="212">
        <f ca="1">IF(SUM('Chemicals Calcs'!AK$2:AK39)-'Chem - ODS'!AF$7*10^6&lt;0,0,IF(AND(SUM('Chemicals Calcs'!AK$1:AK38)-'Chem - ODS'!AF$7*10^6&lt;0,SUM('Chemicals Calcs'!AK$2:AK39)-'Chem - ODS'!AF$7*10^6&gt;0),SUM('Chemicals Calcs'!AK$2:AK39)-'Chem - ODS'!AF$7*10^6,'Chemicals Calcs'!AK39))</f>
        <v>0</v>
      </c>
      <c r="AL39" s="212">
        <f ca="1">IF(SUM('Chemicals Calcs'!AL$2:AL39)-'Chem - ODS'!AG$7*10^6&lt;0,0,IF(AND(SUM('Chemicals Calcs'!AL$1:AL38)-'Chem - ODS'!AG$7*10^6&lt;0,SUM('Chemicals Calcs'!AL$2:AL39)-'Chem - ODS'!AG$7*10^6&gt;0),SUM('Chemicals Calcs'!AL$2:AL39)-'Chem - ODS'!AG$7*10^6,'Chemicals Calcs'!AL39))</f>
        <v>0</v>
      </c>
      <c r="AM39" s="212">
        <f ca="1">IF(SUM('Chemicals Calcs'!AM$2:AM39)-'Chem - ODS'!AH$7*10^6&lt;0,0,IF(AND(SUM('Chemicals Calcs'!AM$1:AM38)-'Chem - ODS'!AH$7*10^6&lt;0,SUM('Chemicals Calcs'!AM$2:AM39)-'Chem - ODS'!AH$7*10^6&gt;0),SUM('Chemicals Calcs'!AM$2:AM39)-'Chem - ODS'!AH$7*10^6,'Chemicals Calcs'!AM39))</f>
        <v>0</v>
      </c>
      <c r="AN39" s="212">
        <f ca="1">IF(SUM('Chemicals Calcs'!AN$2:AN39)-'Chem - ODS'!AI$7*10^6&lt;0,0,IF(AND(SUM('Chemicals Calcs'!AN$1:AN38)-'Chem - ODS'!AI$7*10^6&lt;0,SUM('Chemicals Calcs'!AN$2:AN39)-'Chem - ODS'!AI$7*10^6&gt;0),SUM('Chemicals Calcs'!AN$2:AN39)-'Chem - ODS'!AI$7*10^6,'Chemicals Calcs'!AN39))</f>
        <v>0</v>
      </c>
      <c r="AO39" s="212">
        <f ca="1">IF(SUM('Chemicals Calcs'!AO$2:AO39)-'Chem - ODS'!AJ$7*10^6&lt;0,0,IF(AND(SUM('Chemicals Calcs'!AO$1:AO38)-'Chem - ODS'!AJ$7*10^6&lt;0,SUM('Chemicals Calcs'!AO$2:AO39)-'Chem - ODS'!AJ$7*10^6&gt;0),SUM('Chemicals Calcs'!AO$2:AO39)-'Chem - ODS'!AJ$7*10^6,'Chemicals Calcs'!AO39))</f>
        <v>0</v>
      </c>
      <c r="AP39" s="212">
        <f ca="1">IF(SUM('Chemicals Calcs'!AP$2:AP39)-'Chem - ODS'!AK$7*10^6&lt;0,0,IF(AND(SUM('Chemicals Calcs'!AP$1:AP38)-'Chem - ODS'!AK$7*10^6&lt;0,SUM('Chemicals Calcs'!AP$2:AP39)-'Chem - ODS'!AK$7*10^6&gt;0),SUM('Chemicals Calcs'!AP$2:AP39)-'Chem - ODS'!AK$7*10^6,'Chemicals Calcs'!AP39))</f>
        <v>0</v>
      </c>
    </row>
    <row r="40" spans="1:42">
      <c r="A40" s="74">
        <v>-12</v>
      </c>
      <c r="B40">
        <f ca="1">IF('Chemicals 2010'!$A48="CP",INDIRECT("'Chemicals 2010'!"&amp;'Country Selector'!$B$3&amp;ROW($A48))*10^12,0)</f>
        <v>2861682801.8903465</v>
      </c>
      <c r="C40" s="90">
        <f t="shared" ca="1" si="2"/>
        <v>2575514521.7013121</v>
      </c>
      <c r="D40" s="90">
        <f t="shared" ca="1" si="2"/>
        <v>2289346241.5122771</v>
      </c>
      <c r="E40" s="90">
        <f t="shared" ca="1" si="2"/>
        <v>2003177961.3232427</v>
      </c>
      <c r="F40" s="90">
        <f t="shared" ca="1" si="2"/>
        <v>1717009681.134208</v>
      </c>
      <c r="G40" s="212">
        <f ca="1">IF(SUM('Chemicals Calcs'!G$2:G40)-'Chem - ODS'!B$7*10^6&lt;0,0,IF(AND(SUM('Chemicals Calcs'!G$1:G39)-'Chem - ODS'!B$7*10^6&lt;0,SUM('Chemicals Calcs'!G$2:G40)-'Chem - ODS'!B$7*10^6&gt;0),SUM('Chemicals Calcs'!G$2:G40)-'Chem - ODS'!B$7*10^6,'Chemicals Calcs'!G40))</f>
        <v>11274094641.715929</v>
      </c>
      <c r="H40" s="212">
        <f ca="1">IF(SUM('Chemicals Calcs'!H$2:H40)-'Chem - ODS'!C$7*10^6&lt;0,0,IF(AND(SUM('Chemicals Calcs'!H$1:H39)-'Chem - ODS'!C$7*10^6&lt;0,SUM('Chemicals Calcs'!H$2:H40)-'Chem - ODS'!C$7*10^6&gt;0),SUM('Chemicals Calcs'!H$2:H40)-'Chem - ODS'!C$7*10^6,'Chemicals Calcs'!H40))</f>
        <v>12956577009.681046</v>
      </c>
      <c r="I40" s="212">
        <f ca="1">IF(SUM('Chemicals Calcs'!I$2:I40)-'Chem - ODS'!D$7*10^6&lt;0,0,IF(AND(SUM('Chemicals Calcs'!I$1:I39)-'Chem - ODS'!D$7*10^6&lt;0,SUM('Chemicals Calcs'!I$2:I40)-'Chem - ODS'!D$7*10^6&gt;0),SUM('Chemicals Calcs'!I$2:I40)-'Chem - ODS'!D$7*10^6,'Chemicals Calcs'!I40))</f>
        <v>14639059377.646164</v>
      </c>
      <c r="J40" s="212">
        <f ca="1">IF(SUM('Chemicals Calcs'!J$2:J40)-'Chem - ODS'!E$7*10^6&lt;0,0,IF(AND(SUM('Chemicals Calcs'!J$1:J39)-'Chem - ODS'!E$7*10^6&lt;0,SUM('Chemicals Calcs'!J$2:J40)-'Chem - ODS'!E$7*10^6&gt;0),SUM('Chemicals Calcs'!J$2:J40)-'Chem - ODS'!E$7*10^6,'Chemicals Calcs'!J40))</f>
        <v>16321541745.611279</v>
      </c>
      <c r="K40" s="212">
        <f ca="1">IF(SUM('Chemicals Calcs'!K$2:K40)-'Chem - ODS'!F$7*10^6&lt;0,0,IF(AND(SUM('Chemicals Calcs'!K$1:K39)-'Chem - ODS'!F$7*10^6&lt;0,SUM('Chemicals Calcs'!K$2:K40)-'Chem - ODS'!F$7*10^6&gt;0),SUM('Chemicals Calcs'!K$2:K40)-'Chem - ODS'!F$7*10^6,'Chemicals Calcs'!K40))</f>
        <v>0</v>
      </c>
      <c r="L40" s="212">
        <f ca="1">IF(SUM('Chemicals Calcs'!L$2:L40)-'Chem - ODS'!G$7*10^6&lt;0,0,IF(AND(SUM('Chemicals Calcs'!L$1:L39)-'Chem - ODS'!G$7*10^6&lt;0,SUM('Chemicals Calcs'!L$2:L40)-'Chem - ODS'!G$7*10^6&gt;0),SUM('Chemicals Calcs'!L$2:L40)-'Chem - ODS'!G$7*10^6,'Chemicals Calcs'!L40))</f>
        <v>0</v>
      </c>
      <c r="M40" s="212">
        <f ca="1">IF(SUM('Chemicals Calcs'!M$2:M40)-'Chem - ODS'!H$7*10^6&lt;0,0,IF(AND(SUM('Chemicals Calcs'!M$1:M39)-'Chem - ODS'!H$7*10^6&lt;0,SUM('Chemicals Calcs'!M$2:M40)-'Chem - ODS'!H$7*10^6&gt;0),SUM('Chemicals Calcs'!M$2:M40)-'Chem - ODS'!H$7*10^6,'Chemicals Calcs'!M40))</f>
        <v>0</v>
      </c>
      <c r="N40" s="212">
        <f ca="1">IF(SUM('Chemicals Calcs'!N$2:N40)-'Chem - ODS'!I$7*10^6&lt;0,0,IF(AND(SUM('Chemicals Calcs'!N$1:N39)-'Chem - ODS'!I$7*10^6&lt;0,SUM('Chemicals Calcs'!N$2:N40)-'Chem - ODS'!I$7*10^6&gt;0),SUM('Chemicals Calcs'!N$2:N40)-'Chem - ODS'!I$7*10^6,'Chemicals Calcs'!N40))</f>
        <v>0</v>
      </c>
      <c r="O40" s="212">
        <f ca="1">IF(SUM('Chemicals Calcs'!O$2:O40)-'Chem - ODS'!J$7*10^6&lt;0,0,IF(AND(SUM('Chemicals Calcs'!O$1:O39)-'Chem - ODS'!J$7*10^6&lt;0,SUM('Chemicals Calcs'!O$2:O40)-'Chem - ODS'!J$7*10^6&gt;0),SUM('Chemicals Calcs'!O$2:O40)-'Chem - ODS'!J$7*10^6,'Chemicals Calcs'!O40))</f>
        <v>0</v>
      </c>
      <c r="P40" s="212">
        <f ca="1">IF(SUM('Chemicals Calcs'!P$2:P40)-'Chem - ODS'!K$7*10^6&lt;0,0,IF(AND(SUM('Chemicals Calcs'!P$1:P39)-'Chem - ODS'!K$7*10^6&lt;0,SUM('Chemicals Calcs'!P$2:P40)-'Chem - ODS'!K$7*10^6&gt;0),SUM('Chemicals Calcs'!P$2:P40)-'Chem - ODS'!K$7*10^6,'Chemicals Calcs'!P40))</f>
        <v>0</v>
      </c>
      <c r="Q40" s="212">
        <f ca="1">IF(SUM('Chemicals Calcs'!Q$2:Q40)-'Chem - ODS'!L$7*10^6&lt;0,0,IF(AND(SUM('Chemicals Calcs'!Q$1:Q39)-'Chem - ODS'!L$7*10^6&lt;0,SUM('Chemicals Calcs'!Q$2:Q40)-'Chem - ODS'!L$7*10^6&gt;0),SUM('Chemicals Calcs'!Q$2:Q40)-'Chem - ODS'!L$7*10^6,'Chemicals Calcs'!Q40))</f>
        <v>0</v>
      </c>
      <c r="R40" s="212">
        <f ca="1">IF(SUM('Chemicals Calcs'!R$2:R40)-'Chem - ODS'!M$7*10^6&lt;0,0,IF(AND(SUM('Chemicals Calcs'!R$1:R39)-'Chem - ODS'!M$7*10^6&lt;0,SUM('Chemicals Calcs'!R$2:R40)-'Chem - ODS'!M$7*10^6&gt;0),SUM('Chemicals Calcs'!R$2:R40)-'Chem - ODS'!M$7*10^6,'Chemicals Calcs'!R40))</f>
        <v>0</v>
      </c>
      <c r="S40" s="212">
        <f ca="1">IF(SUM('Chemicals Calcs'!S$2:S40)-'Chem - ODS'!N$7*10^6&lt;0,0,IF(AND(SUM('Chemicals Calcs'!S$1:S39)-'Chem - ODS'!N$7*10^6&lt;0,SUM('Chemicals Calcs'!S$2:S40)-'Chem - ODS'!N$7*10^6&gt;0),SUM('Chemicals Calcs'!S$2:S40)-'Chem - ODS'!N$7*10^6,'Chemicals Calcs'!S40))</f>
        <v>0</v>
      </c>
      <c r="T40" s="212">
        <f ca="1">IF(SUM('Chemicals Calcs'!T$2:T40)-'Chem - ODS'!O$7*10^6&lt;0,0,IF(AND(SUM('Chemicals Calcs'!T$1:T39)-'Chem - ODS'!O$7*10^6&lt;0,SUM('Chemicals Calcs'!T$2:T40)-'Chem - ODS'!O$7*10^6&gt;0),SUM('Chemicals Calcs'!T$2:T40)-'Chem - ODS'!O$7*10^6,'Chemicals Calcs'!T40))</f>
        <v>0</v>
      </c>
      <c r="U40" s="212">
        <f ca="1">IF(SUM('Chemicals Calcs'!U$2:U40)-'Chem - ODS'!P$7*10^6&lt;0,0,IF(AND(SUM('Chemicals Calcs'!U$1:U39)-'Chem - ODS'!P$7*10^6&lt;0,SUM('Chemicals Calcs'!U$2:U40)-'Chem - ODS'!P$7*10^6&gt;0),SUM('Chemicals Calcs'!U$2:U40)-'Chem - ODS'!P$7*10^6,'Chemicals Calcs'!U40))</f>
        <v>0</v>
      </c>
      <c r="V40" s="212">
        <f ca="1">IF(SUM('Chemicals Calcs'!V$2:V40)-'Chem - ODS'!Q$7*10^6&lt;0,0,IF(AND(SUM('Chemicals Calcs'!V$1:V39)-'Chem - ODS'!Q$7*10^6&lt;0,SUM('Chemicals Calcs'!V$2:V40)-'Chem - ODS'!Q$7*10^6&gt;0),SUM('Chemicals Calcs'!V$2:V40)-'Chem - ODS'!Q$7*10^6,'Chemicals Calcs'!V40))</f>
        <v>0</v>
      </c>
      <c r="W40" s="212">
        <f ca="1">IF(SUM('Chemicals Calcs'!W$2:W40)-'Chem - ODS'!R$7*10^6&lt;0,0,IF(AND(SUM('Chemicals Calcs'!W$1:W39)-'Chem - ODS'!R$7*10^6&lt;0,SUM('Chemicals Calcs'!W$2:W40)-'Chem - ODS'!R$7*10^6&gt;0),SUM('Chemicals Calcs'!W$2:W40)-'Chem - ODS'!R$7*10^6,'Chemicals Calcs'!W40))</f>
        <v>0</v>
      </c>
      <c r="X40" s="212">
        <f ca="1">IF(SUM('Chemicals Calcs'!X$2:X40)-'Chem - ODS'!S$7*10^6&lt;0,0,IF(AND(SUM('Chemicals Calcs'!X$1:X39)-'Chem - ODS'!S$7*10^6&lt;0,SUM('Chemicals Calcs'!X$2:X40)-'Chem - ODS'!S$7*10^6&gt;0),SUM('Chemicals Calcs'!X$2:X40)-'Chem - ODS'!S$7*10^6,'Chemicals Calcs'!X40))</f>
        <v>0</v>
      </c>
      <c r="Y40" s="212">
        <f ca="1">IF(SUM('Chemicals Calcs'!Y$2:Y40)-'Chem - ODS'!T$7*10^6&lt;0,0,IF(AND(SUM('Chemicals Calcs'!Y$1:Y39)-'Chem - ODS'!T$7*10^6&lt;0,SUM('Chemicals Calcs'!Y$2:Y40)-'Chem - ODS'!T$7*10^6&gt;0),SUM('Chemicals Calcs'!Y$2:Y40)-'Chem - ODS'!T$7*10^6,'Chemicals Calcs'!Y40))</f>
        <v>0</v>
      </c>
      <c r="Z40" s="212">
        <f ca="1">IF(SUM('Chemicals Calcs'!Z$2:Z40)-'Chem - ODS'!U$7*10^6&lt;0,0,IF(AND(SUM('Chemicals Calcs'!Z$1:Z39)-'Chem - ODS'!U$7*10^6&lt;0,SUM('Chemicals Calcs'!Z$2:Z40)-'Chem - ODS'!U$7*10^6&gt;0),SUM('Chemicals Calcs'!Z$2:Z40)-'Chem - ODS'!U$7*10^6,'Chemicals Calcs'!Z40))</f>
        <v>0</v>
      </c>
      <c r="AA40" s="212">
        <f ca="1">IF(SUM('Chemicals Calcs'!AA$2:AA40)-'Chem - ODS'!V$7*10^6&lt;0,0,IF(AND(SUM('Chemicals Calcs'!AA$1:AA39)-'Chem - ODS'!V$7*10^6&lt;0,SUM('Chemicals Calcs'!AA$2:AA40)-'Chem - ODS'!V$7*10^6&gt;0),SUM('Chemicals Calcs'!AA$2:AA40)-'Chem - ODS'!V$7*10^6,'Chemicals Calcs'!AA40))</f>
        <v>0</v>
      </c>
      <c r="AB40" s="212">
        <f ca="1">IF(SUM('Chemicals Calcs'!AB$2:AB40)-'Chem - ODS'!W$7*10^6&lt;0,0,IF(AND(SUM('Chemicals Calcs'!AB$1:AB39)-'Chem - ODS'!W$7*10^6&lt;0,SUM('Chemicals Calcs'!AB$2:AB40)-'Chem - ODS'!W$7*10^6&gt;0),SUM('Chemicals Calcs'!AB$2:AB40)-'Chem - ODS'!W$7*10^6,'Chemicals Calcs'!AB40))</f>
        <v>0</v>
      </c>
      <c r="AC40" s="212">
        <f ca="1">IF(SUM('Chemicals Calcs'!AC$2:AC40)-'Chem - ODS'!X$7*10^6&lt;0,0,IF(AND(SUM('Chemicals Calcs'!AC$1:AC39)-'Chem - ODS'!X$7*10^6&lt;0,SUM('Chemicals Calcs'!AC$2:AC40)-'Chem - ODS'!X$7*10^6&gt;0),SUM('Chemicals Calcs'!AC$2:AC40)-'Chem - ODS'!X$7*10^6,'Chemicals Calcs'!AC40))</f>
        <v>0</v>
      </c>
      <c r="AD40" s="212">
        <f ca="1">IF(SUM('Chemicals Calcs'!AD$2:AD40)-'Chem - ODS'!Y$7*10^6&lt;0,0,IF(AND(SUM('Chemicals Calcs'!AD$1:AD39)-'Chem - ODS'!Y$7*10^6&lt;0,SUM('Chemicals Calcs'!AD$2:AD40)-'Chem - ODS'!Y$7*10^6&gt;0),SUM('Chemicals Calcs'!AD$2:AD40)-'Chem - ODS'!Y$7*10^6,'Chemicals Calcs'!AD40))</f>
        <v>0</v>
      </c>
      <c r="AE40" s="212">
        <f ca="1">IF(SUM('Chemicals Calcs'!AE$2:AE40)-'Chem - ODS'!Z$7*10^6&lt;0,0,IF(AND(SUM('Chemicals Calcs'!AE$1:AE39)-'Chem - ODS'!Z$7*10^6&lt;0,SUM('Chemicals Calcs'!AE$2:AE40)-'Chem - ODS'!Z$7*10^6&gt;0),SUM('Chemicals Calcs'!AE$2:AE40)-'Chem - ODS'!Z$7*10^6,'Chemicals Calcs'!AE40))</f>
        <v>0</v>
      </c>
      <c r="AF40" s="212">
        <f ca="1">IF(SUM('Chemicals Calcs'!AF$2:AF40)-'Chem - ODS'!AA$7*10^6&lt;0,0,IF(AND(SUM('Chemicals Calcs'!AF$1:AF39)-'Chem - ODS'!AA$7*10^6&lt;0,SUM('Chemicals Calcs'!AF$2:AF40)-'Chem - ODS'!AA$7*10^6&gt;0),SUM('Chemicals Calcs'!AF$2:AF40)-'Chem - ODS'!AA$7*10^6,'Chemicals Calcs'!AF40))</f>
        <v>0</v>
      </c>
      <c r="AG40" s="212">
        <f ca="1">IF(SUM('Chemicals Calcs'!AG$2:AG40)-'Chem - ODS'!AB$7*10^6&lt;0,0,IF(AND(SUM('Chemicals Calcs'!AG$1:AG39)-'Chem - ODS'!AB$7*10^6&lt;0,SUM('Chemicals Calcs'!AG$2:AG40)-'Chem - ODS'!AB$7*10^6&gt;0),SUM('Chemicals Calcs'!AG$2:AG40)-'Chem - ODS'!AB$7*10^6,'Chemicals Calcs'!AG40))</f>
        <v>0</v>
      </c>
      <c r="AH40" s="212">
        <f ca="1">IF(SUM('Chemicals Calcs'!AH$2:AH40)-'Chem - ODS'!AC$7*10^6&lt;0,0,IF(AND(SUM('Chemicals Calcs'!AH$1:AH39)-'Chem - ODS'!AC$7*10^6&lt;0,SUM('Chemicals Calcs'!AH$2:AH40)-'Chem - ODS'!AC$7*10^6&gt;0),SUM('Chemicals Calcs'!AH$2:AH40)-'Chem - ODS'!AC$7*10^6,'Chemicals Calcs'!AH40))</f>
        <v>0</v>
      </c>
      <c r="AI40" s="212">
        <f ca="1">IF(SUM('Chemicals Calcs'!AI$2:AI40)-'Chem - ODS'!AD$7*10^6&lt;0,0,IF(AND(SUM('Chemicals Calcs'!AI$1:AI39)-'Chem - ODS'!AD$7*10^6&lt;0,SUM('Chemicals Calcs'!AI$2:AI40)-'Chem - ODS'!AD$7*10^6&gt;0),SUM('Chemicals Calcs'!AI$2:AI40)-'Chem - ODS'!AD$7*10^6,'Chemicals Calcs'!AI40))</f>
        <v>0</v>
      </c>
      <c r="AJ40" s="212">
        <f ca="1">IF(SUM('Chemicals Calcs'!AJ$2:AJ40)-'Chem - ODS'!AE$7*10^6&lt;0,0,IF(AND(SUM('Chemicals Calcs'!AJ$1:AJ39)-'Chem - ODS'!AE$7*10^6&lt;0,SUM('Chemicals Calcs'!AJ$2:AJ40)-'Chem - ODS'!AE$7*10^6&gt;0),SUM('Chemicals Calcs'!AJ$2:AJ40)-'Chem - ODS'!AE$7*10^6,'Chemicals Calcs'!AJ40))</f>
        <v>0</v>
      </c>
      <c r="AK40" s="212">
        <f ca="1">IF(SUM('Chemicals Calcs'!AK$2:AK40)-'Chem - ODS'!AF$7*10^6&lt;0,0,IF(AND(SUM('Chemicals Calcs'!AK$1:AK39)-'Chem - ODS'!AF$7*10^6&lt;0,SUM('Chemicals Calcs'!AK$2:AK40)-'Chem - ODS'!AF$7*10^6&gt;0),SUM('Chemicals Calcs'!AK$2:AK40)-'Chem - ODS'!AF$7*10^6,'Chemicals Calcs'!AK40))</f>
        <v>0</v>
      </c>
      <c r="AL40" s="212">
        <f ca="1">IF(SUM('Chemicals Calcs'!AL$2:AL40)-'Chem - ODS'!AG$7*10^6&lt;0,0,IF(AND(SUM('Chemicals Calcs'!AL$1:AL39)-'Chem - ODS'!AG$7*10^6&lt;0,SUM('Chemicals Calcs'!AL$2:AL40)-'Chem - ODS'!AG$7*10^6&gt;0),SUM('Chemicals Calcs'!AL$2:AL40)-'Chem - ODS'!AG$7*10^6,'Chemicals Calcs'!AL40))</f>
        <v>0</v>
      </c>
      <c r="AM40" s="212">
        <f ca="1">IF(SUM('Chemicals Calcs'!AM$2:AM40)-'Chem - ODS'!AH$7*10^6&lt;0,0,IF(AND(SUM('Chemicals Calcs'!AM$1:AM39)-'Chem - ODS'!AH$7*10^6&lt;0,SUM('Chemicals Calcs'!AM$2:AM40)-'Chem - ODS'!AH$7*10^6&gt;0),SUM('Chemicals Calcs'!AM$2:AM40)-'Chem - ODS'!AH$7*10^6,'Chemicals Calcs'!AM40))</f>
        <v>0</v>
      </c>
      <c r="AN40" s="212">
        <f ca="1">IF(SUM('Chemicals Calcs'!AN$2:AN40)-'Chem - ODS'!AI$7*10^6&lt;0,0,IF(AND(SUM('Chemicals Calcs'!AN$1:AN39)-'Chem - ODS'!AI$7*10^6&lt;0,SUM('Chemicals Calcs'!AN$2:AN40)-'Chem - ODS'!AI$7*10^6&gt;0),SUM('Chemicals Calcs'!AN$2:AN40)-'Chem - ODS'!AI$7*10^6,'Chemicals Calcs'!AN40))</f>
        <v>0</v>
      </c>
      <c r="AO40" s="212">
        <f ca="1">IF(SUM('Chemicals Calcs'!AO$2:AO40)-'Chem - ODS'!AJ$7*10^6&lt;0,0,IF(AND(SUM('Chemicals Calcs'!AO$1:AO39)-'Chem - ODS'!AJ$7*10^6&lt;0,SUM('Chemicals Calcs'!AO$2:AO40)-'Chem - ODS'!AJ$7*10^6&gt;0),SUM('Chemicals Calcs'!AO$2:AO40)-'Chem - ODS'!AJ$7*10^6,'Chemicals Calcs'!AO40))</f>
        <v>0</v>
      </c>
      <c r="AP40" s="212">
        <f ca="1">IF(SUM('Chemicals Calcs'!AP$2:AP40)-'Chem - ODS'!AK$7*10^6&lt;0,0,IF(AND(SUM('Chemicals Calcs'!AP$1:AP39)-'Chem - ODS'!AK$7*10^6&lt;0,SUM('Chemicals Calcs'!AP$2:AP40)-'Chem - ODS'!AK$7*10^6&gt;0),SUM('Chemicals Calcs'!AP$2:AP40)-'Chem - ODS'!AK$7*10^6,'Chemicals Calcs'!AP40))</f>
        <v>0</v>
      </c>
    </row>
    <row r="41" spans="1:42">
      <c r="A41" s="74">
        <v>-11</v>
      </c>
      <c r="B41">
        <f ca="1">IF('Chemicals 2010'!$A49="CP",INDIRECT("'Chemicals 2010'!"&amp;'Country Selector'!$B$3&amp;ROW($A49))*10^12,0)</f>
        <v>0</v>
      </c>
      <c r="C41" s="90">
        <f t="shared" ca="1" si="2"/>
        <v>0</v>
      </c>
      <c r="D41" s="90">
        <f t="shared" ca="1" si="2"/>
        <v>0</v>
      </c>
      <c r="E41" s="90">
        <f t="shared" ca="1" si="2"/>
        <v>0</v>
      </c>
      <c r="F41" s="90">
        <f t="shared" ca="1" si="2"/>
        <v>0</v>
      </c>
      <c r="G41" s="212">
        <f ca="1">IF(SUM('Chemicals Calcs'!G$2:G41)-'Chem - ODS'!B$7*10^6&lt;0,0,IF(AND(SUM('Chemicals Calcs'!G$1:G40)-'Chem - ODS'!B$7*10^6&lt;0,SUM('Chemicals Calcs'!G$2:G41)-'Chem - ODS'!B$7*10^6&gt;0),SUM('Chemicals Calcs'!G$2:G41)-'Chem - ODS'!B$7*10^6,'Chemicals Calcs'!G41))</f>
        <v>0</v>
      </c>
      <c r="H41" s="212">
        <f ca="1">IF(SUM('Chemicals Calcs'!H$2:H41)-'Chem - ODS'!C$7*10^6&lt;0,0,IF(AND(SUM('Chemicals Calcs'!H$1:H40)-'Chem - ODS'!C$7*10^6&lt;0,SUM('Chemicals Calcs'!H$2:H41)-'Chem - ODS'!C$7*10^6&gt;0),SUM('Chemicals Calcs'!H$2:H41)-'Chem - ODS'!C$7*10^6,'Chemicals Calcs'!H41))</f>
        <v>0</v>
      </c>
      <c r="I41" s="212">
        <f ca="1">IF(SUM('Chemicals Calcs'!I$2:I41)-'Chem - ODS'!D$7*10^6&lt;0,0,IF(AND(SUM('Chemicals Calcs'!I$1:I40)-'Chem - ODS'!D$7*10^6&lt;0,SUM('Chemicals Calcs'!I$2:I41)-'Chem - ODS'!D$7*10^6&gt;0),SUM('Chemicals Calcs'!I$2:I41)-'Chem - ODS'!D$7*10^6,'Chemicals Calcs'!I41))</f>
        <v>0</v>
      </c>
      <c r="J41" s="212">
        <f ca="1">IF(SUM('Chemicals Calcs'!J$2:J41)-'Chem - ODS'!E$7*10^6&lt;0,0,IF(AND(SUM('Chemicals Calcs'!J$1:J40)-'Chem - ODS'!E$7*10^6&lt;0,SUM('Chemicals Calcs'!J$2:J41)-'Chem - ODS'!E$7*10^6&gt;0),SUM('Chemicals Calcs'!J$2:J41)-'Chem - ODS'!E$7*10^6,'Chemicals Calcs'!J41))</f>
        <v>0</v>
      </c>
      <c r="K41" s="212">
        <f ca="1">IF(SUM('Chemicals Calcs'!K$2:K41)-'Chem - ODS'!F$7*10^6&lt;0,0,IF(AND(SUM('Chemicals Calcs'!K$1:K40)-'Chem - ODS'!F$7*10^6&lt;0,SUM('Chemicals Calcs'!K$2:K41)-'Chem - ODS'!F$7*10^6&gt;0),SUM('Chemicals Calcs'!K$2:K41)-'Chem - ODS'!F$7*10^6,'Chemicals Calcs'!K41))</f>
        <v>0</v>
      </c>
      <c r="L41" s="212">
        <f ca="1">IF(SUM('Chemicals Calcs'!L$2:L41)-'Chem - ODS'!G$7*10^6&lt;0,0,IF(AND(SUM('Chemicals Calcs'!L$1:L40)-'Chem - ODS'!G$7*10^6&lt;0,SUM('Chemicals Calcs'!L$2:L41)-'Chem - ODS'!G$7*10^6&gt;0),SUM('Chemicals Calcs'!L$2:L41)-'Chem - ODS'!G$7*10^6,'Chemicals Calcs'!L41))</f>
        <v>0</v>
      </c>
      <c r="M41" s="212">
        <f ca="1">IF(SUM('Chemicals Calcs'!M$2:M41)-'Chem - ODS'!H$7*10^6&lt;0,0,IF(AND(SUM('Chemicals Calcs'!M$1:M40)-'Chem - ODS'!H$7*10^6&lt;0,SUM('Chemicals Calcs'!M$2:M41)-'Chem - ODS'!H$7*10^6&gt;0),SUM('Chemicals Calcs'!M$2:M41)-'Chem - ODS'!H$7*10^6,'Chemicals Calcs'!M41))</f>
        <v>0</v>
      </c>
      <c r="N41" s="212">
        <f ca="1">IF(SUM('Chemicals Calcs'!N$2:N41)-'Chem - ODS'!I$7*10^6&lt;0,0,IF(AND(SUM('Chemicals Calcs'!N$1:N40)-'Chem - ODS'!I$7*10^6&lt;0,SUM('Chemicals Calcs'!N$2:N41)-'Chem - ODS'!I$7*10^6&gt;0),SUM('Chemicals Calcs'!N$2:N41)-'Chem - ODS'!I$7*10^6,'Chemicals Calcs'!N41))</f>
        <v>0</v>
      </c>
      <c r="O41" s="212">
        <f ca="1">IF(SUM('Chemicals Calcs'!O$2:O41)-'Chem - ODS'!J$7*10^6&lt;0,0,IF(AND(SUM('Chemicals Calcs'!O$1:O40)-'Chem - ODS'!J$7*10^6&lt;0,SUM('Chemicals Calcs'!O$2:O41)-'Chem - ODS'!J$7*10^6&gt;0),SUM('Chemicals Calcs'!O$2:O41)-'Chem - ODS'!J$7*10^6,'Chemicals Calcs'!O41))</f>
        <v>0</v>
      </c>
      <c r="P41" s="212">
        <f ca="1">IF(SUM('Chemicals Calcs'!P$2:P41)-'Chem - ODS'!K$7*10^6&lt;0,0,IF(AND(SUM('Chemicals Calcs'!P$1:P40)-'Chem - ODS'!K$7*10^6&lt;0,SUM('Chemicals Calcs'!P$2:P41)-'Chem - ODS'!K$7*10^6&gt;0),SUM('Chemicals Calcs'!P$2:P41)-'Chem - ODS'!K$7*10^6,'Chemicals Calcs'!P41))</f>
        <v>0</v>
      </c>
      <c r="Q41" s="212">
        <f ca="1">IF(SUM('Chemicals Calcs'!Q$2:Q41)-'Chem - ODS'!L$7*10^6&lt;0,0,IF(AND(SUM('Chemicals Calcs'!Q$1:Q40)-'Chem - ODS'!L$7*10^6&lt;0,SUM('Chemicals Calcs'!Q$2:Q41)-'Chem - ODS'!L$7*10^6&gt;0),SUM('Chemicals Calcs'!Q$2:Q41)-'Chem - ODS'!L$7*10^6,'Chemicals Calcs'!Q41))</f>
        <v>0</v>
      </c>
      <c r="R41" s="212">
        <f ca="1">IF(SUM('Chemicals Calcs'!R$2:R41)-'Chem - ODS'!M$7*10^6&lt;0,0,IF(AND(SUM('Chemicals Calcs'!R$1:R40)-'Chem - ODS'!M$7*10^6&lt;0,SUM('Chemicals Calcs'!R$2:R41)-'Chem - ODS'!M$7*10^6&gt;0),SUM('Chemicals Calcs'!R$2:R41)-'Chem - ODS'!M$7*10^6,'Chemicals Calcs'!R41))</f>
        <v>0</v>
      </c>
      <c r="S41" s="212">
        <f ca="1">IF(SUM('Chemicals Calcs'!S$2:S41)-'Chem - ODS'!N$7*10^6&lt;0,0,IF(AND(SUM('Chemicals Calcs'!S$1:S40)-'Chem - ODS'!N$7*10^6&lt;0,SUM('Chemicals Calcs'!S$2:S41)-'Chem - ODS'!N$7*10^6&gt;0),SUM('Chemicals Calcs'!S$2:S41)-'Chem - ODS'!N$7*10^6,'Chemicals Calcs'!S41))</f>
        <v>0</v>
      </c>
      <c r="T41" s="212">
        <f ca="1">IF(SUM('Chemicals Calcs'!T$2:T41)-'Chem - ODS'!O$7*10^6&lt;0,0,IF(AND(SUM('Chemicals Calcs'!T$1:T40)-'Chem - ODS'!O$7*10^6&lt;0,SUM('Chemicals Calcs'!T$2:T41)-'Chem - ODS'!O$7*10^6&gt;0),SUM('Chemicals Calcs'!T$2:T41)-'Chem - ODS'!O$7*10^6,'Chemicals Calcs'!T41))</f>
        <v>0</v>
      </c>
      <c r="U41" s="212">
        <f ca="1">IF(SUM('Chemicals Calcs'!U$2:U41)-'Chem - ODS'!P$7*10^6&lt;0,0,IF(AND(SUM('Chemicals Calcs'!U$1:U40)-'Chem - ODS'!P$7*10^6&lt;0,SUM('Chemicals Calcs'!U$2:U41)-'Chem - ODS'!P$7*10^6&gt;0),SUM('Chemicals Calcs'!U$2:U41)-'Chem - ODS'!P$7*10^6,'Chemicals Calcs'!U41))</f>
        <v>0</v>
      </c>
      <c r="V41" s="212">
        <f ca="1">IF(SUM('Chemicals Calcs'!V$2:V41)-'Chem - ODS'!Q$7*10^6&lt;0,0,IF(AND(SUM('Chemicals Calcs'!V$1:V40)-'Chem - ODS'!Q$7*10^6&lt;0,SUM('Chemicals Calcs'!V$2:V41)-'Chem - ODS'!Q$7*10^6&gt;0),SUM('Chemicals Calcs'!V$2:V41)-'Chem - ODS'!Q$7*10^6,'Chemicals Calcs'!V41))</f>
        <v>0</v>
      </c>
      <c r="W41" s="212">
        <f ca="1">IF(SUM('Chemicals Calcs'!W$2:W41)-'Chem - ODS'!R$7*10^6&lt;0,0,IF(AND(SUM('Chemicals Calcs'!W$1:W40)-'Chem - ODS'!R$7*10^6&lt;0,SUM('Chemicals Calcs'!W$2:W41)-'Chem - ODS'!R$7*10^6&gt;0),SUM('Chemicals Calcs'!W$2:W41)-'Chem - ODS'!R$7*10^6,'Chemicals Calcs'!W41))</f>
        <v>0</v>
      </c>
      <c r="X41" s="212">
        <f ca="1">IF(SUM('Chemicals Calcs'!X$2:X41)-'Chem - ODS'!S$7*10^6&lt;0,0,IF(AND(SUM('Chemicals Calcs'!X$1:X40)-'Chem - ODS'!S$7*10^6&lt;0,SUM('Chemicals Calcs'!X$2:X41)-'Chem - ODS'!S$7*10^6&gt;0),SUM('Chemicals Calcs'!X$2:X41)-'Chem - ODS'!S$7*10^6,'Chemicals Calcs'!X41))</f>
        <v>0</v>
      </c>
      <c r="Y41" s="212">
        <f ca="1">IF(SUM('Chemicals Calcs'!Y$2:Y41)-'Chem - ODS'!T$7*10^6&lt;0,0,IF(AND(SUM('Chemicals Calcs'!Y$1:Y40)-'Chem - ODS'!T$7*10^6&lt;0,SUM('Chemicals Calcs'!Y$2:Y41)-'Chem - ODS'!T$7*10^6&gt;0),SUM('Chemicals Calcs'!Y$2:Y41)-'Chem - ODS'!T$7*10^6,'Chemicals Calcs'!Y41))</f>
        <v>0</v>
      </c>
      <c r="Z41" s="212">
        <f ca="1">IF(SUM('Chemicals Calcs'!Z$2:Z41)-'Chem - ODS'!U$7*10^6&lt;0,0,IF(AND(SUM('Chemicals Calcs'!Z$1:Z40)-'Chem - ODS'!U$7*10^6&lt;0,SUM('Chemicals Calcs'!Z$2:Z41)-'Chem - ODS'!U$7*10^6&gt;0),SUM('Chemicals Calcs'!Z$2:Z41)-'Chem - ODS'!U$7*10^6,'Chemicals Calcs'!Z41))</f>
        <v>0</v>
      </c>
      <c r="AA41" s="212">
        <f ca="1">IF(SUM('Chemicals Calcs'!AA$2:AA41)-'Chem - ODS'!V$7*10^6&lt;0,0,IF(AND(SUM('Chemicals Calcs'!AA$1:AA40)-'Chem - ODS'!V$7*10^6&lt;0,SUM('Chemicals Calcs'!AA$2:AA41)-'Chem - ODS'!V$7*10^6&gt;0),SUM('Chemicals Calcs'!AA$2:AA41)-'Chem - ODS'!V$7*10^6,'Chemicals Calcs'!AA41))</f>
        <v>0</v>
      </c>
      <c r="AB41" s="212">
        <f ca="1">IF(SUM('Chemicals Calcs'!AB$2:AB41)-'Chem - ODS'!W$7*10^6&lt;0,0,IF(AND(SUM('Chemicals Calcs'!AB$1:AB40)-'Chem - ODS'!W$7*10^6&lt;0,SUM('Chemicals Calcs'!AB$2:AB41)-'Chem - ODS'!W$7*10^6&gt;0),SUM('Chemicals Calcs'!AB$2:AB41)-'Chem - ODS'!W$7*10^6,'Chemicals Calcs'!AB41))</f>
        <v>0</v>
      </c>
      <c r="AC41" s="212">
        <f ca="1">IF(SUM('Chemicals Calcs'!AC$2:AC41)-'Chem - ODS'!X$7*10^6&lt;0,0,IF(AND(SUM('Chemicals Calcs'!AC$1:AC40)-'Chem - ODS'!X$7*10^6&lt;0,SUM('Chemicals Calcs'!AC$2:AC41)-'Chem - ODS'!X$7*10^6&gt;0),SUM('Chemicals Calcs'!AC$2:AC41)-'Chem - ODS'!X$7*10^6,'Chemicals Calcs'!AC41))</f>
        <v>0</v>
      </c>
      <c r="AD41" s="212">
        <f ca="1">IF(SUM('Chemicals Calcs'!AD$2:AD41)-'Chem - ODS'!Y$7*10^6&lt;0,0,IF(AND(SUM('Chemicals Calcs'!AD$1:AD40)-'Chem - ODS'!Y$7*10^6&lt;0,SUM('Chemicals Calcs'!AD$2:AD41)-'Chem - ODS'!Y$7*10^6&gt;0),SUM('Chemicals Calcs'!AD$2:AD41)-'Chem - ODS'!Y$7*10^6,'Chemicals Calcs'!AD41))</f>
        <v>0</v>
      </c>
      <c r="AE41" s="212">
        <f ca="1">IF(SUM('Chemicals Calcs'!AE$2:AE41)-'Chem - ODS'!Z$7*10^6&lt;0,0,IF(AND(SUM('Chemicals Calcs'!AE$1:AE40)-'Chem - ODS'!Z$7*10^6&lt;0,SUM('Chemicals Calcs'!AE$2:AE41)-'Chem - ODS'!Z$7*10^6&gt;0),SUM('Chemicals Calcs'!AE$2:AE41)-'Chem - ODS'!Z$7*10^6,'Chemicals Calcs'!AE41))</f>
        <v>0</v>
      </c>
      <c r="AF41" s="212">
        <f ca="1">IF(SUM('Chemicals Calcs'!AF$2:AF41)-'Chem - ODS'!AA$7*10^6&lt;0,0,IF(AND(SUM('Chemicals Calcs'!AF$1:AF40)-'Chem - ODS'!AA$7*10^6&lt;0,SUM('Chemicals Calcs'!AF$2:AF41)-'Chem - ODS'!AA$7*10^6&gt;0),SUM('Chemicals Calcs'!AF$2:AF41)-'Chem - ODS'!AA$7*10^6,'Chemicals Calcs'!AF41))</f>
        <v>0</v>
      </c>
      <c r="AG41" s="212">
        <f ca="1">IF(SUM('Chemicals Calcs'!AG$2:AG41)-'Chem - ODS'!AB$7*10^6&lt;0,0,IF(AND(SUM('Chemicals Calcs'!AG$1:AG40)-'Chem - ODS'!AB$7*10^6&lt;0,SUM('Chemicals Calcs'!AG$2:AG41)-'Chem - ODS'!AB$7*10^6&gt;0),SUM('Chemicals Calcs'!AG$2:AG41)-'Chem - ODS'!AB$7*10^6,'Chemicals Calcs'!AG41))</f>
        <v>0</v>
      </c>
      <c r="AH41" s="212">
        <f ca="1">IF(SUM('Chemicals Calcs'!AH$2:AH41)-'Chem - ODS'!AC$7*10^6&lt;0,0,IF(AND(SUM('Chemicals Calcs'!AH$1:AH40)-'Chem - ODS'!AC$7*10^6&lt;0,SUM('Chemicals Calcs'!AH$2:AH41)-'Chem - ODS'!AC$7*10^6&gt;0),SUM('Chemicals Calcs'!AH$2:AH41)-'Chem - ODS'!AC$7*10^6,'Chemicals Calcs'!AH41))</f>
        <v>0</v>
      </c>
      <c r="AI41" s="212">
        <f ca="1">IF(SUM('Chemicals Calcs'!AI$2:AI41)-'Chem - ODS'!AD$7*10^6&lt;0,0,IF(AND(SUM('Chemicals Calcs'!AI$1:AI40)-'Chem - ODS'!AD$7*10^6&lt;0,SUM('Chemicals Calcs'!AI$2:AI41)-'Chem - ODS'!AD$7*10^6&gt;0),SUM('Chemicals Calcs'!AI$2:AI41)-'Chem - ODS'!AD$7*10^6,'Chemicals Calcs'!AI41))</f>
        <v>0</v>
      </c>
      <c r="AJ41" s="212">
        <f ca="1">IF(SUM('Chemicals Calcs'!AJ$2:AJ41)-'Chem - ODS'!AE$7*10^6&lt;0,0,IF(AND(SUM('Chemicals Calcs'!AJ$1:AJ40)-'Chem - ODS'!AE$7*10^6&lt;0,SUM('Chemicals Calcs'!AJ$2:AJ41)-'Chem - ODS'!AE$7*10^6&gt;0),SUM('Chemicals Calcs'!AJ$2:AJ41)-'Chem - ODS'!AE$7*10^6,'Chemicals Calcs'!AJ41))</f>
        <v>0</v>
      </c>
      <c r="AK41" s="212">
        <f ca="1">IF(SUM('Chemicals Calcs'!AK$2:AK41)-'Chem - ODS'!AF$7*10^6&lt;0,0,IF(AND(SUM('Chemicals Calcs'!AK$1:AK40)-'Chem - ODS'!AF$7*10^6&lt;0,SUM('Chemicals Calcs'!AK$2:AK41)-'Chem - ODS'!AF$7*10^6&gt;0),SUM('Chemicals Calcs'!AK$2:AK41)-'Chem - ODS'!AF$7*10^6,'Chemicals Calcs'!AK41))</f>
        <v>0</v>
      </c>
      <c r="AL41" s="212">
        <f ca="1">IF(SUM('Chemicals Calcs'!AL$2:AL41)-'Chem - ODS'!AG$7*10^6&lt;0,0,IF(AND(SUM('Chemicals Calcs'!AL$1:AL40)-'Chem - ODS'!AG$7*10^6&lt;0,SUM('Chemicals Calcs'!AL$2:AL41)-'Chem - ODS'!AG$7*10^6&gt;0),SUM('Chemicals Calcs'!AL$2:AL41)-'Chem - ODS'!AG$7*10^6,'Chemicals Calcs'!AL41))</f>
        <v>0</v>
      </c>
      <c r="AM41" s="212">
        <f ca="1">IF(SUM('Chemicals Calcs'!AM$2:AM41)-'Chem - ODS'!AH$7*10^6&lt;0,0,IF(AND(SUM('Chemicals Calcs'!AM$1:AM40)-'Chem - ODS'!AH$7*10^6&lt;0,SUM('Chemicals Calcs'!AM$2:AM41)-'Chem - ODS'!AH$7*10^6&gt;0),SUM('Chemicals Calcs'!AM$2:AM41)-'Chem - ODS'!AH$7*10^6,'Chemicals Calcs'!AM41))</f>
        <v>0</v>
      </c>
      <c r="AN41" s="212">
        <f ca="1">IF(SUM('Chemicals Calcs'!AN$2:AN41)-'Chem - ODS'!AI$7*10^6&lt;0,0,IF(AND(SUM('Chemicals Calcs'!AN$1:AN40)-'Chem - ODS'!AI$7*10^6&lt;0,SUM('Chemicals Calcs'!AN$2:AN41)-'Chem - ODS'!AI$7*10^6&gt;0),SUM('Chemicals Calcs'!AN$2:AN41)-'Chem - ODS'!AI$7*10^6,'Chemicals Calcs'!AN41))</f>
        <v>0</v>
      </c>
      <c r="AO41" s="212">
        <f ca="1">IF(SUM('Chemicals Calcs'!AO$2:AO41)-'Chem - ODS'!AJ$7*10^6&lt;0,0,IF(AND(SUM('Chemicals Calcs'!AO$1:AO40)-'Chem - ODS'!AJ$7*10^6&lt;0,SUM('Chemicals Calcs'!AO$2:AO41)-'Chem - ODS'!AJ$7*10^6&gt;0),SUM('Chemicals Calcs'!AO$2:AO41)-'Chem - ODS'!AJ$7*10^6,'Chemicals Calcs'!AO41))</f>
        <v>0</v>
      </c>
      <c r="AP41" s="212">
        <f ca="1">IF(SUM('Chemicals Calcs'!AP$2:AP41)-'Chem - ODS'!AK$7*10^6&lt;0,0,IF(AND(SUM('Chemicals Calcs'!AP$1:AP40)-'Chem - ODS'!AK$7*10^6&lt;0,SUM('Chemicals Calcs'!AP$2:AP41)-'Chem - ODS'!AK$7*10^6&gt;0),SUM('Chemicals Calcs'!AP$2:AP41)-'Chem - ODS'!AK$7*10^6,'Chemicals Calcs'!AP41))</f>
        <v>0</v>
      </c>
    </row>
    <row r="42" spans="1:42">
      <c r="A42" s="74">
        <v>-10</v>
      </c>
      <c r="B42">
        <f ca="1">IF('Chemicals 2010'!$A50="CP",INDIRECT("'Chemicals 2010'!"&amp;'Country Selector'!$B$3&amp;ROW($A50))*10^12,0)</f>
        <v>0</v>
      </c>
      <c r="C42" s="90">
        <f t="shared" ca="1" si="2"/>
        <v>0</v>
      </c>
      <c r="D42" s="90">
        <f t="shared" ca="1" si="2"/>
        <v>0</v>
      </c>
      <c r="E42" s="90">
        <f t="shared" ca="1" si="2"/>
        <v>0</v>
      </c>
      <c r="F42" s="90">
        <f t="shared" ca="1" si="2"/>
        <v>0</v>
      </c>
      <c r="G42" s="212">
        <f ca="1">IF(SUM('Chemicals Calcs'!G$2:G42)-'Chem - ODS'!B$7*10^6&lt;0,0,IF(AND(SUM('Chemicals Calcs'!G$1:G41)-'Chem - ODS'!B$7*10^6&lt;0,SUM('Chemicals Calcs'!G$2:G42)-'Chem - ODS'!B$7*10^6&gt;0),SUM('Chemicals Calcs'!G$2:G42)-'Chem - ODS'!B$7*10^6,'Chemicals Calcs'!G42))</f>
        <v>0</v>
      </c>
      <c r="H42" s="212">
        <f ca="1">IF(SUM('Chemicals Calcs'!H$2:H42)-'Chem - ODS'!C$7*10^6&lt;0,0,IF(AND(SUM('Chemicals Calcs'!H$1:H41)-'Chem - ODS'!C$7*10^6&lt;0,SUM('Chemicals Calcs'!H$2:H42)-'Chem - ODS'!C$7*10^6&gt;0),SUM('Chemicals Calcs'!H$2:H42)-'Chem - ODS'!C$7*10^6,'Chemicals Calcs'!H42))</f>
        <v>0</v>
      </c>
      <c r="I42" s="212">
        <f ca="1">IF(SUM('Chemicals Calcs'!I$2:I42)-'Chem - ODS'!D$7*10^6&lt;0,0,IF(AND(SUM('Chemicals Calcs'!I$1:I41)-'Chem - ODS'!D$7*10^6&lt;0,SUM('Chemicals Calcs'!I$2:I42)-'Chem - ODS'!D$7*10^6&gt;0),SUM('Chemicals Calcs'!I$2:I42)-'Chem - ODS'!D$7*10^6,'Chemicals Calcs'!I42))</f>
        <v>0</v>
      </c>
      <c r="J42" s="212">
        <f ca="1">IF(SUM('Chemicals Calcs'!J$2:J42)-'Chem - ODS'!E$7*10^6&lt;0,0,IF(AND(SUM('Chemicals Calcs'!J$1:J41)-'Chem - ODS'!E$7*10^6&lt;0,SUM('Chemicals Calcs'!J$2:J42)-'Chem - ODS'!E$7*10^6&gt;0),SUM('Chemicals Calcs'!J$2:J42)-'Chem - ODS'!E$7*10^6,'Chemicals Calcs'!J42))</f>
        <v>0</v>
      </c>
      <c r="K42" s="212">
        <f ca="1">IF(SUM('Chemicals Calcs'!K$2:K42)-'Chem - ODS'!F$7*10^6&lt;0,0,IF(AND(SUM('Chemicals Calcs'!K$1:K41)-'Chem - ODS'!F$7*10^6&lt;0,SUM('Chemicals Calcs'!K$2:K42)-'Chem - ODS'!F$7*10^6&gt;0),SUM('Chemicals Calcs'!K$2:K42)-'Chem - ODS'!F$7*10^6,'Chemicals Calcs'!K42))</f>
        <v>0</v>
      </c>
      <c r="L42" s="212">
        <f ca="1">IF(SUM('Chemicals Calcs'!L$2:L42)-'Chem - ODS'!G$7*10^6&lt;0,0,IF(AND(SUM('Chemicals Calcs'!L$1:L41)-'Chem - ODS'!G$7*10^6&lt;0,SUM('Chemicals Calcs'!L$2:L42)-'Chem - ODS'!G$7*10^6&gt;0),SUM('Chemicals Calcs'!L$2:L42)-'Chem - ODS'!G$7*10^6,'Chemicals Calcs'!L42))</f>
        <v>0</v>
      </c>
      <c r="M42" s="212">
        <f ca="1">IF(SUM('Chemicals Calcs'!M$2:M42)-'Chem - ODS'!H$7*10^6&lt;0,0,IF(AND(SUM('Chemicals Calcs'!M$1:M41)-'Chem - ODS'!H$7*10^6&lt;0,SUM('Chemicals Calcs'!M$2:M42)-'Chem - ODS'!H$7*10^6&gt;0),SUM('Chemicals Calcs'!M$2:M42)-'Chem - ODS'!H$7*10^6,'Chemicals Calcs'!M42))</f>
        <v>0</v>
      </c>
      <c r="N42" s="212">
        <f ca="1">IF(SUM('Chemicals Calcs'!N$2:N42)-'Chem - ODS'!I$7*10^6&lt;0,0,IF(AND(SUM('Chemicals Calcs'!N$1:N41)-'Chem - ODS'!I$7*10^6&lt;0,SUM('Chemicals Calcs'!N$2:N42)-'Chem - ODS'!I$7*10^6&gt;0),SUM('Chemicals Calcs'!N$2:N42)-'Chem - ODS'!I$7*10^6,'Chemicals Calcs'!N42))</f>
        <v>0</v>
      </c>
      <c r="O42" s="212">
        <f ca="1">IF(SUM('Chemicals Calcs'!O$2:O42)-'Chem - ODS'!J$7*10^6&lt;0,0,IF(AND(SUM('Chemicals Calcs'!O$1:O41)-'Chem - ODS'!J$7*10^6&lt;0,SUM('Chemicals Calcs'!O$2:O42)-'Chem - ODS'!J$7*10^6&gt;0),SUM('Chemicals Calcs'!O$2:O42)-'Chem - ODS'!J$7*10^6,'Chemicals Calcs'!O42))</f>
        <v>0</v>
      </c>
      <c r="P42" s="212">
        <f ca="1">IF(SUM('Chemicals Calcs'!P$2:P42)-'Chem - ODS'!K$7*10^6&lt;0,0,IF(AND(SUM('Chemicals Calcs'!P$1:P41)-'Chem - ODS'!K$7*10^6&lt;0,SUM('Chemicals Calcs'!P$2:P42)-'Chem - ODS'!K$7*10^6&gt;0),SUM('Chemicals Calcs'!P$2:P42)-'Chem - ODS'!K$7*10^6,'Chemicals Calcs'!P42))</f>
        <v>0</v>
      </c>
      <c r="Q42" s="212">
        <f ca="1">IF(SUM('Chemicals Calcs'!Q$2:Q42)-'Chem - ODS'!L$7*10^6&lt;0,0,IF(AND(SUM('Chemicals Calcs'!Q$1:Q41)-'Chem - ODS'!L$7*10^6&lt;0,SUM('Chemicals Calcs'!Q$2:Q42)-'Chem - ODS'!L$7*10^6&gt;0),SUM('Chemicals Calcs'!Q$2:Q42)-'Chem - ODS'!L$7*10^6,'Chemicals Calcs'!Q42))</f>
        <v>0</v>
      </c>
      <c r="R42" s="212">
        <f ca="1">IF(SUM('Chemicals Calcs'!R$2:R42)-'Chem - ODS'!M$7*10^6&lt;0,0,IF(AND(SUM('Chemicals Calcs'!R$1:R41)-'Chem - ODS'!M$7*10^6&lt;0,SUM('Chemicals Calcs'!R$2:R42)-'Chem - ODS'!M$7*10^6&gt;0),SUM('Chemicals Calcs'!R$2:R42)-'Chem - ODS'!M$7*10^6,'Chemicals Calcs'!R42))</f>
        <v>0</v>
      </c>
      <c r="S42" s="212">
        <f ca="1">IF(SUM('Chemicals Calcs'!S$2:S42)-'Chem - ODS'!N$7*10^6&lt;0,0,IF(AND(SUM('Chemicals Calcs'!S$1:S41)-'Chem - ODS'!N$7*10^6&lt;0,SUM('Chemicals Calcs'!S$2:S42)-'Chem - ODS'!N$7*10^6&gt;0),SUM('Chemicals Calcs'!S$2:S42)-'Chem - ODS'!N$7*10^6,'Chemicals Calcs'!S42))</f>
        <v>0</v>
      </c>
      <c r="T42" s="212">
        <f ca="1">IF(SUM('Chemicals Calcs'!T$2:T42)-'Chem - ODS'!O$7*10^6&lt;0,0,IF(AND(SUM('Chemicals Calcs'!T$1:T41)-'Chem - ODS'!O$7*10^6&lt;0,SUM('Chemicals Calcs'!T$2:T42)-'Chem - ODS'!O$7*10^6&gt;0),SUM('Chemicals Calcs'!T$2:T42)-'Chem - ODS'!O$7*10^6,'Chemicals Calcs'!T42))</f>
        <v>0</v>
      </c>
      <c r="U42" s="212">
        <f ca="1">IF(SUM('Chemicals Calcs'!U$2:U42)-'Chem - ODS'!P$7*10^6&lt;0,0,IF(AND(SUM('Chemicals Calcs'!U$1:U41)-'Chem - ODS'!P$7*10^6&lt;0,SUM('Chemicals Calcs'!U$2:U42)-'Chem - ODS'!P$7*10^6&gt;0),SUM('Chemicals Calcs'!U$2:U42)-'Chem - ODS'!P$7*10^6,'Chemicals Calcs'!U42))</f>
        <v>0</v>
      </c>
      <c r="V42" s="212">
        <f ca="1">IF(SUM('Chemicals Calcs'!V$2:V42)-'Chem - ODS'!Q$7*10^6&lt;0,0,IF(AND(SUM('Chemicals Calcs'!V$1:V41)-'Chem - ODS'!Q$7*10^6&lt;0,SUM('Chemicals Calcs'!V$2:V42)-'Chem - ODS'!Q$7*10^6&gt;0),SUM('Chemicals Calcs'!V$2:V42)-'Chem - ODS'!Q$7*10^6,'Chemicals Calcs'!V42))</f>
        <v>0</v>
      </c>
      <c r="W42" s="212">
        <f ca="1">IF(SUM('Chemicals Calcs'!W$2:W42)-'Chem - ODS'!R$7*10^6&lt;0,0,IF(AND(SUM('Chemicals Calcs'!W$1:W41)-'Chem - ODS'!R$7*10^6&lt;0,SUM('Chemicals Calcs'!W$2:W42)-'Chem - ODS'!R$7*10^6&gt;0),SUM('Chemicals Calcs'!W$2:W42)-'Chem - ODS'!R$7*10^6,'Chemicals Calcs'!W42))</f>
        <v>0</v>
      </c>
      <c r="X42" s="212">
        <f ca="1">IF(SUM('Chemicals Calcs'!X$2:X42)-'Chem - ODS'!S$7*10^6&lt;0,0,IF(AND(SUM('Chemicals Calcs'!X$1:X41)-'Chem - ODS'!S$7*10^6&lt;0,SUM('Chemicals Calcs'!X$2:X42)-'Chem - ODS'!S$7*10^6&gt;0),SUM('Chemicals Calcs'!X$2:X42)-'Chem - ODS'!S$7*10^6,'Chemicals Calcs'!X42))</f>
        <v>0</v>
      </c>
      <c r="Y42" s="212">
        <f ca="1">IF(SUM('Chemicals Calcs'!Y$2:Y42)-'Chem - ODS'!T$7*10^6&lt;0,0,IF(AND(SUM('Chemicals Calcs'!Y$1:Y41)-'Chem - ODS'!T$7*10^6&lt;0,SUM('Chemicals Calcs'!Y$2:Y42)-'Chem - ODS'!T$7*10^6&gt;0),SUM('Chemicals Calcs'!Y$2:Y42)-'Chem - ODS'!T$7*10^6,'Chemicals Calcs'!Y42))</f>
        <v>0</v>
      </c>
      <c r="Z42" s="212">
        <f ca="1">IF(SUM('Chemicals Calcs'!Z$2:Z42)-'Chem - ODS'!U$7*10^6&lt;0,0,IF(AND(SUM('Chemicals Calcs'!Z$1:Z41)-'Chem - ODS'!U$7*10^6&lt;0,SUM('Chemicals Calcs'!Z$2:Z42)-'Chem - ODS'!U$7*10^6&gt;0),SUM('Chemicals Calcs'!Z$2:Z42)-'Chem - ODS'!U$7*10^6,'Chemicals Calcs'!Z42))</f>
        <v>0</v>
      </c>
      <c r="AA42" s="212">
        <f ca="1">IF(SUM('Chemicals Calcs'!AA$2:AA42)-'Chem - ODS'!V$7*10^6&lt;0,0,IF(AND(SUM('Chemicals Calcs'!AA$1:AA41)-'Chem - ODS'!V$7*10^6&lt;0,SUM('Chemicals Calcs'!AA$2:AA42)-'Chem - ODS'!V$7*10^6&gt;0),SUM('Chemicals Calcs'!AA$2:AA42)-'Chem - ODS'!V$7*10^6,'Chemicals Calcs'!AA42))</f>
        <v>0</v>
      </c>
      <c r="AB42" s="212">
        <f ca="1">IF(SUM('Chemicals Calcs'!AB$2:AB42)-'Chem - ODS'!W$7*10^6&lt;0,0,IF(AND(SUM('Chemicals Calcs'!AB$1:AB41)-'Chem - ODS'!W$7*10^6&lt;0,SUM('Chemicals Calcs'!AB$2:AB42)-'Chem - ODS'!W$7*10^6&gt;0),SUM('Chemicals Calcs'!AB$2:AB42)-'Chem - ODS'!W$7*10^6,'Chemicals Calcs'!AB42))</f>
        <v>0</v>
      </c>
      <c r="AC42" s="212">
        <f ca="1">IF(SUM('Chemicals Calcs'!AC$2:AC42)-'Chem - ODS'!X$7*10^6&lt;0,0,IF(AND(SUM('Chemicals Calcs'!AC$1:AC41)-'Chem - ODS'!X$7*10^6&lt;0,SUM('Chemicals Calcs'!AC$2:AC42)-'Chem - ODS'!X$7*10^6&gt;0),SUM('Chemicals Calcs'!AC$2:AC42)-'Chem - ODS'!X$7*10^6,'Chemicals Calcs'!AC42))</f>
        <v>0</v>
      </c>
      <c r="AD42" s="212">
        <f ca="1">IF(SUM('Chemicals Calcs'!AD$2:AD42)-'Chem - ODS'!Y$7*10^6&lt;0,0,IF(AND(SUM('Chemicals Calcs'!AD$1:AD41)-'Chem - ODS'!Y$7*10^6&lt;0,SUM('Chemicals Calcs'!AD$2:AD42)-'Chem - ODS'!Y$7*10^6&gt;0),SUM('Chemicals Calcs'!AD$2:AD42)-'Chem - ODS'!Y$7*10^6,'Chemicals Calcs'!AD42))</f>
        <v>0</v>
      </c>
      <c r="AE42" s="212">
        <f ca="1">IF(SUM('Chemicals Calcs'!AE$2:AE42)-'Chem - ODS'!Z$7*10^6&lt;0,0,IF(AND(SUM('Chemicals Calcs'!AE$1:AE41)-'Chem - ODS'!Z$7*10^6&lt;0,SUM('Chemicals Calcs'!AE$2:AE42)-'Chem - ODS'!Z$7*10^6&gt;0),SUM('Chemicals Calcs'!AE$2:AE42)-'Chem - ODS'!Z$7*10^6,'Chemicals Calcs'!AE42))</f>
        <v>0</v>
      </c>
      <c r="AF42" s="212">
        <f ca="1">IF(SUM('Chemicals Calcs'!AF$2:AF42)-'Chem - ODS'!AA$7*10^6&lt;0,0,IF(AND(SUM('Chemicals Calcs'!AF$1:AF41)-'Chem - ODS'!AA$7*10^6&lt;0,SUM('Chemicals Calcs'!AF$2:AF42)-'Chem - ODS'!AA$7*10^6&gt;0),SUM('Chemicals Calcs'!AF$2:AF42)-'Chem - ODS'!AA$7*10^6,'Chemicals Calcs'!AF42))</f>
        <v>0</v>
      </c>
      <c r="AG42" s="212">
        <f ca="1">IF(SUM('Chemicals Calcs'!AG$2:AG42)-'Chem - ODS'!AB$7*10^6&lt;0,0,IF(AND(SUM('Chemicals Calcs'!AG$1:AG41)-'Chem - ODS'!AB$7*10^6&lt;0,SUM('Chemicals Calcs'!AG$2:AG42)-'Chem - ODS'!AB$7*10^6&gt;0),SUM('Chemicals Calcs'!AG$2:AG42)-'Chem - ODS'!AB$7*10^6,'Chemicals Calcs'!AG42))</f>
        <v>0</v>
      </c>
      <c r="AH42" s="212">
        <f ca="1">IF(SUM('Chemicals Calcs'!AH$2:AH42)-'Chem - ODS'!AC$7*10^6&lt;0,0,IF(AND(SUM('Chemicals Calcs'!AH$1:AH41)-'Chem - ODS'!AC$7*10^6&lt;0,SUM('Chemicals Calcs'!AH$2:AH42)-'Chem - ODS'!AC$7*10^6&gt;0),SUM('Chemicals Calcs'!AH$2:AH42)-'Chem - ODS'!AC$7*10^6,'Chemicals Calcs'!AH42))</f>
        <v>0</v>
      </c>
      <c r="AI42" s="212">
        <f ca="1">IF(SUM('Chemicals Calcs'!AI$2:AI42)-'Chem - ODS'!AD$7*10^6&lt;0,0,IF(AND(SUM('Chemicals Calcs'!AI$1:AI41)-'Chem - ODS'!AD$7*10^6&lt;0,SUM('Chemicals Calcs'!AI$2:AI42)-'Chem - ODS'!AD$7*10^6&gt;0),SUM('Chemicals Calcs'!AI$2:AI42)-'Chem - ODS'!AD$7*10^6,'Chemicals Calcs'!AI42))</f>
        <v>0</v>
      </c>
      <c r="AJ42" s="212">
        <f ca="1">IF(SUM('Chemicals Calcs'!AJ$2:AJ42)-'Chem - ODS'!AE$7*10^6&lt;0,0,IF(AND(SUM('Chemicals Calcs'!AJ$1:AJ41)-'Chem - ODS'!AE$7*10^6&lt;0,SUM('Chemicals Calcs'!AJ$2:AJ42)-'Chem - ODS'!AE$7*10^6&gt;0),SUM('Chemicals Calcs'!AJ$2:AJ42)-'Chem - ODS'!AE$7*10^6,'Chemicals Calcs'!AJ42))</f>
        <v>0</v>
      </c>
      <c r="AK42" s="212">
        <f ca="1">IF(SUM('Chemicals Calcs'!AK$2:AK42)-'Chem - ODS'!AF$7*10^6&lt;0,0,IF(AND(SUM('Chemicals Calcs'!AK$1:AK41)-'Chem - ODS'!AF$7*10^6&lt;0,SUM('Chemicals Calcs'!AK$2:AK42)-'Chem - ODS'!AF$7*10^6&gt;0),SUM('Chemicals Calcs'!AK$2:AK42)-'Chem - ODS'!AF$7*10^6,'Chemicals Calcs'!AK42))</f>
        <v>0</v>
      </c>
      <c r="AL42" s="212">
        <f ca="1">IF(SUM('Chemicals Calcs'!AL$2:AL42)-'Chem - ODS'!AG$7*10^6&lt;0,0,IF(AND(SUM('Chemicals Calcs'!AL$1:AL41)-'Chem - ODS'!AG$7*10^6&lt;0,SUM('Chemicals Calcs'!AL$2:AL42)-'Chem - ODS'!AG$7*10^6&gt;0),SUM('Chemicals Calcs'!AL$2:AL42)-'Chem - ODS'!AG$7*10^6,'Chemicals Calcs'!AL42))</f>
        <v>0</v>
      </c>
      <c r="AM42" s="212">
        <f ca="1">IF(SUM('Chemicals Calcs'!AM$2:AM42)-'Chem - ODS'!AH$7*10^6&lt;0,0,IF(AND(SUM('Chemicals Calcs'!AM$1:AM41)-'Chem - ODS'!AH$7*10^6&lt;0,SUM('Chemicals Calcs'!AM$2:AM42)-'Chem - ODS'!AH$7*10^6&gt;0),SUM('Chemicals Calcs'!AM$2:AM42)-'Chem - ODS'!AH$7*10^6,'Chemicals Calcs'!AM42))</f>
        <v>0</v>
      </c>
      <c r="AN42" s="212">
        <f ca="1">IF(SUM('Chemicals Calcs'!AN$2:AN42)-'Chem - ODS'!AI$7*10^6&lt;0,0,IF(AND(SUM('Chemicals Calcs'!AN$1:AN41)-'Chem - ODS'!AI$7*10^6&lt;0,SUM('Chemicals Calcs'!AN$2:AN42)-'Chem - ODS'!AI$7*10^6&gt;0),SUM('Chemicals Calcs'!AN$2:AN42)-'Chem - ODS'!AI$7*10^6,'Chemicals Calcs'!AN42))</f>
        <v>0</v>
      </c>
      <c r="AO42" s="212">
        <f ca="1">IF(SUM('Chemicals Calcs'!AO$2:AO42)-'Chem - ODS'!AJ$7*10^6&lt;0,0,IF(AND(SUM('Chemicals Calcs'!AO$1:AO41)-'Chem - ODS'!AJ$7*10^6&lt;0,SUM('Chemicals Calcs'!AO$2:AO42)-'Chem - ODS'!AJ$7*10^6&gt;0),SUM('Chemicals Calcs'!AO$2:AO42)-'Chem - ODS'!AJ$7*10^6,'Chemicals Calcs'!AO42))</f>
        <v>0</v>
      </c>
      <c r="AP42" s="212">
        <f ca="1">IF(SUM('Chemicals Calcs'!AP$2:AP42)-'Chem - ODS'!AK$7*10^6&lt;0,0,IF(AND(SUM('Chemicals Calcs'!AP$1:AP41)-'Chem - ODS'!AK$7*10^6&lt;0,SUM('Chemicals Calcs'!AP$2:AP42)-'Chem - ODS'!AK$7*10^6&gt;0),SUM('Chemicals Calcs'!AP$2:AP42)-'Chem - ODS'!AK$7*10^6,'Chemicals Calcs'!AP42))</f>
        <v>0</v>
      </c>
    </row>
    <row r="43" spans="1:42">
      <c r="A43" s="74">
        <v>-9</v>
      </c>
      <c r="B43">
        <f ca="1">IF('Chemicals 2010'!$A51="CP",INDIRECT("'Chemicals 2010'!"&amp;'Country Selector'!$B$3&amp;ROW($A51))*10^12,0)</f>
        <v>0</v>
      </c>
      <c r="C43" s="90">
        <f t="shared" ca="1" si="2"/>
        <v>0</v>
      </c>
      <c r="D43" s="90">
        <f t="shared" ca="1" si="2"/>
        <v>0</v>
      </c>
      <c r="E43" s="90">
        <f t="shared" ca="1" si="2"/>
        <v>0</v>
      </c>
      <c r="F43" s="90">
        <f t="shared" ca="1" si="2"/>
        <v>0</v>
      </c>
      <c r="G43" s="212">
        <f ca="1">IF(SUM('Chemicals Calcs'!G$2:G43)-'Chem - ODS'!B$7*10^6&lt;0,0,IF(AND(SUM('Chemicals Calcs'!G$1:G42)-'Chem - ODS'!B$7*10^6&lt;0,SUM('Chemicals Calcs'!G$2:G43)-'Chem - ODS'!B$7*10^6&gt;0),SUM('Chemicals Calcs'!G$2:G43)-'Chem - ODS'!B$7*10^6,'Chemicals Calcs'!G43))</f>
        <v>0</v>
      </c>
      <c r="H43" s="212">
        <f ca="1">IF(SUM('Chemicals Calcs'!H$2:H43)-'Chem - ODS'!C$7*10^6&lt;0,0,IF(AND(SUM('Chemicals Calcs'!H$1:H42)-'Chem - ODS'!C$7*10^6&lt;0,SUM('Chemicals Calcs'!H$2:H43)-'Chem - ODS'!C$7*10^6&gt;0),SUM('Chemicals Calcs'!H$2:H43)-'Chem - ODS'!C$7*10^6,'Chemicals Calcs'!H43))</f>
        <v>0</v>
      </c>
      <c r="I43" s="212">
        <f ca="1">IF(SUM('Chemicals Calcs'!I$2:I43)-'Chem - ODS'!D$7*10^6&lt;0,0,IF(AND(SUM('Chemicals Calcs'!I$1:I42)-'Chem - ODS'!D$7*10^6&lt;0,SUM('Chemicals Calcs'!I$2:I43)-'Chem - ODS'!D$7*10^6&gt;0),SUM('Chemicals Calcs'!I$2:I43)-'Chem - ODS'!D$7*10^6,'Chemicals Calcs'!I43))</f>
        <v>0</v>
      </c>
      <c r="J43" s="212">
        <f ca="1">IF(SUM('Chemicals Calcs'!J$2:J43)-'Chem - ODS'!E$7*10^6&lt;0,0,IF(AND(SUM('Chemicals Calcs'!J$1:J42)-'Chem - ODS'!E$7*10^6&lt;0,SUM('Chemicals Calcs'!J$2:J43)-'Chem - ODS'!E$7*10^6&gt;0),SUM('Chemicals Calcs'!J$2:J43)-'Chem - ODS'!E$7*10^6,'Chemicals Calcs'!J43))</f>
        <v>0</v>
      </c>
      <c r="K43" s="212">
        <f ca="1">IF(SUM('Chemicals Calcs'!K$2:K43)-'Chem - ODS'!F$7*10^6&lt;0,0,IF(AND(SUM('Chemicals Calcs'!K$1:K42)-'Chem - ODS'!F$7*10^6&lt;0,SUM('Chemicals Calcs'!K$2:K43)-'Chem - ODS'!F$7*10^6&gt;0),SUM('Chemicals Calcs'!K$2:K43)-'Chem - ODS'!F$7*10^6,'Chemicals Calcs'!K43))</f>
        <v>0</v>
      </c>
      <c r="L43" s="212">
        <f ca="1">IF(SUM('Chemicals Calcs'!L$2:L43)-'Chem - ODS'!G$7*10^6&lt;0,0,IF(AND(SUM('Chemicals Calcs'!L$1:L42)-'Chem - ODS'!G$7*10^6&lt;0,SUM('Chemicals Calcs'!L$2:L43)-'Chem - ODS'!G$7*10^6&gt;0),SUM('Chemicals Calcs'!L$2:L43)-'Chem - ODS'!G$7*10^6,'Chemicals Calcs'!L43))</f>
        <v>0</v>
      </c>
      <c r="M43" s="212">
        <f ca="1">IF(SUM('Chemicals Calcs'!M$2:M43)-'Chem - ODS'!H$7*10^6&lt;0,0,IF(AND(SUM('Chemicals Calcs'!M$1:M42)-'Chem - ODS'!H$7*10^6&lt;0,SUM('Chemicals Calcs'!M$2:M43)-'Chem - ODS'!H$7*10^6&gt;0),SUM('Chemicals Calcs'!M$2:M43)-'Chem - ODS'!H$7*10^6,'Chemicals Calcs'!M43))</f>
        <v>0</v>
      </c>
      <c r="N43" s="212">
        <f ca="1">IF(SUM('Chemicals Calcs'!N$2:N43)-'Chem - ODS'!I$7*10^6&lt;0,0,IF(AND(SUM('Chemicals Calcs'!N$1:N42)-'Chem - ODS'!I$7*10^6&lt;0,SUM('Chemicals Calcs'!N$2:N43)-'Chem - ODS'!I$7*10^6&gt;0),SUM('Chemicals Calcs'!N$2:N43)-'Chem - ODS'!I$7*10^6,'Chemicals Calcs'!N43))</f>
        <v>0</v>
      </c>
      <c r="O43" s="212">
        <f ca="1">IF(SUM('Chemicals Calcs'!O$2:O43)-'Chem - ODS'!J$7*10^6&lt;0,0,IF(AND(SUM('Chemicals Calcs'!O$1:O42)-'Chem - ODS'!J$7*10^6&lt;0,SUM('Chemicals Calcs'!O$2:O43)-'Chem - ODS'!J$7*10^6&gt;0),SUM('Chemicals Calcs'!O$2:O43)-'Chem - ODS'!J$7*10^6,'Chemicals Calcs'!O43))</f>
        <v>0</v>
      </c>
      <c r="P43" s="212">
        <f ca="1">IF(SUM('Chemicals Calcs'!P$2:P43)-'Chem - ODS'!K$7*10^6&lt;0,0,IF(AND(SUM('Chemicals Calcs'!P$1:P42)-'Chem - ODS'!K$7*10^6&lt;0,SUM('Chemicals Calcs'!P$2:P43)-'Chem - ODS'!K$7*10^6&gt;0),SUM('Chemicals Calcs'!P$2:P43)-'Chem - ODS'!K$7*10^6,'Chemicals Calcs'!P43))</f>
        <v>0</v>
      </c>
      <c r="Q43" s="212">
        <f ca="1">IF(SUM('Chemicals Calcs'!Q$2:Q43)-'Chem - ODS'!L$7*10^6&lt;0,0,IF(AND(SUM('Chemicals Calcs'!Q$1:Q42)-'Chem - ODS'!L$7*10^6&lt;0,SUM('Chemicals Calcs'!Q$2:Q43)-'Chem - ODS'!L$7*10^6&gt;0),SUM('Chemicals Calcs'!Q$2:Q43)-'Chem - ODS'!L$7*10^6,'Chemicals Calcs'!Q43))</f>
        <v>0</v>
      </c>
      <c r="R43" s="212">
        <f ca="1">IF(SUM('Chemicals Calcs'!R$2:R43)-'Chem - ODS'!M$7*10^6&lt;0,0,IF(AND(SUM('Chemicals Calcs'!R$1:R42)-'Chem - ODS'!M$7*10^6&lt;0,SUM('Chemicals Calcs'!R$2:R43)-'Chem - ODS'!M$7*10^6&gt;0),SUM('Chemicals Calcs'!R$2:R43)-'Chem - ODS'!M$7*10^6,'Chemicals Calcs'!R43))</f>
        <v>0</v>
      </c>
      <c r="S43" s="212">
        <f ca="1">IF(SUM('Chemicals Calcs'!S$2:S43)-'Chem - ODS'!N$7*10^6&lt;0,0,IF(AND(SUM('Chemicals Calcs'!S$1:S42)-'Chem - ODS'!N$7*10^6&lt;0,SUM('Chemicals Calcs'!S$2:S43)-'Chem - ODS'!N$7*10^6&gt;0),SUM('Chemicals Calcs'!S$2:S43)-'Chem - ODS'!N$7*10^6,'Chemicals Calcs'!S43))</f>
        <v>0</v>
      </c>
      <c r="T43" s="212">
        <f ca="1">IF(SUM('Chemicals Calcs'!T$2:T43)-'Chem - ODS'!O$7*10^6&lt;0,0,IF(AND(SUM('Chemicals Calcs'!T$1:T42)-'Chem - ODS'!O$7*10^6&lt;0,SUM('Chemicals Calcs'!T$2:T43)-'Chem - ODS'!O$7*10^6&gt;0),SUM('Chemicals Calcs'!T$2:T43)-'Chem - ODS'!O$7*10^6,'Chemicals Calcs'!T43))</f>
        <v>0</v>
      </c>
      <c r="U43" s="212">
        <f ca="1">IF(SUM('Chemicals Calcs'!U$2:U43)-'Chem - ODS'!P$7*10^6&lt;0,0,IF(AND(SUM('Chemicals Calcs'!U$1:U42)-'Chem - ODS'!P$7*10^6&lt;0,SUM('Chemicals Calcs'!U$2:U43)-'Chem - ODS'!P$7*10^6&gt;0),SUM('Chemicals Calcs'!U$2:U43)-'Chem - ODS'!P$7*10^6,'Chemicals Calcs'!U43))</f>
        <v>0</v>
      </c>
      <c r="V43" s="212">
        <f ca="1">IF(SUM('Chemicals Calcs'!V$2:V43)-'Chem - ODS'!Q$7*10^6&lt;0,0,IF(AND(SUM('Chemicals Calcs'!V$1:V42)-'Chem - ODS'!Q$7*10^6&lt;0,SUM('Chemicals Calcs'!V$2:V43)-'Chem - ODS'!Q$7*10^6&gt;0),SUM('Chemicals Calcs'!V$2:V43)-'Chem - ODS'!Q$7*10^6,'Chemicals Calcs'!V43))</f>
        <v>0</v>
      </c>
      <c r="W43" s="212">
        <f ca="1">IF(SUM('Chemicals Calcs'!W$2:W43)-'Chem - ODS'!R$7*10^6&lt;0,0,IF(AND(SUM('Chemicals Calcs'!W$1:W42)-'Chem - ODS'!R$7*10^6&lt;0,SUM('Chemicals Calcs'!W$2:W43)-'Chem - ODS'!R$7*10^6&gt;0),SUM('Chemicals Calcs'!W$2:W43)-'Chem - ODS'!R$7*10^6,'Chemicals Calcs'!W43))</f>
        <v>0</v>
      </c>
      <c r="X43" s="212">
        <f ca="1">IF(SUM('Chemicals Calcs'!X$2:X43)-'Chem - ODS'!S$7*10^6&lt;0,0,IF(AND(SUM('Chemicals Calcs'!X$1:X42)-'Chem - ODS'!S$7*10^6&lt;0,SUM('Chemicals Calcs'!X$2:X43)-'Chem - ODS'!S$7*10^6&gt;0),SUM('Chemicals Calcs'!X$2:X43)-'Chem - ODS'!S$7*10^6,'Chemicals Calcs'!X43))</f>
        <v>0</v>
      </c>
      <c r="Y43" s="212">
        <f ca="1">IF(SUM('Chemicals Calcs'!Y$2:Y43)-'Chem - ODS'!T$7*10^6&lt;0,0,IF(AND(SUM('Chemicals Calcs'!Y$1:Y42)-'Chem - ODS'!T$7*10^6&lt;0,SUM('Chemicals Calcs'!Y$2:Y43)-'Chem - ODS'!T$7*10^6&gt;0),SUM('Chemicals Calcs'!Y$2:Y43)-'Chem - ODS'!T$7*10^6,'Chemicals Calcs'!Y43))</f>
        <v>0</v>
      </c>
      <c r="Z43" s="212">
        <f ca="1">IF(SUM('Chemicals Calcs'!Z$2:Z43)-'Chem - ODS'!U$7*10^6&lt;0,0,IF(AND(SUM('Chemicals Calcs'!Z$1:Z42)-'Chem - ODS'!U$7*10^6&lt;0,SUM('Chemicals Calcs'!Z$2:Z43)-'Chem - ODS'!U$7*10^6&gt;0),SUM('Chemicals Calcs'!Z$2:Z43)-'Chem - ODS'!U$7*10^6,'Chemicals Calcs'!Z43))</f>
        <v>0</v>
      </c>
      <c r="AA43" s="212">
        <f ca="1">IF(SUM('Chemicals Calcs'!AA$2:AA43)-'Chem - ODS'!V$7*10^6&lt;0,0,IF(AND(SUM('Chemicals Calcs'!AA$1:AA42)-'Chem - ODS'!V$7*10^6&lt;0,SUM('Chemicals Calcs'!AA$2:AA43)-'Chem - ODS'!V$7*10^6&gt;0),SUM('Chemicals Calcs'!AA$2:AA43)-'Chem - ODS'!V$7*10^6,'Chemicals Calcs'!AA43))</f>
        <v>0</v>
      </c>
      <c r="AB43" s="212">
        <f ca="1">IF(SUM('Chemicals Calcs'!AB$2:AB43)-'Chem - ODS'!W$7*10^6&lt;0,0,IF(AND(SUM('Chemicals Calcs'!AB$1:AB42)-'Chem - ODS'!W$7*10^6&lt;0,SUM('Chemicals Calcs'!AB$2:AB43)-'Chem - ODS'!W$7*10^6&gt;0),SUM('Chemicals Calcs'!AB$2:AB43)-'Chem - ODS'!W$7*10^6,'Chemicals Calcs'!AB43))</f>
        <v>0</v>
      </c>
      <c r="AC43" s="212">
        <f ca="1">IF(SUM('Chemicals Calcs'!AC$2:AC43)-'Chem - ODS'!X$7*10^6&lt;0,0,IF(AND(SUM('Chemicals Calcs'!AC$1:AC42)-'Chem - ODS'!X$7*10^6&lt;0,SUM('Chemicals Calcs'!AC$2:AC43)-'Chem - ODS'!X$7*10^6&gt;0),SUM('Chemicals Calcs'!AC$2:AC43)-'Chem - ODS'!X$7*10^6,'Chemicals Calcs'!AC43))</f>
        <v>0</v>
      </c>
      <c r="AD43" s="212">
        <f ca="1">IF(SUM('Chemicals Calcs'!AD$2:AD43)-'Chem - ODS'!Y$7*10^6&lt;0,0,IF(AND(SUM('Chemicals Calcs'!AD$1:AD42)-'Chem - ODS'!Y$7*10^6&lt;0,SUM('Chemicals Calcs'!AD$2:AD43)-'Chem - ODS'!Y$7*10^6&gt;0),SUM('Chemicals Calcs'!AD$2:AD43)-'Chem - ODS'!Y$7*10^6,'Chemicals Calcs'!AD43))</f>
        <v>0</v>
      </c>
      <c r="AE43" s="212">
        <f ca="1">IF(SUM('Chemicals Calcs'!AE$2:AE43)-'Chem - ODS'!Z$7*10^6&lt;0,0,IF(AND(SUM('Chemicals Calcs'!AE$1:AE42)-'Chem - ODS'!Z$7*10^6&lt;0,SUM('Chemicals Calcs'!AE$2:AE43)-'Chem - ODS'!Z$7*10^6&gt;0),SUM('Chemicals Calcs'!AE$2:AE43)-'Chem - ODS'!Z$7*10^6,'Chemicals Calcs'!AE43))</f>
        <v>0</v>
      </c>
      <c r="AF43" s="212">
        <f ca="1">IF(SUM('Chemicals Calcs'!AF$2:AF43)-'Chem - ODS'!AA$7*10^6&lt;0,0,IF(AND(SUM('Chemicals Calcs'!AF$1:AF42)-'Chem - ODS'!AA$7*10^6&lt;0,SUM('Chemicals Calcs'!AF$2:AF43)-'Chem - ODS'!AA$7*10^6&gt;0),SUM('Chemicals Calcs'!AF$2:AF43)-'Chem - ODS'!AA$7*10^6,'Chemicals Calcs'!AF43))</f>
        <v>0</v>
      </c>
      <c r="AG43" s="212">
        <f ca="1">IF(SUM('Chemicals Calcs'!AG$2:AG43)-'Chem - ODS'!AB$7*10^6&lt;0,0,IF(AND(SUM('Chemicals Calcs'!AG$1:AG42)-'Chem - ODS'!AB$7*10^6&lt;0,SUM('Chemicals Calcs'!AG$2:AG43)-'Chem - ODS'!AB$7*10^6&gt;0),SUM('Chemicals Calcs'!AG$2:AG43)-'Chem - ODS'!AB$7*10^6,'Chemicals Calcs'!AG43))</f>
        <v>0</v>
      </c>
      <c r="AH43" s="212">
        <f ca="1">IF(SUM('Chemicals Calcs'!AH$2:AH43)-'Chem - ODS'!AC$7*10^6&lt;0,0,IF(AND(SUM('Chemicals Calcs'!AH$1:AH42)-'Chem - ODS'!AC$7*10^6&lt;0,SUM('Chemicals Calcs'!AH$2:AH43)-'Chem - ODS'!AC$7*10^6&gt;0),SUM('Chemicals Calcs'!AH$2:AH43)-'Chem - ODS'!AC$7*10^6,'Chemicals Calcs'!AH43))</f>
        <v>0</v>
      </c>
      <c r="AI43" s="212">
        <f ca="1">IF(SUM('Chemicals Calcs'!AI$2:AI43)-'Chem - ODS'!AD$7*10^6&lt;0,0,IF(AND(SUM('Chemicals Calcs'!AI$1:AI42)-'Chem - ODS'!AD$7*10^6&lt;0,SUM('Chemicals Calcs'!AI$2:AI43)-'Chem - ODS'!AD$7*10^6&gt;0),SUM('Chemicals Calcs'!AI$2:AI43)-'Chem - ODS'!AD$7*10^6,'Chemicals Calcs'!AI43))</f>
        <v>0</v>
      </c>
      <c r="AJ43" s="212">
        <f ca="1">IF(SUM('Chemicals Calcs'!AJ$2:AJ43)-'Chem - ODS'!AE$7*10^6&lt;0,0,IF(AND(SUM('Chemicals Calcs'!AJ$1:AJ42)-'Chem - ODS'!AE$7*10^6&lt;0,SUM('Chemicals Calcs'!AJ$2:AJ43)-'Chem - ODS'!AE$7*10^6&gt;0),SUM('Chemicals Calcs'!AJ$2:AJ43)-'Chem - ODS'!AE$7*10^6,'Chemicals Calcs'!AJ43))</f>
        <v>0</v>
      </c>
      <c r="AK43" s="212">
        <f ca="1">IF(SUM('Chemicals Calcs'!AK$2:AK43)-'Chem - ODS'!AF$7*10^6&lt;0,0,IF(AND(SUM('Chemicals Calcs'!AK$1:AK42)-'Chem - ODS'!AF$7*10^6&lt;0,SUM('Chemicals Calcs'!AK$2:AK43)-'Chem - ODS'!AF$7*10^6&gt;0),SUM('Chemicals Calcs'!AK$2:AK43)-'Chem - ODS'!AF$7*10^6,'Chemicals Calcs'!AK43))</f>
        <v>0</v>
      </c>
      <c r="AL43" s="212">
        <f ca="1">IF(SUM('Chemicals Calcs'!AL$2:AL43)-'Chem - ODS'!AG$7*10^6&lt;0,0,IF(AND(SUM('Chemicals Calcs'!AL$1:AL42)-'Chem - ODS'!AG$7*10^6&lt;0,SUM('Chemicals Calcs'!AL$2:AL43)-'Chem - ODS'!AG$7*10^6&gt;0),SUM('Chemicals Calcs'!AL$2:AL43)-'Chem - ODS'!AG$7*10^6,'Chemicals Calcs'!AL43))</f>
        <v>0</v>
      </c>
      <c r="AM43" s="212">
        <f ca="1">IF(SUM('Chemicals Calcs'!AM$2:AM43)-'Chem - ODS'!AH$7*10^6&lt;0,0,IF(AND(SUM('Chemicals Calcs'!AM$1:AM42)-'Chem - ODS'!AH$7*10^6&lt;0,SUM('Chemicals Calcs'!AM$2:AM43)-'Chem - ODS'!AH$7*10^6&gt;0),SUM('Chemicals Calcs'!AM$2:AM43)-'Chem - ODS'!AH$7*10^6,'Chemicals Calcs'!AM43))</f>
        <v>0</v>
      </c>
      <c r="AN43" s="212">
        <f ca="1">IF(SUM('Chemicals Calcs'!AN$2:AN43)-'Chem - ODS'!AI$7*10^6&lt;0,0,IF(AND(SUM('Chemicals Calcs'!AN$1:AN42)-'Chem - ODS'!AI$7*10^6&lt;0,SUM('Chemicals Calcs'!AN$2:AN43)-'Chem - ODS'!AI$7*10^6&gt;0),SUM('Chemicals Calcs'!AN$2:AN43)-'Chem - ODS'!AI$7*10^6,'Chemicals Calcs'!AN43))</f>
        <v>0</v>
      </c>
      <c r="AO43" s="212">
        <f ca="1">IF(SUM('Chemicals Calcs'!AO$2:AO43)-'Chem - ODS'!AJ$7*10^6&lt;0,0,IF(AND(SUM('Chemicals Calcs'!AO$1:AO42)-'Chem - ODS'!AJ$7*10^6&lt;0,SUM('Chemicals Calcs'!AO$2:AO43)-'Chem - ODS'!AJ$7*10^6&gt;0),SUM('Chemicals Calcs'!AO$2:AO43)-'Chem - ODS'!AJ$7*10^6,'Chemicals Calcs'!AO43))</f>
        <v>0</v>
      </c>
      <c r="AP43" s="212">
        <f ca="1">IF(SUM('Chemicals Calcs'!AP$2:AP43)-'Chem - ODS'!AK$7*10^6&lt;0,0,IF(AND(SUM('Chemicals Calcs'!AP$1:AP42)-'Chem - ODS'!AK$7*10^6&lt;0,SUM('Chemicals Calcs'!AP$2:AP43)-'Chem - ODS'!AK$7*10^6&gt;0),SUM('Chemicals Calcs'!AP$2:AP43)-'Chem - ODS'!AK$7*10^6,'Chemicals Calcs'!AP43))</f>
        <v>0</v>
      </c>
    </row>
    <row r="44" spans="1:42">
      <c r="A44" s="74">
        <v>-8</v>
      </c>
      <c r="B44">
        <f ca="1">IF('Chemicals 2010'!$A52="CP",INDIRECT("'Chemicals 2010'!"&amp;'Country Selector'!$B$3&amp;ROW($A52))*10^12,0)</f>
        <v>0</v>
      </c>
      <c r="C44" s="90">
        <f t="shared" ca="1" si="2"/>
        <v>0</v>
      </c>
      <c r="D44" s="90">
        <f t="shared" ca="1" si="2"/>
        <v>0</v>
      </c>
      <c r="E44" s="90">
        <f t="shared" ca="1" si="2"/>
        <v>0</v>
      </c>
      <c r="F44" s="90">
        <f t="shared" ca="1" si="2"/>
        <v>0</v>
      </c>
      <c r="G44" s="212">
        <f ca="1">IF(SUM('Chemicals Calcs'!G$2:G44)-'Chem - ODS'!B$7*10^6&lt;0,0,IF(AND(SUM('Chemicals Calcs'!G$1:G43)-'Chem - ODS'!B$7*10^6&lt;0,SUM('Chemicals Calcs'!G$2:G44)-'Chem - ODS'!B$7*10^6&gt;0),SUM('Chemicals Calcs'!G$2:G44)-'Chem - ODS'!B$7*10^6,'Chemicals Calcs'!G44))</f>
        <v>340544916111.02631</v>
      </c>
      <c r="H44" s="212">
        <f ca="1">IF(SUM('Chemicals Calcs'!H$2:H44)-'Chem - ODS'!C$7*10^6&lt;0,0,IF(AND(SUM('Chemicals Calcs'!H$1:H43)-'Chem - ODS'!C$7*10^6&lt;0,SUM('Chemicals Calcs'!H$2:H44)-'Chem - ODS'!C$7*10^6&gt;0),SUM('Chemicals Calcs'!H$2:H44)-'Chem - ODS'!C$7*10^6,'Chemicals Calcs'!H44))</f>
        <v>408653899333.23157</v>
      </c>
      <c r="I44" s="212">
        <f ca="1">IF(SUM('Chemicals Calcs'!I$2:I44)-'Chem - ODS'!D$7*10^6&lt;0,0,IF(AND(SUM('Chemicals Calcs'!I$1:I43)-'Chem - ODS'!D$7*10^6&lt;0,SUM('Chemicals Calcs'!I$2:I44)-'Chem - ODS'!D$7*10^6&gt;0),SUM('Chemicals Calcs'!I$2:I44)-'Chem - ODS'!D$7*10^6,'Chemicals Calcs'!I44))</f>
        <v>476762882555.43683</v>
      </c>
      <c r="J44" s="212">
        <f ca="1">IF(SUM('Chemicals Calcs'!J$2:J44)-'Chem - ODS'!E$7*10^6&lt;0,0,IF(AND(SUM('Chemicals Calcs'!J$1:J43)-'Chem - ODS'!E$7*10^6&lt;0,SUM('Chemicals Calcs'!J$2:J44)-'Chem - ODS'!E$7*10^6&gt;0),SUM('Chemicals Calcs'!J$2:J44)-'Chem - ODS'!E$7*10^6,'Chemicals Calcs'!J44))</f>
        <v>544871865777.64209</v>
      </c>
      <c r="K44" s="212">
        <f ca="1">IF(SUM('Chemicals Calcs'!K$2:K44)-'Chem - ODS'!F$7*10^6&lt;0,0,IF(AND(SUM('Chemicals Calcs'!K$1:K43)-'Chem - ODS'!F$7*10^6&lt;0,SUM('Chemicals Calcs'!K$2:K44)-'Chem - ODS'!F$7*10^6&gt;0),SUM('Chemicals Calcs'!K$2:K44)-'Chem - ODS'!F$7*10^6,'Chemicals Calcs'!K44))</f>
        <v>210131750304.28931</v>
      </c>
      <c r="L44" s="212">
        <f ca="1">IF(SUM('Chemicals Calcs'!L$2:L44)-'Chem - ODS'!G$7*10^6&lt;0,0,IF(AND(SUM('Chemicals Calcs'!L$1:L43)-'Chem - ODS'!G$7*10^6&lt;0,SUM('Chemicals Calcs'!L$2:L44)-'Chem - ODS'!G$7*10^6&gt;0),SUM('Chemicals Calcs'!L$2:L44)-'Chem - ODS'!G$7*10^6,'Chemicals Calcs'!L44))</f>
        <v>0</v>
      </c>
      <c r="M44" s="212">
        <f ca="1">IF(SUM('Chemicals Calcs'!M$2:M44)-'Chem - ODS'!H$7*10^6&lt;0,0,IF(AND(SUM('Chemicals Calcs'!M$1:M43)-'Chem - ODS'!H$7*10^6&lt;0,SUM('Chemicals Calcs'!M$2:M44)-'Chem - ODS'!H$7*10^6&gt;0),SUM('Chemicals Calcs'!M$2:M44)-'Chem - ODS'!H$7*10^6,'Chemicals Calcs'!M44))</f>
        <v>0</v>
      </c>
      <c r="N44" s="212">
        <f ca="1">IF(SUM('Chemicals Calcs'!N$2:N44)-'Chem - ODS'!I$7*10^6&lt;0,0,IF(AND(SUM('Chemicals Calcs'!N$1:N43)-'Chem - ODS'!I$7*10^6&lt;0,SUM('Chemicals Calcs'!N$2:N44)-'Chem - ODS'!I$7*10^6&gt;0),SUM('Chemicals Calcs'!N$2:N44)-'Chem - ODS'!I$7*10^6,'Chemicals Calcs'!N44))</f>
        <v>216068934198.35425</v>
      </c>
      <c r="O44" s="212">
        <f ca="1">IF(SUM('Chemicals Calcs'!O$2:O44)-'Chem - ODS'!J$7*10^6&lt;0,0,IF(AND(SUM('Chemicals Calcs'!O$1:O43)-'Chem - ODS'!J$7*10^6&lt;0,SUM('Chemicals Calcs'!O$2:O44)-'Chem - ODS'!J$7*10^6&gt;0),SUM('Chemicals Calcs'!O$2:O44)-'Chem - ODS'!J$7*10^6,'Chemicals Calcs'!O44))</f>
        <v>318092686522.09717</v>
      </c>
      <c r="P44" s="212">
        <f ca="1">IF(SUM('Chemicals Calcs'!P$2:P44)-'Chem - ODS'!K$7*10^6&lt;0,0,IF(AND(SUM('Chemicals Calcs'!P$1:P43)-'Chem - ODS'!K$7*10^6&lt;0,SUM('Chemicals Calcs'!P$2:P44)-'Chem - ODS'!K$7*10^6&gt;0),SUM('Chemicals Calcs'!P$2:P44)-'Chem - ODS'!K$7*10^6,'Chemicals Calcs'!P44))</f>
        <v>320560534564.35742</v>
      </c>
      <c r="Q44" s="212">
        <f ca="1">IF(SUM('Chemicals Calcs'!Q$2:Q44)-'Chem - ODS'!L$7*10^6&lt;0,0,IF(AND(SUM('Chemicals Calcs'!Q$1:Q43)-'Chem - ODS'!L$7*10^6&lt;0,SUM('Chemicals Calcs'!Q$2:Q44)-'Chem - ODS'!L$7*10^6&gt;0),SUM('Chemicals Calcs'!Q$2:Q44)-'Chem - ODS'!L$7*10^6,'Chemicals Calcs'!Q44))</f>
        <v>255967390886.74121</v>
      </c>
      <c r="R44" s="212">
        <f ca="1">IF(SUM('Chemicals Calcs'!R$2:R44)-'Chem - ODS'!M$7*10^6&lt;0,0,IF(AND(SUM('Chemicals Calcs'!R$1:R43)-'Chem - ODS'!M$7*10^6&lt;0,SUM('Chemicals Calcs'!R$2:R44)-'Chem - ODS'!M$7*10^6&gt;0),SUM('Chemicals Calcs'!R$2:R44)-'Chem - ODS'!M$7*10^6,'Chemicals Calcs'!R44))</f>
        <v>126670040098.42676</v>
      </c>
      <c r="S44" s="212">
        <f ca="1">IF(SUM('Chemicals Calcs'!S$2:S44)-'Chem - ODS'!N$7*10^6&lt;0,0,IF(AND(SUM('Chemicals Calcs'!S$1:S43)-'Chem - ODS'!N$7*10^6&lt;0,SUM('Chemicals Calcs'!S$2:S44)-'Chem - ODS'!N$7*10^6&gt;0),SUM('Chemicals Calcs'!S$2:S44)-'Chem - ODS'!N$7*10^6,'Chemicals Calcs'!S44))</f>
        <v>345839309308.16064</v>
      </c>
      <c r="T44" s="212">
        <f ca="1">IF(SUM('Chemicals Calcs'!T$2:T44)-'Chem - ODS'!O$7*10^6&lt;0,0,IF(AND(SUM('Chemicals Calcs'!T$1:T43)-'Chem - ODS'!O$7*10^6&lt;0,SUM('Chemicals Calcs'!T$2:T44)-'Chem - ODS'!O$7*10^6&gt;0),SUM('Chemicals Calcs'!T$2:T44)-'Chem - ODS'!O$7*10^6,'Chemicals Calcs'!T44))</f>
        <v>0</v>
      </c>
      <c r="U44" s="212">
        <f ca="1">IF(SUM('Chemicals Calcs'!U$2:U44)-'Chem - ODS'!P$7*10^6&lt;0,0,IF(AND(SUM('Chemicals Calcs'!U$1:U43)-'Chem - ODS'!P$7*10^6&lt;0,SUM('Chemicals Calcs'!U$2:U44)-'Chem - ODS'!P$7*10^6&gt;0),SUM('Chemicals Calcs'!U$2:U44)-'Chem - ODS'!P$7*10^6,'Chemicals Calcs'!U44))</f>
        <v>0</v>
      </c>
      <c r="V44" s="212">
        <f ca="1">IF(SUM('Chemicals Calcs'!V$2:V44)-'Chem - ODS'!Q$7*10^6&lt;0,0,IF(AND(SUM('Chemicals Calcs'!V$1:V43)-'Chem - ODS'!Q$7*10^6&lt;0,SUM('Chemicals Calcs'!V$2:V44)-'Chem - ODS'!Q$7*10^6&gt;0),SUM('Chemicals Calcs'!V$2:V44)-'Chem - ODS'!Q$7*10^6,'Chemicals Calcs'!V44))</f>
        <v>0</v>
      </c>
      <c r="W44" s="212">
        <f ca="1">IF(SUM('Chemicals Calcs'!W$2:W44)-'Chem - ODS'!R$7*10^6&lt;0,0,IF(AND(SUM('Chemicals Calcs'!W$1:W43)-'Chem - ODS'!R$7*10^6&lt;0,SUM('Chemicals Calcs'!W$2:W44)-'Chem - ODS'!R$7*10^6&gt;0),SUM('Chemicals Calcs'!W$2:W44)-'Chem - ODS'!R$7*10^6,'Chemicals Calcs'!W44))</f>
        <v>0</v>
      </c>
      <c r="X44" s="212">
        <f ca="1">IF(SUM('Chemicals Calcs'!X$2:X44)-'Chem - ODS'!S$7*10^6&lt;0,0,IF(AND(SUM('Chemicals Calcs'!X$1:X43)-'Chem - ODS'!S$7*10^6&lt;0,SUM('Chemicals Calcs'!X$2:X44)-'Chem - ODS'!S$7*10^6&gt;0),SUM('Chemicals Calcs'!X$2:X44)-'Chem - ODS'!S$7*10^6,'Chemicals Calcs'!X44))</f>
        <v>0</v>
      </c>
      <c r="Y44" s="212">
        <f ca="1">IF(SUM('Chemicals Calcs'!Y$2:Y44)-'Chem - ODS'!T$7*10^6&lt;0,0,IF(AND(SUM('Chemicals Calcs'!Y$1:Y43)-'Chem - ODS'!T$7*10^6&lt;0,SUM('Chemicals Calcs'!Y$2:Y44)-'Chem - ODS'!T$7*10^6&gt;0),SUM('Chemicals Calcs'!Y$2:Y44)-'Chem - ODS'!T$7*10^6,'Chemicals Calcs'!Y44))</f>
        <v>0</v>
      </c>
      <c r="Z44" s="212">
        <f ca="1">IF(SUM('Chemicals Calcs'!Z$2:Z44)-'Chem - ODS'!U$7*10^6&lt;0,0,IF(AND(SUM('Chemicals Calcs'!Z$1:Z43)-'Chem - ODS'!U$7*10^6&lt;0,SUM('Chemicals Calcs'!Z$2:Z44)-'Chem - ODS'!U$7*10^6&gt;0),SUM('Chemicals Calcs'!Z$2:Z44)-'Chem - ODS'!U$7*10^6,'Chemicals Calcs'!Z44))</f>
        <v>0</v>
      </c>
      <c r="AA44" s="212">
        <f ca="1">IF(SUM('Chemicals Calcs'!AA$2:AA44)-'Chem - ODS'!V$7*10^6&lt;0,0,IF(AND(SUM('Chemicals Calcs'!AA$1:AA43)-'Chem - ODS'!V$7*10^6&lt;0,SUM('Chemicals Calcs'!AA$2:AA44)-'Chem - ODS'!V$7*10^6&gt;0),SUM('Chemicals Calcs'!AA$2:AA44)-'Chem - ODS'!V$7*10^6,'Chemicals Calcs'!AA44))</f>
        <v>0</v>
      </c>
      <c r="AB44" s="212">
        <f ca="1">IF(SUM('Chemicals Calcs'!AB$2:AB44)-'Chem - ODS'!W$7*10^6&lt;0,0,IF(AND(SUM('Chemicals Calcs'!AB$1:AB43)-'Chem - ODS'!W$7*10^6&lt;0,SUM('Chemicals Calcs'!AB$2:AB44)-'Chem - ODS'!W$7*10^6&gt;0),SUM('Chemicals Calcs'!AB$2:AB44)-'Chem - ODS'!W$7*10^6,'Chemicals Calcs'!AB44))</f>
        <v>0</v>
      </c>
      <c r="AC44" s="212">
        <f ca="1">IF(SUM('Chemicals Calcs'!AC$2:AC44)-'Chem - ODS'!X$7*10^6&lt;0,0,IF(AND(SUM('Chemicals Calcs'!AC$1:AC43)-'Chem - ODS'!X$7*10^6&lt;0,SUM('Chemicals Calcs'!AC$2:AC44)-'Chem - ODS'!X$7*10^6&gt;0),SUM('Chemicals Calcs'!AC$2:AC44)-'Chem - ODS'!X$7*10^6,'Chemicals Calcs'!AC44))</f>
        <v>0</v>
      </c>
      <c r="AD44" s="212">
        <f ca="1">IF(SUM('Chemicals Calcs'!AD$2:AD44)-'Chem - ODS'!Y$7*10^6&lt;0,0,IF(AND(SUM('Chemicals Calcs'!AD$1:AD43)-'Chem - ODS'!Y$7*10^6&lt;0,SUM('Chemicals Calcs'!AD$2:AD44)-'Chem - ODS'!Y$7*10^6&gt;0),SUM('Chemicals Calcs'!AD$2:AD44)-'Chem - ODS'!Y$7*10^6,'Chemicals Calcs'!AD44))</f>
        <v>0</v>
      </c>
      <c r="AE44" s="212">
        <f ca="1">IF(SUM('Chemicals Calcs'!AE$2:AE44)-'Chem - ODS'!Z$7*10^6&lt;0,0,IF(AND(SUM('Chemicals Calcs'!AE$1:AE43)-'Chem - ODS'!Z$7*10^6&lt;0,SUM('Chemicals Calcs'!AE$2:AE44)-'Chem - ODS'!Z$7*10^6&gt;0),SUM('Chemicals Calcs'!AE$2:AE44)-'Chem - ODS'!Z$7*10^6,'Chemicals Calcs'!AE44))</f>
        <v>0</v>
      </c>
      <c r="AF44" s="212">
        <f ca="1">IF(SUM('Chemicals Calcs'!AF$2:AF44)-'Chem - ODS'!AA$7*10^6&lt;0,0,IF(AND(SUM('Chemicals Calcs'!AF$1:AF43)-'Chem - ODS'!AA$7*10^6&lt;0,SUM('Chemicals Calcs'!AF$2:AF44)-'Chem - ODS'!AA$7*10^6&gt;0),SUM('Chemicals Calcs'!AF$2:AF44)-'Chem - ODS'!AA$7*10^6,'Chemicals Calcs'!AF44))</f>
        <v>0</v>
      </c>
      <c r="AG44" s="212">
        <f ca="1">IF(SUM('Chemicals Calcs'!AG$2:AG44)-'Chem - ODS'!AB$7*10^6&lt;0,0,IF(AND(SUM('Chemicals Calcs'!AG$1:AG43)-'Chem - ODS'!AB$7*10^6&lt;0,SUM('Chemicals Calcs'!AG$2:AG44)-'Chem - ODS'!AB$7*10^6&gt;0),SUM('Chemicals Calcs'!AG$2:AG44)-'Chem - ODS'!AB$7*10^6,'Chemicals Calcs'!AG44))</f>
        <v>0</v>
      </c>
      <c r="AH44" s="212">
        <f ca="1">IF(SUM('Chemicals Calcs'!AH$2:AH44)-'Chem - ODS'!AC$7*10^6&lt;0,0,IF(AND(SUM('Chemicals Calcs'!AH$1:AH43)-'Chem - ODS'!AC$7*10^6&lt;0,SUM('Chemicals Calcs'!AH$2:AH44)-'Chem - ODS'!AC$7*10^6&gt;0),SUM('Chemicals Calcs'!AH$2:AH44)-'Chem - ODS'!AC$7*10^6,'Chemicals Calcs'!AH44))</f>
        <v>0</v>
      </c>
      <c r="AI44" s="212">
        <f ca="1">IF(SUM('Chemicals Calcs'!AI$2:AI44)-'Chem - ODS'!AD$7*10^6&lt;0,0,IF(AND(SUM('Chemicals Calcs'!AI$1:AI43)-'Chem - ODS'!AD$7*10^6&lt;0,SUM('Chemicals Calcs'!AI$2:AI44)-'Chem - ODS'!AD$7*10^6&gt;0),SUM('Chemicals Calcs'!AI$2:AI44)-'Chem - ODS'!AD$7*10^6,'Chemicals Calcs'!AI44))</f>
        <v>0</v>
      </c>
      <c r="AJ44" s="212">
        <f ca="1">IF(SUM('Chemicals Calcs'!AJ$2:AJ44)-'Chem - ODS'!AE$7*10^6&lt;0,0,IF(AND(SUM('Chemicals Calcs'!AJ$1:AJ43)-'Chem - ODS'!AE$7*10^6&lt;0,SUM('Chemicals Calcs'!AJ$2:AJ44)-'Chem - ODS'!AE$7*10^6&gt;0),SUM('Chemicals Calcs'!AJ$2:AJ44)-'Chem - ODS'!AE$7*10^6,'Chemicals Calcs'!AJ44))</f>
        <v>0</v>
      </c>
      <c r="AK44" s="212">
        <f ca="1">IF(SUM('Chemicals Calcs'!AK$2:AK44)-'Chem - ODS'!AF$7*10^6&lt;0,0,IF(AND(SUM('Chemicals Calcs'!AK$1:AK43)-'Chem - ODS'!AF$7*10^6&lt;0,SUM('Chemicals Calcs'!AK$2:AK44)-'Chem - ODS'!AF$7*10^6&gt;0),SUM('Chemicals Calcs'!AK$2:AK44)-'Chem - ODS'!AF$7*10^6,'Chemicals Calcs'!AK44))</f>
        <v>0</v>
      </c>
      <c r="AL44" s="212">
        <f ca="1">IF(SUM('Chemicals Calcs'!AL$2:AL44)-'Chem - ODS'!AG$7*10^6&lt;0,0,IF(AND(SUM('Chemicals Calcs'!AL$1:AL43)-'Chem - ODS'!AG$7*10^6&lt;0,SUM('Chemicals Calcs'!AL$2:AL44)-'Chem - ODS'!AG$7*10^6&gt;0),SUM('Chemicals Calcs'!AL$2:AL44)-'Chem - ODS'!AG$7*10^6,'Chemicals Calcs'!AL44))</f>
        <v>0</v>
      </c>
      <c r="AM44" s="212">
        <f ca="1">IF(SUM('Chemicals Calcs'!AM$2:AM44)-'Chem - ODS'!AH$7*10^6&lt;0,0,IF(AND(SUM('Chemicals Calcs'!AM$1:AM43)-'Chem - ODS'!AH$7*10^6&lt;0,SUM('Chemicals Calcs'!AM$2:AM44)-'Chem - ODS'!AH$7*10^6&gt;0),SUM('Chemicals Calcs'!AM$2:AM44)-'Chem - ODS'!AH$7*10^6,'Chemicals Calcs'!AM44))</f>
        <v>0</v>
      </c>
      <c r="AN44" s="212">
        <f ca="1">IF(SUM('Chemicals Calcs'!AN$2:AN44)-'Chem - ODS'!AI$7*10^6&lt;0,0,IF(AND(SUM('Chemicals Calcs'!AN$1:AN43)-'Chem - ODS'!AI$7*10^6&lt;0,SUM('Chemicals Calcs'!AN$2:AN44)-'Chem - ODS'!AI$7*10^6&gt;0),SUM('Chemicals Calcs'!AN$2:AN44)-'Chem - ODS'!AI$7*10^6,'Chemicals Calcs'!AN44))</f>
        <v>0</v>
      </c>
      <c r="AO44" s="212">
        <f ca="1">IF(SUM('Chemicals Calcs'!AO$2:AO44)-'Chem - ODS'!AJ$7*10^6&lt;0,0,IF(AND(SUM('Chemicals Calcs'!AO$1:AO43)-'Chem - ODS'!AJ$7*10^6&lt;0,SUM('Chemicals Calcs'!AO$2:AO44)-'Chem - ODS'!AJ$7*10^6&gt;0),SUM('Chemicals Calcs'!AO$2:AO44)-'Chem - ODS'!AJ$7*10^6,'Chemicals Calcs'!AO44))</f>
        <v>0</v>
      </c>
      <c r="AP44" s="212">
        <f ca="1">IF(SUM('Chemicals Calcs'!AP$2:AP44)-'Chem - ODS'!AK$7*10^6&lt;0,0,IF(AND(SUM('Chemicals Calcs'!AP$1:AP43)-'Chem - ODS'!AK$7*10^6&lt;0,SUM('Chemicals Calcs'!AP$2:AP44)-'Chem - ODS'!AK$7*10^6&gt;0),SUM('Chemicals Calcs'!AP$2:AP44)-'Chem - ODS'!AK$7*10^6,'Chemicals Calcs'!AP44))</f>
        <v>0</v>
      </c>
    </row>
    <row r="45" spans="1:42">
      <c r="A45" s="74">
        <v>-7</v>
      </c>
      <c r="B45">
        <f ca="1">IF('Chemicals 2010'!$A53="CP",INDIRECT("'Chemicals 2010'!"&amp;'Country Selector'!$B$3&amp;ROW($A53))*10^12,0)</f>
        <v>0</v>
      </c>
      <c r="C45" s="90">
        <f t="shared" ca="1" si="2"/>
        <v>0</v>
      </c>
      <c r="D45" s="90">
        <f t="shared" ca="1" si="2"/>
        <v>0</v>
      </c>
      <c r="E45" s="90">
        <f t="shared" ca="1" si="2"/>
        <v>0</v>
      </c>
      <c r="F45" s="90">
        <f t="shared" ca="1" si="2"/>
        <v>0</v>
      </c>
      <c r="G45" s="212">
        <f ca="1">IF(SUM('Chemicals Calcs'!G$2:G45)-'Chem - ODS'!B$7*10^6&lt;0,0,IF(AND(SUM('Chemicals Calcs'!G$1:G44)-'Chem - ODS'!B$7*10^6&lt;0,SUM('Chemicals Calcs'!G$2:G45)-'Chem - ODS'!B$7*10^6&gt;0),SUM('Chemicals Calcs'!G$2:G45)-'Chem - ODS'!B$7*10^6,'Chemicals Calcs'!G45))</f>
        <v>0</v>
      </c>
      <c r="H45" s="212">
        <f ca="1">IF(SUM('Chemicals Calcs'!H$2:H45)-'Chem - ODS'!C$7*10^6&lt;0,0,IF(AND(SUM('Chemicals Calcs'!H$1:H44)-'Chem - ODS'!C$7*10^6&lt;0,SUM('Chemicals Calcs'!H$2:H45)-'Chem - ODS'!C$7*10^6&gt;0),SUM('Chemicals Calcs'!H$2:H45)-'Chem - ODS'!C$7*10^6,'Chemicals Calcs'!H45))</f>
        <v>0</v>
      </c>
      <c r="I45" s="212">
        <f ca="1">IF(SUM('Chemicals Calcs'!I$2:I45)-'Chem - ODS'!D$7*10^6&lt;0,0,IF(AND(SUM('Chemicals Calcs'!I$1:I44)-'Chem - ODS'!D$7*10^6&lt;0,SUM('Chemicals Calcs'!I$2:I45)-'Chem - ODS'!D$7*10^6&gt;0),SUM('Chemicals Calcs'!I$2:I45)-'Chem - ODS'!D$7*10^6,'Chemicals Calcs'!I45))</f>
        <v>0</v>
      </c>
      <c r="J45" s="212">
        <f ca="1">IF(SUM('Chemicals Calcs'!J$2:J45)-'Chem - ODS'!E$7*10^6&lt;0,0,IF(AND(SUM('Chemicals Calcs'!J$1:J44)-'Chem - ODS'!E$7*10^6&lt;0,SUM('Chemicals Calcs'!J$2:J45)-'Chem - ODS'!E$7*10^6&gt;0),SUM('Chemicals Calcs'!J$2:J45)-'Chem - ODS'!E$7*10^6,'Chemicals Calcs'!J45))</f>
        <v>0</v>
      </c>
      <c r="K45" s="212">
        <f ca="1">IF(SUM('Chemicals Calcs'!K$2:K45)-'Chem - ODS'!F$7*10^6&lt;0,0,IF(AND(SUM('Chemicals Calcs'!K$1:K44)-'Chem - ODS'!F$7*10^6&lt;0,SUM('Chemicals Calcs'!K$2:K45)-'Chem - ODS'!F$7*10^6&gt;0),SUM('Chemicals Calcs'!K$2:K45)-'Chem - ODS'!F$7*10^6,'Chemicals Calcs'!K45))</f>
        <v>0</v>
      </c>
      <c r="L45" s="212">
        <f ca="1">IF(SUM('Chemicals Calcs'!L$2:L45)-'Chem - ODS'!G$7*10^6&lt;0,0,IF(AND(SUM('Chemicals Calcs'!L$1:L44)-'Chem - ODS'!G$7*10^6&lt;0,SUM('Chemicals Calcs'!L$2:L45)-'Chem - ODS'!G$7*10^6&gt;0),SUM('Chemicals Calcs'!L$2:L45)-'Chem - ODS'!G$7*10^6,'Chemicals Calcs'!L45))</f>
        <v>0</v>
      </c>
      <c r="M45" s="212">
        <f ca="1">IF(SUM('Chemicals Calcs'!M$2:M45)-'Chem - ODS'!H$7*10^6&lt;0,0,IF(AND(SUM('Chemicals Calcs'!M$1:M44)-'Chem - ODS'!H$7*10^6&lt;0,SUM('Chemicals Calcs'!M$2:M45)-'Chem - ODS'!H$7*10^6&gt;0),SUM('Chemicals Calcs'!M$2:M45)-'Chem - ODS'!H$7*10^6,'Chemicals Calcs'!M45))</f>
        <v>0</v>
      </c>
      <c r="N45" s="212">
        <f ca="1">IF(SUM('Chemicals Calcs'!N$2:N45)-'Chem - ODS'!I$7*10^6&lt;0,0,IF(AND(SUM('Chemicals Calcs'!N$1:N44)-'Chem - ODS'!I$7*10^6&lt;0,SUM('Chemicals Calcs'!N$2:N45)-'Chem - ODS'!I$7*10^6&gt;0),SUM('Chemicals Calcs'!N$2:N45)-'Chem - ODS'!I$7*10^6,'Chemicals Calcs'!N45))</f>
        <v>0</v>
      </c>
      <c r="O45" s="212">
        <f ca="1">IF(SUM('Chemicals Calcs'!O$2:O45)-'Chem - ODS'!J$7*10^6&lt;0,0,IF(AND(SUM('Chemicals Calcs'!O$1:O44)-'Chem - ODS'!J$7*10^6&lt;0,SUM('Chemicals Calcs'!O$2:O45)-'Chem - ODS'!J$7*10^6&gt;0),SUM('Chemicals Calcs'!O$2:O45)-'Chem - ODS'!J$7*10^6,'Chemicals Calcs'!O45))</f>
        <v>0</v>
      </c>
      <c r="P45" s="212">
        <f ca="1">IF(SUM('Chemicals Calcs'!P$2:P45)-'Chem - ODS'!K$7*10^6&lt;0,0,IF(AND(SUM('Chemicals Calcs'!P$1:P44)-'Chem - ODS'!K$7*10^6&lt;0,SUM('Chemicals Calcs'!P$2:P45)-'Chem - ODS'!K$7*10^6&gt;0),SUM('Chemicals Calcs'!P$2:P45)-'Chem - ODS'!K$7*10^6,'Chemicals Calcs'!P45))</f>
        <v>0</v>
      </c>
      <c r="Q45" s="212">
        <f ca="1">IF(SUM('Chemicals Calcs'!Q$2:Q45)-'Chem - ODS'!L$7*10^6&lt;0,0,IF(AND(SUM('Chemicals Calcs'!Q$1:Q44)-'Chem - ODS'!L$7*10^6&lt;0,SUM('Chemicals Calcs'!Q$2:Q45)-'Chem - ODS'!L$7*10^6&gt;0),SUM('Chemicals Calcs'!Q$2:Q45)-'Chem - ODS'!L$7*10^6,'Chemicals Calcs'!Q45))</f>
        <v>0</v>
      </c>
      <c r="R45" s="212">
        <f ca="1">IF(SUM('Chemicals Calcs'!R$2:R45)-'Chem - ODS'!M$7*10^6&lt;0,0,IF(AND(SUM('Chemicals Calcs'!R$1:R44)-'Chem - ODS'!M$7*10^6&lt;0,SUM('Chemicals Calcs'!R$2:R45)-'Chem - ODS'!M$7*10^6&gt;0),SUM('Chemicals Calcs'!R$2:R45)-'Chem - ODS'!M$7*10^6,'Chemicals Calcs'!R45))</f>
        <v>0</v>
      </c>
      <c r="S45" s="212">
        <f ca="1">IF(SUM('Chemicals Calcs'!S$2:S45)-'Chem - ODS'!N$7*10^6&lt;0,0,IF(AND(SUM('Chemicals Calcs'!S$1:S44)-'Chem - ODS'!N$7*10^6&lt;0,SUM('Chemicals Calcs'!S$2:S45)-'Chem - ODS'!N$7*10^6&gt;0),SUM('Chemicals Calcs'!S$2:S45)-'Chem - ODS'!N$7*10^6,'Chemicals Calcs'!S45))</f>
        <v>0</v>
      </c>
      <c r="T45" s="212">
        <f ca="1">IF(SUM('Chemicals Calcs'!T$2:T45)-'Chem - ODS'!O$7*10^6&lt;0,0,IF(AND(SUM('Chemicals Calcs'!T$1:T44)-'Chem - ODS'!O$7*10^6&lt;0,SUM('Chemicals Calcs'!T$2:T45)-'Chem - ODS'!O$7*10^6&gt;0),SUM('Chemicals Calcs'!T$2:T45)-'Chem - ODS'!O$7*10^6,'Chemicals Calcs'!T45))</f>
        <v>0</v>
      </c>
      <c r="U45" s="212">
        <f ca="1">IF(SUM('Chemicals Calcs'!U$2:U45)-'Chem - ODS'!P$7*10^6&lt;0,0,IF(AND(SUM('Chemicals Calcs'!U$1:U44)-'Chem - ODS'!P$7*10^6&lt;0,SUM('Chemicals Calcs'!U$2:U45)-'Chem - ODS'!P$7*10^6&gt;0),SUM('Chemicals Calcs'!U$2:U45)-'Chem - ODS'!P$7*10^6,'Chemicals Calcs'!U45))</f>
        <v>0</v>
      </c>
      <c r="V45" s="212">
        <f ca="1">IF(SUM('Chemicals Calcs'!V$2:V45)-'Chem - ODS'!Q$7*10^6&lt;0,0,IF(AND(SUM('Chemicals Calcs'!V$1:V44)-'Chem - ODS'!Q$7*10^6&lt;0,SUM('Chemicals Calcs'!V$2:V45)-'Chem - ODS'!Q$7*10^6&gt;0),SUM('Chemicals Calcs'!V$2:V45)-'Chem - ODS'!Q$7*10^6,'Chemicals Calcs'!V45))</f>
        <v>0</v>
      </c>
      <c r="W45" s="212">
        <f ca="1">IF(SUM('Chemicals Calcs'!W$2:W45)-'Chem - ODS'!R$7*10^6&lt;0,0,IF(AND(SUM('Chemicals Calcs'!W$1:W44)-'Chem - ODS'!R$7*10^6&lt;0,SUM('Chemicals Calcs'!W$2:W45)-'Chem - ODS'!R$7*10^6&gt;0),SUM('Chemicals Calcs'!W$2:W45)-'Chem - ODS'!R$7*10^6,'Chemicals Calcs'!W45))</f>
        <v>0</v>
      </c>
      <c r="X45" s="212">
        <f ca="1">IF(SUM('Chemicals Calcs'!X$2:X45)-'Chem - ODS'!S$7*10^6&lt;0,0,IF(AND(SUM('Chemicals Calcs'!X$1:X44)-'Chem - ODS'!S$7*10^6&lt;0,SUM('Chemicals Calcs'!X$2:X45)-'Chem - ODS'!S$7*10^6&gt;0),SUM('Chemicals Calcs'!X$2:X45)-'Chem - ODS'!S$7*10^6,'Chemicals Calcs'!X45))</f>
        <v>0</v>
      </c>
      <c r="Y45" s="212">
        <f ca="1">IF(SUM('Chemicals Calcs'!Y$2:Y45)-'Chem - ODS'!T$7*10^6&lt;0,0,IF(AND(SUM('Chemicals Calcs'!Y$1:Y44)-'Chem - ODS'!T$7*10^6&lt;0,SUM('Chemicals Calcs'!Y$2:Y45)-'Chem - ODS'!T$7*10^6&gt;0),SUM('Chemicals Calcs'!Y$2:Y45)-'Chem - ODS'!T$7*10^6,'Chemicals Calcs'!Y45))</f>
        <v>0</v>
      </c>
      <c r="Z45" s="212">
        <f ca="1">IF(SUM('Chemicals Calcs'!Z$2:Z45)-'Chem - ODS'!U$7*10^6&lt;0,0,IF(AND(SUM('Chemicals Calcs'!Z$1:Z44)-'Chem - ODS'!U$7*10^6&lt;0,SUM('Chemicals Calcs'!Z$2:Z45)-'Chem - ODS'!U$7*10^6&gt;0),SUM('Chemicals Calcs'!Z$2:Z45)-'Chem - ODS'!U$7*10^6,'Chemicals Calcs'!Z45))</f>
        <v>0</v>
      </c>
      <c r="AA45" s="212">
        <f ca="1">IF(SUM('Chemicals Calcs'!AA$2:AA45)-'Chem - ODS'!V$7*10^6&lt;0,0,IF(AND(SUM('Chemicals Calcs'!AA$1:AA44)-'Chem - ODS'!V$7*10^6&lt;0,SUM('Chemicals Calcs'!AA$2:AA45)-'Chem - ODS'!V$7*10^6&gt;0),SUM('Chemicals Calcs'!AA$2:AA45)-'Chem - ODS'!V$7*10^6,'Chemicals Calcs'!AA45))</f>
        <v>0</v>
      </c>
      <c r="AB45" s="212">
        <f ca="1">IF(SUM('Chemicals Calcs'!AB$2:AB45)-'Chem - ODS'!W$7*10^6&lt;0,0,IF(AND(SUM('Chemicals Calcs'!AB$1:AB44)-'Chem - ODS'!W$7*10^6&lt;0,SUM('Chemicals Calcs'!AB$2:AB45)-'Chem - ODS'!W$7*10^6&gt;0),SUM('Chemicals Calcs'!AB$2:AB45)-'Chem - ODS'!W$7*10^6,'Chemicals Calcs'!AB45))</f>
        <v>0</v>
      </c>
      <c r="AC45" s="212">
        <f ca="1">IF(SUM('Chemicals Calcs'!AC$2:AC45)-'Chem - ODS'!X$7*10^6&lt;0,0,IF(AND(SUM('Chemicals Calcs'!AC$1:AC44)-'Chem - ODS'!X$7*10^6&lt;0,SUM('Chemicals Calcs'!AC$2:AC45)-'Chem - ODS'!X$7*10^6&gt;0),SUM('Chemicals Calcs'!AC$2:AC45)-'Chem - ODS'!X$7*10^6,'Chemicals Calcs'!AC45))</f>
        <v>0</v>
      </c>
      <c r="AD45" s="212">
        <f ca="1">IF(SUM('Chemicals Calcs'!AD$2:AD45)-'Chem - ODS'!Y$7*10^6&lt;0,0,IF(AND(SUM('Chemicals Calcs'!AD$1:AD44)-'Chem - ODS'!Y$7*10^6&lt;0,SUM('Chemicals Calcs'!AD$2:AD45)-'Chem - ODS'!Y$7*10^6&gt;0),SUM('Chemicals Calcs'!AD$2:AD45)-'Chem - ODS'!Y$7*10^6,'Chemicals Calcs'!AD45))</f>
        <v>0</v>
      </c>
      <c r="AE45" s="212">
        <f ca="1">IF(SUM('Chemicals Calcs'!AE$2:AE45)-'Chem - ODS'!Z$7*10^6&lt;0,0,IF(AND(SUM('Chemicals Calcs'!AE$1:AE44)-'Chem - ODS'!Z$7*10^6&lt;0,SUM('Chemicals Calcs'!AE$2:AE45)-'Chem - ODS'!Z$7*10^6&gt;0),SUM('Chemicals Calcs'!AE$2:AE45)-'Chem - ODS'!Z$7*10^6,'Chemicals Calcs'!AE45))</f>
        <v>0</v>
      </c>
      <c r="AF45" s="212">
        <f ca="1">IF(SUM('Chemicals Calcs'!AF$2:AF45)-'Chem - ODS'!AA$7*10^6&lt;0,0,IF(AND(SUM('Chemicals Calcs'!AF$1:AF44)-'Chem - ODS'!AA$7*10^6&lt;0,SUM('Chemicals Calcs'!AF$2:AF45)-'Chem - ODS'!AA$7*10^6&gt;0),SUM('Chemicals Calcs'!AF$2:AF45)-'Chem - ODS'!AA$7*10^6,'Chemicals Calcs'!AF45))</f>
        <v>0</v>
      </c>
      <c r="AG45" s="212">
        <f ca="1">IF(SUM('Chemicals Calcs'!AG$2:AG45)-'Chem - ODS'!AB$7*10^6&lt;0,0,IF(AND(SUM('Chemicals Calcs'!AG$1:AG44)-'Chem - ODS'!AB$7*10^6&lt;0,SUM('Chemicals Calcs'!AG$2:AG45)-'Chem - ODS'!AB$7*10^6&gt;0),SUM('Chemicals Calcs'!AG$2:AG45)-'Chem - ODS'!AB$7*10^6,'Chemicals Calcs'!AG45))</f>
        <v>0</v>
      </c>
      <c r="AH45" s="212">
        <f ca="1">IF(SUM('Chemicals Calcs'!AH$2:AH45)-'Chem - ODS'!AC$7*10^6&lt;0,0,IF(AND(SUM('Chemicals Calcs'!AH$1:AH44)-'Chem - ODS'!AC$7*10^6&lt;0,SUM('Chemicals Calcs'!AH$2:AH45)-'Chem - ODS'!AC$7*10^6&gt;0),SUM('Chemicals Calcs'!AH$2:AH45)-'Chem - ODS'!AC$7*10^6,'Chemicals Calcs'!AH45))</f>
        <v>0</v>
      </c>
      <c r="AI45" s="212">
        <f ca="1">IF(SUM('Chemicals Calcs'!AI$2:AI45)-'Chem - ODS'!AD$7*10^6&lt;0,0,IF(AND(SUM('Chemicals Calcs'!AI$1:AI44)-'Chem - ODS'!AD$7*10^6&lt;0,SUM('Chemicals Calcs'!AI$2:AI45)-'Chem - ODS'!AD$7*10^6&gt;0),SUM('Chemicals Calcs'!AI$2:AI45)-'Chem - ODS'!AD$7*10^6,'Chemicals Calcs'!AI45))</f>
        <v>0</v>
      </c>
      <c r="AJ45" s="212">
        <f ca="1">IF(SUM('Chemicals Calcs'!AJ$2:AJ45)-'Chem - ODS'!AE$7*10^6&lt;0,0,IF(AND(SUM('Chemicals Calcs'!AJ$1:AJ44)-'Chem - ODS'!AE$7*10^6&lt;0,SUM('Chemicals Calcs'!AJ$2:AJ45)-'Chem - ODS'!AE$7*10^6&gt;0),SUM('Chemicals Calcs'!AJ$2:AJ45)-'Chem - ODS'!AE$7*10^6,'Chemicals Calcs'!AJ45))</f>
        <v>0</v>
      </c>
      <c r="AK45" s="212">
        <f ca="1">IF(SUM('Chemicals Calcs'!AK$2:AK45)-'Chem - ODS'!AF$7*10^6&lt;0,0,IF(AND(SUM('Chemicals Calcs'!AK$1:AK44)-'Chem - ODS'!AF$7*10^6&lt;0,SUM('Chemicals Calcs'!AK$2:AK45)-'Chem - ODS'!AF$7*10^6&gt;0),SUM('Chemicals Calcs'!AK$2:AK45)-'Chem - ODS'!AF$7*10^6,'Chemicals Calcs'!AK45))</f>
        <v>0</v>
      </c>
      <c r="AL45" s="212">
        <f ca="1">IF(SUM('Chemicals Calcs'!AL$2:AL45)-'Chem - ODS'!AG$7*10^6&lt;0,0,IF(AND(SUM('Chemicals Calcs'!AL$1:AL44)-'Chem - ODS'!AG$7*10^6&lt;0,SUM('Chemicals Calcs'!AL$2:AL45)-'Chem - ODS'!AG$7*10^6&gt;0),SUM('Chemicals Calcs'!AL$2:AL45)-'Chem - ODS'!AG$7*10^6,'Chemicals Calcs'!AL45))</f>
        <v>0</v>
      </c>
      <c r="AM45" s="212">
        <f ca="1">IF(SUM('Chemicals Calcs'!AM$2:AM45)-'Chem - ODS'!AH$7*10^6&lt;0,0,IF(AND(SUM('Chemicals Calcs'!AM$1:AM44)-'Chem - ODS'!AH$7*10^6&lt;0,SUM('Chemicals Calcs'!AM$2:AM45)-'Chem - ODS'!AH$7*10^6&gt;0),SUM('Chemicals Calcs'!AM$2:AM45)-'Chem - ODS'!AH$7*10^6,'Chemicals Calcs'!AM45))</f>
        <v>0</v>
      </c>
      <c r="AN45" s="212">
        <f ca="1">IF(SUM('Chemicals Calcs'!AN$2:AN45)-'Chem - ODS'!AI$7*10^6&lt;0,0,IF(AND(SUM('Chemicals Calcs'!AN$1:AN44)-'Chem - ODS'!AI$7*10^6&lt;0,SUM('Chemicals Calcs'!AN$2:AN45)-'Chem - ODS'!AI$7*10^6&gt;0),SUM('Chemicals Calcs'!AN$2:AN45)-'Chem - ODS'!AI$7*10^6,'Chemicals Calcs'!AN45))</f>
        <v>0</v>
      </c>
      <c r="AO45" s="212">
        <f ca="1">IF(SUM('Chemicals Calcs'!AO$2:AO45)-'Chem - ODS'!AJ$7*10^6&lt;0,0,IF(AND(SUM('Chemicals Calcs'!AO$1:AO44)-'Chem - ODS'!AJ$7*10^6&lt;0,SUM('Chemicals Calcs'!AO$2:AO45)-'Chem - ODS'!AJ$7*10^6&gt;0),SUM('Chemicals Calcs'!AO$2:AO45)-'Chem - ODS'!AJ$7*10^6,'Chemicals Calcs'!AO45))</f>
        <v>0</v>
      </c>
      <c r="AP45" s="212">
        <f ca="1">IF(SUM('Chemicals Calcs'!AP$2:AP45)-'Chem - ODS'!AK$7*10^6&lt;0,0,IF(AND(SUM('Chemicals Calcs'!AP$1:AP44)-'Chem - ODS'!AK$7*10^6&lt;0,SUM('Chemicals Calcs'!AP$2:AP45)-'Chem - ODS'!AK$7*10^6&gt;0),SUM('Chemicals Calcs'!AP$2:AP45)-'Chem - ODS'!AK$7*10^6,'Chemicals Calcs'!AP45))</f>
        <v>0</v>
      </c>
    </row>
    <row r="46" spans="1:42">
      <c r="A46" s="74">
        <v>-6</v>
      </c>
      <c r="B46">
        <f ca="1">IF('Chemicals 2010'!$A54="CP",INDIRECT("'Chemicals 2010'!"&amp;'Country Selector'!$B$3&amp;ROW($A54))*10^12,0)</f>
        <v>0</v>
      </c>
      <c r="C46" s="90">
        <f t="shared" ca="1" si="2"/>
        <v>41079538398.874802</v>
      </c>
      <c r="D46" s="90">
        <f t="shared" ca="1" si="2"/>
        <v>82159076797.749603</v>
      </c>
      <c r="E46" s="90">
        <f t="shared" ca="1" si="2"/>
        <v>123238615196.62442</v>
      </c>
      <c r="F46" s="90">
        <f t="shared" ca="1" si="2"/>
        <v>164318153595.49921</v>
      </c>
      <c r="G46" s="212">
        <f ca="1">IF(SUM('Chemicals Calcs'!G$2:G46)-'Chem - ODS'!B$7*10^6&lt;0,0,IF(AND(SUM('Chemicals Calcs'!G$1:G45)-'Chem - ODS'!B$7*10^6&lt;0,SUM('Chemicals Calcs'!G$2:G46)-'Chem - ODS'!B$7*10^6&gt;0),SUM('Chemicals Calcs'!G$2:G46)-'Chem - ODS'!B$7*10^6,'Chemicals Calcs'!G46))</f>
        <v>245187513599.25726</v>
      </c>
      <c r="H46" s="212">
        <f ca="1">IF(SUM('Chemicals Calcs'!H$2:H46)-'Chem - ODS'!C$7*10^6&lt;0,0,IF(AND(SUM('Chemicals Calcs'!H$1:H45)-'Chem - ODS'!C$7*10^6&lt;0,SUM('Chemicals Calcs'!H$2:H46)-'Chem - ODS'!C$7*10^6&gt;0),SUM('Chemicals Calcs'!H$2:H46)-'Chem - ODS'!C$7*10^6,'Chemicals Calcs'!H46))</f>
        <v>294225016319.1087</v>
      </c>
      <c r="I46" s="212">
        <f ca="1">IF(SUM('Chemicals Calcs'!I$2:I46)-'Chem - ODS'!D$7*10^6&lt;0,0,IF(AND(SUM('Chemicals Calcs'!I$1:I45)-'Chem - ODS'!D$7*10^6&lt;0,SUM('Chemicals Calcs'!I$2:I46)-'Chem - ODS'!D$7*10^6&gt;0),SUM('Chemicals Calcs'!I$2:I46)-'Chem - ODS'!D$7*10^6,'Chemicals Calcs'!I46))</f>
        <v>343262519038.96014</v>
      </c>
      <c r="J46" s="212">
        <f ca="1">IF(SUM('Chemicals Calcs'!J$2:J46)-'Chem - ODS'!E$7*10^6&lt;0,0,IF(AND(SUM('Chemicals Calcs'!J$1:J45)-'Chem - ODS'!E$7*10^6&lt;0,SUM('Chemicals Calcs'!J$2:J46)-'Chem - ODS'!E$7*10^6&gt;0),SUM('Chemicals Calcs'!J$2:J46)-'Chem - ODS'!E$7*10^6,'Chemicals Calcs'!J46))</f>
        <v>392300021758.81165</v>
      </c>
      <c r="K46" s="212">
        <f ca="1">IF(SUM('Chemicals Calcs'!K$2:K46)-'Chem - ODS'!F$7*10^6&lt;0,0,IF(AND(SUM('Chemicals Calcs'!K$1:K45)-'Chem - ODS'!F$7*10^6&lt;0,SUM('Chemicals Calcs'!K$2:K46)-'Chem - ODS'!F$7*10^6&gt;0),SUM('Chemicals Calcs'!K$2:K46)-'Chem - ODS'!F$7*10^6,'Chemicals Calcs'!K46))</f>
        <v>441337524478.66309</v>
      </c>
      <c r="L46" s="212">
        <f ca="1">IF(SUM('Chemicals Calcs'!L$2:L46)-'Chem - ODS'!G$7*10^6&lt;0,0,IF(AND(SUM('Chemicals Calcs'!L$1:L45)-'Chem - ODS'!G$7*10^6&lt;0,SUM('Chemicals Calcs'!L$2:L46)-'Chem - ODS'!G$7*10^6&gt;0),SUM('Chemicals Calcs'!L$2:L46)-'Chem - ODS'!G$7*10^6,'Chemicals Calcs'!L46))</f>
        <v>410795383988.74805</v>
      </c>
      <c r="M46" s="212">
        <f ca="1">IF(SUM('Chemicals Calcs'!M$2:M46)-'Chem - ODS'!H$7*10^6&lt;0,0,IF(AND(SUM('Chemicals Calcs'!M$1:M45)-'Chem - ODS'!H$7*10^6&lt;0,SUM('Chemicals Calcs'!M$2:M46)-'Chem - ODS'!H$7*10^6&gt;0),SUM('Chemicals Calcs'!M$2:M46)-'Chem - ODS'!H$7*10^6,'Chemicals Calcs'!M46))</f>
        <v>481241104770.8999</v>
      </c>
      <c r="N46" s="212">
        <f ca="1">IF(SUM('Chemicals Calcs'!N$2:N46)-'Chem - ODS'!I$7*10^6&lt;0,0,IF(AND(SUM('Chemicals Calcs'!N$1:N45)-'Chem - ODS'!I$7*10^6&lt;0,SUM('Chemicals Calcs'!N$2:N46)-'Chem - ODS'!I$7*10^6&gt;0),SUM('Chemicals Calcs'!N$2:N46)-'Chem - ODS'!I$7*10^6,'Chemicals Calcs'!N46))</f>
        <v>846287840843.22546</v>
      </c>
      <c r="O46" s="212">
        <f ca="1">IF(SUM('Chemicals Calcs'!O$2:O46)-'Chem - ODS'!J$7*10^6&lt;0,0,IF(AND(SUM('Chemicals Calcs'!O$1:O45)-'Chem - ODS'!J$7*10^6&lt;0,SUM('Chemicals Calcs'!O$2:O46)-'Chem - ODS'!J$7*10^6&gt;0),SUM('Chemicals Calcs'!O$2:O46)-'Chem - ODS'!J$7*10^6,'Chemicals Calcs'!O46))</f>
        <v>1026090364117.4529</v>
      </c>
      <c r="P46" s="212">
        <f ca="1">IF(SUM('Chemicals Calcs'!P$2:P46)-'Chem - ODS'!K$7*10^6&lt;0,0,IF(AND(SUM('Chemicals Calcs'!P$1:P45)-'Chem - ODS'!K$7*10^6&lt;0,SUM('Chemicals Calcs'!P$2:P46)-'Chem - ODS'!K$7*10^6&gt;0),SUM('Chemicals Calcs'!P$2:P46)-'Chem - ODS'!K$7*10^6,'Chemicals Calcs'!P46))</f>
        <v>1206091992315.0667</v>
      </c>
      <c r="Q46" s="212">
        <f ca="1">IF(SUM('Chemicals Calcs'!Q$2:Q46)-'Chem - ODS'!L$7*10^6&lt;0,0,IF(AND(SUM('Chemicals Calcs'!Q$1:Q45)-'Chem - ODS'!L$7*10^6&lt;0,SUM('Chemicals Calcs'!Q$2:Q46)-'Chem - ODS'!L$7*10^6&gt;0),SUM('Chemicals Calcs'!Q$2:Q46)-'Chem - ODS'!L$7*10^6,'Chemicals Calcs'!Q46))</f>
        <v>1400714776648.3767</v>
      </c>
      <c r="R46" s="212">
        <f ca="1">IF(SUM('Chemicals Calcs'!R$2:R46)-'Chem - ODS'!M$7*10^6&lt;0,0,IF(AND(SUM('Chemicals Calcs'!R$1:R45)-'Chem - ODS'!M$7*10^6&lt;0,SUM('Chemicals Calcs'!R$2:R46)-'Chem - ODS'!M$7*10^6&gt;0),SUM('Chemicals Calcs'!R$2:R46)-'Chem - ODS'!M$7*10^6,'Chemicals Calcs'!R46))</f>
        <v>1566621511925.1326</v>
      </c>
      <c r="S46" s="212">
        <f ca="1">IF(SUM('Chemicals Calcs'!S$2:S46)-'Chem - ODS'!N$7*10^6&lt;0,0,IF(AND(SUM('Chemicals Calcs'!S$1:S45)-'Chem - ODS'!N$7*10^6&lt;0,SUM('Chemicals Calcs'!S$2:S46)-'Chem - ODS'!N$7*10^6&gt;0),SUM('Chemicals Calcs'!S$2:S46)-'Chem - ODS'!N$7*10^6,'Chemicals Calcs'!S46))</f>
        <v>1798504860478.7759</v>
      </c>
      <c r="T46" s="212">
        <f ca="1">IF(SUM('Chemicals Calcs'!T$2:T46)-'Chem - ODS'!O$7*10^6&lt;0,0,IF(AND(SUM('Chemicals Calcs'!T$1:T45)-'Chem - ODS'!O$7*10^6&lt;0,SUM('Chemicals Calcs'!T$2:T46)-'Chem - ODS'!O$7*10^6&gt;0),SUM('Chemicals Calcs'!T$2:T46)-'Chem - ODS'!O$7*10^6,'Chemicals Calcs'!T46))</f>
        <v>1891697689849.9961</v>
      </c>
      <c r="U46" s="212">
        <f ca="1">IF(SUM('Chemicals Calcs'!U$2:U46)-'Chem - ODS'!P$7*10^6&lt;0,0,IF(AND(SUM('Chemicals Calcs'!U$1:U45)-'Chem - ODS'!P$7*10^6&lt;0,SUM('Chemicals Calcs'!U$2:U46)-'Chem - ODS'!P$7*10^6&gt;0),SUM('Chemicals Calcs'!U$2:U46)-'Chem - ODS'!P$7*10^6,'Chemicals Calcs'!U46))</f>
        <v>1078502203016.0391</v>
      </c>
      <c r="V46" s="212">
        <f ca="1">IF(SUM('Chemicals Calcs'!V$2:V46)-'Chem - ODS'!Q$7*10^6&lt;0,0,IF(AND(SUM('Chemicals Calcs'!V$1:V45)-'Chem - ODS'!Q$7*10^6&lt;0,SUM('Chemicals Calcs'!V$2:V46)-'Chem - ODS'!Q$7*10^6&gt;0),SUM('Chemicals Calcs'!V$2:V46)-'Chem - ODS'!Q$7*10^6,'Chemicals Calcs'!V46))</f>
        <v>32104793851.563477</v>
      </c>
      <c r="W46" s="212">
        <f ca="1">IF(SUM('Chemicals Calcs'!W$2:W46)-'Chem - ODS'!R$7*10^6&lt;0,0,IF(AND(SUM('Chemicals Calcs'!W$1:W45)-'Chem - ODS'!R$7*10^6&lt;0,SUM('Chemicals Calcs'!W$2:W46)-'Chem - ODS'!R$7*10^6&gt;0),SUM('Chemicals Calcs'!W$2:W46)-'Chem - ODS'!R$7*10^6,'Chemicals Calcs'!W46))</f>
        <v>0</v>
      </c>
      <c r="X46" s="212">
        <f ca="1">IF(SUM('Chemicals Calcs'!X$2:X46)-'Chem - ODS'!S$7*10^6&lt;0,0,IF(AND(SUM('Chemicals Calcs'!X$1:X45)-'Chem - ODS'!S$7*10^6&lt;0,SUM('Chemicals Calcs'!X$2:X46)-'Chem - ODS'!S$7*10^6&gt;0),SUM('Chemicals Calcs'!X$2:X46)-'Chem - ODS'!S$7*10^6,'Chemicals Calcs'!X46))</f>
        <v>0</v>
      </c>
      <c r="Y46" s="212">
        <f ca="1">IF(SUM('Chemicals Calcs'!Y$2:Y46)-'Chem - ODS'!T$7*10^6&lt;0,0,IF(AND(SUM('Chemicals Calcs'!Y$1:Y45)-'Chem - ODS'!T$7*10^6&lt;0,SUM('Chemicals Calcs'!Y$2:Y46)-'Chem - ODS'!T$7*10^6&gt;0),SUM('Chemicals Calcs'!Y$2:Y46)-'Chem - ODS'!T$7*10^6,'Chemicals Calcs'!Y46))</f>
        <v>0</v>
      </c>
      <c r="Z46" s="212">
        <f ca="1">IF(SUM('Chemicals Calcs'!Z$2:Z46)-'Chem - ODS'!U$7*10^6&lt;0,0,IF(AND(SUM('Chemicals Calcs'!Z$1:Z45)-'Chem - ODS'!U$7*10^6&lt;0,SUM('Chemicals Calcs'!Z$2:Z46)-'Chem - ODS'!U$7*10^6&gt;0),SUM('Chemicals Calcs'!Z$2:Z46)-'Chem - ODS'!U$7*10^6,'Chemicals Calcs'!Z46))</f>
        <v>0</v>
      </c>
      <c r="AA46" s="212">
        <f ca="1">IF(SUM('Chemicals Calcs'!AA$2:AA46)-'Chem - ODS'!V$7*10^6&lt;0,0,IF(AND(SUM('Chemicals Calcs'!AA$1:AA45)-'Chem - ODS'!V$7*10^6&lt;0,SUM('Chemicals Calcs'!AA$2:AA46)-'Chem - ODS'!V$7*10^6&gt;0),SUM('Chemicals Calcs'!AA$2:AA46)-'Chem - ODS'!V$7*10^6,'Chemicals Calcs'!AA46))</f>
        <v>0</v>
      </c>
      <c r="AB46" s="212">
        <f ca="1">IF(SUM('Chemicals Calcs'!AB$2:AB46)-'Chem - ODS'!W$7*10^6&lt;0,0,IF(AND(SUM('Chemicals Calcs'!AB$1:AB45)-'Chem - ODS'!W$7*10^6&lt;0,SUM('Chemicals Calcs'!AB$2:AB46)-'Chem - ODS'!W$7*10^6&gt;0),SUM('Chemicals Calcs'!AB$2:AB46)-'Chem - ODS'!W$7*10^6,'Chemicals Calcs'!AB46))</f>
        <v>0</v>
      </c>
      <c r="AC46" s="212">
        <f ca="1">IF(SUM('Chemicals Calcs'!AC$2:AC46)-'Chem - ODS'!X$7*10^6&lt;0,0,IF(AND(SUM('Chemicals Calcs'!AC$1:AC45)-'Chem - ODS'!X$7*10^6&lt;0,SUM('Chemicals Calcs'!AC$2:AC46)-'Chem - ODS'!X$7*10^6&gt;0),SUM('Chemicals Calcs'!AC$2:AC46)-'Chem - ODS'!X$7*10^6,'Chemicals Calcs'!AC46))</f>
        <v>0</v>
      </c>
      <c r="AD46" s="212">
        <f ca="1">IF(SUM('Chemicals Calcs'!AD$2:AD46)-'Chem - ODS'!Y$7*10^6&lt;0,0,IF(AND(SUM('Chemicals Calcs'!AD$1:AD45)-'Chem - ODS'!Y$7*10^6&lt;0,SUM('Chemicals Calcs'!AD$2:AD46)-'Chem - ODS'!Y$7*10^6&gt;0),SUM('Chemicals Calcs'!AD$2:AD46)-'Chem - ODS'!Y$7*10^6,'Chemicals Calcs'!AD46))</f>
        <v>0</v>
      </c>
      <c r="AE46" s="212">
        <f ca="1">IF(SUM('Chemicals Calcs'!AE$2:AE46)-'Chem - ODS'!Z$7*10^6&lt;0,0,IF(AND(SUM('Chemicals Calcs'!AE$1:AE45)-'Chem - ODS'!Z$7*10^6&lt;0,SUM('Chemicals Calcs'!AE$2:AE46)-'Chem - ODS'!Z$7*10^6&gt;0),SUM('Chemicals Calcs'!AE$2:AE46)-'Chem - ODS'!Z$7*10^6,'Chemicals Calcs'!AE46))</f>
        <v>0</v>
      </c>
      <c r="AF46" s="212">
        <f ca="1">IF(SUM('Chemicals Calcs'!AF$2:AF46)-'Chem - ODS'!AA$7*10^6&lt;0,0,IF(AND(SUM('Chemicals Calcs'!AF$1:AF45)-'Chem - ODS'!AA$7*10^6&lt;0,SUM('Chemicals Calcs'!AF$2:AF46)-'Chem - ODS'!AA$7*10^6&gt;0),SUM('Chemicals Calcs'!AF$2:AF46)-'Chem - ODS'!AA$7*10^6,'Chemicals Calcs'!AF46))</f>
        <v>0</v>
      </c>
      <c r="AG46" s="212">
        <f ca="1">IF(SUM('Chemicals Calcs'!AG$2:AG46)-'Chem - ODS'!AB$7*10^6&lt;0,0,IF(AND(SUM('Chemicals Calcs'!AG$1:AG45)-'Chem - ODS'!AB$7*10^6&lt;0,SUM('Chemicals Calcs'!AG$2:AG46)-'Chem - ODS'!AB$7*10^6&gt;0),SUM('Chemicals Calcs'!AG$2:AG46)-'Chem - ODS'!AB$7*10^6,'Chemicals Calcs'!AG46))</f>
        <v>0</v>
      </c>
      <c r="AH46" s="212">
        <f ca="1">IF(SUM('Chemicals Calcs'!AH$2:AH46)-'Chem - ODS'!AC$7*10^6&lt;0,0,IF(AND(SUM('Chemicals Calcs'!AH$1:AH45)-'Chem - ODS'!AC$7*10^6&lt;0,SUM('Chemicals Calcs'!AH$2:AH46)-'Chem - ODS'!AC$7*10^6&gt;0),SUM('Chemicals Calcs'!AH$2:AH46)-'Chem - ODS'!AC$7*10^6,'Chemicals Calcs'!AH46))</f>
        <v>0</v>
      </c>
      <c r="AI46" s="212">
        <f ca="1">IF(SUM('Chemicals Calcs'!AI$2:AI46)-'Chem - ODS'!AD$7*10^6&lt;0,0,IF(AND(SUM('Chemicals Calcs'!AI$1:AI45)-'Chem - ODS'!AD$7*10^6&lt;0,SUM('Chemicals Calcs'!AI$2:AI46)-'Chem - ODS'!AD$7*10^6&gt;0),SUM('Chemicals Calcs'!AI$2:AI46)-'Chem - ODS'!AD$7*10^6,'Chemicals Calcs'!AI46))</f>
        <v>0</v>
      </c>
      <c r="AJ46" s="212">
        <f ca="1">IF(SUM('Chemicals Calcs'!AJ$2:AJ46)-'Chem - ODS'!AE$7*10^6&lt;0,0,IF(AND(SUM('Chemicals Calcs'!AJ$1:AJ45)-'Chem - ODS'!AE$7*10^6&lt;0,SUM('Chemicals Calcs'!AJ$2:AJ46)-'Chem - ODS'!AE$7*10^6&gt;0),SUM('Chemicals Calcs'!AJ$2:AJ46)-'Chem - ODS'!AE$7*10^6,'Chemicals Calcs'!AJ46))</f>
        <v>0</v>
      </c>
      <c r="AK46" s="212">
        <f ca="1">IF(SUM('Chemicals Calcs'!AK$2:AK46)-'Chem - ODS'!AF$7*10^6&lt;0,0,IF(AND(SUM('Chemicals Calcs'!AK$1:AK45)-'Chem - ODS'!AF$7*10^6&lt;0,SUM('Chemicals Calcs'!AK$2:AK46)-'Chem - ODS'!AF$7*10^6&gt;0),SUM('Chemicals Calcs'!AK$2:AK46)-'Chem - ODS'!AF$7*10^6,'Chemicals Calcs'!AK46))</f>
        <v>0</v>
      </c>
      <c r="AL46" s="212">
        <f ca="1">IF(SUM('Chemicals Calcs'!AL$2:AL46)-'Chem - ODS'!AG$7*10^6&lt;0,0,IF(AND(SUM('Chemicals Calcs'!AL$1:AL45)-'Chem - ODS'!AG$7*10^6&lt;0,SUM('Chemicals Calcs'!AL$2:AL46)-'Chem - ODS'!AG$7*10^6&gt;0),SUM('Chemicals Calcs'!AL$2:AL46)-'Chem - ODS'!AG$7*10^6,'Chemicals Calcs'!AL46))</f>
        <v>0</v>
      </c>
      <c r="AM46" s="212">
        <f ca="1">IF(SUM('Chemicals Calcs'!AM$2:AM46)-'Chem - ODS'!AH$7*10^6&lt;0,0,IF(AND(SUM('Chemicals Calcs'!AM$1:AM45)-'Chem - ODS'!AH$7*10^6&lt;0,SUM('Chemicals Calcs'!AM$2:AM46)-'Chem - ODS'!AH$7*10^6&gt;0),SUM('Chemicals Calcs'!AM$2:AM46)-'Chem - ODS'!AH$7*10^6,'Chemicals Calcs'!AM46))</f>
        <v>0</v>
      </c>
      <c r="AN46" s="212">
        <f ca="1">IF(SUM('Chemicals Calcs'!AN$2:AN46)-'Chem - ODS'!AI$7*10^6&lt;0,0,IF(AND(SUM('Chemicals Calcs'!AN$1:AN45)-'Chem - ODS'!AI$7*10^6&lt;0,SUM('Chemicals Calcs'!AN$2:AN46)-'Chem - ODS'!AI$7*10^6&gt;0),SUM('Chemicals Calcs'!AN$2:AN46)-'Chem - ODS'!AI$7*10^6,'Chemicals Calcs'!AN46))</f>
        <v>0</v>
      </c>
      <c r="AO46" s="212">
        <f ca="1">IF(SUM('Chemicals Calcs'!AO$2:AO46)-'Chem - ODS'!AJ$7*10^6&lt;0,0,IF(AND(SUM('Chemicals Calcs'!AO$1:AO45)-'Chem - ODS'!AJ$7*10^6&lt;0,SUM('Chemicals Calcs'!AO$2:AO46)-'Chem - ODS'!AJ$7*10^6&gt;0),SUM('Chemicals Calcs'!AO$2:AO46)-'Chem - ODS'!AJ$7*10^6,'Chemicals Calcs'!AO46))</f>
        <v>0</v>
      </c>
      <c r="AP46" s="212">
        <f ca="1">IF(SUM('Chemicals Calcs'!AP$2:AP46)-'Chem - ODS'!AK$7*10^6&lt;0,0,IF(AND(SUM('Chemicals Calcs'!AP$1:AP45)-'Chem - ODS'!AK$7*10^6&lt;0,SUM('Chemicals Calcs'!AP$2:AP46)-'Chem - ODS'!AK$7*10^6&gt;0),SUM('Chemicals Calcs'!AP$2:AP46)-'Chem - ODS'!AK$7*10^6,'Chemicals Calcs'!AP46))</f>
        <v>0</v>
      </c>
    </row>
    <row r="47" spans="1:42">
      <c r="A47" s="74">
        <v>-5</v>
      </c>
      <c r="B47">
        <f ca="1">IF('Chemicals 2010'!$A55="CP",INDIRECT("'Chemicals 2010'!"&amp;'Country Selector'!$B$3&amp;ROW($A55))*10^12,0)</f>
        <v>0</v>
      </c>
      <c r="C47" s="90">
        <f t="shared" ca="1" si="2"/>
        <v>0</v>
      </c>
      <c r="D47" s="90">
        <f t="shared" ca="1" si="2"/>
        <v>0</v>
      </c>
      <c r="E47" s="90">
        <f t="shared" ca="1" si="2"/>
        <v>0</v>
      </c>
      <c r="F47" s="90">
        <f t="shared" ca="1" si="2"/>
        <v>0</v>
      </c>
      <c r="G47" s="212">
        <f ca="1">IF(SUM('Chemicals Calcs'!G$2:G47)-'Chem - ODS'!B$7*10^6&lt;0,0,IF(AND(SUM('Chemicals Calcs'!G$1:G46)-'Chem - ODS'!B$7*10^6&lt;0,SUM('Chemicals Calcs'!G$2:G47)-'Chem - ODS'!B$7*10^6&gt;0),SUM('Chemicals Calcs'!G$2:G47)-'Chem - ODS'!B$7*10^6,'Chemicals Calcs'!G47))</f>
        <v>0</v>
      </c>
      <c r="H47" s="212">
        <f ca="1">IF(SUM('Chemicals Calcs'!H$2:H47)-'Chem - ODS'!C$7*10^6&lt;0,0,IF(AND(SUM('Chemicals Calcs'!H$1:H46)-'Chem - ODS'!C$7*10^6&lt;0,SUM('Chemicals Calcs'!H$2:H47)-'Chem - ODS'!C$7*10^6&gt;0),SUM('Chemicals Calcs'!H$2:H47)-'Chem - ODS'!C$7*10^6,'Chemicals Calcs'!H47))</f>
        <v>0</v>
      </c>
      <c r="I47" s="212">
        <f ca="1">IF(SUM('Chemicals Calcs'!I$2:I47)-'Chem - ODS'!D$7*10^6&lt;0,0,IF(AND(SUM('Chemicals Calcs'!I$1:I46)-'Chem - ODS'!D$7*10^6&lt;0,SUM('Chemicals Calcs'!I$2:I47)-'Chem - ODS'!D$7*10^6&gt;0),SUM('Chemicals Calcs'!I$2:I47)-'Chem - ODS'!D$7*10^6,'Chemicals Calcs'!I47))</f>
        <v>0</v>
      </c>
      <c r="J47" s="212">
        <f ca="1">IF(SUM('Chemicals Calcs'!J$2:J47)-'Chem - ODS'!E$7*10^6&lt;0,0,IF(AND(SUM('Chemicals Calcs'!J$1:J46)-'Chem - ODS'!E$7*10^6&lt;0,SUM('Chemicals Calcs'!J$2:J47)-'Chem - ODS'!E$7*10^6&gt;0),SUM('Chemicals Calcs'!J$2:J47)-'Chem - ODS'!E$7*10^6,'Chemicals Calcs'!J47))</f>
        <v>0</v>
      </c>
      <c r="K47" s="212">
        <f ca="1">IF(SUM('Chemicals Calcs'!K$2:K47)-'Chem - ODS'!F$7*10^6&lt;0,0,IF(AND(SUM('Chemicals Calcs'!K$1:K46)-'Chem - ODS'!F$7*10^6&lt;0,SUM('Chemicals Calcs'!K$2:K47)-'Chem - ODS'!F$7*10^6&gt;0),SUM('Chemicals Calcs'!K$2:K47)-'Chem - ODS'!F$7*10^6,'Chemicals Calcs'!K47))</f>
        <v>0</v>
      </c>
      <c r="L47" s="212">
        <f ca="1">IF(SUM('Chemicals Calcs'!L$2:L47)-'Chem - ODS'!G$7*10^6&lt;0,0,IF(AND(SUM('Chemicals Calcs'!L$1:L46)-'Chem - ODS'!G$7*10^6&lt;0,SUM('Chemicals Calcs'!L$2:L47)-'Chem - ODS'!G$7*10^6&gt;0),SUM('Chemicals Calcs'!L$2:L47)-'Chem - ODS'!G$7*10^6,'Chemicals Calcs'!L47))</f>
        <v>0</v>
      </c>
      <c r="M47" s="212">
        <f ca="1">IF(SUM('Chemicals Calcs'!M$2:M47)-'Chem - ODS'!H$7*10^6&lt;0,0,IF(AND(SUM('Chemicals Calcs'!M$1:M46)-'Chem - ODS'!H$7*10^6&lt;0,SUM('Chemicals Calcs'!M$2:M47)-'Chem - ODS'!H$7*10^6&gt;0),SUM('Chemicals Calcs'!M$2:M47)-'Chem - ODS'!H$7*10^6,'Chemicals Calcs'!M47))</f>
        <v>0</v>
      </c>
      <c r="N47" s="212">
        <f ca="1">IF(SUM('Chemicals Calcs'!N$2:N47)-'Chem - ODS'!I$7*10^6&lt;0,0,IF(AND(SUM('Chemicals Calcs'!N$1:N46)-'Chem - ODS'!I$7*10^6&lt;0,SUM('Chemicals Calcs'!N$2:N47)-'Chem - ODS'!I$7*10^6&gt;0),SUM('Chemicals Calcs'!N$2:N47)-'Chem - ODS'!I$7*10^6,'Chemicals Calcs'!N47))</f>
        <v>0</v>
      </c>
      <c r="O47" s="212">
        <f ca="1">IF(SUM('Chemicals Calcs'!O$2:O47)-'Chem - ODS'!J$7*10^6&lt;0,0,IF(AND(SUM('Chemicals Calcs'!O$1:O46)-'Chem - ODS'!J$7*10^6&lt;0,SUM('Chemicals Calcs'!O$2:O47)-'Chem - ODS'!J$7*10^6&gt;0),SUM('Chemicals Calcs'!O$2:O47)-'Chem - ODS'!J$7*10^6,'Chemicals Calcs'!O47))</f>
        <v>0</v>
      </c>
      <c r="P47" s="212">
        <f ca="1">IF(SUM('Chemicals Calcs'!P$2:P47)-'Chem - ODS'!K$7*10^6&lt;0,0,IF(AND(SUM('Chemicals Calcs'!P$1:P46)-'Chem - ODS'!K$7*10^6&lt;0,SUM('Chemicals Calcs'!P$2:P47)-'Chem - ODS'!K$7*10^6&gt;0),SUM('Chemicals Calcs'!P$2:P47)-'Chem - ODS'!K$7*10^6,'Chemicals Calcs'!P47))</f>
        <v>0</v>
      </c>
      <c r="Q47" s="212">
        <f ca="1">IF(SUM('Chemicals Calcs'!Q$2:Q47)-'Chem - ODS'!L$7*10^6&lt;0,0,IF(AND(SUM('Chemicals Calcs'!Q$1:Q46)-'Chem - ODS'!L$7*10^6&lt;0,SUM('Chemicals Calcs'!Q$2:Q47)-'Chem - ODS'!L$7*10^6&gt;0),SUM('Chemicals Calcs'!Q$2:Q47)-'Chem - ODS'!L$7*10^6,'Chemicals Calcs'!Q47))</f>
        <v>0</v>
      </c>
      <c r="R47" s="212">
        <f ca="1">IF(SUM('Chemicals Calcs'!R$2:R47)-'Chem - ODS'!M$7*10^6&lt;0,0,IF(AND(SUM('Chemicals Calcs'!R$1:R46)-'Chem - ODS'!M$7*10^6&lt;0,SUM('Chemicals Calcs'!R$2:R47)-'Chem - ODS'!M$7*10^6&gt;0),SUM('Chemicals Calcs'!R$2:R47)-'Chem - ODS'!M$7*10^6,'Chemicals Calcs'!R47))</f>
        <v>0</v>
      </c>
      <c r="S47" s="212">
        <f ca="1">IF(SUM('Chemicals Calcs'!S$2:S47)-'Chem - ODS'!N$7*10^6&lt;0,0,IF(AND(SUM('Chemicals Calcs'!S$1:S46)-'Chem - ODS'!N$7*10^6&lt;0,SUM('Chemicals Calcs'!S$2:S47)-'Chem - ODS'!N$7*10^6&gt;0),SUM('Chemicals Calcs'!S$2:S47)-'Chem - ODS'!N$7*10^6,'Chemicals Calcs'!S47))</f>
        <v>0</v>
      </c>
      <c r="T47" s="212">
        <f ca="1">IF(SUM('Chemicals Calcs'!T$2:T47)-'Chem - ODS'!O$7*10^6&lt;0,0,IF(AND(SUM('Chemicals Calcs'!T$1:T46)-'Chem - ODS'!O$7*10^6&lt;0,SUM('Chemicals Calcs'!T$2:T47)-'Chem - ODS'!O$7*10^6&gt;0),SUM('Chemicals Calcs'!T$2:T47)-'Chem - ODS'!O$7*10^6,'Chemicals Calcs'!T47))</f>
        <v>0</v>
      </c>
      <c r="U47" s="212">
        <f ca="1">IF(SUM('Chemicals Calcs'!U$2:U47)-'Chem - ODS'!P$7*10^6&lt;0,0,IF(AND(SUM('Chemicals Calcs'!U$1:U46)-'Chem - ODS'!P$7*10^6&lt;0,SUM('Chemicals Calcs'!U$2:U47)-'Chem - ODS'!P$7*10^6&gt;0),SUM('Chemicals Calcs'!U$2:U47)-'Chem - ODS'!P$7*10^6,'Chemicals Calcs'!U47))</f>
        <v>0</v>
      </c>
      <c r="V47" s="212">
        <f ca="1">IF(SUM('Chemicals Calcs'!V$2:V47)-'Chem - ODS'!Q$7*10^6&lt;0,0,IF(AND(SUM('Chemicals Calcs'!V$1:V46)-'Chem - ODS'!Q$7*10^6&lt;0,SUM('Chemicals Calcs'!V$2:V47)-'Chem - ODS'!Q$7*10^6&gt;0),SUM('Chemicals Calcs'!V$2:V47)-'Chem - ODS'!Q$7*10^6,'Chemicals Calcs'!V47))</f>
        <v>0</v>
      </c>
      <c r="W47" s="212">
        <f ca="1">IF(SUM('Chemicals Calcs'!W$2:W47)-'Chem - ODS'!R$7*10^6&lt;0,0,IF(AND(SUM('Chemicals Calcs'!W$1:W46)-'Chem - ODS'!R$7*10^6&lt;0,SUM('Chemicals Calcs'!W$2:W47)-'Chem - ODS'!R$7*10^6&gt;0),SUM('Chemicals Calcs'!W$2:W47)-'Chem - ODS'!R$7*10^6,'Chemicals Calcs'!W47))</f>
        <v>0</v>
      </c>
      <c r="X47" s="212">
        <f ca="1">IF(SUM('Chemicals Calcs'!X$2:X47)-'Chem - ODS'!S$7*10^6&lt;0,0,IF(AND(SUM('Chemicals Calcs'!X$1:X46)-'Chem - ODS'!S$7*10^6&lt;0,SUM('Chemicals Calcs'!X$2:X47)-'Chem - ODS'!S$7*10^6&gt;0),SUM('Chemicals Calcs'!X$2:X47)-'Chem - ODS'!S$7*10^6,'Chemicals Calcs'!X47))</f>
        <v>0</v>
      </c>
      <c r="Y47" s="212">
        <f ca="1">IF(SUM('Chemicals Calcs'!Y$2:Y47)-'Chem - ODS'!T$7*10^6&lt;0,0,IF(AND(SUM('Chemicals Calcs'!Y$1:Y46)-'Chem - ODS'!T$7*10^6&lt;0,SUM('Chemicals Calcs'!Y$2:Y47)-'Chem - ODS'!T$7*10^6&gt;0),SUM('Chemicals Calcs'!Y$2:Y47)-'Chem - ODS'!T$7*10^6,'Chemicals Calcs'!Y47))</f>
        <v>0</v>
      </c>
      <c r="Z47" s="212">
        <f ca="1">IF(SUM('Chemicals Calcs'!Z$2:Z47)-'Chem - ODS'!U$7*10^6&lt;0,0,IF(AND(SUM('Chemicals Calcs'!Z$1:Z46)-'Chem - ODS'!U$7*10^6&lt;0,SUM('Chemicals Calcs'!Z$2:Z47)-'Chem - ODS'!U$7*10^6&gt;0),SUM('Chemicals Calcs'!Z$2:Z47)-'Chem - ODS'!U$7*10^6,'Chemicals Calcs'!Z47))</f>
        <v>0</v>
      </c>
      <c r="AA47" s="212">
        <f ca="1">IF(SUM('Chemicals Calcs'!AA$2:AA47)-'Chem - ODS'!V$7*10^6&lt;0,0,IF(AND(SUM('Chemicals Calcs'!AA$1:AA46)-'Chem - ODS'!V$7*10^6&lt;0,SUM('Chemicals Calcs'!AA$2:AA47)-'Chem - ODS'!V$7*10^6&gt;0),SUM('Chemicals Calcs'!AA$2:AA47)-'Chem - ODS'!V$7*10^6,'Chemicals Calcs'!AA47))</f>
        <v>0</v>
      </c>
      <c r="AB47" s="212">
        <f ca="1">IF(SUM('Chemicals Calcs'!AB$2:AB47)-'Chem - ODS'!W$7*10^6&lt;0,0,IF(AND(SUM('Chemicals Calcs'!AB$1:AB46)-'Chem - ODS'!W$7*10^6&lt;0,SUM('Chemicals Calcs'!AB$2:AB47)-'Chem - ODS'!W$7*10^6&gt;0),SUM('Chemicals Calcs'!AB$2:AB47)-'Chem - ODS'!W$7*10^6,'Chemicals Calcs'!AB47))</f>
        <v>0</v>
      </c>
      <c r="AC47" s="212">
        <f ca="1">IF(SUM('Chemicals Calcs'!AC$2:AC47)-'Chem - ODS'!X$7*10^6&lt;0,0,IF(AND(SUM('Chemicals Calcs'!AC$1:AC46)-'Chem - ODS'!X$7*10^6&lt;0,SUM('Chemicals Calcs'!AC$2:AC47)-'Chem - ODS'!X$7*10^6&gt;0),SUM('Chemicals Calcs'!AC$2:AC47)-'Chem - ODS'!X$7*10^6,'Chemicals Calcs'!AC47))</f>
        <v>0</v>
      </c>
      <c r="AD47" s="212">
        <f ca="1">IF(SUM('Chemicals Calcs'!AD$2:AD47)-'Chem - ODS'!Y$7*10^6&lt;0,0,IF(AND(SUM('Chemicals Calcs'!AD$1:AD46)-'Chem - ODS'!Y$7*10^6&lt;0,SUM('Chemicals Calcs'!AD$2:AD47)-'Chem - ODS'!Y$7*10^6&gt;0),SUM('Chemicals Calcs'!AD$2:AD47)-'Chem - ODS'!Y$7*10^6,'Chemicals Calcs'!AD47))</f>
        <v>0</v>
      </c>
      <c r="AE47" s="212">
        <f ca="1">IF(SUM('Chemicals Calcs'!AE$2:AE47)-'Chem - ODS'!Z$7*10^6&lt;0,0,IF(AND(SUM('Chemicals Calcs'!AE$1:AE46)-'Chem - ODS'!Z$7*10^6&lt;0,SUM('Chemicals Calcs'!AE$2:AE47)-'Chem - ODS'!Z$7*10^6&gt;0),SUM('Chemicals Calcs'!AE$2:AE47)-'Chem - ODS'!Z$7*10^6,'Chemicals Calcs'!AE47))</f>
        <v>0</v>
      </c>
      <c r="AF47" s="212">
        <f ca="1">IF(SUM('Chemicals Calcs'!AF$2:AF47)-'Chem - ODS'!AA$7*10^6&lt;0,0,IF(AND(SUM('Chemicals Calcs'!AF$1:AF46)-'Chem - ODS'!AA$7*10^6&lt;0,SUM('Chemicals Calcs'!AF$2:AF47)-'Chem - ODS'!AA$7*10^6&gt;0),SUM('Chemicals Calcs'!AF$2:AF47)-'Chem - ODS'!AA$7*10^6,'Chemicals Calcs'!AF47))</f>
        <v>0</v>
      </c>
      <c r="AG47" s="212">
        <f ca="1">IF(SUM('Chemicals Calcs'!AG$2:AG47)-'Chem - ODS'!AB$7*10^6&lt;0,0,IF(AND(SUM('Chemicals Calcs'!AG$1:AG46)-'Chem - ODS'!AB$7*10^6&lt;0,SUM('Chemicals Calcs'!AG$2:AG47)-'Chem - ODS'!AB$7*10^6&gt;0),SUM('Chemicals Calcs'!AG$2:AG47)-'Chem - ODS'!AB$7*10^6,'Chemicals Calcs'!AG47))</f>
        <v>0</v>
      </c>
      <c r="AH47" s="212">
        <f ca="1">IF(SUM('Chemicals Calcs'!AH$2:AH47)-'Chem - ODS'!AC$7*10^6&lt;0,0,IF(AND(SUM('Chemicals Calcs'!AH$1:AH46)-'Chem - ODS'!AC$7*10^6&lt;0,SUM('Chemicals Calcs'!AH$2:AH47)-'Chem - ODS'!AC$7*10^6&gt;0),SUM('Chemicals Calcs'!AH$2:AH47)-'Chem - ODS'!AC$7*10^6,'Chemicals Calcs'!AH47))</f>
        <v>0</v>
      </c>
      <c r="AI47" s="212">
        <f ca="1">IF(SUM('Chemicals Calcs'!AI$2:AI47)-'Chem - ODS'!AD$7*10^6&lt;0,0,IF(AND(SUM('Chemicals Calcs'!AI$1:AI46)-'Chem - ODS'!AD$7*10^6&lt;0,SUM('Chemicals Calcs'!AI$2:AI47)-'Chem - ODS'!AD$7*10^6&gt;0),SUM('Chemicals Calcs'!AI$2:AI47)-'Chem - ODS'!AD$7*10^6,'Chemicals Calcs'!AI47))</f>
        <v>0</v>
      </c>
      <c r="AJ47" s="212">
        <f ca="1">IF(SUM('Chemicals Calcs'!AJ$2:AJ47)-'Chem - ODS'!AE$7*10^6&lt;0,0,IF(AND(SUM('Chemicals Calcs'!AJ$1:AJ46)-'Chem - ODS'!AE$7*10^6&lt;0,SUM('Chemicals Calcs'!AJ$2:AJ47)-'Chem - ODS'!AE$7*10^6&gt;0),SUM('Chemicals Calcs'!AJ$2:AJ47)-'Chem - ODS'!AE$7*10^6,'Chemicals Calcs'!AJ47))</f>
        <v>0</v>
      </c>
      <c r="AK47" s="212">
        <f ca="1">IF(SUM('Chemicals Calcs'!AK$2:AK47)-'Chem - ODS'!AF$7*10^6&lt;0,0,IF(AND(SUM('Chemicals Calcs'!AK$1:AK46)-'Chem - ODS'!AF$7*10^6&lt;0,SUM('Chemicals Calcs'!AK$2:AK47)-'Chem - ODS'!AF$7*10^6&gt;0),SUM('Chemicals Calcs'!AK$2:AK47)-'Chem - ODS'!AF$7*10^6,'Chemicals Calcs'!AK47))</f>
        <v>0</v>
      </c>
      <c r="AL47" s="212">
        <f ca="1">IF(SUM('Chemicals Calcs'!AL$2:AL47)-'Chem - ODS'!AG$7*10^6&lt;0,0,IF(AND(SUM('Chemicals Calcs'!AL$1:AL46)-'Chem - ODS'!AG$7*10^6&lt;0,SUM('Chemicals Calcs'!AL$2:AL47)-'Chem - ODS'!AG$7*10^6&gt;0),SUM('Chemicals Calcs'!AL$2:AL47)-'Chem - ODS'!AG$7*10^6,'Chemicals Calcs'!AL47))</f>
        <v>0</v>
      </c>
      <c r="AM47" s="212">
        <f ca="1">IF(SUM('Chemicals Calcs'!AM$2:AM47)-'Chem - ODS'!AH$7*10^6&lt;0,0,IF(AND(SUM('Chemicals Calcs'!AM$1:AM46)-'Chem - ODS'!AH$7*10^6&lt;0,SUM('Chemicals Calcs'!AM$2:AM47)-'Chem - ODS'!AH$7*10^6&gt;0),SUM('Chemicals Calcs'!AM$2:AM47)-'Chem - ODS'!AH$7*10^6,'Chemicals Calcs'!AM47))</f>
        <v>0</v>
      </c>
      <c r="AN47" s="212">
        <f ca="1">IF(SUM('Chemicals Calcs'!AN$2:AN47)-'Chem - ODS'!AI$7*10^6&lt;0,0,IF(AND(SUM('Chemicals Calcs'!AN$1:AN46)-'Chem - ODS'!AI$7*10^6&lt;0,SUM('Chemicals Calcs'!AN$2:AN47)-'Chem - ODS'!AI$7*10^6&gt;0),SUM('Chemicals Calcs'!AN$2:AN47)-'Chem - ODS'!AI$7*10^6,'Chemicals Calcs'!AN47))</f>
        <v>0</v>
      </c>
      <c r="AO47" s="212">
        <f ca="1">IF(SUM('Chemicals Calcs'!AO$2:AO47)-'Chem - ODS'!AJ$7*10^6&lt;0,0,IF(AND(SUM('Chemicals Calcs'!AO$1:AO46)-'Chem - ODS'!AJ$7*10^6&lt;0,SUM('Chemicals Calcs'!AO$2:AO47)-'Chem - ODS'!AJ$7*10^6&gt;0),SUM('Chemicals Calcs'!AO$2:AO47)-'Chem - ODS'!AJ$7*10^6,'Chemicals Calcs'!AO47))</f>
        <v>0</v>
      </c>
      <c r="AP47" s="212">
        <f ca="1">IF(SUM('Chemicals Calcs'!AP$2:AP47)-'Chem - ODS'!AK$7*10^6&lt;0,0,IF(AND(SUM('Chemicals Calcs'!AP$1:AP46)-'Chem - ODS'!AK$7*10^6&lt;0,SUM('Chemicals Calcs'!AP$2:AP47)-'Chem - ODS'!AK$7*10^6&gt;0),SUM('Chemicals Calcs'!AP$2:AP47)-'Chem - ODS'!AK$7*10^6,'Chemicals Calcs'!AP47))</f>
        <v>0</v>
      </c>
    </row>
    <row r="48" spans="1:42">
      <c r="A48" s="74">
        <v>-4</v>
      </c>
      <c r="B48">
        <f ca="1">IF('Chemicals 2010'!$A56="CP",INDIRECT("'Chemicals 2010'!"&amp;'Country Selector'!$B$3&amp;ROW($A56))*10^12,0)</f>
        <v>8141094575.7170343</v>
      </c>
      <c r="C48" s="90">
        <f t="shared" ca="1" si="2"/>
        <v>18655580761.634373</v>
      </c>
      <c r="D48" s="90">
        <f t="shared" ca="1" si="2"/>
        <v>29170066947.551712</v>
      </c>
      <c r="E48" s="90">
        <f t="shared" ca="1" si="2"/>
        <v>39684553133.469048</v>
      </c>
      <c r="F48" s="90">
        <f t="shared" ca="1" si="2"/>
        <v>50199039319.386391</v>
      </c>
      <c r="G48" s="212">
        <f ca="1">IF(SUM('Chemicals Calcs'!G$2:G48)-'Chem - ODS'!B$7*10^6&lt;0,0,IF(AND(SUM('Chemicals Calcs'!G$1:G47)-'Chem - ODS'!B$7*10^6&lt;0,SUM('Chemicals Calcs'!G$2:G48)-'Chem - ODS'!B$7*10^6&gt;0),SUM('Chemicals Calcs'!G$2:G48)-'Chem - ODS'!B$7*10^6,'Chemicals Calcs'!G48))</f>
        <v>60713525505.303734</v>
      </c>
      <c r="H48" s="212">
        <f ca="1">IF(SUM('Chemicals Calcs'!H$2:H48)-'Chem - ODS'!C$7*10^6&lt;0,0,IF(AND(SUM('Chemicals Calcs'!H$1:H47)-'Chem - ODS'!C$7*10^6&lt;0,SUM('Chemicals Calcs'!H$2:H48)-'Chem - ODS'!C$7*10^6&gt;0),SUM('Chemicals Calcs'!H$2:H48)-'Chem - ODS'!C$7*10^6,'Chemicals Calcs'!H48))</f>
        <v>71228011691.221069</v>
      </c>
      <c r="I48" s="212">
        <f ca="1">IF(SUM('Chemicals Calcs'!I$2:I48)-'Chem - ODS'!D$7*10^6&lt;0,0,IF(AND(SUM('Chemicals Calcs'!I$1:I47)-'Chem - ODS'!D$7*10^6&lt;0,SUM('Chemicals Calcs'!I$2:I48)-'Chem - ODS'!D$7*10^6&gt;0),SUM('Chemicals Calcs'!I$2:I48)-'Chem - ODS'!D$7*10^6,'Chemicals Calcs'!I48))</f>
        <v>81742497877.138412</v>
      </c>
      <c r="J48" s="212">
        <f ca="1">IF(SUM('Chemicals Calcs'!J$2:J48)-'Chem - ODS'!E$7*10^6&lt;0,0,IF(AND(SUM('Chemicals Calcs'!J$1:J47)-'Chem - ODS'!E$7*10^6&lt;0,SUM('Chemicals Calcs'!J$2:J48)-'Chem - ODS'!E$7*10^6&gt;0),SUM('Chemicals Calcs'!J$2:J48)-'Chem - ODS'!E$7*10^6,'Chemicals Calcs'!J48))</f>
        <v>92256984063.05574</v>
      </c>
      <c r="K48" s="212">
        <f ca="1">IF(SUM('Chemicals Calcs'!K$2:K48)-'Chem - ODS'!F$7*10^6&lt;0,0,IF(AND(SUM('Chemicals Calcs'!K$1:K47)-'Chem - ODS'!F$7*10^6&lt;0,SUM('Chemicals Calcs'!K$2:K48)-'Chem - ODS'!F$7*10^6&gt;0),SUM('Chemicals Calcs'!K$2:K48)-'Chem - ODS'!F$7*10^6,'Chemicals Calcs'!K48))</f>
        <v>102771470248.97308</v>
      </c>
      <c r="L48" s="212">
        <f ca="1">IF(SUM('Chemicals Calcs'!L$2:L48)-'Chem - ODS'!G$7*10^6&lt;0,0,IF(AND(SUM('Chemicals Calcs'!L$1:L47)-'Chem - ODS'!G$7*10^6&lt;0,SUM('Chemicals Calcs'!L$2:L48)-'Chem - ODS'!G$7*10^6&gt;0),SUM('Chemicals Calcs'!L$2:L48)-'Chem - ODS'!G$7*10^6,'Chemicals Calcs'!L48))</f>
        <v>113285956434.89043</v>
      </c>
      <c r="M48" s="212">
        <f ca="1">IF(SUM('Chemicals Calcs'!M$2:M48)-'Chem - ODS'!H$7*10^6&lt;0,0,IF(AND(SUM('Chemicals Calcs'!M$1:M47)-'Chem - ODS'!H$7*10^6&lt;0,SUM('Chemicals Calcs'!M$2:M48)-'Chem - ODS'!H$7*10^6&gt;0),SUM('Chemicals Calcs'!M$2:M48)-'Chem - ODS'!H$7*10^6,'Chemicals Calcs'!M48))</f>
        <v>130170811366.48247</v>
      </c>
      <c r="N48" s="212">
        <f ca="1">IF(SUM('Chemicals Calcs'!N$2:N48)-'Chem - ODS'!I$7*10^6&lt;0,0,IF(AND(SUM('Chemicals Calcs'!N$1:N47)-'Chem - ODS'!I$7*10^6&lt;0,SUM('Chemicals Calcs'!N$2:N48)-'Chem - ODS'!I$7*10^6&gt;0),SUM('Chemicals Calcs'!N$2:N48)-'Chem - ODS'!I$7*10^6,'Chemicals Calcs'!N48))</f>
        <v>147770946910.25449</v>
      </c>
      <c r="O48" s="212">
        <f ca="1">IF(SUM('Chemicals Calcs'!O$2:O48)-'Chem - ODS'!J$7*10^6&lt;0,0,IF(AND(SUM('Chemicals Calcs'!O$1:O47)-'Chem - ODS'!J$7*10^6&lt;0,SUM('Chemicals Calcs'!O$2:O48)-'Chem - ODS'!J$7*10^6&gt;0),SUM('Chemicals Calcs'!O$2:O48)-'Chem - ODS'!J$7*10^6,'Chemicals Calcs'!O48))</f>
        <v>165389371238.4783</v>
      </c>
      <c r="P48" s="212">
        <f ca="1">IF(SUM('Chemicals Calcs'!P$2:P48)-'Chem - ODS'!K$7*10^6&lt;0,0,IF(AND(SUM('Chemicals Calcs'!P$1:P47)-'Chem - ODS'!K$7*10^6&lt;0,SUM('Chemicals Calcs'!P$2:P48)-'Chem - ODS'!K$7*10^6&gt;0),SUM('Chemicals Calcs'!P$2:P48)-'Chem - ODS'!K$7*10^6,'Chemicals Calcs'!P48))</f>
        <v>183024349562.91809</v>
      </c>
      <c r="Q48" s="212">
        <f ca="1">IF(SUM('Chemicals Calcs'!Q$2:Q48)-'Chem - ODS'!L$7*10^6&lt;0,0,IF(AND(SUM('Chemicals Calcs'!Q$1:Q47)-'Chem - ODS'!L$7*10^6&lt;0,SUM('Chemicals Calcs'!Q$2:Q48)-'Chem - ODS'!L$7*10^6&gt;0),SUM('Chemicals Calcs'!Q$2:Q48)-'Chem - ODS'!L$7*10^6,'Chemicals Calcs'!Q48))</f>
        <v>202764717690.20187</v>
      </c>
      <c r="R48" s="212">
        <f ca="1">IF(SUM('Chemicals Calcs'!R$2:R48)-'Chem - ODS'!M$7*10^6&lt;0,0,IF(AND(SUM('Chemicals Calcs'!R$1:R47)-'Chem - ODS'!M$7*10^6&lt;0,SUM('Chemicals Calcs'!R$2:R48)-'Chem - ODS'!M$7*10^6&gt;0),SUM('Chemicals Calcs'!R$2:R48)-'Chem - ODS'!M$7*10^6,'Chemicals Calcs'!R48))</f>
        <v>218338060826.79611</v>
      </c>
      <c r="S48" s="212">
        <f ca="1">IF(SUM('Chemicals Calcs'!S$2:S48)-'Chem - ODS'!N$7*10^6&lt;0,0,IF(AND(SUM('Chemicals Calcs'!S$1:S47)-'Chem - ODS'!N$7*10^6&lt;0,SUM('Chemicals Calcs'!S$2:S48)-'Chem - ODS'!N$7*10^6&gt;0),SUM('Chemicals Calcs'!S$2:S48)-'Chem - ODS'!N$7*10^6,'Chemicals Calcs'!S48))</f>
        <v>242955862654.32382</v>
      </c>
      <c r="T48" s="212">
        <f ca="1">IF(SUM('Chemicals Calcs'!T$2:T48)-'Chem - ODS'!O$7*10^6&lt;0,0,IF(AND(SUM('Chemicals Calcs'!T$1:T47)-'Chem - ODS'!O$7*10^6&lt;0,SUM('Chemicals Calcs'!T$2:T48)-'Chem - ODS'!O$7*10^6&gt;0),SUM('Chemicals Calcs'!T$2:T48)-'Chem - ODS'!O$7*10^6,'Chemicals Calcs'!T48))</f>
        <v>254910028466.44232</v>
      </c>
      <c r="U48" s="212">
        <f ca="1">IF(SUM('Chemicals Calcs'!U$2:U48)-'Chem - ODS'!P$7*10^6&lt;0,0,IF(AND(SUM('Chemicals Calcs'!U$1:U47)-'Chem - ODS'!P$7*10^6&lt;0,SUM('Chemicals Calcs'!U$2:U48)-'Chem - ODS'!P$7*10^6&gt;0),SUM('Chemicals Calcs'!U$2:U48)-'Chem - ODS'!P$7*10^6,'Chemicals Calcs'!U48))</f>
        <v>272656577240.59384</v>
      </c>
      <c r="V48" s="212">
        <f ca="1">IF(SUM('Chemicals Calcs'!V$2:V48)-'Chem - ODS'!Q$7*10^6&lt;0,0,IF(AND(SUM('Chemicals Calcs'!V$1:V47)-'Chem - ODS'!Q$7*10^6&lt;0,SUM('Chemicals Calcs'!V$2:V48)-'Chem - ODS'!Q$7*10^6&gt;0),SUM('Chemicals Calcs'!V$2:V48)-'Chem - ODS'!Q$7*10^6,'Chemicals Calcs'!V48))</f>
        <v>289107942074.01538</v>
      </c>
      <c r="W48" s="212">
        <f ca="1">IF(SUM('Chemicals Calcs'!W$2:W48)-'Chem - ODS'!R$7*10^6&lt;0,0,IF(AND(SUM('Chemicals Calcs'!W$1:W47)-'Chem - ODS'!R$7*10^6&lt;0,SUM('Chemicals Calcs'!W$2:W48)-'Chem - ODS'!R$7*10^6&gt;0),SUM('Chemicals Calcs'!W$2:W48)-'Chem - ODS'!R$7*10^6,'Chemicals Calcs'!W48))</f>
        <v>0</v>
      </c>
      <c r="X48" s="212">
        <f ca="1">IF(SUM('Chemicals Calcs'!X$2:X48)-'Chem - ODS'!S$7*10^6&lt;0,0,IF(AND(SUM('Chemicals Calcs'!X$1:X47)-'Chem - ODS'!S$7*10^6&lt;0,SUM('Chemicals Calcs'!X$2:X48)-'Chem - ODS'!S$7*10^6&gt;0),SUM('Chemicals Calcs'!X$2:X48)-'Chem - ODS'!S$7*10^6,'Chemicals Calcs'!X48))</f>
        <v>0</v>
      </c>
      <c r="Y48" s="212">
        <f ca="1">IF(SUM('Chemicals Calcs'!Y$2:Y48)-'Chem - ODS'!T$7*10^6&lt;0,0,IF(AND(SUM('Chemicals Calcs'!Y$1:Y47)-'Chem - ODS'!T$7*10^6&lt;0,SUM('Chemicals Calcs'!Y$2:Y48)-'Chem - ODS'!T$7*10^6&gt;0),SUM('Chemicals Calcs'!Y$2:Y48)-'Chem - ODS'!T$7*10^6,'Chemicals Calcs'!Y48))</f>
        <v>0</v>
      </c>
      <c r="Z48" s="212">
        <f ca="1">IF(SUM('Chemicals Calcs'!Z$2:Z48)-'Chem - ODS'!U$7*10^6&lt;0,0,IF(AND(SUM('Chemicals Calcs'!Z$1:Z47)-'Chem - ODS'!U$7*10^6&lt;0,SUM('Chemicals Calcs'!Z$2:Z48)-'Chem - ODS'!U$7*10^6&gt;0),SUM('Chemicals Calcs'!Z$2:Z48)-'Chem - ODS'!U$7*10^6,'Chemicals Calcs'!Z48))</f>
        <v>0</v>
      </c>
      <c r="AA48" s="212">
        <f ca="1">IF(SUM('Chemicals Calcs'!AA$2:AA48)-'Chem - ODS'!V$7*10^6&lt;0,0,IF(AND(SUM('Chemicals Calcs'!AA$1:AA47)-'Chem - ODS'!V$7*10^6&lt;0,SUM('Chemicals Calcs'!AA$2:AA48)-'Chem - ODS'!V$7*10^6&gt;0),SUM('Chemicals Calcs'!AA$2:AA48)-'Chem - ODS'!V$7*10^6,'Chemicals Calcs'!AA48))</f>
        <v>0</v>
      </c>
      <c r="AB48" s="212">
        <f ca="1">IF(SUM('Chemicals Calcs'!AB$2:AB48)-'Chem - ODS'!W$7*10^6&lt;0,0,IF(AND(SUM('Chemicals Calcs'!AB$1:AB47)-'Chem - ODS'!W$7*10^6&lt;0,SUM('Chemicals Calcs'!AB$2:AB48)-'Chem - ODS'!W$7*10^6&gt;0),SUM('Chemicals Calcs'!AB$2:AB48)-'Chem - ODS'!W$7*10^6,'Chemicals Calcs'!AB48))</f>
        <v>0</v>
      </c>
      <c r="AC48" s="212">
        <f ca="1">IF(SUM('Chemicals Calcs'!AC$2:AC48)-'Chem - ODS'!X$7*10^6&lt;0,0,IF(AND(SUM('Chemicals Calcs'!AC$1:AC47)-'Chem - ODS'!X$7*10^6&lt;0,SUM('Chemicals Calcs'!AC$2:AC48)-'Chem - ODS'!X$7*10^6&gt;0),SUM('Chemicals Calcs'!AC$2:AC48)-'Chem - ODS'!X$7*10^6,'Chemicals Calcs'!AC48))</f>
        <v>0</v>
      </c>
      <c r="AD48" s="212">
        <f ca="1">IF(SUM('Chemicals Calcs'!AD$2:AD48)-'Chem - ODS'!Y$7*10^6&lt;0,0,IF(AND(SUM('Chemicals Calcs'!AD$1:AD47)-'Chem - ODS'!Y$7*10^6&lt;0,SUM('Chemicals Calcs'!AD$2:AD48)-'Chem - ODS'!Y$7*10^6&gt;0),SUM('Chemicals Calcs'!AD$2:AD48)-'Chem - ODS'!Y$7*10^6,'Chemicals Calcs'!AD48))</f>
        <v>0</v>
      </c>
      <c r="AE48" s="212">
        <f ca="1">IF(SUM('Chemicals Calcs'!AE$2:AE48)-'Chem - ODS'!Z$7*10^6&lt;0,0,IF(AND(SUM('Chemicals Calcs'!AE$1:AE47)-'Chem - ODS'!Z$7*10^6&lt;0,SUM('Chemicals Calcs'!AE$2:AE48)-'Chem - ODS'!Z$7*10^6&gt;0),SUM('Chemicals Calcs'!AE$2:AE48)-'Chem - ODS'!Z$7*10^6,'Chemicals Calcs'!AE48))</f>
        <v>0</v>
      </c>
      <c r="AF48" s="212">
        <f ca="1">IF(SUM('Chemicals Calcs'!AF$2:AF48)-'Chem - ODS'!AA$7*10^6&lt;0,0,IF(AND(SUM('Chemicals Calcs'!AF$1:AF47)-'Chem - ODS'!AA$7*10^6&lt;0,SUM('Chemicals Calcs'!AF$2:AF48)-'Chem - ODS'!AA$7*10^6&gt;0),SUM('Chemicals Calcs'!AF$2:AF48)-'Chem - ODS'!AA$7*10^6,'Chemicals Calcs'!AF48))</f>
        <v>0</v>
      </c>
      <c r="AG48" s="212">
        <f ca="1">IF(SUM('Chemicals Calcs'!AG$2:AG48)-'Chem - ODS'!AB$7*10^6&lt;0,0,IF(AND(SUM('Chemicals Calcs'!AG$1:AG47)-'Chem - ODS'!AB$7*10^6&lt;0,SUM('Chemicals Calcs'!AG$2:AG48)-'Chem - ODS'!AB$7*10^6&gt;0),SUM('Chemicals Calcs'!AG$2:AG48)-'Chem - ODS'!AB$7*10^6,'Chemicals Calcs'!AG48))</f>
        <v>0</v>
      </c>
      <c r="AH48" s="212">
        <f ca="1">IF(SUM('Chemicals Calcs'!AH$2:AH48)-'Chem - ODS'!AC$7*10^6&lt;0,0,IF(AND(SUM('Chemicals Calcs'!AH$1:AH47)-'Chem - ODS'!AC$7*10^6&lt;0,SUM('Chemicals Calcs'!AH$2:AH48)-'Chem - ODS'!AC$7*10^6&gt;0),SUM('Chemicals Calcs'!AH$2:AH48)-'Chem - ODS'!AC$7*10^6,'Chemicals Calcs'!AH48))</f>
        <v>0</v>
      </c>
      <c r="AI48" s="212">
        <f ca="1">IF(SUM('Chemicals Calcs'!AI$2:AI48)-'Chem - ODS'!AD$7*10^6&lt;0,0,IF(AND(SUM('Chemicals Calcs'!AI$1:AI47)-'Chem - ODS'!AD$7*10^6&lt;0,SUM('Chemicals Calcs'!AI$2:AI48)-'Chem - ODS'!AD$7*10^6&gt;0),SUM('Chemicals Calcs'!AI$2:AI48)-'Chem - ODS'!AD$7*10^6,'Chemicals Calcs'!AI48))</f>
        <v>0</v>
      </c>
      <c r="AJ48" s="212">
        <f ca="1">IF(SUM('Chemicals Calcs'!AJ$2:AJ48)-'Chem - ODS'!AE$7*10^6&lt;0,0,IF(AND(SUM('Chemicals Calcs'!AJ$1:AJ47)-'Chem - ODS'!AE$7*10^6&lt;0,SUM('Chemicals Calcs'!AJ$2:AJ48)-'Chem - ODS'!AE$7*10^6&gt;0),SUM('Chemicals Calcs'!AJ$2:AJ48)-'Chem - ODS'!AE$7*10^6,'Chemicals Calcs'!AJ48))</f>
        <v>0</v>
      </c>
      <c r="AK48" s="212">
        <f ca="1">IF(SUM('Chemicals Calcs'!AK$2:AK48)-'Chem - ODS'!AF$7*10^6&lt;0,0,IF(AND(SUM('Chemicals Calcs'!AK$1:AK47)-'Chem - ODS'!AF$7*10^6&lt;0,SUM('Chemicals Calcs'!AK$2:AK48)-'Chem - ODS'!AF$7*10^6&gt;0),SUM('Chemicals Calcs'!AK$2:AK48)-'Chem - ODS'!AF$7*10^6,'Chemicals Calcs'!AK48))</f>
        <v>0</v>
      </c>
      <c r="AL48" s="212">
        <f ca="1">IF(SUM('Chemicals Calcs'!AL$2:AL48)-'Chem - ODS'!AG$7*10^6&lt;0,0,IF(AND(SUM('Chemicals Calcs'!AL$1:AL47)-'Chem - ODS'!AG$7*10^6&lt;0,SUM('Chemicals Calcs'!AL$2:AL48)-'Chem - ODS'!AG$7*10^6&gt;0),SUM('Chemicals Calcs'!AL$2:AL48)-'Chem - ODS'!AG$7*10^6,'Chemicals Calcs'!AL48))</f>
        <v>0</v>
      </c>
      <c r="AM48" s="212">
        <f ca="1">IF(SUM('Chemicals Calcs'!AM$2:AM48)-'Chem - ODS'!AH$7*10^6&lt;0,0,IF(AND(SUM('Chemicals Calcs'!AM$1:AM47)-'Chem - ODS'!AH$7*10^6&lt;0,SUM('Chemicals Calcs'!AM$2:AM48)-'Chem - ODS'!AH$7*10^6&gt;0),SUM('Chemicals Calcs'!AM$2:AM48)-'Chem - ODS'!AH$7*10^6,'Chemicals Calcs'!AM48))</f>
        <v>0</v>
      </c>
      <c r="AN48" s="212">
        <f ca="1">IF(SUM('Chemicals Calcs'!AN$2:AN48)-'Chem - ODS'!AI$7*10^6&lt;0,0,IF(AND(SUM('Chemicals Calcs'!AN$1:AN47)-'Chem - ODS'!AI$7*10^6&lt;0,SUM('Chemicals Calcs'!AN$2:AN48)-'Chem - ODS'!AI$7*10^6&gt;0),SUM('Chemicals Calcs'!AN$2:AN48)-'Chem - ODS'!AI$7*10^6,'Chemicals Calcs'!AN48))</f>
        <v>0</v>
      </c>
      <c r="AO48" s="212">
        <f ca="1">IF(SUM('Chemicals Calcs'!AO$2:AO48)-'Chem - ODS'!AJ$7*10^6&lt;0,0,IF(AND(SUM('Chemicals Calcs'!AO$1:AO47)-'Chem - ODS'!AJ$7*10^6&lt;0,SUM('Chemicals Calcs'!AO$2:AO48)-'Chem - ODS'!AJ$7*10^6&gt;0),SUM('Chemicals Calcs'!AO$2:AO48)-'Chem - ODS'!AJ$7*10^6,'Chemicals Calcs'!AO48))</f>
        <v>0</v>
      </c>
      <c r="AP48" s="212">
        <f ca="1">IF(SUM('Chemicals Calcs'!AP$2:AP48)-'Chem - ODS'!AK$7*10^6&lt;0,0,IF(AND(SUM('Chemicals Calcs'!AP$1:AP47)-'Chem - ODS'!AK$7*10^6&lt;0,SUM('Chemicals Calcs'!AP$2:AP48)-'Chem - ODS'!AK$7*10^6&gt;0),SUM('Chemicals Calcs'!AP$2:AP48)-'Chem - ODS'!AK$7*10^6,'Chemicals Calcs'!AP48))</f>
        <v>0</v>
      </c>
    </row>
    <row r="49" spans="1:42">
      <c r="A49" s="74">
        <v>-3</v>
      </c>
      <c r="B49">
        <f ca="1">IF('Chemicals 2010'!$A57="CP",INDIRECT("'Chemicals 2010'!"&amp;'Country Selector'!$B$3&amp;ROW($A57))*10^12,0)</f>
        <v>16238665607.356318</v>
      </c>
      <c r="C49" s="90">
        <f t="shared" ca="1" si="2"/>
        <v>30607747207.915398</v>
      </c>
      <c r="D49" s="90">
        <f t="shared" ca="1" si="2"/>
        <v>44976828808.47448</v>
      </c>
      <c r="E49" s="90">
        <f t="shared" ca="1" si="2"/>
        <v>59345910409.033562</v>
      </c>
      <c r="F49" s="90">
        <f t="shared" ca="1" si="2"/>
        <v>73714992009.592651</v>
      </c>
      <c r="G49" s="212">
        <f ca="1">IF(SUM('Chemicals Calcs'!G$2:G49)-'Chem - ODS'!B$7*10^6&lt;0,0,IF(AND(SUM('Chemicals Calcs'!G$1:G48)-'Chem - ODS'!B$7*10^6&lt;0,SUM('Chemicals Calcs'!G$2:G49)-'Chem - ODS'!B$7*10^6&gt;0),SUM('Chemicals Calcs'!G$2:G49)-'Chem - ODS'!B$7*10^6,'Chemicals Calcs'!G49))</f>
        <v>88084073610.151733</v>
      </c>
      <c r="H49" s="212">
        <f ca="1">IF(SUM('Chemicals Calcs'!H$2:H49)-'Chem - ODS'!C$7*10^6&lt;0,0,IF(AND(SUM('Chemicals Calcs'!H$1:H48)-'Chem - ODS'!C$7*10^6&lt;0,SUM('Chemicals Calcs'!H$2:H49)-'Chem - ODS'!C$7*10^6&gt;0),SUM('Chemicals Calcs'!H$2:H49)-'Chem - ODS'!C$7*10^6,'Chemicals Calcs'!H49))</f>
        <v>102453155210.7108</v>
      </c>
      <c r="I49" s="212">
        <f ca="1">IF(SUM('Chemicals Calcs'!I$2:I49)-'Chem - ODS'!D$7*10^6&lt;0,0,IF(AND(SUM('Chemicals Calcs'!I$1:I48)-'Chem - ODS'!D$7*10^6&lt;0,SUM('Chemicals Calcs'!I$2:I49)-'Chem - ODS'!D$7*10^6&gt;0),SUM('Chemicals Calcs'!I$2:I49)-'Chem - ODS'!D$7*10^6,'Chemicals Calcs'!I49))</f>
        <v>116822236811.26988</v>
      </c>
      <c r="J49" s="212">
        <f ca="1">IF(SUM('Chemicals Calcs'!J$2:J49)-'Chem - ODS'!E$7*10^6&lt;0,0,IF(AND(SUM('Chemicals Calcs'!J$1:J48)-'Chem - ODS'!E$7*10^6&lt;0,SUM('Chemicals Calcs'!J$2:J49)-'Chem - ODS'!E$7*10^6&gt;0),SUM('Chemicals Calcs'!J$2:J49)-'Chem - ODS'!E$7*10^6,'Chemicals Calcs'!J49))</f>
        <v>131191318411.82898</v>
      </c>
      <c r="K49" s="212">
        <f ca="1">IF(SUM('Chemicals Calcs'!K$2:K49)-'Chem - ODS'!F$7*10^6&lt;0,0,IF(AND(SUM('Chemicals Calcs'!K$1:K48)-'Chem - ODS'!F$7*10^6&lt;0,SUM('Chemicals Calcs'!K$2:K49)-'Chem - ODS'!F$7*10^6&gt;0),SUM('Chemicals Calcs'!K$2:K49)-'Chem - ODS'!F$7*10^6,'Chemicals Calcs'!K49))</f>
        <v>145560400012.38806</v>
      </c>
      <c r="L49" s="212">
        <f ca="1">IF(SUM('Chemicals Calcs'!L$2:L49)-'Chem - ODS'!G$7*10^6&lt;0,0,IF(AND(SUM('Chemicals Calcs'!L$1:L48)-'Chem - ODS'!G$7*10^6&lt;0,SUM('Chemicals Calcs'!L$2:L49)-'Chem - ODS'!G$7*10^6&gt;0),SUM('Chemicals Calcs'!L$2:L49)-'Chem - ODS'!G$7*10^6,'Chemicals Calcs'!L49))</f>
        <v>159929481612.94714</v>
      </c>
      <c r="M49" s="212">
        <f ca="1">IF(SUM('Chemicals Calcs'!M$2:M49)-'Chem - ODS'!H$7*10^6&lt;0,0,IF(AND(SUM('Chemicals Calcs'!M$1:M48)-'Chem - ODS'!H$7*10^6&lt;0,SUM('Chemicals Calcs'!M$2:M49)-'Chem - ODS'!H$7*10^6&gt;0),SUM('Chemicals Calcs'!M$2:M49)-'Chem - ODS'!H$7*10^6,'Chemicals Calcs'!M49))</f>
        <v>178272108176.92709</v>
      </c>
      <c r="N49" s="212">
        <f ca="1">IF(SUM('Chemicals Calcs'!N$2:N49)-'Chem - ODS'!I$7*10^6&lt;0,0,IF(AND(SUM('Chemicals Calcs'!N$1:N48)-'Chem - ODS'!I$7*10^6&lt;0,SUM('Chemicals Calcs'!N$2:N49)-'Chem - ODS'!I$7*10^6&gt;0),SUM('Chemicals Calcs'!N$2:N49)-'Chem - ODS'!I$7*10^6,'Chemicals Calcs'!N49))</f>
        <v>197616212754.27722</v>
      </c>
      <c r="O49" s="212">
        <f ca="1">IF(SUM('Chemicals Calcs'!O$2:O49)-'Chem - ODS'!J$7*10^6&lt;0,0,IF(AND(SUM('Chemicals Calcs'!O$1:O48)-'Chem - ODS'!J$7*10^6&lt;0,SUM('Chemicals Calcs'!O$2:O49)-'Chem - ODS'!J$7*10^6&gt;0),SUM('Chemicals Calcs'!O$2:O49)-'Chem - ODS'!J$7*10^6,'Chemicals Calcs'!O49))</f>
        <v>216978642924.13657</v>
      </c>
      <c r="P49" s="212">
        <f ca="1">IF(SUM('Chemicals Calcs'!P$2:P49)-'Chem - ODS'!K$7*10^6&lt;0,0,IF(AND(SUM('Chemicals Calcs'!P$1:P48)-'Chem - ODS'!K$7*10^6&lt;0,SUM('Chemicals Calcs'!P$2:P49)-'Chem - ODS'!K$7*10^6&gt;0),SUM('Chemicals Calcs'!P$2:P49)-'Chem - ODS'!K$7*10^6,'Chemicals Calcs'!P49))</f>
        <v>236357660406.82968</v>
      </c>
      <c r="Q49" s="212">
        <f ca="1">IF(SUM('Chemicals Calcs'!Q$2:Q49)-'Chem - ODS'!L$7*10^6&lt;0,0,IF(AND(SUM('Chemicals Calcs'!Q$1:Q48)-'Chem - ODS'!L$7*10^6&lt;0,SUM('Chemicals Calcs'!Q$2:Q49)-'Chem - ODS'!L$7*10^6&gt;0),SUM('Chemicals Calcs'!Q$2:Q49)-'Chem - ODS'!L$7*10^6,'Chemicals Calcs'!Q49))</f>
        <v>258415820656.58005</v>
      </c>
      <c r="R49" s="212">
        <f ca="1">IF(SUM('Chemicals Calcs'!R$2:R49)-'Chem - ODS'!M$7*10^6&lt;0,0,IF(AND(SUM('Chemicals Calcs'!R$1:R48)-'Chem - ODS'!M$7*10^6&lt;0,SUM('Chemicals Calcs'!R$2:R49)-'Chem - ODS'!M$7*10^6&gt;0),SUM('Chemicals Calcs'!R$2:R49)-'Chem - ODS'!M$7*10^6,'Chemicals Calcs'!R49))</f>
        <v>275159538047.87152</v>
      </c>
      <c r="S49" s="212">
        <f ca="1">IF(SUM('Chemicals Calcs'!S$2:S49)-'Chem - ODS'!N$7*10^6&lt;0,0,IF(AND(SUM('Chemicals Calcs'!S$1:S48)-'Chem - ODS'!N$7*10^6&lt;0,SUM('Chemicals Calcs'!S$2:S49)-'Chem - ODS'!N$7*10^6&gt;0),SUM('Chemicals Calcs'!S$2:S49)-'Chem - ODS'!N$7*10^6,'Chemicals Calcs'!S49))</f>
        <v>303243979636.13654</v>
      </c>
      <c r="T49" s="212">
        <f ca="1">IF(SUM('Chemicals Calcs'!T$2:T49)-'Chem - ODS'!O$7*10^6&lt;0,0,IF(AND(SUM('Chemicals Calcs'!T$1:T48)-'Chem - ODS'!O$7*10^6&lt;0,SUM('Chemicals Calcs'!T$2:T49)-'Chem - ODS'!O$7*10^6&gt;0),SUM('Chemicals Calcs'!T$2:T49)-'Chem - ODS'!O$7*10^6,'Chemicals Calcs'!T49))</f>
        <v>315506962260.37054</v>
      </c>
      <c r="U49" s="212">
        <f ca="1">IF(SUM('Chemicals Calcs'!U$2:U49)-'Chem - ODS'!P$7*10^6&lt;0,0,IF(AND(SUM('Chemicals Calcs'!U$1:U48)-'Chem - ODS'!P$7*10^6&lt;0,SUM('Chemicals Calcs'!U$2:U49)-'Chem - ODS'!P$7*10^6&gt;0),SUM('Chemicals Calcs'!U$2:U49)-'Chem - ODS'!P$7*10^6,'Chemicals Calcs'!U49))</f>
        <v>334997774739.76599</v>
      </c>
      <c r="V49" s="212">
        <f ca="1">IF(SUM('Chemicals Calcs'!V$2:V49)-'Chem - ODS'!Q$7*10^6&lt;0,0,IF(AND(SUM('Chemicals Calcs'!V$1:V48)-'Chem - ODS'!Q$7*10^6&lt;0,SUM('Chemicals Calcs'!V$2:V49)-'Chem - ODS'!Q$7*10^6&gt;0),SUM('Chemicals Calcs'!V$2:V49)-'Chem - ODS'!Q$7*10^6,'Chemicals Calcs'!V49))</f>
        <v>352906038762.22467</v>
      </c>
      <c r="W49" s="212">
        <f ca="1">IF(SUM('Chemicals Calcs'!W$2:W49)-'Chem - ODS'!R$7*10^6&lt;0,0,IF(AND(SUM('Chemicals Calcs'!W$1:W48)-'Chem - ODS'!R$7*10^6&lt;0,SUM('Chemicals Calcs'!W$2:W49)-'Chem - ODS'!R$7*10^6&gt;0),SUM('Chemicals Calcs'!W$2:W49)-'Chem - ODS'!R$7*10^6,'Chemicals Calcs'!W49))</f>
        <v>325106950301.91309</v>
      </c>
      <c r="X49" s="212">
        <f ca="1">IF(SUM('Chemicals Calcs'!X$2:X49)-'Chem - ODS'!S$7*10^6&lt;0,0,IF(AND(SUM('Chemicals Calcs'!X$1:X48)-'Chem - ODS'!S$7*10^6&lt;0,SUM('Chemicals Calcs'!X$2:X49)-'Chem - ODS'!S$7*10^6&gt;0),SUM('Chemicals Calcs'!X$2:X49)-'Chem - ODS'!S$7*10^6,'Chemicals Calcs'!X49))</f>
        <v>0</v>
      </c>
      <c r="Y49" s="212">
        <f ca="1">IF(SUM('Chemicals Calcs'!Y$2:Y49)-'Chem - ODS'!T$7*10^6&lt;0,0,IF(AND(SUM('Chemicals Calcs'!Y$1:Y48)-'Chem - ODS'!T$7*10^6&lt;0,SUM('Chemicals Calcs'!Y$2:Y49)-'Chem - ODS'!T$7*10^6&gt;0),SUM('Chemicals Calcs'!Y$2:Y49)-'Chem - ODS'!T$7*10^6,'Chemicals Calcs'!Y49))</f>
        <v>0</v>
      </c>
      <c r="Z49" s="212">
        <f ca="1">IF(SUM('Chemicals Calcs'!Z$2:Z49)-'Chem - ODS'!U$7*10^6&lt;0,0,IF(AND(SUM('Chemicals Calcs'!Z$1:Z48)-'Chem - ODS'!U$7*10^6&lt;0,SUM('Chemicals Calcs'!Z$2:Z49)-'Chem - ODS'!U$7*10^6&gt;0),SUM('Chemicals Calcs'!Z$2:Z49)-'Chem - ODS'!U$7*10^6,'Chemicals Calcs'!Z49))</f>
        <v>0</v>
      </c>
      <c r="AA49" s="212">
        <f ca="1">IF(SUM('Chemicals Calcs'!AA$2:AA49)-'Chem - ODS'!V$7*10^6&lt;0,0,IF(AND(SUM('Chemicals Calcs'!AA$1:AA48)-'Chem - ODS'!V$7*10^6&lt;0,SUM('Chemicals Calcs'!AA$2:AA49)-'Chem - ODS'!V$7*10^6&gt;0),SUM('Chemicals Calcs'!AA$2:AA49)-'Chem - ODS'!V$7*10^6,'Chemicals Calcs'!AA49))</f>
        <v>0</v>
      </c>
      <c r="AB49" s="212">
        <f ca="1">IF(SUM('Chemicals Calcs'!AB$2:AB49)-'Chem - ODS'!W$7*10^6&lt;0,0,IF(AND(SUM('Chemicals Calcs'!AB$1:AB48)-'Chem - ODS'!W$7*10^6&lt;0,SUM('Chemicals Calcs'!AB$2:AB49)-'Chem - ODS'!W$7*10^6&gt;0),SUM('Chemicals Calcs'!AB$2:AB49)-'Chem - ODS'!W$7*10^6,'Chemicals Calcs'!AB49))</f>
        <v>0</v>
      </c>
      <c r="AC49" s="212">
        <f ca="1">IF(SUM('Chemicals Calcs'!AC$2:AC49)-'Chem - ODS'!X$7*10^6&lt;0,0,IF(AND(SUM('Chemicals Calcs'!AC$1:AC48)-'Chem - ODS'!X$7*10^6&lt;0,SUM('Chemicals Calcs'!AC$2:AC49)-'Chem - ODS'!X$7*10^6&gt;0),SUM('Chemicals Calcs'!AC$2:AC49)-'Chem - ODS'!X$7*10^6,'Chemicals Calcs'!AC49))</f>
        <v>0</v>
      </c>
      <c r="AD49" s="212">
        <f ca="1">IF(SUM('Chemicals Calcs'!AD$2:AD49)-'Chem - ODS'!Y$7*10^6&lt;0,0,IF(AND(SUM('Chemicals Calcs'!AD$1:AD48)-'Chem - ODS'!Y$7*10^6&lt;0,SUM('Chemicals Calcs'!AD$2:AD49)-'Chem - ODS'!Y$7*10^6&gt;0),SUM('Chemicals Calcs'!AD$2:AD49)-'Chem - ODS'!Y$7*10^6,'Chemicals Calcs'!AD49))</f>
        <v>0</v>
      </c>
      <c r="AE49" s="212">
        <f ca="1">IF(SUM('Chemicals Calcs'!AE$2:AE49)-'Chem - ODS'!Z$7*10^6&lt;0,0,IF(AND(SUM('Chemicals Calcs'!AE$1:AE48)-'Chem - ODS'!Z$7*10^6&lt;0,SUM('Chemicals Calcs'!AE$2:AE49)-'Chem - ODS'!Z$7*10^6&gt;0),SUM('Chemicals Calcs'!AE$2:AE49)-'Chem - ODS'!Z$7*10^6,'Chemicals Calcs'!AE49))</f>
        <v>0</v>
      </c>
      <c r="AF49" s="212">
        <f ca="1">IF(SUM('Chemicals Calcs'!AF$2:AF49)-'Chem - ODS'!AA$7*10^6&lt;0,0,IF(AND(SUM('Chemicals Calcs'!AF$1:AF48)-'Chem - ODS'!AA$7*10^6&lt;0,SUM('Chemicals Calcs'!AF$2:AF49)-'Chem - ODS'!AA$7*10^6&gt;0),SUM('Chemicals Calcs'!AF$2:AF49)-'Chem - ODS'!AA$7*10^6,'Chemicals Calcs'!AF49))</f>
        <v>0</v>
      </c>
      <c r="AG49" s="212">
        <f ca="1">IF(SUM('Chemicals Calcs'!AG$2:AG49)-'Chem - ODS'!AB$7*10^6&lt;0,0,IF(AND(SUM('Chemicals Calcs'!AG$1:AG48)-'Chem - ODS'!AB$7*10^6&lt;0,SUM('Chemicals Calcs'!AG$2:AG49)-'Chem - ODS'!AB$7*10^6&gt;0),SUM('Chemicals Calcs'!AG$2:AG49)-'Chem - ODS'!AB$7*10^6,'Chemicals Calcs'!AG49))</f>
        <v>0</v>
      </c>
      <c r="AH49" s="212">
        <f ca="1">IF(SUM('Chemicals Calcs'!AH$2:AH49)-'Chem - ODS'!AC$7*10^6&lt;0,0,IF(AND(SUM('Chemicals Calcs'!AH$1:AH48)-'Chem - ODS'!AC$7*10^6&lt;0,SUM('Chemicals Calcs'!AH$2:AH49)-'Chem - ODS'!AC$7*10^6&gt;0),SUM('Chemicals Calcs'!AH$2:AH49)-'Chem - ODS'!AC$7*10^6,'Chemicals Calcs'!AH49))</f>
        <v>0</v>
      </c>
      <c r="AI49" s="212">
        <f ca="1">IF(SUM('Chemicals Calcs'!AI$2:AI49)-'Chem - ODS'!AD$7*10^6&lt;0,0,IF(AND(SUM('Chemicals Calcs'!AI$1:AI48)-'Chem - ODS'!AD$7*10^6&lt;0,SUM('Chemicals Calcs'!AI$2:AI49)-'Chem - ODS'!AD$7*10^6&gt;0),SUM('Chemicals Calcs'!AI$2:AI49)-'Chem - ODS'!AD$7*10^6,'Chemicals Calcs'!AI49))</f>
        <v>0</v>
      </c>
      <c r="AJ49" s="212">
        <f ca="1">IF(SUM('Chemicals Calcs'!AJ$2:AJ49)-'Chem - ODS'!AE$7*10^6&lt;0,0,IF(AND(SUM('Chemicals Calcs'!AJ$1:AJ48)-'Chem - ODS'!AE$7*10^6&lt;0,SUM('Chemicals Calcs'!AJ$2:AJ49)-'Chem - ODS'!AE$7*10^6&gt;0),SUM('Chemicals Calcs'!AJ$2:AJ49)-'Chem - ODS'!AE$7*10^6,'Chemicals Calcs'!AJ49))</f>
        <v>0</v>
      </c>
      <c r="AK49" s="212">
        <f ca="1">IF(SUM('Chemicals Calcs'!AK$2:AK49)-'Chem - ODS'!AF$7*10^6&lt;0,0,IF(AND(SUM('Chemicals Calcs'!AK$1:AK48)-'Chem - ODS'!AF$7*10^6&lt;0,SUM('Chemicals Calcs'!AK$2:AK49)-'Chem - ODS'!AF$7*10^6&gt;0),SUM('Chemicals Calcs'!AK$2:AK49)-'Chem - ODS'!AF$7*10^6,'Chemicals Calcs'!AK49))</f>
        <v>0</v>
      </c>
      <c r="AL49" s="212">
        <f ca="1">IF(SUM('Chemicals Calcs'!AL$2:AL49)-'Chem - ODS'!AG$7*10^6&lt;0,0,IF(AND(SUM('Chemicals Calcs'!AL$1:AL48)-'Chem - ODS'!AG$7*10^6&lt;0,SUM('Chemicals Calcs'!AL$2:AL49)-'Chem - ODS'!AG$7*10^6&gt;0),SUM('Chemicals Calcs'!AL$2:AL49)-'Chem - ODS'!AG$7*10^6,'Chemicals Calcs'!AL49))</f>
        <v>0</v>
      </c>
      <c r="AM49" s="212">
        <f ca="1">IF(SUM('Chemicals Calcs'!AM$2:AM49)-'Chem - ODS'!AH$7*10^6&lt;0,0,IF(AND(SUM('Chemicals Calcs'!AM$1:AM48)-'Chem - ODS'!AH$7*10^6&lt;0,SUM('Chemicals Calcs'!AM$2:AM49)-'Chem - ODS'!AH$7*10^6&gt;0),SUM('Chemicals Calcs'!AM$2:AM49)-'Chem - ODS'!AH$7*10^6,'Chemicals Calcs'!AM49))</f>
        <v>0</v>
      </c>
      <c r="AN49" s="212">
        <f ca="1">IF(SUM('Chemicals Calcs'!AN$2:AN49)-'Chem - ODS'!AI$7*10^6&lt;0,0,IF(AND(SUM('Chemicals Calcs'!AN$1:AN48)-'Chem - ODS'!AI$7*10^6&lt;0,SUM('Chemicals Calcs'!AN$2:AN49)-'Chem - ODS'!AI$7*10^6&gt;0),SUM('Chemicals Calcs'!AN$2:AN49)-'Chem - ODS'!AI$7*10^6,'Chemicals Calcs'!AN49))</f>
        <v>0</v>
      </c>
      <c r="AO49" s="212">
        <f ca="1">IF(SUM('Chemicals Calcs'!AO$2:AO49)-'Chem - ODS'!AJ$7*10^6&lt;0,0,IF(AND(SUM('Chemicals Calcs'!AO$1:AO48)-'Chem - ODS'!AJ$7*10^6&lt;0,SUM('Chemicals Calcs'!AO$2:AO49)-'Chem - ODS'!AJ$7*10^6&gt;0),SUM('Chemicals Calcs'!AO$2:AO49)-'Chem - ODS'!AJ$7*10^6,'Chemicals Calcs'!AO49))</f>
        <v>0</v>
      </c>
      <c r="AP49" s="212">
        <f ca="1">IF(SUM('Chemicals Calcs'!AP$2:AP49)-'Chem - ODS'!AK$7*10^6&lt;0,0,IF(AND(SUM('Chemicals Calcs'!AP$1:AP48)-'Chem - ODS'!AK$7*10^6&lt;0,SUM('Chemicals Calcs'!AP$2:AP49)-'Chem - ODS'!AK$7*10^6&gt;0),SUM('Chemicals Calcs'!AP$2:AP49)-'Chem - ODS'!AK$7*10^6,'Chemicals Calcs'!AP49))</f>
        <v>0</v>
      </c>
    </row>
    <row r="50" spans="1:42">
      <c r="A50" s="74">
        <v>-2</v>
      </c>
      <c r="B50">
        <f ca="1">IF('Chemicals 2010'!$A58="CP",INDIRECT("'Chemicals 2010'!"&amp;'Country Selector'!$B$3&amp;ROW($A58))*10^12,0)</f>
        <v>7264361313.7167788</v>
      </c>
      <c r="C50" s="90">
        <f t="shared" ca="1" si="2"/>
        <v>8915605238.7042217</v>
      </c>
      <c r="D50" s="90">
        <f t="shared" ca="1" si="2"/>
        <v>10566849163.691666</v>
      </c>
      <c r="E50" s="90">
        <f t="shared" ca="1" si="2"/>
        <v>12218093088.679108</v>
      </c>
      <c r="F50" s="90">
        <f t="shared" ca="1" si="2"/>
        <v>13869337013.66655</v>
      </c>
      <c r="G50" s="212">
        <f ca="1">IF(SUM('Chemicals Calcs'!G$2:G50)-'Chem - ODS'!B$7*10^6&lt;0,0,IF(AND(SUM('Chemicals Calcs'!G$1:G49)-'Chem - ODS'!B$7*10^6&lt;0,SUM('Chemicals Calcs'!G$2:G50)-'Chem - ODS'!B$7*10^6&gt;0),SUM('Chemicals Calcs'!G$2:G50)-'Chem - ODS'!B$7*10^6,'Chemicals Calcs'!G50))</f>
        <v>15520580938.653994</v>
      </c>
      <c r="H50" s="212">
        <f ca="1">IF(SUM('Chemicals Calcs'!H$2:H50)-'Chem - ODS'!C$7*10^6&lt;0,0,IF(AND(SUM('Chemicals Calcs'!H$1:H49)-'Chem - ODS'!C$7*10^6&lt;0,SUM('Chemicals Calcs'!H$2:H50)-'Chem - ODS'!C$7*10^6&gt;0),SUM('Chemicals Calcs'!H$2:H50)-'Chem - ODS'!C$7*10^6,'Chemicals Calcs'!H50))</f>
        <v>17171824863.641436</v>
      </c>
      <c r="I50" s="212">
        <f ca="1">IF(SUM('Chemicals Calcs'!I$2:I50)-'Chem - ODS'!D$7*10^6&lt;0,0,IF(AND(SUM('Chemicals Calcs'!I$1:I49)-'Chem - ODS'!D$7*10^6&lt;0,SUM('Chemicals Calcs'!I$2:I50)-'Chem - ODS'!D$7*10^6&gt;0),SUM('Chemicals Calcs'!I$2:I50)-'Chem - ODS'!D$7*10^6,'Chemicals Calcs'!I50))</f>
        <v>18823068788.62888</v>
      </c>
      <c r="J50" s="212">
        <f ca="1">IF(SUM('Chemicals Calcs'!J$2:J50)-'Chem - ODS'!E$7*10^6&lt;0,0,IF(AND(SUM('Chemicals Calcs'!J$1:J49)-'Chem - ODS'!E$7*10^6&lt;0,SUM('Chemicals Calcs'!J$2:J50)-'Chem - ODS'!E$7*10^6&gt;0),SUM('Chemicals Calcs'!J$2:J50)-'Chem - ODS'!E$7*10^6,'Chemicals Calcs'!J50))</f>
        <v>20474312713.616322</v>
      </c>
      <c r="K50" s="212">
        <f ca="1">IF(SUM('Chemicals Calcs'!K$2:K50)-'Chem - ODS'!F$7*10^6&lt;0,0,IF(AND(SUM('Chemicals Calcs'!K$1:K49)-'Chem - ODS'!F$7*10^6&lt;0,SUM('Chemicals Calcs'!K$2:K50)-'Chem - ODS'!F$7*10^6&gt;0),SUM('Chemicals Calcs'!K$2:K50)-'Chem - ODS'!F$7*10^6,'Chemicals Calcs'!K50))</f>
        <v>22125556638.603767</v>
      </c>
      <c r="L50" s="212">
        <f ca="1">IF(SUM('Chemicals Calcs'!L$2:L50)-'Chem - ODS'!G$7*10^6&lt;0,0,IF(AND(SUM('Chemicals Calcs'!L$1:L49)-'Chem - ODS'!G$7*10^6&lt;0,SUM('Chemicals Calcs'!L$2:L50)-'Chem - ODS'!G$7*10^6&gt;0),SUM('Chemicals Calcs'!L$2:L50)-'Chem - ODS'!G$7*10^6,'Chemicals Calcs'!L50))</f>
        <v>23776800563.591209</v>
      </c>
      <c r="M50" s="212">
        <f ca="1">IF(SUM('Chemicals Calcs'!M$2:M50)-'Chem - ODS'!H$7*10^6&lt;0,0,IF(AND(SUM('Chemicals Calcs'!M$1:M49)-'Chem - ODS'!H$7*10^6&lt;0,SUM('Chemicals Calcs'!M$2:M50)-'Chem - ODS'!H$7*10^6&gt;0),SUM('Chemicals Calcs'!M$2:M50)-'Chem - ODS'!H$7*10^6,'Chemicals Calcs'!M50))</f>
        <v>24096353278.647335</v>
      </c>
      <c r="N50" s="212">
        <f ca="1">IF(SUM('Chemicals Calcs'!N$2:N50)-'Chem - ODS'!I$7*10^6&lt;0,0,IF(AND(SUM('Chemicals Calcs'!N$1:N49)-'Chem - ODS'!I$7*10^6&lt;0,SUM('Chemicals Calcs'!N$2:N50)-'Chem - ODS'!I$7*10^6&gt;0),SUM('Chemicals Calcs'!N$2:N50)-'Chem - ODS'!I$7*10^6,'Chemicals Calcs'!N50))</f>
        <v>24561156350.618797</v>
      </c>
      <c r="O50" s="212">
        <f ca="1">IF(SUM('Chemicals Calcs'!O$2:O50)-'Chem - ODS'!J$7*10^6&lt;0,0,IF(AND(SUM('Chemicals Calcs'!O$1:O49)-'Chem - ODS'!J$7*10^6&lt;0,SUM('Chemicals Calcs'!O$2:O50)-'Chem - ODS'!J$7*10^6&gt;0),SUM('Chemicals Calcs'!O$2:O50)-'Chem - ODS'!J$7*10^6,'Chemicals Calcs'!O50))</f>
        <v>25025400527.25882</v>
      </c>
      <c r="P50" s="212">
        <f ca="1">IF(SUM('Chemicals Calcs'!P$2:P50)-'Chem - ODS'!K$7*10^6&lt;0,0,IF(AND(SUM('Chemicals Calcs'!P$1:P49)-'Chem - ODS'!K$7*10^6&lt;0,SUM('Chemicals Calcs'!P$2:P50)-'Chem - ODS'!K$7*10^6&gt;0),SUM('Chemicals Calcs'!P$2:P50)-'Chem - ODS'!K$7*10^6,'Chemicals Calcs'!P50))</f>
        <v>25489138822.754791</v>
      </c>
      <c r="Q50" s="212">
        <f ca="1">IF(SUM('Chemicals Calcs'!Q$2:Q50)-'Chem - ODS'!L$7*10^6&lt;0,0,IF(AND(SUM('Chemicals Calcs'!Q$1:Q49)-'Chem - ODS'!L$7*10^6&lt;0,SUM('Chemicals Calcs'!Q$2:Q50)-'Chem - ODS'!L$7*10^6&gt;0),SUM('Chemicals Calcs'!Q$2:Q50)-'Chem - ODS'!L$7*10^6,'Chemicals Calcs'!Q50))</f>
        <v>26222755436.807972</v>
      </c>
      <c r="R50" s="212">
        <f ca="1">IF(SUM('Chemicals Calcs'!R$2:R50)-'Chem - ODS'!M$7*10^6&lt;0,0,IF(AND(SUM('Chemicals Calcs'!R$1:R49)-'Chem - ODS'!M$7*10^6&lt;0,SUM('Chemicals Calcs'!R$2:R50)-'Chem - ODS'!M$7*10^6&gt;0),SUM('Chemicals Calcs'!R$2:R50)-'Chem - ODS'!M$7*10^6,'Chemicals Calcs'!R50))</f>
        <v>26415278296.448643</v>
      </c>
      <c r="S50" s="212">
        <f ca="1">IF(SUM('Chemicals Calcs'!S$2:S50)-'Chem - ODS'!N$7*10^6&lt;0,0,IF(AND(SUM('Chemicals Calcs'!S$1:S49)-'Chem - ODS'!N$7*10^6&lt;0,SUM('Chemicals Calcs'!S$2:S50)-'Chem - ODS'!N$7*10^6&gt;0),SUM('Chemicals Calcs'!S$2:S50)-'Chem - ODS'!N$7*10^6,'Chemicals Calcs'!S50))</f>
        <v>27668278960.13707</v>
      </c>
      <c r="T50" s="212">
        <f ca="1">IF(SUM('Chemicals Calcs'!T$2:T50)-'Chem - ODS'!O$7*10^6&lt;0,0,IF(AND(SUM('Chemicals Calcs'!T$1:T49)-'Chem - ODS'!O$7*10^6&lt;0,SUM('Chemicals Calcs'!T$2:T50)-'Chem - ODS'!O$7*10^6&gt;0),SUM('Chemicals Calcs'!T$2:T50)-'Chem - ODS'!O$7*10^6,'Chemicals Calcs'!T50))</f>
        <v>27470075082.279297</v>
      </c>
      <c r="U50" s="212">
        <f ca="1">IF(SUM('Chemicals Calcs'!U$2:U50)-'Chem - ODS'!P$7*10^6&lt;0,0,IF(AND(SUM('Chemicals Calcs'!U$1:U49)-'Chem - ODS'!P$7*10^6&lt;0,SUM('Chemicals Calcs'!U$2:U50)-'Chem - ODS'!P$7*10^6&gt;0),SUM('Chemicals Calcs'!U$2:U50)-'Chem - ODS'!P$7*10^6,'Chemicals Calcs'!U50))</f>
        <v>27930403845.357471</v>
      </c>
      <c r="V50" s="212">
        <f ca="1">IF(SUM('Chemicals Calcs'!V$2:V50)-'Chem - ODS'!Q$7*10^6&lt;0,0,IF(AND(SUM('Chemicals Calcs'!V$1:V49)-'Chem - ODS'!Q$7*10^6&lt;0,SUM('Chemicals Calcs'!V$2:V50)-'Chem - ODS'!Q$7*10^6&gt;0),SUM('Chemicals Calcs'!V$2:V50)-'Chem - ODS'!Q$7*10^6,'Chemicals Calcs'!V50))</f>
        <v>28263203782.651413</v>
      </c>
      <c r="W50" s="212">
        <f ca="1">IF(SUM('Chemicals Calcs'!W$2:W50)-'Chem - ODS'!R$7*10^6&lt;0,0,IF(AND(SUM('Chemicals Calcs'!W$1:W49)-'Chem - ODS'!R$7*10^6&lt;0,SUM('Chemicals Calcs'!W$2:W50)-'Chem - ODS'!R$7*10^6&gt;0),SUM('Chemicals Calcs'!W$2:W50)-'Chem - ODS'!R$7*10^6,'Chemicals Calcs'!W50))</f>
        <v>30191920900.119751</v>
      </c>
      <c r="X50" s="212">
        <f ca="1">IF(SUM('Chemicals Calcs'!X$2:X50)-'Chem - ODS'!S$7*10^6&lt;0,0,IF(AND(SUM('Chemicals Calcs'!X$1:X49)-'Chem - ODS'!S$7*10^6&lt;0,SUM('Chemicals Calcs'!X$2:X50)-'Chem - ODS'!S$7*10^6&gt;0),SUM('Chemicals Calcs'!X$2:X50)-'Chem - ODS'!S$7*10^6,'Chemicals Calcs'!X50))</f>
        <v>0</v>
      </c>
      <c r="Y50" s="212">
        <f ca="1">IF(SUM('Chemicals Calcs'!Y$2:Y50)-'Chem - ODS'!T$7*10^6&lt;0,0,IF(AND(SUM('Chemicals Calcs'!Y$1:Y49)-'Chem - ODS'!T$7*10^6&lt;0,SUM('Chemicals Calcs'!Y$2:Y50)-'Chem - ODS'!T$7*10^6&gt;0),SUM('Chemicals Calcs'!Y$2:Y50)-'Chem - ODS'!T$7*10^6,'Chemicals Calcs'!Y50))</f>
        <v>0</v>
      </c>
      <c r="Z50" s="212">
        <f ca="1">IF(SUM('Chemicals Calcs'!Z$2:Z50)-'Chem - ODS'!U$7*10^6&lt;0,0,IF(AND(SUM('Chemicals Calcs'!Z$1:Z49)-'Chem - ODS'!U$7*10^6&lt;0,SUM('Chemicals Calcs'!Z$2:Z50)-'Chem - ODS'!U$7*10^6&gt;0),SUM('Chemicals Calcs'!Z$2:Z50)-'Chem - ODS'!U$7*10^6,'Chemicals Calcs'!Z50))</f>
        <v>0</v>
      </c>
      <c r="AA50" s="212">
        <f ca="1">IF(SUM('Chemicals Calcs'!AA$2:AA50)-'Chem - ODS'!V$7*10^6&lt;0,0,IF(AND(SUM('Chemicals Calcs'!AA$1:AA49)-'Chem - ODS'!V$7*10^6&lt;0,SUM('Chemicals Calcs'!AA$2:AA50)-'Chem - ODS'!V$7*10^6&gt;0),SUM('Chemicals Calcs'!AA$2:AA50)-'Chem - ODS'!V$7*10^6,'Chemicals Calcs'!AA50))</f>
        <v>0</v>
      </c>
      <c r="AB50" s="212">
        <f ca="1">IF(SUM('Chemicals Calcs'!AB$2:AB50)-'Chem - ODS'!W$7*10^6&lt;0,0,IF(AND(SUM('Chemicals Calcs'!AB$1:AB49)-'Chem - ODS'!W$7*10^6&lt;0,SUM('Chemicals Calcs'!AB$2:AB50)-'Chem - ODS'!W$7*10^6&gt;0),SUM('Chemicals Calcs'!AB$2:AB50)-'Chem - ODS'!W$7*10^6,'Chemicals Calcs'!AB50))</f>
        <v>0</v>
      </c>
      <c r="AC50" s="212">
        <f ca="1">IF(SUM('Chemicals Calcs'!AC$2:AC50)-'Chem - ODS'!X$7*10^6&lt;0,0,IF(AND(SUM('Chemicals Calcs'!AC$1:AC49)-'Chem - ODS'!X$7*10^6&lt;0,SUM('Chemicals Calcs'!AC$2:AC50)-'Chem - ODS'!X$7*10^6&gt;0),SUM('Chemicals Calcs'!AC$2:AC50)-'Chem - ODS'!X$7*10^6,'Chemicals Calcs'!AC50))</f>
        <v>0</v>
      </c>
      <c r="AD50" s="212">
        <f ca="1">IF(SUM('Chemicals Calcs'!AD$2:AD50)-'Chem - ODS'!Y$7*10^6&lt;0,0,IF(AND(SUM('Chemicals Calcs'!AD$1:AD49)-'Chem - ODS'!Y$7*10^6&lt;0,SUM('Chemicals Calcs'!AD$2:AD50)-'Chem - ODS'!Y$7*10^6&gt;0),SUM('Chemicals Calcs'!AD$2:AD50)-'Chem - ODS'!Y$7*10^6,'Chemicals Calcs'!AD50))</f>
        <v>0</v>
      </c>
      <c r="AE50" s="212">
        <f ca="1">IF(SUM('Chemicals Calcs'!AE$2:AE50)-'Chem - ODS'!Z$7*10^6&lt;0,0,IF(AND(SUM('Chemicals Calcs'!AE$1:AE49)-'Chem - ODS'!Z$7*10^6&lt;0,SUM('Chemicals Calcs'!AE$2:AE50)-'Chem - ODS'!Z$7*10^6&gt;0),SUM('Chemicals Calcs'!AE$2:AE50)-'Chem - ODS'!Z$7*10^6,'Chemicals Calcs'!AE50))</f>
        <v>0</v>
      </c>
      <c r="AF50" s="212">
        <f ca="1">IF(SUM('Chemicals Calcs'!AF$2:AF50)-'Chem - ODS'!AA$7*10^6&lt;0,0,IF(AND(SUM('Chemicals Calcs'!AF$1:AF49)-'Chem - ODS'!AA$7*10^6&lt;0,SUM('Chemicals Calcs'!AF$2:AF50)-'Chem - ODS'!AA$7*10^6&gt;0),SUM('Chemicals Calcs'!AF$2:AF50)-'Chem - ODS'!AA$7*10^6,'Chemicals Calcs'!AF50))</f>
        <v>0</v>
      </c>
      <c r="AG50" s="212">
        <f ca="1">IF(SUM('Chemicals Calcs'!AG$2:AG50)-'Chem - ODS'!AB$7*10^6&lt;0,0,IF(AND(SUM('Chemicals Calcs'!AG$1:AG49)-'Chem - ODS'!AB$7*10^6&lt;0,SUM('Chemicals Calcs'!AG$2:AG50)-'Chem - ODS'!AB$7*10^6&gt;0),SUM('Chemicals Calcs'!AG$2:AG50)-'Chem - ODS'!AB$7*10^6,'Chemicals Calcs'!AG50))</f>
        <v>0</v>
      </c>
      <c r="AH50" s="212">
        <f ca="1">IF(SUM('Chemicals Calcs'!AH$2:AH50)-'Chem - ODS'!AC$7*10^6&lt;0,0,IF(AND(SUM('Chemicals Calcs'!AH$1:AH49)-'Chem - ODS'!AC$7*10^6&lt;0,SUM('Chemicals Calcs'!AH$2:AH50)-'Chem - ODS'!AC$7*10^6&gt;0),SUM('Chemicals Calcs'!AH$2:AH50)-'Chem - ODS'!AC$7*10^6,'Chemicals Calcs'!AH50))</f>
        <v>0</v>
      </c>
      <c r="AI50" s="212">
        <f ca="1">IF(SUM('Chemicals Calcs'!AI$2:AI50)-'Chem - ODS'!AD$7*10^6&lt;0,0,IF(AND(SUM('Chemicals Calcs'!AI$1:AI49)-'Chem - ODS'!AD$7*10^6&lt;0,SUM('Chemicals Calcs'!AI$2:AI50)-'Chem - ODS'!AD$7*10^6&gt;0),SUM('Chemicals Calcs'!AI$2:AI50)-'Chem - ODS'!AD$7*10^6,'Chemicals Calcs'!AI50))</f>
        <v>0</v>
      </c>
      <c r="AJ50" s="212">
        <f ca="1">IF(SUM('Chemicals Calcs'!AJ$2:AJ50)-'Chem - ODS'!AE$7*10^6&lt;0,0,IF(AND(SUM('Chemicals Calcs'!AJ$1:AJ49)-'Chem - ODS'!AE$7*10^6&lt;0,SUM('Chemicals Calcs'!AJ$2:AJ50)-'Chem - ODS'!AE$7*10^6&gt;0),SUM('Chemicals Calcs'!AJ$2:AJ50)-'Chem - ODS'!AE$7*10^6,'Chemicals Calcs'!AJ50))</f>
        <v>0</v>
      </c>
      <c r="AK50" s="212">
        <f ca="1">IF(SUM('Chemicals Calcs'!AK$2:AK50)-'Chem - ODS'!AF$7*10^6&lt;0,0,IF(AND(SUM('Chemicals Calcs'!AK$1:AK49)-'Chem - ODS'!AF$7*10^6&lt;0,SUM('Chemicals Calcs'!AK$2:AK50)-'Chem - ODS'!AF$7*10^6&gt;0),SUM('Chemicals Calcs'!AK$2:AK50)-'Chem - ODS'!AF$7*10^6,'Chemicals Calcs'!AK50))</f>
        <v>0</v>
      </c>
      <c r="AL50" s="212">
        <f ca="1">IF(SUM('Chemicals Calcs'!AL$2:AL50)-'Chem - ODS'!AG$7*10^6&lt;0,0,IF(AND(SUM('Chemicals Calcs'!AL$1:AL49)-'Chem - ODS'!AG$7*10^6&lt;0,SUM('Chemicals Calcs'!AL$2:AL50)-'Chem - ODS'!AG$7*10^6&gt;0),SUM('Chemicals Calcs'!AL$2:AL50)-'Chem - ODS'!AG$7*10^6,'Chemicals Calcs'!AL50))</f>
        <v>0</v>
      </c>
      <c r="AM50" s="212">
        <f ca="1">IF(SUM('Chemicals Calcs'!AM$2:AM50)-'Chem - ODS'!AH$7*10^6&lt;0,0,IF(AND(SUM('Chemicals Calcs'!AM$1:AM49)-'Chem - ODS'!AH$7*10^6&lt;0,SUM('Chemicals Calcs'!AM$2:AM50)-'Chem - ODS'!AH$7*10^6&gt;0),SUM('Chemicals Calcs'!AM$2:AM50)-'Chem - ODS'!AH$7*10^6,'Chemicals Calcs'!AM50))</f>
        <v>0</v>
      </c>
      <c r="AN50" s="212">
        <f ca="1">IF(SUM('Chemicals Calcs'!AN$2:AN50)-'Chem - ODS'!AI$7*10^6&lt;0,0,IF(AND(SUM('Chemicals Calcs'!AN$1:AN49)-'Chem - ODS'!AI$7*10^6&lt;0,SUM('Chemicals Calcs'!AN$2:AN50)-'Chem - ODS'!AI$7*10^6&gt;0),SUM('Chemicals Calcs'!AN$2:AN50)-'Chem - ODS'!AI$7*10^6,'Chemicals Calcs'!AN50))</f>
        <v>0</v>
      </c>
      <c r="AO50" s="212">
        <f ca="1">IF(SUM('Chemicals Calcs'!AO$2:AO50)-'Chem - ODS'!AJ$7*10^6&lt;0,0,IF(AND(SUM('Chemicals Calcs'!AO$1:AO49)-'Chem - ODS'!AJ$7*10^6&lt;0,SUM('Chemicals Calcs'!AO$2:AO50)-'Chem - ODS'!AJ$7*10^6&gt;0),SUM('Chemicals Calcs'!AO$2:AO50)-'Chem - ODS'!AJ$7*10^6,'Chemicals Calcs'!AO50))</f>
        <v>0</v>
      </c>
      <c r="AP50" s="212">
        <f ca="1">IF(SUM('Chemicals Calcs'!AP$2:AP50)-'Chem - ODS'!AK$7*10^6&lt;0,0,IF(AND(SUM('Chemicals Calcs'!AP$1:AP49)-'Chem - ODS'!AK$7*10^6&lt;0,SUM('Chemicals Calcs'!AP$2:AP50)-'Chem - ODS'!AK$7*10^6&gt;0),SUM('Chemicals Calcs'!AP$2:AP50)-'Chem - ODS'!AK$7*10^6,'Chemicals Calcs'!AP50))</f>
        <v>0</v>
      </c>
    </row>
    <row r="51" spans="1:42">
      <c r="A51" s="74">
        <v>-1</v>
      </c>
      <c r="B51">
        <f ca="1">IF('Chemicals 2010'!$A59="CP",INDIRECT("'Chemicals 2010'!"&amp;'Country Selector'!$B$3&amp;ROW($A59))*10^12,0)</f>
        <v>0</v>
      </c>
      <c r="C51" s="90">
        <f t="shared" ca="1" si="2"/>
        <v>119393157221.76668</v>
      </c>
      <c r="D51" s="90">
        <f t="shared" ca="1" si="2"/>
        <v>238786314443.53336</v>
      </c>
      <c r="E51" s="90">
        <f t="shared" ca="1" si="2"/>
        <v>358179471665.29999</v>
      </c>
      <c r="F51" s="90">
        <f t="shared" ca="1" si="2"/>
        <v>477572628887.06671</v>
      </c>
      <c r="G51" s="212">
        <f ca="1">IF(SUM('Chemicals Calcs'!G$2:G51)-'Chem - ODS'!B$7*10^6&lt;0,0,IF(AND(SUM('Chemicals Calcs'!G$1:G50)-'Chem - ODS'!B$7*10^6&lt;0,SUM('Chemicals Calcs'!G$2:G51)-'Chem - ODS'!B$7*10^6&gt;0),SUM('Chemicals Calcs'!G$2:G51)-'Chem - ODS'!B$7*10^6,'Chemicals Calcs'!G51))</f>
        <v>596965786108.83337</v>
      </c>
      <c r="H51" s="212">
        <f ca="1">IF(SUM('Chemicals Calcs'!H$2:H51)-'Chem - ODS'!C$7*10^6&lt;0,0,IF(AND(SUM('Chemicals Calcs'!H$1:H50)-'Chem - ODS'!C$7*10^6&lt;0,SUM('Chemicals Calcs'!H$2:H51)-'Chem - ODS'!C$7*10^6&gt;0),SUM('Chemicals Calcs'!H$2:H51)-'Chem - ODS'!C$7*10^6,'Chemicals Calcs'!H51))</f>
        <v>716358943330.59998</v>
      </c>
      <c r="I51" s="212">
        <f ca="1">IF(SUM('Chemicals Calcs'!I$2:I51)-'Chem - ODS'!D$7*10^6&lt;0,0,IF(AND(SUM('Chemicals Calcs'!I$1:I50)-'Chem - ODS'!D$7*10^6&lt;0,SUM('Chemicals Calcs'!I$2:I51)-'Chem - ODS'!D$7*10^6&gt;0),SUM('Chemicals Calcs'!I$2:I51)-'Chem - ODS'!D$7*10^6,'Chemicals Calcs'!I51))</f>
        <v>835752100552.3667</v>
      </c>
      <c r="J51" s="212">
        <f ca="1">IF(SUM('Chemicals Calcs'!J$2:J51)-'Chem - ODS'!E$7*10^6&lt;0,0,IF(AND(SUM('Chemicals Calcs'!J$1:J50)-'Chem - ODS'!E$7*10^6&lt;0,SUM('Chemicals Calcs'!J$2:J51)-'Chem - ODS'!E$7*10^6&gt;0),SUM('Chemicals Calcs'!J$2:J51)-'Chem - ODS'!E$7*10^6,'Chemicals Calcs'!J51))</f>
        <v>955145257774.13342</v>
      </c>
      <c r="K51" s="212">
        <f ca="1">IF(SUM('Chemicals Calcs'!K$2:K51)-'Chem - ODS'!F$7*10^6&lt;0,0,IF(AND(SUM('Chemicals Calcs'!K$1:K50)-'Chem - ODS'!F$7*10^6&lt;0,SUM('Chemicals Calcs'!K$2:K51)-'Chem - ODS'!F$7*10^6&gt;0),SUM('Chemicals Calcs'!K$2:K51)-'Chem - ODS'!F$7*10^6,'Chemicals Calcs'!K51))</f>
        <v>1074538414995.9</v>
      </c>
      <c r="L51" s="212">
        <f ca="1">IF(SUM('Chemicals Calcs'!L$2:L51)-'Chem - ODS'!G$7*10^6&lt;0,0,IF(AND(SUM('Chemicals Calcs'!L$1:L50)-'Chem - ODS'!G$7*10^6&lt;0,SUM('Chemicals Calcs'!L$2:L51)-'Chem - ODS'!G$7*10^6&gt;0),SUM('Chemicals Calcs'!L$2:L51)-'Chem - ODS'!G$7*10^6,'Chemicals Calcs'!L51))</f>
        <v>1193931572217.6667</v>
      </c>
      <c r="M51" s="212">
        <f ca="1">IF(SUM('Chemicals Calcs'!M$2:M51)-'Chem - ODS'!H$7*10^6&lt;0,0,IF(AND(SUM('Chemicals Calcs'!M$1:M50)-'Chem - ODS'!H$7*10^6&lt;0,SUM('Chemicals Calcs'!M$2:M51)-'Chem - ODS'!H$7*10^6&gt;0),SUM('Chemicals Calcs'!M$2:M51)-'Chem - ODS'!H$7*10^6,'Chemicals Calcs'!M51))</f>
        <v>1122417456981.084</v>
      </c>
      <c r="N51" s="212">
        <f ca="1">IF(SUM('Chemicals Calcs'!N$2:N51)-'Chem - ODS'!I$7*10^6&lt;0,0,IF(AND(SUM('Chemicals Calcs'!N$1:N50)-'Chem - ODS'!I$7*10^6&lt;0,SUM('Chemicals Calcs'!N$2:N51)-'Chem - ODS'!I$7*10^6&gt;0),SUM('Chemicals Calcs'!N$2:N51)-'Chem - ODS'!I$7*10^6,'Chemicals Calcs'!N51))</f>
        <v>1058064578341.2928</v>
      </c>
      <c r="O51" s="212">
        <f ca="1">IF(SUM('Chemicals Calcs'!O$2:O51)-'Chem - ODS'!J$7*10^6&lt;0,0,IF(AND(SUM('Chemicals Calcs'!O$1:O50)-'Chem - ODS'!J$7*10^6&lt;0,SUM('Chemicals Calcs'!O$2:O51)-'Chem - ODS'!J$7*10^6&gt;0),SUM('Chemicals Calcs'!O$2:O51)-'Chem - ODS'!J$7*10^6,'Chemicals Calcs'!O51))</f>
        <v>993564217648.70325</v>
      </c>
      <c r="P51" s="212">
        <f ca="1">IF(SUM('Chemicals Calcs'!P$2:P51)-'Chem - ODS'!K$7*10^6&lt;0,0,IF(AND(SUM('Chemicals Calcs'!P$1:P50)-'Chem - ODS'!K$7*10^6&lt;0,SUM('Chemicals Calcs'!P$2:P51)-'Chem - ODS'!K$7*10^6&gt;0),SUM('Chemicals Calcs'!P$2:P51)-'Chem - ODS'!K$7*10^6,'Chemicals Calcs'!P51))</f>
        <v>928930364358.48425</v>
      </c>
      <c r="Q51" s="212">
        <f ca="1">IF(SUM('Chemicals Calcs'!Q$2:Q51)-'Chem - ODS'!L$7*10^6&lt;0,0,IF(AND(SUM('Chemicals Calcs'!Q$1:Q50)-'Chem - ODS'!L$7*10^6&lt;0,SUM('Chemicals Calcs'!Q$2:Q51)-'Chem - ODS'!L$7*10^6&gt;0),SUM('Chemicals Calcs'!Q$2:Q51)-'Chem - ODS'!L$7*10^6,'Chemicals Calcs'!Q51))</f>
        <v>873177118822.17615</v>
      </c>
      <c r="R51" s="212">
        <f ca="1">IF(SUM('Chemicals Calcs'!R$2:R51)-'Chem - ODS'!M$7*10^6&lt;0,0,IF(AND(SUM('Chemicals Calcs'!R$1:R50)-'Chem - ODS'!M$7*10^6&lt;0,SUM('Chemicals Calcs'!R$2:R51)-'Chem - ODS'!M$7*10^6&gt;0),SUM('Chemicals Calcs'!R$2:R51)-'Chem - ODS'!M$7*10^6,'Chemicals Calcs'!R51))</f>
        <v>799309817464.55383</v>
      </c>
      <c r="S51" s="212">
        <f ca="1">IF(SUM('Chemicals Calcs'!S$2:S51)-'Chem - ODS'!N$7*10^6&lt;0,0,IF(AND(SUM('Chemicals Calcs'!S$1:S50)-'Chem - ODS'!N$7*10^6&lt;0,SUM('Chemicals Calcs'!S$2:S51)-'Chem - ODS'!N$7*10^6&gt;0),SUM('Chemicals Calcs'!S$2:S51)-'Chem - ODS'!N$7*10^6,'Chemicals Calcs'!S51))</f>
        <v>755941841613.60559</v>
      </c>
      <c r="T51" s="212">
        <f ca="1">IF(SUM('Chemicals Calcs'!T$2:T51)-'Chem - ODS'!O$7*10^6&lt;0,0,IF(AND(SUM('Chemicals Calcs'!T$1:T50)-'Chem - ODS'!O$7*10^6&lt;0,SUM('Chemicals Calcs'!T$2:T51)-'Chem - ODS'!O$7*10^6&gt;0),SUM('Chemicals Calcs'!T$2:T51)-'Chem - ODS'!O$7*10^6,'Chemicals Calcs'!T51))</f>
        <v>672471912163.20264</v>
      </c>
      <c r="U51" s="212">
        <f ca="1">IF(SUM('Chemicals Calcs'!U$2:U51)-'Chem - ODS'!P$7*10^6&lt;0,0,IF(AND(SUM('Chemicals Calcs'!U$1:U50)-'Chem - ODS'!P$7*10^6&lt;0,SUM('Chemicals Calcs'!U$2:U51)-'Chem - ODS'!P$7*10^6&gt;0),SUM('Chemicals Calcs'!U$2:U51)-'Chem - ODS'!P$7*10^6,'Chemicals Calcs'!U51))</f>
        <v>606938346866.50842</v>
      </c>
      <c r="V51" s="212">
        <f ca="1">IF(SUM('Chemicals Calcs'!V$2:V51)-'Chem - ODS'!Q$7*10^6&lt;0,0,IF(AND(SUM('Chemicals Calcs'!V$1:V50)-'Chem - ODS'!Q$7*10^6&lt;0,SUM('Chemicals Calcs'!V$2:V51)-'Chem - ODS'!Q$7*10^6&gt;0),SUM('Chemicals Calcs'!V$2:V51)-'Chem - ODS'!Q$7*10^6,'Chemicals Calcs'!V51))</f>
        <v>538919926475.82733</v>
      </c>
      <c r="W51" s="212">
        <f ca="1">IF(SUM('Chemicals Calcs'!W$2:W51)-'Chem - ODS'!R$7*10^6&lt;0,0,IF(AND(SUM('Chemicals Calcs'!W$1:W50)-'Chem - ODS'!R$7*10^6&lt;0,SUM('Chemicals Calcs'!W$2:W51)-'Chem - ODS'!R$7*10^6&gt;0),SUM('Chemicals Calcs'!W$2:W51)-'Chem - ODS'!R$7*10^6,'Chemicals Calcs'!W51))</f>
        <v>575696510444.58215</v>
      </c>
      <c r="X51" s="212">
        <f ca="1">IF(SUM('Chemicals Calcs'!X$2:X51)-'Chem - ODS'!S$7*10^6&lt;0,0,IF(AND(SUM('Chemicals Calcs'!X$1:X50)-'Chem - ODS'!S$7*10^6&lt;0,SUM('Chemicals Calcs'!X$2:X51)-'Chem - ODS'!S$7*10^6&gt;0),SUM('Chemicals Calcs'!X$2:X51)-'Chem - ODS'!S$7*10^6,'Chemicals Calcs'!X51))</f>
        <v>501415805736.50781</v>
      </c>
      <c r="Y51" s="212">
        <f ca="1">IF(SUM('Chemicals Calcs'!Y$2:Y51)-'Chem - ODS'!T$7*10^6&lt;0,0,IF(AND(SUM('Chemicals Calcs'!Y$1:Y50)-'Chem - ODS'!T$7*10^6&lt;0,SUM('Chemicals Calcs'!Y$2:Y51)-'Chem - ODS'!T$7*10^6&gt;0),SUM('Chemicals Calcs'!Y$2:Y51)-'Chem - ODS'!T$7*10^6,'Chemicals Calcs'!Y51))</f>
        <v>0</v>
      </c>
      <c r="Z51" s="212">
        <f ca="1">IF(SUM('Chemicals Calcs'!Z$2:Z51)-'Chem - ODS'!U$7*10^6&lt;0,0,IF(AND(SUM('Chemicals Calcs'!Z$1:Z50)-'Chem - ODS'!U$7*10^6&lt;0,SUM('Chemicals Calcs'!Z$2:Z51)-'Chem - ODS'!U$7*10^6&gt;0),SUM('Chemicals Calcs'!Z$2:Z51)-'Chem - ODS'!U$7*10^6,'Chemicals Calcs'!Z51))</f>
        <v>0</v>
      </c>
      <c r="AA51" s="212">
        <f ca="1">IF(SUM('Chemicals Calcs'!AA$2:AA51)-'Chem - ODS'!V$7*10^6&lt;0,0,IF(AND(SUM('Chemicals Calcs'!AA$1:AA50)-'Chem - ODS'!V$7*10^6&lt;0,SUM('Chemicals Calcs'!AA$2:AA51)-'Chem - ODS'!V$7*10^6&gt;0),SUM('Chemicals Calcs'!AA$2:AA51)-'Chem - ODS'!V$7*10^6,'Chemicals Calcs'!AA51))</f>
        <v>0</v>
      </c>
      <c r="AB51" s="212">
        <f ca="1">IF(SUM('Chemicals Calcs'!AB$2:AB51)-'Chem - ODS'!W$7*10^6&lt;0,0,IF(AND(SUM('Chemicals Calcs'!AB$1:AB50)-'Chem - ODS'!W$7*10^6&lt;0,SUM('Chemicals Calcs'!AB$2:AB51)-'Chem - ODS'!W$7*10^6&gt;0),SUM('Chemicals Calcs'!AB$2:AB51)-'Chem - ODS'!W$7*10^6,'Chemicals Calcs'!AB51))</f>
        <v>0</v>
      </c>
      <c r="AC51" s="212">
        <f ca="1">IF(SUM('Chemicals Calcs'!AC$2:AC51)-'Chem - ODS'!X$7*10^6&lt;0,0,IF(AND(SUM('Chemicals Calcs'!AC$1:AC50)-'Chem - ODS'!X$7*10^6&lt;0,SUM('Chemicals Calcs'!AC$2:AC51)-'Chem - ODS'!X$7*10^6&gt;0),SUM('Chemicals Calcs'!AC$2:AC51)-'Chem - ODS'!X$7*10^6,'Chemicals Calcs'!AC51))</f>
        <v>0</v>
      </c>
      <c r="AD51" s="212">
        <f ca="1">IF(SUM('Chemicals Calcs'!AD$2:AD51)-'Chem - ODS'!Y$7*10^6&lt;0,0,IF(AND(SUM('Chemicals Calcs'!AD$1:AD50)-'Chem - ODS'!Y$7*10^6&lt;0,SUM('Chemicals Calcs'!AD$2:AD51)-'Chem - ODS'!Y$7*10^6&gt;0),SUM('Chemicals Calcs'!AD$2:AD51)-'Chem - ODS'!Y$7*10^6,'Chemicals Calcs'!AD51))</f>
        <v>0</v>
      </c>
      <c r="AE51" s="212">
        <f ca="1">IF(SUM('Chemicals Calcs'!AE$2:AE51)-'Chem - ODS'!Z$7*10^6&lt;0,0,IF(AND(SUM('Chemicals Calcs'!AE$1:AE50)-'Chem - ODS'!Z$7*10^6&lt;0,SUM('Chemicals Calcs'!AE$2:AE51)-'Chem - ODS'!Z$7*10^6&gt;0),SUM('Chemicals Calcs'!AE$2:AE51)-'Chem - ODS'!Z$7*10^6,'Chemicals Calcs'!AE51))</f>
        <v>0</v>
      </c>
      <c r="AF51" s="212">
        <f ca="1">IF(SUM('Chemicals Calcs'!AF$2:AF51)-'Chem - ODS'!AA$7*10^6&lt;0,0,IF(AND(SUM('Chemicals Calcs'!AF$1:AF50)-'Chem - ODS'!AA$7*10^6&lt;0,SUM('Chemicals Calcs'!AF$2:AF51)-'Chem - ODS'!AA$7*10^6&gt;0),SUM('Chemicals Calcs'!AF$2:AF51)-'Chem - ODS'!AA$7*10^6,'Chemicals Calcs'!AF51))</f>
        <v>0</v>
      </c>
      <c r="AG51" s="212">
        <f ca="1">IF(SUM('Chemicals Calcs'!AG$2:AG51)-'Chem - ODS'!AB$7*10^6&lt;0,0,IF(AND(SUM('Chemicals Calcs'!AG$1:AG50)-'Chem - ODS'!AB$7*10^6&lt;0,SUM('Chemicals Calcs'!AG$2:AG51)-'Chem - ODS'!AB$7*10^6&gt;0),SUM('Chemicals Calcs'!AG$2:AG51)-'Chem - ODS'!AB$7*10^6,'Chemicals Calcs'!AG51))</f>
        <v>0</v>
      </c>
      <c r="AH51" s="212">
        <f ca="1">IF(SUM('Chemicals Calcs'!AH$2:AH51)-'Chem - ODS'!AC$7*10^6&lt;0,0,IF(AND(SUM('Chemicals Calcs'!AH$1:AH50)-'Chem - ODS'!AC$7*10^6&lt;0,SUM('Chemicals Calcs'!AH$2:AH51)-'Chem - ODS'!AC$7*10^6&gt;0),SUM('Chemicals Calcs'!AH$2:AH51)-'Chem - ODS'!AC$7*10^6,'Chemicals Calcs'!AH51))</f>
        <v>0</v>
      </c>
      <c r="AI51" s="212">
        <f ca="1">IF(SUM('Chemicals Calcs'!AI$2:AI51)-'Chem - ODS'!AD$7*10^6&lt;0,0,IF(AND(SUM('Chemicals Calcs'!AI$1:AI50)-'Chem - ODS'!AD$7*10^6&lt;0,SUM('Chemicals Calcs'!AI$2:AI51)-'Chem - ODS'!AD$7*10^6&gt;0),SUM('Chemicals Calcs'!AI$2:AI51)-'Chem - ODS'!AD$7*10^6,'Chemicals Calcs'!AI51))</f>
        <v>0</v>
      </c>
      <c r="AJ51" s="212">
        <f ca="1">IF(SUM('Chemicals Calcs'!AJ$2:AJ51)-'Chem - ODS'!AE$7*10^6&lt;0,0,IF(AND(SUM('Chemicals Calcs'!AJ$1:AJ50)-'Chem - ODS'!AE$7*10^6&lt;0,SUM('Chemicals Calcs'!AJ$2:AJ51)-'Chem - ODS'!AE$7*10^6&gt;0),SUM('Chemicals Calcs'!AJ$2:AJ51)-'Chem - ODS'!AE$7*10^6,'Chemicals Calcs'!AJ51))</f>
        <v>0</v>
      </c>
      <c r="AK51" s="212">
        <f ca="1">IF(SUM('Chemicals Calcs'!AK$2:AK51)-'Chem - ODS'!AF$7*10^6&lt;0,0,IF(AND(SUM('Chemicals Calcs'!AK$1:AK50)-'Chem - ODS'!AF$7*10^6&lt;0,SUM('Chemicals Calcs'!AK$2:AK51)-'Chem - ODS'!AF$7*10^6&gt;0),SUM('Chemicals Calcs'!AK$2:AK51)-'Chem - ODS'!AF$7*10^6,'Chemicals Calcs'!AK51))</f>
        <v>0</v>
      </c>
      <c r="AL51" s="212">
        <f ca="1">IF(SUM('Chemicals Calcs'!AL$2:AL51)-'Chem - ODS'!AG$7*10^6&lt;0,0,IF(AND(SUM('Chemicals Calcs'!AL$1:AL50)-'Chem - ODS'!AG$7*10^6&lt;0,SUM('Chemicals Calcs'!AL$2:AL51)-'Chem - ODS'!AG$7*10^6&gt;0),SUM('Chemicals Calcs'!AL$2:AL51)-'Chem - ODS'!AG$7*10^6,'Chemicals Calcs'!AL51))</f>
        <v>0</v>
      </c>
      <c r="AM51" s="212">
        <f ca="1">IF(SUM('Chemicals Calcs'!AM$2:AM51)-'Chem - ODS'!AH$7*10^6&lt;0,0,IF(AND(SUM('Chemicals Calcs'!AM$1:AM50)-'Chem - ODS'!AH$7*10^6&lt;0,SUM('Chemicals Calcs'!AM$2:AM51)-'Chem - ODS'!AH$7*10^6&gt;0),SUM('Chemicals Calcs'!AM$2:AM51)-'Chem - ODS'!AH$7*10^6,'Chemicals Calcs'!AM51))</f>
        <v>0</v>
      </c>
      <c r="AN51" s="212">
        <f ca="1">IF(SUM('Chemicals Calcs'!AN$2:AN51)-'Chem - ODS'!AI$7*10^6&lt;0,0,IF(AND(SUM('Chemicals Calcs'!AN$1:AN50)-'Chem - ODS'!AI$7*10^6&lt;0,SUM('Chemicals Calcs'!AN$2:AN51)-'Chem - ODS'!AI$7*10^6&gt;0),SUM('Chemicals Calcs'!AN$2:AN51)-'Chem - ODS'!AI$7*10^6,'Chemicals Calcs'!AN51))</f>
        <v>0</v>
      </c>
      <c r="AO51" s="212">
        <f ca="1">IF(SUM('Chemicals Calcs'!AO$2:AO51)-'Chem - ODS'!AJ$7*10^6&lt;0,0,IF(AND(SUM('Chemicals Calcs'!AO$1:AO50)-'Chem - ODS'!AJ$7*10^6&lt;0,SUM('Chemicals Calcs'!AO$2:AO51)-'Chem - ODS'!AJ$7*10^6&gt;0),SUM('Chemicals Calcs'!AO$2:AO51)-'Chem - ODS'!AJ$7*10^6,'Chemicals Calcs'!AO51))</f>
        <v>0</v>
      </c>
      <c r="AP51" s="212">
        <f ca="1">IF(SUM('Chemicals Calcs'!AP$2:AP51)-'Chem - ODS'!AK$7*10^6&lt;0,0,IF(AND(SUM('Chemicals Calcs'!AP$1:AP50)-'Chem - ODS'!AK$7*10^6&lt;0,SUM('Chemicals Calcs'!AP$2:AP51)-'Chem - ODS'!AK$7*10^6&gt;0),SUM('Chemicals Calcs'!AP$2:AP51)-'Chem - ODS'!AK$7*10^6,'Chemicals Calcs'!AP51))</f>
        <v>0</v>
      </c>
    </row>
    <row r="52" spans="1:42">
      <c r="A52" s="74">
        <v>0</v>
      </c>
      <c r="B52">
        <f ca="1">IF('Chemicals 2010'!$A60="CP",INDIRECT("'Chemicals 2010'!"&amp;'Country Selector'!$B$3&amp;ROW($A60))*10^12,0)</f>
        <v>30867313588.469322</v>
      </c>
      <c r="C52" s="90">
        <f t="shared" ca="1" si="2"/>
        <v>75923039044.81958</v>
      </c>
      <c r="D52" s="90">
        <f t="shared" ca="1" si="2"/>
        <v>120978764501.16986</v>
      </c>
      <c r="E52" s="90">
        <f t="shared" ca="1" si="2"/>
        <v>166034489957.52014</v>
      </c>
      <c r="F52" s="90">
        <f t="shared" ca="1" si="2"/>
        <v>211090215413.87039</v>
      </c>
      <c r="G52" s="212">
        <f ca="1">IF(SUM('Chemicals Calcs'!G$2:G52)-'Chem - ODS'!B$7*10^6&lt;0,0,IF(AND(SUM('Chemicals Calcs'!G$1:G51)-'Chem - ODS'!B$7*10^6&lt;0,SUM('Chemicals Calcs'!G$2:G52)-'Chem - ODS'!B$7*10^6&gt;0),SUM('Chemicals Calcs'!G$2:G52)-'Chem - ODS'!B$7*10^6,'Chemicals Calcs'!G52))</f>
        <v>256145940870.22064</v>
      </c>
      <c r="H52" s="212">
        <f ca="1">IF(SUM('Chemicals Calcs'!H$2:H52)-'Chem - ODS'!C$7*10^6&lt;0,0,IF(AND(SUM('Chemicals Calcs'!H$1:H51)-'Chem - ODS'!C$7*10^6&lt;0,SUM('Chemicals Calcs'!H$2:H52)-'Chem - ODS'!C$7*10^6&gt;0),SUM('Chemicals Calcs'!H$2:H52)-'Chem - ODS'!C$7*10^6,'Chemicals Calcs'!H52))</f>
        <v>301201666326.57098</v>
      </c>
      <c r="I52" s="212">
        <f ca="1">IF(SUM('Chemicals Calcs'!I$2:I52)-'Chem - ODS'!D$7*10^6&lt;0,0,IF(AND(SUM('Chemicals Calcs'!I$1:I51)-'Chem - ODS'!D$7*10^6&lt;0,SUM('Chemicals Calcs'!I$2:I52)-'Chem - ODS'!D$7*10^6&gt;0),SUM('Chemicals Calcs'!I$2:I52)-'Chem - ODS'!D$7*10^6,'Chemicals Calcs'!I52))</f>
        <v>346257391782.92114</v>
      </c>
      <c r="J52" s="212">
        <f ca="1">IF(SUM('Chemicals Calcs'!J$2:J52)-'Chem - ODS'!E$7*10^6&lt;0,0,IF(AND(SUM('Chemicals Calcs'!J$1:J51)-'Chem - ODS'!E$7*10^6&lt;0,SUM('Chemicals Calcs'!J$2:J52)-'Chem - ODS'!E$7*10^6&gt;0),SUM('Chemicals Calcs'!J$2:J52)-'Chem - ODS'!E$7*10^6,'Chemicals Calcs'!J52))</f>
        <v>391313117239.27142</v>
      </c>
      <c r="K52" s="212">
        <f ca="1">IF(SUM('Chemicals Calcs'!K$2:K52)-'Chem - ODS'!F$7*10^6&lt;0,0,IF(AND(SUM('Chemicals Calcs'!K$1:K51)-'Chem - ODS'!F$7*10^6&lt;0,SUM('Chemicals Calcs'!K$2:K52)-'Chem - ODS'!F$7*10^6&gt;0),SUM('Chemicals Calcs'!K$2:K52)-'Chem - ODS'!F$7*10^6,'Chemicals Calcs'!K52))</f>
        <v>436368842695.6217</v>
      </c>
      <c r="L52" s="212">
        <f ca="1">IF(SUM('Chemicals Calcs'!L$2:L52)-'Chem - ODS'!G$7*10^6&lt;0,0,IF(AND(SUM('Chemicals Calcs'!L$1:L51)-'Chem - ODS'!G$7*10^6&lt;0,SUM('Chemicals Calcs'!L$2:L52)-'Chem - ODS'!G$7*10^6&gt;0),SUM('Chemicals Calcs'!L$2:L52)-'Chem - ODS'!G$7*10^6,'Chemicals Calcs'!L52))</f>
        <v>481424568151.97198</v>
      </c>
      <c r="M52" s="212">
        <f ca="1">IF(SUM('Chemicals Calcs'!M$2:M52)-'Chem - ODS'!H$7*10^6&lt;0,0,IF(AND(SUM('Chemicals Calcs'!M$1:M51)-'Chem - ODS'!H$7*10^6&lt;0,SUM('Chemicals Calcs'!M$2:M52)-'Chem - ODS'!H$7*10^6&gt;0),SUM('Chemicals Calcs'!M$2:M52)-'Chem - ODS'!H$7*10^6,'Chemicals Calcs'!M52))</f>
        <v>536269016150.61414</v>
      </c>
      <c r="N52" s="212">
        <f ca="1">IF(SUM('Chemicals Calcs'!N$2:N52)-'Chem - ODS'!I$7*10^6&lt;0,0,IF(AND(SUM('Chemicals Calcs'!N$1:N51)-'Chem - ODS'!I$7*10^6&lt;0,SUM('Chemicals Calcs'!N$2:N52)-'Chem - ODS'!I$7*10^6&gt;0),SUM('Chemicals Calcs'!N$2:N52)-'Chem - ODS'!I$7*10^6,'Chemicals Calcs'!N52))</f>
        <v>594127582538.86877</v>
      </c>
      <c r="O52" s="212">
        <f ca="1">IF(SUM('Chemicals Calcs'!O$2:O52)-'Chem - ODS'!J$7*10^6&lt;0,0,IF(AND(SUM('Chemicals Calcs'!O$1:O51)-'Chem - ODS'!J$7*10^6&lt;0,SUM('Chemicals Calcs'!O$2:O52)-'Chem - ODS'!J$7*10^6&gt;0),SUM('Chemicals Calcs'!O$2:O52)-'Chem - ODS'!J$7*10^6,'Chemicals Calcs'!O52))</f>
        <v>652040807086.25354</v>
      </c>
      <c r="P52" s="212">
        <f ca="1">IF(SUM('Chemicals Calcs'!P$2:P52)-'Chem - ODS'!K$7*10^6&lt;0,0,IF(AND(SUM('Chemicals Calcs'!P$1:P51)-'Chem - ODS'!K$7*10^6&lt;0,SUM('Chemicals Calcs'!P$2:P52)-'Chem - ODS'!K$7*10^6&gt;0),SUM('Chemicals Calcs'!P$2:P52)-'Chem - ODS'!K$7*10^6,'Chemicals Calcs'!P52))</f>
        <v>710003505176.38818</v>
      </c>
      <c r="Q52" s="212">
        <f ca="1">IF(SUM('Chemicals Calcs'!Q$2:Q52)-'Chem - ODS'!L$7*10^6&lt;0,0,IF(AND(SUM('Chemicals Calcs'!Q$1:Q51)-'Chem - ODS'!L$7*10^6&lt;0,SUM('Chemicals Calcs'!Q$2:Q52)-'Chem - ODS'!L$7*10^6&gt;0),SUM('Chemicals Calcs'!Q$2:Q52)-'Chem - ODS'!L$7*10^6,'Chemicals Calcs'!Q52))</f>
        <v>776011243728.11633</v>
      </c>
      <c r="R52" s="212">
        <f ca="1">IF(SUM('Chemicals Calcs'!R$2:R52)-'Chem - ODS'!M$7*10^6&lt;0,0,IF(AND(SUM('Chemicals Calcs'!R$1:R51)-'Chem - ODS'!M$7*10^6&lt;0,SUM('Chemicals Calcs'!R$2:R52)-'Chem - ODS'!M$7*10^6&gt;0),SUM('Chemicals Calcs'!R$2:R52)-'Chem - ODS'!M$7*10^6,'Chemicals Calcs'!R52))</f>
        <v>826059667111.78809</v>
      </c>
      <c r="S52" s="212">
        <f ca="1">IF(SUM('Chemicals Calcs'!S$2:S52)-'Chem - ODS'!N$7*10^6&lt;0,0,IF(AND(SUM('Chemicals Calcs'!S$1:S51)-'Chem - ODS'!N$7*10^6&lt;0,SUM('Chemicals Calcs'!S$2:S52)-'Chem - ODS'!N$7*10^6&gt;0),SUM('Chemicals Calcs'!S$2:S52)-'Chem - ODS'!N$7*10^6,'Chemicals Calcs'!S52))</f>
        <v>910149859873.24622</v>
      </c>
      <c r="T52" s="212">
        <f ca="1">IF(SUM('Chemicals Calcs'!T$2:T52)-'Chem - ODS'!O$7*10^6&lt;0,0,IF(AND(SUM('Chemicals Calcs'!T$1:T51)-'Chem - ODS'!O$7*10^6&lt;0,SUM('Chemicals Calcs'!T$2:T52)-'Chem - ODS'!O$7*10^6&gt;0),SUM('Chemicals Calcs'!T$2:T52)-'Chem - ODS'!O$7*10^6,'Chemicals Calcs'!T52))</f>
        <v>946752693648.73755</v>
      </c>
      <c r="U52" s="212">
        <f ca="1">IF(SUM('Chemicals Calcs'!U$2:U52)-'Chem - ODS'!P$7*10^6&lt;0,0,IF(AND(SUM('Chemicals Calcs'!U$1:U51)-'Chem - ODS'!P$7*10^6&lt;0,SUM('Chemicals Calcs'!U$2:U52)-'Chem - ODS'!P$7*10^6&gt;0),SUM('Chemicals Calcs'!U$2:U52)-'Chem - ODS'!P$7*10^6,'Chemicals Calcs'!U52))</f>
        <v>1005048833002.3224</v>
      </c>
      <c r="V52" s="212">
        <f ca="1">IF(SUM('Chemicals Calcs'!V$2:V52)-'Chem - ODS'!Q$7*10^6&lt;0,0,IF(AND(SUM('Chemicals Calcs'!V$1:V51)-'Chem - ODS'!Q$7*10^6&lt;0,SUM('Chemicals Calcs'!V$2:V52)-'Chem - ODS'!Q$7*10^6&gt;0),SUM('Chemicals Calcs'!V$2:V52)-'Chem - ODS'!Q$7*10^6,'Chemicals Calcs'!V52))</f>
        <v>1058597745432.1766</v>
      </c>
      <c r="W52" s="212">
        <f ca="1">IF(SUM('Chemicals Calcs'!W$2:W52)-'Chem - ODS'!R$7*10^6&lt;0,0,IF(AND(SUM('Chemicals Calcs'!W$1:W51)-'Chem - ODS'!R$7*10^6&lt;0,SUM('Chemicals Calcs'!W$2:W52)-'Chem - ODS'!R$7*10^6&gt;0),SUM('Chemicals Calcs'!W$2:W52)-'Chem - ODS'!R$7*10^6,'Chemicals Calcs'!W52))</f>
        <v>1130837807380.9106</v>
      </c>
      <c r="X52" s="212">
        <f ca="1">IF(SUM('Chemicals Calcs'!X$2:X52)-'Chem - ODS'!S$7*10^6&lt;0,0,IF(AND(SUM('Chemicals Calcs'!X$1:X51)-'Chem - ODS'!S$7*10^6&lt;0,SUM('Chemicals Calcs'!X$2:X52)-'Chem - ODS'!S$7*10^6&gt;0),SUM('Chemicals Calcs'!X$2:X52)-'Chem - ODS'!S$7*10^6,'Chemicals Calcs'!X52))</f>
        <v>1212967277828.762</v>
      </c>
      <c r="Y52" s="212">
        <f ca="1">IF(SUM('Chemicals Calcs'!Y$2:Y52)-'Chem - ODS'!T$7*10^6&lt;0,0,IF(AND(SUM('Chemicals Calcs'!Y$1:Y51)-'Chem - ODS'!T$7*10^6&lt;0,SUM('Chemicals Calcs'!Y$2:Y52)-'Chem - ODS'!T$7*10^6&gt;0),SUM('Chemicals Calcs'!Y$2:Y52)-'Chem - ODS'!T$7*10^6,'Chemicals Calcs'!Y52))</f>
        <v>994073547251.1875</v>
      </c>
      <c r="Z52" s="212">
        <f ca="1">IF(SUM('Chemicals Calcs'!Z$2:Z52)-'Chem - ODS'!U$7*10^6&lt;0,0,IF(AND(SUM('Chemicals Calcs'!Z$1:Z51)-'Chem - ODS'!U$7*10^6&lt;0,SUM('Chemicals Calcs'!Z$2:Z52)-'Chem - ODS'!U$7*10^6&gt;0),SUM('Chemicals Calcs'!Z$2:Z52)-'Chem - ODS'!U$7*10^6,'Chemicals Calcs'!Z52))</f>
        <v>0</v>
      </c>
      <c r="AA52" s="212">
        <f ca="1">IF(SUM('Chemicals Calcs'!AA$2:AA52)-'Chem - ODS'!V$7*10^6&lt;0,0,IF(AND(SUM('Chemicals Calcs'!AA$1:AA51)-'Chem - ODS'!V$7*10^6&lt;0,SUM('Chemicals Calcs'!AA$2:AA52)-'Chem - ODS'!V$7*10^6&gt;0),SUM('Chemicals Calcs'!AA$2:AA52)-'Chem - ODS'!V$7*10^6,'Chemicals Calcs'!AA52))</f>
        <v>0</v>
      </c>
      <c r="AB52" s="212">
        <f ca="1">IF(SUM('Chemicals Calcs'!AB$2:AB52)-'Chem - ODS'!W$7*10^6&lt;0,0,IF(AND(SUM('Chemicals Calcs'!AB$1:AB51)-'Chem - ODS'!W$7*10^6&lt;0,SUM('Chemicals Calcs'!AB$2:AB52)-'Chem - ODS'!W$7*10^6&gt;0),SUM('Chemicals Calcs'!AB$2:AB52)-'Chem - ODS'!W$7*10^6,'Chemicals Calcs'!AB52))</f>
        <v>0</v>
      </c>
      <c r="AC52" s="212">
        <f ca="1">IF(SUM('Chemicals Calcs'!AC$2:AC52)-'Chem - ODS'!X$7*10^6&lt;0,0,IF(AND(SUM('Chemicals Calcs'!AC$1:AC51)-'Chem - ODS'!X$7*10^6&lt;0,SUM('Chemicals Calcs'!AC$2:AC52)-'Chem - ODS'!X$7*10^6&gt;0),SUM('Chemicals Calcs'!AC$2:AC52)-'Chem - ODS'!X$7*10^6,'Chemicals Calcs'!AC52))</f>
        <v>0</v>
      </c>
      <c r="AD52" s="212">
        <f ca="1">IF(SUM('Chemicals Calcs'!AD$2:AD52)-'Chem - ODS'!Y$7*10^6&lt;0,0,IF(AND(SUM('Chemicals Calcs'!AD$1:AD51)-'Chem - ODS'!Y$7*10^6&lt;0,SUM('Chemicals Calcs'!AD$2:AD52)-'Chem - ODS'!Y$7*10^6&gt;0),SUM('Chemicals Calcs'!AD$2:AD52)-'Chem - ODS'!Y$7*10^6,'Chemicals Calcs'!AD52))</f>
        <v>0</v>
      </c>
      <c r="AE52" s="212">
        <f ca="1">IF(SUM('Chemicals Calcs'!AE$2:AE52)-'Chem - ODS'!Z$7*10^6&lt;0,0,IF(AND(SUM('Chemicals Calcs'!AE$1:AE51)-'Chem - ODS'!Z$7*10^6&lt;0,SUM('Chemicals Calcs'!AE$2:AE52)-'Chem - ODS'!Z$7*10^6&gt;0),SUM('Chemicals Calcs'!AE$2:AE52)-'Chem - ODS'!Z$7*10^6,'Chemicals Calcs'!AE52))</f>
        <v>0</v>
      </c>
      <c r="AF52" s="212">
        <f ca="1">IF(SUM('Chemicals Calcs'!AF$2:AF52)-'Chem - ODS'!AA$7*10^6&lt;0,0,IF(AND(SUM('Chemicals Calcs'!AF$1:AF51)-'Chem - ODS'!AA$7*10^6&lt;0,SUM('Chemicals Calcs'!AF$2:AF52)-'Chem - ODS'!AA$7*10^6&gt;0),SUM('Chemicals Calcs'!AF$2:AF52)-'Chem - ODS'!AA$7*10^6,'Chemicals Calcs'!AF52))</f>
        <v>0</v>
      </c>
      <c r="AG52" s="212">
        <f ca="1">IF(SUM('Chemicals Calcs'!AG$2:AG52)-'Chem - ODS'!AB$7*10^6&lt;0,0,IF(AND(SUM('Chemicals Calcs'!AG$1:AG51)-'Chem - ODS'!AB$7*10^6&lt;0,SUM('Chemicals Calcs'!AG$2:AG52)-'Chem - ODS'!AB$7*10^6&gt;0),SUM('Chemicals Calcs'!AG$2:AG52)-'Chem - ODS'!AB$7*10^6,'Chemicals Calcs'!AG52))</f>
        <v>0</v>
      </c>
      <c r="AH52" s="212">
        <f ca="1">IF(SUM('Chemicals Calcs'!AH$2:AH52)-'Chem - ODS'!AC$7*10^6&lt;0,0,IF(AND(SUM('Chemicals Calcs'!AH$1:AH51)-'Chem - ODS'!AC$7*10^6&lt;0,SUM('Chemicals Calcs'!AH$2:AH52)-'Chem - ODS'!AC$7*10^6&gt;0),SUM('Chemicals Calcs'!AH$2:AH52)-'Chem - ODS'!AC$7*10^6,'Chemicals Calcs'!AH52))</f>
        <v>0</v>
      </c>
      <c r="AI52" s="212">
        <f ca="1">IF(SUM('Chemicals Calcs'!AI$2:AI52)-'Chem - ODS'!AD$7*10^6&lt;0,0,IF(AND(SUM('Chemicals Calcs'!AI$1:AI51)-'Chem - ODS'!AD$7*10^6&lt;0,SUM('Chemicals Calcs'!AI$2:AI52)-'Chem - ODS'!AD$7*10^6&gt;0),SUM('Chemicals Calcs'!AI$2:AI52)-'Chem - ODS'!AD$7*10^6,'Chemicals Calcs'!AI52))</f>
        <v>0</v>
      </c>
      <c r="AJ52" s="212">
        <f ca="1">IF(SUM('Chemicals Calcs'!AJ$2:AJ52)-'Chem - ODS'!AE$7*10^6&lt;0,0,IF(AND(SUM('Chemicals Calcs'!AJ$1:AJ51)-'Chem - ODS'!AE$7*10^6&lt;0,SUM('Chemicals Calcs'!AJ$2:AJ52)-'Chem - ODS'!AE$7*10^6&gt;0),SUM('Chemicals Calcs'!AJ$2:AJ52)-'Chem - ODS'!AE$7*10^6,'Chemicals Calcs'!AJ52))</f>
        <v>0</v>
      </c>
      <c r="AK52" s="212">
        <f ca="1">IF(SUM('Chemicals Calcs'!AK$2:AK52)-'Chem - ODS'!AF$7*10^6&lt;0,0,IF(AND(SUM('Chemicals Calcs'!AK$1:AK51)-'Chem - ODS'!AF$7*10^6&lt;0,SUM('Chemicals Calcs'!AK$2:AK52)-'Chem - ODS'!AF$7*10^6&gt;0),SUM('Chemicals Calcs'!AK$2:AK52)-'Chem - ODS'!AF$7*10^6,'Chemicals Calcs'!AK52))</f>
        <v>0</v>
      </c>
      <c r="AL52" s="212">
        <f ca="1">IF(SUM('Chemicals Calcs'!AL$2:AL52)-'Chem - ODS'!AG$7*10^6&lt;0,0,IF(AND(SUM('Chemicals Calcs'!AL$1:AL51)-'Chem - ODS'!AG$7*10^6&lt;0,SUM('Chemicals Calcs'!AL$2:AL52)-'Chem - ODS'!AG$7*10^6&gt;0),SUM('Chemicals Calcs'!AL$2:AL52)-'Chem - ODS'!AG$7*10^6,'Chemicals Calcs'!AL52))</f>
        <v>0</v>
      </c>
      <c r="AM52" s="212">
        <f ca="1">IF(SUM('Chemicals Calcs'!AM$2:AM52)-'Chem - ODS'!AH$7*10^6&lt;0,0,IF(AND(SUM('Chemicals Calcs'!AM$1:AM51)-'Chem - ODS'!AH$7*10^6&lt;0,SUM('Chemicals Calcs'!AM$2:AM52)-'Chem - ODS'!AH$7*10^6&gt;0),SUM('Chemicals Calcs'!AM$2:AM52)-'Chem - ODS'!AH$7*10^6,'Chemicals Calcs'!AM52))</f>
        <v>0</v>
      </c>
      <c r="AN52" s="212">
        <f ca="1">IF(SUM('Chemicals Calcs'!AN$2:AN52)-'Chem - ODS'!AI$7*10^6&lt;0,0,IF(AND(SUM('Chemicals Calcs'!AN$1:AN51)-'Chem - ODS'!AI$7*10^6&lt;0,SUM('Chemicals Calcs'!AN$2:AN52)-'Chem - ODS'!AI$7*10^6&gt;0),SUM('Chemicals Calcs'!AN$2:AN52)-'Chem - ODS'!AI$7*10^6,'Chemicals Calcs'!AN52))</f>
        <v>0</v>
      </c>
      <c r="AO52" s="212">
        <f ca="1">IF(SUM('Chemicals Calcs'!AO$2:AO52)-'Chem - ODS'!AJ$7*10^6&lt;0,0,IF(AND(SUM('Chemicals Calcs'!AO$1:AO51)-'Chem - ODS'!AJ$7*10^6&lt;0,SUM('Chemicals Calcs'!AO$2:AO52)-'Chem - ODS'!AJ$7*10^6&gt;0),SUM('Chemicals Calcs'!AO$2:AO52)-'Chem - ODS'!AJ$7*10^6,'Chemicals Calcs'!AO52))</f>
        <v>0</v>
      </c>
      <c r="AP52" s="212">
        <f ca="1">IF(SUM('Chemicals Calcs'!AP$2:AP52)-'Chem - ODS'!AK$7*10^6&lt;0,0,IF(AND(SUM('Chemicals Calcs'!AP$1:AP51)-'Chem - ODS'!AK$7*10^6&lt;0,SUM('Chemicals Calcs'!AP$2:AP52)-'Chem - ODS'!AK$7*10^6&gt;0),SUM('Chemicals Calcs'!AP$2:AP52)-'Chem - ODS'!AK$7*10^6,'Chemicals Calcs'!AP52))</f>
        <v>0</v>
      </c>
    </row>
    <row r="53" spans="1:42">
      <c r="A53" s="74">
        <v>1</v>
      </c>
      <c r="B53">
        <f ca="1">IF('Chemicals 2010'!$A61="CP",INDIRECT("'Chemicals 2010'!"&amp;'Country Selector'!$B$3&amp;ROW($A61))*10^12,0)</f>
        <v>0</v>
      </c>
      <c r="C53" s="90">
        <f t="shared" ca="1" si="2"/>
        <v>15378099056.673182</v>
      </c>
      <c r="D53" s="90">
        <f t="shared" ca="1" si="2"/>
        <v>30756198113.346363</v>
      </c>
      <c r="E53" s="90">
        <f t="shared" ca="1" si="2"/>
        <v>46134297170.019547</v>
      </c>
      <c r="F53" s="90">
        <f t="shared" ca="1" si="2"/>
        <v>61512396226.692726</v>
      </c>
      <c r="G53" s="212">
        <f ca="1">IF(SUM('Chemicals Calcs'!G$2:G53)-'Chem - ODS'!B$7*10^6&lt;0,0,IF(AND(SUM('Chemicals Calcs'!G$1:G52)-'Chem - ODS'!B$7*10^6&lt;0,SUM('Chemicals Calcs'!G$2:G53)-'Chem - ODS'!B$7*10^6&gt;0),SUM('Chemicals Calcs'!G$2:G53)-'Chem - ODS'!B$7*10^6,'Chemicals Calcs'!G53))</f>
        <v>76890495283.365906</v>
      </c>
      <c r="H53" s="212">
        <f ca="1">IF(SUM('Chemicals Calcs'!H$2:H53)-'Chem - ODS'!C$7*10^6&lt;0,0,IF(AND(SUM('Chemicals Calcs'!H$1:H52)-'Chem - ODS'!C$7*10^6&lt;0,SUM('Chemicals Calcs'!H$2:H53)-'Chem - ODS'!C$7*10^6&gt;0),SUM('Chemicals Calcs'!H$2:H53)-'Chem - ODS'!C$7*10^6,'Chemicals Calcs'!H53))</f>
        <v>92268594340.039093</v>
      </c>
      <c r="I53" s="212">
        <f ca="1">IF(SUM('Chemicals Calcs'!I$2:I53)-'Chem - ODS'!D$7*10^6&lt;0,0,IF(AND(SUM('Chemicals Calcs'!I$1:I52)-'Chem - ODS'!D$7*10^6&lt;0,SUM('Chemicals Calcs'!I$2:I53)-'Chem - ODS'!D$7*10^6&gt;0),SUM('Chemicals Calcs'!I$2:I53)-'Chem - ODS'!D$7*10^6,'Chemicals Calcs'!I53))</f>
        <v>107646693396.71227</v>
      </c>
      <c r="J53" s="212">
        <f ca="1">IF(SUM('Chemicals Calcs'!J$2:J53)-'Chem - ODS'!E$7*10^6&lt;0,0,IF(AND(SUM('Chemicals Calcs'!J$1:J52)-'Chem - ODS'!E$7*10^6&lt;0,SUM('Chemicals Calcs'!J$2:J53)-'Chem - ODS'!E$7*10^6&gt;0),SUM('Chemicals Calcs'!J$2:J53)-'Chem - ODS'!E$7*10^6,'Chemicals Calcs'!J53))</f>
        <v>123024792453.38545</v>
      </c>
      <c r="K53" s="212">
        <f ca="1">IF(SUM('Chemicals Calcs'!K$2:K53)-'Chem - ODS'!F$7*10^6&lt;0,0,IF(AND(SUM('Chemicals Calcs'!K$1:K52)-'Chem - ODS'!F$7*10^6&lt;0,SUM('Chemicals Calcs'!K$2:K53)-'Chem - ODS'!F$7*10^6&gt;0),SUM('Chemicals Calcs'!K$2:K53)-'Chem - ODS'!F$7*10^6,'Chemicals Calcs'!K53))</f>
        <v>138402891510.05865</v>
      </c>
      <c r="L53" s="212">
        <f ca="1">IF(SUM('Chemicals Calcs'!L$2:L53)-'Chem - ODS'!G$7*10^6&lt;0,0,IF(AND(SUM('Chemicals Calcs'!L$1:L52)-'Chem - ODS'!G$7*10^6&lt;0,SUM('Chemicals Calcs'!L$2:L53)-'Chem - ODS'!G$7*10^6&gt;0),SUM('Chemicals Calcs'!L$2:L53)-'Chem - ODS'!G$7*10^6,'Chemicals Calcs'!L53))</f>
        <v>153780990566.73181</v>
      </c>
      <c r="M53" s="212">
        <f ca="1">IF(SUM('Chemicals Calcs'!M$2:M53)-'Chem - ODS'!H$7*10^6&lt;0,0,IF(AND(SUM('Chemicals Calcs'!M$1:M52)-'Chem - ODS'!H$7*10^6&lt;0,SUM('Chemicals Calcs'!M$2:M53)-'Chem - ODS'!H$7*10^6&gt;0),SUM('Chemicals Calcs'!M$2:M53)-'Chem - ODS'!H$7*10^6,'Chemicals Calcs'!M53))</f>
        <v>143785863511.41125</v>
      </c>
      <c r="N53" s="212">
        <f ca="1">IF(SUM('Chemicals Calcs'!N$2:N53)-'Chem - ODS'!I$7*10^6&lt;0,0,IF(AND(SUM('Chemicals Calcs'!N$1:N52)-'Chem - ODS'!I$7*10^6&lt;0,SUM('Chemicals Calcs'!N$2:N53)-'Chem - ODS'!I$7*10^6&gt;0),SUM('Chemicals Calcs'!N$2:N53)-'Chem - ODS'!I$7*10^6,'Chemicals Calcs'!N53))</f>
        <v>134711934065.33371</v>
      </c>
      <c r="O53" s="212">
        <f ca="1">IF(SUM('Chemicals Calcs'!O$2:O53)-'Chem - ODS'!J$7*10^6&lt;0,0,IF(AND(SUM('Chemicals Calcs'!O$1:O52)-'Chem - ODS'!J$7*10^6&lt;0,SUM('Chemicals Calcs'!O$2:O53)-'Chem - ODS'!J$7*10^6&gt;0),SUM('Chemicals Calcs'!O$2:O53)-'Chem - ODS'!J$7*10^6,'Chemicals Calcs'!O53))</f>
        <v>125617939426.89252</v>
      </c>
      <c r="P53" s="212">
        <f ca="1">IF(SUM('Chemicals Calcs'!P$2:P53)-'Chem - ODS'!K$7*10^6&lt;0,0,IF(AND(SUM('Chemicals Calcs'!P$1:P52)-'Chem - ODS'!K$7*10^6&lt;0,SUM('Chemicals Calcs'!P$2:P53)-'Chem - ODS'!K$7*10^6&gt;0),SUM('Chemicals Calcs'!P$2:P53)-'Chem - ODS'!K$7*10^6,'Chemicals Calcs'!P53))</f>
        <v>116505782886.0386</v>
      </c>
      <c r="Q53" s="212">
        <f ca="1">IF(SUM('Chemicals Calcs'!Q$2:Q53)-'Chem - ODS'!L$7*10^6&lt;0,0,IF(AND(SUM('Chemicals Calcs'!Q$1:Q52)-'Chem - ODS'!L$7*10^6&lt;0,SUM('Chemicals Calcs'!Q$2:Q53)-'Chem - ODS'!L$7*10^6&gt;0),SUM('Chemicals Calcs'!Q$2:Q53)-'Chem - ODS'!L$7*10^6,'Chemicals Calcs'!Q53))</f>
        <v>108495646210.92586</v>
      </c>
      <c r="R53" s="212">
        <f ca="1">IF(SUM('Chemicals Calcs'!R$2:R53)-'Chem - ODS'!M$7*10^6&lt;0,0,IF(AND(SUM('Chemicals Calcs'!R$1:R52)-'Chem - ODS'!M$7*10^6&lt;0,SUM('Chemicals Calcs'!R$2:R53)-'Chem - ODS'!M$7*10^6&gt;0),SUM('Chemicals Calcs'!R$2:R53)-'Chem - ODS'!M$7*10^6,'Chemicals Calcs'!R53))</f>
        <v>98233465259.848572</v>
      </c>
      <c r="S53" s="212">
        <f ca="1">IF(SUM('Chemicals Calcs'!S$2:S53)-'Chem - ODS'!N$7*10^6&lt;0,0,IF(AND(SUM('Chemicals Calcs'!S$1:S52)-'Chem - ODS'!N$7*10^6&lt;0,SUM('Chemicals Calcs'!S$2:S53)-'Chem - ODS'!N$7*10^6&gt;0),SUM('Chemicals Calcs'!S$2:S53)-'Chem - ODS'!N$7*10^6,'Chemicals Calcs'!S53))</f>
        <v>91695961443.195236</v>
      </c>
      <c r="T53" s="212">
        <f ca="1">IF(SUM('Chemicals Calcs'!T$2:T53)-'Chem - ODS'!O$7*10^6&lt;0,0,IF(AND(SUM('Chemicals Calcs'!T$1:T52)-'Chem - ODS'!O$7*10^6&lt;0,SUM('Chemicals Calcs'!T$2:T53)-'Chem - ODS'!O$7*10^6&gt;0),SUM('Chemicals Calcs'!T$2:T53)-'Chem - ODS'!O$7*10^6,'Chemicals Calcs'!T53))</f>
        <v>80286629700.738892</v>
      </c>
      <c r="U53" s="212">
        <f ca="1">IF(SUM('Chemicals Calcs'!U$2:U53)-'Chem - ODS'!P$7*10^6&lt;0,0,IF(AND(SUM('Chemicals Calcs'!U$1:U52)-'Chem - ODS'!P$7*10^6&lt;0,SUM('Chemicals Calcs'!U$2:U53)-'Chem - ODS'!P$7*10^6&gt;0),SUM('Chemicals Calcs'!U$2:U53)-'Chem - ODS'!P$7*10^6,'Chemicals Calcs'!U53))</f>
        <v>71052065760.887741</v>
      </c>
      <c r="V53" s="212">
        <f ca="1">IF(SUM('Chemicals Calcs'!V$2:V53)-'Chem - ODS'!Q$7*10^6&lt;0,0,IF(AND(SUM('Chemicals Calcs'!V$1:V52)-'Chem - ODS'!Q$7*10^6&lt;0,SUM('Chemicals Calcs'!V$2:V53)-'Chem - ODS'!Q$7*10^6&gt;0),SUM('Chemicals Calcs'!V$2:V53)-'Chem - ODS'!Q$7*10^6,'Chemicals Calcs'!V53))</f>
        <v>61532534130.208717</v>
      </c>
      <c r="W53" s="212">
        <f ca="1">IF(SUM('Chemicals Calcs'!W$2:W53)-'Chem - ODS'!R$7*10^6&lt;0,0,IF(AND(SUM('Chemicals Calcs'!W$1:W52)-'Chem - ODS'!R$7*10^6&lt;0,SUM('Chemicals Calcs'!W$2:W53)-'Chem - ODS'!R$7*10^6&gt;0),SUM('Chemicals Calcs'!W$2:W53)-'Chem - ODS'!R$7*10^6,'Chemicals Calcs'!W53))</f>
        <v>65731592834.621635</v>
      </c>
      <c r="X53" s="212">
        <f ca="1">IF(SUM('Chemicals Calcs'!X$2:X53)-'Chem - ODS'!S$7*10^6&lt;0,0,IF(AND(SUM('Chemicals Calcs'!X$1:X52)-'Chem - ODS'!S$7*10^6&lt;0,SUM('Chemicals Calcs'!X$2:X53)-'Chem - ODS'!S$7*10^6&gt;0),SUM('Chemicals Calcs'!X$2:X53)-'Chem - ODS'!S$7*10^6,'Chemicals Calcs'!X53))</f>
        <v>70505487796.362</v>
      </c>
      <c r="Y53" s="212">
        <f ca="1">IF(SUM('Chemicals Calcs'!Y$2:Y53)-'Chem - ODS'!T$7*10^6&lt;0,0,IF(AND(SUM('Chemicals Calcs'!Y$1:Y52)-'Chem - ODS'!T$7*10^6&lt;0,SUM('Chemicals Calcs'!Y$2:Y53)-'Chem - ODS'!T$7*10^6&gt;0),SUM('Chemicals Calcs'!Y$2:Y53)-'Chem - ODS'!T$7*10^6,'Chemicals Calcs'!Y53))</f>
        <v>71645376866.162369</v>
      </c>
      <c r="Z53" s="212">
        <f ca="1">IF(SUM('Chemicals Calcs'!Z$2:Z53)-'Chem - ODS'!U$7*10^6&lt;0,0,IF(AND(SUM('Chemicals Calcs'!Z$1:Z52)-'Chem - ODS'!U$7*10^6&lt;0,SUM('Chemicals Calcs'!Z$2:Z53)-'Chem - ODS'!U$7*10^6&gt;0),SUM('Chemicals Calcs'!Z$2:Z53)-'Chem - ODS'!U$7*10^6,'Chemicals Calcs'!Z53))</f>
        <v>0</v>
      </c>
      <c r="AA53" s="212">
        <f ca="1">IF(SUM('Chemicals Calcs'!AA$2:AA53)-'Chem - ODS'!V$7*10^6&lt;0,0,IF(AND(SUM('Chemicals Calcs'!AA$1:AA52)-'Chem - ODS'!V$7*10^6&lt;0,SUM('Chemicals Calcs'!AA$2:AA53)-'Chem - ODS'!V$7*10^6&gt;0),SUM('Chemicals Calcs'!AA$2:AA53)-'Chem - ODS'!V$7*10^6,'Chemicals Calcs'!AA53))</f>
        <v>0</v>
      </c>
      <c r="AB53" s="212">
        <f ca="1">IF(SUM('Chemicals Calcs'!AB$2:AB53)-'Chem - ODS'!W$7*10^6&lt;0,0,IF(AND(SUM('Chemicals Calcs'!AB$1:AB52)-'Chem - ODS'!W$7*10^6&lt;0,SUM('Chemicals Calcs'!AB$2:AB53)-'Chem - ODS'!W$7*10^6&gt;0),SUM('Chemicals Calcs'!AB$2:AB53)-'Chem - ODS'!W$7*10^6,'Chemicals Calcs'!AB53))</f>
        <v>0</v>
      </c>
      <c r="AC53" s="212">
        <f ca="1">IF(SUM('Chemicals Calcs'!AC$2:AC53)-'Chem - ODS'!X$7*10^6&lt;0,0,IF(AND(SUM('Chemicals Calcs'!AC$1:AC52)-'Chem - ODS'!X$7*10^6&lt;0,SUM('Chemicals Calcs'!AC$2:AC53)-'Chem - ODS'!X$7*10^6&gt;0),SUM('Chemicals Calcs'!AC$2:AC53)-'Chem - ODS'!X$7*10^6,'Chemicals Calcs'!AC53))</f>
        <v>0</v>
      </c>
      <c r="AD53" s="212">
        <f ca="1">IF(SUM('Chemicals Calcs'!AD$2:AD53)-'Chem - ODS'!Y$7*10^6&lt;0,0,IF(AND(SUM('Chemicals Calcs'!AD$1:AD52)-'Chem - ODS'!Y$7*10^6&lt;0,SUM('Chemicals Calcs'!AD$2:AD53)-'Chem - ODS'!Y$7*10^6&gt;0),SUM('Chemicals Calcs'!AD$2:AD53)-'Chem - ODS'!Y$7*10^6,'Chemicals Calcs'!AD53))</f>
        <v>0</v>
      </c>
      <c r="AE53" s="212">
        <f ca="1">IF(SUM('Chemicals Calcs'!AE$2:AE53)-'Chem - ODS'!Z$7*10^6&lt;0,0,IF(AND(SUM('Chemicals Calcs'!AE$1:AE52)-'Chem - ODS'!Z$7*10^6&lt;0,SUM('Chemicals Calcs'!AE$2:AE53)-'Chem - ODS'!Z$7*10^6&gt;0),SUM('Chemicals Calcs'!AE$2:AE53)-'Chem - ODS'!Z$7*10^6,'Chemicals Calcs'!AE53))</f>
        <v>0</v>
      </c>
      <c r="AF53" s="212">
        <f ca="1">IF(SUM('Chemicals Calcs'!AF$2:AF53)-'Chem - ODS'!AA$7*10^6&lt;0,0,IF(AND(SUM('Chemicals Calcs'!AF$1:AF52)-'Chem - ODS'!AA$7*10^6&lt;0,SUM('Chemicals Calcs'!AF$2:AF53)-'Chem - ODS'!AA$7*10^6&gt;0),SUM('Chemicals Calcs'!AF$2:AF53)-'Chem - ODS'!AA$7*10^6,'Chemicals Calcs'!AF53))</f>
        <v>0</v>
      </c>
      <c r="AG53" s="212">
        <f ca="1">IF(SUM('Chemicals Calcs'!AG$2:AG53)-'Chem - ODS'!AB$7*10^6&lt;0,0,IF(AND(SUM('Chemicals Calcs'!AG$1:AG52)-'Chem - ODS'!AB$7*10^6&lt;0,SUM('Chemicals Calcs'!AG$2:AG53)-'Chem - ODS'!AB$7*10^6&gt;0),SUM('Chemicals Calcs'!AG$2:AG53)-'Chem - ODS'!AB$7*10^6,'Chemicals Calcs'!AG53))</f>
        <v>0</v>
      </c>
      <c r="AH53" s="212">
        <f ca="1">IF(SUM('Chemicals Calcs'!AH$2:AH53)-'Chem - ODS'!AC$7*10^6&lt;0,0,IF(AND(SUM('Chemicals Calcs'!AH$1:AH52)-'Chem - ODS'!AC$7*10^6&lt;0,SUM('Chemicals Calcs'!AH$2:AH53)-'Chem - ODS'!AC$7*10^6&gt;0),SUM('Chemicals Calcs'!AH$2:AH53)-'Chem - ODS'!AC$7*10^6,'Chemicals Calcs'!AH53))</f>
        <v>0</v>
      </c>
      <c r="AI53" s="212">
        <f ca="1">IF(SUM('Chemicals Calcs'!AI$2:AI53)-'Chem - ODS'!AD$7*10^6&lt;0,0,IF(AND(SUM('Chemicals Calcs'!AI$1:AI52)-'Chem - ODS'!AD$7*10^6&lt;0,SUM('Chemicals Calcs'!AI$2:AI53)-'Chem - ODS'!AD$7*10^6&gt;0),SUM('Chemicals Calcs'!AI$2:AI53)-'Chem - ODS'!AD$7*10^6,'Chemicals Calcs'!AI53))</f>
        <v>0</v>
      </c>
      <c r="AJ53" s="212">
        <f ca="1">IF(SUM('Chemicals Calcs'!AJ$2:AJ53)-'Chem - ODS'!AE$7*10^6&lt;0,0,IF(AND(SUM('Chemicals Calcs'!AJ$1:AJ52)-'Chem - ODS'!AE$7*10^6&lt;0,SUM('Chemicals Calcs'!AJ$2:AJ53)-'Chem - ODS'!AE$7*10^6&gt;0),SUM('Chemicals Calcs'!AJ$2:AJ53)-'Chem - ODS'!AE$7*10^6,'Chemicals Calcs'!AJ53))</f>
        <v>0</v>
      </c>
      <c r="AK53" s="212">
        <f ca="1">IF(SUM('Chemicals Calcs'!AK$2:AK53)-'Chem - ODS'!AF$7*10^6&lt;0,0,IF(AND(SUM('Chemicals Calcs'!AK$1:AK52)-'Chem - ODS'!AF$7*10^6&lt;0,SUM('Chemicals Calcs'!AK$2:AK53)-'Chem - ODS'!AF$7*10^6&gt;0),SUM('Chemicals Calcs'!AK$2:AK53)-'Chem - ODS'!AF$7*10^6,'Chemicals Calcs'!AK53))</f>
        <v>0</v>
      </c>
      <c r="AL53" s="212">
        <f ca="1">IF(SUM('Chemicals Calcs'!AL$2:AL53)-'Chem - ODS'!AG$7*10^6&lt;0,0,IF(AND(SUM('Chemicals Calcs'!AL$1:AL52)-'Chem - ODS'!AG$7*10^6&lt;0,SUM('Chemicals Calcs'!AL$2:AL53)-'Chem - ODS'!AG$7*10^6&gt;0),SUM('Chemicals Calcs'!AL$2:AL53)-'Chem - ODS'!AG$7*10^6,'Chemicals Calcs'!AL53))</f>
        <v>0</v>
      </c>
      <c r="AM53" s="212">
        <f ca="1">IF(SUM('Chemicals Calcs'!AM$2:AM53)-'Chem - ODS'!AH$7*10^6&lt;0,0,IF(AND(SUM('Chemicals Calcs'!AM$1:AM52)-'Chem - ODS'!AH$7*10^6&lt;0,SUM('Chemicals Calcs'!AM$2:AM53)-'Chem - ODS'!AH$7*10^6&gt;0),SUM('Chemicals Calcs'!AM$2:AM53)-'Chem - ODS'!AH$7*10^6,'Chemicals Calcs'!AM53))</f>
        <v>0</v>
      </c>
      <c r="AN53" s="212">
        <f ca="1">IF(SUM('Chemicals Calcs'!AN$2:AN53)-'Chem - ODS'!AI$7*10^6&lt;0,0,IF(AND(SUM('Chemicals Calcs'!AN$1:AN52)-'Chem - ODS'!AI$7*10^6&lt;0,SUM('Chemicals Calcs'!AN$2:AN53)-'Chem - ODS'!AI$7*10^6&gt;0),SUM('Chemicals Calcs'!AN$2:AN53)-'Chem - ODS'!AI$7*10^6,'Chemicals Calcs'!AN53))</f>
        <v>0</v>
      </c>
      <c r="AO53" s="212">
        <f ca="1">IF(SUM('Chemicals Calcs'!AO$2:AO53)-'Chem - ODS'!AJ$7*10^6&lt;0,0,IF(AND(SUM('Chemicals Calcs'!AO$1:AO52)-'Chem - ODS'!AJ$7*10^6&lt;0,SUM('Chemicals Calcs'!AO$2:AO53)-'Chem - ODS'!AJ$7*10^6&gt;0),SUM('Chemicals Calcs'!AO$2:AO53)-'Chem - ODS'!AJ$7*10^6,'Chemicals Calcs'!AO53))</f>
        <v>0</v>
      </c>
      <c r="AP53" s="212">
        <f ca="1">IF(SUM('Chemicals Calcs'!AP$2:AP53)-'Chem - ODS'!AK$7*10^6&lt;0,0,IF(AND(SUM('Chemicals Calcs'!AP$1:AP52)-'Chem - ODS'!AK$7*10^6&lt;0,SUM('Chemicals Calcs'!AP$2:AP53)-'Chem - ODS'!AK$7*10^6&gt;0),SUM('Chemicals Calcs'!AP$2:AP53)-'Chem - ODS'!AK$7*10^6,'Chemicals Calcs'!AP53))</f>
        <v>0</v>
      </c>
    </row>
    <row r="54" spans="1:42">
      <c r="A54" s="74">
        <v>2</v>
      </c>
      <c r="B54">
        <f ca="1">IF('Chemicals 2010'!$A62="CP",INDIRECT("'Chemicals 2010'!"&amp;'Country Selector'!$B$3&amp;ROW($A62))*10^12,0)</f>
        <v>0</v>
      </c>
      <c r="C54" s="90">
        <f t="shared" ca="1" si="2"/>
        <v>0</v>
      </c>
      <c r="D54" s="90">
        <f t="shared" ca="1" si="2"/>
        <v>0</v>
      </c>
      <c r="E54" s="90">
        <f t="shared" ca="1" si="2"/>
        <v>0</v>
      </c>
      <c r="F54" s="90">
        <f t="shared" ca="1" si="2"/>
        <v>0</v>
      </c>
      <c r="G54" s="212">
        <f ca="1">IF(SUM('Chemicals Calcs'!G$2:G54)-'Chem - ODS'!B$7*10^6&lt;0,0,IF(AND(SUM('Chemicals Calcs'!G$1:G53)-'Chem - ODS'!B$7*10^6&lt;0,SUM('Chemicals Calcs'!G$2:G54)-'Chem - ODS'!B$7*10^6&gt;0),SUM('Chemicals Calcs'!G$2:G54)-'Chem - ODS'!B$7*10^6,'Chemicals Calcs'!G54))</f>
        <v>0</v>
      </c>
      <c r="H54" s="212">
        <f ca="1">IF(SUM('Chemicals Calcs'!H$2:H54)-'Chem - ODS'!C$7*10^6&lt;0,0,IF(AND(SUM('Chemicals Calcs'!H$1:H53)-'Chem - ODS'!C$7*10^6&lt;0,SUM('Chemicals Calcs'!H$2:H54)-'Chem - ODS'!C$7*10^6&gt;0),SUM('Chemicals Calcs'!H$2:H54)-'Chem - ODS'!C$7*10^6,'Chemicals Calcs'!H54))</f>
        <v>0</v>
      </c>
      <c r="I54" s="212">
        <f ca="1">IF(SUM('Chemicals Calcs'!I$2:I54)-'Chem - ODS'!D$7*10^6&lt;0,0,IF(AND(SUM('Chemicals Calcs'!I$1:I53)-'Chem - ODS'!D$7*10^6&lt;0,SUM('Chemicals Calcs'!I$2:I54)-'Chem - ODS'!D$7*10^6&gt;0),SUM('Chemicals Calcs'!I$2:I54)-'Chem - ODS'!D$7*10^6,'Chemicals Calcs'!I54))</f>
        <v>0</v>
      </c>
      <c r="J54" s="212">
        <f ca="1">IF(SUM('Chemicals Calcs'!J$2:J54)-'Chem - ODS'!E$7*10^6&lt;0,0,IF(AND(SUM('Chemicals Calcs'!J$1:J53)-'Chem - ODS'!E$7*10^6&lt;0,SUM('Chemicals Calcs'!J$2:J54)-'Chem - ODS'!E$7*10^6&gt;0),SUM('Chemicals Calcs'!J$2:J54)-'Chem - ODS'!E$7*10^6,'Chemicals Calcs'!J54))</f>
        <v>0</v>
      </c>
      <c r="K54" s="212">
        <f ca="1">IF(SUM('Chemicals Calcs'!K$2:K54)-'Chem - ODS'!F$7*10^6&lt;0,0,IF(AND(SUM('Chemicals Calcs'!K$1:K53)-'Chem - ODS'!F$7*10^6&lt;0,SUM('Chemicals Calcs'!K$2:K54)-'Chem - ODS'!F$7*10^6&gt;0),SUM('Chemicals Calcs'!K$2:K54)-'Chem - ODS'!F$7*10^6,'Chemicals Calcs'!K54))</f>
        <v>0</v>
      </c>
      <c r="L54" s="212">
        <f ca="1">IF(SUM('Chemicals Calcs'!L$2:L54)-'Chem - ODS'!G$7*10^6&lt;0,0,IF(AND(SUM('Chemicals Calcs'!L$1:L53)-'Chem - ODS'!G$7*10^6&lt;0,SUM('Chemicals Calcs'!L$2:L54)-'Chem - ODS'!G$7*10^6&gt;0),SUM('Chemicals Calcs'!L$2:L54)-'Chem - ODS'!G$7*10^6,'Chemicals Calcs'!L54))</f>
        <v>0</v>
      </c>
      <c r="M54" s="212">
        <f ca="1">IF(SUM('Chemicals Calcs'!M$2:M54)-'Chem - ODS'!H$7*10^6&lt;0,0,IF(AND(SUM('Chemicals Calcs'!M$1:M53)-'Chem - ODS'!H$7*10^6&lt;0,SUM('Chemicals Calcs'!M$2:M54)-'Chem - ODS'!H$7*10^6&gt;0),SUM('Chemicals Calcs'!M$2:M54)-'Chem - ODS'!H$7*10^6,'Chemicals Calcs'!M54))</f>
        <v>0</v>
      </c>
      <c r="N54" s="212">
        <f ca="1">IF(SUM('Chemicals Calcs'!N$2:N54)-'Chem - ODS'!I$7*10^6&lt;0,0,IF(AND(SUM('Chemicals Calcs'!N$1:N53)-'Chem - ODS'!I$7*10^6&lt;0,SUM('Chemicals Calcs'!N$2:N54)-'Chem - ODS'!I$7*10^6&gt;0),SUM('Chemicals Calcs'!N$2:N54)-'Chem - ODS'!I$7*10^6,'Chemicals Calcs'!N54))</f>
        <v>0</v>
      </c>
      <c r="O54" s="212">
        <f ca="1">IF(SUM('Chemicals Calcs'!O$2:O54)-'Chem - ODS'!J$7*10^6&lt;0,0,IF(AND(SUM('Chemicals Calcs'!O$1:O53)-'Chem - ODS'!J$7*10^6&lt;0,SUM('Chemicals Calcs'!O$2:O54)-'Chem - ODS'!J$7*10^6&gt;0),SUM('Chemicals Calcs'!O$2:O54)-'Chem - ODS'!J$7*10^6,'Chemicals Calcs'!O54))</f>
        <v>0</v>
      </c>
      <c r="P54" s="212">
        <f ca="1">IF(SUM('Chemicals Calcs'!P$2:P54)-'Chem - ODS'!K$7*10^6&lt;0,0,IF(AND(SUM('Chemicals Calcs'!P$1:P53)-'Chem - ODS'!K$7*10^6&lt;0,SUM('Chemicals Calcs'!P$2:P54)-'Chem - ODS'!K$7*10^6&gt;0),SUM('Chemicals Calcs'!P$2:P54)-'Chem - ODS'!K$7*10^6,'Chemicals Calcs'!P54))</f>
        <v>0</v>
      </c>
      <c r="Q54" s="212">
        <f ca="1">IF(SUM('Chemicals Calcs'!Q$2:Q54)-'Chem - ODS'!L$7*10^6&lt;0,0,IF(AND(SUM('Chemicals Calcs'!Q$1:Q53)-'Chem - ODS'!L$7*10^6&lt;0,SUM('Chemicals Calcs'!Q$2:Q54)-'Chem - ODS'!L$7*10^6&gt;0),SUM('Chemicals Calcs'!Q$2:Q54)-'Chem - ODS'!L$7*10^6,'Chemicals Calcs'!Q54))</f>
        <v>0</v>
      </c>
      <c r="R54" s="212">
        <f ca="1">IF(SUM('Chemicals Calcs'!R$2:R54)-'Chem - ODS'!M$7*10^6&lt;0,0,IF(AND(SUM('Chemicals Calcs'!R$1:R53)-'Chem - ODS'!M$7*10^6&lt;0,SUM('Chemicals Calcs'!R$2:R54)-'Chem - ODS'!M$7*10^6&gt;0),SUM('Chemicals Calcs'!R$2:R54)-'Chem - ODS'!M$7*10^6,'Chemicals Calcs'!R54))</f>
        <v>0</v>
      </c>
      <c r="S54" s="212">
        <f ca="1">IF(SUM('Chemicals Calcs'!S$2:S54)-'Chem - ODS'!N$7*10^6&lt;0,0,IF(AND(SUM('Chemicals Calcs'!S$1:S53)-'Chem - ODS'!N$7*10^6&lt;0,SUM('Chemicals Calcs'!S$2:S54)-'Chem - ODS'!N$7*10^6&gt;0),SUM('Chemicals Calcs'!S$2:S54)-'Chem - ODS'!N$7*10^6,'Chemicals Calcs'!S54))</f>
        <v>0</v>
      </c>
      <c r="T54" s="212">
        <f ca="1">IF(SUM('Chemicals Calcs'!T$2:T54)-'Chem - ODS'!O$7*10^6&lt;0,0,IF(AND(SUM('Chemicals Calcs'!T$1:T53)-'Chem - ODS'!O$7*10^6&lt;0,SUM('Chemicals Calcs'!T$2:T54)-'Chem - ODS'!O$7*10^6&gt;0),SUM('Chemicals Calcs'!T$2:T54)-'Chem - ODS'!O$7*10^6,'Chemicals Calcs'!T54))</f>
        <v>0</v>
      </c>
      <c r="U54" s="212">
        <f ca="1">IF(SUM('Chemicals Calcs'!U$2:U54)-'Chem - ODS'!P$7*10^6&lt;0,0,IF(AND(SUM('Chemicals Calcs'!U$1:U53)-'Chem - ODS'!P$7*10^6&lt;0,SUM('Chemicals Calcs'!U$2:U54)-'Chem - ODS'!P$7*10^6&gt;0),SUM('Chemicals Calcs'!U$2:U54)-'Chem - ODS'!P$7*10^6,'Chemicals Calcs'!U54))</f>
        <v>0</v>
      </c>
      <c r="V54" s="212">
        <f ca="1">IF(SUM('Chemicals Calcs'!V$2:V54)-'Chem - ODS'!Q$7*10^6&lt;0,0,IF(AND(SUM('Chemicals Calcs'!V$1:V53)-'Chem - ODS'!Q$7*10^6&lt;0,SUM('Chemicals Calcs'!V$2:V54)-'Chem - ODS'!Q$7*10^6&gt;0),SUM('Chemicals Calcs'!V$2:V54)-'Chem - ODS'!Q$7*10^6,'Chemicals Calcs'!V54))</f>
        <v>0</v>
      </c>
      <c r="W54" s="212">
        <f ca="1">IF(SUM('Chemicals Calcs'!W$2:W54)-'Chem - ODS'!R$7*10^6&lt;0,0,IF(AND(SUM('Chemicals Calcs'!W$1:W53)-'Chem - ODS'!R$7*10^6&lt;0,SUM('Chemicals Calcs'!W$2:W54)-'Chem - ODS'!R$7*10^6&gt;0),SUM('Chemicals Calcs'!W$2:W54)-'Chem - ODS'!R$7*10^6,'Chemicals Calcs'!W54))</f>
        <v>0</v>
      </c>
      <c r="X54" s="212">
        <f ca="1">IF(SUM('Chemicals Calcs'!X$2:X54)-'Chem - ODS'!S$7*10^6&lt;0,0,IF(AND(SUM('Chemicals Calcs'!X$1:X53)-'Chem - ODS'!S$7*10^6&lt;0,SUM('Chemicals Calcs'!X$2:X54)-'Chem - ODS'!S$7*10^6&gt;0),SUM('Chemicals Calcs'!X$2:X54)-'Chem - ODS'!S$7*10^6,'Chemicals Calcs'!X54))</f>
        <v>0</v>
      </c>
      <c r="Y54" s="212">
        <f ca="1">IF(SUM('Chemicals Calcs'!Y$2:Y54)-'Chem - ODS'!T$7*10^6&lt;0,0,IF(AND(SUM('Chemicals Calcs'!Y$1:Y53)-'Chem - ODS'!T$7*10^6&lt;0,SUM('Chemicals Calcs'!Y$2:Y54)-'Chem - ODS'!T$7*10^6&gt;0),SUM('Chemicals Calcs'!Y$2:Y54)-'Chem - ODS'!T$7*10^6,'Chemicals Calcs'!Y54))</f>
        <v>0</v>
      </c>
      <c r="Z54" s="212">
        <f ca="1">IF(SUM('Chemicals Calcs'!Z$2:Z54)-'Chem - ODS'!U$7*10^6&lt;0,0,IF(AND(SUM('Chemicals Calcs'!Z$1:Z53)-'Chem - ODS'!U$7*10^6&lt;0,SUM('Chemicals Calcs'!Z$2:Z54)-'Chem - ODS'!U$7*10^6&gt;0),SUM('Chemicals Calcs'!Z$2:Z54)-'Chem - ODS'!U$7*10^6,'Chemicals Calcs'!Z54))</f>
        <v>0</v>
      </c>
      <c r="AA54" s="212">
        <f ca="1">IF(SUM('Chemicals Calcs'!AA$2:AA54)-'Chem - ODS'!V$7*10^6&lt;0,0,IF(AND(SUM('Chemicals Calcs'!AA$1:AA53)-'Chem - ODS'!V$7*10^6&lt;0,SUM('Chemicals Calcs'!AA$2:AA54)-'Chem - ODS'!V$7*10^6&gt;0),SUM('Chemicals Calcs'!AA$2:AA54)-'Chem - ODS'!V$7*10^6,'Chemicals Calcs'!AA54))</f>
        <v>0</v>
      </c>
      <c r="AB54" s="212">
        <f ca="1">IF(SUM('Chemicals Calcs'!AB$2:AB54)-'Chem - ODS'!W$7*10^6&lt;0,0,IF(AND(SUM('Chemicals Calcs'!AB$1:AB53)-'Chem - ODS'!W$7*10^6&lt;0,SUM('Chemicals Calcs'!AB$2:AB54)-'Chem - ODS'!W$7*10^6&gt;0),SUM('Chemicals Calcs'!AB$2:AB54)-'Chem - ODS'!W$7*10^6,'Chemicals Calcs'!AB54))</f>
        <v>0</v>
      </c>
      <c r="AC54" s="212">
        <f ca="1">IF(SUM('Chemicals Calcs'!AC$2:AC54)-'Chem - ODS'!X$7*10^6&lt;0,0,IF(AND(SUM('Chemicals Calcs'!AC$1:AC53)-'Chem - ODS'!X$7*10^6&lt;0,SUM('Chemicals Calcs'!AC$2:AC54)-'Chem - ODS'!X$7*10^6&gt;0),SUM('Chemicals Calcs'!AC$2:AC54)-'Chem - ODS'!X$7*10^6,'Chemicals Calcs'!AC54))</f>
        <v>0</v>
      </c>
      <c r="AD54" s="212">
        <f ca="1">IF(SUM('Chemicals Calcs'!AD$2:AD54)-'Chem - ODS'!Y$7*10^6&lt;0,0,IF(AND(SUM('Chemicals Calcs'!AD$1:AD53)-'Chem - ODS'!Y$7*10^6&lt;0,SUM('Chemicals Calcs'!AD$2:AD54)-'Chem - ODS'!Y$7*10^6&gt;0),SUM('Chemicals Calcs'!AD$2:AD54)-'Chem - ODS'!Y$7*10^6,'Chemicals Calcs'!AD54))</f>
        <v>0</v>
      </c>
      <c r="AE54" s="212">
        <f ca="1">IF(SUM('Chemicals Calcs'!AE$2:AE54)-'Chem - ODS'!Z$7*10^6&lt;0,0,IF(AND(SUM('Chemicals Calcs'!AE$1:AE53)-'Chem - ODS'!Z$7*10^6&lt;0,SUM('Chemicals Calcs'!AE$2:AE54)-'Chem - ODS'!Z$7*10^6&gt;0),SUM('Chemicals Calcs'!AE$2:AE54)-'Chem - ODS'!Z$7*10^6,'Chemicals Calcs'!AE54))</f>
        <v>0</v>
      </c>
      <c r="AF54" s="212">
        <f ca="1">IF(SUM('Chemicals Calcs'!AF$2:AF54)-'Chem - ODS'!AA$7*10^6&lt;0,0,IF(AND(SUM('Chemicals Calcs'!AF$1:AF53)-'Chem - ODS'!AA$7*10^6&lt;0,SUM('Chemicals Calcs'!AF$2:AF54)-'Chem - ODS'!AA$7*10^6&gt;0),SUM('Chemicals Calcs'!AF$2:AF54)-'Chem - ODS'!AA$7*10^6,'Chemicals Calcs'!AF54))</f>
        <v>0</v>
      </c>
      <c r="AG54" s="212">
        <f ca="1">IF(SUM('Chemicals Calcs'!AG$2:AG54)-'Chem - ODS'!AB$7*10^6&lt;0,0,IF(AND(SUM('Chemicals Calcs'!AG$1:AG53)-'Chem - ODS'!AB$7*10^6&lt;0,SUM('Chemicals Calcs'!AG$2:AG54)-'Chem - ODS'!AB$7*10^6&gt;0),SUM('Chemicals Calcs'!AG$2:AG54)-'Chem - ODS'!AB$7*10^6,'Chemicals Calcs'!AG54))</f>
        <v>0</v>
      </c>
      <c r="AH54" s="212">
        <f ca="1">IF(SUM('Chemicals Calcs'!AH$2:AH54)-'Chem - ODS'!AC$7*10^6&lt;0,0,IF(AND(SUM('Chemicals Calcs'!AH$1:AH53)-'Chem - ODS'!AC$7*10^6&lt;0,SUM('Chemicals Calcs'!AH$2:AH54)-'Chem - ODS'!AC$7*10^6&gt;0),SUM('Chemicals Calcs'!AH$2:AH54)-'Chem - ODS'!AC$7*10^6,'Chemicals Calcs'!AH54))</f>
        <v>0</v>
      </c>
      <c r="AI54" s="212">
        <f ca="1">IF(SUM('Chemicals Calcs'!AI$2:AI54)-'Chem - ODS'!AD$7*10^6&lt;0,0,IF(AND(SUM('Chemicals Calcs'!AI$1:AI53)-'Chem - ODS'!AD$7*10^6&lt;0,SUM('Chemicals Calcs'!AI$2:AI54)-'Chem - ODS'!AD$7*10^6&gt;0),SUM('Chemicals Calcs'!AI$2:AI54)-'Chem - ODS'!AD$7*10^6,'Chemicals Calcs'!AI54))</f>
        <v>0</v>
      </c>
      <c r="AJ54" s="212">
        <f ca="1">IF(SUM('Chemicals Calcs'!AJ$2:AJ54)-'Chem - ODS'!AE$7*10^6&lt;0,0,IF(AND(SUM('Chemicals Calcs'!AJ$1:AJ53)-'Chem - ODS'!AE$7*10^6&lt;0,SUM('Chemicals Calcs'!AJ$2:AJ54)-'Chem - ODS'!AE$7*10^6&gt;0),SUM('Chemicals Calcs'!AJ$2:AJ54)-'Chem - ODS'!AE$7*10^6,'Chemicals Calcs'!AJ54))</f>
        <v>0</v>
      </c>
      <c r="AK54" s="212">
        <f ca="1">IF(SUM('Chemicals Calcs'!AK$2:AK54)-'Chem - ODS'!AF$7*10^6&lt;0,0,IF(AND(SUM('Chemicals Calcs'!AK$1:AK53)-'Chem - ODS'!AF$7*10^6&lt;0,SUM('Chemicals Calcs'!AK$2:AK54)-'Chem - ODS'!AF$7*10^6&gt;0),SUM('Chemicals Calcs'!AK$2:AK54)-'Chem - ODS'!AF$7*10^6,'Chemicals Calcs'!AK54))</f>
        <v>0</v>
      </c>
      <c r="AL54" s="212">
        <f ca="1">IF(SUM('Chemicals Calcs'!AL$2:AL54)-'Chem - ODS'!AG$7*10^6&lt;0,0,IF(AND(SUM('Chemicals Calcs'!AL$1:AL53)-'Chem - ODS'!AG$7*10^6&lt;0,SUM('Chemicals Calcs'!AL$2:AL54)-'Chem - ODS'!AG$7*10^6&gt;0),SUM('Chemicals Calcs'!AL$2:AL54)-'Chem - ODS'!AG$7*10^6,'Chemicals Calcs'!AL54))</f>
        <v>0</v>
      </c>
      <c r="AM54" s="212">
        <f ca="1">IF(SUM('Chemicals Calcs'!AM$2:AM54)-'Chem - ODS'!AH$7*10^6&lt;0,0,IF(AND(SUM('Chemicals Calcs'!AM$1:AM53)-'Chem - ODS'!AH$7*10^6&lt;0,SUM('Chemicals Calcs'!AM$2:AM54)-'Chem - ODS'!AH$7*10^6&gt;0),SUM('Chemicals Calcs'!AM$2:AM54)-'Chem - ODS'!AH$7*10^6,'Chemicals Calcs'!AM54))</f>
        <v>0</v>
      </c>
      <c r="AN54" s="212">
        <f ca="1">IF(SUM('Chemicals Calcs'!AN$2:AN54)-'Chem - ODS'!AI$7*10^6&lt;0,0,IF(AND(SUM('Chemicals Calcs'!AN$1:AN53)-'Chem - ODS'!AI$7*10^6&lt;0,SUM('Chemicals Calcs'!AN$2:AN54)-'Chem - ODS'!AI$7*10^6&gt;0),SUM('Chemicals Calcs'!AN$2:AN54)-'Chem - ODS'!AI$7*10^6,'Chemicals Calcs'!AN54))</f>
        <v>0</v>
      </c>
      <c r="AO54" s="212">
        <f ca="1">IF(SUM('Chemicals Calcs'!AO$2:AO54)-'Chem - ODS'!AJ$7*10^6&lt;0,0,IF(AND(SUM('Chemicals Calcs'!AO$1:AO53)-'Chem - ODS'!AJ$7*10^6&lt;0,SUM('Chemicals Calcs'!AO$2:AO54)-'Chem - ODS'!AJ$7*10^6&gt;0),SUM('Chemicals Calcs'!AO$2:AO54)-'Chem - ODS'!AJ$7*10^6,'Chemicals Calcs'!AO54))</f>
        <v>0</v>
      </c>
      <c r="AP54" s="212">
        <f ca="1">IF(SUM('Chemicals Calcs'!AP$2:AP54)-'Chem - ODS'!AK$7*10^6&lt;0,0,IF(AND(SUM('Chemicals Calcs'!AP$1:AP53)-'Chem - ODS'!AK$7*10^6&lt;0,SUM('Chemicals Calcs'!AP$2:AP54)-'Chem - ODS'!AK$7*10^6&gt;0),SUM('Chemicals Calcs'!AP$2:AP54)-'Chem - ODS'!AK$7*10^6,'Chemicals Calcs'!AP54))</f>
        <v>0</v>
      </c>
    </row>
    <row r="55" spans="1:42">
      <c r="A55" s="74">
        <v>3</v>
      </c>
      <c r="B55">
        <f ca="1">IF('Chemicals 2010'!$A63="CP",INDIRECT("'Chemicals 2010'!"&amp;'Country Selector'!$B$3&amp;ROW($A63))*10^12,0)</f>
        <v>0</v>
      </c>
      <c r="C55" s="90">
        <f t="shared" ca="1" si="2"/>
        <v>23173154041.160686</v>
      </c>
      <c r="D55" s="90">
        <f t="shared" ca="1" si="2"/>
        <v>46346308082.321373</v>
      </c>
      <c r="E55" s="90">
        <f t="shared" ca="1" si="2"/>
        <v>69519462123.482056</v>
      </c>
      <c r="F55" s="90">
        <f t="shared" ca="1" si="2"/>
        <v>92692616164.642746</v>
      </c>
      <c r="G55" s="212">
        <f ca="1">IF(SUM('Chemicals Calcs'!G$2:G55)-'Chem - ODS'!B$7*10^6&lt;0,0,IF(AND(SUM('Chemicals Calcs'!G$1:G54)-'Chem - ODS'!B$7*10^6&lt;0,SUM('Chemicals Calcs'!G$2:G55)-'Chem - ODS'!B$7*10^6&gt;0),SUM('Chemicals Calcs'!G$2:G55)-'Chem - ODS'!B$7*10^6,'Chemicals Calcs'!G55))</f>
        <v>115865770205.80344</v>
      </c>
      <c r="H55" s="212">
        <f ca="1">IF(SUM('Chemicals Calcs'!H$2:H55)-'Chem - ODS'!C$7*10^6&lt;0,0,IF(AND(SUM('Chemicals Calcs'!H$1:H54)-'Chem - ODS'!C$7*10^6&lt;0,SUM('Chemicals Calcs'!H$2:H55)-'Chem - ODS'!C$7*10^6&gt;0),SUM('Chemicals Calcs'!H$2:H55)-'Chem - ODS'!C$7*10^6,'Chemicals Calcs'!H55))</f>
        <v>139038924246.96411</v>
      </c>
      <c r="I55" s="212">
        <f ca="1">IF(SUM('Chemicals Calcs'!I$2:I55)-'Chem - ODS'!D$7*10^6&lt;0,0,IF(AND(SUM('Chemicals Calcs'!I$1:I54)-'Chem - ODS'!D$7*10^6&lt;0,SUM('Chemicals Calcs'!I$2:I55)-'Chem - ODS'!D$7*10^6&gt;0),SUM('Chemicals Calcs'!I$2:I55)-'Chem - ODS'!D$7*10^6,'Chemicals Calcs'!I55))</f>
        <v>162212078288.12482</v>
      </c>
      <c r="J55" s="212">
        <f ca="1">IF(SUM('Chemicals Calcs'!J$2:J55)-'Chem - ODS'!E$7*10^6&lt;0,0,IF(AND(SUM('Chemicals Calcs'!J$1:J54)-'Chem - ODS'!E$7*10^6&lt;0,SUM('Chemicals Calcs'!J$2:J55)-'Chem - ODS'!E$7*10^6&gt;0),SUM('Chemicals Calcs'!J$2:J55)-'Chem - ODS'!E$7*10^6,'Chemicals Calcs'!J55))</f>
        <v>185385232329.28549</v>
      </c>
      <c r="K55" s="212">
        <f ca="1">IF(SUM('Chemicals Calcs'!K$2:K55)-'Chem - ODS'!F$7*10^6&lt;0,0,IF(AND(SUM('Chemicals Calcs'!K$1:K54)-'Chem - ODS'!F$7*10^6&lt;0,SUM('Chemicals Calcs'!K$2:K55)-'Chem - ODS'!F$7*10^6&gt;0),SUM('Chemicals Calcs'!K$2:K55)-'Chem - ODS'!F$7*10^6,'Chemicals Calcs'!K55))</f>
        <v>208558386370.4462</v>
      </c>
      <c r="L55" s="212">
        <f ca="1">IF(SUM('Chemicals Calcs'!L$2:L55)-'Chem - ODS'!G$7*10^6&lt;0,0,IF(AND(SUM('Chemicals Calcs'!L$1:L54)-'Chem - ODS'!G$7*10^6&lt;0,SUM('Chemicals Calcs'!L$2:L55)-'Chem - ODS'!G$7*10^6&gt;0),SUM('Chemicals Calcs'!L$2:L55)-'Chem - ODS'!G$7*10^6,'Chemicals Calcs'!L55))</f>
        <v>231731540411.60687</v>
      </c>
      <c r="M55" s="212">
        <f ca="1">IF(SUM('Chemicals Calcs'!M$2:M55)-'Chem - ODS'!H$7*10^6&lt;0,0,IF(AND(SUM('Chemicals Calcs'!M$1:M54)-'Chem - ODS'!H$7*10^6&lt;0,SUM('Chemicals Calcs'!M$2:M55)-'Chem - ODS'!H$7*10^6&gt;0),SUM('Chemicals Calcs'!M$2:M55)-'Chem - ODS'!H$7*10^6,'Chemicals Calcs'!M55))</f>
        <v>278004305261.48401</v>
      </c>
      <c r="N55" s="212">
        <f ca="1">IF(SUM('Chemicals Calcs'!N$2:N55)-'Chem - ODS'!I$7*10^6&lt;0,0,IF(AND(SUM('Chemicals Calcs'!N$1:N54)-'Chem - ODS'!I$7*10^6&lt;0,SUM('Chemicals Calcs'!N$2:N55)-'Chem - ODS'!I$7*10^6&gt;0),SUM('Chemicals Calcs'!N$2:N55)-'Chem - ODS'!I$7*10^6,'Chemicals Calcs'!N55))</f>
        <v>325757949966.73767</v>
      </c>
      <c r="O55" s="212">
        <f ca="1">IF(SUM('Chemicals Calcs'!O$2:O55)-'Chem - ODS'!J$7*10^6&lt;0,0,IF(AND(SUM('Chemicals Calcs'!O$1:O54)-'Chem - ODS'!J$7*10^6&lt;0,SUM('Chemicals Calcs'!O$2:O55)-'Chem - ODS'!J$7*10^6&gt;0),SUM('Chemicals Calcs'!O$2:O55)-'Chem - ODS'!J$7*10^6,'Chemicals Calcs'!O55))</f>
        <v>373565008485.02264</v>
      </c>
      <c r="P55" s="212">
        <f ca="1">IF(SUM('Chemicals Calcs'!P$2:P55)-'Chem - ODS'!K$7*10^6&lt;0,0,IF(AND(SUM('Chemicals Calcs'!P$1:P54)-'Chem - ODS'!K$7*10^6&lt;0,SUM('Chemicals Calcs'!P$2:P55)-'Chem - ODS'!K$7*10^6&gt;0),SUM('Chemicals Calcs'!P$2:P55)-'Chem - ODS'!K$7*10^6,'Chemicals Calcs'!P55))</f>
        <v>421420414232.78784</v>
      </c>
      <c r="Q55" s="212">
        <f ca="1">IF(SUM('Chemicals Calcs'!Q$2:Q55)-'Chem - ODS'!L$7*10^6&lt;0,0,IF(AND(SUM('Chemicals Calcs'!Q$1:Q54)-'Chem - ODS'!L$7*10^6&lt;0,SUM('Chemicals Calcs'!Q$2:Q55)-'Chem - ODS'!L$7*10^6&gt;0),SUM('Chemicals Calcs'!Q$2:Q55)-'Chem - ODS'!L$7*10^6,'Chemicals Calcs'!Q55))</f>
        <v>474208468878.30353</v>
      </c>
      <c r="R55" s="212">
        <f ca="1">IF(SUM('Chemicals Calcs'!R$2:R55)-'Chem - ODS'!M$7*10^6&lt;0,0,IF(AND(SUM('Chemicals Calcs'!R$1:R54)-'Chem - ODS'!M$7*10^6&lt;0,SUM('Chemicals Calcs'!R$2:R55)-'Chem - ODS'!M$7*10^6&gt;0),SUM('Chemicals Calcs'!R$2:R55)-'Chem - ODS'!M$7*10^6,'Chemicals Calcs'!R55))</f>
        <v>517259014473.98053</v>
      </c>
      <c r="S55" s="212">
        <f ca="1">IF(SUM('Chemicals Calcs'!S$2:S55)-'Chem - ODS'!N$7*10^6&lt;0,0,IF(AND(SUM('Chemicals Calcs'!S$1:S54)-'Chem - ODS'!N$7*10^6&lt;0,SUM('Chemicals Calcs'!S$2:S55)-'Chem - ODS'!N$7*10^6&gt;0),SUM('Chemicals Calcs'!S$2:S55)-'Chem - ODS'!N$7*10^6,'Chemicals Calcs'!S55))</f>
        <v>581859381887.86572</v>
      </c>
      <c r="T55" s="212">
        <f ca="1">IF(SUM('Chemicals Calcs'!T$2:T55)-'Chem - ODS'!O$7*10^6&lt;0,0,IF(AND(SUM('Chemicals Calcs'!T$1:T54)-'Chem - ODS'!O$7*10^6&lt;0,SUM('Chemicals Calcs'!T$2:T55)-'Chem - ODS'!O$7*10^6&gt;0),SUM('Chemicals Calcs'!T$2:T55)-'Chem - ODS'!O$7*10^6,'Chemicals Calcs'!T55))</f>
        <v>616164297388.29895</v>
      </c>
      <c r="U55" s="212">
        <f ca="1">IF(SUM('Chemicals Calcs'!U$2:U55)-'Chem - ODS'!P$7*10^6&lt;0,0,IF(AND(SUM('Chemicals Calcs'!U$1:U54)-'Chem - ODS'!P$7*10^6&lt;0,SUM('Chemicals Calcs'!U$2:U55)-'Chem - ODS'!P$7*10^6&gt;0),SUM('Chemicals Calcs'!U$2:U55)-'Chem - ODS'!P$7*10^6,'Chemicals Calcs'!U55))</f>
        <v>664345553285.17786</v>
      </c>
      <c r="V55" s="212">
        <f ca="1">IF(SUM('Chemicals Calcs'!V$2:V55)-'Chem - ODS'!Q$7*10^6&lt;0,0,IF(AND(SUM('Chemicals Calcs'!V$1:V54)-'Chem - ODS'!Q$7*10^6&lt;0,SUM('Chemicals Calcs'!V$2:V55)-'Chem - ODS'!Q$7*10^6&gt;0),SUM('Chemicals Calcs'!V$2:V55)-'Chem - ODS'!Q$7*10^6,'Chemicals Calcs'!V55))</f>
        <v>709352276692.24304</v>
      </c>
      <c r="W55" s="212">
        <f ca="1">IF(SUM('Chemicals Calcs'!W$2:W55)-'Chem - ODS'!R$7*10^6&lt;0,0,IF(AND(SUM('Chemicals Calcs'!W$1:W54)-'Chem - ODS'!R$7*10^6&lt;0,SUM('Chemicals Calcs'!W$2:W55)-'Chem - ODS'!R$7*10^6&gt;0),SUM('Chemicals Calcs'!W$2:W55)-'Chem - ODS'!R$7*10^6,'Chemicals Calcs'!W55))</f>
        <v>757759381877.22778</v>
      </c>
      <c r="X55" s="212">
        <f ca="1">IF(SUM('Chemicals Calcs'!X$2:X55)-'Chem - ODS'!S$7*10^6&lt;0,0,IF(AND(SUM('Chemicals Calcs'!X$1:X54)-'Chem - ODS'!S$7*10^6&lt;0,SUM('Chemicals Calcs'!X$2:X55)-'Chem - ODS'!S$7*10^6&gt;0),SUM('Chemicals Calcs'!X$2:X55)-'Chem - ODS'!S$7*10^6,'Chemicals Calcs'!X55))</f>
        <v>812793248232.12671</v>
      </c>
      <c r="Y55" s="212">
        <f ca="1">IF(SUM('Chemicals Calcs'!Y$2:Y55)-'Chem - ODS'!T$7*10^6&lt;0,0,IF(AND(SUM('Chemicals Calcs'!Y$1:Y54)-'Chem - ODS'!T$7*10^6&lt;0,SUM('Chemicals Calcs'!Y$2:Y55)-'Chem - ODS'!T$7*10^6&gt;0),SUM('Chemicals Calcs'!Y$2:Y55)-'Chem - ODS'!T$7*10^6,'Chemicals Calcs'!Y55))</f>
        <v>825933986189.1958</v>
      </c>
      <c r="Z55" s="212">
        <f ca="1">IF(SUM('Chemicals Calcs'!Z$2:Z55)-'Chem - ODS'!U$7*10^6&lt;0,0,IF(AND(SUM('Chemicals Calcs'!Z$1:Z54)-'Chem - ODS'!U$7*10^6&lt;0,SUM('Chemicals Calcs'!Z$2:Z55)-'Chem - ODS'!U$7*10^6&gt;0),SUM('Chemicals Calcs'!Z$2:Z55)-'Chem - ODS'!U$7*10^6,'Chemicals Calcs'!Z55))</f>
        <v>831587411911.3457</v>
      </c>
      <c r="AA55" s="212">
        <f ca="1">IF(SUM('Chemicals Calcs'!AA$2:AA55)-'Chem - ODS'!V$7*10^6&lt;0,0,IF(AND(SUM('Chemicals Calcs'!AA$1:AA54)-'Chem - ODS'!V$7*10^6&lt;0,SUM('Chemicals Calcs'!AA$2:AA55)-'Chem - ODS'!V$7*10^6&gt;0),SUM('Chemicals Calcs'!AA$2:AA55)-'Chem - ODS'!V$7*10^6,'Chemicals Calcs'!AA55))</f>
        <v>0</v>
      </c>
      <c r="AB55" s="212">
        <f ca="1">IF(SUM('Chemicals Calcs'!AB$2:AB55)-'Chem - ODS'!W$7*10^6&lt;0,0,IF(AND(SUM('Chemicals Calcs'!AB$1:AB54)-'Chem - ODS'!W$7*10^6&lt;0,SUM('Chemicals Calcs'!AB$2:AB55)-'Chem - ODS'!W$7*10^6&gt;0),SUM('Chemicals Calcs'!AB$2:AB55)-'Chem - ODS'!W$7*10^6,'Chemicals Calcs'!AB55))</f>
        <v>0</v>
      </c>
      <c r="AC55" s="212">
        <f ca="1">IF(SUM('Chemicals Calcs'!AC$2:AC55)-'Chem - ODS'!X$7*10^6&lt;0,0,IF(AND(SUM('Chemicals Calcs'!AC$1:AC54)-'Chem - ODS'!X$7*10^6&lt;0,SUM('Chemicals Calcs'!AC$2:AC55)-'Chem - ODS'!X$7*10^6&gt;0),SUM('Chemicals Calcs'!AC$2:AC55)-'Chem - ODS'!X$7*10^6,'Chemicals Calcs'!AC55))</f>
        <v>0</v>
      </c>
      <c r="AD55" s="212">
        <f ca="1">IF(SUM('Chemicals Calcs'!AD$2:AD55)-'Chem - ODS'!Y$7*10^6&lt;0,0,IF(AND(SUM('Chemicals Calcs'!AD$1:AD54)-'Chem - ODS'!Y$7*10^6&lt;0,SUM('Chemicals Calcs'!AD$2:AD55)-'Chem - ODS'!Y$7*10^6&gt;0),SUM('Chemicals Calcs'!AD$2:AD55)-'Chem - ODS'!Y$7*10^6,'Chemicals Calcs'!AD55))</f>
        <v>0</v>
      </c>
      <c r="AE55" s="212">
        <f ca="1">IF(SUM('Chemicals Calcs'!AE$2:AE55)-'Chem - ODS'!Z$7*10^6&lt;0,0,IF(AND(SUM('Chemicals Calcs'!AE$1:AE54)-'Chem - ODS'!Z$7*10^6&lt;0,SUM('Chemicals Calcs'!AE$2:AE55)-'Chem - ODS'!Z$7*10^6&gt;0),SUM('Chemicals Calcs'!AE$2:AE55)-'Chem - ODS'!Z$7*10^6,'Chemicals Calcs'!AE55))</f>
        <v>0</v>
      </c>
      <c r="AF55" s="212">
        <f ca="1">IF(SUM('Chemicals Calcs'!AF$2:AF55)-'Chem - ODS'!AA$7*10^6&lt;0,0,IF(AND(SUM('Chemicals Calcs'!AF$1:AF54)-'Chem - ODS'!AA$7*10^6&lt;0,SUM('Chemicals Calcs'!AF$2:AF55)-'Chem - ODS'!AA$7*10^6&gt;0),SUM('Chemicals Calcs'!AF$2:AF55)-'Chem - ODS'!AA$7*10^6,'Chemicals Calcs'!AF55))</f>
        <v>0</v>
      </c>
      <c r="AG55" s="212">
        <f ca="1">IF(SUM('Chemicals Calcs'!AG$2:AG55)-'Chem - ODS'!AB$7*10^6&lt;0,0,IF(AND(SUM('Chemicals Calcs'!AG$1:AG54)-'Chem - ODS'!AB$7*10^6&lt;0,SUM('Chemicals Calcs'!AG$2:AG55)-'Chem - ODS'!AB$7*10^6&gt;0),SUM('Chemicals Calcs'!AG$2:AG55)-'Chem - ODS'!AB$7*10^6,'Chemicals Calcs'!AG55))</f>
        <v>0</v>
      </c>
      <c r="AH55" s="212">
        <f ca="1">IF(SUM('Chemicals Calcs'!AH$2:AH55)-'Chem - ODS'!AC$7*10^6&lt;0,0,IF(AND(SUM('Chemicals Calcs'!AH$1:AH54)-'Chem - ODS'!AC$7*10^6&lt;0,SUM('Chemicals Calcs'!AH$2:AH55)-'Chem - ODS'!AC$7*10^6&gt;0),SUM('Chemicals Calcs'!AH$2:AH55)-'Chem - ODS'!AC$7*10^6,'Chemicals Calcs'!AH55))</f>
        <v>0</v>
      </c>
      <c r="AI55" s="212">
        <f ca="1">IF(SUM('Chemicals Calcs'!AI$2:AI55)-'Chem - ODS'!AD$7*10^6&lt;0,0,IF(AND(SUM('Chemicals Calcs'!AI$1:AI54)-'Chem - ODS'!AD$7*10^6&lt;0,SUM('Chemicals Calcs'!AI$2:AI55)-'Chem - ODS'!AD$7*10^6&gt;0),SUM('Chemicals Calcs'!AI$2:AI55)-'Chem - ODS'!AD$7*10^6,'Chemicals Calcs'!AI55))</f>
        <v>0</v>
      </c>
      <c r="AJ55" s="212">
        <f ca="1">IF(SUM('Chemicals Calcs'!AJ$2:AJ55)-'Chem - ODS'!AE$7*10^6&lt;0,0,IF(AND(SUM('Chemicals Calcs'!AJ$1:AJ54)-'Chem - ODS'!AE$7*10^6&lt;0,SUM('Chemicals Calcs'!AJ$2:AJ55)-'Chem - ODS'!AE$7*10^6&gt;0),SUM('Chemicals Calcs'!AJ$2:AJ55)-'Chem - ODS'!AE$7*10^6,'Chemicals Calcs'!AJ55))</f>
        <v>0</v>
      </c>
      <c r="AK55" s="212">
        <f ca="1">IF(SUM('Chemicals Calcs'!AK$2:AK55)-'Chem - ODS'!AF$7*10^6&lt;0,0,IF(AND(SUM('Chemicals Calcs'!AK$1:AK54)-'Chem - ODS'!AF$7*10^6&lt;0,SUM('Chemicals Calcs'!AK$2:AK55)-'Chem - ODS'!AF$7*10^6&gt;0),SUM('Chemicals Calcs'!AK$2:AK55)-'Chem - ODS'!AF$7*10^6,'Chemicals Calcs'!AK55))</f>
        <v>0</v>
      </c>
      <c r="AL55" s="212">
        <f ca="1">IF(SUM('Chemicals Calcs'!AL$2:AL55)-'Chem - ODS'!AG$7*10^6&lt;0,0,IF(AND(SUM('Chemicals Calcs'!AL$1:AL54)-'Chem - ODS'!AG$7*10^6&lt;0,SUM('Chemicals Calcs'!AL$2:AL55)-'Chem - ODS'!AG$7*10^6&gt;0),SUM('Chemicals Calcs'!AL$2:AL55)-'Chem - ODS'!AG$7*10^6,'Chemicals Calcs'!AL55))</f>
        <v>0</v>
      </c>
      <c r="AM55" s="212">
        <f ca="1">IF(SUM('Chemicals Calcs'!AM$2:AM55)-'Chem - ODS'!AH$7*10^6&lt;0,0,IF(AND(SUM('Chemicals Calcs'!AM$1:AM54)-'Chem - ODS'!AH$7*10^6&lt;0,SUM('Chemicals Calcs'!AM$2:AM55)-'Chem - ODS'!AH$7*10^6&gt;0),SUM('Chemicals Calcs'!AM$2:AM55)-'Chem - ODS'!AH$7*10^6,'Chemicals Calcs'!AM55))</f>
        <v>0</v>
      </c>
      <c r="AN55" s="212">
        <f ca="1">IF(SUM('Chemicals Calcs'!AN$2:AN55)-'Chem - ODS'!AI$7*10^6&lt;0,0,IF(AND(SUM('Chemicals Calcs'!AN$1:AN54)-'Chem - ODS'!AI$7*10^6&lt;0,SUM('Chemicals Calcs'!AN$2:AN55)-'Chem - ODS'!AI$7*10^6&gt;0),SUM('Chemicals Calcs'!AN$2:AN55)-'Chem - ODS'!AI$7*10^6,'Chemicals Calcs'!AN55))</f>
        <v>0</v>
      </c>
      <c r="AO55" s="212">
        <f ca="1">IF(SUM('Chemicals Calcs'!AO$2:AO55)-'Chem - ODS'!AJ$7*10^6&lt;0,0,IF(AND(SUM('Chemicals Calcs'!AO$1:AO54)-'Chem - ODS'!AJ$7*10^6&lt;0,SUM('Chemicals Calcs'!AO$2:AO55)-'Chem - ODS'!AJ$7*10^6&gt;0),SUM('Chemicals Calcs'!AO$2:AO55)-'Chem - ODS'!AJ$7*10^6,'Chemicals Calcs'!AO55))</f>
        <v>0</v>
      </c>
      <c r="AP55" s="212">
        <f ca="1">IF(SUM('Chemicals Calcs'!AP$2:AP55)-'Chem - ODS'!AK$7*10^6&lt;0,0,IF(AND(SUM('Chemicals Calcs'!AP$1:AP54)-'Chem - ODS'!AK$7*10^6&lt;0,SUM('Chemicals Calcs'!AP$2:AP55)-'Chem - ODS'!AK$7*10^6&gt;0),SUM('Chemicals Calcs'!AP$2:AP55)-'Chem - ODS'!AK$7*10^6,'Chemicals Calcs'!AP55))</f>
        <v>0</v>
      </c>
    </row>
    <row r="56" spans="1:42">
      <c r="A56" s="74">
        <v>4</v>
      </c>
      <c r="B56">
        <f ca="1">IF('Chemicals 2010'!$A64="CP",INDIRECT("'Chemicals 2010'!"&amp;'Country Selector'!$B$3&amp;ROW($A64))*10^12,0)</f>
        <v>182156262311.30112</v>
      </c>
      <c r="C56" s="90">
        <f t="shared" ca="1" si="2"/>
        <v>187933102997.46115</v>
      </c>
      <c r="D56" s="90">
        <f t="shared" ca="1" si="2"/>
        <v>193709943683.62122</v>
      </c>
      <c r="E56" s="90">
        <f t="shared" ca="1" si="2"/>
        <v>199486784369.78125</v>
      </c>
      <c r="F56" s="90">
        <f t="shared" ca="1" si="2"/>
        <v>205263625055.94128</v>
      </c>
      <c r="G56" s="212">
        <f ca="1">IF(SUM('Chemicals Calcs'!G$2:G56)-'Chem - ODS'!B$7*10^6&lt;0,0,IF(AND(SUM('Chemicals Calcs'!G$1:G55)-'Chem - ODS'!B$7*10^6&lt;0,SUM('Chemicals Calcs'!G$2:G56)-'Chem - ODS'!B$7*10^6&gt;0),SUM('Chemicals Calcs'!G$2:G56)-'Chem - ODS'!B$7*10^6,'Chemicals Calcs'!G56))</f>
        <v>211040465742.10132</v>
      </c>
      <c r="H56" s="212">
        <f ca="1">IF(SUM('Chemicals Calcs'!H$2:H56)-'Chem - ODS'!C$7*10^6&lt;0,0,IF(AND(SUM('Chemicals Calcs'!H$1:H55)-'Chem - ODS'!C$7*10^6&lt;0,SUM('Chemicals Calcs'!H$2:H56)-'Chem - ODS'!C$7*10^6&gt;0),SUM('Chemicals Calcs'!H$2:H56)-'Chem - ODS'!C$7*10^6,'Chemicals Calcs'!H56))</f>
        <v>216817306428.26135</v>
      </c>
      <c r="I56" s="212">
        <f ca="1">IF(SUM('Chemicals Calcs'!I$2:I56)-'Chem - ODS'!D$7*10^6&lt;0,0,IF(AND(SUM('Chemicals Calcs'!I$1:I55)-'Chem - ODS'!D$7*10^6&lt;0,SUM('Chemicals Calcs'!I$2:I56)-'Chem - ODS'!D$7*10^6&gt;0),SUM('Chemicals Calcs'!I$2:I56)-'Chem - ODS'!D$7*10^6,'Chemicals Calcs'!I56))</f>
        <v>222594147114.42139</v>
      </c>
      <c r="J56" s="212">
        <f ca="1">IF(SUM('Chemicals Calcs'!J$2:J56)-'Chem - ODS'!E$7*10^6&lt;0,0,IF(AND(SUM('Chemicals Calcs'!J$1:J55)-'Chem - ODS'!E$7*10^6&lt;0,SUM('Chemicals Calcs'!J$2:J56)-'Chem - ODS'!E$7*10^6&gt;0),SUM('Chemicals Calcs'!J$2:J56)-'Chem - ODS'!E$7*10^6,'Chemicals Calcs'!J56))</f>
        <v>228370987800.58145</v>
      </c>
      <c r="K56" s="212">
        <f ca="1">IF(SUM('Chemicals Calcs'!K$2:K56)-'Chem - ODS'!F$7*10^6&lt;0,0,IF(AND(SUM('Chemicals Calcs'!K$1:K55)-'Chem - ODS'!F$7*10^6&lt;0,SUM('Chemicals Calcs'!K$2:K56)-'Chem - ODS'!F$7*10^6&gt;0),SUM('Chemicals Calcs'!K$2:K56)-'Chem - ODS'!F$7*10^6,'Chemicals Calcs'!K56))</f>
        <v>234147828486.74152</v>
      </c>
      <c r="L56" s="212">
        <f ca="1">IF(SUM('Chemicals Calcs'!L$2:L56)-'Chem - ODS'!G$7*10^6&lt;0,0,IF(AND(SUM('Chemicals Calcs'!L$1:L55)-'Chem - ODS'!G$7*10^6&lt;0,SUM('Chemicals Calcs'!L$2:L56)-'Chem - ODS'!G$7*10^6&gt;0),SUM('Chemicals Calcs'!L$2:L56)-'Chem - ODS'!G$7*10^6,'Chemicals Calcs'!L56))</f>
        <v>239924669172.90155</v>
      </c>
      <c r="M56" s="212">
        <f ca="1">IF(SUM('Chemicals Calcs'!M$2:M56)-'Chem - ODS'!H$7*10^6&lt;0,0,IF(AND(SUM('Chemicals Calcs'!M$1:M55)-'Chem - ODS'!H$7*10^6&lt;0,SUM('Chemicals Calcs'!M$2:M56)-'Chem - ODS'!H$7*10^6&gt;0),SUM('Chemicals Calcs'!M$2:M56)-'Chem - ODS'!H$7*10^6,'Chemicals Calcs'!M56))</f>
        <v>238690768263.7291</v>
      </c>
      <c r="N56" s="212">
        <f ca="1">IF(SUM('Chemicals Calcs'!N$2:N56)-'Chem - ODS'!I$7*10^6&lt;0,0,IF(AND(SUM('Chemicals Calcs'!N$1:N55)-'Chem - ODS'!I$7*10^6&lt;0,SUM('Chemicals Calcs'!N$2:N56)-'Chem - ODS'!I$7*10^6&gt;0),SUM('Chemicals Calcs'!N$2:N56)-'Chem - ODS'!I$7*10^6,'Chemicals Calcs'!N56))</f>
        <v>238915804971.96118</v>
      </c>
      <c r="O56" s="212">
        <f ca="1">IF(SUM('Chemicals Calcs'!O$2:O56)-'Chem - ODS'!J$7*10^6&lt;0,0,IF(AND(SUM('Chemicals Calcs'!O$1:O55)-'Chem - ODS'!J$7*10^6&lt;0,SUM('Chemicals Calcs'!O$2:O56)-'Chem - ODS'!J$7*10^6&gt;0),SUM('Chemicals Calcs'!O$2:O56)-'Chem - ODS'!J$7*10^6,'Chemicals Calcs'!O56))</f>
        <v>239129121494.604</v>
      </c>
      <c r="P56" s="212">
        <f ca="1">IF(SUM('Chemicals Calcs'!P$2:P56)-'Chem - ODS'!K$7*10^6&lt;0,0,IF(AND(SUM('Chemicals Calcs'!P$1:P55)-'Chem - ODS'!K$7*10^6&lt;0,SUM('Chemicals Calcs'!P$2:P56)-'Chem - ODS'!K$7*10^6&gt;0),SUM('Chemicals Calcs'!P$2:P56)-'Chem - ODS'!K$7*10^6,'Chemicals Calcs'!P56))</f>
        <v>239331829553.44186</v>
      </c>
      <c r="Q56" s="212">
        <f ca="1">IF(SUM('Chemicals Calcs'!Q$2:Q56)-'Chem - ODS'!L$7*10^6&lt;0,0,IF(AND(SUM('Chemicals Calcs'!Q$1:Q55)-'Chem - ODS'!L$7*10^6&lt;0,SUM('Chemicals Calcs'!Q$2:Q56)-'Chem - ODS'!L$7*10^6&gt;0),SUM('Chemicals Calcs'!Q$2:Q56)-'Chem - ODS'!L$7*10^6,'Chemicals Calcs'!Q56))</f>
        <v>242019955665.38962</v>
      </c>
      <c r="R56" s="212">
        <f ca="1">IF(SUM('Chemicals Calcs'!R$2:R56)-'Chem - ODS'!M$7*10^6&lt;0,0,IF(AND(SUM('Chemicals Calcs'!R$1:R55)-'Chem - ODS'!M$7*10^6&lt;0,SUM('Chemicals Calcs'!R$2:R56)-'Chem - ODS'!M$7*10^6&gt;0),SUM('Chemicals Calcs'!R$2:R56)-'Chem - ODS'!M$7*10^6,'Chemicals Calcs'!R56))</f>
        <v>239709205961.34259</v>
      </c>
      <c r="S56" s="212">
        <f ca="1">IF(SUM('Chemicals Calcs'!S$2:S56)-'Chem - ODS'!N$7*10^6&lt;0,0,IF(AND(SUM('Chemicals Calcs'!S$1:S55)-'Chem - ODS'!N$7*10^6&lt;0,SUM('Chemicals Calcs'!S$2:S56)-'Chem - ODS'!N$7*10^6&gt;0),SUM('Chemicals Calcs'!S$2:S56)-'Chem - ODS'!N$7*10^6,'Chemicals Calcs'!S56))</f>
        <v>246940949534.52127</v>
      </c>
      <c r="T56" s="212">
        <f ca="1">IF(SUM('Chemicals Calcs'!T$2:T56)-'Chem - ODS'!O$7*10^6&lt;0,0,IF(AND(SUM('Chemicals Calcs'!T$1:T55)-'Chem - ODS'!O$7*10^6&lt;0,SUM('Chemicals Calcs'!T$2:T56)-'Chem - ODS'!O$7*10^6&gt;0),SUM('Chemicals Calcs'!T$2:T56)-'Chem - ODS'!O$7*10^6,'Chemicals Calcs'!T56))</f>
        <v>241197559369.77576</v>
      </c>
      <c r="U56" s="212">
        <f ca="1">IF(SUM('Chemicals Calcs'!U$2:U56)-'Chem - ODS'!P$7*10^6&lt;0,0,IF(AND(SUM('Chemicals Calcs'!U$1:U55)-'Chem - ODS'!P$7*10^6&lt;0,SUM('Chemicals Calcs'!U$2:U56)-'Chem - ODS'!P$7*10^6&gt;0),SUM('Chemicals Calcs'!U$2:U56)-'Chem - ODS'!P$7*10^6,'Chemicals Calcs'!U56))</f>
        <v>241328768615.75714</v>
      </c>
      <c r="V56" s="212">
        <f ca="1">IF(SUM('Chemicals Calcs'!V$2:V56)-'Chem - ODS'!Q$7*10^6&lt;0,0,IF(AND(SUM('Chemicals Calcs'!V$1:V55)-'Chem - ODS'!Q$7*10^6&lt;0,SUM('Chemicals Calcs'!V$2:V56)-'Chem - ODS'!Q$7*10^6&gt;0),SUM('Chemicals Calcs'!V$2:V56)-'Chem - ODS'!Q$7*10^6,'Chemicals Calcs'!V56))</f>
        <v>240372665523.87686</v>
      </c>
      <c r="W56" s="212">
        <f ca="1">IF(SUM('Chemicals Calcs'!W$2:W56)-'Chem - ODS'!R$7*10^6&lt;0,0,IF(AND(SUM('Chemicals Calcs'!W$1:W55)-'Chem - ODS'!R$7*10^6&lt;0,SUM('Chemicals Calcs'!W$2:W56)-'Chem - ODS'!R$7*10^6&gt;0),SUM('Chemicals Calcs'!W$2:W56)-'Chem - ODS'!R$7*10^6,'Chemicals Calcs'!W56))</f>
        <v>256776003168.56271</v>
      </c>
      <c r="X56" s="212">
        <f ca="1">IF(SUM('Chemicals Calcs'!X$2:X56)-'Chem - ODS'!S$7*10^6&lt;0,0,IF(AND(SUM('Chemicals Calcs'!X$1:X55)-'Chem - ODS'!S$7*10^6&lt;0,SUM('Chemicals Calcs'!X$2:X56)-'Chem - ODS'!S$7*10^6&gt;0),SUM('Chemicals Calcs'!X$2:X56)-'Chem - ODS'!S$7*10^6,'Chemicals Calcs'!X56))</f>
        <v>275424899611.80511</v>
      </c>
      <c r="Y56" s="212">
        <f ca="1">IF(SUM('Chemicals Calcs'!Y$2:Y56)-'Chem - ODS'!T$7*10^6&lt;0,0,IF(AND(SUM('Chemicals Calcs'!Y$1:Y55)-'Chem - ODS'!T$7*10^6&lt;0,SUM('Chemicals Calcs'!Y$2:Y56)-'Chem - ODS'!T$7*10^6&gt;0),SUM('Chemicals Calcs'!Y$2:Y56)-'Chem - ODS'!T$7*10^6,'Chemicals Calcs'!Y56))</f>
        <v>279877798846.04822</v>
      </c>
      <c r="Z56" s="212">
        <f ca="1">IF(SUM('Chemicals Calcs'!Z$2:Z56)-'Chem - ODS'!U$7*10^6&lt;0,0,IF(AND(SUM('Chemicals Calcs'!Z$1:Z55)-'Chem - ODS'!U$7*10^6&lt;0,SUM('Chemicals Calcs'!Z$2:Z56)-'Chem - ODS'!U$7*10^6&gt;0),SUM('Chemicals Calcs'!Z$2:Z56)-'Chem - ODS'!U$7*10^6,'Chemicals Calcs'!Z56))</f>
        <v>285385857570.35828</v>
      </c>
      <c r="AA56" s="212">
        <f ca="1">IF(SUM('Chemicals Calcs'!AA$2:AA56)-'Chem - ODS'!V$7*10^6&lt;0,0,IF(AND(SUM('Chemicals Calcs'!AA$1:AA55)-'Chem - ODS'!V$7*10^6&lt;0,SUM('Chemicals Calcs'!AA$2:AA56)-'Chem - ODS'!V$7*10^6&gt;0),SUM('Chemicals Calcs'!AA$2:AA56)-'Chem - ODS'!V$7*10^6,'Chemicals Calcs'!AA56))</f>
        <v>10165840043.933594</v>
      </c>
      <c r="AB56" s="212">
        <f ca="1">IF(SUM('Chemicals Calcs'!AB$2:AB56)-'Chem - ODS'!W$7*10^6&lt;0,0,IF(AND(SUM('Chemicals Calcs'!AB$1:AB55)-'Chem - ODS'!W$7*10^6&lt;0,SUM('Chemicals Calcs'!AB$2:AB56)-'Chem - ODS'!W$7*10^6&gt;0),SUM('Chemicals Calcs'!AB$2:AB56)-'Chem - ODS'!W$7*10^6,'Chemicals Calcs'!AB56))</f>
        <v>0</v>
      </c>
      <c r="AC56" s="212">
        <f ca="1">IF(SUM('Chemicals Calcs'!AC$2:AC56)-'Chem - ODS'!X$7*10^6&lt;0,0,IF(AND(SUM('Chemicals Calcs'!AC$1:AC55)-'Chem - ODS'!X$7*10^6&lt;0,SUM('Chemicals Calcs'!AC$2:AC56)-'Chem - ODS'!X$7*10^6&gt;0),SUM('Chemicals Calcs'!AC$2:AC56)-'Chem - ODS'!X$7*10^6,'Chemicals Calcs'!AC56))</f>
        <v>0</v>
      </c>
      <c r="AD56" s="212">
        <f ca="1">IF(SUM('Chemicals Calcs'!AD$2:AD56)-'Chem - ODS'!Y$7*10^6&lt;0,0,IF(AND(SUM('Chemicals Calcs'!AD$1:AD55)-'Chem - ODS'!Y$7*10^6&lt;0,SUM('Chemicals Calcs'!AD$2:AD56)-'Chem - ODS'!Y$7*10^6&gt;0),SUM('Chemicals Calcs'!AD$2:AD56)-'Chem - ODS'!Y$7*10^6,'Chemicals Calcs'!AD56))</f>
        <v>0</v>
      </c>
      <c r="AE56" s="212">
        <f ca="1">IF(SUM('Chemicals Calcs'!AE$2:AE56)-'Chem - ODS'!Z$7*10^6&lt;0,0,IF(AND(SUM('Chemicals Calcs'!AE$1:AE55)-'Chem - ODS'!Z$7*10^6&lt;0,SUM('Chemicals Calcs'!AE$2:AE56)-'Chem - ODS'!Z$7*10^6&gt;0),SUM('Chemicals Calcs'!AE$2:AE56)-'Chem - ODS'!Z$7*10^6,'Chemicals Calcs'!AE56))</f>
        <v>0</v>
      </c>
      <c r="AF56" s="212">
        <f ca="1">IF(SUM('Chemicals Calcs'!AF$2:AF56)-'Chem - ODS'!AA$7*10^6&lt;0,0,IF(AND(SUM('Chemicals Calcs'!AF$1:AF55)-'Chem - ODS'!AA$7*10^6&lt;0,SUM('Chemicals Calcs'!AF$2:AF56)-'Chem - ODS'!AA$7*10^6&gt;0),SUM('Chemicals Calcs'!AF$2:AF56)-'Chem - ODS'!AA$7*10^6,'Chemicals Calcs'!AF56))</f>
        <v>0</v>
      </c>
      <c r="AG56" s="212">
        <f ca="1">IF(SUM('Chemicals Calcs'!AG$2:AG56)-'Chem - ODS'!AB$7*10^6&lt;0,0,IF(AND(SUM('Chemicals Calcs'!AG$1:AG55)-'Chem - ODS'!AB$7*10^6&lt;0,SUM('Chemicals Calcs'!AG$2:AG56)-'Chem - ODS'!AB$7*10^6&gt;0),SUM('Chemicals Calcs'!AG$2:AG56)-'Chem - ODS'!AB$7*10^6,'Chemicals Calcs'!AG56))</f>
        <v>0</v>
      </c>
      <c r="AH56" s="212">
        <f ca="1">IF(SUM('Chemicals Calcs'!AH$2:AH56)-'Chem - ODS'!AC$7*10^6&lt;0,0,IF(AND(SUM('Chemicals Calcs'!AH$1:AH55)-'Chem - ODS'!AC$7*10^6&lt;0,SUM('Chemicals Calcs'!AH$2:AH56)-'Chem - ODS'!AC$7*10^6&gt;0),SUM('Chemicals Calcs'!AH$2:AH56)-'Chem - ODS'!AC$7*10^6,'Chemicals Calcs'!AH56))</f>
        <v>0</v>
      </c>
      <c r="AI56" s="212">
        <f ca="1">IF(SUM('Chemicals Calcs'!AI$2:AI56)-'Chem - ODS'!AD$7*10^6&lt;0,0,IF(AND(SUM('Chemicals Calcs'!AI$1:AI55)-'Chem - ODS'!AD$7*10^6&lt;0,SUM('Chemicals Calcs'!AI$2:AI56)-'Chem - ODS'!AD$7*10^6&gt;0),SUM('Chemicals Calcs'!AI$2:AI56)-'Chem - ODS'!AD$7*10^6,'Chemicals Calcs'!AI56))</f>
        <v>0</v>
      </c>
      <c r="AJ56" s="212">
        <f ca="1">IF(SUM('Chemicals Calcs'!AJ$2:AJ56)-'Chem - ODS'!AE$7*10^6&lt;0,0,IF(AND(SUM('Chemicals Calcs'!AJ$1:AJ55)-'Chem - ODS'!AE$7*10^6&lt;0,SUM('Chemicals Calcs'!AJ$2:AJ56)-'Chem - ODS'!AE$7*10^6&gt;0),SUM('Chemicals Calcs'!AJ$2:AJ56)-'Chem - ODS'!AE$7*10^6,'Chemicals Calcs'!AJ56))</f>
        <v>0</v>
      </c>
      <c r="AK56" s="212">
        <f ca="1">IF(SUM('Chemicals Calcs'!AK$2:AK56)-'Chem - ODS'!AF$7*10^6&lt;0,0,IF(AND(SUM('Chemicals Calcs'!AK$1:AK55)-'Chem - ODS'!AF$7*10^6&lt;0,SUM('Chemicals Calcs'!AK$2:AK56)-'Chem - ODS'!AF$7*10^6&gt;0),SUM('Chemicals Calcs'!AK$2:AK56)-'Chem - ODS'!AF$7*10^6,'Chemicals Calcs'!AK56))</f>
        <v>0</v>
      </c>
      <c r="AL56" s="212">
        <f ca="1">IF(SUM('Chemicals Calcs'!AL$2:AL56)-'Chem - ODS'!AG$7*10^6&lt;0,0,IF(AND(SUM('Chemicals Calcs'!AL$1:AL55)-'Chem - ODS'!AG$7*10^6&lt;0,SUM('Chemicals Calcs'!AL$2:AL56)-'Chem - ODS'!AG$7*10^6&gt;0),SUM('Chemicals Calcs'!AL$2:AL56)-'Chem - ODS'!AG$7*10^6,'Chemicals Calcs'!AL56))</f>
        <v>0</v>
      </c>
      <c r="AM56" s="212">
        <f ca="1">IF(SUM('Chemicals Calcs'!AM$2:AM56)-'Chem - ODS'!AH$7*10^6&lt;0,0,IF(AND(SUM('Chemicals Calcs'!AM$1:AM55)-'Chem - ODS'!AH$7*10^6&lt;0,SUM('Chemicals Calcs'!AM$2:AM56)-'Chem - ODS'!AH$7*10^6&gt;0),SUM('Chemicals Calcs'!AM$2:AM56)-'Chem - ODS'!AH$7*10^6,'Chemicals Calcs'!AM56))</f>
        <v>0</v>
      </c>
      <c r="AN56" s="212">
        <f ca="1">IF(SUM('Chemicals Calcs'!AN$2:AN56)-'Chem - ODS'!AI$7*10^6&lt;0,0,IF(AND(SUM('Chemicals Calcs'!AN$1:AN55)-'Chem - ODS'!AI$7*10^6&lt;0,SUM('Chemicals Calcs'!AN$2:AN56)-'Chem - ODS'!AI$7*10^6&gt;0),SUM('Chemicals Calcs'!AN$2:AN56)-'Chem - ODS'!AI$7*10^6,'Chemicals Calcs'!AN56))</f>
        <v>0</v>
      </c>
      <c r="AO56" s="212">
        <f ca="1">IF(SUM('Chemicals Calcs'!AO$2:AO56)-'Chem - ODS'!AJ$7*10^6&lt;0,0,IF(AND(SUM('Chemicals Calcs'!AO$1:AO55)-'Chem - ODS'!AJ$7*10^6&lt;0,SUM('Chemicals Calcs'!AO$2:AO56)-'Chem - ODS'!AJ$7*10^6&gt;0),SUM('Chemicals Calcs'!AO$2:AO56)-'Chem - ODS'!AJ$7*10^6,'Chemicals Calcs'!AO56))</f>
        <v>0</v>
      </c>
      <c r="AP56" s="212">
        <f ca="1">IF(SUM('Chemicals Calcs'!AP$2:AP56)-'Chem - ODS'!AK$7*10^6&lt;0,0,IF(AND(SUM('Chemicals Calcs'!AP$1:AP55)-'Chem - ODS'!AK$7*10^6&lt;0,SUM('Chemicals Calcs'!AP$2:AP56)-'Chem - ODS'!AK$7*10^6&gt;0),SUM('Chemicals Calcs'!AP$2:AP56)-'Chem - ODS'!AK$7*10^6,'Chemicals Calcs'!AP56))</f>
        <v>0</v>
      </c>
    </row>
    <row r="57" spans="1:42">
      <c r="A57" s="74">
        <v>5</v>
      </c>
      <c r="B57">
        <f ca="1">IF('Chemicals 2010'!$A65="CP",INDIRECT("'Chemicals 2010'!"&amp;'Country Selector'!$B$3&amp;ROW($A65))*10^12,0)</f>
        <v>98716942155.802231</v>
      </c>
      <c r="C57" s="90">
        <f t="shared" ca="1" si="2"/>
        <v>185951923292.84808</v>
      </c>
      <c r="D57" s="90">
        <f t="shared" ca="1" si="2"/>
        <v>273186904429.89392</v>
      </c>
      <c r="E57" s="90">
        <f t="shared" ca="1" si="2"/>
        <v>360421885566.9397</v>
      </c>
      <c r="F57" s="90">
        <f t="shared" ca="1" si="2"/>
        <v>447656866703.9856</v>
      </c>
      <c r="G57" s="212">
        <f ca="1">IF(SUM('Chemicals Calcs'!G$2:G57)-'Chem - ODS'!B$7*10^6&lt;0,0,IF(AND(SUM('Chemicals Calcs'!G$1:G56)-'Chem - ODS'!B$7*10^6&lt;0,SUM('Chemicals Calcs'!G$2:G57)-'Chem - ODS'!B$7*10^6&gt;0),SUM('Chemicals Calcs'!G$2:G57)-'Chem - ODS'!B$7*10^6,'Chemicals Calcs'!G57))</f>
        <v>534891847841.03137</v>
      </c>
      <c r="H57" s="212">
        <f ca="1">IF(SUM('Chemicals Calcs'!H$2:H57)-'Chem - ODS'!C$7*10^6&lt;0,0,IF(AND(SUM('Chemicals Calcs'!H$1:H56)-'Chem - ODS'!C$7*10^6&lt;0,SUM('Chemicals Calcs'!H$2:H57)-'Chem - ODS'!C$7*10^6&gt;0),SUM('Chemicals Calcs'!H$2:H57)-'Chem - ODS'!C$7*10^6,'Chemicals Calcs'!H57))</f>
        <v>622126828978.07727</v>
      </c>
      <c r="I57" s="212">
        <f ca="1">IF(SUM('Chemicals Calcs'!I$2:I57)-'Chem - ODS'!D$7*10^6&lt;0,0,IF(AND(SUM('Chemicals Calcs'!I$1:I56)-'Chem - ODS'!D$7*10^6&lt;0,SUM('Chemicals Calcs'!I$2:I57)-'Chem - ODS'!D$7*10^6&gt;0),SUM('Chemicals Calcs'!I$2:I57)-'Chem - ODS'!D$7*10^6,'Chemicals Calcs'!I57))</f>
        <v>709361810115.12317</v>
      </c>
      <c r="J57" s="212">
        <f ca="1">IF(SUM('Chemicals Calcs'!J$2:J57)-'Chem - ODS'!E$7*10^6&lt;0,0,IF(AND(SUM('Chemicals Calcs'!J$1:J56)-'Chem - ODS'!E$7*10^6&lt;0,SUM('Chemicals Calcs'!J$2:J57)-'Chem - ODS'!E$7*10^6&gt;0),SUM('Chemicals Calcs'!J$2:J57)-'Chem - ODS'!E$7*10^6,'Chemicals Calcs'!J57))</f>
        <v>796596791252.16895</v>
      </c>
      <c r="K57" s="212">
        <f ca="1">IF(SUM('Chemicals Calcs'!K$2:K57)-'Chem - ODS'!F$7*10^6&lt;0,0,IF(AND(SUM('Chemicals Calcs'!K$1:K56)-'Chem - ODS'!F$7*10^6&lt;0,SUM('Chemicals Calcs'!K$2:K57)-'Chem - ODS'!F$7*10^6&gt;0),SUM('Chemicals Calcs'!K$2:K57)-'Chem - ODS'!F$7*10^6,'Chemicals Calcs'!K57))</f>
        <v>883831772389.21472</v>
      </c>
      <c r="L57" s="212">
        <f ca="1">IF(SUM('Chemicals Calcs'!L$2:L57)-'Chem - ODS'!G$7*10^6&lt;0,0,IF(AND(SUM('Chemicals Calcs'!L$1:L56)-'Chem - ODS'!G$7*10^6&lt;0,SUM('Chemicals Calcs'!L$2:L57)-'Chem - ODS'!G$7*10^6&gt;0),SUM('Chemicals Calcs'!L$2:L57)-'Chem - ODS'!G$7*10^6,'Chemicals Calcs'!L57))</f>
        <v>971066753526.26062</v>
      </c>
      <c r="M57" s="212">
        <f ca="1">IF(SUM('Chemicals Calcs'!M$2:M57)-'Chem - ODS'!H$7*10^6&lt;0,0,IF(AND(SUM('Chemicals Calcs'!M$1:M56)-'Chem - ODS'!H$7*10^6&lt;0,SUM('Chemicals Calcs'!M$2:M57)-'Chem - ODS'!H$7*10^6&gt;0),SUM('Chemicals Calcs'!M$2:M57)-'Chem - ODS'!H$7*10^6,'Chemicals Calcs'!M57))</f>
        <v>1026759779035.7385</v>
      </c>
      <c r="N57" s="212">
        <f ca="1">IF(SUM('Chemicals Calcs'!N$2:N57)-'Chem - ODS'!I$7*10^6&lt;0,0,IF(AND(SUM('Chemicals Calcs'!N$1:N56)-'Chem - ODS'!I$7*10^6&lt;0,SUM('Chemicals Calcs'!N$2:N57)-'Chem - ODS'!I$7*10^6&gt;0),SUM('Chemicals Calcs'!N$2:N57)-'Chem - ODS'!I$7*10^6,'Chemicals Calcs'!N57))</f>
        <v>1088449436950.3845</v>
      </c>
      <c r="O57" s="212">
        <f ca="1">IF(SUM('Chemicals Calcs'!O$2:O57)-'Chem - ODS'!J$7*10^6&lt;0,0,IF(AND(SUM('Chemicals Calcs'!O$1:O56)-'Chem - ODS'!J$7*10^6&lt;0,SUM('Chemicals Calcs'!O$2:O57)-'Chem - ODS'!J$7*10^6&gt;0),SUM('Chemicals Calcs'!O$2:O57)-'Chem - ODS'!J$7*10^6,'Chemicals Calcs'!O57))</f>
        <v>1150174425958.0908</v>
      </c>
      <c r="P57" s="212">
        <f ca="1">IF(SUM('Chemicals Calcs'!P$2:P57)-'Chem - ODS'!K$7*10^6&lt;0,0,IF(AND(SUM('Chemicals Calcs'!P$1:P56)-'Chem - ODS'!K$7*10^6&lt;0,SUM('Chemicals Calcs'!P$2:P57)-'Chem - ODS'!K$7*10^6&gt;0),SUM('Chemicals Calcs'!P$2:P57)-'Chem - ODS'!K$7*10^6,'Chemicals Calcs'!P57))</f>
        <v>1211931394717.2334</v>
      </c>
      <c r="Q57" s="212">
        <f ca="1">IF(SUM('Chemicals Calcs'!Q$2:Q57)-'Chem - ODS'!L$7*10^6&lt;0,0,IF(AND(SUM('Chemicals Calcs'!Q$1:Q56)-'Chem - ODS'!L$7*10^6&lt;0,SUM('Chemicals Calcs'!Q$2:Q57)-'Chem - ODS'!L$7*10^6&gt;0),SUM('Chemicals Calcs'!Q$2:Q57)-'Chem - ODS'!L$7*10^6,'Chemicals Calcs'!Q57))</f>
        <v>1286985292363.9648</v>
      </c>
      <c r="R57" s="212">
        <f ca="1">IF(SUM('Chemicals Calcs'!R$2:R57)-'Chem - ODS'!M$7*10^6&lt;0,0,IF(AND(SUM('Chemicals Calcs'!R$1:R56)-'Chem - ODS'!M$7*10^6&lt;0,SUM('Chemicals Calcs'!R$2:R57)-'Chem - ODS'!M$7*10^6&gt;0),SUM('Chemicals Calcs'!R$2:R57)-'Chem - ODS'!M$7*10^6,'Chemicals Calcs'!R57))</f>
        <v>1335529859360.7852</v>
      </c>
      <c r="S57" s="212">
        <f ca="1">IF(SUM('Chemicals Calcs'!S$2:S57)-'Chem - ODS'!N$7*10^6&lt;0,0,IF(AND(SUM('Chemicals Calcs'!S$1:S56)-'Chem - ODS'!N$7*10^6&lt;0,SUM('Chemicals Calcs'!S$2:S57)-'Chem - ODS'!N$7*10^6&gt;0),SUM('Chemicals Calcs'!S$2:S57)-'Chem - ODS'!N$7*10^6,'Chemicals Calcs'!S57))</f>
        <v>1438465487025.7166</v>
      </c>
      <c r="T57" s="212">
        <f ca="1">IF(SUM('Chemicals Calcs'!T$2:T57)-'Chem - ODS'!O$7*10^6&lt;0,0,IF(AND(SUM('Chemicals Calcs'!T$1:T56)-'Chem - ODS'!O$7*10^6&lt;0,SUM('Chemicals Calcs'!T$2:T57)-'Chem - ODS'!O$7*10^6&gt;0),SUM('Chemicals Calcs'!T$2:T57)-'Chem - ODS'!O$7*10^6,'Chemicals Calcs'!T57))</f>
        <v>1466173901312.52</v>
      </c>
      <c r="U57" s="212">
        <f ca="1">IF(SUM('Chemicals Calcs'!U$2:U57)-'Chem - ODS'!P$7*10^6&lt;0,0,IF(AND(SUM('Chemicals Calcs'!U$1:U56)-'Chem - ODS'!P$7*10^6&lt;0,SUM('Chemicals Calcs'!U$2:U57)-'Chem - ODS'!P$7*10^6&gt;0),SUM('Chemicals Calcs'!U$2:U57)-'Chem - ODS'!P$7*10^6,'Chemicals Calcs'!U57))</f>
        <v>1528146406864.2786</v>
      </c>
      <c r="V57" s="212">
        <f ca="1">IF(SUM('Chemicals Calcs'!V$2:V57)-'Chem - ODS'!Q$7*10^6&lt;0,0,IF(AND(SUM('Chemicals Calcs'!V$1:V56)-'Chem - ODS'!Q$7*10^6&lt;0,SUM('Chemicals Calcs'!V$2:V57)-'Chem - ODS'!Q$7*10^6&gt;0),SUM('Chemicals Calcs'!V$2:V57)-'Chem - ODS'!Q$7*10^6,'Chemicals Calcs'!V57))</f>
        <v>1583001996783.6699</v>
      </c>
      <c r="W57" s="212">
        <f ca="1">IF(SUM('Chemicals Calcs'!W$2:W57)-'Chem - ODS'!R$7*10^6&lt;0,0,IF(AND(SUM('Chemicals Calcs'!W$1:W56)-'Chem - ODS'!R$7*10^6&lt;0,SUM('Chemicals Calcs'!W$2:W57)-'Chem - ODS'!R$7*10^6&gt;0),SUM('Chemicals Calcs'!W$2:W57)-'Chem - ODS'!R$7*10^6,'Chemicals Calcs'!W57))</f>
        <v>1691028074494.553</v>
      </c>
      <c r="X57" s="212">
        <f ca="1">IF(SUM('Chemicals Calcs'!X$2:X57)-'Chem - ODS'!S$7*10^6&lt;0,0,IF(AND(SUM('Chemicals Calcs'!X$1:X56)-'Chem - ODS'!S$7*10^6&lt;0,SUM('Chemicals Calcs'!X$2:X57)-'Chem - ODS'!S$7*10^6&gt;0),SUM('Chemicals Calcs'!X$2:X57)-'Chem - ODS'!S$7*10^6,'Chemicals Calcs'!X57))</f>
        <v>1813842539455.1379</v>
      </c>
      <c r="Y57" s="212">
        <f ca="1">IF(SUM('Chemicals Calcs'!Y$2:Y57)-'Chem - ODS'!T$7*10^6&lt;0,0,IF(AND(SUM('Chemicals Calcs'!Y$1:Y56)-'Chem - ODS'!T$7*10^6&lt;0,SUM('Chemicals Calcs'!Y$2:Y57)-'Chem - ODS'!T$7*10^6&gt;0),SUM('Chemicals Calcs'!Y$2:Y57)-'Chem - ODS'!T$7*10^6,'Chemicals Calcs'!Y57))</f>
        <v>1843167622504.4966</v>
      </c>
      <c r="Z57" s="212">
        <f ca="1">IF(SUM('Chemicals Calcs'!Z$2:Z57)-'Chem - ODS'!U$7*10^6&lt;0,0,IF(AND(SUM('Chemicals Calcs'!Z$1:Z56)-'Chem - ODS'!U$7*10^6&lt;0,SUM('Chemicals Calcs'!Z$2:Z57)-'Chem - ODS'!U$7*10^6&gt;0),SUM('Chemicals Calcs'!Z$2:Z57)-'Chem - ODS'!U$7*10^6,'Chemicals Calcs'!Z57))</f>
        <v>1879441580443.8547</v>
      </c>
      <c r="AA57" s="212">
        <f ca="1">IF(SUM('Chemicals Calcs'!AA$2:AA57)-'Chem - ODS'!V$7*10^6&lt;0,0,IF(AND(SUM('Chemicals Calcs'!AA$1:AA56)-'Chem - ODS'!V$7*10^6&lt;0,SUM('Chemicals Calcs'!AA$2:AA57)-'Chem - ODS'!V$7*10^6&gt;0),SUM('Chemicals Calcs'!AA$2:AA57)-'Chem - ODS'!V$7*10^6,'Chemicals Calcs'!AA57))</f>
        <v>1922772512774.6052</v>
      </c>
      <c r="AB57" s="212">
        <f ca="1">IF(SUM('Chemicals Calcs'!AB$2:AB57)-'Chem - ODS'!W$7*10^6&lt;0,0,IF(AND(SUM('Chemicals Calcs'!AB$1:AB56)-'Chem - ODS'!W$7*10^6&lt;0,SUM('Chemicals Calcs'!AB$2:AB57)-'Chem - ODS'!W$7*10^6&gt;0),SUM('Chemicals Calcs'!AB$2:AB57)-'Chem - ODS'!W$7*10^6,'Chemicals Calcs'!AB57))</f>
        <v>1225009484577.6699</v>
      </c>
      <c r="AC57" s="212">
        <f ca="1">IF(SUM('Chemicals Calcs'!AC$2:AC57)-'Chem - ODS'!X$7*10^6&lt;0,0,IF(AND(SUM('Chemicals Calcs'!AC$1:AC56)-'Chem - ODS'!X$7*10^6&lt;0,SUM('Chemicals Calcs'!AC$2:AC57)-'Chem - ODS'!X$7*10^6&gt;0),SUM('Chemicals Calcs'!AC$2:AC57)-'Chem - ODS'!X$7*10^6,'Chemicals Calcs'!AC57))</f>
        <v>773284139682.84375</v>
      </c>
      <c r="AD57" s="212">
        <f ca="1">IF(SUM('Chemicals Calcs'!AD$2:AD57)-'Chem - ODS'!Y$7*10^6&lt;0,0,IF(AND(SUM('Chemicals Calcs'!AD$1:AD56)-'Chem - ODS'!Y$7*10^6&lt;0,SUM('Chemicals Calcs'!AD$2:AD57)-'Chem - ODS'!Y$7*10^6&gt;0),SUM('Chemicals Calcs'!AD$2:AD57)-'Chem - ODS'!Y$7*10^6,'Chemicals Calcs'!AD57))</f>
        <v>0</v>
      </c>
      <c r="AE57" s="212">
        <f ca="1">IF(SUM('Chemicals Calcs'!AE$2:AE57)-'Chem - ODS'!Z$7*10^6&lt;0,0,IF(AND(SUM('Chemicals Calcs'!AE$1:AE56)-'Chem - ODS'!Z$7*10^6&lt;0,SUM('Chemicals Calcs'!AE$2:AE57)-'Chem - ODS'!Z$7*10^6&gt;0),SUM('Chemicals Calcs'!AE$2:AE57)-'Chem - ODS'!Z$7*10^6,'Chemicals Calcs'!AE57))</f>
        <v>0</v>
      </c>
      <c r="AF57" s="212">
        <f ca="1">IF(SUM('Chemicals Calcs'!AF$2:AF57)-'Chem - ODS'!AA$7*10^6&lt;0,0,IF(AND(SUM('Chemicals Calcs'!AF$1:AF56)-'Chem - ODS'!AA$7*10^6&lt;0,SUM('Chemicals Calcs'!AF$2:AF57)-'Chem - ODS'!AA$7*10^6&gt;0),SUM('Chemicals Calcs'!AF$2:AF57)-'Chem - ODS'!AA$7*10^6,'Chemicals Calcs'!AF57))</f>
        <v>0</v>
      </c>
      <c r="AG57" s="212">
        <f ca="1">IF(SUM('Chemicals Calcs'!AG$2:AG57)-'Chem - ODS'!AB$7*10^6&lt;0,0,IF(AND(SUM('Chemicals Calcs'!AG$1:AG56)-'Chem - ODS'!AB$7*10^6&lt;0,SUM('Chemicals Calcs'!AG$2:AG57)-'Chem - ODS'!AB$7*10^6&gt;0),SUM('Chemicals Calcs'!AG$2:AG57)-'Chem - ODS'!AB$7*10^6,'Chemicals Calcs'!AG57))</f>
        <v>0</v>
      </c>
      <c r="AH57" s="212">
        <f ca="1">IF(SUM('Chemicals Calcs'!AH$2:AH57)-'Chem - ODS'!AC$7*10^6&lt;0,0,IF(AND(SUM('Chemicals Calcs'!AH$1:AH56)-'Chem - ODS'!AC$7*10^6&lt;0,SUM('Chemicals Calcs'!AH$2:AH57)-'Chem - ODS'!AC$7*10^6&gt;0),SUM('Chemicals Calcs'!AH$2:AH57)-'Chem - ODS'!AC$7*10^6,'Chemicals Calcs'!AH57))</f>
        <v>0</v>
      </c>
      <c r="AI57" s="212">
        <f ca="1">IF(SUM('Chemicals Calcs'!AI$2:AI57)-'Chem - ODS'!AD$7*10^6&lt;0,0,IF(AND(SUM('Chemicals Calcs'!AI$1:AI56)-'Chem - ODS'!AD$7*10^6&lt;0,SUM('Chemicals Calcs'!AI$2:AI57)-'Chem - ODS'!AD$7*10^6&gt;0),SUM('Chemicals Calcs'!AI$2:AI57)-'Chem - ODS'!AD$7*10^6,'Chemicals Calcs'!AI57))</f>
        <v>0</v>
      </c>
      <c r="AJ57" s="212">
        <f ca="1">IF(SUM('Chemicals Calcs'!AJ$2:AJ57)-'Chem - ODS'!AE$7*10^6&lt;0,0,IF(AND(SUM('Chemicals Calcs'!AJ$1:AJ56)-'Chem - ODS'!AE$7*10^6&lt;0,SUM('Chemicals Calcs'!AJ$2:AJ57)-'Chem - ODS'!AE$7*10^6&gt;0),SUM('Chemicals Calcs'!AJ$2:AJ57)-'Chem - ODS'!AE$7*10^6,'Chemicals Calcs'!AJ57))</f>
        <v>0</v>
      </c>
      <c r="AK57" s="212">
        <f ca="1">IF(SUM('Chemicals Calcs'!AK$2:AK57)-'Chem - ODS'!AF$7*10^6&lt;0,0,IF(AND(SUM('Chemicals Calcs'!AK$1:AK56)-'Chem - ODS'!AF$7*10^6&lt;0,SUM('Chemicals Calcs'!AK$2:AK57)-'Chem - ODS'!AF$7*10^6&gt;0),SUM('Chemicals Calcs'!AK$2:AK57)-'Chem - ODS'!AF$7*10^6,'Chemicals Calcs'!AK57))</f>
        <v>0</v>
      </c>
      <c r="AL57" s="212">
        <f ca="1">IF(SUM('Chemicals Calcs'!AL$2:AL57)-'Chem - ODS'!AG$7*10^6&lt;0,0,IF(AND(SUM('Chemicals Calcs'!AL$1:AL56)-'Chem - ODS'!AG$7*10^6&lt;0,SUM('Chemicals Calcs'!AL$2:AL57)-'Chem - ODS'!AG$7*10^6&gt;0),SUM('Chemicals Calcs'!AL$2:AL57)-'Chem - ODS'!AG$7*10^6,'Chemicals Calcs'!AL57))</f>
        <v>0</v>
      </c>
      <c r="AM57" s="212">
        <f ca="1">IF(SUM('Chemicals Calcs'!AM$2:AM57)-'Chem - ODS'!AH$7*10^6&lt;0,0,IF(AND(SUM('Chemicals Calcs'!AM$1:AM56)-'Chem - ODS'!AH$7*10^6&lt;0,SUM('Chemicals Calcs'!AM$2:AM57)-'Chem - ODS'!AH$7*10^6&gt;0),SUM('Chemicals Calcs'!AM$2:AM57)-'Chem - ODS'!AH$7*10^6,'Chemicals Calcs'!AM57))</f>
        <v>0</v>
      </c>
      <c r="AN57" s="212">
        <f ca="1">IF(SUM('Chemicals Calcs'!AN$2:AN57)-'Chem - ODS'!AI$7*10^6&lt;0,0,IF(AND(SUM('Chemicals Calcs'!AN$1:AN56)-'Chem - ODS'!AI$7*10^6&lt;0,SUM('Chemicals Calcs'!AN$2:AN57)-'Chem - ODS'!AI$7*10^6&gt;0),SUM('Chemicals Calcs'!AN$2:AN57)-'Chem - ODS'!AI$7*10^6,'Chemicals Calcs'!AN57))</f>
        <v>0</v>
      </c>
      <c r="AO57" s="212">
        <f ca="1">IF(SUM('Chemicals Calcs'!AO$2:AO57)-'Chem - ODS'!AJ$7*10^6&lt;0,0,IF(AND(SUM('Chemicals Calcs'!AO$1:AO56)-'Chem - ODS'!AJ$7*10^6&lt;0,SUM('Chemicals Calcs'!AO$2:AO57)-'Chem - ODS'!AJ$7*10^6&gt;0),SUM('Chemicals Calcs'!AO$2:AO57)-'Chem - ODS'!AJ$7*10^6,'Chemicals Calcs'!AO57))</f>
        <v>0</v>
      </c>
      <c r="AP57" s="212">
        <f ca="1">IF(SUM('Chemicals Calcs'!AP$2:AP57)-'Chem - ODS'!AK$7*10^6&lt;0,0,IF(AND(SUM('Chemicals Calcs'!AP$1:AP56)-'Chem - ODS'!AK$7*10^6&lt;0,SUM('Chemicals Calcs'!AP$2:AP57)-'Chem - ODS'!AK$7*10^6&gt;0),SUM('Chemicals Calcs'!AP$2:AP57)-'Chem - ODS'!AK$7*10^6,'Chemicals Calcs'!AP57))</f>
        <v>0</v>
      </c>
    </row>
    <row r="58" spans="1:42">
      <c r="A58" s="74">
        <v>6</v>
      </c>
      <c r="B58">
        <f ca="1">IF('Chemicals 2010'!$A66="CP",INDIRECT("'Chemicals 2010'!"&amp;'Country Selector'!$B$3&amp;ROW($A66))*10^12,0)</f>
        <v>119870572617.75986</v>
      </c>
      <c r="C58" s="90">
        <f t="shared" ca="1" si="2"/>
        <v>204618551295.16608</v>
      </c>
      <c r="D58" s="90">
        <f t="shared" ca="1" si="2"/>
        <v>289366529972.57227</v>
      </c>
      <c r="E58" s="90">
        <f t="shared" ca="1" si="2"/>
        <v>374114508649.97845</v>
      </c>
      <c r="F58" s="90">
        <f t="shared" ca="1" si="2"/>
        <v>458862487327.38464</v>
      </c>
      <c r="G58" s="212">
        <f ca="1">IF(SUM('Chemicals Calcs'!G$2:G58)-'Chem - ODS'!B$7*10^6&lt;0,0,IF(AND(SUM('Chemicals Calcs'!G$1:G57)-'Chem - ODS'!B$7*10^6&lt;0,SUM('Chemicals Calcs'!G$2:G58)-'Chem - ODS'!B$7*10^6&gt;0),SUM('Chemicals Calcs'!G$2:G58)-'Chem - ODS'!B$7*10^6,'Chemicals Calcs'!G58))</f>
        <v>543610466004.79089</v>
      </c>
      <c r="H58" s="212">
        <f ca="1">IF(SUM('Chemicals Calcs'!H$2:H58)-'Chem - ODS'!C$7*10^6&lt;0,0,IF(AND(SUM('Chemicals Calcs'!H$1:H57)-'Chem - ODS'!C$7*10^6&lt;0,SUM('Chemicals Calcs'!H$2:H58)-'Chem - ODS'!C$7*10^6&gt;0),SUM('Chemicals Calcs'!H$2:H58)-'Chem - ODS'!C$7*10^6,'Chemicals Calcs'!H58))</f>
        <v>628358444682.19702</v>
      </c>
      <c r="I58" s="212">
        <f ca="1">IF(SUM('Chemicals Calcs'!I$2:I58)-'Chem - ODS'!D$7*10^6&lt;0,0,IF(AND(SUM('Chemicals Calcs'!I$1:I57)-'Chem - ODS'!D$7*10^6&lt;0,SUM('Chemicals Calcs'!I$2:I58)-'Chem - ODS'!D$7*10^6&gt;0),SUM('Chemicals Calcs'!I$2:I58)-'Chem - ODS'!D$7*10^6,'Chemicals Calcs'!I58))</f>
        <v>713106423359.60327</v>
      </c>
      <c r="J58" s="212">
        <f ca="1">IF(SUM('Chemicals Calcs'!J$2:J58)-'Chem - ODS'!E$7*10^6&lt;0,0,IF(AND(SUM('Chemicals Calcs'!J$1:J57)-'Chem - ODS'!E$7*10^6&lt;0,SUM('Chemicals Calcs'!J$2:J58)-'Chem - ODS'!E$7*10^6&gt;0),SUM('Chemicals Calcs'!J$2:J58)-'Chem - ODS'!E$7*10^6,'Chemicals Calcs'!J58))</f>
        <v>797854402037.00952</v>
      </c>
      <c r="K58" s="212">
        <f ca="1">IF(SUM('Chemicals Calcs'!K$2:K58)-'Chem - ODS'!F$7*10^6&lt;0,0,IF(AND(SUM('Chemicals Calcs'!K$1:K57)-'Chem - ODS'!F$7*10^6&lt;0,SUM('Chemicals Calcs'!K$2:K58)-'Chem - ODS'!F$7*10^6&gt;0),SUM('Chemicals Calcs'!K$2:K58)-'Chem - ODS'!F$7*10^6,'Chemicals Calcs'!K58))</f>
        <v>882602380714.41577</v>
      </c>
      <c r="L58" s="212">
        <f ca="1">IF(SUM('Chemicals Calcs'!L$2:L58)-'Chem - ODS'!G$7*10^6&lt;0,0,IF(AND(SUM('Chemicals Calcs'!L$1:L57)-'Chem - ODS'!G$7*10^6&lt;0,SUM('Chemicals Calcs'!L$2:L58)-'Chem - ODS'!G$7*10^6&gt;0),SUM('Chemicals Calcs'!L$2:L58)-'Chem - ODS'!G$7*10^6,'Chemicals Calcs'!L58))</f>
        <v>967350359391.8219</v>
      </c>
      <c r="M58" s="212">
        <f ca="1">IF(SUM('Chemicals Calcs'!M$2:M58)-'Chem - ODS'!H$7*10^6&lt;0,0,IF(AND(SUM('Chemicals Calcs'!M$1:M57)-'Chem - ODS'!H$7*10^6&lt;0,SUM('Chemicals Calcs'!M$2:M58)-'Chem - ODS'!H$7*10^6&gt;0),SUM('Chemicals Calcs'!M$2:M58)-'Chem - ODS'!H$7*10^6,'Chemicals Calcs'!M58))</f>
        <v>972240490921.53125</v>
      </c>
      <c r="N58" s="212">
        <f ca="1">IF(SUM('Chemicals Calcs'!N$2:N58)-'Chem - ODS'!I$7*10^6&lt;0,0,IF(AND(SUM('Chemicals Calcs'!N$1:N57)-'Chem - ODS'!I$7*10^6&lt;0,SUM('Chemicals Calcs'!N$2:N58)-'Chem - ODS'!I$7*10^6&gt;0),SUM('Chemicals Calcs'!N$2:N58)-'Chem - ODS'!I$7*10^6,'Chemicals Calcs'!N58))</f>
        <v>983027816731.0697</v>
      </c>
      <c r="O58" s="212">
        <f ca="1">IF(SUM('Chemicals Calcs'!O$2:O58)-'Chem - ODS'!J$7*10^6&lt;0,0,IF(AND(SUM('Chemicals Calcs'!O$1:O57)-'Chem - ODS'!J$7*10^6&lt;0,SUM('Chemicals Calcs'!O$2:O58)-'Chem - ODS'!J$7*10^6&gt;0),SUM('Chemicals Calcs'!O$2:O58)-'Chem - ODS'!J$7*10^6,'Chemicals Calcs'!O58))</f>
        <v>993781342364.73853</v>
      </c>
      <c r="P58" s="212">
        <f ca="1">IF(SUM('Chemicals Calcs'!P$2:P58)-'Chem - ODS'!K$7*10^6&lt;0,0,IF(AND(SUM('Chemicals Calcs'!P$1:P57)-'Chem - ODS'!K$7*10^6&lt;0,SUM('Chemicals Calcs'!P$2:P58)-'Chem - ODS'!K$7*10^6&gt;0),SUM('Chemicals Calcs'!P$2:P58)-'Chem - ODS'!K$7*10^6,'Chemicals Calcs'!P58))</f>
        <v>1004504273948.5446</v>
      </c>
      <c r="Q58" s="212">
        <f ca="1">IF(SUM('Chemicals Calcs'!Q$2:Q58)-'Chem - ODS'!L$7*10^6&lt;0,0,IF(AND(SUM('Chemicals Calcs'!Q$1:Q57)-'Chem - ODS'!L$7*10^6&lt;0,SUM('Chemicals Calcs'!Q$2:Q58)-'Chem - ODS'!L$7*10^6&gt;0),SUM('Chemicals Calcs'!Q$2:Q58)-'Chem - ODS'!L$7*10^6,'Chemicals Calcs'!Q58))</f>
        <v>1025774418551.4589</v>
      </c>
      <c r="R58" s="212">
        <f ca="1">IF(SUM('Chemicals Calcs'!R$2:R58)-'Chem - ODS'!M$7*10^6&lt;0,0,IF(AND(SUM('Chemicals Calcs'!R$1:R57)-'Chem - ODS'!M$7*10^6&lt;0,SUM('Chemicals Calcs'!R$2:R58)-'Chem - ODS'!M$7*10^6&gt;0),SUM('Chemicals Calcs'!R$2:R58)-'Chem - ODS'!M$7*10^6,'Chemicals Calcs'!R58))</f>
        <v>1025869272601.2974</v>
      </c>
      <c r="S58" s="212">
        <f ca="1">IF(SUM('Chemicals Calcs'!S$2:S58)-'Chem - ODS'!N$7*10^6&lt;0,0,IF(AND(SUM('Chemicals Calcs'!S$1:S57)-'Chem - ODS'!N$7*10^6&lt;0,SUM('Chemicals Calcs'!S$2:S58)-'Chem - ODS'!N$7*10^6&gt;0),SUM('Chemicals Calcs'!S$2:S58)-'Chem - ODS'!N$7*10^6,'Chemicals Calcs'!S58))</f>
        <v>1067001775266.5802</v>
      </c>
      <c r="T58" s="212">
        <f ca="1">IF(SUM('Chemicals Calcs'!T$2:T58)-'Chem - ODS'!O$7*10^6&lt;0,0,IF(AND(SUM('Chemicals Calcs'!T$1:T57)-'Chem - ODS'!O$7*10^6&lt;0,SUM('Chemicals Calcs'!T$2:T58)-'Chem - ODS'!O$7*10^6&gt;0),SUM('Chemicals Calcs'!T$2:T58)-'Chem - ODS'!O$7*10^6,'Chemicals Calcs'!T58))</f>
        <v>1052127972034.864</v>
      </c>
      <c r="U58" s="212">
        <f ca="1">IF(SUM('Chemicals Calcs'!U$2:U58)-'Chem - ODS'!P$7*10^6&lt;0,0,IF(AND(SUM('Chemicals Calcs'!U$1:U57)-'Chem - ODS'!P$7*10^6&lt;0,SUM('Chemicals Calcs'!U$2:U58)-'Chem - ODS'!P$7*10^6&gt;0),SUM('Chemicals Calcs'!U$2:U58)-'Chem - ODS'!P$7*10^6,'Chemicals Calcs'!U58))</f>
        <v>1062644706162.9529</v>
      </c>
      <c r="V58" s="212">
        <f ca="1">IF(SUM('Chemicals Calcs'!V$2:V58)-'Chem - ODS'!Q$7*10^6&lt;0,0,IF(AND(SUM('Chemicals Calcs'!V$1:V57)-'Chem - ODS'!Q$7*10^6&lt;0,SUM('Chemicals Calcs'!V$2:V58)-'Chem - ODS'!Q$7*10^6&gt;0),SUM('Chemicals Calcs'!V$2:V58)-'Chem - ODS'!Q$7*10^6,'Chemicals Calcs'!V58))</f>
        <v>1068335986702.5684</v>
      </c>
      <c r="W58" s="212">
        <f ca="1">IF(SUM('Chemicals Calcs'!W$2:W58)-'Chem - ODS'!R$7*10^6&lt;0,0,IF(AND(SUM('Chemicals Calcs'!W$1:W57)-'Chem - ODS'!R$7*10^6&lt;0,SUM('Chemicals Calcs'!W$2:W58)-'Chem - ODS'!R$7*10^6&gt;0),SUM('Chemicals Calcs'!W$2:W58)-'Chem - ODS'!R$7*10^6,'Chemicals Calcs'!W58))</f>
        <v>1141240598671.0623</v>
      </c>
      <c r="X58" s="212">
        <f ca="1">IF(SUM('Chemicals Calcs'!X$2:X58)-'Chem - ODS'!S$7*10^6&lt;0,0,IF(AND(SUM('Chemicals Calcs'!X$1:X57)-'Chem - ODS'!S$7*10^6&lt;0,SUM('Chemicals Calcs'!X$2:X58)-'Chem - ODS'!S$7*10^6&gt;0),SUM('Chemicals Calcs'!X$2:X58)-'Chem - ODS'!S$7*10^6,'Chemicals Calcs'!X58))</f>
        <v>1224125593681.5549</v>
      </c>
      <c r="Y58" s="212">
        <f ca="1">IF(SUM('Chemicals Calcs'!Y$2:Y58)-'Chem - ODS'!T$7*10^6&lt;0,0,IF(AND(SUM('Chemicals Calcs'!Y$1:Y57)-'Chem - ODS'!T$7*10^6&lt;0,SUM('Chemicals Calcs'!Y$2:Y58)-'Chem - ODS'!T$7*10^6&gt;0),SUM('Chemicals Calcs'!Y$2:Y58)-'Chem - ODS'!T$7*10^6,'Chemicals Calcs'!Y58))</f>
        <v>1243916498303.4856</v>
      </c>
      <c r="Z58" s="212">
        <f ca="1">IF(SUM('Chemicals Calcs'!Z$2:Z58)-'Chem - ODS'!U$7*10^6&lt;0,0,IF(AND(SUM('Chemicals Calcs'!Z$1:Z57)-'Chem - ODS'!U$7*10^6&lt;0,SUM('Chemicals Calcs'!Z$2:Z58)-'Chem - ODS'!U$7*10^6&gt;0),SUM('Chemicals Calcs'!Z$2:Z58)-'Chem - ODS'!U$7*10^6,'Chemicals Calcs'!Z58))</f>
        <v>1268397057851.4136</v>
      </c>
      <c r="AA58" s="212">
        <f ca="1">IF(SUM('Chemicals Calcs'!AA$2:AA58)-'Chem - ODS'!V$7*10^6&lt;0,0,IF(AND(SUM('Chemicals Calcs'!AA$1:AA57)-'Chem - ODS'!V$7*10^6&lt;0,SUM('Chemicals Calcs'!AA$2:AA58)-'Chem - ODS'!V$7*10^6&gt;0),SUM('Chemicals Calcs'!AA$2:AA58)-'Chem - ODS'!V$7*10^6,'Chemicals Calcs'!AA58))</f>
        <v>1297640226489.4636</v>
      </c>
      <c r="AB58" s="212">
        <f ca="1">IF(SUM('Chemicals Calcs'!AB$2:AB58)-'Chem - ODS'!W$7*10^6&lt;0,0,IF(AND(SUM('Chemicals Calcs'!AB$1:AB57)-'Chem - ODS'!W$7*10^6&lt;0,SUM('Chemicals Calcs'!AB$2:AB58)-'Chem - ODS'!W$7*10^6&gt;0),SUM('Chemicals Calcs'!AB$2:AB58)-'Chem - ODS'!W$7*10^6,'Chemicals Calcs'!AB58))</f>
        <v>1331710364609.3245</v>
      </c>
      <c r="AC58" s="212">
        <f ca="1">IF(SUM('Chemicals Calcs'!AC$2:AC58)-'Chem - ODS'!X$7*10^6&lt;0,0,IF(AND(SUM('Chemicals Calcs'!AC$1:AC57)-'Chem - ODS'!X$7*10^6&lt;0,SUM('Chemicals Calcs'!AC$2:AC58)-'Chem - ODS'!X$7*10^6&gt;0),SUM('Chemicals Calcs'!AC$2:AC58)-'Chem - ODS'!X$7*10^6,'Chemicals Calcs'!AC58))</f>
        <v>1370664468030.6633</v>
      </c>
      <c r="AD58" s="212">
        <f ca="1">IF(SUM('Chemicals Calcs'!AD$2:AD58)-'Chem - ODS'!Y$7*10^6&lt;0,0,IF(AND(SUM('Chemicals Calcs'!AD$1:AD57)-'Chem - ODS'!Y$7*10^6&lt;0,SUM('Chemicals Calcs'!AD$2:AD58)-'Chem - ODS'!Y$7*10^6&gt;0),SUM('Chemicals Calcs'!AD$2:AD58)-'Chem - ODS'!Y$7*10^6,'Chemicals Calcs'!AD58))</f>
        <v>54648768608.347656</v>
      </c>
      <c r="AE58" s="212">
        <f ca="1">IF(SUM('Chemicals Calcs'!AE$2:AE58)-'Chem - ODS'!Z$7*10^6&lt;0,0,IF(AND(SUM('Chemicals Calcs'!AE$1:AE57)-'Chem - ODS'!Z$7*10^6&lt;0,SUM('Chemicals Calcs'!AE$2:AE58)-'Chem - ODS'!Z$7*10^6&gt;0),SUM('Chemicals Calcs'!AE$2:AE58)-'Chem - ODS'!Z$7*10^6,'Chemicals Calcs'!AE58))</f>
        <v>0</v>
      </c>
      <c r="AF58" s="212">
        <f ca="1">IF(SUM('Chemicals Calcs'!AF$2:AF58)-'Chem - ODS'!AA$7*10^6&lt;0,0,IF(AND(SUM('Chemicals Calcs'!AF$1:AF57)-'Chem - ODS'!AA$7*10^6&lt;0,SUM('Chemicals Calcs'!AF$2:AF58)-'Chem - ODS'!AA$7*10^6&gt;0),SUM('Chemicals Calcs'!AF$2:AF58)-'Chem - ODS'!AA$7*10^6,'Chemicals Calcs'!AF58))</f>
        <v>0</v>
      </c>
      <c r="AG58" s="212">
        <f ca="1">IF(SUM('Chemicals Calcs'!AG$2:AG58)-'Chem - ODS'!AB$7*10^6&lt;0,0,IF(AND(SUM('Chemicals Calcs'!AG$1:AG57)-'Chem - ODS'!AB$7*10^6&lt;0,SUM('Chemicals Calcs'!AG$2:AG58)-'Chem - ODS'!AB$7*10^6&gt;0),SUM('Chemicals Calcs'!AG$2:AG58)-'Chem - ODS'!AB$7*10^6,'Chemicals Calcs'!AG58))</f>
        <v>0</v>
      </c>
      <c r="AH58" s="212">
        <f ca="1">IF(SUM('Chemicals Calcs'!AH$2:AH58)-'Chem - ODS'!AC$7*10^6&lt;0,0,IF(AND(SUM('Chemicals Calcs'!AH$1:AH57)-'Chem - ODS'!AC$7*10^6&lt;0,SUM('Chemicals Calcs'!AH$2:AH58)-'Chem - ODS'!AC$7*10^6&gt;0),SUM('Chemicals Calcs'!AH$2:AH58)-'Chem - ODS'!AC$7*10^6,'Chemicals Calcs'!AH58))</f>
        <v>0</v>
      </c>
      <c r="AI58" s="212">
        <f ca="1">IF(SUM('Chemicals Calcs'!AI$2:AI58)-'Chem - ODS'!AD$7*10^6&lt;0,0,IF(AND(SUM('Chemicals Calcs'!AI$1:AI57)-'Chem - ODS'!AD$7*10^6&lt;0,SUM('Chemicals Calcs'!AI$2:AI58)-'Chem - ODS'!AD$7*10^6&gt;0),SUM('Chemicals Calcs'!AI$2:AI58)-'Chem - ODS'!AD$7*10^6,'Chemicals Calcs'!AI58))</f>
        <v>0</v>
      </c>
      <c r="AJ58" s="212">
        <f ca="1">IF(SUM('Chemicals Calcs'!AJ$2:AJ58)-'Chem - ODS'!AE$7*10^6&lt;0,0,IF(AND(SUM('Chemicals Calcs'!AJ$1:AJ57)-'Chem - ODS'!AE$7*10^6&lt;0,SUM('Chemicals Calcs'!AJ$2:AJ58)-'Chem - ODS'!AE$7*10^6&gt;0),SUM('Chemicals Calcs'!AJ$2:AJ58)-'Chem - ODS'!AE$7*10^6,'Chemicals Calcs'!AJ58))</f>
        <v>0</v>
      </c>
      <c r="AK58" s="212">
        <f ca="1">IF(SUM('Chemicals Calcs'!AK$2:AK58)-'Chem - ODS'!AF$7*10^6&lt;0,0,IF(AND(SUM('Chemicals Calcs'!AK$1:AK57)-'Chem - ODS'!AF$7*10^6&lt;0,SUM('Chemicals Calcs'!AK$2:AK58)-'Chem - ODS'!AF$7*10^6&gt;0),SUM('Chemicals Calcs'!AK$2:AK58)-'Chem - ODS'!AF$7*10^6,'Chemicals Calcs'!AK58))</f>
        <v>0</v>
      </c>
      <c r="AL58" s="212">
        <f ca="1">IF(SUM('Chemicals Calcs'!AL$2:AL58)-'Chem - ODS'!AG$7*10^6&lt;0,0,IF(AND(SUM('Chemicals Calcs'!AL$1:AL57)-'Chem - ODS'!AG$7*10^6&lt;0,SUM('Chemicals Calcs'!AL$2:AL58)-'Chem - ODS'!AG$7*10^6&gt;0),SUM('Chemicals Calcs'!AL$2:AL58)-'Chem - ODS'!AG$7*10^6,'Chemicals Calcs'!AL58))</f>
        <v>0</v>
      </c>
      <c r="AM58" s="212">
        <f ca="1">IF(SUM('Chemicals Calcs'!AM$2:AM58)-'Chem - ODS'!AH$7*10^6&lt;0,0,IF(AND(SUM('Chemicals Calcs'!AM$1:AM57)-'Chem - ODS'!AH$7*10^6&lt;0,SUM('Chemicals Calcs'!AM$2:AM58)-'Chem - ODS'!AH$7*10^6&gt;0),SUM('Chemicals Calcs'!AM$2:AM58)-'Chem - ODS'!AH$7*10^6,'Chemicals Calcs'!AM58))</f>
        <v>0</v>
      </c>
      <c r="AN58" s="212">
        <f ca="1">IF(SUM('Chemicals Calcs'!AN$2:AN58)-'Chem - ODS'!AI$7*10^6&lt;0,0,IF(AND(SUM('Chemicals Calcs'!AN$1:AN57)-'Chem - ODS'!AI$7*10^6&lt;0,SUM('Chemicals Calcs'!AN$2:AN58)-'Chem - ODS'!AI$7*10^6&gt;0),SUM('Chemicals Calcs'!AN$2:AN58)-'Chem - ODS'!AI$7*10^6,'Chemicals Calcs'!AN58))</f>
        <v>0</v>
      </c>
      <c r="AO58" s="212">
        <f ca="1">IF(SUM('Chemicals Calcs'!AO$2:AO58)-'Chem - ODS'!AJ$7*10^6&lt;0,0,IF(AND(SUM('Chemicals Calcs'!AO$1:AO57)-'Chem - ODS'!AJ$7*10^6&lt;0,SUM('Chemicals Calcs'!AO$2:AO58)-'Chem - ODS'!AJ$7*10^6&gt;0),SUM('Chemicals Calcs'!AO$2:AO58)-'Chem - ODS'!AJ$7*10^6,'Chemicals Calcs'!AO58))</f>
        <v>0</v>
      </c>
      <c r="AP58" s="212">
        <f ca="1">IF(SUM('Chemicals Calcs'!AP$2:AP58)-'Chem - ODS'!AK$7*10^6&lt;0,0,IF(AND(SUM('Chemicals Calcs'!AP$1:AP57)-'Chem - ODS'!AK$7*10^6&lt;0,SUM('Chemicals Calcs'!AP$2:AP58)-'Chem - ODS'!AK$7*10^6&gt;0),SUM('Chemicals Calcs'!AP$2:AP58)-'Chem - ODS'!AK$7*10^6,'Chemicals Calcs'!AP58))</f>
        <v>0</v>
      </c>
    </row>
    <row r="59" spans="1:42">
      <c r="A59" s="74">
        <v>7</v>
      </c>
      <c r="B59">
        <f ca="1">IF('Chemicals 2010'!$A67="CP",INDIRECT("'Chemicals 2010'!"&amp;'Country Selector'!$B$3&amp;ROW($A67))*10^12,0)</f>
        <v>0</v>
      </c>
      <c r="C59" s="90">
        <f t="shared" ca="1" si="2"/>
        <v>0</v>
      </c>
      <c r="D59" s="90">
        <f t="shared" ca="1" si="2"/>
        <v>0</v>
      </c>
      <c r="E59" s="90">
        <f t="shared" ca="1" si="2"/>
        <v>0</v>
      </c>
      <c r="F59" s="90">
        <f t="shared" ca="1" si="2"/>
        <v>0</v>
      </c>
      <c r="G59" s="212">
        <f ca="1">IF(SUM('Chemicals Calcs'!G$2:G59)-'Chem - ODS'!B$7*10^6&lt;0,0,IF(AND(SUM('Chemicals Calcs'!G$1:G58)-'Chem - ODS'!B$7*10^6&lt;0,SUM('Chemicals Calcs'!G$2:G59)-'Chem - ODS'!B$7*10^6&gt;0),SUM('Chemicals Calcs'!G$2:G59)-'Chem - ODS'!B$7*10^6,'Chemicals Calcs'!G59))</f>
        <v>0</v>
      </c>
      <c r="H59" s="212">
        <f ca="1">IF(SUM('Chemicals Calcs'!H$2:H59)-'Chem - ODS'!C$7*10^6&lt;0,0,IF(AND(SUM('Chemicals Calcs'!H$1:H58)-'Chem - ODS'!C$7*10^6&lt;0,SUM('Chemicals Calcs'!H$2:H59)-'Chem - ODS'!C$7*10^6&gt;0),SUM('Chemicals Calcs'!H$2:H59)-'Chem - ODS'!C$7*10^6,'Chemicals Calcs'!H59))</f>
        <v>0</v>
      </c>
      <c r="I59" s="212">
        <f ca="1">IF(SUM('Chemicals Calcs'!I$2:I59)-'Chem - ODS'!D$7*10^6&lt;0,0,IF(AND(SUM('Chemicals Calcs'!I$1:I58)-'Chem - ODS'!D$7*10^6&lt;0,SUM('Chemicals Calcs'!I$2:I59)-'Chem - ODS'!D$7*10^6&gt;0),SUM('Chemicals Calcs'!I$2:I59)-'Chem - ODS'!D$7*10^6,'Chemicals Calcs'!I59))</f>
        <v>0</v>
      </c>
      <c r="J59" s="212">
        <f ca="1">IF(SUM('Chemicals Calcs'!J$2:J59)-'Chem - ODS'!E$7*10^6&lt;0,0,IF(AND(SUM('Chemicals Calcs'!J$1:J58)-'Chem - ODS'!E$7*10^6&lt;0,SUM('Chemicals Calcs'!J$2:J59)-'Chem - ODS'!E$7*10^6&gt;0),SUM('Chemicals Calcs'!J$2:J59)-'Chem - ODS'!E$7*10^6,'Chemicals Calcs'!J59))</f>
        <v>0</v>
      </c>
      <c r="K59" s="212">
        <f ca="1">IF(SUM('Chemicals Calcs'!K$2:K59)-'Chem - ODS'!F$7*10^6&lt;0,0,IF(AND(SUM('Chemicals Calcs'!K$1:K58)-'Chem - ODS'!F$7*10^6&lt;0,SUM('Chemicals Calcs'!K$2:K59)-'Chem - ODS'!F$7*10^6&gt;0),SUM('Chemicals Calcs'!K$2:K59)-'Chem - ODS'!F$7*10^6,'Chemicals Calcs'!K59))</f>
        <v>0</v>
      </c>
      <c r="L59" s="212">
        <f ca="1">IF(SUM('Chemicals Calcs'!L$2:L59)-'Chem - ODS'!G$7*10^6&lt;0,0,IF(AND(SUM('Chemicals Calcs'!L$1:L58)-'Chem - ODS'!G$7*10^6&lt;0,SUM('Chemicals Calcs'!L$2:L59)-'Chem - ODS'!G$7*10^6&gt;0),SUM('Chemicals Calcs'!L$2:L59)-'Chem - ODS'!G$7*10^6,'Chemicals Calcs'!L59))</f>
        <v>0</v>
      </c>
      <c r="M59" s="212">
        <f ca="1">IF(SUM('Chemicals Calcs'!M$2:M59)-'Chem - ODS'!H$7*10^6&lt;0,0,IF(AND(SUM('Chemicals Calcs'!M$1:M58)-'Chem - ODS'!H$7*10^6&lt;0,SUM('Chemicals Calcs'!M$2:M59)-'Chem - ODS'!H$7*10^6&gt;0),SUM('Chemicals Calcs'!M$2:M59)-'Chem - ODS'!H$7*10^6,'Chemicals Calcs'!M59))</f>
        <v>0</v>
      </c>
      <c r="N59" s="212">
        <f ca="1">IF(SUM('Chemicals Calcs'!N$2:N59)-'Chem - ODS'!I$7*10^6&lt;0,0,IF(AND(SUM('Chemicals Calcs'!N$1:N58)-'Chem - ODS'!I$7*10^6&lt;0,SUM('Chemicals Calcs'!N$2:N59)-'Chem - ODS'!I$7*10^6&gt;0),SUM('Chemicals Calcs'!N$2:N59)-'Chem - ODS'!I$7*10^6,'Chemicals Calcs'!N59))</f>
        <v>0</v>
      </c>
      <c r="O59" s="212">
        <f ca="1">IF(SUM('Chemicals Calcs'!O$2:O59)-'Chem - ODS'!J$7*10^6&lt;0,0,IF(AND(SUM('Chemicals Calcs'!O$1:O58)-'Chem - ODS'!J$7*10^6&lt;0,SUM('Chemicals Calcs'!O$2:O59)-'Chem - ODS'!J$7*10^6&gt;0),SUM('Chemicals Calcs'!O$2:O59)-'Chem - ODS'!J$7*10^6,'Chemicals Calcs'!O59))</f>
        <v>0</v>
      </c>
      <c r="P59" s="212">
        <f ca="1">IF(SUM('Chemicals Calcs'!P$2:P59)-'Chem - ODS'!K$7*10^6&lt;0,0,IF(AND(SUM('Chemicals Calcs'!P$1:P58)-'Chem - ODS'!K$7*10^6&lt;0,SUM('Chemicals Calcs'!P$2:P59)-'Chem - ODS'!K$7*10^6&gt;0),SUM('Chemicals Calcs'!P$2:P59)-'Chem - ODS'!K$7*10^6,'Chemicals Calcs'!P59))</f>
        <v>0</v>
      </c>
      <c r="Q59" s="212">
        <f ca="1">IF(SUM('Chemicals Calcs'!Q$2:Q59)-'Chem - ODS'!L$7*10^6&lt;0,0,IF(AND(SUM('Chemicals Calcs'!Q$1:Q58)-'Chem - ODS'!L$7*10^6&lt;0,SUM('Chemicals Calcs'!Q$2:Q59)-'Chem - ODS'!L$7*10^6&gt;0),SUM('Chemicals Calcs'!Q$2:Q59)-'Chem - ODS'!L$7*10^6,'Chemicals Calcs'!Q59))</f>
        <v>0</v>
      </c>
      <c r="R59" s="212">
        <f ca="1">IF(SUM('Chemicals Calcs'!R$2:R59)-'Chem - ODS'!M$7*10^6&lt;0,0,IF(AND(SUM('Chemicals Calcs'!R$1:R58)-'Chem - ODS'!M$7*10^6&lt;0,SUM('Chemicals Calcs'!R$2:R59)-'Chem - ODS'!M$7*10^6&gt;0),SUM('Chemicals Calcs'!R$2:R59)-'Chem - ODS'!M$7*10^6,'Chemicals Calcs'!R59))</f>
        <v>0</v>
      </c>
      <c r="S59" s="212">
        <f ca="1">IF(SUM('Chemicals Calcs'!S$2:S59)-'Chem - ODS'!N$7*10^6&lt;0,0,IF(AND(SUM('Chemicals Calcs'!S$1:S58)-'Chem - ODS'!N$7*10^6&lt;0,SUM('Chemicals Calcs'!S$2:S59)-'Chem - ODS'!N$7*10^6&gt;0),SUM('Chemicals Calcs'!S$2:S59)-'Chem - ODS'!N$7*10^6,'Chemicals Calcs'!S59))</f>
        <v>0</v>
      </c>
      <c r="T59" s="212">
        <f ca="1">IF(SUM('Chemicals Calcs'!T$2:T59)-'Chem - ODS'!O$7*10^6&lt;0,0,IF(AND(SUM('Chemicals Calcs'!T$1:T58)-'Chem - ODS'!O$7*10^6&lt;0,SUM('Chemicals Calcs'!T$2:T59)-'Chem - ODS'!O$7*10^6&gt;0),SUM('Chemicals Calcs'!T$2:T59)-'Chem - ODS'!O$7*10^6,'Chemicals Calcs'!T59))</f>
        <v>0</v>
      </c>
      <c r="U59" s="212">
        <f ca="1">IF(SUM('Chemicals Calcs'!U$2:U59)-'Chem - ODS'!P$7*10^6&lt;0,0,IF(AND(SUM('Chemicals Calcs'!U$1:U58)-'Chem - ODS'!P$7*10^6&lt;0,SUM('Chemicals Calcs'!U$2:U59)-'Chem - ODS'!P$7*10^6&gt;0),SUM('Chemicals Calcs'!U$2:U59)-'Chem - ODS'!P$7*10^6,'Chemicals Calcs'!U59))</f>
        <v>0</v>
      </c>
      <c r="V59" s="212">
        <f ca="1">IF(SUM('Chemicals Calcs'!V$2:V59)-'Chem - ODS'!Q$7*10^6&lt;0,0,IF(AND(SUM('Chemicals Calcs'!V$1:V58)-'Chem - ODS'!Q$7*10^6&lt;0,SUM('Chemicals Calcs'!V$2:V59)-'Chem - ODS'!Q$7*10^6&gt;0),SUM('Chemicals Calcs'!V$2:V59)-'Chem - ODS'!Q$7*10^6,'Chemicals Calcs'!V59))</f>
        <v>0</v>
      </c>
      <c r="W59" s="212">
        <f ca="1">IF(SUM('Chemicals Calcs'!W$2:W59)-'Chem - ODS'!R$7*10^6&lt;0,0,IF(AND(SUM('Chemicals Calcs'!W$1:W58)-'Chem - ODS'!R$7*10^6&lt;0,SUM('Chemicals Calcs'!W$2:W59)-'Chem - ODS'!R$7*10^6&gt;0),SUM('Chemicals Calcs'!W$2:W59)-'Chem - ODS'!R$7*10^6,'Chemicals Calcs'!W59))</f>
        <v>0</v>
      </c>
      <c r="X59" s="212">
        <f ca="1">IF(SUM('Chemicals Calcs'!X$2:X59)-'Chem - ODS'!S$7*10^6&lt;0,0,IF(AND(SUM('Chemicals Calcs'!X$1:X58)-'Chem - ODS'!S$7*10^6&lt;0,SUM('Chemicals Calcs'!X$2:X59)-'Chem - ODS'!S$7*10^6&gt;0),SUM('Chemicals Calcs'!X$2:X59)-'Chem - ODS'!S$7*10^6,'Chemicals Calcs'!X59))</f>
        <v>0</v>
      </c>
      <c r="Y59" s="212">
        <f ca="1">IF(SUM('Chemicals Calcs'!Y$2:Y59)-'Chem - ODS'!T$7*10^6&lt;0,0,IF(AND(SUM('Chemicals Calcs'!Y$1:Y58)-'Chem - ODS'!T$7*10^6&lt;0,SUM('Chemicals Calcs'!Y$2:Y59)-'Chem - ODS'!T$7*10^6&gt;0),SUM('Chemicals Calcs'!Y$2:Y59)-'Chem - ODS'!T$7*10^6,'Chemicals Calcs'!Y59))</f>
        <v>0</v>
      </c>
      <c r="Z59" s="212">
        <f ca="1">IF(SUM('Chemicals Calcs'!Z$2:Z59)-'Chem - ODS'!U$7*10^6&lt;0,0,IF(AND(SUM('Chemicals Calcs'!Z$1:Z58)-'Chem - ODS'!U$7*10^6&lt;0,SUM('Chemicals Calcs'!Z$2:Z59)-'Chem - ODS'!U$7*10^6&gt;0),SUM('Chemicals Calcs'!Z$2:Z59)-'Chem - ODS'!U$7*10^6,'Chemicals Calcs'!Z59))</f>
        <v>0</v>
      </c>
      <c r="AA59" s="212">
        <f ca="1">IF(SUM('Chemicals Calcs'!AA$2:AA59)-'Chem - ODS'!V$7*10^6&lt;0,0,IF(AND(SUM('Chemicals Calcs'!AA$1:AA58)-'Chem - ODS'!V$7*10^6&lt;0,SUM('Chemicals Calcs'!AA$2:AA59)-'Chem - ODS'!V$7*10^6&gt;0),SUM('Chemicals Calcs'!AA$2:AA59)-'Chem - ODS'!V$7*10^6,'Chemicals Calcs'!AA59))</f>
        <v>0</v>
      </c>
      <c r="AB59" s="212">
        <f ca="1">IF(SUM('Chemicals Calcs'!AB$2:AB59)-'Chem - ODS'!W$7*10^6&lt;0,0,IF(AND(SUM('Chemicals Calcs'!AB$1:AB58)-'Chem - ODS'!W$7*10^6&lt;0,SUM('Chemicals Calcs'!AB$2:AB59)-'Chem - ODS'!W$7*10^6&gt;0),SUM('Chemicals Calcs'!AB$2:AB59)-'Chem - ODS'!W$7*10^6,'Chemicals Calcs'!AB59))</f>
        <v>0</v>
      </c>
      <c r="AC59" s="212">
        <f ca="1">IF(SUM('Chemicals Calcs'!AC$2:AC59)-'Chem - ODS'!X$7*10^6&lt;0,0,IF(AND(SUM('Chemicals Calcs'!AC$1:AC58)-'Chem - ODS'!X$7*10^6&lt;0,SUM('Chemicals Calcs'!AC$2:AC59)-'Chem - ODS'!X$7*10^6&gt;0),SUM('Chemicals Calcs'!AC$2:AC59)-'Chem - ODS'!X$7*10^6,'Chemicals Calcs'!AC59))</f>
        <v>0</v>
      </c>
      <c r="AD59" s="212">
        <f ca="1">IF(SUM('Chemicals Calcs'!AD$2:AD59)-'Chem - ODS'!Y$7*10^6&lt;0,0,IF(AND(SUM('Chemicals Calcs'!AD$1:AD58)-'Chem - ODS'!Y$7*10^6&lt;0,SUM('Chemicals Calcs'!AD$2:AD59)-'Chem - ODS'!Y$7*10^6&gt;0),SUM('Chemicals Calcs'!AD$2:AD59)-'Chem - ODS'!Y$7*10^6,'Chemicals Calcs'!AD59))</f>
        <v>0</v>
      </c>
      <c r="AE59" s="212">
        <f ca="1">IF(SUM('Chemicals Calcs'!AE$2:AE59)-'Chem - ODS'!Z$7*10^6&lt;0,0,IF(AND(SUM('Chemicals Calcs'!AE$1:AE58)-'Chem - ODS'!Z$7*10^6&lt;0,SUM('Chemicals Calcs'!AE$2:AE59)-'Chem - ODS'!Z$7*10^6&gt;0),SUM('Chemicals Calcs'!AE$2:AE59)-'Chem - ODS'!Z$7*10^6,'Chemicals Calcs'!AE59))</f>
        <v>0</v>
      </c>
      <c r="AF59" s="212">
        <f ca="1">IF(SUM('Chemicals Calcs'!AF$2:AF59)-'Chem - ODS'!AA$7*10^6&lt;0,0,IF(AND(SUM('Chemicals Calcs'!AF$1:AF58)-'Chem - ODS'!AA$7*10^6&lt;0,SUM('Chemicals Calcs'!AF$2:AF59)-'Chem - ODS'!AA$7*10^6&gt;0),SUM('Chemicals Calcs'!AF$2:AF59)-'Chem - ODS'!AA$7*10^6,'Chemicals Calcs'!AF59))</f>
        <v>0</v>
      </c>
      <c r="AG59" s="212">
        <f ca="1">IF(SUM('Chemicals Calcs'!AG$2:AG59)-'Chem - ODS'!AB$7*10^6&lt;0,0,IF(AND(SUM('Chemicals Calcs'!AG$1:AG58)-'Chem - ODS'!AB$7*10^6&lt;0,SUM('Chemicals Calcs'!AG$2:AG59)-'Chem - ODS'!AB$7*10^6&gt;0),SUM('Chemicals Calcs'!AG$2:AG59)-'Chem - ODS'!AB$7*10^6,'Chemicals Calcs'!AG59))</f>
        <v>0</v>
      </c>
      <c r="AH59" s="212">
        <f ca="1">IF(SUM('Chemicals Calcs'!AH$2:AH59)-'Chem - ODS'!AC$7*10^6&lt;0,0,IF(AND(SUM('Chemicals Calcs'!AH$1:AH58)-'Chem - ODS'!AC$7*10^6&lt;0,SUM('Chemicals Calcs'!AH$2:AH59)-'Chem - ODS'!AC$7*10^6&gt;0),SUM('Chemicals Calcs'!AH$2:AH59)-'Chem - ODS'!AC$7*10^6,'Chemicals Calcs'!AH59))</f>
        <v>0</v>
      </c>
      <c r="AI59" s="212">
        <f ca="1">IF(SUM('Chemicals Calcs'!AI$2:AI59)-'Chem - ODS'!AD$7*10^6&lt;0,0,IF(AND(SUM('Chemicals Calcs'!AI$1:AI58)-'Chem - ODS'!AD$7*10^6&lt;0,SUM('Chemicals Calcs'!AI$2:AI59)-'Chem - ODS'!AD$7*10^6&gt;0),SUM('Chemicals Calcs'!AI$2:AI59)-'Chem - ODS'!AD$7*10^6,'Chemicals Calcs'!AI59))</f>
        <v>0</v>
      </c>
      <c r="AJ59" s="212">
        <f ca="1">IF(SUM('Chemicals Calcs'!AJ$2:AJ59)-'Chem - ODS'!AE$7*10^6&lt;0,0,IF(AND(SUM('Chemicals Calcs'!AJ$1:AJ58)-'Chem - ODS'!AE$7*10^6&lt;0,SUM('Chemicals Calcs'!AJ$2:AJ59)-'Chem - ODS'!AE$7*10^6&gt;0),SUM('Chemicals Calcs'!AJ$2:AJ59)-'Chem - ODS'!AE$7*10^6,'Chemicals Calcs'!AJ59))</f>
        <v>0</v>
      </c>
      <c r="AK59" s="212">
        <f ca="1">IF(SUM('Chemicals Calcs'!AK$2:AK59)-'Chem - ODS'!AF$7*10^6&lt;0,0,IF(AND(SUM('Chemicals Calcs'!AK$1:AK58)-'Chem - ODS'!AF$7*10^6&lt;0,SUM('Chemicals Calcs'!AK$2:AK59)-'Chem - ODS'!AF$7*10^6&gt;0),SUM('Chemicals Calcs'!AK$2:AK59)-'Chem - ODS'!AF$7*10^6,'Chemicals Calcs'!AK59))</f>
        <v>0</v>
      </c>
      <c r="AL59" s="212">
        <f ca="1">IF(SUM('Chemicals Calcs'!AL$2:AL59)-'Chem - ODS'!AG$7*10^6&lt;0,0,IF(AND(SUM('Chemicals Calcs'!AL$1:AL58)-'Chem - ODS'!AG$7*10^6&lt;0,SUM('Chemicals Calcs'!AL$2:AL59)-'Chem - ODS'!AG$7*10^6&gt;0),SUM('Chemicals Calcs'!AL$2:AL59)-'Chem - ODS'!AG$7*10^6,'Chemicals Calcs'!AL59))</f>
        <v>0</v>
      </c>
      <c r="AM59" s="212">
        <f ca="1">IF(SUM('Chemicals Calcs'!AM$2:AM59)-'Chem - ODS'!AH$7*10^6&lt;0,0,IF(AND(SUM('Chemicals Calcs'!AM$1:AM58)-'Chem - ODS'!AH$7*10^6&lt;0,SUM('Chemicals Calcs'!AM$2:AM59)-'Chem - ODS'!AH$7*10^6&gt;0),SUM('Chemicals Calcs'!AM$2:AM59)-'Chem - ODS'!AH$7*10^6,'Chemicals Calcs'!AM59))</f>
        <v>0</v>
      </c>
      <c r="AN59" s="212">
        <f ca="1">IF(SUM('Chemicals Calcs'!AN$2:AN59)-'Chem - ODS'!AI$7*10^6&lt;0,0,IF(AND(SUM('Chemicals Calcs'!AN$1:AN58)-'Chem - ODS'!AI$7*10^6&lt;0,SUM('Chemicals Calcs'!AN$2:AN59)-'Chem - ODS'!AI$7*10^6&gt;0),SUM('Chemicals Calcs'!AN$2:AN59)-'Chem - ODS'!AI$7*10^6,'Chemicals Calcs'!AN59))</f>
        <v>0</v>
      </c>
      <c r="AO59" s="212">
        <f ca="1">IF(SUM('Chemicals Calcs'!AO$2:AO59)-'Chem - ODS'!AJ$7*10^6&lt;0,0,IF(AND(SUM('Chemicals Calcs'!AO$1:AO58)-'Chem - ODS'!AJ$7*10^6&lt;0,SUM('Chemicals Calcs'!AO$2:AO59)-'Chem - ODS'!AJ$7*10^6&gt;0),SUM('Chemicals Calcs'!AO$2:AO59)-'Chem - ODS'!AJ$7*10^6,'Chemicals Calcs'!AO59))</f>
        <v>0</v>
      </c>
      <c r="AP59" s="212">
        <f ca="1">IF(SUM('Chemicals Calcs'!AP$2:AP59)-'Chem - ODS'!AK$7*10^6&lt;0,0,IF(AND(SUM('Chemicals Calcs'!AP$1:AP58)-'Chem - ODS'!AK$7*10^6&lt;0,SUM('Chemicals Calcs'!AP$2:AP59)-'Chem - ODS'!AK$7*10^6&gt;0),SUM('Chemicals Calcs'!AP$2:AP59)-'Chem - ODS'!AK$7*10^6,'Chemicals Calcs'!AP59))</f>
        <v>0</v>
      </c>
    </row>
    <row r="60" spans="1:42">
      <c r="A60" s="74">
        <v>8</v>
      </c>
      <c r="B60">
        <f ca="1">IF('Chemicals 2010'!$A68="CP",INDIRECT("'Chemicals 2010'!"&amp;'Country Selector'!$B$3&amp;ROW($A68))*10^12,0)</f>
        <v>0</v>
      </c>
      <c r="C60" s="90">
        <f t="shared" ca="1" si="2"/>
        <v>0</v>
      </c>
      <c r="D60" s="90">
        <f t="shared" ca="1" si="2"/>
        <v>0</v>
      </c>
      <c r="E60" s="90">
        <f t="shared" ca="1" si="2"/>
        <v>0</v>
      </c>
      <c r="F60" s="90">
        <f t="shared" ca="1" si="2"/>
        <v>0</v>
      </c>
      <c r="G60" s="212">
        <f ca="1">IF(SUM('Chemicals Calcs'!G$2:G60)-'Chem - ODS'!B$7*10^6&lt;0,0,IF(AND(SUM('Chemicals Calcs'!G$1:G59)-'Chem - ODS'!B$7*10^6&lt;0,SUM('Chemicals Calcs'!G$2:G60)-'Chem - ODS'!B$7*10^6&gt;0),SUM('Chemicals Calcs'!G$2:G60)-'Chem - ODS'!B$7*10^6,'Chemicals Calcs'!G60))</f>
        <v>0</v>
      </c>
      <c r="H60" s="212">
        <f ca="1">IF(SUM('Chemicals Calcs'!H$2:H60)-'Chem - ODS'!C$7*10^6&lt;0,0,IF(AND(SUM('Chemicals Calcs'!H$1:H59)-'Chem - ODS'!C$7*10^6&lt;0,SUM('Chemicals Calcs'!H$2:H60)-'Chem - ODS'!C$7*10^6&gt;0),SUM('Chemicals Calcs'!H$2:H60)-'Chem - ODS'!C$7*10^6,'Chemicals Calcs'!H60))</f>
        <v>0</v>
      </c>
      <c r="I60" s="212">
        <f ca="1">IF(SUM('Chemicals Calcs'!I$2:I60)-'Chem - ODS'!D$7*10^6&lt;0,0,IF(AND(SUM('Chemicals Calcs'!I$1:I59)-'Chem - ODS'!D$7*10^6&lt;0,SUM('Chemicals Calcs'!I$2:I60)-'Chem - ODS'!D$7*10^6&gt;0),SUM('Chemicals Calcs'!I$2:I60)-'Chem - ODS'!D$7*10^6,'Chemicals Calcs'!I60))</f>
        <v>0</v>
      </c>
      <c r="J60" s="212">
        <f ca="1">IF(SUM('Chemicals Calcs'!J$2:J60)-'Chem - ODS'!E$7*10^6&lt;0,0,IF(AND(SUM('Chemicals Calcs'!J$1:J59)-'Chem - ODS'!E$7*10^6&lt;0,SUM('Chemicals Calcs'!J$2:J60)-'Chem - ODS'!E$7*10^6&gt;0),SUM('Chemicals Calcs'!J$2:J60)-'Chem - ODS'!E$7*10^6,'Chemicals Calcs'!J60))</f>
        <v>0</v>
      </c>
      <c r="K60" s="212">
        <f ca="1">IF(SUM('Chemicals Calcs'!K$2:K60)-'Chem - ODS'!F$7*10^6&lt;0,0,IF(AND(SUM('Chemicals Calcs'!K$1:K59)-'Chem - ODS'!F$7*10^6&lt;0,SUM('Chemicals Calcs'!K$2:K60)-'Chem - ODS'!F$7*10^6&gt;0),SUM('Chemicals Calcs'!K$2:K60)-'Chem - ODS'!F$7*10^6,'Chemicals Calcs'!K60))</f>
        <v>0</v>
      </c>
      <c r="L60" s="212">
        <f ca="1">IF(SUM('Chemicals Calcs'!L$2:L60)-'Chem - ODS'!G$7*10^6&lt;0,0,IF(AND(SUM('Chemicals Calcs'!L$1:L59)-'Chem - ODS'!G$7*10^6&lt;0,SUM('Chemicals Calcs'!L$2:L60)-'Chem - ODS'!G$7*10^6&gt;0),SUM('Chemicals Calcs'!L$2:L60)-'Chem - ODS'!G$7*10^6,'Chemicals Calcs'!L60))</f>
        <v>0</v>
      </c>
      <c r="M60" s="212">
        <f ca="1">IF(SUM('Chemicals Calcs'!M$2:M60)-'Chem - ODS'!H$7*10^6&lt;0,0,IF(AND(SUM('Chemicals Calcs'!M$1:M59)-'Chem - ODS'!H$7*10^6&lt;0,SUM('Chemicals Calcs'!M$2:M60)-'Chem - ODS'!H$7*10^6&gt;0),SUM('Chemicals Calcs'!M$2:M60)-'Chem - ODS'!H$7*10^6,'Chemicals Calcs'!M60))</f>
        <v>0</v>
      </c>
      <c r="N60" s="212">
        <f ca="1">IF(SUM('Chemicals Calcs'!N$2:N60)-'Chem - ODS'!I$7*10^6&lt;0,0,IF(AND(SUM('Chemicals Calcs'!N$1:N59)-'Chem - ODS'!I$7*10^6&lt;0,SUM('Chemicals Calcs'!N$2:N60)-'Chem - ODS'!I$7*10^6&gt;0),SUM('Chemicals Calcs'!N$2:N60)-'Chem - ODS'!I$7*10^6,'Chemicals Calcs'!N60))</f>
        <v>0</v>
      </c>
      <c r="O60" s="212">
        <f ca="1">IF(SUM('Chemicals Calcs'!O$2:O60)-'Chem - ODS'!J$7*10^6&lt;0,0,IF(AND(SUM('Chemicals Calcs'!O$1:O59)-'Chem - ODS'!J$7*10^6&lt;0,SUM('Chemicals Calcs'!O$2:O60)-'Chem - ODS'!J$7*10^6&gt;0),SUM('Chemicals Calcs'!O$2:O60)-'Chem - ODS'!J$7*10^6,'Chemicals Calcs'!O60))</f>
        <v>0</v>
      </c>
      <c r="P60" s="212">
        <f ca="1">IF(SUM('Chemicals Calcs'!P$2:P60)-'Chem - ODS'!K$7*10^6&lt;0,0,IF(AND(SUM('Chemicals Calcs'!P$1:P59)-'Chem - ODS'!K$7*10^6&lt;0,SUM('Chemicals Calcs'!P$2:P60)-'Chem - ODS'!K$7*10^6&gt;0),SUM('Chemicals Calcs'!P$2:P60)-'Chem - ODS'!K$7*10^6,'Chemicals Calcs'!P60))</f>
        <v>0</v>
      </c>
      <c r="Q60" s="212">
        <f ca="1">IF(SUM('Chemicals Calcs'!Q$2:Q60)-'Chem - ODS'!L$7*10^6&lt;0,0,IF(AND(SUM('Chemicals Calcs'!Q$1:Q59)-'Chem - ODS'!L$7*10^6&lt;0,SUM('Chemicals Calcs'!Q$2:Q60)-'Chem - ODS'!L$7*10^6&gt;0),SUM('Chemicals Calcs'!Q$2:Q60)-'Chem - ODS'!L$7*10^6,'Chemicals Calcs'!Q60))</f>
        <v>0</v>
      </c>
      <c r="R60" s="212">
        <f ca="1">IF(SUM('Chemicals Calcs'!R$2:R60)-'Chem - ODS'!M$7*10^6&lt;0,0,IF(AND(SUM('Chemicals Calcs'!R$1:R59)-'Chem - ODS'!M$7*10^6&lt;0,SUM('Chemicals Calcs'!R$2:R60)-'Chem - ODS'!M$7*10^6&gt;0),SUM('Chemicals Calcs'!R$2:R60)-'Chem - ODS'!M$7*10^6,'Chemicals Calcs'!R60))</f>
        <v>0</v>
      </c>
      <c r="S60" s="212">
        <f ca="1">IF(SUM('Chemicals Calcs'!S$2:S60)-'Chem - ODS'!N$7*10^6&lt;0,0,IF(AND(SUM('Chemicals Calcs'!S$1:S59)-'Chem - ODS'!N$7*10^6&lt;0,SUM('Chemicals Calcs'!S$2:S60)-'Chem - ODS'!N$7*10^6&gt;0),SUM('Chemicals Calcs'!S$2:S60)-'Chem - ODS'!N$7*10^6,'Chemicals Calcs'!S60))</f>
        <v>0</v>
      </c>
      <c r="T60" s="212">
        <f ca="1">IF(SUM('Chemicals Calcs'!T$2:T60)-'Chem - ODS'!O$7*10^6&lt;0,0,IF(AND(SUM('Chemicals Calcs'!T$1:T59)-'Chem - ODS'!O$7*10^6&lt;0,SUM('Chemicals Calcs'!T$2:T60)-'Chem - ODS'!O$7*10^6&gt;0),SUM('Chemicals Calcs'!T$2:T60)-'Chem - ODS'!O$7*10^6,'Chemicals Calcs'!T60))</f>
        <v>0</v>
      </c>
      <c r="U60" s="212">
        <f ca="1">IF(SUM('Chemicals Calcs'!U$2:U60)-'Chem - ODS'!P$7*10^6&lt;0,0,IF(AND(SUM('Chemicals Calcs'!U$1:U59)-'Chem - ODS'!P$7*10^6&lt;0,SUM('Chemicals Calcs'!U$2:U60)-'Chem - ODS'!P$7*10^6&gt;0),SUM('Chemicals Calcs'!U$2:U60)-'Chem - ODS'!P$7*10^6,'Chemicals Calcs'!U60))</f>
        <v>0</v>
      </c>
      <c r="V60" s="212">
        <f ca="1">IF(SUM('Chemicals Calcs'!V$2:V60)-'Chem - ODS'!Q$7*10^6&lt;0,0,IF(AND(SUM('Chemicals Calcs'!V$1:V59)-'Chem - ODS'!Q$7*10^6&lt;0,SUM('Chemicals Calcs'!V$2:V60)-'Chem - ODS'!Q$7*10^6&gt;0),SUM('Chemicals Calcs'!V$2:V60)-'Chem - ODS'!Q$7*10^6,'Chemicals Calcs'!V60))</f>
        <v>0</v>
      </c>
      <c r="W60" s="212">
        <f ca="1">IF(SUM('Chemicals Calcs'!W$2:W60)-'Chem - ODS'!R$7*10^6&lt;0,0,IF(AND(SUM('Chemicals Calcs'!W$1:W59)-'Chem - ODS'!R$7*10^6&lt;0,SUM('Chemicals Calcs'!W$2:W60)-'Chem - ODS'!R$7*10^6&gt;0),SUM('Chemicals Calcs'!W$2:W60)-'Chem - ODS'!R$7*10^6,'Chemicals Calcs'!W60))</f>
        <v>0</v>
      </c>
      <c r="X60" s="212">
        <f ca="1">IF(SUM('Chemicals Calcs'!X$2:X60)-'Chem - ODS'!S$7*10^6&lt;0,0,IF(AND(SUM('Chemicals Calcs'!X$1:X59)-'Chem - ODS'!S$7*10^6&lt;0,SUM('Chemicals Calcs'!X$2:X60)-'Chem - ODS'!S$7*10^6&gt;0),SUM('Chemicals Calcs'!X$2:X60)-'Chem - ODS'!S$7*10^6,'Chemicals Calcs'!X60))</f>
        <v>0</v>
      </c>
      <c r="Y60" s="212">
        <f ca="1">IF(SUM('Chemicals Calcs'!Y$2:Y60)-'Chem - ODS'!T$7*10^6&lt;0,0,IF(AND(SUM('Chemicals Calcs'!Y$1:Y59)-'Chem - ODS'!T$7*10^6&lt;0,SUM('Chemicals Calcs'!Y$2:Y60)-'Chem - ODS'!T$7*10^6&gt;0),SUM('Chemicals Calcs'!Y$2:Y60)-'Chem - ODS'!T$7*10^6,'Chemicals Calcs'!Y60))</f>
        <v>0</v>
      </c>
      <c r="Z60" s="212">
        <f ca="1">IF(SUM('Chemicals Calcs'!Z$2:Z60)-'Chem - ODS'!U$7*10^6&lt;0,0,IF(AND(SUM('Chemicals Calcs'!Z$1:Z59)-'Chem - ODS'!U$7*10^6&lt;0,SUM('Chemicals Calcs'!Z$2:Z60)-'Chem - ODS'!U$7*10^6&gt;0),SUM('Chemicals Calcs'!Z$2:Z60)-'Chem - ODS'!U$7*10^6,'Chemicals Calcs'!Z60))</f>
        <v>0</v>
      </c>
      <c r="AA60" s="212">
        <f ca="1">IF(SUM('Chemicals Calcs'!AA$2:AA60)-'Chem - ODS'!V$7*10^6&lt;0,0,IF(AND(SUM('Chemicals Calcs'!AA$1:AA59)-'Chem - ODS'!V$7*10^6&lt;0,SUM('Chemicals Calcs'!AA$2:AA60)-'Chem - ODS'!V$7*10^6&gt;0),SUM('Chemicals Calcs'!AA$2:AA60)-'Chem - ODS'!V$7*10^6,'Chemicals Calcs'!AA60))</f>
        <v>0</v>
      </c>
      <c r="AB60" s="212">
        <f ca="1">IF(SUM('Chemicals Calcs'!AB$2:AB60)-'Chem - ODS'!W$7*10^6&lt;0,0,IF(AND(SUM('Chemicals Calcs'!AB$1:AB59)-'Chem - ODS'!W$7*10^6&lt;0,SUM('Chemicals Calcs'!AB$2:AB60)-'Chem - ODS'!W$7*10^6&gt;0),SUM('Chemicals Calcs'!AB$2:AB60)-'Chem - ODS'!W$7*10^6,'Chemicals Calcs'!AB60))</f>
        <v>0</v>
      </c>
      <c r="AC60" s="212">
        <f ca="1">IF(SUM('Chemicals Calcs'!AC$2:AC60)-'Chem - ODS'!X$7*10^6&lt;0,0,IF(AND(SUM('Chemicals Calcs'!AC$1:AC59)-'Chem - ODS'!X$7*10^6&lt;0,SUM('Chemicals Calcs'!AC$2:AC60)-'Chem - ODS'!X$7*10^6&gt;0),SUM('Chemicals Calcs'!AC$2:AC60)-'Chem - ODS'!X$7*10^6,'Chemicals Calcs'!AC60))</f>
        <v>0</v>
      </c>
      <c r="AD60" s="212">
        <f ca="1">IF(SUM('Chemicals Calcs'!AD$2:AD60)-'Chem - ODS'!Y$7*10^6&lt;0,0,IF(AND(SUM('Chemicals Calcs'!AD$1:AD59)-'Chem - ODS'!Y$7*10^6&lt;0,SUM('Chemicals Calcs'!AD$2:AD60)-'Chem - ODS'!Y$7*10^6&gt;0),SUM('Chemicals Calcs'!AD$2:AD60)-'Chem - ODS'!Y$7*10^6,'Chemicals Calcs'!AD60))</f>
        <v>0</v>
      </c>
      <c r="AE60" s="212">
        <f ca="1">IF(SUM('Chemicals Calcs'!AE$2:AE60)-'Chem - ODS'!Z$7*10^6&lt;0,0,IF(AND(SUM('Chemicals Calcs'!AE$1:AE59)-'Chem - ODS'!Z$7*10^6&lt;0,SUM('Chemicals Calcs'!AE$2:AE60)-'Chem - ODS'!Z$7*10^6&gt;0),SUM('Chemicals Calcs'!AE$2:AE60)-'Chem - ODS'!Z$7*10^6,'Chemicals Calcs'!AE60))</f>
        <v>0</v>
      </c>
      <c r="AF60" s="212">
        <f ca="1">IF(SUM('Chemicals Calcs'!AF$2:AF60)-'Chem - ODS'!AA$7*10^6&lt;0,0,IF(AND(SUM('Chemicals Calcs'!AF$1:AF59)-'Chem - ODS'!AA$7*10^6&lt;0,SUM('Chemicals Calcs'!AF$2:AF60)-'Chem - ODS'!AA$7*10^6&gt;0),SUM('Chemicals Calcs'!AF$2:AF60)-'Chem - ODS'!AA$7*10^6,'Chemicals Calcs'!AF60))</f>
        <v>0</v>
      </c>
      <c r="AG60" s="212">
        <f ca="1">IF(SUM('Chemicals Calcs'!AG$2:AG60)-'Chem - ODS'!AB$7*10^6&lt;0,0,IF(AND(SUM('Chemicals Calcs'!AG$1:AG59)-'Chem - ODS'!AB$7*10^6&lt;0,SUM('Chemicals Calcs'!AG$2:AG60)-'Chem - ODS'!AB$7*10^6&gt;0),SUM('Chemicals Calcs'!AG$2:AG60)-'Chem - ODS'!AB$7*10^6,'Chemicals Calcs'!AG60))</f>
        <v>0</v>
      </c>
      <c r="AH60" s="212">
        <f ca="1">IF(SUM('Chemicals Calcs'!AH$2:AH60)-'Chem - ODS'!AC$7*10^6&lt;0,0,IF(AND(SUM('Chemicals Calcs'!AH$1:AH59)-'Chem - ODS'!AC$7*10^6&lt;0,SUM('Chemicals Calcs'!AH$2:AH60)-'Chem - ODS'!AC$7*10^6&gt;0),SUM('Chemicals Calcs'!AH$2:AH60)-'Chem - ODS'!AC$7*10^6,'Chemicals Calcs'!AH60))</f>
        <v>0</v>
      </c>
      <c r="AI60" s="212">
        <f ca="1">IF(SUM('Chemicals Calcs'!AI$2:AI60)-'Chem - ODS'!AD$7*10^6&lt;0,0,IF(AND(SUM('Chemicals Calcs'!AI$1:AI59)-'Chem - ODS'!AD$7*10^6&lt;0,SUM('Chemicals Calcs'!AI$2:AI60)-'Chem - ODS'!AD$7*10^6&gt;0),SUM('Chemicals Calcs'!AI$2:AI60)-'Chem - ODS'!AD$7*10^6,'Chemicals Calcs'!AI60))</f>
        <v>0</v>
      </c>
      <c r="AJ60" s="212">
        <f ca="1">IF(SUM('Chemicals Calcs'!AJ$2:AJ60)-'Chem - ODS'!AE$7*10^6&lt;0,0,IF(AND(SUM('Chemicals Calcs'!AJ$1:AJ59)-'Chem - ODS'!AE$7*10^6&lt;0,SUM('Chemicals Calcs'!AJ$2:AJ60)-'Chem - ODS'!AE$7*10^6&gt;0),SUM('Chemicals Calcs'!AJ$2:AJ60)-'Chem - ODS'!AE$7*10^6,'Chemicals Calcs'!AJ60))</f>
        <v>0</v>
      </c>
      <c r="AK60" s="212">
        <f ca="1">IF(SUM('Chemicals Calcs'!AK$2:AK60)-'Chem - ODS'!AF$7*10^6&lt;0,0,IF(AND(SUM('Chemicals Calcs'!AK$1:AK59)-'Chem - ODS'!AF$7*10^6&lt;0,SUM('Chemicals Calcs'!AK$2:AK60)-'Chem - ODS'!AF$7*10^6&gt;0),SUM('Chemicals Calcs'!AK$2:AK60)-'Chem - ODS'!AF$7*10^6,'Chemicals Calcs'!AK60))</f>
        <v>0</v>
      </c>
      <c r="AL60" s="212">
        <f ca="1">IF(SUM('Chemicals Calcs'!AL$2:AL60)-'Chem - ODS'!AG$7*10^6&lt;0,0,IF(AND(SUM('Chemicals Calcs'!AL$1:AL59)-'Chem - ODS'!AG$7*10^6&lt;0,SUM('Chemicals Calcs'!AL$2:AL60)-'Chem - ODS'!AG$7*10^6&gt;0),SUM('Chemicals Calcs'!AL$2:AL60)-'Chem - ODS'!AG$7*10^6,'Chemicals Calcs'!AL60))</f>
        <v>0</v>
      </c>
      <c r="AM60" s="212">
        <f ca="1">IF(SUM('Chemicals Calcs'!AM$2:AM60)-'Chem - ODS'!AH$7*10^6&lt;0,0,IF(AND(SUM('Chemicals Calcs'!AM$1:AM59)-'Chem - ODS'!AH$7*10^6&lt;0,SUM('Chemicals Calcs'!AM$2:AM60)-'Chem - ODS'!AH$7*10^6&gt;0),SUM('Chemicals Calcs'!AM$2:AM60)-'Chem - ODS'!AH$7*10^6,'Chemicals Calcs'!AM60))</f>
        <v>0</v>
      </c>
      <c r="AN60" s="212">
        <f ca="1">IF(SUM('Chemicals Calcs'!AN$2:AN60)-'Chem - ODS'!AI$7*10^6&lt;0,0,IF(AND(SUM('Chemicals Calcs'!AN$1:AN59)-'Chem - ODS'!AI$7*10^6&lt;0,SUM('Chemicals Calcs'!AN$2:AN60)-'Chem - ODS'!AI$7*10^6&gt;0),SUM('Chemicals Calcs'!AN$2:AN60)-'Chem - ODS'!AI$7*10^6,'Chemicals Calcs'!AN60))</f>
        <v>0</v>
      </c>
      <c r="AO60" s="212">
        <f ca="1">IF(SUM('Chemicals Calcs'!AO$2:AO60)-'Chem - ODS'!AJ$7*10^6&lt;0,0,IF(AND(SUM('Chemicals Calcs'!AO$1:AO59)-'Chem - ODS'!AJ$7*10^6&lt;0,SUM('Chemicals Calcs'!AO$2:AO60)-'Chem - ODS'!AJ$7*10^6&gt;0),SUM('Chemicals Calcs'!AO$2:AO60)-'Chem - ODS'!AJ$7*10^6,'Chemicals Calcs'!AO60))</f>
        <v>0</v>
      </c>
      <c r="AP60" s="212">
        <f ca="1">IF(SUM('Chemicals Calcs'!AP$2:AP60)-'Chem - ODS'!AK$7*10^6&lt;0,0,IF(AND(SUM('Chemicals Calcs'!AP$1:AP59)-'Chem - ODS'!AK$7*10^6&lt;0,SUM('Chemicals Calcs'!AP$2:AP60)-'Chem - ODS'!AK$7*10^6&gt;0),SUM('Chemicals Calcs'!AP$2:AP60)-'Chem - ODS'!AK$7*10^6,'Chemicals Calcs'!AP60))</f>
        <v>0</v>
      </c>
    </row>
    <row r="61" spans="1:42">
      <c r="A61" s="74">
        <v>9</v>
      </c>
      <c r="B61">
        <f ca="1">IF('Chemicals 2010'!$A69="CP",INDIRECT("'Chemicals 2010'!"&amp;'Country Selector'!$B$3&amp;ROW($A69))*10^12,0)</f>
        <v>111644160771.44267</v>
      </c>
      <c r="C61" s="90">
        <f t="shared" ca="1" si="2"/>
        <v>115184805062.9601</v>
      </c>
      <c r="D61" s="90">
        <f t="shared" ca="1" si="2"/>
        <v>118725449354.47754</v>
      </c>
      <c r="E61" s="90">
        <f t="shared" ca="1" si="2"/>
        <v>122266093645.99496</v>
      </c>
      <c r="F61" s="90">
        <f t="shared" ca="1" si="2"/>
        <v>125806737937.51239</v>
      </c>
      <c r="G61" s="212">
        <f ca="1">IF(SUM('Chemicals Calcs'!G$2:G61)-'Chem - ODS'!B$7*10^6&lt;0,0,IF(AND(SUM('Chemicals Calcs'!G$1:G60)-'Chem - ODS'!B$7*10^6&lt;0,SUM('Chemicals Calcs'!G$2:G61)-'Chem - ODS'!B$7*10^6&gt;0),SUM('Chemicals Calcs'!G$2:G61)-'Chem - ODS'!B$7*10^6,'Chemicals Calcs'!G61))</f>
        <v>129347382229.02982</v>
      </c>
      <c r="H61" s="212">
        <f ca="1">IF(SUM('Chemicals Calcs'!H$2:H61)-'Chem - ODS'!C$7*10^6&lt;0,0,IF(AND(SUM('Chemicals Calcs'!H$1:H60)-'Chem - ODS'!C$7*10^6&lt;0,SUM('Chemicals Calcs'!H$2:H61)-'Chem - ODS'!C$7*10^6&gt;0),SUM('Chemicals Calcs'!H$2:H61)-'Chem - ODS'!C$7*10^6,'Chemicals Calcs'!H61))</f>
        <v>132888026520.54726</v>
      </c>
      <c r="I61" s="212">
        <f ca="1">IF(SUM('Chemicals Calcs'!I$2:I61)-'Chem - ODS'!D$7*10^6&lt;0,0,IF(AND(SUM('Chemicals Calcs'!I$1:I60)-'Chem - ODS'!D$7*10^6&lt;0,SUM('Chemicals Calcs'!I$2:I61)-'Chem - ODS'!D$7*10^6&gt;0),SUM('Chemicals Calcs'!I$2:I61)-'Chem - ODS'!D$7*10^6,'Chemicals Calcs'!I61))</f>
        <v>136428670812.06468</v>
      </c>
      <c r="J61" s="212">
        <f ca="1">IF(SUM('Chemicals Calcs'!J$2:J61)-'Chem - ODS'!E$7*10^6&lt;0,0,IF(AND(SUM('Chemicals Calcs'!J$1:J60)-'Chem - ODS'!E$7*10^6&lt;0,SUM('Chemicals Calcs'!J$2:J61)-'Chem - ODS'!E$7*10^6&gt;0),SUM('Chemicals Calcs'!J$2:J61)-'Chem - ODS'!E$7*10^6,'Chemicals Calcs'!J61))</f>
        <v>139969315103.58212</v>
      </c>
      <c r="K61" s="212">
        <f ca="1">IF(SUM('Chemicals Calcs'!K$2:K61)-'Chem - ODS'!F$7*10^6&lt;0,0,IF(AND(SUM('Chemicals Calcs'!K$1:K60)-'Chem - ODS'!F$7*10^6&lt;0,SUM('Chemicals Calcs'!K$2:K61)-'Chem - ODS'!F$7*10^6&gt;0),SUM('Chemicals Calcs'!K$2:K61)-'Chem - ODS'!F$7*10^6,'Chemicals Calcs'!K61))</f>
        <v>143509959395.09955</v>
      </c>
      <c r="L61" s="212">
        <f ca="1">IF(SUM('Chemicals Calcs'!L$2:L61)-'Chem - ODS'!G$7*10^6&lt;0,0,IF(AND(SUM('Chemicals Calcs'!L$1:L60)-'Chem - ODS'!G$7*10^6&lt;0,SUM('Chemicals Calcs'!L$2:L61)-'Chem - ODS'!G$7*10^6&gt;0),SUM('Chemicals Calcs'!L$2:L61)-'Chem - ODS'!G$7*10^6,'Chemicals Calcs'!L61))</f>
        <v>147050603686.61697</v>
      </c>
      <c r="M61" s="212">
        <f ca="1">IF(SUM('Chemicals Calcs'!M$2:M61)-'Chem - ODS'!H$7*10^6&lt;0,0,IF(AND(SUM('Chemicals Calcs'!M$1:M60)-'Chem - ODS'!H$7*10^6&lt;0,SUM('Chemicals Calcs'!M$2:M61)-'Chem - ODS'!H$7*10^6&gt;0),SUM('Chemicals Calcs'!M$2:M61)-'Chem - ODS'!H$7*10^6,'Chemicals Calcs'!M61))</f>
        <v>146294341839.05957</v>
      </c>
      <c r="N61" s="212">
        <f ca="1">IF(SUM('Chemicals Calcs'!N$2:N61)-'Chem - ODS'!I$7*10^6&lt;0,0,IF(AND(SUM('Chemicals Calcs'!N$1:N60)-'Chem - ODS'!I$7*10^6&lt;0,SUM('Chemicals Calcs'!N$2:N61)-'Chem - ODS'!I$7*10^6&gt;0),SUM('Chemicals Calcs'!N$2:N61)-'Chem - ODS'!I$7*10^6,'Chemicals Calcs'!N61))</f>
        <v>146432267563.45978</v>
      </c>
      <c r="O61" s="212">
        <f ca="1">IF(SUM('Chemicals Calcs'!O$2:O61)-'Chem - ODS'!J$7*10^6&lt;0,0,IF(AND(SUM('Chemicals Calcs'!O$1:O60)-'Chem - ODS'!J$7*10^6&lt;0,SUM('Chemicals Calcs'!O$2:O61)-'Chem - ODS'!J$7*10^6&gt;0),SUM('Chemicals Calcs'!O$2:O61)-'Chem - ODS'!J$7*10^6,'Chemicals Calcs'!O61))</f>
        <v>146563009948.3053</v>
      </c>
      <c r="P61" s="212">
        <f ca="1">IF(SUM('Chemicals Calcs'!P$2:P61)-'Chem - ODS'!K$7*10^6&lt;0,0,IF(AND(SUM('Chemicals Calcs'!P$1:P60)-'Chem - ODS'!K$7*10^6&lt;0,SUM('Chemicals Calcs'!P$2:P61)-'Chem - ODS'!K$7*10^6&gt;0),SUM('Chemicals Calcs'!P$2:P61)-'Chem - ODS'!K$7*10^6,'Chemicals Calcs'!P61))</f>
        <v>146687250371.46387</v>
      </c>
      <c r="Q61" s="212">
        <f ca="1">IF(SUM('Chemicals Calcs'!Q$2:Q61)-'Chem - ODS'!L$7*10^6&lt;0,0,IF(AND(SUM('Chemicals Calcs'!Q$1:Q60)-'Chem - ODS'!L$7*10^6&lt;0,SUM('Chemicals Calcs'!Q$2:Q61)-'Chem - ODS'!L$7*10^6&gt;0),SUM('Chemicals Calcs'!Q$2:Q61)-'Chem - ODS'!L$7*10^6,'Chemicals Calcs'!Q61))</f>
        <v>148334811536.8511</v>
      </c>
      <c r="R61" s="212">
        <f ca="1">IF(SUM('Chemicals Calcs'!R$2:R61)-'Chem - ODS'!M$7*10^6&lt;0,0,IF(AND(SUM('Chemicals Calcs'!R$1:R60)-'Chem - ODS'!M$7*10^6&lt;0,SUM('Chemicals Calcs'!R$2:R61)-'Chem - ODS'!M$7*10^6&gt;0),SUM('Chemicals Calcs'!R$2:R61)-'Chem - ODS'!M$7*10^6,'Chemicals Calcs'!R61))</f>
        <v>146918545589.20929</v>
      </c>
      <c r="S61" s="212">
        <f ca="1">IF(SUM('Chemicals Calcs'!S$2:S61)-'Chem - ODS'!N$7*10^6&lt;0,0,IF(AND(SUM('Chemicals Calcs'!S$1:S60)-'Chem - ODS'!N$7*10^6&lt;0,SUM('Chemicals Calcs'!S$2:S61)-'Chem - ODS'!N$7*10^6&gt;0),SUM('Chemicals Calcs'!S$2:S61)-'Chem - ODS'!N$7*10^6,'Chemicals Calcs'!S61))</f>
        <v>151350904553.41544</v>
      </c>
      <c r="T61" s="212">
        <f ca="1">IF(SUM('Chemicals Calcs'!T$2:T61)-'Chem - ODS'!O$7*10^6&lt;0,0,IF(AND(SUM('Chemicals Calcs'!T$1:T60)-'Chem - ODS'!O$7*10^6&lt;0,SUM('Chemicals Calcs'!T$2:T61)-'Chem - ODS'!O$7*10^6&gt;0),SUM('Chemicals Calcs'!T$2:T61)-'Chem - ODS'!O$7*10^6,'Chemicals Calcs'!T61))</f>
        <v>147830762194.37778</v>
      </c>
      <c r="U61" s="212">
        <f ca="1">IF(SUM('Chemicals Calcs'!U$2:U61)-'Chem - ODS'!P$7*10^6&lt;0,0,IF(AND(SUM('Chemicals Calcs'!U$1:U60)-'Chem - ODS'!P$7*10^6&lt;0,SUM('Chemicals Calcs'!U$2:U61)-'Chem - ODS'!P$7*10^6&gt;0),SUM('Chemicals Calcs'!U$2:U61)-'Chem - ODS'!P$7*10^6,'Chemicals Calcs'!U61))</f>
        <v>147911180764.49533</v>
      </c>
      <c r="V61" s="212">
        <f ca="1">IF(SUM('Chemicals Calcs'!V$2:V61)-'Chem - ODS'!Q$7*10^6&lt;0,0,IF(AND(SUM('Chemicals Calcs'!V$1:V60)-'Chem - ODS'!Q$7*10^6&lt;0,SUM('Chemicals Calcs'!V$2:V61)-'Chem - ODS'!Q$7*10^6&gt;0),SUM('Chemicals Calcs'!V$2:V61)-'Chem - ODS'!Q$7*10^6,'Chemicals Calcs'!V61))</f>
        <v>147325182095.27829</v>
      </c>
      <c r="W61" s="212">
        <f ca="1">IF(SUM('Chemicals Calcs'!W$2:W61)-'Chem - ODS'!R$7*10^6&lt;0,0,IF(AND(SUM('Chemicals Calcs'!W$1:W60)-'Chem - ODS'!R$7*10^6&lt;0,SUM('Chemicals Calcs'!W$2:W61)-'Chem - ODS'!R$7*10^6&gt;0),SUM('Chemicals Calcs'!W$2:W61)-'Chem - ODS'!R$7*10^6,'Chemicals Calcs'!W61))</f>
        <v>157378840651.69858</v>
      </c>
      <c r="X61" s="212">
        <f ca="1">IF(SUM('Chemicals Calcs'!X$2:X61)-'Chem - ODS'!S$7*10^6&lt;0,0,IF(AND(SUM('Chemicals Calcs'!X$1:X60)-'Chem - ODS'!S$7*10^6&lt;0,SUM('Chemicals Calcs'!X$2:X61)-'Chem - ODS'!S$7*10^6&gt;0),SUM('Chemicals Calcs'!X$2:X61)-'Chem - ODS'!S$7*10^6,'Chemicals Calcs'!X61))</f>
        <v>168808809439.49219</v>
      </c>
      <c r="Y61" s="212">
        <f ca="1">IF(SUM('Chemicals Calcs'!Y$2:Y61)-'Chem - ODS'!T$7*10^6&lt;0,0,IF(AND(SUM('Chemicals Calcs'!Y$1:Y60)-'Chem - ODS'!T$7*10^6&lt;0,SUM('Chemicals Calcs'!Y$2:Y61)-'Chem - ODS'!T$7*10^6&gt;0),SUM('Chemicals Calcs'!Y$2:Y61)-'Chem - ODS'!T$7*10^6,'Chemicals Calcs'!Y61))</f>
        <v>171538005744.35089</v>
      </c>
      <c r="Z61" s="212">
        <f ca="1">IF(SUM('Chemicals Calcs'!Z$2:Z61)-'Chem - ODS'!U$7*10^6&lt;0,0,IF(AND(SUM('Chemicals Calcs'!Z$1:Z60)-'Chem - ODS'!U$7*10^6&lt;0,SUM('Chemicals Calcs'!Z$2:Z61)-'Chem - ODS'!U$7*10^6&gt;0),SUM('Chemicals Calcs'!Z$2:Z61)-'Chem - ODS'!U$7*10^6,'Chemicals Calcs'!Z61))</f>
        <v>174913912704.41187</v>
      </c>
      <c r="AA61" s="212">
        <f ca="1">IF(SUM('Chemicals Calcs'!AA$2:AA61)-'Chem - ODS'!V$7*10^6&lt;0,0,IF(AND(SUM('Chemicals Calcs'!AA$1:AA60)-'Chem - ODS'!V$7*10^6&lt;0,SUM('Chemicals Calcs'!AA$2:AA61)-'Chem - ODS'!V$7*10^6&gt;0),SUM('Chemicals Calcs'!AA$2:AA61)-'Chem - ODS'!V$7*10^6,'Chemicals Calcs'!AA61))</f>
        <v>178946590811.55035</v>
      </c>
      <c r="AB61" s="212">
        <f ca="1">IF(SUM('Chemicals Calcs'!AB$2:AB61)-'Chem - ODS'!W$7*10^6&lt;0,0,IF(AND(SUM('Chemicals Calcs'!AB$1:AB60)-'Chem - ODS'!W$7*10^6&lt;0,SUM('Chemicals Calcs'!AB$2:AB61)-'Chem - ODS'!W$7*10^6&gt;0),SUM('Chemicals Calcs'!AB$2:AB61)-'Chem - ODS'!W$7*10^6,'Chemicals Calcs'!AB61))</f>
        <v>183644915463.15381</v>
      </c>
      <c r="AC61" s="212">
        <f ca="1">IF(SUM('Chemicals Calcs'!AC$2:AC61)-'Chem - ODS'!X$7*10^6&lt;0,0,IF(AND(SUM('Chemicals Calcs'!AC$1:AC60)-'Chem - ODS'!X$7*10^6&lt;0,SUM('Chemicals Calcs'!AC$2:AC61)-'Chem - ODS'!X$7*10^6&gt;0),SUM('Chemicals Calcs'!AC$2:AC61)-'Chem - ODS'!X$7*10^6,'Chemicals Calcs'!AC61))</f>
        <v>189016746470.75684</v>
      </c>
      <c r="AD61" s="212">
        <f ca="1">IF(SUM('Chemicals Calcs'!AD$2:AD61)-'Chem - ODS'!Y$7*10^6&lt;0,0,IF(AND(SUM('Chemicals Calcs'!AD$1:AD60)-'Chem - ODS'!Y$7*10^6&lt;0,SUM('Chemicals Calcs'!AD$2:AD61)-'Chem - ODS'!Y$7*10^6&gt;0),SUM('Chemicals Calcs'!AD$2:AD61)-'Chem - ODS'!Y$7*10^6,'Chemicals Calcs'!AD61))</f>
        <v>175904388792.27484</v>
      </c>
      <c r="AE61" s="212">
        <f ca="1">IF(SUM('Chemicals Calcs'!AE$2:AE61)-'Chem - ODS'!Z$7*10^6&lt;0,0,IF(AND(SUM('Chemicals Calcs'!AE$1:AE60)-'Chem - ODS'!Z$7*10^6&lt;0,SUM('Chemicals Calcs'!AE$2:AE61)-'Chem - ODS'!Z$7*10^6&gt;0),SUM('Chemicals Calcs'!AE$2:AE61)-'Chem - ODS'!Z$7*10^6,'Chemicals Calcs'!AE61))</f>
        <v>0</v>
      </c>
      <c r="AF61" s="212">
        <f ca="1">IF(SUM('Chemicals Calcs'!AF$2:AF61)-'Chem - ODS'!AA$7*10^6&lt;0,0,IF(AND(SUM('Chemicals Calcs'!AF$1:AF60)-'Chem - ODS'!AA$7*10^6&lt;0,SUM('Chemicals Calcs'!AF$2:AF61)-'Chem - ODS'!AA$7*10^6&gt;0),SUM('Chemicals Calcs'!AF$2:AF61)-'Chem - ODS'!AA$7*10^6,'Chemicals Calcs'!AF61))</f>
        <v>0</v>
      </c>
      <c r="AG61" s="212">
        <f ca="1">IF(SUM('Chemicals Calcs'!AG$2:AG61)-'Chem - ODS'!AB$7*10^6&lt;0,0,IF(AND(SUM('Chemicals Calcs'!AG$1:AG60)-'Chem - ODS'!AB$7*10^6&lt;0,SUM('Chemicals Calcs'!AG$2:AG61)-'Chem - ODS'!AB$7*10^6&gt;0),SUM('Chemicals Calcs'!AG$2:AG61)-'Chem - ODS'!AB$7*10^6,'Chemicals Calcs'!AG61))</f>
        <v>0</v>
      </c>
      <c r="AH61" s="212">
        <f ca="1">IF(SUM('Chemicals Calcs'!AH$2:AH61)-'Chem - ODS'!AC$7*10^6&lt;0,0,IF(AND(SUM('Chemicals Calcs'!AH$1:AH60)-'Chem - ODS'!AC$7*10^6&lt;0,SUM('Chemicals Calcs'!AH$2:AH61)-'Chem - ODS'!AC$7*10^6&gt;0),SUM('Chemicals Calcs'!AH$2:AH61)-'Chem - ODS'!AC$7*10^6,'Chemicals Calcs'!AH61))</f>
        <v>0</v>
      </c>
      <c r="AI61" s="212">
        <f ca="1">IF(SUM('Chemicals Calcs'!AI$2:AI61)-'Chem - ODS'!AD$7*10^6&lt;0,0,IF(AND(SUM('Chemicals Calcs'!AI$1:AI60)-'Chem - ODS'!AD$7*10^6&lt;0,SUM('Chemicals Calcs'!AI$2:AI61)-'Chem - ODS'!AD$7*10^6&gt;0),SUM('Chemicals Calcs'!AI$2:AI61)-'Chem - ODS'!AD$7*10^6,'Chemicals Calcs'!AI61))</f>
        <v>0</v>
      </c>
      <c r="AJ61" s="212">
        <f ca="1">IF(SUM('Chemicals Calcs'!AJ$2:AJ61)-'Chem - ODS'!AE$7*10^6&lt;0,0,IF(AND(SUM('Chemicals Calcs'!AJ$1:AJ60)-'Chem - ODS'!AE$7*10^6&lt;0,SUM('Chemicals Calcs'!AJ$2:AJ61)-'Chem - ODS'!AE$7*10^6&gt;0),SUM('Chemicals Calcs'!AJ$2:AJ61)-'Chem - ODS'!AE$7*10^6,'Chemicals Calcs'!AJ61))</f>
        <v>0</v>
      </c>
      <c r="AK61" s="212">
        <f ca="1">IF(SUM('Chemicals Calcs'!AK$2:AK61)-'Chem - ODS'!AF$7*10^6&lt;0,0,IF(AND(SUM('Chemicals Calcs'!AK$1:AK60)-'Chem - ODS'!AF$7*10^6&lt;0,SUM('Chemicals Calcs'!AK$2:AK61)-'Chem - ODS'!AF$7*10^6&gt;0),SUM('Chemicals Calcs'!AK$2:AK61)-'Chem - ODS'!AF$7*10^6,'Chemicals Calcs'!AK61))</f>
        <v>0</v>
      </c>
      <c r="AL61" s="212">
        <f ca="1">IF(SUM('Chemicals Calcs'!AL$2:AL61)-'Chem - ODS'!AG$7*10^6&lt;0,0,IF(AND(SUM('Chemicals Calcs'!AL$1:AL60)-'Chem - ODS'!AG$7*10^6&lt;0,SUM('Chemicals Calcs'!AL$2:AL61)-'Chem - ODS'!AG$7*10^6&gt;0),SUM('Chemicals Calcs'!AL$2:AL61)-'Chem - ODS'!AG$7*10^6,'Chemicals Calcs'!AL61))</f>
        <v>0</v>
      </c>
      <c r="AM61" s="212">
        <f ca="1">IF(SUM('Chemicals Calcs'!AM$2:AM61)-'Chem - ODS'!AH$7*10^6&lt;0,0,IF(AND(SUM('Chemicals Calcs'!AM$1:AM60)-'Chem - ODS'!AH$7*10^6&lt;0,SUM('Chemicals Calcs'!AM$2:AM61)-'Chem - ODS'!AH$7*10^6&gt;0),SUM('Chemicals Calcs'!AM$2:AM61)-'Chem - ODS'!AH$7*10^6,'Chemicals Calcs'!AM61))</f>
        <v>0</v>
      </c>
      <c r="AN61" s="212">
        <f ca="1">IF(SUM('Chemicals Calcs'!AN$2:AN61)-'Chem - ODS'!AI$7*10^6&lt;0,0,IF(AND(SUM('Chemicals Calcs'!AN$1:AN60)-'Chem - ODS'!AI$7*10^6&lt;0,SUM('Chemicals Calcs'!AN$2:AN61)-'Chem - ODS'!AI$7*10^6&gt;0),SUM('Chemicals Calcs'!AN$2:AN61)-'Chem - ODS'!AI$7*10^6,'Chemicals Calcs'!AN61))</f>
        <v>0</v>
      </c>
      <c r="AO61" s="212">
        <f ca="1">IF(SUM('Chemicals Calcs'!AO$2:AO61)-'Chem - ODS'!AJ$7*10^6&lt;0,0,IF(AND(SUM('Chemicals Calcs'!AO$1:AO60)-'Chem - ODS'!AJ$7*10^6&lt;0,SUM('Chemicals Calcs'!AO$2:AO61)-'Chem - ODS'!AJ$7*10^6&gt;0),SUM('Chemicals Calcs'!AO$2:AO61)-'Chem - ODS'!AJ$7*10^6,'Chemicals Calcs'!AO61))</f>
        <v>0</v>
      </c>
      <c r="AP61" s="212">
        <f ca="1">IF(SUM('Chemicals Calcs'!AP$2:AP61)-'Chem - ODS'!AK$7*10^6&lt;0,0,IF(AND(SUM('Chemicals Calcs'!AP$1:AP60)-'Chem - ODS'!AK$7*10^6&lt;0,SUM('Chemicals Calcs'!AP$2:AP61)-'Chem - ODS'!AK$7*10^6&gt;0),SUM('Chemicals Calcs'!AP$2:AP61)-'Chem - ODS'!AK$7*10^6,'Chemicals Calcs'!AP61))</f>
        <v>0</v>
      </c>
    </row>
    <row r="62" spans="1:42">
      <c r="A62" s="74">
        <v>10</v>
      </c>
      <c r="B62">
        <f ca="1">IF('Chemicals 2010'!$A70="CP",INDIRECT("'Chemicals 2010'!"&amp;'Country Selector'!$B$3&amp;ROW($A70))*10^12,0)</f>
        <v>105768152309.78775</v>
      </c>
      <c r="C62" s="90">
        <f t="shared" ca="1" si="2"/>
        <v>109122446901.75166</v>
      </c>
      <c r="D62" s="90">
        <f t="shared" ca="1" si="2"/>
        <v>112476741493.71558</v>
      </c>
      <c r="E62" s="90">
        <f t="shared" ca="1" si="2"/>
        <v>115831036085.67949</v>
      </c>
      <c r="F62" s="90">
        <f t="shared" ca="1" si="2"/>
        <v>119185330677.6434</v>
      </c>
      <c r="G62" s="212">
        <f ca="1">IF(SUM('Chemicals Calcs'!G$2:G62)-'Chem - ODS'!B$7*10^6&lt;0,0,IF(AND(SUM('Chemicals Calcs'!G$1:G61)-'Chem - ODS'!B$7*10^6&lt;0,SUM('Chemicals Calcs'!G$2:G62)-'Chem - ODS'!B$7*10^6&gt;0),SUM('Chemicals Calcs'!G$2:G62)-'Chem - ODS'!B$7*10^6,'Chemicals Calcs'!G62))</f>
        <v>122539625269.60732</v>
      </c>
      <c r="H62" s="212">
        <f ca="1">IF(SUM('Chemicals Calcs'!H$2:H62)-'Chem - ODS'!C$7*10^6&lt;0,0,IF(AND(SUM('Chemicals Calcs'!H$1:H61)-'Chem - ODS'!C$7*10^6&lt;0,SUM('Chemicals Calcs'!H$2:H62)-'Chem - ODS'!C$7*10^6&gt;0),SUM('Chemicals Calcs'!H$2:H62)-'Chem - ODS'!C$7*10^6,'Chemicals Calcs'!H62))</f>
        <v>125893919861.57123</v>
      </c>
      <c r="I62" s="212">
        <f ca="1">IF(SUM('Chemicals Calcs'!I$2:I62)-'Chem - ODS'!D$7*10^6&lt;0,0,IF(AND(SUM('Chemicals Calcs'!I$1:I61)-'Chem - ODS'!D$7*10^6&lt;0,SUM('Chemicals Calcs'!I$2:I62)-'Chem - ODS'!D$7*10^6&gt;0),SUM('Chemicals Calcs'!I$2:I62)-'Chem - ODS'!D$7*10^6,'Chemicals Calcs'!I62))</f>
        <v>129248214453.53514</v>
      </c>
      <c r="J62" s="212">
        <f ca="1">IF(SUM('Chemicals Calcs'!J$2:J62)-'Chem - ODS'!E$7*10^6&lt;0,0,IF(AND(SUM('Chemicals Calcs'!J$1:J61)-'Chem - ODS'!E$7*10^6&lt;0,SUM('Chemicals Calcs'!J$2:J62)-'Chem - ODS'!E$7*10^6&gt;0),SUM('Chemicals Calcs'!J$2:J62)-'Chem - ODS'!E$7*10^6,'Chemicals Calcs'!J62))</f>
        <v>132602509045.49905</v>
      </c>
      <c r="K62" s="212">
        <f ca="1">IF(SUM('Chemicals Calcs'!K$2:K62)-'Chem - ODS'!F$7*10^6&lt;0,0,IF(AND(SUM('Chemicals Calcs'!K$1:K61)-'Chem - ODS'!F$7*10^6&lt;0,SUM('Chemicals Calcs'!K$2:K62)-'Chem - ODS'!F$7*10^6&gt;0),SUM('Chemicals Calcs'!K$2:K62)-'Chem - ODS'!F$7*10^6,'Chemicals Calcs'!K62))</f>
        <v>135956803637.46295</v>
      </c>
      <c r="L62" s="212">
        <f ca="1">IF(SUM('Chemicals Calcs'!L$2:L62)-'Chem - ODS'!G$7*10^6&lt;0,0,IF(AND(SUM('Chemicals Calcs'!L$1:L61)-'Chem - ODS'!G$7*10^6&lt;0,SUM('Chemicals Calcs'!L$2:L62)-'Chem - ODS'!G$7*10^6&gt;0),SUM('Chemicals Calcs'!L$2:L62)-'Chem - ODS'!G$7*10^6,'Chemicals Calcs'!L62))</f>
        <v>139311098229.42688</v>
      </c>
      <c r="M62" s="212">
        <f ca="1">IF(SUM('Chemicals Calcs'!M$2:M62)-'Chem - ODS'!H$7*10^6&lt;0,0,IF(AND(SUM('Chemicals Calcs'!M$1:M61)-'Chem - ODS'!H$7*10^6&lt;0,SUM('Chemicals Calcs'!M$2:M62)-'Chem - ODS'!H$7*10^6&gt;0),SUM('Chemicals Calcs'!M$2:M62)-'Chem - ODS'!H$7*10^6,'Chemicals Calcs'!M62))</f>
        <v>138594639637.0043</v>
      </c>
      <c r="N62" s="212">
        <f ca="1">IF(SUM('Chemicals Calcs'!N$2:N62)-'Chem - ODS'!I$7*10^6&lt;0,0,IF(AND(SUM('Chemicals Calcs'!N$1:N61)-'Chem - ODS'!I$7*10^6&lt;0,SUM('Chemicals Calcs'!N$2:N62)-'Chem - ODS'!I$7*10^6&gt;0),SUM('Chemicals Calcs'!N$2:N62)-'Chem - ODS'!I$7*10^6,'Chemicals Calcs'!N62))</f>
        <v>138725306112.75208</v>
      </c>
      <c r="O62" s="212">
        <f ca="1">IF(SUM('Chemicals Calcs'!O$2:O62)-'Chem - ODS'!J$7*10^6&lt;0,0,IF(AND(SUM('Chemicals Calcs'!O$1:O61)-'Chem - ODS'!J$7*10^6&lt;0,SUM('Chemicals Calcs'!O$2:O62)-'Chem - ODS'!J$7*10^6&gt;0),SUM('Chemicals Calcs'!O$2:O62)-'Chem - ODS'!J$7*10^6,'Chemicals Calcs'!O62))</f>
        <v>138849167319.44809</v>
      </c>
      <c r="P62" s="212">
        <f ca="1">IF(SUM('Chemicals Calcs'!P$2:P62)-'Chem - ODS'!K$7*10^6&lt;0,0,IF(AND(SUM('Chemicals Calcs'!P$1:P61)-'Chem - ODS'!K$7*10^6&lt;0,SUM('Chemicals Calcs'!P$2:P62)-'Chem - ODS'!K$7*10^6&gt;0),SUM('Chemicals Calcs'!P$2:P62)-'Chem - ODS'!K$7*10^6,'Chemicals Calcs'!P62))</f>
        <v>138966868772.96701</v>
      </c>
      <c r="Q62" s="212">
        <f ca="1">IF(SUM('Chemicals Calcs'!Q$2:Q62)-'Chem - ODS'!L$7*10^6&lt;0,0,IF(AND(SUM('Chemicals Calcs'!Q$1:Q61)-'Chem - ODS'!L$7*10^6&lt;0,SUM('Chemicals Calcs'!Q$2:Q62)-'Chem - ODS'!L$7*10^6&gt;0),SUM('Chemicals Calcs'!Q$2:Q62)-'Chem - ODS'!L$7*10^6,'Chemicals Calcs'!Q62))</f>
        <v>140527716192.80777</v>
      </c>
      <c r="R62" s="212">
        <f ca="1">IF(SUM('Chemicals Calcs'!R$2:R62)-'Chem - ODS'!M$7*10^6&lt;0,0,IF(AND(SUM('Chemicals Calcs'!R$1:R61)-'Chem - ODS'!M$7*10^6&lt;0,SUM('Chemicals Calcs'!R$2:R62)-'Chem - ODS'!M$7*10^6&gt;0),SUM('Chemicals Calcs'!R$2:R62)-'Chem - ODS'!M$7*10^6,'Chemicals Calcs'!R62))</f>
        <v>139185990558.19995</v>
      </c>
      <c r="S62" s="212">
        <f ca="1">IF(SUM('Chemicals Calcs'!S$2:S62)-'Chem - ODS'!N$7*10^6&lt;0,0,IF(AND(SUM('Chemicals Calcs'!S$1:S61)-'Chem - ODS'!N$7*10^6&lt;0,SUM('Chemicals Calcs'!S$2:S62)-'Chem - ODS'!N$7*10^6&gt;0),SUM('Chemicals Calcs'!S$2:S62)-'Chem - ODS'!N$7*10^6,'Chemicals Calcs'!S62))</f>
        <v>143385067471.65872</v>
      </c>
      <c r="T62" s="212">
        <f ca="1">IF(SUM('Chemicals Calcs'!T$2:T62)-'Chem - ODS'!O$7*10^6&lt;0,0,IF(AND(SUM('Chemicals Calcs'!T$1:T61)-'Chem - ODS'!O$7*10^6&lt;0,SUM('Chemicals Calcs'!T$2:T62)-'Chem - ODS'!O$7*10^6&gt;0),SUM('Chemicals Calcs'!T$2:T62)-'Chem - ODS'!O$7*10^6,'Chemicals Calcs'!T62))</f>
        <v>140050195763.09692</v>
      </c>
      <c r="U62" s="212">
        <f ca="1">IF(SUM('Chemicals Calcs'!U$2:U62)-'Chem - ODS'!P$7*10^6&lt;0,0,IF(AND(SUM('Chemicals Calcs'!U$1:U61)-'Chem - ODS'!P$7*10^6&lt;0,SUM('Chemicals Calcs'!U$2:U62)-'Chem - ODS'!P$7*10^6&gt;0),SUM('Chemicals Calcs'!U$2:U62)-'Chem - ODS'!P$7*10^6,'Chemicals Calcs'!U62))</f>
        <v>140126381776.89273</v>
      </c>
      <c r="V62" s="212">
        <f ca="1">IF(SUM('Chemicals Calcs'!V$2:V62)-'Chem - ODS'!Q$7*10^6&lt;0,0,IF(AND(SUM('Chemicals Calcs'!V$1:V61)-'Chem - ODS'!Q$7*10^6&lt;0,SUM('Chemicals Calcs'!V$2:V62)-'Chem - ODS'!Q$7*10^6&gt;0),SUM('Chemicals Calcs'!V$2:V62)-'Chem - ODS'!Q$7*10^6,'Chemicals Calcs'!V62))</f>
        <v>139571225142.89786</v>
      </c>
      <c r="W62" s="212">
        <f ca="1">IF(SUM('Chemicals Calcs'!W$2:W62)-'Chem - ODS'!R$7*10^6&lt;0,0,IF(AND(SUM('Chemicals Calcs'!W$1:W61)-'Chem - ODS'!R$7*10^6&lt;0,SUM('Chemicals Calcs'!W$2:W62)-'Chem - ODS'!R$7*10^6&gt;0),SUM('Chemicals Calcs'!W$2:W62)-'Chem - ODS'!R$7*10^6,'Chemicals Calcs'!W62))</f>
        <v>149095743775.2962</v>
      </c>
      <c r="X62" s="212">
        <f ca="1">IF(SUM('Chemicals Calcs'!X$2:X62)-'Chem - ODS'!S$7*10^6&lt;0,0,IF(AND(SUM('Chemicals Calcs'!X$1:X61)-'Chem - ODS'!S$7*10^6&lt;0,SUM('Chemicals Calcs'!X$2:X62)-'Chem - ODS'!S$7*10^6&gt;0),SUM('Chemicals Calcs'!X$2:X62)-'Chem - ODS'!S$7*10^6,'Chemicals Calcs'!X62))</f>
        <v>159924135258.4693</v>
      </c>
      <c r="Y62" s="212">
        <f ca="1">IF(SUM('Chemicals Calcs'!Y$2:Y62)-'Chem - ODS'!T$7*10^6&lt;0,0,IF(AND(SUM('Chemicals Calcs'!Y$1:Y61)-'Chem - ODS'!T$7*10^6&lt;0,SUM('Chemicals Calcs'!Y$2:Y62)-'Chem - ODS'!T$7*10^6&gt;0),SUM('Chemicals Calcs'!Y$2:Y62)-'Chem - ODS'!T$7*10^6,'Chemicals Calcs'!Y62))</f>
        <v>162509689652.54599</v>
      </c>
      <c r="Z62" s="212">
        <f ca="1">IF(SUM('Chemicals Calcs'!Z$2:Z62)-'Chem - ODS'!U$7*10^6&lt;0,0,IF(AND(SUM('Chemicals Calcs'!Z$1:Z61)-'Chem - ODS'!U$7*10^6&lt;0,SUM('Chemicals Calcs'!Z$2:Z62)-'Chem - ODS'!U$7*10^6&gt;0),SUM('Chemicals Calcs'!Z$2:Z62)-'Chem - ODS'!U$7*10^6,'Chemicals Calcs'!Z62))</f>
        <v>165707917298.91962</v>
      </c>
      <c r="AA62" s="212">
        <f ca="1">IF(SUM('Chemicals Calcs'!AA$2:AA62)-'Chem - ODS'!V$7*10^6&lt;0,0,IF(AND(SUM('Chemicals Calcs'!AA$1:AA61)-'Chem - ODS'!V$7*10^6&lt;0,SUM('Chemicals Calcs'!AA$2:AA62)-'Chem - ODS'!V$7*10^6&gt;0),SUM('Chemicals Calcs'!AA$2:AA62)-'Chem - ODS'!V$7*10^6,'Chemicals Calcs'!AA62))</f>
        <v>169528349189.89301</v>
      </c>
      <c r="AB62" s="212">
        <f ca="1">IF(SUM('Chemicals Calcs'!AB$2:AB62)-'Chem - ODS'!W$7*10^6&lt;0,0,IF(AND(SUM('Chemicals Calcs'!AB$1:AB61)-'Chem - ODS'!W$7*10^6&lt;0,SUM('Chemicals Calcs'!AB$2:AB62)-'Chem - ODS'!W$7*10^6&gt;0),SUM('Chemicals Calcs'!AB$2:AB62)-'Chem - ODS'!W$7*10^6,'Chemicals Calcs'!AB62))</f>
        <v>173979393596.67532</v>
      </c>
      <c r="AC62" s="212">
        <f ca="1">IF(SUM('Chemicals Calcs'!AC$2:AC62)-'Chem - ODS'!X$7*10^6&lt;0,0,IF(AND(SUM('Chemicals Calcs'!AC$1:AC61)-'Chem - ODS'!X$7*10^6&lt;0,SUM('Chemicals Calcs'!AC$2:AC62)-'Chem - ODS'!X$7*10^6&gt;0),SUM('Chemicals Calcs'!AC$2:AC62)-'Chem - ODS'!X$7*10^6,'Chemicals Calcs'!AC62))</f>
        <v>179068496656.50989</v>
      </c>
      <c r="AD62" s="212">
        <f ca="1">IF(SUM('Chemicals Calcs'!AD$2:AD62)-'Chem - ODS'!Y$7*10^6&lt;0,0,IF(AND(SUM('Chemicals Calcs'!AD$1:AD61)-'Chem - ODS'!Y$7*10^6&lt;0,SUM('Chemicals Calcs'!AD$2:AD62)-'Chem - ODS'!Y$7*10^6&gt;0),SUM('Chemicals Calcs'!AD$2:AD62)-'Chem - ODS'!Y$7*10^6,'Chemicals Calcs'!AD62))</f>
        <v>166646263066.3688</v>
      </c>
      <c r="AE62" s="212">
        <f ca="1">IF(SUM('Chemicals Calcs'!AE$2:AE62)-'Chem - ODS'!Z$7*10^6&lt;0,0,IF(AND(SUM('Chemicals Calcs'!AE$1:AE61)-'Chem - ODS'!Z$7*10^6&lt;0,SUM('Chemicals Calcs'!AE$2:AE62)-'Chem - ODS'!Z$7*10^6&gt;0),SUM('Chemicals Calcs'!AE$2:AE62)-'Chem - ODS'!Z$7*10^6,'Chemicals Calcs'!AE62))</f>
        <v>0</v>
      </c>
      <c r="AF62" s="212">
        <f ca="1">IF(SUM('Chemicals Calcs'!AF$2:AF62)-'Chem - ODS'!AA$7*10^6&lt;0,0,IF(AND(SUM('Chemicals Calcs'!AF$1:AF61)-'Chem - ODS'!AA$7*10^6&lt;0,SUM('Chemicals Calcs'!AF$2:AF62)-'Chem - ODS'!AA$7*10^6&gt;0),SUM('Chemicals Calcs'!AF$2:AF62)-'Chem - ODS'!AA$7*10^6,'Chemicals Calcs'!AF62))</f>
        <v>0</v>
      </c>
      <c r="AG62" s="212">
        <f ca="1">IF(SUM('Chemicals Calcs'!AG$2:AG62)-'Chem - ODS'!AB$7*10^6&lt;0,0,IF(AND(SUM('Chemicals Calcs'!AG$1:AG61)-'Chem - ODS'!AB$7*10^6&lt;0,SUM('Chemicals Calcs'!AG$2:AG62)-'Chem - ODS'!AB$7*10^6&gt;0),SUM('Chemicals Calcs'!AG$2:AG62)-'Chem - ODS'!AB$7*10^6,'Chemicals Calcs'!AG62))</f>
        <v>0</v>
      </c>
      <c r="AH62" s="212">
        <f ca="1">IF(SUM('Chemicals Calcs'!AH$2:AH62)-'Chem - ODS'!AC$7*10^6&lt;0,0,IF(AND(SUM('Chemicals Calcs'!AH$1:AH61)-'Chem - ODS'!AC$7*10^6&lt;0,SUM('Chemicals Calcs'!AH$2:AH62)-'Chem - ODS'!AC$7*10^6&gt;0),SUM('Chemicals Calcs'!AH$2:AH62)-'Chem - ODS'!AC$7*10^6,'Chemicals Calcs'!AH62))</f>
        <v>0</v>
      </c>
      <c r="AI62" s="212">
        <f ca="1">IF(SUM('Chemicals Calcs'!AI$2:AI62)-'Chem - ODS'!AD$7*10^6&lt;0,0,IF(AND(SUM('Chemicals Calcs'!AI$1:AI61)-'Chem - ODS'!AD$7*10^6&lt;0,SUM('Chemicals Calcs'!AI$2:AI62)-'Chem - ODS'!AD$7*10^6&gt;0),SUM('Chemicals Calcs'!AI$2:AI62)-'Chem - ODS'!AD$7*10^6,'Chemicals Calcs'!AI62))</f>
        <v>0</v>
      </c>
      <c r="AJ62" s="212">
        <f ca="1">IF(SUM('Chemicals Calcs'!AJ$2:AJ62)-'Chem - ODS'!AE$7*10^6&lt;0,0,IF(AND(SUM('Chemicals Calcs'!AJ$1:AJ61)-'Chem - ODS'!AE$7*10^6&lt;0,SUM('Chemicals Calcs'!AJ$2:AJ62)-'Chem - ODS'!AE$7*10^6&gt;0),SUM('Chemicals Calcs'!AJ$2:AJ62)-'Chem - ODS'!AE$7*10^6,'Chemicals Calcs'!AJ62))</f>
        <v>0</v>
      </c>
      <c r="AK62" s="212">
        <f ca="1">IF(SUM('Chemicals Calcs'!AK$2:AK62)-'Chem - ODS'!AF$7*10^6&lt;0,0,IF(AND(SUM('Chemicals Calcs'!AK$1:AK61)-'Chem - ODS'!AF$7*10^6&lt;0,SUM('Chemicals Calcs'!AK$2:AK62)-'Chem - ODS'!AF$7*10^6&gt;0),SUM('Chemicals Calcs'!AK$2:AK62)-'Chem - ODS'!AF$7*10^6,'Chemicals Calcs'!AK62))</f>
        <v>0</v>
      </c>
      <c r="AL62" s="212">
        <f ca="1">IF(SUM('Chemicals Calcs'!AL$2:AL62)-'Chem - ODS'!AG$7*10^6&lt;0,0,IF(AND(SUM('Chemicals Calcs'!AL$1:AL61)-'Chem - ODS'!AG$7*10^6&lt;0,SUM('Chemicals Calcs'!AL$2:AL62)-'Chem - ODS'!AG$7*10^6&gt;0),SUM('Chemicals Calcs'!AL$2:AL62)-'Chem - ODS'!AG$7*10^6,'Chemicals Calcs'!AL62))</f>
        <v>0</v>
      </c>
      <c r="AM62" s="212">
        <f ca="1">IF(SUM('Chemicals Calcs'!AM$2:AM62)-'Chem - ODS'!AH$7*10^6&lt;0,0,IF(AND(SUM('Chemicals Calcs'!AM$1:AM61)-'Chem - ODS'!AH$7*10^6&lt;0,SUM('Chemicals Calcs'!AM$2:AM62)-'Chem - ODS'!AH$7*10^6&gt;0),SUM('Chemicals Calcs'!AM$2:AM62)-'Chem - ODS'!AH$7*10^6,'Chemicals Calcs'!AM62))</f>
        <v>0</v>
      </c>
      <c r="AN62" s="212">
        <f ca="1">IF(SUM('Chemicals Calcs'!AN$2:AN62)-'Chem - ODS'!AI$7*10^6&lt;0,0,IF(AND(SUM('Chemicals Calcs'!AN$1:AN61)-'Chem - ODS'!AI$7*10^6&lt;0,SUM('Chemicals Calcs'!AN$2:AN62)-'Chem - ODS'!AI$7*10^6&gt;0),SUM('Chemicals Calcs'!AN$2:AN62)-'Chem - ODS'!AI$7*10^6,'Chemicals Calcs'!AN62))</f>
        <v>0</v>
      </c>
      <c r="AO62" s="212">
        <f ca="1">IF(SUM('Chemicals Calcs'!AO$2:AO62)-'Chem - ODS'!AJ$7*10^6&lt;0,0,IF(AND(SUM('Chemicals Calcs'!AO$1:AO61)-'Chem - ODS'!AJ$7*10^6&lt;0,SUM('Chemicals Calcs'!AO$2:AO62)-'Chem - ODS'!AJ$7*10^6&gt;0),SUM('Chemicals Calcs'!AO$2:AO62)-'Chem - ODS'!AJ$7*10^6,'Chemicals Calcs'!AO62))</f>
        <v>0</v>
      </c>
      <c r="AP62" s="212">
        <f ca="1">IF(SUM('Chemicals Calcs'!AP$2:AP62)-'Chem - ODS'!AK$7*10^6&lt;0,0,IF(AND(SUM('Chemicals Calcs'!AP$1:AP61)-'Chem - ODS'!AK$7*10^6&lt;0,SUM('Chemicals Calcs'!AP$2:AP62)-'Chem - ODS'!AK$7*10^6&gt;0),SUM('Chemicals Calcs'!AP$2:AP62)-'Chem - ODS'!AK$7*10^6,'Chemicals Calcs'!AP62))</f>
        <v>0</v>
      </c>
    </row>
    <row r="63" spans="1:42">
      <c r="A63" s="74">
        <v>11</v>
      </c>
      <c r="B63">
        <f ca="1">IF('Chemicals 2010'!$A71="CP",INDIRECT("'Chemicals 2010'!"&amp;'Country Selector'!$B$3&amp;ROW($A71))*10^12,0)</f>
        <v>148075413233.70255</v>
      </c>
      <c r="C63" s="90">
        <f t="shared" ca="1" si="2"/>
        <v>152771425662.45197</v>
      </c>
      <c r="D63" s="90">
        <f t="shared" ca="1" si="2"/>
        <v>157467438091.20135</v>
      </c>
      <c r="E63" s="90">
        <f t="shared" ca="1" si="2"/>
        <v>162163450519.95074</v>
      </c>
      <c r="F63" s="90">
        <f t="shared" ref="D63:F95" ca="1" si="3">$B63*($L$1-F$1)/($L$1-$B$1)+$L63*(F$1-$B$1)/($L$1-$B$1)</f>
        <v>166859462948.70013</v>
      </c>
      <c r="G63" s="212">
        <f ca="1">IF(SUM('Chemicals Calcs'!G$2:G63)-'Chem - ODS'!B$7*10^6&lt;0,0,IF(AND(SUM('Chemicals Calcs'!G$1:G62)-'Chem - ODS'!B$7*10^6&lt;0,SUM('Chemicals Calcs'!G$2:G63)-'Chem - ODS'!B$7*10^6&gt;0),SUM('Chemicals Calcs'!G$2:G63)-'Chem - ODS'!B$7*10^6,'Chemicals Calcs'!G63))</f>
        <v>171555475377.44955</v>
      </c>
      <c r="H63" s="212">
        <f ca="1">IF(SUM('Chemicals Calcs'!H$2:H63)-'Chem - ODS'!C$7*10^6&lt;0,0,IF(AND(SUM('Chemicals Calcs'!H$1:H62)-'Chem - ODS'!C$7*10^6&lt;0,SUM('Chemicals Calcs'!H$2:H63)-'Chem - ODS'!C$7*10^6&gt;0),SUM('Chemicals Calcs'!H$2:H63)-'Chem - ODS'!C$7*10^6,'Chemicals Calcs'!H63))</f>
        <v>176251487806.19897</v>
      </c>
      <c r="I63" s="212">
        <f ca="1">IF(SUM('Chemicals Calcs'!I$2:I63)-'Chem - ODS'!D$7*10^6&lt;0,0,IF(AND(SUM('Chemicals Calcs'!I$1:I62)-'Chem - ODS'!D$7*10^6&lt;0,SUM('Chemicals Calcs'!I$2:I63)-'Chem - ODS'!D$7*10^6&gt;0),SUM('Chemicals Calcs'!I$2:I63)-'Chem - ODS'!D$7*10^6,'Chemicals Calcs'!I63))</f>
        <v>180947500234.94836</v>
      </c>
      <c r="J63" s="212">
        <f ca="1">IF(SUM('Chemicals Calcs'!J$2:J63)-'Chem - ODS'!E$7*10^6&lt;0,0,IF(AND(SUM('Chemicals Calcs'!J$1:J62)-'Chem - ODS'!E$7*10^6&lt;0,SUM('Chemicals Calcs'!J$2:J63)-'Chem - ODS'!E$7*10^6&gt;0),SUM('Chemicals Calcs'!J$2:J63)-'Chem - ODS'!E$7*10^6,'Chemicals Calcs'!J63))</f>
        <v>185643512663.69775</v>
      </c>
      <c r="K63" s="212">
        <f ca="1">IF(SUM('Chemicals Calcs'!K$2:K63)-'Chem - ODS'!F$7*10^6&lt;0,0,IF(AND(SUM('Chemicals Calcs'!K$1:K62)-'Chem - ODS'!F$7*10^6&lt;0,SUM('Chemicals Calcs'!K$2:K63)-'Chem - ODS'!F$7*10^6&gt;0),SUM('Chemicals Calcs'!K$2:K63)-'Chem - ODS'!F$7*10^6,'Chemicals Calcs'!K63))</f>
        <v>190339525092.44714</v>
      </c>
      <c r="L63" s="212">
        <f ca="1">IF(SUM('Chemicals Calcs'!L$2:L63)-'Chem - ODS'!G$7*10^6&lt;0,0,IF(AND(SUM('Chemicals Calcs'!L$1:L62)-'Chem - ODS'!G$7*10^6&lt;0,SUM('Chemicals Calcs'!L$2:L63)-'Chem - ODS'!G$7*10^6&gt;0),SUM('Chemicals Calcs'!L$2:L63)-'Chem - ODS'!G$7*10^6,'Chemicals Calcs'!L63))</f>
        <v>195035537521.19656</v>
      </c>
      <c r="M63" s="212">
        <f ca="1">IF(SUM('Chemicals Calcs'!M$2:M63)-'Chem - ODS'!H$7*10^6&lt;0,0,IF(AND(SUM('Chemicals Calcs'!M$1:M62)-'Chem - ODS'!H$7*10^6&lt;0,SUM('Chemicals Calcs'!M$2:M63)-'Chem - ODS'!H$7*10^6&gt;0),SUM('Chemicals Calcs'!M$2:M63)-'Chem - ODS'!H$7*10^6,'Chemicals Calcs'!M63))</f>
        <v>194032495491.80463</v>
      </c>
      <c r="N63" s="212">
        <f ca="1">IF(SUM('Chemicals Calcs'!N$2:N63)-'Chem - ODS'!I$7*10^6&lt;0,0,IF(AND(SUM('Chemicals Calcs'!N$1:N62)-'Chem - ODS'!I$7*10^6&lt;0,SUM('Chemicals Calcs'!N$2:N63)-'Chem - ODS'!I$7*10^6&gt;0),SUM('Chemicals Calcs'!N$2:N63)-'Chem - ODS'!I$7*10^6,'Chemicals Calcs'!N63))</f>
        <v>194215428557.85123</v>
      </c>
      <c r="O63" s="212">
        <f ca="1">IF(SUM('Chemicals Calcs'!O$2:O63)-'Chem - ODS'!J$7*10^6&lt;0,0,IF(AND(SUM('Chemicals Calcs'!O$1:O62)-'Chem - ODS'!J$7*10^6&lt;0,SUM('Chemicals Calcs'!O$2:O63)-'Chem - ODS'!J$7*10^6&gt;0),SUM('Chemicals Calcs'!O$2:O63)-'Chem - ODS'!J$7*10^6,'Chemicals Calcs'!O63))</f>
        <v>194388834247.22528</v>
      </c>
      <c r="P63" s="212">
        <f ca="1">IF(SUM('Chemicals Calcs'!P$2:P63)-'Chem - ODS'!K$7*10^6&lt;0,0,IF(AND(SUM('Chemicals Calcs'!P$1:P62)-'Chem - ODS'!K$7*10^6&lt;0,SUM('Chemicals Calcs'!P$2:P63)-'Chem - ODS'!K$7*10^6&gt;0),SUM('Chemicals Calcs'!P$2:P63)-'Chem - ODS'!K$7*10^6,'Chemicals Calcs'!P63))</f>
        <v>194553616282.15137</v>
      </c>
      <c r="Q63" s="212">
        <f ca="1">IF(SUM('Chemicals Calcs'!Q$2:Q63)-'Chem - ODS'!L$7*10^6&lt;0,0,IF(AND(SUM('Chemicals Calcs'!Q$1:Q62)-'Chem - ODS'!L$7*10^6&lt;0,SUM('Chemicals Calcs'!Q$2:Q63)-'Chem - ODS'!L$7*10^6&gt;0),SUM('Chemicals Calcs'!Q$2:Q63)-'Chem - ODS'!L$7*10^6,'Chemicals Calcs'!Q63))</f>
        <v>196738802669.92813</v>
      </c>
      <c r="R63" s="212">
        <f ca="1">IF(SUM('Chemicals Calcs'!R$2:R63)-'Chem - ODS'!M$7*10^6&lt;0,0,IF(AND(SUM('Chemicals Calcs'!R$1:R62)-'Chem - ODS'!M$7*10^6&lt;0,SUM('Chemicals Calcs'!R$2:R63)-'Chem - ODS'!M$7*10^6&gt;0),SUM('Chemicals Calcs'!R$2:R63)-'Chem - ODS'!M$7*10^6,'Chemicals Calcs'!R63))</f>
        <v>194860386781.47687</v>
      </c>
      <c r="S63" s="212">
        <f ca="1">IF(SUM('Chemicals Calcs'!S$2:S63)-'Chem - ODS'!N$7*10^6&lt;0,0,IF(AND(SUM('Chemicals Calcs'!S$1:S62)-'Chem - ODS'!N$7*10^6&lt;0,SUM('Chemicals Calcs'!S$2:S63)-'Chem - ODS'!N$7*10^6&gt;0),SUM('Chemicals Calcs'!S$2:S63)-'Chem - ODS'!N$7*10^6,'Chemicals Calcs'!S63))</f>
        <v>200739094460.3187</v>
      </c>
      <c r="T63" s="212">
        <f ca="1">IF(SUM('Chemicals Calcs'!T$2:T63)-'Chem - ODS'!O$7*10^6&lt;0,0,IF(AND(SUM('Chemicals Calcs'!T$1:T62)-'Chem - ODS'!O$7*10^6&lt;0,SUM('Chemicals Calcs'!T$2:T63)-'Chem - ODS'!O$7*10^6&gt;0),SUM('Chemicals Calcs'!T$2:T63)-'Chem - ODS'!O$7*10^6,'Chemicals Calcs'!T63))</f>
        <v>196070274068.33191</v>
      </c>
      <c r="U63" s="212">
        <f ca="1">IF(SUM('Chemicals Calcs'!U$2:U63)-'Chem - ODS'!P$7*10^6&lt;0,0,IF(AND(SUM('Chemicals Calcs'!U$1:U62)-'Chem - ODS'!P$7*10^6&lt;0,SUM('Chemicals Calcs'!U$2:U63)-'Chem - ODS'!P$7*10^6&gt;0),SUM('Chemicals Calcs'!U$2:U63)-'Chem - ODS'!P$7*10^6,'Chemicals Calcs'!U63))</f>
        <v>196176934487.64566</v>
      </c>
      <c r="V63" s="212">
        <f ca="1">IF(SUM('Chemicals Calcs'!V$2:V63)-'Chem - ODS'!Q$7*10^6&lt;0,0,IF(AND(SUM('Chemicals Calcs'!V$1:V62)-'Chem - ODS'!Q$7*10^6&lt;0,SUM('Chemicals Calcs'!V$2:V63)-'Chem - ODS'!Q$7*10^6&gt;0),SUM('Chemicals Calcs'!V$2:V63)-'Chem - ODS'!Q$7*10^6,'Chemicals Calcs'!V63))</f>
        <v>195399715200.05255</v>
      </c>
      <c r="W63" s="212">
        <f ca="1">IF(SUM('Chemicals Calcs'!W$2:W63)-'Chem - ODS'!R$7*10^6&lt;0,0,IF(AND(SUM('Chemicals Calcs'!W$1:W62)-'Chem - ODS'!R$7*10^6&lt;0,SUM('Chemicals Calcs'!W$2:W63)-'Chem - ODS'!R$7*10^6&gt;0),SUM('Chemicals Calcs'!W$2:W63)-'Chem - ODS'!R$7*10^6,'Chemicals Calcs'!W63))</f>
        <v>208734041285.40994</v>
      </c>
      <c r="X63" s="212">
        <f ca="1">IF(SUM('Chemicals Calcs'!X$2:X63)-'Chem - ODS'!S$7*10^6&lt;0,0,IF(AND(SUM('Chemicals Calcs'!X$1:X62)-'Chem - ODS'!S$7*10^6&lt;0,SUM('Chemicals Calcs'!X$2:X63)-'Chem - ODS'!S$7*10^6&gt;0),SUM('Chemicals Calcs'!X$2:X63)-'Chem - ODS'!S$7*10^6,'Chemicals Calcs'!X63))</f>
        <v>223893789361.85193</v>
      </c>
      <c r="Y63" s="212">
        <f ca="1">IF(SUM('Chemicals Calcs'!Y$2:Y63)-'Chem - ODS'!T$7*10^6&lt;0,0,IF(AND(SUM('Chemicals Calcs'!Y$1:Y62)-'Chem - ODS'!T$7*10^6&lt;0,SUM('Chemicals Calcs'!Y$2:Y63)-'Chem - ODS'!T$7*10^6&gt;0),SUM('Chemicals Calcs'!Y$2:Y63)-'Chem - ODS'!T$7*10^6,'Chemicals Calcs'!Y63))</f>
        <v>227513565513.55923</v>
      </c>
      <c r="Z63" s="212">
        <f ca="1">IF(SUM('Chemicals Calcs'!Z$2:Z63)-'Chem - ODS'!U$7*10^6&lt;0,0,IF(AND(SUM('Chemicals Calcs'!Z$1:Z62)-'Chem - ODS'!U$7*10^6&lt;0,SUM('Chemicals Calcs'!Z$2:Z63)-'Chem - ODS'!U$7*10^6&gt;0),SUM('Chemicals Calcs'!Z$2:Z63)-'Chem - ODS'!U$7*10^6,'Chemicals Calcs'!Z63))</f>
        <v>231991084218.48221</v>
      </c>
      <c r="AA63" s="212">
        <f ca="1">IF(SUM('Chemicals Calcs'!AA$2:AA63)-'Chem - ODS'!V$7*10^6&lt;0,0,IF(AND(SUM('Chemicals Calcs'!AA$1:AA62)-'Chem - ODS'!V$7*10^6&lt;0,SUM('Chemicals Calcs'!AA$2:AA63)-'Chem - ODS'!V$7*10^6&gt;0),SUM('Chemicals Calcs'!AA$2:AA63)-'Chem - ODS'!V$7*10^6,'Chemicals Calcs'!AA63))</f>
        <v>237339688865.84479</v>
      </c>
      <c r="AB63" s="212">
        <f ca="1">IF(SUM('Chemicals Calcs'!AB$2:AB63)-'Chem - ODS'!W$7*10^6&lt;0,0,IF(AND(SUM('Chemicals Calcs'!AB$1:AB62)-'Chem - ODS'!W$7*10^6&lt;0,SUM('Chemicals Calcs'!AB$2:AB63)-'Chem - ODS'!W$7*10^6&gt;0),SUM('Chemicals Calcs'!AB$2:AB63)-'Chem - ODS'!W$7*10^6,'Chemicals Calcs'!AB63))</f>
        <v>243571151035.3399</v>
      </c>
      <c r="AC63" s="212">
        <f ca="1">IF(SUM('Chemicals Calcs'!AC$2:AC63)-'Chem - ODS'!X$7*10^6&lt;0,0,IF(AND(SUM('Chemicals Calcs'!AC$1:AC62)-'Chem - ODS'!X$7*10^6&lt;0,SUM('Chemicals Calcs'!AC$2:AC63)-'Chem - ODS'!X$7*10^6&gt;0),SUM('Chemicals Calcs'!AC$2:AC63)-'Chem - ODS'!X$7*10^6,'Chemicals Calcs'!AC63))</f>
        <v>250695895319.10809</v>
      </c>
      <c r="AD63" s="212">
        <f ca="1">IF(SUM('Chemicals Calcs'!AD$2:AD63)-'Chem - ODS'!Y$7*10^6&lt;0,0,IF(AND(SUM('Chemicals Calcs'!AD$1:AD62)-'Chem - ODS'!Y$7*10^6&lt;0,SUM('Chemicals Calcs'!AD$2:AD63)-'Chem - ODS'!Y$7*10^6&gt;0),SUM('Chemicals Calcs'!AD$2:AD63)-'Chem - ODS'!Y$7*10^6,'Chemicals Calcs'!AD63))</f>
        <v>233304768292.91101</v>
      </c>
      <c r="AE63" s="212">
        <f ca="1">IF(SUM('Chemicals Calcs'!AE$2:AE63)-'Chem - ODS'!Z$7*10^6&lt;0,0,IF(AND(SUM('Chemicals Calcs'!AE$1:AE62)-'Chem - ODS'!Z$7*10^6&lt;0,SUM('Chemicals Calcs'!AE$2:AE63)-'Chem - ODS'!Z$7*10^6&gt;0),SUM('Chemicals Calcs'!AE$2:AE63)-'Chem - ODS'!Z$7*10^6,'Chemicals Calcs'!AE63))</f>
        <v>165101606426.24609</v>
      </c>
      <c r="AF63" s="212">
        <f ca="1">IF(SUM('Chemicals Calcs'!AF$2:AF63)-'Chem - ODS'!AA$7*10^6&lt;0,0,IF(AND(SUM('Chemicals Calcs'!AF$1:AF62)-'Chem - ODS'!AA$7*10^6&lt;0,SUM('Chemicals Calcs'!AF$2:AF63)-'Chem - ODS'!AA$7*10^6&gt;0),SUM('Chemicals Calcs'!AF$2:AF63)-'Chem - ODS'!AA$7*10^6,'Chemicals Calcs'!AF63))</f>
        <v>0</v>
      </c>
      <c r="AG63" s="212">
        <f ca="1">IF(SUM('Chemicals Calcs'!AG$2:AG63)-'Chem - ODS'!AB$7*10^6&lt;0,0,IF(AND(SUM('Chemicals Calcs'!AG$1:AG62)-'Chem - ODS'!AB$7*10^6&lt;0,SUM('Chemicals Calcs'!AG$2:AG63)-'Chem - ODS'!AB$7*10^6&gt;0),SUM('Chemicals Calcs'!AG$2:AG63)-'Chem - ODS'!AB$7*10^6,'Chemicals Calcs'!AG63))</f>
        <v>0</v>
      </c>
      <c r="AH63" s="212">
        <f ca="1">IF(SUM('Chemicals Calcs'!AH$2:AH63)-'Chem - ODS'!AC$7*10^6&lt;0,0,IF(AND(SUM('Chemicals Calcs'!AH$1:AH62)-'Chem - ODS'!AC$7*10^6&lt;0,SUM('Chemicals Calcs'!AH$2:AH63)-'Chem - ODS'!AC$7*10^6&gt;0),SUM('Chemicals Calcs'!AH$2:AH63)-'Chem - ODS'!AC$7*10^6,'Chemicals Calcs'!AH63))</f>
        <v>0</v>
      </c>
      <c r="AI63" s="212">
        <f ca="1">IF(SUM('Chemicals Calcs'!AI$2:AI63)-'Chem - ODS'!AD$7*10^6&lt;0,0,IF(AND(SUM('Chemicals Calcs'!AI$1:AI62)-'Chem - ODS'!AD$7*10^6&lt;0,SUM('Chemicals Calcs'!AI$2:AI63)-'Chem - ODS'!AD$7*10^6&gt;0),SUM('Chemicals Calcs'!AI$2:AI63)-'Chem - ODS'!AD$7*10^6,'Chemicals Calcs'!AI63))</f>
        <v>0</v>
      </c>
      <c r="AJ63" s="212">
        <f ca="1">IF(SUM('Chemicals Calcs'!AJ$2:AJ63)-'Chem - ODS'!AE$7*10^6&lt;0,0,IF(AND(SUM('Chemicals Calcs'!AJ$1:AJ62)-'Chem - ODS'!AE$7*10^6&lt;0,SUM('Chemicals Calcs'!AJ$2:AJ63)-'Chem - ODS'!AE$7*10^6&gt;0),SUM('Chemicals Calcs'!AJ$2:AJ63)-'Chem - ODS'!AE$7*10^6,'Chemicals Calcs'!AJ63))</f>
        <v>0</v>
      </c>
      <c r="AK63" s="212">
        <f ca="1">IF(SUM('Chemicals Calcs'!AK$2:AK63)-'Chem - ODS'!AF$7*10^6&lt;0,0,IF(AND(SUM('Chemicals Calcs'!AK$1:AK62)-'Chem - ODS'!AF$7*10^6&lt;0,SUM('Chemicals Calcs'!AK$2:AK63)-'Chem - ODS'!AF$7*10^6&gt;0),SUM('Chemicals Calcs'!AK$2:AK63)-'Chem - ODS'!AF$7*10^6,'Chemicals Calcs'!AK63))</f>
        <v>0</v>
      </c>
      <c r="AL63" s="212">
        <f ca="1">IF(SUM('Chemicals Calcs'!AL$2:AL63)-'Chem - ODS'!AG$7*10^6&lt;0,0,IF(AND(SUM('Chemicals Calcs'!AL$1:AL62)-'Chem - ODS'!AG$7*10^6&lt;0,SUM('Chemicals Calcs'!AL$2:AL63)-'Chem - ODS'!AG$7*10^6&gt;0),SUM('Chemicals Calcs'!AL$2:AL63)-'Chem - ODS'!AG$7*10^6,'Chemicals Calcs'!AL63))</f>
        <v>0</v>
      </c>
      <c r="AM63" s="212">
        <f ca="1">IF(SUM('Chemicals Calcs'!AM$2:AM63)-'Chem - ODS'!AH$7*10^6&lt;0,0,IF(AND(SUM('Chemicals Calcs'!AM$1:AM62)-'Chem - ODS'!AH$7*10^6&lt;0,SUM('Chemicals Calcs'!AM$2:AM63)-'Chem - ODS'!AH$7*10^6&gt;0),SUM('Chemicals Calcs'!AM$2:AM63)-'Chem - ODS'!AH$7*10^6,'Chemicals Calcs'!AM63))</f>
        <v>0</v>
      </c>
      <c r="AN63" s="212">
        <f ca="1">IF(SUM('Chemicals Calcs'!AN$2:AN63)-'Chem - ODS'!AI$7*10^6&lt;0,0,IF(AND(SUM('Chemicals Calcs'!AN$1:AN62)-'Chem - ODS'!AI$7*10^6&lt;0,SUM('Chemicals Calcs'!AN$2:AN63)-'Chem - ODS'!AI$7*10^6&gt;0),SUM('Chemicals Calcs'!AN$2:AN63)-'Chem - ODS'!AI$7*10^6,'Chemicals Calcs'!AN63))</f>
        <v>0</v>
      </c>
      <c r="AO63" s="212">
        <f ca="1">IF(SUM('Chemicals Calcs'!AO$2:AO63)-'Chem - ODS'!AJ$7*10^6&lt;0,0,IF(AND(SUM('Chemicals Calcs'!AO$1:AO62)-'Chem - ODS'!AJ$7*10^6&lt;0,SUM('Chemicals Calcs'!AO$2:AO63)-'Chem - ODS'!AJ$7*10^6&gt;0),SUM('Chemicals Calcs'!AO$2:AO63)-'Chem - ODS'!AJ$7*10^6,'Chemicals Calcs'!AO63))</f>
        <v>0</v>
      </c>
      <c r="AP63" s="212">
        <f ca="1">IF(SUM('Chemicals Calcs'!AP$2:AP63)-'Chem - ODS'!AK$7*10^6&lt;0,0,IF(AND(SUM('Chemicals Calcs'!AP$1:AP62)-'Chem - ODS'!AK$7*10^6&lt;0,SUM('Chemicals Calcs'!AP$2:AP63)-'Chem - ODS'!AK$7*10^6&gt;0),SUM('Chemicals Calcs'!AP$2:AP63)-'Chem - ODS'!AK$7*10^6,'Chemicals Calcs'!AP63))</f>
        <v>0</v>
      </c>
    </row>
    <row r="64" spans="1:42">
      <c r="A64" s="74">
        <v>12</v>
      </c>
      <c r="B64">
        <f ca="1">IF('Chemicals 2010'!$A72="CP",INDIRECT("'Chemicals 2010'!"&amp;'Country Selector'!$B$3&amp;ROW($A72))*10^12,0)</f>
        <v>213886708004.23758</v>
      </c>
      <c r="C64" s="90">
        <f t="shared" ref="C64:F127" ca="1" si="4">$B64*($L$1-C$1)/($L$1-$B$1)+$L64*(C$1-$B$1)/($L$1-$B$1)</f>
        <v>220669837067.98682</v>
      </c>
      <c r="D64" s="90">
        <f t="shared" ca="1" si="3"/>
        <v>227452966131.73608</v>
      </c>
      <c r="E64" s="90">
        <f t="shared" ca="1" si="3"/>
        <v>234236095195.48535</v>
      </c>
      <c r="F64" s="90">
        <f t="shared" ca="1" si="3"/>
        <v>241019224259.23462</v>
      </c>
      <c r="G64" s="212">
        <f ca="1">IF(SUM('Chemicals Calcs'!G$2:G64)-'Chem - ODS'!B$7*10^6&lt;0,0,IF(AND(SUM('Chemicals Calcs'!G$1:G63)-'Chem - ODS'!B$7*10^6&lt;0,SUM('Chemicals Calcs'!G$2:G64)-'Chem - ODS'!B$7*10^6&gt;0),SUM('Chemicals Calcs'!G$2:G64)-'Chem - ODS'!B$7*10^6,'Chemicals Calcs'!G64))</f>
        <v>247802353322.98383</v>
      </c>
      <c r="H64" s="212">
        <f ca="1">IF(SUM('Chemicals Calcs'!H$2:H64)-'Chem - ODS'!C$7*10^6&lt;0,0,IF(AND(SUM('Chemicals Calcs'!H$1:H63)-'Chem - ODS'!C$7*10^6&lt;0,SUM('Chemicals Calcs'!H$2:H64)-'Chem - ODS'!C$7*10^6&gt;0),SUM('Chemicals Calcs'!H$2:H64)-'Chem - ODS'!C$7*10^6,'Chemicals Calcs'!H64))</f>
        <v>254585482386.73309</v>
      </c>
      <c r="I64" s="212">
        <f ca="1">IF(SUM('Chemicals Calcs'!I$2:I64)-'Chem - ODS'!D$7*10^6&lt;0,0,IF(AND(SUM('Chemicals Calcs'!I$1:I63)-'Chem - ODS'!D$7*10^6&lt;0,SUM('Chemicals Calcs'!I$2:I64)-'Chem - ODS'!D$7*10^6&gt;0),SUM('Chemicals Calcs'!I$2:I64)-'Chem - ODS'!D$7*10^6,'Chemicals Calcs'!I64))</f>
        <v>261368611450.48236</v>
      </c>
      <c r="J64" s="212">
        <f ca="1">IF(SUM('Chemicals Calcs'!J$2:J64)-'Chem - ODS'!E$7*10^6&lt;0,0,IF(AND(SUM('Chemicals Calcs'!J$1:J63)-'Chem - ODS'!E$7*10^6&lt;0,SUM('Chemicals Calcs'!J$2:J64)-'Chem - ODS'!E$7*10^6&gt;0),SUM('Chemicals Calcs'!J$2:J64)-'Chem - ODS'!E$7*10^6,'Chemicals Calcs'!J64))</f>
        <v>268151740514.23163</v>
      </c>
      <c r="K64" s="212">
        <f ca="1">IF(SUM('Chemicals Calcs'!K$2:K64)-'Chem - ODS'!F$7*10^6&lt;0,0,IF(AND(SUM('Chemicals Calcs'!K$1:K63)-'Chem - ODS'!F$7*10^6&lt;0,SUM('Chemicals Calcs'!K$2:K64)-'Chem - ODS'!F$7*10^6&gt;0),SUM('Chemicals Calcs'!K$2:K64)-'Chem - ODS'!F$7*10^6,'Chemicals Calcs'!K64))</f>
        <v>274934869577.98083</v>
      </c>
      <c r="L64" s="212">
        <f ca="1">IF(SUM('Chemicals Calcs'!L$2:L64)-'Chem - ODS'!G$7*10^6&lt;0,0,IF(AND(SUM('Chemicals Calcs'!L$1:L63)-'Chem - ODS'!G$7*10^6&lt;0,SUM('Chemicals Calcs'!L$2:L64)-'Chem - ODS'!G$7*10^6&gt;0),SUM('Chemicals Calcs'!L$2:L64)-'Chem - ODS'!G$7*10^6,'Chemicals Calcs'!L64))</f>
        <v>281717998641.7301</v>
      </c>
      <c r="M64" s="212">
        <f ca="1">IF(SUM('Chemicals Calcs'!M$2:M64)-'Chem - ODS'!H$7*10^6&lt;0,0,IF(AND(SUM('Chemicals Calcs'!M$1:M63)-'Chem - ODS'!H$7*10^6&lt;0,SUM('Chemicals Calcs'!M$2:M64)-'Chem - ODS'!H$7*10^6&gt;0),SUM('Chemicals Calcs'!M$2:M64)-'Chem - ODS'!H$7*10^6,'Chemicals Calcs'!M64))</f>
        <v>280269160154.83075</v>
      </c>
      <c r="N64" s="212">
        <f ca="1">IF(SUM('Chemicals Calcs'!N$2:N64)-'Chem - ODS'!I$7*10^6&lt;0,0,IF(AND(SUM('Chemicals Calcs'!N$1:N63)-'Chem - ODS'!I$7*10^6&lt;0,SUM('Chemicals Calcs'!N$2:N64)-'Chem - ODS'!I$7*10^6&gt;0),SUM('Chemicals Calcs'!N$2:N64)-'Chem - ODS'!I$7*10^6,'Chemicals Calcs'!N64))</f>
        <v>280533396805.78705</v>
      </c>
      <c r="O64" s="212">
        <f ca="1">IF(SUM('Chemicals Calcs'!O$2:O64)-'Chem - ODS'!J$7*10^6&lt;0,0,IF(AND(SUM('Chemicals Calcs'!O$1:O63)-'Chem - ODS'!J$7*10^6&lt;0,SUM('Chemicals Calcs'!O$2:O64)-'Chem - ODS'!J$7*10^6&gt;0),SUM('Chemicals Calcs'!O$2:O64)-'Chem - ODS'!J$7*10^6,'Chemicals Calcs'!O64))</f>
        <v>280783871690.43866</v>
      </c>
      <c r="P64" s="212">
        <f ca="1">IF(SUM('Chemicals Calcs'!P$2:P64)-'Chem - ODS'!K$7*10^6&lt;0,0,IF(AND(SUM('Chemicals Calcs'!P$1:P63)-'Chem - ODS'!K$7*10^6&lt;0,SUM('Chemicals Calcs'!P$2:P64)-'Chem - ODS'!K$7*10^6&gt;0),SUM('Chemicals Calcs'!P$2:P64)-'Chem - ODS'!K$7*10^6,'Chemicals Calcs'!P64))</f>
        <v>281021890185.33203</v>
      </c>
      <c r="Q64" s="212">
        <f ca="1">IF(SUM('Chemicals Calcs'!Q$2:Q64)-'Chem - ODS'!L$7*10^6&lt;0,0,IF(AND(SUM('Chemicals Calcs'!Q$1:Q63)-'Chem - ODS'!L$7*10^6&lt;0,SUM('Chemicals Calcs'!Q$2:Q64)-'Chem - ODS'!L$7*10^6&gt;0),SUM('Chemicals Calcs'!Q$2:Q64)-'Chem - ODS'!L$7*10^6,'Chemicals Calcs'!Q64))</f>
        <v>284178270523.23193</v>
      </c>
      <c r="R64" s="212">
        <f ca="1">IF(SUM('Chemicals Calcs'!R$2:R64)-'Chem - ODS'!M$7*10^6&lt;0,0,IF(AND(SUM('Chemicals Calcs'!R$1:R63)-'Chem - ODS'!M$7*10^6&lt;0,SUM('Chemicals Calcs'!R$2:R64)-'Chem - ODS'!M$7*10^6&gt;0),SUM('Chemicals Calcs'!R$2:R64)-'Chem - ODS'!M$7*10^6,'Chemicals Calcs'!R64))</f>
        <v>281465003128.80249</v>
      </c>
      <c r="S64" s="212">
        <f ca="1">IF(SUM('Chemicals Calcs'!S$2:S64)-'Chem - ODS'!N$7*10^6&lt;0,0,IF(AND(SUM('Chemicals Calcs'!S$1:S63)-'Chem - ODS'!N$7*10^6&lt;0,SUM('Chemicals Calcs'!S$2:S64)-'Chem - ODS'!N$7*10^6&gt;0),SUM('Chemicals Calcs'!S$2:S64)-'Chem - ODS'!N$7*10^6,'Chemicals Calcs'!S64))</f>
        <v>289956469776.01868</v>
      </c>
      <c r="T64" s="212">
        <f ca="1">IF(SUM('Chemicals Calcs'!T$2:T64)-'Chem - ODS'!O$7*10^6&lt;0,0,IF(AND(SUM('Chemicals Calcs'!T$1:T63)-'Chem - ODS'!O$7*10^6&lt;0,SUM('Chemicals Calcs'!T$2:T64)-'Chem - ODS'!O$7*10^6&gt;0),SUM('Chemicals Calcs'!T$2:T64)-'Chem - ODS'!O$7*10^6,'Chemicals Calcs'!T64))</f>
        <v>283212618098.70447</v>
      </c>
      <c r="U64" s="212">
        <f ca="1">IF(SUM('Chemicals Calcs'!U$2:U64)-'Chem - ODS'!P$7*10^6&lt;0,0,IF(AND(SUM('Chemicals Calcs'!U$1:U63)-'Chem - ODS'!P$7*10^6&lt;0,SUM('Chemicals Calcs'!U$2:U64)-'Chem - ODS'!P$7*10^6&gt;0),SUM('Chemicals Calcs'!U$2:U64)-'Chem - ODS'!P$7*10^6,'Chemicals Calcs'!U64))</f>
        <v>283366683148.82452</v>
      </c>
      <c r="V64" s="212">
        <f ca="1">IF(SUM('Chemicals Calcs'!V$2:V64)-'Chem - ODS'!Q$7*10^6&lt;0,0,IF(AND(SUM('Chemicals Calcs'!V$1:V63)-'Chem - ODS'!Q$7*10^6&lt;0,SUM('Chemicals Calcs'!V$2:V64)-'Chem - ODS'!Q$7*10^6&gt;0),SUM('Chemicals Calcs'!V$2:V64)-'Chem - ODS'!Q$7*10^6,'Chemicals Calcs'!V64))</f>
        <v>282244033066.74567</v>
      </c>
      <c r="W64" s="212">
        <f ca="1">IF(SUM('Chemicals Calcs'!W$2:W64)-'Chem - ODS'!R$7*10^6&lt;0,0,IF(AND(SUM('Chemicals Calcs'!W$1:W63)-'Chem - ODS'!R$7*10^6&lt;0,SUM('Chemicals Calcs'!W$2:W64)-'Chem - ODS'!R$7*10^6&gt;0),SUM('Chemicals Calcs'!W$2:W64)-'Chem - ODS'!R$7*10^6,'Chemicals Calcs'!W64))</f>
        <v>301504726301.151</v>
      </c>
      <c r="X64" s="212">
        <f ca="1">IF(SUM('Chemicals Calcs'!X$2:X64)-'Chem - ODS'!S$7*10^6&lt;0,0,IF(AND(SUM('Chemicals Calcs'!X$1:X63)-'Chem - ODS'!S$7*10^6&lt;0,SUM('Chemicals Calcs'!X$2:X64)-'Chem - ODS'!S$7*10^6&gt;0),SUM('Chemicals Calcs'!X$2:X64)-'Chem - ODS'!S$7*10^6,'Chemicals Calcs'!X64))</f>
        <v>323402140189.34521</v>
      </c>
      <c r="Y64" s="212">
        <f ca="1">IF(SUM('Chemicals Calcs'!Y$2:Y64)-'Chem - ODS'!T$7*10^6&lt;0,0,IF(AND(SUM('Chemicals Calcs'!Y$1:Y63)-'Chem - ODS'!T$7*10^6&lt;0,SUM('Chemicals Calcs'!Y$2:Y64)-'Chem - ODS'!T$7*10^6&gt;0),SUM('Chemicals Calcs'!Y$2:Y64)-'Chem - ODS'!T$7*10^6,'Chemicals Calcs'!Y64))</f>
        <v>328630705741.81134</v>
      </c>
      <c r="Z64" s="212">
        <f ca="1">IF(SUM('Chemicals Calcs'!Z$2:Z64)-'Chem - ODS'!U$7*10^6&lt;0,0,IF(AND(SUM('Chemicals Calcs'!Z$1:Z63)-'Chem - ODS'!U$7*10^6&lt;0,SUM('Chemicals Calcs'!Z$2:Z64)-'Chem - ODS'!U$7*10^6&gt;0),SUM('Chemicals Calcs'!Z$2:Z64)-'Chem - ODS'!U$7*10^6,'Chemicals Calcs'!Z64))</f>
        <v>335098232760.03351</v>
      </c>
      <c r="AA64" s="212">
        <f ca="1">IF(SUM('Chemicals Calcs'!AA$2:AA64)-'Chem - ODS'!V$7*10^6&lt;0,0,IF(AND(SUM('Chemicals Calcs'!AA$1:AA63)-'Chem - ODS'!V$7*10^6&lt;0,SUM('Chemicals Calcs'!AA$2:AA64)-'Chem - ODS'!V$7*10^6&gt;0),SUM('Chemicals Calcs'!AA$2:AA64)-'Chem - ODS'!V$7*10^6,'Chemicals Calcs'!AA64))</f>
        <v>342823995028.44629</v>
      </c>
      <c r="AB64" s="212">
        <f ca="1">IF(SUM('Chemicals Calcs'!AB$2:AB64)-'Chem - ODS'!W$7*10^6&lt;0,0,IF(AND(SUM('Chemicals Calcs'!AB$1:AB63)-'Chem - ODS'!W$7*10^6&lt;0,SUM('Chemicals Calcs'!AB$2:AB64)-'Chem - ODS'!W$7*10^6&gt;0),SUM('Chemicals Calcs'!AB$2:AB64)-'Chem - ODS'!W$7*10^6,'Chemicals Calcs'!AB64))</f>
        <v>351824995939.93927</v>
      </c>
      <c r="AC64" s="212">
        <f ca="1">IF(SUM('Chemicals Calcs'!AC$2:AC64)-'Chem - ODS'!X$7*10^6&lt;0,0,IF(AND(SUM('Chemicals Calcs'!AC$1:AC63)-'Chem - ODS'!X$7*10^6&lt;0,SUM('Chemicals Calcs'!AC$2:AC64)-'Chem - ODS'!X$7*10^6&gt;0),SUM('Chemicals Calcs'!AC$2:AC64)-'Chem - ODS'!X$7*10^6,'Chemicals Calcs'!AC64))</f>
        <v>362116293238.71564</v>
      </c>
      <c r="AD64" s="212">
        <f ca="1">IF(SUM('Chemicals Calcs'!AD$2:AD64)-'Chem - ODS'!Y$7*10^6&lt;0,0,IF(AND(SUM('Chemicals Calcs'!AD$1:AD63)-'Chem - ODS'!Y$7*10^6&lt;0,SUM('Chemicals Calcs'!AD$2:AD64)-'Chem - ODS'!Y$7*10^6&gt;0),SUM('Chemicals Calcs'!AD$2:AD64)-'Chem - ODS'!Y$7*10^6,'Chemicals Calcs'!AD64))</f>
        <v>336995776423.09735</v>
      </c>
      <c r="AE64" s="212">
        <f ca="1">IF(SUM('Chemicals Calcs'!AE$2:AE64)-'Chem - ODS'!Z$7*10^6&lt;0,0,IF(AND(SUM('Chemicals Calcs'!AE$1:AE63)-'Chem - ODS'!Z$7*10^6&lt;0,SUM('Chemicals Calcs'!AE$2:AE64)-'Chem - ODS'!Z$7*10^6&gt;0),SUM('Chemicals Calcs'!AE$2:AE64)-'Chem - ODS'!Z$7*10^6,'Chemicals Calcs'!AE64))</f>
        <v>345855608677.79236</v>
      </c>
      <c r="AF64" s="212">
        <f ca="1">IF(SUM('Chemicals Calcs'!AF$2:AF64)-'Chem - ODS'!AA$7*10^6&lt;0,0,IF(AND(SUM('Chemicals Calcs'!AF$1:AF63)-'Chem - ODS'!AA$7*10^6&lt;0,SUM('Chemicals Calcs'!AF$2:AF64)-'Chem - ODS'!AA$7*10^6&gt;0),SUM('Chemicals Calcs'!AF$2:AF64)-'Chem - ODS'!AA$7*10^6,'Chemicals Calcs'!AF64))</f>
        <v>0</v>
      </c>
      <c r="AG64" s="212">
        <f ca="1">IF(SUM('Chemicals Calcs'!AG$2:AG64)-'Chem - ODS'!AB$7*10^6&lt;0,0,IF(AND(SUM('Chemicals Calcs'!AG$1:AG63)-'Chem - ODS'!AB$7*10^6&lt;0,SUM('Chemicals Calcs'!AG$2:AG64)-'Chem - ODS'!AB$7*10^6&gt;0),SUM('Chemicals Calcs'!AG$2:AG64)-'Chem - ODS'!AB$7*10^6,'Chemicals Calcs'!AG64))</f>
        <v>0</v>
      </c>
      <c r="AH64" s="212">
        <f ca="1">IF(SUM('Chemicals Calcs'!AH$2:AH64)-'Chem - ODS'!AC$7*10^6&lt;0,0,IF(AND(SUM('Chemicals Calcs'!AH$1:AH63)-'Chem - ODS'!AC$7*10^6&lt;0,SUM('Chemicals Calcs'!AH$2:AH64)-'Chem - ODS'!AC$7*10^6&gt;0),SUM('Chemicals Calcs'!AH$2:AH64)-'Chem - ODS'!AC$7*10^6,'Chemicals Calcs'!AH64))</f>
        <v>0</v>
      </c>
      <c r="AI64" s="212">
        <f ca="1">IF(SUM('Chemicals Calcs'!AI$2:AI64)-'Chem - ODS'!AD$7*10^6&lt;0,0,IF(AND(SUM('Chemicals Calcs'!AI$1:AI63)-'Chem - ODS'!AD$7*10^6&lt;0,SUM('Chemicals Calcs'!AI$2:AI64)-'Chem - ODS'!AD$7*10^6&gt;0),SUM('Chemicals Calcs'!AI$2:AI64)-'Chem - ODS'!AD$7*10^6,'Chemicals Calcs'!AI64))</f>
        <v>0</v>
      </c>
      <c r="AJ64" s="212">
        <f ca="1">IF(SUM('Chemicals Calcs'!AJ$2:AJ64)-'Chem - ODS'!AE$7*10^6&lt;0,0,IF(AND(SUM('Chemicals Calcs'!AJ$1:AJ63)-'Chem - ODS'!AE$7*10^6&lt;0,SUM('Chemicals Calcs'!AJ$2:AJ64)-'Chem - ODS'!AE$7*10^6&gt;0),SUM('Chemicals Calcs'!AJ$2:AJ64)-'Chem - ODS'!AE$7*10^6,'Chemicals Calcs'!AJ64))</f>
        <v>0</v>
      </c>
      <c r="AK64" s="212">
        <f ca="1">IF(SUM('Chemicals Calcs'!AK$2:AK64)-'Chem - ODS'!AF$7*10^6&lt;0,0,IF(AND(SUM('Chemicals Calcs'!AK$1:AK63)-'Chem - ODS'!AF$7*10^6&lt;0,SUM('Chemicals Calcs'!AK$2:AK64)-'Chem - ODS'!AF$7*10^6&gt;0),SUM('Chemicals Calcs'!AK$2:AK64)-'Chem - ODS'!AF$7*10^6,'Chemicals Calcs'!AK64))</f>
        <v>0</v>
      </c>
      <c r="AL64" s="212">
        <f ca="1">IF(SUM('Chemicals Calcs'!AL$2:AL64)-'Chem - ODS'!AG$7*10^6&lt;0,0,IF(AND(SUM('Chemicals Calcs'!AL$1:AL63)-'Chem - ODS'!AG$7*10^6&lt;0,SUM('Chemicals Calcs'!AL$2:AL64)-'Chem - ODS'!AG$7*10^6&gt;0),SUM('Chemicals Calcs'!AL$2:AL64)-'Chem - ODS'!AG$7*10^6,'Chemicals Calcs'!AL64))</f>
        <v>0</v>
      </c>
      <c r="AM64" s="212">
        <f ca="1">IF(SUM('Chemicals Calcs'!AM$2:AM64)-'Chem - ODS'!AH$7*10^6&lt;0,0,IF(AND(SUM('Chemicals Calcs'!AM$1:AM63)-'Chem - ODS'!AH$7*10^6&lt;0,SUM('Chemicals Calcs'!AM$2:AM64)-'Chem - ODS'!AH$7*10^6&gt;0),SUM('Chemicals Calcs'!AM$2:AM64)-'Chem - ODS'!AH$7*10^6,'Chemicals Calcs'!AM64))</f>
        <v>0</v>
      </c>
      <c r="AN64" s="212">
        <f ca="1">IF(SUM('Chemicals Calcs'!AN$2:AN64)-'Chem - ODS'!AI$7*10^6&lt;0,0,IF(AND(SUM('Chemicals Calcs'!AN$1:AN63)-'Chem - ODS'!AI$7*10^6&lt;0,SUM('Chemicals Calcs'!AN$2:AN64)-'Chem - ODS'!AI$7*10^6&gt;0),SUM('Chemicals Calcs'!AN$2:AN64)-'Chem - ODS'!AI$7*10^6,'Chemicals Calcs'!AN64))</f>
        <v>0</v>
      </c>
      <c r="AO64" s="212">
        <f ca="1">IF(SUM('Chemicals Calcs'!AO$2:AO64)-'Chem - ODS'!AJ$7*10^6&lt;0,0,IF(AND(SUM('Chemicals Calcs'!AO$1:AO63)-'Chem - ODS'!AJ$7*10^6&lt;0,SUM('Chemicals Calcs'!AO$2:AO64)-'Chem - ODS'!AJ$7*10^6&gt;0),SUM('Chemicals Calcs'!AO$2:AO64)-'Chem - ODS'!AJ$7*10^6,'Chemicals Calcs'!AO64))</f>
        <v>0</v>
      </c>
      <c r="AP64" s="212">
        <f ca="1">IF(SUM('Chemicals Calcs'!AP$2:AP64)-'Chem - ODS'!AK$7*10^6&lt;0,0,IF(AND(SUM('Chemicals Calcs'!AP$1:AP63)-'Chem - ODS'!AK$7*10^6&lt;0,SUM('Chemicals Calcs'!AP$2:AP64)-'Chem - ODS'!AK$7*10^6&gt;0),SUM('Chemicals Calcs'!AP$2:AP64)-'Chem - ODS'!AK$7*10^6,'Chemicals Calcs'!AP64))</f>
        <v>0</v>
      </c>
    </row>
    <row r="65" spans="1:42">
      <c r="A65" s="74">
        <v>13</v>
      </c>
      <c r="B65">
        <f ca="1">IF('Chemicals 2010'!$A73="CP",INDIRECT("'Chemicals 2010'!"&amp;'Country Selector'!$B$3&amp;ROW($A73))*10^12,0)</f>
        <v>99892143848.132828</v>
      </c>
      <c r="C65" s="90">
        <f t="shared" ca="1" si="4"/>
        <v>103060088740.54314</v>
      </c>
      <c r="D65" s="90">
        <f t="shared" ca="1" si="3"/>
        <v>106228033632.95343</v>
      </c>
      <c r="E65" s="90">
        <f t="shared" ca="1" si="3"/>
        <v>109395978525.36375</v>
      </c>
      <c r="F65" s="90">
        <f t="shared" ca="1" si="3"/>
        <v>112563923417.77406</v>
      </c>
      <c r="G65" s="212">
        <f ca="1">IF(SUM('Chemicals Calcs'!G$2:G65)-'Chem - ODS'!B$7*10^6&lt;0,0,IF(AND(SUM('Chemicals Calcs'!G$1:G64)-'Chem - ODS'!B$7*10^6&lt;0,SUM('Chemicals Calcs'!G$2:G65)-'Chem - ODS'!B$7*10^6&gt;0),SUM('Chemicals Calcs'!G$2:G65)-'Chem - ODS'!B$7*10^6,'Chemicals Calcs'!G65))</f>
        <v>115731868310.18437</v>
      </c>
      <c r="H65" s="212">
        <f ca="1">IF(SUM('Chemicals Calcs'!H$2:H65)-'Chem - ODS'!C$7*10^6&lt;0,0,IF(AND(SUM('Chemicals Calcs'!H$1:H64)-'Chem - ODS'!C$7*10^6&lt;0,SUM('Chemicals Calcs'!H$2:H65)-'Chem - ODS'!C$7*10^6&gt;0),SUM('Chemicals Calcs'!H$2:H65)-'Chem - ODS'!C$7*10^6,'Chemicals Calcs'!H65))</f>
        <v>118899813202.59468</v>
      </c>
      <c r="I65" s="212">
        <f ca="1">IF(SUM('Chemicals Calcs'!I$2:I65)-'Chem - ODS'!D$7*10^6&lt;0,0,IF(AND(SUM('Chemicals Calcs'!I$1:I64)-'Chem - ODS'!D$7*10^6&lt;0,SUM('Chemicals Calcs'!I$2:I65)-'Chem - ODS'!D$7*10^6&gt;0),SUM('Chemicals Calcs'!I$2:I65)-'Chem - ODS'!D$7*10^6,'Chemicals Calcs'!I65))</f>
        <v>122067758095.00499</v>
      </c>
      <c r="J65" s="212">
        <f ca="1">IF(SUM('Chemicals Calcs'!J$2:J65)-'Chem - ODS'!E$7*10^6&lt;0,0,IF(AND(SUM('Chemicals Calcs'!J$1:J64)-'Chem - ODS'!E$7*10^6&lt;0,SUM('Chemicals Calcs'!J$2:J65)-'Chem - ODS'!E$7*10^6&gt;0),SUM('Chemicals Calcs'!J$2:J65)-'Chem - ODS'!E$7*10^6,'Chemicals Calcs'!J65))</f>
        <v>125235702987.41528</v>
      </c>
      <c r="K65" s="212">
        <f ca="1">IF(SUM('Chemicals Calcs'!K$2:K65)-'Chem - ODS'!F$7*10^6&lt;0,0,IF(AND(SUM('Chemicals Calcs'!K$1:K64)-'Chem - ODS'!F$7*10^6&lt;0,SUM('Chemicals Calcs'!K$2:K65)-'Chem - ODS'!F$7*10^6&gt;0),SUM('Chemicals Calcs'!K$2:K65)-'Chem - ODS'!F$7*10^6,'Chemicals Calcs'!K65))</f>
        <v>128403647879.82561</v>
      </c>
      <c r="L65" s="212">
        <f ca="1">IF(SUM('Chemicals Calcs'!L$2:L65)-'Chem - ODS'!G$7*10^6&lt;0,0,IF(AND(SUM('Chemicals Calcs'!L$1:L64)-'Chem - ODS'!G$7*10^6&lt;0,SUM('Chemicals Calcs'!L$2:L65)-'Chem - ODS'!G$7*10^6&gt;0),SUM('Chemicals Calcs'!L$2:L65)-'Chem - ODS'!G$7*10^6,'Chemicals Calcs'!L65))</f>
        <v>131571592772.23592</v>
      </c>
      <c r="M65" s="212">
        <f ca="1">IF(SUM('Chemicals Calcs'!M$2:M65)-'Chem - ODS'!H$7*10^6&lt;0,0,IF(AND(SUM('Chemicals Calcs'!M$1:M64)-'Chem - ODS'!H$7*10^6&lt;0,SUM('Chemicals Calcs'!M$2:M65)-'Chem - ODS'!H$7*10^6&gt;0),SUM('Chemicals Calcs'!M$2:M65)-'Chem - ODS'!H$7*10^6,'Chemicals Calcs'!M65))</f>
        <v>130894937434.948</v>
      </c>
      <c r="N65" s="212">
        <f ca="1">IF(SUM('Chemicals Calcs'!N$2:N65)-'Chem - ODS'!I$7*10^6&lt;0,0,IF(AND(SUM('Chemicals Calcs'!N$1:N64)-'Chem - ODS'!I$7*10^6&lt;0,SUM('Chemicals Calcs'!N$2:N65)-'Chem - ODS'!I$7*10^6&gt;0),SUM('Chemicals Calcs'!N$2:N65)-'Chem - ODS'!I$7*10^6,'Chemicals Calcs'!N65))</f>
        <v>131018344662.0432</v>
      </c>
      <c r="O65" s="212">
        <f ca="1">IF(SUM('Chemicals Calcs'!O$2:O65)-'Chem - ODS'!J$7*10^6&lt;0,0,IF(AND(SUM('Chemicals Calcs'!O$1:O64)-'Chem - ODS'!J$7*10^6&lt;0,SUM('Chemicals Calcs'!O$2:O65)-'Chem - ODS'!J$7*10^6&gt;0),SUM('Chemicals Calcs'!O$2:O65)-'Chem - ODS'!J$7*10^6,'Chemicals Calcs'!O65))</f>
        <v>131135324690.58946</v>
      </c>
      <c r="P65" s="212">
        <f ca="1">IF(SUM('Chemicals Calcs'!P$2:P65)-'Chem - ODS'!K$7*10^6&lt;0,0,IF(AND(SUM('Chemicals Calcs'!P$1:P64)-'Chem - ODS'!K$7*10^6&lt;0,SUM('Chemicals Calcs'!P$2:P65)-'Chem - ODS'!K$7*10^6&gt;0),SUM('Chemicals Calcs'!P$2:P65)-'Chem - ODS'!K$7*10^6,'Chemicals Calcs'!P65))</f>
        <v>131246487174.46848</v>
      </c>
      <c r="Q65" s="212">
        <f ca="1">IF(SUM('Chemicals Calcs'!Q$2:Q65)-'Chem - ODS'!L$7*10^6&lt;0,0,IF(AND(SUM('Chemicals Calcs'!Q$1:Q64)-'Chem - ODS'!L$7*10^6&lt;0,SUM('Chemicals Calcs'!Q$2:Q65)-'Chem - ODS'!L$7*10^6&gt;0),SUM('Chemicals Calcs'!Q$2:Q65)-'Chem - ODS'!L$7*10^6,'Chemicals Calcs'!Q65))</f>
        <v>132720620848.7626</v>
      </c>
      <c r="R65" s="212">
        <f ca="1">IF(SUM('Chemicals Calcs'!R$2:R65)-'Chem - ODS'!M$7*10^6&lt;0,0,IF(AND(SUM('Chemicals Calcs'!R$1:R64)-'Chem - ODS'!M$7*10^6&lt;0,SUM('Chemicals Calcs'!R$2:R65)-'Chem - ODS'!M$7*10^6&gt;0),SUM('Chemicals Calcs'!R$2:R65)-'Chem - ODS'!M$7*10^6,'Chemicals Calcs'!R65))</f>
        <v>131453435527.18861</v>
      </c>
      <c r="S65" s="212">
        <f ca="1">IF(SUM('Chemicals Calcs'!S$2:S65)-'Chem - ODS'!N$7*10^6&lt;0,0,IF(AND(SUM('Chemicals Calcs'!S$1:S64)-'Chem - ODS'!N$7*10^6&lt;0,SUM('Chemicals Calcs'!S$2:S65)-'Chem - ODS'!N$7*10^6&gt;0),SUM('Chemicals Calcs'!S$2:S65)-'Chem - ODS'!N$7*10^6,'Chemicals Calcs'!S65))</f>
        <v>135419230389.89973</v>
      </c>
      <c r="T65" s="212">
        <f ca="1">IF(SUM('Chemicals Calcs'!T$2:T65)-'Chem - ODS'!O$7*10^6&lt;0,0,IF(AND(SUM('Chemicals Calcs'!T$1:T64)-'Chem - ODS'!O$7*10^6&lt;0,SUM('Chemicals Calcs'!T$2:T65)-'Chem - ODS'!O$7*10^6&gt;0),SUM('Chemicals Calcs'!T$2:T65)-'Chem - ODS'!O$7*10^6,'Chemicals Calcs'!T65))</f>
        <v>132269629331.81363</v>
      </c>
      <c r="U65" s="212">
        <f ca="1">IF(SUM('Chemicals Calcs'!U$2:U65)-'Chem - ODS'!P$7*10^6&lt;0,0,IF(AND(SUM('Chemicals Calcs'!U$1:U64)-'Chem - ODS'!P$7*10^6&lt;0,SUM('Chemicals Calcs'!U$2:U65)-'Chem - ODS'!P$7*10^6&gt;0),SUM('Chemicals Calcs'!U$2:U65)-'Chem - ODS'!P$7*10^6,'Chemicals Calcs'!U65))</f>
        <v>132341582789.28748</v>
      </c>
      <c r="V65" s="212">
        <f ca="1">IF(SUM('Chemicals Calcs'!V$2:V65)-'Chem - ODS'!Q$7*10^6&lt;0,0,IF(AND(SUM('Chemicals Calcs'!V$1:V64)-'Chem - ODS'!Q$7*10^6&lt;0,SUM('Chemicals Calcs'!V$2:V65)-'Chem - ODS'!Q$7*10^6&gt;0),SUM('Chemicals Calcs'!V$2:V65)-'Chem - ODS'!Q$7*10^6,'Chemicals Calcs'!V65))</f>
        <v>131817268190.51463</v>
      </c>
      <c r="W65" s="212">
        <f ca="1">IF(SUM('Chemicals Calcs'!W$2:W65)-'Chem - ODS'!R$7*10^6&lt;0,0,IF(AND(SUM('Chemicals Calcs'!W$1:W64)-'Chem - ODS'!R$7*10^6&lt;0,SUM('Chemicals Calcs'!W$2:W65)-'Chem - ODS'!R$7*10^6&gt;0),SUM('Chemicals Calcs'!W$2:W65)-'Chem - ODS'!R$7*10^6,'Chemicals Calcs'!W65))</f>
        <v>140812646898.89084</v>
      </c>
      <c r="X65" s="212">
        <f ca="1">IF(SUM('Chemicals Calcs'!X$2:X65)-'Chem - ODS'!S$7*10^6&lt;0,0,IF(AND(SUM('Chemicals Calcs'!X$1:X64)-'Chem - ODS'!S$7*10^6&lt;0,SUM('Chemicals Calcs'!X$2:X65)-'Chem - ODS'!S$7*10^6&gt;0),SUM('Chemicals Calcs'!X$2:X65)-'Chem - ODS'!S$7*10^6,'Chemicals Calcs'!X65))</f>
        <v>151039461077.44321</v>
      </c>
      <c r="Y65" s="212">
        <f ca="1">IF(SUM('Chemicals Calcs'!Y$2:Y65)-'Chem - ODS'!T$7*10^6&lt;0,0,IF(AND(SUM('Chemicals Calcs'!Y$1:Y64)-'Chem - ODS'!T$7*10^6&lt;0,SUM('Chemicals Calcs'!Y$2:Y65)-'Chem - ODS'!T$7*10^6&gt;0),SUM('Chemicals Calcs'!Y$2:Y65)-'Chem - ODS'!T$7*10^6,'Chemicals Calcs'!Y65))</f>
        <v>153481373560.73788</v>
      </c>
      <c r="Z65" s="212">
        <f ca="1">IF(SUM('Chemicals Calcs'!Z$2:Z65)-'Chem - ODS'!U$7*10^6&lt;0,0,IF(AND(SUM('Chemicals Calcs'!Z$1:Z64)-'Chem - ODS'!U$7*10^6&lt;0,SUM('Chemicals Calcs'!Z$2:Z65)-'Chem - ODS'!U$7*10^6&gt;0),SUM('Chemicals Calcs'!Z$2:Z65)-'Chem - ODS'!U$7*10^6,'Chemicals Calcs'!Z65))</f>
        <v>156501921893.42407</v>
      </c>
      <c r="AA65" s="212">
        <f ca="1">IF(SUM('Chemicals Calcs'!AA$2:AA65)-'Chem - ODS'!V$7*10^6&lt;0,0,IF(AND(SUM('Chemicals Calcs'!AA$1:AA64)-'Chem - ODS'!V$7*10^6&lt;0,SUM('Chemicals Calcs'!AA$2:AA65)-'Chem - ODS'!V$7*10^6&gt;0),SUM('Chemicals Calcs'!AA$2:AA65)-'Chem - ODS'!V$7*10^6,'Chemicals Calcs'!AA65))</f>
        <v>160110107568.2323</v>
      </c>
      <c r="AB65" s="212">
        <f ca="1">IF(SUM('Chemicals Calcs'!AB$2:AB65)-'Chem - ODS'!W$7*10^6&lt;0,0,IF(AND(SUM('Chemicals Calcs'!AB$1:AB64)-'Chem - ODS'!W$7*10^6&lt;0,SUM('Chemicals Calcs'!AB$2:AB65)-'Chem - ODS'!W$7*10^6&gt;0),SUM('Chemicals Calcs'!AB$2:AB65)-'Chem - ODS'!W$7*10^6,'Chemicals Calcs'!AB65))</f>
        <v>164313871730.19336</v>
      </c>
      <c r="AC65" s="212">
        <f ca="1">IF(SUM('Chemicals Calcs'!AC$2:AC65)-'Chem - ODS'!X$7*10^6&lt;0,0,IF(AND(SUM('Chemicals Calcs'!AC$1:AC64)-'Chem - ODS'!X$7*10^6&lt;0,SUM('Chemicals Calcs'!AC$2:AC65)-'Chem - ODS'!X$7*10^6&gt;0),SUM('Chemicals Calcs'!AC$2:AC65)-'Chem - ODS'!X$7*10^6,'Chemicals Calcs'!AC65))</f>
        <v>169120246842.25931</v>
      </c>
      <c r="AD65" s="212">
        <f ca="1">IF(SUM('Chemicals Calcs'!AD$2:AD65)-'Chem - ODS'!Y$7*10^6&lt;0,0,IF(AND(SUM('Chemicals Calcs'!AD$1:AD64)-'Chem - ODS'!Y$7*10^6&lt;0,SUM('Chemicals Calcs'!AD$2:AD65)-'Chem - ODS'!Y$7*10^6&gt;0),SUM('Chemicals Calcs'!AD$2:AD65)-'Chem - ODS'!Y$7*10^6,'Chemicals Calcs'!AD65))</f>
        <v>157388137340.45941</v>
      </c>
      <c r="AE65" s="212">
        <f ca="1">IF(SUM('Chemicals Calcs'!AE$2:AE65)-'Chem - ODS'!Z$7*10^6&lt;0,0,IF(AND(SUM('Chemicals Calcs'!AE$1:AE64)-'Chem - ODS'!Z$7*10^6&lt;0,SUM('Chemicals Calcs'!AE$2:AE65)-'Chem - ODS'!Z$7*10^6&gt;0),SUM('Chemicals Calcs'!AE$2:AE65)-'Chem - ODS'!Z$7*10^6,'Chemicals Calcs'!AE65))</f>
        <v>161525971085.784</v>
      </c>
      <c r="AF65" s="212">
        <f ca="1">IF(SUM('Chemicals Calcs'!AF$2:AF65)-'Chem - ODS'!AA$7*10^6&lt;0,0,IF(AND(SUM('Chemicals Calcs'!AF$1:AF64)-'Chem - ODS'!AA$7*10^6&lt;0,SUM('Chemicals Calcs'!AF$2:AF65)-'Chem - ODS'!AA$7*10^6&gt;0),SUM('Chemicals Calcs'!AF$2:AF65)-'Chem - ODS'!AA$7*10^6,'Chemicals Calcs'!AF65))</f>
        <v>153048057575.15625</v>
      </c>
      <c r="AG65" s="212">
        <f ca="1">IF(SUM('Chemicals Calcs'!AG$2:AG65)-'Chem - ODS'!AB$7*10^6&lt;0,0,IF(AND(SUM('Chemicals Calcs'!AG$1:AG64)-'Chem - ODS'!AB$7*10^6&lt;0,SUM('Chemicals Calcs'!AG$2:AG65)-'Chem - ODS'!AB$7*10^6&gt;0),SUM('Chemicals Calcs'!AG$2:AG65)-'Chem - ODS'!AB$7*10^6,'Chemicals Calcs'!AG65))</f>
        <v>0</v>
      </c>
      <c r="AH65" s="212">
        <f ca="1">IF(SUM('Chemicals Calcs'!AH$2:AH65)-'Chem - ODS'!AC$7*10^6&lt;0,0,IF(AND(SUM('Chemicals Calcs'!AH$1:AH64)-'Chem - ODS'!AC$7*10^6&lt;0,SUM('Chemicals Calcs'!AH$2:AH65)-'Chem - ODS'!AC$7*10^6&gt;0),SUM('Chemicals Calcs'!AH$2:AH65)-'Chem - ODS'!AC$7*10^6,'Chemicals Calcs'!AH65))</f>
        <v>0</v>
      </c>
      <c r="AI65" s="212">
        <f ca="1">IF(SUM('Chemicals Calcs'!AI$2:AI65)-'Chem - ODS'!AD$7*10^6&lt;0,0,IF(AND(SUM('Chemicals Calcs'!AI$1:AI64)-'Chem - ODS'!AD$7*10^6&lt;0,SUM('Chemicals Calcs'!AI$2:AI65)-'Chem - ODS'!AD$7*10^6&gt;0),SUM('Chemicals Calcs'!AI$2:AI65)-'Chem - ODS'!AD$7*10^6,'Chemicals Calcs'!AI65))</f>
        <v>0</v>
      </c>
      <c r="AJ65" s="212">
        <f ca="1">IF(SUM('Chemicals Calcs'!AJ$2:AJ65)-'Chem - ODS'!AE$7*10^6&lt;0,0,IF(AND(SUM('Chemicals Calcs'!AJ$1:AJ64)-'Chem - ODS'!AE$7*10^6&lt;0,SUM('Chemicals Calcs'!AJ$2:AJ65)-'Chem - ODS'!AE$7*10^6&gt;0),SUM('Chemicals Calcs'!AJ$2:AJ65)-'Chem - ODS'!AE$7*10^6,'Chemicals Calcs'!AJ65))</f>
        <v>0</v>
      </c>
      <c r="AK65" s="212">
        <f ca="1">IF(SUM('Chemicals Calcs'!AK$2:AK65)-'Chem - ODS'!AF$7*10^6&lt;0,0,IF(AND(SUM('Chemicals Calcs'!AK$1:AK64)-'Chem - ODS'!AF$7*10^6&lt;0,SUM('Chemicals Calcs'!AK$2:AK65)-'Chem - ODS'!AF$7*10^6&gt;0),SUM('Chemicals Calcs'!AK$2:AK65)-'Chem - ODS'!AF$7*10^6,'Chemicals Calcs'!AK65))</f>
        <v>0</v>
      </c>
      <c r="AL65" s="212">
        <f ca="1">IF(SUM('Chemicals Calcs'!AL$2:AL65)-'Chem - ODS'!AG$7*10^6&lt;0,0,IF(AND(SUM('Chemicals Calcs'!AL$1:AL64)-'Chem - ODS'!AG$7*10^6&lt;0,SUM('Chemicals Calcs'!AL$2:AL65)-'Chem - ODS'!AG$7*10^6&gt;0),SUM('Chemicals Calcs'!AL$2:AL65)-'Chem - ODS'!AG$7*10^6,'Chemicals Calcs'!AL65))</f>
        <v>0</v>
      </c>
      <c r="AM65" s="212">
        <f ca="1">IF(SUM('Chemicals Calcs'!AM$2:AM65)-'Chem - ODS'!AH$7*10^6&lt;0,0,IF(AND(SUM('Chemicals Calcs'!AM$1:AM64)-'Chem - ODS'!AH$7*10^6&lt;0,SUM('Chemicals Calcs'!AM$2:AM65)-'Chem - ODS'!AH$7*10^6&gt;0),SUM('Chemicals Calcs'!AM$2:AM65)-'Chem - ODS'!AH$7*10^6,'Chemicals Calcs'!AM65))</f>
        <v>0</v>
      </c>
      <c r="AN65" s="212">
        <f ca="1">IF(SUM('Chemicals Calcs'!AN$2:AN65)-'Chem - ODS'!AI$7*10^6&lt;0,0,IF(AND(SUM('Chemicals Calcs'!AN$1:AN64)-'Chem - ODS'!AI$7*10^6&lt;0,SUM('Chemicals Calcs'!AN$2:AN65)-'Chem - ODS'!AI$7*10^6&gt;0),SUM('Chemicals Calcs'!AN$2:AN65)-'Chem - ODS'!AI$7*10^6,'Chemicals Calcs'!AN65))</f>
        <v>0</v>
      </c>
      <c r="AO65" s="212">
        <f ca="1">IF(SUM('Chemicals Calcs'!AO$2:AO65)-'Chem - ODS'!AJ$7*10^6&lt;0,0,IF(AND(SUM('Chemicals Calcs'!AO$1:AO64)-'Chem - ODS'!AJ$7*10^6&lt;0,SUM('Chemicals Calcs'!AO$2:AO65)-'Chem - ODS'!AJ$7*10^6&gt;0),SUM('Chemicals Calcs'!AO$2:AO65)-'Chem - ODS'!AJ$7*10^6,'Chemicals Calcs'!AO65))</f>
        <v>0</v>
      </c>
      <c r="AP65" s="212">
        <f ca="1">IF(SUM('Chemicals Calcs'!AP$2:AP65)-'Chem - ODS'!AK$7*10^6&lt;0,0,IF(AND(SUM('Chemicals Calcs'!AP$1:AP64)-'Chem - ODS'!AK$7*10^6&lt;0,SUM('Chemicals Calcs'!AP$2:AP65)-'Chem - ODS'!AK$7*10^6&gt;0),SUM('Chemicals Calcs'!AP$2:AP65)-'Chem - ODS'!AK$7*10^6,'Chemicals Calcs'!AP65))</f>
        <v>0</v>
      </c>
    </row>
    <row r="66" spans="1:42">
      <c r="A66" s="74">
        <v>14</v>
      </c>
      <c r="B66">
        <f ca="1">IF('Chemicals 2010'!$A74="CP",INDIRECT("'Chemicals 2010'!"&amp;'Country Selector'!$B$3&amp;ROW($A74))*10^12,0)</f>
        <v>126921782771.74571</v>
      </c>
      <c r="C66" s="90">
        <f t="shared" ca="1" si="4"/>
        <v>130946936282.1024</v>
      </c>
      <c r="D66" s="90">
        <f t="shared" ca="1" si="3"/>
        <v>134972089792.45909</v>
      </c>
      <c r="E66" s="90">
        <f t="shared" ca="1" si="3"/>
        <v>138997243302.81577</v>
      </c>
      <c r="F66" s="90">
        <f t="shared" ca="1" si="3"/>
        <v>143022396813.17245</v>
      </c>
      <c r="G66" s="212">
        <f ca="1">IF(SUM('Chemicals Calcs'!G$2:G66)-'Chem - ODS'!B$7*10^6&lt;0,0,IF(AND(SUM('Chemicals Calcs'!G$1:G65)-'Chem - ODS'!B$7*10^6&lt;0,SUM('Chemicals Calcs'!G$2:G66)-'Chem - ODS'!B$7*10^6&gt;0),SUM('Chemicals Calcs'!G$2:G66)-'Chem - ODS'!B$7*10^6,'Chemicals Calcs'!G66))</f>
        <v>147047550323.52914</v>
      </c>
      <c r="H66" s="212">
        <f ca="1">IF(SUM('Chemicals Calcs'!H$2:H66)-'Chem - ODS'!C$7*10^6&lt;0,0,IF(AND(SUM('Chemicals Calcs'!H$1:H65)-'Chem - ODS'!C$7*10^6&lt;0,SUM('Chemicals Calcs'!H$2:H66)-'Chem - ODS'!C$7*10^6&gt;0),SUM('Chemicals Calcs'!H$2:H66)-'Chem - ODS'!C$7*10^6,'Chemicals Calcs'!H66))</f>
        <v>151072703833.88583</v>
      </c>
      <c r="I66" s="212">
        <f ca="1">IF(SUM('Chemicals Calcs'!I$2:I66)-'Chem - ODS'!D$7*10^6&lt;0,0,IF(AND(SUM('Chemicals Calcs'!I$1:I65)-'Chem - ODS'!D$7*10^6&lt;0,SUM('Chemicals Calcs'!I$2:I66)-'Chem - ODS'!D$7*10^6&gt;0),SUM('Chemicals Calcs'!I$2:I66)-'Chem - ODS'!D$7*10^6,'Chemicals Calcs'!I66))</f>
        <v>155097857344.24255</v>
      </c>
      <c r="J66" s="212">
        <f ca="1">IF(SUM('Chemicals Calcs'!J$2:J66)-'Chem - ODS'!E$7*10^6&lt;0,0,IF(AND(SUM('Chemicals Calcs'!J$1:J65)-'Chem - ODS'!E$7*10^6&lt;0,SUM('Chemicals Calcs'!J$2:J66)-'Chem - ODS'!E$7*10^6&gt;0),SUM('Chemicals Calcs'!J$2:J66)-'Chem - ODS'!E$7*10^6,'Chemicals Calcs'!J66))</f>
        <v>159123010854.59921</v>
      </c>
      <c r="K66" s="212">
        <f ca="1">IF(SUM('Chemicals Calcs'!K$2:K66)-'Chem - ODS'!F$7*10^6&lt;0,0,IF(AND(SUM('Chemicals Calcs'!K$1:K65)-'Chem - ODS'!F$7*10^6&lt;0,SUM('Chemicals Calcs'!K$2:K66)-'Chem - ODS'!F$7*10^6&gt;0),SUM('Chemicals Calcs'!K$2:K66)-'Chem - ODS'!F$7*10^6,'Chemicals Calcs'!K66))</f>
        <v>163148164364.95587</v>
      </c>
      <c r="L66" s="212">
        <f ca="1">IF(SUM('Chemicals Calcs'!L$2:L66)-'Chem - ODS'!G$7*10^6&lt;0,0,IF(AND(SUM('Chemicals Calcs'!L$1:L65)-'Chem - ODS'!G$7*10^6&lt;0,SUM('Chemicals Calcs'!L$2:L66)-'Chem - ODS'!G$7*10^6&gt;0),SUM('Chemicals Calcs'!L$2:L66)-'Chem - ODS'!G$7*10^6,'Chemicals Calcs'!L66))</f>
        <v>167173317875.31259</v>
      </c>
      <c r="M66" s="212">
        <f ca="1">IF(SUM('Chemicals Calcs'!M$2:M66)-'Chem - ODS'!H$7*10^6&lt;0,0,IF(AND(SUM('Chemicals Calcs'!M$1:M65)-'Chem - ODS'!H$7*10^6&lt;0,SUM('Chemicals Calcs'!M$2:M66)-'Chem - ODS'!H$7*10^6&gt;0),SUM('Chemicals Calcs'!M$2:M66)-'Chem - ODS'!H$7*10^6,'Chemicals Calcs'!M66))</f>
        <v>166313567564.40524</v>
      </c>
      <c r="N66" s="212">
        <f ca="1">IF(SUM('Chemicals Calcs'!N$2:N66)-'Chem - ODS'!I$7*10^6&lt;0,0,IF(AND(SUM('Chemicals Calcs'!N$1:N65)-'Chem - ODS'!I$7*10^6&lt;0,SUM('Chemicals Calcs'!N$2:N66)-'Chem - ODS'!I$7*10^6&gt;0),SUM('Chemicals Calcs'!N$2:N66)-'Chem - ODS'!I$7*10^6,'Chemicals Calcs'!N66))</f>
        <v>166470367335.30234</v>
      </c>
      <c r="O66" s="212">
        <f ca="1">IF(SUM('Chemicals Calcs'!O$2:O66)-'Chem - ODS'!J$7*10^6&lt;0,0,IF(AND(SUM('Chemicals Calcs'!O$1:O65)-'Chem - ODS'!J$7*10^6&lt;0,SUM('Chemicals Calcs'!O$2:O66)-'Chem - ODS'!J$7*10^6&gt;0),SUM('Chemicals Calcs'!O$2:O66)-'Chem - ODS'!J$7*10^6,'Chemicals Calcs'!O66))</f>
        <v>166619000783.33731</v>
      </c>
      <c r="P66" s="212">
        <f ca="1">IF(SUM('Chemicals Calcs'!P$2:P66)-'Chem - ODS'!K$7*10^6&lt;0,0,IF(AND(SUM('Chemicals Calcs'!P$1:P65)-'Chem - ODS'!K$7*10^6&lt;0,SUM('Chemicals Calcs'!P$2:P66)-'Chem - ODS'!K$7*10^6&gt;0),SUM('Chemicals Calcs'!P$2:P66)-'Chem - ODS'!K$7*10^6,'Chemicals Calcs'!P66))</f>
        <v>166760242527.55972</v>
      </c>
      <c r="Q66" s="212">
        <f ca="1">IF(SUM('Chemicals Calcs'!Q$2:Q66)-'Chem - ODS'!L$7*10^6&lt;0,0,IF(AND(SUM('Chemicals Calcs'!Q$1:Q65)-'Chem - ODS'!L$7*10^6&lt;0,SUM('Chemicals Calcs'!Q$2:Q66)-'Chem - ODS'!L$7*10^6&gt;0),SUM('Chemicals Calcs'!Q$2:Q66)-'Chem - ODS'!L$7*10^6,'Chemicals Calcs'!Q66))</f>
        <v>168633259431.36841</v>
      </c>
      <c r="R66" s="212">
        <f ca="1">IF(SUM('Chemicals Calcs'!R$2:R66)-'Chem - ODS'!M$7*10^6&lt;0,0,IF(AND(SUM('Chemicals Calcs'!R$1:R65)-'Chem - ODS'!M$7*10^6&lt;0,SUM('Chemicals Calcs'!R$2:R66)-'Chem - ODS'!M$7*10^6&gt;0),SUM('Chemicals Calcs'!R$2:R66)-'Chem - ODS'!M$7*10^6,'Chemicals Calcs'!R66))</f>
        <v>167023188669.83878</v>
      </c>
      <c r="S66" s="212">
        <f ca="1">IF(SUM('Chemicals Calcs'!S$2:S66)-'Chem - ODS'!N$7*10^6&lt;0,0,IF(AND(SUM('Chemicals Calcs'!S$1:S65)-'Chem - ODS'!N$7*10^6&lt;0,SUM('Chemicals Calcs'!S$2:S66)-'Chem - ODS'!N$7*10^6&gt;0),SUM('Chemicals Calcs'!S$2:S66)-'Chem - ODS'!N$7*10^6,'Chemicals Calcs'!S66))</f>
        <v>172062080965.98898</v>
      </c>
      <c r="T66" s="212">
        <f ca="1">IF(SUM('Chemicals Calcs'!T$2:T66)-'Chem - ODS'!O$7*10^6&lt;0,0,IF(AND(SUM('Chemicals Calcs'!T$1:T65)-'Chem - ODS'!O$7*10^6&lt;0,SUM('Chemicals Calcs'!T$2:T66)-'Chem - ODS'!O$7*10^6&gt;0),SUM('Chemicals Calcs'!T$2:T66)-'Chem - ODS'!O$7*10^6,'Chemicals Calcs'!T66))</f>
        <v>168060234915.7146</v>
      </c>
      <c r="U66" s="212">
        <f ca="1">IF(SUM('Chemicals Calcs'!U$2:U66)-'Chem - ODS'!P$7*10^6&lt;0,0,IF(AND(SUM('Chemicals Calcs'!U$1:U65)-'Chem - ODS'!P$7*10^6&lt;0,SUM('Chemicals Calcs'!U$2:U66)-'Chem - ODS'!P$7*10^6&gt;0),SUM('Chemicals Calcs'!U$2:U66)-'Chem - ODS'!P$7*10^6,'Chemicals Calcs'!U66))</f>
        <v>168151658132.26929</v>
      </c>
      <c r="V66" s="212">
        <f ca="1">IF(SUM('Chemicals Calcs'!V$2:V66)-'Chem - ODS'!Q$7*10^6&lt;0,0,IF(AND(SUM('Chemicals Calcs'!V$1:V65)-'Chem - ODS'!Q$7*10^6&lt;0,SUM('Chemicals Calcs'!V$2:V66)-'Chem - ODS'!Q$7*10^6&gt;0),SUM('Chemicals Calcs'!V$2:V66)-'Chem - ODS'!Q$7*10^6,'Chemicals Calcs'!V66))</f>
        <v>167485470171.47522</v>
      </c>
      <c r="W66" s="212">
        <f ca="1">IF(SUM('Chemicals Calcs'!W$2:W66)-'Chem - ODS'!R$7*10^6&lt;0,0,IF(AND(SUM('Chemicals Calcs'!W$1:W65)-'Chem - ODS'!R$7*10^6&lt;0,SUM('Chemicals Calcs'!W$2:W66)-'Chem - ODS'!R$7*10^6&gt;0),SUM('Chemicals Calcs'!W$2:W66)-'Chem - ODS'!R$7*10^6,'Chemicals Calcs'!W66))</f>
        <v>178914892530.35312</v>
      </c>
      <c r="X66" s="212">
        <f ca="1">IF(SUM('Chemicals Calcs'!X$2:X66)-'Chem - ODS'!S$7*10^6&lt;0,0,IF(AND(SUM('Chemicals Calcs'!X$1:X65)-'Chem - ODS'!S$7*10^6&lt;0,SUM('Chemicals Calcs'!X$2:X66)-'Chem - ODS'!S$7*10^6&gt;0),SUM('Chemicals Calcs'!X$2:X66)-'Chem - ODS'!S$7*10^6,'Chemicals Calcs'!X66))</f>
        <v>191908962310.16061</v>
      </c>
      <c r="Y66" s="212">
        <f ca="1">IF(SUM('Chemicals Calcs'!Y$2:Y66)-'Chem - ODS'!T$7*10^6&lt;0,0,IF(AND(SUM('Chemicals Calcs'!Y$1:Y65)-'Chem - ODS'!T$7*10^6&lt;0,SUM('Chemicals Calcs'!Y$2:Y66)-'Chem - ODS'!T$7*10^6&gt;0),SUM('Chemicals Calcs'!Y$2:Y66)-'Chem - ODS'!T$7*10^6,'Chemicals Calcs'!Y66))</f>
        <v>195011627583.05264</v>
      </c>
      <c r="Z66" s="212">
        <f ca="1">IF(SUM('Chemicals Calcs'!Z$2:Z66)-'Chem - ODS'!U$7*10^6&lt;0,0,IF(AND(SUM('Chemicals Calcs'!Z$1:Z65)-'Chem - ODS'!U$7*10^6&lt;0,SUM('Chemicals Calcs'!Z$2:Z66)-'Chem - ODS'!U$7*10^6&gt;0),SUM('Chemicals Calcs'!Z$2:Z66)-'Chem - ODS'!U$7*10^6,'Chemicals Calcs'!Z66))</f>
        <v>198849500758.70093</v>
      </c>
      <c r="AA66" s="212">
        <f ca="1">IF(SUM('Chemicals Calcs'!AA$2:AA66)-'Chem - ODS'!V$7*10^6&lt;0,0,IF(AND(SUM('Chemicals Calcs'!AA$1:AA65)-'Chem - ODS'!V$7*10^6&lt;0,SUM('Chemicals Calcs'!AA$2:AA66)-'Chem - ODS'!V$7*10^6&gt;0),SUM('Chemicals Calcs'!AA$2:AA66)-'Chem - ODS'!V$7*10^6,'Chemicals Calcs'!AA66))</f>
        <v>203434019027.86893</v>
      </c>
      <c r="AB66" s="212">
        <f ca="1">IF(SUM('Chemicals Calcs'!AB$2:AB66)-'Chem - ODS'!W$7*10^6&lt;0,0,IF(AND(SUM('Chemicals Calcs'!AB$1:AB65)-'Chem - ODS'!W$7*10^6&lt;0,SUM('Chemicals Calcs'!AB$2:AB66)-'Chem - ODS'!W$7*10^6&gt;0),SUM('Chemicals Calcs'!AB$2:AB66)-'Chem - ODS'!W$7*10^6,'Chemicals Calcs'!AB66))</f>
        <v>208775272316.00766</v>
      </c>
      <c r="AC66" s="212">
        <f ca="1">IF(SUM('Chemicals Calcs'!AC$2:AC66)-'Chem - ODS'!X$7*10^6&lt;0,0,IF(AND(SUM('Chemicals Calcs'!AC$1:AC65)-'Chem - ODS'!X$7*10^6&lt;0,SUM('Chemicals Calcs'!AC$2:AC66)-'Chem - ODS'!X$7*10^6&gt;0),SUM('Chemicals Calcs'!AC$2:AC66)-'Chem - ODS'!X$7*10^6,'Chemicals Calcs'!AC66))</f>
        <v>214882195987.80902</v>
      </c>
      <c r="AD66" s="212">
        <f ca="1">IF(SUM('Chemicals Calcs'!AD$2:AD66)-'Chem - ODS'!Y$7*10^6&lt;0,0,IF(AND(SUM('Chemicals Calcs'!AD$1:AD65)-'Chem - ODS'!Y$7*10^6&lt;0,SUM('Chemicals Calcs'!AD$2:AD66)-'Chem - ODS'!Y$7*10^6&gt;0),SUM('Chemicals Calcs'!AD$2:AD66)-'Chem - ODS'!Y$7*10^6,'Chemicals Calcs'!AD66))</f>
        <v>199975515679.63992</v>
      </c>
      <c r="AE66" s="212">
        <f ca="1">IF(SUM('Chemicals Calcs'!AE$2:AE66)-'Chem - ODS'!Z$7*10^6&lt;0,0,IF(AND(SUM('Chemicals Calcs'!AE$1:AE65)-'Chem - ODS'!Z$7*10^6&lt;0,SUM('Chemicals Calcs'!AE$2:AE66)-'Chem - ODS'!Z$7*10^6&gt;0),SUM('Chemicals Calcs'!AE$2:AE66)-'Chem - ODS'!Z$7*10^6,'Chemicals Calcs'!AE66))</f>
        <v>205232998556.05228</v>
      </c>
      <c r="AF66" s="212">
        <f ca="1">IF(SUM('Chemicals Calcs'!AF$2:AF66)-'Chem - ODS'!AA$7*10^6&lt;0,0,IF(AND(SUM('Chemicals Calcs'!AF$1:AF65)-'Chem - ODS'!AA$7*10^6&lt;0,SUM('Chemicals Calcs'!AF$2:AF66)-'Chem - ODS'!AA$7*10^6&gt;0),SUM('Chemicals Calcs'!AF$2:AF66)-'Chem - ODS'!AA$7*10^6,'Chemicals Calcs'!AF66))</f>
        <v>209703139913.02005</v>
      </c>
      <c r="AG66" s="212">
        <f ca="1">IF(SUM('Chemicals Calcs'!AG$2:AG66)-'Chem - ODS'!AB$7*10^6&lt;0,0,IF(AND(SUM('Chemicals Calcs'!AG$1:AG65)-'Chem - ODS'!AB$7*10^6&lt;0,SUM('Chemicals Calcs'!AG$2:AG66)-'Chem - ODS'!AB$7*10^6&gt;0),SUM('Chemicals Calcs'!AG$2:AG66)-'Chem - ODS'!AB$7*10^6,'Chemicals Calcs'!AG66))</f>
        <v>98432432353.105469</v>
      </c>
      <c r="AH66" s="212">
        <f ca="1">IF(SUM('Chemicals Calcs'!AH$2:AH66)-'Chem - ODS'!AC$7*10^6&lt;0,0,IF(AND(SUM('Chemicals Calcs'!AH$1:AH65)-'Chem - ODS'!AC$7*10^6&lt;0,SUM('Chemicals Calcs'!AH$2:AH66)-'Chem - ODS'!AC$7*10^6&gt;0),SUM('Chemicals Calcs'!AH$2:AH66)-'Chem - ODS'!AC$7*10^6,'Chemicals Calcs'!AH66))</f>
        <v>0</v>
      </c>
      <c r="AI66" s="212">
        <f ca="1">IF(SUM('Chemicals Calcs'!AI$2:AI66)-'Chem - ODS'!AD$7*10^6&lt;0,0,IF(AND(SUM('Chemicals Calcs'!AI$1:AI65)-'Chem - ODS'!AD$7*10^6&lt;0,SUM('Chemicals Calcs'!AI$2:AI66)-'Chem - ODS'!AD$7*10^6&gt;0),SUM('Chemicals Calcs'!AI$2:AI66)-'Chem - ODS'!AD$7*10^6,'Chemicals Calcs'!AI66))</f>
        <v>0</v>
      </c>
      <c r="AJ66" s="212">
        <f ca="1">IF(SUM('Chemicals Calcs'!AJ$2:AJ66)-'Chem - ODS'!AE$7*10^6&lt;0,0,IF(AND(SUM('Chemicals Calcs'!AJ$1:AJ65)-'Chem - ODS'!AE$7*10^6&lt;0,SUM('Chemicals Calcs'!AJ$2:AJ66)-'Chem - ODS'!AE$7*10^6&gt;0),SUM('Chemicals Calcs'!AJ$2:AJ66)-'Chem - ODS'!AE$7*10^6,'Chemicals Calcs'!AJ66))</f>
        <v>0</v>
      </c>
      <c r="AK66" s="212">
        <f ca="1">IF(SUM('Chemicals Calcs'!AK$2:AK66)-'Chem - ODS'!AF$7*10^6&lt;0,0,IF(AND(SUM('Chemicals Calcs'!AK$1:AK65)-'Chem - ODS'!AF$7*10^6&lt;0,SUM('Chemicals Calcs'!AK$2:AK66)-'Chem - ODS'!AF$7*10^6&gt;0),SUM('Chemicals Calcs'!AK$2:AK66)-'Chem - ODS'!AF$7*10^6,'Chemicals Calcs'!AK66))</f>
        <v>0</v>
      </c>
      <c r="AL66" s="212">
        <f ca="1">IF(SUM('Chemicals Calcs'!AL$2:AL66)-'Chem - ODS'!AG$7*10^6&lt;0,0,IF(AND(SUM('Chemicals Calcs'!AL$1:AL65)-'Chem - ODS'!AG$7*10^6&lt;0,SUM('Chemicals Calcs'!AL$2:AL66)-'Chem - ODS'!AG$7*10^6&gt;0),SUM('Chemicals Calcs'!AL$2:AL66)-'Chem - ODS'!AG$7*10^6,'Chemicals Calcs'!AL66))</f>
        <v>0</v>
      </c>
      <c r="AM66" s="212">
        <f ca="1">IF(SUM('Chemicals Calcs'!AM$2:AM66)-'Chem - ODS'!AH$7*10^6&lt;0,0,IF(AND(SUM('Chemicals Calcs'!AM$1:AM65)-'Chem - ODS'!AH$7*10^6&lt;0,SUM('Chemicals Calcs'!AM$2:AM66)-'Chem - ODS'!AH$7*10^6&gt;0),SUM('Chemicals Calcs'!AM$2:AM66)-'Chem - ODS'!AH$7*10^6,'Chemicals Calcs'!AM66))</f>
        <v>0</v>
      </c>
      <c r="AN66" s="212">
        <f ca="1">IF(SUM('Chemicals Calcs'!AN$2:AN66)-'Chem - ODS'!AI$7*10^6&lt;0,0,IF(AND(SUM('Chemicals Calcs'!AN$1:AN65)-'Chem - ODS'!AI$7*10^6&lt;0,SUM('Chemicals Calcs'!AN$2:AN66)-'Chem - ODS'!AI$7*10^6&gt;0),SUM('Chemicals Calcs'!AN$2:AN66)-'Chem - ODS'!AI$7*10^6,'Chemicals Calcs'!AN66))</f>
        <v>0</v>
      </c>
      <c r="AO66" s="212">
        <f ca="1">IF(SUM('Chemicals Calcs'!AO$2:AO66)-'Chem - ODS'!AJ$7*10^6&lt;0,0,IF(AND(SUM('Chemicals Calcs'!AO$1:AO65)-'Chem - ODS'!AJ$7*10^6&lt;0,SUM('Chemicals Calcs'!AO$2:AO66)-'Chem - ODS'!AJ$7*10^6&gt;0),SUM('Chemicals Calcs'!AO$2:AO66)-'Chem - ODS'!AJ$7*10^6,'Chemicals Calcs'!AO66))</f>
        <v>0</v>
      </c>
      <c r="AP66" s="212">
        <f ca="1">IF(SUM('Chemicals Calcs'!AP$2:AP66)-'Chem - ODS'!AK$7*10^6&lt;0,0,IF(AND(SUM('Chemicals Calcs'!AP$1:AP65)-'Chem - ODS'!AK$7*10^6&lt;0,SUM('Chemicals Calcs'!AP$2:AP66)-'Chem - ODS'!AK$7*10^6&gt;0),SUM('Chemicals Calcs'!AP$2:AP66)-'Chem - ODS'!AK$7*10^6,'Chemicals Calcs'!AP66))</f>
        <v>0</v>
      </c>
    </row>
    <row r="67" spans="1:42">
      <c r="A67" s="74">
        <v>15</v>
      </c>
      <c r="B67">
        <f ca="1">IF('Chemicals 2010'!$A75="CP",INDIRECT("'Chemicals 2010'!"&amp;'Country Selector'!$B$3&amp;ROW($A75))*10^12,0)</f>
        <v>0</v>
      </c>
      <c r="C67" s="90">
        <f t="shared" ca="1" si="4"/>
        <v>0</v>
      </c>
      <c r="D67" s="90">
        <f t="shared" ca="1" si="3"/>
        <v>0</v>
      </c>
      <c r="E67" s="90">
        <f t="shared" ca="1" si="3"/>
        <v>0</v>
      </c>
      <c r="F67" s="90">
        <f t="shared" ca="1" si="3"/>
        <v>0</v>
      </c>
      <c r="G67" s="212">
        <f ca="1">IF(SUM('Chemicals Calcs'!G$2:G67)-'Chem - ODS'!B$7*10^6&lt;0,0,IF(AND(SUM('Chemicals Calcs'!G$1:G66)-'Chem - ODS'!B$7*10^6&lt;0,SUM('Chemicals Calcs'!G$2:G67)-'Chem - ODS'!B$7*10^6&gt;0),SUM('Chemicals Calcs'!G$2:G67)-'Chem - ODS'!B$7*10^6,'Chemicals Calcs'!G67))</f>
        <v>0</v>
      </c>
      <c r="H67" s="212">
        <f ca="1">IF(SUM('Chemicals Calcs'!H$2:H67)-'Chem - ODS'!C$7*10^6&lt;0,0,IF(AND(SUM('Chemicals Calcs'!H$1:H66)-'Chem - ODS'!C$7*10^6&lt;0,SUM('Chemicals Calcs'!H$2:H67)-'Chem - ODS'!C$7*10^6&gt;0),SUM('Chemicals Calcs'!H$2:H67)-'Chem - ODS'!C$7*10^6,'Chemicals Calcs'!H67))</f>
        <v>0</v>
      </c>
      <c r="I67" s="212">
        <f ca="1">IF(SUM('Chemicals Calcs'!I$2:I67)-'Chem - ODS'!D$7*10^6&lt;0,0,IF(AND(SUM('Chemicals Calcs'!I$1:I66)-'Chem - ODS'!D$7*10^6&lt;0,SUM('Chemicals Calcs'!I$2:I67)-'Chem - ODS'!D$7*10^6&gt;0),SUM('Chemicals Calcs'!I$2:I67)-'Chem - ODS'!D$7*10^6,'Chemicals Calcs'!I67))</f>
        <v>0</v>
      </c>
      <c r="J67" s="212">
        <f ca="1">IF(SUM('Chemicals Calcs'!J$2:J67)-'Chem - ODS'!E$7*10^6&lt;0,0,IF(AND(SUM('Chemicals Calcs'!J$1:J66)-'Chem - ODS'!E$7*10^6&lt;0,SUM('Chemicals Calcs'!J$2:J67)-'Chem - ODS'!E$7*10^6&gt;0),SUM('Chemicals Calcs'!J$2:J67)-'Chem - ODS'!E$7*10^6,'Chemicals Calcs'!J67))</f>
        <v>0</v>
      </c>
      <c r="K67" s="212">
        <f ca="1">IF(SUM('Chemicals Calcs'!K$2:K67)-'Chem - ODS'!F$7*10^6&lt;0,0,IF(AND(SUM('Chemicals Calcs'!K$1:K66)-'Chem - ODS'!F$7*10^6&lt;0,SUM('Chemicals Calcs'!K$2:K67)-'Chem - ODS'!F$7*10^6&gt;0),SUM('Chemicals Calcs'!K$2:K67)-'Chem - ODS'!F$7*10^6,'Chemicals Calcs'!K67))</f>
        <v>0</v>
      </c>
      <c r="L67" s="212">
        <f ca="1">IF(SUM('Chemicals Calcs'!L$2:L67)-'Chem - ODS'!G$7*10^6&lt;0,0,IF(AND(SUM('Chemicals Calcs'!L$1:L66)-'Chem - ODS'!G$7*10^6&lt;0,SUM('Chemicals Calcs'!L$2:L67)-'Chem - ODS'!G$7*10^6&gt;0),SUM('Chemicals Calcs'!L$2:L67)-'Chem - ODS'!G$7*10^6,'Chemicals Calcs'!L67))</f>
        <v>0</v>
      </c>
      <c r="M67" s="212">
        <f ca="1">IF(SUM('Chemicals Calcs'!M$2:M67)-'Chem - ODS'!H$7*10^6&lt;0,0,IF(AND(SUM('Chemicals Calcs'!M$1:M66)-'Chem - ODS'!H$7*10^6&lt;0,SUM('Chemicals Calcs'!M$2:M67)-'Chem - ODS'!H$7*10^6&gt;0),SUM('Chemicals Calcs'!M$2:M67)-'Chem - ODS'!H$7*10^6,'Chemicals Calcs'!M67))</f>
        <v>0</v>
      </c>
      <c r="N67" s="212">
        <f ca="1">IF(SUM('Chemicals Calcs'!N$2:N67)-'Chem - ODS'!I$7*10^6&lt;0,0,IF(AND(SUM('Chemicals Calcs'!N$1:N66)-'Chem - ODS'!I$7*10^6&lt;0,SUM('Chemicals Calcs'!N$2:N67)-'Chem - ODS'!I$7*10^6&gt;0),SUM('Chemicals Calcs'!N$2:N67)-'Chem - ODS'!I$7*10^6,'Chemicals Calcs'!N67))</f>
        <v>0</v>
      </c>
      <c r="O67" s="212">
        <f ca="1">IF(SUM('Chemicals Calcs'!O$2:O67)-'Chem - ODS'!J$7*10^6&lt;0,0,IF(AND(SUM('Chemicals Calcs'!O$1:O66)-'Chem - ODS'!J$7*10^6&lt;0,SUM('Chemicals Calcs'!O$2:O67)-'Chem - ODS'!J$7*10^6&gt;0),SUM('Chemicals Calcs'!O$2:O67)-'Chem - ODS'!J$7*10^6,'Chemicals Calcs'!O67))</f>
        <v>0</v>
      </c>
      <c r="P67" s="212">
        <f ca="1">IF(SUM('Chemicals Calcs'!P$2:P67)-'Chem - ODS'!K$7*10^6&lt;0,0,IF(AND(SUM('Chemicals Calcs'!P$1:P66)-'Chem - ODS'!K$7*10^6&lt;0,SUM('Chemicals Calcs'!P$2:P67)-'Chem - ODS'!K$7*10^6&gt;0),SUM('Chemicals Calcs'!P$2:P67)-'Chem - ODS'!K$7*10^6,'Chemicals Calcs'!P67))</f>
        <v>0</v>
      </c>
      <c r="Q67" s="212">
        <f ca="1">IF(SUM('Chemicals Calcs'!Q$2:Q67)-'Chem - ODS'!L$7*10^6&lt;0,0,IF(AND(SUM('Chemicals Calcs'!Q$1:Q66)-'Chem - ODS'!L$7*10^6&lt;0,SUM('Chemicals Calcs'!Q$2:Q67)-'Chem - ODS'!L$7*10^6&gt;0),SUM('Chemicals Calcs'!Q$2:Q67)-'Chem - ODS'!L$7*10^6,'Chemicals Calcs'!Q67))</f>
        <v>0</v>
      </c>
      <c r="R67" s="212">
        <f ca="1">IF(SUM('Chemicals Calcs'!R$2:R67)-'Chem - ODS'!M$7*10^6&lt;0,0,IF(AND(SUM('Chemicals Calcs'!R$1:R66)-'Chem - ODS'!M$7*10^6&lt;0,SUM('Chemicals Calcs'!R$2:R67)-'Chem - ODS'!M$7*10^6&gt;0),SUM('Chemicals Calcs'!R$2:R67)-'Chem - ODS'!M$7*10^6,'Chemicals Calcs'!R67))</f>
        <v>0</v>
      </c>
      <c r="S67" s="212">
        <f ca="1">IF(SUM('Chemicals Calcs'!S$2:S67)-'Chem - ODS'!N$7*10^6&lt;0,0,IF(AND(SUM('Chemicals Calcs'!S$1:S66)-'Chem - ODS'!N$7*10^6&lt;0,SUM('Chemicals Calcs'!S$2:S67)-'Chem - ODS'!N$7*10^6&gt;0),SUM('Chemicals Calcs'!S$2:S67)-'Chem - ODS'!N$7*10^6,'Chemicals Calcs'!S67))</f>
        <v>0</v>
      </c>
      <c r="T67" s="212">
        <f ca="1">IF(SUM('Chemicals Calcs'!T$2:T67)-'Chem - ODS'!O$7*10^6&lt;0,0,IF(AND(SUM('Chemicals Calcs'!T$1:T66)-'Chem - ODS'!O$7*10^6&lt;0,SUM('Chemicals Calcs'!T$2:T67)-'Chem - ODS'!O$7*10^6&gt;0),SUM('Chemicals Calcs'!T$2:T67)-'Chem - ODS'!O$7*10^6,'Chemicals Calcs'!T67))</f>
        <v>0</v>
      </c>
      <c r="U67" s="212">
        <f ca="1">IF(SUM('Chemicals Calcs'!U$2:U67)-'Chem - ODS'!P$7*10^6&lt;0,0,IF(AND(SUM('Chemicals Calcs'!U$1:U66)-'Chem - ODS'!P$7*10^6&lt;0,SUM('Chemicals Calcs'!U$2:U67)-'Chem - ODS'!P$7*10^6&gt;0),SUM('Chemicals Calcs'!U$2:U67)-'Chem - ODS'!P$7*10^6,'Chemicals Calcs'!U67))</f>
        <v>0</v>
      </c>
      <c r="V67" s="212">
        <f ca="1">IF(SUM('Chemicals Calcs'!V$2:V67)-'Chem - ODS'!Q$7*10^6&lt;0,0,IF(AND(SUM('Chemicals Calcs'!V$1:V66)-'Chem - ODS'!Q$7*10^6&lt;0,SUM('Chemicals Calcs'!V$2:V67)-'Chem - ODS'!Q$7*10^6&gt;0),SUM('Chemicals Calcs'!V$2:V67)-'Chem - ODS'!Q$7*10^6,'Chemicals Calcs'!V67))</f>
        <v>0</v>
      </c>
      <c r="W67" s="212">
        <f ca="1">IF(SUM('Chemicals Calcs'!W$2:W67)-'Chem - ODS'!R$7*10^6&lt;0,0,IF(AND(SUM('Chemicals Calcs'!W$1:W66)-'Chem - ODS'!R$7*10^6&lt;0,SUM('Chemicals Calcs'!W$2:W67)-'Chem - ODS'!R$7*10^6&gt;0),SUM('Chemicals Calcs'!W$2:W67)-'Chem - ODS'!R$7*10^6,'Chemicals Calcs'!W67))</f>
        <v>0</v>
      </c>
      <c r="X67" s="212">
        <f ca="1">IF(SUM('Chemicals Calcs'!X$2:X67)-'Chem - ODS'!S$7*10^6&lt;0,0,IF(AND(SUM('Chemicals Calcs'!X$1:X66)-'Chem - ODS'!S$7*10^6&lt;0,SUM('Chemicals Calcs'!X$2:X67)-'Chem - ODS'!S$7*10^6&gt;0),SUM('Chemicals Calcs'!X$2:X67)-'Chem - ODS'!S$7*10^6,'Chemicals Calcs'!X67))</f>
        <v>0</v>
      </c>
      <c r="Y67" s="212">
        <f ca="1">IF(SUM('Chemicals Calcs'!Y$2:Y67)-'Chem - ODS'!T$7*10^6&lt;0,0,IF(AND(SUM('Chemicals Calcs'!Y$1:Y66)-'Chem - ODS'!T$7*10^6&lt;0,SUM('Chemicals Calcs'!Y$2:Y67)-'Chem - ODS'!T$7*10^6&gt;0),SUM('Chemicals Calcs'!Y$2:Y67)-'Chem - ODS'!T$7*10^6,'Chemicals Calcs'!Y67))</f>
        <v>0</v>
      </c>
      <c r="Z67" s="212">
        <f ca="1">IF(SUM('Chemicals Calcs'!Z$2:Z67)-'Chem - ODS'!U$7*10^6&lt;0,0,IF(AND(SUM('Chemicals Calcs'!Z$1:Z66)-'Chem - ODS'!U$7*10^6&lt;0,SUM('Chemicals Calcs'!Z$2:Z67)-'Chem - ODS'!U$7*10^6&gt;0),SUM('Chemicals Calcs'!Z$2:Z67)-'Chem - ODS'!U$7*10^6,'Chemicals Calcs'!Z67))</f>
        <v>0</v>
      </c>
      <c r="AA67" s="212">
        <f ca="1">IF(SUM('Chemicals Calcs'!AA$2:AA67)-'Chem - ODS'!V$7*10^6&lt;0,0,IF(AND(SUM('Chemicals Calcs'!AA$1:AA66)-'Chem - ODS'!V$7*10^6&lt;0,SUM('Chemicals Calcs'!AA$2:AA67)-'Chem - ODS'!V$7*10^6&gt;0),SUM('Chemicals Calcs'!AA$2:AA67)-'Chem - ODS'!V$7*10^6,'Chemicals Calcs'!AA67))</f>
        <v>0</v>
      </c>
      <c r="AB67" s="212">
        <f ca="1">IF(SUM('Chemicals Calcs'!AB$2:AB67)-'Chem - ODS'!W$7*10^6&lt;0,0,IF(AND(SUM('Chemicals Calcs'!AB$1:AB66)-'Chem - ODS'!W$7*10^6&lt;0,SUM('Chemicals Calcs'!AB$2:AB67)-'Chem - ODS'!W$7*10^6&gt;0),SUM('Chemicals Calcs'!AB$2:AB67)-'Chem - ODS'!W$7*10^6,'Chemicals Calcs'!AB67))</f>
        <v>0</v>
      </c>
      <c r="AC67" s="212">
        <f ca="1">IF(SUM('Chemicals Calcs'!AC$2:AC67)-'Chem - ODS'!X$7*10^6&lt;0,0,IF(AND(SUM('Chemicals Calcs'!AC$1:AC66)-'Chem - ODS'!X$7*10^6&lt;0,SUM('Chemicals Calcs'!AC$2:AC67)-'Chem - ODS'!X$7*10^6&gt;0),SUM('Chemicals Calcs'!AC$2:AC67)-'Chem - ODS'!X$7*10^6,'Chemicals Calcs'!AC67))</f>
        <v>0</v>
      </c>
      <c r="AD67" s="212">
        <f ca="1">IF(SUM('Chemicals Calcs'!AD$2:AD67)-'Chem - ODS'!Y$7*10^6&lt;0,0,IF(AND(SUM('Chemicals Calcs'!AD$1:AD66)-'Chem - ODS'!Y$7*10^6&lt;0,SUM('Chemicals Calcs'!AD$2:AD67)-'Chem - ODS'!Y$7*10^6&gt;0),SUM('Chemicals Calcs'!AD$2:AD67)-'Chem - ODS'!Y$7*10^6,'Chemicals Calcs'!AD67))</f>
        <v>0</v>
      </c>
      <c r="AE67" s="212">
        <f ca="1">IF(SUM('Chemicals Calcs'!AE$2:AE67)-'Chem - ODS'!Z$7*10^6&lt;0,0,IF(AND(SUM('Chemicals Calcs'!AE$1:AE66)-'Chem - ODS'!Z$7*10^6&lt;0,SUM('Chemicals Calcs'!AE$2:AE67)-'Chem - ODS'!Z$7*10^6&gt;0),SUM('Chemicals Calcs'!AE$2:AE67)-'Chem - ODS'!Z$7*10^6,'Chemicals Calcs'!AE67))</f>
        <v>0</v>
      </c>
      <c r="AF67" s="212">
        <f ca="1">IF(SUM('Chemicals Calcs'!AF$2:AF67)-'Chem - ODS'!AA$7*10^6&lt;0,0,IF(AND(SUM('Chemicals Calcs'!AF$1:AF66)-'Chem - ODS'!AA$7*10^6&lt;0,SUM('Chemicals Calcs'!AF$2:AF67)-'Chem - ODS'!AA$7*10^6&gt;0),SUM('Chemicals Calcs'!AF$2:AF67)-'Chem - ODS'!AA$7*10^6,'Chemicals Calcs'!AF67))</f>
        <v>0</v>
      </c>
      <c r="AG67" s="212">
        <f ca="1">IF(SUM('Chemicals Calcs'!AG$2:AG67)-'Chem - ODS'!AB$7*10^6&lt;0,0,IF(AND(SUM('Chemicals Calcs'!AG$1:AG66)-'Chem - ODS'!AB$7*10^6&lt;0,SUM('Chemicals Calcs'!AG$2:AG67)-'Chem - ODS'!AB$7*10^6&gt;0),SUM('Chemicals Calcs'!AG$2:AG67)-'Chem - ODS'!AB$7*10^6,'Chemicals Calcs'!AG67))</f>
        <v>0</v>
      </c>
      <c r="AH67" s="212">
        <f ca="1">IF(SUM('Chemicals Calcs'!AH$2:AH67)-'Chem - ODS'!AC$7*10^6&lt;0,0,IF(AND(SUM('Chemicals Calcs'!AH$1:AH66)-'Chem - ODS'!AC$7*10^6&lt;0,SUM('Chemicals Calcs'!AH$2:AH67)-'Chem - ODS'!AC$7*10^6&gt;0),SUM('Chemicals Calcs'!AH$2:AH67)-'Chem - ODS'!AC$7*10^6,'Chemicals Calcs'!AH67))</f>
        <v>0</v>
      </c>
      <c r="AI67" s="212">
        <f ca="1">IF(SUM('Chemicals Calcs'!AI$2:AI67)-'Chem - ODS'!AD$7*10^6&lt;0,0,IF(AND(SUM('Chemicals Calcs'!AI$1:AI66)-'Chem - ODS'!AD$7*10^6&lt;0,SUM('Chemicals Calcs'!AI$2:AI67)-'Chem - ODS'!AD$7*10^6&gt;0),SUM('Chemicals Calcs'!AI$2:AI67)-'Chem - ODS'!AD$7*10^6,'Chemicals Calcs'!AI67))</f>
        <v>0</v>
      </c>
      <c r="AJ67" s="212">
        <f ca="1">IF(SUM('Chemicals Calcs'!AJ$2:AJ67)-'Chem - ODS'!AE$7*10^6&lt;0,0,IF(AND(SUM('Chemicals Calcs'!AJ$1:AJ66)-'Chem - ODS'!AE$7*10^6&lt;0,SUM('Chemicals Calcs'!AJ$2:AJ67)-'Chem - ODS'!AE$7*10^6&gt;0),SUM('Chemicals Calcs'!AJ$2:AJ67)-'Chem - ODS'!AE$7*10^6,'Chemicals Calcs'!AJ67))</f>
        <v>0</v>
      </c>
      <c r="AK67" s="212">
        <f ca="1">IF(SUM('Chemicals Calcs'!AK$2:AK67)-'Chem - ODS'!AF$7*10^6&lt;0,0,IF(AND(SUM('Chemicals Calcs'!AK$1:AK66)-'Chem - ODS'!AF$7*10^6&lt;0,SUM('Chemicals Calcs'!AK$2:AK67)-'Chem - ODS'!AF$7*10^6&gt;0),SUM('Chemicals Calcs'!AK$2:AK67)-'Chem - ODS'!AF$7*10^6,'Chemicals Calcs'!AK67))</f>
        <v>0</v>
      </c>
      <c r="AL67" s="212">
        <f ca="1">IF(SUM('Chemicals Calcs'!AL$2:AL67)-'Chem - ODS'!AG$7*10^6&lt;0,0,IF(AND(SUM('Chemicals Calcs'!AL$1:AL66)-'Chem - ODS'!AG$7*10^6&lt;0,SUM('Chemicals Calcs'!AL$2:AL67)-'Chem - ODS'!AG$7*10^6&gt;0),SUM('Chemicals Calcs'!AL$2:AL67)-'Chem - ODS'!AG$7*10^6,'Chemicals Calcs'!AL67))</f>
        <v>0</v>
      </c>
      <c r="AM67" s="212">
        <f ca="1">IF(SUM('Chemicals Calcs'!AM$2:AM67)-'Chem - ODS'!AH$7*10^6&lt;0,0,IF(AND(SUM('Chemicals Calcs'!AM$1:AM66)-'Chem - ODS'!AH$7*10^6&lt;0,SUM('Chemicals Calcs'!AM$2:AM67)-'Chem - ODS'!AH$7*10^6&gt;0),SUM('Chemicals Calcs'!AM$2:AM67)-'Chem - ODS'!AH$7*10^6,'Chemicals Calcs'!AM67))</f>
        <v>0</v>
      </c>
      <c r="AN67" s="212">
        <f ca="1">IF(SUM('Chemicals Calcs'!AN$2:AN67)-'Chem - ODS'!AI$7*10^6&lt;0,0,IF(AND(SUM('Chemicals Calcs'!AN$1:AN66)-'Chem - ODS'!AI$7*10^6&lt;0,SUM('Chemicals Calcs'!AN$2:AN67)-'Chem - ODS'!AI$7*10^6&gt;0),SUM('Chemicals Calcs'!AN$2:AN67)-'Chem - ODS'!AI$7*10^6,'Chemicals Calcs'!AN67))</f>
        <v>0</v>
      </c>
      <c r="AO67" s="212">
        <f ca="1">IF(SUM('Chemicals Calcs'!AO$2:AO67)-'Chem - ODS'!AJ$7*10^6&lt;0,0,IF(AND(SUM('Chemicals Calcs'!AO$1:AO66)-'Chem - ODS'!AJ$7*10^6&lt;0,SUM('Chemicals Calcs'!AO$2:AO67)-'Chem - ODS'!AJ$7*10^6&gt;0),SUM('Chemicals Calcs'!AO$2:AO67)-'Chem - ODS'!AJ$7*10^6,'Chemicals Calcs'!AO67))</f>
        <v>0</v>
      </c>
      <c r="AP67" s="212">
        <f ca="1">IF(SUM('Chemicals Calcs'!AP$2:AP67)-'Chem - ODS'!AK$7*10^6&lt;0,0,IF(AND(SUM('Chemicals Calcs'!AP$1:AP66)-'Chem - ODS'!AK$7*10^6&lt;0,SUM('Chemicals Calcs'!AP$2:AP67)-'Chem - ODS'!AK$7*10^6&gt;0),SUM('Chemicals Calcs'!AP$2:AP67)-'Chem - ODS'!AK$7*10^6,'Chemicals Calcs'!AP67))</f>
        <v>0</v>
      </c>
    </row>
    <row r="68" spans="1:42">
      <c r="A68" s="74">
        <v>16</v>
      </c>
      <c r="B68">
        <f ca="1">IF('Chemicals 2010'!$A76="CP",INDIRECT("'Chemicals 2010'!"&amp;'Country Selector'!$B$3&amp;ROW($A76))*10^12,0)</f>
        <v>0</v>
      </c>
      <c r="C68" s="90">
        <f t="shared" ca="1" si="4"/>
        <v>85491203987.175369</v>
      </c>
      <c r="D68" s="90">
        <f t="shared" ca="1" si="3"/>
        <v>170982407974.35074</v>
      </c>
      <c r="E68" s="90">
        <f t="shared" ca="1" si="3"/>
        <v>256473611961.52606</v>
      </c>
      <c r="F68" s="90">
        <f t="shared" ca="1" si="3"/>
        <v>341964815948.70148</v>
      </c>
      <c r="G68" s="212">
        <f ca="1">IF(SUM('Chemicals Calcs'!G$2:G68)-'Chem - ODS'!B$7*10^6&lt;0,0,IF(AND(SUM('Chemicals Calcs'!G$1:G67)-'Chem - ODS'!B$7*10^6&lt;0,SUM('Chemicals Calcs'!G$2:G68)-'Chem - ODS'!B$7*10^6&gt;0),SUM('Chemicals Calcs'!G$2:G68)-'Chem - ODS'!B$7*10^6,'Chemicals Calcs'!G68))</f>
        <v>427456019935.87683</v>
      </c>
      <c r="H68" s="212">
        <f ca="1">IF(SUM('Chemicals Calcs'!H$2:H68)-'Chem - ODS'!C$7*10^6&lt;0,0,IF(AND(SUM('Chemicals Calcs'!H$1:H67)-'Chem - ODS'!C$7*10^6&lt;0,SUM('Chemicals Calcs'!H$2:H68)-'Chem - ODS'!C$7*10^6&gt;0),SUM('Chemicals Calcs'!H$2:H68)-'Chem - ODS'!C$7*10^6,'Chemicals Calcs'!H68))</f>
        <v>512947223923.05212</v>
      </c>
      <c r="I68" s="212">
        <f ca="1">IF(SUM('Chemicals Calcs'!I$2:I68)-'Chem - ODS'!D$7*10^6&lt;0,0,IF(AND(SUM('Chemicals Calcs'!I$1:I67)-'Chem - ODS'!D$7*10^6&lt;0,SUM('Chemicals Calcs'!I$2:I68)-'Chem - ODS'!D$7*10^6&gt;0),SUM('Chemicals Calcs'!I$2:I68)-'Chem - ODS'!D$7*10^6,'Chemicals Calcs'!I68))</f>
        <v>598438427910.22754</v>
      </c>
      <c r="J68" s="212">
        <f ca="1">IF(SUM('Chemicals Calcs'!J$2:J68)-'Chem - ODS'!E$7*10^6&lt;0,0,IF(AND(SUM('Chemicals Calcs'!J$1:J67)-'Chem - ODS'!E$7*10^6&lt;0,SUM('Chemicals Calcs'!J$2:J68)-'Chem - ODS'!E$7*10^6&gt;0),SUM('Chemicals Calcs'!J$2:J68)-'Chem - ODS'!E$7*10^6,'Chemicals Calcs'!J68))</f>
        <v>683929631897.40295</v>
      </c>
      <c r="K68" s="212">
        <f ca="1">IF(SUM('Chemicals Calcs'!K$2:K68)-'Chem - ODS'!F$7*10^6&lt;0,0,IF(AND(SUM('Chemicals Calcs'!K$1:K67)-'Chem - ODS'!F$7*10^6&lt;0,SUM('Chemicals Calcs'!K$2:K68)-'Chem - ODS'!F$7*10^6&gt;0),SUM('Chemicals Calcs'!K$2:K68)-'Chem - ODS'!F$7*10^6,'Chemicals Calcs'!K68))</f>
        <v>769420835884.57837</v>
      </c>
      <c r="L68" s="212">
        <f ca="1">IF(SUM('Chemicals Calcs'!L$2:L68)-'Chem - ODS'!G$7*10^6&lt;0,0,IF(AND(SUM('Chemicals Calcs'!L$1:L67)-'Chem - ODS'!G$7*10^6&lt;0,SUM('Chemicals Calcs'!L$2:L68)-'Chem - ODS'!G$7*10^6&gt;0),SUM('Chemicals Calcs'!L$2:L68)-'Chem - ODS'!G$7*10^6,'Chemicals Calcs'!L68))</f>
        <v>854912039871.75366</v>
      </c>
      <c r="M68" s="212">
        <f ca="1">IF(SUM('Chemicals Calcs'!M$2:M68)-'Chem - ODS'!H$7*10^6&lt;0,0,IF(AND(SUM('Chemicals Calcs'!M$1:M67)-'Chem - ODS'!H$7*10^6&lt;0,SUM('Chemicals Calcs'!M$2:M68)-'Chem - ODS'!H$7*10^6&gt;0),SUM('Chemicals Calcs'!M$2:M68)-'Chem - ODS'!H$7*10^6,'Chemicals Calcs'!M68))</f>
        <v>952690281095.11914</v>
      </c>
      <c r="N68" s="212">
        <f ca="1">IF(SUM('Chemicals Calcs'!N$2:N68)-'Chem - ODS'!I$7*10^6&lt;0,0,IF(AND(SUM('Chemicals Calcs'!N$1:N67)-'Chem - ODS'!I$7*10^6&lt;0,SUM('Chemicals Calcs'!N$2:N68)-'Chem - ODS'!I$7*10^6&gt;0),SUM('Chemicals Calcs'!N$2:N68)-'Chem - ODS'!I$7*10^6,'Chemicals Calcs'!N68))</f>
        <v>1055821566159.0432</v>
      </c>
      <c r="O68" s="212">
        <f ca="1">IF(SUM('Chemicals Calcs'!O$2:O68)-'Chem - ODS'!J$7*10^6&lt;0,0,IF(AND(SUM('Chemicals Calcs'!O$1:O67)-'Chem - ODS'!J$7*10^6&lt;0,SUM('Chemicals Calcs'!O$2:O68)-'Chem - ODS'!J$7*10^6&gt;0),SUM('Chemicals Calcs'!O$2:O68)-'Chem - ODS'!J$7*10^6,'Chemicals Calcs'!O68))</f>
        <v>1159050438971.3865</v>
      </c>
      <c r="P68" s="212">
        <f ca="1">IF(SUM('Chemicals Calcs'!P$2:P68)-'Chem - ODS'!K$7*10^6&lt;0,0,IF(AND(SUM('Chemicals Calcs'!P$1:P67)-'Chem - ODS'!K$7*10^6&lt;0,SUM('Chemicals Calcs'!P$2:P68)-'Chem - ODS'!K$7*10^6&gt;0),SUM('Chemicals Calcs'!P$2:P68)-'Chem - ODS'!K$7*10^6,'Chemicals Calcs'!P68))</f>
        <v>1262367642816.4629</v>
      </c>
      <c r="Q68" s="212">
        <f ca="1">IF(SUM('Chemicals Calcs'!Q$2:Q68)-'Chem - ODS'!L$7*10^6&lt;0,0,IF(AND(SUM('Chemicals Calcs'!Q$1:Q67)-'Chem - ODS'!L$7*10^6&lt;0,SUM('Chemicals Calcs'!Q$2:Q68)-'Chem - ODS'!L$7*10^6&gt;0),SUM('Chemicals Calcs'!Q$2:Q68)-'Chem - ODS'!L$7*10^6,'Chemicals Calcs'!Q68))</f>
        <v>1379991775159.4263</v>
      </c>
      <c r="R68" s="212">
        <f ca="1">IF(SUM('Chemicals Calcs'!R$2:R68)-'Chem - ODS'!M$7*10^6&lt;0,0,IF(AND(SUM('Chemicals Calcs'!R$1:R67)-'Chem - ODS'!M$7*10^6&lt;0,SUM('Chemicals Calcs'!R$2:R68)-'Chem - ODS'!M$7*10^6&gt;0),SUM('Chemicals Calcs'!R$2:R68)-'Chem - ODS'!M$7*10^6,'Chemicals Calcs'!R68))</f>
        <v>1469235522248.3757</v>
      </c>
      <c r="S68" s="212">
        <f ca="1">IF(SUM('Chemicals Calcs'!S$2:S68)-'Chem - ODS'!N$7*10^6&lt;0,0,IF(AND(SUM('Chemicals Calcs'!S$1:S67)-'Chem - ODS'!N$7*10^6&lt;0,SUM('Chemicals Calcs'!S$2:S68)-'Chem - ODS'!N$7*10^6&gt;0),SUM('Chemicals Calcs'!S$2:S68)-'Chem - ODS'!N$7*10^6,'Chemicals Calcs'!S68))</f>
        <v>1619030733896.4241</v>
      </c>
      <c r="T68" s="212">
        <f ca="1">IF(SUM('Chemicals Calcs'!T$2:T68)-'Chem - ODS'!O$7*10^6&lt;0,0,IF(AND(SUM('Chemicals Calcs'!T$1:T67)-'Chem - ODS'!O$7*10^6&lt;0,SUM('Chemicals Calcs'!T$2:T68)-'Chem - ODS'!O$7*10^6&gt;0),SUM('Chemicals Calcs'!T$2:T68)-'Chem - ODS'!O$7*10^6,'Chemicals Calcs'!T68))</f>
        <v>1684353728407.7656</v>
      </c>
      <c r="U68" s="212">
        <f ca="1">IF(SUM('Chemicals Calcs'!U$2:U68)-'Chem - ODS'!P$7*10^6&lt;0,0,IF(AND(SUM('Chemicals Calcs'!U$1:U67)-'Chem - ODS'!P$7*10^6&lt;0,SUM('Chemicals Calcs'!U$2:U68)-'Chem - ODS'!P$7*10^6&gt;0),SUM('Chemicals Calcs'!U$2:U68)-'Chem - ODS'!P$7*10^6,'Chemicals Calcs'!U68))</f>
        <v>1788266264818.8835</v>
      </c>
      <c r="V68" s="212">
        <f ca="1">IF(SUM('Chemicals Calcs'!V$2:V68)-'Chem - ODS'!Q$7*10^6&lt;0,0,IF(AND(SUM('Chemicals Calcs'!V$1:V67)-'Chem - ODS'!Q$7*10^6&lt;0,SUM('Chemicals Calcs'!V$2:V68)-'Chem - ODS'!Q$7*10^6&gt;0),SUM('Chemicals Calcs'!V$2:V68)-'Chem - ODS'!Q$7*10^6,'Chemicals Calcs'!V68))</f>
        <v>1883731431449.7886</v>
      </c>
      <c r="W68" s="212">
        <f ca="1">IF(SUM('Chemicals Calcs'!W$2:W68)-'Chem - ODS'!R$7*10^6&lt;0,0,IF(AND(SUM('Chemicals Calcs'!W$1:W67)-'Chem - ODS'!R$7*10^6&lt;0,SUM('Chemicals Calcs'!W$2:W68)-'Chem - ODS'!R$7*10^6&gt;0),SUM('Chemicals Calcs'!W$2:W68)-'Chem - ODS'!R$7*10^6,'Chemicals Calcs'!W68))</f>
        <v>2012279669805.5723</v>
      </c>
      <c r="X68" s="212">
        <f ca="1">IF(SUM('Chemicals Calcs'!X$2:X68)-'Chem - ODS'!S$7*10^6&lt;0,0,IF(AND(SUM('Chemicals Calcs'!X$1:X67)-'Chem - ODS'!S$7*10^6&lt;0,SUM('Chemicals Calcs'!X$2:X68)-'Chem - ODS'!S$7*10^6&gt;0),SUM('Chemicals Calcs'!X$2:X68)-'Chem - ODS'!S$7*10^6,'Chemicals Calcs'!X68))</f>
        <v>2158425706483.3499</v>
      </c>
      <c r="Y68" s="212">
        <f ca="1">IF(SUM('Chemicals Calcs'!Y$2:Y68)-'Chem - ODS'!T$7*10^6&lt;0,0,IF(AND(SUM('Chemicals Calcs'!Y$1:Y67)-'Chem - ODS'!T$7*10^6&lt;0,SUM('Chemicals Calcs'!Y$2:Y68)-'Chem - ODS'!T$7*10^6&gt;0),SUM('Chemicals Calcs'!Y$2:Y68)-'Chem - ODS'!T$7*10^6,'Chemicals Calcs'!Y68))</f>
        <v>2193321796811.8457</v>
      </c>
      <c r="Z68" s="212">
        <f ca="1">IF(SUM('Chemicals Calcs'!Z$2:Z68)-'Chem - ODS'!U$7*10^6&lt;0,0,IF(AND(SUM('Chemicals Calcs'!Z$1:Z67)-'Chem - ODS'!U$7*10^6&lt;0,SUM('Chemicals Calcs'!Z$2:Z68)-'Chem - ODS'!U$7*10^6&gt;0),SUM('Chemicals Calcs'!Z$2:Z68)-'Chem - ODS'!U$7*10^6,'Chemicals Calcs'!Z68))</f>
        <v>2236486868525.1411</v>
      </c>
      <c r="AA68" s="212">
        <f ca="1">IF(SUM('Chemicals Calcs'!AA$2:AA68)-'Chem - ODS'!V$7*10^6&lt;0,0,IF(AND(SUM('Chemicals Calcs'!AA$1:AA67)-'Chem - ODS'!V$7*10^6&lt;0,SUM('Chemicals Calcs'!AA$2:AA68)-'Chem - ODS'!V$7*10^6&gt;0),SUM('Chemicals Calcs'!AA$2:AA68)-'Chem - ODS'!V$7*10^6,'Chemicals Calcs'!AA68))</f>
        <v>2288049557233.874</v>
      </c>
      <c r="AB68" s="212">
        <f ca="1">IF(SUM('Chemicals Calcs'!AB$2:AB68)-'Chem - ODS'!W$7*10^6&lt;0,0,IF(AND(SUM('Chemicals Calcs'!AB$1:AB67)-'Chem - ODS'!W$7*10^6&lt;0,SUM('Chemicals Calcs'!AB$2:AB68)-'Chem - ODS'!W$7*10^6&gt;0),SUM('Chemicals Calcs'!AB$2:AB68)-'Chem - ODS'!W$7*10^6,'Chemicals Calcs'!AB68))</f>
        <v>2348123345675.9414</v>
      </c>
      <c r="AC68" s="212">
        <f ca="1">IF(SUM('Chemicals Calcs'!AC$2:AC68)-'Chem - ODS'!X$7*10^6&lt;0,0,IF(AND(SUM('Chemicals Calcs'!AC$1:AC67)-'Chem - ODS'!X$7*10^6&lt;0,SUM('Chemicals Calcs'!AC$2:AC68)-'Chem - ODS'!X$7*10^6&gt;0),SUM('Chemicals Calcs'!AC$2:AC68)-'Chem - ODS'!X$7*10^6,'Chemicals Calcs'!AC68))</f>
        <v>2416808731090.3252</v>
      </c>
      <c r="AD68" s="212">
        <f ca="1">IF(SUM('Chemicals Calcs'!AD$2:AD68)-'Chem - ODS'!Y$7*10^6&lt;0,0,IF(AND(SUM('Chemicals Calcs'!AD$1:AD67)-'Chem - ODS'!Y$7*10^6&lt;0,SUM('Chemicals Calcs'!AD$2:AD68)-'Chem - ODS'!Y$7*10^6&gt;0),SUM('Chemicals Calcs'!AD$2:AD68)-'Chem - ODS'!Y$7*10^6,'Chemicals Calcs'!AD68))</f>
        <v>2249151308590.793</v>
      </c>
      <c r="AE68" s="212">
        <f ca="1">IF(SUM('Chemicals Calcs'!AE$2:AE68)-'Chem - ODS'!Z$7*10^6&lt;0,0,IF(AND(SUM('Chemicals Calcs'!AE$1:AE67)-'Chem - ODS'!Z$7*10^6&lt;0,SUM('Chemicals Calcs'!AE$2:AE68)-'Chem - ODS'!Z$7*10^6&gt;0),SUM('Chemicals Calcs'!AE$2:AE68)-'Chem - ODS'!Z$7*10^6,'Chemicals Calcs'!AE68))</f>
        <v>2308282920034.2661</v>
      </c>
      <c r="AF68" s="212">
        <f ca="1">IF(SUM('Chemicals Calcs'!AF$2:AF68)-'Chem - ODS'!AA$7*10^6&lt;0,0,IF(AND(SUM('Chemicals Calcs'!AF$1:AF67)-'Chem - ODS'!AA$7*10^6&lt;0,SUM('Chemicals Calcs'!AF$2:AF68)-'Chem - ODS'!AA$7*10^6&gt;0),SUM('Chemicals Calcs'!AF$2:AF68)-'Chem - ODS'!AA$7*10^6,'Chemicals Calcs'!AF68))</f>
        <v>2358559196349.5942</v>
      </c>
      <c r="AG68" s="212">
        <f ca="1">IF(SUM('Chemicals Calcs'!AG$2:AG68)-'Chem - ODS'!AB$7*10^6&lt;0,0,IF(AND(SUM('Chemicals Calcs'!AG$1:AG67)-'Chem - ODS'!AB$7*10^6&lt;0,SUM('Chemicals Calcs'!AG$2:AG68)-'Chem - ODS'!AB$7*10^6&gt;0),SUM('Chemicals Calcs'!AG$2:AG68)-'Chem - ODS'!AB$7*10^6,'Chemicals Calcs'!AG68))</f>
        <v>2449176785710.0352</v>
      </c>
      <c r="AH68" s="212">
        <f ca="1">IF(SUM('Chemicals Calcs'!AH$2:AH68)-'Chem - ODS'!AC$7*10^6&lt;0,0,IF(AND(SUM('Chemicals Calcs'!AH$1:AH67)-'Chem - ODS'!AC$7*10^6&lt;0,SUM('Chemicals Calcs'!AH$2:AH68)-'Chem - ODS'!AC$7*10^6&gt;0),SUM('Chemicals Calcs'!AH$2:AH68)-'Chem - ODS'!AC$7*10^6,'Chemicals Calcs'!AH68))</f>
        <v>2366822048454.6406</v>
      </c>
      <c r="AI68" s="212">
        <f ca="1">IF(SUM('Chemicals Calcs'!AI$2:AI68)-'Chem - ODS'!AD$7*10^6&lt;0,0,IF(AND(SUM('Chemicals Calcs'!AI$1:AI67)-'Chem - ODS'!AD$7*10^6&lt;0,SUM('Chemicals Calcs'!AI$2:AI68)-'Chem - ODS'!AD$7*10^6&gt;0),SUM('Chemicals Calcs'!AI$2:AI68)-'Chem - ODS'!AD$7*10^6,'Chemicals Calcs'!AI68))</f>
        <v>2178777315004.6602</v>
      </c>
      <c r="AJ68" s="212">
        <f ca="1">IF(SUM('Chemicals Calcs'!AJ$2:AJ68)-'Chem - ODS'!AE$7*10^6&lt;0,0,IF(AND(SUM('Chemicals Calcs'!AJ$1:AJ67)-'Chem - ODS'!AE$7*10^6&lt;0,SUM('Chemicals Calcs'!AJ$2:AJ68)-'Chem - ODS'!AE$7*10^6&gt;0),SUM('Chemicals Calcs'!AJ$2:AJ68)-'Chem - ODS'!AE$7*10^6,'Chemicals Calcs'!AJ68))</f>
        <v>1983290808129.9453</v>
      </c>
      <c r="AK68" s="212">
        <f ca="1">IF(SUM('Chemicals Calcs'!AK$2:AK68)-'Chem - ODS'!AF$7*10^6&lt;0,0,IF(AND(SUM('Chemicals Calcs'!AK$1:AK67)-'Chem - ODS'!AF$7*10^6&lt;0,SUM('Chemicals Calcs'!AK$2:AK68)-'Chem - ODS'!AF$7*10^6&gt;0),SUM('Chemicals Calcs'!AK$2:AK68)-'Chem - ODS'!AF$7*10^6,'Chemicals Calcs'!AK68))</f>
        <v>1780165966358.3125</v>
      </c>
      <c r="AL68" s="212">
        <f ca="1">IF(SUM('Chemicals Calcs'!AL$2:AL68)-'Chem - ODS'!AG$7*10^6&lt;0,0,IF(AND(SUM('Chemicals Calcs'!AL$1:AL67)-'Chem - ODS'!AG$7*10^6&lt;0,SUM('Chemicals Calcs'!AL$2:AL68)-'Chem - ODS'!AG$7*10^6&gt;0),SUM('Chemicals Calcs'!AL$2:AL68)-'Chem - ODS'!AG$7*10^6,'Chemicals Calcs'!AL68))</f>
        <v>1569194077421.4375</v>
      </c>
      <c r="AM68" s="212">
        <f ca="1">IF(SUM('Chemicals Calcs'!AM$2:AM68)-'Chem - ODS'!AH$7*10^6&lt;0,0,IF(AND(SUM('Chemicals Calcs'!AM$1:AM67)-'Chem - ODS'!AH$7*10^6&lt;0,SUM('Chemicals Calcs'!AM$2:AM68)-'Chem - ODS'!AH$7*10^6&gt;0),SUM('Chemicals Calcs'!AM$2:AM68)-'Chem - ODS'!AH$7*10^6,'Chemicals Calcs'!AM68))</f>
        <v>1350154404373.4414</v>
      </c>
      <c r="AN68" s="212">
        <f ca="1">IF(SUM('Chemicals Calcs'!AN$2:AN68)-'Chem - ODS'!AI$7*10^6&lt;0,0,IF(AND(SUM('Chemicals Calcs'!AN$1:AN67)-'Chem - ODS'!AI$7*10^6&lt;0,SUM('Chemicals Calcs'!AN$2:AN68)-'Chem - ODS'!AI$7*10^6&gt;0),SUM('Chemicals Calcs'!AN$2:AN68)-'Chem - ODS'!AI$7*10^6,'Chemicals Calcs'!AN68))</f>
        <v>1122814246260.0391</v>
      </c>
      <c r="AO68" s="212">
        <f ca="1">IF(SUM('Chemicals Calcs'!AO$2:AO68)-'Chem - ODS'!AJ$7*10^6&lt;0,0,IF(AND(SUM('Chemicals Calcs'!AO$1:AO67)-'Chem - ODS'!AJ$7*10^6&lt;0,SUM('Chemicals Calcs'!AO$2:AO68)-'Chem - ODS'!AJ$7*10^6&gt;0),SUM('Chemicals Calcs'!AO$2:AO68)-'Chem - ODS'!AJ$7*10^6,'Chemicals Calcs'!AO68))</f>
        <v>886928941166.30469</v>
      </c>
      <c r="AP68" s="212">
        <f ca="1">IF(SUM('Chemicals Calcs'!AP$2:AP68)-'Chem - ODS'!AK$7*10^6&lt;0,0,IF(AND(SUM('Chemicals Calcs'!AP$1:AP67)-'Chem - ODS'!AK$7*10^6&lt;0,SUM('Chemicals Calcs'!AP$2:AP68)-'Chem - ODS'!AK$7*10^6&gt;0),SUM('Chemicals Calcs'!AP$2:AP68)-'Chem - ODS'!AK$7*10^6,'Chemicals Calcs'!AP68))</f>
        <v>642241818090.53125</v>
      </c>
    </row>
    <row r="69" spans="1:42">
      <c r="A69" s="74">
        <v>17</v>
      </c>
      <c r="B69">
        <f ca="1">IF('Chemicals 2010'!$A77="CP",INDIRECT("'Chemicals 2010'!"&amp;'Country Selector'!$B$3&amp;ROW($A77))*10^12,0)</f>
        <v>0</v>
      </c>
      <c r="C69" s="90">
        <f t="shared" ca="1" si="4"/>
        <v>0</v>
      </c>
      <c r="D69" s="90">
        <f t="shared" ca="1" si="3"/>
        <v>0</v>
      </c>
      <c r="E69" s="90">
        <f t="shared" ca="1" si="3"/>
        <v>0</v>
      </c>
      <c r="F69" s="90">
        <f t="shared" ca="1" si="3"/>
        <v>0</v>
      </c>
      <c r="G69" s="212">
        <f ca="1">IF(SUM('Chemicals Calcs'!G$2:G69)-'Chem - ODS'!B$7*10^6&lt;0,0,IF(AND(SUM('Chemicals Calcs'!G$1:G68)-'Chem - ODS'!B$7*10^6&lt;0,SUM('Chemicals Calcs'!G$2:G69)-'Chem - ODS'!B$7*10^6&gt;0),SUM('Chemicals Calcs'!G$2:G69)-'Chem - ODS'!B$7*10^6,'Chemicals Calcs'!G69))</f>
        <v>0</v>
      </c>
      <c r="H69" s="212">
        <f ca="1">IF(SUM('Chemicals Calcs'!H$2:H69)-'Chem - ODS'!C$7*10^6&lt;0,0,IF(AND(SUM('Chemicals Calcs'!H$1:H68)-'Chem - ODS'!C$7*10^6&lt;0,SUM('Chemicals Calcs'!H$2:H69)-'Chem - ODS'!C$7*10^6&gt;0),SUM('Chemicals Calcs'!H$2:H69)-'Chem - ODS'!C$7*10^6,'Chemicals Calcs'!H69))</f>
        <v>0</v>
      </c>
      <c r="I69" s="212">
        <f ca="1">IF(SUM('Chemicals Calcs'!I$2:I69)-'Chem - ODS'!D$7*10^6&lt;0,0,IF(AND(SUM('Chemicals Calcs'!I$1:I68)-'Chem - ODS'!D$7*10^6&lt;0,SUM('Chemicals Calcs'!I$2:I69)-'Chem - ODS'!D$7*10^6&gt;0),SUM('Chemicals Calcs'!I$2:I69)-'Chem - ODS'!D$7*10^6,'Chemicals Calcs'!I69))</f>
        <v>0</v>
      </c>
      <c r="J69" s="212">
        <f ca="1">IF(SUM('Chemicals Calcs'!J$2:J69)-'Chem - ODS'!E$7*10^6&lt;0,0,IF(AND(SUM('Chemicals Calcs'!J$1:J68)-'Chem - ODS'!E$7*10^6&lt;0,SUM('Chemicals Calcs'!J$2:J69)-'Chem - ODS'!E$7*10^6&gt;0),SUM('Chemicals Calcs'!J$2:J69)-'Chem - ODS'!E$7*10^6,'Chemicals Calcs'!J69))</f>
        <v>0</v>
      </c>
      <c r="K69" s="212">
        <f ca="1">IF(SUM('Chemicals Calcs'!K$2:K69)-'Chem - ODS'!F$7*10^6&lt;0,0,IF(AND(SUM('Chemicals Calcs'!K$1:K68)-'Chem - ODS'!F$7*10^6&lt;0,SUM('Chemicals Calcs'!K$2:K69)-'Chem - ODS'!F$7*10^6&gt;0),SUM('Chemicals Calcs'!K$2:K69)-'Chem - ODS'!F$7*10^6,'Chemicals Calcs'!K69))</f>
        <v>0</v>
      </c>
      <c r="L69" s="212">
        <f ca="1">IF(SUM('Chemicals Calcs'!L$2:L69)-'Chem - ODS'!G$7*10^6&lt;0,0,IF(AND(SUM('Chemicals Calcs'!L$1:L68)-'Chem - ODS'!G$7*10^6&lt;0,SUM('Chemicals Calcs'!L$2:L69)-'Chem - ODS'!G$7*10^6&gt;0),SUM('Chemicals Calcs'!L$2:L69)-'Chem - ODS'!G$7*10^6,'Chemicals Calcs'!L69))</f>
        <v>0</v>
      </c>
      <c r="M69" s="212">
        <f ca="1">IF(SUM('Chemicals Calcs'!M$2:M69)-'Chem - ODS'!H$7*10^6&lt;0,0,IF(AND(SUM('Chemicals Calcs'!M$1:M68)-'Chem - ODS'!H$7*10^6&lt;0,SUM('Chemicals Calcs'!M$2:M69)-'Chem - ODS'!H$7*10^6&gt;0),SUM('Chemicals Calcs'!M$2:M69)-'Chem - ODS'!H$7*10^6,'Chemicals Calcs'!M69))</f>
        <v>0</v>
      </c>
      <c r="N69" s="212">
        <f ca="1">IF(SUM('Chemicals Calcs'!N$2:N69)-'Chem - ODS'!I$7*10^6&lt;0,0,IF(AND(SUM('Chemicals Calcs'!N$1:N68)-'Chem - ODS'!I$7*10^6&lt;0,SUM('Chemicals Calcs'!N$2:N69)-'Chem - ODS'!I$7*10^6&gt;0),SUM('Chemicals Calcs'!N$2:N69)-'Chem - ODS'!I$7*10^6,'Chemicals Calcs'!N69))</f>
        <v>0</v>
      </c>
      <c r="O69" s="212">
        <f ca="1">IF(SUM('Chemicals Calcs'!O$2:O69)-'Chem - ODS'!J$7*10^6&lt;0,0,IF(AND(SUM('Chemicals Calcs'!O$1:O68)-'Chem - ODS'!J$7*10^6&lt;0,SUM('Chemicals Calcs'!O$2:O69)-'Chem - ODS'!J$7*10^6&gt;0),SUM('Chemicals Calcs'!O$2:O69)-'Chem - ODS'!J$7*10^6,'Chemicals Calcs'!O69))</f>
        <v>0</v>
      </c>
      <c r="P69" s="212">
        <f ca="1">IF(SUM('Chemicals Calcs'!P$2:P69)-'Chem - ODS'!K$7*10^6&lt;0,0,IF(AND(SUM('Chemicals Calcs'!P$1:P68)-'Chem - ODS'!K$7*10^6&lt;0,SUM('Chemicals Calcs'!P$2:P69)-'Chem - ODS'!K$7*10^6&gt;0),SUM('Chemicals Calcs'!P$2:P69)-'Chem - ODS'!K$7*10^6,'Chemicals Calcs'!P69))</f>
        <v>0</v>
      </c>
      <c r="Q69" s="212">
        <f ca="1">IF(SUM('Chemicals Calcs'!Q$2:Q69)-'Chem - ODS'!L$7*10^6&lt;0,0,IF(AND(SUM('Chemicals Calcs'!Q$1:Q68)-'Chem - ODS'!L$7*10^6&lt;0,SUM('Chemicals Calcs'!Q$2:Q69)-'Chem - ODS'!L$7*10^6&gt;0),SUM('Chemicals Calcs'!Q$2:Q69)-'Chem - ODS'!L$7*10^6,'Chemicals Calcs'!Q69))</f>
        <v>0</v>
      </c>
      <c r="R69" s="212">
        <f ca="1">IF(SUM('Chemicals Calcs'!R$2:R69)-'Chem - ODS'!M$7*10^6&lt;0,0,IF(AND(SUM('Chemicals Calcs'!R$1:R68)-'Chem - ODS'!M$7*10^6&lt;0,SUM('Chemicals Calcs'!R$2:R69)-'Chem - ODS'!M$7*10^6&gt;0),SUM('Chemicals Calcs'!R$2:R69)-'Chem - ODS'!M$7*10^6,'Chemicals Calcs'!R69))</f>
        <v>0</v>
      </c>
      <c r="S69" s="212">
        <f ca="1">IF(SUM('Chemicals Calcs'!S$2:S69)-'Chem - ODS'!N$7*10^6&lt;0,0,IF(AND(SUM('Chemicals Calcs'!S$1:S68)-'Chem - ODS'!N$7*10^6&lt;0,SUM('Chemicals Calcs'!S$2:S69)-'Chem - ODS'!N$7*10^6&gt;0),SUM('Chemicals Calcs'!S$2:S69)-'Chem - ODS'!N$7*10^6,'Chemicals Calcs'!S69))</f>
        <v>0</v>
      </c>
      <c r="T69" s="212">
        <f ca="1">IF(SUM('Chemicals Calcs'!T$2:T69)-'Chem - ODS'!O$7*10^6&lt;0,0,IF(AND(SUM('Chemicals Calcs'!T$1:T68)-'Chem - ODS'!O$7*10^6&lt;0,SUM('Chemicals Calcs'!T$2:T69)-'Chem - ODS'!O$7*10^6&gt;0),SUM('Chemicals Calcs'!T$2:T69)-'Chem - ODS'!O$7*10^6,'Chemicals Calcs'!T69))</f>
        <v>0</v>
      </c>
      <c r="U69" s="212">
        <f ca="1">IF(SUM('Chemicals Calcs'!U$2:U69)-'Chem - ODS'!P$7*10^6&lt;0,0,IF(AND(SUM('Chemicals Calcs'!U$1:U68)-'Chem - ODS'!P$7*10^6&lt;0,SUM('Chemicals Calcs'!U$2:U69)-'Chem - ODS'!P$7*10^6&gt;0),SUM('Chemicals Calcs'!U$2:U69)-'Chem - ODS'!P$7*10^6,'Chemicals Calcs'!U69))</f>
        <v>0</v>
      </c>
      <c r="V69" s="212">
        <f ca="1">IF(SUM('Chemicals Calcs'!V$2:V69)-'Chem - ODS'!Q$7*10^6&lt;0,0,IF(AND(SUM('Chemicals Calcs'!V$1:V68)-'Chem - ODS'!Q$7*10^6&lt;0,SUM('Chemicals Calcs'!V$2:V69)-'Chem - ODS'!Q$7*10^6&gt;0),SUM('Chemicals Calcs'!V$2:V69)-'Chem - ODS'!Q$7*10^6,'Chemicals Calcs'!V69))</f>
        <v>0</v>
      </c>
      <c r="W69" s="212">
        <f ca="1">IF(SUM('Chemicals Calcs'!W$2:W69)-'Chem - ODS'!R$7*10^6&lt;0,0,IF(AND(SUM('Chemicals Calcs'!W$1:W68)-'Chem - ODS'!R$7*10^6&lt;0,SUM('Chemicals Calcs'!W$2:W69)-'Chem - ODS'!R$7*10^6&gt;0),SUM('Chemicals Calcs'!W$2:W69)-'Chem - ODS'!R$7*10^6,'Chemicals Calcs'!W69))</f>
        <v>0</v>
      </c>
      <c r="X69" s="212">
        <f ca="1">IF(SUM('Chemicals Calcs'!X$2:X69)-'Chem - ODS'!S$7*10^6&lt;0,0,IF(AND(SUM('Chemicals Calcs'!X$1:X68)-'Chem - ODS'!S$7*10^6&lt;0,SUM('Chemicals Calcs'!X$2:X69)-'Chem - ODS'!S$7*10^6&gt;0),SUM('Chemicals Calcs'!X$2:X69)-'Chem - ODS'!S$7*10^6,'Chemicals Calcs'!X69))</f>
        <v>0</v>
      </c>
      <c r="Y69" s="212">
        <f ca="1">IF(SUM('Chemicals Calcs'!Y$2:Y69)-'Chem - ODS'!T$7*10^6&lt;0,0,IF(AND(SUM('Chemicals Calcs'!Y$1:Y68)-'Chem - ODS'!T$7*10^6&lt;0,SUM('Chemicals Calcs'!Y$2:Y69)-'Chem - ODS'!T$7*10^6&gt;0),SUM('Chemicals Calcs'!Y$2:Y69)-'Chem - ODS'!T$7*10^6,'Chemicals Calcs'!Y69))</f>
        <v>0</v>
      </c>
      <c r="Z69" s="212">
        <f ca="1">IF(SUM('Chemicals Calcs'!Z$2:Z69)-'Chem - ODS'!U$7*10^6&lt;0,0,IF(AND(SUM('Chemicals Calcs'!Z$1:Z68)-'Chem - ODS'!U$7*10^6&lt;0,SUM('Chemicals Calcs'!Z$2:Z69)-'Chem - ODS'!U$7*10^6&gt;0),SUM('Chemicals Calcs'!Z$2:Z69)-'Chem - ODS'!U$7*10^6,'Chemicals Calcs'!Z69))</f>
        <v>0</v>
      </c>
      <c r="AA69" s="212">
        <f ca="1">IF(SUM('Chemicals Calcs'!AA$2:AA69)-'Chem - ODS'!V$7*10^6&lt;0,0,IF(AND(SUM('Chemicals Calcs'!AA$1:AA68)-'Chem - ODS'!V$7*10^6&lt;0,SUM('Chemicals Calcs'!AA$2:AA69)-'Chem - ODS'!V$7*10^6&gt;0),SUM('Chemicals Calcs'!AA$2:AA69)-'Chem - ODS'!V$7*10^6,'Chemicals Calcs'!AA69))</f>
        <v>0</v>
      </c>
      <c r="AB69" s="212">
        <f ca="1">IF(SUM('Chemicals Calcs'!AB$2:AB69)-'Chem - ODS'!W$7*10^6&lt;0,0,IF(AND(SUM('Chemicals Calcs'!AB$1:AB68)-'Chem - ODS'!W$7*10^6&lt;0,SUM('Chemicals Calcs'!AB$2:AB69)-'Chem - ODS'!W$7*10^6&gt;0),SUM('Chemicals Calcs'!AB$2:AB69)-'Chem - ODS'!W$7*10^6,'Chemicals Calcs'!AB69))</f>
        <v>0</v>
      </c>
      <c r="AC69" s="212">
        <f ca="1">IF(SUM('Chemicals Calcs'!AC$2:AC69)-'Chem - ODS'!X$7*10^6&lt;0,0,IF(AND(SUM('Chemicals Calcs'!AC$1:AC68)-'Chem - ODS'!X$7*10^6&lt;0,SUM('Chemicals Calcs'!AC$2:AC69)-'Chem - ODS'!X$7*10^6&gt;0),SUM('Chemicals Calcs'!AC$2:AC69)-'Chem - ODS'!X$7*10^6,'Chemicals Calcs'!AC69))</f>
        <v>0</v>
      </c>
      <c r="AD69" s="212">
        <f ca="1">IF(SUM('Chemicals Calcs'!AD$2:AD69)-'Chem - ODS'!Y$7*10^6&lt;0,0,IF(AND(SUM('Chemicals Calcs'!AD$1:AD68)-'Chem - ODS'!Y$7*10^6&lt;0,SUM('Chemicals Calcs'!AD$2:AD69)-'Chem - ODS'!Y$7*10^6&gt;0),SUM('Chemicals Calcs'!AD$2:AD69)-'Chem - ODS'!Y$7*10^6,'Chemicals Calcs'!AD69))</f>
        <v>0</v>
      </c>
      <c r="AE69" s="212">
        <f ca="1">IF(SUM('Chemicals Calcs'!AE$2:AE69)-'Chem - ODS'!Z$7*10^6&lt;0,0,IF(AND(SUM('Chemicals Calcs'!AE$1:AE68)-'Chem - ODS'!Z$7*10^6&lt;0,SUM('Chemicals Calcs'!AE$2:AE69)-'Chem - ODS'!Z$7*10^6&gt;0),SUM('Chemicals Calcs'!AE$2:AE69)-'Chem - ODS'!Z$7*10^6,'Chemicals Calcs'!AE69))</f>
        <v>0</v>
      </c>
      <c r="AF69" s="212">
        <f ca="1">IF(SUM('Chemicals Calcs'!AF$2:AF69)-'Chem - ODS'!AA$7*10^6&lt;0,0,IF(AND(SUM('Chemicals Calcs'!AF$1:AF68)-'Chem - ODS'!AA$7*10^6&lt;0,SUM('Chemicals Calcs'!AF$2:AF69)-'Chem - ODS'!AA$7*10^6&gt;0),SUM('Chemicals Calcs'!AF$2:AF69)-'Chem - ODS'!AA$7*10^6,'Chemicals Calcs'!AF69))</f>
        <v>0</v>
      </c>
      <c r="AG69" s="212">
        <f ca="1">IF(SUM('Chemicals Calcs'!AG$2:AG69)-'Chem - ODS'!AB$7*10^6&lt;0,0,IF(AND(SUM('Chemicals Calcs'!AG$1:AG68)-'Chem - ODS'!AB$7*10^6&lt;0,SUM('Chemicals Calcs'!AG$2:AG69)-'Chem - ODS'!AB$7*10^6&gt;0),SUM('Chemicals Calcs'!AG$2:AG69)-'Chem - ODS'!AB$7*10^6,'Chemicals Calcs'!AG69))</f>
        <v>0</v>
      </c>
      <c r="AH69" s="212">
        <f ca="1">IF(SUM('Chemicals Calcs'!AH$2:AH69)-'Chem - ODS'!AC$7*10^6&lt;0,0,IF(AND(SUM('Chemicals Calcs'!AH$1:AH68)-'Chem - ODS'!AC$7*10^6&lt;0,SUM('Chemicals Calcs'!AH$2:AH69)-'Chem - ODS'!AC$7*10^6&gt;0),SUM('Chemicals Calcs'!AH$2:AH69)-'Chem - ODS'!AC$7*10^6,'Chemicals Calcs'!AH69))</f>
        <v>0</v>
      </c>
      <c r="AI69" s="212">
        <f ca="1">IF(SUM('Chemicals Calcs'!AI$2:AI69)-'Chem - ODS'!AD$7*10^6&lt;0,0,IF(AND(SUM('Chemicals Calcs'!AI$1:AI68)-'Chem - ODS'!AD$7*10^6&lt;0,SUM('Chemicals Calcs'!AI$2:AI69)-'Chem - ODS'!AD$7*10^6&gt;0),SUM('Chemicals Calcs'!AI$2:AI69)-'Chem - ODS'!AD$7*10^6,'Chemicals Calcs'!AI69))</f>
        <v>0</v>
      </c>
      <c r="AJ69" s="212">
        <f ca="1">IF(SUM('Chemicals Calcs'!AJ$2:AJ69)-'Chem - ODS'!AE$7*10^6&lt;0,0,IF(AND(SUM('Chemicals Calcs'!AJ$1:AJ68)-'Chem - ODS'!AE$7*10^6&lt;0,SUM('Chemicals Calcs'!AJ$2:AJ69)-'Chem - ODS'!AE$7*10^6&gt;0),SUM('Chemicals Calcs'!AJ$2:AJ69)-'Chem - ODS'!AE$7*10^6,'Chemicals Calcs'!AJ69))</f>
        <v>0</v>
      </c>
      <c r="AK69" s="212">
        <f ca="1">IF(SUM('Chemicals Calcs'!AK$2:AK69)-'Chem - ODS'!AF$7*10^6&lt;0,0,IF(AND(SUM('Chemicals Calcs'!AK$1:AK68)-'Chem - ODS'!AF$7*10^6&lt;0,SUM('Chemicals Calcs'!AK$2:AK69)-'Chem - ODS'!AF$7*10^6&gt;0),SUM('Chemicals Calcs'!AK$2:AK69)-'Chem - ODS'!AF$7*10^6,'Chemicals Calcs'!AK69))</f>
        <v>0</v>
      </c>
      <c r="AL69" s="212">
        <f ca="1">IF(SUM('Chemicals Calcs'!AL$2:AL69)-'Chem - ODS'!AG$7*10^6&lt;0,0,IF(AND(SUM('Chemicals Calcs'!AL$1:AL68)-'Chem - ODS'!AG$7*10^6&lt;0,SUM('Chemicals Calcs'!AL$2:AL69)-'Chem - ODS'!AG$7*10^6&gt;0),SUM('Chemicals Calcs'!AL$2:AL69)-'Chem - ODS'!AG$7*10^6,'Chemicals Calcs'!AL69))</f>
        <v>0</v>
      </c>
      <c r="AM69" s="212">
        <f ca="1">IF(SUM('Chemicals Calcs'!AM$2:AM69)-'Chem - ODS'!AH$7*10^6&lt;0,0,IF(AND(SUM('Chemicals Calcs'!AM$1:AM68)-'Chem - ODS'!AH$7*10^6&lt;0,SUM('Chemicals Calcs'!AM$2:AM69)-'Chem - ODS'!AH$7*10^6&gt;0),SUM('Chemicals Calcs'!AM$2:AM69)-'Chem - ODS'!AH$7*10^6,'Chemicals Calcs'!AM69))</f>
        <v>0</v>
      </c>
      <c r="AN69" s="212">
        <f ca="1">IF(SUM('Chemicals Calcs'!AN$2:AN69)-'Chem - ODS'!AI$7*10^6&lt;0,0,IF(AND(SUM('Chemicals Calcs'!AN$1:AN68)-'Chem - ODS'!AI$7*10^6&lt;0,SUM('Chemicals Calcs'!AN$2:AN69)-'Chem - ODS'!AI$7*10^6&gt;0),SUM('Chemicals Calcs'!AN$2:AN69)-'Chem - ODS'!AI$7*10^6,'Chemicals Calcs'!AN69))</f>
        <v>0</v>
      </c>
      <c r="AO69" s="212">
        <f ca="1">IF(SUM('Chemicals Calcs'!AO$2:AO69)-'Chem - ODS'!AJ$7*10^6&lt;0,0,IF(AND(SUM('Chemicals Calcs'!AO$1:AO68)-'Chem - ODS'!AJ$7*10^6&lt;0,SUM('Chemicals Calcs'!AO$2:AO69)-'Chem - ODS'!AJ$7*10^6&gt;0),SUM('Chemicals Calcs'!AO$2:AO69)-'Chem - ODS'!AJ$7*10^6,'Chemicals Calcs'!AO69))</f>
        <v>0</v>
      </c>
      <c r="AP69" s="212">
        <f ca="1">IF(SUM('Chemicals Calcs'!AP$2:AP69)-'Chem - ODS'!AK$7*10^6&lt;0,0,IF(AND(SUM('Chemicals Calcs'!AP$1:AP68)-'Chem - ODS'!AK$7*10^6&lt;0,SUM('Chemicals Calcs'!AP$2:AP69)-'Chem - ODS'!AK$7*10^6&gt;0),SUM('Chemicals Calcs'!AP$2:AP69)-'Chem - ODS'!AK$7*10^6,'Chemicals Calcs'!AP69))</f>
        <v>0</v>
      </c>
    </row>
    <row r="70" spans="1:42">
      <c r="A70" s="74">
        <v>18</v>
      </c>
      <c r="B70">
        <f ca="1">IF('Chemicals 2010'!$A78="CP",INDIRECT("'Chemicals 2010'!"&amp;'Country Selector'!$B$3&amp;ROW($A78))*10^12,0)</f>
        <v>0</v>
      </c>
      <c r="C70" s="90">
        <f t="shared" ca="1" si="4"/>
        <v>0</v>
      </c>
      <c r="D70" s="90">
        <f t="shared" ca="1" si="3"/>
        <v>0</v>
      </c>
      <c r="E70" s="90">
        <f t="shared" ca="1" si="3"/>
        <v>0</v>
      </c>
      <c r="F70" s="90">
        <f t="shared" ca="1" si="3"/>
        <v>0</v>
      </c>
      <c r="G70" s="212">
        <f ca="1">IF(SUM('Chemicals Calcs'!G$2:G70)-'Chem - ODS'!B$7*10^6&lt;0,0,IF(AND(SUM('Chemicals Calcs'!G$1:G69)-'Chem - ODS'!B$7*10^6&lt;0,SUM('Chemicals Calcs'!G$2:G70)-'Chem - ODS'!B$7*10^6&gt;0),SUM('Chemicals Calcs'!G$2:G70)-'Chem - ODS'!B$7*10^6,'Chemicals Calcs'!G70))</f>
        <v>0</v>
      </c>
      <c r="H70" s="212">
        <f ca="1">IF(SUM('Chemicals Calcs'!H$2:H70)-'Chem - ODS'!C$7*10^6&lt;0,0,IF(AND(SUM('Chemicals Calcs'!H$1:H69)-'Chem - ODS'!C$7*10^6&lt;0,SUM('Chemicals Calcs'!H$2:H70)-'Chem - ODS'!C$7*10^6&gt;0),SUM('Chemicals Calcs'!H$2:H70)-'Chem - ODS'!C$7*10^6,'Chemicals Calcs'!H70))</f>
        <v>0</v>
      </c>
      <c r="I70" s="212">
        <f ca="1">IF(SUM('Chemicals Calcs'!I$2:I70)-'Chem - ODS'!D$7*10^6&lt;0,0,IF(AND(SUM('Chemicals Calcs'!I$1:I69)-'Chem - ODS'!D$7*10^6&lt;0,SUM('Chemicals Calcs'!I$2:I70)-'Chem - ODS'!D$7*10^6&gt;0),SUM('Chemicals Calcs'!I$2:I70)-'Chem - ODS'!D$7*10^6,'Chemicals Calcs'!I70))</f>
        <v>0</v>
      </c>
      <c r="J70" s="212">
        <f ca="1">IF(SUM('Chemicals Calcs'!J$2:J70)-'Chem - ODS'!E$7*10^6&lt;0,0,IF(AND(SUM('Chemicals Calcs'!J$1:J69)-'Chem - ODS'!E$7*10^6&lt;0,SUM('Chemicals Calcs'!J$2:J70)-'Chem - ODS'!E$7*10^6&gt;0),SUM('Chemicals Calcs'!J$2:J70)-'Chem - ODS'!E$7*10^6,'Chemicals Calcs'!J70))</f>
        <v>0</v>
      </c>
      <c r="K70" s="212">
        <f ca="1">IF(SUM('Chemicals Calcs'!K$2:K70)-'Chem - ODS'!F$7*10^6&lt;0,0,IF(AND(SUM('Chemicals Calcs'!K$1:K69)-'Chem - ODS'!F$7*10^6&lt;0,SUM('Chemicals Calcs'!K$2:K70)-'Chem - ODS'!F$7*10^6&gt;0),SUM('Chemicals Calcs'!K$2:K70)-'Chem - ODS'!F$7*10^6,'Chemicals Calcs'!K70))</f>
        <v>0</v>
      </c>
      <c r="L70" s="212">
        <f ca="1">IF(SUM('Chemicals Calcs'!L$2:L70)-'Chem - ODS'!G$7*10^6&lt;0,0,IF(AND(SUM('Chemicals Calcs'!L$1:L69)-'Chem - ODS'!G$7*10^6&lt;0,SUM('Chemicals Calcs'!L$2:L70)-'Chem - ODS'!G$7*10^6&gt;0),SUM('Chemicals Calcs'!L$2:L70)-'Chem - ODS'!G$7*10^6,'Chemicals Calcs'!L70))</f>
        <v>0</v>
      </c>
      <c r="M70" s="212">
        <f ca="1">IF(SUM('Chemicals Calcs'!M$2:M70)-'Chem - ODS'!H$7*10^6&lt;0,0,IF(AND(SUM('Chemicals Calcs'!M$1:M69)-'Chem - ODS'!H$7*10^6&lt;0,SUM('Chemicals Calcs'!M$2:M70)-'Chem - ODS'!H$7*10^6&gt;0),SUM('Chemicals Calcs'!M$2:M70)-'Chem - ODS'!H$7*10^6,'Chemicals Calcs'!M70))</f>
        <v>0</v>
      </c>
      <c r="N70" s="212">
        <f ca="1">IF(SUM('Chemicals Calcs'!N$2:N70)-'Chem - ODS'!I$7*10^6&lt;0,0,IF(AND(SUM('Chemicals Calcs'!N$1:N69)-'Chem - ODS'!I$7*10^6&lt;0,SUM('Chemicals Calcs'!N$2:N70)-'Chem - ODS'!I$7*10^6&gt;0),SUM('Chemicals Calcs'!N$2:N70)-'Chem - ODS'!I$7*10^6,'Chemicals Calcs'!N70))</f>
        <v>0</v>
      </c>
      <c r="O70" s="212">
        <f ca="1">IF(SUM('Chemicals Calcs'!O$2:O70)-'Chem - ODS'!J$7*10^6&lt;0,0,IF(AND(SUM('Chemicals Calcs'!O$1:O69)-'Chem - ODS'!J$7*10^6&lt;0,SUM('Chemicals Calcs'!O$2:O70)-'Chem - ODS'!J$7*10^6&gt;0),SUM('Chemicals Calcs'!O$2:O70)-'Chem - ODS'!J$7*10^6,'Chemicals Calcs'!O70))</f>
        <v>0</v>
      </c>
      <c r="P70" s="212">
        <f ca="1">IF(SUM('Chemicals Calcs'!P$2:P70)-'Chem - ODS'!K$7*10^6&lt;0,0,IF(AND(SUM('Chemicals Calcs'!P$1:P69)-'Chem - ODS'!K$7*10^6&lt;0,SUM('Chemicals Calcs'!P$2:P70)-'Chem - ODS'!K$7*10^6&gt;0),SUM('Chemicals Calcs'!P$2:P70)-'Chem - ODS'!K$7*10^6,'Chemicals Calcs'!P70))</f>
        <v>0</v>
      </c>
      <c r="Q70" s="212">
        <f ca="1">IF(SUM('Chemicals Calcs'!Q$2:Q70)-'Chem - ODS'!L$7*10^6&lt;0,0,IF(AND(SUM('Chemicals Calcs'!Q$1:Q69)-'Chem - ODS'!L$7*10^6&lt;0,SUM('Chemicals Calcs'!Q$2:Q70)-'Chem - ODS'!L$7*10^6&gt;0),SUM('Chemicals Calcs'!Q$2:Q70)-'Chem - ODS'!L$7*10^6,'Chemicals Calcs'!Q70))</f>
        <v>0</v>
      </c>
      <c r="R70" s="212">
        <f ca="1">IF(SUM('Chemicals Calcs'!R$2:R70)-'Chem - ODS'!M$7*10^6&lt;0,0,IF(AND(SUM('Chemicals Calcs'!R$1:R69)-'Chem - ODS'!M$7*10^6&lt;0,SUM('Chemicals Calcs'!R$2:R70)-'Chem - ODS'!M$7*10^6&gt;0),SUM('Chemicals Calcs'!R$2:R70)-'Chem - ODS'!M$7*10^6,'Chemicals Calcs'!R70))</f>
        <v>0</v>
      </c>
      <c r="S70" s="212">
        <f ca="1">IF(SUM('Chemicals Calcs'!S$2:S70)-'Chem - ODS'!N$7*10^6&lt;0,0,IF(AND(SUM('Chemicals Calcs'!S$1:S69)-'Chem - ODS'!N$7*10^6&lt;0,SUM('Chemicals Calcs'!S$2:S70)-'Chem - ODS'!N$7*10^6&gt;0),SUM('Chemicals Calcs'!S$2:S70)-'Chem - ODS'!N$7*10^6,'Chemicals Calcs'!S70))</f>
        <v>0</v>
      </c>
      <c r="T70" s="212">
        <f ca="1">IF(SUM('Chemicals Calcs'!T$2:T70)-'Chem - ODS'!O$7*10^6&lt;0,0,IF(AND(SUM('Chemicals Calcs'!T$1:T69)-'Chem - ODS'!O$7*10^6&lt;0,SUM('Chemicals Calcs'!T$2:T70)-'Chem - ODS'!O$7*10^6&gt;0),SUM('Chemicals Calcs'!T$2:T70)-'Chem - ODS'!O$7*10^6,'Chemicals Calcs'!T70))</f>
        <v>0</v>
      </c>
      <c r="U70" s="212">
        <f ca="1">IF(SUM('Chemicals Calcs'!U$2:U70)-'Chem - ODS'!P$7*10^6&lt;0,0,IF(AND(SUM('Chemicals Calcs'!U$1:U69)-'Chem - ODS'!P$7*10^6&lt;0,SUM('Chemicals Calcs'!U$2:U70)-'Chem - ODS'!P$7*10^6&gt;0),SUM('Chemicals Calcs'!U$2:U70)-'Chem - ODS'!P$7*10^6,'Chemicals Calcs'!U70))</f>
        <v>0</v>
      </c>
      <c r="V70" s="212">
        <f ca="1">IF(SUM('Chemicals Calcs'!V$2:V70)-'Chem - ODS'!Q$7*10^6&lt;0,0,IF(AND(SUM('Chemicals Calcs'!V$1:V69)-'Chem - ODS'!Q$7*10^6&lt;0,SUM('Chemicals Calcs'!V$2:V70)-'Chem - ODS'!Q$7*10^6&gt;0),SUM('Chemicals Calcs'!V$2:V70)-'Chem - ODS'!Q$7*10^6,'Chemicals Calcs'!V70))</f>
        <v>0</v>
      </c>
      <c r="W70" s="212">
        <f ca="1">IF(SUM('Chemicals Calcs'!W$2:W70)-'Chem - ODS'!R$7*10^6&lt;0,0,IF(AND(SUM('Chemicals Calcs'!W$1:W69)-'Chem - ODS'!R$7*10^6&lt;0,SUM('Chemicals Calcs'!W$2:W70)-'Chem - ODS'!R$7*10^6&gt;0),SUM('Chemicals Calcs'!W$2:W70)-'Chem - ODS'!R$7*10^6,'Chemicals Calcs'!W70))</f>
        <v>0</v>
      </c>
      <c r="X70" s="212">
        <f ca="1">IF(SUM('Chemicals Calcs'!X$2:X70)-'Chem - ODS'!S$7*10^6&lt;0,0,IF(AND(SUM('Chemicals Calcs'!X$1:X69)-'Chem - ODS'!S$7*10^6&lt;0,SUM('Chemicals Calcs'!X$2:X70)-'Chem - ODS'!S$7*10^6&gt;0),SUM('Chemicals Calcs'!X$2:X70)-'Chem - ODS'!S$7*10^6,'Chemicals Calcs'!X70))</f>
        <v>0</v>
      </c>
      <c r="Y70" s="212">
        <f ca="1">IF(SUM('Chemicals Calcs'!Y$2:Y70)-'Chem - ODS'!T$7*10^6&lt;0,0,IF(AND(SUM('Chemicals Calcs'!Y$1:Y69)-'Chem - ODS'!T$7*10^6&lt;0,SUM('Chemicals Calcs'!Y$2:Y70)-'Chem - ODS'!T$7*10^6&gt;0),SUM('Chemicals Calcs'!Y$2:Y70)-'Chem - ODS'!T$7*10^6,'Chemicals Calcs'!Y70))</f>
        <v>0</v>
      </c>
      <c r="Z70" s="212">
        <f ca="1">IF(SUM('Chemicals Calcs'!Z$2:Z70)-'Chem - ODS'!U$7*10^6&lt;0,0,IF(AND(SUM('Chemicals Calcs'!Z$1:Z69)-'Chem - ODS'!U$7*10^6&lt;0,SUM('Chemicals Calcs'!Z$2:Z70)-'Chem - ODS'!U$7*10^6&gt;0),SUM('Chemicals Calcs'!Z$2:Z70)-'Chem - ODS'!U$7*10^6,'Chemicals Calcs'!Z70))</f>
        <v>0</v>
      </c>
      <c r="AA70" s="212">
        <f ca="1">IF(SUM('Chemicals Calcs'!AA$2:AA70)-'Chem - ODS'!V$7*10^6&lt;0,0,IF(AND(SUM('Chemicals Calcs'!AA$1:AA69)-'Chem - ODS'!V$7*10^6&lt;0,SUM('Chemicals Calcs'!AA$2:AA70)-'Chem - ODS'!V$7*10^6&gt;0),SUM('Chemicals Calcs'!AA$2:AA70)-'Chem - ODS'!V$7*10^6,'Chemicals Calcs'!AA70))</f>
        <v>0</v>
      </c>
      <c r="AB70" s="212">
        <f ca="1">IF(SUM('Chemicals Calcs'!AB$2:AB70)-'Chem - ODS'!W$7*10^6&lt;0,0,IF(AND(SUM('Chemicals Calcs'!AB$1:AB69)-'Chem - ODS'!W$7*10^6&lt;0,SUM('Chemicals Calcs'!AB$2:AB70)-'Chem - ODS'!W$7*10^6&gt;0),SUM('Chemicals Calcs'!AB$2:AB70)-'Chem - ODS'!W$7*10^6,'Chemicals Calcs'!AB70))</f>
        <v>0</v>
      </c>
      <c r="AC70" s="212">
        <f ca="1">IF(SUM('Chemicals Calcs'!AC$2:AC70)-'Chem - ODS'!X$7*10^6&lt;0,0,IF(AND(SUM('Chemicals Calcs'!AC$1:AC69)-'Chem - ODS'!X$7*10^6&lt;0,SUM('Chemicals Calcs'!AC$2:AC70)-'Chem - ODS'!X$7*10^6&gt;0),SUM('Chemicals Calcs'!AC$2:AC70)-'Chem - ODS'!X$7*10^6,'Chemicals Calcs'!AC70))</f>
        <v>0</v>
      </c>
      <c r="AD70" s="212">
        <f ca="1">IF(SUM('Chemicals Calcs'!AD$2:AD70)-'Chem - ODS'!Y$7*10^6&lt;0,0,IF(AND(SUM('Chemicals Calcs'!AD$1:AD69)-'Chem - ODS'!Y$7*10^6&lt;0,SUM('Chemicals Calcs'!AD$2:AD70)-'Chem - ODS'!Y$7*10^6&gt;0),SUM('Chemicals Calcs'!AD$2:AD70)-'Chem - ODS'!Y$7*10^6,'Chemicals Calcs'!AD70))</f>
        <v>0</v>
      </c>
      <c r="AE70" s="212">
        <f ca="1">IF(SUM('Chemicals Calcs'!AE$2:AE70)-'Chem - ODS'!Z$7*10^6&lt;0,0,IF(AND(SUM('Chemicals Calcs'!AE$1:AE69)-'Chem - ODS'!Z$7*10^6&lt;0,SUM('Chemicals Calcs'!AE$2:AE70)-'Chem - ODS'!Z$7*10^6&gt;0),SUM('Chemicals Calcs'!AE$2:AE70)-'Chem - ODS'!Z$7*10^6,'Chemicals Calcs'!AE70))</f>
        <v>0</v>
      </c>
      <c r="AF70" s="212">
        <f ca="1">IF(SUM('Chemicals Calcs'!AF$2:AF70)-'Chem - ODS'!AA$7*10^6&lt;0,0,IF(AND(SUM('Chemicals Calcs'!AF$1:AF69)-'Chem - ODS'!AA$7*10^6&lt;0,SUM('Chemicals Calcs'!AF$2:AF70)-'Chem - ODS'!AA$7*10^6&gt;0),SUM('Chemicals Calcs'!AF$2:AF70)-'Chem - ODS'!AA$7*10^6,'Chemicals Calcs'!AF70))</f>
        <v>0</v>
      </c>
      <c r="AG70" s="212">
        <f ca="1">IF(SUM('Chemicals Calcs'!AG$2:AG70)-'Chem - ODS'!AB$7*10^6&lt;0,0,IF(AND(SUM('Chemicals Calcs'!AG$1:AG69)-'Chem - ODS'!AB$7*10^6&lt;0,SUM('Chemicals Calcs'!AG$2:AG70)-'Chem - ODS'!AB$7*10^6&gt;0),SUM('Chemicals Calcs'!AG$2:AG70)-'Chem - ODS'!AB$7*10^6,'Chemicals Calcs'!AG70))</f>
        <v>0</v>
      </c>
      <c r="AH70" s="212">
        <f ca="1">IF(SUM('Chemicals Calcs'!AH$2:AH70)-'Chem - ODS'!AC$7*10^6&lt;0,0,IF(AND(SUM('Chemicals Calcs'!AH$1:AH69)-'Chem - ODS'!AC$7*10^6&lt;0,SUM('Chemicals Calcs'!AH$2:AH70)-'Chem - ODS'!AC$7*10^6&gt;0),SUM('Chemicals Calcs'!AH$2:AH70)-'Chem - ODS'!AC$7*10^6,'Chemicals Calcs'!AH70))</f>
        <v>0</v>
      </c>
      <c r="AI70" s="212">
        <f ca="1">IF(SUM('Chemicals Calcs'!AI$2:AI70)-'Chem - ODS'!AD$7*10^6&lt;0,0,IF(AND(SUM('Chemicals Calcs'!AI$1:AI69)-'Chem - ODS'!AD$7*10^6&lt;0,SUM('Chemicals Calcs'!AI$2:AI70)-'Chem - ODS'!AD$7*10^6&gt;0),SUM('Chemicals Calcs'!AI$2:AI70)-'Chem - ODS'!AD$7*10^6,'Chemicals Calcs'!AI70))</f>
        <v>0</v>
      </c>
      <c r="AJ70" s="212">
        <f ca="1">IF(SUM('Chemicals Calcs'!AJ$2:AJ70)-'Chem - ODS'!AE$7*10^6&lt;0,0,IF(AND(SUM('Chemicals Calcs'!AJ$1:AJ69)-'Chem - ODS'!AE$7*10^6&lt;0,SUM('Chemicals Calcs'!AJ$2:AJ70)-'Chem - ODS'!AE$7*10^6&gt;0),SUM('Chemicals Calcs'!AJ$2:AJ70)-'Chem - ODS'!AE$7*10^6,'Chemicals Calcs'!AJ70))</f>
        <v>0</v>
      </c>
      <c r="AK70" s="212">
        <f ca="1">IF(SUM('Chemicals Calcs'!AK$2:AK70)-'Chem - ODS'!AF$7*10^6&lt;0,0,IF(AND(SUM('Chemicals Calcs'!AK$1:AK69)-'Chem - ODS'!AF$7*10^6&lt;0,SUM('Chemicals Calcs'!AK$2:AK70)-'Chem - ODS'!AF$7*10^6&gt;0),SUM('Chemicals Calcs'!AK$2:AK70)-'Chem - ODS'!AF$7*10^6,'Chemicals Calcs'!AK70))</f>
        <v>0</v>
      </c>
      <c r="AL70" s="212">
        <f ca="1">IF(SUM('Chemicals Calcs'!AL$2:AL70)-'Chem - ODS'!AG$7*10^6&lt;0,0,IF(AND(SUM('Chemicals Calcs'!AL$1:AL69)-'Chem - ODS'!AG$7*10^6&lt;0,SUM('Chemicals Calcs'!AL$2:AL70)-'Chem - ODS'!AG$7*10^6&gt;0),SUM('Chemicals Calcs'!AL$2:AL70)-'Chem - ODS'!AG$7*10^6,'Chemicals Calcs'!AL70))</f>
        <v>0</v>
      </c>
      <c r="AM70" s="212">
        <f ca="1">IF(SUM('Chemicals Calcs'!AM$2:AM70)-'Chem - ODS'!AH$7*10^6&lt;0,0,IF(AND(SUM('Chemicals Calcs'!AM$1:AM69)-'Chem - ODS'!AH$7*10^6&lt;0,SUM('Chemicals Calcs'!AM$2:AM70)-'Chem - ODS'!AH$7*10^6&gt;0),SUM('Chemicals Calcs'!AM$2:AM70)-'Chem - ODS'!AH$7*10^6,'Chemicals Calcs'!AM70))</f>
        <v>0</v>
      </c>
      <c r="AN70" s="212">
        <f ca="1">IF(SUM('Chemicals Calcs'!AN$2:AN70)-'Chem - ODS'!AI$7*10^6&lt;0,0,IF(AND(SUM('Chemicals Calcs'!AN$1:AN69)-'Chem - ODS'!AI$7*10^6&lt;0,SUM('Chemicals Calcs'!AN$2:AN70)-'Chem - ODS'!AI$7*10^6&gt;0),SUM('Chemicals Calcs'!AN$2:AN70)-'Chem - ODS'!AI$7*10^6,'Chemicals Calcs'!AN70))</f>
        <v>0</v>
      </c>
      <c r="AO70" s="212">
        <f ca="1">IF(SUM('Chemicals Calcs'!AO$2:AO70)-'Chem - ODS'!AJ$7*10^6&lt;0,0,IF(AND(SUM('Chemicals Calcs'!AO$1:AO69)-'Chem - ODS'!AJ$7*10^6&lt;0,SUM('Chemicals Calcs'!AO$2:AO70)-'Chem - ODS'!AJ$7*10^6&gt;0),SUM('Chemicals Calcs'!AO$2:AO70)-'Chem - ODS'!AJ$7*10^6,'Chemicals Calcs'!AO70))</f>
        <v>0</v>
      </c>
      <c r="AP70" s="212">
        <f ca="1">IF(SUM('Chemicals Calcs'!AP$2:AP70)-'Chem - ODS'!AK$7*10^6&lt;0,0,IF(AND(SUM('Chemicals Calcs'!AP$1:AP69)-'Chem - ODS'!AK$7*10^6&lt;0,SUM('Chemicals Calcs'!AP$2:AP70)-'Chem - ODS'!AK$7*10^6&gt;0),SUM('Chemicals Calcs'!AP$2:AP70)-'Chem - ODS'!AK$7*10^6,'Chemicals Calcs'!AP70))</f>
        <v>0</v>
      </c>
    </row>
    <row r="71" spans="1:42">
      <c r="A71" s="74">
        <v>19</v>
      </c>
      <c r="B71">
        <f ca="1">IF('Chemicals 2010'!$A79="CP",INDIRECT("'Chemicals 2010'!"&amp;'Country Selector'!$B$3&amp;ROW($A79))*10^12,0)</f>
        <v>0</v>
      </c>
      <c r="C71" s="90">
        <f t="shared" ca="1" si="4"/>
        <v>0</v>
      </c>
      <c r="D71" s="90">
        <f t="shared" ca="1" si="3"/>
        <v>0</v>
      </c>
      <c r="E71" s="90">
        <f t="shared" ca="1" si="3"/>
        <v>0</v>
      </c>
      <c r="F71" s="90">
        <f t="shared" ca="1" si="3"/>
        <v>0</v>
      </c>
      <c r="G71" s="212">
        <f ca="1">IF(SUM('Chemicals Calcs'!G$2:G71)-'Chem - ODS'!B$7*10^6&lt;0,0,IF(AND(SUM('Chemicals Calcs'!G$1:G70)-'Chem - ODS'!B$7*10^6&lt;0,SUM('Chemicals Calcs'!G$2:G71)-'Chem - ODS'!B$7*10^6&gt;0),SUM('Chemicals Calcs'!G$2:G71)-'Chem - ODS'!B$7*10^6,'Chemicals Calcs'!G71))</f>
        <v>0</v>
      </c>
      <c r="H71" s="212">
        <f ca="1">IF(SUM('Chemicals Calcs'!H$2:H71)-'Chem - ODS'!C$7*10^6&lt;0,0,IF(AND(SUM('Chemicals Calcs'!H$1:H70)-'Chem - ODS'!C$7*10^6&lt;0,SUM('Chemicals Calcs'!H$2:H71)-'Chem - ODS'!C$7*10^6&gt;0),SUM('Chemicals Calcs'!H$2:H71)-'Chem - ODS'!C$7*10^6,'Chemicals Calcs'!H71))</f>
        <v>0</v>
      </c>
      <c r="I71" s="212">
        <f ca="1">IF(SUM('Chemicals Calcs'!I$2:I71)-'Chem - ODS'!D$7*10^6&lt;0,0,IF(AND(SUM('Chemicals Calcs'!I$1:I70)-'Chem - ODS'!D$7*10^6&lt;0,SUM('Chemicals Calcs'!I$2:I71)-'Chem - ODS'!D$7*10^6&gt;0),SUM('Chemicals Calcs'!I$2:I71)-'Chem - ODS'!D$7*10^6,'Chemicals Calcs'!I71))</f>
        <v>0</v>
      </c>
      <c r="J71" s="212">
        <f ca="1">IF(SUM('Chemicals Calcs'!J$2:J71)-'Chem - ODS'!E$7*10^6&lt;0,0,IF(AND(SUM('Chemicals Calcs'!J$1:J70)-'Chem - ODS'!E$7*10^6&lt;0,SUM('Chemicals Calcs'!J$2:J71)-'Chem - ODS'!E$7*10^6&gt;0),SUM('Chemicals Calcs'!J$2:J71)-'Chem - ODS'!E$7*10^6,'Chemicals Calcs'!J71))</f>
        <v>0</v>
      </c>
      <c r="K71" s="212">
        <f ca="1">IF(SUM('Chemicals Calcs'!K$2:K71)-'Chem - ODS'!F$7*10^6&lt;0,0,IF(AND(SUM('Chemicals Calcs'!K$1:K70)-'Chem - ODS'!F$7*10^6&lt;0,SUM('Chemicals Calcs'!K$2:K71)-'Chem - ODS'!F$7*10^6&gt;0),SUM('Chemicals Calcs'!K$2:K71)-'Chem - ODS'!F$7*10^6,'Chemicals Calcs'!K71))</f>
        <v>0</v>
      </c>
      <c r="L71" s="212">
        <f ca="1">IF(SUM('Chemicals Calcs'!L$2:L71)-'Chem - ODS'!G$7*10^6&lt;0,0,IF(AND(SUM('Chemicals Calcs'!L$1:L70)-'Chem - ODS'!G$7*10^6&lt;0,SUM('Chemicals Calcs'!L$2:L71)-'Chem - ODS'!G$7*10^6&gt;0),SUM('Chemicals Calcs'!L$2:L71)-'Chem - ODS'!G$7*10^6,'Chemicals Calcs'!L71))</f>
        <v>0</v>
      </c>
      <c r="M71" s="212">
        <f ca="1">IF(SUM('Chemicals Calcs'!M$2:M71)-'Chem - ODS'!H$7*10^6&lt;0,0,IF(AND(SUM('Chemicals Calcs'!M$1:M70)-'Chem - ODS'!H$7*10^6&lt;0,SUM('Chemicals Calcs'!M$2:M71)-'Chem - ODS'!H$7*10^6&gt;0),SUM('Chemicals Calcs'!M$2:M71)-'Chem - ODS'!H$7*10^6,'Chemicals Calcs'!M71))</f>
        <v>0</v>
      </c>
      <c r="N71" s="212">
        <f ca="1">IF(SUM('Chemicals Calcs'!N$2:N71)-'Chem - ODS'!I$7*10^6&lt;0,0,IF(AND(SUM('Chemicals Calcs'!N$1:N70)-'Chem - ODS'!I$7*10^6&lt;0,SUM('Chemicals Calcs'!N$2:N71)-'Chem - ODS'!I$7*10^6&gt;0),SUM('Chemicals Calcs'!N$2:N71)-'Chem - ODS'!I$7*10^6,'Chemicals Calcs'!N71))</f>
        <v>0</v>
      </c>
      <c r="O71" s="212">
        <f ca="1">IF(SUM('Chemicals Calcs'!O$2:O71)-'Chem - ODS'!J$7*10^6&lt;0,0,IF(AND(SUM('Chemicals Calcs'!O$1:O70)-'Chem - ODS'!J$7*10^6&lt;0,SUM('Chemicals Calcs'!O$2:O71)-'Chem - ODS'!J$7*10^6&gt;0),SUM('Chemicals Calcs'!O$2:O71)-'Chem - ODS'!J$7*10^6,'Chemicals Calcs'!O71))</f>
        <v>0</v>
      </c>
      <c r="P71" s="212">
        <f ca="1">IF(SUM('Chemicals Calcs'!P$2:P71)-'Chem - ODS'!K$7*10^6&lt;0,0,IF(AND(SUM('Chemicals Calcs'!P$1:P70)-'Chem - ODS'!K$7*10^6&lt;0,SUM('Chemicals Calcs'!P$2:P71)-'Chem - ODS'!K$7*10^6&gt;0),SUM('Chemicals Calcs'!P$2:P71)-'Chem - ODS'!K$7*10^6,'Chemicals Calcs'!P71))</f>
        <v>0</v>
      </c>
      <c r="Q71" s="212">
        <f ca="1">IF(SUM('Chemicals Calcs'!Q$2:Q71)-'Chem - ODS'!L$7*10^6&lt;0,0,IF(AND(SUM('Chemicals Calcs'!Q$1:Q70)-'Chem - ODS'!L$7*10^6&lt;0,SUM('Chemicals Calcs'!Q$2:Q71)-'Chem - ODS'!L$7*10^6&gt;0),SUM('Chemicals Calcs'!Q$2:Q71)-'Chem - ODS'!L$7*10^6,'Chemicals Calcs'!Q71))</f>
        <v>0</v>
      </c>
      <c r="R71" s="212">
        <f ca="1">IF(SUM('Chemicals Calcs'!R$2:R71)-'Chem - ODS'!M$7*10^6&lt;0,0,IF(AND(SUM('Chemicals Calcs'!R$1:R70)-'Chem - ODS'!M$7*10^6&lt;0,SUM('Chemicals Calcs'!R$2:R71)-'Chem - ODS'!M$7*10^6&gt;0),SUM('Chemicals Calcs'!R$2:R71)-'Chem - ODS'!M$7*10^6,'Chemicals Calcs'!R71))</f>
        <v>0</v>
      </c>
      <c r="S71" s="212">
        <f ca="1">IF(SUM('Chemicals Calcs'!S$2:S71)-'Chem - ODS'!N$7*10^6&lt;0,0,IF(AND(SUM('Chemicals Calcs'!S$1:S70)-'Chem - ODS'!N$7*10^6&lt;0,SUM('Chemicals Calcs'!S$2:S71)-'Chem - ODS'!N$7*10^6&gt;0),SUM('Chemicals Calcs'!S$2:S71)-'Chem - ODS'!N$7*10^6,'Chemicals Calcs'!S71))</f>
        <v>0</v>
      </c>
      <c r="T71" s="212">
        <f ca="1">IF(SUM('Chemicals Calcs'!T$2:T71)-'Chem - ODS'!O$7*10^6&lt;0,0,IF(AND(SUM('Chemicals Calcs'!T$1:T70)-'Chem - ODS'!O$7*10^6&lt;0,SUM('Chemicals Calcs'!T$2:T71)-'Chem - ODS'!O$7*10^6&gt;0),SUM('Chemicals Calcs'!T$2:T71)-'Chem - ODS'!O$7*10^6,'Chemicals Calcs'!T71))</f>
        <v>0</v>
      </c>
      <c r="U71" s="212">
        <f ca="1">IF(SUM('Chemicals Calcs'!U$2:U71)-'Chem - ODS'!P$7*10^6&lt;0,0,IF(AND(SUM('Chemicals Calcs'!U$1:U70)-'Chem - ODS'!P$7*10^6&lt;0,SUM('Chemicals Calcs'!U$2:U71)-'Chem - ODS'!P$7*10^6&gt;0),SUM('Chemicals Calcs'!U$2:U71)-'Chem - ODS'!P$7*10^6,'Chemicals Calcs'!U71))</f>
        <v>0</v>
      </c>
      <c r="V71" s="212">
        <f ca="1">IF(SUM('Chemicals Calcs'!V$2:V71)-'Chem - ODS'!Q$7*10^6&lt;0,0,IF(AND(SUM('Chemicals Calcs'!V$1:V70)-'Chem - ODS'!Q$7*10^6&lt;0,SUM('Chemicals Calcs'!V$2:V71)-'Chem - ODS'!Q$7*10^6&gt;0),SUM('Chemicals Calcs'!V$2:V71)-'Chem - ODS'!Q$7*10^6,'Chemicals Calcs'!V71))</f>
        <v>0</v>
      </c>
      <c r="W71" s="212">
        <f ca="1">IF(SUM('Chemicals Calcs'!W$2:W71)-'Chem - ODS'!R$7*10^6&lt;0,0,IF(AND(SUM('Chemicals Calcs'!W$1:W70)-'Chem - ODS'!R$7*10^6&lt;0,SUM('Chemicals Calcs'!W$2:W71)-'Chem - ODS'!R$7*10^6&gt;0),SUM('Chemicals Calcs'!W$2:W71)-'Chem - ODS'!R$7*10^6,'Chemicals Calcs'!W71))</f>
        <v>0</v>
      </c>
      <c r="X71" s="212">
        <f ca="1">IF(SUM('Chemicals Calcs'!X$2:X71)-'Chem - ODS'!S$7*10^6&lt;0,0,IF(AND(SUM('Chemicals Calcs'!X$1:X70)-'Chem - ODS'!S$7*10^6&lt;0,SUM('Chemicals Calcs'!X$2:X71)-'Chem - ODS'!S$7*10^6&gt;0),SUM('Chemicals Calcs'!X$2:X71)-'Chem - ODS'!S$7*10^6,'Chemicals Calcs'!X71))</f>
        <v>0</v>
      </c>
      <c r="Y71" s="212">
        <f ca="1">IF(SUM('Chemicals Calcs'!Y$2:Y71)-'Chem - ODS'!T$7*10^6&lt;0,0,IF(AND(SUM('Chemicals Calcs'!Y$1:Y70)-'Chem - ODS'!T$7*10^6&lt;0,SUM('Chemicals Calcs'!Y$2:Y71)-'Chem - ODS'!T$7*10^6&gt;0),SUM('Chemicals Calcs'!Y$2:Y71)-'Chem - ODS'!T$7*10^6,'Chemicals Calcs'!Y71))</f>
        <v>0</v>
      </c>
      <c r="Z71" s="212">
        <f ca="1">IF(SUM('Chemicals Calcs'!Z$2:Z71)-'Chem - ODS'!U$7*10^6&lt;0,0,IF(AND(SUM('Chemicals Calcs'!Z$1:Z70)-'Chem - ODS'!U$7*10^6&lt;0,SUM('Chemicals Calcs'!Z$2:Z71)-'Chem - ODS'!U$7*10^6&gt;0),SUM('Chemicals Calcs'!Z$2:Z71)-'Chem - ODS'!U$7*10^6,'Chemicals Calcs'!Z71))</f>
        <v>0</v>
      </c>
      <c r="AA71" s="212">
        <f ca="1">IF(SUM('Chemicals Calcs'!AA$2:AA71)-'Chem - ODS'!V$7*10^6&lt;0,0,IF(AND(SUM('Chemicals Calcs'!AA$1:AA70)-'Chem - ODS'!V$7*10^6&lt;0,SUM('Chemicals Calcs'!AA$2:AA71)-'Chem - ODS'!V$7*10^6&gt;0),SUM('Chemicals Calcs'!AA$2:AA71)-'Chem - ODS'!V$7*10^6,'Chemicals Calcs'!AA71))</f>
        <v>0</v>
      </c>
      <c r="AB71" s="212">
        <f ca="1">IF(SUM('Chemicals Calcs'!AB$2:AB71)-'Chem - ODS'!W$7*10^6&lt;0,0,IF(AND(SUM('Chemicals Calcs'!AB$1:AB70)-'Chem - ODS'!W$7*10^6&lt;0,SUM('Chemicals Calcs'!AB$2:AB71)-'Chem - ODS'!W$7*10^6&gt;0),SUM('Chemicals Calcs'!AB$2:AB71)-'Chem - ODS'!W$7*10^6,'Chemicals Calcs'!AB71))</f>
        <v>0</v>
      </c>
      <c r="AC71" s="212">
        <f ca="1">IF(SUM('Chemicals Calcs'!AC$2:AC71)-'Chem - ODS'!X$7*10^6&lt;0,0,IF(AND(SUM('Chemicals Calcs'!AC$1:AC70)-'Chem - ODS'!X$7*10^6&lt;0,SUM('Chemicals Calcs'!AC$2:AC71)-'Chem - ODS'!X$7*10^6&gt;0),SUM('Chemicals Calcs'!AC$2:AC71)-'Chem - ODS'!X$7*10^6,'Chemicals Calcs'!AC71))</f>
        <v>0</v>
      </c>
      <c r="AD71" s="212">
        <f ca="1">IF(SUM('Chemicals Calcs'!AD$2:AD71)-'Chem - ODS'!Y$7*10^6&lt;0,0,IF(AND(SUM('Chemicals Calcs'!AD$1:AD70)-'Chem - ODS'!Y$7*10^6&lt;0,SUM('Chemicals Calcs'!AD$2:AD71)-'Chem - ODS'!Y$7*10^6&gt;0),SUM('Chemicals Calcs'!AD$2:AD71)-'Chem - ODS'!Y$7*10^6,'Chemicals Calcs'!AD71))</f>
        <v>0</v>
      </c>
      <c r="AE71" s="212">
        <f ca="1">IF(SUM('Chemicals Calcs'!AE$2:AE71)-'Chem - ODS'!Z$7*10^6&lt;0,0,IF(AND(SUM('Chemicals Calcs'!AE$1:AE70)-'Chem - ODS'!Z$7*10^6&lt;0,SUM('Chemicals Calcs'!AE$2:AE71)-'Chem - ODS'!Z$7*10^6&gt;0),SUM('Chemicals Calcs'!AE$2:AE71)-'Chem - ODS'!Z$7*10^6,'Chemicals Calcs'!AE71))</f>
        <v>0</v>
      </c>
      <c r="AF71" s="212">
        <f ca="1">IF(SUM('Chemicals Calcs'!AF$2:AF71)-'Chem - ODS'!AA$7*10^6&lt;0,0,IF(AND(SUM('Chemicals Calcs'!AF$1:AF70)-'Chem - ODS'!AA$7*10^6&lt;0,SUM('Chemicals Calcs'!AF$2:AF71)-'Chem - ODS'!AA$7*10^6&gt;0),SUM('Chemicals Calcs'!AF$2:AF71)-'Chem - ODS'!AA$7*10^6,'Chemicals Calcs'!AF71))</f>
        <v>0</v>
      </c>
      <c r="AG71" s="212">
        <f ca="1">IF(SUM('Chemicals Calcs'!AG$2:AG71)-'Chem - ODS'!AB$7*10^6&lt;0,0,IF(AND(SUM('Chemicals Calcs'!AG$1:AG70)-'Chem - ODS'!AB$7*10^6&lt;0,SUM('Chemicals Calcs'!AG$2:AG71)-'Chem - ODS'!AB$7*10^6&gt;0),SUM('Chemicals Calcs'!AG$2:AG71)-'Chem - ODS'!AB$7*10^6,'Chemicals Calcs'!AG71))</f>
        <v>0</v>
      </c>
      <c r="AH71" s="212">
        <f ca="1">IF(SUM('Chemicals Calcs'!AH$2:AH71)-'Chem - ODS'!AC$7*10^6&lt;0,0,IF(AND(SUM('Chemicals Calcs'!AH$1:AH70)-'Chem - ODS'!AC$7*10^6&lt;0,SUM('Chemicals Calcs'!AH$2:AH71)-'Chem - ODS'!AC$7*10^6&gt;0),SUM('Chemicals Calcs'!AH$2:AH71)-'Chem - ODS'!AC$7*10^6,'Chemicals Calcs'!AH71))</f>
        <v>0</v>
      </c>
      <c r="AI71" s="212">
        <f ca="1">IF(SUM('Chemicals Calcs'!AI$2:AI71)-'Chem - ODS'!AD$7*10^6&lt;0,0,IF(AND(SUM('Chemicals Calcs'!AI$1:AI70)-'Chem - ODS'!AD$7*10^6&lt;0,SUM('Chemicals Calcs'!AI$2:AI71)-'Chem - ODS'!AD$7*10^6&gt;0),SUM('Chemicals Calcs'!AI$2:AI71)-'Chem - ODS'!AD$7*10^6,'Chemicals Calcs'!AI71))</f>
        <v>0</v>
      </c>
      <c r="AJ71" s="212">
        <f ca="1">IF(SUM('Chemicals Calcs'!AJ$2:AJ71)-'Chem - ODS'!AE$7*10^6&lt;0,0,IF(AND(SUM('Chemicals Calcs'!AJ$1:AJ70)-'Chem - ODS'!AE$7*10^6&lt;0,SUM('Chemicals Calcs'!AJ$2:AJ71)-'Chem - ODS'!AE$7*10^6&gt;0),SUM('Chemicals Calcs'!AJ$2:AJ71)-'Chem - ODS'!AE$7*10^6,'Chemicals Calcs'!AJ71))</f>
        <v>0</v>
      </c>
      <c r="AK71" s="212">
        <f ca="1">IF(SUM('Chemicals Calcs'!AK$2:AK71)-'Chem - ODS'!AF$7*10^6&lt;0,0,IF(AND(SUM('Chemicals Calcs'!AK$1:AK70)-'Chem - ODS'!AF$7*10^6&lt;0,SUM('Chemicals Calcs'!AK$2:AK71)-'Chem - ODS'!AF$7*10^6&gt;0),SUM('Chemicals Calcs'!AK$2:AK71)-'Chem - ODS'!AF$7*10^6,'Chemicals Calcs'!AK71))</f>
        <v>0</v>
      </c>
      <c r="AL71" s="212">
        <f ca="1">IF(SUM('Chemicals Calcs'!AL$2:AL71)-'Chem - ODS'!AG$7*10^6&lt;0,0,IF(AND(SUM('Chemicals Calcs'!AL$1:AL70)-'Chem - ODS'!AG$7*10^6&lt;0,SUM('Chemicals Calcs'!AL$2:AL71)-'Chem - ODS'!AG$7*10^6&gt;0),SUM('Chemicals Calcs'!AL$2:AL71)-'Chem - ODS'!AG$7*10^6,'Chemicals Calcs'!AL71))</f>
        <v>0</v>
      </c>
      <c r="AM71" s="212">
        <f ca="1">IF(SUM('Chemicals Calcs'!AM$2:AM71)-'Chem - ODS'!AH$7*10^6&lt;0,0,IF(AND(SUM('Chemicals Calcs'!AM$1:AM70)-'Chem - ODS'!AH$7*10^6&lt;0,SUM('Chemicals Calcs'!AM$2:AM71)-'Chem - ODS'!AH$7*10^6&gt;0),SUM('Chemicals Calcs'!AM$2:AM71)-'Chem - ODS'!AH$7*10^6,'Chemicals Calcs'!AM71))</f>
        <v>0</v>
      </c>
      <c r="AN71" s="212">
        <f ca="1">IF(SUM('Chemicals Calcs'!AN$2:AN71)-'Chem - ODS'!AI$7*10^6&lt;0,0,IF(AND(SUM('Chemicals Calcs'!AN$1:AN70)-'Chem - ODS'!AI$7*10^6&lt;0,SUM('Chemicals Calcs'!AN$2:AN71)-'Chem - ODS'!AI$7*10^6&gt;0),SUM('Chemicals Calcs'!AN$2:AN71)-'Chem - ODS'!AI$7*10^6,'Chemicals Calcs'!AN71))</f>
        <v>0</v>
      </c>
      <c r="AO71" s="212">
        <f ca="1">IF(SUM('Chemicals Calcs'!AO$2:AO71)-'Chem - ODS'!AJ$7*10^6&lt;0,0,IF(AND(SUM('Chemicals Calcs'!AO$1:AO70)-'Chem - ODS'!AJ$7*10^6&lt;0,SUM('Chemicals Calcs'!AO$2:AO71)-'Chem - ODS'!AJ$7*10^6&gt;0),SUM('Chemicals Calcs'!AO$2:AO71)-'Chem - ODS'!AJ$7*10^6,'Chemicals Calcs'!AO71))</f>
        <v>0</v>
      </c>
      <c r="AP71" s="212">
        <f ca="1">IF(SUM('Chemicals Calcs'!AP$2:AP71)-'Chem - ODS'!AK$7*10^6&lt;0,0,IF(AND(SUM('Chemicals Calcs'!AP$1:AP70)-'Chem - ODS'!AK$7*10^6&lt;0,SUM('Chemicals Calcs'!AP$2:AP71)-'Chem - ODS'!AK$7*10^6&gt;0),SUM('Chemicals Calcs'!AP$2:AP71)-'Chem - ODS'!AK$7*10^6,'Chemicals Calcs'!AP71))</f>
        <v>0</v>
      </c>
    </row>
    <row r="72" spans="1:42">
      <c r="A72" s="74">
        <v>20</v>
      </c>
      <c r="B72">
        <f ca="1">IF('Chemicals 2010'!$A80="CP",INDIRECT("'Chemicals 2010'!"&amp;'Country Selector'!$B$3&amp;ROW($A80))*10^12,0)</f>
        <v>0</v>
      </c>
      <c r="C72" s="90">
        <f t="shared" ca="1" si="4"/>
        <v>0</v>
      </c>
      <c r="D72" s="90">
        <f t="shared" ca="1" si="3"/>
        <v>0</v>
      </c>
      <c r="E72" s="90">
        <f t="shared" ca="1" si="3"/>
        <v>0</v>
      </c>
      <c r="F72" s="90">
        <f t="shared" ca="1" si="3"/>
        <v>0</v>
      </c>
      <c r="G72" s="212">
        <f ca="1">IF(SUM('Chemicals Calcs'!G$2:G72)-'Chem - ODS'!B$7*10^6&lt;0,0,IF(AND(SUM('Chemicals Calcs'!G$1:G71)-'Chem - ODS'!B$7*10^6&lt;0,SUM('Chemicals Calcs'!G$2:G72)-'Chem - ODS'!B$7*10^6&gt;0),SUM('Chemicals Calcs'!G$2:G72)-'Chem - ODS'!B$7*10^6,'Chemicals Calcs'!G72))</f>
        <v>0</v>
      </c>
      <c r="H72" s="212">
        <f ca="1">IF(SUM('Chemicals Calcs'!H$2:H72)-'Chem - ODS'!C$7*10^6&lt;0,0,IF(AND(SUM('Chemicals Calcs'!H$1:H71)-'Chem - ODS'!C$7*10^6&lt;0,SUM('Chemicals Calcs'!H$2:H72)-'Chem - ODS'!C$7*10^6&gt;0),SUM('Chemicals Calcs'!H$2:H72)-'Chem - ODS'!C$7*10^6,'Chemicals Calcs'!H72))</f>
        <v>0</v>
      </c>
      <c r="I72" s="212">
        <f ca="1">IF(SUM('Chemicals Calcs'!I$2:I72)-'Chem - ODS'!D$7*10^6&lt;0,0,IF(AND(SUM('Chemicals Calcs'!I$1:I71)-'Chem - ODS'!D$7*10^6&lt;0,SUM('Chemicals Calcs'!I$2:I72)-'Chem - ODS'!D$7*10^6&gt;0),SUM('Chemicals Calcs'!I$2:I72)-'Chem - ODS'!D$7*10^6,'Chemicals Calcs'!I72))</f>
        <v>0</v>
      </c>
      <c r="J72" s="212">
        <f ca="1">IF(SUM('Chemicals Calcs'!J$2:J72)-'Chem - ODS'!E$7*10^6&lt;0,0,IF(AND(SUM('Chemicals Calcs'!J$1:J71)-'Chem - ODS'!E$7*10^6&lt;0,SUM('Chemicals Calcs'!J$2:J72)-'Chem - ODS'!E$7*10^6&gt;0),SUM('Chemicals Calcs'!J$2:J72)-'Chem - ODS'!E$7*10^6,'Chemicals Calcs'!J72))</f>
        <v>0</v>
      </c>
      <c r="K72" s="212">
        <f ca="1">IF(SUM('Chemicals Calcs'!K$2:K72)-'Chem - ODS'!F$7*10^6&lt;0,0,IF(AND(SUM('Chemicals Calcs'!K$1:K71)-'Chem - ODS'!F$7*10^6&lt;0,SUM('Chemicals Calcs'!K$2:K72)-'Chem - ODS'!F$7*10^6&gt;0),SUM('Chemicals Calcs'!K$2:K72)-'Chem - ODS'!F$7*10^6,'Chemicals Calcs'!K72))</f>
        <v>0</v>
      </c>
      <c r="L72" s="212">
        <f ca="1">IF(SUM('Chemicals Calcs'!L$2:L72)-'Chem - ODS'!G$7*10^6&lt;0,0,IF(AND(SUM('Chemicals Calcs'!L$1:L71)-'Chem - ODS'!G$7*10^6&lt;0,SUM('Chemicals Calcs'!L$2:L72)-'Chem - ODS'!G$7*10^6&gt;0),SUM('Chemicals Calcs'!L$2:L72)-'Chem - ODS'!G$7*10^6,'Chemicals Calcs'!L72))</f>
        <v>0</v>
      </c>
      <c r="M72" s="212">
        <f ca="1">IF(SUM('Chemicals Calcs'!M$2:M72)-'Chem - ODS'!H$7*10^6&lt;0,0,IF(AND(SUM('Chemicals Calcs'!M$1:M71)-'Chem - ODS'!H$7*10^6&lt;0,SUM('Chemicals Calcs'!M$2:M72)-'Chem - ODS'!H$7*10^6&gt;0),SUM('Chemicals Calcs'!M$2:M72)-'Chem - ODS'!H$7*10^6,'Chemicals Calcs'!M72))</f>
        <v>0</v>
      </c>
      <c r="N72" s="212">
        <f ca="1">IF(SUM('Chemicals Calcs'!N$2:N72)-'Chem - ODS'!I$7*10^6&lt;0,0,IF(AND(SUM('Chemicals Calcs'!N$1:N71)-'Chem - ODS'!I$7*10^6&lt;0,SUM('Chemicals Calcs'!N$2:N72)-'Chem - ODS'!I$7*10^6&gt;0),SUM('Chemicals Calcs'!N$2:N72)-'Chem - ODS'!I$7*10^6,'Chemicals Calcs'!N72))</f>
        <v>0</v>
      </c>
      <c r="O72" s="212">
        <f ca="1">IF(SUM('Chemicals Calcs'!O$2:O72)-'Chem - ODS'!J$7*10^6&lt;0,0,IF(AND(SUM('Chemicals Calcs'!O$1:O71)-'Chem - ODS'!J$7*10^6&lt;0,SUM('Chemicals Calcs'!O$2:O72)-'Chem - ODS'!J$7*10^6&gt;0),SUM('Chemicals Calcs'!O$2:O72)-'Chem - ODS'!J$7*10^6,'Chemicals Calcs'!O72))</f>
        <v>0</v>
      </c>
      <c r="P72" s="212">
        <f ca="1">IF(SUM('Chemicals Calcs'!P$2:P72)-'Chem - ODS'!K$7*10^6&lt;0,0,IF(AND(SUM('Chemicals Calcs'!P$1:P71)-'Chem - ODS'!K$7*10^6&lt;0,SUM('Chemicals Calcs'!P$2:P72)-'Chem - ODS'!K$7*10^6&gt;0),SUM('Chemicals Calcs'!P$2:P72)-'Chem - ODS'!K$7*10^6,'Chemicals Calcs'!P72))</f>
        <v>0</v>
      </c>
      <c r="Q72" s="212">
        <f ca="1">IF(SUM('Chemicals Calcs'!Q$2:Q72)-'Chem - ODS'!L$7*10^6&lt;0,0,IF(AND(SUM('Chemicals Calcs'!Q$1:Q71)-'Chem - ODS'!L$7*10^6&lt;0,SUM('Chemicals Calcs'!Q$2:Q72)-'Chem - ODS'!L$7*10^6&gt;0),SUM('Chemicals Calcs'!Q$2:Q72)-'Chem - ODS'!L$7*10^6,'Chemicals Calcs'!Q72))</f>
        <v>0</v>
      </c>
      <c r="R72" s="212">
        <f ca="1">IF(SUM('Chemicals Calcs'!R$2:R72)-'Chem - ODS'!M$7*10^6&lt;0,0,IF(AND(SUM('Chemicals Calcs'!R$1:R71)-'Chem - ODS'!M$7*10^6&lt;0,SUM('Chemicals Calcs'!R$2:R72)-'Chem - ODS'!M$7*10^6&gt;0),SUM('Chemicals Calcs'!R$2:R72)-'Chem - ODS'!M$7*10^6,'Chemicals Calcs'!R72))</f>
        <v>0</v>
      </c>
      <c r="S72" s="212">
        <f ca="1">IF(SUM('Chemicals Calcs'!S$2:S72)-'Chem - ODS'!N$7*10^6&lt;0,0,IF(AND(SUM('Chemicals Calcs'!S$1:S71)-'Chem - ODS'!N$7*10^6&lt;0,SUM('Chemicals Calcs'!S$2:S72)-'Chem - ODS'!N$7*10^6&gt;0),SUM('Chemicals Calcs'!S$2:S72)-'Chem - ODS'!N$7*10^6,'Chemicals Calcs'!S72))</f>
        <v>0</v>
      </c>
      <c r="T72" s="212">
        <f ca="1">IF(SUM('Chemicals Calcs'!T$2:T72)-'Chem - ODS'!O$7*10^6&lt;0,0,IF(AND(SUM('Chemicals Calcs'!T$1:T71)-'Chem - ODS'!O$7*10^6&lt;0,SUM('Chemicals Calcs'!T$2:T72)-'Chem - ODS'!O$7*10^6&gt;0),SUM('Chemicals Calcs'!T$2:T72)-'Chem - ODS'!O$7*10^6,'Chemicals Calcs'!T72))</f>
        <v>0</v>
      </c>
      <c r="U72" s="212">
        <f ca="1">IF(SUM('Chemicals Calcs'!U$2:U72)-'Chem - ODS'!P$7*10^6&lt;0,0,IF(AND(SUM('Chemicals Calcs'!U$1:U71)-'Chem - ODS'!P$7*10^6&lt;0,SUM('Chemicals Calcs'!U$2:U72)-'Chem - ODS'!P$7*10^6&gt;0),SUM('Chemicals Calcs'!U$2:U72)-'Chem - ODS'!P$7*10^6,'Chemicals Calcs'!U72))</f>
        <v>0</v>
      </c>
      <c r="V72" s="212">
        <f ca="1">IF(SUM('Chemicals Calcs'!V$2:V72)-'Chem - ODS'!Q$7*10^6&lt;0,0,IF(AND(SUM('Chemicals Calcs'!V$1:V71)-'Chem - ODS'!Q$7*10^6&lt;0,SUM('Chemicals Calcs'!V$2:V72)-'Chem - ODS'!Q$7*10^6&gt;0),SUM('Chemicals Calcs'!V$2:V72)-'Chem - ODS'!Q$7*10^6,'Chemicals Calcs'!V72))</f>
        <v>0</v>
      </c>
      <c r="W72" s="212">
        <f ca="1">IF(SUM('Chemicals Calcs'!W$2:W72)-'Chem - ODS'!R$7*10^6&lt;0,0,IF(AND(SUM('Chemicals Calcs'!W$1:W71)-'Chem - ODS'!R$7*10^6&lt;0,SUM('Chemicals Calcs'!W$2:W72)-'Chem - ODS'!R$7*10^6&gt;0),SUM('Chemicals Calcs'!W$2:W72)-'Chem - ODS'!R$7*10^6,'Chemicals Calcs'!W72))</f>
        <v>0</v>
      </c>
      <c r="X72" s="212">
        <f ca="1">IF(SUM('Chemicals Calcs'!X$2:X72)-'Chem - ODS'!S$7*10^6&lt;0,0,IF(AND(SUM('Chemicals Calcs'!X$1:X71)-'Chem - ODS'!S$7*10^6&lt;0,SUM('Chemicals Calcs'!X$2:X72)-'Chem - ODS'!S$7*10^6&gt;0),SUM('Chemicals Calcs'!X$2:X72)-'Chem - ODS'!S$7*10^6,'Chemicals Calcs'!X72))</f>
        <v>0</v>
      </c>
      <c r="Y72" s="212">
        <f ca="1">IF(SUM('Chemicals Calcs'!Y$2:Y72)-'Chem - ODS'!T$7*10^6&lt;0,0,IF(AND(SUM('Chemicals Calcs'!Y$1:Y71)-'Chem - ODS'!T$7*10^6&lt;0,SUM('Chemicals Calcs'!Y$2:Y72)-'Chem - ODS'!T$7*10^6&gt;0),SUM('Chemicals Calcs'!Y$2:Y72)-'Chem - ODS'!T$7*10^6,'Chemicals Calcs'!Y72))</f>
        <v>0</v>
      </c>
      <c r="Z72" s="212">
        <f ca="1">IF(SUM('Chemicals Calcs'!Z$2:Z72)-'Chem - ODS'!U$7*10^6&lt;0,0,IF(AND(SUM('Chemicals Calcs'!Z$1:Z71)-'Chem - ODS'!U$7*10^6&lt;0,SUM('Chemicals Calcs'!Z$2:Z72)-'Chem - ODS'!U$7*10^6&gt;0),SUM('Chemicals Calcs'!Z$2:Z72)-'Chem - ODS'!U$7*10^6,'Chemicals Calcs'!Z72))</f>
        <v>0</v>
      </c>
      <c r="AA72" s="212">
        <f ca="1">IF(SUM('Chemicals Calcs'!AA$2:AA72)-'Chem - ODS'!V$7*10^6&lt;0,0,IF(AND(SUM('Chemicals Calcs'!AA$1:AA71)-'Chem - ODS'!V$7*10^6&lt;0,SUM('Chemicals Calcs'!AA$2:AA72)-'Chem - ODS'!V$7*10^6&gt;0),SUM('Chemicals Calcs'!AA$2:AA72)-'Chem - ODS'!V$7*10^6,'Chemicals Calcs'!AA72))</f>
        <v>0</v>
      </c>
      <c r="AB72" s="212">
        <f ca="1">IF(SUM('Chemicals Calcs'!AB$2:AB72)-'Chem - ODS'!W$7*10^6&lt;0,0,IF(AND(SUM('Chemicals Calcs'!AB$1:AB71)-'Chem - ODS'!W$7*10^6&lt;0,SUM('Chemicals Calcs'!AB$2:AB72)-'Chem - ODS'!W$7*10^6&gt;0),SUM('Chemicals Calcs'!AB$2:AB72)-'Chem - ODS'!W$7*10^6,'Chemicals Calcs'!AB72))</f>
        <v>0</v>
      </c>
      <c r="AC72" s="212">
        <f ca="1">IF(SUM('Chemicals Calcs'!AC$2:AC72)-'Chem - ODS'!X$7*10^6&lt;0,0,IF(AND(SUM('Chemicals Calcs'!AC$1:AC71)-'Chem - ODS'!X$7*10^6&lt;0,SUM('Chemicals Calcs'!AC$2:AC72)-'Chem - ODS'!X$7*10^6&gt;0),SUM('Chemicals Calcs'!AC$2:AC72)-'Chem - ODS'!X$7*10^6,'Chemicals Calcs'!AC72))</f>
        <v>0</v>
      </c>
      <c r="AD72" s="212">
        <f ca="1">IF(SUM('Chemicals Calcs'!AD$2:AD72)-'Chem - ODS'!Y$7*10^6&lt;0,0,IF(AND(SUM('Chemicals Calcs'!AD$1:AD71)-'Chem - ODS'!Y$7*10^6&lt;0,SUM('Chemicals Calcs'!AD$2:AD72)-'Chem - ODS'!Y$7*10^6&gt;0),SUM('Chemicals Calcs'!AD$2:AD72)-'Chem - ODS'!Y$7*10^6,'Chemicals Calcs'!AD72))</f>
        <v>0</v>
      </c>
      <c r="AE72" s="212">
        <f ca="1">IF(SUM('Chemicals Calcs'!AE$2:AE72)-'Chem - ODS'!Z$7*10^6&lt;0,0,IF(AND(SUM('Chemicals Calcs'!AE$1:AE71)-'Chem - ODS'!Z$7*10^6&lt;0,SUM('Chemicals Calcs'!AE$2:AE72)-'Chem - ODS'!Z$7*10^6&gt;0),SUM('Chemicals Calcs'!AE$2:AE72)-'Chem - ODS'!Z$7*10^6,'Chemicals Calcs'!AE72))</f>
        <v>0</v>
      </c>
      <c r="AF72" s="212">
        <f ca="1">IF(SUM('Chemicals Calcs'!AF$2:AF72)-'Chem - ODS'!AA$7*10^6&lt;0,0,IF(AND(SUM('Chemicals Calcs'!AF$1:AF71)-'Chem - ODS'!AA$7*10^6&lt;0,SUM('Chemicals Calcs'!AF$2:AF72)-'Chem - ODS'!AA$7*10^6&gt;0),SUM('Chemicals Calcs'!AF$2:AF72)-'Chem - ODS'!AA$7*10^6,'Chemicals Calcs'!AF72))</f>
        <v>0</v>
      </c>
      <c r="AG72" s="212">
        <f ca="1">IF(SUM('Chemicals Calcs'!AG$2:AG72)-'Chem - ODS'!AB$7*10^6&lt;0,0,IF(AND(SUM('Chemicals Calcs'!AG$1:AG71)-'Chem - ODS'!AB$7*10^6&lt;0,SUM('Chemicals Calcs'!AG$2:AG72)-'Chem - ODS'!AB$7*10^6&gt;0),SUM('Chemicals Calcs'!AG$2:AG72)-'Chem - ODS'!AB$7*10^6,'Chemicals Calcs'!AG72))</f>
        <v>0</v>
      </c>
      <c r="AH72" s="212">
        <f ca="1">IF(SUM('Chemicals Calcs'!AH$2:AH72)-'Chem - ODS'!AC$7*10^6&lt;0,0,IF(AND(SUM('Chemicals Calcs'!AH$1:AH71)-'Chem - ODS'!AC$7*10^6&lt;0,SUM('Chemicals Calcs'!AH$2:AH72)-'Chem - ODS'!AC$7*10^6&gt;0),SUM('Chemicals Calcs'!AH$2:AH72)-'Chem - ODS'!AC$7*10^6,'Chemicals Calcs'!AH72))</f>
        <v>0</v>
      </c>
      <c r="AI72" s="212">
        <f ca="1">IF(SUM('Chemicals Calcs'!AI$2:AI72)-'Chem - ODS'!AD$7*10^6&lt;0,0,IF(AND(SUM('Chemicals Calcs'!AI$1:AI71)-'Chem - ODS'!AD$7*10^6&lt;0,SUM('Chemicals Calcs'!AI$2:AI72)-'Chem - ODS'!AD$7*10^6&gt;0),SUM('Chemicals Calcs'!AI$2:AI72)-'Chem - ODS'!AD$7*10^6,'Chemicals Calcs'!AI72))</f>
        <v>0</v>
      </c>
      <c r="AJ72" s="212">
        <f ca="1">IF(SUM('Chemicals Calcs'!AJ$2:AJ72)-'Chem - ODS'!AE$7*10^6&lt;0,0,IF(AND(SUM('Chemicals Calcs'!AJ$1:AJ71)-'Chem - ODS'!AE$7*10^6&lt;0,SUM('Chemicals Calcs'!AJ$2:AJ72)-'Chem - ODS'!AE$7*10^6&gt;0),SUM('Chemicals Calcs'!AJ$2:AJ72)-'Chem - ODS'!AE$7*10^6,'Chemicals Calcs'!AJ72))</f>
        <v>0</v>
      </c>
      <c r="AK72" s="212">
        <f ca="1">IF(SUM('Chemicals Calcs'!AK$2:AK72)-'Chem - ODS'!AF$7*10^6&lt;0,0,IF(AND(SUM('Chemicals Calcs'!AK$1:AK71)-'Chem - ODS'!AF$7*10^6&lt;0,SUM('Chemicals Calcs'!AK$2:AK72)-'Chem - ODS'!AF$7*10^6&gt;0),SUM('Chemicals Calcs'!AK$2:AK72)-'Chem - ODS'!AF$7*10^6,'Chemicals Calcs'!AK72))</f>
        <v>0</v>
      </c>
      <c r="AL72" s="212">
        <f ca="1">IF(SUM('Chemicals Calcs'!AL$2:AL72)-'Chem - ODS'!AG$7*10^6&lt;0,0,IF(AND(SUM('Chemicals Calcs'!AL$1:AL71)-'Chem - ODS'!AG$7*10^6&lt;0,SUM('Chemicals Calcs'!AL$2:AL72)-'Chem - ODS'!AG$7*10^6&gt;0),SUM('Chemicals Calcs'!AL$2:AL72)-'Chem - ODS'!AG$7*10^6,'Chemicals Calcs'!AL72))</f>
        <v>0</v>
      </c>
      <c r="AM72" s="212">
        <f ca="1">IF(SUM('Chemicals Calcs'!AM$2:AM72)-'Chem - ODS'!AH$7*10^6&lt;0,0,IF(AND(SUM('Chemicals Calcs'!AM$1:AM71)-'Chem - ODS'!AH$7*10^6&lt;0,SUM('Chemicals Calcs'!AM$2:AM72)-'Chem - ODS'!AH$7*10^6&gt;0),SUM('Chemicals Calcs'!AM$2:AM72)-'Chem - ODS'!AH$7*10^6,'Chemicals Calcs'!AM72))</f>
        <v>0</v>
      </c>
      <c r="AN72" s="212">
        <f ca="1">IF(SUM('Chemicals Calcs'!AN$2:AN72)-'Chem - ODS'!AI$7*10^6&lt;0,0,IF(AND(SUM('Chemicals Calcs'!AN$1:AN71)-'Chem - ODS'!AI$7*10^6&lt;0,SUM('Chemicals Calcs'!AN$2:AN72)-'Chem - ODS'!AI$7*10^6&gt;0),SUM('Chemicals Calcs'!AN$2:AN72)-'Chem - ODS'!AI$7*10^6,'Chemicals Calcs'!AN72))</f>
        <v>0</v>
      </c>
      <c r="AO72" s="212">
        <f ca="1">IF(SUM('Chemicals Calcs'!AO$2:AO72)-'Chem - ODS'!AJ$7*10^6&lt;0,0,IF(AND(SUM('Chemicals Calcs'!AO$1:AO71)-'Chem - ODS'!AJ$7*10^6&lt;0,SUM('Chemicals Calcs'!AO$2:AO72)-'Chem - ODS'!AJ$7*10^6&gt;0),SUM('Chemicals Calcs'!AO$2:AO72)-'Chem - ODS'!AJ$7*10^6,'Chemicals Calcs'!AO72))</f>
        <v>0</v>
      </c>
      <c r="AP72" s="212">
        <f ca="1">IF(SUM('Chemicals Calcs'!AP$2:AP72)-'Chem - ODS'!AK$7*10^6&lt;0,0,IF(AND(SUM('Chemicals Calcs'!AP$1:AP71)-'Chem - ODS'!AK$7*10^6&lt;0,SUM('Chemicals Calcs'!AP$2:AP72)-'Chem - ODS'!AK$7*10^6&gt;0),SUM('Chemicals Calcs'!AP$2:AP72)-'Chem - ODS'!AK$7*10^6,'Chemicals Calcs'!AP72))</f>
        <v>0</v>
      </c>
    </row>
    <row r="73" spans="1:42">
      <c r="A73" s="74">
        <v>21</v>
      </c>
      <c r="B73">
        <f ca="1">IF('Chemicals 2010'!$A81="CP",INDIRECT("'Chemicals 2010'!"&amp;'Country Selector'!$B$3&amp;ROW($A81))*10^12,0)</f>
        <v>0</v>
      </c>
      <c r="C73" s="90">
        <f t="shared" ca="1" si="4"/>
        <v>0</v>
      </c>
      <c r="D73" s="90">
        <f t="shared" ca="1" si="3"/>
        <v>0</v>
      </c>
      <c r="E73" s="90">
        <f t="shared" ca="1" si="3"/>
        <v>0</v>
      </c>
      <c r="F73" s="90">
        <f t="shared" ca="1" si="3"/>
        <v>0</v>
      </c>
      <c r="G73" s="212">
        <f ca="1">IF(SUM('Chemicals Calcs'!G$2:G73)-'Chem - ODS'!B$7*10^6&lt;0,0,IF(AND(SUM('Chemicals Calcs'!G$1:G72)-'Chem - ODS'!B$7*10^6&lt;0,SUM('Chemicals Calcs'!G$2:G73)-'Chem - ODS'!B$7*10^6&gt;0),SUM('Chemicals Calcs'!G$2:G73)-'Chem - ODS'!B$7*10^6,'Chemicals Calcs'!G73))</f>
        <v>0</v>
      </c>
      <c r="H73" s="212">
        <f ca="1">IF(SUM('Chemicals Calcs'!H$2:H73)-'Chem - ODS'!C$7*10^6&lt;0,0,IF(AND(SUM('Chemicals Calcs'!H$1:H72)-'Chem - ODS'!C$7*10^6&lt;0,SUM('Chemicals Calcs'!H$2:H73)-'Chem - ODS'!C$7*10^6&gt;0),SUM('Chemicals Calcs'!H$2:H73)-'Chem - ODS'!C$7*10^6,'Chemicals Calcs'!H73))</f>
        <v>0</v>
      </c>
      <c r="I73" s="212">
        <f ca="1">IF(SUM('Chemicals Calcs'!I$2:I73)-'Chem - ODS'!D$7*10^6&lt;0,0,IF(AND(SUM('Chemicals Calcs'!I$1:I72)-'Chem - ODS'!D$7*10^6&lt;0,SUM('Chemicals Calcs'!I$2:I73)-'Chem - ODS'!D$7*10^6&gt;0),SUM('Chemicals Calcs'!I$2:I73)-'Chem - ODS'!D$7*10^6,'Chemicals Calcs'!I73))</f>
        <v>0</v>
      </c>
      <c r="J73" s="212">
        <f ca="1">IF(SUM('Chemicals Calcs'!J$2:J73)-'Chem - ODS'!E$7*10^6&lt;0,0,IF(AND(SUM('Chemicals Calcs'!J$1:J72)-'Chem - ODS'!E$7*10^6&lt;0,SUM('Chemicals Calcs'!J$2:J73)-'Chem - ODS'!E$7*10^6&gt;0),SUM('Chemicals Calcs'!J$2:J73)-'Chem - ODS'!E$7*10^6,'Chemicals Calcs'!J73))</f>
        <v>0</v>
      </c>
      <c r="K73" s="212">
        <f ca="1">IF(SUM('Chemicals Calcs'!K$2:K73)-'Chem - ODS'!F$7*10^6&lt;0,0,IF(AND(SUM('Chemicals Calcs'!K$1:K72)-'Chem - ODS'!F$7*10^6&lt;0,SUM('Chemicals Calcs'!K$2:K73)-'Chem - ODS'!F$7*10^6&gt;0),SUM('Chemicals Calcs'!K$2:K73)-'Chem - ODS'!F$7*10^6,'Chemicals Calcs'!K73))</f>
        <v>0</v>
      </c>
      <c r="L73" s="212">
        <f ca="1">IF(SUM('Chemicals Calcs'!L$2:L73)-'Chem - ODS'!G$7*10^6&lt;0,0,IF(AND(SUM('Chemicals Calcs'!L$1:L72)-'Chem - ODS'!G$7*10^6&lt;0,SUM('Chemicals Calcs'!L$2:L73)-'Chem - ODS'!G$7*10^6&gt;0),SUM('Chemicals Calcs'!L$2:L73)-'Chem - ODS'!G$7*10^6,'Chemicals Calcs'!L73))</f>
        <v>0</v>
      </c>
      <c r="M73" s="212">
        <f ca="1">IF(SUM('Chemicals Calcs'!M$2:M73)-'Chem - ODS'!H$7*10^6&lt;0,0,IF(AND(SUM('Chemicals Calcs'!M$1:M72)-'Chem - ODS'!H$7*10^6&lt;0,SUM('Chemicals Calcs'!M$2:M73)-'Chem - ODS'!H$7*10^6&gt;0),SUM('Chemicals Calcs'!M$2:M73)-'Chem - ODS'!H$7*10^6,'Chemicals Calcs'!M73))</f>
        <v>0</v>
      </c>
      <c r="N73" s="212">
        <f ca="1">IF(SUM('Chemicals Calcs'!N$2:N73)-'Chem - ODS'!I$7*10^6&lt;0,0,IF(AND(SUM('Chemicals Calcs'!N$1:N72)-'Chem - ODS'!I$7*10^6&lt;0,SUM('Chemicals Calcs'!N$2:N73)-'Chem - ODS'!I$7*10^6&gt;0),SUM('Chemicals Calcs'!N$2:N73)-'Chem - ODS'!I$7*10^6,'Chemicals Calcs'!N73))</f>
        <v>0</v>
      </c>
      <c r="O73" s="212">
        <f ca="1">IF(SUM('Chemicals Calcs'!O$2:O73)-'Chem - ODS'!J$7*10^6&lt;0,0,IF(AND(SUM('Chemicals Calcs'!O$1:O72)-'Chem - ODS'!J$7*10^6&lt;0,SUM('Chemicals Calcs'!O$2:O73)-'Chem - ODS'!J$7*10^6&gt;0),SUM('Chemicals Calcs'!O$2:O73)-'Chem - ODS'!J$7*10^6,'Chemicals Calcs'!O73))</f>
        <v>0</v>
      </c>
      <c r="P73" s="212">
        <f ca="1">IF(SUM('Chemicals Calcs'!P$2:P73)-'Chem - ODS'!K$7*10^6&lt;0,0,IF(AND(SUM('Chemicals Calcs'!P$1:P72)-'Chem - ODS'!K$7*10^6&lt;0,SUM('Chemicals Calcs'!P$2:P73)-'Chem - ODS'!K$7*10^6&gt;0),SUM('Chemicals Calcs'!P$2:P73)-'Chem - ODS'!K$7*10^6,'Chemicals Calcs'!P73))</f>
        <v>0</v>
      </c>
      <c r="Q73" s="212">
        <f ca="1">IF(SUM('Chemicals Calcs'!Q$2:Q73)-'Chem - ODS'!L$7*10^6&lt;0,0,IF(AND(SUM('Chemicals Calcs'!Q$1:Q72)-'Chem - ODS'!L$7*10^6&lt;0,SUM('Chemicals Calcs'!Q$2:Q73)-'Chem - ODS'!L$7*10^6&gt;0),SUM('Chemicals Calcs'!Q$2:Q73)-'Chem - ODS'!L$7*10^6,'Chemicals Calcs'!Q73))</f>
        <v>0</v>
      </c>
      <c r="R73" s="212">
        <f ca="1">IF(SUM('Chemicals Calcs'!R$2:R73)-'Chem - ODS'!M$7*10^6&lt;0,0,IF(AND(SUM('Chemicals Calcs'!R$1:R72)-'Chem - ODS'!M$7*10^6&lt;0,SUM('Chemicals Calcs'!R$2:R73)-'Chem - ODS'!M$7*10^6&gt;0),SUM('Chemicals Calcs'!R$2:R73)-'Chem - ODS'!M$7*10^6,'Chemicals Calcs'!R73))</f>
        <v>0</v>
      </c>
      <c r="S73" s="212">
        <f ca="1">IF(SUM('Chemicals Calcs'!S$2:S73)-'Chem - ODS'!N$7*10^6&lt;0,0,IF(AND(SUM('Chemicals Calcs'!S$1:S72)-'Chem - ODS'!N$7*10^6&lt;0,SUM('Chemicals Calcs'!S$2:S73)-'Chem - ODS'!N$7*10^6&gt;0),SUM('Chemicals Calcs'!S$2:S73)-'Chem - ODS'!N$7*10^6,'Chemicals Calcs'!S73))</f>
        <v>0</v>
      </c>
      <c r="T73" s="212">
        <f ca="1">IF(SUM('Chemicals Calcs'!T$2:T73)-'Chem - ODS'!O$7*10^6&lt;0,0,IF(AND(SUM('Chemicals Calcs'!T$1:T72)-'Chem - ODS'!O$7*10^6&lt;0,SUM('Chemicals Calcs'!T$2:T73)-'Chem - ODS'!O$7*10^6&gt;0),SUM('Chemicals Calcs'!T$2:T73)-'Chem - ODS'!O$7*10^6,'Chemicals Calcs'!T73))</f>
        <v>0</v>
      </c>
      <c r="U73" s="212">
        <f ca="1">IF(SUM('Chemicals Calcs'!U$2:U73)-'Chem - ODS'!P$7*10^6&lt;0,0,IF(AND(SUM('Chemicals Calcs'!U$1:U72)-'Chem - ODS'!P$7*10^6&lt;0,SUM('Chemicals Calcs'!U$2:U73)-'Chem - ODS'!P$7*10^6&gt;0),SUM('Chemicals Calcs'!U$2:U73)-'Chem - ODS'!P$7*10^6,'Chemicals Calcs'!U73))</f>
        <v>0</v>
      </c>
      <c r="V73" s="212">
        <f ca="1">IF(SUM('Chemicals Calcs'!V$2:V73)-'Chem - ODS'!Q$7*10^6&lt;0,0,IF(AND(SUM('Chemicals Calcs'!V$1:V72)-'Chem - ODS'!Q$7*10^6&lt;0,SUM('Chemicals Calcs'!V$2:V73)-'Chem - ODS'!Q$7*10^6&gt;0),SUM('Chemicals Calcs'!V$2:V73)-'Chem - ODS'!Q$7*10^6,'Chemicals Calcs'!V73))</f>
        <v>0</v>
      </c>
      <c r="W73" s="212">
        <f ca="1">IF(SUM('Chemicals Calcs'!W$2:W73)-'Chem - ODS'!R$7*10^6&lt;0,0,IF(AND(SUM('Chemicals Calcs'!W$1:W72)-'Chem - ODS'!R$7*10^6&lt;0,SUM('Chemicals Calcs'!W$2:W73)-'Chem - ODS'!R$7*10^6&gt;0),SUM('Chemicals Calcs'!W$2:W73)-'Chem - ODS'!R$7*10^6,'Chemicals Calcs'!W73))</f>
        <v>0</v>
      </c>
      <c r="X73" s="212">
        <f ca="1">IF(SUM('Chemicals Calcs'!X$2:X73)-'Chem - ODS'!S$7*10^6&lt;0,0,IF(AND(SUM('Chemicals Calcs'!X$1:X72)-'Chem - ODS'!S$7*10^6&lt;0,SUM('Chemicals Calcs'!X$2:X73)-'Chem - ODS'!S$7*10^6&gt;0),SUM('Chemicals Calcs'!X$2:X73)-'Chem - ODS'!S$7*10^6,'Chemicals Calcs'!X73))</f>
        <v>0</v>
      </c>
      <c r="Y73" s="212">
        <f ca="1">IF(SUM('Chemicals Calcs'!Y$2:Y73)-'Chem - ODS'!T$7*10^6&lt;0,0,IF(AND(SUM('Chemicals Calcs'!Y$1:Y72)-'Chem - ODS'!T$7*10^6&lt;0,SUM('Chemicals Calcs'!Y$2:Y73)-'Chem - ODS'!T$7*10^6&gt;0),SUM('Chemicals Calcs'!Y$2:Y73)-'Chem - ODS'!T$7*10^6,'Chemicals Calcs'!Y73))</f>
        <v>0</v>
      </c>
      <c r="Z73" s="212">
        <f ca="1">IF(SUM('Chemicals Calcs'!Z$2:Z73)-'Chem - ODS'!U$7*10^6&lt;0,0,IF(AND(SUM('Chemicals Calcs'!Z$1:Z72)-'Chem - ODS'!U$7*10^6&lt;0,SUM('Chemicals Calcs'!Z$2:Z73)-'Chem - ODS'!U$7*10^6&gt;0),SUM('Chemicals Calcs'!Z$2:Z73)-'Chem - ODS'!U$7*10^6,'Chemicals Calcs'!Z73))</f>
        <v>0</v>
      </c>
      <c r="AA73" s="212">
        <f ca="1">IF(SUM('Chemicals Calcs'!AA$2:AA73)-'Chem - ODS'!V$7*10^6&lt;0,0,IF(AND(SUM('Chemicals Calcs'!AA$1:AA72)-'Chem - ODS'!V$7*10^6&lt;0,SUM('Chemicals Calcs'!AA$2:AA73)-'Chem - ODS'!V$7*10^6&gt;0),SUM('Chemicals Calcs'!AA$2:AA73)-'Chem - ODS'!V$7*10^6,'Chemicals Calcs'!AA73))</f>
        <v>0</v>
      </c>
      <c r="AB73" s="212">
        <f ca="1">IF(SUM('Chemicals Calcs'!AB$2:AB73)-'Chem - ODS'!W$7*10^6&lt;0,0,IF(AND(SUM('Chemicals Calcs'!AB$1:AB72)-'Chem - ODS'!W$7*10^6&lt;0,SUM('Chemicals Calcs'!AB$2:AB73)-'Chem - ODS'!W$7*10^6&gt;0),SUM('Chemicals Calcs'!AB$2:AB73)-'Chem - ODS'!W$7*10^6,'Chemicals Calcs'!AB73))</f>
        <v>0</v>
      </c>
      <c r="AC73" s="212">
        <f ca="1">IF(SUM('Chemicals Calcs'!AC$2:AC73)-'Chem - ODS'!X$7*10^6&lt;0,0,IF(AND(SUM('Chemicals Calcs'!AC$1:AC72)-'Chem - ODS'!X$7*10^6&lt;0,SUM('Chemicals Calcs'!AC$2:AC73)-'Chem - ODS'!X$7*10^6&gt;0),SUM('Chemicals Calcs'!AC$2:AC73)-'Chem - ODS'!X$7*10^6,'Chemicals Calcs'!AC73))</f>
        <v>0</v>
      </c>
      <c r="AD73" s="212">
        <f ca="1">IF(SUM('Chemicals Calcs'!AD$2:AD73)-'Chem - ODS'!Y$7*10^6&lt;0,0,IF(AND(SUM('Chemicals Calcs'!AD$1:AD72)-'Chem - ODS'!Y$7*10^6&lt;0,SUM('Chemicals Calcs'!AD$2:AD73)-'Chem - ODS'!Y$7*10^6&gt;0),SUM('Chemicals Calcs'!AD$2:AD73)-'Chem - ODS'!Y$7*10^6,'Chemicals Calcs'!AD73))</f>
        <v>0</v>
      </c>
      <c r="AE73" s="212">
        <f ca="1">IF(SUM('Chemicals Calcs'!AE$2:AE73)-'Chem - ODS'!Z$7*10^6&lt;0,0,IF(AND(SUM('Chemicals Calcs'!AE$1:AE72)-'Chem - ODS'!Z$7*10^6&lt;0,SUM('Chemicals Calcs'!AE$2:AE73)-'Chem - ODS'!Z$7*10^6&gt;0),SUM('Chemicals Calcs'!AE$2:AE73)-'Chem - ODS'!Z$7*10^6,'Chemicals Calcs'!AE73))</f>
        <v>0</v>
      </c>
      <c r="AF73" s="212">
        <f ca="1">IF(SUM('Chemicals Calcs'!AF$2:AF73)-'Chem - ODS'!AA$7*10^6&lt;0,0,IF(AND(SUM('Chemicals Calcs'!AF$1:AF72)-'Chem - ODS'!AA$7*10^6&lt;0,SUM('Chemicals Calcs'!AF$2:AF73)-'Chem - ODS'!AA$7*10^6&gt;0),SUM('Chemicals Calcs'!AF$2:AF73)-'Chem - ODS'!AA$7*10^6,'Chemicals Calcs'!AF73))</f>
        <v>0</v>
      </c>
      <c r="AG73" s="212">
        <f ca="1">IF(SUM('Chemicals Calcs'!AG$2:AG73)-'Chem - ODS'!AB$7*10^6&lt;0,0,IF(AND(SUM('Chemicals Calcs'!AG$1:AG72)-'Chem - ODS'!AB$7*10^6&lt;0,SUM('Chemicals Calcs'!AG$2:AG73)-'Chem - ODS'!AB$7*10^6&gt;0),SUM('Chemicals Calcs'!AG$2:AG73)-'Chem - ODS'!AB$7*10^6,'Chemicals Calcs'!AG73))</f>
        <v>0</v>
      </c>
      <c r="AH73" s="212">
        <f ca="1">IF(SUM('Chemicals Calcs'!AH$2:AH73)-'Chem - ODS'!AC$7*10^6&lt;0,0,IF(AND(SUM('Chemicals Calcs'!AH$1:AH72)-'Chem - ODS'!AC$7*10^6&lt;0,SUM('Chemicals Calcs'!AH$2:AH73)-'Chem - ODS'!AC$7*10^6&gt;0),SUM('Chemicals Calcs'!AH$2:AH73)-'Chem - ODS'!AC$7*10^6,'Chemicals Calcs'!AH73))</f>
        <v>0</v>
      </c>
      <c r="AI73" s="212">
        <f ca="1">IF(SUM('Chemicals Calcs'!AI$2:AI73)-'Chem - ODS'!AD$7*10^6&lt;0,0,IF(AND(SUM('Chemicals Calcs'!AI$1:AI72)-'Chem - ODS'!AD$7*10^6&lt;0,SUM('Chemicals Calcs'!AI$2:AI73)-'Chem - ODS'!AD$7*10^6&gt;0),SUM('Chemicals Calcs'!AI$2:AI73)-'Chem - ODS'!AD$7*10^6,'Chemicals Calcs'!AI73))</f>
        <v>0</v>
      </c>
      <c r="AJ73" s="212">
        <f ca="1">IF(SUM('Chemicals Calcs'!AJ$2:AJ73)-'Chem - ODS'!AE$7*10^6&lt;0,0,IF(AND(SUM('Chemicals Calcs'!AJ$1:AJ72)-'Chem - ODS'!AE$7*10^6&lt;0,SUM('Chemicals Calcs'!AJ$2:AJ73)-'Chem - ODS'!AE$7*10^6&gt;0),SUM('Chemicals Calcs'!AJ$2:AJ73)-'Chem - ODS'!AE$7*10^6,'Chemicals Calcs'!AJ73))</f>
        <v>0</v>
      </c>
      <c r="AK73" s="212">
        <f ca="1">IF(SUM('Chemicals Calcs'!AK$2:AK73)-'Chem - ODS'!AF$7*10^6&lt;0,0,IF(AND(SUM('Chemicals Calcs'!AK$1:AK72)-'Chem - ODS'!AF$7*10^6&lt;0,SUM('Chemicals Calcs'!AK$2:AK73)-'Chem - ODS'!AF$7*10^6&gt;0),SUM('Chemicals Calcs'!AK$2:AK73)-'Chem - ODS'!AF$7*10^6,'Chemicals Calcs'!AK73))</f>
        <v>0</v>
      </c>
      <c r="AL73" s="212">
        <f ca="1">IF(SUM('Chemicals Calcs'!AL$2:AL73)-'Chem - ODS'!AG$7*10^6&lt;0,0,IF(AND(SUM('Chemicals Calcs'!AL$1:AL72)-'Chem - ODS'!AG$7*10^6&lt;0,SUM('Chemicals Calcs'!AL$2:AL73)-'Chem - ODS'!AG$7*10^6&gt;0),SUM('Chemicals Calcs'!AL$2:AL73)-'Chem - ODS'!AG$7*10^6,'Chemicals Calcs'!AL73))</f>
        <v>0</v>
      </c>
      <c r="AM73" s="212">
        <f ca="1">IF(SUM('Chemicals Calcs'!AM$2:AM73)-'Chem - ODS'!AH$7*10^6&lt;0,0,IF(AND(SUM('Chemicals Calcs'!AM$1:AM72)-'Chem - ODS'!AH$7*10^6&lt;0,SUM('Chemicals Calcs'!AM$2:AM73)-'Chem - ODS'!AH$7*10^6&gt;0),SUM('Chemicals Calcs'!AM$2:AM73)-'Chem - ODS'!AH$7*10^6,'Chemicals Calcs'!AM73))</f>
        <v>0</v>
      </c>
      <c r="AN73" s="212">
        <f ca="1">IF(SUM('Chemicals Calcs'!AN$2:AN73)-'Chem - ODS'!AI$7*10^6&lt;0,0,IF(AND(SUM('Chemicals Calcs'!AN$1:AN72)-'Chem - ODS'!AI$7*10^6&lt;0,SUM('Chemicals Calcs'!AN$2:AN73)-'Chem - ODS'!AI$7*10^6&gt;0),SUM('Chemicals Calcs'!AN$2:AN73)-'Chem - ODS'!AI$7*10^6,'Chemicals Calcs'!AN73))</f>
        <v>0</v>
      </c>
      <c r="AO73" s="212">
        <f ca="1">IF(SUM('Chemicals Calcs'!AO$2:AO73)-'Chem - ODS'!AJ$7*10^6&lt;0,0,IF(AND(SUM('Chemicals Calcs'!AO$1:AO72)-'Chem - ODS'!AJ$7*10^6&lt;0,SUM('Chemicals Calcs'!AO$2:AO73)-'Chem - ODS'!AJ$7*10^6&gt;0),SUM('Chemicals Calcs'!AO$2:AO73)-'Chem - ODS'!AJ$7*10^6,'Chemicals Calcs'!AO73))</f>
        <v>0</v>
      </c>
      <c r="AP73" s="212">
        <f ca="1">IF(SUM('Chemicals Calcs'!AP$2:AP73)-'Chem - ODS'!AK$7*10^6&lt;0,0,IF(AND(SUM('Chemicals Calcs'!AP$1:AP72)-'Chem - ODS'!AK$7*10^6&lt;0,SUM('Chemicals Calcs'!AP$2:AP73)-'Chem - ODS'!AK$7*10^6&gt;0),SUM('Chemicals Calcs'!AP$2:AP73)-'Chem - ODS'!AK$7*10^6,'Chemicals Calcs'!AP73))</f>
        <v>0</v>
      </c>
    </row>
    <row r="74" spans="1:42">
      <c r="A74" s="74">
        <v>22</v>
      </c>
      <c r="B74">
        <f ca="1">IF('Chemicals 2010'!$A82="CP",INDIRECT("'Chemicals 2010'!"&amp;'Country Selector'!$B$3&amp;ROW($A82))*10^12,0)</f>
        <v>0</v>
      </c>
      <c r="C74" s="90">
        <f t="shared" ca="1" si="4"/>
        <v>0</v>
      </c>
      <c r="D74" s="90">
        <f t="shared" ca="1" si="3"/>
        <v>0</v>
      </c>
      <c r="E74" s="90">
        <f t="shared" ca="1" si="3"/>
        <v>0</v>
      </c>
      <c r="F74" s="90">
        <f t="shared" ca="1" si="3"/>
        <v>0</v>
      </c>
      <c r="G74" s="212">
        <f ca="1">IF(SUM('Chemicals Calcs'!G$2:G74)-'Chem - ODS'!B$7*10^6&lt;0,0,IF(AND(SUM('Chemicals Calcs'!G$1:G73)-'Chem - ODS'!B$7*10^6&lt;0,SUM('Chemicals Calcs'!G$2:G74)-'Chem - ODS'!B$7*10^6&gt;0),SUM('Chemicals Calcs'!G$2:G74)-'Chem - ODS'!B$7*10^6,'Chemicals Calcs'!G74))</f>
        <v>0</v>
      </c>
      <c r="H74" s="212">
        <f ca="1">IF(SUM('Chemicals Calcs'!H$2:H74)-'Chem - ODS'!C$7*10^6&lt;0,0,IF(AND(SUM('Chemicals Calcs'!H$1:H73)-'Chem - ODS'!C$7*10^6&lt;0,SUM('Chemicals Calcs'!H$2:H74)-'Chem - ODS'!C$7*10^6&gt;0),SUM('Chemicals Calcs'!H$2:H74)-'Chem - ODS'!C$7*10^6,'Chemicals Calcs'!H74))</f>
        <v>0</v>
      </c>
      <c r="I74" s="212">
        <f ca="1">IF(SUM('Chemicals Calcs'!I$2:I74)-'Chem - ODS'!D$7*10^6&lt;0,0,IF(AND(SUM('Chemicals Calcs'!I$1:I73)-'Chem - ODS'!D$7*10^6&lt;0,SUM('Chemicals Calcs'!I$2:I74)-'Chem - ODS'!D$7*10^6&gt;0),SUM('Chemicals Calcs'!I$2:I74)-'Chem - ODS'!D$7*10^6,'Chemicals Calcs'!I74))</f>
        <v>0</v>
      </c>
      <c r="J74" s="212">
        <f ca="1">IF(SUM('Chemicals Calcs'!J$2:J74)-'Chem - ODS'!E$7*10^6&lt;0,0,IF(AND(SUM('Chemicals Calcs'!J$1:J73)-'Chem - ODS'!E$7*10^6&lt;0,SUM('Chemicals Calcs'!J$2:J74)-'Chem - ODS'!E$7*10^6&gt;0),SUM('Chemicals Calcs'!J$2:J74)-'Chem - ODS'!E$7*10^6,'Chemicals Calcs'!J74))</f>
        <v>0</v>
      </c>
      <c r="K74" s="212">
        <f ca="1">IF(SUM('Chemicals Calcs'!K$2:K74)-'Chem - ODS'!F$7*10^6&lt;0,0,IF(AND(SUM('Chemicals Calcs'!K$1:K73)-'Chem - ODS'!F$7*10^6&lt;0,SUM('Chemicals Calcs'!K$2:K74)-'Chem - ODS'!F$7*10^6&gt;0),SUM('Chemicals Calcs'!K$2:K74)-'Chem - ODS'!F$7*10^6,'Chemicals Calcs'!K74))</f>
        <v>0</v>
      </c>
      <c r="L74" s="212">
        <f ca="1">IF(SUM('Chemicals Calcs'!L$2:L74)-'Chem - ODS'!G$7*10^6&lt;0,0,IF(AND(SUM('Chemicals Calcs'!L$1:L73)-'Chem - ODS'!G$7*10^6&lt;0,SUM('Chemicals Calcs'!L$2:L74)-'Chem - ODS'!G$7*10^6&gt;0),SUM('Chemicals Calcs'!L$2:L74)-'Chem - ODS'!G$7*10^6,'Chemicals Calcs'!L74))</f>
        <v>0</v>
      </c>
      <c r="M74" s="212">
        <f ca="1">IF(SUM('Chemicals Calcs'!M$2:M74)-'Chem - ODS'!H$7*10^6&lt;0,0,IF(AND(SUM('Chemicals Calcs'!M$1:M73)-'Chem - ODS'!H$7*10^6&lt;0,SUM('Chemicals Calcs'!M$2:M74)-'Chem - ODS'!H$7*10^6&gt;0),SUM('Chemicals Calcs'!M$2:M74)-'Chem - ODS'!H$7*10^6,'Chemicals Calcs'!M74))</f>
        <v>0</v>
      </c>
      <c r="N74" s="212">
        <f ca="1">IF(SUM('Chemicals Calcs'!N$2:N74)-'Chem - ODS'!I$7*10^6&lt;0,0,IF(AND(SUM('Chemicals Calcs'!N$1:N73)-'Chem - ODS'!I$7*10^6&lt;0,SUM('Chemicals Calcs'!N$2:N74)-'Chem - ODS'!I$7*10^6&gt;0),SUM('Chemicals Calcs'!N$2:N74)-'Chem - ODS'!I$7*10^6,'Chemicals Calcs'!N74))</f>
        <v>0</v>
      </c>
      <c r="O74" s="212">
        <f ca="1">IF(SUM('Chemicals Calcs'!O$2:O74)-'Chem - ODS'!J$7*10^6&lt;0,0,IF(AND(SUM('Chemicals Calcs'!O$1:O73)-'Chem - ODS'!J$7*10^6&lt;0,SUM('Chemicals Calcs'!O$2:O74)-'Chem - ODS'!J$7*10^6&gt;0),SUM('Chemicals Calcs'!O$2:O74)-'Chem - ODS'!J$7*10^6,'Chemicals Calcs'!O74))</f>
        <v>0</v>
      </c>
      <c r="P74" s="212">
        <f ca="1">IF(SUM('Chemicals Calcs'!P$2:P74)-'Chem - ODS'!K$7*10^6&lt;0,0,IF(AND(SUM('Chemicals Calcs'!P$1:P73)-'Chem - ODS'!K$7*10^6&lt;0,SUM('Chemicals Calcs'!P$2:P74)-'Chem - ODS'!K$7*10^6&gt;0),SUM('Chemicals Calcs'!P$2:P74)-'Chem - ODS'!K$7*10^6,'Chemicals Calcs'!P74))</f>
        <v>0</v>
      </c>
      <c r="Q74" s="212">
        <f ca="1">IF(SUM('Chemicals Calcs'!Q$2:Q74)-'Chem - ODS'!L$7*10^6&lt;0,0,IF(AND(SUM('Chemicals Calcs'!Q$1:Q73)-'Chem - ODS'!L$7*10^6&lt;0,SUM('Chemicals Calcs'!Q$2:Q74)-'Chem - ODS'!L$7*10^6&gt;0),SUM('Chemicals Calcs'!Q$2:Q74)-'Chem - ODS'!L$7*10^6,'Chemicals Calcs'!Q74))</f>
        <v>0</v>
      </c>
      <c r="R74" s="212">
        <f ca="1">IF(SUM('Chemicals Calcs'!R$2:R74)-'Chem - ODS'!M$7*10^6&lt;0,0,IF(AND(SUM('Chemicals Calcs'!R$1:R73)-'Chem - ODS'!M$7*10^6&lt;0,SUM('Chemicals Calcs'!R$2:R74)-'Chem - ODS'!M$7*10^6&gt;0),SUM('Chemicals Calcs'!R$2:R74)-'Chem - ODS'!M$7*10^6,'Chemicals Calcs'!R74))</f>
        <v>0</v>
      </c>
      <c r="S74" s="212">
        <f ca="1">IF(SUM('Chemicals Calcs'!S$2:S74)-'Chem - ODS'!N$7*10^6&lt;0,0,IF(AND(SUM('Chemicals Calcs'!S$1:S73)-'Chem - ODS'!N$7*10^6&lt;0,SUM('Chemicals Calcs'!S$2:S74)-'Chem - ODS'!N$7*10^6&gt;0),SUM('Chemicals Calcs'!S$2:S74)-'Chem - ODS'!N$7*10^6,'Chemicals Calcs'!S74))</f>
        <v>0</v>
      </c>
      <c r="T74" s="212">
        <f ca="1">IF(SUM('Chemicals Calcs'!T$2:T74)-'Chem - ODS'!O$7*10^6&lt;0,0,IF(AND(SUM('Chemicals Calcs'!T$1:T73)-'Chem - ODS'!O$7*10^6&lt;0,SUM('Chemicals Calcs'!T$2:T74)-'Chem - ODS'!O$7*10^6&gt;0),SUM('Chemicals Calcs'!T$2:T74)-'Chem - ODS'!O$7*10^6,'Chemicals Calcs'!T74))</f>
        <v>0</v>
      </c>
      <c r="U74" s="212">
        <f ca="1">IF(SUM('Chemicals Calcs'!U$2:U74)-'Chem - ODS'!P$7*10^6&lt;0,0,IF(AND(SUM('Chemicals Calcs'!U$1:U73)-'Chem - ODS'!P$7*10^6&lt;0,SUM('Chemicals Calcs'!U$2:U74)-'Chem - ODS'!P$7*10^6&gt;0),SUM('Chemicals Calcs'!U$2:U74)-'Chem - ODS'!P$7*10^6,'Chemicals Calcs'!U74))</f>
        <v>0</v>
      </c>
      <c r="V74" s="212">
        <f ca="1">IF(SUM('Chemicals Calcs'!V$2:V74)-'Chem - ODS'!Q$7*10^6&lt;0,0,IF(AND(SUM('Chemicals Calcs'!V$1:V73)-'Chem - ODS'!Q$7*10^6&lt;0,SUM('Chemicals Calcs'!V$2:V74)-'Chem - ODS'!Q$7*10^6&gt;0),SUM('Chemicals Calcs'!V$2:V74)-'Chem - ODS'!Q$7*10^6,'Chemicals Calcs'!V74))</f>
        <v>0</v>
      </c>
      <c r="W74" s="212">
        <f ca="1">IF(SUM('Chemicals Calcs'!W$2:W74)-'Chem - ODS'!R$7*10^6&lt;0,0,IF(AND(SUM('Chemicals Calcs'!W$1:W73)-'Chem - ODS'!R$7*10^6&lt;0,SUM('Chemicals Calcs'!W$2:W74)-'Chem - ODS'!R$7*10^6&gt;0),SUM('Chemicals Calcs'!W$2:W74)-'Chem - ODS'!R$7*10^6,'Chemicals Calcs'!W74))</f>
        <v>0</v>
      </c>
      <c r="X74" s="212">
        <f ca="1">IF(SUM('Chemicals Calcs'!X$2:X74)-'Chem - ODS'!S$7*10^6&lt;0,0,IF(AND(SUM('Chemicals Calcs'!X$1:X73)-'Chem - ODS'!S$7*10^6&lt;0,SUM('Chemicals Calcs'!X$2:X74)-'Chem - ODS'!S$7*10^6&gt;0),SUM('Chemicals Calcs'!X$2:X74)-'Chem - ODS'!S$7*10^6,'Chemicals Calcs'!X74))</f>
        <v>0</v>
      </c>
      <c r="Y74" s="212">
        <f ca="1">IF(SUM('Chemicals Calcs'!Y$2:Y74)-'Chem - ODS'!T$7*10^6&lt;0,0,IF(AND(SUM('Chemicals Calcs'!Y$1:Y73)-'Chem - ODS'!T$7*10^6&lt;0,SUM('Chemicals Calcs'!Y$2:Y74)-'Chem - ODS'!T$7*10^6&gt;0),SUM('Chemicals Calcs'!Y$2:Y74)-'Chem - ODS'!T$7*10^6,'Chemicals Calcs'!Y74))</f>
        <v>0</v>
      </c>
      <c r="Z74" s="212">
        <f ca="1">IF(SUM('Chemicals Calcs'!Z$2:Z74)-'Chem - ODS'!U$7*10^6&lt;0,0,IF(AND(SUM('Chemicals Calcs'!Z$1:Z73)-'Chem - ODS'!U$7*10^6&lt;0,SUM('Chemicals Calcs'!Z$2:Z74)-'Chem - ODS'!U$7*10^6&gt;0),SUM('Chemicals Calcs'!Z$2:Z74)-'Chem - ODS'!U$7*10^6,'Chemicals Calcs'!Z74))</f>
        <v>0</v>
      </c>
      <c r="AA74" s="212">
        <f ca="1">IF(SUM('Chemicals Calcs'!AA$2:AA74)-'Chem - ODS'!V$7*10^6&lt;0,0,IF(AND(SUM('Chemicals Calcs'!AA$1:AA73)-'Chem - ODS'!V$7*10^6&lt;0,SUM('Chemicals Calcs'!AA$2:AA74)-'Chem - ODS'!V$7*10^6&gt;0),SUM('Chemicals Calcs'!AA$2:AA74)-'Chem - ODS'!V$7*10^6,'Chemicals Calcs'!AA74))</f>
        <v>0</v>
      </c>
      <c r="AB74" s="212">
        <f ca="1">IF(SUM('Chemicals Calcs'!AB$2:AB74)-'Chem - ODS'!W$7*10^6&lt;0,0,IF(AND(SUM('Chemicals Calcs'!AB$1:AB73)-'Chem - ODS'!W$7*10^6&lt;0,SUM('Chemicals Calcs'!AB$2:AB74)-'Chem - ODS'!W$7*10^6&gt;0),SUM('Chemicals Calcs'!AB$2:AB74)-'Chem - ODS'!W$7*10^6,'Chemicals Calcs'!AB74))</f>
        <v>0</v>
      </c>
      <c r="AC74" s="212">
        <f ca="1">IF(SUM('Chemicals Calcs'!AC$2:AC74)-'Chem - ODS'!X$7*10^6&lt;0,0,IF(AND(SUM('Chemicals Calcs'!AC$1:AC73)-'Chem - ODS'!X$7*10^6&lt;0,SUM('Chemicals Calcs'!AC$2:AC74)-'Chem - ODS'!X$7*10^6&gt;0),SUM('Chemicals Calcs'!AC$2:AC74)-'Chem - ODS'!X$7*10^6,'Chemicals Calcs'!AC74))</f>
        <v>0</v>
      </c>
      <c r="AD74" s="212">
        <f ca="1">IF(SUM('Chemicals Calcs'!AD$2:AD74)-'Chem - ODS'!Y$7*10^6&lt;0,0,IF(AND(SUM('Chemicals Calcs'!AD$1:AD73)-'Chem - ODS'!Y$7*10^6&lt;0,SUM('Chemicals Calcs'!AD$2:AD74)-'Chem - ODS'!Y$7*10^6&gt;0),SUM('Chemicals Calcs'!AD$2:AD74)-'Chem - ODS'!Y$7*10^6,'Chemicals Calcs'!AD74))</f>
        <v>0</v>
      </c>
      <c r="AE74" s="212">
        <f ca="1">IF(SUM('Chemicals Calcs'!AE$2:AE74)-'Chem - ODS'!Z$7*10^6&lt;0,0,IF(AND(SUM('Chemicals Calcs'!AE$1:AE73)-'Chem - ODS'!Z$7*10^6&lt;0,SUM('Chemicals Calcs'!AE$2:AE74)-'Chem - ODS'!Z$7*10^6&gt;0),SUM('Chemicals Calcs'!AE$2:AE74)-'Chem - ODS'!Z$7*10^6,'Chemicals Calcs'!AE74))</f>
        <v>0</v>
      </c>
      <c r="AF74" s="212">
        <f ca="1">IF(SUM('Chemicals Calcs'!AF$2:AF74)-'Chem - ODS'!AA$7*10^6&lt;0,0,IF(AND(SUM('Chemicals Calcs'!AF$1:AF73)-'Chem - ODS'!AA$7*10^6&lt;0,SUM('Chemicals Calcs'!AF$2:AF74)-'Chem - ODS'!AA$7*10^6&gt;0),SUM('Chemicals Calcs'!AF$2:AF74)-'Chem - ODS'!AA$7*10^6,'Chemicals Calcs'!AF74))</f>
        <v>0</v>
      </c>
      <c r="AG74" s="212">
        <f ca="1">IF(SUM('Chemicals Calcs'!AG$2:AG74)-'Chem - ODS'!AB$7*10^6&lt;0,0,IF(AND(SUM('Chemicals Calcs'!AG$1:AG73)-'Chem - ODS'!AB$7*10^6&lt;0,SUM('Chemicals Calcs'!AG$2:AG74)-'Chem - ODS'!AB$7*10^6&gt;0),SUM('Chemicals Calcs'!AG$2:AG74)-'Chem - ODS'!AB$7*10^6,'Chemicals Calcs'!AG74))</f>
        <v>0</v>
      </c>
      <c r="AH74" s="212">
        <f ca="1">IF(SUM('Chemicals Calcs'!AH$2:AH74)-'Chem - ODS'!AC$7*10^6&lt;0,0,IF(AND(SUM('Chemicals Calcs'!AH$1:AH73)-'Chem - ODS'!AC$7*10^6&lt;0,SUM('Chemicals Calcs'!AH$2:AH74)-'Chem - ODS'!AC$7*10^6&gt;0),SUM('Chemicals Calcs'!AH$2:AH74)-'Chem - ODS'!AC$7*10^6,'Chemicals Calcs'!AH74))</f>
        <v>0</v>
      </c>
      <c r="AI74" s="212">
        <f ca="1">IF(SUM('Chemicals Calcs'!AI$2:AI74)-'Chem - ODS'!AD$7*10^6&lt;0,0,IF(AND(SUM('Chemicals Calcs'!AI$1:AI73)-'Chem - ODS'!AD$7*10^6&lt;0,SUM('Chemicals Calcs'!AI$2:AI74)-'Chem - ODS'!AD$7*10^6&gt;0),SUM('Chemicals Calcs'!AI$2:AI74)-'Chem - ODS'!AD$7*10^6,'Chemicals Calcs'!AI74))</f>
        <v>0</v>
      </c>
      <c r="AJ74" s="212">
        <f ca="1">IF(SUM('Chemicals Calcs'!AJ$2:AJ74)-'Chem - ODS'!AE$7*10^6&lt;0,0,IF(AND(SUM('Chemicals Calcs'!AJ$1:AJ73)-'Chem - ODS'!AE$7*10^6&lt;0,SUM('Chemicals Calcs'!AJ$2:AJ74)-'Chem - ODS'!AE$7*10^6&gt;0),SUM('Chemicals Calcs'!AJ$2:AJ74)-'Chem - ODS'!AE$7*10^6,'Chemicals Calcs'!AJ74))</f>
        <v>0</v>
      </c>
      <c r="AK74" s="212">
        <f ca="1">IF(SUM('Chemicals Calcs'!AK$2:AK74)-'Chem - ODS'!AF$7*10^6&lt;0,0,IF(AND(SUM('Chemicals Calcs'!AK$1:AK73)-'Chem - ODS'!AF$7*10^6&lt;0,SUM('Chemicals Calcs'!AK$2:AK74)-'Chem - ODS'!AF$7*10^6&gt;0),SUM('Chemicals Calcs'!AK$2:AK74)-'Chem - ODS'!AF$7*10^6,'Chemicals Calcs'!AK74))</f>
        <v>0</v>
      </c>
      <c r="AL74" s="212">
        <f ca="1">IF(SUM('Chemicals Calcs'!AL$2:AL74)-'Chem - ODS'!AG$7*10^6&lt;0,0,IF(AND(SUM('Chemicals Calcs'!AL$1:AL73)-'Chem - ODS'!AG$7*10^6&lt;0,SUM('Chemicals Calcs'!AL$2:AL74)-'Chem - ODS'!AG$7*10^6&gt;0),SUM('Chemicals Calcs'!AL$2:AL74)-'Chem - ODS'!AG$7*10^6,'Chemicals Calcs'!AL74))</f>
        <v>0</v>
      </c>
      <c r="AM74" s="212">
        <f ca="1">IF(SUM('Chemicals Calcs'!AM$2:AM74)-'Chem - ODS'!AH$7*10^6&lt;0,0,IF(AND(SUM('Chemicals Calcs'!AM$1:AM73)-'Chem - ODS'!AH$7*10^6&lt;0,SUM('Chemicals Calcs'!AM$2:AM74)-'Chem - ODS'!AH$7*10^6&gt;0),SUM('Chemicals Calcs'!AM$2:AM74)-'Chem - ODS'!AH$7*10^6,'Chemicals Calcs'!AM74))</f>
        <v>0</v>
      </c>
      <c r="AN74" s="212">
        <f ca="1">IF(SUM('Chemicals Calcs'!AN$2:AN74)-'Chem - ODS'!AI$7*10^6&lt;0,0,IF(AND(SUM('Chemicals Calcs'!AN$1:AN73)-'Chem - ODS'!AI$7*10^6&lt;0,SUM('Chemicals Calcs'!AN$2:AN74)-'Chem - ODS'!AI$7*10^6&gt;0),SUM('Chemicals Calcs'!AN$2:AN74)-'Chem - ODS'!AI$7*10^6,'Chemicals Calcs'!AN74))</f>
        <v>0</v>
      </c>
      <c r="AO74" s="212">
        <f ca="1">IF(SUM('Chemicals Calcs'!AO$2:AO74)-'Chem - ODS'!AJ$7*10^6&lt;0,0,IF(AND(SUM('Chemicals Calcs'!AO$1:AO73)-'Chem - ODS'!AJ$7*10^6&lt;0,SUM('Chemicals Calcs'!AO$2:AO74)-'Chem - ODS'!AJ$7*10^6&gt;0),SUM('Chemicals Calcs'!AO$2:AO74)-'Chem - ODS'!AJ$7*10^6,'Chemicals Calcs'!AO74))</f>
        <v>0</v>
      </c>
      <c r="AP74" s="212">
        <f ca="1">IF(SUM('Chemicals Calcs'!AP$2:AP74)-'Chem - ODS'!AK$7*10^6&lt;0,0,IF(AND(SUM('Chemicals Calcs'!AP$1:AP73)-'Chem - ODS'!AK$7*10^6&lt;0,SUM('Chemicals Calcs'!AP$2:AP74)-'Chem - ODS'!AK$7*10^6&gt;0),SUM('Chemicals Calcs'!AP$2:AP74)-'Chem - ODS'!AK$7*10^6,'Chemicals Calcs'!AP74))</f>
        <v>0</v>
      </c>
    </row>
    <row r="75" spans="1:42">
      <c r="A75" s="74">
        <v>23</v>
      </c>
      <c r="B75">
        <f ca="1">IF('Chemicals 2010'!$A83="CP",INDIRECT("'Chemicals 2010'!"&amp;'Country Selector'!$B$3&amp;ROW($A83))*10^12,0)</f>
        <v>0</v>
      </c>
      <c r="C75" s="90">
        <f t="shared" ca="1" si="4"/>
        <v>0</v>
      </c>
      <c r="D75" s="90">
        <f t="shared" ca="1" si="3"/>
        <v>0</v>
      </c>
      <c r="E75" s="90">
        <f t="shared" ca="1" si="3"/>
        <v>0</v>
      </c>
      <c r="F75" s="90">
        <f t="shared" ca="1" si="3"/>
        <v>0</v>
      </c>
      <c r="G75" s="212">
        <f ca="1">IF(SUM('Chemicals Calcs'!G$2:G75)-'Chem - ODS'!B$7*10^6&lt;0,0,IF(AND(SUM('Chemicals Calcs'!G$1:G74)-'Chem - ODS'!B$7*10^6&lt;0,SUM('Chemicals Calcs'!G$2:G75)-'Chem - ODS'!B$7*10^6&gt;0),SUM('Chemicals Calcs'!G$2:G75)-'Chem - ODS'!B$7*10^6,'Chemicals Calcs'!G75))</f>
        <v>0</v>
      </c>
      <c r="H75" s="212">
        <f ca="1">IF(SUM('Chemicals Calcs'!H$2:H75)-'Chem - ODS'!C$7*10^6&lt;0,0,IF(AND(SUM('Chemicals Calcs'!H$1:H74)-'Chem - ODS'!C$7*10^6&lt;0,SUM('Chemicals Calcs'!H$2:H75)-'Chem - ODS'!C$7*10^6&gt;0),SUM('Chemicals Calcs'!H$2:H75)-'Chem - ODS'!C$7*10^6,'Chemicals Calcs'!H75))</f>
        <v>0</v>
      </c>
      <c r="I75" s="212">
        <f ca="1">IF(SUM('Chemicals Calcs'!I$2:I75)-'Chem - ODS'!D$7*10^6&lt;0,0,IF(AND(SUM('Chemicals Calcs'!I$1:I74)-'Chem - ODS'!D$7*10^6&lt;0,SUM('Chemicals Calcs'!I$2:I75)-'Chem - ODS'!D$7*10^6&gt;0),SUM('Chemicals Calcs'!I$2:I75)-'Chem - ODS'!D$7*10^6,'Chemicals Calcs'!I75))</f>
        <v>0</v>
      </c>
      <c r="J75" s="212">
        <f ca="1">IF(SUM('Chemicals Calcs'!J$2:J75)-'Chem - ODS'!E$7*10^6&lt;0,0,IF(AND(SUM('Chemicals Calcs'!J$1:J74)-'Chem - ODS'!E$7*10^6&lt;0,SUM('Chemicals Calcs'!J$2:J75)-'Chem - ODS'!E$7*10^6&gt;0),SUM('Chemicals Calcs'!J$2:J75)-'Chem - ODS'!E$7*10^6,'Chemicals Calcs'!J75))</f>
        <v>0</v>
      </c>
      <c r="K75" s="212">
        <f ca="1">IF(SUM('Chemicals Calcs'!K$2:K75)-'Chem - ODS'!F$7*10^6&lt;0,0,IF(AND(SUM('Chemicals Calcs'!K$1:K74)-'Chem - ODS'!F$7*10^6&lt;0,SUM('Chemicals Calcs'!K$2:K75)-'Chem - ODS'!F$7*10^6&gt;0),SUM('Chemicals Calcs'!K$2:K75)-'Chem - ODS'!F$7*10^6,'Chemicals Calcs'!K75))</f>
        <v>0</v>
      </c>
      <c r="L75" s="212">
        <f ca="1">IF(SUM('Chemicals Calcs'!L$2:L75)-'Chem - ODS'!G$7*10^6&lt;0,0,IF(AND(SUM('Chemicals Calcs'!L$1:L74)-'Chem - ODS'!G$7*10^6&lt;0,SUM('Chemicals Calcs'!L$2:L75)-'Chem - ODS'!G$7*10^6&gt;0),SUM('Chemicals Calcs'!L$2:L75)-'Chem - ODS'!G$7*10^6,'Chemicals Calcs'!L75))</f>
        <v>0</v>
      </c>
      <c r="M75" s="212">
        <f ca="1">IF(SUM('Chemicals Calcs'!M$2:M75)-'Chem - ODS'!H$7*10^6&lt;0,0,IF(AND(SUM('Chemicals Calcs'!M$1:M74)-'Chem - ODS'!H$7*10^6&lt;0,SUM('Chemicals Calcs'!M$2:M75)-'Chem - ODS'!H$7*10^6&gt;0),SUM('Chemicals Calcs'!M$2:M75)-'Chem - ODS'!H$7*10^6,'Chemicals Calcs'!M75))</f>
        <v>0</v>
      </c>
      <c r="N75" s="212">
        <f ca="1">IF(SUM('Chemicals Calcs'!N$2:N75)-'Chem - ODS'!I$7*10^6&lt;0,0,IF(AND(SUM('Chemicals Calcs'!N$1:N74)-'Chem - ODS'!I$7*10^6&lt;0,SUM('Chemicals Calcs'!N$2:N75)-'Chem - ODS'!I$7*10^6&gt;0),SUM('Chemicals Calcs'!N$2:N75)-'Chem - ODS'!I$7*10^6,'Chemicals Calcs'!N75))</f>
        <v>0</v>
      </c>
      <c r="O75" s="212">
        <f ca="1">IF(SUM('Chemicals Calcs'!O$2:O75)-'Chem - ODS'!J$7*10^6&lt;0,0,IF(AND(SUM('Chemicals Calcs'!O$1:O74)-'Chem - ODS'!J$7*10^6&lt;0,SUM('Chemicals Calcs'!O$2:O75)-'Chem - ODS'!J$7*10^6&gt;0),SUM('Chemicals Calcs'!O$2:O75)-'Chem - ODS'!J$7*10^6,'Chemicals Calcs'!O75))</f>
        <v>0</v>
      </c>
      <c r="P75" s="212">
        <f ca="1">IF(SUM('Chemicals Calcs'!P$2:P75)-'Chem - ODS'!K$7*10^6&lt;0,0,IF(AND(SUM('Chemicals Calcs'!P$1:P74)-'Chem - ODS'!K$7*10^6&lt;0,SUM('Chemicals Calcs'!P$2:P75)-'Chem - ODS'!K$7*10^6&gt;0),SUM('Chemicals Calcs'!P$2:P75)-'Chem - ODS'!K$7*10^6,'Chemicals Calcs'!P75))</f>
        <v>0</v>
      </c>
      <c r="Q75" s="212">
        <f ca="1">IF(SUM('Chemicals Calcs'!Q$2:Q75)-'Chem - ODS'!L$7*10^6&lt;0,0,IF(AND(SUM('Chemicals Calcs'!Q$1:Q74)-'Chem - ODS'!L$7*10^6&lt;0,SUM('Chemicals Calcs'!Q$2:Q75)-'Chem - ODS'!L$7*10^6&gt;0),SUM('Chemicals Calcs'!Q$2:Q75)-'Chem - ODS'!L$7*10^6,'Chemicals Calcs'!Q75))</f>
        <v>0</v>
      </c>
      <c r="R75" s="212">
        <f ca="1">IF(SUM('Chemicals Calcs'!R$2:R75)-'Chem - ODS'!M$7*10^6&lt;0,0,IF(AND(SUM('Chemicals Calcs'!R$1:R74)-'Chem - ODS'!M$7*10^6&lt;0,SUM('Chemicals Calcs'!R$2:R75)-'Chem - ODS'!M$7*10^6&gt;0),SUM('Chemicals Calcs'!R$2:R75)-'Chem - ODS'!M$7*10^6,'Chemicals Calcs'!R75))</f>
        <v>0</v>
      </c>
      <c r="S75" s="212">
        <f ca="1">IF(SUM('Chemicals Calcs'!S$2:S75)-'Chem - ODS'!N$7*10^6&lt;0,0,IF(AND(SUM('Chemicals Calcs'!S$1:S74)-'Chem - ODS'!N$7*10^6&lt;0,SUM('Chemicals Calcs'!S$2:S75)-'Chem - ODS'!N$7*10^6&gt;0),SUM('Chemicals Calcs'!S$2:S75)-'Chem - ODS'!N$7*10^6,'Chemicals Calcs'!S75))</f>
        <v>0</v>
      </c>
      <c r="T75" s="212">
        <f ca="1">IF(SUM('Chemicals Calcs'!T$2:T75)-'Chem - ODS'!O$7*10^6&lt;0,0,IF(AND(SUM('Chemicals Calcs'!T$1:T74)-'Chem - ODS'!O$7*10^6&lt;0,SUM('Chemicals Calcs'!T$2:T75)-'Chem - ODS'!O$7*10^6&gt;0),SUM('Chemicals Calcs'!T$2:T75)-'Chem - ODS'!O$7*10^6,'Chemicals Calcs'!T75))</f>
        <v>0</v>
      </c>
      <c r="U75" s="212">
        <f ca="1">IF(SUM('Chemicals Calcs'!U$2:U75)-'Chem - ODS'!P$7*10^6&lt;0,0,IF(AND(SUM('Chemicals Calcs'!U$1:U74)-'Chem - ODS'!P$7*10^6&lt;0,SUM('Chemicals Calcs'!U$2:U75)-'Chem - ODS'!P$7*10^6&gt;0),SUM('Chemicals Calcs'!U$2:U75)-'Chem - ODS'!P$7*10^6,'Chemicals Calcs'!U75))</f>
        <v>0</v>
      </c>
      <c r="V75" s="212">
        <f ca="1">IF(SUM('Chemicals Calcs'!V$2:V75)-'Chem - ODS'!Q$7*10^6&lt;0,0,IF(AND(SUM('Chemicals Calcs'!V$1:V74)-'Chem - ODS'!Q$7*10^6&lt;0,SUM('Chemicals Calcs'!V$2:V75)-'Chem - ODS'!Q$7*10^6&gt;0),SUM('Chemicals Calcs'!V$2:V75)-'Chem - ODS'!Q$7*10^6,'Chemicals Calcs'!V75))</f>
        <v>0</v>
      </c>
      <c r="W75" s="212">
        <f ca="1">IF(SUM('Chemicals Calcs'!W$2:W75)-'Chem - ODS'!R$7*10^6&lt;0,0,IF(AND(SUM('Chemicals Calcs'!W$1:W74)-'Chem - ODS'!R$7*10^6&lt;0,SUM('Chemicals Calcs'!W$2:W75)-'Chem - ODS'!R$7*10^6&gt;0),SUM('Chemicals Calcs'!W$2:W75)-'Chem - ODS'!R$7*10^6,'Chemicals Calcs'!W75))</f>
        <v>0</v>
      </c>
      <c r="X75" s="212">
        <f ca="1">IF(SUM('Chemicals Calcs'!X$2:X75)-'Chem - ODS'!S$7*10^6&lt;0,0,IF(AND(SUM('Chemicals Calcs'!X$1:X74)-'Chem - ODS'!S$7*10^6&lt;0,SUM('Chemicals Calcs'!X$2:X75)-'Chem - ODS'!S$7*10^6&gt;0),SUM('Chemicals Calcs'!X$2:X75)-'Chem - ODS'!S$7*10^6,'Chemicals Calcs'!X75))</f>
        <v>0</v>
      </c>
      <c r="Y75" s="212">
        <f ca="1">IF(SUM('Chemicals Calcs'!Y$2:Y75)-'Chem - ODS'!T$7*10^6&lt;0,0,IF(AND(SUM('Chemicals Calcs'!Y$1:Y74)-'Chem - ODS'!T$7*10^6&lt;0,SUM('Chemicals Calcs'!Y$2:Y75)-'Chem - ODS'!T$7*10^6&gt;0),SUM('Chemicals Calcs'!Y$2:Y75)-'Chem - ODS'!T$7*10^6,'Chemicals Calcs'!Y75))</f>
        <v>0</v>
      </c>
      <c r="Z75" s="212">
        <f ca="1">IF(SUM('Chemicals Calcs'!Z$2:Z75)-'Chem - ODS'!U$7*10^6&lt;0,0,IF(AND(SUM('Chemicals Calcs'!Z$1:Z74)-'Chem - ODS'!U$7*10^6&lt;0,SUM('Chemicals Calcs'!Z$2:Z75)-'Chem - ODS'!U$7*10^6&gt;0),SUM('Chemicals Calcs'!Z$2:Z75)-'Chem - ODS'!U$7*10^6,'Chemicals Calcs'!Z75))</f>
        <v>0</v>
      </c>
      <c r="AA75" s="212">
        <f ca="1">IF(SUM('Chemicals Calcs'!AA$2:AA75)-'Chem - ODS'!V$7*10^6&lt;0,0,IF(AND(SUM('Chemicals Calcs'!AA$1:AA74)-'Chem - ODS'!V$7*10^6&lt;0,SUM('Chemicals Calcs'!AA$2:AA75)-'Chem - ODS'!V$7*10^6&gt;0),SUM('Chemicals Calcs'!AA$2:AA75)-'Chem - ODS'!V$7*10^6,'Chemicals Calcs'!AA75))</f>
        <v>0</v>
      </c>
      <c r="AB75" s="212">
        <f ca="1">IF(SUM('Chemicals Calcs'!AB$2:AB75)-'Chem - ODS'!W$7*10^6&lt;0,0,IF(AND(SUM('Chemicals Calcs'!AB$1:AB74)-'Chem - ODS'!W$7*10^6&lt;0,SUM('Chemicals Calcs'!AB$2:AB75)-'Chem - ODS'!W$7*10^6&gt;0),SUM('Chemicals Calcs'!AB$2:AB75)-'Chem - ODS'!W$7*10^6,'Chemicals Calcs'!AB75))</f>
        <v>0</v>
      </c>
      <c r="AC75" s="212">
        <f ca="1">IF(SUM('Chemicals Calcs'!AC$2:AC75)-'Chem - ODS'!X$7*10^6&lt;0,0,IF(AND(SUM('Chemicals Calcs'!AC$1:AC74)-'Chem - ODS'!X$7*10^6&lt;0,SUM('Chemicals Calcs'!AC$2:AC75)-'Chem - ODS'!X$7*10^6&gt;0),SUM('Chemicals Calcs'!AC$2:AC75)-'Chem - ODS'!X$7*10^6,'Chemicals Calcs'!AC75))</f>
        <v>0</v>
      </c>
      <c r="AD75" s="212">
        <f ca="1">IF(SUM('Chemicals Calcs'!AD$2:AD75)-'Chem - ODS'!Y$7*10^6&lt;0,0,IF(AND(SUM('Chemicals Calcs'!AD$1:AD74)-'Chem - ODS'!Y$7*10^6&lt;0,SUM('Chemicals Calcs'!AD$2:AD75)-'Chem - ODS'!Y$7*10^6&gt;0),SUM('Chemicals Calcs'!AD$2:AD75)-'Chem - ODS'!Y$7*10^6,'Chemicals Calcs'!AD75))</f>
        <v>0</v>
      </c>
      <c r="AE75" s="212">
        <f ca="1">IF(SUM('Chemicals Calcs'!AE$2:AE75)-'Chem - ODS'!Z$7*10^6&lt;0,0,IF(AND(SUM('Chemicals Calcs'!AE$1:AE74)-'Chem - ODS'!Z$7*10^6&lt;0,SUM('Chemicals Calcs'!AE$2:AE75)-'Chem - ODS'!Z$7*10^6&gt;0),SUM('Chemicals Calcs'!AE$2:AE75)-'Chem - ODS'!Z$7*10^6,'Chemicals Calcs'!AE75))</f>
        <v>0</v>
      </c>
      <c r="AF75" s="212">
        <f ca="1">IF(SUM('Chemicals Calcs'!AF$2:AF75)-'Chem - ODS'!AA$7*10^6&lt;0,0,IF(AND(SUM('Chemicals Calcs'!AF$1:AF74)-'Chem - ODS'!AA$7*10^6&lt;0,SUM('Chemicals Calcs'!AF$2:AF75)-'Chem - ODS'!AA$7*10^6&gt;0),SUM('Chemicals Calcs'!AF$2:AF75)-'Chem - ODS'!AA$7*10^6,'Chemicals Calcs'!AF75))</f>
        <v>0</v>
      </c>
      <c r="AG75" s="212">
        <f ca="1">IF(SUM('Chemicals Calcs'!AG$2:AG75)-'Chem - ODS'!AB$7*10^6&lt;0,0,IF(AND(SUM('Chemicals Calcs'!AG$1:AG74)-'Chem - ODS'!AB$7*10^6&lt;0,SUM('Chemicals Calcs'!AG$2:AG75)-'Chem - ODS'!AB$7*10^6&gt;0),SUM('Chemicals Calcs'!AG$2:AG75)-'Chem - ODS'!AB$7*10^6,'Chemicals Calcs'!AG75))</f>
        <v>0</v>
      </c>
      <c r="AH75" s="212">
        <f ca="1">IF(SUM('Chemicals Calcs'!AH$2:AH75)-'Chem - ODS'!AC$7*10^6&lt;0,0,IF(AND(SUM('Chemicals Calcs'!AH$1:AH74)-'Chem - ODS'!AC$7*10^6&lt;0,SUM('Chemicals Calcs'!AH$2:AH75)-'Chem - ODS'!AC$7*10^6&gt;0),SUM('Chemicals Calcs'!AH$2:AH75)-'Chem - ODS'!AC$7*10^6,'Chemicals Calcs'!AH75))</f>
        <v>0</v>
      </c>
      <c r="AI75" s="212">
        <f ca="1">IF(SUM('Chemicals Calcs'!AI$2:AI75)-'Chem - ODS'!AD$7*10^6&lt;0,0,IF(AND(SUM('Chemicals Calcs'!AI$1:AI74)-'Chem - ODS'!AD$7*10^6&lt;0,SUM('Chemicals Calcs'!AI$2:AI75)-'Chem - ODS'!AD$7*10^6&gt;0),SUM('Chemicals Calcs'!AI$2:AI75)-'Chem - ODS'!AD$7*10^6,'Chemicals Calcs'!AI75))</f>
        <v>0</v>
      </c>
      <c r="AJ75" s="212">
        <f ca="1">IF(SUM('Chemicals Calcs'!AJ$2:AJ75)-'Chem - ODS'!AE$7*10^6&lt;0,0,IF(AND(SUM('Chemicals Calcs'!AJ$1:AJ74)-'Chem - ODS'!AE$7*10^6&lt;0,SUM('Chemicals Calcs'!AJ$2:AJ75)-'Chem - ODS'!AE$7*10^6&gt;0),SUM('Chemicals Calcs'!AJ$2:AJ75)-'Chem - ODS'!AE$7*10^6,'Chemicals Calcs'!AJ75))</f>
        <v>0</v>
      </c>
      <c r="AK75" s="212">
        <f ca="1">IF(SUM('Chemicals Calcs'!AK$2:AK75)-'Chem - ODS'!AF$7*10^6&lt;0,0,IF(AND(SUM('Chemicals Calcs'!AK$1:AK74)-'Chem - ODS'!AF$7*10^6&lt;0,SUM('Chemicals Calcs'!AK$2:AK75)-'Chem - ODS'!AF$7*10^6&gt;0),SUM('Chemicals Calcs'!AK$2:AK75)-'Chem - ODS'!AF$7*10^6,'Chemicals Calcs'!AK75))</f>
        <v>0</v>
      </c>
      <c r="AL75" s="212">
        <f ca="1">IF(SUM('Chemicals Calcs'!AL$2:AL75)-'Chem - ODS'!AG$7*10^6&lt;0,0,IF(AND(SUM('Chemicals Calcs'!AL$1:AL74)-'Chem - ODS'!AG$7*10^6&lt;0,SUM('Chemicals Calcs'!AL$2:AL75)-'Chem - ODS'!AG$7*10^6&gt;0),SUM('Chemicals Calcs'!AL$2:AL75)-'Chem - ODS'!AG$7*10^6,'Chemicals Calcs'!AL75))</f>
        <v>0</v>
      </c>
      <c r="AM75" s="212">
        <f ca="1">IF(SUM('Chemicals Calcs'!AM$2:AM75)-'Chem - ODS'!AH$7*10^6&lt;0,0,IF(AND(SUM('Chemicals Calcs'!AM$1:AM74)-'Chem - ODS'!AH$7*10^6&lt;0,SUM('Chemicals Calcs'!AM$2:AM75)-'Chem - ODS'!AH$7*10^6&gt;0),SUM('Chemicals Calcs'!AM$2:AM75)-'Chem - ODS'!AH$7*10^6,'Chemicals Calcs'!AM75))</f>
        <v>0</v>
      </c>
      <c r="AN75" s="212">
        <f ca="1">IF(SUM('Chemicals Calcs'!AN$2:AN75)-'Chem - ODS'!AI$7*10^6&lt;0,0,IF(AND(SUM('Chemicals Calcs'!AN$1:AN74)-'Chem - ODS'!AI$7*10^6&lt;0,SUM('Chemicals Calcs'!AN$2:AN75)-'Chem - ODS'!AI$7*10^6&gt;0),SUM('Chemicals Calcs'!AN$2:AN75)-'Chem - ODS'!AI$7*10^6,'Chemicals Calcs'!AN75))</f>
        <v>0</v>
      </c>
      <c r="AO75" s="212">
        <f ca="1">IF(SUM('Chemicals Calcs'!AO$2:AO75)-'Chem - ODS'!AJ$7*10^6&lt;0,0,IF(AND(SUM('Chemicals Calcs'!AO$1:AO74)-'Chem - ODS'!AJ$7*10^6&lt;0,SUM('Chemicals Calcs'!AO$2:AO75)-'Chem - ODS'!AJ$7*10^6&gt;0),SUM('Chemicals Calcs'!AO$2:AO75)-'Chem - ODS'!AJ$7*10^6,'Chemicals Calcs'!AO75))</f>
        <v>0</v>
      </c>
      <c r="AP75" s="212">
        <f ca="1">IF(SUM('Chemicals Calcs'!AP$2:AP75)-'Chem - ODS'!AK$7*10^6&lt;0,0,IF(AND(SUM('Chemicals Calcs'!AP$1:AP74)-'Chem - ODS'!AK$7*10^6&lt;0,SUM('Chemicals Calcs'!AP$2:AP75)-'Chem - ODS'!AK$7*10^6&gt;0),SUM('Chemicals Calcs'!AP$2:AP75)-'Chem - ODS'!AK$7*10^6,'Chemicals Calcs'!AP75))</f>
        <v>0</v>
      </c>
    </row>
    <row r="76" spans="1:42">
      <c r="A76" s="74">
        <v>24</v>
      </c>
      <c r="B76">
        <f ca="1">IF('Chemicals 2010'!$A84="CP",INDIRECT("'Chemicals 2010'!"&amp;'Country Selector'!$B$3&amp;ROW($A84))*10^12,0)</f>
        <v>0</v>
      </c>
      <c r="C76" s="90">
        <f t="shared" ca="1" si="4"/>
        <v>0</v>
      </c>
      <c r="D76" s="90">
        <f t="shared" ca="1" si="3"/>
        <v>0</v>
      </c>
      <c r="E76" s="90">
        <f t="shared" ca="1" si="3"/>
        <v>0</v>
      </c>
      <c r="F76" s="90">
        <f t="shared" ca="1" si="3"/>
        <v>0</v>
      </c>
      <c r="G76" s="212">
        <f ca="1">IF(SUM('Chemicals Calcs'!G$2:G76)-'Chem - ODS'!B$7*10^6&lt;0,0,IF(AND(SUM('Chemicals Calcs'!G$1:G75)-'Chem - ODS'!B$7*10^6&lt;0,SUM('Chemicals Calcs'!G$2:G76)-'Chem - ODS'!B$7*10^6&gt;0),SUM('Chemicals Calcs'!G$2:G76)-'Chem - ODS'!B$7*10^6,'Chemicals Calcs'!G76))</f>
        <v>0</v>
      </c>
      <c r="H76" s="212">
        <f ca="1">IF(SUM('Chemicals Calcs'!H$2:H76)-'Chem - ODS'!C$7*10^6&lt;0,0,IF(AND(SUM('Chemicals Calcs'!H$1:H75)-'Chem - ODS'!C$7*10^6&lt;0,SUM('Chemicals Calcs'!H$2:H76)-'Chem - ODS'!C$7*10^6&gt;0),SUM('Chemicals Calcs'!H$2:H76)-'Chem - ODS'!C$7*10^6,'Chemicals Calcs'!H76))</f>
        <v>0</v>
      </c>
      <c r="I76" s="212">
        <f ca="1">IF(SUM('Chemicals Calcs'!I$2:I76)-'Chem - ODS'!D$7*10^6&lt;0,0,IF(AND(SUM('Chemicals Calcs'!I$1:I75)-'Chem - ODS'!D$7*10^6&lt;0,SUM('Chemicals Calcs'!I$2:I76)-'Chem - ODS'!D$7*10^6&gt;0),SUM('Chemicals Calcs'!I$2:I76)-'Chem - ODS'!D$7*10^6,'Chemicals Calcs'!I76))</f>
        <v>0</v>
      </c>
      <c r="J76" s="212">
        <f ca="1">IF(SUM('Chemicals Calcs'!J$2:J76)-'Chem - ODS'!E$7*10^6&lt;0,0,IF(AND(SUM('Chemicals Calcs'!J$1:J75)-'Chem - ODS'!E$7*10^6&lt;0,SUM('Chemicals Calcs'!J$2:J76)-'Chem - ODS'!E$7*10^6&gt;0),SUM('Chemicals Calcs'!J$2:J76)-'Chem - ODS'!E$7*10^6,'Chemicals Calcs'!J76))</f>
        <v>0</v>
      </c>
      <c r="K76" s="212">
        <f ca="1">IF(SUM('Chemicals Calcs'!K$2:K76)-'Chem - ODS'!F$7*10^6&lt;0,0,IF(AND(SUM('Chemicals Calcs'!K$1:K75)-'Chem - ODS'!F$7*10^6&lt;0,SUM('Chemicals Calcs'!K$2:K76)-'Chem - ODS'!F$7*10^6&gt;0),SUM('Chemicals Calcs'!K$2:K76)-'Chem - ODS'!F$7*10^6,'Chemicals Calcs'!K76))</f>
        <v>0</v>
      </c>
      <c r="L76" s="212">
        <f ca="1">IF(SUM('Chemicals Calcs'!L$2:L76)-'Chem - ODS'!G$7*10^6&lt;0,0,IF(AND(SUM('Chemicals Calcs'!L$1:L75)-'Chem - ODS'!G$7*10^6&lt;0,SUM('Chemicals Calcs'!L$2:L76)-'Chem - ODS'!G$7*10^6&gt;0),SUM('Chemicals Calcs'!L$2:L76)-'Chem - ODS'!G$7*10^6,'Chemicals Calcs'!L76))</f>
        <v>0</v>
      </c>
      <c r="M76" s="212">
        <f ca="1">IF(SUM('Chemicals Calcs'!M$2:M76)-'Chem - ODS'!H$7*10^6&lt;0,0,IF(AND(SUM('Chemicals Calcs'!M$1:M75)-'Chem - ODS'!H$7*10^6&lt;0,SUM('Chemicals Calcs'!M$2:M76)-'Chem - ODS'!H$7*10^6&gt;0),SUM('Chemicals Calcs'!M$2:M76)-'Chem - ODS'!H$7*10^6,'Chemicals Calcs'!M76))</f>
        <v>0</v>
      </c>
      <c r="N76" s="212">
        <f ca="1">IF(SUM('Chemicals Calcs'!N$2:N76)-'Chem - ODS'!I$7*10^6&lt;0,0,IF(AND(SUM('Chemicals Calcs'!N$1:N75)-'Chem - ODS'!I$7*10^6&lt;0,SUM('Chemicals Calcs'!N$2:N76)-'Chem - ODS'!I$7*10^6&gt;0),SUM('Chemicals Calcs'!N$2:N76)-'Chem - ODS'!I$7*10^6,'Chemicals Calcs'!N76))</f>
        <v>0</v>
      </c>
      <c r="O76" s="212">
        <f ca="1">IF(SUM('Chemicals Calcs'!O$2:O76)-'Chem - ODS'!J$7*10^6&lt;0,0,IF(AND(SUM('Chemicals Calcs'!O$1:O75)-'Chem - ODS'!J$7*10^6&lt;0,SUM('Chemicals Calcs'!O$2:O76)-'Chem - ODS'!J$7*10^6&gt;0),SUM('Chemicals Calcs'!O$2:O76)-'Chem - ODS'!J$7*10^6,'Chemicals Calcs'!O76))</f>
        <v>0</v>
      </c>
      <c r="P76" s="212">
        <f ca="1">IF(SUM('Chemicals Calcs'!P$2:P76)-'Chem - ODS'!K$7*10^6&lt;0,0,IF(AND(SUM('Chemicals Calcs'!P$1:P75)-'Chem - ODS'!K$7*10^6&lt;0,SUM('Chemicals Calcs'!P$2:P76)-'Chem - ODS'!K$7*10^6&gt;0),SUM('Chemicals Calcs'!P$2:P76)-'Chem - ODS'!K$7*10^6,'Chemicals Calcs'!P76))</f>
        <v>0</v>
      </c>
      <c r="Q76" s="212">
        <f ca="1">IF(SUM('Chemicals Calcs'!Q$2:Q76)-'Chem - ODS'!L$7*10^6&lt;0,0,IF(AND(SUM('Chemicals Calcs'!Q$1:Q75)-'Chem - ODS'!L$7*10^6&lt;0,SUM('Chemicals Calcs'!Q$2:Q76)-'Chem - ODS'!L$7*10^6&gt;0),SUM('Chemicals Calcs'!Q$2:Q76)-'Chem - ODS'!L$7*10^6,'Chemicals Calcs'!Q76))</f>
        <v>0</v>
      </c>
      <c r="R76" s="212">
        <f ca="1">IF(SUM('Chemicals Calcs'!R$2:R76)-'Chem - ODS'!M$7*10^6&lt;0,0,IF(AND(SUM('Chemicals Calcs'!R$1:R75)-'Chem - ODS'!M$7*10^6&lt;0,SUM('Chemicals Calcs'!R$2:R76)-'Chem - ODS'!M$7*10^6&gt;0),SUM('Chemicals Calcs'!R$2:R76)-'Chem - ODS'!M$7*10^6,'Chemicals Calcs'!R76))</f>
        <v>0</v>
      </c>
      <c r="S76" s="212">
        <f ca="1">IF(SUM('Chemicals Calcs'!S$2:S76)-'Chem - ODS'!N$7*10^6&lt;0,0,IF(AND(SUM('Chemicals Calcs'!S$1:S75)-'Chem - ODS'!N$7*10^6&lt;0,SUM('Chemicals Calcs'!S$2:S76)-'Chem - ODS'!N$7*10^6&gt;0),SUM('Chemicals Calcs'!S$2:S76)-'Chem - ODS'!N$7*10^6,'Chemicals Calcs'!S76))</f>
        <v>0</v>
      </c>
      <c r="T76" s="212">
        <f ca="1">IF(SUM('Chemicals Calcs'!T$2:T76)-'Chem - ODS'!O$7*10^6&lt;0,0,IF(AND(SUM('Chemicals Calcs'!T$1:T75)-'Chem - ODS'!O$7*10^6&lt;0,SUM('Chemicals Calcs'!T$2:T76)-'Chem - ODS'!O$7*10^6&gt;0),SUM('Chemicals Calcs'!T$2:T76)-'Chem - ODS'!O$7*10^6,'Chemicals Calcs'!T76))</f>
        <v>0</v>
      </c>
      <c r="U76" s="212">
        <f ca="1">IF(SUM('Chemicals Calcs'!U$2:U76)-'Chem - ODS'!P$7*10^6&lt;0,0,IF(AND(SUM('Chemicals Calcs'!U$1:U75)-'Chem - ODS'!P$7*10^6&lt;0,SUM('Chemicals Calcs'!U$2:U76)-'Chem - ODS'!P$7*10^6&gt;0),SUM('Chemicals Calcs'!U$2:U76)-'Chem - ODS'!P$7*10^6,'Chemicals Calcs'!U76))</f>
        <v>0</v>
      </c>
      <c r="V76" s="212">
        <f ca="1">IF(SUM('Chemicals Calcs'!V$2:V76)-'Chem - ODS'!Q$7*10^6&lt;0,0,IF(AND(SUM('Chemicals Calcs'!V$1:V75)-'Chem - ODS'!Q$7*10^6&lt;0,SUM('Chemicals Calcs'!V$2:V76)-'Chem - ODS'!Q$7*10^6&gt;0),SUM('Chemicals Calcs'!V$2:V76)-'Chem - ODS'!Q$7*10^6,'Chemicals Calcs'!V76))</f>
        <v>0</v>
      </c>
      <c r="W76" s="212">
        <f ca="1">IF(SUM('Chemicals Calcs'!W$2:W76)-'Chem - ODS'!R$7*10^6&lt;0,0,IF(AND(SUM('Chemicals Calcs'!W$1:W75)-'Chem - ODS'!R$7*10^6&lt;0,SUM('Chemicals Calcs'!W$2:W76)-'Chem - ODS'!R$7*10^6&gt;0),SUM('Chemicals Calcs'!W$2:W76)-'Chem - ODS'!R$7*10^6,'Chemicals Calcs'!W76))</f>
        <v>0</v>
      </c>
      <c r="X76" s="212">
        <f ca="1">IF(SUM('Chemicals Calcs'!X$2:X76)-'Chem - ODS'!S$7*10^6&lt;0,0,IF(AND(SUM('Chemicals Calcs'!X$1:X75)-'Chem - ODS'!S$7*10^6&lt;0,SUM('Chemicals Calcs'!X$2:X76)-'Chem - ODS'!S$7*10^6&gt;0),SUM('Chemicals Calcs'!X$2:X76)-'Chem - ODS'!S$7*10^6,'Chemicals Calcs'!X76))</f>
        <v>0</v>
      </c>
      <c r="Y76" s="212">
        <f ca="1">IF(SUM('Chemicals Calcs'!Y$2:Y76)-'Chem - ODS'!T$7*10^6&lt;0,0,IF(AND(SUM('Chemicals Calcs'!Y$1:Y75)-'Chem - ODS'!T$7*10^6&lt;0,SUM('Chemicals Calcs'!Y$2:Y76)-'Chem - ODS'!T$7*10^6&gt;0),SUM('Chemicals Calcs'!Y$2:Y76)-'Chem - ODS'!T$7*10^6,'Chemicals Calcs'!Y76))</f>
        <v>0</v>
      </c>
      <c r="Z76" s="212">
        <f ca="1">IF(SUM('Chemicals Calcs'!Z$2:Z76)-'Chem - ODS'!U$7*10^6&lt;0,0,IF(AND(SUM('Chemicals Calcs'!Z$1:Z75)-'Chem - ODS'!U$7*10^6&lt;0,SUM('Chemicals Calcs'!Z$2:Z76)-'Chem - ODS'!U$7*10^6&gt;0),SUM('Chemicals Calcs'!Z$2:Z76)-'Chem - ODS'!U$7*10^6,'Chemicals Calcs'!Z76))</f>
        <v>0</v>
      </c>
      <c r="AA76" s="212">
        <f ca="1">IF(SUM('Chemicals Calcs'!AA$2:AA76)-'Chem - ODS'!V$7*10^6&lt;0,0,IF(AND(SUM('Chemicals Calcs'!AA$1:AA75)-'Chem - ODS'!V$7*10^6&lt;0,SUM('Chemicals Calcs'!AA$2:AA76)-'Chem - ODS'!V$7*10^6&gt;0),SUM('Chemicals Calcs'!AA$2:AA76)-'Chem - ODS'!V$7*10^6,'Chemicals Calcs'!AA76))</f>
        <v>0</v>
      </c>
      <c r="AB76" s="212">
        <f ca="1">IF(SUM('Chemicals Calcs'!AB$2:AB76)-'Chem - ODS'!W$7*10^6&lt;0,0,IF(AND(SUM('Chemicals Calcs'!AB$1:AB75)-'Chem - ODS'!W$7*10^6&lt;0,SUM('Chemicals Calcs'!AB$2:AB76)-'Chem - ODS'!W$7*10^6&gt;0),SUM('Chemicals Calcs'!AB$2:AB76)-'Chem - ODS'!W$7*10^6,'Chemicals Calcs'!AB76))</f>
        <v>0</v>
      </c>
      <c r="AC76" s="212">
        <f ca="1">IF(SUM('Chemicals Calcs'!AC$2:AC76)-'Chem - ODS'!X$7*10^6&lt;0,0,IF(AND(SUM('Chemicals Calcs'!AC$1:AC75)-'Chem - ODS'!X$7*10^6&lt;0,SUM('Chemicals Calcs'!AC$2:AC76)-'Chem - ODS'!X$7*10^6&gt;0),SUM('Chemicals Calcs'!AC$2:AC76)-'Chem - ODS'!X$7*10^6,'Chemicals Calcs'!AC76))</f>
        <v>0</v>
      </c>
      <c r="AD76" s="212">
        <f ca="1">IF(SUM('Chemicals Calcs'!AD$2:AD76)-'Chem - ODS'!Y$7*10^6&lt;0,0,IF(AND(SUM('Chemicals Calcs'!AD$1:AD75)-'Chem - ODS'!Y$7*10^6&lt;0,SUM('Chemicals Calcs'!AD$2:AD76)-'Chem - ODS'!Y$7*10^6&gt;0),SUM('Chemicals Calcs'!AD$2:AD76)-'Chem - ODS'!Y$7*10^6,'Chemicals Calcs'!AD76))</f>
        <v>0</v>
      </c>
      <c r="AE76" s="212">
        <f ca="1">IF(SUM('Chemicals Calcs'!AE$2:AE76)-'Chem - ODS'!Z$7*10^6&lt;0,0,IF(AND(SUM('Chemicals Calcs'!AE$1:AE75)-'Chem - ODS'!Z$7*10^6&lt;0,SUM('Chemicals Calcs'!AE$2:AE76)-'Chem - ODS'!Z$7*10^6&gt;0),SUM('Chemicals Calcs'!AE$2:AE76)-'Chem - ODS'!Z$7*10^6,'Chemicals Calcs'!AE76))</f>
        <v>0</v>
      </c>
      <c r="AF76" s="212">
        <f ca="1">IF(SUM('Chemicals Calcs'!AF$2:AF76)-'Chem - ODS'!AA$7*10^6&lt;0,0,IF(AND(SUM('Chemicals Calcs'!AF$1:AF75)-'Chem - ODS'!AA$7*10^6&lt;0,SUM('Chemicals Calcs'!AF$2:AF76)-'Chem - ODS'!AA$7*10^6&gt;0),SUM('Chemicals Calcs'!AF$2:AF76)-'Chem - ODS'!AA$7*10^6,'Chemicals Calcs'!AF76))</f>
        <v>0</v>
      </c>
      <c r="AG76" s="212">
        <f ca="1">IF(SUM('Chemicals Calcs'!AG$2:AG76)-'Chem - ODS'!AB$7*10^6&lt;0,0,IF(AND(SUM('Chemicals Calcs'!AG$1:AG75)-'Chem - ODS'!AB$7*10^6&lt;0,SUM('Chemicals Calcs'!AG$2:AG76)-'Chem - ODS'!AB$7*10^6&gt;0),SUM('Chemicals Calcs'!AG$2:AG76)-'Chem - ODS'!AB$7*10^6,'Chemicals Calcs'!AG76))</f>
        <v>0</v>
      </c>
      <c r="AH76" s="212">
        <f ca="1">IF(SUM('Chemicals Calcs'!AH$2:AH76)-'Chem - ODS'!AC$7*10^6&lt;0,0,IF(AND(SUM('Chemicals Calcs'!AH$1:AH75)-'Chem - ODS'!AC$7*10^6&lt;0,SUM('Chemicals Calcs'!AH$2:AH76)-'Chem - ODS'!AC$7*10^6&gt;0),SUM('Chemicals Calcs'!AH$2:AH76)-'Chem - ODS'!AC$7*10^6,'Chemicals Calcs'!AH76))</f>
        <v>0</v>
      </c>
      <c r="AI76" s="212">
        <f ca="1">IF(SUM('Chemicals Calcs'!AI$2:AI76)-'Chem - ODS'!AD$7*10^6&lt;0,0,IF(AND(SUM('Chemicals Calcs'!AI$1:AI75)-'Chem - ODS'!AD$7*10^6&lt;0,SUM('Chemicals Calcs'!AI$2:AI76)-'Chem - ODS'!AD$7*10^6&gt;0),SUM('Chemicals Calcs'!AI$2:AI76)-'Chem - ODS'!AD$7*10^6,'Chemicals Calcs'!AI76))</f>
        <v>0</v>
      </c>
      <c r="AJ76" s="212">
        <f ca="1">IF(SUM('Chemicals Calcs'!AJ$2:AJ76)-'Chem - ODS'!AE$7*10^6&lt;0,0,IF(AND(SUM('Chemicals Calcs'!AJ$1:AJ75)-'Chem - ODS'!AE$7*10^6&lt;0,SUM('Chemicals Calcs'!AJ$2:AJ76)-'Chem - ODS'!AE$7*10^6&gt;0),SUM('Chemicals Calcs'!AJ$2:AJ76)-'Chem - ODS'!AE$7*10^6,'Chemicals Calcs'!AJ76))</f>
        <v>0</v>
      </c>
      <c r="AK76" s="212">
        <f ca="1">IF(SUM('Chemicals Calcs'!AK$2:AK76)-'Chem - ODS'!AF$7*10^6&lt;0,0,IF(AND(SUM('Chemicals Calcs'!AK$1:AK75)-'Chem - ODS'!AF$7*10^6&lt;0,SUM('Chemicals Calcs'!AK$2:AK76)-'Chem - ODS'!AF$7*10^6&gt;0),SUM('Chemicals Calcs'!AK$2:AK76)-'Chem - ODS'!AF$7*10^6,'Chemicals Calcs'!AK76))</f>
        <v>0</v>
      </c>
      <c r="AL76" s="212">
        <f ca="1">IF(SUM('Chemicals Calcs'!AL$2:AL76)-'Chem - ODS'!AG$7*10^6&lt;0,0,IF(AND(SUM('Chemicals Calcs'!AL$1:AL75)-'Chem - ODS'!AG$7*10^6&lt;0,SUM('Chemicals Calcs'!AL$2:AL76)-'Chem - ODS'!AG$7*10^6&gt;0),SUM('Chemicals Calcs'!AL$2:AL76)-'Chem - ODS'!AG$7*10^6,'Chemicals Calcs'!AL76))</f>
        <v>0</v>
      </c>
      <c r="AM76" s="212">
        <f ca="1">IF(SUM('Chemicals Calcs'!AM$2:AM76)-'Chem - ODS'!AH$7*10^6&lt;0,0,IF(AND(SUM('Chemicals Calcs'!AM$1:AM75)-'Chem - ODS'!AH$7*10^6&lt;0,SUM('Chemicals Calcs'!AM$2:AM76)-'Chem - ODS'!AH$7*10^6&gt;0),SUM('Chemicals Calcs'!AM$2:AM76)-'Chem - ODS'!AH$7*10^6,'Chemicals Calcs'!AM76))</f>
        <v>0</v>
      </c>
      <c r="AN76" s="212">
        <f ca="1">IF(SUM('Chemicals Calcs'!AN$2:AN76)-'Chem - ODS'!AI$7*10^6&lt;0,0,IF(AND(SUM('Chemicals Calcs'!AN$1:AN75)-'Chem - ODS'!AI$7*10^6&lt;0,SUM('Chemicals Calcs'!AN$2:AN76)-'Chem - ODS'!AI$7*10^6&gt;0),SUM('Chemicals Calcs'!AN$2:AN76)-'Chem - ODS'!AI$7*10^6,'Chemicals Calcs'!AN76))</f>
        <v>0</v>
      </c>
      <c r="AO76" s="212">
        <f ca="1">IF(SUM('Chemicals Calcs'!AO$2:AO76)-'Chem - ODS'!AJ$7*10^6&lt;0,0,IF(AND(SUM('Chemicals Calcs'!AO$1:AO75)-'Chem - ODS'!AJ$7*10^6&lt;0,SUM('Chemicals Calcs'!AO$2:AO76)-'Chem - ODS'!AJ$7*10^6&gt;0),SUM('Chemicals Calcs'!AO$2:AO76)-'Chem - ODS'!AJ$7*10^6,'Chemicals Calcs'!AO76))</f>
        <v>0</v>
      </c>
      <c r="AP76" s="212">
        <f ca="1">IF(SUM('Chemicals Calcs'!AP$2:AP76)-'Chem - ODS'!AK$7*10^6&lt;0,0,IF(AND(SUM('Chemicals Calcs'!AP$1:AP75)-'Chem - ODS'!AK$7*10^6&lt;0,SUM('Chemicals Calcs'!AP$2:AP76)-'Chem - ODS'!AK$7*10^6&gt;0),SUM('Chemicals Calcs'!AP$2:AP76)-'Chem - ODS'!AK$7*10^6,'Chemicals Calcs'!AP76))</f>
        <v>0</v>
      </c>
    </row>
    <row r="77" spans="1:42">
      <c r="A77" s="74">
        <v>25</v>
      </c>
      <c r="B77">
        <f ca="1">IF('Chemicals 2010'!$A85="CP",INDIRECT("'Chemicals 2010'!"&amp;'Country Selector'!$B$3&amp;ROW($A85))*10^12,0)</f>
        <v>0</v>
      </c>
      <c r="C77" s="90">
        <f t="shared" ca="1" si="4"/>
        <v>0</v>
      </c>
      <c r="D77" s="90">
        <f t="shared" ca="1" si="3"/>
        <v>0</v>
      </c>
      <c r="E77" s="90">
        <f t="shared" ca="1" si="3"/>
        <v>0</v>
      </c>
      <c r="F77" s="90">
        <f t="shared" ca="1" si="3"/>
        <v>0</v>
      </c>
      <c r="G77" s="212">
        <f ca="1">IF(SUM('Chemicals Calcs'!G$2:G77)-'Chem - ODS'!B$7*10^6&lt;0,0,IF(AND(SUM('Chemicals Calcs'!G$1:G76)-'Chem - ODS'!B$7*10^6&lt;0,SUM('Chemicals Calcs'!G$2:G77)-'Chem - ODS'!B$7*10^6&gt;0),SUM('Chemicals Calcs'!G$2:G77)-'Chem - ODS'!B$7*10^6,'Chemicals Calcs'!G77))</f>
        <v>0</v>
      </c>
      <c r="H77" s="212">
        <f ca="1">IF(SUM('Chemicals Calcs'!H$2:H77)-'Chem - ODS'!C$7*10^6&lt;0,0,IF(AND(SUM('Chemicals Calcs'!H$1:H76)-'Chem - ODS'!C$7*10^6&lt;0,SUM('Chemicals Calcs'!H$2:H77)-'Chem - ODS'!C$7*10^6&gt;0),SUM('Chemicals Calcs'!H$2:H77)-'Chem - ODS'!C$7*10^6,'Chemicals Calcs'!H77))</f>
        <v>0</v>
      </c>
      <c r="I77" s="212">
        <f ca="1">IF(SUM('Chemicals Calcs'!I$2:I77)-'Chem - ODS'!D$7*10^6&lt;0,0,IF(AND(SUM('Chemicals Calcs'!I$1:I76)-'Chem - ODS'!D$7*10^6&lt;0,SUM('Chemicals Calcs'!I$2:I77)-'Chem - ODS'!D$7*10^6&gt;0),SUM('Chemicals Calcs'!I$2:I77)-'Chem - ODS'!D$7*10^6,'Chemicals Calcs'!I77))</f>
        <v>0</v>
      </c>
      <c r="J77" s="212">
        <f ca="1">IF(SUM('Chemicals Calcs'!J$2:J77)-'Chem - ODS'!E$7*10^6&lt;0,0,IF(AND(SUM('Chemicals Calcs'!J$1:J76)-'Chem - ODS'!E$7*10^6&lt;0,SUM('Chemicals Calcs'!J$2:J77)-'Chem - ODS'!E$7*10^6&gt;0),SUM('Chemicals Calcs'!J$2:J77)-'Chem - ODS'!E$7*10^6,'Chemicals Calcs'!J77))</f>
        <v>0</v>
      </c>
      <c r="K77" s="212">
        <f ca="1">IF(SUM('Chemicals Calcs'!K$2:K77)-'Chem - ODS'!F$7*10^6&lt;0,0,IF(AND(SUM('Chemicals Calcs'!K$1:K76)-'Chem - ODS'!F$7*10^6&lt;0,SUM('Chemicals Calcs'!K$2:K77)-'Chem - ODS'!F$7*10^6&gt;0),SUM('Chemicals Calcs'!K$2:K77)-'Chem - ODS'!F$7*10^6,'Chemicals Calcs'!K77))</f>
        <v>0</v>
      </c>
      <c r="L77" s="212">
        <f ca="1">IF(SUM('Chemicals Calcs'!L$2:L77)-'Chem - ODS'!G$7*10^6&lt;0,0,IF(AND(SUM('Chemicals Calcs'!L$1:L76)-'Chem - ODS'!G$7*10^6&lt;0,SUM('Chemicals Calcs'!L$2:L77)-'Chem - ODS'!G$7*10^6&gt;0),SUM('Chemicals Calcs'!L$2:L77)-'Chem - ODS'!G$7*10^6,'Chemicals Calcs'!L77))</f>
        <v>0</v>
      </c>
      <c r="M77" s="212">
        <f ca="1">IF(SUM('Chemicals Calcs'!M$2:M77)-'Chem - ODS'!H$7*10^6&lt;0,0,IF(AND(SUM('Chemicals Calcs'!M$1:M76)-'Chem - ODS'!H$7*10^6&lt;0,SUM('Chemicals Calcs'!M$2:M77)-'Chem - ODS'!H$7*10^6&gt;0),SUM('Chemicals Calcs'!M$2:M77)-'Chem - ODS'!H$7*10^6,'Chemicals Calcs'!M77))</f>
        <v>0</v>
      </c>
      <c r="N77" s="212">
        <f ca="1">IF(SUM('Chemicals Calcs'!N$2:N77)-'Chem - ODS'!I$7*10^6&lt;0,0,IF(AND(SUM('Chemicals Calcs'!N$1:N76)-'Chem - ODS'!I$7*10^6&lt;0,SUM('Chemicals Calcs'!N$2:N77)-'Chem - ODS'!I$7*10^6&gt;0),SUM('Chemicals Calcs'!N$2:N77)-'Chem - ODS'!I$7*10^6,'Chemicals Calcs'!N77))</f>
        <v>0</v>
      </c>
      <c r="O77" s="212">
        <f ca="1">IF(SUM('Chemicals Calcs'!O$2:O77)-'Chem - ODS'!J$7*10^6&lt;0,0,IF(AND(SUM('Chemicals Calcs'!O$1:O76)-'Chem - ODS'!J$7*10^6&lt;0,SUM('Chemicals Calcs'!O$2:O77)-'Chem - ODS'!J$7*10^6&gt;0),SUM('Chemicals Calcs'!O$2:O77)-'Chem - ODS'!J$7*10^6,'Chemicals Calcs'!O77))</f>
        <v>0</v>
      </c>
      <c r="P77" s="212">
        <f ca="1">IF(SUM('Chemicals Calcs'!P$2:P77)-'Chem - ODS'!K$7*10^6&lt;0,0,IF(AND(SUM('Chemicals Calcs'!P$1:P76)-'Chem - ODS'!K$7*10^6&lt;0,SUM('Chemicals Calcs'!P$2:P77)-'Chem - ODS'!K$7*10^6&gt;0),SUM('Chemicals Calcs'!P$2:P77)-'Chem - ODS'!K$7*10^6,'Chemicals Calcs'!P77))</f>
        <v>0</v>
      </c>
      <c r="Q77" s="212">
        <f ca="1">IF(SUM('Chemicals Calcs'!Q$2:Q77)-'Chem - ODS'!L$7*10^6&lt;0,0,IF(AND(SUM('Chemicals Calcs'!Q$1:Q76)-'Chem - ODS'!L$7*10^6&lt;0,SUM('Chemicals Calcs'!Q$2:Q77)-'Chem - ODS'!L$7*10^6&gt;0),SUM('Chemicals Calcs'!Q$2:Q77)-'Chem - ODS'!L$7*10^6,'Chemicals Calcs'!Q77))</f>
        <v>0</v>
      </c>
      <c r="R77" s="212">
        <f ca="1">IF(SUM('Chemicals Calcs'!R$2:R77)-'Chem - ODS'!M$7*10^6&lt;0,0,IF(AND(SUM('Chemicals Calcs'!R$1:R76)-'Chem - ODS'!M$7*10^6&lt;0,SUM('Chemicals Calcs'!R$2:R77)-'Chem - ODS'!M$7*10^6&gt;0),SUM('Chemicals Calcs'!R$2:R77)-'Chem - ODS'!M$7*10^6,'Chemicals Calcs'!R77))</f>
        <v>0</v>
      </c>
      <c r="S77" s="212">
        <f ca="1">IF(SUM('Chemicals Calcs'!S$2:S77)-'Chem - ODS'!N$7*10^6&lt;0,0,IF(AND(SUM('Chemicals Calcs'!S$1:S76)-'Chem - ODS'!N$7*10^6&lt;0,SUM('Chemicals Calcs'!S$2:S77)-'Chem - ODS'!N$7*10^6&gt;0),SUM('Chemicals Calcs'!S$2:S77)-'Chem - ODS'!N$7*10^6,'Chemicals Calcs'!S77))</f>
        <v>0</v>
      </c>
      <c r="T77" s="212">
        <f ca="1">IF(SUM('Chemicals Calcs'!T$2:T77)-'Chem - ODS'!O$7*10^6&lt;0,0,IF(AND(SUM('Chemicals Calcs'!T$1:T76)-'Chem - ODS'!O$7*10^6&lt;0,SUM('Chemicals Calcs'!T$2:T77)-'Chem - ODS'!O$7*10^6&gt;0),SUM('Chemicals Calcs'!T$2:T77)-'Chem - ODS'!O$7*10^6,'Chemicals Calcs'!T77))</f>
        <v>0</v>
      </c>
      <c r="U77" s="212">
        <f ca="1">IF(SUM('Chemicals Calcs'!U$2:U77)-'Chem - ODS'!P$7*10^6&lt;0,0,IF(AND(SUM('Chemicals Calcs'!U$1:U76)-'Chem - ODS'!P$7*10^6&lt;0,SUM('Chemicals Calcs'!U$2:U77)-'Chem - ODS'!P$7*10^6&gt;0),SUM('Chemicals Calcs'!U$2:U77)-'Chem - ODS'!P$7*10^6,'Chemicals Calcs'!U77))</f>
        <v>0</v>
      </c>
      <c r="V77" s="212">
        <f ca="1">IF(SUM('Chemicals Calcs'!V$2:V77)-'Chem - ODS'!Q$7*10^6&lt;0,0,IF(AND(SUM('Chemicals Calcs'!V$1:V76)-'Chem - ODS'!Q$7*10^6&lt;0,SUM('Chemicals Calcs'!V$2:V77)-'Chem - ODS'!Q$7*10^6&gt;0),SUM('Chemicals Calcs'!V$2:V77)-'Chem - ODS'!Q$7*10^6,'Chemicals Calcs'!V77))</f>
        <v>0</v>
      </c>
      <c r="W77" s="212">
        <f ca="1">IF(SUM('Chemicals Calcs'!W$2:W77)-'Chem - ODS'!R$7*10^6&lt;0,0,IF(AND(SUM('Chemicals Calcs'!W$1:W76)-'Chem - ODS'!R$7*10^6&lt;0,SUM('Chemicals Calcs'!W$2:W77)-'Chem - ODS'!R$7*10^6&gt;0),SUM('Chemicals Calcs'!W$2:W77)-'Chem - ODS'!R$7*10^6,'Chemicals Calcs'!W77))</f>
        <v>0</v>
      </c>
      <c r="X77" s="212">
        <f ca="1">IF(SUM('Chemicals Calcs'!X$2:X77)-'Chem - ODS'!S$7*10^6&lt;0,0,IF(AND(SUM('Chemicals Calcs'!X$1:X76)-'Chem - ODS'!S$7*10^6&lt;0,SUM('Chemicals Calcs'!X$2:X77)-'Chem - ODS'!S$7*10^6&gt;0),SUM('Chemicals Calcs'!X$2:X77)-'Chem - ODS'!S$7*10^6,'Chemicals Calcs'!X77))</f>
        <v>0</v>
      </c>
      <c r="Y77" s="212">
        <f ca="1">IF(SUM('Chemicals Calcs'!Y$2:Y77)-'Chem - ODS'!T$7*10^6&lt;0,0,IF(AND(SUM('Chemicals Calcs'!Y$1:Y76)-'Chem - ODS'!T$7*10^6&lt;0,SUM('Chemicals Calcs'!Y$2:Y77)-'Chem - ODS'!T$7*10^6&gt;0),SUM('Chemicals Calcs'!Y$2:Y77)-'Chem - ODS'!T$7*10^6,'Chemicals Calcs'!Y77))</f>
        <v>0</v>
      </c>
      <c r="Z77" s="212">
        <f ca="1">IF(SUM('Chemicals Calcs'!Z$2:Z77)-'Chem - ODS'!U$7*10^6&lt;0,0,IF(AND(SUM('Chemicals Calcs'!Z$1:Z76)-'Chem - ODS'!U$7*10^6&lt;0,SUM('Chemicals Calcs'!Z$2:Z77)-'Chem - ODS'!U$7*10^6&gt;0),SUM('Chemicals Calcs'!Z$2:Z77)-'Chem - ODS'!U$7*10^6,'Chemicals Calcs'!Z77))</f>
        <v>0</v>
      </c>
      <c r="AA77" s="212">
        <f ca="1">IF(SUM('Chemicals Calcs'!AA$2:AA77)-'Chem - ODS'!V$7*10^6&lt;0,0,IF(AND(SUM('Chemicals Calcs'!AA$1:AA76)-'Chem - ODS'!V$7*10^6&lt;0,SUM('Chemicals Calcs'!AA$2:AA77)-'Chem - ODS'!V$7*10^6&gt;0),SUM('Chemicals Calcs'!AA$2:AA77)-'Chem - ODS'!V$7*10^6,'Chemicals Calcs'!AA77))</f>
        <v>0</v>
      </c>
      <c r="AB77" s="212">
        <f ca="1">IF(SUM('Chemicals Calcs'!AB$2:AB77)-'Chem - ODS'!W$7*10^6&lt;0,0,IF(AND(SUM('Chemicals Calcs'!AB$1:AB76)-'Chem - ODS'!W$7*10^6&lt;0,SUM('Chemicals Calcs'!AB$2:AB77)-'Chem - ODS'!W$7*10^6&gt;0),SUM('Chemicals Calcs'!AB$2:AB77)-'Chem - ODS'!W$7*10^6,'Chemicals Calcs'!AB77))</f>
        <v>0</v>
      </c>
      <c r="AC77" s="212">
        <f ca="1">IF(SUM('Chemicals Calcs'!AC$2:AC77)-'Chem - ODS'!X$7*10^6&lt;0,0,IF(AND(SUM('Chemicals Calcs'!AC$1:AC76)-'Chem - ODS'!X$7*10^6&lt;0,SUM('Chemicals Calcs'!AC$2:AC77)-'Chem - ODS'!X$7*10^6&gt;0),SUM('Chemicals Calcs'!AC$2:AC77)-'Chem - ODS'!X$7*10^6,'Chemicals Calcs'!AC77))</f>
        <v>0</v>
      </c>
      <c r="AD77" s="212">
        <f ca="1">IF(SUM('Chemicals Calcs'!AD$2:AD77)-'Chem - ODS'!Y$7*10^6&lt;0,0,IF(AND(SUM('Chemicals Calcs'!AD$1:AD76)-'Chem - ODS'!Y$7*10^6&lt;0,SUM('Chemicals Calcs'!AD$2:AD77)-'Chem - ODS'!Y$7*10^6&gt;0),SUM('Chemicals Calcs'!AD$2:AD77)-'Chem - ODS'!Y$7*10^6,'Chemicals Calcs'!AD77))</f>
        <v>0</v>
      </c>
      <c r="AE77" s="212">
        <f ca="1">IF(SUM('Chemicals Calcs'!AE$2:AE77)-'Chem - ODS'!Z$7*10^6&lt;0,0,IF(AND(SUM('Chemicals Calcs'!AE$1:AE76)-'Chem - ODS'!Z$7*10^6&lt;0,SUM('Chemicals Calcs'!AE$2:AE77)-'Chem - ODS'!Z$7*10^6&gt;0),SUM('Chemicals Calcs'!AE$2:AE77)-'Chem - ODS'!Z$7*10^6,'Chemicals Calcs'!AE77))</f>
        <v>0</v>
      </c>
      <c r="AF77" s="212">
        <f ca="1">IF(SUM('Chemicals Calcs'!AF$2:AF77)-'Chem - ODS'!AA$7*10^6&lt;0,0,IF(AND(SUM('Chemicals Calcs'!AF$1:AF76)-'Chem - ODS'!AA$7*10^6&lt;0,SUM('Chemicals Calcs'!AF$2:AF77)-'Chem - ODS'!AA$7*10^6&gt;0),SUM('Chemicals Calcs'!AF$2:AF77)-'Chem - ODS'!AA$7*10^6,'Chemicals Calcs'!AF77))</f>
        <v>0</v>
      </c>
      <c r="AG77" s="212">
        <f ca="1">IF(SUM('Chemicals Calcs'!AG$2:AG77)-'Chem - ODS'!AB$7*10^6&lt;0,0,IF(AND(SUM('Chemicals Calcs'!AG$1:AG76)-'Chem - ODS'!AB$7*10^6&lt;0,SUM('Chemicals Calcs'!AG$2:AG77)-'Chem - ODS'!AB$7*10^6&gt;0),SUM('Chemicals Calcs'!AG$2:AG77)-'Chem - ODS'!AB$7*10^6,'Chemicals Calcs'!AG77))</f>
        <v>0</v>
      </c>
      <c r="AH77" s="212">
        <f ca="1">IF(SUM('Chemicals Calcs'!AH$2:AH77)-'Chem - ODS'!AC$7*10^6&lt;0,0,IF(AND(SUM('Chemicals Calcs'!AH$1:AH76)-'Chem - ODS'!AC$7*10^6&lt;0,SUM('Chemicals Calcs'!AH$2:AH77)-'Chem - ODS'!AC$7*10^6&gt;0),SUM('Chemicals Calcs'!AH$2:AH77)-'Chem - ODS'!AC$7*10^6,'Chemicals Calcs'!AH77))</f>
        <v>0</v>
      </c>
      <c r="AI77" s="212">
        <f ca="1">IF(SUM('Chemicals Calcs'!AI$2:AI77)-'Chem - ODS'!AD$7*10^6&lt;0,0,IF(AND(SUM('Chemicals Calcs'!AI$1:AI76)-'Chem - ODS'!AD$7*10^6&lt;0,SUM('Chemicals Calcs'!AI$2:AI77)-'Chem - ODS'!AD$7*10^6&gt;0),SUM('Chemicals Calcs'!AI$2:AI77)-'Chem - ODS'!AD$7*10^6,'Chemicals Calcs'!AI77))</f>
        <v>0</v>
      </c>
      <c r="AJ77" s="212">
        <f ca="1">IF(SUM('Chemicals Calcs'!AJ$2:AJ77)-'Chem - ODS'!AE$7*10^6&lt;0,0,IF(AND(SUM('Chemicals Calcs'!AJ$1:AJ76)-'Chem - ODS'!AE$7*10^6&lt;0,SUM('Chemicals Calcs'!AJ$2:AJ77)-'Chem - ODS'!AE$7*10^6&gt;0),SUM('Chemicals Calcs'!AJ$2:AJ77)-'Chem - ODS'!AE$7*10^6,'Chemicals Calcs'!AJ77))</f>
        <v>0</v>
      </c>
      <c r="AK77" s="212">
        <f ca="1">IF(SUM('Chemicals Calcs'!AK$2:AK77)-'Chem - ODS'!AF$7*10^6&lt;0,0,IF(AND(SUM('Chemicals Calcs'!AK$1:AK76)-'Chem - ODS'!AF$7*10^6&lt;0,SUM('Chemicals Calcs'!AK$2:AK77)-'Chem - ODS'!AF$7*10^6&gt;0),SUM('Chemicals Calcs'!AK$2:AK77)-'Chem - ODS'!AF$7*10^6,'Chemicals Calcs'!AK77))</f>
        <v>0</v>
      </c>
      <c r="AL77" s="212">
        <f ca="1">IF(SUM('Chemicals Calcs'!AL$2:AL77)-'Chem - ODS'!AG$7*10^6&lt;0,0,IF(AND(SUM('Chemicals Calcs'!AL$1:AL76)-'Chem - ODS'!AG$7*10^6&lt;0,SUM('Chemicals Calcs'!AL$2:AL77)-'Chem - ODS'!AG$7*10^6&gt;0),SUM('Chemicals Calcs'!AL$2:AL77)-'Chem - ODS'!AG$7*10^6,'Chemicals Calcs'!AL77))</f>
        <v>0</v>
      </c>
      <c r="AM77" s="212">
        <f ca="1">IF(SUM('Chemicals Calcs'!AM$2:AM77)-'Chem - ODS'!AH$7*10^6&lt;0,0,IF(AND(SUM('Chemicals Calcs'!AM$1:AM76)-'Chem - ODS'!AH$7*10^6&lt;0,SUM('Chemicals Calcs'!AM$2:AM77)-'Chem - ODS'!AH$7*10^6&gt;0),SUM('Chemicals Calcs'!AM$2:AM77)-'Chem - ODS'!AH$7*10^6,'Chemicals Calcs'!AM77))</f>
        <v>0</v>
      </c>
      <c r="AN77" s="212">
        <f ca="1">IF(SUM('Chemicals Calcs'!AN$2:AN77)-'Chem - ODS'!AI$7*10^6&lt;0,0,IF(AND(SUM('Chemicals Calcs'!AN$1:AN76)-'Chem - ODS'!AI$7*10^6&lt;0,SUM('Chemicals Calcs'!AN$2:AN77)-'Chem - ODS'!AI$7*10^6&gt;0),SUM('Chemicals Calcs'!AN$2:AN77)-'Chem - ODS'!AI$7*10^6,'Chemicals Calcs'!AN77))</f>
        <v>0</v>
      </c>
      <c r="AO77" s="212">
        <f ca="1">IF(SUM('Chemicals Calcs'!AO$2:AO77)-'Chem - ODS'!AJ$7*10^6&lt;0,0,IF(AND(SUM('Chemicals Calcs'!AO$1:AO76)-'Chem - ODS'!AJ$7*10^6&lt;0,SUM('Chemicals Calcs'!AO$2:AO77)-'Chem - ODS'!AJ$7*10^6&gt;0),SUM('Chemicals Calcs'!AO$2:AO77)-'Chem - ODS'!AJ$7*10^6,'Chemicals Calcs'!AO77))</f>
        <v>0</v>
      </c>
      <c r="AP77" s="212">
        <f ca="1">IF(SUM('Chemicals Calcs'!AP$2:AP77)-'Chem - ODS'!AK$7*10^6&lt;0,0,IF(AND(SUM('Chemicals Calcs'!AP$1:AP76)-'Chem - ODS'!AK$7*10^6&lt;0,SUM('Chemicals Calcs'!AP$2:AP77)-'Chem - ODS'!AK$7*10^6&gt;0),SUM('Chemicals Calcs'!AP$2:AP77)-'Chem - ODS'!AK$7*10^6,'Chemicals Calcs'!AP77))</f>
        <v>0</v>
      </c>
    </row>
    <row r="78" spans="1:42">
      <c r="A78" s="74">
        <v>26</v>
      </c>
      <c r="B78">
        <f ca="1">IF('Chemicals 2010'!$A86="CP",INDIRECT("'Chemicals 2010'!"&amp;'Country Selector'!$B$3&amp;ROW($A86))*10^12,0)</f>
        <v>0</v>
      </c>
      <c r="C78" s="90">
        <f t="shared" ca="1" si="4"/>
        <v>0</v>
      </c>
      <c r="D78" s="90">
        <f t="shared" ca="1" si="3"/>
        <v>0</v>
      </c>
      <c r="E78" s="90">
        <f t="shared" ca="1" si="3"/>
        <v>0</v>
      </c>
      <c r="F78" s="90">
        <f t="shared" ca="1" si="3"/>
        <v>0</v>
      </c>
      <c r="G78" s="212">
        <f ca="1">IF(SUM('Chemicals Calcs'!G$2:G78)-'Chem - ODS'!B$7*10^6&lt;0,0,IF(AND(SUM('Chemicals Calcs'!G$1:G77)-'Chem - ODS'!B$7*10^6&lt;0,SUM('Chemicals Calcs'!G$2:G78)-'Chem - ODS'!B$7*10^6&gt;0),SUM('Chemicals Calcs'!G$2:G78)-'Chem - ODS'!B$7*10^6,'Chemicals Calcs'!G78))</f>
        <v>0</v>
      </c>
      <c r="H78" s="212">
        <f ca="1">IF(SUM('Chemicals Calcs'!H$2:H78)-'Chem - ODS'!C$7*10^6&lt;0,0,IF(AND(SUM('Chemicals Calcs'!H$1:H77)-'Chem - ODS'!C$7*10^6&lt;0,SUM('Chemicals Calcs'!H$2:H78)-'Chem - ODS'!C$7*10^6&gt;0),SUM('Chemicals Calcs'!H$2:H78)-'Chem - ODS'!C$7*10^6,'Chemicals Calcs'!H78))</f>
        <v>0</v>
      </c>
      <c r="I78" s="212">
        <f ca="1">IF(SUM('Chemicals Calcs'!I$2:I78)-'Chem - ODS'!D$7*10^6&lt;0,0,IF(AND(SUM('Chemicals Calcs'!I$1:I77)-'Chem - ODS'!D$7*10^6&lt;0,SUM('Chemicals Calcs'!I$2:I78)-'Chem - ODS'!D$7*10^6&gt;0),SUM('Chemicals Calcs'!I$2:I78)-'Chem - ODS'!D$7*10^6,'Chemicals Calcs'!I78))</f>
        <v>0</v>
      </c>
      <c r="J78" s="212">
        <f ca="1">IF(SUM('Chemicals Calcs'!J$2:J78)-'Chem - ODS'!E$7*10^6&lt;0,0,IF(AND(SUM('Chemicals Calcs'!J$1:J77)-'Chem - ODS'!E$7*10^6&lt;0,SUM('Chemicals Calcs'!J$2:J78)-'Chem - ODS'!E$7*10^6&gt;0),SUM('Chemicals Calcs'!J$2:J78)-'Chem - ODS'!E$7*10^6,'Chemicals Calcs'!J78))</f>
        <v>0</v>
      </c>
      <c r="K78" s="212">
        <f ca="1">IF(SUM('Chemicals Calcs'!K$2:K78)-'Chem - ODS'!F$7*10^6&lt;0,0,IF(AND(SUM('Chemicals Calcs'!K$1:K77)-'Chem - ODS'!F$7*10^6&lt;0,SUM('Chemicals Calcs'!K$2:K78)-'Chem - ODS'!F$7*10^6&gt;0),SUM('Chemicals Calcs'!K$2:K78)-'Chem - ODS'!F$7*10^6,'Chemicals Calcs'!K78))</f>
        <v>0</v>
      </c>
      <c r="L78" s="212">
        <f ca="1">IF(SUM('Chemicals Calcs'!L$2:L78)-'Chem - ODS'!G$7*10^6&lt;0,0,IF(AND(SUM('Chemicals Calcs'!L$1:L77)-'Chem - ODS'!G$7*10^6&lt;0,SUM('Chemicals Calcs'!L$2:L78)-'Chem - ODS'!G$7*10^6&gt;0),SUM('Chemicals Calcs'!L$2:L78)-'Chem - ODS'!G$7*10^6,'Chemicals Calcs'!L78))</f>
        <v>0</v>
      </c>
      <c r="M78" s="212">
        <f ca="1">IF(SUM('Chemicals Calcs'!M$2:M78)-'Chem - ODS'!H$7*10^6&lt;0,0,IF(AND(SUM('Chemicals Calcs'!M$1:M77)-'Chem - ODS'!H$7*10^6&lt;0,SUM('Chemicals Calcs'!M$2:M78)-'Chem - ODS'!H$7*10^6&gt;0),SUM('Chemicals Calcs'!M$2:M78)-'Chem - ODS'!H$7*10^6,'Chemicals Calcs'!M78))</f>
        <v>0</v>
      </c>
      <c r="N78" s="212">
        <f ca="1">IF(SUM('Chemicals Calcs'!N$2:N78)-'Chem - ODS'!I$7*10^6&lt;0,0,IF(AND(SUM('Chemicals Calcs'!N$1:N77)-'Chem - ODS'!I$7*10^6&lt;0,SUM('Chemicals Calcs'!N$2:N78)-'Chem - ODS'!I$7*10^6&gt;0),SUM('Chemicals Calcs'!N$2:N78)-'Chem - ODS'!I$7*10^6,'Chemicals Calcs'!N78))</f>
        <v>0</v>
      </c>
      <c r="O78" s="212">
        <f ca="1">IF(SUM('Chemicals Calcs'!O$2:O78)-'Chem - ODS'!J$7*10^6&lt;0,0,IF(AND(SUM('Chemicals Calcs'!O$1:O77)-'Chem - ODS'!J$7*10^6&lt;0,SUM('Chemicals Calcs'!O$2:O78)-'Chem - ODS'!J$7*10^6&gt;0),SUM('Chemicals Calcs'!O$2:O78)-'Chem - ODS'!J$7*10^6,'Chemicals Calcs'!O78))</f>
        <v>0</v>
      </c>
      <c r="P78" s="212">
        <f ca="1">IF(SUM('Chemicals Calcs'!P$2:P78)-'Chem - ODS'!K$7*10^6&lt;0,0,IF(AND(SUM('Chemicals Calcs'!P$1:P77)-'Chem - ODS'!K$7*10^6&lt;0,SUM('Chemicals Calcs'!P$2:P78)-'Chem - ODS'!K$7*10^6&gt;0),SUM('Chemicals Calcs'!P$2:P78)-'Chem - ODS'!K$7*10^6,'Chemicals Calcs'!P78))</f>
        <v>0</v>
      </c>
      <c r="Q78" s="212">
        <f ca="1">IF(SUM('Chemicals Calcs'!Q$2:Q78)-'Chem - ODS'!L$7*10^6&lt;0,0,IF(AND(SUM('Chemicals Calcs'!Q$1:Q77)-'Chem - ODS'!L$7*10^6&lt;0,SUM('Chemicals Calcs'!Q$2:Q78)-'Chem - ODS'!L$7*10^6&gt;0),SUM('Chemicals Calcs'!Q$2:Q78)-'Chem - ODS'!L$7*10^6,'Chemicals Calcs'!Q78))</f>
        <v>0</v>
      </c>
      <c r="R78" s="212">
        <f ca="1">IF(SUM('Chemicals Calcs'!R$2:R78)-'Chem - ODS'!M$7*10^6&lt;0,0,IF(AND(SUM('Chemicals Calcs'!R$1:R77)-'Chem - ODS'!M$7*10^6&lt;0,SUM('Chemicals Calcs'!R$2:R78)-'Chem - ODS'!M$7*10^6&gt;0),SUM('Chemicals Calcs'!R$2:R78)-'Chem - ODS'!M$7*10^6,'Chemicals Calcs'!R78))</f>
        <v>0</v>
      </c>
      <c r="S78" s="212">
        <f ca="1">IF(SUM('Chemicals Calcs'!S$2:S78)-'Chem - ODS'!N$7*10^6&lt;0,0,IF(AND(SUM('Chemicals Calcs'!S$1:S77)-'Chem - ODS'!N$7*10^6&lt;0,SUM('Chemicals Calcs'!S$2:S78)-'Chem - ODS'!N$7*10^6&gt;0),SUM('Chemicals Calcs'!S$2:S78)-'Chem - ODS'!N$7*10^6,'Chemicals Calcs'!S78))</f>
        <v>0</v>
      </c>
      <c r="T78" s="212">
        <f ca="1">IF(SUM('Chemicals Calcs'!T$2:T78)-'Chem - ODS'!O$7*10^6&lt;0,0,IF(AND(SUM('Chemicals Calcs'!T$1:T77)-'Chem - ODS'!O$7*10^6&lt;0,SUM('Chemicals Calcs'!T$2:T78)-'Chem - ODS'!O$7*10^6&gt;0),SUM('Chemicals Calcs'!T$2:T78)-'Chem - ODS'!O$7*10^6,'Chemicals Calcs'!T78))</f>
        <v>0</v>
      </c>
      <c r="U78" s="212">
        <f ca="1">IF(SUM('Chemicals Calcs'!U$2:U78)-'Chem - ODS'!P$7*10^6&lt;0,0,IF(AND(SUM('Chemicals Calcs'!U$1:U77)-'Chem - ODS'!P$7*10^6&lt;0,SUM('Chemicals Calcs'!U$2:U78)-'Chem - ODS'!P$7*10^6&gt;0),SUM('Chemicals Calcs'!U$2:U78)-'Chem - ODS'!P$7*10^6,'Chemicals Calcs'!U78))</f>
        <v>0</v>
      </c>
      <c r="V78" s="212">
        <f ca="1">IF(SUM('Chemicals Calcs'!V$2:V78)-'Chem - ODS'!Q$7*10^6&lt;0,0,IF(AND(SUM('Chemicals Calcs'!V$1:V77)-'Chem - ODS'!Q$7*10^6&lt;0,SUM('Chemicals Calcs'!V$2:V78)-'Chem - ODS'!Q$7*10^6&gt;0),SUM('Chemicals Calcs'!V$2:V78)-'Chem - ODS'!Q$7*10^6,'Chemicals Calcs'!V78))</f>
        <v>0</v>
      </c>
      <c r="W78" s="212">
        <f ca="1">IF(SUM('Chemicals Calcs'!W$2:W78)-'Chem - ODS'!R$7*10^6&lt;0,0,IF(AND(SUM('Chemicals Calcs'!W$1:W77)-'Chem - ODS'!R$7*10^6&lt;0,SUM('Chemicals Calcs'!W$2:W78)-'Chem - ODS'!R$7*10^6&gt;0),SUM('Chemicals Calcs'!W$2:W78)-'Chem - ODS'!R$7*10^6,'Chemicals Calcs'!W78))</f>
        <v>0</v>
      </c>
      <c r="X78" s="212">
        <f ca="1">IF(SUM('Chemicals Calcs'!X$2:X78)-'Chem - ODS'!S$7*10^6&lt;0,0,IF(AND(SUM('Chemicals Calcs'!X$1:X77)-'Chem - ODS'!S$7*10^6&lt;0,SUM('Chemicals Calcs'!X$2:X78)-'Chem - ODS'!S$7*10^6&gt;0),SUM('Chemicals Calcs'!X$2:X78)-'Chem - ODS'!S$7*10^6,'Chemicals Calcs'!X78))</f>
        <v>0</v>
      </c>
      <c r="Y78" s="212">
        <f ca="1">IF(SUM('Chemicals Calcs'!Y$2:Y78)-'Chem - ODS'!T$7*10^6&lt;0,0,IF(AND(SUM('Chemicals Calcs'!Y$1:Y77)-'Chem - ODS'!T$7*10^6&lt;0,SUM('Chemicals Calcs'!Y$2:Y78)-'Chem - ODS'!T$7*10^6&gt;0),SUM('Chemicals Calcs'!Y$2:Y78)-'Chem - ODS'!T$7*10^6,'Chemicals Calcs'!Y78))</f>
        <v>0</v>
      </c>
      <c r="Z78" s="212">
        <f ca="1">IF(SUM('Chemicals Calcs'!Z$2:Z78)-'Chem - ODS'!U$7*10^6&lt;0,0,IF(AND(SUM('Chemicals Calcs'!Z$1:Z77)-'Chem - ODS'!U$7*10^6&lt;0,SUM('Chemicals Calcs'!Z$2:Z78)-'Chem - ODS'!U$7*10^6&gt;0),SUM('Chemicals Calcs'!Z$2:Z78)-'Chem - ODS'!U$7*10^6,'Chemicals Calcs'!Z78))</f>
        <v>0</v>
      </c>
      <c r="AA78" s="212">
        <f ca="1">IF(SUM('Chemicals Calcs'!AA$2:AA78)-'Chem - ODS'!V$7*10^6&lt;0,0,IF(AND(SUM('Chemicals Calcs'!AA$1:AA77)-'Chem - ODS'!V$7*10^6&lt;0,SUM('Chemicals Calcs'!AA$2:AA78)-'Chem - ODS'!V$7*10^6&gt;0),SUM('Chemicals Calcs'!AA$2:AA78)-'Chem - ODS'!V$7*10^6,'Chemicals Calcs'!AA78))</f>
        <v>0</v>
      </c>
      <c r="AB78" s="212">
        <f ca="1">IF(SUM('Chemicals Calcs'!AB$2:AB78)-'Chem - ODS'!W$7*10^6&lt;0,0,IF(AND(SUM('Chemicals Calcs'!AB$1:AB77)-'Chem - ODS'!W$7*10^6&lt;0,SUM('Chemicals Calcs'!AB$2:AB78)-'Chem - ODS'!W$7*10^6&gt;0),SUM('Chemicals Calcs'!AB$2:AB78)-'Chem - ODS'!W$7*10^6,'Chemicals Calcs'!AB78))</f>
        <v>0</v>
      </c>
      <c r="AC78" s="212">
        <f ca="1">IF(SUM('Chemicals Calcs'!AC$2:AC78)-'Chem - ODS'!X$7*10^6&lt;0,0,IF(AND(SUM('Chemicals Calcs'!AC$1:AC77)-'Chem - ODS'!X$7*10^6&lt;0,SUM('Chemicals Calcs'!AC$2:AC78)-'Chem - ODS'!X$7*10^6&gt;0),SUM('Chemicals Calcs'!AC$2:AC78)-'Chem - ODS'!X$7*10^6,'Chemicals Calcs'!AC78))</f>
        <v>0</v>
      </c>
      <c r="AD78" s="212">
        <f ca="1">IF(SUM('Chemicals Calcs'!AD$2:AD78)-'Chem - ODS'!Y$7*10^6&lt;0,0,IF(AND(SUM('Chemicals Calcs'!AD$1:AD77)-'Chem - ODS'!Y$7*10^6&lt;0,SUM('Chemicals Calcs'!AD$2:AD78)-'Chem - ODS'!Y$7*10^6&gt;0),SUM('Chemicals Calcs'!AD$2:AD78)-'Chem - ODS'!Y$7*10^6,'Chemicals Calcs'!AD78))</f>
        <v>0</v>
      </c>
      <c r="AE78" s="212">
        <f ca="1">IF(SUM('Chemicals Calcs'!AE$2:AE78)-'Chem - ODS'!Z$7*10^6&lt;0,0,IF(AND(SUM('Chemicals Calcs'!AE$1:AE77)-'Chem - ODS'!Z$7*10^6&lt;0,SUM('Chemicals Calcs'!AE$2:AE78)-'Chem - ODS'!Z$7*10^6&gt;0),SUM('Chemicals Calcs'!AE$2:AE78)-'Chem - ODS'!Z$7*10^6,'Chemicals Calcs'!AE78))</f>
        <v>0</v>
      </c>
      <c r="AF78" s="212">
        <f ca="1">IF(SUM('Chemicals Calcs'!AF$2:AF78)-'Chem - ODS'!AA$7*10^6&lt;0,0,IF(AND(SUM('Chemicals Calcs'!AF$1:AF77)-'Chem - ODS'!AA$7*10^6&lt;0,SUM('Chemicals Calcs'!AF$2:AF78)-'Chem - ODS'!AA$7*10^6&gt;0),SUM('Chemicals Calcs'!AF$2:AF78)-'Chem - ODS'!AA$7*10^6,'Chemicals Calcs'!AF78))</f>
        <v>0</v>
      </c>
      <c r="AG78" s="212">
        <f ca="1">IF(SUM('Chemicals Calcs'!AG$2:AG78)-'Chem - ODS'!AB$7*10^6&lt;0,0,IF(AND(SUM('Chemicals Calcs'!AG$1:AG77)-'Chem - ODS'!AB$7*10^6&lt;0,SUM('Chemicals Calcs'!AG$2:AG78)-'Chem - ODS'!AB$7*10^6&gt;0),SUM('Chemicals Calcs'!AG$2:AG78)-'Chem - ODS'!AB$7*10^6,'Chemicals Calcs'!AG78))</f>
        <v>0</v>
      </c>
      <c r="AH78" s="212">
        <f ca="1">IF(SUM('Chemicals Calcs'!AH$2:AH78)-'Chem - ODS'!AC$7*10^6&lt;0,0,IF(AND(SUM('Chemicals Calcs'!AH$1:AH77)-'Chem - ODS'!AC$7*10^6&lt;0,SUM('Chemicals Calcs'!AH$2:AH78)-'Chem - ODS'!AC$7*10^6&gt;0),SUM('Chemicals Calcs'!AH$2:AH78)-'Chem - ODS'!AC$7*10^6,'Chemicals Calcs'!AH78))</f>
        <v>0</v>
      </c>
      <c r="AI78" s="212">
        <f ca="1">IF(SUM('Chemicals Calcs'!AI$2:AI78)-'Chem - ODS'!AD$7*10^6&lt;0,0,IF(AND(SUM('Chemicals Calcs'!AI$1:AI77)-'Chem - ODS'!AD$7*10^6&lt;0,SUM('Chemicals Calcs'!AI$2:AI78)-'Chem - ODS'!AD$7*10^6&gt;0),SUM('Chemicals Calcs'!AI$2:AI78)-'Chem - ODS'!AD$7*10^6,'Chemicals Calcs'!AI78))</f>
        <v>0</v>
      </c>
      <c r="AJ78" s="212">
        <f ca="1">IF(SUM('Chemicals Calcs'!AJ$2:AJ78)-'Chem - ODS'!AE$7*10^6&lt;0,0,IF(AND(SUM('Chemicals Calcs'!AJ$1:AJ77)-'Chem - ODS'!AE$7*10^6&lt;0,SUM('Chemicals Calcs'!AJ$2:AJ78)-'Chem - ODS'!AE$7*10^6&gt;0),SUM('Chemicals Calcs'!AJ$2:AJ78)-'Chem - ODS'!AE$7*10^6,'Chemicals Calcs'!AJ78))</f>
        <v>0</v>
      </c>
      <c r="AK78" s="212">
        <f ca="1">IF(SUM('Chemicals Calcs'!AK$2:AK78)-'Chem - ODS'!AF$7*10^6&lt;0,0,IF(AND(SUM('Chemicals Calcs'!AK$1:AK77)-'Chem - ODS'!AF$7*10^6&lt;0,SUM('Chemicals Calcs'!AK$2:AK78)-'Chem - ODS'!AF$7*10^6&gt;0),SUM('Chemicals Calcs'!AK$2:AK78)-'Chem - ODS'!AF$7*10^6,'Chemicals Calcs'!AK78))</f>
        <v>0</v>
      </c>
      <c r="AL78" s="212">
        <f ca="1">IF(SUM('Chemicals Calcs'!AL$2:AL78)-'Chem - ODS'!AG$7*10^6&lt;0,0,IF(AND(SUM('Chemicals Calcs'!AL$1:AL77)-'Chem - ODS'!AG$7*10^6&lt;0,SUM('Chemicals Calcs'!AL$2:AL78)-'Chem - ODS'!AG$7*10^6&gt;0),SUM('Chemicals Calcs'!AL$2:AL78)-'Chem - ODS'!AG$7*10^6,'Chemicals Calcs'!AL78))</f>
        <v>0</v>
      </c>
      <c r="AM78" s="212">
        <f ca="1">IF(SUM('Chemicals Calcs'!AM$2:AM78)-'Chem - ODS'!AH$7*10^6&lt;0,0,IF(AND(SUM('Chemicals Calcs'!AM$1:AM77)-'Chem - ODS'!AH$7*10^6&lt;0,SUM('Chemicals Calcs'!AM$2:AM78)-'Chem - ODS'!AH$7*10^6&gt;0),SUM('Chemicals Calcs'!AM$2:AM78)-'Chem - ODS'!AH$7*10^6,'Chemicals Calcs'!AM78))</f>
        <v>0</v>
      </c>
      <c r="AN78" s="212">
        <f ca="1">IF(SUM('Chemicals Calcs'!AN$2:AN78)-'Chem - ODS'!AI$7*10^6&lt;0,0,IF(AND(SUM('Chemicals Calcs'!AN$1:AN77)-'Chem - ODS'!AI$7*10^6&lt;0,SUM('Chemicals Calcs'!AN$2:AN78)-'Chem - ODS'!AI$7*10^6&gt;0),SUM('Chemicals Calcs'!AN$2:AN78)-'Chem - ODS'!AI$7*10^6,'Chemicals Calcs'!AN78))</f>
        <v>0</v>
      </c>
      <c r="AO78" s="212">
        <f ca="1">IF(SUM('Chemicals Calcs'!AO$2:AO78)-'Chem - ODS'!AJ$7*10^6&lt;0,0,IF(AND(SUM('Chemicals Calcs'!AO$1:AO77)-'Chem - ODS'!AJ$7*10^6&lt;0,SUM('Chemicals Calcs'!AO$2:AO78)-'Chem - ODS'!AJ$7*10^6&gt;0),SUM('Chemicals Calcs'!AO$2:AO78)-'Chem - ODS'!AJ$7*10^6,'Chemicals Calcs'!AO78))</f>
        <v>0</v>
      </c>
      <c r="AP78" s="212">
        <f ca="1">IF(SUM('Chemicals Calcs'!AP$2:AP78)-'Chem - ODS'!AK$7*10^6&lt;0,0,IF(AND(SUM('Chemicals Calcs'!AP$1:AP77)-'Chem - ODS'!AK$7*10^6&lt;0,SUM('Chemicals Calcs'!AP$2:AP78)-'Chem - ODS'!AK$7*10^6&gt;0),SUM('Chemicals Calcs'!AP$2:AP78)-'Chem - ODS'!AK$7*10^6,'Chemicals Calcs'!AP78))</f>
        <v>0</v>
      </c>
    </row>
    <row r="79" spans="1:42">
      <c r="A79" s="74">
        <v>27</v>
      </c>
      <c r="B79">
        <f ca="1">IF('Chemicals 2010'!$A87="CP",INDIRECT("'Chemicals 2010'!"&amp;'Country Selector'!$B$3&amp;ROW($A87))*10^12,0)</f>
        <v>89315328617.153519</v>
      </c>
      <c r="C79" s="90">
        <f t="shared" ca="1" si="4"/>
        <v>238846164311.39539</v>
      </c>
      <c r="D79" s="90">
        <f t="shared" ca="1" si="3"/>
        <v>388377000005.63721</v>
      </c>
      <c r="E79" s="90">
        <f t="shared" ca="1" si="3"/>
        <v>537907835699.87915</v>
      </c>
      <c r="F79" s="90">
        <f t="shared" ca="1" si="3"/>
        <v>687438671394.12097</v>
      </c>
      <c r="G79" s="212">
        <f ca="1">IF(SUM('Chemicals Calcs'!G$2:G79)-'Chem - ODS'!B$7*10^6&lt;0,0,IF(AND(SUM('Chemicals Calcs'!G$1:G78)-'Chem - ODS'!B$7*10^6&lt;0,SUM('Chemicals Calcs'!G$2:G79)-'Chem - ODS'!B$7*10^6&gt;0),SUM('Chemicals Calcs'!G$2:G79)-'Chem - ODS'!B$7*10^6,'Chemicals Calcs'!G79))</f>
        <v>836969507088.36292</v>
      </c>
      <c r="H79" s="212">
        <f ca="1">IF(SUM('Chemicals Calcs'!H$2:H79)-'Chem - ODS'!C$7*10^6&lt;0,0,IF(AND(SUM('Chemicals Calcs'!H$1:H78)-'Chem - ODS'!C$7*10^6&lt;0,SUM('Chemicals Calcs'!H$2:H79)-'Chem - ODS'!C$7*10^6&gt;0),SUM('Chemicals Calcs'!H$2:H79)-'Chem - ODS'!C$7*10^6,'Chemicals Calcs'!H79))</f>
        <v>986500342782.60486</v>
      </c>
      <c r="I79" s="212">
        <f ca="1">IF(SUM('Chemicals Calcs'!I$2:I79)-'Chem - ODS'!D$7*10^6&lt;0,0,IF(AND(SUM('Chemicals Calcs'!I$1:I78)-'Chem - ODS'!D$7*10^6&lt;0,SUM('Chemicals Calcs'!I$2:I79)-'Chem - ODS'!D$7*10^6&gt;0),SUM('Chemicals Calcs'!I$2:I79)-'Chem - ODS'!D$7*10^6,'Chemicals Calcs'!I79))</f>
        <v>1136031178476.8467</v>
      </c>
      <c r="J79" s="212">
        <f ca="1">IF(SUM('Chemicals Calcs'!J$2:J79)-'Chem - ODS'!E$7*10^6&lt;0,0,IF(AND(SUM('Chemicals Calcs'!J$1:J78)-'Chem - ODS'!E$7*10^6&lt;0,SUM('Chemicals Calcs'!J$2:J79)-'Chem - ODS'!E$7*10^6&gt;0),SUM('Chemicals Calcs'!J$2:J79)-'Chem - ODS'!E$7*10^6,'Chemicals Calcs'!J79))</f>
        <v>1285562014171.0884</v>
      </c>
      <c r="K79" s="212">
        <f ca="1">IF(SUM('Chemicals Calcs'!K$2:K79)-'Chem - ODS'!F$7*10^6&lt;0,0,IF(AND(SUM('Chemicals Calcs'!K$1:K78)-'Chem - ODS'!F$7*10^6&lt;0,SUM('Chemicals Calcs'!K$2:K79)-'Chem - ODS'!F$7*10^6&gt;0),SUM('Chemicals Calcs'!K$2:K79)-'Chem - ODS'!F$7*10^6,'Chemicals Calcs'!K79))</f>
        <v>1435092849865.3303</v>
      </c>
      <c r="L79" s="212">
        <f ca="1">IF(SUM('Chemicals Calcs'!L$2:L79)-'Chem - ODS'!G$7*10^6&lt;0,0,IF(AND(SUM('Chemicals Calcs'!L$1:L78)-'Chem - ODS'!G$7*10^6&lt;0,SUM('Chemicals Calcs'!L$2:L79)-'Chem - ODS'!G$7*10^6&gt;0),SUM('Chemicals Calcs'!L$2:L79)-'Chem - ODS'!G$7*10^6,'Chemicals Calcs'!L79))</f>
        <v>1584623685559.5723</v>
      </c>
      <c r="M79" s="212">
        <f ca="1">IF(SUM('Chemicals Calcs'!M$2:M79)-'Chem - ODS'!H$7*10^6&lt;0,0,IF(AND(SUM('Chemicals Calcs'!M$1:M78)-'Chem - ODS'!H$7*10^6&lt;0,SUM('Chemicals Calcs'!M$2:M79)-'Chem - ODS'!H$7*10^6&gt;0),SUM('Chemicals Calcs'!M$2:M79)-'Chem - ODS'!H$7*10^6,'Chemicals Calcs'!M79))</f>
        <v>1507561413093.7576</v>
      </c>
      <c r="N79" s="212">
        <f ca="1">IF(SUM('Chemicals Calcs'!N$2:N79)-'Chem - ODS'!I$7*10^6&lt;0,0,IF(AND(SUM('Chemicals Calcs'!N$1:N78)-'Chem - ODS'!I$7*10^6&lt;0,SUM('Chemicals Calcs'!N$2:N79)-'Chem - ODS'!I$7*10^6&gt;0),SUM('Chemicals Calcs'!N$2:N79)-'Chem - ODS'!I$7*10^6,'Chemicals Calcs'!N79))</f>
        <v>1440030753290.0522</v>
      </c>
      <c r="O79" s="212">
        <f ca="1">IF(SUM('Chemicals Calcs'!O$2:O79)-'Chem - ODS'!J$7*10^6&lt;0,0,IF(AND(SUM('Chemicals Calcs'!O$1:O78)-'Chem - ODS'!J$7*10^6&lt;0,SUM('Chemicals Calcs'!O$2:O79)-'Chem - ODS'!J$7*10^6&gt;0),SUM('Chemicals Calcs'!O$2:O79)-'Chem - ODS'!J$7*10^6,'Chemicals Calcs'!O79))</f>
        <v>1372328699896.7744</v>
      </c>
      <c r="P79" s="212">
        <f ca="1">IF(SUM('Chemicals Calcs'!P$2:P79)-'Chem - ODS'!K$7*10^6&lt;0,0,IF(AND(SUM('Chemicals Calcs'!P$1:P78)-'Chem - ODS'!K$7*10^6&lt;0,SUM('Chemicals Calcs'!P$2:P79)-'Chem - ODS'!K$7*10^6&gt;0),SUM('Chemicals Calcs'!P$2:P79)-'Chem - ODS'!K$7*10^6,'Chemicals Calcs'!P79))</f>
        <v>1304471510505.218</v>
      </c>
      <c r="Q79" s="212">
        <f ca="1">IF(SUM('Chemicals Calcs'!Q$2:Q79)-'Chem - ODS'!L$7*10^6&lt;0,0,IF(AND(SUM('Chemicals Calcs'!Q$1:Q78)-'Chem - ODS'!L$7*10^6&lt;0,SUM('Chemicals Calcs'!Q$2:Q79)-'Chem - ODS'!L$7*10^6&gt;0),SUM('Chemicals Calcs'!Q$2:Q79)-'Chem - ODS'!L$7*10^6,'Chemicals Calcs'!Q79))</f>
        <v>1249353381334.5471</v>
      </c>
      <c r="R79" s="212">
        <f ca="1">IF(SUM('Chemicals Calcs'!R$2:R79)-'Chem - ODS'!M$7*10^6&lt;0,0,IF(AND(SUM('Chemicals Calcs'!R$1:R78)-'Chem - ODS'!M$7*10^6&lt;0,SUM('Chemicals Calcs'!R$2:R79)-'Chem - ODS'!M$7*10^6&gt;0),SUM('Chemicals Calcs'!R$2:R79)-'Chem - ODS'!M$7*10^6,'Chemicals Calcs'!R79))</f>
        <v>1168347084758.9131</v>
      </c>
      <c r="S79" s="212">
        <f ca="1">IF(SUM('Chemicals Calcs'!S$2:S79)-'Chem - ODS'!N$7*10^6&lt;0,0,IF(AND(SUM('Chemicals Calcs'!S$1:S78)-'Chem - ODS'!N$7*10^6&lt;0,SUM('Chemicals Calcs'!S$2:S79)-'Chem - ODS'!N$7*10^6&gt;0),SUM('Chemicals Calcs'!S$2:S79)-'Chem - ODS'!N$7*10^6,'Chemicals Calcs'!S79))</f>
        <v>1132459518212.804</v>
      </c>
      <c r="T79" s="212">
        <f ca="1">IF(SUM('Chemicals Calcs'!T$2:T79)-'Chem - ODS'!O$7*10^6&lt;0,0,IF(AND(SUM('Chemicals Calcs'!T$1:T78)-'Chem - ODS'!O$7*10^6&lt;0,SUM('Chemicals Calcs'!T$2:T79)-'Chem - ODS'!O$7*10^6&gt;0),SUM('Chemicals Calcs'!T$2:T79)-'Chem - ODS'!O$7*10^6,'Chemicals Calcs'!T79))</f>
        <v>1036665767000.3099</v>
      </c>
      <c r="U79" s="212">
        <f ca="1">IF(SUM('Chemicals Calcs'!U$2:U79)-'Chem - ODS'!P$7*10^6&lt;0,0,IF(AND(SUM('Chemicals Calcs'!U$1:U78)-'Chem - ODS'!P$7*10^6&lt;0,SUM('Chemicals Calcs'!U$2:U79)-'Chem - ODS'!P$7*10^6&gt;0),SUM('Chemicals Calcs'!U$2:U79)-'Chem - ODS'!P$7*10^6,'Chemicals Calcs'!U79))</f>
        <v>967762993638.05823</v>
      </c>
      <c r="V79" s="212">
        <f ca="1">IF(SUM('Chemicals Calcs'!V$2:V79)-'Chem - ODS'!Q$7*10^6&lt;0,0,IF(AND(SUM('Chemicals Calcs'!V$1:V78)-'Chem - ODS'!Q$7*10^6&lt;0,SUM('Chemicals Calcs'!V$2:V79)-'Chem - ODS'!Q$7*10^6&gt;0),SUM('Chemicals Calcs'!V$2:V79)-'Chem - ODS'!Q$7*10^6,'Chemicals Calcs'!V79))</f>
        <v>894763179460.01892</v>
      </c>
      <c r="W79" s="212">
        <f ca="1">IF(SUM('Chemicals Calcs'!W$2:W79)-'Chem - ODS'!R$7*10^6&lt;0,0,IF(AND(SUM('Chemicals Calcs'!W$1:W78)-'Chem - ODS'!R$7*10^6&lt;0,SUM('Chemicals Calcs'!W$2:W79)-'Chem - ODS'!R$7*10^6&gt;0),SUM('Chemicals Calcs'!W$2:W79)-'Chem - ODS'!R$7*10^6,'Chemicals Calcs'!W79))</f>
        <v>955822961414.5415</v>
      </c>
      <c r="X79" s="212">
        <f ca="1">IF(SUM('Chemicals Calcs'!X$2:X79)-'Chem - ODS'!S$7*10^6&lt;0,0,IF(AND(SUM('Chemicals Calcs'!X$1:X78)-'Chem - ODS'!S$7*10^6&lt;0,SUM('Chemicals Calcs'!X$2:X79)-'Chem - ODS'!S$7*10^6&gt;0),SUM('Chemicals Calcs'!X$2:X79)-'Chem - ODS'!S$7*10^6,'Chemicals Calcs'!X79))</f>
        <v>1025241611154.1421</v>
      </c>
      <c r="Y79" s="212">
        <f ca="1">IF(SUM('Chemicals Calcs'!Y$2:Y79)-'Chem - ODS'!T$7*10^6&lt;0,0,IF(AND(SUM('Chemicals Calcs'!Y$1:Y78)-'Chem - ODS'!T$7*10^6&lt;0,SUM('Chemicals Calcs'!Y$2:Y79)-'Chem - ODS'!T$7*10^6&gt;0),SUM('Chemicals Calcs'!Y$2:Y79)-'Chem - ODS'!T$7*10^6,'Chemicals Calcs'!Y79))</f>
        <v>1041817082695.2302</v>
      </c>
      <c r="Z79" s="212">
        <f ca="1">IF(SUM('Chemicals Calcs'!Z$2:Z79)-'Chem - ODS'!U$7*10^6&lt;0,0,IF(AND(SUM('Chemicals Calcs'!Z$1:Z78)-'Chem - ODS'!U$7*10^6&lt;0,SUM('Chemicals Calcs'!Z$2:Z79)-'Chem - ODS'!U$7*10^6&gt;0),SUM('Chemicals Calcs'!Z$2:Z79)-'Chem - ODS'!U$7*10^6,'Chemicals Calcs'!Z79))</f>
        <v>1062320279787.4412</v>
      </c>
      <c r="AA79" s="212">
        <f ca="1">IF(SUM('Chemicals Calcs'!AA$2:AA79)-'Chem - ODS'!V$7*10^6&lt;0,0,IF(AND(SUM('Chemicals Calcs'!AA$1:AA78)-'Chem - ODS'!V$7*10^6&lt;0,SUM('Chemicals Calcs'!AA$2:AA79)-'Chem - ODS'!V$7*10^6&gt;0),SUM('Chemicals Calcs'!AA$2:AA79)-'Chem - ODS'!V$7*10^6,'Chemicals Calcs'!AA79))</f>
        <v>1086812303714.1348</v>
      </c>
      <c r="AB79" s="212">
        <f ca="1">IF(SUM('Chemicals Calcs'!AB$2:AB79)-'Chem - ODS'!W$7*10^6&lt;0,0,IF(AND(SUM('Chemicals Calcs'!AB$1:AB78)-'Chem - ODS'!W$7*10^6&lt;0,SUM('Chemicals Calcs'!AB$2:AB79)-'Chem - ODS'!W$7*10^6&gt;0),SUM('Chemicals Calcs'!AB$2:AB79)-'Chem - ODS'!W$7*10^6,'Chemicals Calcs'!AB79))</f>
        <v>1115347058218.53</v>
      </c>
      <c r="AC79" s="212">
        <f ca="1">IF(SUM('Chemicals Calcs'!AC$2:AC79)-'Chem - ODS'!X$7*10^6&lt;0,0,IF(AND(SUM('Chemicals Calcs'!AC$1:AC78)-'Chem - ODS'!X$7*10^6&lt;0,SUM('Chemicals Calcs'!AC$2:AC79)-'Chem - ODS'!X$7*10^6&gt;0),SUM('Chemicals Calcs'!AC$2:AC79)-'Chem - ODS'!X$7*10^6,'Chemicals Calcs'!AC79))</f>
        <v>1147972278995.6292</v>
      </c>
      <c r="AD79" s="212">
        <f ca="1">IF(SUM('Chemicals Calcs'!AD$2:AD79)-'Chem - ODS'!Y$7*10^6&lt;0,0,IF(AND(SUM('Chemicals Calcs'!AD$1:AD78)-'Chem - ODS'!Y$7*10^6&lt;0,SUM('Chemicals Calcs'!AD$2:AD79)-'Chem - ODS'!Y$7*10^6&gt;0),SUM('Chemicals Calcs'!AD$2:AD79)-'Chem - ODS'!Y$7*10^6,'Chemicals Calcs'!AD79))</f>
        <v>1068335826627.1001</v>
      </c>
      <c r="AE79" s="212">
        <f ca="1">IF(SUM('Chemicals Calcs'!AE$2:AE79)-'Chem - ODS'!Z$7*10^6&lt;0,0,IF(AND(SUM('Chemicals Calcs'!AE$1:AE78)-'Chem - ODS'!Z$7*10^6&lt;0,SUM('Chemicals Calcs'!AE$2:AE79)-'Chem - ODS'!Z$7*10^6&gt;0),SUM('Chemicals Calcs'!AE$2:AE79)-'Chem - ODS'!Z$7*10^6,'Chemicals Calcs'!AE79))</f>
        <v>1096423051683.9308</v>
      </c>
      <c r="AF79" s="212">
        <f ca="1">IF(SUM('Chemicals Calcs'!AF$2:AF79)-'Chem - ODS'!AA$7*10^6&lt;0,0,IF(AND(SUM('Chemicals Calcs'!AF$1:AF78)-'Chem - ODS'!AA$7*10^6&lt;0,SUM('Chemicals Calcs'!AF$2:AF79)-'Chem - ODS'!AA$7*10^6&gt;0),SUM('Chemicals Calcs'!AF$2:AF79)-'Chem - ODS'!AA$7*10^6,'Chemicals Calcs'!AF79))</f>
        <v>1120304036040.969</v>
      </c>
      <c r="AG79" s="212">
        <f ca="1">IF(SUM('Chemicals Calcs'!AG$2:AG79)-'Chem - ODS'!AB$7*10^6&lt;0,0,IF(AND(SUM('Chemicals Calcs'!AG$1:AG78)-'Chem - ODS'!AB$7*10^6&lt;0,SUM('Chemicals Calcs'!AG$2:AG79)-'Chem - ODS'!AB$7*10^6&gt;0),SUM('Chemicals Calcs'!AG$2:AG79)-'Chem - ODS'!AB$7*10^6,'Chemicals Calcs'!AG79))</f>
        <v>1163346945989.521</v>
      </c>
      <c r="AH79" s="212">
        <f ca="1">IF(SUM('Chemicals Calcs'!AH$2:AH79)-'Chem - ODS'!AC$7*10^6&lt;0,0,IF(AND(SUM('Chemicals Calcs'!AH$1:AH78)-'Chem - ODS'!AC$7*10^6&lt;0,SUM('Chemicals Calcs'!AH$2:AH79)-'Chem - ODS'!AC$7*10^6&gt;0),SUM('Chemicals Calcs'!AH$2:AH79)-'Chem - ODS'!AC$7*10^6,'Chemicals Calcs'!AH79))</f>
        <v>1207880971571.2021</v>
      </c>
      <c r="AI79" s="212">
        <f ca="1">IF(SUM('Chemicals Calcs'!AI$2:AI79)-'Chem - ODS'!AD$7*10^6&lt;0,0,IF(AND(SUM('Chemicals Calcs'!AI$1:AI78)-'Chem - ODS'!AD$7*10^6&lt;0,SUM('Chemicals Calcs'!AI$2:AI79)-'Chem - ODS'!AD$7*10^6&gt;0),SUM('Chemicals Calcs'!AI$2:AI79)-'Chem - ODS'!AD$7*10^6,'Chemicals Calcs'!AI79))</f>
        <v>1253963919414.3064</v>
      </c>
      <c r="AJ79" s="212">
        <f ca="1">IF(SUM('Chemicals Calcs'!AJ$2:AJ79)-'Chem - ODS'!AE$7*10^6&lt;0,0,IF(AND(SUM('Chemicals Calcs'!AJ$1:AJ78)-'Chem - ODS'!AE$7*10^6&lt;0,SUM('Chemicals Calcs'!AJ$2:AJ79)-'Chem - ODS'!AE$7*10^6&gt;0),SUM('Chemicals Calcs'!AJ$2:AJ79)-'Chem - ODS'!AE$7*10^6,'Chemicals Calcs'!AJ79))</f>
        <v>1301655306329.9045</v>
      </c>
      <c r="AK79" s="212">
        <f ca="1">IF(SUM('Chemicals Calcs'!AK$2:AK79)-'Chem - ODS'!AF$7*10^6&lt;0,0,IF(AND(SUM('Chemicals Calcs'!AK$1:AK78)-'Chem - ODS'!AF$7*10^6&lt;0,SUM('Chemicals Calcs'!AK$2:AK79)-'Chem - ODS'!AF$7*10^6&gt;0),SUM('Chemicals Calcs'!AK$2:AK79)-'Chem - ODS'!AF$7*10^6,'Chemicals Calcs'!AK79))</f>
        <v>1351016461040.5618</v>
      </c>
      <c r="AL79" s="212">
        <f ca="1">IF(SUM('Chemicals Calcs'!AL$2:AL79)-'Chem - ODS'!AG$7*10^6&lt;0,0,IF(AND(SUM('Chemicals Calcs'!AL$1:AL78)-'Chem - ODS'!AG$7*10^6&lt;0,SUM('Chemicals Calcs'!AL$2:AL79)-'Chem - ODS'!AG$7*10^6&gt;0),SUM('Chemicals Calcs'!AL$2:AL79)-'Chem - ODS'!AG$7*10^6,'Chemicals Calcs'!AL79))</f>
        <v>1402110624231.7769</v>
      </c>
      <c r="AM79" s="212">
        <f ca="1">IF(SUM('Chemicals Calcs'!AM$2:AM79)-'Chem - ODS'!AH$7*10^6&lt;0,0,IF(AND(SUM('Chemicals Calcs'!AM$1:AM78)-'Chem - ODS'!AH$7*10^6&lt;0,SUM('Chemicals Calcs'!AM$2:AM79)-'Chem - ODS'!AH$7*10^6&gt;0),SUM('Chemicals Calcs'!AM$2:AM79)-'Chem - ODS'!AH$7*10^6,'Chemicals Calcs'!AM79))</f>
        <v>1455003047673.4966</v>
      </c>
      <c r="AN79" s="212">
        <f ca="1">IF(SUM('Chemicals Calcs'!AN$2:AN79)-'Chem - ODS'!AI$7*10^6&lt;0,0,IF(AND(SUM('Chemicals Calcs'!AN$1:AN78)-'Chem - ODS'!AI$7*10^6&lt;0,SUM('Chemicals Calcs'!AN$2:AN79)-'Chem - ODS'!AI$7*10^6&gt;0),SUM('Chemicals Calcs'!AN$2:AN79)-'Chem - ODS'!AI$7*10^6,'Chemicals Calcs'!AN79))</f>
        <v>1509761093048.0493</v>
      </c>
      <c r="AO79" s="212">
        <f ca="1">IF(SUM('Chemicals Calcs'!AO$2:AO79)-'Chem - ODS'!AJ$7*10^6&lt;0,0,IF(AND(SUM('Chemicals Calcs'!AO$1:AO78)-'Chem - ODS'!AJ$7*10^6&lt;0,SUM('Chemicals Calcs'!AO$2:AO79)-'Chem - ODS'!AJ$7*10^6&gt;0),SUM('Chemicals Calcs'!AO$2:AO79)-'Chem - ODS'!AJ$7*10^6,'Chemicals Calcs'!AO79))</f>
        <v>1566454331031.8328</v>
      </c>
      <c r="AP79" s="212">
        <f ca="1">IF(SUM('Chemicals Calcs'!AP$2:AP79)-'Chem - ODS'!AK$7*10^6&lt;0,0,IF(AND(SUM('Chemicals Calcs'!AP$1:AP78)-'Chem - ODS'!AK$7*10^6&lt;0,SUM('Chemicals Calcs'!AP$2:AP79)-'Chem - ODS'!AK$7*10^6&gt;0),SUM('Chemicals Calcs'!AP$2:AP79)-'Chem - ODS'!AK$7*10^6,'Chemicals Calcs'!AP79))</f>
        <v>1625154641106.5583</v>
      </c>
    </row>
    <row r="80" spans="1:42">
      <c r="A80" s="74">
        <v>28</v>
      </c>
      <c r="B80">
        <f ca="1">IF('Chemicals 2010'!$A88="CP",INDIRECT("'Chemicals 2010'!"&amp;'Country Selector'!$B$3&amp;ROW($A88))*10^12,0)</f>
        <v>111644160771.44267</v>
      </c>
      <c r="C80" s="90">
        <f t="shared" ca="1" si="4"/>
        <v>115184805062.96027</v>
      </c>
      <c r="D80" s="90">
        <f t="shared" ca="1" si="3"/>
        <v>118725449354.47787</v>
      </c>
      <c r="E80" s="90">
        <f t="shared" ca="1" si="3"/>
        <v>122266093645.99548</v>
      </c>
      <c r="F80" s="90">
        <f t="shared" ca="1" si="3"/>
        <v>125806737937.51308</v>
      </c>
      <c r="G80" s="212">
        <f ca="1">IF(SUM('Chemicals Calcs'!G$2:G80)-'Chem - ODS'!B$7*10^6&lt;0,0,IF(AND(SUM('Chemicals Calcs'!G$1:G79)-'Chem - ODS'!B$7*10^6&lt;0,SUM('Chemicals Calcs'!G$2:G80)-'Chem - ODS'!B$7*10^6&gt;0),SUM('Chemicals Calcs'!G$2:G80)-'Chem - ODS'!B$7*10^6,'Chemicals Calcs'!G80))</f>
        <v>129347382229.03067</v>
      </c>
      <c r="H80" s="212">
        <f ca="1">IF(SUM('Chemicals Calcs'!H$2:H80)-'Chem - ODS'!C$7*10^6&lt;0,0,IF(AND(SUM('Chemicals Calcs'!H$1:H79)-'Chem - ODS'!C$7*10^6&lt;0,SUM('Chemicals Calcs'!H$2:H80)-'Chem - ODS'!C$7*10^6&gt;0),SUM('Chemicals Calcs'!H$2:H80)-'Chem - ODS'!C$7*10^6,'Chemicals Calcs'!H80))</f>
        <v>132888026520.54829</v>
      </c>
      <c r="I80" s="212">
        <f ca="1">IF(SUM('Chemicals Calcs'!I$2:I80)-'Chem - ODS'!D$7*10^6&lt;0,0,IF(AND(SUM('Chemicals Calcs'!I$1:I79)-'Chem - ODS'!D$7*10^6&lt;0,SUM('Chemicals Calcs'!I$2:I80)-'Chem - ODS'!D$7*10^6&gt;0),SUM('Chemicals Calcs'!I$2:I80)-'Chem - ODS'!D$7*10^6,'Chemicals Calcs'!I80))</f>
        <v>136428670812.06589</v>
      </c>
      <c r="J80" s="212">
        <f ca="1">IF(SUM('Chemicals Calcs'!J$2:J80)-'Chem - ODS'!E$7*10^6&lt;0,0,IF(AND(SUM('Chemicals Calcs'!J$1:J79)-'Chem - ODS'!E$7*10^6&lt;0,SUM('Chemicals Calcs'!J$2:J80)-'Chem - ODS'!E$7*10^6&gt;0),SUM('Chemicals Calcs'!J$2:J80)-'Chem - ODS'!E$7*10^6,'Chemicals Calcs'!J80))</f>
        <v>139969315103.5835</v>
      </c>
      <c r="K80" s="212">
        <f ca="1">IF(SUM('Chemicals Calcs'!K$2:K80)-'Chem - ODS'!F$7*10^6&lt;0,0,IF(AND(SUM('Chemicals Calcs'!K$1:K79)-'Chem - ODS'!F$7*10^6&lt;0,SUM('Chemicals Calcs'!K$2:K80)-'Chem - ODS'!F$7*10^6&gt;0),SUM('Chemicals Calcs'!K$2:K80)-'Chem - ODS'!F$7*10^6,'Chemicals Calcs'!K80))</f>
        <v>143509959395.10107</v>
      </c>
      <c r="L80" s="212">
        <f ca="1">IF(SUM('Chemicals Calcs'!L$2:L80)-'Chem - ODS'!G$7*10^6&lt;0,0,IF(AND(SUM('Chemicals Calcs'!L$1:L79)-'Chem - ODS'!G$7*10^6&lt;0,SUM('Chemicals Calcs'!L$2:L80)-'Chem - ODS'!G$7*10^6&gt;0),SUM('Chemicals Calcs'!L$2:L80)-'Chem - ODS'!G$7*10^6,'Chemicals Calcs'!L80))</f>
        <v>147050603686.61868</v>
      </c>
      <c r="M80" s="212">
        <f ca="1">IF(SUM('Chemicals Calcs'!M$2:M80)-'Chem - ODS'!H$7*10^6&lt;0,0,IF(AND(SUM('Chemicals Calcs'!M$1:M79)-'Chem - ODS'!H$7*10^6&lt;0,SUM('Chemicals Calcs'!M$2:M80)-'Chem - ODS'!H$7*10^6&gt;0),SUM('Chemicals Calcs'!M$2:M80)-'Chem - ODS'!H$7*10^6,'Chemicals Calcs'!M80))</f>
        <v>146294341839.06137</v>
      </c>
      <c r="N80" s="212">
        <f ca="1">IF(SUM('Chemicals Calcs'!N$2:N80)-'Chem - ODS'!I$7*10^6&lt;0,0,IF(AND(SUM('Chemicals Calcs'!N$1:N79)-'Chem - ODS'!I$7*10^6&lt;0,SUM('Chemicals Calcs'!N$2:N80)-'Chem - ODS'!I$7*10^6&gt;0),SUM('Chemicals Calcs'!N$2:N80)-'Chem - ODS'!I$7*10^6,'Chemicals Calcs'!N80))</f>
        <v>146432267563.4617</v>
      </c>
      <c r="O80" s="212">
        <f ca="1">IF(SUM('Chemicals Calcs'!O$2:O80)-'Chem - ODS'!J$7*10^6&lt;0,0,IF(AND(SUM('Chemicals Calcs'!O$1:O79)-'Chem - ODS'!J$7*10^6&lt;0,SUM('Chemicals Calcs'!O$2:O80)-'Chem - ODS'!J$7*10^6&gt;0),SUM('Chemicals Calcs'!O$2:O80)-'Chem - ODS'!J$7*10^6,'Chemicals Calcs'!O80))</f>
        <v>146563009948.30734</v>
      </c>
      <c r="P80" s="212">
        <f ca="1">IF(SUM('Chemicals Calcs'!P$2:P80)-'Chem - ODS'!K$7*10^6&lt;0,0,IF(AND(SUM('Chemicals Calcs'!P$1:P79)-'Chem - ODS'!K$7*10^6&lt;0,SUM('Chemicals Calcs'!P$2:P80)-'Chem - ODS'!K$7*10^6&gt;0),SUM('Chemicals Calcs'!P$2:P80)-'Chem - ODS'!K$7*10^6,'Chemicals Calcs'!P80))</f>
        <v>146687250371.46603</v>
      </c>
      <c r="Q80" s="212">
        <f ca="1">IF(SUM('Chemicals Calcs'!Q$2:Q80)-'Chem - ODS'!L$7*10^6&lt;0,0,IF(AND(SUM('Chemicals Calcs'!Q$1:Q79)-'Chem - ODS'!L$7*10^6&lt;0,SUM('Chemicals Calcs'!Q$2:Q80)-'Chem - ODS'!L$7*10^6&gt;0),SUM('Chemicals Calcs'!Q$2:Q80)-'Chem - ODS'!L$7*10^6,'Chemicals Calcs'!Q80))</f>
        <v>148334811536.85339</v>
      </c>
      <c r="R80" s="212">
        <f ca="1">IF(SUM('Chemicals Calcs'!R$2:R80)-'Chem - ODS'!M$7*10^6&lt;0,0,IF(AND(SUM('Chemicals Calcs'!R$1:R79)-'Chem - ODS'!M$7*10^6&lt;0,SUM('Chemicals Calcs'!R$2:R80)-'Chem - ODS'!M$7*10^6&gt;0),SUM('Chemicals Calcs'!R$2:R80)-'Chem - ODS'!M$7*10^6,'Chemicals Calcs'!R80))</f>
        <v>146918545589.21164</v>
      </c>
      <c r="S80" s="212">
        <f ca="1">IF(SUM('Chemicals Calcs'!S$2:S80)-'Chem - ODS'!N$7*10^6&lt;0,0,IF(AND(SUM('Chemicals Calcs'!S$1:S79)-'Chem - ODS'!N$7*10^6&lt;0,SUM('Chemicals Calcs'!S$2:S80)-'Chem - ODS'!N$7*10^6&gt;0),SUM('Chemicals Calcs'!S$2:S80)-'Chem - ODS'!N$7*10^6,'Chemicals Calcs'!S80))</f>
        <v>151350904553.418</v>
      </c>
      <c r="T80" s="212">
        <f ca="1">IF(SUM('Chemicals Calcs'!T$2:T80)-'Chem - ODS'!O$7*10^6&lt;0,0,IF(AND(SUM('Chemicals Calcs'!T$1:T79)-'Chem - ODS'!O$7*10^6&lt;0,SUM('Chemicals Calcs'!T$2:T80)-'Chem - ODS'!O$7*10^6&gt;0),SUM('Chemicals Calcs'!T$2:T80)-'Chem - ODS'!O$7*10^6,'Chemicals Calcs'!T80))</f>
        <v>147830762194.38037</v>
      </c>
      <c r="U80" s="212">
        <f ca="1">IF(SUM('Chemicals Calcs'!U$2:U80)-'Chem - ODS'!P$7*10^6&lt;0,0,IF(AND(SUM('Chemicals Calcs'!U$1:U79)-'Chem - ODS'!P$7*10^6&lt;0,SUM('Chemicals Calcs'!U$2:U80)-'Chem - ODS'!P$7*10^6&gt;0),SUM('Chemicals Calcs'!U$2:U80)-'Chem - ODS'!P$7*10^6,'Chemicals Calcs'!U80))</f>
        <v>147911180764.49799</v>
      </c>
      <c r="V80" s="212">
        <f ca="1">IF(SUM('Chemicals Calcs'!V$2:V80)-'Chem - ODS'!Q$7*10^6&lt;0,0,IF(AND(SUM('Chemicals Calcs'!V$1:V79)-'Chem - ODS'!Q$7*10^6&lt;0,SUM('Chemicals Calcs'!V$2:V80)-'Chem - ODS'!Q$7*10^6&gt;0),SUM('Chemicals Calcs'!V$2:V80)-'Chem - ODS'!Q$7*10^6,'Chemicals Calcs'!V80))</f>
        <v>147325182095.28107</v>
      </c>
      <c r="W80" s="212">
        <f ca="1">IF(SUM('Chemicals Calcs'!W$2:W80)-'Chem - ODS'!R$7*10^6&lt;0,0,IF(AND(SUM('Chemicals Calcs'!W$1:W79)-'Chem - ODS'!R$7*10^6&lt;0,SUM('Chemicals Calcs'!W$2:W80)-'Chem - ODS'!R$7*10^6&gt;0),SUM('Chemicals Calcs'!W$2:W80)-'Chem - ODS'!R$7*10^6,'Chemicals Calcs'!W80))</f>
        <v>157378840651.70157</v>
      </c>
      <c r="X80" s="212">
        <f ca="1">IF(SUM('Chemicals Calcs'!X$2:X80)-'Chem - ODS'!S$7*10^6&lt;0,0,IF(AND(SUM('Chemicals Calcs'!X$1:X79)-'Chem - ODS'!S$7*10^6&lt;0,SUM('Chemicals Calcs'!X$2:X80)-'Chem - ODS'!S$7*10^6&gt;0),SUM('Chemicals Calcs'!X$2:X80)-'Chem - ODS'!S$7*10^6,'Chemicals Calcs'!X80))</f>
        <v>168808809439.49536</v>
      </c>
      <c r="Y80" s="212">
        <f ca="1">IF(SUM('Chemicals Calcs'!Y$2:Y80)-'Chem - ODS'!T$7*10^6&lt;0,0,IF(AND(SUM('Chemicals Calcs'!Y$1:Y79)-'Chem - ODS'!T$7*10^6&lt;0,SUM('Chemicals Calcs'!Y$2:Y80)-'Chem - ODS'!T$7*10^6&gt;0),SUM('Chemicals Calcs'!Y$2:Y80)-'Chem - ODS'!T$7*10^6,'Chemicals Calcs'!Y80))</f>
        <v>171538005744.35416</v>
      </c>
      <c r="Z80" s="212">
        <f ca="1">IF(SUM('Chemicals Calcs'!Z$2:Z80)-'Chem - ODS'!U$7*10^6&lt;0,0,IF(AND(SUM('Chemicals Calcs'!Z$1:Z79)-'Chem - ODS'!U$7*10^6&lt;0,SUM('Chemicals Calcs'!Z$2:Z80)-'Chem - ODS'!U$7*10^6&gt;0),SUM('Chemicals Calcs'!Z$2:Z80)-'Chem - ODS'!U$7*10^6,'Chemicals Calcs'!Z80))</f>
        <v>174913912704.41516</v>
      </c>
      <c r="AA80" s="212">
        <f ca="1">IF(SUM('Chemicals Calcs'!AA$2:AA80)-'Chem - ODS'!V$7*10^6&lt;0,0,IF(AND(SUM('Chemicals Calcs'!AA$1:AA79)-'Chem - ODS'!V$7*10^6&lt;0,SUM('Chemicals Calcs'!AA$2:AA80)-'Chem - ODS'!V$7*10^6&gt;0),SUM('Chemicals Calcs'!AA$2:AA80)-'Chem - ODS'!V$7*10^6,'Chemicals Calcs'!AA80))</f>
        <v>178946590811.55368</v>
      </c>
      <c r="AB80" s="212">
        <f ca="1">IF(SUM('Chemicals Calcs'!AB$2:AB80)-'Chem - ODS'!W$7*10^6&lt;0,0,IF(AND(SUM('Chemicals Calcs'!AB$1:AB79)-'Chem - ODS'!W$7*10^6&lt;0,SUM('Chemicals Calcs'!AB$2:AB80)-'Chem - ODS'!W$7*10^6&gt;0),SUM('Chemicals Calcs'!AB$2:AB80)-'Chem - ODS'!W$7*10^6,'Chemicals Calcs'!AB80))</f>
        <v>183644915463.15729</v>
      </c>
      <c r="AC80" s="212">
        <f ca="1">IF(SUM('Chemicals Calcs'!AC$2:AC80)-'Chem - ODS'!X$7*10^6&lt;0,0,IF(AND(SUM('Chemicals Calcs'!AC$1:AC79)-'Chem - ODS'!X$7*10^6&lt;0,SUM('Chemicals Calcs'!AC$2:AC80)-'Chem - ODS'!X$7*10^6&gt;0),SUM('Chemicals Calcs'!AC$2:AC80)-'Chem - ODS'!X$7*10^6,'Chemicals Calcs'!AC80))</f>
        <v>189016746470.76041</v>
      </c>
      <c r="AD80" s="212">
        <f ca="1">IF(SUM('Chemicals Calcs'!AD$2:AD80)-'Chem - ODS'!Y$7*10^6&lt;0,0,IF(AND(SUM('Chemicals Calcs'!AD$1:AD79)-'Chem - ODS'!Y$7*10^6&lt;0,SUM('Chemicals Calcs'!AD$2:AD80)-'Chem - ODS'!Y$7*10^6&gt;0),SUM('Chemicals Calcs'!AD$2:AD80)-'Chem - ODS'!Y$7*10^6,'Chemicals Calcs'!AD80))</f>
        <v>175904388792.27817</v>
      </c>
      <c r="AE80" s="212">
        <f ca="1">IF(SUM('Chemicals Calcs'!AE$2:AE80)-'Chem - ODS'!Z$7*10^6&lt;0,0,IF(AND(SUM('Chemicals Calcs'!AE$1:AE79)-'Chem - ODS'!Z$7*10^6&lt;0,SUM('Chemicals Calcs'!AE$2:AE80)-'Chem - ODS'!Z$7*10^6&gt;0),SUM('Chemicals Calcs'!AE$2:AE80)-'Chem - ODS'!Z$7*10^6,'Chemicals Calcs'!AE80))</f>
        <v>180529026507.64093</v>
      </c>
      <c r="AF80" s="212">
        <f ca="1">IF(SUM('Chemicals Calcs'!AF$2:AF80)-'Chem - ODS'!AA$7*10^6&lt;0,0,IF(AND(SUM('Chemicals Calcs'!AF$1:AF79)-'Chem - ODS'!AA$7*10^6&lt;0,SUM('Chemicals Calcs'!AF$2:AF80)-'Chem - ODS'!AA$7*10^6&gt;0),SUM('Chemicals Calcs'!AF$2:AF80)-'Chem - ODS'!AA$7*10^6,'Chemicals Calcs'!AF80))</f>
        <v>184461095293.86264</v>
      </c>
      <c r="AG80" s="212">
        <f ca="1">IF(SUM('Chemicals Calcs'!AG$2:AG80)-'Chem - ODS'!AB$7*10^6&lt;0,0,IF(AND(SUM('Chemicals Calcs'!AG$1:AG79)-'Chem - ODS'!AB$7*10^6&lt;0,SUM('Chemicals Calcs'!AG$2:AG80)-'Chem - ODS'!AB$7*10^6&gt;0),SUM('Chemicals Calcs'!AG$2:AG80)-'Chem - ODS'!AB$7*10^6,'Chemicals Calcs'!AG80))</f>
        <v>191548227053.02612</v>
      </c>
      <c r="AH80" s="212">
        <f ca="1">IF(SUM('Chemicals Calcs'!AH$2:AH80)-'Chem - ODS'!AC$7*10^6&lt;0,0,IF(AND(SUM('Chemicals Calcs'!AH$1:AH79)-'Chem - ODS'!AC$7*10^6&lt;0,SUM('Chemicals Calcs'!AH$2:AH80)-'Chem - ODS'!AC$7*10^6&gt;0),SUM('Chemicals Calcs'!AH$2:AH80)-'Chem - ODS'!AC$7*10^6,'Chemicals Calcs'!AH80))</f>
        <v>198880875041.75607</v>
      </c>
      <c r="AI80" s="212">
        <f ca="1">IF(SUM('Chemicals Calcs'!AI$2:AI80)-'Chem - ODS'!AD$7*10^6&lt;0,0,IF(AND(SUM('Chemicals Calcs'!AI$1:AI79)-'Chem - ODS'!AD$7*10^6&lt;0,SUM('Chemicals Calcs'!AI$2:AI80)-'Chem - ODS'!AD$7*10^6&gt;0),SUM('Chemicals Calcs'!AI$2:AI80)-'Chem - ODS'!AD$7*10^6,'Chemicals Calcs'!AI80))</f>
        <v>206468557278.0433</v>
      </c>
      <c r="AJ80" s="212">
        <f ca="1">IF(SUM('Chemicals Calcs'!AJ$2:AJ80)-'Chem - ODS'!AE$7*10^6&lt;0,0,IF(AND(SUM('Chemicals Calcs'!AJ$1:AJ79)-'Chem - ODS'!AE$7*10^6&lt;0,SUM('Chemicals Calcs'!AJ$2:AJ80)-'Chem - ODS'!AE$7*10^6&gt;0),SUM('Chemicals Calcs'!AJ$2:AJ80)-'Chem - ODS'!AE$7*10^6,'Chemicals Calcs'!AJ80))</f>
        <v>214321073366.10721</v>
      </c>
      <c r="AK80" s="212">
        <f ca="1">IF(SUM('Chemicals Calcs'!AK$2:AK80)-'Chem - ODS'!AF$7*10^6&lt;0,0,IF(AND(SUM('Chemicals Calcs'!AK$1:AK79)-'Chem - ODS'!AF$7*10^6&lt;0,SUM('Chemicals Calcs'!AK$2:AK80)-'Chem - ODS'!AF$7*10^6&gt;0),SUM('Chemicals Calcs'!AK$2:AK80)-'Chem - ODS'!AF$7*10^6,'Chemicals Calcs'!AK80))</f>
        <v>222448521246.30453</v>
      </c>
      <c r="AL80" s="212">
        <f ca="1">IF(SUM('Chemicals Calcs'!AL$2:AL80)-'Chem - ODS'!AG$7*10^6&lt;0,0,IF(AND(SUM('Chemicals Calcs'!AL$1:AL79)-'Chem - ODS'!AG$7*10^6&lt;0,SUM('Chemicals Calcs'!AL$2:AL80)-'Chem - ODS'!AG$7*10^6&gt;0),SUM('Chemicals Calcs'!AL$2:AL80)-'Chem - ODS'!AG$7*10^6,'Chemicals Calcs'!AL80))</f>
        <v>230861313668.86987</v>
      </c>
      <c r="AM80" s="212">
        <f ca="1">IF(SUM('Chemicals Calcs'!AM$2:AM80)-'Chem - ODS'!AH$7*10^6&lt;0,0,IF(AND(SUM('Chemicals Calcs'!AM$1:AM79)-'Chem - ODS'!AH$7*10^6&lt;0,SUM('Chemicals Calcs'!AM$2:AM80)-'Chem - ODS'!AH$7*10^6&gt;0),SUM('Chemicals Calcs'!AM$2:AM80)-'Chem - ODS'!AH$7*10^6,'Chemicals Calcs'!AM80))</f>
        <v>239570194514.54202</v>
      </c>
      <c r="AN80" s="212">
        <f ca="1">IF(SUM('Chemicals Calcs'!AN$2:AN80)-'Chem - ODS'!AI$7*10^6&lt;0,0,IF(AND(SUM('Chemicals Calcs'!AN$1:AN79)-'Chem - ODS'!AI$7*10^6&lt;0,SUM('Chemicals Calcs'!AN$2:AN80)-'Chem - ODS'!AI$7*10^6&gt;0),SUM('Chemicals Calcs'!AN$2:AN80)-'Chem - ODS'!AI$7*10^6,'Chemicals Calcs'!AN80))</f>
        <v>248586255066.85052</v>
      </c>
      <c r="AO80" s="212">
        <f ca="1">IF(SUM('Chemicals Calcs'!AO$2:AO80)-'Chem - ODS'!AJ$7*10^6&lt;0,0,IF(AND(SUM('Chemicals Calcs'!AO$1:AO79)-'Chem - ODS'!AJ$7*10^6&lt;0,SUM('Chemicals Calcs'!AO$2:AO80)-'Chem - ODS'!AJ$7*10^6&gt;0),SUM('Chemicals Calcs'!AO$2:AO80)-'Chem - ODS'!AJ$7*10^6,'Chemicals Calcs'!AO80))</f>
        <v>257920950326.18448</v>
      </c>
      <c r="AP80" s="212">
        <f ca="1">IF(SUM('Chemicals Calcs'!AP$2:AP80)-'Chem - ODS'!AK$7*10^6&lt;0,0,IF(AND(SUM('Chemicals Calcs'!AP$1:AP79)-'Chem - ODS'!AK$7*10^6&lt;0,SUM('Chemicals Calcs'!AP$2:AP80)-'Chem - ODS'!AK$7*10^6&gt;0),SUM('Chemicals Calcs'!AP$2:AP80)-'Chem - ODS'!AK$7*10^6,'Chemicals Calcs'!AP80))</f>
        <v>267586115443.98407</v>
      </c>
    </row>
    <row r="81" spans="1:42">
      <c r="A81" s="74">
        <v>29</v>
      </c>
      <c r="B81">
        <f ca="1">IF('Chemicals 2010'!$A89="CP",INDIRECT("'Chemicals 2010'!"&amp;'Country Selector'!$B$3&amp;ROW($A89))*10^12,0)</f>
        <v>0</v>
      </c>
      <c r="C81" s="90">
        <f t="shared" ca="1" si="4"/>
        <v>0</v>
      </c>
      <c r="D81" s="90">
        <f t="shared" ca="1" si="3"/>
        <v>0</v>
      </c>
      <c r="E81" s="90">
        <f t="shared" ca="1" si="3"/>
        <v>0</v>
      </c>
      <c r="F81" s="90">
        <f t="shared" ca="1" si="3"/>
        <v>0</v>
      </c>
      <c r="G81" s="212">
        <f ca="1">IF(SUM('Chemicals Calcs'!G$2:G81)-'Chem - ODS'!B$7*10^6&lt;0,0,IF(AND(SUM('Chemicals Calcs'!G$1:G80)-'Chem - ODS'!B$7*10^6&lt;0,SUM('Chemicals Calcs'!G$2:G81)-'Chem - ODS'!B$7*10^6&gt;0),SUM('Chemicals Calcs'!G$2:G81)-'Chem - ODS'!B$7*10^6,'Chemicals Calcs'!G81))</f>
        <v>0</v>
      </c>
      <c r="H81" s="212">
        <f ca="1">IF(SUM('Chemicals Calcs'!H$2:H81)-'Chem - ODS'!C$7*10^6&lt;0,0,IF(AND(SUM('Chemicals Calcs'!H$1:H80)-'Chem - ODS'!C$7*10^6&lt;0,SUM('Chemicals Calcs'!H$2:H81)-'Chem - ODS'!C$7*10^6&gt;0),SUM('Chemicals Calcs'!H$2:H81)-'Chem - ODS'!C$7*10^6,'Chemicals Calcs'!H81))</f>
        <v>0</v>
      </c>
      <c r="I81" s="212">
        <f ca="1">IF(SUM('Chemicals Calcs'!I$2:I81)-'Chem - ODS'!D$7*10^6&lt;0,0,IF(AND(SUM('Chemicals Calcs'!I$1:I80)-'Chem - ODS'!D$7*10^6&lt;0,SUM('Chemicals Calcs'!I$2:I81)-'Chem - ODS'!D$7*10^6&gt;0),SUM('Chemicals Calcs'!I$2:I81)-'Chem - ODS'!D$7*10^6,'Chemicals Calcs'!I81))</f>
        <v>0</v>
      </c>
      <c r="J81" s="212">
        <f ca="1">IF(SUM('Chemicals Calcs'!J$2:J81)-'Chem - ODS'!E$7*10^6&lt;0,0,IF(AND(SUM('Chemicals Calcs'!J$1:J80)-'Chem - ODS'!E$7*10^6&lt;0,SUM('Chemicals Calcs'!J$2:J81)-'Chem - ODS'!E$7*10^6&gt;0),SUM('Chemicals Calcs'!J$2:J81)-'Chem - ODS'!E$7*10^6,'Chemicals Calcs'!J81))</f>
        <v>0</v>
      </c>
      <c r="K81" s="212">
        <f ca="1">IF(SUM('Chemicals Calcs'!K$2:K81)-'Chem - ODS'!F$7*10^6&lt;0,0,IF(AND(SUM('Chemicals Calcs'!K$1:K80)-'Chem - ODS'!F$7*10^6&lt;0,SUM('Chemicals Calcs'!K$2:K81)-'Chem - ODS'!F$7*10^6&gt;0),SUM('Chemicals Calcs'!K$2:K81)-'Chem - ODS'!F$7*10^6,'Chemicals Calcs'!K81))</f>
        <v>0</v>
      </c>
      <c r="L81" s="212">
        <f ca="1">IF(SUM('Chemicals Calcs'!L$2:L81)-'Chem - ODS'!G$7*10^6&lt;0,0,IF(AND(SUM('Chemicals Calcs'!L$1:L80)-'Chem - ODS'!G$7*10^6&lt;0,SUM('Chemicals Calcs'!L$2:L81)-'Chem - ODS'!G$7*10^6&gt;0),SUM('Chemicals Calcs'!L$2:L81)-'Chem - ODS'!G$7*10^6,'Chemicals Calcs'!L81))</f>
        <v>0</v>
      </c>
      <c r="M81" s="212">
        <f ca="1">IF(SUM('Chemicals Calcs'!M$2:M81)-'Chem - ODS'!H$7*10^6&lt;0,0,IF(AND(SUM('Chemicals Calcs'!M$1:M80)-'Chem - ODS'!H$7*10^6&lt;0,SUM('Chemicals Calcs'!M$2:M81)-'Chem - ODS'!H$7*10^6&gt;0),SUM('Chemicals Calcs'!M$2:M81)-'Chem - ODS'!H$7*10^6,'Chemicals Calcs'!M81))</f>
        <v>0</v>
      </c>
      <c r="N81" s="212">
        <f ca="1">IF(SUM('Chemicals Calcs'!N$2:N81)-'Chem - ODS'!I$7*10^6&lt;0,0,IF(AND(SUM('Chemicals Calcs'!N$1:N80)-'Chem - ODS'!I$7*10^6&lt;0,SUM('Chemicals Calcs'!N$2:N81)-'Chem - ODS'!I$7*10^6&gt;0),SUM('Chemicals Calcs'!N$2:N81)-'Chem - ODS'!I$7*10^6,'Chemicals Calcs'!N81))</f>
        <v>0</v>
      </c>
      <c r="O81" s="212">
        <f ca="1">IF(SUM('Chemicals Calcs'!O$2:O81)-'Chem - ODS'!J$7*10^6&lt;0,0,IF(AND(SUM('Chemicals Calcs'!O$1:O80)-'Chem - ODS'!J$7*10^6&lt;0,SUM('Chemicals Calcs'!O$2:O81)-'Chem - ODS'!J$7*10^6&gt;0),SUM('Chemicals Calcs'!O$2:O81)-'Chem - ODS'!J$7*10^6,'Chemicals Calcs'!O81))</f>
        <v>0</v>
      </c>
      <c r="P81" s="212">
        <f ca="1">IF(SUM('Chemicals Calcs'!P$2:P81)-'Chem - ODS'!K$7*10^6&lt;0,0,IF(AND(SUM('Chemicals Calcs'!P$1:P80)-'Chem - ODS'!K$7*10^6&lt;0,SUM('Chemicals Calcs'!P$2:P81)-'Chem - ODS'!K$7*10^6&gt;0),SUM('Chemicals Calcs'!P$2:P81)-'Chem - ODS'!K$7*10^6,'Chemicals Calcs'!P81))</f>
        <v>0</v>
      </c>
      <c r="Q81" s="212">
        <f ca="1">IF(SUM('Chemicals Calcs'!Q$2:Q81)-'Chem - ODS'!L$7*10^6&lt;0,0,IF(AND(SUM('Chemicals Calcs'!Q$1:Q80)-'Chem - ODS'!L$7*10^6&lt;0,SUM('Chemicals Calcs'!Q$2:Q81)-'Chem - ODS'!L$7*10^6&gt;0),SUM('Chemicals Calcs'!Q$2:Q81)-'Chem - ODS'!L$7*10^6,'Chemicals Calcs'!Q81))</f>
        <v>0</v>
      </c>
      <c r="R81" s="212">
        <f ca="1">IF(SUM('Chemicals Calcs'!R$2:R81)-'Chem - ODS'!M$7*10^6&lt;0,0,IF(AND(SUM('Chemicals Calcs'!R$1:R80)-'Chem - ODS'!M$7*10^6&lt;0,SUM('Chemicals Calcs'!R$2:R81)-'Chem - ODS'!M$7*10^6&gt;0),SUM('Chemicals Calcs'!R$2:R81)-'Chem - ODS'!M$7*10^6,'Chemicals Calcs'!R81))</f>
        <v>0</v>
      </c>
      <c r="S81" s="212">
        <f ca="1">IF(SUM('Chemicals Calcs'!S$2:S81)-'Chem - ODS'!N$7*10^6&lt;0,0,IF(AND(SUM('Chemicals Calcs'!S$1:S80)-'Chem - ODS'!N$7*10^6&lt;0,SUM('Chemicals Calcs'!S$2:S81)-'Chem - ODS'!N$7*10^6&gt;0),SUM('Chemicals Calcs'!S$2:S81)-'Chem - ODS'!N$7*10^6,'Chemicals Calcs'!S81))</f>
        <v>0</v>
      </c>
      <c r="T81" s="212">
        <f ca="1">IF(SUM('Chemicals Calcs'!T$2:T81)-'Chem - ODS'!O$7*10^6&lt;0,0,IF(AND(SUM('Chemicals Calcs'!T$1:T80)-'Chem - ODS'!O$7*10^6&lt;0,SUM('Chemicals Calcs'!T$2:T81)-'Chem - ODS'!O$7*10^6&gt;0),SUM('Chemicals Calcs'!T$2:T81)-'Chem - ODS'!O$7*10^6,'Chemicals Calcs'!T81))</f>
        <v>0</v>
      </c>
      <c r="U81" s="212">
        <f ca="1">IF(SUM('Chemicals Calcs'!U$2:U81)-'Chem - ODS'!P$7*10^6&lt;0,0,IF(AND(SUM('Chemicals Calcs'!U$1:U80)-'Chem - ODS'!P$7*10^6&lt;0,SUM('Chemicals Calcs'!U$2:U81)-'Chem - ODS'!P$7*10^6&gt;0),SUM('Chemicals Calcs'!U$2:U81)-'Chem - ODS'!P$7*10^6,'Chemicals Calcs'!U81))</f>
        <v>0</v>
      </c>
      <c r="V81" s="212">
        <f ca="1">IF(SUM('Chemicals Calcs'!V$2:V81)-'Chem - ODS'!Q$7*10^6&lt;0,0,IF(AND(SUM('Chemicals Calcs'!V$1:V80)-'Chem - ODS'!Q$7*10^6&lt;0,SUM('Chemicals Calcs'!V$2:V81)-'Chem - ODS'!Q$7*10^6&gt;0),SUM('Chemicals Calcs'!V$2:V81)-'Chem - ODS'!Q$7*10^6,'Chemicals Calcs'!V81))</f>
        <v>0</v>
      </c>
      <c r="W81" s="212">
        <f ca="1">IF(SUM('Chemicals Calcs'!W$2:W81)-'Chem - ODS'!R$7*10^6&lt;0,0,IF(AND(SUM('Chemicals Calcs'!W$1:W80)-'Chem - ODS'!R$7*10^6&lt;0,SUM('Chemicals Calcs'!W$2:W81)-'Chem - ODS'!R$7*10^6&gt;0),SUM('Chemicals Calcs'!W$2:W81)-'Chem - ODS'!R$7*10^6,'Chemicals Calcs'!W81))</f>
        <v>0</v>
      </c>
      <c r="X81" s="212">
        <f ca="1">IF(SUM('Chemicals Calcs'!X$2:X81)-'Chem - ODS'!S$7*10^6&lt;0,0,IF(AND(SUM('Chemicals Calcs'!X$1:X80)-'Chem - ODS'!S$7*10^6&lt;0,SUM('Chemicals Calcs'!X$2:X81)-'Chem - ODS'!S$7*10^6&gt;0),SUM('Chemicals Calcs'!X$2:X81)-'Chem - ODS'!S$7*10^6,'Chemicals Calcs'!X81))</f>
        <v>0</v>
      </c>
      <c r="Y81" s="212">
        <f ca="1">IF(SUM('Chemicals Calcs'!Y$2:Y81)-'Chem - ODS'!T$7*10^6&lt;0,0,IF(AND(SUM('Chemicals Calcs'!Y$1:Y80)-'Chem - ODS'!T$7*10^6&lt;0,SUM('Chemicals Calcs'!Y$2:Y81)-'Chem - ODS'!T$7*10^6&gt;0),SUM('Chemicals Calcs'!Y$2:Y81)-'Chem - ODS'!T$7*10^6,'Chemicals Calcs'!Y81))</f>
        <v>0</v>
      </c>
      <c r="Z81" s="212">
        <f ca="1">IF(SUM('Chemicals Calcs'!Z$2:Z81)-'Chem - ODS'!U$7*10^6&lt;0,0,IF(AND(SUM('Chemicals Calcs'!Z$1:Z80)-'Chem - ODS'!U$7*10^6&lt;0,SUM('Chemicals Calcs'!Z$2:Z81)-'Chem - ODS'!U$7*10^6&gt;0),SUM('Chemicals Calcs'!Z$2:Z81)-'Chem - ODS'!U$7*10^6,'Chemicals Calcs'!Z81))</f>
        <v>0</v>
      </c>
      <c r="AA81" s="212">
        <f ca="1">IF(SUM('Chemicals Calcs'!AA$2:AA81)-'Chem - ODS'!V$7*10^6&lt;0,0,IF(AND(SUM('Chemicals Calcs'!AA$1:AA80)-'Chem - ODS'!V$7*10^6&lt;0,SUM('Chemicals Calcs'!AA$2:AA81)-'Chem - ODS'!V$7*10^6&gt;0),SUM('Chemicals Calcs'!AA$2:AA81)-'Chem - ODS'!V$7*10^6,'Chemicals Calcs'!AA81))</f>
        <v>0</v>
      </c>
      <c r="AB81" s="212">
        <f ca="1">IF(SUM('Chemicals Calcs'!AB$2:AB81)-'Chem - ODS'!W$7*10^6&lt;0,0,IF(AND(SUM('Chemicals Calcs'!AB$1:AB80)-'Chem - ODS'!W$7*10^6&lt;0,SUM('Chemicals Calcs'!AB$2:AB81)-'Chem - ODS'!W$7*10^6&gt;0),SUM('Chemicals Calcs'!AB$2:AB81)-'Chem - ODS'!W$7*10^6,'Chemicals Calcs'!AB81))</f>
        <v>0</v>
      </c>
      <c r="AC81" s="212">
        <f ca="1">IF(SUM('Chemicals Calcs'!AC$2:AC81)-'Chem - ODS'!X$7*10^6&lt;0,0,IF(AND(SUM('Chemicals Calcs'!AC$1:AC80)-'Chem - ODS'!X$7*10^6&lt;0,SUM('Chemicals Calcs'!AC$2:AC81)-'Chem - ODS'!X$7*10^6&gt;0),SUM('Chemicals Calcs'!AC$2:AC81)-'Chem - ODS'!X$7*10^6,'Chemicals Calcs'!AC81))</f>
        <v>0</v>
      </c>
      <c r="AD81" s="212">
        <f ca="1">IF(SUM('Chemicals Calcs'!AD$2:AD81)-'Chem - ODS'!Y$7*10^6&lt;0,0,IF(AND(SUM('Chemicals Calcs'!AD$1:AD80)-'Chem - ODS'!Y$7*10^6&lt;0,SUM('Chemicals Calcs'!AD$2:AD81)-'Chem - ODS'!Y$7*10^6&gt;0),SUM('Chemicals Calcs'!AD$2:AD81)-'Chem - ODS'!Y$7*10^6,'Chemicals Calcs'!AD81))</f>
        <v>0</v>
      </c>
      <c r="AE81" s="212">
        <f ca="1">IF(SUM('Chemicals Calcs'!AE$2:AE81)-'Chem - ODS'!Z$7*10^6&lt;0,0,IF(AND(SUM('Chemicals Calcs'!AE$1:AE80)-'Chem - ODS'!Z$7*10^6&lt;0,SUM('Chemicals Calcs'!AE$2:AE81)-'Chem - ODS'!Z$7*10^6&gt;0),SUM('Chemicals Calcs'!AE$2:AE81)-'Chem - ODS'!Z$7*10^6,'Chemicals Calcs'!AE81))</f>
        <v>0</v>
      </c>
      <c r="AF81" s="212">
        <f ca="1">IF(SUM('Chemicals Calcs'!AF$2:AF81)-'Chem - ODS'!AA$7*10^6&lt;0,0,IF(AND(SUM('Chemicals Calcs'!AF$1:AF80)-'Chem - ODS'!AA$7*10^6&lt;0,SUM('Chemicals Calcs'!AF$2:AF81)-'Chem - ODS'!AA$7*10^6&gt;0),SUM('Chemicals Calcs'!AF$2:AF81)-'Chem - ODS'!AA$7*10^6,'Chemicals Calcs'!AF81))</f>
        <v>0</v>
      </c>
      <c r="AG81" s="212">
        <f ca="1">IF(SUM('Chemicals Calcs'!AG$2:AG81)-'Chem - ODS'!AB$7*10^6&lt;0,0,IF(AND(SUM('Chemicals Calcs'!AG$1:AG80)-'Chem - ODS'!AB$7*10^6&lt;0,SUM('Chemicals Calcs'!AG$2:AG81)-'Chem - ODS'!AB$7*10^6&gt;0),SUM('Chemicals Calcs'!AG$2:AG81)-'Chem - ODS'!AB$7*10^6,'Chemicals Calcs'!AG81))</f>
        <v>0</v>
      </c>
      <c r="AH81" s="212">
        <f ca="1">IF(SUM('Chemicals Calcs'!AH$2:AH81)-'Chem - ODS'!AC$7*10^6&lt;0,0,IF(AND(SUM('Chemicals Calcs'!AH$1:AH80)-'Chem - ODS'!AC$7*10^6&lt;0,SUM('Chemicals Calcs'!AH$2:AH81)-'Chem - ODS'!AC$7*10^6&gt;0),SUM('Chemicals Calcs'!AH$2:AH81)-'Chem - ODS'!AC$7*10^6,'Chemicals Calcs'!AH81))</f>
        <v>0</v>
      </c>
      <c r="AI81" s="212">
        <f ca="1">IF(SUM('Chemicals Calcs'!AI$2:AI81)-'Chem - ODS'!AD$7*10^6&lt;0,0,IF(AND(SUM('Chemicals Calcs'!AI$1:AI80)-'Chem - ODS'!AD$7*10^6&lt;0,SUM('Chemicals Calcs'!AI$2:AI81)-'Chem - ODS'!AD$7*10^6&gt;0),SUM('Chemicals Calcs'!AI$2:AI81)-'Chem - ODS'!AD$7*10^6,'Chemicals Calcs'!AI81))</f>
        <v>0</v>
      </c>
      <c r="AJ81" s="212">
        <f ca="1">IF(SUM('Chemicals Calcs'!AJ$2:AJ81)-'Chem - ODS'!AE$7*10^6&lt;0,0,IF(AND(SUM('Chemicals Calcs'!AJ$1:AJ80)-'Chem - ODS'!AE$7*10^6&lt;0,SUM('Chemicals Calcs'!AJ$2:AJ81)-'Chem - ODS'!AE$7*10^6&gt;0),SUM('Chemicals Calcs'!AJ$2:AJ81)-'Chem - ODS'!AE$7*10^6,'Chemicals Calcs'!AJ81))</f>
        <v>0</v>
      </c>
      <c r="AK81" s="212">
        <f ca="1">IF(SUM('Chemicals Calcs'!AK$2:AK81)-'Chem - ODS'!AF$7*10^6&lt;0,0,IF(AND(SUM('Chemicals Calcs'!AK$1:AK80)-'Chem - ODS'!AF$7*10^6&lt;0,SUM('Chemicals Calcs'!AK$2:AK81)-'Chem - ODS'!AF$7*10^6&gt;0),SUM('Chemicals Calcs'!AK$2:AK81)-'Chem - ODS'!AF$7*10^6,'Chemicals Calcs'!AK81))</f>
        <v>0</v>
      </c>
      <c r="AL81" s="212">
        <f ca="1">IF(SUM('Chemicals Calcs'!AL$2:AL81)-'Chem - ODS'!AG$7*10^6&lt;0,0,IF(AND(SUM('Chemicals Calcs'!AL$1:AL80)-'Chem - ODS'!AG$7*10^6&lt;0,SUM('Chemicals Calcs'!AL$2:AL81)-'Chem - ODS'!AG$7*10^6&gt;0),SUM('Chemicals Calcs'!AL$2:AL81)-'Chem - ODS'!AG$7*10^6,'Chemicals Calcs'!AL81))</f>
        <v>0</v>
      </c>
      <c r="AM81" s="212">
        <f ca="1">IF(SUM('Chemicals Calcs'!AM$2:AM81)-'Chem - ODS'!AH$7*10^6&lt;0,0,IF(AND(SUM('Chemicals Calcs'!AM$1:AM80)-'Chem - ODS'!AH$7*10^6&lt;0,SUM('Chemicals Calcs'!AM$2:AM81)-'Chem - ODS'!AH$7*10^6&gt;0),SUM('Chemicals Calcs'!AM$2:AM81)-'Chem - ODS'!AH$7*10^6,'Chemicals Calcs'!AM81))</f>
        <v>0</v>
      </c>
      <c r="AN81" s="212">
        <f ca="1">IF(SUM('Chemicals Calcs'!AN$2:AN81)-'Chem - ODS'!AI$7*10^6&lt;0,0,IF(AND(SUM('Chemicals Calcs'!AN$1:AN80)-'Chem - ODS'!AI$7*10^6&lt;0,SUM('Chemicals Calcs'!AN$2:AN81)-'Chem - ODS'!AI$7*10^6&gt;0),SUM('Chemicals Calcs'!AN$2:AN81)-'Chem - ODS'!AI$7*10^6,'Chemicals Calcs'!AN81))</f>
        <v>0</v>
      </c>
      <c r="AO81" s="212">
        <f ca="1">IF(SUM('Chemicals Calcs'!AO$2:AO81)-'Chem - ODS'!AJ$7*10^6&lt;0,0,IF(AND(SUM('Chemicals Calcs'!AO$1:AO80)-'Chem - ODS'!AJ$7*10^6&lt;0,SUM('Chemicals Calcs'!AO$2:AO81)-'Chem - ODS'!AJ$7*10^6&gt;0),SUM('Chemicals Calcs'!AO$2:AO81)-'Chem - ODS'!AJ$7*10^6,'Chemicals Calcs'!AO81))</f>
        <v>0</v>
      </c>
      <c r="AP81" s="212">
        <f ca="1">IF(SUM('Chemicals Calcs'!AP$2:AP81)-'Chem - ODS'!AK$7*10^6&lt;0,0,IF(AND(SUM('Chemicals Calcs'!AP$1:AP80)-'Chem - ODS'!AK$7*10^6&lt;0,SUM('Chemicals Calcs'!AP$2:AP81)-'Chem - ODS'!AK$7*10^6&gt;0),SUM('Chemicals Calcs'!AP$2:AP81)-'Chem - ODS'!AK$7*10^6,'Chemicals Calcs'!AP81))</f>
        <v>0</v>
      </c>
    </row>
    <row r="82" spans="1:42">
      <c r="A82" s="74">
        <v>30</v>
      </c>
      <c r="B82">
        <f ca="1">IF('Chemicals 2010'!$A90="CP",INDIRECT("'Chemicals 2010'!"&amp;'Country Selector'!$B$3&amp;ROW($A90))*10^12,0)</f>
        <v>0</v>
      </c>
      <c r="C82" s="90">
        <f t="shared" ca="1" si="4"/>
        <v>0</v>
      </c>
      <c r="D82" s="90">
        <f t="shared" ca="1" si="3"/>
        <v>0</v>
      </c>
      <c r="E82" s="90">
        <f t="shared" ca="1" si="3"/>
        <v>0</v>
      </c>
      <c r="F82" s="90">
        <f t="shared" ca="1" si="3"/>
        <v>0</v>
      </c>
      <c r="G82" s="212">
        <f ca="1">IF(SUM('Chemicals Calcs'!G$2:G82)-'Chem - ODS'!B$7*10^6&lt;0,0,IF(AND(SUM('Chemicals Calcs'!G$1:G81)-'Chem - ODS'!B$7*10^6&lt;0,SUM('Chemicals Calcs'!G$2:G82)-'Chem - ODS'!B$7*10^6&gt;0),SUM('Chemicals Calcs'!G$2:G82)-'Chem - ODS'!B$7*10^6,'Chemicals Calcs'!G82))</f>
        <v>0</v>
      </c>
      <c r="H82" s="212">
        <f ca="1">IF(SUM('Chemicals Calcs'!H$2:H82)-'Chem - ODS'!C$7*10^6&lt;0,0,IF(AND(SUM('Chemicals Calcs'!H$1:H81)-'Chem - ODS'!C$7*10^6&lt;0,SUM('Chemicals Calcs'!H$2:H82)-'Chem - ODS'!C$7*10^6&gt;0),SUM('Chemicals Calcs'!H$2:H82)-'Chem - ODS'!C$7*10^6,'Chemicals Calcs'!H82))</f>
        <v>0</v>
      </c>
      <c r="I82" s="212">
        <f ca="1">IF(SUM('Chemicals Calcs'!I$2:I82)-'Chem - ODS'!D$7*10^6&lt;0,0,IF(AND(SUM('Chemicals Calcs'!I$1:I81)-'Chem - ODS'!D$7*10^6&lt;0,SUM('Chemicals Calcs'!I$2:I82)-'Chem - ODS'!D$7*10^6&gt;0),SUM('Chemicals Calcs'!I$2:I82)-'Chem - ODS'!D$7*10^6,'Chemicals Calcs'!I82))</f>
        <v>0</v>
      </c>
      <c r="J82" s="212">
        <f ca="1">IF(SUM('Chemicals Calcs'!J$2:J82)-'Chem - ODS'!E$7*10^6&lt;0,0,IF(AND(SUM('Chemicals Calcs'!J$1:J81)-'Chem - ODS'!E$7*10^6&lt;0,SUM('Chemicals Calcs'!J$2:J82)-'Chem - ODS'!E$7*10^6&gt;0),SUM('Chemicals Calcs'!J$2:J82)-'Chem - ODS'!E$7*10^6,'Chemicals Calcs'!J82))</f>
        <v>0</v>
      </c>
      <c r="K82" s="212">
        <f ca="1">IF(SUM('Chemicals Calcs'!K$2:K82)-'Chem - ODS'!F$7*10^6&lt;0,0,IF(AND(SUM('Chemicals Calcs'!K$1:K81)-'Chem - ODS'!F$7*10^6&lt;0,SUM('Chemicals Calcs'!K$2:K82)-'Chem - ODS'!F$7*10^6&gt;0),SUM('Chemicals Calcs'!K$2:K82)-'Chem - ODS'!F$7*10^6,'Chemicals Calcs'!K82))</f>
        <v>0</v>
      </c>
      <c r="L82" s="212">
        <f ca="1">IF(SUM('Chemicals Calcs'!L$2:L82)-'Chem - ODS'!G$7*10^6&lt;0,0,IF(AND(SUM('Chemicals Calcs'!L$1:L81)-'Chem - ODS'!G$7*10^6&lt;0,SUM('Chemicals Calcs'!L$2:L82)-'Chem - ODS'!G$7*10^6&gt;0),SUM('Chemicals Calcs'!L$2:L82)-'Chem - ODS'!G$7*10^6,'Chemicals Calcs'!L82))</f>
        <v>0</v>
      </c>
      <c r="M82" s="212">
        <f ca="1">IF(SUM('Chemicals Calcs'!M$2:M82)-'Chem - ODS'!H$7*10^6&lt;0,0,IF(AND(SUM('Chemicals Calcs'!M$1:M81)-'Chem - ODS'!H$7*10^6&lt;0,SUM('Chemicals Calcs'!M$2:M82)-'Chem - ODS'!H$7*10^6&gt;0),SUM('Chemicals Calcs'!M$2:M82)-'Chem - ODS'!H$7*10^6,'Chemicals Calcs'!M82))</f>
        <v>0</v>
      </c>
      <c r="N82" s="212">
        <f ca="1">IF(SUM('Chemicals Calcs'!N$2:N82)-'Chem - ODS'!I$7*10^6&lt;0,0,IF(AND(SUM('Chemicals Calcs'!N$1:N81)-'Chem - ODS'!I$7*10^6&lt;0,SUM('Chemicals Calcs'!N$2:N82)-'Chem - ODS'!I$7*10^6&gt;0),SUM('Chemicals Calcs'!N$2:N82)-'Chem - ODS'!I$7*10^6,'Chemicals Calcs'!N82))</f>
        <v>0</v>
      </c>
      <c r="O82" s="212">
        <f ca="1">IF(SUM('Chemicals Calcs'!O$2:O82)-'Chem - ODS'!J$7*10^6&lt;0,0,IF(AND(SUM('Chemicals Calcs'!O$1:O81)-'Chem - ODS'!J$7*10^6&lt;0,SUM('Chemicals Calcs'!O$2:O82)-'Chem - ODS'!J$7*10^6&gt;0),SUM('Chemicals Calcs'!O$2:O82)-'Chem - ODS'!J$7*10^6,'Chemicals Calcs'!O82))</f>
        <v>0</v>
      </c>
      <c r="P82" s="212">
        <f ca="1">IF(SUM('Chemicals Calcs'!P$2:P82)-'Chem - ODS'!K$7*10^6&lt;0,0,IF(AND(SUM('Chemicals Calcs'!P$1:P81)-'Chem - ODS'!K$7*10^6&lt;0,SUM('Chemicals Calcs'!P$2:P82)-'Chem - ODS'!K$7*10^6&gt;0),SUM('Chemicals Calcs'!P$2:P82)-'Chem - ODS'!K$7*10^6,'Chemicals Calcs'!P82))</f>
        <v>0</v>
      </c>
      <c r="Q82" s="212">
        <f ca="1">IF(SUM('Chemicals Calcs'!Q$2:Q82)-'Chem - ODS'!L$7*10^6&lt;0,0,IF(AND(SUM('Chemicals Calcs'!Q$1:Q81)-'Chem - ODS'!L$7*10^6&lt;0,SUM('Chemicals Calcs'!Q$2:Q82)-'Chem - ODS'!L$7*10^6&gt;0),SUM('Chemicals Calcs'!Q$2:Q82)-'Chem - ODS'!L$7*10^6,'Chemicals Calcs'!Q82))</f>
        <v>0</v>
      </c>
      <c r="R82" s="212">
        <f ca="1">IF(SUM('Chemicals Calcs'!R$2:R82)-'Chem - ODS'!M$7*10^6&lt;0,0,IF(AND(SUM('Chemicals Calcs'!R$1:R81)-'Chem - ODS'!M$7*10^6&lt;0,SUM('Chemicals Calcs'!R$2:R82)-'Chem - ODS'!M$7*10^6&gt;0),SUM('Chemicals Calcs'!R$2:R82)-'Chem - ODS'!M$7*10^6,'Chemicals Calcs'!R82))</f>
        <v>0</v>
      </c>
      <c r="S82" s="212">
        <f ca="1">IF(SUM('Chemicals Calcs'!S$2:S82)-'Chem - ODS'!N$7*10^6&lt;0,0,IF(AND(SUM('Chemicals Calcs'!S$1:S81)-'Chem - ODS'!N$7*10^6&lt;0,SUM('Chemicals Calcs'!S$2:S82)-'Chem - ODS'!N$7*10^6&gt;0),SUM('Chemicals Calcs'!S$2:S82)-'Chem - ODS'!N$7*10^6,'Chemicals Calcs'!S82))</f>
        <v>0</v>
      </c>
      <c r="T82" s="212">
        <f ca="1">IF(SUM('Chemicals Calcs'!T$2:T82)-'Chem - ODS'!O$7*10^6&lt;0,0,IF(AND(SUM('Chemicals Calcs'!T$1:T81)-'Chem - ODS'!O$7*10^6&lt;0,SUM('Chemicals Calcs'!T$2:T82)-'Chem - ODS'!O$7*10^6&gt;0),SUM('Chemicals Calcs'!T$2:T82)-'Chem - ODS'!O$7*10^6,'Chemicals Calcs'!T82))</f>
        <v>0</v>
      </c>
      <c r="U82" s="212">
        <f ca="1">IF(SUM('Chemicals Calcs'!U$2:U82)-'Chem - ODS'!P$7*10^6&lt;0,0,IF(AND(SUM('Chemicals Calcs'!U$1:U81)-'Chem - ODS'!P$7*10^6&lt;0,SUM('Chemicals Calcs'!U$2:U82)-'Chem - ODS'!P$7*10^6&gt;0),SUM('Chemicals Calcs'!U$2:U82)-'Chem - ODS'!P$7*10^6,'Chemicals Calcs'!U82))</f>
        <v>0</v>
      </c>
      <c r="V82" s="212">
        <f ca="1">IF(SUM('Chemicals Calcs'!V$2:V82)-'Chem - ODS'!Q$7*10^6&lt;0,0,IF(AND(SUM('Chemicals Calcs'!V$1:V81)-'Chem - ODS'!Q$7*10^6&lt;0,SUM('Chemicals Calcs'!V$2:V82)-'Chem - ODS'!Q$7*10^6&gt;0),SUM('Chemicals Calcs'!V$2:V82)-'Chem - ODS'!Q$7*10^6,'Chemicals Calcs'!V82))</f>
        <v>0</v>
      </c>
      <c r="W82" s="212">
        <f ca="1">IF(SUM('Chemicals Calcs'!W$2:W82)-'Chem - ODS'!R$7*10^6&lt;0,0,IF(AND(SUM('Chemicals Calcs'!W$1:W81)-'Chem - ODS'!R$7*10^6&lt;0,SUM('Chemicals Calcs'!W$2:W82)-'Chem - ODS'!R$7*10^6&gt;0),SUM('Chemicals Calcs'!W$2:W82)-'Chem - ODS'!R$7*10^6,'Chemicals Calcs'!W82))</f>
        <v>0</v>
      </c>
      <c r="X82" s="212">
        <f ca="1">IF(SUM('Chemicals Calcs'!X$2:X82)-'Chem - ODS'!S$7*10^6&lt;0,0,IF(AND(SUM('Chemicals Calcs'!X$1:X81)-'Chem - ODS'!S$7*10^6&lt;0,SUM('Chemicals Calcs'!X$2:X82)-'Chem - ODS'!S$7*10^6&gt;0),SUM('Chemicals Calcs'!X$2:X82)-'Chem - ODS'!S$7*10^6,'Chemicals Calcs'!X82))</f>
        <v>0</v>
      </c>
      <c r="Y82" s="212">
        <f ca="1">IF(SUM('Chemicals Calcs'!Y$2:Y82)-'Chem - ODS'!T$7*10^6&lt;0,0,IF(AND(SUM('Chemicals Calcs'!Y$1:Y81)-'Chem - ODS'!T$7*10^6&lt;0,SUM('Chemicals Calcs'!Y$2:Y82)-'Chem - ODS'!T$7*10^6&gt;0),SUM('Chemicals Calcs'!Y$2:Y82)-'Chem - ODS'!T$7*10^6,'Chemicals Calcs'!Y82))</f>
        <v>0</v>
      </c>
      <c r="Z82" s="212">
        <f ca="1">IF(SUM('Chemicals Calcs'!Z$2:Z82)-'Chem - ODS'!U$7*10^6&lt;0,0,IF(AND(SUM('Chemicals Calcs'!Z$1:Z81)-'Chem - ODS'!U$7*10^6&lt;0,SUM('Chemicals Calcs'!Z$2:Z82)-'Chem - ODS'!U$7*10^6&gt;0),SUM('Chemicals Calcs'!Z$2:Z82)-'Chem - ODS'!U$7*10^6,'Chemicals Calcs'!Z82))</f>
        <v>0</v>
      </c>
      <c r="AA82" s="212">
        <f ca="1">IF(SUM('Chemicals Calcs'!AA$2:AA82)-'Chem - ODS'!V$7*10^6&lt;0,0,IF(AND(SUM('Chemicals Calcs'!AA$1:AA81)-'Chem - ODS'!V$7*10^6&lt;0,SUM('Chemicals Calcs'!AA$2:AA82)-'Chem - ODS'!V$7*10^6&gt;0),SUM('Chemicals Calcs'!AA$2:AA82)-'Chem - ODS'!V$7*10^6,'Chemicals Calcs'!AA82))</f>
        <v>0</v>
      </c>
      <c r="AB82" s="212">
        <f ca="1">IF(SUM('Chemicals Calcs'!AB$2:AB82)-'Chem - ODS'!W$7*10^6&lt;0,0,IF(AND(SUM('Chemicals Calcs'!AB$1:AB81)-'Chem - ODS'!W$7*10^6&lt;0,SUM('Chemicals Calcs'!AB$2:AB82)-'Chem - ODS'!W$7*10^6&gt;0),SUM('Chemicals Calcs'!AB$2:AB82)-'Chem - ODS'!W$7*10^6,'Chemicals Calcs'!AB82))</f>
        <v>0</v>
      </c>
      <c r="AC82" s="212">
        <f ca="1">IF(SUM('Chemicals Calcs'!AC$2:AC82)-'Chem - ODS'!X$7*10^6&lt;0,0,IF(AND(SUM('Chemicals Calcs'!AC$1:AC81)-'Chem - ODS'!X$7*10^6&lt;0,SUM('Chemicals Calcs'!AC$2:AC82)-'Chem - ODS'!X$7*10^6&gt;0),SUM('Chemicals Calcs'!AC$2:AC82)-'Chem - ODS'!X$7*10^6,'Chemicals Calcs'!AC82))</f>
        <v>0</v>
      </c>
      <c r="AD82" s="212">
        <f ca="1">IF(SUM('Chemicals Calcs'!AD$2:AD82)-'Chem - ODS'!Y$7*10^6&lt;0,0,IF(AND(SUM('Chemicals Calcs'!AD$1:AD81)-'Chem - ODS'!Y$7*10^6&lt;0,SUM('Chemicals Calcs'!AD$2:AD82)-'Chem - ODS'!Y$7*10^6&gt;0),SUM('Chemicals Calcs'!AD$2:AD82)-'Chem - ODS'!Y$7*10^6,'Chemicals Calcs'!AD82))</f>
        <v>0</v>
      </c>
      <c r="AE82" s="212">
        <f ca="1">IF(SUM('Chemicals Calcs'!AE$2:AE82)-'Chem - ODS'!Z$7*10^6&lt;0,0,IF(AND(SUM('Chemicals Calcs'!AE$1:AE81)-'Chem - ODS'!Z$7*10^6&lt;0,SUM('Chemicals Calcs'!AE$2:AE82)-'Chem - ODS'!Z$7*10^6&gt;0),SUM('Chemicals Calcs'!AE$2:AE82)-'Chem - ODS'!Z$7*10^6,'Chemicals Calcs'!AE82))</f>
        <v>0</v>
      </c>
      <c r="AF82" s="212">
        <f ca="1">IF(SUM('Chemicals Calcs'!AF$2:AF82)-'Chem - ODS'!AA$7*10^6&lt;0,0,IF(AND(SUM('Chemicals Calcs'!AF$1:AF81)-'Chem - ODS'!AA$7*10^6&lt;0,SUM('Chemicals Calcs'!AF$2:AF82)-'Chem - ODS'!AA$7*10^6&gt;0),SUM('Chemicals Calcs'!AF$2:AF82)-'Chem - ODS'!AA$7*10^6,'Chemicals Calcs'!AF82))</f>
        <v>0</v>
      </c>
      <c r="AG82" s="212">
        <f ca="1">IF(SUM('Chemicals Calcs'!AG$2:AG82)-'Chem - ODS'!AB$7*10^6&lt;0,0,IF(AND(SUM('Chemicals Calcs'!AG$1:AG81)-'Chem - ODS'!AB$7*10^6&lt;0,SUM('Chemicals Calcs'!AG$2:AG82)-'Chem - ODS'!AB$7*10^6&gt;0),SUM('Chemicals Calcs'!AG$2:AG82)-'Chem - ODS'!AB$7*10^6,'Chemicals Calcs'!AG82))</f>
        <v>0</v>
      </c>
      <c r="AH82" s="212">
        <f ca="1">IF(SUM('Chemicals Calcs'!AH$2:AH82)-'Chem - ODS'!AC$7*10^6&lt;0,0,IF(AND(SUM('Chemicals Calcs'!AH$1:AH81)-'Chem - ODS'!AC$7*10^6&lt;0,SUM('Chemicals Calcs'!AH$2:AH82)-'Chem - ODS'!AC$7*10^6&gt;0),SUM('Chemicals Calcs'!AH$2:AH82)-'Chem - ODS'!AC$7*10^6,'Chemicals Calcs'!AH82))</f>
        <v>0</v>
      </c>
      <c r="AI82" s="212">
        <f ca="1">IF(SUM('Chemicals Calcs'!AI$2:AI82)-'Chem - ODS'!AD$7*10^6&lt;0,0,IF(AND(SUM('Chemicals Calcs'!AI$1:AI81)-'Chem - ODS'!AD$7*10^6&lt;0,SUM('Chemicals Calcs'!AI$2:AI82)-'Chem - ODS'!AD$7*10^6&gt;0),SUM('Chemicals Calcs'!AI$2:AI82)-'Chem - ODS'!AD$7*10^6,'Chemicals Calcs'!AI82))</f>
        <v>0</v>
      </c>
      <c r="AJ82" s="212">
        <f ca="1">IF(SUM('Chemicals Calcs'!AJ$2:AJ82)-'Chem - ODS'!AE$7*10^6&lt;0,0,IF(AND(SUM('Chemicals Calcs'!AJ$1:AJ81)-'Chem - ODS'!AE$7*10^6&lt;0,SUM('Chemicals Calcs'!AJ$2:AJ82)-'Chem - ODS'!AE$7*10^6&gt;0),SUM('Chemicals Calcs'!AJ$2:AJ82)-'Chem - ODS'!AE$7*10^6,'Chemicals Calcs'!AJ82))</f>
        <v>0</v>
      </c>
      <c r="AK82" s="212">
        <f ca="1">IF(SUM('Chemicals Calcs'!AK$2:AK82)-'Chem - ODS'!AF$7*10^6&lt;0,0,IF(AND(SUM('Chemicals Calcs'!AK$1:AK81)-'Chem - ODS'!AF$7*10^6&lt;0,SUM('Chemicals Calcs'!AK$2:AK82)-'Chem - ODS'!AF$7*10^6&gt;0),SUM('Chemicals Calcs'!AK$2:AK82)-'Chem - ODS'!AF$7*10^6,'Chemicals Calcs'!AK82))</f>
        <v>0</v>
      </c>
      <c r="AL82" s="212">
        <f ca="1">IF(SUM('Chemicals Calcs'!AL$2:AL82)-'Chem - ODS'!AG$7*10^6&lt;0,0,IF(AND(SUM('Chemicals Calcs'!AL$1:AL81)-'Chem - ODS'!AG$7*10^6&lt;0,SUM('Chemicals Calcs'!AL$2:AL82)-'Chem - ODS'!AG$7*10^6&gt;0),SUM('Chemicals Calcs'!AL$2:AL82)-'Chem - ODS'!AG$7*10^6,'Chemicals Calcs'!AL82))</f>
        <v>0</v>
      </c>
      <c r="AM82" s="212">
        <f ca="1">IF(SUM('Chemicals Calcs'!AM$2:AM82)-'Chem - ODS'!AH$7*10^6&lt;0,0,IF(AND(SUM('Chemicals Calcs'!AM$1:AM81)-'Chem - ODS'!AH$7*10^6&lt;0,SUM('Chemicals Calcs'!AM$2:AM82)-'Chem - ODS'!AH$7*10^6&gt;0),SUM('Chemicals Calcs'!AM$2:AM82)-'Chem - ODS'!AH$7*10^6,'Chemicals Calcs'!AM82))</f>
        <v>0</v>
      </c>
      <c r="AN82" s="212">
        <f ca="1">IF(SUM('Chemicals Calcs'!AN$2:AN82)-'Chem - ODS'!AI$7*10^6&lt;0,0,IF(AND(SUM('Chemicals Calcs'!AN$1:AN81)-'Chem - ODS'!AI$7*10^6&lt;0,SUM('Chemicals Calcs'!AN$2:AN82)-'Chem - ODS'!AI$7*10^6&gt;0),SUM('Chemicals Calcs'!AN$2:AN82)-'Chem - ODS'!AI$7*10^6,'Chemicals Calcs'!AN82))</f>
        <v>0</v>
      </c>
      <c r="AO82" s="212">
        <f ca="1">IF(SUM('Chemicals Calcs'!AO$2:AO82)-'Chem - ODS'!AJ$7*10^6&lt;0,0,IF(AND(SUM('Chemicals Calcs'!AO$1:AO81)-'Chem - ODS'!AJ$7*10^6&lt;0,SUM('Chemicals Calcs'!AO$2:AO82)-'Chem - ODS'!AJ$7*10^6&gt;0),SUM('Chemicals Calcs'!AO$2:AO82)-'Chem - ODS'!AJ$7*10^6,'Chemicals Calcs'!AO82))</f>
        <v>0</v>
      </c>
      <c r="AP82" s="212">
        <f ca="1">IF(SUM('Chemicals Calcs'!AP$2:AP82)-'Chem - ODS'!AK$7*10^6&lt;0,0,IF(AND(SUM('Chemicals Calcs'!AP$1:AP81)-'Chem - ODS'!AK$7*10^6&lt;0,SUM('Chemicals Calcs'!AP$2:AP82)-'Chem - ODS'!AK$7*10^6&gt;0),SUM('Chemicals Calcs'!AP$2:AP82)-'Chem - ODS'!AK$7*10^6,'Chemicals Calcs'!AP82))</f>
        <v>0</v>
      </c>
    </row>
    <row r="83" spans="1:42">
      <c r="A83" s="74">
        <v>31</v>
      </c>
      <c r="B83">
        <f ca="1">IF('Chemicals 2010'!$A91="CP",INDIRECT("'Chemicals 2010'!"&amp;'Country Selector'!$B$3&amp;ROW($A91))*10^12,0)</f>
        <v>84614521847.829803</v>
      </c>
      <c r="C83" s="90">
        <f t="shared" ca="1" si="4"/>
        <v>87297957521.40094</v>
      </c>
      <c r="D83" s="90">
        <f t="shared" ca="1" si="3"/>
        <v>89981393194.972076</v>
      </c>
      <c r="E83" s="90">
        <f t="shared" ca="1" si="3"/>
        <v>92664828868.543213</v>
      </c>
      <c r="F83" s="90">
        <f t="shared" ca="1" si="3"/>
        <v>95348264542.114349</v>
      </c>
      <c r="G83" s="212">
        <f ca="1">IF(SUM('Chemicals Calcs'!G$2:G83)-'Chem - ODS'!B$7*10^6&lt;0,0,IF(AND(SUM('Chemicals Calcs'!G$1:G82)-'Chem - ODS'!B$7*10^6&lt;0,SUM('Chemicals Calcs'!G$2:G83)-'Chem - ODS'!B$7*10^6&gt;0),SUM('Chemicals Calcs'!G$2:G83)-'Chem - ODS'!B$7*10^6,'Chemicals Calcs'!G83))</f>
        <v>98031700215.685486</v>
      </c>
      <c r="H83" s="212">
        <f ca="1">IF(SUM('Chemicals Calcs'!H$2:H83)-'Chem - ODS'!C$7*10^6&lt;0,0,IF(AND(SUM('Chemicals Calcs'!H$1:H82)-'Chem - ODS'!C$7*10^6&lt;0,SUM('Chemicals Calcs'!H$2:H83)-'Chem - ODS'!C$7*10^6&gt;0),SUM('Chemicals Calcs'!H$2:H83)-'Chem - ODS'!C$7*10^6,'Chemicals Calcs'!H83))</f>
        <v>100715135889.25662</v>
      </c>
      <c r="I83" s="212">
        <f ca="1">IF(SUM('Chemicals Calcs'!I$2:I83)-'Chem - ODS'!D$7*10^6&lt;0,0,IF(AND(SUM('Chemicals Calcs'!I$1:I82)-'Chem - ODS'!D$7*10^6&lt;0,SUM('Chemicals Calcs'!I$2:I83)-'Chem - ODS'!D$7*10^6&gt;0),SUM('Chemicals Calcs'!I$2:I83)-'Chem - ODS'!D$7*10^6,'Chemicals Calcs'!I83))</f>
        <v>103398571562.82774</v>
      </c>
      <c r="J83" s="212">
        <f ca="1">IF(SUM('Chemicals Calcs'!J$2:J83)-'Chem - ODS'!E$7*10^6&lt;0,0,IF(AND(SUM('Chemicals Calcs'!J$1:J82)-'Chem - ODS'!E$7*10^6&lt;0,SUM('Chemicals Calcs'!J$2:J83)-'Chem - ODS'!E$7*10^6&gt;0),SUM('Chemicals Calcs'!J$2:J83)-'Chem - ODS'!E$7*10^6,'Chemicals Calcs'!J83))</f>
        <v>106082007236.39888</v>
      </c>
      <c r="K83" s="212">
        <f ca="1">IF(SUM('Chemicals Calcs'!K$2:K83)-'Chem - ODS'!F$7*10^6&lt;0,0,IF(AND(SUM('Chemicals Calcs'!K$1:K82)-'Chem - ODS'!F$7*10^6&lt;0,SUM('Chemicals Calcs'!K$2:K83)-'Chem - ODS'!F$7*10^6&gt;0),SUM('Chemicals Calcs'!K$2:K83)-'Chem - ODS'!F$7*10^6,'Chemicals Calcs'!K83))</f>
        <v>108765442909.97002</v>
      </c>
      <c r="L83" s="212">
        <f ca="1">IF(SUM('Chemicals Calcs'!L$2:L83)-'Chem - ODS'!G$7*10^6&lt;0,0,IF(AND(SUM('Chemicals Calcs'!L$1:L82)-'Chem - ODS'!G$7*10^6&lt;0,SUM('Chemicals Calcs'!L$2:L83)-'Chem - ODS'!G$7*10^6&gt;0),SUM('Chemicals Calcs'!L$2:L83)-'Chem - ODS'!G$7*10^6,'Chemicals Calcs'!L83))</f>
        <v>111448878583.54115</v>
      </c>
      <c r="M83" s="212">
        <f ca="1">IF(SUM('Chemicals Calcs'!M$2:M83)-'Chem - ODS'!H$7*10^6&lt;0,0,IF(AND(SUM('Chemicals Calcs'!M$1:M82)-'Chem - ODS'!H$7*10^6&lt;0,SUM('Chemicals Calcs'!M$2:M83)-'Chem - ODS'!H$7*10^6&gt;0),SUM('Chemicals Calcs'!M$2:M83)-'Chem - ODS'!H$7*10^6,'Chemicals Calcs'!M83))</f>
        <v>110875711709.60281</v>
      </c>
      <c r="N83" s="212">
        <f ca="1">IF(SUM('Chemicals Calcs'!N$2:N83)-'Chem - ODS'!I$7*10^6&lt;0,0,IF(AND(SUM('Chemicals Calcs'!N$1:N82)-'Chem - ODS'!I$7*10^6&lt;0,SUM('Chemicals Calcs'!N$2:N83)-'Chem - ODS'!I$7*10^6&gt;0),SUM('Chemicals Calcs'!N$2:N83)-'Chem - ODS'!I$7*10^6,'Chemicals Calcs'!N83))</f>
        <v>110980244890.20073</v>
      </c>
      <c r="O83" s="212">
        <f ca="1">IF(SUM('Chemicals Calcs'!O$2:O83)-'Chem - ODS'!J$7*10^6&lt;0,0,IF(AND(SUM('Chemicals Calcs'!O$1:O82)-'Chem - ODS'!J$7*10^6&lt;0,SUM('Chemicals Calcs'!O$2:O83)-'Chem - ODS'!J$7*10^6&gt;0),SUM('Chemicals Calcs'!O$2:O83)-'Chem - ODS'!J$7*10^6,'Chemicals Calcs'!O83))</f>
        <v>111079333855.55725</v>
      </c>
      <c r="P83" s="212">
        <f ca="1">IF(SUM('Chemicals Calcs'!P$2:P83)-'Chem - ODS'!K$7*10^6&lt;0,0,IF(AND(SUM('Chemicals Calcs'!P$1:P82)-'Chem - ODS'!K$7*10^6&lt;0,SUM('Chemicals Calcs'!P$2:P83)-'Chem - ODS'!K$7*10^6&gt;0),SUM('Chemicals Calcs'!P$2:P83)-'Chem - ODS'!K$7*10^6,'Chemicals Calcs'!P83))</f>
        <v>111173495018.37206</v>
      </c>
      <c r="Q83" s="212">
        <f ca="1">IF(SUM('Chemicals Calcs'!Q$2:Q83)-'Chem - ODS'!L$7*10^6&lt;0,0,IF(AND(SUM('Chemicals Calcs'!Q$1:Q82)-'Chem - ODS'!L$7*10^6&lt;0,SUM('Chemicals Calcs'!Q$2:Q83)-'Chem - ODS'!L$7*10^6&gt;0),SUM('Chemicals Calcs'!Q$2:Q83)-'Chem - ODS'!L$7*10^6,'Chemicals Calcs'!Q83))</f>
        <v>112422172954.24438</v>
      </c>
      <c r="R83" s="212">
        <f ca="1">IF(SUM('Chemicals Calcs'!R$2:R83)-'Chem - ODS'!M$7*10^6&lt;0,0,IF(AND(SUM('Chemicals Calcs'!R$1:R82)-'Chem - ODS'!M$7*10^6&lt;0,SUM('Chemicals Calcs'!R$2:R83)-'Chem - ODS'!M$7*10^6&gt;0),SUM('Chemicals Calcs'!R$2:R83)-'Chem - ODS'!M$7*10^6,'Chemicals Calcs'!R83))</f>
        <v>111348792446.55785</v>
      </c>
      <c r="S83" s="212">
        <f ca="1">IF(SUM('Chemicals Calcs'!S$2:S83)-'Chem - ODS'!N$7*10^6&lt;0,0,IF(AND(SUM('Chemicals Calcs'!S$1:S82)-'Chem - ODS'!N$7*10^6&lt;0,SUM('Chemicals Calcs'!S$2:S83)-'Chem - ODS'!N$7*10^6&gt;0),SUM('Chemicals Calcs'!S$2:S83)-'Chem - ODS'!N$7*10^6,'Chemicals Calcs'!S83))</f>
        <v>114708053977.32449</v>
      </c>
      <c r="T83" s="212">
        <f ca="1">IF(SUM('Chemicals Calcs'!T$2:T83)-'Chem - ODS'!O$7*10^6&lt;0,0,IF(AND(SUM('Chemicals Calcs'!T$1:T82)-'Chem - ODS'!O$7*10^6&lt;0,SUM('Chemicals Calcs'!T$2:T83)-'Chem - ODS'!O$7*10^6&gt;0),SUM('Chemicals Calcs'!T$2:T83)-'Chem - ODS'!O$7*10^6,'Chemicals Calcs'!T83))</f>
        <v>112040156610.47481</v>
      </c>
      <c r="U83" s="212">
        <f ca="1">IF(SUM('Chemicals Calcs'!U$2:U83)-'Chem - ODS'!P$7*10^6&lt;0,0,IF(AND(SUM('Chemicals Calcs'!U$1:U82)-'Chem - ODS'!P$7*10^6&lt;0,SUM('Chemicals Calcs'!U$2:U83)-'Chem - ODS'!P$7*10^6&gt;0),SUM('Chemicals Calcs'!U$2:U83)-'Chem - ODS'!P$7*10^6,'Chemicals Calcs'!U83))</f>
        <v>112101105421.51112</v>
      </c>
      <c r="V83" s="212">
        <f ca="1">IF(SUM('Chemicals Calcs'!V$2:V83)-'Chem - ODS'!Q$7*10^6&lt;0,0,IF(AND(SUM('Chemicals Calcs'!V$1:V82)-'Chem - ODS'!Q$7*10^6&lt;0,SUM('Chemicals Calcs'!V$2:V83)-'Chem - ODS'!Q$7*10^6&gt;0),SUM('Chemicals Calcs'!V$2:V83)-'Chem - ODS'!Q$7*10^6,'Chemicals Calcs'!V83))</f>
        <v>111656980114.31497</v>
      </c>
      <c r="W83" s="212">
        <f ca="1">IF(SUM('Chemicals Calcs'!W$2:W83)-'Chem - ODS'!R$7*10^6&lt;0,0,IF(AND(SUM('Chemicals Calcs'!W$1:W82)-'Chem - ODS'!R$7*10^6&lt;0,SUM('Chemicals Calcs'!W$2:W83)-'Chem - ODS'!R$7*10^6&gt;0),SUM('Chemicals Calcs'!W$2:W83)-'Chem - ODS'!R$7*10^6,'Chemicals Calcs'!W83))</f>
        <v>119276595020.23341</v>
      </c>
      <c r="X83" s="212">
        <f ca="1">IF(SUM('Chemicals Calcs'!X$2:X83)-'Chem - ODS'!S$7*10^6&lt;0,0,IF(AND(SUM('Chemicals Calcs'!X$1:X82)-'Chem - ODS'!S$7*10^6&lt;0,SUM('Chemicals Calcs'!X$2:X83)-'Chem - ODS'!S$7*10^6&gt;0),SUM('Chemicals Calcs'!X$2:X83)-'Chem - ODS'!S$7*10^6,'Chemicals Calcs'!X83))</f>
        <v>127939308206.77162</v>
      </c>
      <c r="Y83" s="212">
        <f ca="1">IF(SUM('Chemicals Calcs'!Y$2:Y83)-'Chem - ODS'!T$7*10^6&lt;0,0,IF(AND(SUM('Chemicals Calcs'!Y$1:Y82)-'Chem - ODS'!T$7*10^6&lt;0,SUM('Chemicals Calcs'!Y$2:Y83)-'Chem - ODS'!T$7*10^6&gt;0),SUM('Chemicals Calcs'!Y$2:Y83)-'Chem - ODS'!T$7*10^6,'Chemicals Calcs'!Y83))</f>
        <v>130007751722.03296</v>
      </c>
      <c r="Z83" s="212">
        <f ca="1">IF(SUM('Chemicals Calcs'!Z$2:Z83)-'Chem - ODS'!U$7*10^6&lt;0,0,IF(AND(SUM('Chemicals Calcs'!Z$1:Z82)-'Chem - ODS'!U$7*10^6&lt;0,SUM('Chemicals Calcs'!Z$2:Z83)-'Chem - ODS'!U$7*10^6&gt;0),SUM('Chemicals Calcs'!Z$2:Z83)-'Chem - ODS'!U$7*10^6,'Chemicals Calcs'!Z83))</f>
        <v>132566333839.13176</v>
      </c>
      <c r="AA83" s="212">
        <f ca="1">IF(SUM('Chemicals Calcs'!AA$2:AA83)-'Chem - ODS'!V$7*10^6&lt;0,0,IF(AND(SUM('Chemicals Calcs'!AA$1:AA82)-'Chem - ODS'!V$7*10^6&lt;0,SUM('Chemicals Calcs'!AA$2:AA83)-'Chem - ODS'!V$7*10^6&gt;0),SUM('Chemicals Calcs'!AA$2:AA83)-'Chem - ODS'!V$7*10^6,'Chemicals Calcs'!AA83))</f>
        <v>135622679351.91039</v>
      </c>
      <c r="AB83" s="212">
        <f ca="1">IF(SUM('Chemicals Calcs'!AB$2:AB83)-'Chem - ODS'!W$7*10^6&lt;0,0,IF(AND(SUM('Chemicals Calcs'!AB$1:AB82)-'Chem - ODS'!W$7*10^6&lt;0,SUM('Chemicals Calcs'!AB$2:AB83)-'Chem - ODS'!W$7*10^6&gt;0),SUM('Chemicals Calcs'!AB$2:AB83)-'Chem - ODS'!W$7*10^6,'Chemicals Calcs'!AB83))</f>
        <v>139183514877.33612</v>
      </c>
      <c r="AC83" s="212">
        <f ca="1">IF(SUM('Chemicals Calcs'!AC$2:AC83)-'Chem - ODS'!X$7*10^6&lt;0,0,IF(AND(SUM('Chemicals Calcs'!AC$1:AC82)-'Chem - ODS'!X$7*10^6&lt;0,SUM('Chemicals Calcs'!AC$2:AC83)-'Chem - ODS'!X$7*10^6&gt;0),SUM('Chemicals Calcs'!AC$2:AC83)-'Chem - ODS'!X$7*10^6,'Chemicals Calcs'!AC83))</f>
        <v>143254797325.20364</v>
      </c>
      <c r="AD83" s="212">
        <f ca="1">IF(SUM('Chemicals Calcs'!AD$2:AD83)-'Chem - ODS'!Y$7*10^6&lt;0,0,IF(AND(SUM('Chemicals Calcs'!AD$1:AD82)-'Chem - ODS'!Y$7*10^6&lt;0,SUM('Chemicals Calcs'!AD$2:AD83)-'Chem - ODS'!Y$7*10^6&gt;0),SUM('Chemicals Calcs'!AD$2:AD83)-'Chem - ODS'!Y$7*10^6,'Chemicals Calcs'!AD83))</f>
        <v>133317010453.09108</v>
      </c>
      <c r="AE83" s="212">
        <f ca="1">IF(SUM('Chemicals Calcs'!AE$2:AE83)-'Chem - ODS'!Z$7*10^6&lt;0,0,IF(AND(SUM('Chemicals Calcs'!AE$1:AE82)-'Chem - ODS'!Z$7*10^6&lt;0,SUM('Chemicals Calcs'!AE$2:AE83)-'Chem - ODS'!Z$7*10^6&gt;0),SUM('Chemicals Calcs'!AE$2:AE83)-'Chem - ODS'!Z$7*10^6,'Chemicals Calcs'!AE83))</f>
        <v>136821999037.36592</v>
      </c>
      <c r="AF83" s="212">
        <f ca="1">IF(SUM('Chemicals Calcs'!AF$2:AF83)-'Chem - ODS'!AA$7*10^6&lt;0,0,IF(AND(SUM('Chemicals Calcs'!AF$1:AF82)-'Chem - ODS'!AA$7*10^6&lt;0,SUM('Chemicals Calcs'!AF$2:AF83)-'Chem - ODS'!AA$7*10^6&gt;0),SUM('Chemicals Calcs'!AF$2:AF83)-'Chem - ODS'!AA$7*10^6,'Chemicals Calcs'!AF83))</f>
        <v>139802093275.34439</v>
      </c>
      <c r="AG83" s="212">
        <f ca="1">IF(SUM('Chemicals Calcs'!AG$2:AG83)-'Chem - ODS'!AB$7*10^6&lt;0,0,IF(AND(SUM('Chemicals Calcs'!AG$1:AG82)-'Chem - ODS'!AB$7*10^6&lt;0,SUM('Chemicals Calcs'!AG$2:AG83)-'Chem - ODS'!AB$7*10^6&gt;0),SUM('Chemicals Calcs'!AG$2:AG83)-'Chem - ODS'!AB$7*10^6,'Chemicals Calcs'!AG83))</f>
        <v>145173393134.92078</v>
      </c>
      <c r="AH83" s="212">
        <f ca="1">IF(SUM('Chemicals Calcs'!AH$2:AH83)-'Chem - ODS'!AC$7*10^6&lt;0,0,IF(AND(SUM('Chemicals Calcs'!AH$1:AH82)-'Chem - ODS'!AC$7*10^6&lt;0,SUM('Chemicals Calcs'!AH$2:AH83)-'Chem - ODS'!AC$7*10^6&gt;0),SUM('Chemicals Calcs'!AH$2:AH83)-'Chem - ODS'!AC$7*10^6,'Chemicals Calcs'!AH83))</f>
        <v>150730768452.69489</v>
      </c>
      <c r="AI83" s="212">
        <f ca="1">IF(SUM('Chemicals Calcs'!AI$2:AI83)-'Chem - ODS'!AD$7*10^6&lt;0,0,IF(AND(SUM('Chemicals Calcs'!AI$1:AI82)-'Chem - ODS'!AD$7*10^6&lt;0,SUM('Chemicals Calcs'!AI$2:AI83)-'Chem - ODS'!AD$7*10^6&gt;0),SUM('Chemicals Calcs'!AI$2:AI83)-'Chem - ODS'!AD$7*10^6,'Chemicals Calcs'!AI83))</f>
        <v>156481432884.4071</v>
      </c>
      <c r="AJ83" s="212">
        <f ca="1">IF(SUM('Chemicals Calcs'!AJ$2:AJ83)-'Chem - ODS'!AE$7*10^6&lt;0,0,IF(AND(SUM('Chemicals Calcs'!AJ$1:AJ82)-'Chem - ODS'!AE$7*10^6&lt;0,SUM('Chemicals Calcs'!AJ$2:AJ83)-'Chem - ODS'!AE$7*10^6&gt;0),SUM('Chemicals Calcs'!AJ$2:AJ83)-'Chem - ODS'!AE$7*10^6,'Chemicals Calcs'!AJ83))</f>
        <v>162432813498.51855</v>
      </c>
      <c r="AK83" s="212">
        <f ca="1">IF(SUM('Chemicals Calcs'!AK$2:AK83)-'Chem - ODS'!AF$7*10^6&lt;0,0,IF(AND(SUM('Chemicals Calcs'!AK$1:AK82)-'Chem - ODS'!AF$7*10^6&lt;0,SUM('Chemicals Calcs'!AK$2:AK83)-'Chem - ODS'!AF$7*10^6&gt;0),SUM('Chemicals Calcs'!AK$2:AK83)-'Chem - ODS'!AF$7*10^6,'Chemicals Calcs'!AK83))</f>
        <v>168592563470.87839</v>
      </c>
      <c r="AL83" s="212">
        <f ca="1">IF(SUM('Chemicals Calcs'!AL$2:AL83)-'Chem - ODS'!AG$7*10^6&lt;0,0,IF(AND(SUM('Chemicals Calcs'!AL$1:AL82)-'Chem - ODS'!AG$7*10^6&lt;0,SUM('Chemicals Calcs'!AL$2:AL83)-'Chem - ODS'!AG$7*10^6&gt;0),SUM('Chemicals Calcs'!AL$2:AL83)-'Chem - ODS'!AG$7*10^6,'Chemicals Calcs'!AL83))</f>
        <v>174968574570.08566</v>
      </c>
      <c r="AM83" s="212">
        <f ca="1">IF(SUM('Chemicals Calcs'!AM$2:AM83)-'Chem - ODS'!AH$7*10^6&lt;0,0,IF(AND(SUM('Chemicals Calcs'!AM$1:AM82)-'Chem - ODS'!AH$7*10^6&lt;0,SUM('Chemicals Calcs'!AM$2:AM83)-'Chem - ODS'!AH$7*10^6&gt;0),SUM('Chemicals Calcs'!AM$2:AM83)-'Chem - ODS'!AH$7*10^6,'Chemicals Calcs'!AM83))</f>
        <v>181568989526.80539</v>
      </c>
      <c r="AN83" s="212">
        <f ca="1">IF(SUM('Chemicals Calcs'!AN$2:AN83)-'Chem - ODS'!AI$7*10^6&lt;0,0,IF(AND(SUM('Chemicals Calcs'!AN$1:AN82)-'Chem - ODS'!AI$7*10^6&lt;0,SUM('Chemicals Calcs'!AN$2:AN83)-'Chem - ODS'!AI$7*10^6&gt;0),SUM('Chemicals Calcs'!AN$2:AN83)-'Chem - ODS'!AI$7*10^6,'Chemicals Calcs'!AN83))</f>
        <v>188402214366.44955</v>
      </c>
      <c r="AO83" s="212">
        <f ca="1">IF(SUM('Chemicals Calcs'!AO$2:AO83)-'Chem - ODS'!AJ$7*10^6&lt;0,0,IF(AND(SUM('Chemicals Calcs'!AO$1:AO82)-'Chem - ODS'!AJ$7*10^6&lt;0,SUM('Chemicals Calcs'!AO$2:AO83)-'Chem - ODS'!AJ$7*10^6&gt;0),SUM('Chemicals Calcs'!AO$2:AO83)-'Chem - ODS'!AJ$7*10^6,'Chemicals Calcs'!AO83))</f>
        <v>195476930773.52353</v>
      </c>
      <c r="AP83" s="212">
        <f ca="1">IF(SUM('Chemicals Calcs'!AP$2:AP83)-'Chem - ODS'!AK$7*10^6&lt;0,0,IF(AND(SUM('Chemicals Calcs'!AP$1:AP82)-'Chem - ODS'!AK$7*10^6&lt;0,SUM('Chemicals Calcs'!AP$2:AP83)-'Chem - ODS'!AK$7*10^6&gt;0),SUM('Chemicals Calcs'!AP$2:AP83)-'Chem - ODS'!AK$7*10^6,'Chemicals Calcs'!AP83))</f>
        <v>202802108547.01349</v>
      </c>
    </row>
    <row r="84" spans="1:42">
      <c r="A84" s="74">
        <v>32</v>
      </c>
      <c r="B84">
        <f ca="1">IF('Chemicals 2010'!$A92="CP",INDIRECT("'Chemicals 2010'!"&amp;'Country Selector'!$B$3&amp;ROW($A92))*10^12,0)</f>
        <v>105768152309.78775</v>
      </c>
      <c r="C84" s="90">
        <f t="shared" ca="1" si="4"/>
        <v>109122446901.7515</v>
      </c>
      <c r="D84" s="90">
        <f t="shared" ca="1" si="3"/>
        <v>112476741493.71523</v>
      </c>
      <c r="E84" s="90">
        <f t="shared" ca="1" si="3"/>
        <v>115831036085.67896</v>
      </c>
      <c r="F84" s="90">
        <f t="shared" ca="1" si="3"/>
        <v>119185330677.64272</v>
      </c>
      <c r="G84" s="212">
        <f ca="1">IF(SUM('Chemicals Calcs'!G$2:G84)-'Chem - ODS'!B$7*10^6&lt;0,0,IF(AND(SUM('Chemicals Calcs'!G$1:G83)-'Chem - ODS'!B$7*10^6&lt;0,SUM('Chemicals Calcs'!G$2:G84)-'Chem - ODS'!B$7*10^6&gt;0),SUM('Chemicals Calcs'!G$2:G84)-'Chem - ODS'!B$7*10^6,'Chemicals Calcs'!G84))</f>
        <v>122539625269.60645</v>
      </c>
      <c r="H84" s="212">
        <f ca="1">IF(SUM('Chemicals Calcs'!H$2:H84)-'Chem - ODS'!C$7*10^6&lt;0,0,IF(AND(SUM('Chemicals Calcs'!H$1:H83)-'Chem - ODS'!C$7*10^6&lt;0,SUM('Chemicals Calcs'!H$2:H84)-'Chem - ODS'!C$7*10^6&gt;0),SUM('Chemicals Calcs'!H$2:H84)-'Chem - ODS'!C$7*10^6,'Chemicals Calcs'!H84))</f>
        <v>125893919861.57018</v>
      </c>
      <c r="I84" s="212">
        <f ca="1">IF(SUM('Chemicals Calcs'!I$2:I84)-'Chem - ODS'!D$7*10^6&lt;0,0,IF(AND(SUM('Chemicals Calcs'!I$1:I83)-'Chem - ODS'!D$7*10^6&lt;0,SUM('Chemicals Calcs'!I$2:I84)-'Chem - ODS'!D$7*10^6&gt;0),SUM('Chemicals Calcs'!I$2:I84)-'Chem - ODS'!D$7*10^6,'Chemicals Calcs'!I84))</f>
        <v>129248214453.53392</v>
      </c>
      <c r="J84" s="212">
        <f ca="1">IF(SUM('Chemicals Calcs'!J$2:J84)-'Chem - ODS'!E$7*10^6&lt;0,0,IF(AND(SUM('Chemicals Calcs'!J$1:J83)-'Chem - ODS'!E$7*10^6&lt;0,SUM('Chemicals Calcs'!J$2:J84)-'Chem - ODS'!E$7*10^6&gt;0),SUM('Chemicals Calcs'!J$2:J84)-'Chem - ODS'!E$7*10^6,'Chemicals Calcs'!J84))</f>
        <v>132602509045.49767</v>
      </c>
      <c r="K84" s="212">
        <f ca="1">IF(SUM('Chemicals Calcs'!K$2:K84)-'Chem - ODS'!F$7*10^6&lt;0,0,IF(AND(SUM('Chemicals Calcs'!K$1:K83)-'Chem - ODS'!F$7*10^6&lt;0,SUM('Chemicals Calcs'!K$2:K84)-'Chem - ODS'!F$7*10^6&gt;0),SUM('Chemicals Calcs'!K$2:K84)-'Chem - ODS'!F$7*10^6,'Chemicals Calcs'!K84))</f>
        <v>135956803637.4614</v>
      </c>
      <c r="L84" s="212">
        <f ca="1">IF(SUM('Chemicals Calcs'!L$2:L84)-'Chem - ODS'!G$7*10^6&lt;0,0,IF(AND(SUM('Chemicals Calcs'!L$1:L83)-'Chem - ODS'!G$7*10^6&lt;0,SUM('Chemicals Calcs'!L$2:L84)-'Chem - ODS'!G$7*10^6&gt;0),SUM('Chemicals Calcs'!L$2:L84)-'Chem - ODS'!G$7*10^6,'Chemicals Calcs'!L84))</f>
        <v>139311098229.42514</v>
      </c>
      <c r="M84" s="212">
        <f ca="1">IF(SUM('Chemicals Calcs'!M$2:M84)-'Chem - ODS'!H$7*10^6&lt;0,0,IF(AND(SUM('Chemicals Calcs'!M$1:M83)-'Chem - ODS'!H$7*10^6&lt;0,SUM('Chemicals Calcs'!M$2:M84)-'Chem - ODS'!H$7*10^6&gt;0),SUM('Chemicals Calcs'!M$2:M84)-'Chem - ODS'!H$7*10^6,'Chemicals Calcs'!M84))</f>
        <v>138594639637.00275</v>
      </c>
      <c r="N84" s="212">
        <f ca="1">IF(SUM('Chemicals Calcs'!N$2:N84)-'Chem - ODS'!I$7*10^6&lt;0,0,IF(AND(SUM('Chemicals Calcs'!N$1:N83)-'Chem - ODS'!I$7*10^6&lt;0,SUM('Chemicals Calcs'!N$2:N84)-'Chem - ODS'!I$7*10^6&gt;0),SUM('Chemicals Calcs'!N$2:N84)-'Chem - ODS'!I$7*10^6,'Chemicals Calcs'!N84))</f>
        <v>138725306112.75073</v>
      </c>
      <c r="O84" s="212">
        <f ca="1">IF(SUM('Chemicals Calcs'!O$2:O84)-'Chem - ODS'!J$7*10^6&lt;0,0,IF(AND(SUM('Chemicals Calcs'!O$1:O83)-'Chem - ODS'!J$7*10^6&lt;0,SUM('Chemicals Calcs'!O$2:O84)-'Chem - ODS'!J$7*10^6&gt;0),SUM('Chemicals Calcs'!O$2:O84)-'Chem - ODS'!J$7*10^6,'Chemicals Calcs'!O84))</f>
        <v>138849167319.4469</v>
      </c>
      <c r="P84" s="212">
        <f ca="1">IF(SUM('Chemicals Calcs'!P$2:P84)-'Chem - ODS'!K$7*10^6&lt;0,0,IF(AND(SUM('Chemicals Calcs'!P$1:P83)-'Chem - ODS'!K$7*10^6&lt;0,SUM('Chemicals Calcs'!P$2:P84)-'Chem - ODS'!K$7*10^6&gt;0),SUM('Chemicals Calcs'!P$2:P84)-'Chem - ODS'!K$7*10^6,'Chemicals Calcs'!P84))</f>
        <v>138966868772.96594</v>
      </c>
      <c r="Q84" s="212">
        <f ca="1">IF(SUM('Chemicals Calcs'!Q$2:Q84)-'Chem - ODS'!L$7*10^6&lt;0,0,IF(AND(SUM('Chemicals Calcs'!Q$1:Q83)-'Chem - ODS'!L$7*10^6&lt;0,SUM('Chemicals Calcs'!Q$2:Q84)-'Chem - ODS'!L$7*10^6&gt;0),SUM('Chemicals Calcs'!Q$2:Q84)-'Chem - ODS'!L$7*10^6,'Chemicals Calcs'!Q84))</f>
        <v>140527716192.80688</v>
      </c>
      <c r="R84" s="212">
        <f ca="1">IF(SUM('Chemicals Calcs'!R$2:R84)-'Chem - ODS'!M$7*10^6&lt;0,0,IF(AND(SUM('Chemicals Calcs'!R$1:R83)-'Chem - ODS'!M$7*10^6&lt;0,SUM('Chemicals Calcs'!R$2:R84)-'Chem - ODS'!M$7*10^6&gt;0),SUM('Chemicals Calcs'!R$2:R84)-'Chem - ODS'!M$7*10^6,'Chemicals Calcs'!R84))</f>
        <v>139185990558.19928</v>
      </c>
      <c r="S84" s="212">
        <f ca="1">IF(SUM('Chemicals Calcs'!S$2:S84)-'Chem - ODS'!N$7*10^6&lt;0,0,IF(AND(SUM('Chemicals Calcs'!S$1:S83)-'Chem - ODS'!N$7*10^6&lt;0,SUM('Chemicals Calcs'!S$2:S84)-'Chem - ODS'!N$7*10^6&gt;0),SUM('Chemicals Calcs'!S$2:S84)-'Chem - ODS'!N$7*10^6,'Chemicals Calcs'!S84))</f>
        <v>143385067471.6582</v>
      </c>
      <c r="T84" s="212">
        <f ca="1">IF(SUM('Chemicals Calcs'!T$2:T84)-'Chem - ODS'!O$7*10^6&lt;0,0,IF(AND(SUM('Chemicals Calcs'!T$1:T83)-'Chem - ODS'!O$7*10^6&lt;0,SUM('Chemicals Calcs'!T$2:T84)-'Chem - ODS'!O$7*10^6&gt;0),SUM('Chemicals Calcs'!T$2:T84)-'Chem - ODS'!O$7*10^6,'Chemicals Calcs'!T84))</f>
        <v>140050195763.09656</v>
      </c>
      <c r="U84" s="212">
        <f ca="1">IF(SUM('Chemicals Calcs'!U$2:U84)-'Chem - ODS'!P$7*10^6&lt;0,0,IF(AND(SUM('Chemicals Calcs'!U$1:U83)-'Chem - ODS'!P$7*10^6&lt;0,SUM('Chemicals Calcs'!U$2:U84)-'Chem - ODS'!P$7*10^6&gt;0),SUM('Chemicals Calcs'!U$2:U84)-'Chem - ODS'!P$7*10^6,'Chemicals Calcs'!U84))</f>
        <v>140126381776.89255</v>
      </c>
      <c r="V84" s="212">
        <f ca="1">IF(SUM('Chemicals Calcs'!V$2:V84)-'Chem - ODS'!Q$7*10^6&lt;0,0,IF(AND(SUM('Chemicals Calcs'!V$1:V83)-'Chem - ODS'!Q$7*10^6&lt;0,SUM('Chemicals Calcs'!V$2:V84)-'Chem - ODS'!Q$7*10^6&gt;0),SUM('Chemicals Calcs'!V$2:V84)-'Chem - ODS'!Q$7*10^6,'Chemicals Calcs'!V84))</f>
        <v>139571225142.89786</v>
      </c>
      <c r="W84" s="212">
        <f ca="1">IF(SUM('Chemicals Calcs'!W$2:W84)-'Chem - ODS'!R$7*10^6&lt;0,0,IF(AND(SUM('Chemicals Calcs'!W$1:W83)-'Chem - ODS'!R$7*10^6&lt;0,SUM('Chemicals Calcs'!W$2:W84)-'Chem - ODS'!R$7*10^6&gt;0),SUM('Chemicals Calcs'!W$2:W84)-'Chem - ODS'!R$7*10^6,'Chemicals Calcs'!W84))</f>
        <v>149095743775.2962</v>
      </c>
      <c r="X84" s="212">
        <f ca="1">IF(SUM('Chemicals Calcs'!X$2:X84)-'Chem - ODS'!S$7*10^6&lt;0,0,IF(AND(SUM('Chemicals Calcs'!X$1:X83)-'Chem - ODS'!S$7*10^6&lt;0,SUM('Chemicals Calcs'!X$2:X84)-'Chem - ODS'!S$7*10^6&gt;0),SUM('Chemicals Calcs'!X$2:X84)-'Chem - ODS'!S$7*10^6,'Chemicals Calcs'!X84))</f>
        <v>159924135258.4693</v>
      </c>
      <c r="Y84" s="212">
        <f ca="1">IF(SUM('Chemicals Calcs'!Y$2:Y84)-'Chem - ODS'!T$7*10^6&lt;0,0,IF(AND(SUM('Chemicals Calcs'!Y$1:Y83)-'Chem - ODS'!T$7*10^6&lt;0,SUM('Chemicals Calcs'!Y$2:Y84)-'Chem - ODS'!T$7*10^6&gt;0),SUM('Chemicals Calcs'!Y$2:Y84)-'Chem - ODS'!T$7*10^6,'Chemicals Calcs'!Y84))</f>
        <v>162509689652.54599</v>
      </c>
      <c r="Z84" s="212">
        <f ca="1">IF(SUM('Chemicals Calcs'!Z$2:Z84)-'Chem - ODS'!U$7*10^6&lt;0,0,IF(AND(SUM('Chemicals Calcs'!Z$1:Z83)-'Chem - ODS'!U$7*10^6&lt;0,SUM('Chemicals Calcs'!Z$2:Z84)-'Chem - ODS'!U$7*10^6&gt;0),SUM('Chemicals Calcs'!Z$2:Z84)-'Chem - ODS'!U$7*10^6,'Chemicals Calcs'!Z84))</f>
        <v>165707917298.91962</v>
      </c>
      <c r="AA84" s="212">
        <f ca="1">IF(SUM('Chemicals Calcs'!AA$2:AA84)-'Chem - ODS'!V$7*10^6&lt;0,0,IF(AND(SUM('Chemicals Calcs'!AA$1:AA83)-'Chem - ODS'!V$7*10^6&lt;0,SUM('Chemicals Calcs'!AA$2:AA84)-'Chem - ODS'!V$7*10^6&gt;0),SUM('Chemicals Calcs'!AA$2:AA84)-'Chem - ODS'!V$7*10^6,'Chemicals Calcs'!AA84))</f>
        <v>169528349189.89301</v>
      </c>
      <c r="AB84" s="212">
        <f ca="1">IF(SUM('Chemicals Calcs'!AB$2:AB84)-'Chem - ODS'!W$7*10^6&lt;0,0,IF(AND(SUM('Chemicals Calcs'!AB$1:AB83)-'Chem - ODS'!W$7*10^6&lt;0,SUM('Chemicals Calcs'!AB$2:AB84)-'Chem - ODS'!W$7*10^6&gt;0),SUM('Chemicals Calcs'!AB$2:AB84)-'Chem - ODS'!W$7*10^6,'Chemicals Calcs'!AB84))</f>
        <v>173979393596.67532</v>
      </c>
      <c r="AC84" s="212">
        <f ca="1">IF(SUM('Chemicals Calcs'!AC$2:AC84)-'Chem - ODS'!X$7*10^6&lt;0,0,IF(AND(SUM('Chemicals Calcs'!AC$1:AC83)-'Chem - ODS'!X$7*10^6&lt;0,SUM('Chemicals Calcs'!AC$2:AC84)-'Chem - ODS'!X$7*10^6&gt;0),SUM('Chemicals Calcs'!AC$2:AC84)-'Chem - ODS'!X$7*10^6,'Chemicals Calcs'!AC84))</f>
        <v>179068496656.50989</v>
      </c>
      <c r="AD84" s="212">
        <f ca="1">IF(SUM('Chemicals Calcs'!AD$2:AD84)-'Chem - ODS'!Y$7*10^6&lt;0,0,IF(AND(SUM('Chemicals Calcs'!AD$1:AD83)-'Chem - ODS'!Y$7*10^6&lt;0,SUM('Chemicals Calcs'!AD$2:AD84)-'Chem - ODS'!Y$7*10^6&gt;0),SUM('Chemicals Calcs'!AD$2:AD84)-'Chem - ODS'!Y$7*10^6,'Chemicals Calcs'!AD84))</f>
        <v>166646263066.3688</v>
      </c>
      <c r="AE84" s="212">
        <f ca="1">IF(SUM('Chemicals Calcs'!AE$2:AE84)-'Chem - ODS'!Z$7*10^6&lt;0,0,IF(AND(SUM('Chemicals Calcs'!AE$1:AE83)-'Chem - ODS'!Z$7*10^6&lt;0,SUM('Chemicals Calcs'!AE$2:AE84)-'Chem - ODS'!Z$7*10^6&gt;0),SUM('Chemicals Calcs'!AE$2:AE84)-'Chem - ODS'!Z$7*10^6,'Chemicals Calcs'!AE84))</f>
        <v>171027498796.71249</v>
      </c>
      <c r="AF84" s="212">
        <f ca="1">IF(SUM('Chemicals Calcs'!AF$2:AF84)-'Chem - ODS'!AA$7*10^6&lt;0,0,IF(AND(SUM('Chemicals Calcs'!AF$1:AF83)-'Chem - ODS'!AA$7*10^6&lt;0,SUM('Chemicals Calcs'!AF$2:AF84)-'Chem - ODS'!AA$7*10^6&gt;0),SUM('Chemicals Calcs'!AF$2:AF84)-'Chem - ODS'!AA$7*10^6,'Chemicals Calcs'!AF84))</f>
        <v>174752616594.18567</v>
      </c>
      <c r="AG84" s="212">
        <f ca="1">IF(SUM('Chemicals Calcs'!AG$2:AG84)-'Chem - ODS'!AB$7*10^6&lt;0,0,IF(AND(SUM('Chemicals Calcs'!AG$1:AG83)-'Chem - ODS'!AB$7*10^6&lt;0,SUM('Chemicals Calcs'!AG$2:AG84)-'Chem - ODS'!AB$7*10^6&gt;0),SUM('Chemicals Calcs'!AG$2:AG84)-'Chem - ODS'!AB$7*10^6,'Chemicals Calcs'!AG84))</f>
        <v>181466741418.65637</v>
      </c>
      <c r="AH84" s="212">
        <f ca="1">IF(SUM('Chemicals Calcs'!AH$2:AH84)-'Chem - ODS'!AC$7*10^6&lt;0,0,IF(AND(SUM('Chemicals Calcs'!AH$1:AH83)-'Chem - ODS'!AC$7*10^6&lt;0,SUM('Chemicals Calcs'!AH$2:AH84)-'Chem - ODS'!AC$7*10^6&gt;0),SUM('Chemicals Calcs'!AH$2:AH84)-'Chem - ODS'!AC$7*10^6,'Chemicals Calcs'!AH84))</f>
        <v>188413460565.87418</v>
      </c>
      <c r="AI84" s="212">
        <f ca="1">IF(SUM('Chemicals Calcs'!AI$2:AI84)-'Chem - ODS'!AD$7*10^6&lt;0,0,IF(AND(SUM('Chemicals Calcs'!AI$1:AI83)-'Chem - ODS'!AD$7*10^6&lt;0,SUM('Chemicals Calcs'!AI$2:AI84)-'Chem - ODS'!AD$7*10^6&gt;0),SUM('Chemicals Calcs'!AI$2:AI84)-'Chem - ODS'!AD$7*10^6,'Chemicals Calcs'!AI84))</f>
        <v>195601791105.51468</v>
      </c>
      <c r="AJ84" s="212">
        <f ca="1">IF(SUM('Chemicals Calcs'!AJ$2:AJ84)-'Chem - ODS'!AE$7*10^6&lt;0,0,IF(AND(SUM('Chemicals Calcs'!AJ$1:AJ83)-'Chem - ODS'!AE$7*10^6&lt;0,SUM('Chemicals Calcs'!AJ$2:AJ84)-'Chem - ODS'!AE$7*10^6&gt;0),SUM('Chemicals Calcs'!AJ$2:AJ84)-'Chem - ODS'!AE$7*10^6,'Chemicals Calcs'!AJ84))</f>
        <v>203041016873.15417</v>
      </c>
      <c r="AK84" s="212">
        <f ca="1">IF(SUM('Chemicals Calcs'!AK$2:AK84)-'Chem - ODS'!AF$7*10^6&lt;0,0,IF(AND(SUM('Chemicals Calcs'!AK$1:AK83)-'Chem - ODS'!AF$7*10^6&lt;0,SUM('Chemicals Calcs'!AK$2:AK84)-'Chem - ODS'!AF$7*10^6&gt;0),SUM('Chemicals Calcs'!AK$2:AK84)-'Chem - ODS'!AF$7*10^6,'Chemicals Calcs'!AK84))</f>
        <v>210740704338.60425</v>
      </c>
      <c r="AL84" s="212">
        <f ca="1">IF(SUM('Chemicals Calcs'!AL$2:AL84)-'Chem - ODS'!AG$7*10^6&lt;0,0,IF(AND(SUM('Chemicals Calcs'!AL$1:AL83)-'Chem - ODS'!AG$7*10^6&lt;0,SUM('Chemicals Calcs'!AL$2:AL84)-'Chem - ODS'!AG$7*10^6&gt;0),SUM('Chemicals Calcs'!AL$2:AL84)-'Chem - ODS'!AG$7*10^6,'Chemicals Calcs'!AL84))</f>
        <v>218710718212.61356</v>
      </c>
      <c r="AM84" s="212">
        <f ca="1">IF(SUM('Chemicals Calcs'!AM$2:AM84)-'Chem - ODS'!AH$7*10^6&lt;0,0,IF(AND(SUM('Chemicals Calcs'!AM$1:AM83)-'Chem - ODS'!AH$7*10^6&lt;0,SUM('Chemicals Calcs'!AM$2:AM84)-'Chem - ODS'!AH$7*10^6&gt;0),SUM('Chemicals Calcs'!AM$2:AM84)-'Chem - ODS'!AH$7*10^6,'Chemicals Calcs'!AM84))</f>
        <v>226961236908.51346</v>
      </c>
      <c r="AN84" s="212">
        <f ca="1">IF(SUM('Chemicals Calcs'!AN$2:AN84)-'Chem - ODS'!AI$7*10^6&lt;0,0,IF(AND(SUM('Chemicals Calcs'!AN$1:AN83)-'Chem - ODS'!AI$7*10^6&lt;0,SUM('Chemicals Calcs'!AN$2:AN84)-'Chem - ODS'!AI$7*10^6&gt;0),SUM('Chemicals Calcs'!AN$2:AN84)-'Chem - ODS'!AI$7*10^6,'Chemicals Calcs'!AN84))</f>
        <v>235502767958.06891</v>
      </c>
      <c r="AO84" s="212">
        <f ca="1">IF(SUM('Chemicals Calcs'!AO$2:AO84)-'Chem - ODS'!AJ$7*10^6&lt;0,0,IF(AND(SUM('Chemicals Calcs'!AO$1:AO83)-'Chem - ODS'!AJ$7*10^6&lt;0,SUM('Chemicals Calcs'!AO$2:AO84)-'Chem - ODS'!AJ$7*10^6&gt;0),SUM('Chemicals Calcs'!AO$2:AO84)-'Chem - ODS'!AJ$7*10^6,'Chemicals Calcs'!AO84))</f>
        <v>244346163466.91162</v>
      </c>
      <c r="AP84" s="212">
        <f ca="1">IF(SUM('Chemicals Calcs'!AP$2:AP84)-'Chem - ODS'!AK$7*10^6&lt;0,0,IF(AND(SUM('Chemicals Calcs'!AP$1:AP83)-'Chem - ODS'!AK$7*10^6&lt;0,SUM('Chemicals Calcs'!AP$2:AP84)-'Chem - ODS'!AK$7*10^6&gt;0),SUM('Chemicals Calcs'!AP$2:AP84)-'Chem - ODS'!AK$7*10^6,'Chemicals Calcs'!AP84))</f>
        <v>253502635683.77438</v>
      </c>
    </row>
    <row r="85" spans="1:42">
      <c r="A85" s="74">
        <v>33</v>
      </c>
      <c r="B85">
        <f ca="1">IF('Chemicals 2010'!$A93="CP",INDIRECT("'Chemicals 2010'!"&amp;'Country Selector'!$B$3&amp;ROW($A93))*10^12,0)</f>
        <v>0</v>
      </c>
      <c r="C85" s="90">
        <f t="shared" ca="1" si="4"/>
        <v>0</v>
      </c>
      <c r="D85" s="90">
        <f t="shared" ca="1" si="3"/>
        <v>0</v>
      </c>
      <c r="E85" s="90">
        <f t="shared" ca="1" si="3"/>
        <v>0</v>
      </c>
      <c r="F85" s="90">
        <f t="shared" ca="1" si="3"/>
        <v>0</v>
      </c>
      <c r="G85" s="212">
        <f ca="1">IF(SUM('Chemicals Calcs'!G$2:G85)-'Chem - ODS'!B$7*10^6&lt;0,0,IF(AND(SUM('Chemicals Calcs'!G$1:G84)-'Chem - ODS'!B$7*10^6&lt;0,SUM('Chemicals Calcs'!G$2:G85)-'Chem - ODS'!B$7*10^6&gt;0),SUM('Chemicals Calcs'!G$2:G85)-'Chem - ODS'!B$7*10^6,'Chemicals Calcs'!G85))</f>
        <v>0</v>
      </c>
      <c r="H85" s="212">
        <f ca="1">IF(SUM('Chemicals Calcs'!H$2:H85)-'Chem - ODS'!C$7*10^6&lt;0,0,IF(AND(SUM('Chemicals Calcs'!H$1:H84)-'Chem - ODS'!C$7*10^6&lt;0,SUM('Chemicals Calcs'!H$2:H85)-'Chem - ODS'!C$7*10^6&gt;0),SUM('Chemicals Calcs'!H$2:H85)-'Chem - ODS'!C$7*10^6,'Chemicals Calcs'!H85))</f>
        <v>0</v>
      </c>
      <c r="I85" s="212">
        <f ca="1">IF(SUM('Chemicals Calcs'!I$2:I85)-'Chem - ODS'!D$7*10^6&lt;0,0,IF(AND(SUM('Chemicals Calcs'!I$1:I84)-'Chem - ODS'!D$7*10^6&lt;0,SUM('Chemicals Calcs'!I$2:I85)-'Chem - ODS'!D$7*10^6&gt;0),SUM('Chemicals Calcs'!I$2:I85)-'Chem - ODS'!D$7*10^6,'Chemicals Calcs'!I85))</f>
        <v>0</v>
      </c>
      <c r="J85" s="212">
        <f ca="1">IF(SUM('Chemicals Calcs'!J$2:J85)-'Chem - ODS'!E$7*10^6&lt;0,0,IF(AND(SUM('Chemicals Calcs'!J$1:J84)-'Chem - ODS'!E$7*10^6&lt;0,SUM('Chemicals Calcs'!J$2:J85)-'Chem - ODS'!E$7*10^6&gt;0),SUM('Chemicals Calcs'!J$2:J85)-'Chem - ODS'!E$7*10^6,'Chemicals Calcs'!J85))</f>
        <v>0</v>
      </c>
      <c r="K85" s="212">
        <f ca="1">IF(SUM('Chemicals Calcs'!K$2:K85)-'Chem - ODS'!F$7*10^6&lt;0,0,IF(AND(SUM('Chemicals Calcs'!K$1:K84)-'Chem - ODS'!F$7*10^6&lt;0,SUM('Chemicals Calcs'!K$2:K85)-'Chem - ODS'!F$7*10^6&gt;0),SUM('Chemicals Calcs'!K$2:K85)-'Chem - ODS'!F$7*10^6,'Chemicals Calcs'!K85))</f>
        <v>0</v>
      </c>
      <c r="L85" s="212">
        <f ca="1">IF(SUM('Chemicals Calcs'!L$2:L85)-'Chem - ODS'!G$7*10^6&lt;0,0,IF(AND(SUM('Chemicals Calcs'!L$1:L84)-'Chem - ODS'!G$7*10^6&lt;0,SUM('Chemicals Calcs'!L$2:L85)-'Chem - ODS'!G$7*10^6&gt;0),SUM('Chemicals Calcs'!L$2:L85)-'Chem - ODS'!G$7*10^6,'Chemicals Calcs'!L85))</f>
        <v>0</v>
      </c>
      <c r="M85" s="212">
        <f ca="1">IF(SUM('Chemicals Calcs'!M$2:M85)-'Chem - ODS'!H$7*10^6&lt;0,0,IF(AND(SUM('Chemicals Calcs'!M$1:M84)-'Chem - ODS'!H$7*10^6&lt;0,SUM('Chemicals Calcs'!M$2:M85)-'Chem - ODS'!H$7*10^6&gt;0),SUM('Chemicals Calcs'!M$2:M85)-'Chem - ODS'!H$7*10^6,'Chemicals Calcs'!M85))</f>
        <v>0</v>
      </c>
      <c r="N85" s="212">
        <f ca="1">IF(SUM('Chemicals Calcs'!N$2:N85)-'Chem - ODS'!I$7*10^6&lt;0,0,IF(AND(SUM('Chemicals Calcs'!N$1:N84)-'Chem - ODS'!I$7*10^6&lt;0,SUM('Chemicals Calcs'!N$2:N85)-'Chem - ODS'!I$7*10^6&gt;0),SUM('Chemicals Calcs'!N$2:N85)-'Chem - ODS'!I$7*10^6,'Chemicals Calcs'!N85))</f>
        <v>0</v>
      </c>
      <c r="O85" s="212">
        <f ca="1">IF(SUM('Chemicals Calcs'!O$2:O85)-'Chem - ODS'!J$7*10^6&lt;0,0,IF(AND(SUM('Chemicals Calcs'!O$1:O84)-'Chem - ODS'!J$7*10^6&lt;0,SUM('Chemicals Calcs'!O$2:O85)-'Chem - ODS'!J$7*10^6&gt;0),SUM('Chemicals Calcs'!O$2:O85)-'Chem - ODS'!J$7*10^6,'Chemicals Calcs'!O85))</f>
        <v>0</v>
      </c>
      <c r="P85" s="212">
        <f ca="1">IF(SUM('Chemicals Calcs'!P$2:P85)-'Chem - ODS'!K$7*10^6&lt;0,0,IF(AND(SUM('Chemicals Calcs'!P$1:P84)-'Chem - ODS'!K$7*10^6&lt;0,SUM('Chemicals Calcs'!P$2:P85)-'Chem - ODS'!K$7*10^6&gt;0),SUM('Chemicals Calcs'!P$2:P85)-'Chem - ODS'!K$7*10^6,'Chemicals Calcs'!P85))</f>
        <v>0</v>
      </c>
      <c r="Q85" s="212">
        <f ca="1">IF(SUM('Chemicals Calcs'!Q$2:Q85)-'Chem - ODS'!L$7*10^6&lt;0,0,IF(AND(SUM('Chemicals Calcs'!Q$1:Q84)-'Chem - ODS'!L$7*10^6&lt;0,SUM('Chemicals Calcs'!Q$2:Q85)-'Chem - ODS'!L$7*10^6&gt;0),SUM('Chemicals Calcs'!Q$2:Q85)-'Chem - ODS'!L$7*10^6,'Chemicals Calcs'!Q85))</f>
        <v>0</v>
      </c>
      <c r="R85" s="212">
        <f ca="1">IF(SUM('Chemicals Calcs'!R$2:R85)-'Chem - ODS'!M$7*10^6&lt;0,0,IF(AND(SUM('Chemicals Calcs'!R$1:R84)-'Chem - ODS'!M$7*10^6&lt;0,SUM('Chemicals Calcs'!R$2:R85)-'Chem - ODS'!M$7*10^6&gt;0),SUM('Chemicals Calcs'!R$2:R85)-'Chem - ODS'!M$7*10^6,'Chemicals Calcs'!R85))</f>
        <v>0</v>
      </c>
      <c r="S85" s="212">
        <f ca="1">IF(SUM('Chemicals Calcs'!S$2:S85)-'Chem - ODS'!N$7*10^6&lt;0,0,IF(AND(SUM('Chemicals Calcs'!S$1:S84)-'Chem - ODS'!N$7*10^6&lt;0,SUM('Chemicals Calcs'!S$2:S85)-'Chem - ODS'!N$7*10^6&gt;0),SUM('Chemicals Calcs'!S$2:S85)-'Chem - ODS'!N$7*10^6,'Chemicals Calcs'!S85))</f>
        <v>0</v>
      </c>
      <c r="T85" s="212">
        <f ca="1">IF(SUM('Chemicals Calcs'!T$2:T85)-'Chem - ODS'!O$7*10^6&lt;0,0,IF(AND(SUM('Chemicals Calcs'!T$1:T84)-'Chem - ODS'!O$7*10^6&lt;0,SUM('Chemicals Calcs'!T$2:T85)-'Chem - ODS'!O$7*10^6&gt;0),SUM('Chemicals Calcs'!T$2:T85)-'Chem - ODS'!O$7*10^6,'Chemicals Calcs'!T85))</f>
        <v>0</v>
      </c>
      <c r="U85" s="212">
        <f ca="1">IF(SUM('Chemicals Calcs'!U$2:U85)-'Chem - ODS'!P$7*10^6&lt;0,0,IF(AND(SUM('Chemicals Calcs'!U$1:U84)-'Chem - ODS'!P$7*10^6&lt;0,SUM('Chemicals Calcs'!U$2:U85)-'Chem - ODS'!P$7*10^6&gt;0),SUM('Chemicals Calcs'!U$2:U85)-'Chem - ODS'!P$7*10^6,'Chemicals Calcs'!U85))</f>
        <v>0</v>
      </c>
      <c r="V85" s="212">
        <f ca="1">IF(SUM('Chemicals Calcs'!V$2:V85)-'Chem - ODS'!Q$7*10^6&lt;0,0,IF(AND(SUM('Chemicals Calcs'!V$1:V84)-'Chem - ODS'!Q$7*10^6&lt;0,SUM('Chemicals Calcs'!V$2:V85)-'Chem - ODS'!Q$7*10^6&gt;0),SUM('Chemicals Calcs'!V$2:V85)-'Chem - ODS'!Q$7*10^6,'Chemicals Calcs'!V85))</f>
        <v>0</v>
      </c>
      <c r="W85" s="212">
        <f ca="1">IF(SUM('Chemicals Calcs'!W$2:W85)-'Chem - ODS'!R$7*10^6&lt;0,0,IF(AND(SUM('Chemicals Calcs'!W$1:W84)-'Chem - ODS'!R$7*10^6&lt;0,SUM('Chemicals Calcs'!W$2:W85)-'Chem - ODS'!R$7*10^6&gt;0),SUM('Chemicals Calcs'!W$2:W85)-'Chem - ODS'!R$7*10^6,'Chemicals Calcs'!W85))</f>
        <v>0</v>
      </c>
      <c r="X85" s="212">
        <f ca="1">IF(SUM('Chemicals Calcs'!X$2:X85)-'Chem - ODS'!S$7*10^6&lt;0,0,IF(AND(SUM('Chemicals Calcs'!X$1:X84)-'Chem - ODS'!S$7*10^6&lt;0,SUM('Chemicals Calcs'!X$2:X85)-'Chem - ODS'!S$7*10^6&gt;0),SUM('Chemicals Calcs'!X$2:X85)-'Chem - ODS'!S$7*10^6,'Chemicals Calcs'!X85))</f>
        <v>0</v>
      </c>
      <c r="Y85" s="212">
        <f ca="1">IF(SUM('Chemicals Calcs'!Y$2:Y85)-'Chem - ODS'!T$7*10^6&lt;0,0,IF(AND(SUM('Chemicals Calcs'!Y$1:Y84)-'Chem - ODS'!T$7*10^6&lt;0,SUM('Chemicals Calcs'!Y$2:Y85)-'Chem - ODS'!T$7*10^6&gt;0),SUM('Chemicals Calcs'!Y$2:Y85)-'Chem - ODS'!T$7*10^6,'Chemicals Calcs'!Y85))</f>
        <v>0</v>
      </c>
      <c r="Z85" s="212">
        <f ca="1">IF(SUM('Chemicals Calcs'!Z$2:Z85)-'Chem - ODS'!U$7*10^6&lt;0,0,IF(AND(SUM('Chemicals Calcs'!Z$1:Z84)-'Chem - ODS'!U$7*10^6&lt;0,SUM('Chemicals Calcs'!Z$2:Z85)-'Chem - ODS'!U$7*10^6&gt;0),SUM('Chemicals Calcs'!Z$2:Z85)-'Chem - ODS'!U$7*10^6,'Chemicals Calcs'!Z85))</f>
        <v>0</v>
      </c>
      <c r="AA85" s="212">
        <f ca="1">IF(SUM('Chemicals Calcs'!AA$2:AA85)-'Chem - ODS'!V$7*10^6&lt;0,0,IF(AND(SUM('Chemicals Calcs'!AA$1:AA84)-'Chem - ODS'!V$7*10^6&lt;0,SUM('Chemicals Calcs'!AA$2:AA85)-'Chem - ODS'!V$7*10^6&gt;0),SUM('Chemicals Calcs'!AA$2:AA85)-'Chem - ODS'!V$7*10^6,'Chemicals Calcs'!AA85))</f>
        <v>0</v>
      </c>
      <c r="AB85" s="212">
        <f ca="1">IF(SUM('Chemicals Calcs'!AB$2:AB85)-'Chem - ODS'!W$7*10^6&lt;0,0,IF(AND(SUM('Chemicals Calcs'!AB$1:AB84)-'Chem - ODS'!W$7*10^6&lt;0,SUM('Chemicals Calcs'!AB$2:AB85)-'Chem - ODS'!W$7*10^6&gt;0),SUM('Chemicals Calcs'!AB$2:AB85)-'Chem - ODS'!W$7*10^6,'Chemicals Calcs'!AB85))</f>
        <v>0</v>
      </c>
      <c r="AC85" s="212">
        <f ca="1">IF(SUM('Chemicals Calcs'!AC$2:AC85)-'Chem - ODS'!X$7*10^6&lt;0,0,IF(AND(SUM('Chemicals Calcs'!AC$1:AC84)-'Chem - ODS'!X$7*10^6&lt;0,SUM('Chemicals Calcs'!AC$2:AC85)-'Chem - ODS'!X$7*10^6&gt;0),SUM('Chemicals Calcs'!AC$2:AC85)-'Chem - ODS'!X$7*10^6,'Chemicals Calcs'!AC85))</f>
        <v>0</v>
      </c>
      <c r="AD85" s="212">
        <f ca="1">IF(SUM('Chemicals Calcs'!AD$2:AD85)-'Chem - ODS'!Y$7*10^6&lt;0,0,IF(AND(SUM('Chemicals Calcs'!AD$1:AD84)-'Chem - ODS'!Y$7*10^6&lt;0,SUM('Chemicals Calcs'!AD$2:AD85)-'Chem - ODS'!Y$7*10^6&gt;0),SUM('Chemicals Calcs'!AD$2:AD85)-'Chem - ODS'!Y$7*10^6,'Chemicals Calcs'!AD85))</f>
        <v>0</v>
      </c>
      <c r="AE85" s="212">
        <f ca="1">IF(SUM('Chemicals Calcs'!AE$2:AE85)-'Chem - ODS'!Z$7*10^6&lt;0,0,IF(AND(SUM('Chemicals Calcs'!AE$1:AE84)-'Chem - ODS'!Z$7*10^6&lt;0,SUM('Chemicals Calcs'!AE$2:AE85)-'Chem - ODS'!Z$7*10^6&gt;0),SUM('Chemicals Calcs'!AE$2:AE85)-'Chem - ODS'!Z$7*10^6,'Chemicals Calcs'!AE85))</f>
        <v>0</v>
      </c>
      <c r="AF85" s="212">
        <f ca="1">IF(SUM('Chemicals Calcs'!AF$2:AF85)-'Chem - ODS'!AA$7*10^6&lt;0,0,IF(AND(SUM('Chemicals Calcs'!AF$1:AF84)-'Chem - ODS'!AA$7*10^6&lt;0,SUM('Chemicals Calcs'!AF$2:AF85)-'Chem - ODS'!AA$7*10^6&gt;0),SUM('Chemicals Calcs'!AF$2:AF85)-'Chem - ODS'!AA$7*10^6,'Chemicals Calcs'!AF85))</f>
        <v>0</v>
      </c>
      <c r="AG85" s="212">
        <f ca="1">IF(SUM('Chemicals Calcs'!AG$2:AG85)-'Chem - ODS'!AB$7*10^6&lt;0,0,IF(AND(SUM('Chemicals Calcs'!AG$1:AG84)-'Chem - ODS'!AB$7*10^6&lt;0,SUM('Chemicals Calcs'!AG$2:AG85)-'Chem - ODS'!AB$7*10^6&gt;0),SUM('Chemicals Calcs'!AG$2:AG85)-'Chem - ODS'!AB$7*10^6,'Chemicals Calcs'!AG85))</f>
        <v>0</v>
      </c>
      <c r="AH85" s="212">
        <f ca="1">IF(SUM('Chemicals Calcs'!AH$2:AH85)-'Chem - ODS'!AC$7*10^6&lt;0,0,IF(AND(SUM('Chemicals Calcs'!AH$1:AH84)-'Chem - ODS'!AC$7*10^6&lt;0,SUM('Chemicals Calcs'!AH$2:AH85)-'Chem - ODS'!AC$7*10^6&gt;0),SUM('Chemicals Calcs'!AH$2:AH85)-'Chem - ODS'!AC$7*10^6,'Chemicals Calcs'!AH85))</f>
        <v>0</v>
      </c>
      <c r="AI85" s="212">
        <f ca="1">IF(SUM('Chemicals Calcs'!AI$2:AI85)-'Chem - ODS'!AD$7*10^6&lt;0,0,IF(AND(SUM('Chemicals Calcs'!AI$1:AI84)-'Chem - ODS'!AD$7*10^6&lt;0,SUM('Chemicals Calcs'!AI$2:AI85)-'Chem - ODS'!AD$7*10^6&gt;0),SUM('Chemicals Calcs'!AI$2:AI85)-'Chem - ODS'!AD$7*10^6,'Chemicals Calcs'!AI85))</f>
        <v>0</v>
      </c>
      <c r="AJ85" s="212">
        <f ca="1">IF(SUM('Chemicals Calcs'!AJ$2:AJ85)-'Chem - ODS'!AE$7*10^6&lt;0,0,IF(AND(SUM('Chemicals Calcs'!AJ$1:AJ84)-'Chem - ODS'!AE$7*10^6&lt;0,SUM('Chemicals Calcs'!AJ$2:AJ85)-'Chem - ODS'!AE$7*10^6&gt;0),SUM('Chemicals Calcs'!AJ$2:AJ85)-'Chem - ODS'!AE$7*10^6,'Chemicals Calcs'!AJ85))</f>
        <v>0</v>
      </c>
      <c r="AK85" s="212">
        <f ca="1">IF(SUM('Chemicals Calcs'!AK$2:AK85)-'Chem - ODS'!AF$7*10^6&lt;0,0,IF(AND(SUM('Chemicals Calcs'!AK$1:AK84)-'Chem - ODS'!AF$7*10^6&lt;0,SUM('Chemicals Calcs'!AK$2:AK85)-'Chem - ODS'!AF$7*10^6&gt;0),SUM('Chemicals Calcs'!AK$2:AK85)-'Chem - ODS'!AF$7*10^6,'Chemicals Calcs'!AK85))</f>
        <v>0</v>
      </c>
      <c r="AL85" s="212">
        <f ca="1">IF(SUM('Chemicals Calcs'!AL$2:AL85)-'Chem - ODS'!AG$7*10^6&lt;0,0,IF(AND(SUM('Chemicals Calcs'!AL$1:AL84)-'Chem - ODS'!AG$7*10^6&lt;0,SUM('Chemicals Calcs'!AL$2:AL85)-'Chem - ODS'!AG$7*10^6&gt;0),SUM('Chemicals Calcs'!AL$2:AL85)-'Chem - ODS'!AG$7*10^6,'Chemicals Calcs'!AL85))</f>
        <v>0</v>
      </c>
      <c r="AM85" s="212">
        <f ca="1">IF(SUM('Chemicals Calcs'!AM$2:AM85)-'Chem - ODS'!AH$7*10^6&lt;0,0,IF(AND(SUM('Chemicals Calcs'!AM$1:AM84)-'Chem - ODS'!AH$7*10^6&lt;0,SUM('Chemicals Calcs'!AM$2:AM85)-'Chem - ODS'!AH$7*10^6&gt;0),SUM('Chemicals Calcs'!AM$2:AM85)-'Chem - ODS'!AH$7*10^6,'Chemicals Calcs'!AM85))</f>
        <v>0</v>
      </c>
      <c r="AN85" s="212">
        <f ca="1">IF(SUM('Chemicals Calcs'!AN$2:AN85)-'Chem - ODS'!AI$7*10^6&lt;0,0,IF(AND(SUM('Chemicals Calcs'!AN$1:AN84)-'Chem - ODS'!AI$7*10^6&lt;0,SUM('Chemicals Calcs'!AN$2:AN85)-'Chem - ODS'!AI$7*10^6&gt;0),SUM('Chemicals Calcs'!AN$2:AN85)-'Chem - ODS'!AI$7*10^6,'Chemicals Calcs'!AN85))</f>
        <v>0</v>
      </c>
      <c r="AO85" s="212">
        <f ca="1">IF(SUM('Chemicals Calcs'!AO$2:AO85)-'Chem - ODS'!AJ$7*10^6&lt;0,0,IF(AND(SUM('Chemicals Calcs'!AO$1:AO84)-'Chem - ODS'!AJ$7*10^6&lt;0,SUM('Chemicals Calcs'!AO$2:AO85)-'Chem - ODS'!AJ$7*10^6&gt;0),SUM('Chemicals Calcs'!AO$2:AO85)-'Chem - ODS'!AJ$7*10^6,'Chemicals Calcs'!AO85))</f>
        <v>0</v>
      </c>
      <c r="AP85" s="212">
        <f ca="1">IF(SUM('Chemicals Calcs'!AP$2:AP85)-'Chem - ODS'!AK$7*10^6&lt;0,0,IF(AND(SUM('Chemicals Calcs'!AP$1:AP84)-'Chem - ODS'!AK$7*10^6&lt;0,SUM('Chemicals Calcs'!AP$2:AP85)-'Chem - ODS'!AK$7*10^6&gt;0),SUM('Chemicals Calcs'!AP$2:AP85)-'Chem - ODS'!AK$7*10^6,'Chemicals Calcs'!AP85))</f>
        <v>0</v>
      </c>
    </row>
    <row r="86" spans="1:42">
      <c r="A86" s="74">
        <v>34</v>
      </c>
      <c r="B86">
        <f ca="1">IF('Chemicals 2010'!$A94="CP",INDIRECT("'Chemicals 2010'!"&amp;'Country Selector'!$B$3&amp;ROW($A94))*10^12,0)</f>
        <v>0</v>
      </c>
      <c r="C86" s="90">
        <f t="shared" ca="1" si="4"/>
        <v>0</v>
      </c>
      <c r="D86" s="90">
        <f t="shared" ca="1" si="3"/>
        <v>0</v>
      </c>
      <c r="E86" s="90">
        <f t="shared" ca="1" si="3"/>
        <v>0</v>
      </c>
      <c r="F86" s="90">
        <f t="shared" ca="1" si="3"/>
        <v>0</v>
      </c>
      <c r="G86" s="212">
        <f ca="1">IF(SUM('Chemicals Calcs'!G$2:G86)-'Chem - ODS'!B$7*10^6&lt;0,0,IF(AND(SUM('Chemicals Calcs'!G$1:G85)-'Chem - ODS'!B$7*10^6&lt;0,SUM('Chemicals Calcs'!G$2:G86)-'Chem - ODS'!B$7*10^6&gt;0),SUM('Chemicals Calcs'!G$2:G86)-'Chem - ODS'!B$7*10^6,'Chemicals Calcs'!G86))</f>
        <v>0</v>
      </c>
      <c r="H86" s="212">
        <f ca="1">IF(SUM('Chemicals Calcs'!H$2:H86)-'Chem - ODS'!C$7*10^6&lt;0,0,IF(AND(SUM('Chemicals Calcs'!H$1:H85)-'Chem - ODS'!C$7*10^6&lt;0,SUM('Chemicals Calcs'!H$2:H86)-'Chem - ODS'!C$7*10^6&gt;0),SUM('Chemicals Calcs'!H$2:H86)-'Chem - ODS'!C$7*10^6,'Chemicals Calcs'!H86))</f>
        <v>0</v>
      </c>
      <c r="I86" s="212">
        <f ca="1">IF(SUM('Chemicals Calcs'!I$2:I86)-'Chem - ODS'!D$7*10^6&lt;0,0,IF(AND(SUM('Chemicals Calcs'!I$1:I85)-'Chem - ODS'!D$7*10^6&lt;0,SUM('Chemicals Calcs'!I$2:I86)-'Chem - ODS'!D$7*10^6&gt;0),SUM('Chemicals Calcs'!I$2:I86)-'Chem - ODS'!D$7*10^6,'Chemicals Calcs'!I86))</f>
        <v>0</v>
      </c>
      <c r="J86" s="212">
        <f ca="1">IF(SUM('Chemicals Calcs'!J$2:J86)-'Chem - ODS'!E$7*10^6&lt;0,0,IF(AND(SUM('Chemicals Calcs'!J$1:J85)-'Chem - ODS'!E$7*10^6&lt;0,SUM('Chemicals Calcs'!J$2:J86)-'Chem - ODS'!E$7*10^6&gt;0),SUM('Chemicals Calcs'!J$2:J86)-'Chem - ODS'!E$7*10^6,'Chemicals Calcs'!J86))</f>
        <v>0</v>
      </c>
      <c r="K86" s="212">
        <f ca="1">IF(SUM('Chemicals Calcs'!K$2:K86)-'Chem - ODS'!F$7*10^6&lt;0,0,IF(AND(SUM('Chemicals Calcs'!K$1:K85)-'Chem - ODS'!F$7*10^6&lt;0,SUM('Chemicals Calcs'!K$2:K86)-'Chem - ODS'!F$7*10^6&gt;0),SUM('Chemicals Calcs'!K$2:K86)-'Chem - ODS'!F$7*10^6,'Chemicals Calcs'!K86))</f>
        <v>0</v>
      </c>
      <c r="L86" s="212">
        <f ca="1">IF(SUM('Chemicals Calcs'!L$2:L86)-'Chem - ODS'!G$7*10^6&lt;0,0,IF(AND(SUM('Chemicals Calcs'!L$1:L85)-'Chem - ODS'!G$7*10^6&lt;0,SUM('Chemicals Calcs'!L$2:L86)-'Chem - ODS'!G$7*10^6&gt;0),SUM('Chemicals Calcs'!L$2:L86)-'Chem - ODS'!G$7*10^6,'Chemicals Calcs'!L86))</f>
        <v>0</v>
      </c>
      <c r="M86" s="212">
        <f ca="1">IF(SUM('Chemicals Calcs'!M$2:M86)-'Chem - ODS'!H$7*10^6&lt;0,0,IF(AND(SUM('Chemicals Calcs'!M$1:M85)-'Chem - ODS'!H$7*10^6&lt;0,SUM('Chemicals Calcs'!M$2:M86)-'Chem - ODS'!H$7*10^6&gt;0),SUM('Chemicals Calcs'!M$2:M86)-'Chem - ODS'!H$7*10^6,'Chemicals Calcs'!M86))</f>
        <v>0</v>
      </c>
      <c r="N86" s="212">
        <f ca="1">IF(SUM('Chemicals Calcs'!N$2:N86)-'Chem - ODS'!I$7*10^6&lt;0,0,IF(AND(SUM('Chemicals Calcs'!N$1:N85)-'Chem - ODS'!I$7*10^6&lt;0,SUM('Chemicals Calcs'!N$2:N86)-'Chem - ODS'!I$7*10^6&gt;0),SUM('Chemicals Calcs'!N$2:N86)-'Chem - ODS'!I$7*10^6,'Chemicals Calcs'!N86))</f>
        <v>0</v>
      </c>
      <c r="O86" s="212">
        <f ca="1">IF(SUM('Chemicals Calcs'!O$2:O86)-'Chem - ODS'!J$7*10^6&lt;0,0,IF(AND(SUM('Chemicals Calcs'!O$1:O85)-'Chem - ODS'!J$7*10^6&lt;0,SUM('Chemicals Calcs'!O$2:O86)-'Chem - ODS'!J$7*10^6&gt;0),SUM('Chemicals Calcs'!O$2:O86)-'Chem - ODS'!J$7*10^6,'Chemicals Calcs'!O86))</f>
        <v>0</v>
      </c>
      <c r="P86" s="212">
        <f ca="1">IF(SUM('Chemicals Calcs'!P$2:P86)-'Chem - ODS'!K$7*10^6&lt;0,0,IF(AND(SUM('Chemicals Calcs'!P$1:P85)-'Chem - ODS'!K$7*10^6&lt;0,SUM('Chemicals Calcs'!P$2:P86)-'Chem - ODS'!K$7*10^6&gt;0),SUM('Chemicals Calcs'!P$2:P86)-'Chem - ODS'!K$7*10^6,'Chemicals Calcs'!P86))</f>
        <v>0</v>
      </c>
      <c r="Q86" s="212">
        <f ca="1">IF(SUM('Chemicals Calcs'!Q$2:Q86)-'Chem - ODS'!L$7*10^6&lt;0,0,IF(AND(SUM('Chemicals Calcs'!Q$1:Q85)-'Chem - ODS'!L$7*10^6&lt;0,SUM('Chemicals Calcs'!Q$2:Q86)-'Chem - ODS'!L$7*10^6&gt;0),SUM('Chemicals Calcs'!Q$2:Q86)-'Chem - ODS'!L$7*10^6,'Chemicals Calcs'!Q86))</f>
        <v>0</v>
      </c>
      <c r="R86" s="212">
        <f ca="1">IF(SUM('Chemicals Calcs'!R$2:R86)-'Chem - ODS'!M$7*10^6&lt;0,0,IF(AND(SUM('Chemicals Calcs'!R$1:R85)-'Chem - ODS'!M$7*10^6&lt;0,SUM('Chemicals Calcs'!R$2:R86)-'Chem - ODS'!M$7*10^6&gt;0),SUM('Chemicals Calcs'!R$2:R86)-'Chem - ODS'!M$7*10^6,'Chemicals Calcs'!R86))</f>
        <v>0</v>
      </c>
      <c r="S86" s="212">
        <f ca="1">IF(SUM('Chemicals Calcs'!S$2:S86)-'Chem - ODS'!N$7*10^6&lt;0,0,IF(AND(SUM('Chemicals Calcs'!S$1:S85)-'Chem - ODS'!N$7*10^6&lt;0,SUM('Chemicals Calcs'!S$2:S86)-'Chem - ODS'!N$7*10^6&gt;0),SUM('Chemicals Calcs'!S$2:S86)-'Chem - ODS'!N$7*10^6,'Chemicals Calcs'!S86))</f>
        <v>0</v>
      </c>
      <c r="T86" s="212">
        <f ca="1">IF(SUM('Chemicals Calcs'!T$2:T86)-'Chem - ODS'!O$7*10^6&lt;0,0,IF(AND(SUM('Chemicals Calcs'!T$1:T85)-'Chem - ODS'!O$7*10^6&lt;0,SUM('Chemicals Calcs'!T$2:T86)-'Chem - ODS'!O$7*10^6&gt;0),SUM('Chemicals Calcs'!T$2:T86)-'Chem - ODS'!O$7*10^6,'Chemicals Calcs'!T86))</f>
        <v>0</v>
      </c>
      <c r="U86" s="212">
        <f ca="1">IF(SUM('Chemicals Calcs'!U$2:U86)-'Chem - ODS'!P$7*10^6&lt;0,0,IF(AND(SUM('Chemicals Calcs'!U$1:U85)-'Chem - ODS'!P$7*10^6&lt;0,SUM('Chemicals Calcs'!U$2:U86)-'Chem - ODS'!P$7*10^6&gt;0),SUM('Chemicals Calcs'!U$2:U86)-'Chem - ODS'!P$7*10^6,'Chemicals Calcs'!U86))</f>
        <v>0</v>
      </c>
      <c r="V86" s="212">
        <f ca="1">IF(SUM('Chemicals Calcs'!V$2:V86)-'Chem - ODS'!Q$7*10^6&lt;0,0,IF(AND(SUM('Chemicals Calcs'!V$1:V85)-'Chem - ODS'!Q$7*10^6&lt;0,SUM('Chemicals Calcs'!V$2:V86)-'Chem - ODS'!Q$7*10^6&gt;0),SUM('Chemicals Calcs'!V$2:V86)-'Chem - ODS'!Q$7*10^6,'Chemicals Calcs'!V86))</f>
        <v>0</v>
      </c>
      <c r="W86" s="212">
        <f ca="1">IF(SUM('Chemicals Calcs'!W$2:W86)-'Chem - ODS'!R$7*10^6&lt;0,0,IF(AND(SUM('Chemicals Calcs'!W$1:W85)-'Chem - ODS'!R$7*10^6&lt;0,SUM('Chemicals Calcs'!W$2:W86)-'Chem - ODS'!R$7*10^6&gt;0),SUM('Chemicals Calcs'!W$2:W86)-'Chem - ODS'!R$7*10^6,'Chemicals Calcs'!W86))</f>
        <v>0</v>
      </c>
      <c r="X86" s="212">
        <f ca="1">IF(SUM('Chemicals Calcs'!X$2:X86)-'Chem - ODS'!S$7*10^6&lt;0,0,IF(AND(SUM('Chemicals Calcs'!X$1:X85)-'Chem - ODS'!S$7*10^6&lt;0,SUM('Chemicals Calcs'!X$2:X86)-'Chem - ODS'!S$7*10^6&gt;0),SUM('Chemicals Calcs'!X$2:X86)-'Chem - ODS'!S$7*10^6,'Chemicals Calcs'!X86))</f>
        <v>0</v>
      </c>
      <c r="Y86" s="212">
        <f ca="1">IF(SUM('Chemicals Calcs'!Y$2:Y86)-'Chem - ODS'!T$7*10^6&lt;0,0,IF(AND(SUM('Chemicals Calcs'!Y$1:Y85)-'Chem - ODS'!T$7*10^6&lt;0,SUM('Chemicals Calcs'!Y$2:Y86)-'Chem - ODS'!T$7*10^6&gt;0),SUM('Chemicals Calcs'!Y$2:Y86)-'Chem - ODS'!T$7*10^6,'Chemicals Calcs'!Y86))</f>
        <v>0</v>
      </c>
      <c r="Z86" s="212">
        <f ca="1">IF(SUM('Chemicals Calcs'!Z$2:Z86)-'Chem - ODS'!U$7*10^6&lt;0,0,IF(AND(SUM('Chemicals Calcs'!Z$1:Z85)-'Chem - ODS'!U$7*10^6&lt;0,SUM('Chemicals Calcs'!Z$2:Z86)-'Chem - ODS'!U$7*10^6&gt;0),SUM('Chemicals Calcs'!Z$2:Z86)-'Chem - ODS'!U$7*10^6,'Chemicals Calcs'!Z86))</f>
        <v>0</v>
      </c>
      <c r="AA86" s="212">
        <f ca="1">IF(SUM('Chemicals Calcs'!AA$2:AA86)-'Chem - ODS'!V$7*10^6&lt;0,0,IF(AND(SUM('Chemicals Calcs'!AA$1:AA85)-'Chem - ODS'!V$7*10^6&lt;0,SUM('Chemicals Calcs'!AA$2:AA86)-'Chem - ODS'!V$7*10^6&gt;0),SUM('Chemicals Calcs'!AA$2:AA86)-'Chem - ODS'!V$7*10^6,'Chemicals Calcs'!AA86))</f>
        <v>0</v>
      </c>
      <c r="AB86" s="212">
        <f ca="1">IF(SUM('Chemicals Calcs'!AB$2:AB86)-'Chem - ODS'!W$7*10^6&lt;0,0,IF(AND(SUM('Chemicals Calcs'!AB$1:AB85)-'Chem - ODS'!W$7*10^6&lt;0,SUM('Chemicals Calcs'!AB$2:AB86)-'Chem - ODS'!W$7*10^6&gt;0),SUM('Chemicals Calcs'!AB$2:AB86)-'Chem - ODS'!W$7*10^6,'Chemicals Calcs'!AB86))</f>
        <v>0</v>
      </c>
      <c r="AC86" s="212">
        <f ca="1">IF(SUM('Chemicals Calcs'!AC$2:AC86)-'Chem - ODS'!X$7*10^6&lt;0,0,IF(AND(SUM('Chemicals Calcs'!AC$1:AC85)-'Chem - ODS'!X$7*10^6&lt;0,SUM('Chemicals Calcs'!AC$2:AC86)-'Chem - ODS'!X$7*10^6&gt;0),SUM('Chemicals Calcs'!AC$2:AC86)-'Chem - ODS'!X$7*10^6,'Chemicals Calcs'!AC86))</f>
        <v>0</v>
      </c>
      <c r="AD86" s="212">
        <f ca="1">IF(SUM('Chemicals Calcs'!AD$2:AD86)-'Chem - ODS'!Y$7*10^6&lt;0,0,IF(AND(SUM('Chemicals Calcs'!AD$1:AD85)-'Chem - ODS'!Y$7*10^6&lt;0,SUM('Chemicals Calcs'!AD$2:AD86)-'Chem - ODS'!Y$7*10^6&gt;0),SUM('Chemicals Calcs'!AD$2:AD86)-'Chem - ODS'!Y$7*10^6,'Chemicals Calcs'!AD86))</f>
        <v>0</v>
      </c>
      <c r="AE86" s="212">
        <f ca="1">IF(SUM('Chemicals Calcs'!AE$2:AE86)-'Chem - ODS'!Z$7*10^6&lt;0,0,IF(AND(SUM('Chemicals Calcs'!AE$1:AE85)-'Chem - ODS'!Z$7*10^6&lt;0,SUM('Chemicals Calcs'!AE$2:AE86)-'Chem - ODS'!Z$7*10^6&gt;0),SUM('Chemicals Calcs'!AE$2:AE86)-'Chem - ODS'!Z$7*10^6,'Chemicals Calcs'!AE86))</f>
        <v>0</v>
      </c>
      <c r="AF86" s="212">
        <f ca="1">IF(SUM('Chemicals Calcs'!AF$2:AF86)-'Chem - ODS'!AA$7*10^6&lt;0,0,IF(AND(SUM('Chemicals Calcs'!AF$1:AF85)-'Chem - ODS'!AA$7*10^6&lt;0,SUM('Chemicals Calcs'!AF$2:AF86)-'Chem - ODS'!AA$7*10^6&gt;0),SUM('Chemicals Calcs'!AF$2:AF86)-'Chem - ODS'!AA$7*10^6,'Chemicals Calcs'!AF86))</f>
        <v>0</v>
      </c>
      <c r="AG86" s="212">
        <f ca="1">IF(SUM('Chemicals Calcs'!AG$2:AG86)-'Chem - ODS'!AB$7*10^6&lt;0,0,IF(AND(SUM('Chemicals Calcs'!AG$1:AG85)-'Chem - ODS'!AB$7*10^6&lt;0,SUM('Chemicals Calcs'!AG$2:AG86)-'Chem - ODS'!AB$7*10^6&gt;0),SUM('Chemicals Calcs'!AG$2:AG86)-'Chem - ODS'!AB$7*10^6,'Chemicals Calcs'!AG86))</f>
        <v>0</v>
      </c>
      <c r="AH86" s="212">
        <f ca="1">IF(SUM('Chemicals Calcs'!AH$2:AH86)-'Chem - ODS'!AC$7*10^6&lt;0,0,IF(AND(SUM('Chemicals Calcs'!AH$1:AH85)-'Chem - ODS'!AC$7*10^6&lt;0,SUM('Chemicals Calcs'!AH$2:AH86)-'Chem - ODS'!AC$7*10^6&gt;0),SUM('Chemicals Calcs'!AH$2:AH86)-'Chem - ODS'!AC$7*10^6,'Chemicals Calcs'!AH86))</f>
        <v>0</v>
      </c>
      <c r="AI86" s="212">
        <f ca="1">IF(SUM('Chemicals Calcs'!AI$2:AI86)-'Chem - ODS'!AD$7*10^6&lt;0,0,IF(AND(SUM('Chemicals Calcs'!AI$1:AI85)-'Chem - ODS'!AD$7*10^6&lt;0,SUM('Chemicals Calcs'!AI$2:AI86)-'Chem - ODS'!AD$7*10^6&gt;0),SUM('Chemicals Calcs'!AI$2:AI86)-'Chem - ODS'!AD$7*10^6,'Chemicals Calcs'!AI86))</f>
        <v>0</v>
      </c>
      <c r="AJ86" s="212">
        <f ca="1">IF(SUM('Chemicals Calcs'!AJ$2:AJ86)-'Chem - ODS'!AE$7*10^6&lt;0,0,IF(AND(SUM('Chemicals Calcs'!AJ$1:AJ85)-'Chem - ODS'!AE$7*10^6&lt;0,SUM('Chemicals Calcs'!AJ$2:AJ86)-'Chem - ODS'!AE$7*10^6&gt;0),SUM('Chemicals Calcs'!AJ$2:AJ86)-'Chem - ODS'!AE$7*10^6,'Chemicals Calcs'!AJ86))</f>
        <v>0</v>
      </c>
      <c r="AK86" s="212">
        <f ca="1">IF(SUM('Chemicals Calcs'!AK$2:AK86)-'Chem - ODS'!AF$7*10^6&lt;0,0,IF(AND(SUM('Chemicals Calcs'!AK$1:AK85)-'Chem - ODS'!AF$7*10^6&lt;0,SUM('Chemicals Calcs'!AK$2:AK86)-'Chem - ODS'!AF$7*10^6&gt;0),SUM('Chemicals Calcs'!AK$2:AK86)-'Chem - ODS'!AF$7*10^6,'Chemicals Calcs'!AK86))</f>
        <v>0</v>
      </c>
      <c r="AL86" s="212">
        <f ca="1">IF(SUM('Chemicals Calcs'!AL$2:AL86)-'Chem - ODS'!AG$7*10^6&lt;0,0,IF(AND(SUM('Chemicals Calcs'!AL$1:AL85)-'Chem - ODS'!AG$7*10^6&lt;0,SUM('Chemicals Calcs'!AL$2:AL86)-'Chem - ODS'!AG$7*10^6&gt;0),SUM('Chemicals Calcs'!AL$2:AL86)-'Chem - ODS'!AG$7*10^6,'Chemicals Calcs'!AL86))</f>
        <v>0</v>
      </c>
      <c r="AM86" s="212">
        <f ca="1">IF(SUM('Chemicals Calcs'!AM$2:AM86)-'Chem - ODS'!AH$7*10^6&lt;0,0,IF(AND(SUM('Chemicals Calcs'!AM$1:AM85)-'Chem - ODS'!AH$7*10^6&lt;0,SUM('Chemicals Calcs'!AM$2:AM86)-'Chem - ODS'!AH$7*10^6&gt;0),SUM('Chemicals Calcs'!AM$2:AM86)-'Chem - ODS'!AH$7*10^6,'Chemicals Calcs'!AM86))</f>
        <v>0</v>
      </c>
      <c r="AN86" s="212">
        <f ca="1">IF(SUM('Chemicals Calcs'!AN$2:AN86)-'Chem - ODS'!AI$7*10^6&lt;0,0,IF(AND(SUM('Chemicals Calcs'!AN$1:AN85)-'Chem - ODS'!AI$7*10^6&lt;0,SUM('Chemicals Calcs'!AN$2:AN86)-'Chem - ODS'!AI$7*10^6&gt;0),SUM('Chemicals Calcs'!AN$2:AN86)-'Chem - ODS'!AI$7*10^6,'Chemicals Calcs'!AN86))</f>
        <v>0</v>
      </c>
      <c r="AO86" s="212">
        <f ca="1">IF(SUM('Chemicals Calcs'!AO$2:AO86)-'Chem - ODS'!AJ$7*10^6&lt;0,0,IF(AND(SUM('Chemicals Calcs'!AO$1:AO85)-'Chem - ODS'!AJ$7*10^6&lt;0,SUM('Chemicals Calcs'!AO$2:AO86)-'Chem - ODS'!AJ$7*10^6&gt;0),SUM('Chemicals Calcs'!AO$2:AO86)-'Chem - ODS'!AJ$7*10^6,'Chemicals Calcs'!AO86))</f>
        <v>0</v>
      </c>
      <c r="AP86" s="212">
        <f ca="1">IF(SUM('Chemicals Calcs'!AP$2:AP86)-'Chem - ODS'!AK$7*10^6&lt;0,0,IF(AND(SUM('Chemicals Calcs'!AP$1:AP85)-'Chem - ODS'!AK$7*10^6&lt;0,SUM('Chemicals Calcs'!AP$2:AP86)-'Chem - ODS'!AK$7*10^6&gt;0),SUM('Chemicals Calcs'!AP$2:AP86)-'Chem - ODS'!AK$7*10^6,'Chemicals Calcs'!AP86))</f>
        <v>0</v>
      </c>
    </row>
    <row r="87" spans="1:42">
      <c r="A87" s="74">
        <v>35</v>
      </c>
      <c r="B87">
        <f ca="1">IF('Chemicals 2010'!$A95="CP",INDIRECT("'Chemicals 2010'!"&amp;'Country Selector'!$B$3&amp;ROW($A95))*10^12,0)</f>
        <v>0</v>
      </c>
      <c r="C87" s="90">
        <f t="shared" ca="1" si="4"/>
        <v>0</v>
      </c>
      <c r="D87" s="90">
        <f t="shared" ca="1" si="3"/>
        <v>0</v>
      </c>
      <c r="E87" s="90">
        <f t="shared" ca="1" si="3"/>
        <v>0</v>
      </c>
      <c r="F87" s="90">
        <f t="shared" ca="1" si="3"/>
        <v>0</v>
      </c>
      <c r="G87" s="212">
        <f ca="1">IF(SUM('Chemicals Calcs'!G$2:G87)-'Chem - ODS'!B$7*10^6&lt;0,0,IF(AND(SUM('Chemicals Calcs'!G$1:G86)-'Chem - ODS'!B$7*10^6&lt;0,SUM('Chemicals Calcs'!G$2:G87)-'Chem - ODS'!B$7*10^6&gt;0),SUM('Chemicals Calcs'!G$2:G87)-'Chem - ODS'!B$7*10^6,'Chemicals Calcs'!G87))</f>
        <v>0</v>
      </c>
      <c r="H87" s="212">
        <f ca="1">IF(SUM('Chemicals Calcs'!H$2:H87)-'Chem - ODS'!C$7*10^6&lt;0,0,IF(AND(SUM('Chemicals Calcs'!H$1:H86)-'Chem - ODS'!C$7*10^6&lt;0,SUM('Chemicals Calcs'!H$2:H87)-'Chem - ODS'!C$7*10^6&gt;0),SUM('Chemicals Calcs'!H$2:H87)-'Chem - ODS'!C$7*10^6,'Chemicals Calcs'!H87))</f>
        <v>0</v>
      </c>
      <c r="I87" s="212">
        <f ca="1">IF(SUM('Chemicals Calcs'!I$2:I87)-'Chem - ODS'!D$7*10^6&lt;0,0,IF(AND(SUM('Chemicals Calcs'!I$1:I86)-'Chem - ODS'!D$7*10^6&lt;0,SUM('Chemicals Calcs'!I$2:I87)-'Chem - ODS'!D$7*10^6&gt;0),SUM('Chemicals Calcs'!I$2:I87)-'Chem - ODS'!D$7*10^6,'Chemicals Calcs'!I87))</f>
        <v>0</v>
      </c>
      <c r="J87" s="212">
        <f ca="1">IF(SUM('Chemicals Calcs'!J$2:J87)-'Chem - ODS'!E$7*10^6&lt;0,0,IF(AND(SUM('Chemicals Calcs'!J$1:J86)-'Chem - ODS'!E$7*10^6&lt;0,SUM('Chemicals Calcs'!J$2:J87)-'Chem - ODS'!E$7*10^6&gt;0),SUM('Chemicals Calcs'!J$2:J87)-'Chem - ODS'!E$7*10^6,'Chemicals Calcs'!J87))</f>
        <v>0</v>
      </c>
      <c r="K87" s="212">
        <f ca="1">IF(SUM('Chemicals Calcs'!K$2:K87)-'Chem - ODS'!F$7*10^6&lt;0,0,IF(AND(SUM('Chemicals Calcs'!K$1:K86)-'Chem - ODS'!F$7*10^6&lt;0,SUM('Chemicals Calcs'!K$2:K87)-'Chem - ODS'!F$7*10^6&gt;0),SUM('Chemicals Calcs'!K$2:K87)-'Chem - ODS'!F$7*10^6,'Chemicals Calcs'!K87))</f>
        <v>0</v>
      </c>
      <c r="L87" s="212">
        <f ca="1">IF(SUM('Chemicals Calcs'!L$2:L87)-'Chem - ODS'!G$7*10^6&lt;0,0,IF(AND(SUM('Chemicals Calcs'!L$1:L86)-'Chem - ODS'!G$7*10^6&lt;0,SUM('Chemicals Calcs'!L$2:L87)-'Chem - ODS'!G$7*10^6&gt;0),SUM('Chemicals Calcs'!L$2:L87)-'Chem - ODS'!G$7*10^6,'Chemicals Calcs'!L87))</f>
        <v>0</v>
      </c>
      <c r="M87" s="212">
        <f ca="1">IF(SUM('Chemicals Calcs'!M$2:M87)-'Chem - ODS'!H$7*10^6&lt;0,0,IF(AND(SUM('Chemicals Calcs'!M$1:M86)-'Chem - ODS'!H$7*10^6&lt;0,SUM('Chemicals Calcs'!M$2:M87)-'Chem - ODS'!H$7*10^6&gt;0),SUM('Chemicals Calcs'!M$2:M87)-'Chem - ODS'!H$7*10^6,'Chemicals Calcs'!M87))</f>
        <v>0</v>
      </c>
      <c r="N87" s="212">
        <f ca="1">IF(SUM('Chemicals Calcs'!N$2:N87)-'Chem - ODS'!I$7*10^6&lt;0,0,IF(AND(SUM('Chemicals Calcs'!N$1:N86)-'Chem - ODS'!I$7*10^6&lt;0,SUM('Chemicals Calcs'!N$2:N87)-'Chem - ODS'!I$7*10^6&gt;0),SUM('Chemicals Calcs'!N$2:N87)-'Chem - ODS'!I$7*10^6,'Chemicals Calcs'!N87))</f>
        <v>0</v>
      </c>
      <c r="O87" s="212">
        <f ca="1">IF(SUM('Chemicals Calcs'!O$2:O87)-'Chem - ODS'!J$7*10^6&lt;0,0,IF(AND(SUM('Chemicals Calcs'!O$1:O86)-'Chem - ODS'!J$7*10^6&lt;0,SUM('Chemicals Calcs'!O$2:O87)-'Chem - ODS'!J$7*10^6&gt;0),SUM('Chemicals Calcs'!O$2:O87)-'Chem - ODS'!J$7*10^6,'Chemicals Calcs'!O87))</f>
        <v>0</v>
      </c>
      <c r="P87" s="212">
        <f ca="1">IF(SUM('Chemicals Calcs'!P$2:P87)-'Chem - ODS'!K$7*10^6&lt;0,0,IF(AND(SUM('Chemicals Calcs'!P$1:P86)-'Chem - ODS'!K$7*10^6&lt;0,SUM('Chemicals Calcs'!P$2:P87)-'Chem - ODS'!K$7*10^6&gt;0),SUM('Chemicals Calcs'!P$2:P87)-'Chem - ODS'!K$7*10^6,'Chemicals Calcs'!P87))</f>
        <v>0</v>
      </c>
      <c r="Q87" s="212">
        <f ca="1">IF(SUM('Chemicals Calcs'!Q$2:Q87)-'Chem - ODS'!L$7*10^6&lt;0,0,IF(AND(SUM('Chemicals Calcs'!Q$1:Q86)-'Chem - ODS'!L$7*10^6&lt;0,SUM('Chemicals Calcs'!Q$2:Q87)-'Chem - ODS'!L$7*10^6&gt;0),SUM('Chemicals Calcs'!Q$2:Q87)-'Chem - ODS'!L$7*10^6,'Chemicals Calcs'!Q87))</f>
        <v>0</v>
      </c>
      <c r="R87" s="212">
        <f ca="1">IF(SUM('Chemicals Calcs'!R$2:R87)-'Chem - ODS'!M$7*10^6&lt;0,0,IF(AND(SUM('Chemicals Calcs'!R$1:R86)-'Chem - ODS'!M$7*10^6&lt;0,SUM('Chemicals Calcs'!R$2:R87)-'Chem - ODS'!M$7*10^6&gt;0),SUM('Chemicals Calcs'!R$2:R87)-'Chem - ODS'!M$7*10^6,'Chemicals Calcs'!R87))</f>
        <v>0</v>
      </c>
      <c r="S87" s="212">
        <f ca="1">IF(SUM('Chemicals Calcs'!S$2:S87)-'Chem - ODS'!N$7*10^6&lt;0,0,IF(AND(SUM('Chemicals Calcs'!S$1:S86)-'Chem - ODS'!N$7*10^6&lt;0,SUM('Chemicals Calcs'!S$2:S87)-'Chem - ODS'!N$7*10^6&gt;0),SUM('Chemicals Calcs'!S$2:S87)-'Chem - ODS'!N$7*10^6,'Chemicals Calcs'!S87))</f>
        <v>0</v>
      </c>
      <c r="T87" s="212">
        <f ca="1">IF(SUM('Chemicals Calcs'!T$2:T87)-'Chem - ODS'!O$7*10^6&lt;0,0,IF(AND(SUM('Chemicals Calcs'!T$1:T86)-'Chem - ODS'!O$7*10^6&lt;0,SUM('Chemicals Calcs'!T$2:T87)-'Chem - ODS'!O$7*10^6&gt;0),SUM('Chemicals Calcs'!T$2:T87)-'Chem - ODS'!O$7*10^6,'Chemicals Calcs'!T87))</f>
        <v>0</v>
      </c>
      <c r="U87" s="212">
        <f ca="1">IF(SUM('Chemicals Calcs'!U$2:U87)-'Chem - ODS'!P$7*10^6&lt;0,0,IF(AND(SUM('Chemicals Calcs'!U$1:U86)-'Chem - ODS'!P$7*10^6&lt;0,SUM('Chemicals Calcs'!U$2:U87)-'Chem - ODS'!P$7*10^6&gt;0),SUM('Chemicals Calcs'!U$2:U87)-'Chem - ODS'!P$7*10^6,'Chemicals Calcs'!U87))</f>
        <v>0</v>
      </c>
      <c r="V87" s="212">
        <f ca="1">IF(SUM('Chemicals Calcs'!V$2:V87)-'Chem - ODS'!Q$7*10^6&lt;0,0,IF(AND(SUM('Chemicals Calcs'!V$1:V86)-'Chem - ODS'!Q$7*10^6&lt;0,SUM('Chemicals Calcs'!V$2:V87)-'Chem - ODS'!Q$7*10^6&gt;0),SUM('Chemicals Calcs'!V$2:V87)-'Chem - ODS'!Q$7*10^6,'Chemicals Calcs'!V87))</f>
        <v>0</v>
      </c>
      <c r="W87" s="212">
        <f ca="1">IF(SUM('Chemicals Calcs'!W$2:W87)-'Chem - ODS'!R$7*10^6&lt;0,0,IF(AND(SUM('Chemicals Calcs'!W$1:W86)-'Chem - ODS'!R$7*10^6&lt;0,SUM('Chemicals Calcs'!W$2:W87)-'Chem - ODS'!R$7*10^6&gt;0),SUM('Chemicals Calcs'!W$2:W87)-'Chem - ODS'!R$7*10^6,'Chemicals Calcs'!W87))</f>
        <v>0</v>
      </c>
      <c r="X87" s="212">
        <f ca="1">IF(SUM('Chemicals Calcs'!X$2:X87)-'Chem - ODS'!S$7*10^6&lt;0,0,IF(AND(SUM('Chemicals Calcs'!X$1:X86)-'Chem - ODS'!S$7*10^6&lt;0,SUM('Chemicals Calcs'!X$2:X87)-'Chem - ODS'!S$7*10^6&gt;0),SUM('Chemicals Calcs'!X$2:X87)-'Chem - ODS'!S$7*10^6,'Chemicals Calcs'!X87))</f>
        <v>0</v>
      </c>
      <c r="Y87" s="212">
        <f ca="1">IF(SUM('Chemicals Calcs'!Y$2:Y87)-'Chem - ODS'!T$7*10^6&lt;0,0,IF(AND(SUM('Chemicals Calcs'!Y$1:Y86)-'Chem - ODS'!T$7*10^6&lt;0,SUM('Chemicals Calcs'!Y$2:Y87)-'Chem - ODS'!T$7*10^6&gt;0),SUM('Chemicals Calcs'!Y$2:Y87)-'Chem - ODS'!T$7*10^6,'Chemicals Calcs'!Y87))</f>
        <v>0</v>
      </c>
      <c r="Z87" s="212">
        <f ca="1">IF(SUM('Chemicals Calcs'!Z$2:Z87)-'Chem - ODS'!U$7*10^6&lt;0,0,IF(AND(SUM('Chemicals Calcs'!Z$1:Z86)-'Chem - ODS'!U$7*10^6&lt;0,SUM('Chemicals Calcs'!Z$2:Z87)-'Chem - ODS'!U$7*10^6&gt;0),SUM('Chemicals Calcs'!Z$2:Z87)-'Chem - ODS'!U$7*10^6,'Chemicals Calcs'!Z87))</f>
        <v>0</v>
      </c>
      <c r="AA87" s="212">
        <f ca="1">IF(SUM('Chemicals Calcs'!AA$2:AA87)-'Chem - ODS'!V$7*10^6&lt;0,0,IF(AND(SUM('Chemicals Calcs'!AA$1:AA86)-'Chem - ODS'!V$7*10^6&lt;0,SUM('Chemicals Calcs'!AA$2:AA87)-'Chem - ODS'!V$7*10^6&gt;0),SUM('Chemicals Calcs'!AA$2:AA87)-'Chem - ODS'!V$7*10^6,'Chemicals Calcs'!AA87))</f>
        <v>0</v>
      </c>
      <c r="AB87" s="212">
        <f ca="1">IF(SUM('Chemicals Calcs'!AB$2:AB87)-'Chem - ODS'!W$7*10^6&lt;0,0,IF(AND(SUM('Chemicals Calcs'!AB$1:AB86)-'Chem - ODS'!W$7*10^6&lt;0,SUM('Chemicals Calcs'!AB$2:AB87)-'Chem - ODS'!W$7*10^6&gt;0),SUM('Chemicals Calcs'!AB$2:AB87)-'Chem - ODS'!W$7*10^6,'Chemicals Calcs'!AB87))</f>
        <v>0</v>
      </c>
      <c r="AC87" s="212">
        <f ca="1">IF(SUM('Chemicals Calcs'!AC$2:AC87)-'Chem - ODS'!X$7*10^6&lt;0,0,IF(AND(SUM('Chemicals Calcs'!AC$1:AC86)-'Chem - ODS'!X$7*10^6&lt;0,SUM('Chemicals Calcs'!AC$2:AC87)-'Chem - ODS'!X$7*10^6&gt;0),SUM('Chemicals Calcs'!AC$2:AC87)-'Chem - ODS'!X$7*10^6,'Chemicals Calcs'!AC87))</f>
        <v>0</v>
      </c>
      <c r="AD87" s="212">
        <f ca="1">IF(SUM('Chemicals Calcs'!AD$2:AD87)-'Chem - ODS'!Y$7*10^6&lt;0,0,IF(AND(SUM('Chemicals Calcs'!AD$1:AD86)-'Chem - ODS'!Y$7*10^6&lt;0,SUM('Chemicals Calcs'!AD$2:AD87)-'Chem - ODS'!Y$7*10^6&gt;0),SUM('Chemicals Calcs'!AD$2:AD87)-'Chem - ODS'!Y$7*10^6,'Chemicals Calcs'!AD87))</f>
        <v>0</v>
      </c>
      <c r="AE87" s="212">
        <f ca="1">IF(SUM('Chemicals Calcs'!AE$2:AE87)-'Chem - ODS'!Z$7*10^6&lt;0,0,IF(AND(SUM('Chemicals Calcs'!AE$1:AE86)-'Chem - ODS'!Z$7*10^6&lt;0,SUM('Chemicals Calcs'!AE$2:AE87)-'Chem - ODS'!Z$7*10^6&gt;0),SUM('Chemicals Calcs'!AE$2:AE87)-'Chem - ODS'!Z$7*10^6,'Chemicals Calcs'!AE87))</f>
        <v>0</v>
      </c>
      <c r="AF87" s="212">
        <f ca="1">IF(SUM('Chemicals Calcs'!AF$2:AF87)-'Chem - ODS'!AA$7*10^6&lt;0,0,IF(AND(SUM('Chemicals Calcs'!AF$1:AF86)-'Chem - ODS'!AA$7*10^6&lt;0,SUM('Chemicals Calcs'!AF$2:AF87)-'Chem - ODS'!AA$7*10^6&gt;0),SUM('Chemicals Calcs'!AF$2:AF87)-'Chem - ODS'!AA$7*10^6,'Chemicals Calcs'!AF87))</f>
        <v>0</v>
      </c>
      <c r="AG87" s="212">
        <f ca="1">IF(SUM('Chemicals Calcs'!AG$2:AG87)-'Chem - ODS'!AB$7*10^6&lt;0,0,IF(AND(SUM('Chemicals Calcs'!AG$1:AG86)-'Chem - ODS'!AB$7*10^6&lt;0,SUM('Chemicals Calcs'!AG$2:AG87)-'Chem - ODS'!AB$7*10^6&gt;0),SUM('Chemicals Calcs'!AG$2:AG87)-'Chem - ODS'!AB$7*10^6,'Chemicals Calcs'!AG87))</f>
        <v>0</v>
      </c>
      <c r="AH87" s="212">
        <f ca="1">IF(SUM('Chemicals Calcs'!AH$2:AH87)-'Chem - ODS'!AC$7*10^6&lt;0,0,IF(AND(SUM('Chemicals Calcs'!AH$1:AH86)-'Chem - ODS'!AC$7*10^6&lt;0,SUM('Chemicals Calcs'!AH$2:AH87)-'Chem - ODS'!AC$7*10^6&gt;0),SUM('Chemicals Calcs'!AH$2:AH87)-'Chem - ODS'!AC$7*10^6,'Chemicals Calcs'!AH87))</f>
        <v>0</v>
      </c>
      <c r="AI87" s="212">
        <f ca="1">IF(SUM('Chemicals Calcs'!AI$2:AI87)-'Chem - ODS'!AD$7*10^6&lt;0,0,IF(AND(SUM('Chemicals Calcs'!AI$1:AI86)-'Chem - ODS'!AD$7*10^6&lt;0,SUM('Chemicals Calcs'!AI$2:AI87)-'Chem - ODS'!AD$7*10^6&gt;0),SUM('Chemicals Calcs'!AI$2:AI87)-'Chem - ODS'!AD$7*10^6,'Chemicals Calcs'!AI87))</f>
        <v>0</v>
      </c>
      <c r="AJ87" s="212">
        <f ca="1">IF(SUM('Chemicals Calcs'!AJ$2:AJ87)-'Chem - ODS'!AE$7*10^6&lt;0,0,IF(AND(SUM('Chemicals Calcs'!AJ$1:AJ86)-'Chem - ODS'!AE$7*10^6&lt;0,SUM('Chemicals Calcs'!AJ$2:AJ87)-'Chem - ODS'!AE$7*10^6&gt;0),SUM('Chemicals Calcs'!AJ$2:AJ87)-'Chem - ODS'!AE$7*10^6,'Chemicals Calcs'!AJ87))</f>
        <v>0</v>
      </c>
      <c r="AK87" s="212">
        <f ca="1">IF(SUM('Chemicals Calcs'!AK$2:AK87)-'Chem - ODS'!AF$7*10^6&lt;0,0,IF(AND(SUM('Chemicals Calcs'!AK$1:AK86)-'Chem - ODS'!AF$7*10^6&lt;0,SUM('Chemicals Calcs'!AK$2:AK87)-'Chem - ODS'!AF$7*10^6&gt;0),SUM('Chemicals Calcs'!AK$2:AK87)-'Chem - ODS'!AF$7*10^6,'Chemicals Calcs'!AK87))</f>
        <v>0</v>
      </c>
      <c r="AL87" s="212">
        <f ca="1">IF(SUM('Chemicals Calcs'!AL$2:AL87)-'Chem - ODS'!AG$7*10^6&lt;0,0,IF(AND(SUM('Chemicals Calcs'!AL$1:AL86)-'Chem - ODS'!AG$7*10^6&lt;0,SUM('Chemicals Calcs'!AL$2:AL87)-'Chem - ODS'!AG$7*10^6&gt;0),SUM('Chemicals Calcs'!AL$2:AL87)-'Chem - ODS'!AG$7*10^6,'Chemicals Calcs'!AL87))</f>
        <v>0</v>
      </c>
      <c r="AM87" s="212">
        <f ca="1">IF(SUM('Chemicals Calcs'!AM$2:AM87)-'Chem - ODS'!AH$7*10^6&lt;0,0,IF(AND(SUM('Chemicals Calcs'!AM$1:AM86)-'Chem - ODS'!AH$7*10^6&lt;0,SUM('Chemicals Calcs'!AM$2:AM87)-'Chem - ODS'!AH$7*10^6&gt;0),SUM('Chemicals Calcs'!AM$2:AM87)-'Chem - ODS'!AH$7*10^6,'Chemicals Calcs'!AM87))</f>
        <v>0</v>
      </c>
      <c r="AN87" s="212">
        <f ca="1">IF(SUM('Chemicals Calcs'!AN$2:AN87)-'Chem - ODS'!AI$7*10^6&lt;0,0,IF(AND(SUM('Chemicals Calcs'!AN$1:AN86)-'Chem - ODS'!AI$7*10^6&lt;0,SUM('Chemicals Calcs'!AN$2:AN87)-'Chem - ODS'!AI$7*10^6&gt;0),SUM('Chemicals Calcs'!AN$2:AN87)-'Chem - ODS'!AI$7*10^6,'Chemicals Calcs'!AN87))</f>
        <v>0</v>
      </c>
      <c r="AO87" s="212">
        <f ca="1">IF(SUM('Chemicals Calcs'!AO$2:AO87)-'Chem - ODS'!AJ$7*10^6&lt;0,0,IF(AND(SUM('Chemicals Calcs'!AO$1:AO86)-'Chem - ODS'!AJ$7*10^6&lt;0,SUM('Chemicals Calcs'!AO$2:AO87)-'Chem - ODS'!AJ$7*10^6&gt;0),SUM('Chemicals Calcs'!AO$2:AO87)-'Chem - ODS'!AJ$7*10^6,'Chemicals Calcs'!AO87))</f>
        <v>0</v>
      </c>
      <c r="AP87" s="212">
        <f ca="1">IF(SUM('Chemicals Calcs'!AP$2:AP87)-'Chem - ODS'!AK$7*10^6&lt;0,0,IF(AND(SUM('Chemicals Calcs'!AP$1:AP86)-'Chem - ODS'!AK$7*10^6&lt;0,SUM('Chemicals Calcs'!AP$2:AP87)-'Chem - ODS'!AK$7*10^6&gt;0),SUM('Chemicals Calcs'!AP$2:AP87)-'Chem - ODS'!AK$7*10^6,'Chemicals Calcs'!AP87))</f>
        <v>0</v>
      </c>
    </row>
    <row r="88" spans="1:42">
      <c r="A88" s="74">
        <v>36</v>
      </c>
      <c r="B88">
        <f ca="1">IF('Chemicals 2010'!$A96="CP",INDIRECT("'Chemicals 2010'!"&amp;'Country Selector'!$B$3&amp;ROW($A96))*10^12,0)</f>
        <v>0</v>
      </c>
      <c r="C88" s="90">
        <f t="shared" ca="1" si="4"/>
        <v>0</v>
      </c>
      <c r="D88" s="90">
        <f t="shared" ca="1" si="3"/>
        <v>0</v>
      </c>
      <c r="E88" s="90">
        <f t="shared" ca="1" si="3"/>
        <v>0</v>
      </c>
      <c r="F88" s="90">
        <f t="shared" ca="1" si="3"/>
        <v>0</v>
      </c>
      <c r="G88" s="212">
        <f ca="1">IF(SUM('Chemicals Calcs'!G$2:G88)-'Chem - ODS'!B$7*10^6&lt;0,0,IF(AND(SUM('Chemicals Calcs'!G$1:G87)-'Chem - ODS'!B$7*10^6&lt;0,SUM('Chemicals Calcs'!G$2:G88)-'Chem - ODS'!B$7*10^6&gt;0),SUM('Chemicals Calcs'!G$2:G88)-'Chem - ODS'!B$7*10^6,'Chemicals Calcs'!G88))</f>
        <v>0</v>
      </c>
      <c r="H88" s="212">
        <f ca="1">IF(SUM('Chemicals Calcs'!H$2:H88)-'Chem - ODS'!C$7*10^6&lt;0,0,IF(AND(SUM('Chemicals Calcs'!H$1:H87)-'Chem - ODS'!C$7*10^6&lt;0,SUM('Chemicals Calcs'!H$2:H88)-'Chem - ODS'!C$7*10^6&gt;0),SUM('Chemicals Calcs'!H$2:H88)-'Chem - ODS'!C$7*10^6,'Chemicals Calcs'!H88))</f>
        <v>0</v>
      </c>
      <c r="I88" s="212">
        <f ca="1">IF(SUM('Chemicals Calcs'!I$2:I88)-'Chem - ODS'!D$7*10^6&lt;0,0,IF(AND(SUM('Chemicals Calcs'!I$1:I87)-'Chem - ODS'!D$7*10^6&lt;0,SUM('Chemicals Calcs'!I$2:I88)-'Chem - ODS'!D$7*10^6&gt;0),SUM('Chemicals Calcs'!I$2:I88)-'Chem - ODS'!D$7*10^6,'Chemicals Calcs'!I88))</f>
        <v>0</v>
      </c>
      <c r="J88" s="212">
        <f ca="1">IF(SUM('Chemicals Calcs'!J$2:J88)-'Chem - ODS'!E$7*10^6&lt;0,0,IF(AND(SUM('Chemicals Calcs'!J$1:J87)-'Chem - ODS'!E$7*10^6&lt;0,SUM('Chemicals Calcs'!J$2:J88)-'Chem - ODS'!E$7*10^6&gt;0),SUM('Chemicals Calcs'!J$2:J88)-'Chem - ODS'!E$7*10^6,'Chemicals Calcs'!J88))</f>
        <v>0</v>
      </c>
      <c r="K88" s="212">
        <f ca="1">IF(SUM('Chemicals Calcs'!K$2:K88)-'Chem - ODS'!F$7*10^6&lt;0,0,IF(AND(SUM('Chemicals Calcs'!K$1:K87)-'Chem - ODS'!F$7*10^6&lt;0,SUM('Chemicals Calcs'!K$2:K88)-'Chem - ODS'!F$7*10^6&gt;0),SUM('Chemicals Calcs'!K$2:K88)-'Chem - ODS'!F$7*10^6,'Chemicals Calcs'!K88))</f>
        <v>0</v>
      </c>
      <c r="L88" s="212">
        <f ca="1">IF(SUM('Chemicals Calcs'!L$2:L88)-'Chem - ODS'!G$7*10^6&lt;0,0,IF(AND(SUM('Chemicals Calcs'!L$1:L87)-'Chem - ODS'!G$7*10^6&lt;0,SUM('Chemicals Calcs'!L$2:L88)-'Chem - ODS'!G$7*10^6&gt;0),SUM('Chemicals Calcs'!L$2:L88)-'Chem - ODS'!G$7*10^6,'Chemicals Calcs'!L88))</f>
        <v>0</v>
      </c>
      <c r="M88" s="212">
        <f ca="1">IF(SUM('Chemicals Calcs'!M$2:M88)-'Chem - ODS'!H$7*10^6&lt;0,0,IF(AND(SUM('Chemicals Calcs'!M$1:M87)-'Chem - ODS'!H$7*10^6&lt;0,SUM('Chemicals Calcs'!M$2:M88)-'Chem - ODS'!H$7*10^6&gt;0),SUM('Chemicals Calcs'!M$2:M88)-'Chem - ODS'!H$7*10^6,'Chemicals Calcs'!M88))</f>
        <v>0</v>
      </c>
      <c r="N88" s="212">
        <f ca="1">IF(SUM('Chemicals Calcs'!N$2:N88)-'Chem - ODS'!I$7*10^6&lt;0,0,IF(AND(SUM('Chemicals Calcs'!N$1:N87)-'Chem - ODS'!I$7*10^6&lt;0,SUM('Chemicals Calcs'!N$2:N88)-'Chem - ODS'!I$7*10^6&gt;0),SUM('Chemicals Calcs'!N$2:N88)-'Chem - ODS'!I$7*10^6,'Chemicals Calcs'!N88))</f>
        <v>0</v>
      </c>
      <c r="O88" s="212">
        <f ca="1">IF(SUM('Chemicals Calcs'!O$2:O88)-'Chem - ODS'!J$7*10^6&lt;0,0,IF(AND(SUM('Chemicals Calcs'!O$1:O87)-'Chem - ODS'!J$7*10^6&lt;0,SUM('Chemicals Calcs'!O$2:O88)-'Chem - ODS'!J$7*10^6&gt;0),SUM('Chemicals Calcs'!O$2:O88)-'Chem - ODS'!J$7*10^6,'Chemicals Calcs'!O88))</f>
        <v>0</v>
      </c>
      <c r="P88" s="212">
        <f ca="1">IF(SUM('Chemicals Calcs'!P$2:P88)-'Chem - ODS'!K$7*10^6&lt;0,0,IF(AND(SUM('Chemicals Calcs'!P$1:P87)-'Chem - ODS'!K$7*10^6&lt;0,SUM('Chemicals Calcs'!P$2:P88)-'Chem - ODS'!K$7*10^6&gt;0),SUM('Chemicals Calcs'!P$2:P88)-'Chem - ODS'!K$7*10^6,'Chemicals Calcs'!P88))</f>
        <v>0</v>
      </c>
      <c r="Q88" s="212">
        <f ca="1">IF(SUM('Chemicals Calcs'!Q$2:Q88)-'Chem - ODS'!L$7*10^6&lt;0,0,IF(AND(SUM('Chemicals Calcs'!Q$1:Q87)-'Chem - ODS'!L$7*10^6&lt;0,SUM('Chemicals Calcs'!Q$2:Q88)-'Chem - ODS'!L$7*10^6&gt;0),SUM('Chemicals Calcs'!Q$2:Q88)-'Chem - ODS'!L$7*10^6,'Chemicals Calcs'!Q88))</f>
        <v>0</v>
      </c>
      <c r="R88" s="212">
        <f ca="1">IF(SUM('Chemicals Calcs'!R$2:R88)-'Chem - ODS'!M$7*10^6&lt;0,0,IF(AND(SUM('Chemicals Calcs'!R$1:R87)-'Chem - ODS'!M$7*10^6&lt;0,SUM('Chemicals Calcs'!R$2:R88)-'Chem - ODS'!M$7*10^6&gt;0),SUM('Chemicals Calcs'!R$2:R88)-'Chem - ODS'!M$7*10^6,'Chemicals Calcs'!R88))</f>
        <v>0</v>
      </c>
      <c r="S88" s="212">
        <f ca="1">IF(SUM('Chemicals Calcs'!S$2:S88)-'Chem - ODS'!N$7*10^6&lt;0,0,IF(AND(SUM('Chemicals Calcs'!S$1:S87)-'Chem - ODS'!N$7*10^6&lt;0,SUM('Chemicals Calcs'!S$2:S88)-'Chem - ODS'!N$7*10^6&gt;0),SUM('Chemicals Calcs'!S$2:S88)-'Chem - ODS'!N$7*10^6,'Chemicals Calcs'!S88))</f>
        <v>0</v>
      </c>
      <c r="T88" s="212">
        <f ca="1">IF(SUM('Chemicals Calcs'!T$2:T88)-'Chem - ODS'!O$7*10^6&lt;0,0,IF(AND(SUM('Chemicals Calcs'!T$1:T87)-'Chem - ODS'!O$7*10^6&lt;0,SUM('Chemicals Calcs'!T$2:T88)-'Chem - ODS'!O$7*10^6&gt;0),SUM('Chemicals Calcs'!T$2:T88)-'Chem - ODS'!O$7*10^6,'Chemicals Calcs'!T88))</f>
        <v>0</v>
      </c>
      <c r="U88" s="212">
        <f ca="1">IF(SUM('Chemicals Calcs'!U$2:U88)-'Chem - ODS'!P$7*10^6&lt;0,0,IF(AND(SUM('Chemicals Calcs'!U$1:U87)-'Chem - ODS'!P$7*10^6&lt;0,SUM('Chemicals Calcs'!U$2:U88)-'Chem - ODS'!P$7*10^6&gt;0),SUM('Chemicals Calcs'!U$2:U88)-'Chem - ODS'!P$7*10^6,'Chemicals Calcs'!U88))</f>
        <v>0</v>
      </c>
      <c r="V88" s="212">
        <f ca="1">IF(SUM('Chemicals Calcs'!V$2:V88)-'Chem - ODS'!Q$7*10^6&lt;0,0,IF(AND(SUM('Chemicals Calcs'!V$1:V87)-'Chem - ODS'!Q$7*10^6&lt;0,SUM('Chemicals Calcs'!V$2:V88)-'Chem - ODS'!Q$7*10^6&gt;0),SUM('Chemicals Calcs'!V$2:V88)-'Chem - ODS'!Q$7*10^6,'Chemicals Calcs'!V88))</f>
        <v>0</v>
      </c>
      <c r="W88" s="212">
        <f ca="1">IF(SUM('Chemicals Calcs'!W$2:W88)-'Chem - ODS'!R$7*10^6&lt;0,0,IF(AND(SUM('Chemicals Calcs'!W$1:W87)-'Chem - ODS'!R$7*10^6&lt;0,SUM('Chemicals Calcs'!W$2:W88)-'Chem - ODS'!R$7*10^6&gt;0),SUM('Chemicals Calcs'!W$2:W88)-'Chem - ODS'!R$7*10^6,'Chemicals Calcs'!W88))</f>
        <v>0</v>
      </c>
      <c r="X88" s="212">
        <f ca="1">IF(SUM('Chemicals Calcs'!X$2:X88)-'Chem - ODS'!S$7*10^6&lt;0,0,IF(AND(SUM('Chemicals Calcs'!X$1:X87)-'Chem - ODS'!S$7*10^6&lt;0,SUM('Chemicals Calcs'!X$2:X88)-'Chem - ODS'!S$7*10^6&gt;0),SUM('Chemicals Calcs'!X$2:X88)-'Chem - ODS'!S$7*10^6,'Chemicals Calcs'!X88))</f>
        <v>0</v>
      </c>
      <c r="Y88" s="212">
        <f ca="1">IF(SUM('Chemicals Calcs'!Y$2:Y88)-'Chem - ODS'!T$7*10^6&lt;0,0,IF(AND(SUM('Chemicals Calcs'!Y$1:Y87)-'Chem - ODS'!T$7*10^6&lt;0,SUM('Chemicals Calcs'!Y$2:Y88)-'Chem - ODS'!T$7*10^6&gt;0),SUM('Chemicals Calcs'!Y$2:Y88)-'Chem - ODS'!T$7*10^6,'Chemicals Calcs'!Y88))</f>
        <v>0</v>
      </c>
      <c r="Z88" s="212">
        <f ca="1">IF(SUM('Chemicals Calcs'!Z$2:Z88)-'Chem - ODS'!U$7*10^6&lt;0,0,IF(AND(SUM('Chemicals Calcs'!Z$1:Z87)-'Chem - ODS'!U$7*10^6&lt;0,SUM('Chemicals Calcs'!Z$2:Z88)-'Chem - ODS'!U$7*10^6&gt;0),SUM('Chemicals Calcs'!Z$2:Z88)-'Chem - ODS'!U$7*10^6,'Chemicals Calcs'!Z88))</f>
        <v>0</v>
      </c>
      <c r="AA88" s="212">
        <f ca="1">IF(SUM('Chemicals Calcs'!AA$2:AA88)-'Chem - ODS'!V$7*10^6&lt;0,0,IF(AND(SUM('Chemicals Calcs'!AA$1:AA87)-'Chem - ODS'!V$7*10^6&lt;0,SUM('Chemicals Calcs'!AA$2:AA88)-'Chem - ODS'!V$7*10^6&gt;0),SUM('Chemicals Calcs'!AA$2:AA88)-'Chem - ODS'!V$7*10^6,'Chemicals Calcs'!AA88))</f>
        <v>0</v>
      </c>
      <c r="AB88" s="212">
        <f ca="1">IF(SUM('Chemicals Calcs'!AB$2:AB88)-'Chem - ODS'!W$7*10^6&lt;0,0,IF(AND(SUM('Chemicals Calcs'!AB$1:AB87)-'Chem - ODS'!W$7*10^6&lt;0,SUM('Chemicals Calcs'!AB$2:AB88)-'Chem - ODS'!W$7*10^6&gt;0),SUM('Chemicals Calcs'!AB$2:AB88)-'Chem - ODS'!W$7*10^6,'Chemicals Calcs'!AB88))</f>
        <v>0</v>
      </c>
      <c r="AC88" s="212">
        <f ca="1">IF(SUM('Chemicals Calcs'!AC$2:AC88)-'Chem - ODS'!X$7*10^6&lt;0,0,IF(AND(SUM('Chemicals Calcs'!AC$1:AC87)-'Chem - ODS'!X$7*10^6&lt;0,SUM('Chemicals Calcs'!AC$2:AC88)-'Chem - ODS'!X$7*10^6&gt;0),SUM('Chemicals Calcs'!AC$2:AC88)-'Chem - ODS'!X$7*10^6,'Chemicals Calcs'!AC88))</f>
        <v>0</v>
      </c>
      <c r="AD88" s="212">
        <f ca="1">IF(SUM('Chemicals Calcs'!AD$2:AD88)-'Chem - ODS'!Y$7*10^6&lt;0,0,IF(AND(SUM('Chemicals Calcs'!AD$1:AD87)-'Chem - ODS'!Y$7*10^6&lt;0,SUM('Chemicals Calcs'!AD$2:AD88)-'Chem - ODS'!Y$7*10^6&gt;0),SUM('Chemicals Calcs'!AD$2:AD88)-'Chem - ODS'!Y$7*10^6,'Chemicals Calcs'!AD88))</f>
        <v>0</v>
      </c>
      <c r="AE88" s="212">
        <f ca="1">IF(SUM('Chemicals Calcs'!AE$2:AE88)-'Chem - ODS'!Z$7*10^6&lt;0,0,IF(AND(SUM('Chemicals Calcs'!AE$1:AE87)-'Chem - ODS'!Z$7*10^6&lt;0,SUM('Chemicals Calcs'!AE$2:AE88)-'Chem - ODS'!Z$7*10^6&gt;0),SUM('Chemicals Calcs'!AE$2:AE88)-'Chem - ODS'!Z$7*10^6,'Chemicals Calcs'!AE88))</f>
        <v>0</v>
      </c>
      <c r="AF88" s="212">
        <f ca="1">IF(SUM('Chemicals Calcs'!AF$2:AF88)-'Chem - ODS'!AA$7*10^6&lt;0,0,IF(AND(SUM('Chemicals Calcs'!AF$1:AF87)-'Chem - ODS'!AA$7*10^6&lt;0,SUM('Chemicals Calcs'!AF$2:AF88)-'Chem - ODS'!AA$7*10^6&gt;0),SUM('Chemicals Calcs'!AF$2:AF88)-'Chem - ODS'!AA$7*10^6,'Chemicals Calcs'!AF88))</f>
        <v>0</v>
      </c>
      <c r="AG88" s="212">
        <f ca="1">IF(SUM('Chemicals Calcs'!AG$2:AG88)-'Chem - ODS'!AB$7*10^6&lt;0,0,IF(AND(SUM('Chemicals Calcs'!AG$1:AG87)-'Chem - ODS'!AB$7*10^6&lt;0,SUM('Chemicals Calcs'!AG$2:AG88)-'Chem - ODS'!AB$7*10^6&gt;0),SUM('Chemicals Calcs'!AG$2:AG88)-'Chem - ODS'!AB$7*10^6,'Chemicals Calcs'!AG88))</f>
        <v>0</v>
      </c>
      <c r="AH88" s="212">
        <f ca="1">IF(SUM('Chemicals Calcs'!AH$2:AH88)-'Chem - ODS'!AC$7*10^6&lt;0,0,IF(AND(SUM('Chemicals Calcs'!AH$1:AH87)-'Chem - ODS'!AC$7*10^6&lt;0,SUM('Chemicals Calcs'!AH$2:AH88)-'Chem - ODS'!AC$7*10^6&gt;0),SUM('Chemicals Calcs'!AH$2:AH88)-'Chem - ODS'!AC$7*10^6,'Chemicals Calcs'!AH88))</f>
        <v>0</v>
      </c>
      <c r="AI88" s="212">
        <f ca="1">IF(SUM('Chemicals Calcs'!AI$2:AI88)-'Chem - ODS'!AD$7*10^6&lt;0,0,IF(AND(SUM('Chemicals Calcs'!AI$1:AI87)-'Chem - ODS'!AD$7*10^6&lt;0,SUM('Chemicals Calcs'!AI$2:AI88)-'Chem - ODS'!AD$7*10^6&gt;0),SUM('Chemicals Calcs'!AI$2:AI88)-'Chem - ODS'!AD$7*10^6,'Chemicals Calcs'!AI88))</f>
        <v>0</v>
      </c>
      <c r="AJ88" s="212">
        <f ca="1">IF(SUM('Chemicals Calcs'!AJ$2:AJ88)-'Chem - ODS'!AE$7*10^6&lt;0,0,IF(AND(SUM('Chemicals Calcs'!AJ$1:AJ87)-'Chem - ODS'!AE$7*10^6&lt;0,SUM('Chemicals Calcs'!AJ$2:AJ88)-'Chem - ODS'!AE$7*10^6&gt;0),SUM('Chemicals Calcs'!AJ$2:AJ88)-'Chem - ODS'!AE$7*10^6,'Chemicals Calcs'!AJ88))</f>
        <v>0</v>
      </c>
      <c r="AK88" s="212">
        <f ca="1">IF(SUM('Chemicals Calcs'!AK$2:AK88)-'Chem - ODS'!AF$7*10^6&lt;0,0,IF(AND(SUM('Chemicals Calcs'!AK$1:AK87)-'Chem - ODS'!AF$7*10^6&lt;0,SUM('Chemicals Calcs'!AK$2:AK88)-'Chem - ODS'!AF$7*10^6&gt;0),SUM('Chemicals Calcs'!AK$2:AK88)-'Chem - ODS'!AF$7*10^6,'Chemicals Calcs'!AK88))</f>
        <v>0</v>
      </c>
      <c r="AL88" s="212">
        <f ca="1">IF(SUM('Chemicals Calcs'!AL$2:AL88)-'Chem - ODS'!AG$7*10^6&lt;0,0,IF(AND(SUM('Chemicals Calcs'!AL$1:AL87)-'Chem - ODS'!AG$7*10^6&lt;0,SUM('Chemicals Calcs'!AL$2:AL88)-'Chem - ODS'!AG$7*10^6&gt;0),SUM('Chemicals Calcs'!AL$2:AL88)-'Chem - ODS'!AG$7*10^6,'Chemicals Calcs'!AL88))</f>
        <v>0</v>
      </c>
      <c r="AM88" s="212">
        <f ca="1">IF(SUM('Chemicals Calcs'!AM$2:AM88)-'Chem - ODS'!AH$7*10^6&lt;0,0,IF(AND(SUM('Chemicals Calcs'!AM$1:AM87)-'Chem - ODS'!AH$7*10^6&lt;0,SUM('Chemicals Calcs'!AM$2:AM88)-'Chem - ODS'!AH$7*10^6&gt;0),SUM('Chemicals Calcs'!AM$2:AM88)-'Chem - ODS'!AH$7*10^6,'Chemicals Calcs'!AM88))</f>
        <v>0</v>
      </c>
      <c r="AN88" s="212">
        <f ca="1">IF(SUM('Chemicals Calcs'!AN$2:AN88)-'Chem - ODS'!AI$7*10^6&lt;0,0,IF(AND(SUM('Chemicals Calcs'!AN$1:AN87)-'Chem - ODS'!AI$7*10^6&lt;0,SUM('Chemicals Calcs'!AN$2:AN88)-'Chem - ODS'!AI$7*10^6&gt;0),SUM('Chemicals Calcs'!AN$2:AN88)-'Chem - ODS'!AI$7*10^6,'Chemicals Calcs'!AN88))</f>
        <v>0</v>
      </c>
      <c r="AO88" s="212">
        <f ca="1">IF(SUM('Chemicals Calcs'!AO$2:AO88)-'Chem - ODS'!AJ$7*10^6&lt;0,0,IF(AND(SUM('Chemicals Calcs'!AO$1:AO87)-'Chem - ODS'!AJ$7*10^6&lt;0,SUM('Chemicals Calcs'!AO$2:AO88)-'Chem - ODS'!AJ$7*10^6&gt;0),SUM('Chemicals Calcs'!AO$2:AO88)-'Chem - ODS'!AJ$7*10^6,'Chemicals Calcs'!AO88))</f>
        <v>0</v>
      </c>
      <c r="AP88" s="212">
        <f ca="1">IF(SUM('Chemicals Calcs'!AP$2:AP88)-'Chem - ODS'!AK$7*10^6&lt;0,0,IF(AND(SUM('Chemicals Calcs'!AP$1:AP87)-'Chem - ODS'!AK$7*10^6&lt;0,SUM('Chemicals Calcs'!AP$2:AP88)-'Chem - ODS'!AK$7*10^6&gt;0),SUM('Chemicals Calcs'!AP$2:AP88)-'Chem - ODS'!AK$7*10^6,'Chemicals Calcs'!AP88))</f>
        <v>0</v>
      </c>
    </row>
    <row r="89" spans="1:42">
      <c r="A89" s="74">
        <v>37</v>
      </c>
      <c r="B89">
        <f ca="1">IF('Chemicals 2010'!$A97="CP",INDIRECT("'Chemicals 2010'!"&amp;'Country Selector'!$B$3&amp;ROW($A97))*10^12,0)</f>
        <v>0</v>
      </c>
      <c r="C89" s="90">
        <f t="shared" ca="1" si="4"/>
        <v>0</v>
      </c>
      <c r="D89" s="90">
        <f t="shared" ca="1" si="3"/>
        <v>0</v>
      </c>
      <c r="E89" s="90">
        <f t="shared" ca="1" si="3"/>
        <v>0</v>
      </c>
      <c r="F89" s="90">
        <f t="shared" ca="1" si="3"/>
        <v>0</v>
      </c>
      <c r="G89" s="212">
        <f ca="1">IF(SUM('Chemicals Calcs'!G$2:G89)-'Chem - ODS'!B$7*10^6&lt;0,0,IF(AND(SUM('Chemicals Calcs'!G$1:G88)-'Chem - ODS'!B$7*10^6&lt;0,SUM('Chemicals Calcs'!G$2:G89)-'Chem - ODS'!B$7*10^6&gt;0),SUM('Chemicals Calcs'!G$2:G89)-'Chem - ODS'!B$7*10^6,'Chemicals Calcs'!G89))</f>
        <v>0</v>
      </c>
      <c r="H89" s="212">
        <f ca="1">IF(SUM('Chemicals Calcs'!H$2:H89)-'Chem - ODS'!C$7*10^6&lt;0,0,IF(AND(SUM('Chemicals Calcs'!H$1:H88)-'Chem - ODS'!C$7*10^6&lt;0,SUM('Chemicals Calcs'!H$2:H89)-'Chem - ODS'!C$7*10^6&gt;0),SUM('Chemicals Calcs'!H$2:H89)-'Chem - ODS'!C$7*10^6,'Chemicals Calcs'!H89))</f>
        <v>0</v>
      </c>
      <c r="I89" s="212">
        <f ca="1">IF(SUM('Chemicals Calcs'!I$2:I89)-'Chem - ODS'!D$7*10^6&lt;0,0,IF(AND(SUM('Chemicals Calcs'!I$1:I88)-'Chem - ODS'!D$7*10^6&lt;0,SUM('Chemicals Calcs'!I$2:I89)-'Chem - ODS'!D$7*10^6&gt;0),SUM('Chemicals Calcs'!I$2:I89)-'Chem - ODS'!D$7*10^6,'Chemicals Calcs'!I89))</f>
        <v>0</v>
      </c>
      <c r="J89" s="212">
        <f ca="1">IF(SUM('Chemicals Calcs'!J$2:J89)-'Chem - ODS'!E$7*10^6&lt;0,0,IF(AND(SUM('Chemicals Calcs'!J$1:J88)-'Chem - ODS'!E$7*10^6&lt;0,SUM('Chemicals Calcs'!J$2:J89)-'Chem - ODS'!E$7*10^6&gt;0),SUM('Chemicals Calcs'!J$2:J89)-'Chem - ODS'!E$7*10^6,'Chemicals Calcs'!J89))</f>
        <v>0</v>
      </c>
      <c r="K89" s="212">
        <f ca="1">IF(SUM('Chemicals Calcs'!K$2:K89)-'Chem - ODS'!F$7*10^6&lt;0,0,IF(AND(SUM('Chemicals Calcs'!K$1:K88)-'Chem - ODS'!F$7*10^6&lt;0,SUM('Chemicals Calcs'!K$2:K89)-'Chem - ODS'!F$7*10^6&gt;0),SUM('Chemicals Calcs'!K$2:K89)-'Chem - ODS'!F$7*10^6,'Chemicals Calcs'!K89))</f>
        <v>0</v>
      </c>
      <c r="L89" s="212">
        <f ca="1">IF(SUM('Chemicals Calcs'!L$2:L89)-'Chem - ODS'!G$7*10^6&lt;0,0,IF(AND(SUM('Chemicals Calcs'!L$1:L88)-'Chem - ODS'!G$7*10^6&lt;0,SUM('Chemicals Calcs'!L$2:L89)-'Chem - ODS'!G$7*10^6&gt;0),SUM('Chemicals Calcs'!L$2:L89)-'Chem - ODS'!G$7*10^6,'Chemicals Calcs'!L89))</f>
        <v>0</v>
      </c>
      <c r="M89" s="212">
        <f ca="1">IF(SUM('Chemicals Calcs'!M$2:M89)-'Chem - ODS'!H$7*10^6&lt;0,0,IF(AND(SUM('Chemicals Calcs'!M$1:M88)-'Chem - ODS'!H$7*10^6&lt;0,SUM('Chemicals Calcs'!M$2:M89)-'Chem - ODS'!H$7*10^6&gt;0),SUM('Chemicals Calcs'!M$2:M89)-'Chem - ODS'!H$7*10^6,'Chemicals Calcs'!M89))</f>
        <v>0</v>
      </c>
      <c r="N89" s="212">
        <f ca="1">IF(SUM('Chemicals Calcs'!N$2:N89)-'Chem - ODS'!I$7*10^6&lt;0,0,IF(AND(SUM('Chemicals Calcs'!N$1:N88)-'Chem - ODS'!I$7*10^6&lt;0,SUM('Chemicals Calcs'!N$2:N89)-'Chem - ODS'!I$7*10^6&gt;0),SUM('Chemicals Calcs'!N$2:N89)-'Chem - ODS'!I$7*10^6,'Chemicals Calcs'!N89))</f>
        <v>0</v>
      </c>
      <c r="O89" s="212">
        <f ca="1">IF(SUM('Chemicals Calcs'!O$2:O89)-'Chem - ODS'!J$7*10^6&lt;0,0,IF(AND(SUM('Chemicals Calcs'!O$1:O88)-'Chem - ODS'!J$7*10^6&lt;0,SUM('Chemicals Calcs'!O$2:O89)-'Chem - ODS'!J$7*10^6&gt;0),SUM('Chemicals Calcs'!O$2:O89)-'Chem - ODS'!J$7*10^6,'Chemicals Calcs'!O89))</f>
        <v>0</v>
      </c>
      <c r="P89" s="212">
        <f ca="1">IF(SUM('Chemicals Calcs'!P$2:P89)-'Chem - ODS'!K$7*10^6&lt;0,0,IF(AND(SUM('Chemicals Calcs'!P$1:P88)-'Chem - ODS'!K$7*10^6&lt;0,SUM('Chemicals Calcs'!P$2:P89)-'Chem - ODS'!K$7*10^6&gt;0),SUM('Chemicals Calcs'!P$2:P89)-'Chem - ODS'!K$7*10^6,'Chemicals Calcs'!P89))</f>
        <v>0</v>
      </c>
      <c r="Q89" s="212">
        <f ca="1">IF(SUM('Chemicals Calcs'!Q$2:Q89)-'Chem - ODS'!L$7*10^6&lt;0,0,IF(AND(SUM('Chemicals Calcs'!Q$1:Q88)-'Chem - ODS'!L$7*10^6&lt;0,SUM('Chemicals Calcs'!Q$2:Q89)-'Chem - ODS'!L$7*10^6&gt;0),SUM('Chemicals Calcs'!Q$2:Q89)-'Chem - ODS'!L$7*10^6,'Chemicals Calcs'!Q89))</f>
        <v>0</v>
      </c>
      <c r="R89" s="212">
        <f ca="1">IF(SUM('Chemicals Calcs'!R$2:R89)-'Chem - ODS'!M$7*10^6&lt;0,0,IF(AND(SUM('Chemicals Calcs'!R$1:R88)-'Chem - ODS'!M$7*10^6&lt;0,SUM('Chemicals Calcs'!R$2:R89)-'Chem - ODS'!M$7*10^6&gt;0),SUM('Chemicals Calcs'!R$2:R89)-'Chem - ODS'!M$7*10^6,'Chemicals Calcs'!R89))</f>
        <v>0</v>
      </c>
      <c r="S89" s="212">
        <f ca="1">IF(SUM('Chemicals Calcs'!S$2:S89)-'Chem - ODS'!N$7*10^6&lt;0,0,IF(AND(SUM('Chemicals Calcs'!S$1:S88)-'Chem - ODS'!N$7*10^6&lt;0,SUM('Chemicals Calcs'!S$2:S89)-'Chem - ODS'!N$7*10^6&gt;0),SUM('Chemicals Calcs'!S$2:S89)-'Chem - ODS'!N$7*10^6,'Chemicals Calcs'!S89))</f>
        <v>0</v>
      </c>
      <c r="T89" s="212">
        <f ca="1">IF(SUM('Chemicals Calcs'!T$2:T89)-'Chem - ODS'!O$7*10^6&lt;0,0,IF(AND(SUM('Chemicals Calcs'!T$1:T88)-'Chem - ODS'!O$7*10^6&lt;0,SUM('Chemicals Calcs'!T$2:T89)-'Chem - ODS'!O$7*10^6&gt;0),SUM('Chemicals Calcs'!T$2:T89)-'Chem - ODS'!O$7*10^6,'Chemicals Calcs'!T89))</f>
        <v>0</v>
      </c>
      <c r="U89" s="212">
        <f ca="1">IF(SUM('Chemicals Calcs'!U$2:U89)-'Chem - ODS'!P$7*10^6&lt;0,0,IF(AND(SUM('Chemicals Calcs'!U$1:U88)-'Chem - ODS'!P$7*10^6&lt;0,SUM('Chemicals Calcs'!U$2:U89)-'Chem - ODS'!P$7*10^6&gt;0),SUM('Chemicals Calcs'!U$2:U89)-'Chem - ODS'!P$7*10^6,'Chemicals Calcs'!U89))</f>
        <v>0</v>
      </c>
      <c r="V89" s="212">
        <f ca="1">IF(SUM('Chemicals Calcs'!V$2:V89)-'Chem - ODS'!Q$7*10^6&lt;0,0,IF(AND(SUM('Chemicals Calcs'!V$1:V88)-'Chem - ODS'!Q$7*10^6&lt;0,SUM('Chemicals Calcs'!V$2:V89)-'Chem - ODS'!Q$7*10^6&gt;0),SUM('Chemicals Calcs'!V$2:V89)-'Chem - ODS'!Q$7*10^6,'Chemicals Calcs'!V89))</f>
        <v>0</v>
      </c>
      <c r="W89" s="212">
        <f ca="1">IF(SUM('Chemicals Calcs'!W$2:W89)-'Chem - ODS'!R$7*10^6&lt;0,0,IF(AND(SUM('Chemicals Calcs'!W$1:W88)-'Chem - ODS'!R$7*10^6&lt;0,SUM('Chemicals Calcs'!W$2:W89)-'Chem - ODS'!R$7*10^6&gt;0),SUM('Chemicals Calcs'!W$2:W89)-'Chem - ODS'!R$7*10^6,'Chemicals Calcs'!W89))</f>
        <v>0</v>
      </c>
      <c r="X89" s="212">
        <f ca="1">IF(SUM('Chemicals Calcs'!X$2:X89)-'Chem - ODS'!S$7*10^6&lt;0,0,IF(AND(SUM('Chemicals Calcs'!X$1:X88)-'Chem - ODS'!S$7*10^6&lt;0,SUM('Chemicals Calcs'!X$2:X89)-'Chem - ODS'!S$7*10^6&gt;0),SUM('Chemicals Calcs'!X$2:X89)-'Chem - ODS'!S$7*10^6,'Chemicals Calcs'!X89))</f>
        <v>0</v>
      </c>
      <c r="Y89" s="212">
        <f ca="1">IF(SUM('Chemicals Calcs'!Y$2:Y89)-'Chem - ODS'!T$7*10^6&lt;0,0,IF(AND(SUM('Chemicals Calcs'!Y$1:Y88)-'Chem - ODS'!T$7*10^6&lt;0,SUM('Chemicals Calcs'!Y$2:Y89)-'Chem - ODS'!T$7*10^6&gt;0),SUM('Chemicals Calcs'!Y$2:Y89)-'Chem - ODS'!T$7*10^6,'Chemicals Calcs'!Y89))</f>
        <v>0</v>
      </c>
      <c r="Z89" s="212">
        <f ca="1">IF(SUM('Chemicals Calcs'!Z$2:Z89)-'Chem - ODS'!U$7*10^6&lt;0,0,IF(AND(SUM('Chemicals Calcs'!Z$1:Z88)-'Chem - ODS'!U$7*10^6&lt;0,SUM('Chemicals Calcs'!Z$2:Z89)-'Chem - ODS'!U$7*10^6&gt;0),SUM('Chemicals Calcs'!Z$2:Z89)-'Chem - ODS'!U$7*10^6,'Chemicals Calcs'!Z89))</f>
        <v>0</v>
      </c>
      <c r="AA89" s="212">
        <f ca="1">IF(SUM('Chemicals Calcs'!AA$2:AA89)-'Chem - ODS'!V$7*10^6&lt;0,0,IF(AND(SUM('Chemicals Calcs'!AA$1:AA88)-'Chem - ODS'!V$7*10^6&lt;0,SUM('Chemicals Calcs'!AA$2:AA89)-'Chem - ODS'!V$7*10^6&gt;0),SUM('Chemicals Calcs'!AA$2:AA89)-'Chem - ODS'!V$7*10^6,'Chemicals Calcs'!AA89))</f>
        <v>0</v>
      </c>
      <c r="AB89" s="212">
        <f ca="1">IF(SUM('Chemicals Calcs'!AB$2:AB89)-'Chem - ODS'!W$7*10^6&lt;0,0,IF(AND(SUM('Chemicals Calcs'!AB$1:AB88)-'Chem - ODS'!W$7*10^6&lt;0,SUM('Chemicals Calcs'!AB$2:AB89)-'Chem - ODS'!W$7*10^6&gt;0),SUM('Chemicals Calcs'!AB$2:AB89)-'Chem - ODS'!W$7*10^6,'Chemicals Calcs'!AB89))</f>
        <v>0</v>
      </c>
      <c r="AC89" s="212">
        <f ca="1">IF(SUM('Chemicals Calcs'!AC$2:AC89)-'Chem - ODS'!X$7*10^6&lt;0,0,IF(AND(SUM('Chemicals Calcs'!AC$1:AC88)-'Chem - ODS'!X$7*10^6&lt;0,SUM('Chemicals Calcs'!AC$2:AC89)-'Chem - ODS'!X$7*10^6&gt;0),SUM('Chemicals Calcs'!AC$2:AC89)-'Chem - ODS'!X$7*10^6,'Chemicals Calcs'!AC89))</f>
        <v>0</v>
      </c>
      <c r="AD89" s="212">
        <f ca="1">IF(SUM('Chemicals Calcs'!AD$2:AD89)-'Chem - ODS'!Y$7*10^6&lt;0,0,IF(AND(SUM('Chemicals Calcs'!AD$1:AD88)-'Chem - ODS'!Y$7*10^6&lt;0,SUM('Chemicals Calcs'!AD$2:AD89)-'Chem - ODS'!Y$7*10^6&gt;0),SUM('Chemicals Calcs'!AD$2:AD89)-'Chem - ODS'!Y$7*10^6,'Chemicals Calcs'!AD89))</f>
        <v>0</v>
      </c>
      <c r="AE89" s="212">
        <f ca="1">IF(SUM('Chemicals Calcs'!AE$2:AE89)-'Chem - ODS'!Z$7*10^6&lt;0,0,IF(AND(SUM('Chemicals Calcs'!AE$1:AE88)-'Chem - ODS'!Z$7*10^6&lt;0,SUM('Chemicals Calcs'!AE$2:AE89)-'Chem - ODS'!Z$7*10^6&gt;0),SUM('Chemicals Calcs'!AE$2:AE89)-'Chem - ODS'!Z$7*10^6,'Chemicals Calcs'!AE89))</f>
        <v>0</v>
      </c>
      <c r="AF89" s="212">
        <f ca="1">IF(SUM('Chemicals Calcs'!AF$2:AF89)-'Chem - ODS'!AA$7*10^6&lt;0,0,IF(AND(SUM('Chemicals Calcs'!AF$1:AF88)-'Chem - ODS'!AA$7*10^6&lt;0,SUM('Chemicals Calcs'!AF$2:AF89)-'Chem - ODS'!AA$7*10^6&gt;0),SUM('Chemicals Calcs'!AF$2:AF89)-'Chem - ODS'!AA$7*10^6,'Chemicals Calcs'!AF89))</f>
        <v>0</v>
      </c>
      <c r="AG89" s="212">
        <f ca="1">IF(SUM('Chemicals Calcs'!AG$2:AG89)-'Chem - ODS'!AB$7*10^6&lt;0,0,IF(AND(SUM('Chemicals Calcs'!AG$1:AG88)-'Chem - ODS'!AB$7*10^6&lt;0,SUM('Chemicals Calcs'!AG$2:AG89)-'Chem - ODS'!AB$7*10^6&gt;0),SUM('Chemicals Calcs'!AG$2:AG89)-'Chem - ODS'!AB$7*10^6,'Chemicals Calcs'!AG89))</f>
        <v>0</v>
      </c>
      <c r="AH89" s="212">
        <f ca="1">IF(SUM('Chemicals Calcs'!AH$2:AH89)-'Chem - ODS'!AC$7*10^6&lt;0,0,IF(AND(SUM('Chemicals Calcs'!AH$1:AH88)-'Chem - ODS'!AC$7*10^6&lt;0,SUM('Chemicals Calcs'!AH$2:AH89)-'Chem - ODS'!AC$7*10^6&gt;0),SUM('Chemicals Calcs'!AH$2:AH89)-'Chem - ODS'!AC$7*10^6,'Chemicals Calcs'!AH89))</f>
        <v>0</v>
      </c>
      <c r="AI89" s="212">
        <f ca="1">IF(SUM('Chemicals Calcs'!AI$2:AI89)-'Chem - ODS'!AD$7*10^6&lt;0,0,IF(AND(SUM('Chemicals Calcs'!AI$1:AI88)-'Chem - ODS'!AD$7*10^6&lt;0,SUM('Chemicals Calcs'!AI$2:AI89)-'Chem - ODS'!AD$7*10^6&gt;0),SUM('Chemicals Calcs'!AI$2:AI89)-'Chem - ODS'!AD$7*10^6,'Chemicals Calcs'!AI89))</f>
        <v>0</v>
      </c>
      <c r="AJ89" s="212">
        <f ca="1">IF(SUM('Chemicals Calcs'!AJ$2:AJ89)-'Chem - ODS'!AE$7*10^6&lt;0,0,IF(AND(SUM('Chemicals Calcs'!AJ$1:AJ88)-'Chem - ODS'!AE$7*10^6&lt;0,SUM('Chemicals Calcs'!AJ$2:AJ89)-'Chem - ODS'!AE$7*10^6&gt;0),SUM('Chemicals Calcs'!AJ$2:AJ89)-'Chem - ODS'!AE$7*10^6,'Chemicals Calcs'!AJ89))</f>
        <v>0</v>
      </c>
      <c r="AK89" s="212">
        <f ca="1">IF(SUM('Chemicals Calcs'!AK$2:AK89)-'Chem - ODS'!AF$7*10^6&lt;0,0,IF(AND(SUM('Chemicals Calcs'!AK$1:AK88)-'Chem - ODS'!AF$7*10^6&lt;0,SUM('Chemicals Calcs'!AK$2:AK89)-'Chem - ODS'!AF$7*10^6&gt;0),SUM('Chemicals Calcs'!AK$2:AK89)-'Chem - ODS'!AF$7*10^6,'Chemicals Calcs'!AK89))</f>
        <v>0</v>
      </c>
      <c r="AL89" s="212">
        <f ca="1">IF(SUM('Chemicals Calcs'!AL$2:AL89)-'Chem - ODS'!AG$7*10^6&lt;0,0,IF(AND(SUM('Chemicals Calcs'!AL$1:AL88)-'Chem - ODS'!AG$7*10^6&lt;0,SUM('Chemicals Calcs'!AL$2:AL89)-'Chem - ODS'!AG$7*10^6&gt;0),SUM('Chemicals Calcs'!AL$2:AL89)-'Chem - ODS'!AG$7*10^6,'Chemicals Calcs'!AL89))</f>
        <v>0</v>
      </c>
      <c r="AM89" s="212">
        <f ca="1">IF(SUM('Chemicals Calcs'!AM$2:AM89)-'Chem - ODS'!AH$7*10^6&lt;0,0,IF(AND(SUM('Chemicals Calcs'!AM$1:AM88)-'Chem - ODS'!AH$7*10^6&lt;0,SUM('Chemicals Calcs'!AM$2:AM89)-'Chem - ODS'!AH$7*10^6&gt;0),SUM('Chemicals Calcs'!AM$2:AM89)-'Chem - ODS'!AH$7*10^6,'Chemicals Calcs'!AM89))</f>
        <v>0</v>
      </c>
      <c r="AN89" s="212">
        <f ca="1">IF(SUM('Chemicals Calcs'!AN$2:AN89)-'Chem - ODS'!AI$7*10^6&lt;0,0,IF(AND(SUM('Chemicals Calcs'!AN$1:AN88)-'Chem - ODS'!AI$7*10^6&lt;0,SUM('Chemicals Calcs'!AN$2:AN89)-'Chem - ODS'!AI$7*10^6&gt;0),SUM('Chemicals Calcs'!AN$2:AN89)-'Chem - ODS'!AI$7*10^6,'Chemicals Calcs'!AN89))</f>
        <v>0</v>
      </c>
      <c r="AO89" s="212">
        <f ca="1">IF(SUM('Chemicals Calcs'!AO$2:AO89)-'Chem - ODS'!AJ$7*10^6&lt;0,0,IF(AND(SUM('Chemicals Calcs'!AO$1:AO88)-'Chem - ODS'!AJ$7*10^6&lt;0,SUM('Chemicals Calcs'!AO$2:AO89)-'Chem - ODS'!AJ$7*10^6&gt;0),SUM('Chemicals Calcs'!AO$2:AO89)-'Chem - ODS'!AJ$7*10^6,'Chemicals Calcs'!AO89))</f>
        <v>0</v>
      </c>
      <c r="AP89" s="212">
        <f ca="1">IF(SUM('Chemicals Calcs'!AP$2:AP89)-'Chem - ODS'!AK$7*10^6&lt;0,0,IF(AND(SUM('Chemicals Calcs'!AP$1:AP88)-'Chem - ODS'!AK$7*10^6&lt;0,SUM('Chemicals Calcs'!AP$2:AP89)-'Chem - ODS'!AK$7*10^6&gt;0),SUM('Chemicals Calcs'!AP$2:AP89)-'Chem - ODS'!AK$7*10^6,'Chemicals Calcs'!AP89))</f>
        <v>0</v>
      </c>
    </row>
    <row r="90" spans="1:42">
      <c r="A90" s="74">
        <v>38</v>
      </c>
      <c r="B90">
        <f ca="1">IF('Chemicals 2010'!$A98="CP",INDIRECT("'Chemicals 2010'!"&amp;'Country Selector'!$B$3&amp;ROW($A98))*10^12,0)</f>
        <v>0</v>
      </c>
      <c r="C90" s="90">
        <f t="shared" ca="1" si="4"/>
        <v>0</v>
      </c>
      <c r="D90" s="90">
        <f t="shared" ca="1" si="3"/>
        <v>0</v>
      </c>
      <c r="E90" s="90">
        <f t="shared" ca="1" si="3"/>
        <v>0</v>
      </c>
      <c r="F90" s="90">
        <f t="shared" ca="1" si="3"/>
        <v>0</v>
      </c>
      <c r="G90" s="212">
        <f ca="1">IF(SUM('Chemicals Calcs'!G$2:G90)-'Chem - ODS'!B$7*10^6&lt;0,0,IF(AND(SUM('Chemicals Calcs'!G$1:G89)-'Chem - ODS'!B$7*10^6&lt;0,SUM('Chemicals Calcs'!G$2:G90)-'Chem - ODS'!B$7*10^6&gt;0),SUM('Chemicals Calcs'!G$2:G90)-'Chem - ODS'!B$7*10^6,'Chemicals Calcs'!G90))</f>
        <v>0</v>
      </c>
      <c r="H90" s="212">
        <f ca="1">IF(SUM('Chemicals Calcs'!H$2:H90)-'Chem - ODS'!C$7*10^6&lt;0,0,IF(AND(SUM('Chemicals Calcs'!H$1:H89)-'Chem - ODS'!C$7*10^6&lt;0,SUM('Chemicals Calcs'!H$2:H90)-'Chem - ODS'!C$7*10^6&gt;0),SUM('Chemicals Calcs'!H$2:H90)-'Chem - ODS'!C$7*10^6,'Chemicals Calcs'!H90))</f>
        <v>0</v>
      </c>
      <c r="I90" s="212">
        <f ca="1">IF(SUM('Chemicals Calcs'!I$2:I90)-'Chem - ODS'!D$7*10^6&lt;0,0,IF(AND(SUM('Chemicals Calcs'!I$1:I89)-'Chem - ODS'!D$7*10^6&lt;0,SUM('Chemicals Calcs'!I$2:I90)-'Chem - ODS'!D$7*10^6&gt;0),SUM('Chemicals Calcs'!I$2:I90)-'Chem - ODS'!D$7*10^6,'Chemicals Calcs'!I90))</f>
        <v>0</v>
      </c>
      <c r="J90" s="212">
        <f ca="1">IF(SUM('Chemicals Calcs'!J$2:J90)-'Chem - ODS'!E$7*10^6&lt;0,0,IF(AND(SUM('Chemicals Calcs'!J$1:J89)-'Chem - ODS'!E$7*10^6&lt;0,SUM('Chemicals Calcs'!J$2:J90)-'Chem - ODS'!E$7*10^6&gt;0),SUM('Chemicals Calcs'!J$2:J90)-'Chem - ODS'!E$7*10^6,'Chemicals Calcs'!J90))</f>
        <v>0</v>
      </c>
      <c r="K90" s="212">
        <f ca="1">IF(SUM('Chemicals Calcs'!K$2:K90)-'Chem - ODS'!F$7*10^6&lt;0,0,IF(AND(SUM('Chemicals Calcs'!K$1:K89)-'Chem - ODS'!F$7*10^6&lt;0,SUM('Chemicals Calcs'!K$2:K90)-'Chem - ODS'!F$7*10^6&gt;0),SUM('Chemicals Calcs'!K$2:K90)-'Chem - ODS'!F$7*10^6,'Chemicals Calcs'!K90))</f>
        <v>0</v>
      </c>
      <c r="L90" s="212">
        <f ca="1">IF(SUM('Chemicals Calcs'!L$2:L90)-'Chem - ODS'!G$7*10^6&lt;0,0,IF(AND(SUM('Chemicals Calcs'!L$1:L89)-'Chem - ODS'!G$7*10^6&lt;0,SUM('Chemicals Calcs'!L$2:L90)-'Chem - ODS'!G$7*10^6&gt;0),SUM('Chemicals Calcs'!L$2:L90)-'Chem - ODS'!G$7*10^6,'Chemicals Calcs'!L90))</f>
        <v>0</v>
      </c>
      <c r="M90" s="212">
        <f ca="1">IF(SUM('Chemicals Calcs'!M$2:M90)-'Chem - ODS'!H$7*10^6&lt;0,0,IF(AND(SUM('Chemicals Calcs'!M$1:M89)-'Chem - ODS'!H$7*10^6&lt;0,SUM('Chemicals Calcs'!M$2:M90)-'Chem - ODS'!H$7*10^6&gt;0),SUM('Chemicals Calcs'!M$2:M90)-'Chem - ODS'!H$7*10^6,'Chemicals Calcs'!M90))</f>
        <v>0</v>
      </c>
      <c r="N90" s="212">
        <f ca="1">IF(SUM('Chemicals Calcs'!N$2:N90)-'Chem - ODS'!I$7*10^6&lt;0,0,IF(AND(SUM('Chemicals Calcs'!N$1:N89)-'Chem - ODS'!I$7*10^6&lt;0,SUM('Chemicals Calcs'!N$2:N90)-'Chem - ODS'!I$7*10^6&gt;0),SUM('Chemicals Calcs'!N$2:N90)-'Chem - ODS'!I$7*10^6,'Chemicals Calcs'!N90))</f>
        <v>0</v>
      </c>
      <c r="O90" s="212">
        <f ca="1">IF(SUM('Chemicals Calcs'!O$2:O90)-'Chem - ODS'!J$7*10^6&lt;0,0,IF(AND(SUM('Chemicals Calcs'!O$1:O89)-'Chem - ODS'!J$7*10^6&lt;0,SUM('Chemicals Calcs'!O$2:O90)-'Chem - ODS'!J$7*10^6&gt;0),SUM('Chemicals Calcs'!O$2:O90)-'Chem - ODS'!J$7*10^6,'Chemicals Calcs'!O90))</f>
        <v>0</v>
      </c>
      <c r="P90" s="212">
        <f ca="1">IF(SUM('Chemicals Calcs'!P$2:P90)-'Chem - ODS'!K$7*10^6&lt;0,0,IF(AND(SUM('Chemicals Calcs'!P$1:P89)-'Chem - ODS'!K$7*10^6&lt;0,SUM('Chemicals Calcs'!P$2:P90)-'Chem - ODS'!K$7*10^6&gt;0),SUM('Chemicals Calcs'!P$2:P90)-'Chem - ODS'!K$7*10^6,'Chemicals Calcs'!P90))</f>
        <v>0</v>
      </c>
      <c r="Q90" s="212">
        <f ca="1">IF(SUM('Chemicals Calcs'!Q$2:Q90)-'Chem - ODS'!L$7*10^6&lt;0,0,IF(AND(SUM('Chemicals Calcs'!Q$1:Q89)-'Chem - ODS'!L$7*10^6&lt;0,SUM('Chemicals Calcs'!Q$2:Q90)-'Chem - ODS'!L$7*10^6&gt;0),SUM('Chemicals Calcs'!Q$2:Q90)-'Chem - ODS'!L$7*10^6,'Chemicals Calcs'!Q90))</f>
        <v>0</v>
      </c>
      <c r="R90" s="212">
        <f ca="1">IF(SUM('Chemicals Calcs'!R$2:R90)-'Chem - ODS'!M$7*10^6&lt;0,0,IF(AND(SUM('Chemicals Calcs'!R$1:R89)-'Chem - ODS'!M$7*10^6&lt;0,SUM('Chemicals Calcs'!R$2:R90)-'Chem - ODS'!M$7*10^6&gt;0),SUM('Chemicals Calcs'!R$2:R90)-'Chem - ODS'!M$7*10^6,'Chemicals Calcs'!R90))</f>
        <v>0</v>
      </c>
      <c r="S90" s="212">
        <f ca="1">IF(SUM('Chemicals Calcs'!S$2:S90)-'Chem - ODS'!N$7*10^6&lt;0,0,IF(AND(SUM('Chemicals Calcs'!S$1:S89)-'Chem - ODS'!N$7*10^6&lt;0,SUM('Chemicals Calcs'!S$2:S90)-'Chem - ODS'!N$7*10^6&gt;0),SUM('Chemicals Calcs'!S$2:S90)-'Chem - ODS'!N$7*10^6,'Chemicals Calcs'!S90))</f>
        <v>0</v>
      </c>
      <c r="T90" s="212">
        <f ca="1">IF(SUM('Chemicals Calcs'!T$2:T90)-'Chem - ODS'!O$7*10^6&lt;0,0,IF(AND(SUM('Chemicals Calcs'!T$1:T89)-'Chem - ODS'!O$7*10^6&lt;0,SUM('Chemicals Calcs'!T$2:T90)-'Chem - ODS'!O$7*10^6&gt;0),SUM('Chemicals Calcs'!T$2:T90)-'Chem - ODS'!O$7*10^6,'Chemicals Calcs'!T90))</f>
        <v>0</v>
      </c>
      <c r="U90" s="212">
        <f ca="1">IF(SUM('Chemicals Calcs'!U$2:U90)-'Chem - ODS'!P$7*10^6&lt;0,0,IF(AND(SUM('Chemicals Calcs'!U$1:U89)-'Chem - ODS'!P$7*10^6&lt;0,SUM('Chemicals Calcs'!U$2:U90)-'Chem - ODS'!P$7*10^6&gt;0),SUM('Chemicals Calcs'!U$2:U90)-'Chem - ODS'!P$7*10^6,'Chemicals Calcs'!U90))</f>
        <v>0</v>
      </c>
      <c r="V90" s="212">
        <f ca="1">IF(SUM('Chemicals Calcs'!V$2:V90)-'Chem - ODS'!Q$7*10^6&lt;0,0,IF(AND(SUM('Chemicals Calcs'!V$1:V89)-'Chem - ODS'!Q$7*10^6&lt;0,SUM('Chemicals Calcs'!V$2:V90)-'Chem - ODS'!Q$7*10^6&gt;0),SUM('Chemicals Calcs'!V$2:V90)-'Chem - ODS'!Q$7*10^6,'Chemicals Calcs'!V90))</f>
        <v>0</v>
      </c>
      <c r="W90" s="212">
        <f ca="1">IF(SUM('Chemicals Calcs'!W$2:W90)-'Chem - ODS'!R$7*10^6&lt;0,0,IF(AND(SUM('Chemicals Calcs'!W$1:W89)-'Chem - ODS'!R$7*10^6&lt;0,SUM('Chemicals Calcs'!W$2:W90)-'Chem - ODS'!R$7*10^6&gt;0),SUM('Chemicals Calcs'!W$2:W90)-'Chem - ODS'!R$7*10^6,'Chemicals Calcs'!W90))</f>
        <v>0</v>
      </c>
      <c r="X90" s="212">
        <f ca="1">IF(SUM('Chemicals Calcs'!X$2:X90)-'Chem - ODS'!S$7*10^6&lt;0,0,IF(AND(SUM('Chemicals Calcs'!X$1:X89)-'Chem - ODS'!S$7*10^6&lt;0,SUM('Chemicals Calcs'!X$2:X90)-'Chem - ODS'!S$7*10^6&gt;0),SUM('Chemicals Calcs'!X$2:X90)-'Chem - ODS'!S$7*10^6,'Chemicals Calcs'!X90))</f>
        <v>0</v>
      </c>
      <c r="Y90" s="212">
        <f ca="1">IF(SUM('Chemicals Calcs'!Y$2:Y90)-'Chem - ODS'!T$7*10^6&lt;0,0,IF(AND(SUM('Chemicals Calcs'!Y$1:Y89)-'Chem - ODS'!T$7*10^6&lt;0,SUM('Chemicals Calcs'!Y$2:Y90)-'Chem - ODS'!T$7*10^6&gt;0),SUM('Chemicals Calcs'!Y$2:Y90)-'Chem - ODS'!T$7*10^6,'Chemicals Calcs'!Y90))</f>
        <v>0</v>
      </c>
      <c r="Z90" s="212">
        <f ca="1">IF(SUM('Chemicals Calcs'!Z$2:Z90)-'Chem - ODS'!U$7*10^6&lt;0,0,IF(AND(SUM('Chemicals Calcs'!Z$1:Z89)-'Chem - ODS'!U$7*10^6&lt;0,SUM('Chemicals Calcs'!Z$2:Z90)-'Chem - ODS'!U$7*10^6&gt;0),SUM('Chemicals Calcs'!Z$2:Z90)-'Chem - ODS'!U$7*10^6,'Chemicals Calcs'!Z90))</f>
        <v>0</v>
      </c>
      <c r="AA90" s="212">
        <f ca="1">IF(SUM('Chemicals Calcs'!AA$2:AA90)-'Chem - ODS'!V$7*10^6&lt;0,0,IF(AND(SUM('Chemicals Calcs'!AA$1:AA89)-'Chem - ODS'!V$7*10^6&lt;0,SUM('Chemicals Calcs'!AA$2:AA90)-'Chem - ODS'!V$7*10^6&gt;0),SUM('Chemicals Calcs'!AA$2:AA90)-'Chem - ODS'!V$7*10^6,'Chemicals Calcs'!AA90))</f>
        <v>0</v>
      </c>
      <c r="AB90" s="212">
        <f ca="1">IF(SUM('Chemicals Calcs'!AB$2:AB90)-'Chem - ODS'!W$7*10^6&lt;0,0,IF(AND(SUM('Chemicals Calcs'!AB$1:AB89)-'Chem - ODS'!W$7*10^6&lt;0,SUM('Chemicals Calcs'!AB$2:AB90)-'Chem - ODS'!W$7*10^6&gt;0),SUM('Chemicals Calcs'!AB$2:AB90)-'Chem - ODS'!W$7*10^6,'Chemicals Calcs'!AB90))</f>
        <v>0</v>
      </c>
      <c r="AC90" s="212">
        <f ca="1">IF(SUM('Chemicals Calcs'!AC$2:AC90)-'Chem - ODS'!X$7*10^6&lt;0,0,IF(AND(SUM('Chemicals Calcs'!AC$1:AC89)-'Chem - ODS'!X$7*10^6&lt;0,SUM('Chemicals Calcs'!AC$2:AC90)-'Chem - ODS'!X$7*10^6&gt;0),SUM('Chemicals Calcs'!AC$2:AC90)-'Chem - ODS'!X$7*10^6,'Chemicals Calcs'!AC90))</f>
        <v>0</v>
      </c>
      <c r="AD90" s="212">
        <f ca="1">IF(SUM('Chemicals Calcs'!AD$2:AD90)-'Chem - ODS'!Y$7*10^6&lt;0,0,IF(AND(SUM('Chemicals Calcs'!AD$1:AD89)-'Chem - ODS'!Y$7*10^6&lt;0,SUM('Chemicals Calcs'!AD$2:AD90)-'Chem - ODS'!Y$7*10^6&gt;0),SUM('Chemicals Calcs'!AD$2:AD90)-'Chem - ODS'!Y$7*10^6,'Chemicals Calcs'!AD90))</f>
        <v>0</v>
      </c>
      <c r="AE90" s="212">
        <f ca="1">IF(SUM('Chemicals Calcs'!AE$2:AE90)-'Chem - ODS'!Z$7*10^6&lt;0,0,IF(AND(SUM('Chemicals Calcs'!AE$1:AE89)-'Chem - ODS'!Z$7*10^6&lt;0,SUM('Chemicals Calcs'!AE$2:AE90)-'Chem - ODS'!Z$7*10^6&gt;0),SUM('Chemicals Calcs'!AE$2:AE90)-'Chem - ODS'!Z$7*10^6,'Chemicals Calcs'!AE90))</f>
        <v>0</v>
      </c>
      <c r="AF90" s="212">
        <f ca="1">IF(SUM('Chemicals Calcs'!AF$2:AF90)-'Chem - ODS'!AA$7*10^6&lt;0,0,IF(AND(SUM('Chemicals Calcs'!AF$1:AF89)-'Chem - ODS'!AA$7*10^6&lt;0,SUM('Chemicals Calcs'!AF$2:AF90)-'Chem - ODS'!AA$7*10^6&gt;0),SUM('Chemicals Calcs'!AF$2:AF90)-'Chem - ODS'!AA$7*10^6,'Chemicals Calcs'!AF90))</f>
        <v>0</v>
      </c>
      <c r="AG90" s="212">
        <f ca="1">IF(SUM('Chemicals Calcs'!AG$2:AG90)-'Chem - ODS'!AB$7*10^6&lt;0,0,IF(AND(SUM('Chemicals Calcs'!AG$1:AG89)-'Chem - ODS'!AB$7*10^6&lt;0,SUM('Chemicals Calcs'!AG$2:AG90)-'Chem - ODS'!AB$7*10^6&gt;0),SUM('Chemicals Calcs'!AG$2:AG90)-'Chem - ODS'!AB$7*10^6,'Chemicals Calcs'!AG90))</f>
        <v>0</v>
      </c>
      <c r="AH90" s="212">
        <f ca="1">IF(SUM('Chemicals Calcs'!AH$2:AH90)-'Chem - ODS'!AC$7*10^6&lt;0,0,IF(AND(SUM('Chemicals Calcs'!AH$1:AH89)-'Chem - ODS'!AC$7*10^6&lt;0,SUM('Chemicals Calcs'!AH$2:AH90)-'Chem - ODS'!AC$7*10^6&gt;0),SUM('Chemicals Calcs'!AH$2:AH90)-'Chem - ODS'!AC$7*10^6,'Chemicals Calcs'!AH90))</f>
        <v>0</v>
      </c>
      <c r="AI90" s="212">
        <f ca="1">IF(SUM('Chemicals Calcs'!AI$2:AI90)-'Chem - ODS'!AD$7*10^6&lt;0,0,IF(AND(SUM('Chemicals Calcs'!AI$1:AI89)-'Chem - ODS'!AD$7*10^6&lt;0,SUM('Chemicals Calcs'!AI$2:AI90)-'Chem - ODS'!AD$7*10^6&gt;0),SUM('Chemicals Calcs'!AI$2:AI90)-'Chem - ODS'!AD$7*10^6,'Chemicals Calcs'!AI90))</f>
        <v>0</v>
      </c>
      <c r="AJ90" s="212">
        <f ca="1">IF(SUM('Chemicals Calcs'!AJ$2:AJ90)-'Chem - ODS'!AE$7*10^6&lt;0,0,IF(AND(SUM('Chemicals Calcs'!AJ$1:AJ89)-'Chem - ODS'!AE$7*10^6&lt;0,SUM('Chemicals Calcs'!AJ$2:AJ90)-'Chem - ODS'!AE$7*10^6&gt;0),SUM('Chemicals Calcs'!AJ$2:AJ90)-'Chem - ODS'!AE$7*10^6,'Chemicals Calcs'!AJ90))</f>
        <v>0</v>
      </c>
      <c r="AK90" s="212">
        <f ca="1">IF(SUM('Chemicals Calcs'!AK$2:AK90)-'Chem - ODS'!AF$7*10^6&lt;0,0,IF(AND(SUM('Chemicals Calcs'!AK$1:AK89)-'Chem - ODS'!AF$7*10^6&lt;0,SUM('Chemicals Calcs'!AK$2:AK90)-'Chem - ODS'!AF$7*10^6&gt;0),SUM('Chemicals Calcs'!AK$2:AK90)-'Chem - ODS'!AF$7*10^6,'Chemicals Calcs'!AK90))</f>
        <v>0</v>
      </c>
      <c r="AL90" s="212">
        <f ca="1">IF(SUM('Chemicals Calcs'!AL$2:AL90)-'Chem - ODS'!AG$7*10^6&lt;0,0,IF(AND(SUM('Chemicals Calcs'!AL$1:AL89)-'Chem - ODS'!AG$7*10^6&lt;0,SUM('Chemicals Calcs'!AL$2:AL90)-'Chem - ODS'!AG$7*10^6&gt;0),SUM('Chemicals Calcs'!AL$2:AL90)-'Chem - ODS'!AG$7*10^6,'Chemicals Calcs'!AL90))</f>
        <v>0</v>
      </c>
      <c r="AM90" s="212">
        <f ca="1">IF(SUM('Chemicals Calcs'!AM$2:AM90)-'Chem - ODS'!AH$7*10^6&lt;0,0,IF(AND(SUM('Chemicals Calcs'!AM$1:AM89)-'Chem - ODS'!AH$7*10^6&lt;0,SUM('Chemicals Calcs'!AM$2:AM90)-'Chem - ODS'!AH$7*10^6&gt;0),SUM('Chemicals Calcs'!AM$2:AM90)-'Chem - ODS'!AH$7*10^6,'Chemicals Calcs'!AM90))</f>
        <v>0</v>
      </c>
      <c r="AN90" s="212">
        <f ca="1">IF(SUM('Chemicals Calcs'!AN$2:AN90)-'Chem - ODS'!AI$7*10^6&lt;0,0,IF(AND(SUM('Chemicals Calcs'!AN$1:AN89)-'Chem - ODS'!AI$7*10^6&lt;0,SUM('Chemicals Calcs'!AN$2:AN90)-'Chem - ODS'!AI$7*10^6&gt;0),SUM('Chemicals Calcs'!AN$2:AN90)-'Chem - ODS'!AI$7*10^6,'Chemicals Calcs'!AN90))</f>
        <v>0</v>
      </c>
      <c r="AO90" s="212">
        <f ca="1">IF(SUM('Chemicals Calcs'!AO$2:AO90)-'Chem - ODS'!AJ$7*10^6&lt;0,0,IF(AND(SUM('Chemicals Calcs'!AO$1:AO89)-'Chem - ODS'!AJ$7*10^6&lt;0,SUM('Chemicals Calcs'!AO$2:AO90)-'Chem - ODS'!AJ$7*10^6&gt;0),SUM('Chemicals Calcs'!AO$2:AO90)-'Chem - ODS'!AJ$7*10^6,'Chemicals Calcs'!AO90))</f>
        <v>0</v>
      </c>
      <c r="AP90" s="212">
        <f ca="1">IF(SUM('Chemicals Calcs'!AP$2:AP90)-'Chem - ODS'!AK$7*10^6&lt;0,0,IF(AND(SUM('Chemicals Calcs'!AP$1:AP89)-'Chem - ODS'!AK$7*10^6&lt;0,SUM('Chemicals Calcs'!AP$2:AP90)-'Chem - ODS'!AK$7*10^6&gt;0),SUM('Chemicals Calcs'!AP$2:AP90)-'Chem - ODS'!AK$7*10^6,'Chemicals Calcs'!AP90))</f>
        <v>0</v>
      </c>
    </row>
    <row r="91" spans="1:42">
      <c r="A91" s="74">
        <v>39</v>
      </c>
      <c r="B91">
        <f ca="1">IF('Chemicals 2010'!$A99="CP",INDIRECT("'Chemicals 2010'!"&amp;'Country Selector'!$B$3&amp;ROW($A99))*10^12,0)</f>
        <v>0</v>
      </c>
      <c r="C91" s="90">
        <f t="shared" ca="1" si="4"/>
        <v>3043028385.8870249</v>
      </c>
      <c r="D91" s="90">
        <f t="shared" ca="1" si="3"/>
        <v>6086056771.7740498</v>
      </c>
      <c r="E91" s="90">
        <f t="shared" ca="1" si="3"/>
        <v>9129085157.6610756</v>
      </c>
      <c r="F91" s="90">
        <f t="shared" ca="1" si="3"/>
        <v>12172113543.5481</v>
      </c>
      <c r="G91" s="212">
        <f ca="1">IF(SUM('Chemicals Calcs'!G$2:G91)-'Chem - ODS'!B$7*10^6&lt;0,0,IF(AND(SUM('Chemicals Calcs'!G$1:G90)-'Chem - ODS'!B$7*10^6&lt;0,SUM('Chemicals Calcs'!G$2:G91)-'Chem - ODS'!B$7*10^6&gt;0),SUM('Chemicals Calcs'!G$2:G91)-'Chem - ODS'!B$7*10^6,'Chemicals Calcs'!G91))</f>
        <v>15215141929.435123</v>
      </c>
      <c r="H91" s="212">
        <f ca="1">IF(SUM('Chemicals Calcs'!H$2:H91)-'Chem - ODS'!C$7*10^6&lt;0,0,IF(AND(SUM('Chemicals Calcs'!H$1:H90)-'Chem - ODS'!C$7*10^6&lt;0,SUM('Chemicals Calcs'!H$2:H91)-'Chem - ODS'!C$7*10^6&gt;0),SUM('Chemicals Calcs'!H$2:H91)-'Chem - ODS'!C$7*10^6,'Chemicals Calcs'!H91))</f>
        <v>18258170315.322151</v>
      </c>
      <c r="I91" s="212">
        <f ca="1">IF(SUM('Chemicals Calcs'!I$2:I91)-'Chem - ODS'!D$7*10^6&lt;0,0,IF(AND(SUM('Chemicals Calcs'!I$1:I90)-'Chem - ODS'!D$7*10^6&lt;0,SUM('Chemicals Calcs'!I$2:I91)-'Chem - ODS'!D$7*10^6&gt;0),SUM('Chemicals Calcs'!I$2:I91)-'Chem - ODS'!D$7*10^6,'Chemicals Calcs'!I91))</f>
        <v>21301198701.209175</v>
      </c>
      <c r="J91" s="212">
        <f ca="1">IF(SUM('Chemicals Calcs'!J$2:J91)-'Chem - ODS'!E$7*10^6&lt;0,0,IF(AND(SUM('Chemicals Calcs'!J$1:J90)-'Chem - ODS'!E$7*10^6&lt;0,SUM('Chemicals Calcs'!J$2:J91)-'Chem - ODS'!E$7*10^6&gt;0),SUM('Chemicals Calcs'!J$2:J91)-'Chem - ODS'!E$7*10^6,'Chemicals Calcs'!J91))</f>
        <v>24344227087.096199</v>
      </c>
      <c r="K91" s="212">
        <f ca="1">IF(SUM('Chemicals Calcs'!K$2:K91)-'Chem - ODS'!F$7*10^6&lt;0,0,IF(AND(SUM('Chemicals Calcs'!K$1:K90)-'Chem - ODS'!F$7*10^6&lt;0,SUM('Chemicals Calcs'!K$2:K91)-'Chem - ODS'!F$7*10^6&gt;0),SUM('Chemicals Calcs'!K$2:K91)-'Chem - ODS'!F$7*10^6,'Chemicals Calcs'!K91))</f>
        <v>27387255472.983223</v>
      </c>
      <c r="L91" s="212">
        <f ca="1">IF(SUM('Chemicals Calcs'!L$2:L91)-'Chem - ODS'!G$7*10^6&lt;0,0,IF(AND(SUM('Chemicals Calcs'!L$1:L90)-'Chem - ODS'!G$7*10^6&lt;0,SUM('Chemicals Calcs'!L$2:L91)-'Chem - ODS'!G$7*10^6&gt;0),SUM('Chemicals Calcs'!L$2:L91)-'Chem - ODS'!G$7*10^6,'Chemicals Calcs'!L91))</f>
        <v>30430283858.870247</v>
      </c>
      <c r="M91" s="212">
        <f ca="1">IF(SUM('Chemicals Calcs'!M$2:M91)-'Chem - ODS'!H$7*10^6&lt;0,0,IF(AND(SUM('Chemicals Calcs'!M$1:M90)-'Chem - ODS'!H$7*10^6&lt;0,SUM('Chemicals Calcs'!M$2:M91)-'Chem - ODS'!H$7*10^6&gt;0),SUM('Chemicals Calcs'!M$2:M91)-'Chem - ODS'!H$7*10^6,'Chemicals Calcs'!M91))</f>
        <v>34904383474.278458</v>
      </c>
      <c r="N91" s="212">
        <f ca="1">IF(SUM('Chemicals Calcs'!N$2:N91)-'Chem - ODS'!I$7*10^6&lt;0,0,IF(AND(SUM('Chemicals Calcs'!N$1:N90)-'Chem - ODS'!I$7*10^6&lt;0,SUM('Chemicals Calcs'!N$2:N91)-'Chem - ODS'!I$7*10^6&gt;0),SUM('Chemicals Calcs'!N$2:N91)-'Chem - ODS'!I$7*10^6,'Chemicals Calcs'!N91))</f>
        <v>39570525177.817665</v>
      </c>
      <c r="O91" s="212">
        <f ca="1">IF(SUM('Chemicals Calcs'!O$2:O91)-'Chem - ODS'!J$7*10^6&lt;0,0,IF(AND(SUM('Chemicals Calcs'!O$1:O90)-'Chem - ODS'!J$7*10^6&lt;0,SUM('Chemicals Calcs'!O$2:O91)-'Chem - ODS'!J$7*10^6&gt;0),SUM('Chemicals Calcs'!O$2:O91)-'Chem - ODS'!J$7*10^6,'Chemicals Calcs'!O91))</f>
        <v>44241495749.682732</v>
      </c>
      <c r="P91" s="212">
        <f ca="1">IF(SUM('Chemicals Calcs'!P$2:P91)-'Chem - ODS'!K$7*10^6&lt;0,0,IF(AND(SUM('Chemicals Calcs'!P$1:P90)-'Chem - ODS'!K$7*10^6&lt;0,SUM('Chemicals Calcs'!P$2:P91)-'Chem - ODS'!K$7*10^6&gt;0),SUM('Chemicals Calcs'!P$2:P91)-'Chem - ODS'!K$7*10^6,'Chemicals Calcs'!P91))</f>
        <v>48916837146.093544</v>
      </c>
      <c r="Q91" s="212">
        <f ca="1">IF(SUM('Chemicals Calcs'!Q$2:Q91)-'Chem - ODS'!L$7*10^6&lt;0,0,IF(AND(SUM('Chemicals Calcs'!Q$1:Q90)-'Chem - ODS'!L$7*10^6&lt;0,SUM('Chemicals Calcs'!Q$2:Q91)-'Chem - ODS'!L$7*10^6&gt;0),SUM('Chemicals Calcs'!Q$2:Q91)-'Chem - ODS'!L$7*10^6,'Chemicals Calcs'!Q91))</f>
        <v>54154440681.146126</v>
      </c>
      <c r="R91" s="212">
        <f ca="1">IF(SUM('Chemicals Calcs'!R$2:R91)-'Chem - ODS'!M$7*10^6&lt;0,0,IF(AND(SUM('Chemicals Calcs'!R$1:R90)-'Chem - ODS'!M$7*10^6&lt;0,SUM('Chemicals Calcs'!R$2:R91)-'Chem - ODS'!M$7*10^6&gt;0),SUM('Chemicals Calcs'!R$2:R91)-'Chem - ODS'!M$7*10^6,'Chemicals Calcs'!R91))</f>
        <v>58279072662.664116</v>
      </c>
      <c r="S91" s="212">
        <f ca="1">IF(SUM('Chemicals Calcs'!S$2:S91)-'Chem - ODS'!N$7*10^6&lt;0,0,IF(AND(SUM('Chemicals Calcs'!S$1:S90)-'Chem - ODS'!N$7*10^6&lt;0,SUM('Chemicals Calcs'!S$2:S91)-'Chem - ODS'!N$7*10^6&gt;0),SUM('Chemicals Calcs'!S$2:S91)-'Chem - ODS'!N$7*10^6,'Chemicals Calcs'!S91))</f>
        <v>64817220092.377693</v>
      </c>
      <c r="T91" s="212">
        <f ca="1">IF(SUM('Chemicals Calcs'!T$2:T91)-'Chem - ODS'!O$7*10^6&lt;0,0,IF(AND(SUM('Chemicals Calcs'!T$1:T90)-'Chem - ODS'!O$7*10^6&lt;0,SUM('Chemicals Calcs'!T$2:T91)-'Chem - ODS'!O$7*10^6&gt;0),SUM('Chemicals Calcs'!T$2:T91)-'Chem - ODS'!O$7*10^6,'Chemicals Calcs'!T91))</f>
        <v>67976714550.181175</v>
      </c>
      <c r="U91" s="212">
        <f ca="1">IF(SUM('Chemicals Calcs'!U$2:U91)-'Chem - ODS'!P$7*10^6&lt;0,0,IF(AND(SUM('Chemicals Calcs'!U$1:U90)-'Chem - ODS'!P$7*10^6&lt;0,SUM('Chemicals Calcs'!U$2:U91)-'Chem - ODS'!P$7*10^6&gt;0),SUM('Chemicals Calcs'!U$2:U91)-'Chem - ODS'!P$7*10^6,'Chemicals Calcs'!U91))</f>
        <v>72681514383.927414</v>
      </c>
      <c r="V91" s="212">
        <f ca="1">IF(SUM('Chemicals Calcs'!V$2:V91)-'Chem - ODS'!Q$7*10^6&lt;0,0,IF(AND(SUM('Chemicals Calcs'!V$1:V90)-'Chem - ODS'!Q$7*10^6&lt;0,SUM('Chemicals Calcs'!V$2:V91)-'Chem - ODS'!Q$7*10^6&gt;0),SUM('Chemicals Calcs'!V$2:V91)-'Chem - ODS'!Q$7*10^6,'Chemicals Calcs'!V91))</f>
        <v>77041157699.074402</v>
      </c>
      <c r="W91" s="212">
        <f ca="1">IF(SUM('Chemicals Calcs'!W$2:W91)-'Chem - ODS'!R$7*10^6&lt;0,0,IF(AND(SUM('Chemicals Calcs'!W$1:W90)-'Chem - ODS'!R$7*10^6&lt;0,SUM('Chemicals Calcs'!W$2:W91)-'Chem - ODS'!R$7*10^6&gt;0),SUM('Chemicals Calcs'!W$2:W91)-'Chem - ODS'!R$7*10^6,'Chemicals Calcs'!W91))</f>
        <v>82298544679.915939</v>
      </c>
      <c r="X91" s="212">
        <f ca="1">IF(SUM('Chemicals Calcs'!X$2:X91)-'Chem - ODS'!S$7*10^6&lt;0,0,IF(AND(SUM('Chemicals Calcs'!X$1:X90)-'Chem - ODS'!S$7*10^6&lt;0,SUM('Chemicals Calcs'!X$2:X91)-'Chem - ODS'!S$7*10^6&gt;0),SUM('Chemicals Calcs'!X$2:X91)-'Chem - ODS'!S$7*10^6,'Chemicals Calcs'!X91))</f>
        <v>88275649308.956314</v>
      </c>
      <c r="Y91" s="212">
        <f ca="1">IF(SUM('Chemicals Calcs'!Y$2:Y91)-'Chem - ODS'!T$7*10^6&lt;0,0,IF(AND(SUM('Chemicals Calcs'!Y$1:Y90)-'Chem - ODS'!T$7*10^6&lt;0,SUM('Chemicals Calcs'!Y$2:Y91)-'Chem - ODS'!T$7*10^6&gt;0),SUM('Chemicals Calcs'!Y$2:Y91)-'Chem - ODS'!T$7*10^6,'Chemicals Calcs'!Y91))</f>
        <v>89702835346.835236</v>
      </c>
      <c r="Z91" s="212">
        <f ca="1">IF(SUM('Chemicals Calcs'!Z$2:Z91)-'Chem - ODS'!U$7*10^6&lt;0,0,IF(AND(SUM('Chemicals Calcs'!Z$1:Z90)-'Chem - ODS'!U$7*10^6&lt;0,SUM('Chemicals Calcs'!Z$2:Z91)-'Chem - ODS'!U$7*10^6&gt;0),SUM('Chemicals Calcs'!Z$2:Z91)-'Chem - ODS'!U$7*10^6,'Chemicals Calcs'!Z91))</f>
        <v>91468207544.503784</v>
      </c>
      <c r="AA91" s="212">
        <f ca="1">IF(SUM('Chemicals Calcs'!AA$2:AA91)-'Chem - ODS'!V$7*10^6&lt;0,0,IF(AND(SUM('Chemicals Calcs'!AA$1:AA90)-'Chem - ODS'!V$7*10^6&lt;0,SUM('Chemicals Calcs'!AA$2:AA91)-'Chem - ODS'!V$7*10^6&gt;0),SUM('Chemicals Calcs'!AA$2:AA91)-'Chem - ODS'!V$7*10^6,'Chemicals Calcs'!AA91))</f>
        <v>93577026862.308777</v>
      </c>
      <c r="AB91" s="212">
        <f ca="1">IF(SUM('Chemicals Calcs'!AB$2:AB91)-'Chem - ODS'!W$7*10^6&lt;0,0,IF(AND(SUM('Chemicals Calcs'!AB$1:AB90)-'Chem - ODS'!W$7*10^6&lt;0,SUM('Chemicals Calcs'!AB$2:AB91)-'Chem - ODS'!W$7*10^6&gt;0),SUM('Chemicals Calcs'!AB$2:AB91)-'Chem - ODS'!W$7*10^6,'Chemicals Calcs'!AB91))</f>
        <v>96033934535.917084</v>
      </c>
      <c r="AC91" s="212">
        <f ca="1">IF(SUM('Chemicals Calcs'!AC$2:AC91)-'Chem - ODS'!X$7*10^6&lt;0,0,IF(AND(SUM('Chemicals Calcs'!AC$1:AC90)-'Chem - ODS'!X$7*10^6&lt;0,SUM('Chemicals Calcs'!AC$2:AC91)-'Chem - ODS'!X$7*10^6&gt;0),SUM('Chemicals Calcs'!AC$2:AC91)-'Chem - ODS'!X$7*10^6,'Chemicals Calcs'!AC91))</f>
        <v>98843040717.92659</v>
      </c>
      <c r="AD91" s="212">
        <f ca="1">IF(SUM('Chemicals Calcs'!AD$2:AD91)-'Chem - ODS'!Y$7*10^6&lt;0,0,IF(AND(SUM('Chemicals Calcs'!AD$1:AD90)-'Chem - ODS'!Y$7*10^6&lt;0,SUM('Chemicals Calcs'!AD$2:AD91)-'Chem - ODS'!Y$7*10^6&gt;0),SUM('Chemicals Calcs'!AD$2:AD91)-'Chem - ODS'!Y$7*10^6,'Chemicals Calcs'!AD91))</f>
        <v>91986159895.873459</v>
      </c>
      <c r="AE91" s="212">
        <f ca="1">IF(SUM('Chemicals Calcs'!AE$2:AE91)-'Chem - ODS'!Z$7*10^6&lt;0,0,IF(AND(SUM('Chemicals Calcs'!AE$1:AE90)-'Chem - ODS'!Z$7*10^6&lt;0,SUM('Chemicals Calcs'!AE$2:AE91)-'Chem - ODS'!Z$7*10^6&gt;0),SUM('Chemicals Calcs'!AE$2:AE91)-'Chem - ODS'!Z$7*10^6,'Chemicals Calcs'!AE91))</f>
        <v>94404534259.734268</v>
      </c>
      <c r="AF91" s="212">
        <f ca="1">IF(SUM('Chemicals Calcs'!AF$2:AF91)-'Chem - ODS'!AA$7*10^6&lt;0,0,IF(AND(SUM('Chemicals Calcs'!AF$1:AF90)-'Chem - ODS'!AA$7*10^6&lt;0,SUM('Chemicals Calcs'!AF$2:AF91)-'Chem - ODS'!AA$7*10^6&gt;0),SUM('Chemicals Calcs'!AF$2:AF91)-'Chem - ODS'!AA$7*10^6,'Chemicals Calcs'!AF91))</f>
        <v>96460741672.035278</v>
      </c>
      <c r="AG91" s="212">
        <f ca="1">IF(SUM('Chemicals Calcs'!AG$2:AG91)-'Chem - ODS'!AB$7*10^6&lt;0,0,IF(AND(SUM('Chemicals Calcs'!AG$1:AG90)-'Chem - ODS'!AB$7*10^6&lt;0,SUM('Chemicals Calcs'!AG$2:AG91)-'Chem - ODS'!AB$7*10^6&gt;0),SUM('Chemicals Calcs'!AG$2:AG91)-'Chem - ODS'!AB$7*10^6,'Chemicals Calcs'!AG91))</f>
        <v>100166834735.87221</v>
      </c>
      <c r="AH91" s="212">
        <f ca="1">IF(SUM('Chemicals Calcs'!AH$2:AH91)-'Chem - ODS'!AC$7*10^6&lt;0,0,IF(AND(SUM('Chemicals Calcs'!AH$1:AH90)-'Chem - ODS'!AC$7*10^6&lt;0,SUM('Chemicals Calcs'!AH$2:AH91)-'Chem - ODS'!AC$7*10^6&gt;0),SUM('Chemicals Calcs'!AH$2:AH91)-'Chem - ODS'!AC$7*10^6,'Chemicals Calcs'!AH91))</f>
        <v>104001316268.6097</v>
      </c>
      <c r="AI91" s="212">
        <f ca="1">IF(SUM('Chemicals Calcs'!AI$2:AI91)-'Chem - ODS'!AD$7*10^6&lt;0,0,IF(AND(SUM('Chemicals Calcs'!AI$1:AI90)-'Chem - ODS'!AD$7*10^6&lt;0,SUM('Chemicals Calcs'!AI$2:AI91)-'Chem - ODS'!AD$7*10^6&gt;0),SUM('Chemicals Calcs'!AI$2:AI91)-'Chem - ODS'!AD$7*10^6,'Chemicals Calcs'!AI91))</f>
        <v>107969163553.2525</v>
      </c>
      <c r="AJ91" s="212">
        <f ca="1">IF(SUM('Chemicals Calcs'!AJ$2:AJ91)-'Chem - ODS'!AE$7*10^6&lt;0,0,IF(AND(SUM('Chemicals Calcs'!AJ$1:AJ90)-'Chem - ODS'!AE$7*10^6&lt;0,SUM('Chemicals Calcs'!AJ$2:AJ91)-'Chem - ODS'!AE$7*10^6&gt;0),SUM('Chemicals Calcs'!AJ$2:AJ91)-'Chem - ODS'!AE$7*10^6,'Chemicals Calcs'!AJ91))</f>
        <v>112075501123.45685</v>
      </c>
      <c r="AK91" s="212">
        <f ca="1">IF(SUM('Chemicals Calcs'!AK$2:AK91)-'Chem - ODS'!AF$7*10^6&lt;0,0,IF(AND(SUM('Chemicals Calcs'!AK$1:AK90)-'Chem - ODS'!AF$7*10^6&lt;0,SUM('Chemicals Calcs'!AK$2:AK91)-'Chem - ODS'!AF$7*10^6&gt;0),SUM('Chemicals Calcs'!AK$2:AK91)-'Chem - ODS'!AF$7*10^6,'Chemicals Calcs'!AK91))</f>
        <v>116325609522.60571</v>
      </c>
      <c r="AL91" s="212">
        <f ca="1">IF(SUM('Chemicals Calcs'!AL$2:AL91)-'Chem - ODS'!AG$7*10^6&lt;0,0,IF(AND(SUM('Chemicals Calcs'!AL$1:AL90)-'Chem - ODS'!AG$7*10^6&lt;0,SUM('Chemicals Calcs'!AL$2:AL91)-'Chem - ODS'!AG$7*10^6&gt;0),SUM('Chemicals Calcs'!AL$2:AL91)-'Chem - ODS'!AG$7*10^6,'Chemicals Calcs'!AL91))</f>
        <v>120724933918.46672</v>
      </c>
      <c r="AM91" s="212">
        <f ca="1">IF(SUM('Chemicals Calcs'!AM$2:AM91)-'Chem - ODS'!AH$7*10^6&lt;0,0,IF(AND(SUM('Chemicals Calcs'!AM$1:AM90)-'Chem - ODS'!AH$7*10^6&lt;0,SUM('Chemicals Calcs'!AM$2:AM91)-'Chem - ODS'!AH$7*10^6&gt;0),SUM('Chemicals Calcs'!AM$2:AM91)-'Chem - ODS'!AH$7*10^6,'Chemicals Calcs'!AM91))</f>
        <v>125279092637.7816</v>
      </c>
      <c r="AN91" s="212">
        <f ca="1">IF(SUM('Chemicals Calcs'!AN$2:AN91)-'Chem - ODS'!AI$7*10^6&lt;0,0,IF(AND(SUM('Chemicals Calcs'!AN$1:AN90)-'Chem - ODS'!AI$7*10^6&lt;0,SUM('Chemicals Calcs'!AN$2:AN91)-'Chem - ODS'!AI$7*10^6&gt;0),SUM('Chemicals Calcs'!AN$2:AN91)-'Chem - ODS'!AI$7*10^6,'Chemicals Calcs'!AN91))</f>
        <v>129993885675.57726</v>
      </c>
      <c r="AO91" s="212">
        <f ca="1">IF(SUM('Chemicals Calcs'!AO$2:AO91)-'Chem - ODS'!AJ$7*10^6&lt;0,0,IF(AND(SUM('Chemicals Calcs'!AO$1:AO90)-'Chem - ODS'!AJ$7*10^6&lt;0,SUM('Chemicals Calcs'!AO$2:AO91)-'Chem - ODS'!AJ$7*10^6&gt;0),SUM('Chemicals Calcs'!AO$2:AO91)-'Chem - ODS'!AJ$7*10^6,'Chemicals Calcs'!AO91))</f>
        <v>134875303226.32593</v>
      </c>
      <c r="AP91" s="212">
        <f ca="1">IF(SUM('Chemicals Calcs'!AP$2:AP91)-'Chem - ODS'!AK$7*10^6&lt;0,0,IF(AND(SUM('Chemicals Calcs'!AP$1:AP90)-'Chem - ODS'!AK$7*10^6&lt;0,SUM('Chemicals Calcs'!AP$2:AP91)-'Chem - ODS'!AK$7*10^6&gt;0),SUM('Chemicals Calcs'!AP$2:AP91)-'Chem - ODS'!AK$7*10^6,'Chemicals Calcs'!AP91))</f>
        <v>139929534277.92181</v>
      </c>
    </row>
    <row r="92" spans="1:42">
      <c r="A92" s="74">
        <v>40</v>
      </c>
      <c r="B92">
        <f ca="1">IF('Chemicals 2010'!$A100="CP",INDIRECT("'Chemicals 2010'!"&amp;'Country Selector'!$B$3&amp;ROW($A100))*10^12,0)</f>
        <v>0</v>
      </c>
      <c r="C92" s="90">
        <f t="shared" ca="1" si="4"/>
        <v>0</v>
      </c>
      <c r="D92" s="90">
        <f t="shared" ca="1" si="3"/>
        <v>0</v>
      </c>
      <c r="E92" s="90">
        <f t="shared" ca="1" si="3"/>
        <v>0</v>
      </c>
      <c r="F92" s="90">
        <f t="shared" ca="1" si="3"/>
        <v>0</v>
      </c>
      <c r="G92" s="212">
        <f ca="1">IF(SUM('Chemicals Calcs'!G$2:G92)-'Chem - ODS'!B$7*10^6&lt;0,0,IF(AND(SUM('Chemicals Calcs'!G$1:G91)-'Chem - ODS'!B$7*10^6&lt;0,SUM('Chemicals Calcs'!G$2:G92)-'Chem - ODS'!B$7*10^6&gt;0),SUM('Chemicals Calcs'!G$2:G92)-'Chem - ODS'!B$7*10^6,'Chemicals Calcs'!G92))</f>
        <v>0</v>
      </c>
      <c r="H92" s="212">
        <f ca="1">IF(SUM('Chemicals Calcs'!H$2:H92)-'Chem - ODS'!C$7*10^6&lt;0,0,IF(AND(SUM('Chemicals Calcs'!H$1:H91)-'Chem - ODS'!C$7*10^6&lt;0,SUM('Chemicals Calcs'!H$2:H92)-'Chem - ODS'!C$7*10^6&gt;0),SUM('Chemicals Calcs'!H$2:H92)-'Chem - ODS'!C$7*10^6,'Chemicals Calcs'!H92))</f>
        <v>0</v>
      </c>
      <c r="I92" s="212">
        <f ca="1">IF(SUM('Chemicals Calcs'!I$2:I92)-'Chem - ODS'!D$7*10^6&lt;0,0,IF(AND(SUM('Chemicals Calcs'!I$1:I91)-'Chem - ODS'!D$7*10^6&lt;0,SUM('Chemicals Calcs'!I$2:I92)-'Chem - ODS'!D$7*10^6&gt;0),SUM('Chemicals Calcs'!I$2:I92)-'Chem - ODS'!D$7*10^6,'Chemicals Calcs'!I92))</f>
        <v>0</v>
      </c>
      <c r="J92" s="212">
        <f ca="1">IF(SUM('Chemicals Calcs'!J$2:J92)-'Chem - ODS'!E$7*10^6&lt;0,0,IF(AND(SUM('Chemicals Calcs'!J$1:J91)-'Chem - ODS'!E$7*10^6&lt;0,SUM('Chemicals Calcs'!J$2:J92)-'Chem - ODS'!E$7*10^6&gt;0),SUM('Chemicals Calcs'!J$2:J92)-'Chem - ODS'!E$7*10^6,'Chemicals Calcs'!J92))</f>
        <v>0</v>
      </c>
      <c r="K92" s="212">
        <f ca="1">IF(SUM('Chemicals Calcs'!K$2:K92)-'Chem - ODS'!F$7*10^6&lt;0,0,IF(AND(SUM('Chemicals Calcs'!K$1:K91)-'Chem - ODS'!F$7*10^6&lt;0,SUM('Chemicals Calcs'!K$2:K92)-'Chem - ODS'!F$7*10^6&gt;0),SUM('Chemicals Calcs'!K$2:K92)-'Chem - ODS'!F$7*10^6,'Chemicals Calcs'!K92))</f>
        <v>0</v>
      </c>
      <c r="L92" s="212">
        <f ca="1">IF(SUM('Chemicals Calcs'!L$2:L92)-'Chem - ODS'!G$7*10^6&lt;0,0,IF(AND(SUM('Chemicals Calcs'!L$1:L91)-'Chem - ODS'!G$7*10^6&lt;0,SUM('Chemicals Calcs'!L$2:L92)-'Chem - ODS'!G$7*10^6&gt;0),SUM('Chemicals Calcs'!L$2:L92)-'Chem - ODS'!G$7*10^6,'Chemicals Calcs'!L92))</f>
        <v>0</v>
      </c>
      <c r="M92" s="212">
        <f ca="1">IF(SUM('Chemicals Calcs'!M$2:M92)-'Chem - ODS'!H$7*10^6&lt;0,0,IF(AND(SUM('Chemicals Calcs'!M$1:M91)-'Chem - ODS'!H$7*10^6&lt;0,SUM('Chemicals Calcs'!M$2:M92)-'Chem - ODS'!H$7*10^6&gt;0),SUM('Chemicals Calcs'!M$2:M92)-'Chem - ODS'!H$7*10^6,'Chemicals Calcs'!M92))</f>
        <v>0</v>
      </c>
      <c r="N92" s="212">
        <f ca="1">IF(SUM('Chemicals Calcs'!N$2:N92)-'Chem - ODS'!I$7*10^6&lt;0,0,IF(AND(SUM('Chemicals Calcs'!N$1:N91)-'Chem - ODS'!I$7*10^6&lt;0,SUM('Chemicals Calcs'!N$2:N92)-'Chem - ODS'!I$7*10^6&gt;0),SUM('Chemicals Calcs'!N$2:N92)-'Chem - ODS'!I$7*10^6,'Chemicals Calcs'!N92))</f>
        <v>0</v>
      </c>
      <c r="O92" s="212">
        <f ca="1">IF(SUM('Chemicals Calcs'!O$2:O92)-'Chem - ODS'!J$7*10^6&lt;0,0,IF(AND(SUM('Chemicals Calcs'!O$1:O91)-'Chem - ODS'!J$7*10^6&lt;0,SUM('Chemicals Calcs'!O$2:O92)-'Chem - ODS'!J$7*10^6&gt;0),SUM('Chemicals Calcs'!O$2:O92)-'Chem - ODS'!J$7*10^6,'Chemicals Calcs'!O92))</f>
        <v>0</v>
      </c>
      <c r="P92" s="212">
        <f ca="1">IF(SUM('Chemicals Calcs'!P$2:P92)-'Chem - ODS'!K$7*10^6&lt;0,0,IF(AND(SUM('Chemicals Calcs'!P$1:P91)-'Chem - ODS'!K$7*10^6&lt;0,SUM('Chemicals Calcs'!P$2:P92)-'Chem - ODS'!K$7*10^6&gt;0),SUM('Chemicals Calcs'!P$2:P92)-'Chem - ODS'!K$7*10^6,'Chemicals Calcs'!P92))</f>
        <v>0</v>
      </c>
      <c r="Q92" s="212">
        <f ca="1">IF(SUM('Chemicals Calcs'!Q$2:Q92)-'Chem - ODS'!L$7*10^6&lt;0,0,IF(AND(SUM('Chemicals Calcs'!Q$1:Q91)-'Chem - ODS'!L$7*10^6&lt;0,SUM('Chemicals Calcs'!Q$2:Q92)-'Chem - ODS'!L$7*10^6&gt;0),SUM('Chemicals Calcs'!Q$2:Q92)-'Chem - ODS'!L$7*10^6,'Chemicals Calcs'!Q92))</f>
        <v>0</v>
      </c>
      <c r="R92" s="212">
        <f ca="1">IF(SUM('Chemicals Calcs'!R$2:R92)-'Chem - ODS'!M$7*10^6&lt;0,0,IF(AND(SUM('Chemicals Calcs'!R$1:R91)-'Chem - ODS'!M$7*10^6&lt;0,SUM('Chemicals Calcs'!R$2:R92)-'Chem - ODS'!M$7*10^6&gt;0),SUM('Chemicals Calcs'!R$2:R92)-'Chem - ODS'!M$7*10^6,'Chemicals Calcs'!R92))</f>
        <v>0</v>
      </c>
      <c r="S92" s="212">
        <f ca="1">IF(SUM('Chemicals Calcs'!S$2:S92)-'Chem - ODS'!N$7*10^6&lt;0,0,IF(AND(SUM('Chemicals Calcs'!S$1:S91)-'Chem - ODS'!N$7*10^6&lt;0,SUM('Chemicals Calcs'!S$2:S92)-'Chem - ODS'!N$7*10^6&gt;0),SUM('Chemicals Calcs'!S$2:S92)-'Chem - ODS'!N$7*10^6,'Chemicals Calcs'!S92))</f>
        <v>0</v>
      </c>
      <c r="T92" s="212">
        <f ca="1">IF(SUM('Chemicals Calcs'!T$2:T92)-'Chem - ODS'!O$7*10^6&lt;0,0,IF(AND(SUM('Chemicals Calcs'!T$1:T91)-'Chem - ODS'!O$7*10^6&lt;0,SUM('Chemicals Calcs'!T$2:T92)-'Chem - ODS'!O$7*10^6&gt;0),SUM('Chemicals Calcs'!T$2:T92)-'Chem - ODS'!O$7*10^6,'Chemicals Calcs'!T92))</f>
        <v>0</v>
      </c>
      <c r="U92" s="212">
        <f ca="1">IF(SUM('Chemicals Calcs'!U$2:U92)-'Chem - ODS'!P$7*10^6&lt;0,0,IF(AND(SUM('Chemicals Calcs'!U$1:U91)-'Chem - ODS'!P$7*10^6&lt;0,SUM('Chemicals Calcs'!U$2:U92)-'Chem - ODS'!P$7*10^6&gt;0),SUM('Chemicals Calcs'!U$2:U92)-'Chem - ODS'!P$7*10^6,'Chemicals Calcs'!U92))</f>
        <v>0</v>
      </c>
      <c r="V92" s="212">
        <f ca="1">IF(SUM('Chemicals Calcs'!V$2:V92)-'Chem - ODS'!Q$7*10^6&lt;0,0,IF(AND(SUM('Chemicals Calcs'!V$1:V91)-'Chem - ODS'!Q$7*10^6&lt;0,SUM('Chemicals Calcs'!V$2:V92)-'Chem - ODS'!Q$7*10^6&gt;0),SUM('Chemicals Calcs'!V$2:V92)-'Chem - ODS'!Q$7*10^6,'Chemicals Calcs'!V92))</f>
        <v>0</v>
      </c>
      <c r="W92" s="212">
        <f ca="1">IF(SUM('Chemicals Calcs'!W$2:W92)-'Chem - ODS'!R$7*10^6&lt;0,0,IF(AND(SUM('Chemicals Calcs'!W$1:W91)-'Chem - ODS'!R$7*10^6&lt;0,SUM('Chemicals Calcs'!W$2:W92)-'Chem - ODS'!R$7*10^6&gt;0),SUM('Chemicals Calcs'!W$2:W92)-'Chem - ODS'!R$7*10^6,'Chemicals Calcs'!W92))</f>
        <v>0</v>
      </c>
      <c r="X92" s="212">
        <f ca="1">IF(SUM('Chemicals Calcs'!X$2:X92)-'Chem - ODS'!S$7*10^6&lt;0,0,IF(AND(SUM('Chemicals Calcs'!X$1:X91)-'Chem - ODS'!S$7*10^6&lt;0,SUM('Chemicals Calcs'!X$2:X92)-'Chem - ODS'!S$7*10^6&gt;0),SUM('Chemicals Calcs'!X$2:X92)-'Chem - ODS'!S$7*10^6,'Chemicals Calcs'!X92))</f>
        <v>0</v>
      </c>
      <c r="Y92" s="212">
        <f ca="1">IF(SUM('Chemicals Calcs'!Y$2:Y92)-'Chem - ODS'!T$7*10^6&lt;0,0,IF(AND(SUM('Chemicals Calcs'!Y$1:Y91)-'Chem - ODS'!T$7*10^6&lt;0,SUM('Chemicals Calcs'!Y$2:Y92)-'Chem - ODS'!T$7*10^6&gt;0),SUM('Chemicals Calcs'!Y$2:Y92)-'Chem - ODS'!T$7*10^6,'Chemicals Calcs'!Y92))</f>
        <v>0</v>
      </c>
      <c r="Z92" s="212">
        <f ca="1">IF(SUM('Chemicals Calcs'!Z$2:Z92)-'Chem - ODS'!U$7*10^6&lt;0,0,IF(AND(SUM('Chemicals Calcs'!Z$1:Z91)-'Chem - ODS'!U$7*10^6&lt;0,SUM('Chemicals Calcs'!Z$2:Z92)-'Chem - ODS'!U$7*10^6&gt;0),SUM('Chemicals Calcs'!Z$2:Z92)-'Chem - ODS'!U$7*10^6,'Chemicals Calcs'!Z92))</f>
        <v>0</v>
      </c>
      <c r="AA92" s="212">
        <f ca="1">IF(SUM('Chemicals Calcs'!AA$2:AA92)-'Chem - ODS'!V$7*10^6&lt;0,0,IF(AND(SUM('Chemicals Calcs'!AA$1:AA91)-'Chem - ODS'!V$7*10^6&lt;0,SUM('Chemicals Calcs'!AA$2:AA92)-'Chem - ODS'!V$7*10^6&gt;0),SUM('Chemicals Calcs'!AA$2:AA92)-'Chem - ODS'!V$7*10^6,'Chemicals Calcs'!AA92))</f>
        <v>0</v>
      </c>
      <c r="AB92" s="212">
        <f ca="1">IF(SUM('Chemicals Calcs'!AB$2:AB92)-'Chem - ODS'!W$7*10^6&lt;0,0,IF(AND(SUM('Chemicals Calcs'!AB$1:AB91)-'Chem - ODS'!W$7*10^6&lt;0,SUM('Chemicals Calcs'!AB$2:AB92)-'Chem - ODS'!W$7*10^6&gt;0),SUM('Chemicals Calcs'!AB$2:AB92)-'Chem - ODS'!W$7*10^6,'Chemicals Calcs'!AB92))</f>
        <v>0</v>
      </c>
      <c r="AC92" s="212">
        <f ca="1">IF(SUM('Chemicals Calcs'!AC$2:AC92)-'Chem - ODS'!X$7*10^6&lt;0,0,IF(AND(SUM('Chemicals Calcs'!AC$1:AC91)-'Chem - ODS'!X$7*10^6&lt;0,SUM('Chemicals Calcs'!AC$2:AC92)-'Chem - ODS'!X$7*10^6&gt;0),SUM('Chemicals Calcs'!AC$2:AC92)-'Chem - ODS'!X$7*10^6,'Chemicals Calcs'!AC92))</f>
        <v>0</v>
      </c>
      <c r="AD92" s="212">
        <f ca="1">IF(SUM('Chemicals Calcs'!AD$2:AD92)-'Chem - ODS'!Y$7*10^6&lt;0,0,IF(AND(SUM('Chemicals Calcs'!AD$1:AD91)-'Chem - ODS'!Y$7*10^6&lt;0,SUM('Chemicals Calcs'!AD$2:AD92)-'Chem - ODS'!Y$7*10^6&gt;0),SUM('Chemicals Calcs'!AD$2:AD92)-'Chem - ODS'!Y$7*10^6,'Chemicals Calcs'!AD92))</f>
        <v>0</v>
      </c>
      <c r="AE92" s="212">
        <f ca="1">IF(SUM('Chemicals Calcs'!AE$2:AE92)-'Chem - ODS'!Z$7*10^6&lt;0,0,IF(AND(SUM('Chemicals Calcs'!AE$1:AE91)-'Chem - ODS'!Z$7*10^6&lt;0,SUM('Chemicals Calcs'!AE$2:AE92)-'Chem - ODS'!Z$7*10^6&gt;0),SUM('Chemicals Calcs'!AE$2:AE92)-'Chem - ODS'!Z$7*10^6,'Chemicals Calcs'!AE92))</f>
        <v>0</v>
      </c>
      <c r="AF92" s="212">
        <f ca="1">IF(SUM('Chemicals Calcs'!AF$2:AF92)-'Chem - ODS'!AA$7*10^6&lt;0,0,IF(AND(SUM('Chemicals Calcs'!AF$1:AF91)-'Chem - ODS'!AA$7*10^6&lt;0,SUM('Chemicals Calcs'!AF$2:AF92)-'Chem - ODS'!AA$7*10^6&gt;0),SUM('Chemicals Calcs'!AF$2:AF92)-'Chem - ODS'!AA$7*10^6,'Chemicals Calcs'!AF92))</f>
        <v>0</v>
      </c>
      <c r="AG92" s="212">
        <f ca="1">IF(SUM('Chemicals Calcs'!AG$2:AG92)-'Chem - ODS'!AB$7*10^6&lt;0,0,IF(AND(SUM('Chemicals Calcs'!AG$1:AG91)-'Chem - ODS'!AB$7*10^6&lt;0,SUM('Chemicals Calcs'!AG$2:AG92)-'Chem - ODS'!AB$7*10^6&gt;0),SUM('Chemicals Calcs'!AG$2:AG92)-'Chem - ODS'!AB$7*10^6,'Chemicals Calcs'!AG92))</f>
        <v>0</v>
      </c>
      <c r="AH92" s="212">
        <f ca="1">IF(SUM('Chemicals Calcs'!AH$2:AH92)-'Chem - ODS'!AC$7*10^6&lt;0,0,IF(AND(SUM('Chemicals Calcs'!AH$1:AH91)-'Chem - ODS'!AC$7*10^6&lt;0,SUM('Chemicals Calcs'!AH$2:AH92)-'Chem - ODS'!AC$7*10^6&gt;0),SUM('Chemicals Calcs'!AH$2:AH92)-'Chem - ODS'!AC$7*10^6,'Chemicals Calcs'!AH92))</f>
        <v>0</v>
      </c>
      <c r="AI92" s="212">
        <f ca="1">IF(SUM('Chemicals Calcs'!AI$2:AI92)-'Chem - ODS'!AD$7*10^6&lt;0,0,IF(AND(SUM('Chemicals Calcs'!AI$1:AI91)-'Chem - ODS'!AD$7*10^6&lt;0,SUM('Chemicals Calcs'!AI$2:AI92)-'Chem - ODS'!AD$7*10^6&gt;0),SUM('Chemicals Calcs'!AI$2:AI92)-'Chem - ODS'!AD$7*10^6,'Chemicals Calcs'!AI92))</f>
        <v>0</v>
      </c>
      <c r="AJ92" s="212">
        <f ca="1">IF(SUM('Chemicals Calcs'!AJ$2:AJ92)-'Chem - ODS'!AE$7*10^6&lt;0,0,IF(AND(SUM('Chemicals Calcs'!AJ$1:AJ91)-'Chem - ODS'!AE$7*10^6&lt;0,SUM('Chemicals Calcs'!AJ$2:AJ92)-'Chem - ODS'!AE$7*10^6&gt;0),SUM('Chemicals Calcs'!AJ$2:AJ92)-'Chem - ODS'!AE$7*10^6,'Chemicals Calcs'!AJ92))</f>
        <v>0</v>
      </c>
      <c r="AK92" s="212">
        <f ca="1">IF(SUM('Chemicals Calcs'!AK$2:AK92)-'Chem - ODS'!AF$7*10^6&lt;0,0,IF(AND(SUM('Chemicals Calcs'!AK$1:AK91)-'Chem - ODS'!AF$7*10^6&lt;0,SUM('Chemicals Calcs'!AK$2:AK92)-'Chem - ODS'!AF$7*10^6&gt;0),SUM('Chemicals Calcs'!AK$2:AK92)-'Chem - ODS'!AF$7*10^6,'Chemicals Calcs'!AK92))</f>
        <v>0</v>
      </c>
      <c r="AL92" s="212">
        <f ca="1">IF(SUM('Chemicals Calcs'!AL$2:AL92)-'Chem - ODS'!AG$7*10^6&lt;0,0,IF(AND(SUM('Chemicals Calcs'!AL$1:AL91)-'Chem - ODS'!AG$7*10^6&lt;0,SUM('Chemicals Calcs'!AL$2:AL92)-'Chem - ODS'!AG$7*10^6&gt;0),SUM('Chemicals Calcs'!AL$2:AL92)-'Chem - ODS'!AG$7*10^6,'Chemicals Calcs'!AL92))</f>
        <v>0</v>
      </c>
      <c r="AM92" s="212">
        <f ca="1">IF(SUM('Chemicals Calcs'!AM$2:AM92)-'Chem - ODS'!AH$7*10^6&lt;0,0,IF(AND(SUM('Chemicals Calcs'!AM$1:AM91)-'Chem - ODS'!AH$7*10^6&lt;0,SUM('Chemicals Calcs'!AM$2:AM92)-'Chem - ODS'!AH$7*10^6&gt;0),SUM('Chemicals Calcs'!AM$2:AM92)-'Chem - ODS'!AH$7*10^6,'Chemicals Calcs'!AM92))</f>
        <v>0</v>
      </c>
      <c r="AN92" s="212">
        <f ca="1">IF(SUM('Chemicals Calcs'!AN$2:AN92)-'Chem - ODS'!AI$7*10^6&lt;0,0,IF(AND(SUM('Chemicals Calcs'!AN$1:AN91)-'Chem - ODS'!AI$7*10^6&lt;0,SUM('Chemicals Calcs'!AN$2:AN92)-'Chem - ODS'!AI$7*10^6&gt;0),SUM('Chemicals Calcs'!AN$2:AN92)-'Chem - ODS'!AI$7*10^6,'Chemicals Calcs'!AN92))</f>
        <v>0</v>
      </c>
      <c r="AO92" s="212">
        <f ca="1">IF(SUM('Chemicals Calcs'!AO$2:AO92)-'Chem - ODS'!AJ$7*10^6&lt;0,0,IF(AND(SUM('Chemicals Calcs'!AO$1:AO91)-'Chem - ODS'!AJ$7*10^6&lt;0,SUM('Chemicals Calcs'!AO$2:AO92)-'Chem - ODS'!AJ$7*10^6&gt;0),SUM('Chemicals Calcs'!AO$2:AO92)-'Chem - ODS'!AJ$7*10^6,'Chemicals Calcs'!AO92))</f>
        <v>0</v>
      </c>
      <c r="AP92" s="212">
        <f ca="1">IF(SUM('Chemicals Calcs'!AP$2:AP92)-'Chem - ODS'!AK$7*10^6&lt;0,0,IF(AND(SUM('Chemicals Calcs'!AP$1:AP91)-'Chem - ODS'!AK$7*10^6&lt;0,SUM('Chemicals Calcs'!AP$2:AP92)-'Chem - ODS'!AK$7*10^6&gt;0),SUM('Chemicals Calcs'!AP$2:AP92)-'Chem - ODS'!AK$7*10^6,'Chemicals Calcs'!AP92))</f>
        <v>0</v>
      </c>
    </row>
    <row r="93" spans="1:42">
      <c r="A93" s="74">
        <v>41</v>
      </c>
      <c r="B93">
        <f ca="1">IF('Chemicals 2010'!$A101="CP",INDIRECT("'Chemicals 2010'!"&amp;'Country Selector'!$B$3&amp;ROW($A101))*10^12,0)</f>
        <v>0</v>
      </c>
      <c r="C93" s="90">
        <f t="shared" ca="1" si="4"/>
        <v>0</v>
      </c>
      <c r="D93" s="90">
        <f t="shared" ca="1" si="3"/>
        <v>0</v>
      </c>
      <c r="E93" s="90">
        <f t="shared" ca="1" si="3"/>
        <v>0</v>
      </c>
      <c r="F93" s="90">
        <f t="shared" ca="1" si="3"/>
        <v>0</v>
      </c>
      <c r="G93" s="212">
        <f ca="1">IF(SUM('Chemicals Calcs'!G$2:G93)-'Chem - ODS'!B$7*10^6&lt;0,0,IF(AND(SUM('Chemicals Calcs'!G$1:G92)-'Chem - ODS'!B$7*10^6&lt;0,SUM('Chemicals Calcs'!G$2:G93)-'Chem - ODS'!B$7*10^6&gt;0),SUM('Chemicals Calcs'!G$2:G93)-'Chem - ODS'!B$7*10^6,'Chemicals Calcs'!G93))</f>
        <v>0</v>
      </c>
      <c r="H93" s="212">
        <f ca="1">IF(SUM('Chemicals Calcs'!H$2:H93)-'Chem - ODS'!C$7*10^6&lt;0,0,IF(AND(SUM('Chemicals Calcs'!H$1:H92)-'Chem - ODS'!C$7*10^6&lt;0,SUM('Chemicals Calcs'!H$2:H93)-'Chem - ODS'!C$7*10^6&gt;0),SUM('Chemicals Calcs'!H$2:H93)-'Chem - ODS'!C$7*10^6,'Chemicals Calcs'!H93))</f>
        <v>0</v>
      </c>
      <c r="I93" s="212">
        <f ca="1">IF(SUM('Chemicals Calcs'!I$2:I93)-'Chem - ODS'!D$7*10^6&lt;0,0,IF(AND(SUM('Chemicals Calcs'!I$1:I92)-'Chem - ODS'!D$7*10^6&lt;0,SUM('Chemicals Calcs'!I$2:I93)-'Chem - ODS'!D$7*10^6&gt;0),SUM('Chemicals Calcs'!I$2:I93)-'Chem - ODS'!D$7*10^6,'Chemicals Calcs'!I93))</f>
        <v>0</v>
      </c>
      <c r="J93" s="212">
        <f ca="1">IF(SUM('Chemicals Calcs'!J$2:J93)-'Chem - ODS'!E$7*10^6&lt;0,0,IF(AND(SUM('Chemicals Calcs'!J$1:J92)-'Chem - ODS'!E$7*10^6&lt;0,SUM('Chemicals Calcs'!J$2:J93)-'Chem - ODS'!E$7*10^6&gt;0),SUM('Chemicals Calcs'!J$2:J93)-'Chem - ODS'!E$7*10^6,'Chemicals Calcs'!J93))</f>
        <v>0</v>
      </c>
      <c r="K93" s="212">
        <f ca="1">IF(SUM('Chemicals Calcs'!K$2:K93)-'Chem - ODS'!F$7*10^6&lt;0,0,IF(AND(SUM('Chemicals Calcs'!K$1:K92)-'Chem - ODS'!F$7*10^6&lt;0,SUM('Chemicals Calcs'!K$2:K93)-'Chem - ODS'!F$7*10^6&gt;0),SUM('Chemicals Calcs'!K$2:K93)-'Chem - ODS'!F$7*10^6,'Chemicals Calcs'!K93))</f>
        <v>0</v>
      </c>
      <c r="L93" s="212">
        <f ca="1">IF(SUM('Chemicals Calcs'!L$2:L93)-'Chem - ODS'!G$7*10^6&lt;0,0,IF(AND(SUM('Chemicals Calcs'!L$1:L92)-'Chem - ODS'!G$7*10^6&lt;0,SUM('Chemicals Calcs'!L$2:L93)-'Chem - ODS'!G$7*10^6&gt;0),SUM('Chemicals Calcs'!L$2:L93)-'Chem - ODS'!G$7*10^6,'Chemicals Calcs'!L93))</f>
        <v>0</v>
      </c>
      <c r="M93" s="212">
        <f ca="1">IF(SUM('Chemicals Calcs'!M$2:M93)-'Chem - ODS'!H$7*10^6&lt;0,0,IF(AND(SUM('Chemicals Calcs'!M$1:M92)-'Chem - ODS'!H$7*10^6&lt;0,SUM('Chemicals Calcs'!M$2:M93)-'Chem - ODS'!H$7*10^6&gt;0),SUM('Chemicals Calcs'!M$2:M93)-'Chem - ODS'!H$7*10^6,'Chemicals Calcs'!M93))</f>
        <v>0</v>
      </c>
      <c r="N93" s="212">
        <f ca="1">IF(SUM('Chemicals Calcs'!N$2:N93)-'Chem - ODS'!I$7*10^6&lt;0,0,IF(AND(SUM('Chemicals Calcs'!N$1:N92)-'Chem - ODS'!I$7*10^6&lt;0,SUM('Chemicals Calcs'!N$2:N93)-'Chem - ODS'!I$7*10^6&gt;0),SUM('Chemicals Calcs'!N$2:N93)-'Chem - ODS'!I$7*10^6,'Chemicals Calcs'!N93))</f>
        <v>0</v>
      </c>
      <c r="O93" s="212">
        <f ca="1">IF(SUM('Chemicals Calcs'!O$2:O93)-'Chem - ODS'!J$7*10^6&lt;0,0,IF(AND(SUM('Chemicals Calcs'!O$1:O92)-'Chem - ODS'!J$7*10^6&lt;0,SUM('Chemicals Calcs'!O$2:O93)-'Chem - ODS'!J$7*10^6&gt;0),SUM('Chemicals Calcs'!O$2:O93)-'Chem - ODS'!J$7*10^6,'Chemicals Calcs'!O93))</f>
        <v>0</v>
      </c>
      <c r="P93" s="212">
        <f ca="1">IF(SUM('Chemicals Calcs'!P$2:P93)-'Chem - ODS'!K$7*10^6&lt;0,0,IF(AND(SUM('Chemicals Calcs'!P$1:P92)-'Chem - ODS'!K$7*10^6&lt;0,SUM('Chemicals Calcs'!P$2:P93)-'Chem - ODS'!K$7*10^6&gt;0),SUM('Chemicals Calcs'!P$2:P93)-'Chem - ODS'!K$7*10^6,'Chemicals Calcs'!P93))</f>
        <v>0</v>
      </c>
      <c r="Q93" s="212">
        <f ca="1">IF(SUM('Chemicals Calcs'!Q$2:Q93)-'Chem - ODS'!L$7*10^6&lt;0,0,IF(AND(SUM('Chemicals Calcs'!Q$1:Q92)-'Chem - ODS'!L$7*10^6&lt;0,SUM('Chemicals Calcs'!Q$2:Q93)-'Chem - ODS'!L$7*10^6&gt;0),SUM('Chemicals Calcs'!Q$2:Q93)-'Chem - ODS'!L$7*10^6,'Chemicals Calcs'!Q93))</f>
        <v>0</v>
      </c>
      <c r="R93" s="212">
        <f ca="1">IF(SUM('Chemicals Calcs'!R$2:R93)-'Chem - ODS'!M$7*10^6&lt;0,0,IF(AND(SUM('Chemicals Calcs'!R$1:R92)-'Chem - ODS'!M$7*10^6&lt;0,SUM('Chemicals Calcs'!R$2:R93)-'Chem - ODS'!M$7*10^6&gt;0),SUM('Chemicals Calcs'!R$2:R93)-'Chem - ODS'!M$7*10^6,'Chemicals Calcs'!R93))</f>
        <v>0</v>
      </c>
      <c r="S93" s="212">
        <f ca="1">IF(SUM('Chemicals Calcs'!S$2:S93)-'Chem - ODS'!N$7*10^6&lt;0,0,IF(AND(SUM('Chemicals Calcs'!S$1:S92)-'Chem - ODS'!N$7*10^6&lt;0,SUM('Chemicals Calcs'!S$2:S93)-'Chem - ODS'!N$7*10^6&gt;0),SUM('Chemicals Calcs'!S$2:S93)-'Chem - ODS'!N$7*10^6,'Chemicals Calcs'!S93))</f>
        <v>0</v>
      </c>
      <c r="T93" s="212">
        <f ca="1">IF(SUM('Chemicals Calcs'!T$2:T93)-'Chem - ODS'!O$7*10^6&lt;0,0,IF(AND(SUM('Chemicals Calcs'!T$1:T92)-'Chem - ODS'!O$7*10^6&lt;0,SUM('Chemicals Calcs'!T$2:T93)-'Chem - ODS'!O$7*10^6&gt;0),SUM('Chemicals Calcs'!T$2:T93)-'Chem - ODS'!O$7*10^6,'Chemicals Calcs'!T93))</f>
        <v>0</v>
      </c>
      <c r="U93" s="212">
        <f ca="1">IF(SUM('Chemicals Calcs'!U$2:U93)-'Chem - ODS'!P$7*10^6&lt;0,0,IF(AND(SUM('Chemicals Calcs'!U$1:U92)-'Chem - ODS'!P$7*10^6&lt;0,SUM('Chemicals Calcs'!U$2:U93)-'Chem - ODS'!P$7*10^6&gt;0),SUM('Chemicals Calcs'!U$2:U93)-'Chem - ODS'!P$7*10^6,'Chemicals Calcs'!U93))</f>
        <v>0</v>
      </c>
      <c r="V93" s="212">
        <f ca="1">IF(SUM('Chemicals Calcs'!V$2:V93)-'Chem - ODS'!Q$7*10^6&lt;0,0,IF(AND(SUM('Chemicals Calcs'!V$1:V92)-'Chem - ODS'!Q$7*10^6&lt;0,SUM('Chemicals Calcs'!V$2:V93)-'Chem - ODS'!Q$7*10^6&gt;0),SUM('Chemicals Calcs'!V$2:V93)-'Chem - ODS'!Q$7*10^6,'Chemicals Calcs'!V93))</f>
        <v>0</v>
      </c>
      <c r="W93" s="212">
        <f ca="1">IF(SUM('Chemicals Calcs'!W$2:W93)-'Chem - ODS'!R$7*10^6&lt;0,0,IF(AND(SUM('Chemicals Calcs'!W$1:W92)-'Chem - ODS'!R$7*10^6&lt;0,SUM('Chemicals Calcs'!W$2:W93)-'Chem - ODS'!R$7*10^6&gt;0),SUM('Chemicals Calcs'!W$2:W93)-'Chem - ODS'!R$7*10^6,'Chemicals Calcs'!W93))</f>
        <v>0</v>
      </c>
      <c r="X93" s="212">
        <f ca="1">IF(SUM('Chemicals Calcs'!X$2:X93)-'Chem - ODS'!S$7*10^6&lt;0,0,IF(AND(SUM('Chemicals Calcs'!X$1:X92)-'Chem - ODS'!S$7*10^6&lt;0,SUM('Chemicals Calcs'!X$2:X93)-'Chem - ODS'!S$7*10^6&gt;0),SUM('Chemicals Calcs'!X$2:X93)-'Chem - ODS'!S$7*10^6,'Chemicals Calcs'!X93))</f>
        <v>0</v>
      </c>
      <c r="Y93" s="212">
        <f ca="1">IF(SUM('Chemicals Calcs'!Y$2:Y93)-'Chem - ODS'!T$7*10^6&lt;0,0,IF(AND(SUM('Chemicals Calcs'!Y$1:Y92)-'Chem - ODS'!T$7*10^6&lt;0,SUM('Chemicals Calcs'!Y$2:Y93)-'Chem - ODS'!T$7*10^6&gt;0),SUM('Chemicals Calcs'!Y$2:Y93)-'Chem - ODS'!T$7*10^6,'Chemicals Calcs'!Y93))</f>
        <v>0</v>
      </c>
      <c r="Z93" s="212">
        <f ca="1">IF(SUM('Chemicals Calcs'!Z$2:Z93)-'Chem - ODS'!U$7*10^6&lt;0,0,IF(AND(SUM('Chemicals Calcs'!Z$1:Z92)-'Chem - ODS'!U$7*10^6&lt;0,SUM('Chemicals Calcs'!Z$2:Z93)-'Chem - ODS'!U$7*10^6&gt;0),SUM('Chemicals Calcs'!Z$2:Z93)-'Chem - ODS'!U$7*10^6,'Chemicals Calcs'!Z93))</f>
        <v>0</v>
      </c>
      <c r="AA93" s="212">
        <f ca="1">IF(SUM('Chemicals Calcs'!AA$2:AA93)-'Chem - ODS'!V$7*10^6&lt;0,0,IF(AND(SUM('Chemicals Calcs'!AA$1:AA92)-'Chem - ODS'!V$7*10^6&lt;0,SUM('Chemicals Calcs'!AA$2:AA93)-'Chem - ODS'!V$7*10^6&gt;0),SUM('Chemicals Calcs'!AA$2:AA93)-'Chem - ODS'!V$7*10^6,'Chemicals Calcs'!AA93))</f>
        <v>0</v>
      </c>
      <c r="AB93" s="212">
        <f ca="1">IF(SUM('Chemicals Calcs'!AB$2:AB93)-'Chem - ODS'!W$7*10^6&lt;0,0,IF(AND(SUM('Chemicals Calcs'!AB$1:AB92)-'Chem - ODS'!W$7*10^6&lt;0,SUM('Chemicals Calcs'!AB$2:AB93)-'Chem - ODS'!W$7*10^6&gt;0),SUM('Chemicals Calcs'!AB$2:AB93)-'Chem - ODS'!W$7*10^6,'Chemicals Calcs'!AB93))</f>
        <v>0</v>
      </c>
      <c r="AC93" s="212">
        <f ca="1">IF(SUM('Chemicals Calcs'!AC$2:AC93)-'Chem - ODS'!X$7*10^6&lt;0,0,IF(AND(SUM('Chemicals Calcs'!AC$1:AC92)-'Chem - ODS'!X$7*10^6&lt;0,SUM('Chemicals Calcs'!AC$2:AC93)-'Chem - ODS'!X$7*10^6&gt;0),SUM('Chemicals Calcs'!AC$2:AC93)-'Chem - ODS'!X$7*10^6,'Chemicals Calcs'!AC93))</f>
        <v>0</v>
      </c>
      <c r="AD93" s="212">
        <f ca="1">IF(SUM('Chemicals Calcs'!AD$2:AD93)-'Chem - ODS'!Y$7*10^6&lt;0,0,IF(AND(SUM('Chemicals Calcs'!AD$1:AD92)-'Chem - ODS'!Y$7*10^6&lt;0,SUM('Chemicals Calcs'!AD$2:AD93)-'Chem - ODS'!Y$7*10^6&gt;0),SUM('Chemicals Calcs'!AD$2:AD93)-'Chem - ODS'!Y$7*10^6,'Chemicals Calcs'!AD93))</f>
        <v>0</v>
      </c>
      <c r="AE93" s="212">
        <f ca="1">IF(SUM('Chemicals Calcs'!AE$2:AE93)-'Chem - ODS'!Z$7*10^6&lt;0,0,IF(AND(SUM('Chemicals Calcs'!AE$1:AE92)-'Chem - ODS'!Z$7*10^6&lt;0,SUM('Chemicals Calcs'!AE$2:AE93)-'Chem - ODS'!Z$7*10^6&gt;0),SUM('Chemicals Calcs'!AE$2:AE93)-'Chem - ODS'!Z$7*10^6,'Chemicals Calcs'!AE93))</f>
        <v>0</v>
      </c>
      <c r="AF93" s="212">
        <f ca="1">IF(SUM('Chemicals Calcs'!AF$2:AF93)-'Chem - ODS'!AA$7*10^6&lt;0,0,IF(AND(SUM('Chemicals Calcs'!AF$1:AF92)-'Chem - ODS'!AA$7*10^6&lt;0,SUM('Chemicals Calcs'!AF$2:AF93)-'Chem - ODS'!AA$7*10^6&gt;0),SUM('Chemicals Calcs'!AF$2:AF93)-'Chem - ODS'!AA$7*10^6,'Chemicals Calcs'!AF93))</f>
        <v>0</v>
      </c>
      <c r="AG93" s="212">
        <f ca="1">IF(SUM('Chemicals Calcs'!AG$2:AG93)-'Chem - ODS'!AB$7*10^6&lt;0,0,IF(AND(SUM('Chemicals Calcs'!AG$1:AG92)-'Chem - ODS'!AB$7*10^6&lt;0,SUM('Chemicals Calcs'!AG$2:AG93)-'Chem - ODS'!AB$7*10^6&gt;0),SUM('Chemicals Calcs'!AG$2:AG93)-'Chem - ODS'!AB$7*10^6,'Chemicals Calcs'!AG93))</f>
        <v>0</v>
      </c>
      <c r="AH93" s="212">
        <f ca="1">IF(SUM('Chemicals Calcs'!AH$2:AH93)-'Chem - ODS'!AC$7*10^6&lt;0,0,IF(AND(SUM('Chemicals Calcs'!AH$1:AH92)-'Chem - ODS'!AC$7*10^6&lt;0,SUM('Chemicals Calcs'!AH$2:AH93)-'Chem - ODS'!AC$7*10^6&gt;0),SUM('Chemicals Calcs'!AH$2:AH93)-'Chem - ODS'!AC$7*10^6,'Chemicals Calcs'!AH93))</f>
        <v>0</v>
      </c>
      <c r="AI93" s="212">
        <f ca="1">IF(SUM('Chemicals Calcs'!AI$2:AI93)-'Chem - ODS'!AD$7*10^6&lt;0,0,IF(AND(SUM('Chemicals Calcs'!AI$1:AI92)-'Chem - ODS'!AD$7*10^6&lt;0,SUM('Chemicals Calcs'!AI$2:AI93)-'Chem - ODS'!AD$7*10^6&gt;0),SUM('Chemicals Calcs'!AI$2:AI93)-'Chem - ODS'!AD$7*10^6,'Chemicals Calcs'!AI93))</f>
        <v>0</v>
      </c>
      <c r="AJ93" s="212">
        <f ca="1">IF(SUM('Chemicals Calcs'!AJ$2:AJ93)-'Chem - ODS'!AE$7*10^6&lt;0,0,IF(AND(SUM('Chemicals Calcs'!AJ$1:AJ92)-'Chem - ODS'!AE$7*10^6&lt;0,SUM('Chemicals Calcs'!AJ$2:AJ93)-'Chem - ODS'!AE$7*10^6&gt;0),SUM('Chemicals Calcs'!AJ$2:AJ93)-'Chem - ODS'!AE$7*10^6,'Chemicals Calcs'!AJ93))</f>
        <v>0</v>
      </c>
      <c r="AK93" s="212">
        <f ca="1">IF(SUM('Chemicals Calcs'!AK$2:AK93)-'Chem - ODS'!AF$7*10^6&lt;0,0,IF(AND(SUM('Chemicals Calcs'!AK$1:AK92)-'Chem - ODS'!AF$7*10^6&lt;0,SUM('Chemicals Calcs'!AK$2:AK93)-'Chem - ODS'!AF$7*10^6&gt;0),SUM('Chemicals Calcs'!AK$2:AK93)-'Chem - ODS'!AF$7*10^6,'Chemicals Calcs'!AK93))</f>
        <v>0</v>
      </c>
      <c r="AL93" s="212">
        <f ca="1">IF(SUM('Chemicals Calcs'!AL$2:AL93)-'Chem - ODS'!AG$7*10^6&lt;0,0,IF(AND(SUM('Chemicals Calcs'!AL$1:AL92)-'Chem - ODS'!AG$7*10^6&lt;0,SUM('Chemicals Calcs'!AL$2:AL93)-'Chem - ODS'!AG$7*10^6&gt;0),SUM('Chemicals Calcs'!AL$2:AL93)-'Chem - ODS'!AG$7*10^6,'Chemicals Calcs'!AL93))</f>
        <v>0</v>
      </c>
      <c r="AM93" s="212">
        <f ca="1">IF(SUM('Chemicals Calcs'!AM$2:AM93)-'Chem - ODS'!AH$7*10^6&lt;0,0,IF(AND(SUM('Chemicals Calcs'!AM$1:AM92)-'Chem - ODS'!AH$7*10^6&lt;0,SUM('Chemicals Calcs'!AM$2:AM93)-'Chem - ODS'!AH$7*10^6&gt;0),SUM('Chemicals Calcs'!AM$2:AM93)-'Chem - ODS'!AH$7*10^6,'Chemicals Calcs'!AM93))</f>
        <v>0</v>
      </c>
      <c r="AN93" s="212">
        <f ca="1">IF(SUM('Chemicals Calcs'!AN$2:AN93)-'Chem - ODS'!AI$7*10^6&lt;0,0,IF(AND(SUM('Chemicals Calcs'!AN$1:AN92)-'Chem - ODS'!AI$7*10^6&lt;0,SUM('Chemicals Calcs'!AN$2:AN93)-'Chem - ODS'!AI$7*10^6&gt;0),SUM('Chemicals Calcs'!AN$2:AN93)-'Chem - ODS'!AI$7*10^6,'Chemicals Calcs'!AN93))</f>
        <v>0</v>
      </c>
      <c r="AO93" s="212">
        <f ca="1">IF(SUM('Chemicals Calcs'!AO$2:AO93)-'Chem - ODS'!AJ$7*10^6&lt;0,0,IF(AND(SUM('Chemicals Calcs'!AO$1:AO92)-'Chem - ODS'!AJ$7*10^6&lt;0,SUM('Chemicals Calcs'!AO$2:AO93)-'Chem - ODS'!AJ$7*10^6&gt;0),SUM('Chemicals Calcs'!AO$2:AO93)-'Chem - ODS'!AJ$7*10^6,'Chemicals Calcs'!AO93))</f>
        <v>0</v>
      </c>
      <c r="AP93" s="212">
        <f ca="1">IF(SUM('Chemicals Calcs'!AP$2:AP93)-'Chem - ODS'!AK$7*10^6&lt;0,0,IF(AND(SUM('Chemicals Calcs'!AP$1:AP92)-'Chem - ODS'!AK$7*10^6&lt;0,SUM('Chemicals Calcs'!AP$2:AP93)-'Chem - ODS'!AK$7*10^6&gt;0),SUM('Chemicals Calcs'!AP$2:AP93)-'Chem - ODS'!AK$7*10^6,'Chemicals Calcs'!AP93))</f>
        <v>0</v>
      </c>
    </row>
    <row r="94" spans="1:42">
      <c r="A94" s="74">
        <v>42</v>
      </c>
      <c r="B94">
        <f ca="1">IF('Chemicals 2010'!$A102="CP",INDIRECT("'Chemicals 2010'!"&amp;'Country Selector'!$B$3&amp;ROW($A102))*10^12,0)</f>
        <v>0</v>
      </c>
      <c r="C94" s="90">
        <f t="shared" ca="1" si="4"/>
        <v>0</v>
      </c>
      <c r="D94" s="90">
        <f t="shared" ca="1" si="3"/>
        <v>0</v>
      </c>
      <c r="E94" s="90">
        <f t="shared" ca="1" si="3"/>
        <v>0</v>
      </c>
      <c r="F94" s="90">
        <f t="shared" ca="1" si="3"/>
        <v>0</v>
      </c>
      <c r="G94" s="212">
        <f ca="1">IF(SUM('Chemicals Calcs'!G$2:G94)-'Chem - ODS'!B$7*10^6&lt;0,0,IF(AND(SUM('Chemicals Calcs'!G$1:G93)-'Chem - ODS'!B$7*10^6&lt;0,SUM('Chemicals Calcs'!G$2:G94)-'Chem - ODS'!B$7*10^6&gt;0),SUM('Chemicals Calcs'!G$2:G94)-'Chem - ODS'!B$7*10^6,'Chemicals Calcs'!G94))</f>
        <v>0</v>
      </c>
      <c r="H94" s="212">
        <f ca="1">IF(SUM('Chemicals Calcs'!H$2:H94)-'Chem - ODS'!C$7*10^6&lt;0,0,IF(AND(SUM('Chemicals Calcs'!H$1:H93)-'Chem - ODS'!C$7*10^6&lt;0,SUM('Chemicals Calcs'!H$2:H94)-'Chem - ODS'!C$7*10^6&gt;0),SUM('Chemicals Calcs'!H$2:H94)-'Chem - ODS'!C$7*10^6,'Chemicals Calcs'!H94))</f>
        <v>0</v>
      </c>
      <c r="I94" s="212">
        <f ca="1">IF(SUM('Chemicals Calcs'!I$2:I94)-'Chem - ODS'!D$7*10^6&lt;0,0,IF(AND(SUM('Chemicals Calcs'!I$1:I93)-'Chem - ODS'!D$7*10^6&lt;0,SUM('Chemicals Calcs'!I$2:I94)-'Chem - ODS'!D$7*10^6&gt;0),SUM('Chemicals Calcs'!I$2:I94)-'Chem - ODS'!D$7*10^6,'Chemicals Calcs'!I94))</f>
        <v>0</v>
      </c>
      <c r="J94" s="212">
        <f ca="1">IF(SUM('Chemicals Calcs'!J$2:J94)-'Chem - ODS'!E$7*10^6&lt;0,0,IF(AND(SUM('Chemicals Calcs'!J$1:J93)-'Chem - ODS'!E$7*10^6&lt;0,SUM('Chemicals Calcs'!J$2:J94)-'Chem - ODS'!E$7*10^6&gt;0),SUM('Chemicals Calcs'!J$2:J94)-'Chem - ODS'!E$7*10^6,'Chemicals Calcs'!J94))</f>
        <v>0</v>
      </c>
      <c r="K94" s="212">
        <f ca="1">IF(SUM('Chemicals Calcs'!K$2:K94)-'Chem - ODS'!F$7*10^6&lt;0,0,IF(AND(SUM('Chemicals Calcs'!K$1:K93)-'Chem - ODS'!F$7*10^6&lt;0,SUM('Chemicals Calcs'!K$2:K94)-'Chem - ODS'!F$7*10^6&gt;0),SUM('Chemicals Calcs'!K$2:K94)-'Chem - ODS'!F$7*10^6,'Chemicals Calcs'!K94))</f>
        <v>0</v>
      </c>
      <c r="L94" s="212">
        <f ca="1">IF(SUM('Chemicals Calcs'!L$2:L94)-'Chem - ODS'!G$7*10^6&lt;0,0,IF(AND(SUM('Chemicals Calcs'!L$1:L93)-'Chem - ODS'!G$7*10^6&lt;0,SUM('Chemicals Calcs'!L$2:L94)-'Chem - ODS'!G$7*10^6&gt;0),SUM('Chemicals Calcs'!L$2:L94)-'Chem - ODS'!G$7*10^6,'Chemicals Calcs'!L94))</f>
        <v>0</v>
      </c>
      <c r="M94" s="212">
        <f ca="1">IF(SUM('Chemicals Calcs'!M$2:M94)-'Chem - ODS'!H$7*10^6&lt;0,0,IF(AND(SUM('Chemicals Calcs'!M$1:M93)-'Chem - ODS'!H$7*10^6&lt;0,SUM('Chemicals Calcs'!M$2:M94)-'Chem - ODS'!H$7*10^6&gt;0),SUM('Chemicals Calcs'!M$2:M94)-'Chem - ODS'!H$7*10^6,'Chemicals Calcs'!M94))</f>
        <v>0</v>
      </c>
      <c r="N94" s="212">
        <f ca="1">IF(SUM('Chemicals Calcs'!N$2:N94)-'Chem - ODS'!I$7*10^6&lt;0,0,IF(AND(SUM('Chemicals Calcs'!N$1:N93)-'Chem - ODS'!I$7*10^6&lt;0,SUM('Chemicals Calcs'!N$2:N94)-'Chem - ODS'!I$7*10^6&gt;0),SUM('Chemicals Calcs'!N$2:N94)-'Chem - ODS'!I$7*10^6,'Chemicals Calcs'!N94))</f>
        <v>0</v>
      </c>
      <c r="O94" s="212">
        <f ca="1">IF(SUM('Chemicals Calcs'!O$2:O94)-'Chem - ODS'!J$7*10^6&lt;0,0,IF(AND(SUM('Chemicals Calcs'!O$1:O93)-'Chem - ODS'!J$7*10^6&lt;0,SUM('Chemicals Calcs'!O$2:O94)-'Chem - ODS'!J$7*10^6&gt;0),SUM('Chemicals Calcs'!O$2:O94)-'Chem - ODS'!J$7*10^6,'Chemicals Calcs'!O94))</f>
        <v>0</v>
      </c>
      <c r="P94" s="212">
        <f ca="1">IF(SUM('Chemicals Calcs'!P$2:P94)-'Chem - ODS'!K$7*10^6&lt;0,0,IF(AND(SUM('Chemicals Calcs'!P$1:P93)-'Chem - ODS'!K$7*10^6&lt;0,SUM('Chemicals Calcs'!P$2:P94)-'Chem - ODS'!K$7*10^6&gt;0),SUM('Chemicals Calcs'!P$2:P94)-'Chem - ODS'!K$7*10^6,'Chemicals Calcs'!P94))</f>
        <v>0</v>
      </c>
      <c r="Q94" s="212">
        <f ca="1">IF(SUM('Chemicals Calcs'!Q$2:Q94)-'Chem - ODS'!L$7*10^6&lt;0,0,IF(AND(SUM('Chemicals Calcs'!Q$1:Q93)-'Chem - ODS'!L$7*10^6&lt;0,SUM('Chemicals Calcs'!Q$2:Q94)-'Chem - ODS'!L$7*10^6&gt;0),SUM('Chemicals Calcs'!Q$2:Q94)-'Chem - ODS'!L$7*10^6,'Chemicals Calcs'!Q94))</f>
        <v>0</v>
      </c>
      <c r="R94" s="212">
        <f ca="1">IF(SUM('Chemicals Calcs'!R$2:R94)-'Chem - ODS'!M$7*10^6&lt;0,0,IF(AND(SUM('Chemicals Calcs'!R$1:R93)-'Chem - ODS'!M$7*10^6&lt;0,SUM('Chemicals Calcs'!R$2:R94)-'Chem - ODS'!M$7*10^6&gt;0),SUM('Chemicals Calcs'!R$2:R94)-'Chem - ODS'!M$7*10^6,'Chemicals Calcs'!R94))</f>
        <v>0</v>
      </c>
      <c r="S94" s="212">
        <f ca="1">IF(SUM('Chemicals Calcs'!S$2:S94)-'Chem - ODS'!N$7*10^6&lt;0,0,IF(AND(SUM('Chemicals Calcs'!S$1:S93)-'Chem - ODS'!N$7*10^6&lt;0,SUM('Chemicals Calcs'!S$2:S94)-'Chem - ODS'!N$7*10^6&gt;0),SUM('Chemicals Calcs'!S$2:S94)-'Chem - ODS'!N$7*10^6,'Chemicals Calcs'!S94))</f>
        <v>0</v>
      </c>
      <c r="T94" s="212">
        <f ca="1">IF(SUM('Chemicals Calcs'!T$2:T94)-'Chem - ODS'!O$7*10^6&lt;0,0,IF(AND(SUM('Chemicals Calcs'!T$1:T93)-'Chem - ODS'!O$7*10^6&lt;0,SUM('Chemicals Calcs'!T$2:T94)-'Chem - ODS'!O$7*10^6&gt;0),SUM('Chemicals Calcs'!T$2:T94)-'Chem - ODS'!O$7*10^6,'Chemicals Calcs'!T94))</f>
        <v>0</v>
      </c>
      <c r="U94" s="212">
        <f ca="1">IF(SUM('Chemicals Calcs'!U$2:U94)-'Chem - ODS'!P$7*10^6&lt;0,0,IF(AND(SUM('Chemicals Calcs'!U$1:U93)-'Chem - ODS'!P$7*10^6&lt;0,SUM('Chemicals Calcs'!U$2:U94)-'Chem - ODS'!P$7*10^6&gt;0),SUM('Chemicals Calcs'!U$2:U94)-'Chem - ODS'!P$7*10^6,'Chemicals Calcs'!U94))</f>
        <v>0</v>
      </c>
      <c r="V94" s="212">
        <f ca="1">IF(SUM('Chemicals Calcs'!V$2:V94)-'Chem - ODS'!Q$7*10^6&lt;0,0,IF(AND(SUM('Chemicals Calcs'!V$1:V93)-'Chem - ODS'!Q$7*10^6&lt;0,SUM('Chemicals Calcs'!V$2:V94)-'Chem - ODS'!Q$7*10^6&gt;0),SUM('Chemicals Calcs'!V$2:V94)-'Chem - ODS'!Q$7*10^6,'Chemicals Calcs'!V94))</f>
        <v>0</v>
      </c>
      <c r="W94" s="212">
        <f ca="1">IF(SUM('Chemicals Calcs'!W$2:W94)-'Chem - ODS'!R$7*10^6&lt;0,0,IF(AND(SUM('Chemicals Calcs'!W$1:W93)-'Chem - ODS'!R$7*10^6&lt;0,SUM('Chemicals Calcs'!W$2:W94)-'Chem - ODS'!R$7*10^6&gt;0),SUM('Chemicals Calcs'!W$2:W94)-'Chem - ODS'!R$7*10^6,'Chemicals Calcs'!W94))</f>
        <v>0</v>
      </c>
      <c r="X94" s="212">
        <f ca="1">IF(SUM('Chemicals Calcs'!X$2:X94)-'Chem - ODS'!S$7*10^6&lt;0,0,IF(AND(SUM('Chemicals Calcs'!X$1:X93)-'Chem - ODS'!S$7*10^6&lt;0,SUM('Chemicals Calcs'!X$2:X94)-'Chem - ODS'!S$7*10^6&gt;0),SUM('Chemicals Calcs'!X$2:X94)-'Chem - ODS'!S$7*10^6,'Chemicals Calcs'!X94))</f>
        <v>0</v>
      </c>
      <c r="Y94" s="212">
        <f ca="1">IF(SUM('Chemicals Calcs'!Y$2:Y94)-'Chem - ODS'!T$7*10^6&lt;0,0,IF(AND(SUM('Chemicals Calcs'!Y$1:Y93)-'Chem - ODS'!T$7*10^6&lt;0,SUM('Chemicals Calcs'!Y$2:Y94)-'Chem - ODS'!T$7*10^6&gt;0),SUM('Chemicals Calcs'!Y$2:Y94)-'Chem - ODS'!T$7*10^6,'Chemicals Calcs'!Y94))</f>
        <v>0</v>
      </c>
      <c r="Z94" s="212">
        <f ca="1">IF(SUM('Chemicals Calcs'!Z$2:Z94)-'Chem - ODS'!U$7*10^6&lt;0,0,IF(AND(SUM('Chemicals Calcs'!Z$1:Z93)-'Chem - ODS'!U$7*10^6&lt;0,SUM('Chemicals Calcs'!Z$2:Z94)-'Chem - ODS'!U$7*10^6&gt;0),SUM('Chemicals Calcs'!Z$2:Z94)-'Chem - ODS'!U$7*10^6,'Chemicals Calcs'!Z94))</f>
        <v>0</v>
      </c>
      <c r="AA94" s="212">
        <f ca="1">IF(SUM('Chemicals Calcs'!AA$2:AA94)-'Chem - ODS'!V$7*10^6&lt;0,0,IF(AND(SUM('Chemicals Calcs'!AA$1:AA93)-'Chem - ODS'!V$7*10^6&lt;0,SUM('Chemicals Calcs'!AA$2:AA94)-'Chem - ODS'!V$7*10^6&gt;0),SUM('Chemicals Calcs'!AA$2:AA94)-'Chem - ODS'!V$7*10^6,'Chemicals Calcs'!AA94))</f>
        <v>0</v>
      </c>
      <c r="AB94" s="212">
        <f ca="1">IF(SUM('Chemicals Calcs'!AB$2:AB94)-'Chem - ODS'!W$7*10^6&lt;0,0,IF(AND(SUM('Chemicals Calcs'!AB$1:AB93)-'Chem - ODS'!W$7*10^6&lt;0,SUM('Chemicals Calcs'!AB$2:AB94)-'Chem - ODS'!W$7*10^6&gt;0),SUM('Chemicals Calcs'!AB$2:AB94)-'Chem - ODS'!W$7*10^6,'Chemicals Calcs'!AB94))</f>
        <v>0</v>
      </c>
      <c r="AC94" s="212">
        <f ca="1">IF(SUM('Chemicals Calcs'!AC$2:AC94)-'Chem - ODS'!X$7*10^6&lt;0,0,IF(AND(SUM('Chemicals Calcs'!AC$1:AC93)-'Chem - ODS'!X$7*10^6&lt;0,SUM('Chemicals Calcs'!AC$2:AC94)-'Chem - ODS'!X$7*10^6&gt;0),SUM('Chemicals Calcs'!AC$2:AC94)-'Chem - ODS'!X$7*10^6,'Chemicals Calcs'!AC94))</f>
        <v>0</v>
      </c>
      <c r="AD94" s="212">
        <f ca="1">IF(SUM('Chemicals Calcs'!AD$2:AD94)-'Chem - ODS'!Y$7*10^6&lt;0,0,IF(AND(SUM('Chemicals Calcs'!AD$1:AD93)-'Chem - ODS'!Y$7*10^6&lt;0,SUM('Chemicals Calcs'!AD$2:AD94)-'Chem - ODS'!Y$7*10^6&gt;0),SUM('Chemicals Calcs'!AD$2:AD94)-'Chem - ODS'!Y$7*10^6,'Chemicals Calcs'!AD94))</f>
        <v>0</v>
      </c>
      <c r="AE94" s="212">
        <f ca="1">IF(SUM('Chemicals Calcs'!AE$2:AE94)-'Chem - ODS'!Z$7*10^6&lt;0,0,IF(AND(SUM('Chemicals Calcs'!AE$1:AE93)-'Chem - ODS'!Z$7*10^6&lt;0,SUM('Chemicals Calcs'!AE$2:AE94)-'Chem - ODS'!Z$7*10^6&gt;0),SUM('Chemicals Calcs'!AE$2:AE94)-'Chem - ODS'!Z$7*10^6,'Chemicals Calcs'!AE94))</f>
        <v>0</v>
      </c>
      <c r="AF94" s="212">
        <f ca="1">IF(SUM('Chemicals Calcs'!AF$2:AF94)-'Chem - ODS'!AA$7*10^6&lt;0,0,IF(AND(SUM('Chemicals Calcs'!AF$1:AF93)-'Chem - ODS'!AA$7*10^6&lt;0,SUM('Chemicals Calcs'!AF$2:AF94)-'Chem - ODS'!AA$7*10^6&gt;0),SUM('Chemicals Calcs'!AF$2:AF94)-'Chem - ODS'!AA$7*10^6,'Chemicals Calcs'!AF94))</f>
        <v>0</v>
      </c>
      <c r="AG94" s="212">
        <f ca="1">IF(SUM('Chemicals Calcs'!AG$2:AG94)-'Chem - ODS'!AB$7*10^6&lt;0,0,IF(AND(SUM('Chemicals Calcs'!AG$1:AG93)-'Chem - ODS'!AB$7*10^6&lt;0,SUM('Chemicals Calcs'!AG$2:AG94)-'Chem - ODS'!AB$7*10^6&gt;0),SUM('Chemicals Calcs'!AG$2:AG94)-'Chem - ODS'!AB$7*10^6,'Chemicals Calcs'!AG94))</f>
        <v>0</v>
      </c>
      <c r="AH94" s="212">
        <f ca="1">IF(SUM('Chemicals Calcs'!AH$2:AH94)-'Chem - ODS'!AC$7*10^6&lt;0,0,IF(AND(SUM('Chemicals Calcs'!AH$1:AH93)-'Chem - ODS'!AC$7*10^6&lt;0,SUM('Chemicals Calcs'!AH$2:AH94)-'Chem - ODS'!AC$7*10^6&gt;0),SUM('Chemicals Calcs'!AH$2:AH94)-'Chem - ODS'!AC$7*10^6,'Chemicals Calcs'!AH94))</f>
        <v>0</v>
      </c>
      <c r="AI94" s="212">
        <f ca="1">IF(SUM('Chemicals Calcs'!AI$2:AI94)-'Chem - ODS'!AD$7*10^6&lt;0,0,IF(AND(SUM('Chemicals Calcs'!AI$1:AI93)-'Chem - ODS'!AD$7*10^6&lt;0,SUM('Chemicals Calcs'!AI$2:AI94)-'Chem - ODS'!AD$7*10^6&gt;0),SUM('Chemicals Calcs'!AI$2:AI94)-'Chem - ODS'!AD$7*10^6,'Chemicals Calcs'!AI94))</f>
        <v>0</v>
      </c>
      <c r="AJ94" s="212">
        <f ca="1">IF(SUM('Chemicals Calcs'!AJ$2:AJ94)-'Chem - ODS'!AE$7*10^6&lt;0,0,IF(AND(SUM('Chemicals Calcs'!AJ$1:AJ93)-'Chem - ODS'!AE$7*10^6&lt;0,SUM('Chemicals Calcs'!AJ$2:AJ94)-'Chem - ODS'!AE$7*10^6&gt;0),SUM('Chemicals Calcs'!AJ$2:AJ94)-'Chem - ODS'!AE$7*10^6,'Chemicals Calcs'!AJ94))</f>
        <v>0</v>
      </c>
      <c r="AK94" s="212">
        <f ca="1">IF(SUM('Chemicals Calcs'!AK$2:AK94)-'Chem - ODS'!AF$7*10^6&lt;0,0,IF(AND(SUM('Chemicals Calcs'!AK$1:AK93)-'Chem - ODS'!AF$7*10^6&lt;0,SUM('Chemicals Calcs'!AK$2:AK94)-'Chem - ODS'!AF$7*10^6&gt;0),SUM('Chemicals Calcs'!AK$2:AK94)-'Chem - ODS'!AF$7*10^6,'Chemicals Calcs'!AK94))</f>
        <v>0</v>
      </c>
      <c r="AL94" s="212">
        <f ca="1">IF(SUM('Chemicals Calcs'!AL$2:AL94)-'Chem - ODS'!AG$7*10^6&lt;0,0,IF(AND(SUM('Chemicals Calcs'!AL$1:AL93)-'Chem - ODS'!AG$7*10^6&lt;0,SUM('Chemicals Calcs'!AL$2:AL94)-'Chem - ODS'!AG$7*10^6&gt;0),SUM('Chemicals Calcs'!AL$2:AL94)-'Chem - ODS'!AG$7*10^6,'Chemicals Calcs'!AL94))</f>
        <v>0</v>
      </c>
      <c r="AM94" s="212">
        <f ca="1">IF(SUM('Chemicals Calcs'!AM$2:AM94)-'Chem - ODS'!AH$7*10^6&lt;0,0,IF(AND(SUM('Chemicals Calcs'!AM$1:AM93)-'Chem - ODS'!AH$7*10^6&lt;0,SUM('Chemicals Calcs'!AM$2:AM94)-'Chem - ODS'!AH$7*10^6&gt;0),SUM('Chemicals Calcs'!AM$2:AM94)-'Chem - ODS'!AH$7*10^6,'Chemicals Calcs'!AM94))</f>
        <v>0</v>
      </c>
      <c r="AN94" s="212">
        <f ca="1">IF(SUM('Chemicals Calcs'!AN$2:AN94)-'Chem - ODS'!AI$7*10^6&lt;0,0,IF(AND(SUM('Chemicals Calcs'!AN$1:AN93)-'Chem - ODS'!AI$7*10^6&lt;0,SUM('Chemicals Calcs'!AN$2:AN94)-'Chem - ODS'!AI$7*10^6&gt;0),SUM('Chemicals Calcs'!AN$2:AN94)-'Chem - ODS'!AI$7*10^6,'Chemicals Calcs'!AN94))</f>
        <v>0</v>
      </c>
      <c r="AO94" s="212">
        <f ca="1">IF(SUM('Chemicals Calcs'!AO$2:AO94)-'Chem - ODS'!AJ$7*10^6&lt;0,0,IF(AND(SUM('Chemicals Calcs'!AO$1:AO93)-'Chem - ODS'!AJ$7*10^6&lt;0,SUM('Chemicals Calcs'!AO$2:AO94)-'Chem - ODS'!AJ$7*10^6&gt;0),SUM('Chemicals Calcs'!AO$2:AO94)-'Chem - ODS'!AJ$7*10^6,'Chemicals Calcs'!AO94))</f>
        <v>0</v>
      </c>
      <c r="AP94" s="212">
        <f ca="1">IF(SUM('Chemicals Calcs'!AP$2:AP94)-'Chem - ODS'!AK$7*10^6&lt;0,0,IF(AND(SUM('Chemicals Calcs'!AP$1:AP93)-'Chem - ODS'!AK$7*10^6&lt;0,SUM('Chemicals Calcs'!AP$2:AP94)-'Chem - ODS'!AK$7*10^6&gt;0),SUM('Chemicals Calcs'!AP$2:AP94)-'Chem - ODS'!AK$7*10^6,'Chemicals Calcs'!AP94))</f>
        <v>0</v>
      </c>
    </row>
    <row r="95" spans="1:42">
      <c r="A95" s="74">
        <v>43</v>
      </c>
      <c r="B95">
        <f ca="1">IF('Chemicals 2010'!$A103="CP",INDIRECT("'Chemicals 2010'!"&amp;'Country Selector'!$B$3&amp;ROW($A103))*10^12,0)</f>
        <v>0</v>
      </c>
      <c r="C95" s="90">
        <f t="shared" ca="1" si="4"/>
        <v>161367628.66511646</v>
      </c>
      <c r="D95" s="90">
        <f t="shared" ca="1" si="3"/>
        <v>322735257.33023292</v>
      </c>
      <c r="E95" s="90">
        <f t="shared" ref="D95:F126" ca="1" si="5">$B95*($L$1-E$1)/($L$1-$B$1)+$L95*(E$1-$B$1)/($L$1-$B$1)</f>
        <v>484102885.99534929</v>
      </c>
      <c r="F95" s="90">
        <f t="shared" ca="1" si="5"/>
        <v>645470514.66046584</v>
      </c>
      <c r="G95" s="212">
        <f ca="1">IF(SUM('Chemicals Calcs'!G$2:G95)-'Chem - ODS'!B$7*10^6&lt;0,0,IF(AND(SUM('Chemicals Calcs'!G$1:G94)-'Chem - ODS'!B$7*10^6&lt;0,SUM('Chemicals Calcs'!G$2:G95)-'Chem - ODS'!B$7*10^6&gt;0),SUM('Chemicals Calcs'!G$2:G95)-'Chem - ODS'!B$7*10^6,'Chemicals Calcs'!G95))</f>
        <v>806838143.32558227</v>
      </c>
      <c r="H95" s="212">
        <f ca="1">IF(SUM('Chemicals Calcs'!H$2:H95)-'Chem - ODS'!C$7*10^6&lt;0,0,IF(AND(SUM('Chemicals Calcs'!H$1:H94)-'Chem - ODS'!C$7*10^6&lt;0,SUM('Chemicals Calcs'!H$2:H95)-'Chem - ODS'!C$7*10^6&gt;0),SUM('Chemicals Calcs'!H$2:H95)-'Chem - ODS'!C$7*10^6,'Chemicals Calcs'!H95))</f>
        <v>968205771.99069858</v>
      </c>
      <c r="I95" s="212">
        <f ca="1">IF(SUM('Chemicals Calcs'!I$2:I95)-'Chem - ODS'!D$7*10^6&lt;0,0,IF(AND(SUM('Chemicals Calcs'!I$1:I94)-'Chem - ODS'!D$7*10^6&lt;0,SUM('Chemicals Calcs'!I$2:I95)-'Chem - ODS'!D$7*10^6&gt;0),SUM('Chemicals Calcs'!I$2:I95)-'Chem - ODS'!D$7*10^6,'Chemicals Calcs'!I95))</f>
        <v>1129573400.6558151</v>
      </c>
      <c r="J95" s="212">
        <f ca="1">IF(SUM('Chemicals Calcs'!J$2:J95)-'Chem - ODS'!E$7*10^6&lt;0,0,IF(AND(SUM('Chemicals Calcs'!J$1:J94)-'Chem - ODS'!E$7*10^6&lt;0,SUM('Chemicals Calcs'!J$2:J95)-'Chem - ODS'!E$7*10^6&gt;0),SUM('Chemicals Calcs'!J$2:J95)-'Chem - ODS'!E$7*10^6,'Chemicals Calcs'!J95))</f>
        <v>1290941029.3209317</v>
      </c>
      <c r="K95" s="212">
        <f ca="1">IF(SUM('Chemicals Calcs'!K$2:K95)-'Chem - ODS'!F$7*10^6&lt;0,0,IF(AND(SUM('Chemicals Calcs'!K$1:K94)-'Chem - ODS'!F$7*10^6&lt;0,SUM('Chemicals Calcs'!K$2:K95)-'Chem - ODS'!F$7*10^6&gt;0),SUM('Chemicals Calcs'!K$2:K95)-'Chem - ODS'!F$7*10^6,'Chemicals Calcs'!K95))</f>
        <v>1452308657.9860482</v>
      </c>
      <c r="L95" s="212">
        <f ca="1">IF(SUM('Chemicals Calcs'!L$2:L95)-'Chem - ODS'!G$7*10^6&lt;0,0,IF(AND(SUM('Chemicals Calcs'!L$1:L94)-'Chem - ODS'!G$7*10^6&lt;0,SUM('Chemicals Calcs'!L$2:L95)-'Chem - ODS'!G$7*10^6&gt;0),SUM('Chemicals Calcs'!L$2:L95)-'Chem - ODS'!G$7*10^6,'Chemicals Calcs'!L95))</f>
        <v>1613676286.6511645</v>
      </c>
      <c r="M95" s="212">
        <f ca="1">IF(SUM('Chemicals Calcs'!M$2:M95)-'Chem - ODS'!H$7*10^6&lt;0,0,IF(AND(SUM('Chemicals Calcs'!M$1:M94)-'Chem - ODS'!H$7*10^6&lt;0,SUM('Chemicals Calcs'!M$2:M95)-'Chem - ODS'!H$7*10^6&gt;0),SUM('Chemicals Calcs'!M$2:M95)-'Chem - ODS'!H$7*10^6,'Chemicals Calcs'!M95))</f>
        <v>1835893125.7110279</v>
      </c>
      <c r="N95" s="212">
        <f ca="1">IF(SUM('Chemicals Calcs'!N$2:N95)-'Chem - ODS'!I$7*10^6&lt;0,0,IF(AND(SUM('Chemicals Calcs'!N$1:N94)-'Chem - ODS'!I$7*10^6&lt;0,SUM('Chemicals Calcs'!N$2:N95)-'Chem - ODS'!I$7*10^6&gt;0),SUM('Chemicals Calcs'!N$2:N95)-'Chem - ODS'!I$7*10^6,'Chemicals Calcs'!N95))</f>
        <v>2068270956.5065982</v>
      </c>
      <c r="O95" s="212">
        <f ca="1">IF(SUM('Chemicals Calcs'!O$2:O95)-'Chem - ODS'!J$7*10^6&lt;0,0,IF(AND(SUM('Chemicals Calcs'!O$1:O94)-'Chem - ODS'!J$7*10^6&lt;0,SUM('Chemicals Calcs'!O$2:O95)-'Chem - ODS'!J$7*10^6&gt;0),SUM('Chemicals Calcs'!O$2:O95)-'Chem - ODS'!J$7*10^6,'Chemicals Calcs'!O95))</f>
        <v>2300884345.4995637</v>
      </c>
      <c r="P95" s="212">
        <f ca="1">IF(SUM('Chemicals Calcs'!P$2:P95)-'Chem - ODS'!K$7*10^6&lt;0,0,IF(AND(SUM('Chemicals Calcs'!P$1:P94)-'Chem - ODS'!K$7*10^6&lt;0,SUM('Chemicals Calcs'!P$2:P95)-'Chem - ODS'!K$7*10^6&gt;0),SUM('Chemicals Calcs'!P$2:P95)-'Chem - ODS'!K$7*10^6,'Chemicals Calcs'!P95))</f>
        <v>2533710948.7451544</v>
      </c>
      <c r="Q95" s="212">
        <f ca="1">IF(SUM('Chemicals Calcs'!Q$2:Q95)-'Chem - ODS'!L$7*10^6&lt;0,0,IF(AND(SUM('Chemicals Calcs'!Q$1:Q94)-'Chem - ODS'!L$7*10^6&lt;0,SUM('Chemicals Calcs'!Q$2:Q95)-'Chem - ODS'!L$7*10^6&gt;0),SUM('Chemicals Calcs'!Q$2:Q95)-'Chem - ODS'!L$7*10^6,'Chemicals Calcs'!Q95))</f>
        <v>2795551277.8749456</v>
      </c>
      <c r="R95" s="212">
        <f ca="1">IF(SUM('Chemicals Calcs'!R$2:R95)-'Chem - ODS'!M$7*10^6&lt;0,0,IF(AND(SUM('Chemicals Calcs'!R$1:R94)-'Chem - ODS'!M$7*10^6&lt;0,SUM('Chemicals Calcs'!R$2:R95)-'Chem - ODS'!M$7*10^6&gt;0),SUM('Chemicals Calcs'!R$2:R95)-'Chem - ODS'!M$7*10^6,'Chemicals Calcs'!R95))</f>
        <v>2999927711.456481</v>
      </c>
      <c r="S95" s="212">
        <f ca="1">IF(SUM('Chemicals Calcs'!S$2:S95)-'Chem - ODS'!N$7*10^6&lt;0,0,IF(AND(SUM('Chemicals Calcs'!S$1:S94)-'Chem - ODS'!N$7*10^6&lt;0,SUM('Chemicals Calcs'!S$2:S95)-'Chem - ODS'!N$7*10^6&gt;0),SUM('Chemicals Calcs'!S$2:S95)-'Chem - ODS'!N$7*10^6,'Chemicals Calcs'!S95))</f>
        <v>3328381948.0162387</v>
      </c>
      <c r="T95" s="212">
        <f ca="1">IF(SUM('Chemicals Calcs'!T$2:T95)-'Chem - ODS'!O$7*10^6&lt;0,0,IF(AND(SUM('Chemicals Calcs'!T$1:T94)-'Chem - ODS'!O$7*10^6&lt;0,SUM('Chemicals Calcs'!T$2:T95)-'Chem - ODS'!O$7*10^6&gt;0),SUM('Chemicals Calcs'!T$2:T95)-'Chem - ODS'!O$7*10^6,'Chemicals Calcs'!T95))</f>
        <v>3483298953.7669024</v>
      </c>
      <c r="U95" s="212">
        <f ca="1">IF(SUM('Chemicals Calcs'!U$2:U95)-'Chem - ODS'!P$7*10^6&lt;0,0,IF(AND(SUM('Chemicals Calcs'!U$1:U94)-'Chem - ODS'!P$7*10^6&lt;0,SUM('Chemicals Calcs'!U$2:U95)-'Chem - ODS'!P$7*10^6&gt;0),SUM('Chemicals Calcs'!U$2:U95)-'Chem - ODS'!P$7*10^6,'Chemicals Calcs'!U95))</f>
        <v>3717562576.1914239</v>
      </c>
      <c r="V95" s="212">
        <f ca="1">IF(SUM('Chemicals Calcs'!V$2:V95)-'Chem - ODS'!Q$7*10^6&lt;0,0,IF(AND(SUM('Chemicals Calcs'!V$1:V94)-'Chem - ODS'!Q$7*10^6&lt;0,SUM('Chemicals Calcs'!V$2:V95)-'Chem - ODS'!Q$7*10^6&gt;0),SUM('Chemicals Calcs'!V$2:V95)-'Chem - ODS'!Q$7*10^6,'Chemicals Calcs'!V95))</f>
        <v>3934196094.6986003</v>
      </c>
      <c r="W95" s="212">
        <f ca="1">IF(SUM('Chemicals Calcs'!W$2:W95)-'Chem - ODS'!R$7*10^6&lt;0,0,IF(AND(SUM('Chemicals Calcs'!W$1:W94)-'Chem - ODS'!R$7*10^6&lt;0,SUM('Chemicals Calcs'!W$2:W95)-'Chem - ODS'!R$7*10^6&gt;0),SUM('Chemicals Calcs'!W$2:W95)-'Chem - ODS'!R$7*10^6,'Chemicals Calcs'!W95))</f>
        <v>4202670660.0619206</v>
      </c>
      <c r="X95" s="212">
        <f ca="1">IF(SUM('Chemicals Calcs'!X$2:X95)-'Chem - ODS'!S$7*10^6&lt;0,0,IF(AND(SUM('Chemicals Calcs'!X$1:X94)-'Chem - ODS'!S$7*10^6&lt;0,SUM('Chemicals Calcs'!X$2:X95)-'Chem - ODS'!S$7*10^6&gt;0),SUM('Chemicals Calcs'!X$2:X95)-'Chem - ODS'!S$7*10^6,'Chemicals Calcs'!X95))</f>
        <v>4507898442.0875549</v>
      </c>
      <c r="Y95" s="212">
        <f ca="1">IF(SUM('Chemicals Calcs'!Y$2:Y95)-'Chem - ODS'!T$7*10^6&lt;0,0,IF(AND(SUM('Chemicals Calcs'!Y$1:Y94)-'Chem - ODS'!T$7*10^6&lt;0,SUM('Chemicals Calcs'!Y$2:Y95)-'Chem - ODS'!T$7*10^6&gt;0),SUM('Chemicals Calcs'!Y$2:Y95)-'Chem - ODS'!T$7*10^6,'Chemicals Calcs'!Y95))</f>
        <v>4580779352.8153419</v>
      </c>
      <c r="Z95" s="212">
        <f ca="1">IF(SUM('Chemicals Calcs'!Z$2:Z95)-'Chem - ODS'!U$7*10^6&lt;0,0,IF(AND(SUM('Chemicals Calcs'!Z$1:Z94)-'Chem - ODS'!U$7*10^6&lt;0,SUM('Chemicals Calcs'!Z$2:Z95)-'Chem - ODS'!U$7*10^6&gt;0),SUM('Chemicals Calcs'!Z$2:Z95)-'Chem - ODS'!U$7*10^6,'Chemicals Calcs'!Z95))</f>
        <v>4670930132.1284685</v>
      </c>
      <c r="AA95" s="212">
        <f ca="1">IF(SUM('Chemicals Calcs'!AA$2:AA95)-'Chem - ODS'!V$7*10^6&lt;0,0,IF(AND(SUM('Chemicals Calcs'!AA$1:AA94)-'Chem - ODS'!V$7*10^6&lt;0,SUM('Chemicals Calcs'!AA$2:AA95)-'Chem - ODS'!V$7*10^6&gt;0),SUM('Chemicals Calcs'!AA$2:AA95)-'Chem - ODS'!V$7*10^6,'Chemicals Calcs'!AA95))</f>
        <v>4778619437.0703783</v>
      </c>
      <c r="AB95" s="212">
        <f ca="1">IF(SUM('Chemicals Calcs'!AB$2:AB95)-'Chem - ODS'!W$7*10^6&lt;0,0,IF(AND(SUM('Chemicals Calcs'!AB$1:AB94)-'Chem - ODS'!W$7*10^6&lt;0,SUM('Chemicals Calcs'!AB$2:AB95)-'Chem - ODS'!W$7*10^6&gt;0),SUM('Chemicals Calcs'!AB$2:AB95)-'Chem - ODS'!W$7*10^6,'Chemicals Calcs'!AB95))</f>
        <v>4904084277.7247782</v>
      </c>
      <c r="AC95" s="212">
        <f ca="1">IF(SUM('Chemicals Calcs'!AC$2:AC95)-'Chem - ODS'!X$7*10^6&lt;0,0,IF(AND(SUM('Chemicals Calcs'!AC$1:AC94)-'Chem - ODS'!X$7*10^6&lt;0,SUM('Chemicals Calcs'!AC$2:AC95)-'Chem - ODS'!X$7*10^6&gt;0),SUM('Chemicals Calcs'!AC$2:AC95)-'Chem - ODS'!X$7*10^6,'Chemicals Calcs'!AC95))</f>
        <v>5047534543.8023386</v>
      </c>
      <c r="AD95" s="212">
        <f ca="1">IF(SUM('Chemicals Calcs'!AD$2:AD95)-'Chem - ODS'!Y$7*10^6&lt;0,0,IF(AND(SUM('Chemicals Calcs'!AD$1:AD94)-'Chem - ODS'!Y$7*10^6&lt;0,SUM('Chemicals Calcs'!AD$2:AD95)-'Chem - ODS'!Y$7*10^6&gt;0),SUM('Chemicals Calcs'!AD$2:AD95)-'Chem - ODS'!Y$7*10^6,'Chemicals Calcs'!AD95))</f>
        <v>4697379969.8367491</v>
      </c>
      <c r="AE95" s="212">
        <f ca="1">IF(SUM('Chemicals Calcs'!AE$2:AE95)-'Chem - ODS'!Z$7*10^6&lt;0,0,IF(AND(SUM('Chemicals Calcs'!AE$1:AE94)-'Chem - ODS'!Z$7*10^6&lt;0,SUM('Chemicals Calcs'!AE$2:AE95)-'Chem - ODS'!Z$7*10^6&gt;0),SUM('Chemicals Calcs'!AE$2:AE95)-'Chem - ODS'!Z$7*10^6,'Chemicals Calcs'!AE95))</f>
        <v>4820877062.3257256</v>
      </c>
      <c r="AF95" s="212">
        <f ca="1">IF(SUM('Chemicals Calcs'!AF$2:AF95)-'Chem - ODS'!AA$7*10^6&lt;0,0,IF(AND(SUM('Chemicals Calcs'!AF$1:AF94)-'Chem - ODS'!AA$7*10^6&lt;0,SUM('Chemicals Calcs'!AF$2:AF95)-'Chem - ODS'!AA$7*10^6&gt;0),SUM('Chemicals Calcs'!AF$2:AF95)-'Chem - ODS'!AA$7*10^6,'Chemicals Calcs'!AF95))</f>
        <v>4925879679.2770815</v>
      </c>
      <c r="AG95" s="212">
        <f ca="1">IF(SUM('Chemicals Calcs'!AG$2:AG95)-'Chem - ODS'!AB$7*10^6&lt;0,0,IF(AND(SUM('Chemicals Calcs'!AG$1:AG94)-'Chem - ODS'!AB$7*10^6&lt;0,SUM('Chemicals Calcs'!AG$2:AG95)-'Chem - ODS'!AB$7*10^6&gt;0),SUM('Chemicals Calcs'!AG$2:AG95)-'Chem - ODS'!AB$7*10^6,'Chemicals Calcs'!AG95))</f>
        <v>5115135621.0853395</v>
      </c>
      <c r="AH95" s="212">
        <f ca="1">IF(SUM('Chemicals Calcs'!AH$2:AH95)-'Chem - ODS'!AC$7*10^6&lt;0,0,IF(AND(SUM('Chemicals Calcs'!AH$1:AH94)-'Chem - ODS'!AC$7*10^6&lt;0,SUM('Chemicals Calcs'!AH$2:AH95)-'Chem - ODS'!AC$7*10^6&gt;0),SUM('Chemicals Calcs'!AH$2:AH95)-'Chem - ODS'!AC$7*10^6,'Chemicals Calcs'!AH95))</f>
        <v>5310947869.0037136</v>
      </c>
      <c r="AI95" s="212">
        <f ca="1">IF(SUM('Chemicals Calcs'!AI$2:AI95)-'Chem - ODS'!AD$7*10^6&lt;0,0,IF(AND(SUM('Chemicals Calcs'!AI$1:AI94)-'Chem - ODS'!AD$7*10^6&lt;0,SUM('Chemicals Calcs'!AI$2:AI95)-'Chem - ODS'!AD$7*10^6&gt;0),SUM('Chemicals Calcs'!AI$2:AI95)-'Chem - ODS'!AD$7*10^6,'Chemicals Calcs'!AI95))</f>
        <v>5513570593.7630758</v>
      </c>
      <c r="AJ95" s="212">
        <f ca="1">IF(SUM('Chemicals Calcs'!AJ$2:AJ95)-'Chem - ODS'!AE$7*10^6&lt;0,0,IF(AND(SUM('Chemicals Calcs'!AJ$1:AJ94)-'Chem - ODS'!AE$7*10^6&lt;0,SUM('Chemicals Calcs'!AJ$2:AJ95)-'Chem - ODS'!AE$7*10^6&gt;0),SUM('Chemicals Calcs'!AJ$2:AJ95)-'Chem - ODS'!AE$7*10^6,'Chemicals Calcs'!AJ95))</f>
        <v>5723265485.6196442</v>
      </c>
      <c r="AK95" s="212">
        <f ca="1">IF(SUM('Chemicals Calcs'!AK$2:AK95)-'Chem - ODS'!AF$7*10^6&lt;0,0,IF(AND(SUM('Chemicals Calcs'!AK$1:AK94)-'Chem - ODS'!AF$7*10^6&lt;0,SUM('Chemicals Calcs'!AK$2:AK95)-'Chem - ODS'!AF$7*10^6&gt;0),SUM('Chemicals Calcs'!AK$2:AK95)-'Chem - ODS'!AF$7*10^6,'Chemicals Calcs'!AK95))</f>
        <v>5940302201.647315</v>
      </c>
      <c r="AL95" s="212">
        <f ca="1">IF(SUM('Chemicals Calcs'!AL$2:AL95)-'Chem - ODS'!AG$7*10^6&lt;0,0,IF(AND(SUM('Chemicals Calcs'!AL$1:AL94)-'Chem - ODS'!AG$7*10^6&lt;0,SUM('Chemicals Calcs'!AL$2:AL95)-'Chem - ODS'!AG$7*10^6&gt;0),SUM('Chemicals Calcs'!AL$2:AL95)-'Chem - ODS'!AG$7*10^6,'Chemicals Calcs'!AL95))</f>
        <v>6164958805.6551838</v>
      </c>
      <c r="AM95" s="212">
        <f ca="1">IF(SUM('Chemicals Calcs'!AM$2:AM95)-'Chem - ODS'!AH$7*10^6&lt;0,0,IF(AND(SUM('Chemicals Calcs'!AM$1:AM94)-'Chem - ODS'!AH$7*10^6&lt;0,SUM('Chemicals Calcs'!AM$2:AM95)-'Chem - ODS'!AH$7*10^6&gt;0),SUM('Chemicals Calcs'!AM$2:AM95)-'Chem - ODS'!AH$7*10^6,'Chemicals Calcs'!AM95))</f>
        <v>6397522204.0162306</v>
      </c>
      <c r="AN95" s="212">
        <f ca="1">IF(SUM('Chemicals Calcs'!AN$2:AN95)-'Chem - ODS'!AI$7*10^6&lt;0,0,IF(AND(SUM('Chemicals Calcs'!AN$1:AN94)-'Chem - ODS'!AI$7*10^6&lt;0,SUM('Chemicals Calcs'!AN$2:AN95)-'Chem - ODS'!AI$7*10^6&gt;0),SUM('Chemicals Calcs'!AN$2:AN95)-'Chem - ODS'!AI$7*10^6,'Chemicals Calcs'!AN95))</f>
        <v>6638288580.205184</v>
      </c>
      <c r="AO95" s="212">
        <f ca="1">IF(SUM('Chemicals Calcs'!AO$2:AO95)-'Chem - ODS'!AJ$7*10^6&lt;0,0,IF(AND(SUM('Chemicals Calcs'!AO$1:AO94)-'Chem - ODS'!AJ$7*10^6&lt;0,SUM('Chemicals Calcs'!AO$2:AO95)-'Chem - ODS'!AJ$7*10^6&gt;0),SUM('Chemicals Calcs'!AO$2:AO95)-'Chem - ODS'!AJ$7*10^6,'Chemicals Calcs'!AO95))</f>
        <v>6887563830.4520969</v>
      </c>
      <c r="AP95" s="212">
        <f ca="1">IF(SUM('Chemicals Calcs'!AP$2:AP95)-'Chem - ODS'!AK$7*10^6&lt;0,0,IF(AND(SUM('Chemicals Calcs'!AP$1:AP94)-'Chem - ODS'!AK$7*10^6&lt;0,SUM('Chemicals Calcs'!AP$2:AP95)-'Chem - ODS'!AK$7*10^6&gt;0),SUM('Chemicals Calcs'!AP$2:AP95)-'Chem - ODS'!AK$7*10^6,'Chemicals Calcs'!AP95))</f>
        <v>7145664002.6037397</v>
      </c>
    </row>
    <row r="96" spans="1:42">
      <c r="A96" s="74">
        <v>44</v>
      </c>
      <c r="B96">
        <f ca="1">IF('Chemicals 2010'!$A104="CP",INDIRECT("'Chemicals 2010'!"&amp;'Country Selector'!$B$3&amp;ROW($A104))*10^12,0)</f>
        <v>0</v>
      </c>
      <c r="C96" s="90">
        <f t="shared" ca="1" si="4"/>
        <v>0</v>
      </c>
      <c r="D96" s="90">
        <f t="shared" ca="1" si="5"/>
        <v>0</v>
      </c>
      <c r="E96" s="90">
        <f t="shared" ca="1" si="5"/>
        <v>0</v>
      </c>
      <c r="F96" s="90">
        <f t="shared" ca="1" si="5"/>
        <v>0</v>
      </c>
      <c r="G96" s="212">
        <f ca="1">IF(SUM('Chemicals Calcs'!G$2:G96)-'Chem - ODS'!B$7*10^6&lt;0,0,IF(AND(SUM('Chemicals Calcs'!G$1:G95)-'Chem - ODS'!B$7*10^6&lt;0,SUM('Chemicals Calcs'!G$2:G96)-'Chem - ODS'!B$7*10^6&gt;0),SUM('Chemicals Calcs'!G$2:G96)-'Chem - ODS'!B$7*10^6,'Chemicals Calcs'!G96))</f>
        <v>0</v>
      </c>
      <c r="H96" s="212">
        <f ca="1">IF(SUM('Chemicals Calcs'!H$2:H96)-'Chem - ODS'!C$7*10^6&lt;0,0,IF(AND(SUM('Chemicals Calcs'!H$1:H95)-'Chem - ODS'!C$7*10^6&lt;0,SUM('Chemicals Calcs'!H$2:H96)-'Chem - ODS'!C$7*10^6&gt;0),SUM('Chemicals Calcs'!H$2:H96)-'Chem - ODS'!C$7*10^6,'Chemicals Calcs'!H96))</f>
        <v>0</v>
      </c>
      <c r="I96" s="212">
        <f ca="1">IF(SUM('Chemicals Calcs'!I$2:I96)-'Chem - ODS'!D$7*10^6&lt;0,0,IF(AND(SUM('Chemicals Calcs'!I$1:I95)-'Chem - ODS'!D$7*10^6&lt;0,SUM('Chemicals Calcs'!I$2:I96)-'Chem - ODS'!D$7*10^6&gt;0),SUM('Chemicals Calcs'!I$2:I96)-'Chem - ODS'!D$7*10^6,'Chemicals Calcs'!I96))</f>
        <v>0</v>
      </c>
      <c r="J96" s="212">
        <f ca="1">IF(SUM('Chemicals Calcs'!J$2:J96)-'Chem - ODS'!E$7*10^6&lt;0,0,IF(AND(SUM('Chemicals Calcs'!J$1:J95)-'Chem - ODS'!E$7*10^6&lt;0,SUM('Chemicals Calcs'!J$2:J96)-'Chem - ODS'!E$7*10^6&gt;0),SUM('Chemicals Calcs'!J$2:J96)-'Chem - ODS'!E$7*10^6,'Chemicals Calcs'!J96))</f>
        <v>0</v>
      </c>
      <c r="K96" s="212">
        <f ca="1">IF(SUM('Chemicals Calcs'!K$2:K96)-'Chem - ODS'!F$7*10^6&lt;0,0,IF(AND(SUM('Chemicals Calcs'!K$1:K95)-'Chem - ODS'!F$7*10^6&lt;0,SUM('Chemicals Calcs'!K$2:K96)-'Chem - ODS'!F$7*10^6&gt;0),SUM('Chemicals Calcs'!K$2:K96)-'Chem - ODS'!F$7*10^6,'Chemicals Calcs'!K96))</f>
        <v>0</v>
      </c>
      <c r="L96" s="212">
        <f ca="1">IF(SUM('Chemicals Calcs'!L$2:L96)-'Chem - ODS'!G$7*10^6&lt;0,0,IF(AND(SUM('Chemicals Calcs'!L$1:L95)-'Chem - ODS'!G$7*10^6&lt;0,SUM('Chemicals Calcs'!L$2:L96)-'Chem - ODS'!G$7*10^6&gt;0),SUM('Chemicals Calcs'!L$2:L96)-'Chem - ODS'!G$7*10^6,'Chemicals Calcs'!L96))</f>
        <v>0</v>
      </c>
      <c r="M96" s="212">
        <f ca="1">IF(SUM('Chemicals Calcs'!M$2:M96)-'Chem - ODS'!H$7*10^6&lt;0,0,IF(AND(SUM('Chemicals Calcs'!M$1:M95)-'Chem - ODS'!H$7*10^6&lt;0,SUM('Chemicals Calcs'!M$2:M96)-'Chem - ODS'!H$7*10^6&gt;0),SUM('Chemicals Calcs'!M$2:M96)-'Chem - ODS'!H$7*10^6,'Chemicals Calcs'!M96))</f>
        <v>0</v>
      </c>
      <c r="N96" s="212">
        <f ca="1">IF(SUM('Chemicals Calcs'!N$2:N96)-'Chem - ODS'!I$7*10^6&lt;0,0,IF(AND(SUM('Chemicals Calcs'!N$1:N95)-'Chem - ODS'!I$7*10^6&lt;0,SUM('Chemicals Calcs'!N$2:N96)-'Chem - ODS'!I$7*10^6&gt;0),SUM('Chemicals Calcs'!N$2:N96)-'Chem - ODS'!I$7*10^6,'Chemicals Calcs'!N96))</f>
        <v>0</v>
      </c>
      <c r="O96" s="212">
        <f ca="1">IF(SUM('Chemicals Calcs'!O$2:O96)-'Chem - ODS'!J$7*10^6&lt;0,0,IF(AND(SUM('Chemicals Calcs'!O$1:O95)-'Chem - ODS'!J$7*10^6&lt;0,SUM('Chemicals Calcs'!O$2:O96)-'Chem - ODS'!J$7*10^6&gt;0),SUM('Chemicals Calcs'!O$2:O96)-'Chem - ODS'!J$7*10^6,'Chemicals Calcs'!O96))</f>
        <v>0</v>
      </c>
      <c r="P96" s="212">
        <f ca="1">IF(SUM('Chemicals Calcs'!P$2:P96)-'Chem - ODS'!K$7*10^6&lt;0,0,IF(AND(SUM('Chemicals Calcs'!P$1:P95)-'Chem - ODS'!K$7*10^6&lt;0,SUM('Chemicals Calcs'!P$2:P96)-'Chem - ODS'!K$7*10^6&gt;0),SUM('Chemicals Calcs'!P$2:P96)-'Chem - ODS'!K$7*10^6,'Chemicals Calcs'!P96))</f>
        <v>0</v>
      </c>
      <c r="Q96" s="212">
        <f ca="1">IF(SUM('Chemicals Calcs'!Q$2:Q96)-'Chem - ODS'!L$7*10^6&lt;0,0,IF(AND(SUM('Chemicals Calcs'!Q$1:Q95)-'Chem - ODS'!L$7*10^6&lt;0,SUM('Chemicals Calcs'!Q$2:Q96)-'Chem - ODS'!L$7*10^6&gt;0),SUM('Chemicals Calcs'!Q$2:Q96)-'Chem - ODS'!L$7*10^6,'Chemicals Calcs'!Q96))</f>
        <v>0</v>
      </c>
      <c r="R96" s="212">
        <f ca="1">IF(SUM('Chemicals Calcs'!R$2:R96)-'Chem - ODS'!M$7*10^6&lt;0,0,IF(AND(SUM('Chemicals Calcs'!R$1:R95)-'Chem - ODS'!M$7*10^6&lt;0,SUM('Chemicals Calcs'!R$2:R96)-'Chem - ODS'!M$7*10^6&gt;0),SUM('Chemicals Calcs'!R$2:R96)-'Chem - ODS'!M$7*10^6,'Chemicals Calcs'!R96))</f>
        <v>0</v>
      </c>
      <c r="S96" s="212">
        <f ca="1">IF(SUM('Chemicals Calcs'!S$2:S96)-'Chem - ODS'!N$7*10^6&lt;0,0,IF(AND(SUM('Chemicals Calcs'!S$1:S95)-'Chem - ODS'!N$7*10^6&lt;0,SUM('Chemicals Calcs'!S$2:S96)-'Chem - ODS'!N$7*10^6&gt;0),SUM('Chemicals Calcs'!S$2:S96)-'Chem - ODS'!N$7*10^6,'Chemicals Calcs'!S96))</f>
        <v>0</v>
      </c>
      <c r="T96" s="212">
        <f ca="1">IF(SUM('Chemicals Calcs'!T$2:T96)-'Chem - ODS'!O$7*10^6&lt;0,0,IF(AND(SUM('Chemicals Calcs'!T$1:T95)-'Chem - ODS'!O$7*10^6&lt;0,SUM('Chemicals Calcs'!T$2:T96)-'Chem - ODS'!O$7*10^6&gt;0),SUM('Chemicals Calcs'!T$2:T96)-'Chem - ODS'!O$7*10^6,'Chemicals Calcs'!T96))</f>
        <v>0</v>
      </c>
      <c r="U96" s="212">
        <f ca="1">IF(SUM('Chemicals Calcs'!U$2:U96)-'Chem - ODS'!P$7*10^6&lt;0,0,IF(AND(SUM('Chemicals Calcs'!U$1:U95)-'Chem - ODS'!P$7*10^6&lt;0,SUM('Chemicals Calcs'!U$2:U96)-'Chem - ODS'!P$7*10^6&gt;0),SUM('Chemicals Calcs'!U$2:U96)-'Chem - ODS'!P$7*10^6,'Chemicals Calcs'!U96))</f>
        <v>0</v>
      </c>
      <c r="V96" s="212">
        <f ca="1">IF(SUM('Chemicals Calcs'!V$2:V96)-'Chem - ODS'!Q$7*10^6&lt;0,0,IF(AND(SUM('Chemicals Calcs'!V$1:V95)-'Chem - ODS'!Q$7*10^6&lt;0,SUM('Chemicals Calcs'!V$2:V96)-'Chem - ODS'!Q$7*10^6&gt;0),SUM('Chemicals Calcs'!V$2:V96)-'Chem - ODS'!Q$7*10^6,'Chemicals Calcs'!V96))</f>
        <v>0</v>
      </c>
      <c r="W96" s="212">
        <f ca="1">IF(SUM('Chemicals Calcs'!W$2:W96)-'Chem - ODS'!R$7*10^6&lt;0,0,IF(AND(SUM('Chemicals Calcs'!W$1:W95)-'Chem - ODS'!R$7*10^6&lt;0,SUM('Chemicals Calcs'!W$2:W96)-'Chem - ODS'!R$7*10^6&gt;0),SUM('Chemicals Calcs'!W$2:W96)-'Chem - ODS'!R$7*10^6,'Chemicals Calcs'!W96))</f>
        <v>0</v>
      </c>
      <c r="X96" s="212">
        <f ca="1">IF(SUM('Chemicals Calcs'!X$2:X96)-'Chem - ODS'!S$7*10^6&lt;0,0,IF(AND(SUM('Chemicals Calcs'!X$1:X95)-'Chem - ODS'!S$7*10^6&lt;0,SUM('Chemicals Calcs'!X$2:X96)-'Chem - ODS'!S$7*10^6&gt;0),SUM('Chemicals Calcs'!X$2:X96)-'Chem - ODS'!S$7*10^6,'Chemicals Calcs'!X96))</f>
        <v>0</v>
      </c>
      <c r="Y96" s="212">
        <f ca="1">IF(SUM('Chemicals Calcs'!Y$2:Y96)-'Chem - ODS'!T$7*10^6&lt;0,0,IF(AND(SUM('Chemicals Calcs'!Y$1:Y95)-'Chem - ODS'!T$7*10^6&lt;0,SUM('Chemicals Calcs'!Y$2:Y96)-'Chem - ODS'!T$7*10^6&gt;0),SUM('Chemicals Calcs'!Y$2:Y96)-'Chem - ODS'!T$7*10^6,'Chemicals Calcs'!Y96))</f>
        <v>0</v>
      </c>
      <c r="Z96" s="212">
        <f ca="1">IF(SUM('Chemicals Calcs'!Z$2:Z96)-'Chem - ODS'!U$7*10^6&lt;0,0,IF(AND(SUM('Chemicals Calcs'!Z$1:Z95)-'Chem - ODS'!U$7*10^6&lt;0,SUM('Chemicals Calcs'!Z$2:Z96)-'Chem - ODS'!U$7*10^6&gt;0),SUM('Chemicals Calcs'!Z$2:Z96)-'Chem - ODS'!U$7*10^6,'Chemicals Calcs'!Z96))</f>
        <v>0</v>
      </c>
      <c r="AA96" s="212">
        <f ca="1">IF(SUM('Chemicals Calcs'!AA$2:AA96)-'Chem - ODS'!V$7*10^6&lt;0,0,IF(AND(SUM('Chemicals Calcs'!AA$1:AA95)-'Chem - ODS'!V$7*10^6&lt;0,SUM('Chemicals Calcs'!AA$2:AA96)-'Chem - ODS'!V$7*10^6&gt;0),SUM('Chemicals Calcs'!AA$2:AA96)-'Chem - ODS'!V$7*10^6,'Chemicals Calcs'!AA96))</f>
        <v>0</v>
      </c>
      <c r="AB96" s="212">
        <f ca="1">IF(SUM('Chemicals Calcs'!AB$2:AB96)-'Chem - ODS'!W$7*10^6&lt;0,0,IF(AND(SUM('Chemicals Calcs'!AB$1:AB95)-'Chem - ODS'!W$7*10^6&lt;0,SUM('Chemicals Calcs'!AB$2:AB96)-'Chem - ODS'!W$7*10^6&gt;0),SUM('Chemicals Calcs'!AB$2:AB96)-'Chem - ODS'!W$7*10^6,'Chemicals Calcs'!AB96))</f>
        <v>0</v>
      </c>
      <c r="AC96" s="212">
        <f ca="1">IF(SUM('Chemicals Calcs'!AC$2:AC96)-'Chem - ODS'!X$7*10^6&lt;0,0,IF(AND(SUM('Chemicals Calcs'!AC$1:AC95)-'Chem - ODS'!X$7*10^6&lt;0,SUM('Chemicals Calcs'!AC$2:AC96)-'Chem - ODS'!X$7*10^6&gt;0),SUM('Chemicals Calcs'!AC$2:AC96)-'Chem - ODS'!X$7*10^6,'Chemicals Calcs'!AC96))</f>
        <v>0</v>
      </c>
      <c r="AD96" s="212">
        <f ca="1">IF(SUM('Chemicals Calcs'!AD$2:AD96)-'Chem - ODS'!Y$7*10^6&lt;0,0,IF(AND(SUM('Chemicals Calcs'!AD$1:AD95)-'Chem - ODS'!Y$7*10^6&lt;0,SUM('Chemicals Calcs'!AD$2:AD96)-'Chem - ODS'!Y$7*10^6&gt;0),SUM('Chemicals Calcs'!AD$2:AD96)-'Chem - ODS'!Y$7*10^6,'Chemicals Calcs'!AD96))</f>
        <v>0</v>
      </c>
      <c r="AE96" s="212">
        <f ca="1">IF(SUM('Chemicals Calcs'!AE$2:AE96)-'Chem - ODS'!Z$7*10^6&lt;0,0,IF(AND(SUM('Chemicals Calcs'!AE$1:AE95)-'Chem - ODS'!Z$7*10^6&lt;0,SUM('Chemicals Calcs'!AE$2:AE96)-'Chem - ODS'!Z$7*10^6&gt;0),SUM('Chemicals Calcs'!AE$2:AE96)-'Chem - ODS'!Z$7*10^6,'Chemicals Calcs'!AE96))</f>
        <v>0</v>
      </c>
      <c r="AF96" s="212">
        <f ca="1">IF(SUM('Chemicals Calcs'!AF$2:AF96)-'Chem - ODS'!AA$7*10^6&lt;0,0,IF(AND(SUM('Chemicals Calcs'!AF$1:AF95)-'Chem - ODS'!AA$7*10^6&lt;0,SUM('Chemicals Calcs'!AF$2:AF96)-'Chem - ODS'!AA$7*10^6&gt;0),SUM('Chemicals Calcs'!AF$2:AF96)-'Chem - ODS'!AA$7*10^6,'Chemicals Calcs'!AF96))</f>
        <v>0</v>
      </c>
      <c r="AG96" s="212">
        <f ca="1">IF(SUM('Chemicals Calcs'!AG$2:AG96)-'Chem - ODS'!AB$7*10^6&lt;0,0,IF(AND(SUM('Chemicals Calcs'!AG$1:AG95)-'Chem - ODS'!AB$7*10^6&lt;0,SUM('Chemicals Calcs'!AG$2:AG96)-'Chem - ODS'!AB$7*10^6&gt;0),SUM('Chemicals Calcs'!AG$2:AG96)-'Chem - ODS'!AB$7*10^6,'Chemicals Calcs'!AG96))</f>
        <v>0</v>
      </c>
      <c r="AH96" s="212">
        <f ca="1">IF(SUM('Chemicals Calcs'!AH$2:AH96)-'Chem - ODS'!AC$7*10^6&lt;0,0,IF(AND(SUM('Chemicals Calcs'!AH$1:AH95)-'Chem - ODS'!AC$7*10^6&lt;0,SUM('Chemicals Calcs'!AH$2:AH96)-'Chem - ODS'!AC$7*10^6&gt;0),SUM('Chemicals Calcs'!AH$2:AH96)-'Chem - ODS'!AC$7*10^6,'Chemicals Calcs'!AH96))</f>
        <v>0</v>
      </c>
      <c r="AI96" s="212">
        <f ca="1">IF(SUM('Chemicals Calcs'!AI$2:AI96)-'Chem - ODS'!AD$7*10^6&lt;0,0,IF(AND(SUM('Chemicals Calcs'!AI$1:AI95)-'Chem - ODS'!AD$7*10^6&lt;0,SUM('Chemicals Calcs'!AI$2:AI96)-'Chem - ODS'!AD$7*10^6&gt;0),SUM('Chemicals Calcs'!AI$2:AI96)-'Chem - ODS'!AD$7*10^6,'Chemicals Calcs'!AI96))</f>
        <v>0</v>
      </c>
      <c r="AJ96" s="212">
        <f ca="1">IF(SUM('Chemicals Calcs'!AJ$2:AJ96)-'Chem - ODS'!AE$7*10^6&lt;0,0,IF(AND(SUM('Chemicals Calcs'!AJ$1:AJ95)-'Chem - ODS'!AE$7*10^6&lt;0,SUM('Chemicals Calcs'!AJ$2:AJ96)-'Chem - ODS'!AE$7*10^6&gt;0),SUM('Chemicals Calcs'!AJ$2:AJ96)-'Chem - ODS'!AE$7*10^6,'Chemicals Calcs'!AJ96))</f>
        <v>0</v>
      </c>
      <c r="AK96" s="212">
        <f ca="1">IF(SUM('Chemicals Calcs'!AK$2:AK96)-'Chem - ODS'!AF$7*10^6&lt;0,0,IF(AND(SUM('Chemicals Calcs'!AK$1:AK95)-'Chem - ODS'!AF$7*10^6&lt;0,SUM('Chemicals Calcs'!AK$2:AK96)-'Chem - ODS'!AF$7*10^6&gt;0),SUM('Chemicals Calcs'!AK$2:AK96)-'Chem - ODS'!AF$7*10^6,'Chemicals Calcs'!AK96))</f>
        <v>0</v>
      </c>
      <c r="AL96" s="212">
        <f ca="1">IF(SUM('Chemicals Calcs'!AL$2:AL96)-'Chem - ODS'!AG$7*10^6&lt;0,0,IF(AND(SUM('Chemicals Calcs'!AL$1:AL95)-'Chem - ODS'!AG$7*10^6&lt;0,SUM('Chemicals Calcs'!AL$2:AL96)-'Chem - ODS'!AG$7*10^6&gt;0),SUM('Chemicals Calcs'!AL$2:AL96)-'Chem - ODS'!AG$7*10^6,'Chemicals Calcs'!AL96))</f>
        <v>0</v>
      </c>
      <c r="AM96" s="212">
        <f ca="1">IF(SUM('Chemicals Calcs'!AM$2:AM96)-'Chem - ODS'!AH$7*10^6&lt;0,0,IF(AND(SUM('Chemicals Calcs'!AM$1:AM95)-'Chem - ODS'!AH$7*10^6&lt;0,SUM('Chemicals Calcs'!AM$2:AM96)-'Chem - ODS'!AH$7*10^6&gt;0),SUM('Chemicals Calcs'!AM$2:AM96)-'Chem - ODS'!AH$7*10^6,'Chemicals Calcs'!AM96))</f>
        <v>0</v>
      </c>
      <c r="AN96" s="212">
        <f ca="1">IF(SUM('Chemicals Calcs'!AN$2:AN96)-'Chem - ODS'!AI$7*10^6&lt;0,0,IF(AND(SUM('Chemicals Calcs'!AN$1:AN95)-'Chem - ODS'!AI$7*10^6&lt;0,SUM('Chemicals Calcs'!AN$2:AN96)-'Chem - ODS'!AI$7*10^6&gt;0),SUM('Chemicals Calcs'!AN$2:AN96)-'Chem - ODS'!AI$7*10^6,'Chemicals Calcs'!AN96))</f>
        <v>0</v>
      </c>
      <c r="AO96" s="212">
        <f ca="1">IF(SUM('Chemicals Calcs'!AO$2:AO96)-'Chem - ODS'!AJ$7*10^6&lt;0,0,IF(AND(SUM('Chemicals Calcs'!AO$1:AO95)-'Chem - ODS'!AJ$7*10^6&lt;0,SUM('Chemicals Calcs'!AO$2:AO96)-'Chem - ODS'!AJ$7*10^6&gt;0),SUM('Chemicals Calcs'!AO$2:AO96)-'Chem - ODS'!AJ$7*10^6,'Chemicals Calcs'!AO96))</f>
        <v>0</v>
      </c>
      <c r="AP96" s="212">
        <f ca="1">IF(SUM('Chemicals Calcs'!AP$2:AP96)-'Chem - ODS'!AK$7*10^6&lt;0,0,IF(AND(SUM('Chemicals Calcs'!AP$1:AP95)-'Chem - ODS'!AK$7*10^6&lt;0,SUM('Chemicals Calcs'!AP$2:AP96)-'Chem - ODS'!AK$7*10^6&gt;0),SUM('Chemicals Calcs'!AP$2:AP96)-'Chem - ODS'!AK$7*10^6,'Chemicals Calcs'!AP96))</f>
        <v>0</v>
      </c>
    </row>
    <row r="97" spans="1:42">
      <c r="A97" s="74">
        <v>45</v>
      </c>
      <c r="B97">
        <f ca="1">IF('Chemicals 2010'!$A105="CP",INDIRECT("'Chemicals 2010'!"&amp;'Country Selector'!$B$3&amp;ROW($A105))*10^12,0)</f>
        <v>0</v>
      </c>
      <c r="C97" s="90">
        <f t="shared" ca="1" si="4"/>
        <v>0</v>
      </c>
      <c r="D97" s="90">
        <f t="shared" ca="1" si="5"/>
        <v>0</v>
      </c>
      <c r="E97" s="90">
        <f t="shared" ca="1" si="5"/>
        <v>0</v>
      </c>
      <c r="F97" s="90">
        <f t="shared" ca="1" si="5"/>
        <v>0</v>
      </c>
      <c r="G97" s="212">
        <f ca="1">IF(SUM('Chemicals Calcs'!G$2:G97)-'Chem - ODS'!B$7*10^6&lt;0,0,IF(AND(SUM('Chemicals Calcs'!G$1:G96)-'Chem - ODS'!B$7*10^6&lt;0,SUM('Chemicals Calcs'!G$2:G97)-'Chem - ODS'!B$7*10^6&gt;0),SUM('Chemicals Calcs'!G$2:G97)-'Chem - ODS'!B$7*10^6,'Chemicals Calcs'!G97))</f>
        <v>0</v>
      </c>
      <c r="H97" s="212">
        <f ca="1">IF(SUM('Chemicals Calcs'!H$2:H97)-'Chem - ODS'!C$7*10^6&lt;0,0,IF(AND(SUM('Chemicals Calcs'!H$1:H96)-'Chem - ODS'!C$7*10^6&lt;0,SUM('Chemicals Calcs'!H$2:H97)-'Chem - ODS'!C$7*10^6&gt;0),SUM('Chemicals Calcs'!H$2:H97)-'Chem - ODS'!C$7*10^6,'Chemicals Calcs'!H97))</f>
        <v>0</v>
      </c>
      <c r="I97" s="212">
        <f ca="1">IF(SUM('Chemicals Calcs'!I$2:I97)-'Chem - ODS'!D$7*10^6&lt;0,0,IF(AND(SUM('Chemicals Calcs'!I$1:I96)-'Chem - ODS'!D$7*10^6&lt;0,SUM('Chemicals Calcs'!I$2:I97)-'Chem - ODS'!D$7*10^6&gt;0),SUM('Chemicals Calcs'!I$2:I97)-'Chem - ODS'!D$7*10^6,'Chemicals Calcs'!I97))</f>
        <v>0</v>
      </c>
      <c r="J97" s="212">
        <f ca="1">IF(SUM('Chemicals Calcs'!J$2:J97)-'Chem - ODS'!E$7*10^6&lt;0,0,IF(AND(SUM('Chemicals Calcs'!J$1:J96)-'Chem - ODS'!E$7*10^6&lt;0,SUM('Chemicals Calcs'!J$2:J97)-'Chem - ODS'!E$7*10^6&gt;0),SUM('Chemicals Calcs'!J$2:J97)-'Chem - ODS'!E$7*10^6,'Chemicals Calcs'!J97))</f>
        <v>0</v>
      </c>
      <c r="K97" s="212">
        <f ca="1">IF(SUM('Chemicals Calcs'!K$2:K97)-'Chem - ODS'!F$7*10^6&lt;0,0,IF(AND(SUM('Chemicals Calcs'!K$1:K96)-'Chem - ODS'!F$7*10^6&lt;0,SUM('Chemicals Calcs'!K$2:K97)-'Chem - ODS'!F$7*10^6&gt;0),SUM('Chemicals Calcs'!K$2:K97)-'Chem - ODS'!F$7*10^6,'Chemicals Calcs'!K97))</f>
        <v>0</v>
      </c>
      <c r="L97" s="212">
        <f ca="1">IF(SUM('Chemicals Calcs'!L$2:L97)-'Chem - ODS'!G$7*10^6&lt;0,0,IF(AND(SUM('Chemicals Calcs'!L$1:L96)-'Chem - ODS'!G$7*10^6&lt;0,SUM('Chemicals Calcs'!L$2:L97)-'Chem - ODS'!G$7*10^6&gt;0),SUM('Chemicals Calcs'!L$2:L97)-'Chem - ODS'!G$7*10^6,'Chemicals Calcs'!L97))</f>
        <v>0</v>
      </c>
      <c r="M97" s="212">
        <f ca="1">IF(SUM('Chemicals Calcs'!M$2:M97)-'Chem - ODS'!H$7*10^6&lt;0,0,IF(AND(SUM('Chemicals Calcs'!M$1:M96)-'Chem - ODS'!H$7*10^6&lt;0,SUM('Chemicals Calcs'!M$2:M97)-'Chem - ODS'!H$7*10^6&gt;0),SUM('Chemicals Calcs'!M$2:M97)-'Chem - ODS'!H$7*10^6,'Chemicals Calcs'!M97))</f>
        <v>0</v>
      </c>
      <c r="N97" s="212">
        <f ca="1">IF(SUM('Chemicals Calcs'!N$2:N97)-'Chem - ODS'!I$7*10^6&lt;0,0,IF(AND(SUM('Chemicals Calcs'!N$1:N96)-'Chem - ODS'!I$7*10^6&lt;0,SUM('Chemicals Calcs'!N$2:N97)-'Chem - ODS'!I$7*10^6&gt;0),SUM('Chemicals Calcs'!N$2:N97)-'Chem - ODS'!I$7*10^6,'Chemicals Calcs'!N97))</f>
        <v>0</v>
      </c>
      <c r="O97" s="212">
        <f ca="1">IF(SUM('Chemicals Calcs'!O$2:O97)-'Chem - ODS'!J$7*10^6&lt;0,0,IF(AND(SUM('Chemicals Calcs'!O$1:O96)-'Chem - ODS'!J$7*10^6&lt;0,SUM('Chemicals Calcs'!O$2:O97)-'Chem - ODS'!J$7*10^6&gt;0),SUM('Chemicals Calcs'!O$2:O97)-'Chem - ODS'!J$7*10^6,'Chemicals Calcs'!O97))</f>
        <v>0</v>
      </c>
      <c r="P97" s="212">
        <f ca="1">IF(SUM('Chemicals Calcs'!P$2:P97)-'Chem - ODS'!K$7*10^6&lt;0,0,IF(AND(SUM('Chemicals Calcs'!P$1:P96)-'Chem - ODS'!K$7*10^6&lt;0,SUM('Chemicals Calcs'!P$2:P97)-'Chem - ODS'!K$7*10^6&gt;0),SUM('Chemicals Calcs'!P$2:P97)-'Chem - ODS'!K$7*10^6,'Chemicals Calcs'!P97))</f>
        <v>0</v>
      </c>
      <c r="Q97" s="212">
        <f ca="1">IF(SUM('Chemicals Calcs'!Q$2:Q97)-'Chem - ODS'!L$7*10^6&lt;0,0,IF(AND(SUM('Chemicals Calcs'!Q$1:Q96)-'Chem - ODS'!L$7*10^6&lt;0,SUM('Chemicals Calcs'!Q$2:Q97)-'Chem - ODS'!L$7*10^6&gt;0),SUM('Chemicals Calcs'!Q$2:Q97)-'Chem - ODS'!L$7*10^6,'Chemicals Calcs'!Q97))</f>
        <v>0</v>
      </c>
      <c r="R97" s="212">
        <f ca="1">IF(SUM('Chemicals Calcs'!R$2:R97)-'Chem - ODS'!M$7*10^6&lt;0,0,IF(AND(SUM('Chemicals Calcs'!R$1:R96)-'Chem - ODS'!M$7*10^6&lt;0,SUM('Chemicals Calcs'!R$2:R97)-'Chem - ODS'!M$7*10^6&gt;0),SUM('Chemicals Calcs'!R$2:R97)-'Chem - ODS'!M$7*10^6,'Chemicals Calcs'!R97))</f>
        <v>0</v>
      </c>
      <c r="S97" s="212">
        <f ca="1">IF(SUM('Chemicals Calcs'!S$2:S97)-'Chem - ODS'!N$7*10^6&lt;0,0,IF(AND(SUM('Chemicals Calcs'!S$1:S96)-'Chem - ODS'!N$7*10^6&lt;0,SUM('Chemicals Calcs'!S$2:S97)-'Chem - ODS'!N$7*10^6&gt;0),SUM('Chemicals Calcs'!S$2:S97)-'Chem - ODS'!N$7*10^6,'Chemicals Calcs'!S97))</f>
        <v>0</v>
      </c>
      <c r="T97" s="212">
        <f ca="1">IF(SUM('Chemicals Calcs'!T$2:T97)-'Chem - ODS'!O$7*10^6&lt;0,0,IF(AND(SUM('Chemicals Calcs'!T$1:T96)-'Chem - ODS'!O$7*10^6&lt;0,SUM('Chemicals Calcs'!T$2:T97)-'Chem - ODS'!O$7*10^6&gt;0),SUM('Chemicals Calcs'!T$2:T97)-'Chem - ODS'!O$7*10^6,'Chemicals Calcs'!T97))</f>
        <v>0</v>
      </c>
      <c r="U97" s="212">
        <f ca="1">IF(SUM('Chemicals Calcs'!U$2:U97)-'Chem - ODS'!P$7*10^6&lt;0,0,IF(AND(SUM('Chemicals Calcs'!U$1:U96)-'Chem - ODS'!P$7*10^6&lt;0,SUM('Chemicals Calcs'!U$2:U97)-'Chem - ODS'!P$7*10^6&gt;0),SUM('Chemicals Calcs'!U$2:U97)-'Chem - ODS'!P$7*10^6,'Chemicals Calcs'!U97))</f>
        <v>0</v>
      </c>
      <c r="V97" s="212">
        <f ca="1">IF(SUM('Chemicals Calcs'!V$2:V97)-'Chem - ODS'!Q$7*10^6&lt;0,0,IF(AND(SUM('Chemicals Calcs'!V$1:V96)-'Chem - ODS'!Q$7*10^6&lt;0,SUM('Chemicals Calcs'!V$2:V97)-'Chem - ODS'!Q$7*10^6&gt;0),SUM('Chemicals Calcs'!V$2:V97)-'Chem - ODS'!Q$7*10^6,'Chemicals Calcs'!V97))</f>
        <v>0</v>
      </c>
      <c r="W97" s="212">
        <f ca="1">IF(SUM('Chemicals Calcs'!W$2:W97)-'Chem - ODS'!R$7*10^6&lt;0,0,IF(AND(SUM('Chemicals Calcs'!W$1:W96)-'Chem - ODS'!R$7*10^6&lt;0,SUM('Chemicals Calcs'!W$2:W97)-'Chem - ODS'!R$7*10^6&gt;0),SUM('Chemicals Calcs'!W$2:W97)-'Chem - ODS'!R$7*10^6,'Chemicals Calcs'!W97))</f>
        <v>0</v>
      </c>
      <c r="X97" s="212">
        <f ca="1">IF(SUM('Chemicals Calcs'!X$2:X97)-'Chem - ODS'!S$7*10^6&lt;0,0,IF(AND(SUM('Chemicals Calcs'!X$1:X96)-'Chem - ODS'!S$7*10^6&lt;0,SUM('Chemicals Calcs'!X$2:X97)-'Chem - ODS'!S$7*10^6&gt;0),SUM('Chemicals Calcs'!X$2:X97)-'Chem - ODS'!S$7*10^6,'Chemicals Calcs'!X97))</f>
        <v>0</v>
      </c>
      <c r="Y97" s="212">
        <f ca="1">IF(SUM('Chemicals Calcs'!Y$2:Y97)-'Chem - ODS'!T$7*10^6&lt;0,0,IF(AND(SUM('Chemicals Calcs'!Y$1:Y96)-'Chem - ODS'!T$7*10^6&lt;0,SUM('Chemicals Calcs'!Y$2:Y97)-'Chem - ODS'!T$7*10^6&gt;0),SUM('Chemicals Calcs'!Y$2:Y97)-'Chem - ODS'!T$7*10^6,'Chemicals Calcs'!Y97))</f>
        <v>0</v>
      </c>
      <c r="Z97" s="212">
        <f ca="1">IF(SUM('Chemicals Calcs'!Z$2:Z97)-'Chem - ODS'!U$7*10^6&lt;0,0,IF(AND(SUM('Chemicals Calcs'!Z$1:Z96)-'Chem - ODS'!U$7*10^6&lt;0,SUM('Chemicals Calcs'!Z$2:Z97)-'Chem - ODS'!U$7*10^6&gt;0),SUM('Chemicals Calcs'!Z$2:Z97)-'Chem - ODS'!U$7*10^6,'Chemicals Calcs'!Z97))</f>
        <v>0</v>
      </c>
      <c r="AA97" s="212">
        <f ca="1">IF(SUM('Chemicals Calcs'!AA$2:AA97)-'Chem - ODS'!V$7*10^6&lt;0,0,IF(AND(SUM('Chemicals Calcs'!AA$1:AA96)-'Chem - ODS'!V$7*10^6&lt;0,SUM('Chemicals Calcs'!AA$2:AA97)-'Chem - ODS'!V$7*10^6&gt;0),SUM('Chemicals Calcs'!AA$2:AA97)-'Chem - ODS'!V$7*10^6,'Chemicals Calcs'!AA97))</f>
        <v>0</v>
      </c>
      <c r="AB97" s="212">
        <f ca="1">IF(SUM('Chemicals Calcs'!AB$2:AB97)-'Chem - ODS'!W$7*10^6&lt;0,0,IF(AND(SUM('Chemicals Calcs'!AB$1:AB96)-'Chem - ODS'!W$7*10^6&lt;0,SUM('Chemicals Calcs'!AB$2:AB97)-'Chem - ODS'!W$7*10^6&gt;0),SUM('Chemicals Calcs'!AB$2:AB97)-'Chem - ODS'!W$7*10^6,'Chemicals Calcs'!AB97))</f>
        <v>0</v>
      </c>
      <c r="AC97" s="212">
        <f ca="1">IF(SUM('Chemicals Calcs'!AC$2:AC97)-'Chem - ODS'!X$7*10^6&lt;0,0,IF(AND(SUM('Chemicals Calcs'!AC$1:AC96)-'Chem - ODS'!X$7*10^6&lt;0,SUM('Chemicals Calcs'!AC$2:AC97)-'Chem - ODS'!X$7*10^6&gt;0),SUM('Chemicals Calcs'!AC$2:AC97)-'Chem - ODS'!X$7*10^6,'Chemicals Calcs'!AC97))</f>
        <v>0</v>
      </c>
      <c r="AD97" s="212">
        <f ca="1">IF(SUM('Chemicals Calcs'!AD$2:AD97)-'Chem - ODS'!Y$7*10^6&lt;0,0,IF(AND(SUM('Chemicals Calcs'!AD$1:AD96)-'Chem - ODS'!Y$7*10^6&lt;0,SUM('Chemicals Calcs'!AD$2:AD97)-'Chem - ODS'!Y$7*10^6&gt;0),SUM('Chemicals Calcs'!AD$2:AD97)-'Chem - ODS'!Y$7*10^6,'Chemicals Calcs'!AD97))</f>
        <v>0</v>
      </c>
      <c r="AE97" s="212">
        <f ca="1">IF(SUM('Chemicals Calcs'!AE$2:AE97)-'Chem - ODS'!Z$7*10^6&lt;0,0,IF(AND(SUM('Chemicals Calcs'!AE$1:AE96)-'Chem - ODS'!Z$7*10^6&lt;0,SUM('Chemicals Calcs'!AE$2:AE97)-'Chem - ODS'!Z$7*10^6&gt;0),SUM('Chemicals Calcs'!AE$2:AE97)-'Chem - ODS'!Z$7*10^6,'Chemicals Calcs'!AE97))</f>
        <v>0</v>
      </c>
      <c r="AF97" s="212">
        <f ca="1">IF(SUM('Chemicals Calcs'!AF$2:AF97)-'Chem - ODS'!AA$7*10^6&lt;0,0,IF(AND(SUM('Chemicals Calcs'!AF$1:AF96)-'Chem - ODS'!AA$7*10^6&lt;0,SUM('Chemicals Calcs'!AF$2:AF97)-'Chem - ODS'!AA$7*10^6&gt;0),SUM('Chemicals Calcs'!AF$2:AF97)-'Chem - ODS'!AA$7*10^6,'Chemicals Calcs'!AF97))</f>
        <v>0</v>
      </c>
      <c r="AG97" s="212">
        <f ca="1">IF(SUM('Chemicals Calcs'!AG$2:AG97)-'Chem - ODS'!AB$7*10^6&lt;0,0,IF(AND(SUM('Chemicals Calcs'!AG$1:AG96)-'Chem - ODS'!AB$7*10^6&lt;0,SUM('Chemicals Calcs'!AG$2:AG97)-'Chem - ODS'!AB$7*10^6&gt;0),SUM('Chemicals Calcs'!AG$2:AG97)-'Chem - ODS'!AB$7*10^6,'Chemicals Calcs'!AG97))</f>
        <v>0</v>
      </c>
      <c r="AH97" s="212">
        <f ca="1">IF(SUM('Chemicals Calcs'!AH$2:AH97)-'Chem - ODS'!AC$7*10^6&lt;0,0,IF(AND(SUM('Chemicals Calcs'!AH$1:AH96)-'Chem - ODS'!AC$7*10^6&lt;0,SUM('Chemicals Calcs'!AH$2:AH97)-'Chem - ODS'!AC$7*10^6&gt;0),SUM('Chemicals Calcs'!AH$2:AH97)-'Chem - ODS'!AC$7*10^6,'Chemicals Calcs'!AH97))</f>
        <v>0</v>
      </c>
      <c r="AI97" s="212">
        <f ca="1">IF(SUM('Chemicals Calcs'!AI$2:AI97)-'Chem - ODS'!AD$7*10^6&lt;0,0,IF(AND(SUM('Chemicals Calcs'!AI$1:AI96)-'Chem - ODS'!AD$7*10^6&lt;0,SUM('Chemicals Calcs'!AI$2:AI97)-'Chem - ODS'!AD$7*10^6&gt;0),SUM('Chemicals Calcs'!AI$2:AI97)-'Chem - ODS'!AD$7*10^6,'Chemicals Calcs'!AI97))</f>
        <v>0</v>
      </c>
      <c r="AJ97" s="212">
        <f ca="1">IF(SUM('Chemicals Calcs'!AJ$2:AJ97)-'Chem - ODS'!AE$7*10^6&lt;0,0,IF(AND(SUM('Chemicals Calcs'!AJ$1:AJ96)-'Chem - ODS'!AE$7*10^6&lt;0,SUM('Chemicals Calcs'!AJ$2:AJ97)-'Chem - ODS'!AE$7*10^6&gt;0),SUM('Chemicals Calcs'!AJ$2:AJ97)-'Chem - ODS'!AE$7*10^6,'Chemicals Calcs'!AJ97))</f>
        <v>0</v>
      </c>
      <c r="AK97" s="212">
        <f ca="1">IF(SUM('Chemicals Calcs'!AK$2:AK97)-'Chem - ODS'!AF$7*10^6&lt;0,0,IF(AND(SUM('Chemicals Calcs'!AK$1:AK96)-'Chem - ODS'!AF$7*10^6&lt;0,SUM('Chemicals Calcs'!AK$2:AK97)-'Chem - ODS'!AF$7*10^6&gt;0),SUM('Chemicals Calcs'!AK$2:AK97)-'Chem - ODS'!AF$7*10^6,'Chemicals Calcs'!AK97))</f>
        <v>0</v>
      </c>
      <c r="AL97" s="212">
        <f ca="1">IF(SUM('Chemicals Calcs'!AL$2:AL97)-'Chem - ODS'!AG$7*10^6&lt;0,0,IF(AND(SUM('Chemicals Calcs'!AL$1:AL96)-'Chem - ODS'!AG$7*10^6&lt;0,SUM('Chemicals Calcs'!AL$2:AL97)-'Chem - ODS'!AG$7*10^6&gt;0),SUM('Chemicals Calcs'!AL$2:AL97)-'Chem - ODS'!AG$7*10^6,'Chemicals Calcs'!AL97))</f>
        <v>0</v>
      </c>
      <c r="AM97" s="212">
        <f ca="1">IF(SUM('Chemicals Calcs'!AM$2:AM97)-'Chem - ODS'!AH$7*10^6&lt;0,0,IF(AND(SUM('Chemicals Calcs'!AM$1:AM96)-'Chem - ODS'!AH$7*10^6&lt;0,SUM('Chemicals Calcs'!AM$2:AM97)-'Chem - ODS'!AH$7*10^6&gt;0),SUM('Chemicals Calcs'!AM$2:AM97)-'Chem - ODS'!AH$7*10^6,'Chemicals Calcs'!AM97))</f>
        <v>0</v>
      </c>
      <c r="AN97" s="212">
        <f ca="1">IF(SUM('Chemicals Calcs'!AN$2:AN97)-'Chem - ODS'!AI$7*10^6&lt;0,0,IF(AND(SUM('Chemicals Calcs'!AN$1:AN96)-'Chem - ODS'!AI$7*10^6&lt;0,SUM('Chemicals Calcs'!AN$2:AN97)-'Chem - ODS'!AI$7*10^6&gt;0),SUM('Chemicals Calcs'!AN$2:AN97)-'Chem - ODS'!AI$7*10^6,'Chemicals Calcs'!AN97))</f>
        <v>0</v>
      </c>
      <c r="AO97" s="212">
        <f ca="1">IF(SUM('Chemicals Calcs'!AO$2:AO97)-'Chem - ODS'!AJ$7*10^6&lt;0,0,IF(AND(SUM('Chemicals Calcs'!AO$1:AO96)-'Chem - ODS'!AJ$7*10^6&lt;0,SUM('Chemicals Calcs'!AO$2:AO97)-'Chem - ODS'!AJ$7*10^6&gt;0),SUM('Chemicals Calcs'!AO$2:AO97)-'Chem - ODS'!AJ$7*10^6,'Chemicals Calcs'!AO97))</f>
        <v>0</v>
      </c>
      <c r="AP97" s="212">
        <f ca="1">IF(SUM('Chemicals Calcs'!AP$2:AP97)-'Chem - ODS'!AK$7*10^6&lt;0,0,IF(AND(SUM('Chemicals Calcs'!AP$1:AP96)-'Chem - ODS'!AK$7*10^6&lt;0,SUM('Chemicals Calcs'!AP$2:AP97)-'Chem - ODS'!AK$7*10^6&gt;0),SUM('Chemicals Calcs'!AP$2:AP97)-'Chem - ODS'!AK$7*10^6,'Chemicals Calcs'!AP97))</f>
        <v>0</v>
      </c>
    </row>
    <row r="98" spans="1:42">
      <c r="A98" s="74">
        <v>46</v>
      </c>
      <c r="B98">
        <f ca="1">IF('Chemicals 2010'!$A106="CP",INDIRECT("'Chemicals 2010'!"&amp;'Country Selector'!$B$3&amp;ROW($A106))*10^12,0)</f>
        <v>0</v>
      </c>
      <c r="C98" s="90">
        <f t="shared" ca="1" si="4"/>
        <v>966120442.60263419</v>
      </c>
      <c r="D98" s="90">
        <f t="shared" ca="1" si="5"/>
        <v>1932240885.2052684</v>
      </c>
      <c r="E98" s="90">
        <f t="shared" ca="1" si="5"/>
        <v>2898361327.8079023</v>
      </c>
      <c r="F98" s="90">
        <f t="shared" ca="1" si="5"/>
        <v>3864481770.4105368</v>
      </c>
      <c r="G98" s="212">
        <f ca="1">IF(SUM('Chemicals Calcs'!G$2:G98)-'Chem - ODS'!B$7*10^6&lt;0,0,IF(AND(SUM('Chemicals Calcs'!G$1:G97)-'Chem - ODS'!B$7*10^6&lt;0,SUM('Chemicals Calcs'!G$2:G98)-'Chem - ODS'!B$7*10^6&gt;0),SUM('Chemicals Calcs'!G$2:G98)-'Chem - ODS'!B$7*10^6,'Chemicals Calcs'!G98))</f>
        <v>4830602213.0131712</v>
      </c>
      <c r="H98" s="212">
        <f ca="1">IF(SUM('Chemicals Calcs'!H$2:H98)-'Chem - ODS'!C$7*10^6&lt;0,0,IF(AND(SUM('Chemicals Calcs'!H$1:H97)-'Chem - ODS'!C$7*10^6&lt;0,SUM('Chemicals Calcs'!H$2:H98)-'Chem - ODS'!C$7*10^6&gt;0),SUM('Chemicals Calcs'!H$2:H98)-'Chem - ODS'!C$7*10^6,'Chemicals Calcs'!H98))</f>
        <v>5796722655.6158047</v>
      </c>
      <c r="I98" s="212">
        <f ca="1">IF(SUM('Chemicals Calcs'!I$2:I98)-'Chem - ODS'!D$7*10^6&lt;0,0,IF(AND(SUM('Chemicals Calcs'!I$1:I97)-'Chem - ODS'!D$7*10^6&lt;0,SUM('Chemicals Calcs'!I$2:I98)-'Chem - ODS'!D$7*10^6&gt;0),SUM('Chemicals Calcs'!I$2:I98)-'Chem - ODS'!D$7*10^6,'Chemicals Calcs'!I98))</f>
        <v>6762843098.2184391</v>
      </c>
      <c r="J98" s="212">
        <f ca="1">IF(SUM('Chemicals Calcs'!J$2:J98)-'Chem - ODS'!E$7*10^6&lt;0,0,IF(AND(SUM('Chemicals Calcs'!J$1:J97)-'Chem - ODS'!E$7*10^6&lt;0,SUM('Chemicals Calcs'!J$2:J98)-'Chem - ODS'!E$7*10^6&gt;0),SUM('Chemicals Calcs'!J$2:J98)-'Chem - ODS'!E$7*10^6,'Chemicals Calcs'!J98))</f>
        <v>7728963540.8210735</v>
      </c>
      <c r="K98" s="212">
        <f ca="1">IF(SUM('Chemicals Calcs'!K$2:K98)-'Chem - ODS'!F$7*10^6&lt;0,0,IF(AND(SUM('Chemicals Calcs'!K$1:K97)-'Chem - ODS'!F$7*10^6&lt;0,SUM('Chemicals Calcs'!K$2:K98)-'Chem - ODS'!F$7*10^6&gt;0),SUM('Chemicals Calcs'!K$2:K98)-'Chem - ODS'!F$7*10^6,'Chemicals Calcs'!K98))</f>
        <v>8695083983.423708</v>
      </c>
      <c r="L98" s="212">
        <f ca="1">IF(SUM('Chemicals Calcs'!L$2:L98)-'Chem - ODS'!G$7*10^6&lt;0,0,IF(AND(SUM('Chemicals Calcs'!L$1:L97)-'Chem - ODS'!G$7*10^6&lt;0,SUM('Chemicals Calcs'!L$2:L98)-'Chem - ODS'!G$7*10^6&gt;0),SUM('Chemicals Calcs'!L$2:L98)-'Chem - ODS'!G$7*10^6,'Chemicals Calcs'!L98))</f>
        <v>9661204426.0263424</v>
      </c>
      <c r="M98" s="212">
        <f ca="1">IF(SUM('Chemicals Calcs'!M$2:M98)-'Chem - ODS'!H$7*10^6&lt;0,0,IF(AND(SUM('Chemicals Calcs'!M$1:M97)-'Chem - ODS'!H$7*10^6&lt;0,SUM('Chemicals Calcs'!M$2:M98)-'Chem - ODS'!H$7*10^6&gt;0),SUM('Chemicals Calcs'!M$2:M98)-'Chem - ODS'!H$7*10^6,'Chemicals Calcs'!M98))</f>
        <v>10466011671.031027</v>
      </c>
      <c r="N98" s="212">
        <f ca="1">IF(SUM('Chemicals Calcs'!N$2:N98)-'Chem - ODS'!I$7*10^6&lt;0,0,IF(AND(SUM('Chemicals Calcs'!N$1:N97)-'Chem - ODS'!I$7*10^6&lt;0,SUM('Chemicals Calcs'!N$2:N98)-'Chem - ODS'!I$7*10^6&gt;0),SUM('Chemicals Calcs'!N$2:N98)-'Chem - ODS'!I$7*10^6,'Chemicals Calcs'!N98))</f>
        <v>11330858852.597622</v>
      </c>
      <c r="O98" s="212">
        <f ca="1">IF(SUM('Chemicals Calcs'!O$2:O98)-'Chem - ODS'!J$7*10^6&lt;0,0,IF(AND(SUM('Chemicals Calcs'!O$1:O97)-'Chem - ODS'!J$7*10^6&lt;0,SUM('Chemicals Calcs'!O$2:O98)-'Chem - ODS'!J$7*10^6&gt;0),SUM('Chemicals Calcs'!O$2:O98)-'Chem - ODS'!J$7*10^6,'Chemicals Calcs'!O98))</f>
        <v>12196399477.626116</v>
      </c>
      <c r="P98" s="212">
        <f ca="1">IF(SUM('Chemicals Calcs'!P$2:P98)-'Chem - ODS'!K$7*10^6&lt;0,0,IF(AND(SUM('Chemicals Calcs'!P$1:P97)-'Chem - ODS'!K$7*10^6&lt;0,SUM('Chemicals Calcs'!P$2:P98)-'Chem - ODS'!K$7*10^6&gt;0),SUM('Chemicals Calcs'!P$2:P98)-'Chem - ODS'!K$7*10^6,'Chemicals Calcs'!P98))</f>
        <v>13062567769.325108</v>
      </c>
      <c r="Q98" s="212">
        <f ca="1">IF(SUM('Chemicals Calcs'!Q$2:Q98)-'Chem - ODS'!L$7*10^6&lt;0,0,IF(AND(SUM('Chemicals Calcs'!Q$1:Q97)-'Chem - ODS'!L$7*10^6&lt;0,SUM('Chemicals Calcs'!Q$2:Q98)-'Chem - ODS'!L$7*10^6&gt;0),SUM('Chemicals Calcs'!Q$2:Q98)-'Chem - ODS'!L$7*10^6,'Chemicals Calcs'!Q98))</f>
        <v>14074402952.622879</v>
      </c>
      <c r="R98" s="212">
        <f ca="1">IF(SUM('Chemicals Calcs'!R$2:R98)-'Chem - ODS'!M$7*10^6&lt;0,0,IF(AND(SUM('Chemicals Calcs'!R$1:R97)-'Chem - ODS'!M$7*10^6&lt;0,SUM('Chemicals Calcs'!R$2:R98)-'Chem - ODS'!M$7*10^6&gt;0),SUM('Chemicals Calcs'!R$2:R98)-'Chem - ODS'!M$7*10^6,'Chemicals Calcs'!R98))</f>
        <v>14796563366.846121</v>
      </c>
      <c r="S98" s="212">
        <f ca="1">IF(SUM('Chemicals Calcs'!S$2:S98)-'Chem - ODS'!N$7*10^6&lt;0,0,IF(AND(SUM('Chemicals Calcs'!S$1:S97)-'Chem - ODS'!N$7*10^6&lt;0,SUM('Chemicals Calcs'!S$2:S98)-'Chem - ODS'!N$7*10^6&gt;0),SUM('Chemicals Calcs'!S$2:S98)-'Chem - ODS'!N$7*10^6,'Chemicals Calcs'!S98))</f>
        <v>16125009405.441931</v>
      </c>
      <c r="T98" s="212">
        <f ca="1">IF(SUM('Chemicals Calcs'!T$2:T98)-'Chem - ODS'!O$7*10^6&lt;0,0,IF(AND(SUM('Chemicals Calcs'!T$1:T97)-'Chem - ODS'!O$7*10^6&lt;0,SUM('Chemicals Calcs'!T$2:T98)-'Chem - ODS'!O$7*10^6&gt;0),SUM('Chemicals Calcs'!T$2:T98)-'Chem - ODS'!O$7*10^6,'Chemicals Calcs'!T98))</f>
        <v>16611186545.461817</v>
      </c>
      <c r="U98" s="212">
        <f ca="1">IF(SUM('Chemicals Calcs'!U$2:U98)-'Chem - ODS'!P$7*10^6&lt;0,0,IF(AND(SUM('Chemicals Calcs'!U$1:U97)-'Chem - ODS'!P$7*10^6&lt;0,SUM('Chemicals Calcs'!U$2:U98)-'Chem - ODS'!P$7*10^6&gt;0),SUM('Chemicals Calcs'!U$2:U98)-'Chem - ODS'!P$7*10^6,'Chemicals Calcs'!U98))</f>
        <v>17481585178.389755</v>
      </c>
      <c r="V98" s="212">
        <f ca="1">IF(SUM('Chemicals Calcs'!V$2:V98)-'Chem - ODS'!Q$7*10^6&lt;0,0,IF(AND(SUM('Chemicals Calcs'!V$1:V97)-'Chem - ODS'!Q$7*10^6&lt;0,SUM('Chemicals Calcs'!V$2:V98)-'Chem - ODS'!Q$7*10^6&gt;0),SUM('Chemicals Calcs'!V$2:V98)-'Chem - ODS'!Q$7*10^6,'Chemicals Calcs'!V98))</f>
        <v>18269956072.735558</v>
      </c>
      <c r="W98" s="212">
        <f ca="1">IF(SUM('Chemicals Calcs'!W$2:W98)-'Chem - ODS'!R$7*10^6&lt;0,0,IF(AND(SUM('Chemicals Calcs'!W$1:W97)-'Chem - ODS'!R$7*10^6&lt;0,SUM('Chemicals Calcs'!W$2:W98)-'Chem - ODS'!R$7*10^6&gt;0),SUM('Chemicals Calcs'!W$2:W98)-'Chem - ODS'!R$7*10^6,'Chemicals Calcs'!W98))</f>
        <v>19516721205.374531</v>
      </c>
      <c r="X98" s="212">
        <f ca="1">IF(SUM('Chemicals Calcs'!X$2:X98)-'Chem - ODS'!S$7*10^6&lt;0,0,IF(AND(SUM('Chemicals Calcs'!X$1:X97)-'Chem - ODS'!S$7*10^6&lt;0,SUM('Chemicals Calcs'!X$2:X98)-'Chem - ODS'!S$7*10^6&gt;0),SUM('Chemicals Calcs'!X$2:X98)-'Chem - ODS'!S$7*10^6,'Chemicals Calcs'!X98))</f>
        <v>20934164066.776707</v>
      </c>
      <c r="Y98" s="212">
        <f ca="1">IF(SUM('Chemicals Calcs'!Y$2:Y98)-'Chem - ODS'!T$7*10^6&lt;0,0,IF(AND(SUM('Chemicals Calcs'!Y$1:Y97)-'Chem - ODS'!T$7*10^6&lt;0,SUM('Chemicals Calcs'!Y$2:Y98)-'Chem - ODS'!T$7*10^6&gt;0),SUM('Chemicals Calcs'!Y$2:Y98)-'Chem - ODS'!T$7*10^6,'Chemicals Calcs'!Y98))</f>
        <v>21272614669.005684</v>
      </c>
      <c r="Z98" s="212">
        <f ca="1">IF(SUM('Chemicals Calcs'!Z$2:Z98)-'Chem - ODS'!U$7*10^6&lt;0,0,IF(AND(SUM('Chemicals Calcs'!Z$1:Z97)-'Chem - ODS'!U$7*10^6&lt;0,SUM('Chemicals Calcs'!Z$2:Z98)-'Chem - ODS'!U$7*10^6&gt;0),SUM('Chemicals Calcs'!Z$2:Z98)-'Chem - ODS'!U$7*10^6,'Chemicals Calcs'!Z98))</f>
        <v>21691264562.993717</v>
      </c>
      <c r="AA98" s="212">
        <f ca="1">IF(SUM('Chemicals Calcs'!AA$2:AA98)-'Chem - ODS'!V$7*10^6&lt;0,0,IF(AND(SUM('Chemicals Calcs'!AA$1:AA97)-'Chem - ODS'!V$7*10^6&lt;0,SUM('Chemicals Calcs'!AA$2:AA98)-'Chem - ODS'!V$7*10^6&gt;0),SUM('Chemicals Calcs'!AA$2:AA98)-'Chem - ODS'!V$7*10^6,'Chemicals Calcs'!AA98))</f>
        <v>22191361361.28075</v>
      </c>
      <c r="AB98" s="212">
        <f ca="1">IF(SUM('Chemicals Calcs'!AB$2:AB98)-'Chem - ODS'!W$7*10^6&lt;0,0,IF(AND(SUM('Chemicals Calcs'!AB$1:AB97)-'Chem - ODS'!W$7*10^6&lt;0,SUM('Chemicals Calcs'!AB$2:AB98)-'Chem - ODS'!W$7*10^6&gt;0),SUM('Chemicals Calcs'!AB$2:AB98)-'Chem - ODS'!W$7*10^6,'Chemicals Calcs'!AB98))</f>
        <v>22774005711.550297</v>
      </c>
      <c r="AC98" s="212">
        <f ca="1">IF(SUM('Chemicals Calcs'!AC$2:AC98)-'Chem - ODS'!X$7*10^6&lt;0,0,IF(AND(SUM('Chemicals Calcs'!AC$1:AC97)-'Chem - ODS'!X$7*10^6&lt;0,SUM('Chemicals Calcs'!AC$2:AC98)-'Chem - ODS'!X$7*10^6&gt;0),SUM('Chemicals Calcs'!AC$2:AC98)-'Chem - ODS'!X$7*10^6,'Chemicals Calcs'!AC98))</f>
        <v>23440172317.579636</v>
      </c>
      <c r="AD98" s="212">
        <f ca="1">IF(SUM('Chemicals Calcs'!AD$2:AD98)-'Chem - ODS'!Y$7*10^6&lt;0,0,IF(AND(SUM('Chemicals Calcs'!AD$1:AD97)-'Chem - ODS'!Y$7*10^6&lt;0,SUM('Chemicals Calcs'!AD$2:AD98)-'Chem - ODS'!Y$7*10^6&gt;0),SUM('Chemicals Calcs'!AD$2:AD98)-'Chem - ODS'!Y$7*10^6,'Chemicals Calcs'!AD98))</f>
        <v>21814094579.96019</v>
      </c>
      <c r="AE98" s="212">
        <f ca="1">IF(SUM('Chemicals Calcs'!AE$2:AE98)-'Chem - ODS'!Z$7*10^6&lt;0,0,IF(AND(SUM('Chemicals Calcs'!AE$1:AE97)-'Chem - ODS'!Z$7*10^6&lt;0,SUM('Chemicals Calcs'!AE$2:AE98)-'Chem - ODS'!Z$7*10^6&gt;0),SUM('Chemicals Calcs'!AE$2:AE98)-'Chem - ODS'!Z$7*10^6,'Chemicals Calcs'!AE98))</f>
        <v>22387600933.119492</v>
      </c>
      <c r="AF98" s="212">
        <f ca="1">IF(SUM('Chemicals Calcs'!AF$2:AF98)-'Chem - ODS'!AA$7*10^6&lt;0,0,IF(AND(SUM('Chemicals Calcs'!AF$1:AF97)-'Chem - ODS'!AA$7*10^6&lt;0,SUM('Chemicals Calcs'!AF$2:AF98)-'Chem - ODS'!AA$7*10^6&gt;0),SUM('Chemicals Calcs'!AF$2:AF98)-'Chem - ODS'!AA$7*10^6,'Chemicals Calcs'!AF98))</f>
        <v>22875221060.089935</v>
      </c>
      <c r="AG98" s="212">
        <f ca="1">IF(SUM('Chemicals Calcs'!AG$2:AG98)-'Chem - ODS'!AB$7*10^6&lt;0,0,IF(AND(SUM('Chemicals Calcs'!AG$1:AG97)-'Chem - ODS'!AB$7*10^6&lt;0,SUM('Chemicals Calcs'!AG$2:AG98)-'Chem - ODS'!AB$7*10^6&gt;0),SUM('Chemicals Calcs'!AG$2:AG98)-'Chem - ODS'!AB$7*10^6,'Chemicals Calcs'!AG98))</f>
        <v>23754103978.000507</v>
      </c>
      <c r="AH98" s="212">
        <f ca="1">IF(SUM('Chemicals Calcs'!AH$2:AH98)-'Chem - ODS'!AC$7*10^6&lt;0,0,IF(AND(SUM('Chemicals Calcs'!AH$1:AH97)-'Chem - ODS'!AC$7*10^6&lt;0,SUM('Chemicals Calcs'!AH$2:AH98)-'Chem - ODS'!AC$7*10^6&gt;0),SUM('Chemicals Calcs'!AH$2:AH98)-'Chem - ODS'!AC$7*10^6,'Chemicals Calcs'!AH98))</f>
        <v>24663433630.580109</v>
      </c>
      <c r="AI98" s="212">
        <f ca="1">IF(SUM('Chemicals Calcs'!AI$2:AI98)-'Chem - ODS'!AD$7*10^6&lt;0,0,IF(AND(SUM('Chemicals Calcs'!AI$1:AI97)-'Chem - ODS'!AD$7*10^6&lt;0,SUM('Chemicals Calcs'!AI$2:AI98)-'Chem - ODS'!AD$7*10^6&gt;0),SUM('Chemicals Calcs'!AI$2:AI98)-'Chem - ODS'!AD$7*10^6,'Chemicals Calcs'!AI98))</f>
        <v>25604390357.592243</v>
      </c>
      <c r="AJ98" s="212">
        <f ca="1">IF(SUM('Chemicals Calcs'!AJ$2:AJ98)-'Chem - ODS'!AE$7*10^6&lt;0,0,IF(AND(SUM('Chemicals Calcs'!AJ$1:AJ97)-'Chem - ODS'!AE$7*10^6&lt;0,SUM('Chemicals Calcs'!AJ$2:AJ98)-'Chem - ODS'!AE$7*10^6&gt;0),SUM('Chemicals Calcs'!AJ$2:AJ98)-'Chem - ODS'!AE$7*10^6,'Chemicals Calcs'!AJ98))</f>
        <v>26578189418.614906</v>
      </c>
      <c r="AK98" s="212">
        <f ca="1">IF(SUM('Chemicals Calcs'!AK$2:AK98)-'Chem - ODS'!AF$7*10^6&lt;0,0,IF(AND(SUM('Chemicals Calcs'!AK$1:AK97)-'Chem - ODS'!AF$7*10^6&lt;0,SUM('Chemicals Calcs'!AK$2:AK98)-'Chem - ODS'!AF$7*10^6&gt;0),SUM('Chemicals Calcs'!AK$2:AK98)-'Chem - ODS'!AF$7*10^6,'Chemicals Calcs'!AK98))</f>
        <v>27586083070.214939</v>
      </c>
      <c r="AL98" s="212">
        <f ca="1">IF(SUM('Chemicals Calcs'!AL$2:AL98)-'Chem - ODS'!AG$7*10^6&lt;0,0,IF(AND(SUM('Chemicals Calcs'!AL$1:AL97)-'Chem - ODS'!AG$7*10^6&lt;0,SUM('Chemicals Calcs'!AL$2:AL98)-'Chem - ODS'!AG$7*10^6&gt;0),SUM('Chemicals Calcs'!AL$2:AL98)-'Chem - ODS'!AG$7*10^6,'Chemicals Calcs'!AL98))</f>
        <v>28629362608.874573</v>
      </c>
      <c r="AM98" s="212">
        <f ca="1">IF(SUM('Chemicals Calcs'!AM$2:AM98)-'Chem - ODS'!AH$7*10^6&lt;0,0,IF(AND(SUM('Chemicals Calcs'!AM$1:AM97)-'Chem - ODS'!AH$7*10^6&lt;0,SUM('Chemicals Calcs'!AM$2:AM98)-'Chem - ODS'!AH$7*10^6&gt;0),SUM('Chemicals Calcs'!AM$2:AM98)-'Chem - ODS'!AH$7*10^6,'Chemicals Calcs'!AM98))</f>
        <v>29709360394.930016</v>
      </c>
      <c r="AN98" s="212">
        <f ca="1">IF(SUM('Chemicals Calcs'!AN$2:AN98)-'Chem - ODS'!AI$7*10^6&lt;0,0,IF(AND(SUM('Chemicals Calcs'!AN$1:AN97)-'Chem - ODS'!AI$7*10^6&lt;0,SUM('Chemicals Calcs'!AN$2:AN98)-'Chem - ODS'!AI$7*10^6&gt;0),SUM('Chemicals Calcs'!AN$2:AN98)-'Chem - ODS'!AI$7*10^6,'Chemicals Calcs'!AN98))</f>
        <v>30827451870.515419</v>
      </c>
      <c r="AO98" s="212">
        <f ca="1">IF(SUM('Chemicals Calcs'!AO$2:AO98)-'Chem - ODS'!AJ$7*10^6&lt;0,0,IF(AND(SUM('Chemicals Calcs'!AO$1:AO97)-'Chem - ODS'!AJ$7*10^6&lt;0,SUM('Chemicals Calcs'!AO$2:AO98)-'Chem - ODS'!AJ$7*10^6&gt;0),SUM('Chemicals Calcs'!AO$2:AO98)-'Chem - ODS'!AJ$7*10^6,'Chemicals Calcs'!AO98))</f>
        <v>31985057582.688278</v>
      </c>
      <c r="AP98" s="212">
        <f ca="1">IF(SUM('Chemicals Calcs'!AP$2:AP98)-'Chem - ODS'!AK$7*10^6&lt;0,0,IF(AND(SUM('Chemicals Calcs'!AP$1:AP97)-'Chem - ODS'!AK$7*10^6&lt;0,SUM('Chemicals Calcs'!AP$2:AP98)-'Chem - ODS'!AK$7*10^6&gt;0),SUM('Chemicals Calcs'!AP$2:AP98)-'Chem - ODS'!AK$7*10^6,'Chemicals Calcs'!AP98))</f>
        <v>33183645221.451427</v>
      </c>
    </row>
    <row r="99" spans="1:42">
      <c r="A99" s="74">
        <v>47</v>
      </c>
      <c r="B99">
        <f ca="1">IF('Chemicals 2010'!$A107="CP",INDIRECT("'Chemicals 2010'!"&amp;'Country Selector'!$B$3&amp;ROW($A107))*10^12,0)</f>
        <v>0</v>
      </c>
      <c r="C99" s="90">
        <f t="shared" ca="1" si="4"/>
        <v>0</v>
      </c>
      <c r="D99" s="90">
        <f t="shared" ca="1" si="5"/>
        <v>0</v>
      </c>
      <c r="E99" s="90">
        <f t="shared" ca="1" si="5"/>
        <v>0</v>
      </c>
      <c r="F99" s="90">
        <f t="shared" ca="1" si="5"/>
        <v>0</v>
      </c>
      <c r="G99" s="212">
        <f ca="1">IF(SUM('Chemicals Calcs'!G$2:G99)-'Chem - ODS'!B$7*10^6&lt;0,0,IF(AND(SUM('Chemicals Calcs'!G$1:G98)-'Chem - ODS'!B$7*10^6&lt;0,SUM('Chemicals Calcs'!G$2:G99)-'Chem - ODS'!B$7*10^6&gt;0),SUM('Chemicals Calcs'!G$2:G99)-'Chem - ODS'!B$7*10^6,'Chemicals Calcs'!G99))</f>
        <v>0</v>
      </c>
      <c r="H99" s="212">
        <f ca="1">IF(SUM('Chemicals Calcs'!H$2:H99)-'Chem - ODS'!C$7*10^6&lt;0,0,IF(AND(SUM('Chemicals Calcs'!H$1:H98)-'Chem - ODS'!C$7*10^6&lt;0,SUM('Chemicals Calcs'!H$2:H99)-'Chem - ODS'!C$7*10^6&gt;0),SUM('Chemicals Calcs'!H$2:H99)-'Chem - ODS'!C$7*10^6,'Chemicals Calcs'!H99))</f>
        <v>0</v>
      </c>
      <c r="I99" s="212">
        <f ca="1">IF(SUM('Chemicals Calcs'!I$2:I99)-'Chem - ODS'!D$7*10^6&lt;0,0,IF(AND(SUM('Chemicals Calcs'!I$1:I98)-'Chem - ODS'!D$7*10^6&lt;0,SUM('Chemicals Calcs'!I$2:I99)-'Chem - ODS'!D$7*10^6&gt;0),SUM('Chemicals Calcs'!I$2:I99)-'Chem - ODS'!D$7*10^6,'Chemicals Calcs'!I99))</f>
        <v>0</v>
      </c>
      <c r="J99" s="212">
        <f ca="1">IF(SUM('Chemicals Calcs'!J$2:J99)-'Chem - ODS'!E$7*10^6&lt;0,0,IF(AND(SUM('Chemicals Calcs'!J$1:J98)-'Chem - ODS'!E$7*10^6&lt;0,SUM('Chemicals Calcs'!J$2:J99)-'Chem - ODS'!E$7*10^6&gt;0),SUM('Chemicals Calcs'!J$2:J99)-'Chem - ODS'!E$7*10^6,'Chemicals Calcs'!J99))</f>
        <v>0</v>
      </c>
      <c r="K99" s="212">
        <f ca="1">IF(SUM('Chemicals Calcs'!K$2:K99)-'Chem - ODS'!F$7*10^6&lt;0,0,IF(AND(SUM('Chemicals Calcs'!K$1:K98)-'Chem - ODS'!F$7*10^6&lt;0,SUM('Chemicals Calcs'!K$2:K99)-'Chem - ODS'!F$7*10^6&gt;0),SUM('Chemicals Calcs'!K$2:K99)-'Chem - ODS'!F$7*10^6,'Chemicals Calcs'!K99))</f>
        <v>0</v>
      </c>
      <c r="L99" s="212">
        <f ca="1">IF(SUM('Chemicals Calcs'!L$2:L99)-'Chem - ODS'!G$7*10^6&lt;0,0,IF(AND(SUM('Chemicals Calcs'!L$1:L98)-'Chem - ODS'!G$7*10^6&lt;0,SUM('Chemicals Calcs'!L$2:L99)-'Chem - ODS'!G$7*10^6&gt;0),SUM('Chemicals Calcs'!L$2:L99)-'Chem - ODS'!G$7*10^6,'Chemicals Calcs'!L99))</f>
        <v>0</v>
      </c>
      <c r="M99" s="212">
        <f ca="1">IF(SUM('Chemicals Calcs'!M$2:M99)-'Chem - ODS'!H$7*10^6&lt;0,0,IF(AND(SUM('Chemicals Calcs'!M$1:M98)-'Chem - ODS'!H$7*10^6&lt;0,SUM('Chemicals Calcs'!M$2:M99)-'Chem - ODS'!H$7*10^6&gt;0),SUM('Chemicals Calcs'!M$2:M99)-'Chem - ODS'!H$7*10^6,'Chemicals Calcs'!M99))</f>
        <v>0</v>
      </c>
      <c r="N99" s="212">
        <f ca="1">IF(SUM('Chemicals Calcs'!N$2:N99)-'Chem - ODS'!I$7*10^6&lt;0,0,IF(AND(SUM('Chemicals Calcs'!N$1:N98)-'Chem - ODS'!I$7*10^6&lt;0,SUM('Chemicals Calcs'!N$2:N99)-'Chem - ODS'!I$7*10^6&gt;0),SUM('Chemicals Calcs'!N$2:N99)-'Chem - ODS'!I$7*10^6,'Chemicals Calcs'!N99))</f>
        <v>0</v>
      </c>
      <c r="O99" s="212">
        <f ca="1">IF(SUM('Chemicals Calcs'!O$2:O99)-'Chem - ODS'!J$7*10^6&lt;0,0,IF(AND(SUM('Chemicals Calcs'!O$1:O98)-'Chem - ODS'!J$7*10^6&lt;0,SUM('Chemicals Calcs'!O$2:O99)-'Chem - ODS'!J$7*10^6&gt;0),SUM('Chemicals Calcs'!O$2:O99)-'Chem - ODS'!J$7*10^6,'Chemicals Calcs'!O99))</f>
        <v>0</v>
      </c>
      <c r="P99" s="212">
        <f ca="1">IF(SUM('Chemicals Calcs'!P$2:P99)-'Chem - ODS'!K$7*10^6&lt;0,0,IF(AND(SUM('Chemicals Calcs'!P$1:P98)-'Chem - ODS'!K$7*10^6&lt;0,SUM('Chemicals Calcs'!P$2:P99)-'Chem - ODS'!K$7*10^6&gt;0),SUM('Chemicals Calcs'!P$2:P99)-'Chem - ODS'!K$7*10^6,'Chemicals Calcs'!P99))</f>
        <v>0</v>
      </c>
      <c r="Q99" s="212">
        <f ca="1">IF(SUM('Chemicals Calcs'!Q$2:Q99)-'Chem - ODS'!L$7*10^6&lt;0,0,IF(AND(SUM('Chemicals Calcs'!Q$1:Q98)-'Chem - ODS'!L$7*10^6&lt;0,SUM('Chemicals Calcs'!Q$2:Q99)-'Chem - ODS'!L$7*10^6&gt;0),SUM('Chemicals Calcs'!Q$2:Q99)-'Chem - ODS'!L$7*10^6,'Chemicals Calcs'!Q99))</f>
        <v>0</v>
      </c>
      <c r="R99" s="212">
        <f ca="1">IF(SUM('Chemicals Calcs'!R$2:R99)-'Chem - ODS'!M$7*10^6&lt;0,0,IF(AND(SUM('Chemicals Calcs'!R$1:R98)-'Chem - ODS'!M$7*10^6&lt;0,SUM('Chemicals Calcs'!R$2:R99)-'Chem - ODS'!M$7*10^6&gt;0),SUM('Chemicals Calcs'!R$2:R99)-'Chem - ODS'!M$7*10^6,'Chemicals Calcs'!R99))</f>
        <v>0</v>
      </c>
      <c r="S99" s="212">
        <f ca="1">IF(SUM('Chemicals Calcs'!S$2:S99)-'Chem - ODS'!N$7*10^6&lt;0,0,IF(AND(SUM('Chemicals Calcs'!S$1:S98)-'Chem - ODS'!N$7*10^6&lt;0,SUM('Chemicals Calcs'!S$2:S99)-'Chem - ODS'!N$7*10^6&gt;0),SUM('Chemicals Calcs'!S$2:S99)-'Chem - ODS'!N$7*10^6,'Chemicals Calcs'!S99))</f>
        <v>0</v>
      </c>
      <c r="T99" s="212">
        <f ca="1">IF(SUM('Chemicals Calcs'!T$2:T99)-'Chem - ODS'!O$7*10^6&lt;0,0,IF(AND(SUM('Chemicals Calcs'!T$1:T98)-'Chem - ODS'!O$7*10^6&lt;0,SUM('Chemicals Calcs'!T$2:T99)-'Chem - ODS'!O$7*10^6&gt;0),SUM('Chemicals Calcs'!T$2:T99)-'Chem - ODS'!O$7*10^6,'Chemicals Calcs'!T99))</f>
        <v>0</v>
      </c>
      <c r="U99" s="212">
        <f ca="1">IF(SUM('Chemicals Calcs'!U$2:U99)-'Chem - ODS'!P$7*10^6&lt;0,0,IF(AND(SUM('Chemicals Calcs'!U$1:U98)-'Chem - ODS'!P$7*10^6&lt;0,SUM('Chemicals Calcs'!U$2:U99)-'Chem - ODS'!P$7*10^6&gt;0),SUM('Chemicals Calcs'!U$2:U99)-'Chem - ODS'!P$7*10^6,'Chemicals Calcs'!U99))</f>
        <v>0</v>
      </c>
      <c r="V99" s="212">
        <f ca="1">IF(SUM('Chemicals Calcs'!V$2:V99)-'Chem - ODS'!Q$7*10^6&lt;0,0,IF(AND(SUM('Chemicals Calcs'!V$1:V98)-'Chem - ODS'!Q$7*10^6&lt;0,SUM('Chemicals Calcs'!V$2:V99)-'Chem - ODS'!Q$7*10^6&gt;0),SUM('Chemicals Calcs'!V$2:V99)-'Chem - ODS'!Q$7*10^6,'Chemicals Calcs'!V99))</f>
        <v>0</v>
      </c>
      <c r="W99" s="212">
        <f ca="1">IF(SUM('Chemicals Calcs'!W$2:W99)-'Chem - ODS'!R$7*10^6&lt;0,0,IF(AND(SUM('Chemicals Calcs'!W$1:W98)-'Chem - ODS'!R$7*10^6&lt;0,SUM('Chemicals Calcs'!W$2:W99)-'Chem - ODS'!R$7*10^6&gt;0),SUM('Chemicals Calcs'!W$2:W99)-'Chem - ODS'!R$7*10^6,'Chemicals Calcs'!W99))</f>
        <v>0</v>
      </c>
      <c r="X99" s="212">
        <f ca="1">IF(SUM('Chemicals Calcs'!X$2:X99)-'Chem - ODS'!S$7*10^6&lt;0,0,IF(AND(SUM('Chemicals Calcs'!X$1:X98)-'Chem - ODS'!S$7*10^6&lt;0,SUM('Chemicals Calcs'!X$2:X99)-'Chem - ODS'!S$7*10^6&gt;0),SUM('Chemicals Calcs'!X$2:X99)-'Chem - ODS'!S$7*10^6,'Chemicals Calcs'!X99))</f>
        <v>0</v>
      </c>
      <c r="Y99" s="212">
        <f ca="1">IF(SUM('Chemicals Calcs'!Y$2:Y99)-'Chem - ODS'!T$7*10^6&lt;0,0,IF(AND(SUM('Chemicals Calcs'!Y$1:Y98)-'Chem - ODS'!T$7*10^6&lt;0,SUM('Chemicals Calcs'!Y$2:Y99)-'Chem - ODS'!T$7*10^6&gt;0),SUM('Chemicals Calcs'!Y$2:Y99)-'Chem - ODS'!T$7*10^6,'Chemicals Calcs'!Y99))</f>
        <v>0</v>
      </c>
      <c r="Z99" s="212">
        <f ca="1">IF(SUM('Chemicals Calcs'!Z$2:Z99)-'Chem - ODS'!U$7*10^6&lt;0,0,IF(AND(SUM('Chemicals Calcs'!Z$1:Z98)-'Chem - ODS'!U$7*10^6&lt;0,SUM('Chemicals Calcs'!Z$2:Z99)-'Chem - ODS'!U$7*10^6&gt;0),SUM('Chemicals Calcs'!Z$2:Z99)-'Chem - ODS'!U$7*10^6,'Chemicals Calcs'!Z99))</f>
        <v>0</v>
      </c>
      <c r="AA99" s="212">
        <f ca="1">IF(SUM('Chemicals Calcs'!AA$2:AA99)-'Chem - ODS'!V$7*10^6&lt;0,0,IF(AND(SUM('Chemicals Calcs'!AA$1:AA98)-'Chem - ODS'!V$7*10^6&lt;0,SUM('Chemicals Calcs'!AA$2:AA99)-'Chem - ODS'!V$7*10^6&gt;0),SUM('Chemicals Calcs'!AA$2:AA99)-'Chem - ODS'!V$7*10^6,'Chemicals Calcs'!AA99))</f>
        <v>0</v>
      </c>
      <c r="AB99" s="212">
        <f ca="1">IF(SUM('Chemicals Calcs'!AB$2:AB99)-'Chem - ODS'!W$7*10^6&lt;0,0,IF(AND(SUM('Chemicals Calcs'!AB$1:AB98)-'Chem - ODS'!W$7*10^6&lt;0,SUM('Chemicals Calcs'!AB$2:AB99)-'Chem - ODS'!W$7*10^6&gt;0),SUM('Chemicals Calcs'!AB$2:AB99)-'Chem - ODS'!W$7*10^6,'Chemicals Calcs'!AB99))</f>
        <v>0</v>
      </c>
      <c r="AC99" s="212">
        <f ca="1">IF(SUM('Chemicals Calcs'!AC$2:AC99)-'Chem - ODS'!X$7*10^6&lt;0,0,IF(AND(SUM('Chemicals Calcs'!AC$1:AC98)-'Chem - ODS'!X$7*10^6&lt;0,SUM('Chemicals Calcs'!AC$2:AC99)-'Chem - ODS'!X$7*10^6&gt;0),SUM('Chemicals Calcs'!AC$2:AC99)-'Chem - ODS'!X$7*10^6,'Chemicals Calcs'!AC99))</f>
        <v>0</v>
      </c>
      <c r="AD99" s="212">
        <f ca="1">IF(SUM('Chemicals Calcs'!AD$2:AD99)-'Chem - ODS'!Y$7*10^6&lt;0,0,IF(AND(SUM('Chemicals Calcs'!AD$1:AD98)-'Chem - ODS'!Y$7*10^6&lt;0,SUM('Chemicals Calcs'!AD$2:AD99)-'Chem - ODS'!Y$7*10^6&gt;0),SUM('Chemicals Calcs'!AD$2:AD99)-'Chem - ODS'!Y$7*10^6,'Chemicals Calcs'!AD99))</f>
        <v>0</v>
      </c>
      <c r="AE99" s="212">
        <f ca="1">IF(SUM('Chemicals Calcs'!AE$2:AE99)-'Chem - ODS'!Z$7*10^6&lt;0,0,IF(AND(SUM('Chemicals Calcs'!AE$1:AE98)-'Chem - ODS'!Z$7*10^6&lt;0,SUM('Chemicals Calcs'!AE$2:AE99)-'Chem - ODS'!Z$7*10^6&gt;0),SUM('Chemicals Calcs'!AE$2:AE99)-'Chem - ODS'!Z$7*10^6,'Chemicals Calcs'!AE99))</f>
        <v>0</v>
      </c>
      <c r="AF99" s="212">
        <f ca="1">IF(SUM('Chemicals Calcs'!AF$2:AF99)-'Chem - ODS'!AA$7*10^6&lt;0,0,IF(AND(SUM('Chemicals Calcs'!AF$1:AF98)-'Chem - ODS'!AA$7*10^6&lt;0,SUM('Chemicals Calcs'!AF$2:AF99)-'Chem - ODS'!AA$7*10^6&gt;0),SUM('Chemicals Calcs'!AF$2:AF99)-'Chem - ODS'!AA$7*10^6,'Chemicals Calcs'!AF99))</f>
        <v>0</v>
      </c>
      <c r="AG99" s="212">
        <f ca="1">IF(SUM('Chemicals Calcs'!AG$2:AG99)-'Chem - ODS'!AB$7*10^6&lt;0,0,IF(AND(SUM('Chemicals Calcs'!AG$1:AG98)-'Chem - ODS'!AB$7*10^6&lt;0,SUM('Chemicals Calcs'!AG$2:AG99)-'Chem - ODS'!AB$7*10^6&gt;0),SUM('Chemicals Calcs'!AG$2:AG99)-'Chem - ODS'!AB$7*10^6,'Chemicals Calcs'!AG99))</f>
        <v>0</v>
      </c>
      <c r="AH99" s="212">
        <f ca="1">IF(SUM('Chemicals Calcs'!AH$2:AH99)-'Chem - ODS'!AC$7*10^6&lt;0,0,IF(AND(SUM('Chemicals Calcs'!AH$1:AH98)-'Chem - ODS'!AC$7*10^6&lt;0,SUM('Chemicals Calcs'!AH$2:AH99)-'Chem - ODS'!AC$7*10^6&gt;0),SUM('Chemicals Calcs'!AH$2:AH99)-'Chem - ODS'!AC$7*10^6,'Chemicals Calcs'!AH99))</f>
        <v>0</v>
      </c>
      <c r="AI99" s="212">
        <f ca="1">IF(SUM('Chemicals Calcs'!AI$2:AI99)-'Chem - ODS'!AD$7*10^6&lt;0,0,IF(AND(SUM('Chemicals Calcs'!AI$1:AI98)-'Chem - ODS'!AD$7*10^6&lt;0,SUM('Chemicals Calcs'!AI$2:AI99)-'Chem - ODS'!AD$7*10^6&gt;0),SUM('Chemicals Calcs'!AI$2:AI99)-'Chem - ODS'!AD$7*10^6,'Chemicals Calcs'!AI99))</f>
        <v>0</v>
      </c>
      <c r="AJ99" s="212">
        <f ca="1">IF(SUM('Chemicals Calcs'!AJ$2:AJ99)-'Chem - ODS'!AE$7*10^6&lt;0,0,IF(AND(SUM('Chemicals Calcs'!AJ$1:AJ98)-'Chem - ODS'!AE$7*10^6&lt;0,SUM('Chemicals Calcs'!AJ$2:AJ99)-'Chem - ODS'!AE$7*10^6&gt;0),SUM('Chemicals Calcs'!AJ$2:AJ99)-'Chem - ODS'!AE$7*10^6,'Chemicals Calcs'!AJ99))</f>
        <v>0</v>
      </c>
      <c r="AK99" s="212">
        <f ca="1">IF(SUM('Chemicals Calcs'!AK$2:AK99)-'Chem - ODS'!AF$7*10^6&lt;0,0,IF(AND(SUM('Chemicals Calcs'!AK$1:AK98)-'Chem - ODS'!AF$7*10^6&lt;0,SUM('Chemicals Calcs'!AK$2:AK99)-'Chem - ODS'!AF$7*10^6&gt;0),SUM('Chemicals Calcs'!AK$2:AK99)-'Chem - ODS'!AF$7*10^6,'Chemicals Calcs'!AK99))</f>
        <v>0</v>
      </c>
      <c r="AL99" s="212">
        <f ca="1">IF(SUM('Chemicals Calcs'!AL$2:AL99)-'Chem - ODS'!AG$7*10^6&lt;0,0,IF(AND(SUM('Chemicals Calcs'!AL$1:AL98)-'Chem - ODS'!AG$7*10^6&lt;0,SUM('Chemicals Calcs'!AL$2:AL99)-'Chem - ODS'!AG$7*10^6&gt;0),SUM('Chemicals Calcs'!AL$2:AL99)-'Chem - ODS'!AG$7*10^6,'Chemicals Calcs'!AL99))</f>
        <v>0</v>
      </c>
      <c r="AM99" s="212">
        <f ca="1">IF(SUM('Chemicals Calcs'!AM$2:AM99)-'Chem - ODS'!AH$7*10^6&lt;0,0,IF(AND(SUM('Chemicals Calcs'!AM$1:AM98)-'Chem - ODS'!AH$7*10^6&lt;0,SUM('Chemicals Calcs'!AM$2:AM99)-'Chem - ODS'!AH$7*10^6&gt;0),SUM('Chemicals Calcs'!AM$2:AM99)-'Chem - ODS'!AH$7*10^6,'Chemicals Calcs'!AM99))</f>
        <v>0</v>
      </c>
      <c r="AN99" s="212">
        <f ca="1">IF(SUM('Chemicals Calcs'!AN$2:AN99)-'Chem - ODS'!AI$7*10^6&lt;0,0,IF(AND(SUM('Chemicals Calcs'!AN$1:AN98)-'Chem - ODS'!AI$7*10^6&lt;0,SUM('Chemicals Calcs'!AN$2:AN99)-'Chem - ODS'!AI$7*10^6&gt;0),SUM('Chemicals Calcs'!AN$2:AN99)-'Chem - ODS'!AI$7*10^6,'Chemicals Calcs'!AN99))</f>
        <v>0</v>
      </c>
      <c r="AO99" s="212">
        <f ca="1">IF(SUM('Chemicals Calcs'!AO$2:AO99)-'Chem - ODS'!AJ$7*10^6&lt;0,0,IF(AND(SUM('Chemicals Calcs'!AO$1:AO98)-'Chem - ODS'!AJ$7*10^6&lt;0,SUM('Chemicals Calcs'!AO$2:AO99)-'Chem - ODS'!AJ$7*10^6&gt;0),SUM('Chemicals Calcs'!AO$2:AO99)-'Chem - ODS'!AJ$7*10^6,'Chemicals Calcs'!AO99))</f>
        <v>0</v>
      </c>
      <c r="AP99" s="212">
        <f ca="1">IF(SUM('Chemicals Calcs'!AP$2:AP99)-'Chem - ODS'!AK$7*10^6&lt;0,0,IF(AND(SUM('Chemicals Calcs'!AP$1:AP98)-'Chem - ODS'!AK$7*10^6&lt;0,SUM('Chemicals Calcs'!AP$2:AP99)-'Chem - ODS'!AK$7*10^6&gt;0),SUM('Chemicals Calcs'!AP$2:AP99)-'Chem - ODS'!AK$7*10^6,'Chemicals Calcs'!AP99))</f>
        <v>0</v>
      </c>
    </row>
    <row r="100" spans="1:42">
      <c r="A100" s="74">
        <v>48</v>
      </c>
      <c r="B100">
        <f ca="1">IF('Chemicals 2010'!$A108="CP",INDIRECT("'Chemicals 2010'!"&amp;'Country Selector'!$B$3&amp;ROW($A108))*10^12,0)</f>
        <v>0</v>
      </c>
      <c r="C100" s="90">
        <f t="shared" ca="1" si="4"/>
        <v>80783341.781866997</v>
      </c>
      <c r="D100" s="90">
        <f t="shared" ca="1" si="5"/>
        <v>161566683.56373399</v>
      </c>
      <c r="E100" s="90">
        <f t="shared" ca="1" si="5"/>
        <v>242350025.34560099</v>
      </c>
      <c r="F100" s="90">
        <f t="shared" ca="1" si="5"/>
        <v>323133367.12746799</v>
      </c>
      <c r="G100" s="212">
        <f ca="1">IF(SUM('Chemicals Calcs'!G$2:G100)-'Chem - ODS'!B$7*10^6&lt;0,0,IF(AND(SUM('Chemicals Calcs'!G$1:G99)-'Chem - ODS'!B$7*10^6&lt;0,SUM('Chemicals Calcs'!G$2:G100)-'Chem - ODS'!B$7*10^6&gt;0),SUM('Chemicals Calcs'!G$2:G100)-'Chem - ODS'!B$7*10^6,'Chemicals Calcs'!G100))</f>
        <v>403916708.90933502</v>
      </c>
      <c r="H100" s="212">
        <f ca="1">IF(SUM('Chemicals Calcs'!H$2:H100)-'Chem - ODS'!C$7*10^6&lt;0,0,IF(AND(SUM('Chemicals Calcs'!H$1:H99)-'Chem - ODS'!C$7*10^6&lt;0,SUM('Chemicals Calcs'!H$2:H100)-'Chem - ODS'!C$7*10^6&gt;0),SUM('Chemicals Calcs'!H$2:H100)-'Chem - ODS'!C$7*10^6,'Chemicals Calcs'!H100))</f>
        <v>484700050.69120198</v>
      </c>
      <c r="I100" s="212">
        <f ca="1">IF(SUM('Chemicals Calcs'!I$2:I100)-'Chem - ODS'!D$7*10^6&lt;0,0,IF(AND(SUM('Chemicals Calcs'!I$1:I99)-'Chem - ODS'!D$7*10^6&lt;0,SUM('Chemicals Calcs'!I$2:I100)-'Chem - ODS'!D$7*10^6&gt;0),SUM('Chemicals Calcs'!I$2:I100)-'Chem - ODS'!D$7*10^6,'Chemicals Calcs'!I100))</f>
        <v>565483392.47306895</v>
      </c>
      <c r="J100" s="212">
        <f ca="1">IF(SUM('Chemicals Calcs'!J$2:J100)-'Chem - ODS'!E$7*10^6&lt;0,0,IF(AND(SUM('Chemicals Calcs'!J$1:J99)-'Chem - ODS'!E$7*10^6&lt;0,SUM('Chemicals Calcs'!J$2:J100)-'Chem - ODS'!E$7*10^6&gt;0),SUM('Chemicals Calcs'!J$2:J100)-'Chem - ODS'!E$7*10^6,'Chemicals Calcs'!J100))</f>
        <v>646266734.25493598</v>
      </c>
      <c r="K100" s="212">
        <f ca="1">IF(SUM('Chemicals Calcs'!K$2:K100)-'Chem - ODS'!F$7*10^6&lt;0,0,IF(AND(SUM('Chemicals Calcs'!K$1:K99)-'Chem - ODS'!F$7*10^6&lt;0,SUM('Chemicals Calcs'!K$2:K100)-'Chem - ODS'!F$7*10^6&gt;0),SUM('Chemicals Calcs'!K$2:K100)-'Chem - ODS'!F$7*10^6,'Chemicals Calcs'!K100))</f>
        <v>727050076.03680301</v>
      </c>
      <c r="L100" s="212">
        <f ca="1">IF(SUM('Chemicals Calcs'!L$2:L100)-'Chem - ODS'!G$7*10^6&lt;0,0,IF(AND(SUM('Chemicals Calcs'!L$1:L99)-'Chem - ODS'!G$7*10^6&lt;0,SUM('Chemicals Calcs'!L$2:L100)-'Chem - ODS'!G$7*10^6&gt;0),SUM('Chemicals Calcs'!L$2:L100)-'Chem - ODS'!G$7*10^6,'Chemicals Calcs'!L100))</f>
        <v>807833417.81867003</v>
      </c>
      <c r="M100" s="212">
        <f ca="1">IF(SUM('Chemicals Calcs'!M$2:M100)-'Chem - ODS'!H$7*10^6&lt;0,0,IF(AND(SUM('Chemicals Calcs'!M$1:M99)-'Chem - ODS'!H$7*10^6&lt;0,SUM('Chemicals Calcs'!M$2:M100)-'Chem - ODS'!H$7*10^6&gt;0),SUM('Chemicals Calcs'!M$2:M100)-'Chem - ODS'!H$7*10^6,'Chemicals Calcs'!M100))</f>
        <v>973554123.15177691</v>
      </c>
      <c r="N100" s="212">
        <f ca="1">IF(SUM('Chemicals Calcs'!N$2:N100)-'Chem - ODS'!I$7*10^6&lt;0,0,IF(AND(SUM('Chemicals Calcs'!N$1:N99)-'Chem - ODS'!I$7*10^6&lt;0,SUM('Chemicals Calcs'!N$2:N100)-'Chem - ODS'!I$7*10^6&gt;0),SUM('Chemicals Calcs'!N$2:N100)-'Chem - ODS'!I$7*10^6,'Chemicals Calcs'!N100))</f>
        <v>1144443954.2348146</v>
      </c>
      <c r="O100" s="212">
        <f ca="1">IF(SUM('Chemicals Calcs'!O$2:O100)-'Chem - ODS'!J$7*10^6&lt;0,0,IF(AND(SUM('Chemicals Calcs'!O$1:O99)-'Chem - ODS'!J$7*10^6&lt;0,SUM('Chemicals Calcs'!O$2:O100)-'Chem - ODS'!J$7*10^6&gt;0),SUM('Chemicals Calcs'!O$2:O100)-'Chem - ODS'!J$7*10^6,'Chemicals Calcs'!O100))</f>
        <v>1315526004.9051244</v>
      </c>
      <c r="P100" s="212">
        <f ca="1">IF(SUM('Chemicals Calcs'!P$2:P100)-'Chem - ODS'!K$7*10^6&lt;0,0,IF(AND(SUM('Chemicals Calcs'!P$1:P99)-'Chem - ODS'!K$7*10^6&lt;0,SUM('Chemicals Calcs'!P$2:P100)-'Chem - ODS'!K$7*10^6&gt;0),SUM('Chemicals Calcs'!P$2:P100)-'Chem - ODS'!K$7*10^6,'Chemicals Calcs'!P100))</f>
        <v>1486782042.1150389</v>
      </c>
      <c r="Q100" s="212">
        <f ca="1">IF(SUM('Chemicals Calcs'!Q$2:Q100)-'Chem - ODS'!L$7*10^6&lt;0,0,IF(AND(SUM('Chemicals Calcs'!Q$1:Q99)-'Chem - ODS'!L$7*10^6&lt;0,SUM('Chemicals Calcs'!Q$2:Q100)-'Chem - ODS'!L$7*10^6&gt;0),SUM('Chemicals Calcs'!Q$2:Q100)-'Chem - ODS'!L$7*10^6,'Chemicals Calcs'!Q100))</f>
        <v>1675468943.85098</v>
      </c>
      <c r="R100" s="212">
        <f ca="1">IF(SUM('Chemicals Calcs'!R$2:R100)-'Chem - ODS'!M$7*10^6&lt;0,0,IF(AND(SUM('Chemicals Calcs'!R$1:R99)-'Chem - ODS'!M$7*10^6&lt;0,SUM('Chemicals Calcs'!R$2:R100)-'Chem - ODS'!M$7*10^6&gt;0),SUM('Chemicals Calcs'!R$2:R100)-'Chem - ODS'!M$7*10^6,'Chemicals Calcs'!R100))</f>
        <v>1829753988.2151537</v>
      </c>
      <c r="S100" s="212">
        <f ca="1">IF(SUM('Chemicals Calcs'!S$2:S100)-'Chem - ODS'!N$7*10^6&lt;0,0,IF(AND(SUM('Chemicals Calcs'!S$1:S99)-'Chem - ODS'!N$7*10^6&lt;0,SUM('Chemicals Calcs'!S$2:S100)-'Chem - ODS'!N$7*10^6&gt;0),SUM('Chemicals Calcs'!S$2:S100)-'Chem - ODS'!N$7*10^6,'Chemicals Calcs'!S100))</f>
        <v>2060309316.2085567</v>
      </c>
      <c r="T100" s="212">
        <f ca="1">IF(SUM('Chemicals Calcs'!T$2:T100)-'Chem - ODS'!O$7*10^6&lt;0,0,IF(AND(SUM('Chemicals Calcs'!T$1:T99)-'Chem - ODS'!O$7*10^6&lt;0,SUM('Chemicals Calcs'!T$2:T100)-'Chem - ODS'!O$7*10^6&gt;0),SUM('Chemicals Calcs'!T$2:T100)-'Chem - ODS'!O$7*10^6,'Chemicals Calcs'!T100))</f>
        <v>2183601867.8331347</v>
      </c>
      <c r="U100" s="212">
        <f ca="1">IF(SUM('Chemicals Calcs'!U$2:U100)-'Chem - ODS'!P$7*10^6&lt;0,0,IF(AND(SUM('Chemicals Calcs'!U$1:U99)-'Chem - ODS'!P$7*10^6&lt;0,SUM('Chemicals Calcs'!U$2:U100)-'Chem - ODS'!P$7*10^6&gt;0),SUM('Chemicals Calcs'!U$2:U100)-'Chem - ODS'!P$7*10^6,'Chemicals Calcs'!U100))</f>
        <v>2356030537.6940522</v>
      </c>
      <c r="V100" s="212">
        <f ca="1">IF(SUM('Chemicals Calcs'!V$2:V100)-'Chem - ODS'!Q$7*10^6&lt;0,0,IF(AND(SUM('Chemicals Calcs'!V$1:V99)-'Chem - ODS'!Q$7*10^6&lt;0,SUM('Chemicals Calcs'!V$2:V100)-'Chem - ODS'!Q$7*10^6&gt;0),SUM('Chemicals Calcs'!V$2:V100)-'Chem - ODS'!Q$7*10^6,'Chemicals Calcs'!V100))</f>
        <v>2517195156.3185844</v>
      </c>
      <c r="W100" s="212">
        <f ca="1">IF(SUM('Chemicals Calcs'!W$2:W100)-'Chem - ODS'!R$7*10^6&lt;0,0,IF(AND(SUM('Chemicals Calcs'!W$1:W99)-'Chem - ODS'!R$7*10^6&lt;0,SUM('Chemicals Calcs'!W$2:W100)-'Chem - ODS'!R$7*10^6&gt;0),SUM('Chemicals Calcs'!W$2:W100)-'Chem - ODS'!R$7*10^6,'Chemicals Calcs'!W100))</f>
        <v>2688971768.1753101</v>
      </c>
      <c r="X100" s="212">
        <f ca="1">IF(SUM('Chemicals Calcs'!X$2:X100)-'Chem - ODS'!S$7*10^6&lt;0,0,IF(AND(SUM('Chemicals Calcs'!X$1:X99)-'Chem - ODS'!S$7*10^6&lt;0,SUM('Chemicals Calcs'!X$2:X100)-'Chem - ODS'!S$7*10^6&gt;0),SUM('Chemicals Calcs'!X$2:X100)-'Chem - ODS'!S$7*10^6,'Chemicals Calcs'!X100))</f>
        <v>2884263989.5071635</v>
      </c>
      <c r="Y100" s="212">
        <f ca="1">IF(SUM('Chemicals Calcs'!Y$2:Y100)-'Chem - ODS'!T$7*10^6&lt;0,0,IF(AND(SUM('Chemicals Calcs'!Y$1:Y99)-'Chem - ODS'!T$7*10^6&lt;0,SUM('Chemicals Calcs'!Y$2:Y100)-'Chem - ODS'!T$7*10^6&gt;0),SUM('Chemicals Calcs'!Y$2:Y100)-'Chem - ODS'!T$7*10^6,'Chemicals Calcs'!Y100))</f>
        <v>2930894983.7576232</v>
      </c>
      <c r="Z100" s="212">
        <f ca="1">IF(SUM('Chemicals Calcs'!Z$2:Z100)-'Chem - ODS'!U$7*10^6&lt;0,0,IF(AND(SUM('Chemicals Calcs'!Z$1:Z99)-'Chem - ODS'!U$7*10^6&lt;0,SUM('Chemicals Calcs'!Z$2:Z100)-'Chem - ODS'!U$7*10^6&gt;0),SUM('Chemicals Calcs'!Z$2:Z100)-'Chem - ODS'!U$7*10^6,'Chemicals Calcs'!Z100))</f>
        <v>2988575663.511014</v>
      </c>
      <c r="AA100" s="212">
        <f ca="1">IF(SUM('Chemicals Calcs'!AA$2:AA100)-'Chem - ODS'!V$7*10^6&lt;0,0,IF(AND(SUM('Chemicals Calcs'!AA$1:AA99)-'Chem - ODS'!V$7*10^6&lt;0,SUM('Chemicals Calcs'!AA$2:AA100)-'Chem - ODS'!V$7*10^6&gt;0),SUM('Chemicals Calcs'!AA$2:AA100)-'Chem - ODS'!V$7*10^6,'Chemicals Calcs'!AA100))</f>
        <v>3057477922.133142</v>
      </c>
      <c r="AB100" s="212">
        <f ca="1">IF(SUM('Chemicals Calcs'!AB$2:AB100)-'Chem - ODS'!W$7*10^6&lt;0,0,IF(AND(SUM('Chemicals Calcs'!AB$1:AB99)-'Chem - ODS'!W$7*10^6&lt;0,SUM('Chemicals Calcs'!AB$2:AB100)-'Chem - ODS'!W$7*10^6&gt;0),SUM('Chemicals Calcs'!AB$2:AB100)-'Chem - ODS'!W$7*10^6,'Chemicals Calcs'!AB100))</f>
        <v>3137753404.4887652</v>
      </c>
      <c r="AC100" s="212">
        <f ca="1">IF(SUM('Chemicals Calcs'!AC$2:AC100)-'Chem - ODS'!X$7*10^6&lt;0,0,IF(AND(SUM('Chemicals Calcs'!AC$1:AC99)-'Chem - ODS'!X$7*10^6&lt;0,SUM('Chemicals Calcs'!AC$2:AC100)-'Chem - ODS'!X$7*10^6&gt;0),SUM('Chemicals Calcs'!AC$2:AC100)-'Chem - ODS'!X$7*10^6,'Chemicals Calcs'!AC100))</f>
        <v>3229536403.1627827</v>
      </c>
      <c r="AD100" s="212">
        <f ca="1">IF(SUM('Chemicals Calcs'!AD$2:AD100)-'Chem - ODS'!Y$7*10^6&lt;0,0,IF(AND(SUM('Chemicals Calcs'!AD$1:AD99)-'Chem - ODS'!Y$7*10^6&lt;0,SUM('Chemicals Calcs'!AD$2:AD100)-'Chem - ODS'!Y$7*10^6&gt;0),SUM('Chemicals Calcs'!AD$2:AD100)-'Chem - ODS'!Y$7*10^6,'Chemicals Calcs'!AD100))</f>
        <v>3005498918.4180102</v>
      </c>
      <c r="AE100" s="212">
        <f ca="1">IF(SUM('Chemicals Calcs'!AE$2:AE100)-'Chem - ODS'!Z$7*10^6&lt;0,0,IF(AND(SUM('Chemicals Calcs'!AE$1:AE99)-'Chem - ODS'!Z$7*10^6&lt;0,SUM('Chemicals Calcs'!AE$2:AE100)-'Chem - ODS'!Z$7*10^6&gt;0),SUM('Chemicals Calcs'!AE$2:AE100)-'Chem - ODS'!Z$7*10^6,'Chemicals Calcs'!AE100))</f>
        <v>3084515387.2339845</v>
      </c>
      <c r="AF100" s="212">
        <f ca="1">IF(SUM('Chemicals Calcs'!AF$2:AF100)-'Chem - ODS'!AA$7*10^6&lt;0,0,IF(AND(SUM('Chemicals Calcs'!AF$1:AF99)-'Chem - ODS'!AA$7*10^6&lt;0,SUM('Chemicals Calcs'!AF$2:AF100)-'Chem - ODS'!AA$7*10^6&gt;0),SUM('Chemicals Calcs'!AF$2:AF100)-'Chem - ODS'!AA$7*10^6,'Chemicals Calcs'!AF100))</f>
        <v>3151698636.9827437</v>
      </c>
      <c r="AG100" s="212">
        <f ca="1">IF(SUM('Chemicals Calcs'!AG$2:AG100)-'Chem - ODS'!AB$7*10^6&lt;0,0,IF(AND(SUM('Chemicals Calcs'!AG$1:AG99)-'Chem - ODS'!AB$7*10^6&lt;0,SUM('Chemicals Calcs'!AG$2:AG100)-'Chem - ODS'!AB$7*10^6&gt;0),SUM('Chemicals Calcs'!AG$2:AG100)-'Chem - ODS'!AB$7*10^6,'Chemicals Calcs'!AG100))</f>
        <v>3272789230.4755821</v>
      </c>
      <c r="AH100" s="212">
        <f ca="1">IF(SUM('Chemicals Calcs'!AH$2:AH100)-'Chem - ODS'!AC$7*10^6&lt;0,0,IF(AND(SUM('Chemicals Calcs'!AH$1:AH99)-'Chem - ODS'!AC$7*10^6&lt;0,SUM('Chemicals Calcs'!AH$2:AH100)-'Chem - ODS'!AC$7*10^6&gt;0),SUM('Chemicals Calcs'!AH$2:AH100)-'Chem - ODS'!AC$7*10^6,'Chemicals Calcs'!AH100))</f>
        <v>3398074709.4256964</v>
      </c>
      <c r="AI100" s="212">
        <f ca="1">IF(SUM('Chemicals Calcs'!AI$2:AI100)-'Chem - ODS'!AD$7*10^6&lt;0,0,IF(AND(SUM('Chemicals Calcs'!AI$1:AI99)-'Chem - ODS'!AD$7*10^6&lt;0,SUM('Chemicals Calcs'!AI$2:AI100)-'Chem - ODS'!AD$7*10^6&gt;0),SUM('Chemicals Calcs'!AI$2:AI100)-'Chem - ODS'!AD$7*10^6,'Chemicals Calcs'!AI100))</f>
        <v>3527717698.5008035</v>
      </c>
      <c r="AJ100" s="212">
        <f ca="1">IF(SUM('Chemicals Calcs'!AJ$2:AJ100)-'Chem - ODS'!AE$7*10^6&lt;0,0,IF(AND(SUM('Chemicals Calcs'!AJ$1:AJ99)-'Chem - ODS'!AE$7*10^6&lt;0,SUM('Chemicals Calcs'!AJ$2:AJ100)-'Chem - ODS'!AE$7*10^6&gt;0),SUM('Chemicals Calcs'!AJ$2:AJ100)-'Chem - ODS'!AE$7*10^6,'Chemicals Calcs'!AJ100))</f>
        <v>3661885633.5453677</v>
      </c>
      <c r="AK100" s="212">
        <f ca="1">IF(SUM('Chemicals Calcs'!AK$2:AK100)-'Chem - ODS'!AF$7*10^6&lt;0,0,IF(AND(SUM('Chemicals Calcs'!AK$1:AK99)-'Chem - ODS'!AF$7*10^6&lt;0,SUM('Chemicals Calcs'!AK$2:AK100)-'Chem - ODS'!AF$7*10^6&gt;0),SUM('Chemicals Calcs'!AK$2:AK100)-'Chem - ODS'!AF$7*10^6,'Chemicals Calcs'!AK100))</f>
        <v>3800751047.7692113</v>
      </c>
      <c r="AL100" s="212">
        <f ca="1">IF(SUM('Chemicals Calcs'!AL$2:AL100)-'Chem - ODS'!AG$7*10^6&lt;0,0,IF(AND(SUM('Chemicals Calcs'!AL$1:AL99)-'Chem - ODS'!AG$7*10^6&lt;0,SUM('Chemicals Calcs'!AL$2:AL100)-'Chem - ODS'!AG$7*10^6&gt;0),SUM('Chemicals Calcs'!AL$2:AL100)-'Chem - ODS'!AG$7*10^6,'Chemicals Calcs'!AL100))</f>
        <v>3944491853.2175255</v>
      </c>
      <c r="AM100" s="212">
        <f ca="1">IF(SUM('Chemicals Calcs'!AM$2:AM100)-'Chem - ODS'!AH$7*10^6&lt;0,0,IF(AND(SUM('Chemicals Calcs'!AM$1:AM99)-'Chem - ODS'!AH$7*10^6&lt;0,SUM('Chemicals Calcs'!AM$2:AM100)-'Chem - ODS'!AH$7*10^6&gt;0),SUM('Chemicals Calcs'!AM$2:AM100)-'Chem - ODS'!AH$7*10^6,'Chemicals Calcs'!AM100))</f>
        <v>4093291619.6247625</v>
      </c>
      <c r="AN100" s="212">
        <f ca="1">IF(SUM('Chemicals Calcs'!AN$2:AN100)-'Chem - ODS'!AI$7*10^6&lt;0,0,IF(AND(SUM('Chemicals Calcs'!AN$1:AN99)-'Chem - ODS'!AI$7*10^6&lt;0,SUM('Chemicals Calcs'!AN$2:AN100)-'Chem - ODS'!AI$7*10^6&gt;0),SUM('Chemicals Calcs'!AN$2:AN100)-'Chem - ODS'!AI$7*10^6,'Chemicals Calcs'!AN100))</f>
        <v>4247339852.4426141</v>
      </c>
      <c r="AO100" s="212">
        <f ca="1">IF(SUM('Chemicals Calcs'!AO$2:AO100)-'Chem - ODS'!AJ$7*10^6&lt;0,0,IF(AND(SUM('Chemicals Calcs'!AO$1:AO99)-'Chem - ODS'!AJ$7*10^6&lt;0,SUM('Chemicals Calcs'!AO$2:AO100)-'Chem - ODS'!AJ$7*10^6&gt;0),SUM('Chemicals Calcs'!AO$2:AO100)-'Chem - ODS'!AJ$7*10^6,'Chemicals Calcs'!AO100))</f>
        <v>4406832271.5818548</v>
      </c>
      <c r="AP100" s="212">
        <f ca="1">IF(SUM('Chemicals Calcs'!AP$2:AP100)-'Chem - ODS'!AK$7*10^6&lt;0,0,IF(AND(SUM('Chemicals Calcs'!AP$1:AP99)-'Chem - ODS'!AK$7*10^6&lt;0,SUM('Chemicals Calcs'!AP$2:AP100)-'Chem - ODS'!AK$7*10^6&gt;0),SUM('Chemicals Calcs'!AP$2:AP100)-'Chem - ODS'!AK$7*10^6,'Chemicals Calcs'!AP100))</f>
        <v>4571971092.2066259</v>
      </c>
    </row>
    <row r="101" spans="1:42">
      <c r="A101" s="74">
        <v>49</v>
      </c>
      <c r="B101">
        <f ca="1">IF('Chemicals 2010'!$A109="CP",INDIRECT("'Chemicals 2010'!"&amp;'Country Selector'!$B$3&amp;ROW($A109))*10^12,0)</f>
        <v>0</v>
      </c>
      <c r="C101" s="90">
        <f t="shared" ca="1" si="4"/>
        <v>0</v>
      </c>
      <c r="D101" s="90">
        <f t="shared" ca="1" si="5"/>
        <v>0</v>
      </c>
      <c r="E101" s="90">
        <f t="shared" ca="1" si="5"/>
        <v>0</v>
      </c>
      <c r="F101" s="90">
        <f t="shared" ca="1" si="5"/>
        <v>0</v>
      </c>
      <c r="G101" s="212">
        <f ca="1">IF(SUM('Chemicals Calcs'!G$2:G101)-'Chem - ODS'!B$7*10^6&lt;0,0,IF(AND(SUM('Chemicals Calcs'!G$1:G100)-'Chem - ODS'!B$7*10^6&lt;0,SUM('Chemicals Calcs'!G$2:G101)-'Chem - ODS'!B$7*10^6&gt;0),SUM('Chemicals Calcs'!G$2:G101)-'Chem - ODS'!B$7*10^6,'Chemicals Calcs'!G101))</f>
        <v>0</v>
      </c>
      <c r="H101" s="212">
        <f ca="1">IF(SUM('Chemicals Calcs'!H$2:H101)-'Chem - ODS'!C$7*10^6&lt;0,0,IF(AND(SUM('Chemicals Calcs'!H$1:H100)-'Chem - ODS'!C$7*10^6&lt;0,SUM('Chemicals Calcs'!H$2:H101)-'Chem - ODS'!C$7*10^6&gt;0),SUM('Chemicals Calcs'!H$2:H101)-'Chem - ODS'!C$7*10^6,'Chemicals Calcs'!H101))</f>
        <v>0</v>
      </c>
      <c r="I101" s="212">
        <f ca="1">IF(SUM('Chemicals Calcs'!I$2:I101)-'Chem - ODS'!D$7*10^6&lt;0,0,IF(AND(SUM('Chemicals Calcs'!I$1:I100)-'Chem - ODS'!D$7*10^6&lt;0,SUM('Chemicals Calcs'!I$2:I101)-'Chem - ODS'!D$7*10^6&gt;0),SUM('Chemicals Calcs'!I$2:I101)-'Chem - ODS'!D$7*10^6,'Chemicals Calcs'!I101))</f>
        <v>0</v>
      </c>
      <c r="J101" s="212">
        <f ca="1">IF(SUM('Chemicals Calcs'!J$2:J101)-'Chem - ODS'!E$7*10^6&lt;0,0,IF(AND(SUM('Chemicals Calcs'!J$1:J100)-'Chem - ODS'!E$7*10^6&lt;0,SUM('Chemicals Calcs'!J$2:J101)-'Chem - ODS'!E$7*10^6&gt;0),SUM('Chemicals Calcs'!J$2:J101)-'Chem - ODS'!E$7*10^6,'Chemicals Calcs'!J101))</f>
        <v>0</v>
      </c>
      <c r="K101" s="212">
        <f ca="1">IF(SUM('Chemicals Calcs'!K$2:K101)-'Chem - ODS'!F$7*10^6&lt;0,0,IF(AND(SUM('Chemicals Calcs'!K$1:K100)-'Chem - ODS'!F$7*10^6&lt;0,SUM('Chemicals Calcs'!K$2:K101)-'Chem - ODS'!F$7*10^6&gt;0),SUM('Chemicals Calcs'!K$2:K101)-'Chem - ODS'!F$7*10^6,'Chemicals Calcs'!K101))</f>
        <v>0</v>
      </c>
      <c r="L101" s="212">
        <f ca="1">IF(SUM('Chemicals Calcs'!L$2:L101)-'Chem - ODS'!G$7*10^6&lt;0,0,IF(AND(SUM('Chemicals Calcs'!L$1:L100)-'Chem - ODS'!G$7*10^6&lt;0,SUM('Chemicals Calcs'!L$2:L101)-'Chem - ODS'!G$7*10^6&gt;0),SUM('Chemicals Calcs'!L$2:L101)-'Chem - ODS'!G$7*10^6,'Chemicals Calcs'!L101))</f>
        <v>0</v>
      </c>
      <c r="M101" s="212">
        <f ca="1">IF(SUM('Chemicals Calcs'!M$2:M101)-'Chem - ODS'!H$7*10^6&lt;0,0,IF(AND(SUM('Chemicals Calcs'!M$1:M100)-'Chem - ODS'!H$7*10^6&lt;0,SUM('Chemicals Calcs'!M$2:M101)-'Chem - ODS'!H$7*10^6&gt;0),SUM('Chemicals Calcs'!M$2:M101)-'Chem - ODS'!H$7*10^6,'Chemicals Calcs'!M101))</f>
        <v>0</v>
      </c>
      <c r="N101" s="212">
        <f ca="1">IF(SUM('Chemicals Calcs'!N$2:N101)-'Chem - ODS'!I$7*10^6&lt;0,0,IF(AND(SUM('Chemicals Calcs'!N$1:N100)-'Chem - ODS'!I$7*10^6&lt;0,SUM('Chemicals Calcs'!N$2:N101)-'Chem - ODS'!I$7*10^6&gt;0),SUM('Chemicals Calcs'!N$2:N101)-'Chem - ODS'!I$7*10^6,'Chemicals Calcs'!N101))</f>
        <v>0</v>
      </c>
      <c r="O101" s="212">
        <f ca="1">IF(SUM('Chemicals Calcs'!O$2:O101)-'Chem - ODS'!J$7*10^6&lt;0,0,IF(AND(SUM('Chemicals Calcs'!O$1:O100)-'Chem - ODS'!J$7*10^6&lt;0,SUM('Chemicals Calcs'!O$2:O101)-'Chem - ODS'!J$7*10^6&gt;0),SUM('Chemicals Calcs'!O$2:O101)-'Chem - ODS'!J$7*10^6,'Chemicals Calcs'!O101))</f>
        <v>0</v>
      </c>
      <c r="P101" s="212">
        <f ca="1">IF(SUM('Chemicals Calcs'!P$2:P101)-'Chem - ODS'!K$7*10^6&lt;0,0,IF(AND(SUM('Chemicals Calcs'!P$1:P100)-'Chem - ODS'!K$7*10^6&lt;0,SUM('Chemicals Calcs'!P$2:P101)-'Chem - ODS'!K$7*10^6&gt;0),SUM('Chemicals Calcs'!P$2:P101)-'Chem - ODS'!K$7*10^6,'Chemicals Calcs'!P101))</f>
        <v>0</v>
      </c>
      <c r="Q101" s="212">
        <f ca="1">IF(SUM('Chemicals Calcs'!Q$2:Q101)-'Chem - ODS'!L$7*10^6&lt;0,0,IF(AND(SUM('Chemicals Calcs'!Q$1:Q100)-'Chem - ODS'!L$7*10^6&lt;0,SUM('Chemicals Calcs'!Q$2:Q101)-'Chem - ODS'!L$7*10^6&gt;0),SUM('Chemicals Calcs'!Q$2:Q101)-'Chem - ODS'!L$7*10^6,'Chemicals Calcs'!Q101))</f>
        <v>0</v>
      </c>
      <c r="R101" s="212">
        <f ca="1">IF(SUM('Chemicals Calcs'!R$2:R101)-'Chem - ODS'!M$7*10^6&lt;0,0,IF(AND(SUM('Chemicals Calcs'!R$1:R100)-'Chem - ODS'!M$7*10^6&lt;0,SUM('Chemicals Calcs'!R$2:R101)-'Chem - ODS'!M$7*10^6&gt;0),SUM('Chemicals Calcs'!R$2:R101)-'Chem - ODS'!M$7*10^6,'Chemicals Calcs'!R101))</f>
        <v>0</v>
      </c>
      <c r="S101" s="212">
        <f ca="1">IF(SUM('Chemicals Calcs'!S$2:S101)-'Chem - ODS'!N$7*10^6&lt;0,0,IF(AND(SUM('Chemicals Calcs'!S$1:S100)-'Chem - ODS'!N$7*10^6&lt;0,SUM('Chemicals Calcs'!S$2:S101)-'Chem - ODS'!N$7*10^6&gt;0),SUM('Chemicals Calcs'!S$2:S101)-'Chem - ODS'!N$7*10^6,'Chemicals Calcs'!S101))</f>
        <v>0</v>
      </c>
      <c r="T101" s="212">
        <f ca="1">IF(SUM('Chemicals Calcs'!T$2:T101)-'Chem - ODS'!O$7*10^6&lt;0,0,IF(AND(SUM('Chemicals Calcs'!T$1:T100)-'Chem - ODS'!O$7*10^6&lt;0,SUM('Chemicals Calcs'!T$2:T101)-'Chem - ODS'!O$7*10^6&gt;0),SUM('Chemicals Calcs'!T$2:T101)-'Chem - ODS'!O$7*10^6,'Chemicals Calcs'!T101))</f>
        <v>0</v>
      </c>
      <c r="U101" s="212">
        <f ca="1">IF(SUM('Chemicals Calcs'!U$2:U101)-'Chem - ODS'!P$7*10^6&lt;0,0,IF(AND(SUM('Chemicals Calcs'!U$1:U100)-'Chem - ODS'!P$7*10^6&lt;0,SUM('Chemicals Calcs'!U$2:U101)-'Chem - ODS'!P$7*10^6&gt;0),SUM('Chemicals Calcs'!U$2:U101)-'Chem - ODS'!P$7*10^6,'Chemicals Calcs'!U101))</f>
        <v>0</v>
      </c>
      <c r="V101" s="212">
        <f ca="1">IF(SUM('Chemicals Calcs'!V$2:V101)-'Chem - ODS'!Q$7*10^6&lt;0,0,IF(AND(SUM('Chemicals Calcs'!V$1:V100)-'Chem - ODS'!Q$7*10^6&lt;0,SUM('Chemicals Calcs'!V$2:V101)-'Chem - ODS'!Q$7*10^6&gt;0),SUM('Chemicals Calcs'!V$2:V101)-'Chem - ODS'!Q$7*10^6,'Chemicals Calcs'!V101))</f>
        <v>0</v>
      </c>
      <c r="W101" s="212">
        <f ca="1">IF(SUM('Chemicals Calcs'!W$2:W101)-'Chem - ODS'!R$7*10^6&lt;0,0,IF(AND(SUM('Chemicals Calcs'!W$1:W100)-'Chem - ODS'!R$7*10^6&lt;0,SUM('Chemicals Calcs'!W$2:W101)-'Chem - ODS'!R$7*10^6&gt;0),SUM('Chemicals Calcs'!W$2:W101)-'Chem - ODS'!R$7*10^6,'Chemicals Calcs'!W101))</f>
        <v>0</v>
      </c>
      <c r="X101" s="212">
        <f ca="1">IF(SUM('Chemicals Calcs'!X$2:X101)-'Chem - ODS'!S$7*10^6&lt;0,0,IF(AND(SUM('Chemicals Calcs'!X$1:X100)-'Chem - ODS'!S$7*10^6&lt;0,SUM('Chemicals Calcs'!X$2:X101)-'Chem - ODS'!S$7*10^6&gt;0),SUM('Chemicals Calcs'!X$2:X101)-'Chem - ODS'!S$7*10^6,'Chemicals Calcs'!X101))</f>
        <v>0</v>
      </c>
      <c r="Y101" s="212">
        <f ca="1">IF(SUM('Chemicals Calcs'!Y$2:Y101)-'Chem - ODS'!T$7*10^6&lt;0,0,IF(AND(SUM('Chemicals Calcs'!Y$1:Y100)-'Chem - ODS'!T$7*10^6&lt;0,SUM('Chemicals Calcs'!Y$2:Y101)-'Chem - ODS'!T$7*10^6&gt;0),SUM('Chemicals Calcs'!Y$2:Y101)-'Chem - ODS'!T$7*10^6,'Chemicals Calcs'!Y101))</f>
        <v>0</v>
      </c>
      <c r="Z101" s="212">
        <f ca="1">IF(SUM('Chemicals Calcs'!Z$2:Z101)-'Chem - ODS'!U$7*10^6&lt;0,0,IF(AND(SUM('Chemicals Calcs'!Z$1:Z100)-'Chem - ODS'!U$7*10^6&lt;0,SUM('Chemicals Calcs'!Z$2:Z101)-'Chem - ODS'!U$7*10^6&gt;0),SUM('Chemicals Calcs'!Z$2:Z101)-'Chem - ODS'!U$7*10^6,'Chemicals Calcs'!Z101))</f>
        <v>0</v>
      </c>
      <c r="AA101" s="212">
        <f ca="1">IF(SUM('Chemicals Calcs'!AA$2:AA101)-'Chem - ODS'!V$7*10^6&lt;0,0,IF(AND(SUM('Chemicals Calcs'!AA$1:AA100)-'Chem - ODS'!V$7*10^6&lt;0,SUM('Chemicals Calcs'!AA$2:AA101)-'Chem - ODS'!V$7*10^6&gt;0),SUM('Chemicals Calcs'!AA$2:AA101)-'Chem - ODS'!V$7*10^6,'Chemicals Calcs'!AA101))</f>
        <v>0</v>
      </c>
      <c r="AB101" s="212">
        <f ca="1">IF(SUM('Chemicals Calcs'!AB$2:AB101)-'Chem - ODS'!W$7*10^6&lt;0,0,IF(AND(SUM('Chemicals Calcs'!AB$1:AB100)-'Chem - ODS'!W$7*10^6&lt;0,SUM('Chemicals Calcs'!AB$2:AB101)-'Chem - ODS'!W$7*10^6&gt;0),SUM('Chemicals Calcs'!AB$2:AB101)-'Chem - ODS'!W$7*10^6,'Chemicals Calcs'!AB101))</f>
        <v>0</v>
      </c>
      <c r="AC101" s="212">
        <f ca="1">IF(SUM('Chemicals Calcs'!AC$2:AC101)-'Chem - ODS'!X$7*10^6&lt;0,0,IF(AND(SUM('Chemicals Calcs'!AC$1:AC100)-'Chem - ODS'!X$7*10^6&lt;0,SUM('Chemicals Calcs'!AC$2:AC101)-'Chem - ODS'!X$7*10^6&gt;0),SUM('Chemicals Calcs'!AC$2:AC101)-'Chem - ODS'!X$7*10^6,'Chemicals Calcs'!AC101))</f>
        <v>0</v>
      </c>
      <c r="AD101" s="212">
        <f ca="1">IF(SUM('Chemicals Calcs'!AD$2:AD101)-'Chem - ODS'!Y$7*10^6&lt;0,0,IF(AND(SUM('Chemicals Calcs'!AD$1:AD100)-'Chem - ODS'!Y$7*10^6&lt;0,SUM('Chemicals Calcs'!AD$2:AD101)-'Chem - ODS'!Y$7*10^6&gt;0),SUM('Chemicals Calcs'!AD$2:AD101)-'Chem - ODS'!Y$7*10^6,'Chemicals Calcs'!AD101))</f>
        <v>0</v>
      </c>
      <c r="AE101" s="212">
        <f ca="1">IF(SUM('Chemicals Calcs'!AE$2:AE101)-'Chem - ODS'!Z$7*10^6&lt;0,0,IF(AND(SUM('Chemicals Calcs'!AE$1:AE100)-'Chem - ODS'!Z$7*10^6&lt;0,SUM('Chemicals Calcs'!AE$2:AE101)-'Chem - ODS'!Z$7*10^6&gt;0),SUM('Chemicals Calcs'!AE$2:AE101)-'Chem - ODS'!Z$7*10^6,'Chemicals Calcs'!AE101))</f>
        <v>0</v>
      </c>
      <c r="AF101" s="212">
        <f ca="1">IF(SUM('Chemicals Calcs'!AF$2:AF101)-'Chem - ODS'!AA$7*10^6&lt;0,0,IF(AND(SUM('Chemicals Calcs'!AF$1:AF100)-'Chem - ODS'!AA$7*10^6&lt;0,SUM('Chemicals Calcs'!AF$2:AF101)-'Chem - ODS'!AA$7*10^6&gt;0),SUM('Chemicals Calcs'!AF$2:AF101)-'Chem - ODS'!AA$7*10^6,'Chemicals Calcs'!AF101))</f>
        <v>0</v>
      </c>
      <c r="AG101" s="212">
        <f ca="1">IF(SUM('Chemicals Calcs'!AG$2:AG101)-'Chem - ODS'!AB$7*10^6&lt;0,0,IF(AND(SUM('Chemicals Calcs'!AG$1:AG100)-'Chem - ODS'!AB$7*10^6&lt;0,SUM('Chemicals Calcs'!AG$2:AG101)-'Chem - ODS'!AB$7*10^6&gt;0),SUM('Chemicals Calcs'!AG$2:AG101)-'Chem - ODS'!AB$7*10^6,'Chemicals Calcs'!AG101))</f>
        <v>0</v>
      </c>
      <c r="AH101" s="212">
        <f ca="1">IF(SUM('Chemicals Calcs'!AH$2:AH101)-'Chem - ODS'!AC$7*10^6&lt;0,0,IF(AND(SUM('Chemicals Calcs'!AH$1:AH100)-'Chem - ODS'!AC$7*10^6&lt;0,SUM('Chemicals Calcs'!AH$2:AH101)-'Chem - ODS'!AC$7*10^6&gt;0),SUM('Chemicals Calcs'!AH$2:AH101)-'Chem - ODS'!AC$7*10^6,'Chemicals Calcs'!AH101))</f>
        <v>0</v>
      </c>
      <c r="AI101" s="212">
        <f ca="1">IF(SUM('Chemicals Calcs'!AI$2:AI101)-'Chem - ODS'!AD$7*10^6&lt;0,0,IF(AND(SUM('Chemicals Calcs'!AI$1:AI100)-'Chem - ODS'!AD$7*10^6&lt;0,SUM('Chemicals Calcs'!AI$2:AI101)-'Chem - ODS'!AD$7*10^6&gt;0),SUM('Chemicals Calcs'!AI$2:AI101)-'Chem - ODS'!AD$7*10^6,'Chemicals Calcs'!AI101))</f>
        <v>0</v>
      </c>
      <c r="AJ101" s="212">
        <f ca="1">IF(SUM('Chemicals Calcs'!AJ$2:AJ101)-'Chem - ODS'!AE$7*10^6&lt;0,0,IF(AND(SUM('Chemicals Calcs'!AJ$1:AJ100)-'Chem - ODS'!AE$7*10^6&lt;0,SUM('Chemicals Calcs'!AJ$2:AJ101)-'Chem - ODS'!AE$7*10^6&gt;0),SUM('Chemicals Calcs'!AJ$2:AJ101)-'Chem - ODS'!AE$7*10^6,'Chemicals Calcs'!AJ101))</f>
        <v>0</v>
      </c>
      <c r="AK101" s="212">
        <f ca="1">IF(SUM('Chemicals Calcs'!AK$2:AK101)-'Chem - ODS'!AF$7*10^6&lt;0,0,IF(AND(SUM('Chemicals Calcs'!AK$1:AK100)-'Chem - ODS'!AF$7*10^6&lt;0,SUM('Chemicals Calcs'!AK$2:AK101)-'Chem - ODS'!AF$7*10^6&gt;0),SUM('Chemicals Calcs'!AK$2:AK101)-'Chem - ODS'!AF$7*10^6,'Chemicals Calcs'!AK101))</f>
        <v>0</v>
      </c>
      <c r="AL101" s="212">
        <f ca="1">IF(SUM('Chemicals Calcs'!AL$2:AL101)-'Chem - ODS'!AG$7*10^6&lt;0,0,IF(AND(SUM('Chemicals Calcs'!AL$1:AL100)-'Chem - ODS'!AG$7*10^6&lt;0,SUM('Chemicals Calcs'!AL$2:AL101)-'Chem - ODS'!AG$7*10^6&gt;0),SUM('Chemicals Calcs'!AL$2:AL101)-'Chem - ODS'!AG$7*10^6,'Chemicals Calcs'!AL101))</f>
        <v>0</v>
      </c>
      <c r="AM101" s="212">
        <f ca="1">IF(SUM('Chemicals Calcs'!AM$2:AM101)-'Chem - ODS'!AH$7*10^6&lt;0,0,IF(AND(SUM('Chemicals Calcs'!AM$1:AM100)-'Chem - ODS'!AH$7*10^6&lt;0,SUM('Chemicals Calcs'!AM$2:AM101)-'Chem - ODS'!AH$7*10^6&gt;0),SUM('Chemicals Calcs'!AM$2:AM101)-'Chem - ODS'!AH$7*10^6,'Chemicals Calcs'!AM101))</f>
        <v>0</v>
      </c>
      <c r="AN101" s="212">
        <f ca="1">IF(SUM('Chemicals Calcs'!AN$2:AN101)-'Chem - ODS'!AI$7*10^6&lt;0,0,IF(AND(SUM('Chemicals Calcs'!AN$1:AN100)-'Chem - ODS'!AI$7*10^6&lt;0,SUM('Chemicals Calcs'!AN$2:AN101)-'Chem - ODS'!AI$7*10^6&gt;0),SUM('Chemicals Calcs'!AN$2:AN101)-'Chem - ODS'!AI$7*10^6,'Chemicals Calcs'!AN101))</f>
        <v>0</v>
      </c>
      <c r="AO101" s="212">
        <f ca="1">IF(SUM('Chemicals Calcs'!AO$2:AO101)-'Chem - ODS'!AJ$7*10^6&lt;0,0,IF(AND(SUM('Chemicals Calcs'!AO$1:AO100)-'Chem - ODS'!AJ$7*10^6&lt;0,SUM('Chemicals Calcs'!AO$2:AO101)-'Chem - ODS'!AJ$7*10^6&gt;0),SUM('Chemicals Calcs'!AO$2:AO101)-'Chem - ODS'!AJ$7*10^6,'Chemicals Calcs'!AO101))</f>
        <v>0</v>
      </c>
      <c r="AP101" s="212">
        <f ca="1">IF(SUM('Chemicals Calcs'!AP$2:AP101)-'Chem - ODS'!AK$7*10^6&lt;0,0,IF(AND(SUM('Chemicals Calcs'!AP$1:AP100)-'Chem - ODS'!AK$7*10^6&lt;0,SUM('Chemicals Calcs'!AP$2:AP101)-'Chem - ODS'!AK$7*10^6&gt;0),SUM('Chemicals Calcs'!AP$2:AP101)-'Chem - ODS'!AK$7*10^6,'Chemicals Calcs'!AP101))</f>
        <v>0</v>
      </c>
    </row>
    <row r="102" spans="1:42">
      <c r="A102" s="74">
        <v>50</v>
      </c>
      <c r="B102">
        <f ca="1">IF('Chemicals 2010'!$A110="CP",INDIRECT("'Chemicals 2010'!"&amp;'Country Selector'!$B$3&amp;ROW($A110))*10^12,0)</f>
        <v>0</v>
      </c>
      <c r="C102" s="90">
        <f t="shared" ca="1" si="4"/>
        <v>0</v>
      </c>
      <c r="D102" s="90">
        <f t="shared" ca="1" si="5"/>
        <v>0</v>
      </c>
      <c r="E102" s="90">
        <f t="shared" ca="1" si="5"/>
        <v>0</v>
      </c>
      <c r="F102" s="90">
        <f t="shared" ca="1" si="5"/>
        <v>0</v>
      </c>
      <c r="G102" s="212">
        <f ca="1">IF(SUM('Chemicals Calcs'!G$2:G102)-'Chem - ODS'!B$7*10^6&lt;0,0,IF(AND(SUM('Chemicals Calcs'!G$1:G101)-'Chem - ODS'!B$7*10^6&lt;0,SUM('Chemicals Calcs'!G$2:G102)-'Chem - ODS'!B$7*10^6&gt;0),SUM('Chemicals Calcs'!G$2:G102)-'Chem - ODS'!B$7*10^6,'Chemicals Calcs'!G102))</f>
        <v>0</v>
      </c>
      <c r="H102" s="212">
        <f ca="1">IF(SUM('Chemicals Calcs'!H$2:H102)-'Chem - ODS'!C$7*10^6&lt;0,0,IF(AND(SUM('Chemicals Calcs'!H$1:H101)-'Chem - ODS'!C$7*10^6&lt;0,SUM('Chemicals Calcs'!H$2:H102)-'Chem - ODS'!C$7*10^6&gt;0),SUM('Chemicals Calcs'!H$2:H102)-'Chem - ODS'!C$7*10^6,'Chemicals Calcs'!H102))</f>
        <v>0</v>
      </c>
      <c r="I102" s="212">
        <f ca="1">IF(SUM('Chemicals Calcs'!I$2:I102)-'Chem - ODS'!D$7*10^6&lt;0,0,IF(AND(SUM('Chemicals Calcs'!I$1:I101)-'Chem - ODS'!D$7*10^6&lt;0,SUM('Chemicals Calcs'!I$2:I102)-'Chem - ODS'!D$7*10^6&gt;0),SUM('Chemicals Calcs'!I$2:I102)-'Chem - ODS'!D$7*10^6,'Chemicals Calcs'!I102))</f>
        <v>0</v>
      </c>
      <c r="J102" s="212">
        <f ca="1">IF(SUM('Chemicals Calcs'!J$2:J102)-'Chem - ODS'!E$7*10^6&lt;0,0,IF(AND(SUM('Chemicals Calcs'!J$1:J101)-'Chem - ODS'!E$7*10^6&lt;0,SUM('Chemicals Calcs'!J$2:J102)-'Chem - ODS'!E$7*10^6&gt;0),SUM('Chemicals Calcs'!J$2:J102)-'Chem - ODS'!E$7*10^6,'Chemicals Calcs'!J102))</f>
        <v>0</v>
      </c>
      <c r="K102" s="212">
        <f ca="1">IF(SUM('Chemicals Calcs'!K$2:K102)-'Chem - ODS'!F$7*10^6&lt;0,0,IF(AND(SUM('Chemicals Calcs'!K$1:K101)-'Chem - ODS'!F$7*10^6&lt;0,SUM('Chemicals Calcs'!K$2:K102)-'Chem - ODS'!F$7*10^6&gt;0),SUM('Chemicals Calcs'!K$2:K102)-'Chem - ODS'!F$7*10^6,'Chemicals Calcs'!K102))</f>
        <v>0</v>
      </c>
      <c r="L102" s="212">
        <f ca="1">IF(SUM('Chemicals Calcs'!L$2:L102)-'Chem - ODS'!G$7*10^6&lt;0,0,IF(AND(SUM('Chemicals Calcs'!L$1:L101)-'Chem - ODS'!G$7*10^6&lt;0,SUM('Chemicals Calcs'!L$2:L102)-'Chem - ODS'!G$7*10^6&gt;0),SUM('Chemicals Calcs'!L$2:L102)-'Chem - ODS'!G$7*10^6,'Chemicals Calcs'!L102))</f>
        <v>0</v>
      </c>
      <c r="M102" s="212">
        <f ca="1">IF(SUM('Chemicals Calcs'!M$2:M102)-'Chem - ODS'!H$7*10^6&lt;0,0,IF(AND(SUM('Chemicals Calcs'!M$1:M101)-'Chem - ODS'!H$7*10^6&lt;0,SUM('Chemicals Calcs'!M$2:M102)-'Chem - ODS'!H$7*10^6&gt;0),SUM('Chemicals Calcs'!M$2:M102)-'Chem - ODS'!H$7*10^6,'Chemicals Calcs'!M102))</f>
        <v>0</v>
      </c>
      <c r="N102" s="212">
        <f ca="1">IF(SUM('Chemicals Calcs'!N$2:N102)-'Chem - ODS'!I$7*10^6&lt;0,0,IF(AND(SUM('Chemicals Calcs'!N$1:N101)-'Chem - ODS'!I$7*10^6&lt;0,SUM('Chemicals Calcs'!N$2:N102)-'Chem - ODS'!I$7*10^6&gt;0),SUM('Chemicals Calcs'!N$2:N102)-'Chem - ODS'!I$7*10^6,'Chemicals Calcs'!N102))</f>
        <v>0</v>
      </c>
      <c r="O102" s="212">
        <f ca="1">IF(SUM('Chemicals Calcs'!O$2:O102)-'Chem - ODS'!J$7*10^6&lt;0,0,IF(AND(SUM('Chemicals Calcs'!O$1:O101)-'Chem - ODS'!J$7*10^6&lt;0,SUM('Chemicals Calcs'!O$2:O102)-'Chem - ODS'!J$7*10^6&gt;0),SUM('Chemicals Calcs'!O$2:O102)-'Chem - ODS'!J$7*10^6,'Chemicals Calcs'!O102))</f>
        <v>0</v>
      </c>
      <c r="P102" s="212">
        <f ca="1">IF(SUM('Chemicals Calcs'!P$2:P102)-'Chem - ODS'!K$7*10^6&lt;0,0,IF(AND(SUM('Chemicals Calcs'!P$1:P101)-'Chem - ODS'!K$7*10^6&lt;0,SUM('Chemicals Calcs'!P$2:P102)-'Chem - ODS'!K$7*10^6&gt;0),SUM('Chemicals Calcs'!P$2:P102)-'Chem - ODS'!K$7*10^6,'Chemicals Calcs'!P102))</f>
        <v>0</v>
      </c>
      <c r="Q102" s="212">
        <f ca="1">IF(SUM('Chemicals Calcs'!Q$2:Q102)-'Chem - ODS'!L$7*10^6&lt;0,0,IF(AND(SUM('Chemicals Calcs'!Q$1:Q101)-'Chem - ODS'!L$7*10^6&lt;0,SUM('Chemicals Calcs'!Q$2:Q102)-'Chem - ODS'!L$7*10^6&gt;0),SUM('Chemicals Calcs'!Q$2:Q102)-'Chem - ODS'!L$7*10^6,'Chemicals Calcs'!Q102))</f>
        <v>0</v>
      </c>
      <c r="R102" s="212">
        <f ca="1">IF(SUM('Chemicals Calcs'!R$2:R102)-'Chem - ODS'!M$7*10^6&lt;0,0,IF(AND(SUM('Chemicals Calcs'!R$1:R101)-'Chem - ODS'!M$7*10^6&lt;0,SUM('Chemicals Calcs'!R$2:R102)-'Chem - ODS'!M$7*10^6&gt;0),SUM('Chemicals Calcs'!R$2:R102)-'Chem - ODS'!M$7*10^6,'Chemicals Calcs'!R102))</f>
        <v>0</v>
      </c>
      <c r="S102" s="212">
        <f ca="1">IF(SUM('Chemicals Calcs'!S$2:S102)-'Chem - ODS'!N$7*10^6&lt;0,0,IF(AND(SUM('Chemicals Calcs'!S$1:S101)-'Chem - ODS'!N$7*10^6&lt;0,SUM('Chemicals Calcs'!S$2:S102)-'Chem - ODS'!N$7*10^6&gt;0),SUM('Chemicals Calcs'!S$2:S102)-'Chem - ODS'!N$7*10^6,'Chemicals Calcs'!S102))</f>
        <v>0</v>
      </c>
      <c r="T102" s="212">
        <f ca="1">IF(SUM('Chemicals Calcs'!T$2:T102)-'Chem - ODS'!O$7*10^6&lt;0,0,IF(AND(SUM('Chemicals Calcs'!T$1:T101)-'Chem - ODS'!O$7*10^6&lt;0,SUM('Chemicals Calcs'!T$2:T102)-'Chem - ODS'!O$7*10^6&gt;0),SUM('Chemicals Calcs'!T$2:T102)-'Chem - ODS'!O$7*10^6,'Chemicals Calcs'!T102))</f>
        <v>0</v>
      </c>
      <c r="U102" s="212">
        <f ca="1">IF(SUM('Chemicals Calcs'!U$2:U102)-'Chem - ODS'!P$7*10^6&lt;0,0,IF(AND(SUM('Chemicals Calcs'!U$1:U101)-'Chem - ODS'!P$7*10^6&lt;0,SUM('Chemicals Calcs'!U$2:U102)-'Chem - ODS'!P$7*10^6&gt;0),SUM('Chemicals Calcs'!U$2:U102)-'Chem - ODS'!P$7*10^6,'Chemicals Calcs'!U102))</f>
        <v>0</v>
      </c>
      <c r="V102" s="212">
        <f ca="1">IF(SUM('Chemicals Calcs'!V$2:V102)-'Chem - ODS'!Q$7*10^6&lt;0,0,IF(AND(SUM('Chemicals Calcs'!V$1:V101)-'Chem - ODS'!Q$7*10^6&lt;0,SUM('Chemicals Calcs'!V$2:V102)-'Chem - ODS'!Q$7*10^6&gt;0),SUM('Chemicals Calcs'!V$2:V102)-'Chem - ODS'!Q$7*10^6,'Chemicals Calcs'!V102))</f>
        <v>0</v>
      </c>
      <c r="W102" s="212">
        <f ca="1">IF(SUM('Chemicals Calcs'!W$2:W102)-'Chem - ODS'!R$7*10^6&lt;0,0,IF(AND(SUM('Chemicals Calcs'!W$1:W101)-'Chem - ODS'!R$7*10^6&lt;0,SUM('Chemicals Calcs'!W$2:W102)-'Chem - ODS'!R$7*10^6&gt;0),SUM('Chemicals Calcs'!W$2:W102)-'Chem - ODS'!R$7*10^6,'Chemicals Calcs'!W102))</f>
        <v>0</v>
      </c>
      <c r="X102" s="212">
        <f ca="1">IF(SUM('Chemicals Calcs'!X$2:X102)-'Chem - ODS'!S$7*10^6&lt;0,0,IF(AND(SUM('Chemicals Calcs'!X$1:X101)-'Chem - ODS'!S$7*10^6&lt;0,SUM('Chemicals Calcs'!X$2:X102)-'Chem - ODS'!S$7*10^6&gt;0),SUM('Chemicals Calcs'!X$2:X102)-'Chem - ODS'!S$7*10^6,'Chemicals Calcs'!X102))</f>
        <v>0</v>
      </c>
      <c r="Y102" s="212">
        <f ca="1">IF(SUM('Chemicals Calcs'!Y$2:Y102)-'Chem - ODS'!T$7*10^6&lt;0,0,IF(AND(SUM('Chemicals Calcs'!Y$1:Y101)-'Chem - ODS'!T$7*10^6&lt;0,SUM('Chemicals Calcs'!Y$2:Y102)-'Chem - ODS'!T$7*10^6&gt;0),SUM('Chemicals Calcs'!Y$2:Y102)-'Chem - ODS'!T$7*10^6,'Chemicals Calcs'!Y102))</f>
        <v>0</v>
      </c>
      <c r="Z102" s="212">
        <f ca="1">IF(SUM('Chemicals Calcs'!Z$2:Z102)-'Chem - ODS'!U$7*10^6&lt;0,0,IF(AND(SUM('Chemicals Calcs'!Z$1:Z101)-'Chem - ODS'!U$7*10^6&lt;0,SUM('Chemicals Calcs'!Z$2:Z102)-'Chem - ODS'!U$7*10^6&gt;0),SUM('Chemicals Calcs'!Z$2:Z102)-'Chem - ODS'!U$7*10^6,'Chemicals Calcs'!Z102))</f>
        <v>0</v>
      </c>
      <c r="AA102" s="212">
        <f ca="1">IF(SUM('Chemicals Calcs'!AA$2:AA102)-'Chem - ODS'!V$7*10^6&lt;0,0,IF(AND(SUM('Chemicals Calcs'!AA$1:AA101)-'Chem - ODS'!V$7*10^6&lt;0,SUM('Chemicals Calcs'!AA$2:AA102)-'Chem - ODS'!V$7*10^6&gt;0),SUM('Chemicals Calcs'!AA$2:AA102)-'Chem - ODS'!V$7*10^6,'Chemicals Calcs'!AA102))</f>
        <v>0</v>
      </c>
      <c r="AB102" s="212">
        <f ca="1">IF(SUM('Chemicals Calcs'!AB$2:AB102)-'Chem - ODS'!W$7*10^6&lt;0,0,IF(AND(SUM('Chemicals Calcs'!AB$1:AB101)-'Chem - ODS'!W$7*10^6&lt;0,SUM('Chemicals Calcs'!AB$2:AB102)-'Chem - ODS'!W$7*10^6&gt;0),SUM('Chemicals Calcs'!AB$2:AB102)-'Chem - ODS'!W$7*10^6,'Chemicals Calcs'!AB102))</f>
        <v>0</v>
      </c>
      <c r="AC102" s="212">
        <f ca="1">IF(SUM('Chemicals Calcs'!AC$2:AC102)-'Chem - ODS'!X$7*10^6&lt;0,0,IF(AND(SUM('Chemicals Calcs'!AC$1:AC101)-'Chem - ODS'!X$7*10^6&lt;0,SUM('Chemicals Calcs'!AC$2:AC102)-'Chem - ODS'!X$7*10^6&gt;0),SUM('Chemicals Calcs'!AC$2:AC102)-'Chem - ODS'!X$7*10^6,'Chemicals Calcs'!AC102))</f>
        <v>0</v>
      </c>
      <c r="AD102" s="212">
        <f ca="1">IF(SUM('Chemicals Calcs'!AD$2:AD102)-'Chem - ODS'!Y$7*10^6&lt;0,0,IF(AND(SUM('Chemicals Calcs'!AD$1:AD101)-'Chem - ODS'!Y$7*10^6&lt;0,SUM('Chemicals Calcs'!AD$2:AD102)-'Chem - ODS'!Y$7*10^6&gt;0),SUM('Chemicals Calcs'!AD$2:AD102)-'Chem - ODS'!Y$7*10^6,'Chemicals Calcs'!AD102))</f>
        <v>0</v>
      </c>
      <c r="AE102" s="212">
        <f ca="1">IF(SUM('Chemicals Calcs'!AE$2:AE102)-'Chem - ODS'!Z$7*10^6&lt;0,0,IF(AND(SUM('Chemicals Calcs'!AE$1:AE101)-'Chem - ODS'!Z$7*10^6&lt;0,SUM('Chemicals Calcs'!AE$2:AE102)-'Chem - ODS'!Z$7*10^6&gt;0),SUM('Chemicals Calcs'!AE$2:AE102)-'Chem - ODS'!Z$7*10^6,'Chemicals Calcs'!AE102))</f>
        <v>0</v>
      </c>
      <c r="AF102" s="212">
        <f ca="1">IF(SUM('Chemicals Calcs'!AF$2:AF102)-'Chem - ODS'!AA$7*10^6&lt;0,0,IF(AND(SUM('Chemicals Calcs'!AF$1:AF101)-'Chem - ODS'!AA$7*10^6&lt;0,SUM('Chemicals Calcs'!AF$2:AF102)-'Chem - ODS'!AA$7*10^6&gt;0),SUM('Chemicals Calcs'!AF$2:AF102)-'Chem - ODS'!AA$7*10^6,'Chemicals Calcs'!AF102))</f>
        <v>0</v>
      </c>
      <c r="AG102" s="212">
        <f ca="1">IF(SUM('Chemicals Calcs'!AG$2:AG102)-'Chem - ODS'!AB$7*10^6&lt;0,0,IF(AND(SUM('Chemicals Calcs'!AG$1:AG101)-'Chem - ODS'!AB$7*10^6&lt;0,SUM('Chemicals Calcs'!AG$2:AG102)-'Chem - ODS'!AB$7*10^6&gt;0),SUM('Chemicals Calcs'!AG$2:AG102)-'Chem - ODS'!AB$7*10^6,'Chemicals Calcs'!AG102))</f>
        <v>0</v>
      </c>
      <c r="AH102" s="212">
        <f ca="1">IF(SUM('Chemicals Calcs'!AH$2:AH102)-'Chem - ODS'!AC$7*10^6&lt;0,0,IF(AND(SUM('Chemicals Calcs'!AH$1:AH101)-'Chem - ODS'!AC$7*10^6&lt;0,SUM('Chemicals Calcs'!AH$2:AH102)-'Chem - ODS'!AC$7*10^6&gt;0),SUM('Chemicals Calcs'!AH$2:AH102)-'Chem - ODS'!AC$7*10^6,'Chemicals Calcs'!AH102))</f>
        <v>0</v>
      </c>
      <c r="AI102" s="212">
        <f ca="1">IF(SUM('Chemicals Calcs'!AI$2:AI102)-'Chem - ODS'!AD$7*10^6&lt;0,0,IF(AND(SUM('Chemicals Calcs'!AI$1:AI101)-'Chem - ODS'!AD$7*10^6&lt;0,SUM('Chemicals Calcs'!AI$2:AI102)-'Chem - ODS'!AD$7*10^6&gt;0),SUM('Chemicals Calcs'!AI$2:AI102)-'Chem - ODS'!AD$7*10^6,'Chemicals Calcs'!AI102))</f>
        <v>0</v>
      </c>
      <c r="AJ102" s="212">
        <f ca="1">IF(SUM('Chemicals Calcs'!AJ$2:AJ102)-'Chem - ODS'!AE$7*10^6&lt;0,0,IF(AND(SUM('Chemicals Calcs'!AJ$1:AJ101)-'Chem - ODS'!AE$7*10^6&lt;0,SUM('Chemicals Calcs'!AJ$2:AJ102)-'Chem - ODS'!AE$7*10^6&gt;0),SUM('Chemicals Calcs'!AJ$2:AJ102)-'Chem - ODS'!AE$7*10^6,'Chemicals Calcs'!AJ102))</f>
        <v>0</v>
      </c>
      <c r="AK102" s="212">
        <f ca="1">IF(SUM('Chemicals Calcs'!AK$2:AK102)-'Chem - ODS'!AF$7*10^6&lt;0,0,IF(AND(SUM('Chemicals Calcs'!AK$1:AK101)-'Chem - ODS'!AF$7*10^6&lt;0,SUM('Chemicals Calcs'!AK$2:AK102)-'Chem - ODS'!AF$7*10^6&gt;0),SUM('Chemicals Calcs'!AK$2:AK102)-'Chem - ODS'!AF$7*10^6,'Chemicals Calcs'!AK102))</f>
        <v>0</v>
      </c>
      <c r="AL102" s="212">
        <f ca="1">IF(SUM('Chemicals Calcs'!AL$2:AL102)-'Chem - ODS'!AG$7*10^6&lt;0,0,IF(AND(SUM('Chemicals Calcs'!AL$1:AL101)-'Chem - ODS'!AG$7*10^6&lt;0,SUM('Chemicals Calcs'!AL$2:AL102)-'Chem - ODS'!AG$7*10^6&gt;0),SUM('Chemicals Calcs'!AL$2:AL102)-'Chem - ODS'!AG$7*10^6,'Chemicals Calcs'!AL102))</f>
        <v>0</v>
      </c>
      <c r="AM102" s="212">
        <f ca="1">IF(SUM('Chemicals Calcs'!AM$2:AM102)-'Chem - ODS'!AH$7*10^6&lt;0,0,IF(AND(SUM('Chemicals Calcs'!AM$1:AM101)-'Chem - ODS'!AH$7*10^6&lt;0,SUM('Chemicals Calcs'!AM$2:AM102)-'Chem - ODS'!AH$7*10^6&gt;0),SUM('Chemicals Calcs'!AM$2:AM102)-'Chem - ODS'!AH$7*10^6,'Chemicals Calcs'!AM102))</f>
        <v>0</v>
      </c>
      <c r="AN102" s="212">
        <f ca="1">IF(SUM('Chemicals Calcs'!AN$2:AN102)-'Chem - ODS'!AI$7*10^6&lt;0,0,IF(AND(SUM('Chemicals Calcs'!AN$1:AN101)-'Chem - ODS'!AI$7*10^6&lt;0,SUM('Chemicals Calcs'!AN$2:AN102)-'Chem - ODS'!AI$7*10^6&gt;0),SUM('Chemicals Calcs'!AN$2:AN102)-'Chem - ODS'!AI$7*10^6,'Chemicals Calcs'!AN102))</f>
        <v>0</v>
      </c>
      <c r="AO102" s="212">
        <f ca="1">IF(SUM('Chemicals Calcs'!AO$2:AO102)-'Chem - ODS'!AJ$7*10^6&lt;0,0,IF(AND(SUM('Chemicals Calcs'!AO$1:AO101)-'Chem - ODS'!AJ$7*10^6&lt;0,SUM('Chemicals Calcs'!AO$2:AO102)-'Chem - ODS'!AJ$7*10^6&gt;0),SUM('Chemicals Calcs'!AO$2:AO102)-'Chem - ODS'!AJ$7*10^6,'Chemicals Calcs'!AO102))</f>
        <v>0</v>
      </c>
      <c r="AP102" s="212">
        <f ca="1">IF(SUM('Chemicals Calcs'!AP$2:AP102)-'Chem - ODS'!AK$7*10^6&lt;0,0,IF(AND(SUM('Chemicals Calcs'!AP$1:AP101)-'Chem - ODS'!AK$7*10^6&lt;0,SUM('Chemicals Calcs'!AP$2:AP102)-'Chem - ODS'!AK$7*10^6&gt;0),SUM('Chemicals Calcs'!AP$2:AP102)-'Chem - ODS'!AK$7*10^6,'Chemicals Calcs'!AP102))</f>
        <v>0</v>
      </c>
    </row>
    <row r="103" spans="1:42">
      <c r="A103" s="74">
        <v>51</v>
      </c>
      <c r="B103">
        <f ca="1">IF('Chemicals 2010'!$A111="CP",INDIRECT("'Chemicals 2010'!"&amp;'Country Selector'!$B$3&amp;ROW($A111))*10^12,0)</f>
        <v>0</v>
      </c>
      <c r="C103" s="90">
        <f t="shared" ca="1" si="4"/>
        <v>9478502228.3594704</v>
      </c>
      <c r="D103" s="90">
        <f t="shared" ca="1" si="5"/>
        <v>18957004456.718941</v>
      </c>
      <c r="E103" s="90">
        <f t="shared" ca="1" si="5"/>
        <v>28435506685.078411</v>
      </c>
      <c r="F103" s="90">
        <f t="shared" ca="1" si="5"/>
        <v>37914008913.437881</v>
      </c>
      <c r="G103" s="212">
        <f ca="1">IF(SUM('Chemicals Calcs'!G$2:G103)-'Chem - ODS'!B$7*10^6&lt;0,0,IF(AND(SUM('Chemicals Calcs'!G$1:G102)-'Chem - ODS'!B$7*10^6&lt;0,SUM('Chemicals Calcs'!G$2:G103)-'Chem - ODS'!B$7*10^6&gt;0),SUM('Chemicals Calcs'!G$2:G103)-'Chem - ODS'!B$7*10^6,'Chemicals Calcs'!G103))</f>
        <v>47392511141.797356</v>
      </c>
      <c r="H103" s="212">
        <f ca="1">IF(SUM('Chemicals Calcs'!H$2:H103)-'Chem - ODS'!C$7*10^6&lt;0,0,IF(AND(SUM('Chemicals Calcs'!H$1:H102)-'Chem - ODS'!C$7*10^6&lt;0,SUM('Chemicals Calcs'!H$2:H103)-'Chem - ODS'!C$7*10^6&gt;0),SUM('Chemicals Calcs'!H$2:H103)-'Chem - ODS'!C$7*10^6,'Chemicals Calcs'!H103))</f>
        <v>56871013370.156822</v>
      </c>
      <c r="I103" s="212">
        <f ca="1">IF(SUM('Chemicals Calcs'!I$2:I103)-'Chem - ODS'!D$7*10^6&lt;0,0,IF(AND(SUM('Chemicals Calcs'!I$1:I102)-'Chem - ODS'!D$7*10^6&lt;0,SUM('Chemicals Calcs'!I$2:I103)-'Chem - ODS'!D$7*10^6&gt;0),SUM('Chemicals Calcs'!I$2:I103)-'Chem - ODS'!D$7*10^6,'Chemicals Calcs'!I103))</f>
        <v>66349515598.516296</v>
      </c>
      <c r="J103" s="212">
        <f ca="1">IF(SUM('Chemicals Calcs'!J$2:J103)-'Chem - ODS'!E$7*10^6&lt;0,0,IF(AND(SUM('Chemicals Calcs'!J$1:J102)-'Chem - ODS'!E$7*10^6&lt;0,SUM('Chemicals Calcs'!J$2:J103)-'Chem - ODS'!E$7*10^6&gt;0),SUM('Chemicals Calcs'!J$2:J103)-'Chem - ODS'!E$7*10^6,'Chemicals Calcs'!J103))</f>
        <v>75828017826.875763</v>
      </c>
      <c r="K103" s="212">
        <f ca="1">IF(SUM('Chemicals Calcs'!K$2:K103)-'Chem - ODS'!F$7*10^6&lt;0,0,IF(AND(SUM('Chemicals Calcs'!K$1:K102)-'Chem - ODS'!F$7*10^6&lt;0,SUM('Chemicals Calcs'!K$2:K103)-'Chem - ODS'!F$7*10^6&gt;0),SUM('Chemicals Calcs'!K$2:K103)-'Chem - ODS'!F$7*10^6,'Chemicals Calcs'!K103))</f>
        <v>85306520055.235245</v>
      </c>
      <c r="L103" s="212">
        <f ca="1">IF(SUM('Chemicals Calcs'!L$2:L103)-'Chem - ODS'!G$7*10^6&lt;0,0,IF(AND(SUM('Chemicals Calcs'!L$1:L102)-'Chem - ODS'!G$7*10^6&lt;0,SUM('Chemicals Calcs'!L$2:L103)-'Chem - ODS'!G$7*10^6&gt;0),SUM('Chemicals Calcs'!L$2:L103)-'Chem - ODS'!G$7*10^6,'Chemicals Calcs'!L103))</f>
        <v>94785022283.594711</v>
      </c>
      <c r="M103" s="212">
        <f ca="1">IF(SUM('Chemicals Calcs'!M$2:M103)-'Chem - ODS'!H$7*10^6&lt;0,0,IF(AND(SUM('Chemicals Calcs'!M$1:M102)-'Chem - ODS'!H$7*10^6&lt;0,SUM('Chemicals Calcs'!M$2:M103)-'Chem - ODS'!H$7*10^6&gt;0),SUM('Chemicals Calcs'!M$2:M103)-'Chem - ODS'!H$7*10^6,'Chemicals Calcs'!M103))</f>
        <v>105361080370.43681</v>
      </c>
      <c r="N103" s="212">
        <f ca="1">IF(SUM('Chemicals Calcs'!N$2:N103)-'Chem - ODS'!I$7*10^6&lt;0,0,IF(AND(SUM('Chemicals Calcs'!N$1:N102)-'Chem - ODS'!I$7*10^6&lt;0,SUM('Chemicals Calcs'!N$2:N103)-'Chem - ODS'!I$7*10^6&gt;0),SUM('Chemicals Calcs'!N$2:N103)-'Chem - ODS'!I$7*10^6,'Chemicals Calcs'!N103))</f>
        <v>116530235975.64554</v>
      </c>
      <c r="O103" s="212">
        <f ca="1">IF(SUM('Chemicals Calcs'!O$2:O103)-'Chem - ODS'!J$7*10^6&lt;0,0,IF(AND(SUM('Chemicals Calcs'!O$1:O102)-'Chem - ODS'!J$7*10^6&lt;0,SUM('Chemicals Calcs'!O$2:O103)-'Chem - ODS'!J$7*10^6&gt;0),SUM('Chemicals Calcs'!O$2:O103)-'Chem - ODS'!J$7*10^6,'Chemicals Calcs'!O103))</f>
        <v>127709850204.04286</v>
      </c>
      <c r="P103" s="212">
        <f ca="1">IF(SUM('Chemicals Calcs'!P$2:P103)-'Chem - ODS'!K$7*10^6&lt;0,0,IF(AND(SUM('Chemicals Calcs'!P$1:P102)-'Chem - ODS'!K$7*10^6&lt;0,SUM('Chemicals Calcs'!P$2:P103)-'Chem - ODS'!K$7*10^6&gt;0),SUM('Chemicals Calcs'!P$2:P103)-'Chem - ODS'!K$7*10^6,'Chemicals Calcs'!P103))</f>
        <v>138898930999.73138</v>
      </c>
      <c r="Q103" s="212">
        <f ca="1">IF(SUM('Chemicals Calcs'!Q$2:Q103)-'Chem - ODS'!L$7*10^6&lt;0,0,IF(AND(SUM('Chemicals Calcs'!Q$1:Q102)-'Chem - ODS'!L$7*10^6&lt;0,SUM('Chemicals Calcs'!Q$2:Q103)-'Chem - ODS'!L$7*10^6&gt;0),SUM('Chemicals Calcs'!Q$2:Q103)-'Chem - ODS'!L$7*10^6,'Chemicals Calcs'!Q103))</f>
        <v>151660114262.89728</v>
      </c>
      <c r="R103" s="212">
        <f ca="1">IF(SUM('Chemicals Calcs'!R$2:R103)-'Chem - ODS'!M$7*10^6&lt;0,0,IF(AND(SUM('Chemicals Calcs'!R$1:R102)-'Chem - ODS'!M$7*10^6&lt;0,SUM('Chemicals Calcs'!R$2:R103)-'Chem - ODS'!M$7*10^6&gt;0),SUM('Chemicals Calcs'!R$2:R103)-'Chem - ODS'!M$7*10^6,'Chemicals Calcs'!R103))</f>
        <v>161302114102.63831</v>
      </c>
      <c r="S103" s="212">
        <f ca="1">IF(SUM('Chemicals Calcs'!S$2:S103)-'Chem - ODS'!N$7*10^6&lt;0,0,IF(AND(SUM('Chemicals Calcs'!S$1:S102)-'Chem - ODS'!N$7*10^6&lt;0,SUM('Chemicals Calcs'!S$2:S103)-'Chem - ODS'!N$7*10^6&gt;0),SUM('Chemicals Calcs'!S$2:S103)-'Chem - ODS'!N$7*10^6,'Chemicals Calcs'!S103))</f>
        <v>177588735071.61017</v>
      </c>
      <c r="T103" s="212">
        <f ca="1">IF(SUM('Chemicals Calcs'!T$2:T103)-'Chem - ODS'!O$7*10^6&lt;0,0,IF(AND(SUM('Chemicals Calcs'!T$1:T102)-'Chem - ODS'!O$7*10^6&lt;0,SUM('Chemicals Calcs'!T$2:T103)-'Chem - ODS'!O$7*10^6&gt;0),SUM('Chemicals Calcs'!T$2:T103)-'Chem - ODS'!O$7*10^6,'Chemicals Calcs'!T103))</f>
        <v>184608900811.77399</v>
      </c>
      <c r="U103" s="212">
        <f ca="1">IF(SUM('Chemicals Calcs'!U$2:U103)-'Chem - ODS'!P$7*10^6&lt;0,0,IF(AND(SUM('Chemicals Calcs'!U$1:U102)-'Chem - ODS'!P$7*10^6&lt;0,SUM('Chemicals Calcs'!U$2:U103)-'Chem - ODS'!P$7*10^6&gt;0),SUM('Chemicals Calcs'!U$2:U103)-'Chem - ODS'!P$7*10^6,'Chemicals Calcs'!U103))</f>
        <v>195861784278.19693</v>
      </c>
      <c r="V103" s="212">
        <f ca="1">IF(SUM('Chemicals Calcs'!V$2:V103)-'Chem - ODS'!Q$7*10^6&lt;0,0,IF(AND(SUM('Chemicals Calcs'!V$1:V102)-'Chem - ODS'!Q$7*10^6&lt;0,SUM('Chemicals Calcs'!V$2:V103)-'Chem - ODS'!Q$7*10^6&gt;0),SUM('Chemicals Calcs'!V$2:V103)-'Chem - ODS'!Q$7*10^6,'Chemicals Calcs'!V103))</f>
        <v>206189946743.28906</v>
      </c>
      <c r="W103" s="212">
        <f ca="1">IF(SUM('Chemicals Calcs'!W$2:W103)-'Chem - ODS'!R$7*10^6&lt;0,0,IF(AND(SUM('Chemicals Calcs'!W$1:W102)-'Chem - ODS'!R$7*10^6&lt;0,SUM('Chemicals Calcs'!W$2:W103)-'Chem - ODS'!R$7*10^6&gt;0),SUM('Chemicals Calcs'!W$2:W103)-'Chem - ODS'!R$7*10^6,'Chemicals Calcs'!W103))</f>
        <v>220260612007.98825</v>
      </c>
      <c r="X103" s="212">
        <f ca="1">IF(SUM('Chemicals Calcs'!X$2:X103)-'Chem - ODS'!S$7*10^6&lt;0,0,IF(AND(SUM('Chemicals Calcs'!X$1:X102)-'Chem - ODS'!S$7*10^6&lt;0,SUM('Chemicals Calcs'!X$2:X103)-'Chem - ODS'!S$7*10^6&gt;0),SUM('Chemicals Calcs'!X$2:X103)-'Chem - ODS'!S$7*10^6,'Chemicals Calcs'!X103))</f>
        <v>236257501488.21616</v>
      </c>
      <c r="Y103" s="212">
        <f ca="1">IF(SUM('Chemicals Calcs'!Y$2:Y103)-'Chem - ODS'!T$7*10^6&lt;0,0,IF(AND(SUM('Chemicals Calcs'!Y$1:Y102)-'Chem - ODS'!T$7*10^6&lt;0,SUM('Chemicals Calcs'!Y$2:Y103)-'Chem - ODS'!T$7*10^6&gt;0),SUM('Chemicals Calcs'!Y$2:Y103)-'Chem - ODS'!T$7*10^6,'Chemicals Calcs'!Y103))</f>
        <v>240077166481.99069</v>
      </c>
      <c r="Z103" s="212">
        <f ca="1">IF(SUM('Chemicals Calcs'!Z$2:Z103)-'Chem - ODS'!U$7*10^6&lt;0,0,IF(AND(SUM('Chemicals Calcs'!Z$1:Z102)-'Chem - ODS'!U$7*10^6&lt;0,SUM('Chemicals Calcs'!Z$2:Z103)-'Chem - ODS'!U$7*10^6&gt;0),SUM('Chemicals Calcs'!Z$2:Z103)-'Chem - ODS'!U$7*10^6,'Chemicals Calcs'!Z103))</f>
        <v>244801939710.88177</v>
      </c>
      <c r="AA103" s="212">
        <f ca="1">IF(SUM('Chemicals Calcs'!AA$2:AA103)-'Chem - ODS'!V$7*10^6&lt;0,0,IF(AND(SUM('Chemicals Calcs'!AA$1:AA102)-'Chem - ODS'!V$7*10^6&lt;0,SUM('Chemicals Calcs'!AA$2:AA103)-'Chem - ODS'!V$7*10^6&gt;0),SUM('Chemicals Calcs'!AA$2:AA103)-'Chem - ODS'!V$7*10^6,'Chemicals Calcs'!AA103))</f>
        <v>250445901403.77121</v>
      </c>
      <c r="AB103" s="212">
        <f ca="1">IF(SUM('Chemicals Calcs'!AB$2:AB103)-'Chem - ODS'!W$7*10^6&lt;0,0,IF(AND(SUM('Chemicals Calcs'!AB$1:AB102)-'Chem - ODS'!W$7*10^6&lt;0,SUM('Chemicals Calcs'!AB$2:AB103)-'Chem - ODS'!W$7*10^6&gt;0),SUM('Chemicals Calcs'!AB$2:AB103)-'Chem - ODS'!W$7*10^6,'Chemicals Calcs'!AB103))</f>
        <v>257021473182.6019</v>
      </c>
      <c r="AC103" s="212">
        <f ca="1">IF(SUM('Chemicals Calcs'!AC$2:AC103)-'Chem - ODS'!X$7*10^6&lt;0,0,IF(AND(SUM('Chemicals Calcs'!AC$1:AC102)-'Chem - ODS'!X$7*10^6&lt;0,SUM('Chemicals Calcs'!AC$2:AC103)-'Chem - ODS'!X$7*10^6&gt;0),SUM('Chemicals Calcs'!AC$2:AC103)-'Chem - ODS'!X$7*10^6,'Chemicals Calcs'!AC103))</f>
        <v>264539655299.32446</v>
      </c>
      <c r="AD103" s="212">
        <f ca="1">IF(SUM('Chemicals Calcs'!AD$2:AD103)-'Chem - ODS'!Y$7*10^6&lt;0,0,IF(AND(SUM('Chemicals Calcs'!AD$1:AD102)-'Chem - ODS'!Y$7*10^6&lt;0,SUM('Chemicals Calcs'!AD$2:AD103)-'Chem - ODS'!Y$7*10^6&gt;0),SUM('Chemicals Calcs'!AD$2:AD103)-'Chem - ODS'!Y$7*10^6,'Chemicals Calcs'!AD103))</f>
        <v>246188167162.98764</v>
      </c>
      <c r="AE103" s="212">
        <f ca="1">IF(SUM('Chemicals Calcs'!AE$2:AE103)-'Chem - ODS'!Z$7*10^6&lt;0,0,IF(AND(SUM('Chemicals Calcs'!AE$1:AE102)-'Chem - ODS'!Z$7*10^6&lt;0,SUM('Chemicals Calcs'!AE$2:AE103)-'Chem - ODS'!Z$7*10^6&gt;0),SUM('Chemicals Calcs'!AE$2:AE103)-'Chem - ODS'!Z$7*10^6,'Chemicals Calcs'!AE103))</f>
        <v>252660609895.96838</v>
      </c>
      <c r="AF103" s="212">
        <f ca="1">IF(SUM('Chemicals Calcs'!AF$2:AF103)-'Chem - ODS'!AA$7*10^6&lt;0,0,IF(AND(SUM('Chemicals Calcs'!AF$1:AF102)-'Chem - ODS'!AA$7*10^6&lt;0,SUM('Chemicals Calcs'!AF$2:AF103)-'Chem - ODS'!AA$7*10^6&gt;0),SUM('Chemicals Calcs'!AF$2:AF103)-'Chem - ODS'!AA$7*10^6,'Chemicals Calcs'!AF103))</f>
        <v>258163763138.96011</v>
      </c>
      <c r="AG103" s="212">
        <f ca="1">IF(SUM('Chemicals Calcs'!AG$2:AG103)-'Chem - ODS'!AB$7*10^6&lt;0,0,IF(AND(SUM('Chemicals Calcs'!AG$1:AG102)-'Chem - ODS'!AB$7*10^6&lt;0,SUM('Chemicals Calcs'!AG$2:AG103)-'Chem - ODS'!AB$7*10^6&gt;0),SUM('Chemicals Calcs'!AG$2:AG103)-'Chem - ODS'!AB$7*10^6,'Chemicals Calcs'!AG103))</f>
        <v>268082605927.42188</v>
      </c>
      <c r="AH103" s="212">
        <f ca="1">IF(SUM('Chemicals Calcs'!AH$2:AH103)-'Chem - ODS'!AC$7*10^6&lt;0,0,IF(AND(SUM('Chemicals Calcs'!AH$1:AH102)-'Chem - ODS'!AC$7*10^6&lt;0,SUM('Chemicals Calcs'!AH$2:AH103)-'Chem - ODS'!AC$7*10^6&gt;0),SUM('Chemicals Calcs'!AH$2:AH103)-'Chem - ODS'!AC$7*10^6,'Chemicals Calcs'!AH103))</f>
        <v>278345062601.70374</v>
      </c>
      <c r="AI103" s="212">
        <f ca="1">IF(SUM('Chemicals Calcs'!AI$2:AI103)-'Chem - ODS'!AD$7*10^6&lt;0,0,IF(AND(SUM('Chemicals Calcs'!AI$1:AI102)-'Chem - ODS'!AD$7*10^6&lt;0,SUM('Chemicals Calcs'!AI$2:AI103)-'Chem - ODS'!AD$7*10^6&gt;0),SUM('Chemicals Calcs'!AI$2:AI103)-'Chem - ODS'!AD$7*10^6,'Chemicals Calcs'!AI103))</f>
        <v>288964454167.72424</v>
      </c>
      <c r="AJ103" s="212">
        <f ca="1">IF(SUM('Chemicals Calcs'!AJ$2:AJ103)-'Chem - ODS'!AE$7*10^6&lt;0,0,IF(AND(SUM('Chemicals Calcs'!AJ$1:AJ102)-'Chem - ODS'!AE$7*10^6&lt;0,SUM('Chemicals Calcs'!AJ$2:AJ103)-'Chem - ODS'!AE$7*10^6&gt;0),SUM('Chemicals Calcs'!AJ$2:AJ103)-'Chem - ODS'!AE$7*10^6,'Chemicals Calcs'!AJ103))</f>
        <v>299954495727.29669</v>
      </c>
      <c r="AK103" s="212">
        <f ca="1">IF(SUM('Chemicals Calcs'!AK$2:AK103)-'Chem - ODS'!AF$7*10^6&lt;0,0,IF(AND(SUM('Chemicals Calcs'!AK$1:AK102)-'Chem - ODS'!AF$7*10^6&lt;0,SUM('Chemicals Calcs'!AK$2:AK103)-'Chem - ODS'!AF$7*10^6&gt;0),SUM('Chemicals Calcs'!AK$2:AK103)-'Chem - ODS'!AF$7*10^6,'Chemicals Calcs'!AK103))</f>
        <v>311329319920.57635</v>
      </c>
      <c r="AL103" s="212">
        <f ca="1">IF(SUM('Chemicals Calcs'!AL$2:AL103)-'Chem - ODS'!AG$7*10^6&lt;0,0,IF(AND(SUM('Chemicals Calcs'!AL$1:AL102)-'Chem - ODS'!AG$7*10^6&lt;0,SUM('Chemicals Calcs'!AL$2:AL103)-'Chem - ODS'!AG$7*10^6&gt;0),SUM('Chemicals Calcs'!AL$2:AL103)-'Chem - ODS'!AG$7*10^6,'Chemicals Calcs'!AL103))</f>
        <v>323103499981.99481</v>
      </c>
      <c r="AM103" s="212">
        <f ca="1">IF(SUM('Chemicals Calcs'!AM$2:AM103)-'Chem - ODS'!AH$7*10^6&lt;0,0,IF(AND(SUM('Chemicals Calcs'!AM$1:AM102)-'Chem - ODS'!AH$7*10^6&lt;0,SUM('Chemicals Calcs'!AM$2:AM103)-'Chem - ODS'!AH$7*10^6&gt;0),SUM('Chemicals Calcs'!AM$2:AM103)-'Chem - ODS'!AH$7*10^6,'Chemicals Calcs'!AM103))</f>
        <v>335292072581.90131</v>
      </c>
      <c r="AN103" s="212">
        <f ca="1">IF(SUM('Chemicals Calcs'!AN$2:AN103)-'Chem - ODS'!AI$7*10^6&lt;0,0,IF(AND(SUM('Chemicals Calcs'!AN$1:AN102)-'Chem - ODS'!AI$7*10^6&lt;0,SUM('Chemicals Calcs'!AN$2:AN103)-'Chem - ODS'!AI$7*10^6&gt;0),SUM('Chemicals Calcs'!AN$2:AN103)-'Chem - ODS'!AI$7*10^6,'Chemicals Calcs'!AN103))</f>
        <v>347910560600.55164</v>
      </c>
      <c r="AO103" s="212">
        <f ca="1">IF(SUM('Chemicals Calcs'!AO$2:AO103)-'Chem - ODS'!AJ$7*10^6&lt;0,0,IF(AND(SUM('Chemicals Calcs'!AO$1:AO102)-'Chem - ODS'!AJ$7*10^6&lt;0,SUM('Chemicals Calcs'!AO$2:AO103)-'Chem - ODS'!AJ$7*10^6&gt;0),SUM('Chemicals Calcs'!AO$2:AO103)-'Chem - ODS'!AJ$7*10^6,'Chemicals Calcs'!AO103))</f>
        <v>360974995960.57111</v>
      </c>
      <c r="AP103" s="212">
        <f ca="1">IF(SUM('Chemicals Calcs'!AP$2:AP103)-'Chem - ODS'!AK$7*10^6&lt;0,0,IF(AND(SUM('Chemicals Calcs'!AP$1:AP102)-'Chem - ODS'!AK$7*10^6&lt;0,SUM('Chemicals Calcs'!AP$2:AP103)-'Chem - ODS'!AK$7*10^6&gt;0),SUM('Chemicals Calcs'!AP$2:AP103)-'Chem - ODS'!AK$7*10^6,'Chemicals Calcs'!AP103))</f>
        <v>374501942627.53894</v>
      </c>
    </row>
    <row r="104" spans="1:42">
      <c r="A104" s="74">
        <v>52</v>
      </c>
      <c r="B104">
        <f ca="1">IF('Chemicals 2010'!$A112="CP",INDIRECT("'Chemicals 2010'!"&amp;'Country Selector'!$B$3&amp;ROW($A112))*10^12,0)</f>
        <v>0</v>
      </c>
      <c r="C104" s="90">
        <f t="shared" ca="1" si="4"/>
        <v>0</v>
      </c>
      <c r="D104" s="90">
        <f t="shared" ca="1" si="5"/>
        <v>0</v>
      </c>
      <c r="E104" s="90">
        <f t="shared" ca="1" si="5"/>
        <v>0</v>
      </c>
      <c r="F104" s="90">
        <f t="shared" ca="1" si="5"/>
        <v>0</v>
      </c>
      <c r="G104" s="212">
        <f ca="1">IF(SUM('Chemicals Calcs'!G$2:G104)-'Chem - ODS'!B$7*10^6&lt;0,0,IF(AND(SUM('Chemicals Calcs'!G$1:G103)-'Chem - ODS'!B$7*10^6&lt;0,SUM('Chemicals Calcs'!G$2:G104)-'Chem - ODS'!B$7*10^6&gt;0),SUM('Chemicals Calcs'!G$2:G104)-'Chem - ODS'!B$7*10^6,'Chemicals Calcs'!G104))</f>
        <v>0</v>
      </c>
      <c r="H104" s="212">
        <f ca="1">IF(SUM('Chemicals Calcs'!H$2:H104)-'Chem - ODS'!C$7*10^6&lt;0,0,IF(AND(SUM('Chemicals Calcs'!H$1:H103)-'Chem - ODS'!C$7*10^6&lt;0,SUM('Chemicals Calcs'!H$2:H104)-'Chem - ODS'!C$7*10^6&gt;0),SUM('Chemicals Calcs'!H$2:H104)-'Chem - ODS'!C$7*10^6,'Chemicals Calcs'!H104))</f>
        <v>0</v>
      </c>
      <c r="I104" s="212">
        <f ca="1">IF(SUM('Chemicals Calcs'!I$2:I104)-'Chem - ODS'!D$7*10^6&lt;0,0,IF(AND(SUM('Chemicals Calcs'!I$1:I103)-'Chem - ODS'!D$7*10^6&lt;0,SUM('Chemicals Calcs'!I$2:I104)-'Chem - ODS'!D$7*10^6&gt;0),SUM('Chemicals Calcs'!I$2:I104)-'Chem - ODS'!D$7*10^6,'Chemicals Calcs'!I104))</f>
        <v>0</v>
      </c>
      <c r="J104" s="212">
        <f ca="1">IF(SUM('Chemicals Calcs'!J$2:J104)-'Chem - ODS'!E$7*10^6&lt;0,0,IF(AND(SUM('Chemicals Calcs'!J$1:J103)-'Chem - ODS'!E$7*10^6&lt;0,SUM('Chemicals Calcs'!J$2:J104)-'Chem - ODS'!E$7*10^6&gt;0),SUM('Chemicals Calcs'!J$2:J104)-'Chem - ODS'!E$7*10^6,'Chemicals Calcs'!J104))</f>
        <v>0</v>
      </c>
      <c r="K104" s="212">
        <f ca="1">IF(SUM('Chemicals Calcs'!K$2:K104)-'Chem - ODS'!F$7*10^6&lt;0,0,IF(AND(SUM('Chemicals Calcs'!K$1:K103)-'Chem - ODS'!F$7*10^6&lt;0,SUM('Chemicals Calcs'!K$2:K104)-'Chem - ODS'!F$7*10^6&gt;0),SUM('Chemicals Calcs'!K$2:K104)-'Chem - ODS'!F$7*10^6,'Chemicals Calcs'!K104))</f>
        <v>0</v>
      </c>
      <c r="L104" s="212">
        <f ca="1">IF(SUM('Chemicals Calcs'!L$2:L104)-'Chem - ODS'!G$7*10^6&lt;0,0,IF(AND(SUM('Chemicals Calcs'!L$1:L103)-'Chem - ODS'!G$7*10^6&lt;0,SUM('Chemicals Calcs'!L$2:L104)-'Chem - ODS'!G$7*10^6&gt;0),SUM('Chemicals Calcs'!L$2:L104)-'Chem - ODS'!G$7*10^6,'Chemicals Calcs'!L104))</f>
        <v>0</v>
      </c>
      <c r="M104" s="212">
        <f ca="1">IF(SUM('Chemicals Calcs'!M$2:M104)-'Chem - ODS'!H$7*10^6&lt;0,0,IF(AND(SUM('Chemicals Calcs'!M$1:M103)-'Chem - ODS'!H$7*10^6&lt;0,SUM('Chemicals Calcs'!M$2:M104)-'Chem - ODS'!H$7*10^6&gt;0),SUM('Chemicals Calcs'!M$2:M104)-'Chem - ODS'!H$7*10^6,'Chemicals Calcs'!M104))</f>
        <v>0</v>
      </c>
      <c r="N104" s="212">
        <f ca="1">IF(SUM('Chemicals Calcs'!N$2:N104)-'Chem - ODS'!I$7*10^6&lt;0,0,IF(AND(SUM('Chemicals Calcs'!N$1:N103)-'Chem - ODS'!I$7*10^6&lt;0,SUM('Chemicals Calcs'!N$2:N104)-'Chem - ODS'!I$7*10^6&gt;0),SUM('Chemicals Calcs'!N$2:N104)-'Chem - ODS'!I$7*10^6,'Chemicals Calcs'!N104))</f>
        <v>0</v>
      </c>
      <c r="O104" s="212">
        <f ca="1">IF(SUM('Chemicals Calcs'!O$2:O104)-'Chem - ODS'!J$7*10^6&lt;0,0,IF(AND(SUM('Chemicals Calcs'!O$1:O103)-'Chem - ODS'!J$7*10^6&lt;0,SUM('Chemicals Calcs'!O$2:O104)-'Chem - ODS'!J$7*10^6&gt;0),SUM('Chemicals Calcs'!O$2:O104)-'Chem - ODS'!J$7*10^6,'Chemicals Calcs'!O104))</f>
        <v>0</v>
      </c>
      <c r="P104" s="212">
        <f ca="1">IF(SUM('Chemicals Calcs'!P$2:P104)-'Chem - ODS'!K$7*10^6&lt;0,0,IF(AND(SUM('Chemicals Calcs'!P$1:P103)-'Chem - ODS'!K$7*10^6&lt;0,SUM('Chemicals Calcs'!P$2:P104)-'Chem - ODS'!K$7*10^6&gt;0),SUM('Chemicals Calcs'!P$2:P104)-'Chem - ODS'!K$7*10^6,'Chemicals Calcs'!P104))</f>
        <v>0</v>
      </c>
      <c r="Q104" s="212">
        <f ca="1">IF(SUM('Chemicals Calcs'!Q$2:Q104)-'Chem - ODS'!L$7*10^6&lt;0,0,IF(AND(SUM('Chemicals Calcs'!Q$1:Q103)-'Chem - ODS'!L$7*10^6&lt;0,SUM('Chemicals Calcs'!Q$2:Q104)-'Chem - ODS'!L$7*10^6&gt;0),SUM('Chemicals Calcs'!Q$2:Q104)-'Chem - ODS'!L$7*10^6,'Chemicals Calcs'!Q104))</f>
        <v>0</v>
      </c>
      <c r="R104" s="212">
        <f ca="1">IF(SUM('Chemicals Calcs'!R$2:R104)-'Chem - ODS'!M$7*10^6&lt;0,0,IF(AND(SUM('Chemicals Calcs'!R$1:R103)-'Chem - ODS'!M$7*10^6&lt;0,SUM('Chemicals Calcs'!R$2:R104)-'Chem - ODS'!M$7*10^6&gt;0),SUM('Chemicals Calcs'!R$2:R104)-'Chem - ODS'!M$7*10^6,'Chemicals Calcs'!R104))</f>
        <v>0</v>
      </c>
      <c r="S104" s="212">
        <f ca="1">IF(SUM('Chemicals Calcs'!S$2:S104)-'Chem - ODS'!N$7*10^6&lt;0,0,IF(AND(SUM('Chemicals Calcs'!S$1:S103)-'Chem - ODS'!N$7*10^6&lt;0,SUM('Chemicals Calcs'!S$2:S104)-'Chem - ODS'!N$7*10^6&gt;0),SUM('Chemicals Calcs'!S$2:S104)-'Chem - ODS'!N$7*10^6,'Chemicals Calcs'!S104))</f>
        <v>0</v>
      </c>
      <c r="T104" s="212">
        <f ca="1">IF(SUM('Chemicals Calcs'!T$2:T104)-'Chem - ODS'!O$7*10^6&lt;0,0,IF(AND(SUM('Chemicals Calcs'!T$1:T103)-'Chem - ODS'!O$7*10^6&lt;0,SUM('Chemicals Calcs'!T$2:T104)-'Chem - ODS'!O$7*10^6&gt;0),SUM('Chemicals Calcs'!T$2:T104)-'Chem - ODS'!O$7*10^6,'Chemicals Calcs'!T104))</f>
        <v>0</v>
      </c>
      <c r="U104" s="212">
        <f ca="1">IF(SUM('Chemicals Calcs'!U$2:U104)-'Chem - ODS'!P$7*10^6&lt;0,0,IF(AND(SUM('Chemicals Calcs'!U$1:U103)-'Chem - ODS'!P$7*10^6&lt;0,SUM('Chemicals Calcs'!U$2:U104)-'Chem - ODS'!P$7*10^6&gt;0),SUM('Chemicals Calcs'!U$2:U104)-'Chem - ODS'!P$7*10^6,'Chemicals Calcs'!U104))</f>
        <v>0</v>
      </c>
      <c r="V104" s="212">
        <f ca="1">IF(SUM('Chemicals Calcs'!V$2:V104)-'Chem - ODS'!Q$7*10^6&lt;0,0,IF(AND(SUM('Chemicals Calcs'!V$1:V103)-'Chem - ODS'!Q$7*10^6&lt;0,SUM('Chemicals Calcs'!V$2:V104)-'Chem - ODS'!Q$7*10^6&gt;0),SUM('Chemicals Calcs'!V$2:V104)-'Chem - ODS'!Q$7*10^6,'Chemicals Calcs'!V104))</f>
        <v>0</v>
      </c>
      <c r="W104" s="212">
        <f ca="1">IF(SUM('Chemicals Calcs'!W$2:W104)-'Chem - ODS'!R$7*10^6&lt;0,0,IF(AND(SUM('Chemicals Calcs'!W$1:W103)-'Chem - ODS'!R$7*10^6&lt;0,SUM('Chemicals Calcs'!W$2:W104)-'Chem - ODS'!R$7*10^6&gt;0),SUM('Chemicals Calcs'!W$2:W104)-'Chem - ODS'!R$7*10^6,'Chemicals Calcs'!W104))</f>
        <v>0</v>
      </c>
      <c r="X104" s="212">
        <f ca="1">IF(SUM('Chemicals Calcs'!X$2:X104)-'Chem - ODS'!S$7*10^6&lt;0,0,IF(AND(SUM('Chemicals Calcs'!X$1:X103)-'Chem - ODS'!S$7*10^6&lt;0,SUM('Chemicals Calcs'!X$2:X104)-'Chem - ODS'!S$7*10^6&gt;0),SUM('Chemicals Calcs'!X$2:X104)-'Chem - ODS'!S$7*10^6,'Chemicals Calcs'!X104))</f>
        <v>0</v>
      </c>
      <c r="Y104" s="212">
        <f ca="1">IF(SUM('Chemicals Calcs'!Y$2:Y104)-'Chem - ODS'!T$7*10^6&lt;0,0,IF(AND(SUM('Chemicals Calcs'!Y$1:Y103)-'Chem - ODS'!T$7*10^6&lt;0,SUM('Chemicals Calcs'!Y$2:Y104)-'Chem - ODS'!T$7*10^6&gt;0),SUM('Chemicals Calcs'!Y$2:Y104)-'Chem - ODS'!T$7*10^6,'Chemicals Calcs'!Y104))</f>
        <v>0</v>
      </c>
      <c r="Z104" s="212">
        <f ca="1">IF(SUM('Chemicals Calcs'!Z$2:Z104)-'Chem - ODS'!U$7*10^6&lt;0,0,IF(AND(SUM('Chemicals Calcs'!Z$1:Z103)-'Chem - ODS'!U$7*10^6&lt;0,SUM('Chemicals Calcs'!Z$2:Z104)-'Chem - ODS'!U$7*10^6&gt;0),SUM('Chemicals Calcs'!Z$2:Z104)-'Chem - ODS'!U$7*10^6,'Chemicals Calcs'!Z104))</f>
        <v>0</v>
      </c>
      <c r="AA104" s="212">
        <f ca="1">IF(SUM('Chemicals Calcs'!AA$2:AA104)-'Chem - ODS'!V$7*10^6&lt;0,0,IF(AND(SUM('Chemicals Calcs'!AA$1:AA103)-'Chem - ODS'!V$7*10^6&lt;0,SUM('Chemicals Calcs'!AA$2:AA104)-'Chem - ODS'!V$7*10^6&gt;0),SUM('Chemicals Calcs'!AA$2:AA104)-'Chem - ODS'!V$7*10^6,'Chemicals Calcs'!AA104))</f>
        <v>0</v>
      </c>
      <c r="AB104" s="212">
        <f ca="1">IF(SUM('Chemicals Calcs'!AB$2:AB104)-'Chem - ODS'!W$7*10^6&lt;0,0,IF(AND(SUM('Chemicals Calcs'!AB$1:AB103)-'Chem - ODS'!W$7*10^6&lt;0,SUM('Chemicals Calcs'!AB$2:AB104)-'Chem - ODS'!W$7*10^6&gt;0),SUM('Chemicals Calcs'!AB$2:AB104)-'Chem - ODS'!W$7*10^6,'Chemicals Calcs'!AB104))</f>
        <v>0</v>
      </c>
      <c r="AC104" s="212">
        <f ca="1">IF(SUM('Chemicals Calcs'!AC$2:AC104)-'Chem - ODS'!X$7*10^6&lt;0,0,IF(AND(SUM('Chemicals Calcs'!AC$1:AC103)-'Chem - ODS'!X$7*10^6&lt;0,SUM('Chemicals Calcs'!AC$2:AC104)-'Chem - ODS'!X$7*10^6&gt;0),SUM('Chemicals Calcs'!AC$2:AC104)-'Chem - ODS'!X$7*10^6,'Chemicals Calcs'!AC104))</f>
        <v>0</v>
      </c>
      <c r="AD104" s="212">
        <f ca="1">IF(SUM('Chemicals Calcs'!AD$2:AD104)-'Chem - ODS'!Y$7*10^6&lt;0,0,IF(AND(SUM('Chemicals Calcs'!AD$1:AD103)-'Chem - ODS'!Y$7*10^6&lt;0,SUM('Chemicals Calcs'!AD$2:AD104)-'Chem - ODS'!Y$7*10^6&gt;0),SUM('Chemicals Calcs'!AD$2:AD104)-'Chem - ODS'!Y$7*10^6,'Chemicals Calcs'!AD104))</f>
        <v>0</v>
      </c>
      <c r="AE104" s="212">
        <f ca="1">IF(SUM('Chemicals Calcs'!AE$2:AE104)-'Chem - ODS'!Z$7*10^6&lt;0,0,IF(AND(SUM('Chemicals Calcs'!AE$1:AE103)-'Chem - ODS'!Z$7*10^6&lt;0,SUM('Chemicals Calcs'!AE$2:AE104)-'Chem - ODS'!Z$7*10^6&gt;0),SUM('Chemicals Calcs'!AE$2:AE104)-'Chem - ODS'!Z$7*10^6,'Chemicals Calcs'!AE104))</f>
        <v>0</v>
      </c>
      <c r="AF104" s="212">
        <f ca="1">IF(SUM('Chemicals Calcs'!AF$2:AF104)-'Chem - ODS'!AA$7*10^6&lt;0,0,IF(AND(SUM('Chemicals Calcs'!AF$1:AF103)-'Chem - ODS'!AA$7*10^6&lt;0,SUM('Chemicals Calcs'!AF$2:AF104)-'Chem - ODS'!AA$7*10^6&gt;0),SUM('Chemicals Calcs'!AF$2:AF104)-'Chem - ODS'!AA$7*10^6,'Chemicals Calcs'!AF104))</f>
        <v>0</v>
      </c>
      <c r="AG104" s="212">
        <f ca="1">IF(SUM('Chemicals Calcs'!AG$2:AG104)-'Chem - ODS'!AB$7*10^6&lt;0,0,IF(AND(SUM('Chemicals Calcs'!AG$1:AG103)-'Chem - ODS'!AB$7*10^6&lt;0,SUM('Chemicals Calcs'!AG$2:AG104)-'Chem - ODS'!AB$7*10^6&gt;0),SUM('Chemicals Calcs'!AG$2:AG104)-'Chem - ODS'!AB$7*10^6,'Chemicals Calcs'!AG104))</f>
        <v>0</v>
      </c>
      <c r="AH104" s="212">
        <f ca="1">IF(SUM('Chemicals Calcs'!AH$2:AH104)-'Chem - ODS'!AC$7*10^6&lt;0,0,IF(AND(SUM('Chemicals Calcs'!AH$1:AH103)-'Chem - ODS'!AC$7*10^6&lt;0,SUM('Chemicals Calcs'!AH$2:AH104)-'Chem - ODS'!AC$7*10^6&gt;0),SUM('Chemicals Calcs'!AH$2:AH104)-'Chem - ODS'!AC$7*10^6,'Chemicals Calcs'!AH104))</f>
        <v>0</v>
      </c>
      <c r="AI104" s="212">
        <f ca="1">IF(SUM('Chemicals Calcs'!AI$2:AI104)-'Chem - ODS'!AD$7*10^6&lt;0,0,IF(AND(SUM('Chemicals Calcs'!AI$1:AI103)-'Chem - ODS'!AD$7*10^6&lt;0,SUM('Chemicals Calcs'!AI$2:AI104)-'Chem - ODS'!AD$7*10^6&gt;0),SUM('Chemicals Calcs'!AI$2:AI104)-'Chem - ODS'!AD$7*10^6,'Chemicals Calcs'!AI104))</f>
        <v>0</v>
      </c>
      <c r="AJ104" s="212">
        <f ca="1">IF(SUM('Chemicals Calcs'!AJ$2:AJ104)-'Chem - ODS'!AE$7*10^6&lt;0,0,IF(AND(SUM('Chemicals Calcs'!AJ$1:AJ103)-'Chem - ODS'!AE$7*10^6&lt;0,SUM('Chemicals Calcs'!AJ$2:AJ104)-'Chem - ODS'!AE$7*10^6&gt;0),SUM('Chemicals Calcs'!AJ$2:AJ104)-'Chem - ODS'!AE$7*10^6,'Chemicals Calcs'!AJ104))</f>
        <v>0</v>
      </c>
      <c r="AK104" s="212">
        <f ca="1">IF(SUM('Chemicals Calcs'!AK$2:AK104)-'Chem - ODS'!AF$7*10^6&lt;0,0,IF(AND(SUM('Chemicals Calcs'!AK$1:AK103)-'Chem - ODS'!AF$7*10^6&lt;0,SUM('Chemicals Calcs'!AK$2:AK104)-'Chem - ODS'!AF$7*10^6&gt;0),SUM('Chemicals Calcs'!AK$2:AK104)-'Chem - ODS'!AF$7*10^6,'Chemicals Calcs'!AK104))</f>
        <v>0</v>
      </c>
      <c r="AL104" s="212">
        <f ca="1">IF(SUM('Chemicals Calcs'!AL$2:AL104)-'Chem - ODS'!AG$7*10^6&lt;0,0,IF(AND(SUM('Chemicals Calcs'!AL$1:AL103)-'Chem - ODS'!AG$7*10^6&lt;0,SUM('Chemicals Calcs'!AL$2:AL104)-'Chem - ODS'!AG$7*10^6&gt;0),SUM('Chemicals Calcs'!AL$2:AL104)-'Chem - ODS'!AG$7*10^6,'Chemicals Calcs'!AL104))</f>
        <v>0</v>
      </c>
      <c r="AM104" s="212">
        <f ca="1">IF(SUM('Chemicals Calcs'!AM$2:AM104)-'Chem - ODS'!AH$7*10^6&lt;0,0,IF(AND(SUM('Chemicals Calcs'!AM$1:AM103)-'Chem - ODS'!AH$7*10^6&lt;0,SUM('Chemicals Calcs'!AM$2:AM104)-'Chem - ODS'!AH$7*10^6&gt;0),SUM('Chemicals Calcs'!AM$2:AM104)-'Chem - ODS'!AH$7*10^6,'Chemicals Calcs'!AM104))</f>
        <v>0</v>
      </c>
      <c r="AN104" s="212">
        <f ca="1">IF(SUM('Chemicals Calcs'!AN$2:AN104)-'Chem - ODS'!AI$7*10^6&lt;0,0,IF(AND(SUM('Chemicals Calcs'!AN$1:AN103)-'Chem - ODS'!AI$7*10^6&lt;0,SUM('Chemicals Calcs'!AN$2:AN104)-'Chem - ODS'!AI$7*10^6&gt;0),SUM('Chemicals Calcs'!AN$2:AN104)-'Chem - ODS'!AI$7*10^6,'Chemicals Calcs'!AN104))</f>
        <v>0</v>
      </c>
      <c r="AO104" s="212">
        <f ca="1">IF(SUM('Chemicals Calcs'!AO$2:AO104)-'Chem - ODS'!AJ$7*10^6&lt;0,0,IF(AND(SUM('Chemicals Calcs'!AO$1:AO103)-'Chem - ODS'!AJ$7*10^6&lt;0,SUM('Chemicals Calcs'!AO$2:AO104)-'Chem - ODS'!AJ$7*10^6&gt;0),SUM('Chemicals Calcs'!AO$2:AO104)-'Chem - ODS'!AJ$7*10^6,'Chemicals Calcs'!AO104))</f>
        <v>0</v>
      </c>
      <c r="AP104" s="212">
        <f ca="1">IF(SUM('Chemicals Calcs'!AP$2:AP104)-'Chem - ODS'!AK$7*10^6&lt;0,0,IF(AND(SUM('Chemicals Calcs'!AP$1:AP103)-'Chem - ODS'!AK$7*10^6&lt;0,SUM('Chemicals Calcs'!AP$2:AP104)-'Chem - ODS'!AK$7*10^6&gt;0),SUM('Chemicals Calcs'!AP$2:AP104)-'Chem - ODS'!AK$7*10^6,'Chemicals Calcs'!AP104))</f>
        <v>0</v>
      </c>
    </row>
    <row r="105" spans="1:42">
      <c r="A105" s="74">
        <v>53</v>
      </c>
      <c r="B105">
        <f ca="1">IF('Chemicals 2010'!$A113="CP",INDIRECT("'Chemicals 2010'!"&amp;'Country Selector'!$B$3&amp;ROW($A113))*10^12,0)</f>
        <v>0</v>
      </c>
      <c r="C105" s="90">
        <f t="shared" ca="1" si="4"/>
        <v>0</v>
      </c>
      <c r="D105" s="90">
        <f t="shared" ca="1" si="5"/>
        <v>0</v>
      </c>
      <c r="E105" s="90">
        <f t="shared" ca="1" si="5"/>
        <v>0</v>
      </c>
      <c r="F105" s="90">
        <f t="shared" ca="1" si="5"/>
        <v>0</v>
      </c>
      <c r="G105" s="212">
        <f ca="1">IF(SUM('Chemicals Calcs'!G$2:G105)-'Chem - ODS'!B$7*10^6&lt;0,0,IF(AND(SUM('Chemicals Calcs'!G$1:G104)-'Chem - ODS'!B$7*10^6&lt;0,SUM('Chemicals Calcs'!G$2:G105)-'Chem - ODS'!B$7*10^6&gt;0),SUM('Chemicals Calcs'!G$2:G105)-'Chem - ODS'!B$7*10^6,'Chemicals Calcs'!G105))</f>
        <v>0</v>
      </c>
      <c r="H105" s="212">
        <f ca="1">IF(SUM('Chemicals Calcs'!H$2:H105)-'Chem - ODS'!C$7*10^6&lt;0,0,IF(AND(SUM('Chemicals Calcs'!H$1:H104)-'Chem - ODS'!C$7*10^6&lt;0,SUM('Chemicals Calcs'!H$2:H105)-'Chem - ODS'!C$7*10^6&gt;0),SUM('Chemicals Calcs'!H$2:H105)-'Chem - ODS'!C$7*10^6,'Chemicals Calcs'!H105))</f>
        <v>0</v>
      </c>
      <c r="I105" s="212">
        <f ca="1">IF(SUM('Chemicals Calcs'!I$2:I105)-'Chem - ODS'!D$7*10^6&lt;0,0,IF(AND(SUM('Chemicals Calcs'!I$1:I104)-'Chem - ODS'!D$7*10^6&lt;0,SUM('Chemicals Calcs'!I$2:I105)-'Chem - ODS'!D$7*10^6&gt;0),SUM('Chemicals Calcs'!I$2:I105)-'Chem - ODS'!D$7*10^6,'Chemicals Calcs'!I105))</f>
        <v>0</v>
      </c>
      <c r="J105" s="212">
        <f ca="1">IF(SUM('Chemicals Calcs'!J$2:J105)-'Chem - ODS'!E$7*10^6&lt;0,0,IF(AND(SUM('Chemicals Calcs'!J$1:J104)-'Chem - ODS'!E$7*10^6&lt;0,SUM('Chemicals Calcs'!J$2:J105)-'Chem - ODS'!E$7*10^6&gt;0),SUM('Chemicals Calcs'!J$2:J105)-'Chem - ODS'!E$7*10^6,'Chemicals Calcs'!J105))</f>
        <v>0</v>
      </c>
      <c r="K105" s="212">
        <f ca="1">IF(SUM('Chemicals Calcs'!K$2:K105)-'Chem - ODS'!F$7*10^6&lt;0,0,IF(AND(SUM('Chemicals Calcs'!K$1:K104)-'Chem - ODS'!F$7*10^6&lt;0,SUM('Chemicals Calcs'!K$2:K105)-'Chem - ODS'!F$7*10^6&gt;0),SUM('Chemicals Calcs'!K$2:K105)-'Chem - ODS'!F$7*10^6,'Chemicals Calcs'!K105))</f>
        <v>0</v>
      </c>
      <c r="L105" s="212">
        <f ca="1">IF(SUM('Chemicals Calcs'!L$2:L105)-'Chem - ODS'!G$7*10^6&lt;0,0,IF(AND(SUM('Chemicals Calcs'!L$1:L104)-'Chem - ODS'!G$7*10^6&lt;0,SUM('Chemicals Calcs'!L$2:L105)-'Chem - ODS'!G$7*10^6&gt;0),SUM('Chemicals Calcs'!L$2:L105)-'Chem - ODS'!G$7*10^6,'Chemicals Calcs'!L105))</f>
        <v>0</v>
      </c>
      <c r="M105" s="212">
        <f ca="1">IF(SUM('Chemicals Calcs'!M$2:M105)-'Chem - ODS'!H$7*10^6&lt;0,0,IF(AND(SUM('Chemicals Calcs'!M$1:M104)-'Chem - ODS'!H$7*10^6&lt;0,SUM('Chemicals Calcs'!M$2:M105)-'Chem - ODS'!H$7*10^6&gt;0),SUM('Chemicals Calcs'!M$2:M105)-'Chem - ODS'!H$7*10^6,'Chemicals Calcs'!M105))</f>
        <v>0</v>
      </c>
      <c r="N105" s="212">
        <f ca="1">IF(SUM('Chemicals Calcs'!N$2:N105)-'Chem - ODS'!I$7*10^6&lt;0,0,IF(AND(SUM('Chemicals Calcs'!N$1:N104)-'Chem - ODS'!I$7*10^6&lt;0,SUM('Chemicals Calcs'!N$2:N105)-'Chem - ODS'!I$7*10^6&gt;0),SUM('Chemicals Calcs'!N$2:N105)-'Chem - ODS'!I$7*10^6,'Chemicals Calcs'!N105))</f>
        <v>0</v>
      </c>
      <c r="O105" s="212">
        <f ca="1">IF(SUM('Chemicals Calcs'!O$2:O105)-'Chem - ODS'!J$7*10^6&lt;0,0,IF(AND(SUM('Chemicals Calcs'!O$1:O104)-'Chem - ODS'!J$7*10^6&lt;0,SUM('Chemicals Calcs'!O$2:O105)-'Chem - ODS'!J$7*10^6&gt;0),SUM('Chemicals Calcs'!O$2:O105)-'Chem - ODS'!J$7*10^6,'Chemicals Calcs'!O105))</f>
        <v>0</v>
      </c>
      <c r="P105" s="212">
        <f ca="1">IF(SUM('Chemicals Calcs'!P$2:P105)-'Chem - ODS'!K$7*10^6&lt;0,0,IF(AND(SUM('Chemicals Calcs'!P$1:P104)-'Chem - ODS'!K$7*10^6&lt;0,SUM('Chemicals Calcs'!P$2:P105)-'Chem - ODS'!K$7*10^6&gt;0),SUM('Chemicals Calcs'!P$2:P105)-'Chem - ODS'!K$7*10^6,'Chemicals Calcs'!P105))</f>
        <v>0</v>
      </c>
      <c r="Q105" s="212">
        <f ca="1">IF(SUM('Chemicals Calcs'!Q$2:Q105)-'Chem - ODS'!L$7*10^6&lt;0,0,IF(AND(SUM('Chemicals Calcs'!Q$1:Q104)-'Chem - ODS'!L$7*10^6&lt;0,SUM('Chemicals Calcs'!Q$2:Q105)-'Chem - ODS'!L$7*10^6&gt;0),SUM('Chemicals Calcs'!Q$2:Q105)-'Chem - ODS'!L$7*10^6,'Chemicals Calcs'!Q105))</f>
        <v>0</v>
      </c>
      <c r="R105" s="212">
        <f ca="1">IF(SUM('Chemicals Calcs'!R$2:R105)-'Chem - ODS'!M$7*10^6&lt;0,0,IF(AND(SUM('Chemicals Calcs'!R$1:R104)-'Chem - ODS'!M$7*10^6&lt;0,SUM('Chemicals Calcs'!R$2:R105)-'Chem - ODS'!M$7*10^6&gt;0),SUM('Chemicals Calcs'!R$2:R105)-'Chem - ODS'!M$7*10^6,'Chemicals Calcs'!R105))</f>
        <v>0</v>
      </c>
      <c r="S105" s="212">
        <f ca="1">IF(SUM('Chemicals Calcs'!S$2:S105)-'Chem - ODS'!N$7*10^6&lt;0,0,IF(AND(SUM('Chemicals Calcs'!S$1:S104)-'Chem - ODS'!N$7*10^6&lt;0,SUM('Chemicals Calcs'!S$2:S105)-'Chem - ODS'!N$7*10^6&gt;0),SUM('Chemicals Calcs'!S$2:S105)-'Chem - ODS'!N$7*10^6,'Chemicals Calcs'!S105))</f>
        <v>0</v>
      </c>
      <c r="T105" s="212">
        <f ca="1">IF(SUM('Chemicals Calcs'!T$2:T105)-'Chem - ODS'!O$7*10^6&lt;0,0,IF(AND(SUM('Chemicals Calcs'!T$1:T104)-'Chem - ODS'!O$7*10^6&lt;0,SUM('Chemicals Calcs'!T$2:T105)-'Chem - ODS'!O$7*10^6&gt;0),SUM('Chemicals Calcs'!T$2:T105)-'Chem - ODS'!O$7*10^6,'Chemicals Calcs'!T105))</f>
        <v>0</v>
      </c>
      <c r="U105" s="212">
        <f ca="1">IF(SUM('Chemicals Calcs'!U$2:U105)-'Chem - ODS'!P$7*10^6&lt;0,0,IF(AND(SUM('Chemicals Calcs'!U$1:U104)-'Chem - ODS'!P$7*10^6&lt;0,SUM('Chemicals Calcs'!U$2:U105)-'Chem - ODS'!P$7*10^6&gt;0),SUM('Chemicals Calcs'!U$2:U105)-'Chem - ODS'!P$7*10^6,'Chemicals Calcs'!U105))</f>
        <v>0</v>
      </c>
      <c r="V105" s="212">
        <f ca="1">IF(SUM('Chemicals Calcs'!V$2:V105)-'Chem - ODS'!Q$7*10^6&lt;0,0,IF(AND(SUM('Chemicals Calcs'!V$1:V104)-'Chem - ODS'!Q$7*10^6&lt;0,SUM('Chemicals Calcs'!V$2:V105)-'Chem - ODS'!Q$7*10^6&gt;0),SUM('Chemicals Calcs'!V$2:V105)-'Chem - ODS'!Q$7*10^6,'Chemicals Calcs'!V105))</f>
        <v>0</v>
      </c>
      <c r="W105" s="212">
        <f ca="1">IF(SUM('Chemicals Calcs'!W$2:W105)-'Chem - ODS'!R$7*10^6&lt;0,0,IF(AND(SUM('Chemicals Calcs'!W$1:W104)-'Chem - ODS'!R$7*10^6&lt;0,SUM('Chemicals Calcs'!W$2:W105)-'Chem - ODS'!R$7*10^6&gt;0),SUM('Chemicals Calcs'!W$2:W105)-'Chem - ODS'!R$7*10^6,'Chemicals Calcs'!W105))</f>
        <v>0</v>
      </c>
      <c r="X105" s="212">
        <f ca="1">IF(SUM('Chemicals Calcs'!X$2:X105)-'Chem - ODS'!S$7*10^6&lt;0,0,IF(AND(SUM('Chemicals Calcs'!X$1:X104)-'Chem - ODS'!S$7*10^6&lt;0,SUM('Chemicals Calcs'!X$2:X105)-'Chem - ODS'!S$7*10^6&gt;0),SUM('Chemicals Calcs'!X$2:X105)-'Chem - ODS'!S$7*10^6,'Chemicals Calcs'!X105))</f>
        <v>0</v>
      </c>
      <c r="Y105" s="212">
        <f ca="1">IF(SUM('Chemicals Calcs'!Y$2:Y105)-'Chem - ODS'!T$7*10^6&lt;0,0,IF(AND(SUM('Chemicals Calcs'!Y$1:Y104)-'Chem - ODS'!T$7*10^6&lt;0,SUM('Chemicals Calcs'!Y$2:Y105)-'Chem - ODS'!T$7*10^6&gt;0),SUM('Chemicals Calcs'!Y$2:Y105)-'Chem - ODS'!T$7*10^6,'Chemicals Calcs'!Y105))</f>
        <v>0</v>
      </c>
      <c r="Z105" s="212">
        <f ca="1">IF(SUM('Chemicals Calcs'!Z$2:Z105)-'Chem - ODS'!U$7*10^6&lt;0,0,IF(AND(SUM('Chemicals Calcs'!Z$1:Z104)-'Chem - ODS'!U$7*10^6&lt;0,SUM('Chemicals Calcs'!Z$2:Z105)-'Chem - ODS'!U$7*10^6&gt;0),SUM('Chemicals Calcs'!Z$2:Z105)-'Chem - ODS'!U$7*10^6,'Chemicals Calcs'!Z105))</f>
        <v>0</v>
      </c>
      <c r="AA105" s="212">
        <f ca="1">IF(SUM('Chemicals Calcs'!AA$2:AA105)-'Chem - ODS'!V$7*10^6&lt;0,0,IF(AND(SUM('Chemicals Calcs'!AA$1:AA104)-'Chem - ODS'!V$7*10^6&lt;0,SUM('Chemicals Calcs'!AA$2:AA105)-'Chem - ODS'!V$7*10^6&gt;0),SUM('Chemicals Calcs'!AA$2:AA105)-'Chem - ODS'!V$7*10^6,'Chemicals Calcs'!AA105))</f>
        <v>0</v>
      </c>
      <c r="AB105" s="212">
        <f ca="1">IF(SUM('Chemicals Calcs'!AB$2:AB105)-'Chem - ODS'!W$7*10^6&lt;0,0,IF(AND(SUM('Chemicals Calcs'!AB$1:AB104)-'Chem - ODS'!W$7*10^6&lt;0,SUM('Chemicals Calcs'!AB$2:AB105)-'Chem - ODS'!W$7*10^6&gt;0),SUM('Chemicals Calcs'!AB$2:AB105)-'Chem - ODS'!W$7*10^6,'Chemicals Calcs'!AB105))</f>
        <v>0</v>
      </c>
      <c r="AC105" s="212">
        <f ca="1">IF(SUM('Chemicals Calcs'!AC$2:AC105)-'Chem - ODS'!X$7*10^6&lt;0,0,IF(AND(SUM('Chemicals Calcs'!AC$1:AC104)-'Chem - ODS'!X$7*10^6&lt;0,SUM('Chemicals Calcs'!AC$2:AC105)-'Chem - ODS'!X$7*10^6&gt;0),SUM('Chemicals Calcs'!AC$2:AC105)-'Chem - ODS'!X$7*10^6,'Chemicals Calcs'!AC105))</f>
        <v>0</v>
      </c>
      <c r="AD105" s="212">
        <f ca="1">IF(SUM('Chemicals Calcs'!AD$2:AD105)-'Chem - ODS'!Y$7*10^6&lt;0,0,IF(AND(SUM('Chemicals Calcs'!AD$1:AD104)-'Chem - ODS'!Y$7*10^6&lt;0,SUM('Chemicals Calcs'!AD$2:AD105)-'Chem - ODS'!Y$7*10^6&gt;0),SUM('Chemicals Calcs'!AD$2:AD105)-'Chem - ODS'!Y$7*10^6,'Chemicals Calcs'!AD105))</f>
        <v>0</v>
      </c>
      <c r="AE105" s="212">
        <f ca="1">IF(SUM('Chemicals Calcs'!AE$2:AE105)-'Chem - ODS'!Z$7*10^6&lt;0,0,IF(AND(SUM('Chemicals Calcs'!AE$1:AE104)-'Chem - ODS'!Z$7*10^6&lt;0,SUM('Chemicals Calcs'!AE$2:AE105)-'Chem - ODS'!Z$7*10^6&gt;0),SUM('Chemicals Calcs'!AE$2:AE105)-'Chem - ODS'!Z$7*10^6,'Chemicals Calcs'!AE105))</f>
        <v>0</v>
      </c>
      <c r="AF105" s="212">
        <f ca="1">IF(SUM('Chemicals Calcs'!AF$2:AF105)-'Chem - ODS'!AA$7*10^6&lt;0,0,IF(AND(SUM('Chemicals Calcs'!AF$1:AF104)-'Chem - ODS'!AA$7*10^6&lt;0,SUM('Chemicals Calcs'!AF$2:AF105)-'Chem - ODS'!AA$7*10^6&gt;0),SUM('Chemicals Calcs'!AF$2:AF105)-'Chem - ODS'!AA$7*10^6,'Chemicals Calcs'!AF105))</f>
        <v>0</v>
      </c>
      <c r="AG105" s="212">
        <f ca="1">IF(SUM('Chemicals Calcs'!AG$2:AG105)-'Chem - ODS'!AB$7*10^6&lt;0,0,IF(AND(SUM('Chemicals Calcs'!AG$1:AG104)-'Chem - ODS'!AB$7*10^6&lt;0,SUM('Chemicals Calcs'!AG$2:AG105)-'Chem - ODS'!AB$7*10^6&gt;0),SUM('Chemicals Calcs'!AG$2:AG105)-'Chem - ODS'!AB$7*10^6,'Chemicals Calcs'!AG105))</f>
        <v>0</v>
      </c>
      <c r="AH105" s="212">
        <f ca="1">IF(SUM('Chemicals Calcs'!AH$2:AH105)-'Chem - ODS'!AC$7*10^6&lt;0,0,IF(AND(SUM('Chemicals Calcs'!AH$1:AH104)-'Chem - ODS'!AC$7*10^6&lt;0,SUM('Chemicals Calcs'!AH$2:AH105)-'Chem - ODS'!AC$7*10^6&gt;0),SUM('Chemicals Calcs'!AH$2:AH105)-'Chem - ODS'!AC$7*10^6,'Chemicals Calcs'!AH105))</f>
        <v>0</v>
      </c>
      <c r="AI105" s="212">
        <f ca="1">IF(SUM('Chemicals Calcs'!AI$2:AI105)-'Chem - ODS'!AD$7*10^6&lt;0,0,IF(AND(SUM('Chemicals Calcs'!AI$1:AI104)-'Chem - ODS'!AD$7*10^6&lt;0,SUM('Chemicals Calcs'!AI$2:AI105)-'Chem - ODS'!AD$7*10^6&gt;0),SUM('Chemicals Calcs'!AI$2:AI105)-'Chem - ODS'!AD$7*10^6,'Chemicals Calcs'!AI105))</f>
        <v>0</v>
      </c>
      <c r="AJ105" s="212">
        <f ca="1">IF(SUM('Chemicals Calcs'!AJ$2:AJ105)-'Chem - ODS'!AE$7*10^6&lt;0,0,IF(AND(SUM('Chemicals Calcs'!AJ$1:AJ104)-'Chem - ODS'!AE$7*10^6&lt;0,SUM('Chemicals Calcs'!AJ$2:AJ105)-'Chem - ODS'!AE$7*10^6&gt;0),SUM('Chemicals Calcs'!AJ$2:AJ105)-'Chem - ODS'!AE$7*10^6,'Chemicals Calcs'!AJ105))</f>
        <v>0</v>
      </c>
      <c r="AK105" s="212">
        <f ca="1">IF(SUM('Chemicals Calcs'!AK$2:AK105)-'Chem - ODS'!AF$7*10^6&lt;0,0,IF(AND(SUM('Chemicals Calcs'!AK$1:AK104)-'Chem - ODS'!AF$7*10^6&lt;0,SUM('Chemicals Calcs'!AK$2:AK105)-'Chem - ODS'!AF$7*10^6&gt;0),SUM('Chemicals Calcs'!AK$2:AK105)-'Chem - ODS'!AF$7*10^6,'Chemicals Calcs'!AK105))</f>
        <v>0</v>
      </c>
      <c r="AL105" s="212">
        <f ca="1">IF(SUM('Chemicals Calcs'!AL$2:AL105)-'Chem - ODS'!AG$7*10^6&lt;0,0,IF(AND(SUM('Chemicals Calcs'!AL$1:AL104)-'Chem - ODS'!AG$7*10^6&lt;0,SUM('Chemicals Calcs'!AL$2:AL105)-'Chem - ODS'!AG$7*10^6&gt;0),SUM('Chemicals Calcs'!AL$2:AL105)-'Chem - ODS'!AG$7*10^6,'Chemicals Calcs'!AL105))</f>
        <v>0</v>
      </c>
      <c r="AM105" s="212">
        <f ca="1">IF(SUM('Chemicals Calcs'!AM$2:AM105)-'Chem - ODS'!AH$7*10^6&lt;0,0,IF(AND(SUM('Chemicals Calcs'!AM$1:AM104)-'Chem - ODS'!AH$7*10^6&lt;0,SUM('Chemicals Calcs'!AM$2:AM105)-'Chem - ODS'!AH$7*10^6&gt;0),SUM('Chemicals Calcs'!AM$2:AM105)-'Chem - ODS'!AH$7*10^6,'Chemicals Calcs'!AM105))</f>
        <v>0</v>
      </c>
      <c r="AN105" s="212">
        <f ca="1">IF(SUM('Chemicals Calcs'!AN$2:AN105)-'Chem - ODS'!AI$7*10^6&lt;0,0,IF(AND(SUM('Chemicals Calcs'!AN$1:AN104)-'Chem - ODS'!AI$7*10^6&lt;0,SUM('Chemicals Calcs'!AN$2:AN105)-'Chem - ODS'!AI$7*10^6&gt;0),SUM('Chemicals Calcs'!AN$2:AN105)-'Chem - ODS'!AI$7*10^6,'Chemicals Calcs'!AN105))</f>
        <v>0</v>
      </c>
      <c r="AO105" s="212">
        <f ca="1">IF(SUM('Chemicals Calcs'!AO$2:AO105)-'Chem - ODS'!AJ$7*10^6&lt;0,0,IF(AND(SUM('Chemicals Calcs'!AO$1:AO104)-'Chem - ODS'!AJ$7*10^6&lt;0,SUM('Chemicals Calcs'!AO$2:AO105)-'Chem - ODS'!AJ$7*10^6&gt;0),SUM('Chemicals Calcs'!AO$2:AO105)-'Chem - ODS'!AJ$7*10^6,'Chemicals Calcs'!AO105))</f>
        <v>0</v>
      </c>
      <c r="AP105" s="212">
        <f ca="1">IF(SUM('Chemicals Calcs'!AP$2:AP105)-'Chem - ODS'!AK$7*10^6&lt;0,0,IF(AND(SUM('Chemicals Calcs'!AP$1:AP104)-'Chem - ODS'!AK$7*10^6&lt;0,SUM('Chemicals Calcs'!AP$2:AP105)-'Chem - ODS'!AK$7*10^6&gt;0),SUM('Chemicals Calcs'!AP$2:AP105)-'Chem - ODS'!AK$7*10^6,'Chemicals Calcs'!AP105))</f>
        <v>0</v>
      </c>
    </row>
    <row r="106" spans="1:42">
      <c r="A106" s="74">
        <v>54</v>
      </c>
      <c r="B106">
        <f ca="1">IF('Chemicals 2010'!$A114="CP",INDIRECT("'Chemicals 2010'!"&amp;'Country Selector'!$B$3&amp;ROW($A114))*10^12,0)</f>
        <v>0</v>
      </c>
      <c r="C106" s="90">
        <f t="shared" ca="1" si="4"/>
        <v>0</v>
      </c>
      <c r="D106" s="90">
        <f t="shared" ca="1" si="5"/>
        <v>0</v>
      </c>
      <c r="E106" s="90">
        <f t="shared" ca="1" si="5"/>
        <v>0</v>
      </c>
      <c r="F106" s="90">
        <f t="shared" ca="1" si="5"/>
        <v>0</v>
      </c>
      <c r="G106" s="212">
        <f ca="1">IF(SUM('Chemicals Calcs'!G$2:G106)-'Chem - ODS'!B$7*10^6&lt;0,0,IF(AND(SUM('Chemicals Calcs'!G$1:G105)-'Chem - ODS'!B$7*10^6&lt;0,SUM('Chemicals Calcs'!G$2:G106)-'Chem - ODS'!B$7*10^6&gt;0),SUM('Chemicals Calcs'!G$2:G106)-'Chem - ODS'!B$7*10^6,'Chemicals Calcs'!G106))</f>
        <v>0</v>
      </c>
      <c r="H106" s="212">
        <f ca="1">IF(SUM('Chemicals Calcs'!H$2:H106)-'Chem - ODS'!C$7*10^6&lt;0,0,IF(AND(SUM('Chemicals Calcs'!H$1:H105)-'Chem - ODS'!C$7*10^6&lt;0,SUM('Chemicals Calcs'!H$2:H106)-'Chem - ODS'!C$7*10^6&gt;0),SUM('Chemicals Calcs'!H$2:H106)-'Chem - ODS'!C$7*10^6,'Chemicals Calcs'!H106))</f>
        <v>0</v>
      </c>
      <c r="I106" s="212">
        <f ca="1">IF(SUM('Chemicals Calcs'!I$2:I106)-'Chem - ODS'!D$7*10^6&lt;0,0,IF(AND(SUM('Chemicals Calcs'!I$1:I105)-'Chem - ODS'!D$7*10^6&lt;0,SUM('Chemicals Calcs'!I$2:I106)-'Chem - ODS'!D$7*10^6&gt;0),SUM('Chemicals Calcs'!I$2:I106)-'Chem - ODS'!D$7*10^6,'Chemicals Calcs'!I106))</f>
        <v>0</v>
      </c>
      <c r="J106" s="212">
        <f ca="1">IF(SUM('Chemicals Calcs'!J$2:J106)-'Chem - ODS'!E$7*10^6&lt;0,0,IF(AND(SUM('Chemicals Calcs'!J$1:J105)-'Chem - ODS'!E$7*10^6&lt;0,SUM('Chemicals Calcs'!J$2:J106)-'Chem - ODS'!E$7*10^6&gt;0),SUM('Chemicals Calcs'!J$2:J106)-'Chem - ODS'!E$7*10^6,'Chemicals Calcs'!J106))</f>
        <v>0</v>
      </c>
      <c r="K106" s="212">
        <f ca="1">IF(SUM('Chemicals Calcs'!K$2:K106)-'Chem - ODS'!F$7*10^6&lt;0,0,IF(AND(SUM('Chemicals Calcs'!K$1:K105)-'Chem - ODS'!F$7*10^6&lt;0,SUM('Chemicals Calcs'!K$2:K106)-'Chem - ODS'!F$7*10^6&gt;0),SUM('Chemicals Calcs'!K$2:K106)-'Chem - ODS'!F$7*10^6,'Chemicals Calcs'!K106))</f>
        <v>0</v>
      </c>
      <c r="L106" s="212">
        <f ca="1">IF(SUM('Chemicals Calcs'!L$2:L106)-'Chem - ODS'!G$7*10^6&lt;0,0,IF(AND(SUM('Chemicals Calcs'!L$1:L105)-'Chem - ODS'!G$7*10^6&lt;0,SUM('Chemicals Calcs'!L$2:L106)-'Chem - ODS'!G$7*10^6&gt;0),SUM('Chemicals Calcs'!L$2:L106)-'Chem - ODS'!G$7*10^6,'Chemicals Calcs'!L106))</f>
        <v>0</v>
      </c>
      <c r="M106" s="212">
        <f ca="1">IF(SUM('Chemicals Calcs'!M$2:M106)-'Chem - ODS'!H$7*10^6&lt;0,0,IF(AND(SUM('Chemicals Calcs'!M$1:M105)-'Chem - ODS'!H$7*10^6&lt;0,SUM('Chemicals Calcs'!M$2:M106)-'Chem - ODS'!H$7*10^6&gt;0),SUM('Chemicals Calcs'!M$2:M106)-'Chem - ODS'!H$7*10^6,'Chemicals Calcs'!M106))</f>
        <v>0</v>
      </c>
      <c r="N106" s="212">
        <f ca="1">IF(SUM('Chemicals Calcs'!N$2:N106)-'Chem - ODS'!I$7*10^6&lt;0,0,IF(AND(SUM('Chemicals Calcs'!N$1:N105)-'Chem - ODS'!I$7*10^6&lt;0,SUM('Chemicals Calcs'!N$2:N106)-'Chem - ODS'!I$7*10^6&gt;0),SUM('Chemicals Calcs'!N$2:N106)-'Chem - ODS'!I$7*10^6,'Chemicals Calcs'!N106))</f>
        <v>0</v>
      </c>
      <c r="O106" s="212">
        <f ca="1">IF(SUM('Chemicals Calcs'!O$2:O106)-'Chem - ODS'!J$7*10^6&lt;0,0,IF(AND(SUM('Chemicals Calcs'!O$1:O105)-'Chem - ODS'!J$7*10^6&lt;0,SUM('Chemicals Calcs'!O$2:O106)-'Chem - ODS'!J$7*10^6&gt;0),SUM('Chemicals Calcs'!O$2:O106)-'Chem - ODS'!J$7*10^6,'Chemicals Calcs'!O106))</f>
        <v>0</v>
      </c>
      <c r="P106" s="212">
        <f ca="1">IF(SUM('Chemicals Calcs'!P$2:P106)-'Chem - ODS'!K$7*10^6&lt;0,0,IF(AND(SUM('Chemicals Calcs'!P$1:P105)-'Chem - ODS'!K$7*10^6&lt;0,SUM('Chemicals Calcs'!P$2:P106)-'Chem - ODS'!K$7*10^6&gt;0),SUM('Chemicals Calcs'!P$2:P106)-'Chem - ODS'!K$7*10^6,'Chemicals Calcs'!P106))</f>
        <v>0</v>
      </c>
      <c r="Q106" s="212">
        <f ca="1">IF(SUM('Chemicals Calcs'!Q$2:Q106)-'Chem - ODS'!L$7*10^6&lt;0,0,IF(AND(SUM('Chemicals Calcs'!Q$1:Q105)-'Chem - ODS'!L$7*10^6&lt;0,SUM('Chemicals Calcs'!Q$2:Q106)-'Chem - ODS'!L$7*10^6&gt;0),SUM('Chemicals Calcs'!Q$2:Q106)-'Chem - ODS'!L$7*10^6,'Chemicals Calcs'!Q106))</f>
        <v>0</v>
      </c>
      <c r="R106" s="212">
        <f ca="1">IF(SUM('Chemicals Calcs'!R$2:R106)-'Chem - ODS'!M$7*10^6&lt;0,0,IF(AND(SUM('Chemicals Calcs'!R$1:R105)-'Chem - ODS'!M$7*10^6&lt;0,SUM('Chemicals Calcs'!R$2:R106)-'Chem - ODS'!M$7*10^6&gt;0),SUM('Chemicals Calcs'!R$2:R106)-'Chem - ODS'!M$7*10^6,'Chemicals Calcs'!R106))</f>
        <v>0</v>
      </c>
      <c r="S106" s="212">
        <f ca="1">IF(SUM('Chemicals Calcs'!S$2:S106)-'Chem - ODS'!N$7*10^6&lt;0,0,IF(AND(SUM('Chemicals Calcs'!S$1:S105)-'Chem - ODS'!N$7*10^6&lt;0,SUM('Chemicals Calcs'!S$2:S106)-'Chem - ODS'!N$7*10^6&gt;0),SUM('Chemicals Calcs'!S$2:S106)-'Chem - ODS'!N$7*10^6,'Chemicals Calcs'!S106))</f>
        <v>0</v>
      </c>
      <c r="T106" s="212">
        <f ca="1">IF(SUM('Chemicals Calcs'!T$2:T106)-'Chem - ODS'!O$7*10^6&lt;0,0,IF(AND(SUM('Chemicals Calcs'!T$1:T105)-'Chem - ODS'!O$7*10^6&lt;0,SUM('Chemicals Calcs'!T$2:T106)-'Chem - ODS'!O$7*10^6&gt;0),SUM('Chemicals Calcs'!T$2:T106)-'Chem - ODS'!O$7*10^6,'Chemicals Calcs'!T106))</f>
        <v>0</v>
      </c>
      <c r="U106" s="212">
        <f ca="1">IF(SUM('Chemicals Calcs'!U$2:U106)-'Chem - ODS'!P$7*10^6&lt;0,0,IF(AND(SUM('Chemicals Calcs'!U$1:U105)-'Chem - ODS'!P$7*10^6&lt;0,SUM('Chemicals Calcs'!U$2:U106)-'Chem - ODS'!P$7*10^6&gt;0),SUM('Chemicals Calcs'!U$2:U106)-'Chem - ODS'!P$7*10^6,'Chemicals Calcs'!U106))</f>
        <v>0</v>
      </c>
      <c r="V106" s="212">
        <f ca="1">IF(SUM('Chemicals Calcs'!V$2:V106)-'Chem - ODS'!Q$7*10^6&lt;0,0,IF(AND(SUM('Chemicals Calcs'!V$1:V105)-'Chem - ODS'!Q$7*10^6&lt;0,SUM('Chemicals Calcs'!V$2:V106)-'Chem - ODS'!Q$7*10^6&gt;0),SUM('Chemicals Calcs'!V$2:V106)-'Chem - ODS'!Q$7*10^6,'Chemicals Calcs'!V106))</f>
        <v>0</v>
      </c>
      <c r="W106" s="212">
        <f ca="1">IF(SUM('Chemicals Calcs'!W$2:W106)-'Chem - ODS'!R$7*10^6&lt;0,0,IF(AND(SUM('Chemicals Calcs'!W$1:W105)-'Chem - ODS'!R$7*10^6&lt;0,SUM('Chemicals Calcs'!W$2:W106)-'Chem - ODS'!R$7*10^6&gt;0),SUM('Chemicals Calcs'!W$2:W106)-'Chem - ODS'!R$7*10^6,'Chemicals Calcs'!W106))</f>
        <v>0</v>
      </c>
      <c r="X106" s="212">
        <f ca="1">IF(SUM('Chemicals Calcs'!X$2:X106)-'Chem - ODS'!S$7*10^6&lt;0,0,IF(AND(SUM('Chemicals Calcs'!X$1:X105)-'Chem - ODS'!S$7*10^6&lt;0,SUM('Chemicals Calcs'!X$2:X106)-'Chem - ODS'!S$7*10^6&gt;0),SUM('Chemicals Calcs'!X$2:X106)-'Chem - ODS'!S$7*10^6,'Chemicals Calcs'!X106))</f>
        <v>0</v>
      </c>
      <c r="Y106" s="212">
        <f ca="1">IF(SUM('Chemicals Calcs'!Y$2:Y106)-'Chem - ODS'!T$7*10^6&lt;0,0,IF(AND(SUM('Chemicals Calcs'!Y$1:Y105)-'Chem - ODS'!T$7*10^6&lt;0,SUM('Chemicals Calcs'!Y$2:Y106)-'Chem - ODS'!T$7*10^6&gt;0),SUM('Chemicals Calcs'!Y$2:Y106)-'Chem - ODS'!T$7*10^6,'Chemicals Calcs'!Y106))</f>
        <v>0</v>
      </c>
      <c r="Z106" s="212">
        <f ca="1">IF(SUM('Chemicals Calcs'!Z$2:Z106)-'Chem - ODS'!U$7*10^6&lt;0,0,IF(AND(SUM('Chemicals Calcs'!Z$1:Z105)-'Chem - ODS'!U$7*10^6&lt;0,SUM('Chemicals Calcs'!Z$2:Z106)-'Chem - ODS'!U$7*10^6&gt;0),SUM('Chemicals Calcs'!Z$2:Z106)-'Chem - ODS'!U$7*10^6,'Chemicals Calcs'!Z106))</f>
        <v>0</v>
      </c>
      <c r="AA106" s="212">
        <f ca="1">IF(SUM('Chemicals Calcs'!AA$2:AA106)-'Chem - ODS'!V$7*10^6&lt;0,0,IF(AND(SUM('Chemicals Calcs'!AA$1:AA105)-'Chem - ODS'!V$7*10^6&lt;0,SUM('Chemicals Calcs'!AA$2:AA106)-'Chem - ODS'!V$7*10^6&gt;0),SUM('Chemicals Calcs'!AA$2:AA106)-'Chem - ODS'!V$7*10^6,'Chemicals Calcs'!AA106))</f>
        <v>0</v>
      </c>
      <c r="AB106" s="212">
        <f ca="1">IF(SUM('Chemicals Calcs'!AB$2:AB106)-'Chem - ODS'!W$7*10^6&lt;0,0,IF(AND(SUM('Chemicals Calcs'!AB$1:AB105)-'Chem - ODS'!W$7*10^6&lt;0,SUM('Chemicals Calcs'!AB$2:AB106)-'Chem - ODS'!W$7*10^6&gt;0),SUM('Chemicals Calcs'!AB$2:AB106)-'Chem - ODS'!W$7*10^6,'Chemicals Calcs'!AB106))</f>
        <v>0</v>
      </c>
      <c r="AC106" s="212">
        <f ca="1">IF(SUM('Chemicals Calcs'!AC$2:AC106)-'Chem - ODS'!X$7*10^6&lt;0,0,IF(AND(SUM('Chemicals Calcs'!AC$1:AC105)-'Chem - ODS'!X$7*10^6&lt;0,SUM('Chemicals Calcs'!AC$2:AC106)-'Chem - ODS'!X$7*10^6&gt;0),SUM('Chemicals Calcs'!AC$2:AC106)-'Chem - ODS'!X$7*10^6,'Chemicals Calcs'!AC106))</f>
        <v>0</v>
      </c>
      <c r="AD106" s="212">
        <f ca="1">IF(SUM('Chemicals Calcs'!AD$2:AD106)-'Chem - ODS'!Y$7*10^6&lt;0,0,IF(AND(SUM('Chemicals Calcs'!AD$1:AD105)-'Chem - ODS'!Y$7*10^6&lt;0,SUM('Chemicals Calcs'!AD$2:AD106)-'Chem - ODS'!Y$7*10^6&gt;0),SUM('Chemicals Calcs'!AD$2:AD106)-'Chem - ODS'!Y$7*10^6,'Chemicals Calcs'!AD106))</f>
        <v>0</v>
      </c>
      <c r="AE106" s="212">
        <f ca="1">IF(SUM('Chemicals Calcs'!AE$2:AE106)-'Chem - ODS'!Z$7*10^6&lt;0,0,IF(AND(SUM('Chemicals Calcs'!AE$1:AE105)-'Chem - ODS'!Z$7*10^6&lt;0,SUM('Chemicals Calcs'!AE$2:AE106)-'Chem - ODS'!Z$7*10^6&gt;0),SUM('Chemicals Calcs'!AE$2:AE106)-'Chem - ODS'!Z$7*10^6,'Chemicals Calcs'!AE106))</f>
        <v>0</v>
      </c>
      <c r="AF106" s="212">
        <f ca="1">IF(SUM('Chemicals Calcs'!AF$2:AF106)-'Chem - ODS'!AA$7*10^6&lt;0,0,IF(AND(SUM('Chemicals Calcs'!AF$1:AF105)-'Chem - ODS'!AA$7*10^6&lt;0,SUM('Chemicals Calcs'!AF$2:AF106)-'Chem - ODS'!AA$7*10^6&gt;0),SUM('Chemicals Calcs'!AF$2:AF106)-'Chem - ODS'!AA$7*10^6,'Chemicals Calcs'!AF106))</f>
        <v>0</v>
      </c>
      <c r="AG106" s="212">
        <f ca="1">IF(SUM('Chemicals Calcs'!AG$2:AG106)-'Chem - ODS'!AB$7*10^6&lt;0,0,IF(AND(SUM('Chemicals Calcs'!AG$1:AG105)-'Chem - ODS'!AB$7*10^6&lt;0,SUM('Chemicals Calcs'!AG$2:AG106)-'Chem - ODS'!AB$7*10^6&gt;0),SUM('Chemicals Calcs'!AG$2:AG106)-'Chem - ODS'!AB$7*10^6,'Chemicals Calcs'!AG106))</f>
        <v>0</v>
      </c>
      <c r="AH106" s="212">
        <f ca="1">IF(SUM('Chemicals Calcs'!AH$2:AH106)-'Chem - ODS'!AC$7*10^6&lt;0,0,IF(AND(SUM('Chemicals Calcs'!AH$1:AH105)-'Chem - ODS'!AC$7*10^6&lt;0,SUM('Chemicals Calcs'!AH$2:AH106)-'Chem - ODS'!AC$7*10^6&gt;0),SUM('Chemicals Calcs'!AH$2:AH106)-'Chem - ODS'!AC$7*10^6,'Chemicals Calcs'!AH106))</f>
        <v>0</v>
      </c>
      <c r="AI106" s="212">
        <f ca="1">IF(SUM('Chemicals Calcs'!AI$2:AI106)-'Chem - ODS'!AD$7*10^6&lt;0,0,IF(AND(SUM('Chemicals Calcs'!AI$1:AI105)-'Chem - ODS'!AD$7*10^6&lt;0,SUM('Chemicals Calcs'!AI$2:AI106)-'Chem - ODS'!AD$7*10^6&gt;0),SUM('Chemicals Calcs'!AI$2:AI106)-'Chem - ODS'!AD$7*10^6,'Chemicals Calcs'!AI106))</f>
        <v>0</v>
      </c>
      <c r="AJ106" s="212">
        <f ca="1">IF(SUM('Chemicals Calcs'!AJ$2:AJ106)-'Chem - ODS'!AE$7*10^6&lt;0,0,IF(AND(SUM('Chemicals Calcs'!AJ$1:AJ105)-'Chem - ODS'!AE$7*10^6&lt;0,SUM('Chemicals Calcs'!AJ$2:AJ106)-'Chem - ODS'!AE$7*10^6&gt;0),SUM('Chemicals Calcs'!AJ$2:AJ106)-'Chem - ODS'!AE$7*10^6,'Chemicals Calcs'!AJ106))</f>
        <v>0</v>
      </c>
      <c r="AK106" s="212">
        <f ca="1">IF(SUM('Chemicals Calcs'!AK$2:AK106)-'Chem - ODS'!AF$7*10^6&lt;0,0,IF(AND(SUM('Chemicals Calcs'!AK$1:AK105)-'Chem - ODS'!AF$7*10^6&lt;0,SUM('Chemicals Calcs'!AK$2:AK106)-'Chem - ODS'!AF$7*10^6&gt;0),SUM('Chemicals Calcs'!AK$2:AK106)-'Chem - ODS'!AF$7*10^6,'Chemicals Calcs'!AK106))</f>
        <v>0</v>
      </c>
      <c r="AL106" s="212">
        <f ca="1">IF(SUM('Chemicals Calcs'!AL$2:AL106)-'Chem - ODS'!AG$7*10^6&lt;0,0,IF(AND(SUM('Chemicals Calcs'!AL$1:AL105)-'Chem - ODS'!AG$7*10^6&lt;0,SUM('Chemicals Calcs'!AL$2:AL106)-'Chem - ODS'!AG$7*10^6&gt;0),SUM('Chemicals Calcs'!AL$2:AL106)-'Chem - ODS'!AG$7*10^6,'Chemicals Calcs'!AL106))</f>
        <v>0</v>
      </c>
      <c r="AM106" s="212">
        <f ca="1">IF(SUM('Chemicals Calcs'!AM$2:AM106)-'Chem - ODS'!AH$7*10^6&lt;0,0,IF(AND(SUM('Chemicals Calcs'!AM$1:AM105)-'Chem - ODS'!AH$7*10^6&lt;0,SUM('Chemicals Calcs'!AM$2:AM106)-'Chem - ODS'!AH$7*10^6&gt;0),SUM('Chemicals Calcs'!AM$2:AM106)-'Chem - ODS'!AH$7*10^6,'Chemicals Calcs'!AM106))</f>
        <v>0</v>
      </c>
      <c r="AN106" s="212">
        <f ca="1">IF(SUM('Chemicals Calcs'!AN$2:AN106)-'Chem - ODS'!AI$7*10^6&lt;0,0,IF(AND(SUM('Chemicals Calcs'!AN$1:AN105)-'Chem - ODS'!AI$7*10^6&lt;0,SUM('Chemicals Calcs'!AN$2:AN106)-'Chem - ODS'!AI$7*10^6&gt;0),SUM('Chemicals Calcs'!AN$2:AN106)-'Chem - ODS'!AI$7*10^6,'Chemicals Calcs'!AN106))</f>
        <v>0</v>
      </c>
      <c r="AO106" s="212">
        <f ca="1">IF(SUM('Chemicals Calcs'!AO$2:AO106)-'Chem - ODS'!AJ$7*10^6&lt;0,0,IF(AND(SUM('Chemicals Calcs'!AO$1:AO105)-'Chem - ODS'!AJ$7*10^6&lt;0,SUM('Chemicals Calcs'!AO$2:AO106)-'Chem - ODS'!AJ$7*10^6&gt;0),SUM('Chemicals Calcs'!AO$2:AO106)-'Chem - ODS'!AJ$7*10^6,'Chemicals Calcs'!AO106))</f>
        <v>0</v>
      </c>
      <c r="AP106" s="212">
        <f ca="1">IF(SUM('Chemicals Calcs'!AP$2:AP106)-'Chem - ODS'!AK$7*10^6&lt;0,0,IF(AND(SUM('Chemicals Calcs'!AP$1:AP105)-'Chem - ODS'!AK$7*10^6&lt;0,SUM('Chemicals Calcs'!AP$2:AP106)-'Chem - ODS'!AK$7*10^6&gt;0),SUM('Chemicals Calcs'!AP$2:AP106)-'Chem - ODS'!AK$7*10^6,'Chemicals Calcs'!AP106))</f>
        <v>0</v>
      </c>
    </row>
    <row r="107" spans="1:42">
      <c r="A107" s="74">
        <v>55</v>
      </c>
      <c r="B107">
        <f ca="1">IF('Chemicals 2010'!$A115="CP",INDIRECT("'Chemicals 2010'!"&amp;'Country Selector'!$B$3&amp;ROW($A115))*10^12,0)</f>
        <v>0</v>
      </c>
      <c r="C107" s="90">
        <f t="shared" ca="1" si="4"/>
        <v>0</v>
      </c>
      <c r="D107" s="90">
        <f t="shared" ca="1" si="5"/>
        <v>0</v>
      </c>
      <c r="E107" s="90">
        <f t="shared" ca="1" si="5"/>
        <v>0</v>
      </c>
      <c r="F107" s="90">
        <f t="shared" ca="1" si="5"/>
        <v>0</v>
      </c>
      <c r="G107" s="212">
        <f ca="1">IF(SUM('Chemicals Calcs'!G$2:G107)-'Chem - ODS'!B$7*10^6&lt;0,0,IF(AND(SUM('Chemicals Calcs'!G$1:G106)-'Chem - ODS'!B$7*10^6&lt;0,SUM('Chemicals Calcs'!G$2:G107)-'Chem - ODS'!B$7*10^6&gt;0),SUM('Chemicals Calcs'!G$2:G107)-'Chem - ODS'!B$7*10^6,'Chemicals Calcs'!G107))</f>
        <v>0</v>
      </c>
      <c r="H107" s="212">
        <f ca="1">IF(SUM('Chemicals Calcs'!H$2:H107)-'Chem - ODS'!C$7*10^6&lt;0,0,IF(AND(SUM('Chemicals Calcs'!H$1:H106)-'Chem - ODS'!C$7*10^6&lt;0,SUM('Chemicals Calcs'!H$2:H107)-'Chem - ODS'!C$7*10^6&gt;0),SUM('Chemicals Calcs'!H$2:H107)-'Chem - ODS'!C$7*10^6,'Chemicals Calcs'!H107))</f>
        <v>0</v>
      </c>
      <c r="I107" s="212">
        <f ca="1">IF(SUM('Chemicals Calcs'!I$2:I107)-'Chem - ODS'!D$7*10^6&lt;0,0,IF(AND(SUM('Chemicals Calcs'!I$1:I106)-'Chem - ODS'!D$7*10^6&lt;0,SUM('Chemicals Calcs'!I$2:I107)-'Chem - ODS'!D$7*10^6&gt;0),SUM('Chemicals Calcs'!I$2:I107)-'Chem - ODS'!D$7*10^6,'Chemicals Calcs'!I107))</f>
        <v>0</v>
      </c>
      <c r="J107" s="212">
        <f ca="1">IF(SUM('Chemicals Calcs'!J$2:J107)-'Chem - ODS'!E$7*10^6&lt;0,0,IF(AND(SUM('Chemicals Calcs'!J$1:J106)-'Chem - ODS'!E$7*10^6&lt;0,SUM('Chemicals Calcs'!J$2:J107)-'Chem - ODS'!E$7*10^6&gt;0),SUM('Chemicals Calcs'!J$2:J107)-'Chem - ODS'!E$7*10^6,'Chemicals Calcs'!J107))</f>
        <v>0</v>
      </c>
      <c r="K107" s="212">
        <f ca="1">IF(SUM('Chemicals Calcs'!K$2:K107)-'Chem - ODS'!F$7*10^6&lt;0,0,IF(AND(SUM('Chemicals Calcs'!K$1:K106)-'Chem - ODS'!F$7*10^6&lt;0,SUM('Chemicals Calcs'!K$2:K107)-'Chem - ODS'!F$7*10^6&gt;0),SUM('Chemicals Calcs'!K$2:K107)-'Chem - ODS'!F$7*10^6,'Chemicals Calcs'!K107))</f>
        <v>0</v>
      </c>
      <c r="L107" s="212">
        <f ca="1">IF(SUM('Chemicals Calcs'!L$2:L107)-'Chem - ODS'!G$7*10^6&lt;0,0,IF(AND(SUM('Chemicals Calcs'!L$1:L106)-'Chem - ODS'!G$7*10^6&lt;0,SUM('Chemicals Calcs'!L$2:L107)-'Chem - ODS'!G$7*10^6&gt;0),SUM('Chemicals Calcs'!L$2:L107)-'Chem - ODS'!G$7*10^6,'Chemicals Calcs'!L107))</f>
        <v>0</v>
      </c>
      <c r="M107" s="212">
        <f ca="1">IF(SUM('Chemicals Calcs'!M$2:M107)-'Chem - ODS'!H$7*10^6&lt;0,0,IF(AND(SUM('Chemicals Calcs'!M$1:M106)-'Chem - ODS'!H$7*10^6&lt;0,SUM('Chemicals Calcs'!M$2:M107)-'Chem - ODS'!H$7*10^6&gt;0),SUM('Chemicals Calcs'!M$2:M107)-'Chem - ODS'!H$7*10^6,'Chemicals Calcs'!M107))</f>
        <v>0</v>
      </c>
      <c r="N107" s="212">
        <f ca="1">IF(SUM('Chemicals Calcs'!N$2:N107)-'Chem - ODS'!I$7*10^6&lt;0,0,IF(AND(SUM('Chemicals Calcs'!N$1:N106)-'Chem - ODS'!I$7*10^6&lt;0,SUM('Chemicals Calcs'!N$2:N107)-'Chem - ODS'!I$7*10^6&gt;0),SUM('Chemicals Calcs'!N$2:N107)-'Chem - ODS'!I$7*10^6,'Chemicals Calcs'!N107))</f>
        <v>0</v>
      </c>
      <c r="O107" s="212">
        <f ca="1">IF(SUM('Chemicals Calcs'!O$2:O107)-'Chem - ODS'!J$7*10^6&lt;0,0,IF(AND(SUM('Chemicals Calcs'!O$1:O106)-'Chem - ODS'!J$7*10^6&lt;0,SUM('Chemicals Calcs'!O$2:O107)-'Chem - ODS'!J$7*10^6&gt;0),SUM('Chemicals Calcs'!O$2:O107)-'Chem - ODS'!J$7*10^6,'Chemicals Calcs'!O107))</f>
        <v>0</v>
      </c>
      <c r="P107" s="212">
        <f ca="1">IF(SUM('Chemicals Calcs'!P$2:P107)-'Chem - ODS'!K$7*10^6&lt;0,0,IF(AND(SUM('Chemicals Calcs'!P$1:P106)-'Chem - ODS'!K$7*10^6&lt;0,SUM('Chemicals Calcs'!P$2:P107)-'Chem - ODS'!K$7*10^6&gt;0),SUM('Chemicals Calcs'!P$2:P107)-'Chem - ODS'!K$7*10^6,'Chemicals Calcs'!P107))</f>
        <v>0</v>
      </c>
      <c r="Q107" s="212">
        <f ca="1">IF(SUM('Chemicals Calcs'!Q$2:Q107)-'Chem - ODS'!L$7*10^6&lt;0,0,IF(AND(SUM('Chemicals Calcs'!Q$1:Q106)-'Chem - ODS'!L$7*10^6&lt;0,SUM('Chemicals Calcs'!Q$2:Q107)-'Chem - ODS'!L$7*10^6&gt;0),SUM('Chemicals Calcs'!Q$2:Q107)-'Chem - ODS'!L$7*10^6,'Chemicals Calcs'!Q107))</f>
        <v>0</v>
      </c>
      <c r="R107" s="212">
        <f ca="1">IF(SUM('Chemicals Calcs'!R$2:R107)-'Chem - ODS'!M$7*10^6&lt;0,0,IF(AND(SUM('Chemicals Calcs'!R$1:R106)-'Chem - ODS'!M$7*10^6&lt;0,SUM('Chemicals Calcs'!R$2:R107)-'Chem - ODS'!M$7*10^6&gt;0),SUM('Chemicals Calcs'!R$2:R107)-'Chem - ODS'!M$7*10^6,'Chemicals Calcs'!R107))</f>
        <v>0</v>
      </c>
      <c r="S107" s="212">
        <f ca="1">IF(SUM('Chemicals Calcs'!S$2:S107)-'Chem - ODS'!N$7*10^6&lt;0,0,IF(AND(SUM('Chemicals Calcs'!S$1:S106)-'Chem - ODS'!N$7*10^6&lt;0,SUM('Chemicals Calcs'!S$2:S107)-'Chem - ODS'!N$7*10^6&gt;0),SUM('Chemicals Calcs'!S$2:S107)-'Chem - ODS'!N$7*10^6,'Chemicals Calcs'!S107))</f>
        <v>0</v>
      </c>
      <c r="T107" s="212">
        <f ca="1">IF(SUM('Chemicals Calcs'!T$2:T107)-'Chem - ODS'!O$7*10^6&lt;0,0,IF(AND(SUM('Chemicals Calcs'!T$1:T106)-'Chem - ODS'!O$7*10^6&lt;0,SUM('Chemicals Calcs'!T$2:T107)-'Chem - ODS'!O$7*10^6&gt;0),SUM('Chemicals Calcs'!T$2:T107)-'Chem - ODS'!O$7*10^6,'Chemicals Calcs'!T107))</f>
        <v>0</v>
      </c>
      <c r="U107" s="212">
        <f ca="1">IF(SUM('Chemicals Calcs'!U$2:U107)-'Chem - ODS'!P$7*10^6&lt;0,0,IF(AND(SUM('Chemicals Calcs'!U$1:U106)-'Chem - ODS'!P$7*10^6&lt;0,SUM('Chemicals Calcs'!U$2:U107)-'Chem - ODS'!P$7*10^6&gt;0),SUM('Chemicals Calcs'!U$2:U107)-'Chem - ODS'!P$7*10^6,'Chemicals Calcs'!U107))</f>
        <v>0</v>
      </c>
      <c r="V107" s="212">
        <f ca="1">IF(SUM('Chemicals Calcs'!V$2:V107)-'Chem - ODS'!Q$7*10^6&lt;0,0,IF(AND(SUM('Chemicals Calcs'!V$1:V106)-'Chem - ODS'!Q$7*10^6&lt;0,SUM('Chemicals Calcs'!V$2:V107)-'Chem - ODS'!Q$7*10^6&gt;0),SUM('Chemicals Calcs'!V$2:V107)-'Chem - ODS'!Q$7*10^6,'Chemicals Calcs'!V107))</f>
        <v>0</v>
      </c>
      <c r="W107" s="212">
        <f ca="1">IF(SUM('Chemicals Calcs'!W$2:W107)-'Chem - ODS'!R$7*10^6&lt;0,0,IF(AND(SUM('Chemicals Calcs'!W$1:W106)-'Chem - ODS'!R$7*10^6&lt;0,SUM('Chemicals Calcs'!W$2:W107)-'Chem - ODS'!R$7*10^6&gt;0),SUM('Chemicals Calcs'!W$2:W107)-'Chem - ODS'!R$7*10^6,'Chemicals Calcs'!W107))</f>
        <v>0</v>
      </c>
      <c r="X107" s="212">
        <f ca="1">IF(SUM('Chemicals Calcs'!X$2:X107)-'Chem - ODS'!S$7*10^6&lt;0,0,IF(AND(SUM('Chemicals Calcs'!X$1:X106)-'Chem - ODS'!S$7*10^6&lt;0,SUM('Chemicals Calcs'!X$2:X107)-'Chem - ODS'!S$7*10^6&gt;0),SUM('Chemicals Calcs'!X$2:X107)-'Chem - ODS'!S$7*10^6,'Chemicals Calcs'!X107))</f>
        <v>0</v>
      </c>
      <c r="Y107" s="212">
        <f ca="1">IF(SUM('Chemicals Calcs'!Y$2:Y107)-'Chem - ODS'!T$7*10^6&lt;0,0,IF(AND(SUM('Chemicals Calcs'!Y$1:Y106)-'Chem - ODS'!T$7*10^6&lt;0,SUM('Chemicals Calcs'!Y$2:Y107)-'Chem - ODS'!T$7*10^6&gt;0),SUM('Chemicals Calcs'!Y$2:Y107)-'Chem - ODS'!T$7*10^6,'Chemicals Calcs'!Y107))</f>
        <v>0</v>
      </c>
      <c r="Z107" s="212">
        <f ca="1">IF(SUM('Chemicals Calcs'!Z$2:Z107)-'Chem - ODS'!U$7*10^6&lt;0,0,IF(AND(SUM('Chemicals Calcs'!Z$1:Z106)-'Chem - ODS'!U$7*10^6&lt;0,SUM('Chemicals Calcs'!Z$2:Z107)-'Chem - ODS'!U$7*10^6&gt;0),SUM('Chemicals Calcs'!Z$2:Z107)-'Chem - ODS'!U$7*10^6,'Chemicals Calcs'!Z107))</f>
        <v>0</v>
      </c>
      <c r="AA107" s="212">
        <f ca="1">IF(SUM('Chemicals Calcs'!AA$2:AA107)-'Chem - ODS'!V$7*10^6&lt;0,0,IF(AND(SUM('Chemicals Calcs'!AA$1:AA106)-'Chem - ODS'!V$7*10^6&lt;0,SUM('Chemicals Calcs'!AA$2:AA107)-'Chem - ODS'!V$7*10^6&gt;0),SUM('Chemicals Calcs'!AA$2:AA107)-'Chem - ODS'!V$7*10^6,'Chemicals Calcs'!AA107))</f>
        <v>0</v>
      </c>
      <c r="AB107" s="212">
        <f ca="1">IF(SUM('Chemicals Calcs'!AB$2:AB107)-'Chem - ODS'!W$7*10^6&lt;0,0,IF(AND(SUM('Chemicals Calcs'!AB$1:AB106)-'Chem - ODS'!W$7*10^6&lt;0,SUM('Chemicals Calcs'!AB$2:AB107)-'Chem - ODS'!W$7*10^6&gt;0),SUM('Chemicals Calcs'!AB$2:AB107)-'Chem - ODS'!W$7*10^6,'Chemicals Calcs'!AB107))</f>
        <v>0</v>
      </c>
      <c r="AC107" s="212">
        <f ca="1">IF(SUM('Chemicals Calcs'!AC$2:AC107)-'Chem - ODS'!X$7*10^6&lt;0,0,IF(AND(SUM('Chemicals Calcs'!AC$1:AC106)-'Chem - ODS'!X$7*10^6&lt;0,SUM('Chemicals Calcs'!AC$2:AC107)-'Chem - ODS'!X$7*10^6&gt;0),SUM('Chemicals Calcs'!AC$2:AC107)-'Chem - ODS'!X$7*10^6,'Chemicals Calcs'!AC107))</f>
        <v>0</v>
      </c>
      <c r="AD107" s="212">
        <f ca="1">IF(SUM('Chemicals Calcs'!AD$2:AD107)-'Chem - ODS'!Y$7*10^6&lt;0,0,IF(AND(SUM('Chemicals Calcs'!AD$1:AD106)-'Chem - ODS'!Y$7*10^6&lt;0,SUM('Chemicals Calcs'!AD$2:AD107)-'Chem - ODS'!Y$7*10^6&gt;0),SUM('Chemicals Calcs'!AD$2:AD107)-'Chem - ODS'!Y$7*10^6,'Chemicals Calcs'!AD107))</f>
        <v>0</v>
      </c>
      <c r="AE107" s="212">
        <f ca="1">IF(SUM('Chemicals Calcs'!AE$2:AE107)-'Chem - ODS'!Z$7*10^6&lt;0,0,IF(AND(SUM('Chemicals Calcs'!AE$1:AE106)-'Chem - ODS'!Z$7*10^6&lt;0,SUM('Chemicals Calcs'!AE$2:AE107)-'Chem - ODS'!Z$7*10^6&gt;0),SUM('Chemicals Calcs'!AE$2:AE107)-'Chem - ODS'!Z$7*10^6,'Chemicals Calcs'!AE107))</f>
        <v>0</v>
      </c>
      <c r="AF107" s="212">
        <f ca="1">IF(SUM('Chemicals Calcs'!AF$2:AF107)-'Chem - ODS'!AA$7*10^6&lt;0,0,IF(AND(SUM('Chemicals Calcs'!AF$1:AF106)-'Chem - ODS'!AA$7*10^6&lt;0,SUM('Chemicals Calcs'!AF$2:AF107)-'Chem - ODS'!AA$7*10^6&gt;0),SUM('Chemicals Calcs'!AF$2:AF107)-'Chem - ODS'!AA$7*10^6,'Chemicals Calcs'!AF107))</f>
        <v>0</v>
      </c>
      <c r="AG107" s="212">
        <f ca="1">IF(SUM('Chemicals Calcs'!AG$2:AG107)-'Chem - ODS'!AB$7*10^6&lt;0,0,IF(AND(SUM('Chemicals Calcs'!AG$1:AG106)-'Chem - ODS'!AB$7*10^6&lt;0,SUM('Chemicals Calcs'!AG$2:AG107)-'Chem - ODS'!AB$7*10^6&gt;0),SUM('Chemicals Calcs'!AG$2:AG107)-'Chem - ODS'!AB$7*10^6,'Chemicals Calcs'!AG107))</f>
        <v>0</v>
      </c>
      <c r="AH107" s="212">
        <f ca="1">IF(SUM('Chemicals Calcs'!AH$2:AH107)-'Chem - ODS'!AC$7*10^6&lt;0,0,IF(AND(SUM('Chemicals Calcs'!AH$1:AH106)-'Chem - ODS'!AC$7*10^6&lt;0,SUM('Chemicals Calcs'!AH$2:AH107)-'Chem - ODS'!AC$7*10^6&gt;0),SUM('Chemicals Calcs'!AH$2:AH107)-'Chem - ODS'!AC$7*10^6,'Chemicals Calcs'!AH107))</f>
        <v>0</v>
      </c>
      <c r="AI107" s="212">
        <f ca="1">IF(SUM('Chemicals Calcs'!AI$2:AI107)-'Chem - ODS'!AD$7*10^6&lt;0,0,IF(AND(SUM('Chemicals Calcs'!AI$1:AI106)-'Chem - ODS'!AD$7*10^6&lt;0,SUM('Chemicals Calcs'!AI$2:AI107)-'Chem - ODS'!AD$7*10^6&gt;0),SUM('Chemicals Calcs'!AI$2:AI107)-'Chem - ODS'!AD$7*10^6,'Chemicals Calcs'!AI107))</f>
        <v>0</v>
      </c>
      <c r="AJ107" s="212">
        <f ca="1">IF(SUM('Chemicals Calcs'!AJ$2:AJ107)-'Chem - ODS'!AE$7*10^6&lt;0,0,IF(AND(SUM('Chemicals Calcs'!AJ$1:AJ106)-'Chem - ODS'!AE$7*10^6&lt;0,SUM('Chemicals Calcs'!AJ$2:AJ107)-'Chem - ODS'!AE$7*10^6&gt;0),SUM('Chemicals Calcs'!AJ$2:AJ107)-'Chem - ODS'!AE$7*10^6,'Chemicals Calcs'!AJ107))</f>
        <v>0</v>
      </c>
      <c r="AK107" s="212">
        <f ca="1">IF(SUM('Chemicals Calcs'!AK$2:AK107)-'Chem - ODS'!AF$7*10^6&lt;0,0,IF(AND(SUM('Chemicals Calcs'!AK$1:AK106)-'Chem - ODS'!AF$7*10^6&lt;0,SUM('Chemicals Calcs'!AK$2:AK107)-'Chem - ODS'!AF$7*10^6&gt;0),SUM('Chemicals Calcs'!AK$2:AK107)-'Chem - ODS'!AF$7*10^6,'Chemicals Calcs'!AK107))</f>
        <v>0</v>
      </c>
      <c r="AL107" s="212">
        <f ca="1">IF(SUM('Chemicals Calcs'!AL$2:AL107)-'Chem - ODS'!AG$7*10^6&lt;0,0,IF(AND(SUM('Chemicals Calcs'!AL$1:AL106)-'Chem - ODS'!AG$7*10^6&lt;0,SUM('Chemicals Calcs'!AL$2:AL107)-'Chem - ODS'!AG$7*10^6&gt;0),SUM('Chemicals Calcs'!AL$2:AL107)-'Chem - ODS'!AG$7*10^6,'Chemicals Calcs'!AL107))</f>
        <v>0</v>
      </c>
      <c r="AM107" s="212">
        <f ca="1">IF(SUM('Chemicals Calcs'!AM$2:AM107)-'Chem - ODS'!AH$7*10^6&lt;0,0,IF(AND(SUM('Chemicals Calcs'!AM$1:AM106)-'Chem - ODS'!AH$7*10^6&lt;0,SUM('Chemicals Calcs'!AM$2:AM107)-'Chem - ODS'!AH$7*10^6&gt;0),SUM('Chemicals Calcs'!AM$2:AM107)-'Chem - ODS'!AH$7*10^6,'Chemicals Calcs'!AM107))</f>
        <v>0</v>
      </c>
      <c r="AN107" s="212">
        <f ca="1">IF(SUM('Chemicals Calcs'!AN$2:AN107)-'Chem - ODS'!AI$7*10^6&lt;0,0,IF(AND(SUM('Chemicals Calcs'!AN$1:AN106)-'Chem - ODS'!AI$7*10^6&lt;0,SUM('Chemicals Calcs'!AN$2:AN107)-'Chem - ODS'!AI$7*10^6&gt;0),SUM('Chemicals Calcs'!AN$2:AN107)-'Chem - ODS'!AI$7*10^6,'Chemicals Calcs'!AN107))</f>
        <v>0</v>
      </c>
      <c r="AO107" s="212">
        <f ca="1">IF(SUM('Chemicals Calcs'!AO$2:AO107)-'Chem - ODS'!AJ$7*10^6&lt;0,0,IF(AND(SUM('Chemicals Calcs'!AO$1:AO106)-'Chem - ODS'!AJ$7*10^6&lt;0,SUM('Chemicals Calcs'!AO$2:AO107)-'Chem - ODS'!AJ$7*10^6&gt;0),SUM('Chemicals Calcs'!AO$2:AO107)-'Chem - ODS'!AJ$7*10^6,'Chemicals Calcs'!AO107))</f>
        <v>0</v>
      </c>
      <c r="AP107" s="212">
        <f ca="1">IF(SUM('Chemicals Calcs'!AP$2:AP107)-'Chem - ODS'!AK$7*10^6&lt;0,0,IF(AND(SUM('Chemicals Calcs'!AP$1:AP106)-'Chem - ODS'!AK$7*10^6&lt;0,SUM('Chemicals Calcs'!AP$2:AP107)-'Chem - ODS'!AK$7*10^6&gt;0),SUM('Chemicals Calcs'!AP$2:AP107)-'Chem - ODS'!AK$7*10^6,'Chemicals Calcs'!AP107))</f>
        <v>0</v>
      </c>
    </row>
    <row r="108" spans="1:42">
      <c r="A108" s="74">
        <v>56</v>
      </c>
      <c r="B108">
        <f ca="1">IF('Chemicals 2010'!$A116="CP",INDIRECT("'Chemicals 2010'!"&amp;'Country Selector'!$B$3&amp;ROW($A116))*10^12,0)</f>
        <v>0</v>
      </c>
      <c r="C108" s="90">
        <f t="shared" ca="1" si="4"/>
        <v>0</v>
      </c>
      <c r="D108" s="90">
        <f t="shared" ca="1" si="5"/>
        <v>0</v>
      </c>
      <c r="E108" s="90">
        <f t="shared" ca="1" si="5"/>
        <v>0</v>
      </c>
      <c r="F108" s="90">
        <f t="shared" ca="1" si="5"/>
        <v>0</v>
      </c>
      <c r="G108" s="212">
        <f ca="1">IF(SUM('Chemicals Calcs'!G$2:G108)-'Chem - ODS'!B$7*10^6&lt;0,0,IF(AND(SUM('Chemicals Calcs'!G$1:G107)-'Chem - ODS'!B$7*10^6&lt;0,SUM('Chemicals Calcs'!G$2:G108)-'Chem - ODS'!B$7*10^6&gt;0),SUM('Chemicals Calcs'!G$2:G108)-'Chem - ODS'!B$7*10^6,'Chemicals Calcs'!G108))</f>
        <v>0</v>
      </c>
      <c r="H108" s="212">
        <f ca="1">IF(SUM('Chemicals Calcs'!H$2:H108)-'Chem - ODS'!C$7*10^6&lt;0,0,IF(AND(SUM('Chemicals Calcs'!H$1:H107)-'Chem - ODS'!C$7*10^6&lt;0,SUM('Chemicals Calcs'!H$2:H108)-'Chem - ODS'!C$7*10^6&gt;0),SUM('Chemicals Calcs'!H$2:H108)-'Chem - ODS'!C$7*10^6,'Chemicals Calcs'!H108))</f>
        <v>0</v>
      </c>
      <c r="I108" s="212">
        <f ca="1">IF(SUM('Chemicals Calcs'!I$2:I108)-'Chem - ODS'!D$7*10^6&lt;0,0,IF(AND(SUM('Chemicals Calcs'!I$1:I107)-'Chem - ODS'!D$7*10^6&lt;0,SUM('Chemicals Calcs'!I$2:I108)-'Chem - ODS'!D$7*10^6&gt;0),SUM('Chemicals Calcs'!I$2:I108)-'Chem - ODS'!D$7*10^6,'Chemicals Calcs'!I108))</f>
        <v>0</v>
      </c>
      <c r="J108" s="212">
        <f ca="1">IF(SUM('Chemicals Calcs'!J$2:J108)-'Chem - ODS'!E$7*10^6&lt;0,0,IF(AND(SUM('Chemicals Calcs'!J$1:J107)-'Chem - ODS'!E$7*10^6&lt;0,SUM('Chemicals Calcs'!J$2:J108)-'Chem - ODS'!E$7*10^6&gt;0),SUM('Chemicals Calcs'!J$2:J108)-'Chem - ODS'!E$7*10^6,'Chemicals Calcs'!J108))</f>
        <v>0</v>
      </c>
      <c r="K108" s="212">
        <f ca="1">IF(SUM('Chemicals Calcs'!K$2:K108)-'Chem - ODS'!F$7*10^6&lt;0,0,IF(AND(SUM('Chemicals Calcs'!K$1:K107)-'Chem - ODS'!F$7*10^6&lt;0,SUM('Chemicals Calcs'!K$2:K108)-'Chem - ODS'!F$7*10^6&gt;0),SUM('Chemicals Calcs'!K$2:K108)-'Chem - ODS'!F$7*10^6,'Chemicals Calcs'!K108))</f>
        <v>0</v>
      </c>
      <c r="L108" s="212">
        <f ca="1">IF(SUM('Chemicals Calcs'!L$2:L108)-'Chem - ODS'!G$7*10^6&lt;0,0,IF(AND(SUM('Chemicals Calcs'!L$1:L107)-'Chem - ODS'!G$7*10^6&lt;0,SUM('Chemicals Calcs'!L$2:L108)-'Chem - ODS'!G$7*10^6&gt;0),SUM('Chemicals Calcs'!L$2:L108)-'Chem - ODS'!G$7*10^6,'Chemicals Calcs'!L108))</f>
        <v>0</v>
      </c>
      <c r="M108" s="212">
        <f ca="1">IF(SUM('Chemicals Calcs'!M$2:M108)-'Chem - ODS'!H$7*10^6&lt;0,0,IF(AND(SUM('Chemicals Calcs'!M$1:M107)-'Chem - ODS'!H$7*10^6&lt;0,SUM('Chemicals Calcs'!M$2:M108)-'Chem - ODS'!H$7*10^6&gt;0),SUM('Chemicals Calcs'!M$2:M108)-'Chem - ODS'!H$7*10^6,'Chemicals Calcs'!M108))</f>
        <v>0</v>
      </c>
      <c r="N108" s="212">
        <f ca="1">IF(SUM('Chemicals Calcs'!N$2:N108)-'Chem - ODS'!I$7*10^6&lt;0,0,IF(AND(SUM('Chemicals Calcs'!N$1:N107)-'Chem - ODS'!I$7*10^6&lt;0,SUM('Chemicals Calcs'!N$2:N108)-'Chem - ODS'!I$7*10^6&gt;0),SUM('Chemicals Calcs'!N$2:N108)-'Chem - ODS'!I$7*10^6,'Chemicals Calcs'!N108))</f>
        <v>0</v>
      </c>
      <c r="O108" s="212">
        <f ca="1">IF(SUM('Chemicals Calcs'!O$2:O108)-'Chem - ODS'!J$7*10^6&lt;0,0,IF(AND(SUM('Chemicals Calcs'!O$1:O107)-'Chem - ODS'!J$7*10^6&lt;0,SUM('Chemicals Calcs'!O$2:O108)-'Chem - ODS'!J$7*10^6&gt;0),SUM('Chemicals Calcs'!O$2:O108)-'Chem - ODS'!J$7*10^6,'Chemicals Calcs'!O108))</f>
        <v>0</v>
      </c>
      <c r="P108" s="212">
        <f ca="1">IF(SUM('Chemicals Calcs'!P$2:P108)-'Chem - ODS'!K$7*10^6&lt;0,0,IF(AND(SUM('Chemicals Calcs'!P$1:P107)-'Chem - ODS'!K$7*10^6&lt;0,SUM('Chemicals Calcs'!P$2:P108)-'Chem - ODS'!K$7*10^6&gt;0),SUM('Chemicals Calcs'!P$2:P108)-'Chem - ODS'!K$7*10^6,'Chemicals Calcs'!P108))</f>
        <v>0</v>
      </c>
      <c r="Q108" s="212">
        <f ca="1">IF(SUM('Chemicals Calcs'!Q$2:Q108)-'Chem - ODS'!L$7*10^6&lt;0,0,IF(AND(SUM('Chemicals Calcs'!Q$1:Q107)-'Chem - ODS'!L$7*10^6&lt;0,SUM('Chemicals Calcs'!Q$2:Q108)-'Chem - ODS'!L$7*10^6&gt;0),SUM('Chemicals Calcs'!Q$2:Q108)-'Chem - ODS'!L$7*10^6,'Chemicals Calcs'!Q108))</f>
        <v>0</v>
      </c>
      <c r="R108" s="212">
        <f ca="1">IF(SUM('Chemicals Calcs'!R$2:R108)-'Chem - ODS'!M$7*10^6&lt;0,0,IF(AND(SUM('Chemicals Calcs'!R$1:R107)-'Chem - ODS'!M$7*10^6&lt;0,SUM('Chemicals Calcs'!R$2:R108)-'Chem - ODS'!M$7*10^6&gt;0),SUM('Chemicals Calcs'!R$2:R108)-'Chem - ODS'!M$7*10^6,'Chemicals Calcs'!R108))</f>
        <v>0</v>
      </c>
      <c r="S108" s="212">
        <f ca="1">IF(SUM('Chemicals Calcs'!S$2:S108)-'Chem - ODS'!N$7*10^6&lt;0,0,IF(AND(SUM('Chemicals Calcs'!S$1:S107)-'Chem - ODS'!N$7*10^6&lt;0,SUM('Chemicals Calcs'!S$2:S108)-'Chem - ODS'!N$7*10^6&gt;0),SUM('Chemicals Calcs'!S$2:S108)-'Chem - ODS'!N$7*10^6,'Chemicals Calcs'!S108))</f>
        <v>0</v>
      </c>
      <c r="T108" s="212">
        <f ca="1">IF(SUM('Chemicals Calcs'!T$2:T108)-'Chem - ODS'!O$7*10^6&lt;0,0,IF(AND(SUM('Chemicals Calcs'!T$1:T107)-'Chem - ODS'!O$7*10^6&lt;0,SUM('Chemicals Calcs'!T$2:T108)-'Chem - ODS'!O$7*10^6&gt;0),SUM('Chemicals Calcs'!T$2:T108)-'Chem - ODS'!O$7*10^6,'Chemicals Calcs'!T108))</f>
        <v>0</v>
      </c>
      <c r="U108" s="212">
        <f ca="1">IF(SUM('Chemicals Calcs'!U$2:U108)-'Chem - ODS'!P$7*10^6&lt;0,0,IF(AND(SUM('Chemicals Calcs'!U$1:U107)-'Chem - ODS'!P$7*10^6&lt;0,SUM('Chemicals Calcs'!U$2:U108)-'Chem - ODS'!P$7*10^6&gt;0),SUM('Chemicals Calcs'!U$2:U108)-'Chem - ODS'!P$7*10^6,'Chemicals Calcs'!U108))</f>
        <v>0</v>
      </c>
      <c r="V108" s="212">
        <f ca="1">IF(SUM('Chemicals Calcs'!V$2:V108)-'Chem - ODS'!Q$7*10^6&lt;0,0,IF(AND(SUM('Chemicals Calcs'!V$1:V107)-'Chem - ODS'!Q$7*10^6&lt;0,SUM('Chemicals Calcs'!V$2:V108)-'Chem - ODS'!Q$7*10^6&gt;0),SUM('Chemicals Calcs'!V$2:V108)-'Chem - ODS'!Q$7*10^6,'Chemicals Calcs'!V108))</f>
        <v>0</v>
      </c>
      <c r="W108" s="212">
        <f ca="1">IF(SUM('Chemicals Calcs'!W$2:W108)-'Chem - ODS'!R$7*10^6&lt;0,0,IF(AND(SUM('Chemicals Calcs'!W$1:W107)-'Chem - ODS'!R$7*10^6&lt;0,SUM('Chemicals Calcs'!W$2:W108)-'Chem - ODS'!R$7*10^6&gt;0),SUM('Chemicals Calcs'!W$2:W108)-'Chem - ODS'!R$7*10^6,'Chemicals Calcs'!W108))</f>
        <v>0</v>
      </c>
      <c r="X108" s="212">
        <f ca="1">IF(SUM('Chemicals Calcs'!X$2:X108)-'Chem - ODS'!S$7*10^6&lt;0,0,IF(AND(SUM('Chemicals Calcs'!X$1:X107)-'Chem - ODS'!S$7*10^6&lt;0,SUM('Chemicals Calcs'!X$2:X108)-'Chem - ODS'!S$7*10^6&gt;0),SUM('Chemicals Calcs'!X$2:X108)-'Chem - ODS'!S$7*10^6,'Chemicals Calcs'!X108))</f>
        <v>0</v>
      </c>
      <c r="Y108" s="212">
        <f ca="1">IF(SUM('Chemicals Calcs'!Y$2:Y108)-'Chem - ODS'!T$7*10^6&lt;0,0,IF(AND(SUM('Chemicals Calcs'!Y$1:Y107)-'Chem - ODS'!T$7*10^6&lt;0,SUM('Chemicals Calcs'!Y$2:Y108)-'Chem - ODS'!T$7*10^6&gt;0),SUM('Chemicals Calcs'!Y$2:Y108)-'Chem - ODS'!T$7*10^6,'Chemicals Calcs'!Y108))</f>
        <v>0</v>
      </c>
      <c r="Z108" s="212">
        <f ca="1">IF(SUM('Chemicals Calcs'!Z$2:Z108)-'Chem - ODS'!U$7*10^6&lt;0,0,IF(AND(SUM('Chemicals Calcs'!Z$1:Z107)-'Chem - ODS'!U$7*10^6&lt;0,SUM('Chemicals Calcs'!Z$2:Z108)-'Chem - ODS'!U$7*10^6&gt;0),SUM('Chemicals Calcs'!Z$2:Z108)-'Chem - ODS'!U$7*10^6,'Chemicals Calcs'!Z108))</f>
        <v>0</v>
      </c>
      <c r="AA108" s="212">
        <f ca="1">IF(SUM('Chemicals Calcs'!AA$2:AA108)-'Chem - ODS'!V$7*10^6&lt;0,0,IF(AND(SUM('Chemicals Calcs'!AA$1:AA107)-'Chem - ODS'!V$7*10^6&lt;0,SUM('Chemicals Calcs'!AA$2:AA108)-'Chem - ODS'!V$7*10^6&gt;0),SUM('Chemicals Calcs'!AA$2:AA108)-'Chem - ODS'!V$7*10^6,'Chemicals Calcs'!AA108))</f>
        <v>0</v>
      </c>
      <c r="AB108" s="212">
        <f ca="1">IF(SUM('Chemicals Calcs'!AB$2:AB108)-'Chem - ODS'!W$7*10^6&lt;0,0,IF(AND(SUM('Chemicals Calcs'!AB$1:AB107)-'Chem - ODS'!W$7*10^6&lt;0,SUM('Chemicals Calcs'!AB$2:AB108)-'Chem - ODS'!W$7*10^6&gt;0),SUM('Chemicals Calcs'!AB$2:AB108)-'Chem - ODS'!W$7*10^6,'Chemicals Calcs'!AB108))</f>
        <v>0</v>
      </c>
      <c r="AC108" s="212">
        <f ca="1">IF(SUM('Chemicals Calcs'!AC$2:AC108)-'Chem - ODS'!X$7*10^6&lt;0,0,IF(AND(SUM('Chemicals Calcs'!AC$1:AC107)-'Chem - ODS'!X$7*10^6&lt;0,SUM('Chemicals Calcs'!AC$2:AC108)-'Chem - ODS'!X$7*10^6&gt;0),SUM('Chemicals Calcs'!AC$2:AC108)-'Chem - ODS'!X$7*10^6,'Chemicals Calcs'!AC108))</f>
        <v>0</v>
      </c>
      <c r="AD108" s="212">
        <f ca="1">IF(SUM('Chemicals Calcs'!AD$2:AD108)-'Chem - ODS'!Y$7*10^6&lt;0,0,IF(AND(SUM('Chemicals Calcs'!AD$1:AD107)-'Chem - ODS'!Y$7*10^6&lt;0,SUM('Chemicals Calcs'!AD$2:AD108)-'Chem - ODS'!Y$7*10^6&gt;0),SUM('Chemicals Calcs'!AD$2:AD108)-'Chem - ODS'!Y$7*10^6,'Chemicals Calcs'!AD108))</f>
        <v>0</v>
      </c>
      <c r="AE108" s="212">
        <f ca="1">IF(SUM('Chemicals Calcs'!AE$2:AE108)-'Chem - ODS'!Z$7*10^6&lt;0,0,IF(AND(SUM('Chemicals Calcs'!AE$1:AE107)-'Chem - ODS'!Z$7*10^6&lt;0,SUM('Chemicals Calcs'!AE$2:AE108)-'Chem - ODS'!Z$7*10^6&gt;0),SUM('Chemicals Calcs'!AE$2:AE108)-'Chem - ODS'!Z$7*10^6,'Chemicals Calcs'!AE108))</f>
        <v>0</v>
      </c>
      <c r="AF108" s="212">
        <f ca="1">IF(SUM('Chemicals Calcs'!AF$2:AF108)-'Chem - ODS'!AA$7*10^6&lt;0,0,IF(AND(SUM('Chemicals Calcs'!AF$1:AF107)-'Chem - ODS'!AA$7*10^6&lt;0,SUM('Chemicals Calcs'!AF$2:AF108)-'Chem - ODS'!AA$7*10^6&gt;0),SUM('Chemicals Calcs'!AF$2:AF108)-'Chem - ODS'!AA$7*10^6,'Chemicals Calcs'!AF108))</f>
        <v>0</v>
      </c>
      <c r="AG108" s="212">
        <f ca="1">IF(SUM('Chemicals Calcs'!AG$2:AG108)-'Chem - ODS'!AB$7*10^6&lt;0,0,IF(AND(SUM('Chemicals Calcs'!AG$1:AG107)-'Chem - ODS'!AB$7*10^6&lt;0,SUM('Chemicals Calcs'!AG$2:AG108)-'Chem - ODS'!AB$7*10^6&gt;0),SUM('Chemicals Calcs'!AG$2:AG108)-'Chem - ODS'!AB$7*10^6,'Chemicals Calcs'!AG108))</f>
        <v>0</v>
      </c>
      <c r="AH108" s="212">
        <f ca="1">IF(SUM('Chemicals Calcs'!AH$2:AH108)-'Chem - ODS'!AC$7*10^6&lt;0,0,IF(AND(SUM('Chemicals Calcs'!AH$1:AH107)-'Chem - ODS'!AC$7*10^6&lt;0,SUM('Chemicals Calcs'!AH$2:AH108)-'Chem - ODS'!AC$7*10^6&gt;0),SUM('Chemicals Calcs'!AH$2:AH108)-'Chem - ODS'!AC$7*10^6,'Chemicals Calcs'!AH108))</f>
        <v>0</v>
      </c>
      <c r="AI108" s="212">
        <f ca="1">IF(SUM('Chemicals Calcs'!AI$2:AI108)-'Chem - ODS'!AD$7*10^6&lt;0,0,IF(AND(SUM('Chemicals Calcs'!AI$1:AI107)-'Chem - ODS'!AD$7*10^6&lt;0,SUM('Chemicals Calcs'!AI$2:AI108)-'Chem - ODS'!AD$7*10^6&gt;0),SUM('Chemicals Calcs'!AI$2:AI108)-'Chem - ODS'!AD$7*10^6,'Chemicals Calcs'!AI108))</f>
        <v>0</v>
      </c>
      <c r="AJ108" s="212">
        <f ca="1">IF(SUM('Chemicals Calcs'!AJ$2:AJ108)-'Chem - ODS'!AE$7*10^6&lt;0,0,IF(AND(SUM('Chemicals Calcs'!AJ$1:AJ107)-'Chem - ODS'!AE$7*10^6&lt;0,SUM('Chemicals Calcs'!AJ$2:AJ108)-'Chem - ODS'!AE$7*10^6&gt;0),SUM('Chemicals Calcs'!AJ$2:AJ108)-'Chem - ODS'!AE$7*10^6,'Chemicals Calcs'!AJ108))</f>
        <v>0</v>
      </c>
      <c r="AK108" s="212">
        <f ca="1">IF(SUM('Chemicals Calcs'!AK$2:AK108)-'Chem - ODS'!AF$7*10^6&lt;0,0,IF(AND(SUM('Chemicals Calcs'!AK$1:AK107)-'Chem - ODS'!AF$7*10^6&lt;0,SUM('Chemicals Calcs'!AK$2:AK108)-'Chem - ODS'!AF$7*10^6&gt;0),SUM('Chemicals Calcs'!AK$2:AK108)-'Chem - ODS'!AF$7*10^6,'Chemicals Calcs'!AK108))</f>
        <v>0</v>
      </c>
      <c r="AL108" s="212">
        <f ca="1">IF(SUM('Chemicals Calcs'!AL$2:AL108)-'Chem - ODS'!AG$7*10^6&lt;0,0,IF(AND(SUM('Chemicals Calcs'!AL$1:AL107)-'Chem - ODS'!AG$7*10^6&lt;0,SUM('Chemicals Calcs'!AL$2:AL108)-'Chem - ODS'!AG$7*10^6&gt;0),SUM('Chemicals Calcs'!AL$2:AL108)-'Chem - ODS'!AG$7*10^6,'Chemicals Calcs'!AL108))</f>
        <v>0</v>
      </c>
      <c r="AM108" s="212">
        <f ca="1">IF(SUM('Chemicals Calcs'!AM$2:AM108)-'Chem - ODS'!AH$7*10^6&lt;0,0,IF(AND(SUM('Chemicals Calcs'!AM$1:AM107)-'Chem - ODS'!AH$7*10^6&lt;0,SUM('Chemicals Calcs'!AM$2:AM108)-'Chem - ODS'!AH$7*10^6&gt;0),SUM('Chemicals Calcs'!AM$2:AM108)-'Chem - ODS'!AH$7*10^6,'Chemicals Calcs'!AM108))</f>
        <v>0</v>
      </c>
      <c r="AN108" s="212">
        <f ca="1">IF(SUM('Chemicals Calcs'!AN$2:AN108)-'Chem - ODS'!AI$7*10^6&lt;0,0,IF(AND(SUM('Chemicals Calcs'!AN$1:AN107)-'Chem - ODS'!AI$7*10^6&lt;0,SUM('Chemicals Calcs'!AN$2:AN108)-'Chem - ODS'!AI$7*10^6&gt;0),SUM('Chemicals Calcs'!AN$2:AN108)-'Chem - ODS'!AI$7*10^6,'Chemicals Calcs'!AN108))</f>
        <v>0</v>
      </c>
      <c r="AO108" s="212">
        <f ca="1">IF(SUM('Chemicals Calcs'!AO$2:AO108)-'Chem - ODS'!AJ$7*10^6&lt;0,0,IF(AND(SUM('Chemicals Calcs'!AO$1:AO107)-'Chem - ODS'!AJ$7*10^6&lt;0,SUM('Chemicals Calcs'!AO$2:AO108)-'Chem - ODS'!AJ$7*10^6&gt;0),SUM('Chemicals Calcs'!AO$2:AO108)-'Chem - ODS'!AJ$7*10^6,'Chemicals Calcs'!AO108))</f>
        <v>0</v>
      </c>
      <c r="AP108" s="212">
        <f ca="1">IF(SUM('Chemicals Calcs'!AP$2:AP108)-'Chem - ODS'!AK$7*10^6&lt;0,0,IF(AND(SUM('Chemicals Calcs'!AP$1:AP107)-'Chem - ODS'!AK$7*10^6&lt;0,SUM('Chemicals Calcs'!AP$2:AP108)-'Chem - ODS'!AK$7*10^6&gt;0),SUM('Chemicals Calcs'!AP$2:AP108)-'Chem - ODS'!AK$7*10^6,'Chemicals Calcs'!AP108))</f>
        <v>0</v>
      </c>
    </row>
    <row r="109" spans="1:42">
      <c r="A109" s="74">
        <v>57</v>
      </c>
      <c r="B109">
        <f ca="1">IF('Chemicals 2010'!$A117="CP",INDIRECT("'Chemicals 2010'!"&amp;'Country Selector'!$B$3&amp;ROW($A117))*10^12,0)</f>
        <v>0</v>
      </c>
      <c r="C109" s="90">
        <f t="shared" ca="1" si="4"/>
        <v>0</v>
      </c>
      <c r="D109" s="90">
        <f t="shared" ca="1" si="5"/>
        <v>0</v>
      </c>
      <c r="E109" s="90">
        <f t="shared" ca="1" si="5"/>
        <v>0</v>
      </c>
      <c r="F109" s="90">
        <f t="shared" ca="1" si="5"/>
        <v>0</v>
      </c>
      <c r="G109" s="212">
        <f ca="1">IF(SUM('Chemicals Calcs'!G$2:G109)-'Chem - ODS'!B$7*10^6&lt;0,0,IF(AND(SUM('Chemicals Calcs'!G$1:G108)-'Chem - ODS'!B$7*10^6&lt;0,SUM('Chemicals Calcs'!G$2:G109)-'Chem - ODS'!B$7*10^6&gt;0),SUM('Chemicals Calcs'!G$2:G109)-'Chem - ODS'!B$7*10^6,'Chemicals Calcs'!G109))</f>
        <v>0</v>
      </c>
      <c r="H109" s="212">
        <f ca="1">IF(SUM('Chemicals Calcs'!H$2:H109)-'Chem - ODS'!C$7*10^6&lt;0,0,IF(AND(SUM('Chemicals Calcs'!H$1:H108)-'Chem - ODS'!C$7*10^6&lt;0,SUM('Chemicals Calcs'!H$2:H109)-'Chem - ODS'!C$7*10^6&gt;0),SUM('Chemicals Calcs'!H$2:H109)-'Chem - ODS'!C$7*10^6,'Chemicals Calcs'!H109))</f>
        <v>0</v>
      </c>
      <c r="I109" s="212">
        <f ca="1">IF(SUM('Chemicals Calcs'!I$2:I109)-'Chem - ODS'!D$7*10^6&lt;0,0,IF(AND(SUM('Chemicals Calcs'!I$1:I108)-'Chem - ODS'!D$7*10^6&lt;0,SUM('Chemicals Calcs'!I$2:I109)-'Chem - ODS'!D$7*10^6&gt;0),SUM('Chemicals Calcs'!I$2:I109)-'Chem - ODS'!D$7*10^6,'Chemicals Calcs'!I109))</f>
        <v>0</v>
      </c>
      <c r="J109" s="212">
        <f ca="1">IF(SUM('Chemicals Calcs'!J$2:J109)-'Chem - ODS'!E$7*10^6&lt;0,0,IF(AND(SUM('Chemicals Calcs'!J$1:J108)-'Chem - ODS'!E$7*10^6&lt;0,SUM('Chemicals Calcs'!J$2:J109)-'Chem - ODS'!E$7*10^6&gt;0),SUM('Chemicals Calcs'!J$2:J109)-'Chem - ODS'!E$7*10^6,'Chemicals Calcs'!J109))</f>
        <v>0</v>
      </c>
      <c r="K109" s="212">
        <f ca="1">IF(SUM('Chemicals Calcs'!K$2:K109)-'Chem - ODS'!F$7*10^6&lt;0,0,IF(AND(SUM('Chemicals Calcs'!K$1:K108)-'Chem - ODS'!F$7*10^6&lt;0,SUM('Chemicals Calcs'!K$2:K109)-'Chem - ODS'!F$7*10^6&gt;0),SUM('Chemicals Calcs'!K$2:K109)-'Chem - ODS'!F$7*10^6,'Chemicals Calcs'!K109))</f>
        <v>0</v>
      </c>
      <c r="L109" s="212">
        <f ca="1">IF(SUM('Chemicals Calcs'!L$2:L109)-'Chem - ODS'!G$7*10^6&lt;0,0,IF(AND(SUM('Chemicals Calcs'!L$1:L108)-'Chem - ODS'!G$7*10^6&lt;0,SUM('Chemicals Calcs'!L$2:L109)-'Chem - ODS'!G$7*10^6&gt;0),SUM('Chemicals Calcs'!L$2:L109)-'Chem - ODS'!G$7*10^6,'Chemicals Calcs'!L109))</f>
        <v>0</v>
      </c>
      <c r="M109" s="212">
        <f ca="1">IF(SUM('Chemicals Calcs'!M$2:M109)-'Chem - ODS'!H$7*10^6&lt;0,0,IF(AND(SUM('Chemicals Calcs'!M$1:M108)-'Chem - ODS'!H$7*10^6&lt;0,SUM('Chemicals Calcs'!M$2:M109)-'Chem - ODS'!H$7*10^6&gt;0),SUM('Chemicals Calcs'!M$2:M109)-'Chem - ODS'!H$7*10^6,'Chemicals Calcs'!M109))</f>
        <v>0</v>
      </c>
      <c r="N109" s="212">
        <f ca="1">IF(SUM('Chemicals Calcs'!N$2:N109)-'Chem - ODS'!I$7*10^6&lt;0,0,IF(AND(SUM('Chemicals Calcs'!N$1:N108)-'Chem - ODS'!I$7*10^6&lt;0,SUM('Chemicals Calcs'!N$2:N109)-'Chem - ODS'!I$7*10^6&gt;0),SUM('Chemicals Calcs'!N$2:N109)-'Chem - ODS'!I$7*10^6,'Chemicals Calcs'!N109))</f>
        <v>0</v>
      </c>
      <c r="O109" s="212">
        <f ca="1">IF(SUM('Chemicals Calcs'!O$2:O109)-'Chem - ODS'!J$7*10^6&lt;0,0,IF(AND(SUM('Chemicals Calcs'!O$1:O108)-'Chem - ODS'!J$7*10^6&lt;0,SUM('Chemicals Calcs'!O$2:O109)-'Chem - ODS'!J$7*10^6&gt;0),SUM('Chemicals Calcs'!O$2:O109)-'Chem - ODS'!J$7*10^6,'Chemicals Calcs'!O109))</f>
        <v>0</v>
      </c>
      <c r="P109" s="212">
        <f ca="1">IF(SUM('Chemicals Calcs'!P$2:P109)-'Chem - ODS'!K$7*10^6&lt;0,0,IF(AND(SUM('Chemicals Calcs'!P$1:P108)-'Chem - ODS'!K$7*10^6&lt;0,SUM('Chemicals Calcs'!P$2:P109)-'Chem - ODS'!K$7*10^6&gt;0),SUM('Chemicals Calcs'!P$2:P109)-'Chem - ODS'!K$7*10^6,'Chemicals Calcs'!P109))</f>
        <v>0</v>
      </c>
      <c r="Q109" s="212">
        <f ca="1">IF(SUM('Chemicals Calcs'!Q$2:Q109)-'Chem - ODS'!L$7*10^6&lt;0,0,IF(AND(SUM('Chemicals Calcs'!Q$1:Q108)-'Chem - ODS'!L$7*10^6&lt;0,SUM('Chemicals Calcs'!Q$2:Q109)-'Chem - ODS'!L$7*10^6&gt;0),SUM('Chemicals Calcs'!Q$2:Q109)-'Chem - ODS'!L$7*10^6,'Chemicals Calcs'!Q109))</f>
        <v>0</v>
      </c>
      <c r="R109" s="212">
        <f ca="1">IF(SUM('Chemicals Calcs'!R$2:R109)-'Chem - ODS'!M$7*10^6&lt;0,0,IF(AND(SUM('Chemicals Calcs'!R$1:R108)-'Chem - ODS'!M$7*10^6&lt;0,SUM('Chemicals Calcs'!R$2:R109)-'Chem - ODS'!M$7*10^6&gt;0),SUM('Chemicals Calcs'!R$2:R109)-'Chem - ODS'!M$7*10^6,'Chemicals Calcs'!R109))</f>
        <v>0</v>
      </c>
      <c r="S109" s="212">
        <f ca="1">IF(SUM('Chemicals Calcs'!S$2:S109)-'Chem - ODS'!N$7*10^6&lt;0,0,IF(AND(SUM('Chemicals Calcs'!S$1:S108)-'Chem - ODS'!N$7*10^6&lt;0,SUM('Chemicals Calcs'!S$2:S109)-'Chem - ODS'!N$7*10^6&gt;0),SUM('Chemicals Calcs'!S$2:S109)-'Chem - ODS'!N$7*10^6,'Chemicals Calcs'!S109))</f>
        <v>0</v>
      </c>
      <c r="T109" s="212">
        <f ca="1">IF(SUM('Chemicals Calcs'!T$2:T109)-'Chem - ODS'!O$7*10^6&lt;0,0,IF(AND(SUM('Chemicals Calcs'!T$1:T108)-'Chem - ODS'!O$7*10^6&lt;0,SUM('Chemicals Calcs'!T$2:T109)-'Chem - ODS'!O$7*10^6&gt;0),SUM('Chemicals Calcs'!T$2:T109)-'Chem - ODS'!O$7*10^6,'Chemicals Calcs'!T109))</f>
        <v>0</v>
      </c>
      <c r="U109" s="212">
        <f ca="1">IF(SUM('Chemicals Calcs'!U$2:U109)-'Chem - ODS'!P$7*10^6&lt;0,0,IF(AND(SUM('Chemicals Calcs'!U$1:U108)-'Chem - ODS'!P$7*10^6&lt;0,SUM('Chemicals Calcs'!U$2:U109)-'Chem - ODS'!P$7*10^6&gt;0),SUM('Chemicals Calcs'!U$2:U109)-'Chem - ODS'!P$7*10^6,'Chemicals Calcs'!U109))</f>
        <v>0</v>
      </c>
      <c r="V109" s="212">
        <f ca="1">IF(SUM('Chemicals Calcs'!V$2:V109)-'Chem - ODS'!Q$7*10^6&lt;0,0,IF(AND(SUM('Chemicals Calcs'!V$1:V108)-'Chem - ODS'!Q$7*10^6&lt;0,SUM('Chemicals Calcs'!V$2:V109)-'Chem - ODS'!Q$7*10^6&gt;0),SUM('Chemicals Calcs'!V$2:V109)-'Chem - ODS'!Q$7*10^6,'Chemicals Calcs'!V109))</f>
        <v>0</v>
      </c>
      <c r="W109" s="212">
        <f ca="1">IF(SUM('Chemicals Calcs'!W$2:W109)-'Chem - ODS'!R$7*10^6&lt;0,0,IF(AND(SUM('Chemicals Calcs'!W$1:W108)-'Chem - ODS'!R$7*10^6&lt;0,SUM('Chemicals Calcs'!W$2:W109)-'Chem - ODS'!R$7*10^6&gt;0),SUM('Chemicals Calcs'!W$2:W109)-'Chem - ODS'!R$7*10^6,'Chemicals Calcs'!W109))</f>
        <v>0</v>
      </c>
      <c r="X109" s="212">
        <f ca="1">IF(SUM('Chemicals Calcs'!X$2:X109)-'Chem - ODS'!S$7*10^6&lt;0,0,IF(AND(SUM('Chemicals Calcs'!X$1:X108)-'Chem - ODS'!S$7*10^6&lt;0,SUM('Chemicals Calcs'!X$2:X109)-'Chem - ODS'!S$7*10^6&gt;0),SUM('Chemicals Calcs'!X$2:X109)-'Chem - ODS'!S$7*10^6,'Chemicals Calcs'!X109))</f>
        <v>0</v>
      </c>
      <c r="Y109" s="212">
        <f ca="1">IF(SUM('Chemicals Calcs'!Y$2:Y109)-'Chem - ODS'!T$7*10^6&lt;0,0,IF(AND(SUM('Chemicals Calcs'!Y$1:Y108)-'Chem - ODS'!T$7*10^6&lt;0,SUM('Chemicals Calcs'!Y$2:Y109)-'Chem - ODS'!T$7*10^6&gt;0),SUM('Chemicals Calcs'!Y$2:Y109)-'Chem - ODS'!T$7*10^6,'Chemicals Calcs'!Y109))</f>
        <v>0</v>
      </c>
      <c r="Z109" s="212">
        <f ca="1">IF(SUM('Chemicals Calcs'!Z$2:Z109)-'Chem - ODS'!U$7*10^6&lt;0,0,IF(AND(SUM('Chemicals Calcs'!Z$1:Z108)-'Chem - ODS'!U$7*10^6&lt;0,SUM('Chemicals Calcs'!Z$2:Z109)-'Chem - ODS'!U$7*10^6&gt;0),SUM('Chemicals Calcs'!Z$2:Z109)-'Chem - ODS'!U$7*10^6,'Chemicals Calcs'!Z109))</f>
        <v>0</v>
      </c>
      <c r="AA109" s="212">
        <f ca="1">IF(SUM('Chemicals Calcs'!AA$2:AA109)-'Chem - ODS'!V$7*10^6&lt;0,0,IF(AND(SUM('Chemicals Calcs'!AA$1:AA108)-'Chem - ODS'!V$7*10^6&lt;0,SUM('Chemicals Calcs'!AA$2:AA109)-'Chem - ODS'!V$7*10^6&gt;0),SUM('Chemicals Calcs'!AA$2:AA109)-'Chem - ODS'!V$7*10^6,'Chemicals Calcs'!AA109))</f>
        <v>0</v>
      </c>
      <c r="AB109" s="212">
        <f ca="1">IF(SUM('Chemicals Calcs'!AB$2:AB109)-'Chem - ODS'!W$7*10^6&lt;0,0,IF(AND(SUM('Chemicals Calcs'!AB$1:AB108)-'Chem - ODS'!W$7*10^6&lt;0,SUM('Chemicals Calcs'!AB$2:AB109)-'Chem - ODS'!W$7*10^6&gt;0),SUM('Chemicals Calcs'!AB$2:AB109)-'Chem - ODS'!W$7*10^6,'Chemicals Calcs'!AB109))</f>
        <v>0</v>
      </c>
      <c r="AC109" s="212">
        <f ca="1">IF(SUM('Chemicals Calcs'!AC$2:AC109)-'Chem - ODS'!X$7*10^6&lt;0,0,IF(AND(SUM('Chemicals Calcs'!AC$1:AC108)-'Chem - ODS'!X$7*10^6&lt;0,SUM('Chemicals Calcs'!AC$2:AC109)-'Chem - ODS'!X$7*10^6&gt;0),SUM('Chemicals Calcs'!AC$2:AC109)-'Chem - ODS'!X$7*10^6,'Chemicals Calcs'!AC109))</f>
        <v>0</v>
      </c>
      <c r="AD109" s="212">
        <f ca="1">IF(SUM('Chemicals Calcs'!AD$2:AD109)-'Chem - ODS'!Y$7*10^6&lt;0,0,IF(AND(SUM('Chemicals Calcs'!AD$1:AD108)-'Chem - ODS'!Y$7*10^6&lt;0,SUM('Chemicals Calcs'!AD$2:AD109)-'Chem - ODS'!Y$7*10^6&gt;0),SUM('Chemicals Calcs'!AD$2:AD109)-'Chem - ODS'!Y$7*10^6,'Chemicals Calcs'!AD109))</f>
        <v>0</v>
      </c>
      <c r="AE109" s="212">
        <f ca="1">IF(SUM('Chemicals Calcs'!AE$2:AE109)-'Chem - ODS'!Z$7*10^6&lt;0,0,IF(AND(SUM('Chemicals Calcs'!AE$1:AE108)-'Chem - ODS'!Z$7*10^6&lt;0,SUM('Chemicals Calcs'!AE$2:AE109)-'Chem - ODS'!Z$7*10^6&gt;0),SUM('Chemicals Calcs'!AE$2:AE109)-'Chem - ODS'!Z$7*10^6,'Chemicals Calcs'!AE109))</f>
        <v>0</v>
      </c>
      <c r="AF109" s="212">
        <f ca="1">IF(SUM('Chemicals Calcs'!AF$2:AF109)-'Chem - ODS'!AA$7*10^6&lt;0,0,IF(AND(SUM('Chemicals Calcs'!AF$1:AF108)-'Chem - ODS'!AA$7*10^6&lt;0,SUM('Chemicals Calcs'!AF$2:AF109)-'Chem - ODS'!AA$7*10^6&gt;0),SUM('Chemicals Calcs'!AF$2:AF109)-'Chem - ODS'!AA$7*10^6,'Chemicals Calcs'!AF109))</f>
        <v>0</v>
      </c>
      <c r="AG109" s="212">
        <f ca="1">IF(SUM('Chemicals Calcs'!AG$2:AG109)-'Chem - ODS'!AB$7*10^6&lt;0,0,IF(AND(SUM('Chemicals Calcs'!AG$1:AG108)-'Chem - ODS'!AB$7*10^6&lt;0,SUM('Chemicals Calcs'!AG$2:AG109)-'Chem - ODS'!AB$7*10^6&gt;0),SUM('Chemicals Calcs'!AG$2:AG109)-'Chem - ODS'!AB$7*10^6,'Chemicals Calcs'!AG109))</f>
        <v>0</v>
      </c>
      <c r="AH109" s="212">
        <f ca="1">IF(SUM('Chemicals Calcs'!AH$2:AH109)-'Chem - ODS'!AC$7*10^6&lt;0,0,IF(AND(SUM('Chemicals Calcs'!AH$1:AH108)-'Chem - ODS'!AC$7*10^6&lt;0,SUM('Chemicals Calcs'!AH$2:AH109)-'Chem - ODS'!AC$7*10^6&gt;0),SUM('Chemicals Calcs'!AH$2:AH109)-'Chem - ODS'!AC$7*10^6,'Chemicals Calcs'!AH109))</f>
        <v>0</v>
      </c>
      <c r="AI109" s="212">
        <f ca="1">IF(SUM('Chemicals Calcs'!AI$2:AI109)-'Chem - ODS'!AD$7*10^6&lt;0,0,IF(AND(SUM('Chemicals Calcs'!AI$1:AI108)-'Chem - ODS'!AD$7*10^6&lt;0,SUM('Chemicals Calcs'!AI$2:AI109)-'Chem - ODS'!AD$7*10^6&gt;0),SUM('Chemicals Calcs'!AI$2:AI109)-'Chem - ODS'!AD$7*10^6,'Chemicals Calcs'!AI109))</f>
        <v>0</v>
      </c>
      <c r="AJ109" s="212">
        <f ca="1">IF(SUM('Chemicals Calcs'!AJ$2:AJ109)-'Chem - ODS'!AE$7*10^6&lt;0,0,IF(AND(SUM('Chemicals Calcs'!AJ$1:AJ108)-'Chem - ODS'!AE$7*10^6&lt;0,SUM('Chemicals Calcs'!AJ$2:AJ109)-'Chem - ODS'!AE$7*10^6&gt;0),SUM('Chemicals Calcs'!AJ$2:AJ109)-'Chem - ODS'!AE$7*10^6,'Chemicals Calcs'!AJ109))</f>
        <v>0</v>
      </c>
      <c r="AK109" s="212">
        <f ca="1">IF(SUM('Chemicals Calcs'!AK$2:AK109)-'Chem - ODS'!AF$7*10^6&lt;0,0,IF(AND(SUM('Chemicals Calcs'!AK$1:AK108)-'Chem - ODS'!AF$7*10^6&lt;0,SUM('Chemicals Calcs'!AK$2:AK109)-'Chem - ODS'!AF$7*10^6&gt;0),SUM('Chemicals Calcs'!AK$2:AK109)-'Chem - ODS'!AF$7*10^6,'Chemicals Calcs'!AK109))</f>
        <v>0</v>
      </c>
      <c r="AL109" s="212">
        <f ca="1">IF(SUM('Chemicals Calcs'!AL$2:AL109)-'Chem - ODS'!AG$7*10^6&lt;0,0,IF(AND(SUM('Chemicals Calcs'!AL$1:AL108)-'Chem - ODS'!AG$7*10^6&lt;0,SUM('Chemicals Calcs'!AL$2:AL109)-'Chem - ODS'!AG$7*10^6&gt;0),SUM('Chemicals Calcs'!AL$2:AL109)-'Chem - ODS'!AG$7*10^6,'Chemicals Calcs'!AL109))</f>
        <v>0</v>
      </c>
      <c r="AM109" s="212">
        <f ca="1">IF(SUM('Chemicals Calcs'!AM$2:AM109)-'Chem - ODS'!AH$7*10^6&lt;0,0,IF(AND(SUM('Chemicals Calcs'!AM$1:AM108)-'Chem - ODS'!AH$7*10^6&lt;0,SUM('Chemicals Calcs'!AM$2:AM109)-'Chem - ODS'!AH$7*10^6&gt;0),SUM('Chemicals Calcs'!AM$2:AM109)-'Chem - ODS'!AH$7*10^6,'Chemicals Calcs'!AM109))</f>
        <v>0</v>
      </c>
      <c r="AN109" s="212">
        <f ca="1">IF(SUM('Chemicals Calcs'!AN$2:AN109)-'Chem - ODS'!AI$7*10^6&lt;0,0,IF(AND(SUM('Chemicals Calcs'!AN$1:AN108)-'Chem - ODS'!AI$7*10^6&lt;0,SUM('Chemicals Calcs'!AN$2:AN109)-'Chem - ODS'!AI$7*10^6&gt;0),SUM('Chemicals Calcs'!AN$2:AN109)-'Chem - ODS'!AI$7*10^6,'Chemicals Calcs'!AN109))</f>
        <v>0</v>
      </c>
      <c r="AO109" s="212">
        <f ca="1">IF(SUM('Chemicals Calcs'!AO$2:AO109)-'Chem - ODS'!AJ$7*10^6&lt;0,0,IF(AND(SUM('Chemicals Calcs'!AO$1:AO108)-'Chem - ODS'!AJ$7*10^6&lt;0,SUM('Chemicals Calcs'!AO$2:AO109)-'Chem - ODS'!AJ$7*10^6&gt;0),SUM('Chemicals Calcs'!AO$2:AO109)-'Chem - ODS'!AJ$7*10^6,'Chemicals Calcs'!AO109))</f>
        <v>0</v>
      </c>
      <c r="AP109" s="212">
        <f ca="1">IF(SUM('Chemicals Calcs'!AP$2:AP109)-'Chem - ODS'!AK$7*10^6&lt;0,0,IF(AND(SUM('Chemicals Calcs'!AP$1:AP108)-'Chem - ODS'!AK$7*10^6&lt;0,SUM('Chemicals Calcs'!AP$2:AP109)-'Chem - ODS'!AK$7*10^6&gt;0),SUM('Chemicals Calcs'!AP$2:AP109)-'Chem - ODS'!AK$7*10^6,'Chemicals Calcs'!AP109))</f>
        <v>0</v>
      </c>
    </row>
    <row r="110" spans="1:42">
      <c r="A110" s="74">
        <v>58</v>
      </c>
      <c r="B110">
        <f ca="1">IF('Chemicals 2010'!$A118="CP",INDIRECT("'Chemicals 2010'!"&amp;'Country Selector'!$B$3&amp;ROW($A118))*10^12,0)</f>
        <v>0</v>
      </c>
      <c r="C110" s="90">
        <f t="shared" ca="1" si="4"/>
        <v>0</v>
      </c>
      <c r="D110" s="90">
        <f t="shared" ca="1" si="5"/>
        <v>0</v>
      </c>
      <c r="E110" s="90">
        <f t="shared" ca="1" si="5"/>
        <v>0</v>
      </c>
      <c r="F110" s="90">
        <f t="shared" ca="1" si="5"/>
        <v>0</v>
      </c>
      <c r="G110" s="212">
        <f ca="1">IF(SUM('Chemicals Calcs'!G$2:G110)-'Chem - ODS'!B$7*10^6&lt;0,0,IF(AND(SUM('Chemicals Calcs'!G$1:G109)-'Chem - ODS'!B$7*10^6&lt;0,SUM('Chemicals Calcs'!G$2:G110)-'Chem - ODS'!B$7*10^6&gt;0),SUM('Chemicals Calcs'!G$2:G110)-'Chem - ODS'!B$7*10^6,'Chemicals Calcs'!G110))</f>
        <v>0</v>
      </c>
      <c r="H110" s="212">
        <f ca="1">IF(SUM('Chemicals Calcs'!H$2:H110)-'Chem - ODS'!C$7*10^6&lt;0,0,IF(AND(SUM('Chemicals Calcs'!H$1:H109)-'Chem - ODS'!C$7*10^6&lt;0,SUM('Chemicals Calcs'!H$2:H110)-'Chem - ODS'!C$7*10^6&gt;0),SUM('Chemicals Calcs'!H$2:H110)-'Chem - ODS'!C$7*10^6,'Chemicals Calcs'!H110))</f>
        <v>0</v>
      </c>
      <c r="I110" s="212">
        <f ca="1">IF(SUM('Chemicals Calcs'!I$2:I110)-'Chem - ODS'!D$7*10^6&lt;0,0,IF(AND(SUM('Chemicals Calcs'!I$1:I109)-'Chem - ODS'!D$7*10^6&lt;0,SUM('Chemicals Calcs'!I$2:I110)-'Chem - ODS'!D$7*10^6&gt;0),SUM('Chemicals Calcs'!I$2:I110)-'Chem - ODS'!D$7*10^6,'Chemicals Calcs'!I110))</f>
        <v>0</v>
      </c>
      <c r="J110" s="212">
        <f ca="1">IF(SUM('Chemicals Calcs'!J$2:J110)-'Chem - ODS'!E$7*10^6&lt;0,0,IF(AND(SUM('Chemicals Calcs'!J$1:J109)-'Chem - ODS'!E$7*10^6&lt;0,SUM('Chemicals Calcs'!J$2:J110)-'Chem - ODS'!E$7*10^6&gt;0),SUM('Chemicals Calcs'!J$2:J110)-'Chem - ODS'!E$7*10^6,'Chemicals Calcs'!J110))</f>
        <v>0</v>
      </c>
      <c r="K110" s="212">
        <f ca="1">IF(SUM('Chemicals Calcs'!K$2:K110)-'Chem - ODS'!F$7*10^6&lt;0,0,IF(AND(SUM('Chemicals Calcs'!K$1:K109)-'Chem - ODS'!F$7*10^6&lt;0,SUM('Chemicals Calcs'!K$2:K110)-'Chem - ODS'!F$7*10^6&gt;0),SUM('Chemicals Calcs'!K$2:K110)-'Chem - ODS'!F$7*10^6,'Chemicals Calcs'!K110))</f>
        <v>0</v>
      </c>
      <c r="L110" s="212">
        <f ca="1">IF(SUM('Chemicals Calcs'!L$2:L110)-'Chem - ODS'!G$7*10^6&lt;0,0,IF(AND(SUM('Chemicals Calcs'!L$1:L109)-'Chem - ODS'!G$7*10^6&lt;0,SUM('Chemicals Calcs'!L$2:L110)-'Chem - ODS'!G$7*10^6&gt;0),SUM('Chemicals Calcs'!L$2:L110)-'Chem - ODS'!G$7*10^6,'Chemicals Calcs'!L110))</f>
        <v>0</v>
      </c>
      <c r="M110" s="212">
        <f ca="1">IF(SUM('Chemicals Calcs'!M$2:M110)-'Chem - ODS'!H$7*10^6&lt;0,0,IF(AND(SUM('Chemicals Calcs'!M$1:M109)-'Chem - ODS'!H$7*10^6&lt;0,SUM('Chemicals Calcs'!M$2:M110)-'Chem - ODS'!H$7*10^6&gt;0),SUM('Chemicals Calcs'!M$2:M110)-'Chem - ODS'!H$7*10^6,'Chemicals Calcs'!M110))</f>
        <v>0</v>
      </c>
      <c r="N110" s="212">
        <f ca="1">IF(SUM('Chemicals Calcs'!N$2:N110)-'Chem - ODS'!I$7*10^6&lt;0,0,IF(AND(SUM('Chemicals Calcs'!N$1:N109)-'Chem - ODS'!I$7*10^6&lt;0,SUM('Chemicals Calcs'!N$2:N110)-'Chem - ODS'!I$7*10^6&gt;0),SUM('Chemicals Calcs'!N$2:N110)-'Chem - ODS'!I$7*10^6,'Chemicals Calcs'!N110))</f>
        <v>0</v>
      </c>
      <c r="O110" s="212">
        <f ca="1">IF(SUM('Chemicals Calcs'!O$2:O110)-'Chem - ODS'!J$7*10^6&lt;0,0,IF(AND(SUM('Chemicals Calcs'!O$1:O109)-'Chem - ODS'!J$7*10^6&lt;0,SUM('Chemicals Calcs'!O$2:O110)-'Chem - ODS'!J$7*10^6&gt;0),SUM('Chemicals Calcs'!O$2:O110)-'Chem - ODS'!J$7*10^6,'Chemicals Calcs'!O110))</f>
        <v>0</v>
      </c>
      <c r="P110" s="212">
        <f ca="1">IF(SUM('Chemicals Calcs'!P$2:P110)-'Chem - ODS'!K$7*10^6&lt;0,0,IF(AND(SUM('Chemicals Calcs'!P$1:P109)-'Chem - ODS'!K$7*10^6&lt;0,SUM('Chemicals Calcs'!P$2:P110)-'Chem - ODS'!K$7*10^6&gt;0),SUM('Chemicals Calcs'!P$2:P110)-'Chem - ODS'!K$7*10^6,'Chemicals Calcs'!P110))</f>
        <v>0</v>
      </c>
      <c r="Q110" s="212">
        <f ca="1">IF(SUM('Chemicals Calcs'!Q$2:Q110)-'Chem - ODS'!L$7*10^6&lt;0,0,IF(AND(SUM('Chemicals Calcs'!Q$1:Q109)-'Chem - ODS'!L$7*10^6&lt;0,SUM('Chemicals Calcs'!Q$2:Q110)-'Chem - ODS'!L$7*10^6&gt;0),SUM('Chemicals Calcs'!Q$2:Q110)-'Chem - ODS'!L$7*10^6,'Chemicals Calcs'!Q110))</f>
        <v>0</v>
      </c>
      <c r="R110" s="212">
        <f ca="1">IF(SUM('Chemicals Calcs'!R$2:R110)-'Chem - ODS'!M$7*10^6&lt;0,0,IF(AND(SUM('Chemicals Calcs'!R$1:R109)-'Chem - ODS'!M$7*10^6&lt;0,SUM('Chemicals Calcs'!R$2:R110)-'Chem - ODS'!M$7*10^6&gt;0),SUM('Chemicals Calcs'!R$2:R110)-'Chem - ODS'!M$7*10^6,'Chemicals Calcs'!R110))</f>
        <v>0</v>
      </c>
      <c r="S110" s="212">
        <f ca="1">IF(SUM('Chemicals Calcs'!S$2:S110)-'Chem - ODS'!N$7*10^6&lt;0,0,IF(AND(SUM('Chemicals Calcs'!S$1:S109)-'Chem - ODS'!N$7*10^6&lt;0,SUM('Chemicals Calcs'!S$2:S110)-'Chem - ODS'!N$7*10^6&gt;0),SUM('Chemicals Calcs'!S$2:S110)-'Chem - ODS'!N$7*10^6,'Chemicals Calcs'!S110))</f>
        <v>0</v>
      </c>
      <c r="T110" s="212">
        <f ca="1">IF(SUM('Chemicals Calcs'!T$2:T110)-'Chem - ODS'!O$7*10^6&lt;0,0,IF(AND(SUM('Chemicals Calcs'!T$1:T109)-'Chem - ODS'!O$7*10^6&lt;0,SUM('Chemicals Calcs'!T$2:T110)-'Chem - ODS'!O$7*10^6&gt;0),SUM('Chemicals Calcs'!T$2:T110)-'Chem - ODS'!O$7*10^6,'Chemicals Calcs'!T110))</f>
        <v>0</v>
      </c>
      <c r="U110" s="212">
        <f ca="1">IF(SUM('Chemicals Calcs'!U$2:U110)-'Chem - ODS'!P$7*10^6&lt;0,0,IF(AND(SUM('Chemicals Calcs'!U$1:U109)-'Chem - ODS'!P$7*10^6&lt;0,SUM('Chemicals Calcs'!U$2:U110)-'Chem - ODS'!P$7*10^6&gt;0),SUM('Chemicals Calcs'!U$2:U110)-'Chem - ODS'!P$7*10^6,'Chemicals Calcs'!U110))</f>
        <v>0</v>
      </c>
      <c r="V110" s="212">
        <f ca="1">IF(SUM('Chemicals Calcs'!V$2:V110)-'Chem - ODS'!Q$7*10^6&lt;0,0,IF(AND(SUM('Chemicals Calcs'!V$1:V109)-'Chem - ODS'!Q$7*10^6&lt;0,SUM('Chemicals Calcs'!V$2:V110)-'Chem - ODS'!Q$7*10^6&gt;0),SUM('Chemicals Calcs'!V$2:V110)-'Chem - ODS'!Q$7*10^6,'Chemicals Calcs'!V110))</f>
        <v>0</v>
      </c>
      <c r="W110" s="212">
        <f ca="1">IF(SUM('Chemicals Calcs'!W$2:W110)-'Chem - ODS'!R$7*10^6&lt;0,0,IF(AND(SUM('Chemicals Calcs'!W$1:W109)-'Chem - ODS'!R$7*10^6&lt;0,SUM('Chemicals Calcs'!W$2:W110)-'Chem - ODS'!R$7*10^6&gt;0),SUM('Chemicals Calcs'!W$2:W110)-'Chem - ODS'!R$7*10^6,'Chemicals Calcs'!W110))</f>
        <v>0</v>
      </c>
      <c r="X110" s="212">
        <f ca="1">IF(SUM('Chemicals Calcs'!X$2:X110)-'Chem - ODS'!S$7*10^6&lt;0,0,IF(AND(SUM('Chemicals Calcs'!X$1:X109)-'Chem - ODS'!S$7*10^6&lt;0,SUM('Chemicals Calcs'!X$2:X110)-'Chem - ODS'!S$7*10^6&gt;0),SUM('Chemicals Calcs'!X$2:X110)-'Chem - ODS'!S$7*10^6,'Chemicals Calcs'!X110))</f>
        <v>0</v>
      </c>
      <c r="Y110" s="212">
        <f ca="1">IF(SUM('Chemicals Calcs'!Y$2:Y110)-'Chem - ODS'!T$7*10^6&lt;0,0,IF(AND(SUM('Chemicals Calcs'!Y$1:Y109)-'Chem - ODS'!T$7*10^6&lt;0,SUM('Chemicals Calcs'!Y$2:Y110)-'Chem - ODS'!T$7*10^6&gt;0),SUM('Chemicals Calcs'!Y$2:Y110)-'Chem - ODS'!T$7*10^6,'Chemicals Calcs'!Y110))</f>
        <v>0</v>
      </c>
      <c r="Z110" s="212">
        <f ca="1">IF(SUM('Chemicals Calcs'!Z$2:Z110)-'Chem - ODS'!U$7*10^6&lt;0,0,IF(AND(SUM('Chemicals Calcs'!Z$1:Z109)-'Chem - ODS'!U$7*10^6&lt;0,SUM('Chemicals Calcs'!Z$2:Z110)-'Chem - ODS'!U$7*10^6&gt;0),SUM('Chemicals Calcs'!Z$2:Z110)-'Chem - ODS'!U$7*10^6,'Chemicals Calcs'!Z110))</f>
        <v>0</v>
      </c>
      <c r="AA110" s="212">
        <f ca="1">IF(SUM('Chemicals Calcs'!AA$2:AA110)-'Chem - ODS'!V$7*10^6&lt;0,0,IF(AND(SUM('Chemicals Calcs'!AA$1:AA109)-'Chem - ODS'!V$7*10^6&lt;0,SUM('Chemicals Calcs'!AA$2:AA110)-'Chem - ODS'!V$7*10^6&gt;0),SUM('Chemicals Calcs'!AA$2:AA110)-'Chem - ODS'!V$7*10^6,'Chemicals Calcs'!AA110))</f>
        <v>0</v>
      </c>
      <c r="AB110" s="212">
        <f ca="1">IF(SUM('Chemicals Calcs'!AB$2:AB110)-'Chem - ODS'!W$7*10^6&lt;0,0,IF(AND(SUM('Chemicals Calcs'!AB$1:AB109)-'Chem - ODS'!W$7*10^6&lt;0,SUM('Chemicals Calcs'!AB$2:AB110)-'Chem - ODS'!W$7*10^6&gt;0),SUM('Chemicals Calcs'!AB$2:AB110)-'Chem - ODS'!W$7*10^6,'Chemicals Calcs'!AB110))</f>
        <v>0</v>
      </c>
      <c r="AC110" s="212">
        <f ca="1">IF(SUM('Chemicals Calcs'!AC$2:AC110)-'Chem - ODS'!X$7*10^6&lt;0,0,IF(AND(SUM('Chemicals Calcs'!AC$1:AC109)-'Chem - ODS'!X$7*10^6&lt;0,SUM('Chemicals Calcs'!AC$2:AC110)-'Chem - ODS'!X$7*10^6&gt;0),SUM('Chemicals Calcs'!AC$2:AC110)-'Chem - ODS'!X$7*10^6,'Chemicals Calcs'!AC110))</f>
        <v>0</v>
      </c>
      <c r="AD110" s="212">
        <f ca="1">IF(SUM('Chemicals Calcs'!AD$2:AD110)-'Chem - ODS'!Y$7*10^6&lt;0,0,IF(AND(SUM('Chemicals Calcs'!AD$1:AD109)-'Chem - ODS'!Y$7*10^6&lt;0,SUM('Chemicals Calcs'!AD$2:AD110)-'Chem - ODS'!Y$7*10^6&gt;0),SUM('Chemicals Calcs'!AD$2:AD110)-'Chem - ODS'!Y$7*10^6,'Chemicals Calcs'!AD110))</f>
        <v>0</v>
      </c>
      <c r="AE110" s="212">
        <f ca="1">IF(SUM('Chemicals Calcs'!AE$2:AE110)-'Chem - ODS'!Z$7*10^6&lt;0,0,IF(AND(SUM('Chemicals Calcs'!AE$1:AE109)-'Chem - ODS'!Z$7*10^6&lt;0,SUM('Chemicals Calcs'!AE$2:AE110)-'Chem - ODS'!Z$7*10^6&gt;0),SUM('Chemicals Calcs'!AE$2:AE110)-'Chem - ODS'!Z$7*10^6,'Chemicals Calcs'!AE110))</f>
        <v>0</v>
      </c>
      <c r="AF110" s="212">
        <f ca="1">IF(SUM('Chemicals Calcs'!AF$2:AF110)-'Chem - ODS'!AA$7*10^6&lt;0,0,IF(AND(SUM('Chemicals Calcs'!AF$1:AF109)-'Chem - ODS'!AA$7*10^6&lt;0,SUM('Chemicals Calcs'!AF$2:AF110)-'Chem - ODS'!AA$7*10^6&gt;0),SUM('Chemicals Calcs'!AF$2:AF110)-'Chem - ODS'!AA$7*10^6,'Chemicals Calcs'!AF110))</f>
        <v>0</v>
      </c>
      <c r="AG110" s="212">
        <f ca="1">IF(SUM('Chemicals Calcs'!AG$2:AG110)-'Chem - ODS'!AB$7*10^6&lt;0,0,IF(AND(SUM('Chemicals Calcs'!AG$1:AG109)-'Chem - ODS'!AB$7*10^6&lt;0,SUM('Chemicals Calcs'!AG$2:AG110)-'Chem - ODS'!AB$7*10^6&gt;0),SUM('Chemicals Calcs'!AG$2:AG110)-'Chem - ODS'!AB$7*10^6,'Chemicals Calcs'!AG110))</f>
        <v>0</v>
      </c>
      <c r="AH110" s="212">
        <f ca="1">IF(SUM('Chemicals Calcs'!AH$2:AH110)-'Chem - ODS'!AC$7*10^6&lt;0,0,IF(AND(SUM('Chemicals Calcs'!AH$1:AH109)-'Chem - ODS'!AC$7*10^6&lt;0,SUM('Chemicals Calcs'!AH$2:AH110)-'Chem - ODS'!AC$7*10^6&gt;0),SUM('Chemicals Calcs'!AH$2:AH110)-'Chem - ODS'!AC$7*10^6,'Chemicals Calcs'!AH110))</f>
        <v>0</v>
      </c>
      <c r="AI110" s="212">
        <f ca="1">IF(SUM('Chemicals Calcs'!AI$2:AI110)-'Chem - ODS'!AD$7*10^6&lt;0,0,IF(AND(SUM('Chemicals Calcs'!AI$1:AI109)-'Chem - ODS'!AD$7*10^6&lt;0,SUM('Chemicals Calcs'!AI$2:AI110)-'Chem - ODS'!AD$7*10^6&gt;0),SUM('Chemicals Calcs'!AI$2:AI110)-'Chem - ODS'!AD$7*10^6,'Chemicals Calcs'!AI110))</f>
        <v>0</v>
      </c>
      <c r="AJ110" s="212">
        <f ca="1">IF(SUM('Chemicals Calcs'!AJ$2:AJ110)-'Chem - ODS'!AE$7*10^6&lt;0,0,IF(AND(SUM('Chemicals Calcs'!AJ$1:AJ109)-'Chem - ODS'!AE$7*10^6&lt;0,SUM('Chemicals Calcs'!AJ$2:AJ110)-'Chem - ODS'!AE$7*10^6&gt;0),SUM('Chemicals Calcs'!AJ$2:AJ110)-'Chem - ODS'!AE$7*10^6,'Chemicals Calcs'!AJ110))</f>
        <v>0</v>
      </c>
      <c r="AK110" s="212">
        <f ca="1">IF(SUM('Chemicals Calcs'!AK$2:AK110)-'Chem - ODS'!AF$7*10^6&lt;0,0,IF(AND(SUM('Chemicals Calcs'!AK$1:AK109)-'Chem - ODS'!AF$7*10^6&lt;0,SUM('Chemicals Calcs'!AK$2:AK110)-'Chem - ODS'!AF$7*10^6&gt;0),SUM('Chemicals Calcs'!AK$2:AK110)-'Chem - ODS'!AF$7*10^6,'Chemicals Calcs'!AK110))</f>
        <v>0</v>
      </c>
      <c r="AL110" s="212">
        <f ca="1">IF(SUM('Chemicals Calcs'!AL$2:AL110)-'Chem - ODS'!AG$7*10^6&lt;0,0,IF(AND(SUM('Chemicals Calcs'!AL$1:AL109)-'Chem - ODS'!AG$7*10^6&lt;0,SUM('Chemicals Calcs'!AL$2:AL110)-'Chem - ODS'!AG$7*10^6&gt;0),SUM('Chemicals Calcs'!AL$2:AL110)-'Chem - ODS'!AG$7*10^6,'Chemicals Calcs'!AL110))</f>
        <v>0</v>
      </c>
      <c r="AM110" s="212">
        <f ca="1">IF(SUM('Chemicals Calcs'!AM$2:AM110)-'Chem - ODS'!AH$7*10^6&lt;0,0,IF(AND(SUM('Chemicals Calcs'!AM$1:AM109)-'Chem - ODS'!AH$7*10^6&lt;0,SUM('Chemicals Calcs'!AM$2:AM110)-'Chem - ODS'!AH$7*10^6&gt;0),SUM('Chemicals Calcs'!AM$2:AM110)-'Chem - ODS'!AH$7*10^6,'Chemicals Calcs'!AM110))</f>
        <v>0</v>
      </c>
      <c r="AN110" s="212">
        <f ca="1">IF(SUM('Chemicals Calcs'!AN$2:AN110)-'Chem - ODS'!AI$7*10^6&lt;0,0,IF(AND(SUM('Chemicals Calcs'!AN$1:AN109)-'Chem - ODS'!AI$7*10^6&lt;0,SUM('Chemicals Calcs'!AN$2:AN110)-'Chem - ODS'!AI$7*10^6&gt;0),SUM('Chemicals Calcs'!AN$2:AN110)-'Chem - ODS'!AI$7*10^6,'Chemicals Calcs'!AN110))</f>
        <v>0</v>
      </c>
      <c r="AO110" s="212">
        <f ca="1">IF(SUM('Chemicals Calcs'!AO$2:AO110)-'Chem - ODS'!AJ$7*10^6&lt;0,0,IF(AND(SUM('Chemicals Calcs'!AO$1:AO109)-'Chem - ODS'!AJ$7*10^6&lt;0,SUM('Chemicals Calcs'!AO$2:AO110)-'Chem - ODS'!AJ$7*10^6&gt;0),SUM('Chemicals Calcs'!AO$2:AO110)-'Chem - ODS'!AJ$7*10^6,'Chemicals Calcs'!AO110))</f>
        <v>0</v>
      </c>
      <c r="AP110" s="212">
        <f ca="1">IF(SUM('Chemicals Calcs'!AP$2:AP110)-'Chem - ODS'!AK$7*10^6&lt;0,0,IF(AND(SUM('Chemicals Calcs'!AP$1:AP109)-'Chem - ODS'!AK$7*10^6&lt;0,SUM('Chemicals Calcs'!AP$2:AP110)-'Chem - ODS'!AK$7*10^6&gt;0),SUM('Chemicals Calcs'!AP$2:AP110)-'Chem - ODS'!AK$7*10^6,'Chemicals Calcs'!AP110))</f>
        <v>0</v>
      </c>
    </row>
    <row r="111" spans="1:42">
      <c r="A111" s="74">
        <v>59</v>
      </c>
      <c r="B111">
        <f ca="1">IF('Chemicals 2010'!$A119="CP",INDIRECT("'Chemicals 2010'!"&amp;'Country Selector'!$B$3&amp;ROW($A119))*10^12,0)</f>
        <v>0</v>
      </c>
      <c r="C111" s="90">
        <f t="shared" ca="1" si="4"/>
        <v>0</v>
      </c>
      <c r="D111" s="90">
        <f t="shared" ca="1" si="5"/>
        <v>0</v>
      </c>
      <c r="E111" s="90">
        <f t="shared" ca="1" si="5"/>
        <v>0</v>
      </c>
      <c r="F111" s="90">
        <f t="shared" ca="1" si="5"/>
        <v>0</v>
      </c>
      <c r="G111" s="212">
        <f ca="1">IF(SUM('Chemicals Calcs'!G$2:G111)-'Chem - ODS'!B$7*10^6&lt;0,0,IF(AND(SUM('Chemicals Calcs'!G$1:G110)-'Chem - ODS'!B$7*10^6&lt;0,SUM('Chemicals Calcs'!G$2:G111)-'Chem - ODS'!B$7*10^6&gt;0),SUM('Chemicals Calcs'!G$2:G111)-'Chem - ODS'!B$7*10^6,'Chemicals Calcs'!G111))</f>
        <v>0</v>
      </c>
      <c r="H111" s="212">
        <f ca="1">IF(SUM('Chemicals Calcs'!H$2:H111)-'Chem - ODS'!C$7*10^6&lt;0,0,IF(AND(SUM('Chemicals Calcs'!H$1:H110)-'Chem - ODS'!C$7*10^6&lt;0,SUM('Chemicals Calcs'!H$2:H111)-'Chem - ODS'!C$7*10^6&gt;0),SUM('Chemicals Calcs'!H$2:H111)-'Chem - ODS'!C$7*10^6,'Chemicals Calcs'!H111))</f>
        <v>0</v>
      </c>
      <c r="I111" s="212">
        <f ca="1">IF(SUM('Chemicals Calcs'!I$2:I111)-'Chem - ODS'!D$7*10^6&lt;0,0,IF(AND(SUM('Chemicals Calcs'!I$1:I110)-'Chem - ODS'!D$7*10^6&lt;0,SUM('Chemicals Calcs'!I$2:I111)-'Chem - ODS'!D$7*10^6&gt;0),SUM('Chemicals Calcs'!I$2:I111)-'Chem - ODS'!D$7*10^6,'Chemicals Calcs'!I111))</f>
        <v>0</v>
      </c>
      <c r="J111" s="212">
        <f ca="1">IF(SUM('Chemicals Calcs'!J$2:J111)-'Chem - ODS'!E$7*10^6&lt;0,0,IF(AND(SUM('Chemicals Calcs'!J$1:J110)-'Chem - ODS'!E$7*10^6&lt;0,SUM('Chemicals Calcs'!J$2:J111)-'Chem - ODS'!E$7*10^6&gt;0),SUM('Chemicals Calcs'!J$2:J111)-'Chem - ODS'!E$7*10^6,'Chemicals Calcs'!J111))</f>
        <v>0</v>
      </c>
      <c r="K111" s="212">
        <f ca="1">IF(SUM('Chemicals Calcs'!K$2:K111)-'Chem - ODS'!F$7*10^6&lt;0,0,IF(AND(SUM('Chemicals Calcs'!K$1:K110)-'Chem - ODS'!F$7*10^6&lt;0,SUM('Chemicals Calcs'!K$2:K111)-'Chem - ODS'!F$7*10^6&gt;0),SUM('Chemicals Calcs'!K$2:K111)-'Chem - ODS'!F$7*10^6,'Chemicals Calcs'!K111))</f>
        <v>0</v>
      </c>
      <c r="L111" s="212">
        <f ca="1">IF(SUM('Chemicals Calcs'!L$2:L111)-'Chem - ODS'!G$7*10^6&lt;0,0,IF(AND(SUM('Chemicals Calcs'!L$1:L110)-'Chem - ODS'!G$7*10^6&lt;0,SUM('Chemicals Calcs'!L$2:L111)-'Chem - ODS'!G$7*10^6&gt;0),SUM('Chemicals Calcs'!L$2:L111)-'Chem - ODS'!G$7*10^6,'Chemicals Calcs'!L111))</f>
        <v>0</v>
      </c>
      <c r="M111" s="212">
        <f ca="1">IF(SUM('Chemicals Calcs'!M$2:M111)-'Chem - ODS'!H$7*10^6&lt;0,0,IF(AND(SUM('Chemicals Calcs'!M$1:M110)-'Chem - ODS'!H$7*10^6&lt;0,SUM('Chemicals Calcs'!M$2:M111)-'Chem - ODS'!H$7*10^6&gt;0),SUM('Chemicals Calcs'!M$2:M111)-'Chem - ODS'!H$7*10^6,'Chemicals Calcs'!M111))</f>
        <v>0</v>
      </c>
      <c r="N111" s="212">
        <f ca="1">IF(SUM('Chemicals Calcs'!N$2:N111)-'Chem - ODS'!I$7*10^6&lt;0,0,IF(AND(SUM('Chemicals Calcs'!N$1:N110)-'Chem - ODS'!I$7*10^6&lt;0,SUM('Chemicals Calcs'!N$2:N111)-'Chem - ODS'!I$7*10^6&gt;0),SUM('Chemicals Calcs'!N$2:N111)-'Chem - ODS'!I$7*10^6,'Chemicals Calcs'!N111))</f>
        <v>0</v>
      </c>
      <c r="O111" s="212">
        <f ca="1">IF(SUM('Chemicals Calcs'!O$2:O111)-'Chem - ODS'!J$7*10^6&lt;0,0,IF(AND(SUM('Chemicals Calcs'!O$1:O110)-'Chem - ODS'!J$7*10^6&lt;0,SUM('Chemicals Calcs'!O$2:O111)-'Chem - ODS'!J$7*10^6&gt;0),SUM('Chemicals Calcs'!O$2:O111)-'Chem - ODS'!J$7*10^6,'Chemicals Calcs'!O111))</f>
        <v>0</v>
      </c>
      <c r="P111" s="212">
        <f ca="1">IF(SUM('Chemicals Calcs'!P$2:P111)-'Chem - ODS'!K$7*10^6&lt;0,0,IF(AND(SUM('Chemicals Calcs'!P$1:P110)-'Chem - ODS'!K$7*10^6&lt;0,SUM('Chemicals Calcs'!P$2:P111)-'Chem - ODS'!K$7*10^6&gt;0),SUM('Chemicals Calcs'!P$2:P111)-'Chem - ODS'!K$7*10^6,'Chemicals Calcs'!P111))</f>
        <v>0</v>
      </c>
      <c r="Q111" s="212">
        <f ca="1">IF(SUM('Chemicals Calcs'!Q$2:Q111)-'Chem - ODS'!L$7*10^6&lt;0,0,IF(AND(SUM('Chemicals Calcs'!Q$1:Q110)-'Chem - ODS'!L$7*10^6&lt;0,SUM('Chemicals Calcs'!Q$2:Q111)-'Chem - ODS'!L$7*10^6&gt;0),SUM('Chemicals Calcs'!Q$2:Q111)-'Chem - ODS'!L$7*10^6,'Chemicals Calcs'!Q111))</f>
        <v>0</v>
      </c>
      <c r="R111" s="212">
        <f ca="1">IF(SUM('Chemicals Calcs'!R$2:R111)-'Chem - ODS'!M$7*10^6&lt;0,0,IF(AND(SUM('Chemicals Calcs'!R$1:R110)-'Chem - ODS'!M$7*10^6&lt;0,SUM('Chemicals Calcs'!R$2:R111)-'Chem - ODS'!M$7*10^6&gt;0),SUM('Chemicals Calcs'!R$2:R111)-'Chem - ODS'!M$7*10^6,'Chemicals Calcs'!R111))</f>
        <v>0</v>
      </c>
      <c r="S111" s="212">
        <f ca="1">IF(SUM('Chemicals Calcs'!S$2:S111)-'Chem - ODS'!N$7*10^6&lt;0,0,IF(AND(SUM('Chemicals Calcs'!S$1:S110)-'Chem - ODS'!N$7*10^6&lt;0,SUM('Chemicals Calcs'!S$2:S111)-'Chem - ODS'!N$7*10^6&gt;0),SUM('Chemicals Calcs'!S$2:S111)-'Chem - ODS'!N$7*10^6,'Chemicals Calcs'!S111))</f>
        <v>0</v>
      </c>
      <c r="T111" s="212">
        <f ca="1">IF(SUM('Chemicals Calcs'!T$2:T111)-'Chem - ODS'!O$7*10^6&lt;0,0,IF(AND(SUM('Chemicals Calcs'!T$1:T110)-'Chem - ODS'!O$7*10^6&lt;0,SUM('Chemicals Calcs'!T$2:T111)-'Chem - ODS'!O$7*10^6&gt;0),SUM('Chemicals Calcs'!T$2:T111)-'Chem - ODS'!O$7*10^6,'Chemicals Calcs'!T111))</f>
        <v>0</v>
      </c>
      <c r="U111" s="212">
        <f ca="1">IF(SUM('Chemicals Calcs'!U$2:U111)-'Chem - ODS'!P$7*10^6&lt;0,0,IF(AND(SUM('Chemicals Calcs'!U$1:U110)-'Chem - ODS'!P$7*10^6&lt;0,SUM('Chemicals Calcs'!U$2:U111)-'Chem - ODS'!P$7*10^6&gt;0),SUM('Chemicals Calcs'!U$2:U111)-'Chem - ODS'!P$7*10^6,'Chemicals Calcs'!U111))</f>
        <v>0</v>
      </c>
      <c r="V111" s="212">
        <f ca="1">IF(SUM('Chemicals Calcs'!V$2:V111)-'Chem - ODS'!Q$7*10^6&lt;0,0,IF(AND(SUM('Chemicals Calcs'!V$1:V110)-'Chem - ODS'!Q$7*10^6&lt;0,SUM('Chemicals Calcs'!V$2:V111)-'Chem - ODS'!Q$7*10^6&gt;0),SUM('Chemicals Calcs'!V$2:V111)-'Chem - ODS'!Q$7*10^6,'Chemicals Calcs'!V111))</f>
        <v>0</v>
      </c>
      <c r="W111" s="212">
        <f ca="1">IF(SUM('Chemicals Calcs'!W$2:W111)-'Chem - ODS'!R$7*10^6&lt;0,0,IF(AND(SUM('Chemicals Calcs'!W$1:W110)-'Chem - ODS'!R$7*10^6&lt;0,SUM('Chemicals Calcs'!W$2:W111)-'Chem - ODS'!R$7*10^6&gt;0),SUM('Chemicals Calcs'!W$2:W111)-'Chem - ODS'!R$7*10^6,'Chemicals Calcs'!W111))</f>
        <v>0</v>
      </c>
      <c r="X111" s="212">
        <f ca="1">IF(SUM('Chemicals Calcs'!X$2:X111)-'Chem - ODS'!S$7*10^6&lt;0,0,IF(AND(SUM('Chemicals Calcs'!X$1:X110)-'Chem - ODS'!S$7*10^6&lt;0,SUM('Chemicals Calcs'!X$2:X111)-'Chem - ODS'!S$7*10^6&gt;0),SUM('Chemicals Calcs'!X$2:X111)-'Chem - ODS'!S$7*10^6,'Chemicals Calcs'!X111))</f>
        <v>0</v>
      </c>
      <c r="Y111" s="212">
        <f ca="1">IF(SUM('Chemicals Calcs'!Y$2:Y111)-'Chem - ODS'!T$7*10^6&lt;0,0,IF(AND(SUM('Chemicals Calcs'!Y$1:Y110)-'Chem - ODS'!T$7*10^6&lt;0,SUM('Chemicals Calcs'!Y$2:Y111)-'Chem - ODS'!T$7*10^6&gt;0),SUM('Chemicals Calcs'!Y$2:Y111)-'Chem - ODS'!T$7*10^6,'Chemicals Calcs'!Y111))</f>
        <v>0</v>
      </c>
      <c r="Z111" s="212">
        <f ca="1">IF(SUM('Chemicals Calcs'!Z$2:Z111)-'Chem - ODS'!U$7*10^6&lt;0,0,IF(AND(SUM('Chemicals Calcs'!Z$1:Z110)-'Chem - ODS'!U$7*10^6&lt;0,SUM('Chemicals Calcs'!Z$2:Z111)-'Chem - ODS'!U$7*10^6&gt;0),SUM('Chemicals Calcs'!Z$2:Z111)-'Chem - ODS'!U$7*10^6,'Chemicals Calcs'!Z111))</f>
        <v>0</v>
      </c>
      <c r="AA111" s="212">
        <f ca="1">IF(SUM('Chemicals Calcs'!AA$2:AA111)-'Chem - ODS'!V$7*10^6&lt;0,0,IF(AND(SUM('Chemicals Calcs'!AA$1:AA110)-'Chem - ODS'!V$7*10^6&lt;0,SUM('Chemicals Calcs'!AA$2:AA111)-'Chem - ODS'!V$7*10^6&gt;0),SUM('Chemicals Calcs'!AA$2:AA111)-'Chem - ODS'!V$7*10^6,'Chemicals Calcs'!AA111))</f>
        <v>0</v>
      </c>
      <c r="AB111" s="212">
        <f ca="1">IF(SUM('Chemicals Calcs'!AB$2:AB111)-'Chem - ODS'!W$7*10^6&lt;0,0,IF(AND(SUM('Chemicals Calcs'!AB$1:AB110)-'Chem - ODS'!W$7*10^6&lt;0,SUM('Chemicals Calcs'!AB$2:AB111)-'Chem - ODS'!W$7*10^6&gt;0),SUM('Chemicals Calcs'!AB$2:AB111)-'Chem - ODS'!W$7*10^6,'Chemicals Calcs'!AB111))</f>
        <v>0</v>
      </c>
      <c r="AC111" s="212">
        <f ca="1">IF(SUM('Chemicals Calcs'!AC$2:AC111)-'Chem - ODS'!X$7*10^6&lt;0,0,IF(AND(SUM('Chemicals Calcs'!AC$1:AC110)-'Chem - ODS'!X$7*10^6&lt;0,SUM('Chemicals Calcs'!AC$2:AC111)-'Chem - ODS'!X$7*10^6&gt;0),SUM('Chemicals Calcs'!AC$2:AC111)-'Chem - ODS'!X$7*10^6,'Chemicals Calcs'!AC111))</f>
        <v>0</v>
      </c>
      <c r="AD111" s="212">
        <f ca="1">IF(SUM('Chemicals Calcs'!AD$2:AD111)-'Chem - ODS'!Y$7*10^6&lt;0,0,IF(AND(SUM('Chemicals Calcs'!AD$1:AD110)-'Chem - ODS'!Y$7*10^6&lt;0,SUM('Chemicals Calcs'!AD$2:AD111)-'Chem - ODS'!Y$7*10^6&gt;0),SUM('Chemicals Calcs'!AD$2:AD111)-'Chem - ODS'!Y$7*10^6,'Chemicals Calcs'!AD111))</f>
        <v>0</v>
      </c>
      <c r="AE111" s="212">
        <f ca="1">IF(SUM('Chemicals Calcs'!AE$2:AE111)-'Chem - ODS'!Z$7*10^6&lt;0,0,IF(AND(SUM('Chemicals Calcs'!AE$1:AE110)-'Chem - ODS'!Z$7*10^6&lt;0,SUM('Chemicals Calcs'!AE$2:AE111)-'Chem - ODS'!Z$7*10^6&gt;0),SUM('Chemicals Calcs'!AE$2:AE111)-'Chem - ODS'!Z$7*10^6,'Chemicals Calcs'!AE111))</f>
        <v>0</v>
      </c>
      <c r="AF111" s="212">
        <f ca="1">IF(SUM('Chemicals Calcs'!AF$2:AF111)-'Chem - ODS'!AA$7*10^6&lt;0,0,IF(AND(SUM('Chemicals Calcs'!AF$1:AF110)-'Chem - ODS'!AA$7*10^6&lt;0,SUM('Chemicals Calcs'!AF$2:AF111)-'Chem - ODS'!AA$7*10^6&gt;0),SUM('Chemicals Calcs'!AF$2:AF111)-'Chem - ODS'!AA$7*10^6,'Chemicals Calcs'!AF111))</f>
        <v>0</v>
      </c>
      <c r="AG111" s="212">
        <f ca="1">IF(SUM('Chemicals Calcs'!AG$2:AG111)-'Chem - ODS'!AB$7*10^6&lt;0,0,IF(AND(SUM('Chemicals Calcs'!AG$1:AG110)-'Chem - ODS'!AB$7*10^6&lt;0,SUM('Chemicals Calcs'!AG$2:AG111)-'Chem - ODS'!AB$7*10^6&gt;0),SUM('Chemicals Calcs'!AG$2:AG111)-'Chem - ODS'!AB$7*10^6,'Chemicals Calcs'!AG111))</f>
        <v>0</v>
      </c>
      <c r="AH111" s="212">
        <f ca="1">IF(SUM('Chemicals Calcs'!AH$2:AH111)-'Chem - ODS'!AC$7*10^6&lt;0,0,IF(AND(SUM('Chemicals Calcs'!AH$1:AH110)-'Chem - ODS'!AC$7*10^6&lt;0,SUM('Chemicals Calcs'!AH$2:AH111)-'Chem - ODS'!AC$7*10^6&gt;0),SUM('Chemicals Calcs'!AH$2:AH111)-'Chem - ODS'!AC$7*10^6,'Chemicals Calcs'!AH111))</f>
        <v>0</v>
      </c>
      <c r="AI111" s="212">
        <f ca="1">IF(SUM('Chemicals Calcs'!AI$2:AI111)-'Chem - ODS'!AD$7*10^6&lt;0,0,IF(AND(SUM('Chemicals Calcs'!AI$1:AI110)-'Chem - ODS'!AD$7*10^6&lt;0,SUM('Chemicals Calcs'!AI$2:AI111)-'Chem - ODS'!AD$7*10^6&gt;0),SUM('Chemicals Calcs'!AI$2:AI111)-'Chem - ODS'!AD$7*10^6,'Chemicals Calcs'!AI111))</f>
        <v>0</v>
      </c>
      <c r="AJ111" s="212">
        <f ca="1">IF(SUM('Chemicals Calcs'!AJ$2:AJ111)-'Chem - ODS'!AE$7*10^6&lt;0,0,IF(AND(SUM('Chemicals Calcs'!AJ$1:AJ110)-'Chem - ODS'!AE$7*10^6&lt;0,SUM('Chemicals Calcs'!AJ$2:AJ111)-'Chem - ODS'!AE$7*10^6&gt;0),SUM('Chemicals Calcs'!AJ$2:AJ111)-'Chem - ODS'!AE$7*10^6,'Chemicals Calcs'!AJ111))</f>
        <v>0</v>
      </c>
      <c r="AK111" s="212">
        <f ca="1">IF(SUM('Chemicals Calcs'!AK$2:AK111)-'Chem - ODS'!AF$7*10^6&lt;0,0,IF(AND(SUM('Chemicals Calcs'!AK$1:AK110)-'Chem - ODS'!AF$7*10^6&lt;0,SUM('Chemicals Calcs'!AK$2:AK111)-'Chem - ODS'!AF$7*10^6&gt;0),SUM('Chemicals Calcs'!AK$2:AK111)-'Chem - ODS'!AF$7*10^6,'Chemicals Calcs'!AK111))</f>
        <v>0</v>
      </c>
      <c r="AL111" s="212">
        <f ca="1">IF(SUM('Chemicals Calcs'!AL$2:AL111)-'Chem - ODS'!AG$7*10^6&lt;0,0,IF(AND(SUM('Chemicals Calcs'!AL$1:AL110)-'Chem - ODS'!AG$7*10^6&lt;0,SUM('Chemicals Calcs'!AL$2:AL111)-'Chem - ODS'!AG$7*10^6&gt;0),SUM('Chemicals Calcs'!AL$2:AL111)-'Chem - ODS'!AG$7*10^6,'Chemicals Calcs'!AL111))</f>
        <v>0</v>
      </c>
      <c r="AM111" s="212">
        <f ca="1">IF(SUM('Chemicals Calcs'!AM$2:AM111)-'Chem - ODS'!AH$7*10^6&lt;0,0,IF(AND(SUM('Chemicals Calcs'!AM$1:AM110)-'Chem - ODS'!AH$7*10^6&lt;0,SUM('Chemicals Calcs'!AM$2:AM111)-'Chem - ODS'!AH$7*10^6&gt;0),SUM('Chemicals Calcs'!AM$2:AM111)-'Chem - ODS'!AH$7*10^6,'Chemicals Calcs'!AM111))</f>
        <v>0</v>
      </c>
      <c r="AN111" s="212">
        <f ca="1">IF(SUM('Chemicals Calcs'!AN$2:AN111)-'Chem - ODS'!AI$7*10^6&lt;0,0,IF(AND(SUM('Chemicals Calcs'!AN$1:AN110)-'Chem - ODS'!AI$7*10^6&lt;0,SUM('Chemicals Calcs'!AN$2:AN111)-'Chem - ODS'!AI$7*10^6&gt;0),SUM('Chemicals Calcs'!AN$2:AN111)-'Chem - ODS'!AI$7*10^6,'Chemicals Calcs'!AN111))</f>
        <v>0</v>
      </c>
      <c r="AO111" s="212">
        <f ca="1">IF(SUM('Chemicals Calcs'!AO$2:AO111)-'Chem - ODS'!AJ$7*10^6&lt;0,0,IF(AND(SUM('Chemicals Calcs'!AO$1:AO110)-'Chem - ODS'!AJ$7*10^6&lt;0,SUM('Chemicals Calcs'!AO$2:AO111)-'Chem - ODS'!AJ$7*10^6&gt;0),SUM('Chemicals Calcs'!AO$2:AO111)-'Chem - ODS'!AJ$7*10^6,'Chemicals Calcs'!AO111))</f>
        <v>0</v>
      </c>
      <c r="AP111" s="212">
        <f ca="1">IF(SUM('Chemicals Calcs'!AP$2:AP111)-'Chem - ODS'!AK$7*10^6&lt;0,0,IF(AND(SUM('Chemicals Calcs'!AP$1:AP110)-'Chem - ODS'!AK$7*10^6&lt;0,SUM('Chemicals Calcs'!AP$2:AP111)-'Chem - ODS'!AK$7*10^6&gt;0),SUM('Chemicals Calcs'!AP$2:AP111)-'Chem - ODS'!AK$7*10^6,'Chemicals Calcs'!AP111))</f>
        <v>0</v>
      </c>
    </row>
    <row r="112" spans="1:42">
      <c r="A112" s="74">
        <v>60</v>
      </c>
      <c r="B112">
        <f ca="1">IF('Chemicals 2010'!$A120="CP",INDIRECT("'Chemicals 2010'!"&amp;'Country Selector'!$B$3&amp;ROW($A120))*10^12,0)</f>
        <v>0</v>
      </c>
      <c r="C112" s="90">
        <f t="shared" ca="1" si="4"/>
        <v>0</v>
      </c>
      <c r="D112" s="90">
        <f t="shared" ca="1" si="5"/>
        <v>0</v>
      </c>
      <c r="E112" s="90">
        <f t="shared" ca="1" si="5"/>
        <v>0</v>
      </c>
      <c r="F112" s="90">
        <f t="shared" ca="1" si="5"/>
        <v>0</v>
      </c>
      <c r="G112" s="212">
        <f ca="1">IF(SUM('Chemicals Calcs'!G$2:G112)-'Chem - ODS'!B$7*10^6&lt;0,0,IF(AND(SUM('Chemicals Calcs'!G$1:G111)-'Chem - ODS'!B$7*10^6&lt;0,SUM('Chemicals Calcs'!G$2:G112)-'Chem - ODS'!B$7*10^6&gt;0),SUM('Chemicals Calcs'!G$2:G112)-'Chem - ODS'!B$7*10^6,'Chemicals Calcs'!G112))</f>
        <v>0</v>
      </c>
      <c r="H112" s="212">
        <f ca="1">IF(SUM('Chemicals Calcs'!H$2:H112)-'Chem - ODS'!C$7*10^6&lt;0,0,IF(AND(SUM('Chemicals Calcs'!H$1:H111)-'Chem - ODS'!C$7*10^6&lt;0,SUM('Chemicals Calcs'!H$2:H112)-'Chem - ODS'!C$7*10^6&gt;0),SUM('Chemicals Calcs'!H$2:H112)-'Chem - ODS'!C$7*10^6,'Chemicals Calcs'!H112))</f>
        <v>0</v>
      </c>
      <c r="I112" s="212">
        <f ca="1">IF(SUM('Chemicals Calcs'!I$2:I112)-'Chem - ODS'!D$7*10^6&lt;0,0,IF(AND(SUM('Chemicals Calcs'!I$1:I111)-'Chem - ODS'!D$7*10^6&lt;0,SUM('Chemicals Calcs'!I$2:I112)-'Chem - ODS'!D$7*10^6&gt;0),SUM('Chemicals Calcs'!I$2:I112)-'Chem - ODS'!D$7*10^6,'Chemicals Calcs'!I112))</f>
        <v>0</v>
      </c>
      <c r="J112" s="212">
        <f ca="1">IF(SUM('Chemicals Calcs'!J$2:J112)-'Chem - ODS'!E$7*10^6&lt;0,0,IF(AND(SUM('Chemicals Calcs'!J$1:J111)-'Chem - ODS'!E$7*10^6&lt;0,SUM('Chemicals Calcs'!J$2:J112)-'Chem - ODS'!E$7*10^6&gt;0),SUM('Chemicals Calcs'!J$2:J112)-'Chem - ODS'!E$7*10^6,'Chemicals Calcs'!J112))</f>
        <v>0</v>
      </c>
      <c r="K112" s="212">
        <f ca="1">IF(SUM('Chemicals Calcs'!K$2:K112)-'Chem - ODS'!F$7*10^6&lt;0,0,IF(AND(SUM('Chemicals Calcs'!K$1:K111)-'Chem - ODS'!F$7*10^6&lt;0,SUM('Chemicals Calcs'!K$2:K112)-'Chem - ODS'!F$7*10^6&gt;0),SUM('Chemicals Calcs'!K$2:K112)-'Chem - ODS'!F$7*10^6,'Chemicals Calcs'!K112))</f>
        <v>0</v>
      </c>
      <c r="L112" s="212">
        <f ca="1">IF(SUM('Chemicals Calcs'!L$2:L112)-'Chem - ODS'!G$7*10^6&lt;0,0,IF(AND(SUM('Chemicals Calcs'!L$1:L111)-'Chem - ODS'!G$7*10^6&lt;0,SUM('Chemicals Calcs'!L$2:L112)-'Chem - ODS'!G$7*10^6&gt;0),SUM('Chemicals Calcs'!L$2:L112)-'Chem - ODS'!G$7*10^6,'Chemicals Calcs'!L112))</f>
        <v>0</v>
      </c>
      <c r="M112" s="212">
        <f ca="1">IF(SUM('Chemicals Calcs'!M$2:M112)-'Chem - ODS'!H$7*10^6&lt;0,0,IF(AND(SUM('Chemicals Calcs'!M$1:M111)-'Chem - ODS'!H$7*10^6&lt;0,SUM('Chemicals Calcs'!M$2:M112)-'Chem - ODS'!H$7*10^6&gt;0),SUM('Chemicals Calcs'!M$2:M112)-'Chem - ODS'!H$7*10^6,'Chemicals Calcs'!M112))</f>
        <v>0</v>
      </c>
      <c r="N112" s="212">
        <f ca="1">IF(SUM('Chemicals Calcs'!N$2:N112)-'Chem - ODS'!I$7*10^6&lt;0,0,IF(AND(SUM('Chemicals Calcs'!N$1:N111)-'Chem - ODS'!I$7*10^6&lt;0,SUM('Chemicals Calcs'!N$2:N112)-'Chem - ODS'!I$7*10^6&gt;0),SUM('Chemicals Calcs'!N$2:N112)-'Chem - ODS'!I$7*10^6,'Chemicals Calcs'!N112))</f>
        <v>0</v>
      </c>
      <c r="O112" s="212">
        <f ca="1">IF(SUM('Chemicals Calcs'!O$2:O112)-'Chem - ODS'!J$7*10^6&lt;0,0,IF(AND(SUM('Chemicals Calcs'!O$1:O111)-'Chem - ODS'!J$7*10^6&lt;0,SUM('Chemicals Calcs'!O$2:O112)-'Chem - ODS'!J$7*10^6&gt;0),SUM('Chemicals Calcs'!O$2:O112)-'Chem - ODS'!J$7*10^6,'Chemicals Calcs'!O112))</f>
        <v>0</v>
      </c>
      <c r="P112" s="212">
        <f ca="1">IF(SUM('Chemicals Calcs'!P$2:P112)-'Chem - ODS'!K$7*10^6&lt;0,0,IF(AND(SUM('Chemicals Calcs'!P$1:P111)-'Chem - ODS'!K$7*10^6&lt;0,SUM('Chemicals Calcs'!P$2:P112)-'Chem - ODS'!K$7*10^6&gt;0),SUM('Chemicals Calcs'!P$2:P112)-'Chem - ODS'!K$7*10^6,'Chemicals Calcs'!P112))</f>
        <v>0</v>
      </c>
      <c r="Q112" s="212">
        <f ca="1">IF(SUM('Chemicals Calcs'!Q$2:Q112)-'Chem - ODS'!L$7*10^6&lt;0,0,IF(AND(SUM('Chemicals Calcs'!Q$1:Q111)-'Chem - ODS'!L$7*10^6&lt;0,SUM('Chemicals Calcs'!Q$2:Q112)-'Chem - ODS'!L$7*10^6&gt;0),SUM('Chemicals Calcs'!Q$2:Q112)-'Chem - ODS'!L$7*10^6,'Chemicals Calcs'!Q112))</f>
        <v>0</v>
      </c>
      <c r="R112" s="212">
        <f ca="1">IF(SUM('Chemicals Calcs'!R$2:R112)-'Chem - ODS'!M$7*10^6&lt;0,0,IF(AND(SUM('Chemicals Calcs'!R$1:R111)-'Chem - ODS'!M$7*10^6&lt;0,SUM('Chemicals Calcs'!R$2:R112)-'Chem - ODS'!M$7*10^6&gt;0),SUM('Chemicals Calcs'!R$2:R112)-'Chem - ODS'!M$7*10^6,'Chemicals Calcs'!R112))</f>
        <v>0</v>
      </c>
      <c r="S112" s="212">
        <f ca="1">IF(SUM('Chemicals Calcs'!S$2:S112)-'Chem - ODS'!N$7*10^6&lt;0,0,IF(AND(SUM('Chemicals Calcs'!S$1:S111)-'Chem - ODS'!N$7*10^6&lt;0,SUM('Chemicals Calcs'!S$2:S112)-'Chem - ODS'!N$7*10^6&gt;0),SUM('Chemicals Calcs'!S$2:S112)-'Chem - ODS'!N$7*10^6,'Chemicals Calcs'!S112))</f>
        <v>0</v>
      </c>
      <c r="T112" s="212">
        <f ca="1">IF(SUM('Chemicals Calcs'!T$2:T112)-'Chem - ODS'!O$7*10^6&lt;0,0,IF(AND(SUM('Chemicals Calcs'!T$1:T111)-'Chem - ODS'!O$7*10^6&lt;0,SUM('Chemicals Calcs'!T$2:T112)-'Chem - ODS'!O$7*10^6&gt;0),SUM('Chemicals Calcs'!T$2:T112)-'Chem - ODS'!O$7*10^6,'Chemicals Calcs'!T112))</f>
        <v>0</v>
      </c>
      <c r="U112" s="212">
        <f ca="1">IF(SUM('Chemicals Calcs'!U$2:U112)-'Chem - ODS'!P$7*10^6&lt;0,0,IF(AND(SUM('Chemicals Calcs'!U$1:U111)-'Chem - ODS'!P$7*10^6&lt;0,SUM('Chemicals Calcs'!U$2:U112)-'Chem - ODS'!P$7*10^6&gt;0),SUM('Chemicals Calcs'!U$2:U112)-'Chem - ODS'!P$7*10^6,'Chemicals Calcs'!U112))</f>
        <v>0</v>
      </c>
      <c r="V112" s="212">
        <f ca="1">IF(SUM('Chemicals Calcs'!V$2:V112)-'Chem - ODS'!Q$7*10^6&lt;0,0,IF(AND(SUM('Chemicals Calcs'!V$1:V111)-'Chem - ODS'!Q$7*10^6&lt;0,SUM('Chemicals Calcs'!V$2:V112)-'Chem - ODS'!Q$7*10^6&gt;0),SUM('Chemicals Calcs'!V$2:V112)-'Chem - ODS'!Q$7*10^6,'Chemicals Calcs'!V112))</f>
        <v>0</v>
      </c>
      <c r="W112" s="212">
        <f ca="1">IF(SUM('Chemicals Calcs'!W$2:W112)-'Chem - ODS'!R$7*10^6&lt;0,0,IF(AND(SUM('Chemicals Calcs'!W$1:W111)-'Chem - ODS'!R$7*10^6&lt;0,SUM('Chemicals Calcs'!W$2:W112)-'Chem - ODS'!R$7*10^6&gt;0),SUM('Chemicals Calcs'!W$2:W112)-'Chem - ODS'!R$7*10^6,'Chemicals Calcs'!W112))</f>
        <v>0</v>
      </c>
      <c r="X112" s="212">
        <f ca="1">IF(SUM('Chemicals Calcs'!X$2:X112)-'Chem - ODS'!S$7*10^6&lt;0,0,IF(AND(SUM('Chemicals Calcs'!X$1:X111)-'Chem - ODS'!S$7*10^6&lt;0,SUM('Chemicals Calcs'!X$2:X112)-'Chem - ODS'!S$7*10^6&gt;0),SUM('Chemicals Calcs'!X$2:X112)-'Chem - ODS'!S$7*10^6,'Chemicals Calcs'!X112))</f>
        <v>0</v>
      </c>
      <c r="Y112" s="212">
        <f ca="1">IF(SUM('Chemicals Calcs'!Y$2:Y112)-'Chem - ODS'!T$7*10^6&lt;0,0,IF(AND(SUM('Chemicals Calcs'!Y$1:Y111)-'Chem - ODS'!T$7*10^6&lt;0,SUM('Chemicals Calcs'!Y$2:Y112)-'Chem - ODS'!T$7*10^6&gt;0),SUM('Chemicals Calcs'!Y$2:Y112)-'Chem - ODS'!T$7*10^6,'Chemicals Calcs'!Y112))</f>
        <v>0</v>
      </c>
      <c r="Z112" s="212">
        <f ca="1">IF(SUM('Chemicals Calcs'!Z$2:Z112)-'Chem - ODS'!U$7*10^6&lt;0,0,IF(AND(SUM('Chemicals Calcs'!Z$1:Z111)-'Chem - ODS'!U$7*10^6&lt;0,SUM('Chemicals Calcs'!Z$2:Z112)-'Chem - ODS'!U$7*10^6&gt;0),SUM('Chemicals Calcs'!Z$2:Z112)-'Chem - ODS'!U$7*10^6,'Chemicals Calcs'!Z112))</f>
        <v>0</v>
      </c>
      <c r="AA112" s="212">
        <f ca="1">IF(SUM('Chemicals Calcs'!AA$2:AA112)-'Chem - ODS'!V$7*10^6&lt;0,0,IF(AND(SUM('Chemicals Calcs'!AA$1:AA111)-'Chem - ODS'!V$7*10^6&lt;0,SUM('Chemicals Calcs'!AA$2:AA112)-'Chem - ODS'!V$7*10^6&gt;0),SUM('Chemicals Calcs'!AA$2:AA112)-'Chem - ODS'!V$7*10^6,'Chemicals Calcs'!AA112))</f>
        <v>0</v>
      </c>
      <c r="AB112" s="212">
        <f ca="1">IF(SUM('Chemicals Calcs'!AB$2:AB112)-'Chem - ODS'!W$7*10^6&lt;0,0,IF(AND(SUM('Chemicals Calcs'!AB$1:AB111)-'Chem - ODS'!W$7*10^6&lt;0,SUM('Chemicals Calcs'!AB$2:AB112)-'Chem - ODS'!W$7*10^6&gt;0),SUM('Chemicals Calcs'!AB$2:AB112)-'Chem - ODS'!W$7*10^6,'Chemicals Calcs'!AB112))</f>
        <v>0</v>
      </c>
      <c r="AC112" s="212">
        <f ca="1">IF(SUM('Chemicals Calcs'!AC$2:AC112)-'Chem - ODS'!X$7*10^6&lt;0,0,IF(AND(SUM('Chemicals Calcs'!AC$1:AC111)-'Chem - ODS'!X$7*10^6&lt;0,SUM('Chemicals Calcs'!AC$2:AC112)-'Chem - ODS'!X$7*10^6&gt;0),SUM('Chemicals Calcs'!AC$2:AC112)-'Chem - ODS'!X$7*10^6,'Chemicals Calcs'!AC112))</f>
        <v>0</v>
      </c>
      <c r="AD112" s="212">
        <f ca="1">IF(SUM('Chemicals Calcs'!AD$2:AD112)-'Chem - ODS'!Y$7*10^6&lt;0,0,IF(AND(SUM('Chemicals Calcs'!AD$1:AD111)-'Chem - ODS'!Y$7*10^6&lt;0,SUM('Chemicals Calcs'!AD$2:AD112)-'Chem - ODS'!Y$7*10^6&gt;0),SUM('Chemicals Calcs'!AD$2:AD112)-'Chem - ODS'!Y$7*10^6,'Chemicals Calcs'!AD112))</f>
        <v>0</v>
      </c>
      <c r="AE112" s="212">
        <f ca="1">IF(SUM('Chemicals Calcs'!AE$2:AE112)-'Chem - ODS'!Z$7*10^6&lt;0,0,IF(AND(SUM('Chemicals Calcs'!AE$1:AE111)-'Chem - ODS'!Z$7*10^6&lt;0,SUM('Chemicals Calcs'!AE$2:AE112)-'Chem - ODS'!Z$7*10^6&gt;0),SUM('Chemicals Calcs'!AE$2:AE112)-'Chem - ODS'!Z$7*10^6,'Chemicals Calcs'!AE112))</f>
        <v>0</v>
      </c>
      <c r="AF112" s="212">
        <f ca="1">IF(SUM('Chemicals Calcs'!AF$2:AF112)-'Chem - ODS'!AA$7*10^6&lt;0,0,IF(AND(SUM('Chemicals Calcs'!AF$1:AF111)-'Chem - ODS'!AA$7*10^6&lt;0,SUM('Chemicals Calcs'!AF$2:AF112)-'Chem - ODS'!AA$7*10^6&gt;0),SUM('Chemicals Calcs'!AF$2:AF112)-'Chem - ODS'!AA$7*10^6,'Chemicals Calcs'!AF112))</f>
        <v>0</v>
      </c>
      <c r="AG112" s="212">
        <f ca="1">IF(SUM('Chemicals Calcs'!AG$2:AG112)-'Chem - ODS'!AB$7*10^6&lt;0,0,IF(AND(SUM('Chemicals Calcs'!AG$1:AG111)-'Chem - ODS'!AB$7*10^6&lt;0,SUM('Chemicals Calcs'!AG$2:AG112)-'Chem - ODS'!AB$7*10^6&gt;0),SUM('Chemicals Calcs'!AG$2:AG112)-'Chem - ODS'!AB$7*10^6,'Chemicals Calcs'!AG112))</f>
        <v>0</v>
      </c>
      <c r="AH112" s="212">
        <f ca="1">IF(SUM('Chemicals Calcs'!AH$2:AH112)-'Chem - ODS'!AC$7*10^6&lt;0,0,IF(AND(SUM('Chemicals Calcs'!AH$1:AH111)-'Chem - ODS'!AC$7*10^6&lt;0,SUM('Chemicals Calcs'!AH$2:AH112)-'Chem - ODS'!AC$7*10^6&gt;0),SUM('Chemicals Calcs'!AH$2:AH112)-'Chem - ODS'!AC$7*10^6,'Chemicals Calcs'!AH112))</f>
        <v>0</v>
      </c>
      <c r="AI112" s="212">
        <f ca="1">IF(SUM('Chemicals Calcs'!AI$2:AI112)-'Chem - ODS'!AD$7*10^6&lt;0,0,IF(AND(SUM('Chemicals Calcs'!AI$1:AI111)-'Chem - ODS'!AD$7*10^6&lt;0,SUM('Chemicals Calcs'!AI$2:AI112)-'Chem - ODS'!AD$7*10^6&gt;0),SUM('Chemicals Calcs'!AI$2:AI112)-'Chem - ODS'!AD$7*10^6,'Chemicals Calcs'!AI112))</f>
        <v>0</v>
      </c>
      <c r="AJ112" s="212">
        <f ca="1">IF(SUM('Chemicals Calcs'!AJ$2:AJ112)-'Chem - ODS'!AE$7*10^6&lt;0,0,IF(AND(SUM('Chemicals Calcs'!AJ$1:AJ111)-'Chem - ODS'!AE$7*10^6&lt;0,SUM('Chemicals Calcs'!AJ$2:AJ112)-'Chem - ODS'!AE$7*10^6&gt;0),SUM('Chemicals Calcs'!AJ$2:AJ112)-'Chem - ODS'!AE$7*10^6,'Chemicals Calcs'!AJ112))</f>
        <v>0</v>
      </c>
      <c r="AK112" s="212">
        <f ca="1">IF(SUM('Chemicals Calcs'!AK$2:AK112)-'Chem - ODS'!AF$7*10^6&lt;0,0,IF(AND(SUM('Chemicals Calcs'!AK$1:AK111)-'Chem - ODS'!AF$7*10^6&lt;0,SUM('Chemicals Calcs'!AK$2:AK112)-'Chem - ODS'!AF$7*10^6&gt;0),SUM('Chemicals Calcs'!AK$2:AK112)-'Chem - ODS'!AF$7*10^6,'Chemicals Calcs'!AK112))</f>
        <v>0</v>
      </c>
      <c r="AL112" s="212">
        <f ca="1">IF(SUM('Chemicals Calcs'!AL$2:AL112)-'Chem - ODS'!AG$7*10^6&lt;0,0,IF(AND(SUM('Chemicals Calcs'!AL$1:AL111)-'Chem - ODS'!AG$7*10^6&lt;0,SUM('Chemicals Calcs'!AL$2:AL112)-'Chem - ODS'!AG$7*10^6&gt;0),SUM('Chemicals Calcs'!AL$2:AL112)-'Chem - ODS'!AG$7*10^6,'Chemicals Calcs'!AL112))</f>
        <v>0</v>
      </c>
      <c r="AM112" s="212">
        <f ca="1">IF(SUM('Chemicals Calcs'!AM$2:AM112)-'Chem - ODS'!AH$7*10^6&lt;0,0,IF(AND(SUM('Chemicals Calcs'!AM$1:AM111)-'Chem - ODS'!AH$7*10^6&lt;0,SUM('Chemicals Calcs'!AM$2:AM112)-'Chem - ODS'!AH$7*10^6&gt;0),SUM('Chemicals Calcs'!AM$2:AM112)-'Chem - ODS'!AH$7*10^6,'Chemicals Calcs'!AM112))</f>
        <v>0</v>
      </c>
      <c r="AN112" s="212">
        <f ca="1">IF(SUM('Chemicals Calcs'!AN$2:AN112)-'Chem - ODS'!AI$7*10^6&lt;0,0,IF(AND(SUM('Chemicals Calcs'!AN$1:AN111)-'Chem - ODS'!AI$7*10^6&lt;0,SUM('Chemicals Calcs'!AN$2:AN112)-'Chem - ODS'!AI$7*10^6&gt;0),SUM('Chemicals Calcs'!AN$2:AN112)-'Chem - ODS'!AI$7*10^6,'Chemicals Calcs'!AN112))</f>
        <v>0</v>
      </c>
      <c r="AO112" s="212">
        <f ca="1">IF(SUM('Chemicals Calcs'!AO$2:AO112)-'Chem - ODS'!AJ$7*10^6&lt;0,0,IF(AND(SUM('Chemicals Calcs'!AO$1:AO111)-'Chem - ODS'!AJ$7*10^6&lt;0,SUM('Chemicals Calcs'!AO$2:AO112)-'Chem - ODS'!AJ$7*10^6&gt;0),SUM('Chemicals Calcs'!AO$2:AO112)-'Chem - ODS'!AJ$7*10^6,'Chemicals Calcs'!AO112))</f>
        <v>0</v>
      </c>
      <c r="AP112" s="212">
        <f ca="1">IF(SUM('Chemicals Calcs'!AP$2:AP112)-'Chem - ODS'!AK$7*10^6&lt;0,0,IF(AND(SUM('Chemicals Calcs'!AP$1:AP111)-'Chem - ODS'!AK$7*10^6&lt;0,SUM('Chemicals Calcs'!AP$2:AP112)-'Chem - ODS'!AK$7*10^6&gt;0),SUM('Chemicals Calcs'!AP$2:AP112)-'Chem - ODS'!AK$7*10^6,'Chemicals Calcs'!AP112))</f>
        <v>0</v>
      </c>
    </row>
    <row r="113" spans="1:42">
      <c r="A113" s="74">
        <v>61</v>
      </c>
      <c r="B113">
        <f ca="1">IF('Chemicals 2010'!$A121="CP",INDIRECT("'Chemicals 2010'!"&amp;'Country Selector'!$B$3&amp;ROW($A121))*10^12,0)</f>
        <v>0</v>
      </c>
      <c r="C113" s="90">
        <f t="shared" ca="1" si="4"/>
        <v>0</v>
      </c>
      <c r="D113" s="90">
        <f t="shared" ca="1" si="5"/>
        <v>0</v>
      </c>
      <c r="E113" s="90">
        <f t="shared" ca="1" si="5"/>
        <v>0</v>
      </c>
      <c r="F113" s="90">
        <f t="shared" ca="1" si="5"/>
        <v>0</v>
      </c>
      <c r="G113" s="212">
        <f ca="1">IF(SUM('Chemicals Calcs'!G$2:G113)-'Chem - ODS'!B$7*10^6&lt;0,0,IF(AND(SUM('Chemicals Calcs'!G$1:G112)-'Chem - ODS'!B$7*10^6&lt;0,SUM('Chemicals Calcs'!G$2:G113)-'Chem - ODS'!B$7*10^6&gt;0),SUM('Chemicals Calcs'!G$2:G113)-'Chem - ODS'!B$7*10^6,'Chemicals Calcs'!G113))</f>
        <v>0</v>
      </c>
      <c r="H113" s="212">
        <f ca="1">IF(SUM('Chemicals Calcs'!H$2:H113)-'Chem - ODS'!C$7*10^6&lt;0,0,IF(AND(SUM('Chemicals Calcs'!H$1:H112)-'Chem - ODS'!C$7*10^6&lt;0,SUM('Chemicals Calcs'!H$2:H113)-'Chem - ODS'!C$7*10^6&gt;0),SUM('Chemicals Calcs'!H$2:H113)-'Chem - ODS'!C$7*10^6,'Chemicals Calcs'!H113))</f>
        <v>0</v>
      </c>
      <c r="I113" s="212">
        <f ca="1">IF(SUM('Chemicals Calcs'!I$2:I113)-'Chem - ODS'!D$7*10^6&lt;0,0,IF(AND(SUM('Chemicals Calcs'!I$1:I112)-'Chem - ODS'!D$7*10^6&lt;0,SUM('Chemicals Calcs'!I$2:I113)-'Chem - ODS'!D$7*10^6&gt;0),SUM('Chemicals Calcs'!I$2:I113)-'Chem - ODS'!D$7*10^6,'Chemicals Calcs'!I113))</f>
        <v>0</v>
      </c>
      <c r="J113" s="212">
        <f ca="1">IF(SUM('Chemicals Calcs'!J$2:J113)-'Chem - ODS'!E$7*10^6&lt;0,0,IF(AND(SUM('Chemicals Calcs'!J$1:J112)-'Chem - ODS'!E$7*10^6&lt;0,SUM('Chemicals Calcs'!J$2:J113)-'Chem - ODS'!E$7*10^6&gt;0),SUM('Chemicals Calcs'!J$2:J113)-'Chem - ODS'!E$7*10^6,'Chemicals Calcs'!J113))</f>
        <v>0</v>
      </c>
      <c r="K113" s="212">
        <f ca="1">IF(SUM('Chemicals Calcs'!K$2:K113)-'Chem - ODS'!F$7*10^6&lt;0,0,IF(AND(SUM('Chemicals Calcs'!K$1:K112)-'Chem - ODS'!F$7*10^6&lt;0,SUM('Chemicals Calcs'!K$2:K113)-'Chem - ODS'!F$7*10^6&gt;0),SUM('Chemicals Calcs'!K$2:K113)-'Chem - ODS'!F$7*10^6,'Chemicals Calcs'!K113))</f>
        <v>0</v>
      </c>
      <c r="L113" s="212">
        <f ca="1">IF(SUM('Chemicals Calcs'!L$2:L113)-'Chem - ODS'!G$7*10^6&lt;0,0,IF(AND(SUM('Chemicals Calcs'!L$1:L112)-'Chem - ODS'!G$7*10^6&lt;0,SUM('Chemicals Calcs'!L$2:L113)-'Chem - ODS'!G$7*10^6&gt;0),SUM('Chemicals Calcs'!L$2:L113)-'Chem - ODS'!G$7*10^6,'Chemicals Calcs'!L113))</f>
        <v>0</v>
      </c>
      <c r="M113" s="212">
        <f ca="1">IF(SUM('Chemicals Calcs'!M$2:M113)-'Chem - ODS'!H$7*10^6&lt;0,0,IF(AND(SUM('Chemicals Calcs'!M$1:M112)-'Chem - ODS'!H$7*10^6&lt;0,SUM('Chemicals Calcs'!M$2:M113)-'Chem - ODS'!H$7*10^6&gt;0),SUM('Chemicals Calcs'!M$2:M113)-'Chem - ODS'!H$7*10^6,'Chemicals Calcs'!M113))</f>
        <v>0</v>
      </c>
      <c r="N113" s="212">
        <f ca="1">IF(SUM('Chemicals Calcs'!N$2:N113)-'Chem - ODS'!I$7*10^6&lt;0,0,IF(AND(SUM('Chemicals Calcs'!N$1:N112)-'Chem - ODS'!I$7*10^6&lt;0,SUM('Chemicals Calcs'!N$2:N113)-'Chem - ODS'!I$7*10^6&gt;0),SUM('Chemicals Calcs'!N$2:N113)-'Chem - ODS'!I$7*10^6,'Chemicals Calcs'!N113))</f>
        <v>0</v>
      </c>
      <c r="O113" s="212">
        <f ca="1">IF(SUM('Chemicals Calcs'!O$2:O113)-'Chem - ODS'!J$7*10^6&lt;0,0,IF(AND(SUM('Chemicals Calcs'!O$1:O112)-'Chem - ODS'!J$7*10^6&lt;0,SUM('Chemicals Calcs'!O$2:O113)-'Chem - ODS'!J$7*10^6&gt;0),SUM('Chemicals Calcs'!O$2:O113)-'Chem - ODS'!J$7*10^6,'Chemicals Calcs'!O113))</f>
        <v>0</v>
      </c>
      <c r="P113" s="212">
        <f ca="1">IF(SUM('Chemicals Calcs'!P$2:P113)-'Chem - ODS'!K$7*10^6&lt;0,0,IF(AND(SUM('Chemicals Calcs'!P$1:P112)-'Chem - ODS'!K$7*10^6&lt;0,SUM('Chemicals Calcs'!P$2:P113)-'Chem - ODS'!K$7*10^6&gt;0),SUM('Chemicals Calcs'!P$2:P113)-'Chem - ODS'!K$7*10^6,'Chemicals Calcs'!P113))</f>
        <v>0</v>
      </c>
      <c r="Q113" s="212">
        <f ca="1">IF(SUM('Chemicals Calcs'!Q$2:Q113)-'Chem - ODS'!L$7*10^6&lt;0,0,IF(AND(SUM('Chemicals Calcs'!Q$1:Q112)-'Chem - ODS'!L$7*10^6&lt;0,SUM('Chemicals Calcs'!Q$2:Q113)-'Chem - ODS'!L$7*10^6&gt;0),SUM('Chemicals Calcs'!Q$2:Q113)-'Chem - ODS'!L$7*10^6,'Chemicals Calcs'!Q113))</f>
        <v>0</v>
      </c>
      <c r="R113" s="212">
        <f ca="1">IF(SUM('Chemicals Calcs'!R$2:R113)-'Chem - ODS'!M$7*10^6&lt;0,0,IF(AND(SUM('Chemicals Calcs'!R$1:R112)-'Chem - ODS'!M$7*10^6&lt;0,SUM('Chemicals Calcs'!R$2:R113)-'Chem - ODS'!M$7*10^6&gt;0),SUM('Chemicals Calcs'!R$2:R113)-'Chem - ODS'!M$7*10^6,'Chemicals Calcs'!R113))</f>
        <v>0</v>
      </c>
      <c r="S113" s="212">
        <f ca="1">IF(SUM('Chemicals Calcs'!S$2:S113)-'Chem - ODS'!N$7*10^6&lt;0,0,IF(AND(SUM('Chemicals Calcs'!S$1:S112)-'Chem - ODS'!N$7*10^6&lt;0,SUM('Chemicals Calcs'!S$2:S113)-'Chem - ODS'!N$7*10^6&gt;0),SUM('Chemicals Calcs'!S$2:S113)-'Chem - ODS'!N$7*10^6,'Chemicals Calcs'!S113))</f>
        <v>0</v>
      </c>
      <c r="T113" s="212">
        <f ca="1">IF(SUM('Chemicals Calcs'!T$2:T113)-'Chem - ODS'!O$7*10^6&lt;0,0,IF(AND(SUM('Chemicals Calcs'!T$1:T112)-'Chem - ODS'!O$7*10^6&lt;0,SUM('Chemicals Calcs'!T$2:T113)-'Chem - ODS'!O$7*10^6&gt;0),SUM('Chemicals Calcs'!T$2:T113)-'Chem - ODS'!O$7*10^6,'Chemicals Calcs'!T113))</f>
        <v>0</v>
      </c>
      <c r="U113" s="212">
        <f ca="1">IF(SUM('Chemicals Calcs'!U$2:U113)-'Chem - ODS'!P$7*10^6&lt;0,0,IF(AND(SUM('Chemicals Calcs'!U$1:U112)-'Chem - ODS'!P$7*10^6&lt;0,SUM('Chemicals Calcs'!U$2:U113)-'Chem - ODS'!P$7*10^6&gt;0),SUM('Chemicals Calcs'!U$2:U113)-'Chem - ODS'!P$7*10^6,'Chemicals Calcs'!U113))</f>
        <v>0</v>
      </c>
      <c r="V113" s="212">
        <f ca="1">IF(SUM('Chemicals Calcs'!V$2:V113)-'Chem - ODS'!Q$7*10^6&lt;0,0,IF(AND(SUM('Chemicals Calcs'!V$1:V112)-'Chem - ODS'!Q$7*10^6&lt;0,SUM('Chemicals Calcs'!V$2:V113)-'Chem - ODS'!Q$7*10^6&gt;0),SUM('Chemicals Calcs'!V$2:V113)-'Chem - ODS'!Q$7*10^6,'Chemicals Calcs'!V113))</f>
        <v>0</v>
      </c>
      <c r="W113" s="212">
        <f ca="1">IF(SUM('Chemicals Calcs'!W$2:W113)-'Chem - ODS'!R$7*10^6&lt;0,0,IF(AND(SUM('Chemicals Calcs'!W$1:W112)-'Chem - ODS'!R$7*10^6&lt;0,SUM('Chemicals Calcs'!W$2:W113)-'Chem - ODS'!R$7*10^6&gt;0),SUM('Chemicals Calcs'!W$2:W113)-'Chem - ODS'!R$7*10^6,'Chemicals Calcs'!W113))</f>
        <v>0</v>
      </c>
      <c r="X113" s="212">
        <f ca="1">IF(SUM('Chemicals Calcs'!X$2:X113)-'Chem - ODS'!S$7*10^6&lt;0,0,IF(AND(SUM('Chemicals Calcs'!X$1:X112)-'Chem - ODS'!S$7*10^6&lt;0,SUM('Chemicals Calcs'!X$2:X113)-'Chem - ODS'!S$7*10^6&gt;0),SUM('Chemicals Calcs'!X$2:X113)-'Chem - ODS'!S$7*10^6,'Chemicals Calcs'!X113))</f>
        <v>0</v>
      </c>
      <c r="Y113" s="212">
        <f ca="1">IF(SUM('Chemicals Calcs'!Y$2:Y113)-'Chem - ODS'!T$7*10^6&lt;0,0,IF(AND(SUM('Chemicals Calcs'!Y$1:Y112)-'Chem - ODS'!T$7*10^6&lt;0,SUM('Chemicals Calcs'!Y$2:Y113)-'Chem - ODS'!T$7*10^6&gt;0),SUM('Chemicals Calcs'!Y$2:Y113)-'Chem - ODS'!T$7*10^6,'Chemicals Calcs'!Y113))</f>
        <v>0</v>
      </c>
      <c r="Z113" s="212">
        <f ca="1">IF(SUM('Chemicals Calcs'!Z$2:Z113)-'Chem - ODS'!U$7*10^6&lt;0,0,IF(AND(SUM('Chemicals Calcs'!Z$1:Z112)-'Chem - ODS'!U$7*10^6&lt;0,SUM('Chemicals Calcs'!Z$2:Z113)-'Chem - ODS'!U$7*10^6&gt;0),SUM('Chemicals Calcs'!Z$2:Z113)-'Chem - ODS'!U$7*10^6,'Chemicals Calcs'!Z113))</f>
        <v>0</v>
      </c>
      <c r="AA113" s="212">
        <f ca="1">IF(SUM('Chemicals Calcs'!AA$2:AA113)-'Chem - ODS'!V$7*10^6&lt;0,0,IF(AND(SUM('Chemicals Calcs'!AA$1:AA112)-'Chem - ODS'!V$7*10^6&lt;0,SUM('Chemicals Calcs'!AA$2:AA113)-'Chem - ODS'!V$7*10^6&gt;0),SUM('Chemicals Calcs'!AA$2:AA113)-'Chem - ODS'!V$7*10^6,'Chemicals Calcs'!AA113))</f>
        <v>0</v>
      </c>
      <c r="AB113" s="212">
        <f ca="1">IF(SUM('Chemicals Calcs'!AB$2:AB113)-'Chem - ODS'!W$7*10^6&lt;0,0,IF(AND(SUM('Chemicals Calcs'!AB$1:AB112)-'Chem - ODS'!W$7*10^6&lt;0,SUM('Chemicals Calcs'!AB$2:AB113)-'Chem - ODS'!W$7*10^6&gt;0),SUM('Chemicals Calcs'!AB$2:AB113)-'Chem - ODS'!W$7*10^6,'Chemicals Calcs'!AB113))</f>
        <v>0</v>
      </c>
      <c r="AC113" s="212">
        <f ca="1">IF(SUM('Chemicals Calcs'!AC$2:AC113)-'Chem - ODS'!X$7*10^6&lt;0,0,IF(AND(SUM('Chemicals Calcs'!AC$1:AC112)-'Chem - ODS'!X$7*10^6&lt;0,SUM('Chemicals Calcs'!AC$2:AC113)-'Chem - ODS'!X$7*10^6&gt;0),SUM('Chemicals Calcs'!AC$2:AC113)-'Chem - ODS'!X$7*10^6,'Chemicals Calcs'!AC113))</f>
        <v>0</v>
      </c>
      <c r="AD113" s="212">
        <f ca="1">IF(SUM('Chemicals Calcs'!AD$2:AD113)-'Chem - ODS'!Y$7*10^6&lt;0,0,IF(AND(SUM('Chemicals Calcs'!AD$1:AD112)-'Chem - ODS'!Y$7*10^6&lt;0,SUM('Chemicals Calcs'!AD$2:AD113)-'Chem - ODS'!Y$7*10^6&gt;0),SUM('Chemicals Calcs'!AD$2:AD113)-'Chem - ODS'!Y$7*10^6,'Chemicals Calcs'!AD113))</f>
        <v>0</v>
      </c>
      <c r="AE113" s="212">
        <f ca="1">IF(SUM('Chemicals Calcs'!AE$2:AE113)-'Chem - ODS'!Z$7*10^6&lt;0,0,IF(AND(SUM('Chemicals Calcs'!AE$1:AE112)-'Chem - ODS'!Z$7*10^6&lt;0,SUM('Chemicals Calcs'!AE$2:AE113)-'Chem - ODS'!Z$7*10^6&gt;0),SUM('Chemicals Calcs'!AE$2:AE113)-'Chem - ODS'!Z$7*10^6,'Chemicals Calcs'!AE113))</f>
        <v>0</v>
      </c>
      <c r="AF113" s="212">
        <f ca="1">IF(SUM('Chemicals Calcs'!AF$2:AF113)-'Chem - ODS'!AA$7*10^6&lt;0,0,IF(AND(SUM('Chemicals Calcs'!AF$1:AF112)-'Chem - ODS'!AA$7*10^6&lt;0,SUM('Chemicals Calcs'!AF$2:AF113)-'Chem - ODS'!AA$7*10^6&gt;0),SUM('Chemicals Calcs'!AF$2:AF113)-'Chem - ODS'!AA$7*10^6,'Chemicals Calcs'!AF113))</f>
        <v>0</v>
      </c>
      <c r="AG113" s="212">
        <f ca="1">IF(SUM('Chemicals Calcs'!AG$2:AG113)-'Chem - ODS'!AB$7*10^6&lt;0,0,IF(AND(SUM('Chemicals Calcs'!AG$1:AG112)-'Chem - ODS'!AB$7*10^6&lt;0,SUM('Chemicals Calcs'!AG$2:AG113)-'Chem - ODS'!AB$7*10^6&gt;0),SUM('Chemicals Calcs'!AG$2:AG113)-'Chem - ODS'!AB$7*10^6,'Chemicals Calcs'!AG113))</f>
        <v>0</v>
      </c>
      <c r="AH113" s="212">
        <f ca="1">IF(SUM('Chemicals Calcs'!AH$2:AH113)-'Chem - ODS'!AC$7*10^6&lt;0,0,IF(AND(SUM('Chemicals Calcs'!AH$1:AH112)-'Chem - ODS'!AC$7*10^6&lt;0,SUM('Chemicals Calcs'!AH$2:AH113)-'Chem - ODS'!AC$7*10^6&gt;0),SUM('Chemicals Calcs'!AH$2:AH113)-'Chem - ODS'!AC$7*10^6,'Chemicals Calcs'!AH113))</f>
        <v>0</v>
      </c>
      <c r="AI113" s="212">
        <f ca="1">IF(SUM('Chemicals Calcs'!AI$2:AI113)-'Chem - ODS'!AD$7*10^6&lt;0,0,IF(AND(SUM('Chemicals Calcs'!AI$1:AI112)-'Chem - ODS'!AD$7*10^6&lt;0,SUM('Chemicals Calcs'!AI$2:AI113)-'Chem - ODS'!AD$7*10^6&gt;0),SUM('Chemicals Calcs'!AI$2:AI113)-'Chem - ODS'!AD$7*10^6,'Chemicals Calcs'!AI113))</f>
        <v>0</v>
      </c>
      <c r="AJ113" s="212">
        <f ca="1">IF(SUM('Chemicals Calcs'!AJ$2:AJ113)-'Chem - ODS'!AE$7*10^6&lt;0,0,IF(AND(SUM('Chemicals Calcs'!AJ$1:AJ112)-'Chem - ODS'!AE$7*10^6&lt;0,SUM('Chemicals Calcs'!AJ$2:AJ113)-'Chem - ODS'!AE$7*10^6&gt;0),SUM('Chemicals Calcs'!AJ$2:AJ113)-'Chem - ODS'!AE$7*10^6,'Chemicals Calcs'!AJ113))</f>
        <v>0</v>
      </c>
      <c r="AK113" s="212">
        <f ca="1">IF(SUM('Chemicals Calcs'!AK$2:AK113)-'Chem - ODS'!AF$7*10^6&lt;0,0,IF(AND(SUM('Chemicals Calcs'!AK$1:AK112)-'Chem - ODS'!AF$7*10^6&lt;0,SUM('Chemicals Calcs'!AK$2:AK113)-'Chem - ODS'!AF$7*10^6&gt;0),SUM('Chemicals Calcs'!AK$2:AK113)-'Chem - ODS'!AF$7*10^6,'Chemicals Calcs'!AK113))</f>
        <v>0</v>
      </c>
      <c r="AL113" s="212">
        <f ca="1">IF(SUM('Chemicals Calcs'!AL$2:AL113)-'Chem - ODS'!AG$7*10^6&lt;0,0,IF(AND(SUM('Chemicals Calcs'!AL$1:AL112)-'Chem - ODS'!AG$7*10^6&lt;0,SUM('Chemicals Calcs'!AL$2:AL113)-'Chem - ODS'!AG$7*10^6&gt;0),SUM('Chemicals Calcs'!AL$2:AL113)-'Chem - ODS'!AG$7*10^6,'Chemicals Calcs'!AL113))</f>
        <v>0</v>
      </c>
      <c r="AM113" s="212">
        <f ca="1">IF(SUM('Chemicals Calcs'!AM$2:AM113)-'Chem - ODS'!AH$7*10^6&lt;0,0,IF(AND(SUM('Chemicals Calcs'!AM$1:AM112)-'Chem - ODS'!AH$7*10^6&lt;0,SUM('Chemicals Calcs'!AM$2:AM113)-'Chem - ODS'!AH$7*10^6&gt;0),SUM('Chemicals Calcs'!AM$2:AM113)-'Chem - ODS'!AH$7*10^6,'Chemicals Calcs'!AM113))</f>
        <v>0</v>
      </c>
      <c r="AN113" s="212">
        <f ca="1">IF(SUM('Chemicals Calcs'!AN$2:AN113)-'Chem - ODS'!AI$7*10^6&lt;0,0,IF(AND(SUM('Chemicals Calcs'!AN$1:AN112)-'Chem - ODS'!AI$7*10^6&lt;0,SUM('Chemicals Calcs'!AN$2:AN113)-'Chem - ODS'!AI$7*10^6&gt;0),SUM('Chemicals Calcs'!AN$2:AN113)-'Chem - ODS'!AI$7*10^6,'Chemicals Calcs'!AN113))</f>
        <v>0</v>
      </c>
      <c r="AO113" s="212">
        <f ca="1">IF(SUM('Chemicals Calcs'!AO$2:AO113)-'Chem - ODS'!AJ$7*10^6&lt;0,0,IF(AND(SUM('Chemicals Calcs'!AO$1:AO112)-'Chem - ODS'!AJ$7*10^6&lt;0,SUM('Chemicals Calcs'!AO$2:AO113)-'Chem - ODS'!AJ$7*10^6&gt;0),SUM('Chemicals Calcs'!AO$2:AO113)-'Chem - ODS'!AJ$7*10^6,'Chemicals Calcs'!AO113))</f>
        <v>0</v>
      </c>
      <c r="AP113" s="212">
        <f ca="1">IF(SUM('Chemicals Calcs'!AP$2:AP113)-'Chem - ODS'!AK$7*10^6&lt;0,0,IF(AND(SUM('Chemicals Calcs'!AP$1:AP112)-'Chem - ODS'!AK$7*10^6&lt;0,SUM('Chemicals Calcs'!AP$2:AP113)-'Chem - ODS'!AK$7*10^6&gt;0),SUM('Chemicals Calcs'!AP$2:AP113)-'Chem - ODS'!AK$7*10^6,'Chemicals Calcs'!AP113))</f>
        <v>0</v>
      </c>
    </row>
    <row r="114" spans="1:42">
      <c r="A114" s="74">
        <v>62</v>
      </c>
      <c r="B114">
        <f ca="1">IF('Chemicals 2010'!$A122="CP",INDIRECT("'Chemicals 2010'!"&amp;'Country Selector'!$B$3&amp;ROW($A122))*10^12,0)</f>
        <v>0</v>
      </c>
      <c r="C114" s="90">
        <f t="shared" ca="1" si="4"/>
        <v>10711899.125239495</v>
      </c>
      <c r="D114" s="90">
        <f t="shared" ca="1" si="5"/>
        <v>21423798.25047899</v>
      </c>
      <c r="E114" s="90">
        <f t="shared" ca="1" si="5"/>
        <v>32135697.375718486</v>
      </c>
      <c r="F114" s="90">
        <f t="shared" ca="1" si="5"/>
        <v>42847596.500957981</v>
      </c>
      <c r="G114" s="212">
        <f ca="1">IF(SUM('Chemicals Calcs'!G$2:G114)-'Chem - ODS'!B$7*10^6&lt;0,0,IF(AND(SUM('Chemicals Calcs'!G$1:G113)-'Chem - ODS'!B$7*10^6&lt;0,SUM('Chemicals Calcs'!G$2:G114)-'Chem - ODS'!B$7*10^6&gt;0),SUM('Chemicals Calcs'!G$2:G114)-'Chem - ODS'!B$7*10^6,'Chemicals Calcs'!G114))</f>
        <v>53559495.62619748</v>
      </c>
      <c r="H114" s="212">
        <f ca="1">IF(SUM('Chemicals Calcs'!H$2:H114)-'Chem - ODS'!C$7*10^6&lt;0,0,IF(AND(SUM('Chemicals Calcs'!H$1:H113)-'Chem - ODS'!C$7*10^6&lt;0,SUM('Chemicals Calcs'!H$2:H114)-'Chem - ODS'!C$7*10^6&gt;0),SUM('Chemicals Calcs'!H$2:H114)-'Chem - ODS'!C$7*10^6,'Chemicals Calcs'!H114))</f>
        <v>64271394.751436971</v>
      </c>
      <c r="I114" s="212">
        <f ca="1">IF(SUM('Chemicals Calcs'!I$2:I114)-'Chem - ODS'!D$7*10^6&lt;0,0,IF(AND(SUM('Chemicals Calcs'!I$1:I113)-'Chem - ODS'!D$7*10^6&lt;0,SUM('Chemicals Calcs'!I$2:I114)-'Chem - ODS'!D$7*10^6&gt;0),SUM('Chemicals Calcs'!I$2:I114)-'Chem - ODS'!D$7*10^6,'Chemicals Calcs'!I114))</f>
        <v>74983293.87667647</v>
      </c>
      <c r="J114" s="212">
        <f ca="1">IF(SUM('Chemicals Calcs'!J$2:J114)-'Chem - ODS'!E$7*10^6&lt;0,0,IF(AND(SUM('Chemicals Calcs'!J$1:J113)-'Chem - ODS'!E$7*10^6&lt;0,SUM('Chemicals Calcs'!J$2:J114)-'Chem - ODS'!E$7*10^6&gt;0),SUM('Chemicals Calcs'!J$2:J114)-'Chem - ODS'!E$7*10^6,'Chemicals Calcs'!J114))</f>
        <v>85695193.001915962</v>
      </c>
      <c r="K114" s="212">
        <f ca="1">IF(SUM('Chemicals Calcs'!K$2:K114)-'Chem - ODS'!F$7*10^6&lt;0,0,IF(AND(SUM('Chemicals Calcs'!K$1:K113)-'Chem - ODS'!F$7*10^6&lt;0,SUM('Chemicals Calcs'!K$2:K114)-'Chem - ODS'!F$7*10^6&gt;0),SUM('Chemicals Calcs'!K$2:K114)-'Chem - ODS'!F$7*10^6,'Chemicals Calcs'!K114))</f>
        <v>96407092.127155453</v>
      </c>
      <c r="L114" s="212">
        <f ca="1">IF(SUM('Chemicals Calcs'!L$2:L114)-'Chem - ODS'!G$7*10^6&lt;0,0,IF(AND(SUM('Chemicals Calcs'!L$1:L113)-'Chem - ODS'!G$7*10^6&lt;0,SUM('Chemicals Calcs'!L$2:L114)-'Chem - ODS'!G$7*10^6&gt;0),SUM('Chemicals Calcs'!L$2:L114)-'Chem - ODS'!G$7*10^6,'Chemicals Calcs'!L114))</f>
        <v>107118991.25239496</v>
      </c>
      <c r="M114" s="212">
        <f ca="1">IF(SUM('Chemicals Calcs'!M$2:M114)-'Chem - ODS'!H$7*10^6&lt;0,0,IF(AND(SUM('Chemicals Calcs'!M$1:M113)-'Chem - ODS'!H$7*10^6&lt;0,SUM('Chemicals Calcs'!M$2:M114)-'Chem - ODS'!H$7*10^6&gt;0),SUM('Chemicals Calcs'!M$2:M114)-'Chem - ODS'!H$7*10^6,'Chemicals Calcs'!M114))</f>
        <v>128869204.0987352</v>
      </c>
      <c r="N114" s="212">
        <f ca="1">IF(SUM('Chemicals Calcs'!N$2:N114)-'Chem - ODS'!I$7*10^6&lt;0,0,IF(AND(SUM('Chemicals Calcs'!N$1:N113)-'Chem - ODS'!I$7*10^6&lt;0,SUM('Chemicals Calcs'!N$2:N114)-'Chem - ODS'!I$7*10^6&gt;0),SUM('Chemicals Calcs'!N$2:N114)-'Chem - ODS'!I$7*10^6,'Chemicals Calcs'!N114))</f>
        <v>151304505.51862568</v>
      </c>
      <c r="O114" s="212">
        <f ca="1">IF(SUM('Chemicals Calcs'!O$2:O114)-'Chem - ODS'!J$7*10^6&lt;0,0,IF(AND(SUM('Chemicals Calcs'!O$1:O113)-'Chem - ODS'!J$7*10^6&lt;0,SUM('Chemicals Calcs'!O$2:O114)-'Chem - ODS'!J$7*10^6&gt;0),SUM('Chemicals Calcs'!O$2:O114)-'Chem - ODS'!J$7*10^6,'Chemicals Calcs'!O114))</f>
        <v>173764989.26411825</v>
      </c>
      <c r="P114" s="212">
        <f ca="1">IF(SUM('Chemicals Calcs'!P$2:P114)-'Chem - ODS'!K$7*10^6&lt;0,0,IF(AND(SUM('Chemicals Calcs'!P$1:P113)-'Chem - ODS'!K$7*10^6&lt;0,SUM('Chemicals Calcs'!P$2:P114)-'Chem - ODS'!K$7*10^6&gt;0),SUM('Chemicals Calcs'!P$2:P114)-'Chem - ODS'!K$7*10^6,'Chemicals Calcs'!P114))</f>
        <v>196248266.65802553</v>
      </c>
      <c r="Q114" s="212">
        <f ca="1">IF(SUM('Chemicals Calcs'!Q$2:Q114)-'Chem - ODS'!L$7*10^6&lt;0,0,IF(AND(SUM('Chemicals Calcs'!Q$1:Q113)-'Chem - ODS'!L$7*10^6&lt;0,SUM('Chemicals Calcs'!Q$2:Q114)-'Chem - ODS'!L$7*10^6&gt;0),SUM('Chemicals Calcs'!Q$2:Q114)-'Chem - ODS'!L$7*10^6,'Chemicals Calcs'!Q114))</f>
        <v>221030911.05491212</v>
      </c>
      <c r="R114" s="212">
        <f ca="1">IF(SUM('Chemicals Calcs'!R$2:R114)-'Chem - ODS'!M$7*10^6&lt;0,0,IF(AND(SUM('Chemicals Calcs'!R$1:R113)-'Chem - ODS'!M$7*10^6&lt;0,SUM('Chemicals Calcs'!R$2:R114)-'Chem - ODS'!M$7*10^6&gt;0),SUM('Chemicals Calcs'!R$2:R114)-'Chem - ODS'!M$7*10^6,'Chemicals Calcs'!R114))</f>
        <v>241275068.36735564</v>
      </c>
      <c r="S114" s="212">
        <f ca="1">IF(SUM('Chemicals Calcs'!S$2:S114)-'Chem - ODS'!N$7*10^6&lt;0,0,IF(AND(SUM('Chemicals Calcs'!S$1:S113)-'Chem - ODS'!N$7*10^6&lt;0,SUM('Chemicals Calcs'!S$2:S114)-'Chem - ODS'!N$7*10^6&gt;0),SUM('Chemicals Calcs'!S$2:S114)-'Chem - ODS'!N$7*10^6,'Chemicals Calcs'!S114))</f>
        <v>271574380.95643973</v>
      </c>
      <c r="T114" s="212">
        <f ca="1">IF(SUM('Chemicals Calcs'!T$2:T114)-'Chem - ODS'!O$7*10^6&lt;0,0,IF(AND(SUM('Chemicals Calcs'!T$1:T113)-'Chem - ODS'!O$7*10^6&lt;0,SUM('Chemicals Calcs'!T$2:T114)-'Chem - ODS'!O$7*10^6&gt;0),SUM('Chemicals Calcs'!T$2:T114)-'Chem - ODS'!O$7*10^6,'Chemicals Calcs'!T114))</f>
        <v>287734596.77286506</v>
      </c>
      <c r="U114" s="212">
        <f ca="1">IF(SUM('Chemicals Calcs'!U$2:U114)-'Chem - ODS'!P$7*10^6&lt;0,0,IF(AND(SUM('Chemicals Calcs'!U$1:U113)-'Chem - ODS'!P$7*10^6&lt;0,SUM('Chemicals Calcs'!U$2:U114)-'Chem - ODS'!P$7*10^6&gt;0),SUM('Chemicals Calcs'!U$2:U114)-'Chem - ODS'!P$7*10^6,'Chemicals Calcs'!U114))</f>
        <v>310371498.55879331</v>
      </c>
      <c r="V114" s="212">
        <f ca="1">IF(SUM('Chemicals Calcs'!V$2:V114)-'Chem - ODS'!Q$7*10^6&lt;0,0,IF(AND(SUM('Chemicals Calcs'!V$1:V113)-'Chem - ODS'!Q$7*10^6&lt;0,SUM('Chemicals Calcs'!V$2:V114)-'Chem - ODS'!Q$7*10^6&gt;0),SUM('Chemicals Calcs'!V$2:V114)-'Chem - ODS'!Q$7*10^6,'Chemicals Calcs'!V114))</f>
        <v>331524827.07822967</v>
      </c>
      <c r="W114" s="212">
        <f ca="1">IF(SUM('Chemicals Calcs'!W$2:W114)-'Chem - ODS'!R$7*10^6&lt;0,0,IF(AND(SUM('Chemicals Calcs'!W$1:W113)-'Chem - ODS'!R$7*10^6&lt;0,SUM('Chemicals Calcs'!W$2:W114)-'Chem - ODS'!R$7*10^6&gt;0),SUM('Chemicals Calcs'!W$2:W114)-'Chem - ODS'!R$7*10^6,'Chemicals Calcs'!W114))</f>
        <v>354148504.62620825</v>
      </c>
      <c r="X114" s="212">
        <f ca="1">IF(SUM('Chemicals Calcs'!X$2:X114)-'Chem - ODS'!S$7*10^6&lt;0,0,IF(AND(SUM('Chemicals Calcs'!X$1:X113)-'Chem - ODS'!S$7*10^6&lt;0,SUM('Chemicals Calcs'!X$2:X114)-'Chem - ODS'!S$7*10^6&gt;0),SUM('Chemicals Calcs'!X$2:X114)-'Chem - ODS'!S$7*10^6,'Chemicals Calcs'!X114))</f>
        <v>379869283.46381533</v>
      </c>
      <c r="Y114" s="212">
        <f ca="1">IF(SUM('Chemicals Calcs'!Y$2:Y114)-'Chem - ODS'!T$7*10^6&lt;0,0,IF(AND(SUM('Chemicals Calcs'!Y$1:Y113)-'Chem - ODS'!T$7*10^6&lt;0,SUM('Chemicals Calcs'!Y$2:Y114)-'Chem - ODS'!T$7*10^6&gt;0),SUM('Chemicals Calcs'!Y$2:Y114)-'Chem - ODS'!T$7*10^6,'Chemicals Calcs'!Y114))</f>
        <v>386010774.82437354</v>
      </c>
      <c r="Z114" s="212">
        <f ca="1">IF(SUM('Chemicals Calcs'!Z$2:Z114)-'Chem - ODS'!U$7*10^6&lt;0,0,IF(AND(SUM('Chemicals Calcs'!Z$1:Z113)-'Chem - ODS'!U$7*10^6&lt;0,SUM('Chemicals Calcs'!Z$2:Z114)-'Chem - ODS'!U$7*10^6&gt;0),SUM('Chemicals Calcs'!Z$2:Z114)-'Chem - ODS'!U$7*10^6,'Chemicals Calcs'!Z114))</f>
        <v>393607554.65012389</v>
      </c>
      <c r="AA114" s="212">
        <f ca="1">IF(SUM('Chemicals Calcs'!AA$2:AA114)-'Chem - ODS'!V$7*10^6&lt;0,0,IF(AND(SUM('Chemicals Calcs'!AA$1:AA113)-'Chem - ODS'!V$7*10^6&lt;0,SUM('Chemicals Calcs'!AA$2:AA114)-'Chem - ODS'!V$7*10^6&gt;0),SUM('Chemicals Calcs'!AA$2:AA114)-'Chem - ODS'!V$7*10^6,'Chemicals Calcs'!AA114))</f>
        <v>402682261.99558389</v>
      </c>
      <c r="AB114" s="212">
        <f ca="1">IF(SUM('Chemicals Calcs'!AB$2:AB114)-'Chem - ODS'!W$7*10^6&lt;0,0,IF(AND(SUM('Chemicals Calcs'!AB$1:AB113)-'Chem - ODS'!W$7*10^6&lt;0,SUM('Chemicals Calcs'!AB$2:AB114)-'Chem - ODS'!W$7*10^6&gt;0),SUM('Chemicals Calcs'!AB$2:AB114)-'Chem - ODS'!W$7*10^6,'Chemicals Calcs'!AB114))</f>
        <v>413254869.10543203</v>
      </c>
      <c r="AC114" s="212">
        <f ca="1">IF(SUM('Chemicals Calcs'!AC$2:AC114)-'Chem - ODS'!X$7*10^6&lt;0,0,IF(AND(SUM('Chemicals Calcs'!AC$1:AC113)-'Chem - ODS'!X$7*10^6&lt;0,SUM('Chemicals Calcs'!AC$2:AC114)-'Chem - ODS'!X$7*10^6&gt;0),SUM('Chemicals Calcs'!AC$2:AC114)-'Chem - ODS'!X$7*10^6,'Chemicals Calcs'!AC114))</f>
        <v>425343062.85860413</v>
      </c>
      <c r="AD114" s="212">
        <f ca="1">IF(SUM('Chemicals Calcs'!AD$2:AD114)-'Chem - ODS'!Y$7*10^6&lt;0,0,IF(AND(SUM('Chemicals Calcs'!AD$1:AD113)-'Chem - ODS'!Y$7*10^6&lt;0,SUM('Chemicals Calcs'!AD$2:AD114)-'Chem - ODS'!Y$7*10^6&gt;0),SUM('Chemicals Calcs'!AD$2:AD114)-'Chem - ODS'!Y$7*10^6,'Chemicals Calcs'!AD114))</f>
        <v>395836416.06460726</v>
      </c>
      <c r="AE114" s="212">
        <f ca="1">IF(SUM('Chemicals Calcs'!AE$2:AE114)-'Chem - ODS'!Z$7*10^6&lt;0,0,IF(AND(SUM('Chemicals Calcs'!AE$1:AE113)-'Chem - ODS'!Z$7*10^6&lt;0,SUM('Chemicals Calcs'!AE$2:AE114)-'Chem - ODS'!Z$7*10^6&gt;0),SUM('Chemicals Calcs'!AE$2:AE114)-'Chem - ODS'!Z$7*10^6,'Chemicals Calcs'!AE114))</f>
        <v>406243205.97709846</v>
      </c>
      <c r="AF114" s="212">
        <f ca="1">IF(SUM('Chemicals Calcs'!AF$2:AF114)-'Chem - ODS'!AA$7*10^6&lt;0,0,IF(AND(SUM('Chemicals Calcs'!AF$1:AF113)-'Chem - ODS'!AA$7*10^6&lt;0,SUM('Chemicals Calcs'!AF$2:AF114)-'Chem - ODS'!AA$7*10^6&gt;0),SUM('Chemicals Calcs'!AF$2:AF114)-'Chem - ODS'!AA$7*10^6,'Chemicals Calcs'!AF114))</f>
        <v>415091512.87122321</v>
      </c>
      <c r="AG114" s="212">
        <f ca="1">IF(SUM('Chemicals Calcs'!AG$2:AG114)-'Chem - ODS'!AB$7*10^6&lt;0,0,IF(AND(SUM('Chemicals Calcs'!AG$1:AG113)-'Chem - ODS'!AB$7*10^6&lt;0,SUM('Chemicals Calcs'!AG$2:AG114)-'Chem - ODS'!AB$7*10^6&gt;0),SUM('Chemicals Calcs'!AG$2:AG114)-'Chem - ODS'!AB$7*10^6,'Chemicals Calcs'!AG114))</f>
        <v>431039635.91116464</v>
      </c>
      <c r="AH114" s="212">
        <f ca="1">IF(SUM('Chemicals Calcs'!AH$2:AH114)-'Chem - ODS'!AC$7*10^6&lt;0,0,IF(AND(SUM('Chemicals Calcs'!AH$1:AH113)-'Chem - ODS'!AC$7*10^6&lt;0,SUM('Chemicals Calcs'!AH$2:AH114)-'Chem - ODS'!AC$7*10^6&gt;0),SUM('Chemicals Calcs'!AH$2:AH114)-'Chem - ODS'!AC$7*10^6,'Chemicals Calcs'!AH114))</f>
        <v>447540242.4056946</v>
      </c>
      <c r="AI114" s="212">
        <f ca="1">IF(SUM('Chemicals Calcs'!AI$2:AI114)-'Chem - ODS'!AD$7*10^6&lt;0,0,IF(AND(SUM('Chemicals Calcs'!AI$1:AI113)-'Chem - ODS'!AD$7*10^6&lt;0,SUM('Chemicals Calcs'!AI$2:AI114)-'Chem - ODS'!AD$7*10^6&gt;0),SUM('Chemicals Calcs'!AI$2:AI114)-'Chem - ODS'!AD$7*10^6,'Chemicals Calcs'!AI114))</f>
        <v>464614750.68414217</v>
      </c>
      <c r="AJ114" s="212">
        <f ca="1">IF(SUM('Chemicals Calcs'!AJ$2:AJ114)-'Chem - ODS'!AE$7*10^6&lt;0,0,IF(AND(SUM('Chemicals Calcs'!AJ$1:AJ113)-'Chem - ODS'!AE$7*10^6&lt;0,SUM('Chemicals Calcs'!AJ$2:AJ114)-'Chem - ODS'!AE$7*10^6&gt;0),SUM('Chemicals Calcs'!AJ$2:AJ114)-'Chem - ODS'!AE$7*10^6,'Chemicals Calcs'!AJ114))</f>
        <v>482285212.72735721</v>
      </c>
      <c r="AK114" s="212">
        <f ca="1">IF(SUM('Chemicals Calcs'!AK$2:AK114)-'Chem - ODS'!AF$7*10^6&lt;0,0,IF(AND(SUM('Chemicals Calcs'!AK$1:AK113)-'Chem - ODS'!AF$7*10^6&lt;0,SUM('Chemicals Calcs'!AK$2:AK114)-'Chem - ODS'!AF$7*10^6&gt;0),SUM('Chemicals Calcs'!AK$2:AK114)-'Chem - ODS'!AF$7*10^6,'Chemicals Calcs'!AK114))</f>
        <v>500574351.85991317</v>
      </c>
      <c r="AL114" s="212">
        <f ca="1">IF(SUM('Chemicals Calcs'!AL$2:AL114)-'Chem - ODS'!AG$7*10^6&lt;0,0,IF(AND(SUM('Chemicals Calcs'!AL$1:AL113)-'Chem - ODS'!AG$7*10^6&lt;0,SUM('Chemicals Calcs'!AL$2:AL114)-'Chem - ODS'!AG$7*10^6&gt;0),SUM('Chemicals Calcs'!AL$2:AL114)-'Chem - ODS'!AG$7*10^6,'Chemicals Calcs'!AL114))</f>
        <v>519505599.82085061</v>
      </c>
      <c r="AM114" s="212">
        <f ca="1">IF(SUM('Chemicals Calcs'!AM$2:AM114)-'Chem - ODS'!AH$7*10^6&lt;0,0,IF(AND(SUM('Chemicals Calcs'!AM$1:AM113)-'Chem - ODS'!AH$7*10^6&lt;0,SUM('Chemicals Calcs'!AM$2:AM114)-'Chem - ODS'!AH$7*10^6&gt;0),SUM('Chemicals Calcs'!AM$2:AM114)-'Chem - ODS'!AH$7*10^6,'Chemicals Calcs'!AM114))</f>
        <v>539103133.48986781</v>
      </c>
      <c r="AN114" s="212">
        <f ca="1">IF(SUM('Chemicals Calcs'!AN$2:AN114)-'Chem - ODS'!AI$7*10^6&lt;0,0,IF(AND(SUM('Chemicals Calcs'!AN$1:AN113)-'Chem - ODS'!AI$7*10^6&lt;0,SUM('Chemicals Calcs'!AN$2:AN114)-'Chem - ODS'!AI$7*10^6&gt;0),SUM('Chemicals Calcs'!AN$2:AN114)-'Chem - ODS'!AI$7*10^6,'Chemicals Calcs'!AN114))</f>
        <v>559391911.50473416</v>
      </c>
      <c r="AO114" s="212">
        <f ca="1">IF(SUM('Chemicals Calcs'!AO$2:AO114)-'Chem - ODS'!AJ$7*10^6&lt;0,0,IF(AND(SUM('Chemicals Calcs'!AO$1:AO113)-'Chem - ODS'!AJ$7*10^6&lt;0,SUM('Chemicals Calcs'!AO$2:AO114)-'Chem - ODS'!AJ$7*10^6&gt;0),SUM('Chemicals Calcs'!AO$2:AO114)-'Chem - ODS'!AJ$7*10^6,'Chemicals Calcs'!AO114))</f>
        <v>580397710.9727248</v>
      </c>
      <c r="AP114" s="212">
        <f ca="1">IF(SUM('Chemicals Calcs'!AP$2:AP114)-'Chem - ODS'!AK$7*10^6&lt;0,0,IF(AND(SUM('Chemicals Calcs'!AP$1:AP113)-'Chem - ODS'!AK$7*10^6&lt;0,SUM('Chemicals Calcs'!AP$2:AP114)-'Chem - ODS'!AK$7*10^6&gt;0),SUM('Chemicals Calcs'!AP$2:AP114)-'Chem - ODS'!AK$7*10^6,'Chemicals Calcs'!AP114))</f>
        <v>602147164.45236635</v>
      </c>
    </row>
    <row r="115" spans="1:42">
      <c r="A115" s="74">
        <v>63</v>
      </c>
      <c r="B115">
        <f ca="1">IF('Chemicals 2010'!$A123="CP",INDIRECT("'Chemicals 2010'!"&amp;'Country Selector'!$B$3&amp;ROW($A123))*10^12,0)</f>
        <v>0</v>
      </c>
      <c r="C115" s="90">
        <f t="shared" ca="1" si="4"/>
        <v>0</v>
      </c>
      <c r="D115" s="90">
        <f t="shared" ca="1" si="5"/>
        <v>0</v>
      </c>
      <c r="E115" s="90">
        <f t="shared" ca="1" si="5"/>
        <v>0</v>
      </c>
      <c r="F115" s="90">
        <f t="shared" ca="1" si="5"/>
        <v>0</v>
      </c>
      <c r="G115" s="212">
        <f ca="1">IF(SUM('Chemicals Calcs'!G$2:G115)-'Chem - ODS'!B$7*10^6&lt;0,0,IF(AND(SUM('Chemicals Calcs'!G$1:G114)-'Chem - ODS'!B$7*10^6&lt;0,SUM('Chemicals Calcs'!G$2:G115)-'Chem - ODS'!B$7*10^6&gt;0),SUM('Chemicals Calcs'!G$2:G115)-'Chem - ODS'!B$7*10^6,'Chemicals Calcs'!G115))</f>
        <v>0</v>
      </c>
      <c r="H115" s="212">
        <f ca="1">IF(SUM('Chemicals Calcs'!H$2:H115)-'Chem - ODS'!C$7*10^6&lt;0,0,IF(AND(SUM('Chemicals Calcs'!H$1:H114)-'Chem - ODS'!C$7*10^6&lt;0,SUM('Chemicals Calcs'!H$2:H115)-'Chem - ODS'!C$7*10^6&gt;0),SUM('Chemicals Calcs'!H$2:H115)-'Chem - ODS'!C$7*10^6,'Chemicals Calcs'!H115))</f>
        <v>0</v>
      </c>
      <c r="I115" s="212">
        <f ca="1">IF(SUM('Chemicals Calcs'!I$2:I115)-'Chem - ODS'!D$7*10^6&lt;0,0,IF(AND(SUM('Chemicals Calcs'!I$1:I114)-'Chem - ODS'!D$7*10^6&lt;0,SUM('Chemicals Calcs'!I$2:I115)-'Chem - ODS'!D$7*10^6&gt;0),SUM('Chemicals Calcs'!I$2:I115)-'Chem - ODS'!D$7*10^6,'Chemicals Calcs'!I115))</f>
        <v>0</v>
      </c>
      <c r="J115" s="212">
        <f ca="1">IF(SUM('Chemicals Calcs'!J$2:J115)-'Chem - ODS'!E$7*10^6&lt;0,0,IF(AND(SUM('Chemicals Calcs'!J$1:J114)-'Chem - ODS'!E$7*10^6&lt;0,SUM('Chemicals Calcs'!J$2:J115)-'Chem - ODS'!E$7*10^6&gt;0),SUM('Chemicals Calcs'!J$2:J115)-'Chem - ODS'!E$7*10^6,'Chemicals Calcs'!J115))</f>
        <v>0</v>
      </c>
      <c r="K115" s="212">
        <f ca="1">IF(SUM('Chemicals Calcs'!K$2:K115)-'Chem - ODS'!F$7*10^6&lt;0,0,IF(AND(SUM('Chemicals Calcs'!K$1:K114)-'Chem - ODS'!F$7*10^6&lt;0,SUM('Chemicals Calcs'!K$2:K115)-'Chem - ODS'!F$7*10^6&gt;0),SUM('Chemicals Calcs'!K$2:K115)-'Chem - ODS'!F$7*10^6,'Chemicals Calcs'!K115))</f>
        <v>0</v>
      </c>
      <c r="L115" s="212">
        <f ca="1">IF(SUM('Chemicals Calcs'!L$2:L115)-'Chem - ODS'!G$7*10^6&lt;0,0,IF(AND(SUM('Chemicals Calcs'!L$1:L114)-'Chem - ODS'!G$7*10^6&lt;0,SUM('Chemicals Calcs'!L$2:L115)-'Chem - ODS'!G$7*10^6&gt;0),SUM('Chemicals Calcs'!L$2:L115)-'Chem - ODS'!G$7*10^6,'Chemicals Calcs'!L115))</f>
        <v>0</v>
      </c>
      <c r="M115" s="212">
        <f ca="1">IF(SUM('Chemicals Calcs'!M$2:M115)-'Chem - ODS'!H$7*10^6&lt;0,0,IF(AND(SUM('Chemicals Calcs'!M$1:M114)-'Chem - ODS'!H$7*10^6&lt;0,SUM('Chemicals Calcs'!M$2:M115)-'Chem - ODS'!H$7*10^6&gt;0),SUM('Chemicals Calcs'!M$2:M115)-'Chem - ODS'!H$7*10^6,'Chemicals Calcs'!M115))</f>
        <v>0</v>
      </c>
      <c r="N115" s="212">
        <f ca="1">IF(SUM('Chemicals Calcs'!N$2:N115)-'Chem - ODS'!I$7*10^6&lt;0,0,IF(AND(SUM('Chemicals Calcs'!N$1:N114)-'Chem - ODS'!I$7*10^6&lt;0,SUM('Chemicals Calcs'!N$2:N115)-'Chem - ODS'!I$7*10^6&gt;0),SUM('Chemicals Calcs'!N$2:N115)-'Chem - ODS'!I$7*10^6,'Chemicals Calcs'!N115))</f>
        <v>0</v>
      </c>
      <c r="O115" s="212">
        <f ca="1">IF(SUM('Chemicals Calcs'!O$2:O115)-'Chem - ODS'!J$7*10^6&lt;0,0,IF(AND(SUM('Chemicals Calcs'!O$1:O114)-'Chem - ODS'!J$7*10^6&lt;0,SUM('Chemicals Calcs'!O$2:O115)-'Chem - ODS'!J$7*10^6&gt;0),SUM('Chemicals Calcs'!O$2:O115)-'Chem - ODS'!J$7*10^6,'Chemicals Calcs'!O115))</f>
        <v>0</v>
      </c>
      <c r="P115" s="212">
        <f ca="1">IF(SUM('Chemicals Calcs'!P$2:P115)-'Chem - ODS'!K$7*10^6&lt;0,0,IF(AND(SUM('Chemicals Calcs'!P$1:P114)-'Chem - ODS'!K$7*10^6&lt;0,SUM('Chemicals Calcs'!P$2:P115)-'Chem - ODS'!K$7*10^6&gt;0),SUM('Chemicals Calcs'!P$2:P115)-'Chem - ODS'!K$7*10^6,'Chemicals Calcs'!P115))</f>
        <v>0</v>
      </c>
      <c r="Q115" s="212">
        <f ca="1">IF(SUM('Chemicals Calcs'!Q$2:Q115)-'Chem - ODS'!L$7*10^6&lt;0,0,IF(AND(SUM('Chemicals Calcs'!Q$1:Q114)-'Chem - ODS'!L$7*10^6&lt;0,SUM('Chemicals Calcs'!Q$2:Q115)-'Chem - ODS'!L$7*10^6&gt;0),SUM('Chemicals Calcs'!Q$2:Q115)-'Chem - ODS'!L$7*10^6,'Chemicals Calcs'!Q115))</f>
        <v>0</v>
      </c>
      <c r="R115" s="212">
        <f ca="1">IF(SUM('Chemicals Calcs'!R$2:R115)-'Chem - ODS'!M$7*10^6&lt;0,0,IF(AND(SUM('Chemicals Calcs'!R$1:R114)-'Chem - ODS'!M$7*10^6&lt;0,SUM('Chemicals Calcs'!R$2:R115)-'Chem - ODS'!M$7*10^6&gt;0),SUM('Chemicals Calcs'!R$2:R115)-'Chem - ODS'!M$7*10^6,'Chemicals Calcs'!R115))</f>
        <v>0</v>
      </c>
      <c r="S115" s="212">
        <f ca="1">IF(SUM('Chemicals Calcs'!S$2:S115)-'Chem - ODS'!N$7*10^6&lt;0,0,IF(AND(SUM('Chemicals Calcs'!S$1:S114)-'Chem - ODS'!N$7*10^6&lt;0,SUM('Chemicals Calcs'!S$2:S115)-'Chem - ODS'!N$7*10^6&gt;0),SUM('Chemicals Calcs'!S$2:S115)-'Chem - ODS'!N$7*10^6,'Chemicals Calcs'!S115))</f>
        <v>0</v>
      </c>
      <c r="T115" s="212">
        <f ca="1">IF(SUM('Chemicals Calcs'!T$2:T115)-'Chem - ODS'!O$7*10^6&lt;0,0,IF(AND(SUM('Chemicals Calcs'!T$1:T114)-'Chem - ODS'!O$7*10^6&lt;0,SUM('Chemicals Calcs'!T$2:T115)-'Chem - ODS'!O$7*10^6&gt;0),SUM('Chemicals Calcs'!T$2:T115)-'Chem - ODS'!O$7*10^6,'Chemicals Calcs'!T115))</f>
        <v>0</v>
      </c>
      <c r="U115" s="212">
        <f ca="1">IF(SUM('Chemicals Calcs'!U$2:U115)-'Chem - ODS'!P$7*10^6&lt;0,0,IF(AND(SUM('Chemicals Calcs'!U$1:U114)-'Chem - ODS'!P$7*10^6&lt;0,SUM('Chemicals Calcs'!U$2:U115)-'Chem - ODS'!P$7*10^6&gt;0),SUM('Chemicals Calcs'!U$2:U115)-'Chem - ODS'!P$7*10^6,'Chemicals Calcs'!U115))</f>
        <v>0</v>
      </c>
      <c r="V115" s="212">
        <f ca="1">IF(SUM('Chemicals Calcs'!V$2:V115)-'Chem - ODS'!Q$7*10^6&lt;0,0,IF(AND(SUM('Chemicals Calcs'!V$1:V114)-'Chem - ODS'!Q$7*10^6&lt;0,SUM('Chemicals Calcs'!V$2:V115)-'Chem - ODS'!Q$7*10^6&gt;0),SUM('Chemicals Calcs'!V$2:V115)-'Chem - ODS'!Q$7*10^6,'Chemicals Calcs'!V115))</f>
        <v>0</v>
      </c>
      <c r="W115" s="212">
        <f ca="1">IF(SUM('Chemicals Calcs'!W$2:W115)-'Chem - ODS'!R$7*10^6&lt;0,0,IF(AND(SUM('Chemicals Calcs'!W$1:W114)-'Chem - ODS'!R$7*10^6&lt;0,SUM('Chemicals Calcs'!W$2:W115)-'Chem - ODS'!R$7*10^6&gt;0),SUM('Chemicals Calcs'!W$2:W115)-'Chem - ODS'!R$7*10^6,'Chemicals Calcs'!W115))</f>
        <v>0</v>
      </c>
      <c r="X115" s="212">
        <f ca="1">IF(SUM('Chemicals Calcs'!X$2:X115)-'Chem - ODS'!S$7*10^6&lt;0,0,IF(AND(SUM('Chemicals Calcs'!X$1:X114)-'Chem - ODS'!S$7*10^6&lt;0,SUM('Chemicals Calcs'!X$2:X115)-'Chem - ODS'!S$7*10^6&gt;0),SUM('Chemicals Calcs'!X$2:X115)-'Chem - ODS'!S$7*10^6,'Chemicals Calcs'!X115))</f>
        <v>0</v>
      </c>
      <c r="Y115" s="212">
        <f ca="1">IF(SUM('Chemicals Calcs'!Y$2:Y115)-'Chem - ODS'!T$7*10^6&lt;0,0,IF(AND(SUM('Chemicals Calcs'!Y$1:Y114)-'Chem - ODS'!T$7*10^6&lt;0,SUM('Chemicals Calcs'!Y$2:Y115)-'Chem - ODS'!T$7*10^6&gt;0),SUM('Chemicals Calcs'!Y$2:Y115)-'Chem - ODS'!T$7*10^6,'Chemicals Calcs'!Y115))</f>
        <v>0</v>
      </c>
      <c r="Z115" s="212">
        <f ca="1">IF(SUM('Chemicals Calcs'!Z$2:Z115)-'Chem - ODS'!U$7*10^6&lt;0,0,IF(AND(SUM('Chemicals Calcs'!Z$1:Z114)-'Chem - ODS'!U$7*10^6&lt;0,SUM('Chemicals Calcs'!Z$2:Z115)-'Chem - ODS'!U$7*10^6&gt;0),SUM('Chemicals Calcs'!Z$2:Z115)-'Chem - ODS'!U$7*10^6,'Chemicals Calcs'!Z115))</f>
        <v>0</v>
      </c>
      <c r="AA115" s="212">
        <f ca="1">IF(SUM('Chemicals Calcs'!AA$2:AA115)-'Chem - ODS'!V$7*10^6&lt;0,0,IF(AND(SUM('Chemicals Calcs'!AA$1:AA114)-'Chem - ODS'!V$7*10^6&lt;0,SUM('Chemicals Calcs'!AA$2:AA115)-'Chem - ODS'!V$7*10^6&gt;0),SUM('Chemicals Calcs'!AA$2:AA115)-'Chem - ODS'!V$7*10^6,'Chemicals Calcs'!AA115))</f>
        <v>0</v>
      </c>
      <c r="AB115" s="212">
        <f ca="1">IF(SUM('Chemicals Calcs'!AB$2:AB115)-'Chem - ODS'!W$7*10^6&lt;0,0,IF(AND(SUM('Chemicals Calcs'!AB$1:AB114)-'Chem - ODS'!W$7*10^6&lt;0,SUM('Chemicals Calcs'!AB$2:AB115)-'Chem - ODS'!W$7*10^6&gt;0),SUM('Chemicals Calcs'!AB$2:AB115)-'Chem - ODS'!W$7*10^6,'Chemicals Calcs'!AB115))</f>
        <v>0</v>
      </c>
      <c r="AC115" s="212">
        <f ca="1">IF(SUM('Chemicals Calcs'!AC$2:AC115)-'Chem - ODS'!X$7*10^6&lt;0,0,IF(AND(SUM('Chemicals Calcs'!AC$1:AC114)-'Chem - ODS'!X$7*10^6&lt;0,SUM('Chemicals Calcs'!AC$2:AC115)-'Chem - ODS'!X$7*10^6&gt;0),SUM('Chemicals Calcs'!AC$2:AC115)-'Chem - ODS'!X$7*10^6,'Chemicals Calcs'!AC115))</f>
        <v>0</v>
      </c>
      <c r="AD115" s="212">
        <f ca="1">IF(SUM('Chemicals Calcs'!AD$2:AD115)-'Chem - ODS'!Y$7*10^6&lt;0,0,IF(AND(SUM('Chemicals Calcs'!AD$1:AD114)-'Chem - ODS'!Y$7*10^6&lt;0,SUM('Chemicals Calcs'!AD$2:AD115)-'Chem - ODS'!Y$7*10^6&gt;0),SUM('Chemicals Calcs'!AD$2:AD115)-'Chem - ODS'!Y$7*10^6,'Chemicals Calcs'!AD115))</f>
        <v>0</v>
      </c>
      <c r="AE115" s="212">
        <f ca="1">IF(SUM('Chemicals Calcs'!AE$2:AE115)-'Chem - ODS'!Z$7*10^6&lt;0,0,IF(AND(SUM('Chemicals Calcs'!AE$1:AE114)-'Chem - ODS'!Z$7*10^6&lt;0,SUM('Chemicals Calcs'!AE$2:AE115)-'Chem - ODS'!Z$7*10^6&gt;0),SUM('Chemicals Calcs'!AE$2:AE115)-'Chem - ODS'!Z$7*10^6,'Chemicals Calcs'!AE115))</f>
        <v>0</v>
      </c>
      <c r="AF115" s="212">
        <f ca="1">IF(SUM('Chemicals Calcs'!AF$2:AF115)-'Chem - ODS'!AA$7*10^6&lt;0,0,IF(AND(SUM('Chemicals Calcs'!AF$1:AF114)-'Chem - ODS'!AA$7*10^6&lt;0,SUM('Chemicals Calcs'!AF$2:AF115)-'Chem - ODS'!AA$7*10^6&gt;0),SUM('Chemicals Calcs'!AF$2:AF115)-'Chem - ODS'!AA$7*10^6,'Chemicals Calcs'!AF115))</f>
        <v>0</v>
      </c>
      <c r="AG115" s="212">
        <f ca="1">IF(SUM('Chemicals Calcs'!AG$2:AG115)-'Chem - ODS'!AB$7*10^6&lt;0,0,IF(AND(SUM('Chemicals Calcs'!AG$1:AG114)-'Chem - ODS'!AB$7*10^6&lt;0,SUM('Chemicals Calcs'!AG$2:AG115)-'Chem - ODS'!AB$7*10^6&gt;0),SUM('Chemicals Calcs'!AG$2:AG115)-'Chem - ODS'!AB$7*10^6,'Chemicals Calcs'!AG115))</f>
        <v>0</v>
      </c>
      <c r="AH115" s="212">
        <f ca="1">IF(SUM('Chemicals Calcs'!AH$2:AH115)-'Chem - ODS'!AC$7*10^6&lt;0,0,IF(AND(SUM('Chemicals Calcs'!AH$1:AH114)-'Chem - ODS'!AC$7*10^6&lt;0,SUM('Chemicals Calcs'!AH$2:AH115)-'Chem - ODS'!AC$7*10^6&gt;0),SUM('Chemicals Calcs'!AH$2:AH115)-'Chem - ODS'!AC$7*10^6,'Chemicals Calcs'!AH115))</f>
        <v>0</v>
      </c>
      <c r="AI115" s="212">
        <f ca="1">IF(SUM('Chemicals Calcs'!AI$2:AI115)-'Chem - ODS'!AD$7*10^6&lt;0,0,IF(AND(SUM('Chemicals Calcs'!AI$1:AI114)-'Chem - ODS'!AD$7*10^6&lt;0,SUM('Chemicals Calcs'!AI$2:AI115)-'Chem - ODS'!AD$7*10^6&gt;0),SUM('Chemicals Calcs'!AI$2:AI115)-'Chem - ODS'!AD$7*10^6,'Chemicals Calcs'!AI115))</f>
        <v>0</v>
      </c>
      <c r="AJ115" s="212">
        <f ca="1">IF(SUM('Chemicals Calcs'!AJ$2:AJ115)-'Chem - ODS'!AE$7*10^6&lt;0,0,IF(AND(SUM('Chemicals Calcs'!AJ$1:AJ114)-'Chem - ODS'!AE$7*10^6&lt;0,SUM('Chemicals Calcs'!AJ$2:AJ115)-'Chem - ODS'!AE$7*10^6&gt;0),SUM('Chemicals Calcs'!AJ$2:AJ115)-'Chem - ODS'!AE$7*10^6,'Chemicals Calcs'!AJ115))</f>
        <v>0</v>
      </c>
      <c r="AK115" s="212">
        <f ca="1">IF(SUM('Chemicals Calcs'!AK$2:AK115)-'Chem - ODS'!AF$7*10^6&lt;0,0,IF(AND(SUM('Chemicals Calcs'!AK$1:AK114)-'Chem - ODS'!AF$7*10^6&lt;0,SUM('Chemicals Calcs'!AK$2:AK115)-'Chem - ODS'!AF$7*10^6&gt;0),SUM('Chemicals Calcs'!AK$2:AK115)-'Chem - ODS'!AF$7*10^6,'Chemicals Calcs'!AK115))</f>
        <v>0</v>
      </c>
      <c r="AL115" s="212">
        <f ca="1">IF(SUM('Chemicals Calcs'!AL$2:AL115)-'Chem - ODS'!AG$7*10^6&lt;0,0,IF(AND(SUM('Chemicals Calcs'!AL$1:AL114)-'Chem - ODS'!AG$7*10^6&lt;0,SUM('Chemicals Calcs'!AL$2:AL115)-'Chem - ODS'!AG$7*10^6&gt;0),SUM('Chemicals Calcs'!AL$2:AL115)-'Chem - ODS'!AG$7*10^6,'Chemicals Calcs'!AL115))</f>
        <v>0</v>
      </c>
      <c r="AM115" s="212">
        <f ca="1">IF(SUM('Chemicals Calcs'!AM$2:AM115)-'Chem - ODS'!AH$7*10^6&lt;0,0,IF(AND(SUM('Chemicals Calcs'!AM$1:AM114)-'Chem - ODS'!AH$7*10^6&lt;0,SUM('Chemicals Calcs'!AM$2:AM115)-'Chem - ODS'!AH$7*10^6&gt;0),SUM('Chemicals Calcs'!AM$2:AM115)-'Chem - ODS'!AH$7*10^6,'Chemicals Calcs'!AM115))</f>
        <v>0</v>
      </c>
      <c r="AN115" s="212">
        <f ca="1">IF(SUM('Chemicals Calcs'!AN$2:AN115)-'Chem - ODS'!AI$7*10^6&lt;0,0,IF(AND(SUM('Chemicals Calcs'!AN$1:AN114)-'Chem - ODS'!AI$7*10^6&lt;0,SUM('Chemicals Calcs'!AN$2:AN115)-'Chem - ODS'!AI$7*10^6&gt;0),SUM('Chemicals Calcs'!AN$2:AN115)-'Chem - ODS'!AI$7*10^6,'Chemicals Calcs'!AN115))</f>
        <v>0</v>
      </c>
      <c r="AO115" s="212">
        <f ca="1">IF(SUM('Chemicals Calcs'!AO$2:AO115)-'Chem - ODS'!AJ$7*10^6&lt;0,0,IF(AND(SUM('Chemicals Calcs'!AO$1:AO114)-'Chem - ODS'!AJ$7*10^6&lt;0,SUM('Chemicals Calcs'!AO$2:AO115)-'Chem - ODS'!AJ$7*10^6&gt;0),SUM('Chemicals Calcs'!AO$2:AO115)-'Chem - ODS'!AJ$7*10^6,'Chemicals Calcs'!AO115))</f>
        <v>0</v>
      </c>
      <c r="AP115" s="212">
        <f ca="1">IF(SUM('Chemicals Calcs'!AP$2:AP115)-'Chem - ODS'!AK$7*10^6&lt;0,0,IF(AND(SUM('Chemicals Calcs'!AP$1:AP114)-'Chem - ODS'!AK$7*10^6&lt;0,SUM('Chemicals Calcs'!AP$2:AP115)-'Chem - ODS'!AK$7*10^6&gt;0),SUM('Chemicals Calcs'!AP$2:AP115)-'Chem - ODS'!AK$7*10^6,'Chemicals Calcs'!AP115))</f>
        <v>0</v>
      </c>
    </row>
    <row r="116" spans="1:42">
      <c r="A116" s="74">
        <v>64</v>
      </c>
      <c r="B116">
        <f ca="1">IF('Chemicals 2010'!$A124="CP",INDIRECT("'Chemicals 2010'!"&amp;'Country Selector'!$B$3&amp;ROW($A124))*10^12,0)</f>
        <v>0</v>
      </c>
      <c r="C116" s="90">
        <f t="shared" ca="1" si="4"/>
        <v>0</v>
      </c>
      <c r="D116" s="90">
        <f t="shared" ca="1" si="5"/>
        <v>0</v>
      </c>
      <c r="E116" s="90">
        <f t="shared" ca="1" si="5"/>
        <v>0</v>
      </c>
      <c r="F116" s="90">
        <f t="shared" ca="1" si="5"/>
        <v>0</v>
      </c>
      <c r="G116" s="212">
        <f ca="1">IF(SUM('Chemicals Calcs'!G$2:G116)-'Chem - ODS'!B$7*10^6&lt;0,0,IF(AND(SUM('Chemicals Calcs'!G$1:G115)-'Chem - ODS'!B$7*10^6&lt;0,SUM('Chemicals Calcs'!G$2:G116)-'Chem - ODS'!B$7*10^6&gt;0),SUM('Chemicals Calcs'!G$2:G116)-'Chem - ODS'!B$7*10^6,'Chemicals Calcs'!G116))</f>
        <v>0</v>
      </c>
      <c r="H116" s="212">
        <f ca="1">IF(SUM('Chemicals Calcs'!H$2:H116)-'Chem - ODS'!C$7*10^6&lt;0,0,IF(AND(SUM('Chemicals Calcs'!H$1:H115)-'Chem - ODS'!C$7*10^6&lt;0,SUM('Chemicals Calcs'!H$2:H116)-'Chem - ODS'!C$7*10^6&gt;0),SUM('Chemicals Calcs'!H$2:H116)-'Chem - ODS'!C$7*10^6,'Chemicals Calcs'!H116))</f>
        <v>0</v>
      </c>
      <c r="I116" s="212">
        <f ca="1">IF(SUM('Chemicals Calcs'!I$2:I116)-'Chem - ODS'!D$7*10^6&lt;0,0,IF(AND(SUM('Chemicals Calcs'!I$1:I115)-'Chem - ODS'!D$7*10^6&lt;0,SUM('Chemicals Calcs'!I$2:I116)-'Chem - ODS'!D$7*10^6&gt;0),SUM('Chemicals Calcs'!I$2:I116)-'Chem - ODS'!D$7*10^6,'Chemicals Calcs'!I116))</f>
        <v>0</v>
      </c>
      <c r="J116" s="212">
        <f ca="1">IF(SUM('Chemicals Calcs'!J$2:J116)-'Chem - ODS'!E$7*10^6&lt;0,0,IF(AND(SUM('Chemicals Calcs'!J$1:J115)-'Chem - ODS'!E$7*10^6&lt;0,SUM('Chemicals Calcs'!J$2:J116)-'Chem - ODS'!E$7*10^6&gt;0),SUM('Chemicals Calcs'!J$2:J116)-'Chem - ODS'!E$7*10^6,'Chemicals Calcs'!J116))</f>
        <v>0</v>
      </c>
      <c r="K116" s="212">
        <f ca="1">IF(SUM('Chemicals Calcs'!K$2:K116)-'Chem - ODS'!F$7*10^6&lt;0,0,IF(AND(SUM('Chemicals Calcs'!K$1:K115)-'Chem - ODS'!F$7*10^6&lt;0,SUM('Chemicals Calcs'!K$2:K116)-'Chem - ODS'!F$7*10^6&gt;0),SUM('Chemicals Calcs'!K$2:K116)-'Chem - ODS'!F$7*10^6,'Chemicals Calcs'!K116))</f>
        <v>0</v>
      </c>
      <c r="L116" s="212">
        <f ca="1">IF(SUM('Chemicals Calcs'!L$2:L116)-'Chem - ODS'!G$7*10^6&lt;0,0,IF(AND(SUM('Chemicals Calcs'!L$1:L115)-'Chem - ODS'!G$7*10^6&lt;0,SUM('Chemicals Calcs'!L$2:L116)-'Chem - ODS'!G$7*10^6&gt;0),SUM('Chemicals Calcs'!L$2:L116)-'Chem - ODS'!G$7*10^6,'Chemicals Calcs'!L116))</f>
        <v>0</v>
      </c>
      <c r="M116" s="212">
        <f ca="1">IF(SUM('Chemicals Calcs'!M$2:M116)-'Chem - ODS'!H$7*10^6&lt;0,0,IF(AND(SUM('Chemicals Calcs'!M$1:M115)-'Chem - ODS'!H$7*10^6&lt;0,SUM('Chemicals Calcs'!M$2:M116)-'Chem - ODS'!H$7*10^6&gt;0),SUM('Chemicals Calcs'!M$2:M116)-'Chem - ODS'!H$7*10^6,'Chemicals Calcs'!M116))</f>
        <v>0</v>
      </c>
      <c r="N116" s="212">
        <f ca="1">IF(SUM('Chemicals Calcs'!N$2:N116)-'Chem - ODS'!I$7*10^6&lt;0,0,IF(AND(SUM('Chemicals Calcs'!N$1:N115)-'Chem - ODS'!I$7*10^6&lt;0,SUM('Chemicals Calcs'!N$2:N116)-'Chem - ODS'!I$7*10^6&gt;0),SUM('Chemicals Calcs'!N$2:N116)-'Chem - ODS'!I$7*10^6,'Chemicals Calcs'!N116))</f>
        <v>0</v>
      </c>
      <c r="O116" s="212">
        <f ca="1">IF(SUM('Chemicals Calcs'!O$2:O116)-'Chem - ODS'!J$7*10^6&lt;0,0,IF(AND(SUM('Chemicals Calcs'!O$1:O115)-'Chem - ODS'!J$7*10^6&lt;0,SUM('Chemicals Calcs'!O$2:O116)-'Chem - ODS'!J$7*10^6&gt;0),SUM('Chemicals Calcs'!O$2:O116)-'Chem - ODS'!J$7*10^6,'Chemicals Calcs'!O116))</f>
        <v>0</v>
      </c>
      <c r="P116" s="212">
        <f ca="1">IF(SUM('Chemicals Calcs'!P$2:P116)-'Chem - ODS'!K$7*10^6&lt;0,0,IF(AND(SUM('Chemicals Calcs'!P$1:P115)-'Chem - ODS'!K$7*10^6&lt;0,SUM('Chemicals Calcs'!P$2:P116)-'Chem - ODS'!K$7*10^6&gt;0),SUM('Chemicals Calcs'!P$2:P116)-'Chem - ODS'!K$7*10^6,'Chemicals Calcs'!P116))</f>
        <v>0</v>
      </c>
      <c r="Q116" s="212">
        <f ca="1">IF(SUM('Chemicals Calcs'!Q$2:Q116)-'Chem - ODS'!L$7*10^6&lt;0,0,IF(AND(SUM('Chemicals Calcs'!Q$1:Q115)-'Chem - ODS'!L$7*10^6&lt;0,SUM('Chemicals Calcs'!Q$2:Q116)-'Chem - ODS'!L$7*10^6&gt;0),SUM('Chemicals Calcs'!Q$2:Q116)-'Chem - ODS'!L$7*10^6,'Chemicals Calcs'!Q116))</f>
        <v>0</v>
      </c>
      <c r="R116" s="212">
        <f ca="1">IF(SUM('Chemicals Calcs'!R$2:R116)-'Chem - ODS'!M$7*10^6&lt;0,0,IF(AND(SUM('Chemicals Calcs'!R$1:R115)-'Chem - ODS'!M$7*10^6&lt;0,SUM('Chemicals Calcs'!R$2:R116)-'Chem - ODS'!M$7*10^6&gt;0),SUM('Chemicals Calcs'!R$2:R116)-'Chem - ODS'!M$7*10^6,'Chemicals Calcs'!R116))</f>
        <v>0</v>
      </c>
      <c r="S116" s="212">
        <f ca="1">IF(SUM('Chemicals Calcs'!S$2:S116)-'Chem - ODS'!N$7*10^6&lt;0,0,IF(AND(SUM('Chemicals Calcs'!S$1:S115)-'Chem - ODS'!N$7*10^6&lt;0,SUM('Chemicals Calcs'!S$2:S116)-'Chem - ODS'!N$7*10^6&gt;0),SUM('Chemicals Calcs'!S$2:S116)-'Chem - ODS'!N$7*10^6,'Chemicals Calcs'!S116))</f>
        <v>0</v>
      </c>
      <c r="T116" s="212">
        <f ca="1">IF(SUM('Chemicals Calcs'!T$2:T116)-'Chem - ODS'!O$7*10^6&lt;0,0,IF(AND(SUM('Chemicals Calcs'!T$1:T115)-'Chem - ODS'!O$7*10^6&lt;0,SUM('Chemicals Calcs'!T$2:T116)-'Chem - ODS'!O$7*10^6&gt;0),SUM('Chemicals Calcs'!T$2:T116)-'Chem - ODS'!O$7*10^6,'Chemicals Calcs'!T116))</f>
        <v>0</v>
      </c>
      <c r="U116" s="212">
        <f ca="1">IF(SUM('Chemicals Calcs'!U$2:U116)-'Chem - ODS'!P$7*10^6&lt;0,0,IF(AND(SUM('Chemicals Calcs'!U$1:U115)-'Chem - ODS'!P$7*10^6&lt;0,SUM('Chemicals Calcs'!U$2:U116)-'Chem - ODS'!P$7*10^6&gt;0),SUM('Chemicals Calcs'!U$2:U116)-'Chem - ODS'!P$7*10^6,'Chemicals Calcs'!U116))</f>
        <v>0</v>
      </c>
      <c r="V116" s="212">
        <f ca="1">IF(SUM('Chemicals Calcs'!V$2:V116)-'Chem - ODS'!Q$7*10^6&lt;0,0,IF(AND(SUM('Chemicals Calcs'!V$1:V115)-'Chem - ODS'!Q$7*10^6&lt;0,SUM('Chemicals Calcs'!V$2:V116)-'Chem - ODS'!Q$7*10^6&gt;0),SUM('Chemicals Calcs'!V$2:V116)-'Chem - ODS'!Q$7*10^6,'Chemicals Calcs'!V116))</f>
        <v>0</v>
      </c>
      <c r="W116" s="212">
        <f ca="1">IF(SUM('Chemicals Calcs'!W$2:W116)-'Chem - ODS'!R$7*10^6&lt;0,0,IF(AND(SUM('Chemicals Calcs'!W$1:W115)-'Chem - ODS'!R$7*10^6&lt;0,SUM('Chemicals Calcs'!W$2:W116)-'Chem - ODS'!R$7*10^6&gt;0),SUM('Chemicals Calcs'!W$2:W116)-'Chem - ODS'!R$7*10^6,'Chemicals Calcs'!W116))</f>
        <v>0</v>
      </c>
      <c r="X116" s="212">
        <f ca="1">IF(SUM('Chemicals Calcs'!X$2:X116)-'Chem - ODS'!S$7*10^6&lt;0,0,IF(AND(SUM('Chemicals Calcs'!X$1:X115)-'Chem - ODS'!S$7*10^6&lt;0,SUM('Chemicals Calcs'!X$2:X116)-'Chem - ODS'!S$7*10^6&gt;0),SUM('Chemicals Calcs'!X$2:X116)-'Chem - ODS'!S$7*10^6,'Chemicals Calcs'!X116))</f>
        <v>0</v>
      </c>
      <c r="Y116" s="212">
        <f ca="1">IF(SUM('Chemicals Calcs'!Y$2:Y116)-'Chem - ODS'!T$7*10^6&lt;0,0,IF(AND(SUM('Chemicals Calcs'!Y$1:Y115)-'Chem - ODS'!T$7*10^6&lt;0,SUM('Chemicals Calcs'!Y$2:Y116)-'Chem - ODS'!T$7*10^6&gt;0),SUM('Chemicals Calcs'!Y$2:Y116)-'Chem - ODS'!T$7*10^6,'Chemicals Calcs'!Y116))</f>
        <v>0</v>
      </c>
      <c r="Z116" s="212">
        <f ca="1">IF(SUM('Chemicals Calcs'!Z$2:Z116)-'Chem - ODS'!U$7*10^6&lt;0,0,IF(AND(SUM('Chemicals Calcs'!Z$1:Z115)-'Chem - ODS'!U$7*10^6&lt;0,SUM('Chemicals Calcs'!Z$2:Z116)-'Chem - ODS'!U$7*10^6&gt;0),SUM('Chemicals Calcs'!Z$2:Z116)-'Chem - ODS'!U$7*10^6,'Chemicals Calcs'!Z116))</f>
        <v>0</v>
      </c>
      <c r="AA116" s="212">
        <f ca="1">IF(SUM('Chemicals Calcs'!AA$2:AA116)-'Chem - ODS'!V$7*10^6&lt;0,0,IF(AND(SUM('Chemicals Calcs'!AA$1:AA115)-'Chem - ODS'!V$7*10^6&lt;0,SUM('Chemicals Calcs'!AA$2:AA116)-'Chem - ODS'!V$7*10^6&gt;0),SUM('Chemicals Calcs'!AA$2:AA116)-'Chem - ODS'!V$7*10^6,'Chemicals Calcs'!AA116))</f>
        <v>0</v>
      </c>
      <c r="AB116" s="212">
        <f ca="1">IF(SUM('Chemicals Calcs'!AB$2:AB116)-'Chem - ODS'!W$7*10^6&lt;0,0,IF(AND(SUM('Chemicals Calcs'!AB$1:AB115)-'Chem - ODS'!W$7*10^6&lt;0,SUM('Chemicals Calcs'!AB$2:AB116)-'Chem - ODS'!W$7*10^6&gt;0),SUM('Chemicals Calcs'!AB$2:AB116)-'Chem - ODS'!W$7*10^6,'Chemicals Calcs'!AB116))</f>
        <v>0</v>
      </c>
      <c r="AC116" s="212">
        <f ca="1">IF(SUM('Chemicals Calcs'!AC$2:AC116)-'Chem - ODS'!X$7*10^6&lt;0,0,IF(AND(SUM('Chemicals Calcs'!AC$1:AC115)-'Chem - ODS'!X$7*10^6&lt;0,SUM('Chemicals Calcs'!AC$2:AC116)-'Chem - ODS'!X$7*10^6&gt;0),SUM('Chemicals Calcs'!AC$2:AC116)-'Chem - ODS'!X$7*10^6,'Chemicals Calcs'!AC116))</f>
        <v>0</v>
      </c>
      <c r="AD116" s="212">
        <f ca="1">IF(SUM('Chemicals Calcs'!AD$2:AD116)-'Chem - ODS'!Y$7*10^6&lt;0,0,IF(AND(SUM('Chemicals Calcs'!AD$1:AD115)-'Chem - ODS'!Y$7*10^6&lt;0,SUM('Chemicals Calcs'!AD$2:AD116)-'Chem - ODS'!Y$7*10^6&gt;0),SUM('Chemicals Calcs'!AD$2:AD116)-'Chem - ODS'!Y$7*10^6,'Chemicals Calcs'!AD116))</f>
        <v>0</v>
      </c>
      <c r="AE116" s="212">
        <f ca="1">IF(SUM('Chemicals Calcs'!AE$2:AE116)-'Chem - ODS'!Z$7*10^6&lt;0,0,IF(AND(SUM('Chemicals Calcs'!AE$1:AE115)-'Chem - ODS'!Z$7*10^6&lt;0,SUM('Chemicals Calcs'!AE$2:AE116)-'Chem - ODS'!Z$7*10^6&gt;0),SUM('Chemicals Calcs'!AE$2:AE116)-'Chem - ODS'!Z$7*10^6,'Chemicals Calcs'!AE116))</f>
        <v>0</v>
      </c>
      <c r="AF116" s="212">
        <f ca="1">IF(SUM('Chemicals Calcs'!AF$2:AF116)-'Chem - ODS'!AA$7*10^6&lt;0,0,IF(AND(SUM('Chemicals Calcs'!AF$1:AF115)-'Chem - ODS'!AA$7*10^6&lt;0,SUM('Chemicals Calcs'!AF$2:AF116)-'Chem - ODS'!AA$7*10^6&gt;0),SUM('Chemicals Calcs'!AF$2:AF116)-'Chem - ODS'!AA$7*10^6,'Chemicals Calcs'!AF116))</f>
        <v>0</v>
      </c>
      <c r="AG116" s="212">
        <f ca="1">IF(SUM('Chemicals Calcs'!AG$2:AG116)-'Chem - ODS'!AB$7*10^6&lt;0,0,IF(AND(SUM('Chemicals Calcs'!AG$1:AG115)-'Chem - ODS'!AB$7*10^6&lt;0,SUM('Chemicals Calcs'!AG$2:AG116)-'Chem - ODS'!AB$7*10^6&gt;0),SUM('Chemicals Calcs'!AG$2:AG116)-'Chem - ODS'!AB$7*10^6,'Chemicals Calcs'!AG116))</f>
        <v>0</v>
      </c>
      <c r="AH116" s="212">
        <f ca="1">IF(SUM('Chemicals Calcs'!AH$2:AH116)-'Chem - ODS'!AC$7*10^6&lt;0,0,IF(AND(SUM('Chemicals Calcs'!AH$1:AH115)-'Chem - ODS'!AC$7*10^6&lt;0,SUM('Chemicals Calcs'!AH$2:AH116)-'Chem - ODS'!AC$7*10^6&gt;0),SUM('Chemicals Calcs'!AH$2:AH116)-'Chem - ODS'!AC$7*10^6,'Chemicals Calcs'!AH116))</f>
        <v>0</v>
      </c>
      <c r="AI116" s="212">
        <f ca="1">IF(SUM('Chemicals Calcs'!AI$2:AI116)-'Chem - ODS'!AD$7*10^6&lt;0,0,IF(AND(SUM('Chemicals Calcs'!AI$1:AI115)-'Chem - ODS'!AD$7*10^6&lt;0,SUM('Chemicals Calcs'!AI$2:AI116)-'Chem - ODS'!AD$7*10^6&gt;0),SUM('Chemicals Calcs'!AI$2:AI116)-'Chem - ODS'!AD$7*10^6,'Chemicals Calcs'!AI116))</f>
        <v>0</v>
      </c>
      <c r="AJ116" s="212">
        <f ca="1">IF(SUM('Chemicals Calcs'!AJ$2:AJ116)-'Chem - ODS'!AE$7*10^6&lt;0,0,IF(AND(SUM('Chemicals Calcs'!AJ$1:AJ115)-'Chem - ODS'!AE$7*10^6&lt;0,SUM('Chemicals Calcs'!AJ$2:AJ116)-'Chem - ODS'!AE$7*10^6&gt;0),SUM('Chemicals Calcs'!AJ$2:AJ116)-'Chem - ODS'!AE$7*10^6,'Chemicals Calcs'!AJ116))</f>
        <v>0</v>
      </c>
      <c r="AK116" s="212">
        <f ca="1">IF(SUM('Chemicals Calcs'!AK$2:AK116)-'Chem - ODS'!AF$7*10^6&lt;0,0,IF(AND(SUM('Chemicals Calcs'!AK$1:AK115)-'Chem - ODS'!AF$7*10^6&lt;0,SUM('Chemicals Calcs'!AK$2:AK116)-'Chem - ODS'!AF$7*10^6&gt;0),SUM('Chemicals Calcs'!AK$2:AK116)-'Chem - ODS'!AF$7*10^6,'Chemicals Calcs'!AK116))</f>
        <v>0</v>
      </c>
      <c r="AL116" s="212">
        <f ca="1">IF(SUM('Chemicals Calcs'!AL$2:AL116)-'Chem - ODS'!AG$7*10^6&lt;0,0,IF(AND(SUM('Chemicals Calcs'!AL$1:AL115)-'Chem - ODS'!AG$7*10^6&lt;0,SUM('Chemicals Calcs'!AL$2:AL116)-'Chem - ODS'!AG$7*10^6&gt;0),SUM('Chemicals Calcs'!AL$2:AL116)-'Chem - ODS'!AG$7*10^6,'Chemicals Calcs'!AL116))</f>
        <v>0</v>
      </c>
      <c r="AM116" s="212">
        <f ca="1">IF(SUM('Chemicals Calcs'!AM$2:AM116)-'Chem - ODS'!AH$7*10^6&lt;0,0,IF(AND(SUM('Chemicals Calcs'!AM$1:AM115)-'Chem - ODS'!AH$7*10^6&lt;0,SUM('Chemicals Calcs'!AM$2:AM116)-'Chem - ODS'!AH$7*10^6&gt;0),SUM('Chemicals Calcs'!AM$2:AM116)-'Chem - ODS'!AH$7*10^6,'Chemicals Calcs'!AM116))</f>
        <v>0</v>
      </c>
      <c r="AN116" s="212">
        <f ca="1">IF(SUM('Chemicals Calcs'!AN$2:AN116)-'Chem - ODS'!AI$7*10^6&lt;0,0,IF(AND(SUM('Chemicals Calcs'!AN$1:AN115)-'Chem - ODS'!AI$7*10^6&lt;0,SUM('Chemicals Calcs'!AN$2:AN116)-'Chem - ODS'!AI$7*10^6&gt;0),SUM('Chemicals Calcs'!AN$2:AN116)-'Chem - ODS'!AI$7*10^6,'Chemicals Calcs'!AN116))</f>
        <v>0</v>
      </c>
      <c r="AO116" s="212">
        <f ca="1">IF(SUM('Chemicals Calcs'!AO$2:AO116)-'Chem - ODS'!AJ$7*10^6&lt;0,0,IF(AND(SUM('Chemicals Calcs'!AO$1:AO115)-'Chem - ODS'!AJ$7*10^6&lt;0,SUM('Chemicals Calcs'!AO$2:AO116)-'Chem - ODS'!AJ$7*10^6&gt;0),SUM('Chemicals Calcs'!AO$2:AO116)-'Chem - ODS'!AJ$7*10^6,'Chemicals Calcs'!AO116))</f>
        <v>0</v>
      </c>
      <c r="AP116" s="212">
        <f ca="1">IF(SUM('Chemicals Calcs'!AP$2:AP116)-'Chem - ODS'!AK$7*10^6&lt;0,0,IF(AND(SUM('Chemicals Calcs'!AP$1:AP115)-'Chem - ODS'!AK$7*10^6&lt;0,SUM('Chemicals Calcs'!AP$2:AP116)-'Chem - ODS'!AK$7*10^6&gt;0),SUM('Chemicals Calcs'!AP$2:AP116)-'Chem - ODS'!AK$7*10^6,'Chemicals Calcs'!AP116))</f>
        <v>0</v>
      </c>
    </row>
    <row r="117" spans="1:42">
      <c r="A117" s="74">
        <v>65</v>
      </c>
      <c r="B117">
        <f ca="1">IF('Chemicals 2010'!$A125="CP",INDIRECT("'Chemicals 2010'!"&amp;'Country Selector'!$B$3&amp;ROW($A125))*10^12,0)</f>
        <v>1189614893.0425899</v>
      </c>
      <c r="C117" s="90">
        <f t="shared" ca="1" si="4"/>
        <v>1513706164.5413046</v>
      </c>
      <c r="D117" s="90">
        <f t="shared" ca="1" si="5"/>
        <v>1837797436.0400195</v>
      </c>
      <c r="E117" s="90">
        <f t="shared" ca="1" si="5"/>
        <v>2161888707.5387344</v>
      </c>
      <c r="F117" s="90">
        <f t="shared" ca="1" si="5"/>
        <v>2485979979.0374494</v>
      </c>
      <c r="G117" s="212">
        <f ca="1">IF(SUM('Chemicals Calcs'!G$2:G117)-'Chem - ODS'!B$7*10^6&lt;0,0,IF(AND(SUM('Chemicals Calcs'!G$1:G116)-'Chem - ODS'!B$7*10^6&lt;0,SUM('Chemicals Calcs'!G$2:G117)-'Chem - ODS'!B$7*10^6&gt;0),SUM('Chemicals Calcs'!G$2:G117)-'Chem - ODS'!B$7*10^6,'Chemicals Calcs'!G117))</f>
        <v>2810071250.5361643</v>
      </c>
      <c r="H117" s="212">
        <f ca="1">IF(SUM('Chemicals Calcs'!H$2:H117)-'Chem - ODS'!C$7*10^6&lt;0,0,IF(AND(SUM('Chemicals Calcs'!H$1:H116)-'Chem - ODS'!C$7*10^6&lt;0,SUM('Chemicals Calcs'!H$2:H117)-'Chem - ODS'!C$7*10^6&gt;0),SUM('Chemicals Calcs'!H$2:H117)-'Chem - ODS'!C$7*10^6,'Chemicals Calcs'!H117))</f>
        <v>3134162522.0348787</v>
      </c>
      <c r="I117" s="212">
        <f ca="1">IF(SUM('Chemicals Calcs'!I$2:I117)-'Chem - ODS'!D$7*10^6&lt;0,0,IF(AND(SUM('Chemicals Calcs'!I$1:I116)-'Chem - ODS'!D$7*10^6&lt;0,SUM('Chemicals Calcs'!I$2:I117)-'Chem - ODS'!D$7*10^6&gt;0),SUM('Chemicals Calcs'!I$2:I117)-'Chem - ODS'!D$7*10^6,'Chemicals Calcs'!I117))</f>
        <v>3458253793.5335937</v>
      </c>
      <c r="J117" s="212">
        <f ca="1">IF(SUM('Chemicals Calcs'!J$2:J117)-'Chem - ODS'!E$7*10^6&lt;0,0,IF(AND(SUM('Chemicals Calcs'!J$1:J116)-'Chem - ODS'!E$7*10^6&lt;0,SUM('Chemicals Calcs'!J$2:J117)-'Chem - ODS'!E$7*10^6&gt;0),SUM('Chemicals Calcs'!J$2:J117)-'Chem - ODS'!E$7*10^6,'Chemicals Calcs'!J117))</f>
        <v>3782345065.0323091</v>
      </c>
      <c r="K117" s="212">
        <f ca="1">IF(SUM('Chemicals Calcs'!K$2:K117)-'Chem - ODS'!F$7*10^6&lt;0,0,IF(AND(SUM('Chemicals Calcs'!K$1:K116)-'Chem - ODS'!F$7*10^6&lt;0,SUM('Chemicals Calcs'!K$2:K117)-'Chem - ODS'!F$7*10^6&gt;0),SUM('Chemicals Calcs'!K$2:K117)-'Chem - ODS'!F$7*10^6,'Chemicals Calcs'!K117))</f>
        <v>4106436336.5310235</v>
      </c>
      <c r="L117" s="212">
        <f ca="1">IF(SUM('Chemicals Calcs'!L$2:L117)-'Chem - ODS'!G$7*10^6&lt;0,0,IF(AND(SUM('Chemicals Calcs'!L$1:L116)-'Chem - ODS'!G$7*10^6&lt;0,SUM('Chemicals Calcs'!L$2:L117)-'Chem - ODS'!G$7*10^6&gt;0),SUM('Chemicals Calcs'!L$2:L117)-'Chem - ODS'!G$7*10^6,'Chemicals Calcs'!L117))</f>
        <v>4430527608.0297384</v>
      </c>
      <c r="M117" s="212">
        <f ca="1">IF(SUM('Chemicals Calcs'!M$2:M117)-'Chem - ODS'!H$7*10^6&lt;0,0,IF(AND(SUM('Chemicals Calcs'!M$1:M116)-'Chem - ODS'!H$7*10^6&lt;0,SUM('Chemicals Calcs'!M$2:M117)-'Chem - ODS'!H$7*10^6&gt;0),SUM('Chemicals Calcs'!M$2:M117)-'Chem - ODS'!H$7*10^6,'Chemicals Calcs'!M117))</f>
        <v>4680942238.7682171</v>
      </c>
      <c r="N117" s="212">
        <f ca="1">IF(SUM('Chemicals Calcs'!N$2:N117)-'Chem - ODS'!I$7*10^6&lt;0,0,IF(AND(SUM('Chemicals Calcs'!N$1:N116)-'Chem - ODS'!I$7*10^6&lt;0,SUM('Chemicals Calcs'!N$2:N117)-'Chem - ODS'!I$7*10^6&gt;0),SUM('Chemicals Calcs'!N$2:N117)-'Chem - ODS'!I$7*10^6,'Chemicals Calcs'!N117))</f>
        <v>4958711150.1103954</v>
      </c>
      <c r="O117" s="212">
        <f ca="1">IF(SUM('Chemicals Calcs'!O$2:O117)-'Chem - ODS'!J$7*10^6&lt;0,0,IF(AND(SUM('Chemicals Calcs'!O$1:O116)-'Chem - ODS'!J$7*10^6&lt;0,SUM('Chemicals Calcs'!O$2:O117)-'Chem - ODS'!J$7*10^6&gt;0),SUM('Chemicals Calcs'!O$2:O117)-'Chem - ODS'!J$7*10^6,'Chemicals Calcs'!O117))</f>
        <v>5236636232.6223221</v>
      </c>
      <c r="P117" s="212">
        <f ca="1">IF(SUM('Chemicals Calcs'!P$2:P117)-'Chem - ODS'!K$7*10^6&lt;0,0,IF(AND(SUM('Chemicals Calcs'!P$1:P116)-'Chem - ODS'!K$7*10^6&lt;0,SUM('Chemicals Calcs'!P$2:P117)-'Chem - ODS'!K$7*10^6&gt;0),SUM('Chemicals Calcs'!P$2:P117)-'Chem - ODS'!K$7*10^6,'Chemicals Calcs'!P117))</f>
        <v>5514702672.6399841</v>
      </c>
      <c r="Q117" s="212">
        <f ca="1">IF(SUM('Chemicals Calcs'!Q$2:Q117)-'Chem - ODS'!L$7*10^6&lt;0,0,IF(AND(SUM('Chemicals Calcs'!Q$1:Q116)-'Chem - ODS'!L$7*10^6&lt;0,SUM('Chemicals Calcs'!Q$2:Q117)-'Chem - ODS'!L$7*10^6&gt;0),SUM('Chemicals Calcs'!Q$2:Q117)-'Chem - ODS'!L$7*10^6,'Chemicals Calcs'!Q117))</f>
        <v>5853240154.6225195</v>
      </c>
      <c r="R117" s="212">
        <f ca="1">IF(SUM('Chemicals Calcs'!R$2:R117)-'Chem - ODS'!M$7*10^6&lt;0,0,IF(AND(SUM('Chemicals Calcs'!R$1:R116)-'Chem - ODS'!M$7*10^6&lt;0,SUM('Chemicals Calcs'!R$2:R117)-'Chem - ODS'!M$7*10^6&gt;0),SUM('Chemicals Calcs'!R$2:R117)-'Chem - ODS'!M$7*10^6,'Chemicals Calcs'!R117))</f>
        <v>6071209181.0826092</v>
      </c>
      <c r="S117" s="212">
        <f ca="1">IF(SUM('Chemicals Calcs'!S$2:S117)-'Chem - ODS'!N$7*10^6&lt;0,0,IF(AND(SUM('Chemicals Calcs'!S$1:S116)-'Chem - ODS'!N$7*10^6&lt;0,SUM('Chemicals Calcs'!S$2:S117)-'Chem - ODS'!N$7*10^6&gt;0),SUM('Chemicals Calcs'!S$2:S117)-'Chem - ODS'!N$7*10^6,'Chemicals Calcs'!S117))</f>
        <v>6536381424.3862352</v>
      </c>
      <c r="T117" s="212">
        <f ca="1">IF(SUM('Chemicals Calcs'!T$2:T117)-'Chem - ODS'!O$7*10^6&lt;0,0,IF(AND(SUM('Chemicals Calcs'!T$1:T116)-'Chem - ODS'!O$7*10^6&lt;0,SUM('Chemicals Calcs'!T$2:T117)-'Chem - ODS'!O$7*10^6&gt;0),SUM('Chemicals Calcs'!T$2:T117)-'Chem - ODS'!O$7*10^6,'Chemicals Calcs'!T117))</f>
        <v>6659706536.3462086</v>
      </c>
      <c r="U117" s="212">
        <f ca="1">IF(SUM('Chemicals Calcs'!U$2:U117)-'Chem - ODS'!P$7*10^6&lt;0,0,IF(AND(SUM('Chemicals Calcs'!U$1:U116)-'Chem - ODS'!P$7*10^6&lt;0,SUM('Chemicals Calcs'!U$2:U117)-'Chem - ODS'!P$7*10^6&gt;0),SUM('Chemicals Calcs'!U$2:U117)-'Chem - ODS'!P$7*10^6,'Chemicals Calcs'!U117))</f>
        <v>6938725696.195343</v>
      </c>
      <c r="V117" s="212">
        <f ca="1">IF(SUM('Chemicals Calcs'!V$2:V117)-'Chem - ODS'!Q$7*10^6&lt;0,0,IF(AND(SUM('Chemicals Calcs'!V$1:V116)-'Chem - ODS'!Q$7*10^6&lt;0,SUM('Chemicals Calcs'!V$2:V117)-'Chem - ODS'!Q$7*10^6&gt;0),SUM('Chemicals Calcs'!V$2:V117)-'Chem - ODS'!Q$7*10^6,'Chemicals Calcs'!V117))</f>
        <v>7185438678.2056761</v>
      </c>
      <c r="W117" s="212">
        <f ca="1">IF(SUM('Chemicals Calcs'!W$2:W117)-'Chem - ODS'!R$7*10^6&lt;0,0,IF(AND(SUM('Chemicals Calcs'!W$1:W116)-'Chem - ODS'!R$7*10^6&lt;0,SUM('Chemicals Calcs'!W$2:W117)-'Chem - ODS'!R$7*10^6&gt;0),SUM('Chemicals Calcs'!W$2:W117)-'Chem - ODS'!R$7*10^6,'Chemicals Calcs'!W117))</f>
        <v>7675782189.2156057</v>
      </c>
      <c r="X117" s="212">
        <f ca="1">IF(SUM('Chemicals Calcs'!X$2:X117)-'Chem - ODS'!S$7*10^6&lt;0,0,IF(AND(SUM('Chemicals Calcs'!X$1:X116)-'Chem - ODS'!S$7*10^6&lt;0,SUM('Chemicals Calcs'!X$2:X117)-'Chem - ODS'!S$7*10^6&gt;0),SUM('Chemicals Calcs'!X$2:X117)-'Chem - ODS'!S$7*10^6,'Chemicals Calcs'!X117))</f>
        <v>8233251989.3573141</v>
      </c>
      <c r="Y117" s="212">
        <f ca="1">IF(SUM('Chemicals Calcs'!Y$2:Y117)-'Chem - ODS'!T$7*10^6&lt;0,0,IF(AND(SUM('Chemicals Calcs'!Y$1:Y116)-'Chem - ODS'!T$7*10^6&lt;0,SUM('Chemicals Calcs'!Y$2:Y117)-'Chem - ODS'!T$7*10^6&gt;0),SUM('Chemicals Calcs'!Y$2:Y117)-'Chem - ODS'!T$7*10^6,'Chemicals Calcs'!Y117))</f>
        <v>8366362109.5040874</v>
      </c>
      <c r="Z117" s="212">
        <f ca="1">IF(SUM('Chemicals Calcs'!Z$2:Z117)-'Chem - ODS'!U$7*10^6&lt;0,0,IF(AND(SUM('Chemicals Calcs'!Z$1:Z116)-'Chem - ODS'!U$7*10^6&lt;0,SUM('Chemicals Calcs'!Z$2:Z117)-'Chem - ODS'!U$7*10^6&gt;0),SUM('Chemicals Calcs'!Z$2:Z117)-'Chem - ODS'!U$7*10^6,'Chemicals Calcs'!Z117))</f>
        <v>8531014018.2942505</v>
      </c>
      <c r="AA117" s="212">
        <f ca="1">IF(SUM('Chemicals Calcs'!AA$2:AA117)-'Chem - ODS'!V$7*10^6&lt;0,0,IF(AND(SUM('Chemicals Calcs'!AA$1:AA116)-'Chem - ODS'!V$7*10^6&lt;0,SUM('Chemicals Calcs'!AA$2:AA117)-'Chem - ODS'!V$7*10^6&gt;0),SUM('Chemicals Calcs'!AA$2:AA117)-'Chem - ODS'!V$7*10^6,'Chemicals Calcs'!AA117))</f>
        <v>8727698392.5178394</v>
      </c>
      <c r="AB117" s="212">
        <f ca="1">IF(SUM('Chemicals Calcs'!AB$2:AB117)-'Chem - ODS'!W$7*10^6&lt;0,0,IF(AND(SUM('Chemicals Calcs'!AB$1:AB116)-'Chem - ODS'!W$7*10^6&lt;0,SUM('Chemicals Calcs'!AB$2:AB117)-'Chem - ODS'!W$7*10^6&gt;0),SUM('Chemicals Calcs'!AB$2:AB117)-'Chem - ODS'!W$7*10^6,'Chemicals Calcs'!AB117))</f>
        <v>8956848108.7731762</v>
      </c>
      <c r="AC117" s="212">
        <f ca="1">IF(SUM('Chemicals Calcs'!AC$2:AC117)-'Chem - ODS'!X$7*10^6&lt;0,0,IF(AND(SUM('Chemicals Calcs'!AC$1:AC116)-'Chem - ODS'!X$7*10^6&lt;0,SUM('Chemicals Calcs'!AC$2:AC117)-'Chem - ODS'!X$7*10^6&gt;0),SUM('Chemicals Calcs'!AC$2:AC117)-'Chem - ODS'!X$7*10^6,'Chemicals Calcs'!AC117))</f>
        <v>9218846510.8511887</v>
      </c>
      <c r="AD117" s="212">
        <f ca="1">IF(SUM('Chemicals Calcs'!AD$2:AD117)-'Chem - ODS'!Y$7*10^6&lt;0,0,IF(AND(SUM('Chemicals Calcs'!AD$1:AD116)-'Chem - ODS'!Y$7*10^6&lt;0,SUM('Chemicals Calcs'!AD$2:AD117)-'Chem - ODS'!Y$7*10^6&gt;0),SUM('Chemicals Calcs'!AD$2:AD117)-'Chem - ODS'!Y$7*10^6,'Chemicals Calcs'!AD117))</f>
        <v>8579322156.050128</v>
      </c>
      <c r="AE117" s="212">
        <f ca="1">IF(SUM('Chemicals Calcs'!AE$2:AE117)-'Chem - ODS'!Z$7*10^6&lt;0,0,IF(AND(SUM('Chemicals Calcs'!AE$1:AE116)-'Chem - ODS'!Z$7*10^6&lt;0,SUM('Chemicals Calcs'!AE$2:AE117)-'Chem - ODS'!Z$7*10^6&gt;0),SUM('Chemicals Calcs'!AE$2:AE117)-'Chem - ODS'!Z$7*10^6,'Chemicals Calcs'!AE117))</f>
        <v>8804877965.5869217</v>
      </c>
      <c r="AF117" s="212">
        <f ca="1">IF(SUM('Chemicals Calcs'!AF$2:AF117)-'Chem - ODS'!AA$7*10^6&lt;0,0,IF(AND(SUM('Chemicals Calcs'!AF$1:AF116)-'Chem - ODS'!AA$7*10^6&lt;0,SUM('Chemicals Calcs'!AF$2:AF117)-'Chem - ODS'!AA$7*10^6&gt;0),SUM('Chemicals Calcs'!AF$2:AF117)-'Chem - ODS'!AA$7*10^6,'Chemicals Calcs'!AF117))</f>
        <v>8996655357.2049408</v>
      </c>
      <c r="AG117" s="212">
        <f ca="1">IF(SUM('Chemicals Calcs'!AG$2:AG117)-'Chem - ODS'!AB$7*10^6&lt;0,0,IF(AND(SUM('Chemicals Calcs'!AG$1:AG116)-'Chem - ODS'!AB$7*10^6&lt;0,SUM('Chemicals Calcs'!AG$2:AG117)-'Chem - ODS'!AB$7*10^6&gt;0),SUM('Chemicals Calcs'!AG$2:AG117)-'Chem - ODS'!AB$7*10^6,'Chemicals Calcs'!AG117))</f>
        <v>9342313512.4203777</v>
      </c>
      <c r="AH117" s="212">
        <f ca="1">IF(SUM('Chemicals Calcs'!AH$2:AH117)-'Chem - ODS'!AC$7*10^6&lt;0,0,IF(AND(SUM('Chemicals Calcs'!AH$1:AH116)-'Chem - ODS'!AC$7*10^6&lt;0,SUM('Chemicals Calcs'!AH$2:AH117)-'Chem - ODS'!AC$7*10^6&gt;0),SUM('Chemicals Calcs'!AH$2:AH117)-'Chem - ODS'!AC$7*10^6,'Chemicals Calcs'!AH117))</f>
        <v>9699946143.3294067</v>
      </c>
      <c r="AI117" s="212">
        <f ca="1">IF(SUM('Chemicals Calcs'!AI$2:AI117)-'Chem - ODS'!AD$7*10^6&lt;0,0,IF(AND(SUM('Chemicals Calcs'!AI$1:AI116)-'Chem - ODS'!AD$7*10^6&lt;0,SUM('Chemicals Calcs'!AI$2:AI117)-'Chem - ODS'!AD$7*10^6&gt;0),SUM('Chemicals Calcs'!AI$2:AI117)-'Chem - ODS'!AD$7*10^6,'Chemicals Calcs'!AI117))</f>
        <v>10070017468.836348</v>
      </c>
      <c r="AJ117" s="212">
        <f ca="1">IF(SUM('Chemicals Calcs'!AJ$2:AJ117)-'Chem - ODS'!AE$7*10^6&lt;0,0,IF(AND(SUM('Chemicals Calcs'!AJ$1:AJ116)-'Chem - ODS'!AE$7*10^6&lt;0,SUM('Chemicals Calcs'!AJ$2:AJ117)-'Chem - ODS'!AE$7*10^6&gt;0),SUM('Chemicals Calcs'!AJ$2:AJ117)-'Chem - ODS'!AE$7*10^6,'Chemicals Calcs'!AJ117))</f>
        <v>10453005441.550444</v>
      </c>
      <c r="AK117" s="212">
        <f ca="1">IF(SUM('Chemicals Calcs'!AK$2:AK117)-'Chem - ODS'!AF$7*10^6&lt;0,0,IF(AND(SUM('Chemicals Calcs'!AK$1:AK116)-'Chem - ODS'!AF$7*10^6&lt;0,SUM('Chemicals Calcs'!AK$2:AK117)-'Chem - ODS'!AF$7*10^6&gt;0),SUM('Chemicals Calcs'!AK$2:AK117)-'Chem - ODS'!AF$7*10^6,'Chemicals Calcs'!AK117))</f>
        <v>10849402564.723188</v>
      </c>
      <c r="AL117" s="212">
        <f ca="1">IF(SUM('Chemicals Calcs'!AL$2:AL117)-'Chem - ODS'!AG$7*10^6&lt;0,0,IF(AND(SUM('Chemicals Calcs'!AL$1:AL116)-'Chem - ODS'!AG$7*10^6&lt;0,SUM('Chemicals Calcs'!AL$2:AL117)-'Chem - ODS'!AG$7*10^6&gt;0),SUM('Chemicals Calcs'!AL$2:AL117)-'Chem - ODS'!AG$7*10^6,'Chemicals Calcs'!AL117))</f>
        <v>11259716695.716232</v>
      </c>
      <c r="AM117" s="212">
        <f ca="1">IF(SUM('Chemicals Calcs'!AM$2:AM117)-'Chem - ODS'!AH$7*10^6&lt;0,0,IF(AND(SUM('Chemicals Calcs'!AM$1:AM116)-'Chem - ODS'!AH$7*10^6&lt;0,SUM('Chemicals Calcs'!AM$2:AM117)-'Chem - ODS'!AH$7*10^6&gt;0),SUM('Chemicals Calcs'!AM$2:AM117)-'Chem - ODS'!AH$7*10^6,'Chemicals Calcs'!AM117))</f>
        <v>11684471842.001448</v>
      </c>
      <c r="AN117" s="212">
        <f ca="1">IF(SUM('Chemicals Calcs'!AN$2:AN117)-'Chem - ODS'!AI$7*10^6&lt;0,0,IF(AND(SUM('Chemicals Calcs'!AN$1:AN116)-'Chem - ODS'!AI$7*10^6&lt;0,SUM('Chemicals Calcs'!AN$2:AN117)-'Chem - ODS'!AI$7*10^6&gt;0),SUM('Chemicals Calcs'!AN$2:AN117)-'Chem - ODS'!AI$7*10^6,'Chemicals Calcs'!AN117))</f>
        <v>12124208954.80341</v>
      </c>
      <c r="AO117" s="212">
        <f ca="1">IF(SUM('Chemicals Calcs'!AO$2:AO117)-'Chem - ODS'!AJ$7*10^6&lt;0,0,IF(AND(SUM('Chemicals Calcs'!AO$1:AO116)-'Chem - ODS'!AJ$7*10^6&lt;0,SUM('Chemicals Calcs'!AO$2:AO117)-'Chem - ODS'!AJ$7*10^6&gt;0),SUM('Chemicals Calcs'!AO$2:AO117)-'Chem - ODS'!AJ$7*10^6,'Chemicals Calcs'!AO117))</f>
        <v>12579486724.77964</v>
      </c>
      <c r="AP117" s="212">
        <f ca="1">IF(SUM('Chemicals Calcs'!AP$2:AP117)-'Chem - ODS'!AK$7*10^6&lt;0,0,IF(AND(SUM('Chemicals Calcs'!AP$1:AP116)-'Chem - ODS'!AK$7*10^6&lt;0,SUM('Chemicals Calcs'!AP$2:AP117)-'Chem - ODS'!AK$7*10^6&gt;0),SUM('Chemicals Calcs'!AP$2:AP117)-'Chem - ODS'!AK$7*10^6,'Chemicals Calcs'!AP117))</f>
        <v>13050882383.559589</v>
      </c>
    </row>
    <row r="118" spans="1:42">
      <c r="A118" s="74">
        <v>66</v>
      </c>
      <c r="B118">
        <f ca="1">IF('Chemicals 2010'!$A126="CP",INDIRECT("'Chemicals 2010'!"&amp;'Country Selector'!$B$3&amp;ROW($A126))*10^12,0)</f>
        <v>0</v>
      </c>
      <c r="C118" s="90">
        <f t="shared" ca="1" si="4"/>
        <v>0</v>
      </c>
      <c r="D118" s="90">
        <f t="shared" ca="1" si="5"/>
        <v>0</v>
      </c>
      <c r="E118" s="90">
        <f t="shared" ca="1" si="5"/>
        <v>0</v>
      </c>
      <c r="F118" s="90">
        <f t="shared" ca="1" si="5"/>
        <v>0</v>
      </c>
      <c r="G118" s="212">
        <f ca="1">IF(SUM('Chemicals Calcs'!G$2:G118)-'Chem - ODS'!B$7*10^6&lt;0,0,IF(AND(SUM('Chemicals Calcs'!G$1:G117)-'Chem - ODS'!B$7*10^6&lt;0,SUM('Chemicals Calcs'!G$2:G118)-'Chem - ODS'!B$7*10^6&gt;0),SUM('Chemicals Calcs'!G$2:G118)-'Chem - ODS'!B$7*10^6,'Chemicals Calcs'!G118))</f>
        <v>0</v>
      </c>
      <c r="H118" s="212">
        <f ca="1">IF(SUM('Chemicals Calcs'!H$2:H118)-'Chem - ODS'!C$7*10^6&lt;0,0,IF(AND(SUM('Chemicals Calcs'!H$1:H117)-'Chem - ODS'!C$7*10^6&lt;0,SUM('Chemicals Calcs'!H$2:H118)-'Chem - ODS'!C$7*10^6&gt;0),SUM('Chemicals Calcs'!H$2:H118)-'Chem - ODS'!C$7*10^6,'Chemicals Calcs'!H118))</f>
        <v>0</v>
      </c>
      <c r="I118" s="212">
        <f ca="1">IF(SUM('Chemicals Calcs'!I$2:I118)-'Chem - ODS'!D$7*10^6&lt;0,0,IF(AND(SUM('Chemicals Calcs'!I$1:I117)-'Chem - ODS'!D$7*10^6&lt;0,SUM('Chemicals Calcs'!I$2:I118)-'Chem - ODS'!D$7*10^6&gt;0),SUM('Chemicals Calcs'!I$2:I118)-'Chem - ODS'!D$7*10^6,'Chemicals Calcs'!I118))</f>
        <v>0</v>
      </c>
      <c r="J118" s="212">
        <f ca="1">IF(SUM('Chemicals Calcs'!J$2:J118)-'Chem - ODS'!E$7*10^6&lt;0,0,IF(AND(SUM('Chemicals Calcs'!J$1:J117)-'Chem - ODS'!E$7*10^6&lt;0,SUM('Chemicals Calcs'!J$2:J118)-'Chem - ODS'!E$7*10^6&gt;0),SUM('Chemicals Calcs'!J$2:J118)-'Chem - ODS'!E$7*10^6,'Chemicals Calcs'!J118))</f>
        <v>0</v>
      </c>
      <c r="K118" s="212">
        <f ca="1">IF(SUM('Chemicals Calcs'!K$2:K118)-'Chem - ODS'!F$7*10^6&lt;0,0,IF(AND(SUM('Chemicals Calcs'!K$1:K117)-'Chem - ODS'!F$7*10^6&lt;0,SUM('Chemicals Calcs'!K$2:K118)-'Chem - ODS'!F$7*10^6&gt;0),SUM('Chemicals Calcs'!K$2:K118)-'Chem - ODS'!F$7*10^6,'Chemicals Calcs'!K118))</f>
        <v>0</v>
      </c>
      <c r="L118" s="212">
        <f ca="1">IF(SUM('Chemicals Calcs'!L$2:L118)-'Chem - ODS'!G$7*10^6&lt;0,0,IF(AND(SUM('Chemicals Calcs'!L$1:L117)-'Chem - ODS'!G$7*10^6&lt;0,SUM('Chemicals Calcs'!L$2:L118)-'Chem - ODS'!G$7*10^6&gt;0),SUM('Chemicals Calcs'!L$2:L118)-'Chem - ODS'!G$7*10^6,'Chemicals Calcs'!L118))</f>
        <v>0</v>
      </c>
      <c r="M118" s="212">
        <f ca="1">IF(SUM('Chemicals Calcs'!M$2:M118)-'Chem - ODS'!H$7*10^6&lt;0,0,IF(AND(SUM('Chemicals Calcs'!M$1:M117)-'Chem - ODS'!H$7*10^6&lt;0,SUM('Chemicals Calcs'!M$2:M118)-'Chem - ODS'!H$7*10^6&gt;0),SUM('Chemicals Calcs'!M$2:M118)-'Chem - ODS'!H$7*10^6,'Chemicals Calcs'!M118))</f>
        <v>0</v>
      </c>
      <c r="N118" s="212">
        <f ca="1">IF(SUM('Chemicals Calcs'!N$2:N118)-'Chem - ODS'!I$7*10^6&lt;0,0,IF(AND(SUM('Chemicals Calcs'!N$1:N117)-'Chem - ODS'!I$7*10^6&lt;0,SUM('Chemicals Calcs'!N$2:N118)-'Chem - ODS'!I$7*10^6&gt;0),SUM('Chemicals Calcs'!N$2:N118)-'Chem - ODS'!I$7*10^6,'Chemicals Calcs'!N118))</f>
        <v>0</v>
      </c>
      <c r="O118" s="212">
        <f ca="1">IF(SUM('Chemicals Calcs'!O$2:O118)-'Chem - ODS'!J$7*10^6&lt;0,0,IF(AND(SUM('Chemicals Calcs'!O$1:O117)-'Chem - ODS'!J$7*10^6&lt;0,SUM('Chemicals Calcs'!O$2:O118)-'Chem - ODS'!J$7*10^6&gt;0),SUM('Chemicals Calcs'!O$2:O118)-'Chem - ODS'!J$7*10^6,'Chemicals Calcs'!O118))</f>
        <v>0</v>
      </c>
      <c r="P118" s="212">
        <f ca="1">IF(SUM('Chemicals Calcs'!P$2:P118)-'Chem - ODS'!K$7*10^6&lt;0,0,IF(AND(SUM('Chemicals Calcs'!P$1:P117)-'Chem - ODS'!K$7*10^6&lt;0,SUM('Chemicals Calcs'!P$2:P118)-'Chem - ODS'!K$7*10^6&gt;0),SUM('Chemicals Calcs'!P$2:P118)-'Chem - ODS'!K$7*10^6,'Chemicals Calcs'!P118))</f>
        <v>0</v>
      </c>
      <c r="Q118" s="212">
        <f ca="1">IF(SUM('Chemicals Calcs'!Q$2:Q118)-'Chem - ODS'!L$7*10^6&lt;0,0,IF(AND(SUM('Chemicals Calcs'!Q$1:Q117)-'Chem - ODS'!L$7*10^6&lt;0,SUM('Chemicals Calcs'!Q$2:Q118)-'Chem - ODS'!L$7*10^6&gt;0),SUM('Chemicals Calcs'!Q$2:Q118)-'Chem - ODS'!L$7*10^6,'Chemicals Calcs'!Q118))</f>
        <v>0</v>
      </c>
      <c r="R118" s="212">
        <f ca="1">IF(SUM('Chemicals Calcs'!R$2:R118)-'Chem - ODS'!M$7*10^6&lt;0,0,IF(AND(SUM('Chemicals Calcs'!R$1:R117)-'Chem - ODS'!M$7*10^6&lt;0,SUM('Chemicals Calcs'!R$2:R118)-'Chem - ODS'!M$7*10^6&gt;0),SUM('Chemicals Calcs'!R$2:R118)-'Chem - ODS'!M$7*10^6,'Chemicals Calcs'!R118))</f>
        <v>0</v>
      </c>
      <c r="S118" s="212">
        <f ca="1">IF(SUM('Chemicals Calcs'!S$2:S118)-'Chem - ODS'!N$7*10^6&lt;0,0,IF(AND(SUM('Chemicals Calcs'!S$1:S117)-'Chem - ODS'!N$7*10^6&lt;0,SUM('Chemicals Calcs'!S$2:S118)-'Chem - ODS'!N$7*10^6&gt;0),SUM('Chemicals Calcs'!S$2:S118)-'Chem - ODS'!N$7*10^6,'Chemicals Calcs'!S118))</f>
        <v>0</v>
      </c>
      <c r="T118" s="212">
        <f ca="1">IF(SUM('Chemicals Calcs'!T$2:T118)-'Chem - ODS'!O$7*10^6&lt;0,0,IF(AND(SUM('Chemicals Calcs'!T$1:T117)-'Chem - ODS'!O$7*10^6&lt;0,SUM('Chemicals Calcs'!T$2:T118)-'Chem - ODS'!O$7*10^6&gt;0),SUM('Chemicals Calcs'!T$2:T118)-'Chem - ODS'!O$7*10^6,'Chemicals Calcs'!T118))</f>
        <v>0</v>
      </c>
      <c r="U118" s="212">
        <f ca="1">IF(SUM('Chemicals Calcs'!U$2:U118)-'Chem - ODS'!P$7*10^6&lt;0,0,IF(AND(SUM('Chemicals Calcs'!U$1:U117)-'Chem - ODS'!P$7*10^6&lt;0,SUM('Chemicals Calcs'!U$2:U118)-'Chem - ODS'!P$7*10^6&gt;0),SUM('Chemicals Calcs'!U$2:U118)-'Chem - ODS'!P$7*10^6,'Chemicals Calcs'!U118))</f>
        <v>0</v>
      </c>
      <c r="V118" s="212">
        <f ca="1">IF(SUM('Chemicals Calcs'!V$2:V118)-'Chem - ODS'!Q$7*10^6&lt;0,0,IF(AND(SUM('Chemicals Calcs'!V$1:V117)-'Chem - ODS'!Q$7*10^6&lt;0,SUM('Chemicals Calcs'!V$2:V118)-'Chem - ODS'!Q$7*10^6&gt;0),SUM('Chemicals Calcs'!V$2:V118)-'Chem - ODS'!Q$7*10^6,'Chemicals Calcs'!V118))</f>
        <v>0</v>
      </c>
      <c r="W118" s="212">
        <f ca="1">IF(SUM('Chemicals Calcs'!W$2:W118)-'Chem - ODS'!R$7*10^6&lt;0,0,IF(AND(SUM('Chemicals Calcs'!W$1:W117)-'Chem - ODS'!R$7*10^6&lt;0,SUM('Chemicals Calcs'!W$2:W118)-'Chem - ODS'!R$7*10^6&gt;0),SUM('Chemicals Calcs'!W$2:W118)-'Chem - ODS'!R$7*10^6,'Chemicals Calcs'!W118))</f>
        <v>0</v>
      </c>
      <c r="X118" s="212">
        <f ca="1">IF(SUM('Chemicals Calcs'!X$2:X118)-'Chem - ODS'!S$7*10^6&lt;0,0,IF(AND(SUM('Chemicals Calcs'!X$1:X117)-'Chem - ODS'!S$7*10^6&lt;0,SUM('Chemicals Calcs'!X$2:X118)-'Chem - ODS'!S$7*10^6&gt;0),SUM('Chemicals Calcs'!X$2:X118)-'Chem - ODS'!S$7*10^6,'Chemicals Calcs'!X118))</f>
        <v>0</v>
      </c>
      <c r="Y118" s="212">
        <f ca="1">IF(SUM('Chemicals Calcs'!Y$2:Y118)-'Chem - ODS'!T$7*10^6&lt;0,0,IF(AND(SUM('Chemicals Calcs'!Y$1:Y117)-'Chem - ODS'!T$7*10^6&lt;0,SUM('Chemicals Calcs'!Y$2:Y118)-'Chem - ODS'!T$7*10^6&gt;0),SUM('Chemicals Calcs'!Y$2:Y118)-'Chem - ODS'!T$7*10^6,'Chemicals Calcs'!Y118))</f>
        <v>0</v>
      </c>
      <c r="Z118" s="212">
        <f ca="1">IF(SUM('Chemicals Calcs'!Z$2:Z118)-'Chem - ODS'!U$7*10^6&lt;0,0,IF(AND(SUM('Chemicals Calcs'!Z$1:Z117)-'Chem - ODS'!U$7*10^6&lt;0,SUM('Chemicals Calcs'!Z$2:Z118)-'Chem - ODS'!U$7*10^6&gt;0),SUM('Chemicals Calcs'!Z$2:Z118)-'Chem - ODS'!U$7*10^6,'Chemicals Calcs'!Z118))</f>
        <v>0</v>
      </c>
      <c r="AA118" s="212">
        <f ca="1">IF(SUM('Chemicals Calcs'!AA$2:AA118)-'Chem - ODS'!V$7*10^6&lt;0,0,IF(AND(SUM('Chemicals Calcs'!AA$1:AA117)-'Chem - ODS'!V$7*10^6&lt;0,SUM('Chemicals Calcs'!AA$2:AA118)-'Chem - ODS'!V$7*10^6&gt;0),SUM('Chemicals Calcs'!AA$2:AA118)-'Chem - ODS'!V$7*10^6,'Chemicals Calcs'!AA118))</f>
        <v>0</v>
      </c>
      <c r="AB118" s="212">
        <f ca="1">IF(SUM('Chemicals Calcs'!AB$2:AB118)-'Chem - ODS'!W$7*10^6&lt;0,0,IF(AND(SUM('Chemicals Calcs'!AB$1:AB117)-'Chem - ODS'!W$7*10^6&lt;0,SUM('Chemicals Calcs'!AB$2:AB118)-'Chem - ODS'!W$7*10^6&gt;0),SUM('Chemicals Calcs'!AB$2:AB118)-'Chem - ODS'!W$7*10^6,'Chemicals Calcs'!AB118))</f>
        <v>0</v>
      </c>
      <c r="AC118" s="212">
        <f ca="1">IF(SUM('Chemicals Calcs'!AC$2:AC118)-'Chem - ODS'!X$7*10^6&lt;0,0,IF(AND(SUM('Chemicals Calcs'!AC$1:AC117)-'Chem - ODS'!X$7*10^6&lt;0,SUM('Chemicals Calcs'!AC$2:AC118)-'Chem - ODS'!X$7*10^6&gt;0),SUM('Chemicals Calcs'!AC$2:AC118)-'Chem - ODS'!X$7*10^6,'Chemicals Calcs'!AC118))</f>
        <v>0</v>
      </c>
      <c r="AD118" s="212">
        <f ca="1">IF(SUM('Chemicals Calcs'!AD$2:AD118)-'Chem - ODS'!Y$7*10^6&lt;0,0,IF(AND(SUM('Chemicals Calcs'!AD$1:AD117)-'Chem - ODS'!Y$7*10^6&lt;0,SUM('Chemicals Calcs'!AD$2:AD118)-'Chem - ODS'!Y$7*10^6&gt;0),SUM('Chemicals Calcs'!AD$2:AD118)-'Chem - ODS'!Y$7*10^6,'Chemicals Calcs'!AD118))</f>
        <v>0</v>
      </c>
      <c r="AE118" s="212">
        <f ca="1">IF(SUM('Chemicals Calcs'!AE$2:AE118)-'Chem - ODS'!Z$7*10^6&lt;0,0,IF(AND(SUM('Chemicals Calcs'!AE$1:AE117)-'Chem - ODS'!Z$7*10^6&lt;0,SUM('Chemicals Calcs'!AE$2:AE118)-'Chem - ODS'!Z$7*10^6&gt;0),SUM('Chemicals Calcs'!AE$2:AE118)-'Chem - ODS'!Z$7*10^6,'Chemicals Calcs'!AE118))</f>
        <v>0</v>
      </c>
      <c r="AF118" s="212">
        <f ca="1">IF(SUM('Chemicals Calcs'!AF$2:AF118)-'Chem - ODS'!AA$7*10^6&lt;0,0,IF(AND(SUM('Chemicals Calcs'!AF$1:AF117)-'Chem - ODS'!AA$7*10^6&lt;0,SUM('Chemicals Calcs'!AF$2:AF118)-'Chem - ODS'!AA$7*10^6&gt;0),SUM('Chemicals Calcs'!AF$2:AF118)-'Chem - ODS'!AA$7*10^6,'Chemicals Calcs'!AF118))</f>
        <v>0</v>
      </c>
      <c r="AG118" s="212">
        <f ca="1">IF(SUM('Chemicals Calcs'!AG$2:AG118)-'Chem - ODS'!AB$7*10^6&lt;0,0,IF(AND(SUM('Chemicals Calcs'!AG$1:AG117)-'Chem - ODS'!AB$7*10^6&lt;0,SUM('Chemicals Calcs'!AG$2:AG118)-'Chem - ODS'!AB$7*10^6&gt;0),SUM('Chemicals Calcs'!AG$2:AG118)-'Chem - ODS'!AB$7*10^6,'Chemicals Calcs'!AG118))</f>
        <v>0</v>
      </c>
      <c r="AH118" s="212">
        <f ca="1">IF(SUM('Chemicals Calcs'!AH$2:AH118)-'Chem - ODS'!AC$7*10^6&lt;0,0,IF(AND(SUM('Chemicals Calcs'!AH$1:AH117)-'Chem - ODS'!AC$7*10^6&lt;0,SUM('Chemicals Calcs'!AH$2:AH118)-'Chem - ODS'!AC$7*10^6&gt;0),SUM('Chemicals Calcs'!AH$2:AH118)-'Chem - ODS'!AC$7*10^6,'Chemicals Calcs'!AH118))</f>
        <v>0</v>
      </c>
      <c r="AI118" s="212">
        <f ca="1">IF(SUM('Chemicals Calcs'!AI$2:AI118)-'Chem - ODS'!AD$7*10^6&lt;0,0,IF(AND(SUM('Chemicals Calcs'!AI$1:AI117)-'Chem - ODS'!AD$7*10^6&lt;0,SUM('Chemicals Calcs'!AI$2:AI118)-'Chem - ODS'!AD$7*10^6&gt;0),SUM('Chemicals Calcs'!AI$2:AI118)-'Chem - ODS'!AD$7*10^6,'Chemicals Calcs'!AI118))</f>
        <v>0</v>
      </c>
      <c r="AJ118" s="212">
        <f ca="1">IF(SUM('Chemicals Calcs'!AJ$2:AJ118)-'Chem - ODS'!AE$7*10^6&lt;0,0,IF(AND(SUM('Chemicals Calcs'!AJ$1:AJ117)-'Chem - ODS'!AE$7*10^6&lt;0,SUM('Chemicals Calcs'!AJ$2:AJ118)-'Chem - ODS'!AE$7*10^6&gt;0),SUM('Chemicals Calcs'!AJ$2:AJ118)-'Chem - ODS'!AE$7*10^6,'Chemicals Calcs'!AJ118))</f>
        <v>0</v>
      </c>
      <c r="AK118" s="212">
        <f ca="1">IF(SUM('Chemicals Calcs'!AK$2:AK118)-'Chem - ODS'!AF$7*10^6&lt;0,0,IF(AND(SUM('Chemicals Calcs'!AK$1:AK117)-'Chem - ODS'!AF$7*10^6&lt;0,SUM('Chemicals Calcs'!AK$2:AK118)-'Chem - ODS'!AF$7*10^6&gt;0),SUM('Chemicals Calcs'!AK$2:AK118)-'Chem - ODS'!AF$7*10^6,'Chemicals Calcs'!AK118))</f>
        <v>0</v>
      </c>
      <c r="AL118" s="212">
        <f ca="1">IF(SUM('Chemicals Calcs'!AL$2:AL118)-'Chem - ODS'!AG$7*10^6&lt;0,0,IF(AND(SUM('Chemicals Calcs'!AL$1:AL117)-'Chem - ODS'!AG$7*10^6&lt;0,SUM('Chemicals Calcs'!AL$2:AL118)-'Chem - ODS'!AG$7*10^6&gt;0),SUM('Chemicals Calcs'!AL$2:AL118)-'Chem - ODS'!AG$7*10^6,'Chemicals Calcs'!AL118))</f>
        <v>0</v>
      </c>
      <c r="AM118" s="212">
        <f ca="1">IF(SUM('Chemicals Calcs'!AM$2:AM118)-'Chem - ODS'!AH$7*10^6&lt;0,0,IF(AND(SUM('Chemicals Calcs'!AM$1:AM117)-'Chem - ODS'!AH$7*10^6&lt;0,SUM('Chemicals Calcs'!AM$2:AM118)-'Chem - ODS'!AH$7*10^6&gt;0),SUM('Chemicals Calcs'!AM$2:AM118)-'Chem - ODS'!AH$7*10^6,'Chemicals Calcs'!AM118))</f>
        <v>0</v>
      </c>
      <c r="AN118" s="212">
        <f ca="1">IF(SUM('Chemicals Calcs'!AN$2:AN118)-'Chem - ODS'!AI$7*10^6&lt;0,0,IF(AND(SUM('Chemicals Calcs'!AN$1:AN117)-'Chem - ODS'!AI$7*10^6&lt;0,SUM('Chemicals Calcs'!AN$2:AN118)-'Chem - ODS'!AI$7*10^6&gt;0),SUM('Chemicals Calcs'!AN$2:AN118)-'Chem - ODS'!AI$7*10^6,'Chemicals Calcs'!AN118))</f>
        <v>0</v>
      </c>
      <c r="AO118" s="212">
        <f ca="1">IF(SUM('Chemicals Calcs'!AO$2:AO118)-'Chem - ODS'!AJ$7*10^6&lt;0,0,IF(AND(SUM('Chemicals Calcs'!AO$1:AO117)-'Chem - ODS'!AJ$7*10^6&lt;0,SUM('Chemicals Calcs'!AO$2:AO118)-'Chem - ODS'!AJ$7*10^6&gt;0),SUM('Chemicals Calcs'!AO$2:AO118)-'Chem - ODS'!AJ$7*10^6,'Chemicals Calcs'!AO118))</f>
        <v>0</v>
      </c>
      <c r="AP118" s="212">
        <f ca="1">IF(SUM('Chemicals Calcs'!AP$2:AP118)-'Chem - ODS'!AK$7*10^6&lt;0,0,IF(AND(SUM('Chemicals Calcs'!AP$1:AP117)-'Chem - ODS'!AK$7*10^6&lt;0,SUM('Chemicals Calcs'!AP$2:AP118)-'Chem - ODS'!AK$7*10^6&gt;0),SUM('Chemicals Calcs'!AP$2:AP118)-'Chem - ODS'!AK$7*10^6,'Chemicals Calcs'!AP118))</f>
        <v>0</v>
      </c>
    </row>
    <row r="119" spans="1:42">
      <c r="A119" s="74">
        <v>67</v>
      </c>
      <c r="B119">
        <f ca="1">IF('Chemicals 2010'!$A127="CP",INDIRECT("'Chemicals 2010'!"&amp;'Country Selector'!$B$3&amp;ROW($A127))*10^12,0)</f>
        <v>0</v>
      </c>
      <c r="C119" s="90">
        <f t="shared" ca="1" si="4"/>
        <v>0</v>
      </c>
      <c r="D119" s="90">
        <f t="shared" ca="1" si="5"/>
        <v>0</v>
      </c>
      <c r="E119" s="90">
        <f t="shared" ca="1" si="5"/>
        <v>0</v>
      </c>
      <c r="F119" s="90">
        <f t="shared" ca="1" si="5"/>
        <v>0</v>
      </c>
      <c r="G119" s="212">
        <f ca="1">IF(SUM('Chemicals Calcs'!G$2:G119)-'Chem - ODS'!B$7*10^6&lt;0,0,IF(AND(SUM('Chemicals Calcs'!G$1:G118)-'Chem - ODS'!B$7*10^6&lt;0,SUM('Chemicals Calcs'!G$2:G119)-'Chem - ODS'!B$7*10^6&gt;0),SUM('Chemicals Calcs'!G$2:G119)-'Chem - ODS'!B$7*10^6,'Chemicals Calcs'!G119))</f>
        <v>0</v>
      </c>
      <c r="H119" s="212">
        <f ca="1">IF(SUM('Chemicals Calcs'!H$2:H119)-'Chem - ODS'!C$7*10^6&lt;0,0,IF(AND(SUM('Chemicals Calcs'!H$1:H118)-'Chem - ODS'!C$7*10^6&lt;0,SUM('Chemicals Calcs'!H$2:H119)-'Chem - ODS'!C$7*10^6&gt;0),SUM('Chemicals Calcs'!H$2:H119)-'Chem - ODS'!C$7*10^6,'Chemicals Calcs'!H119))</f>
        <v>0</v>
      </c>
      <c r="I119" s="212">
        <f ca="1">IF(SUM('Chemicals Calcs'!I$2:I119)-'Chem - ODS'!D$7*10^6&lt;0,0,IF(AND(SUM('Chemicals Calcs'!I$1:I118)-'Chem - ODS'!D$7*10^6&lt;0,SUM('Chemicals Calcs'!I$2:I119)-'Chem - ODS'!D$7*10^6&gt;0),SUM('Chemicals Calcs'!I$2:I119)-'Chem - ODS'!D$7*10^6,'Chemicals Calcs'!I119))</f>
        <v>0</v>
      </c>
      <c r="J119" s="212">
        <f ca="1">IF(SUM('Chemicals Calcs'!J$2:J119)-'Chem - ODS'!E$7*10^6&lt;0,0,IF(AND(SUM('Chemicals Calcs'!J$1:J118)-'Chem - ODS'!E$7*10^6&lt;0,SUM('Chemicals Calcs'!J$2:J119)-'Chem - ODS'!E$7*10^6&gt;0),SUM('Chemicals Calcs'!J$2:J119)-'Chem - ODS'!E$7*10^6,'Chemicals Calcs'!J119))</f>
        <v>0</v>
      </c>
      <c r="K119" s="212">
        <f ca="1">IF(SUM('Chemicals Calcs'!K$2:K119)-'Chem - ODS'!F$7*10^6&lt;0,0,IF(AND(SUM('Chemicals Calcs'!K$1:K118)-'Chem - ODS'!F$7*10^6&lt;0,SUM('Chemicals Calcs'!K$2:K119)-'Chem - ODS'!F$7*10^6&gt;0),SUM('Chemicals Calcs'!K$2:K119)-'Chem - ODS'!F$7*10^6,'Chemicals Calcs'!K119))</f>
        <v>0</v>
      </c>
      <c r="L119" s="212">
        <f ca="1">IF(SUM('Chemicals Calcs'!L$2:L119)-'Chem - ODS'!G$7*10^6&lt;0,0,IF(AND(SUM('Chemicals Calcs'!L$1:L118)-'Chem - ODS'!G$7*10^6&lt;0,SUM('Chemicals Calcs'!L$2:L119)-'Chem - ODS'!G$7*10^6&gt;0),SUM('Chemicals Calcs'!L$2:L119)-'Chem - ODS'!G$7*10^6,'Chemicals Calcs'!L119))</f>
        <v>0</v>
      </c>
      <c r="M119" s="212">
        <f ca="1">IF(SUM('Chemicals Calcs'!M$2:M119)-'Chem - ODS'!H$7*10^6&lt;0,0,IF(AND(SUM('Chemicals Calcs'!M$1:M118)-'Chem - ODS'!H$7*10^6&lt;0,SUM('Chemicals Calcs'!M$2:M119)-'Chem - ODS'!H$7*10^6&gt;0),SUM('Chemicals Calcs'!M$2:M119)-'Chem - ODS'!H$7*10^6,'Chemicals Calcs'!M119))</f>
        <v>0</v>
      </c>
      <c r="N119" s="212">
        <f ca="1">IF(SUM('Chemicals Calcs'!N$2:N119)-'Chem - ODS'!I$7*10^6&lt;0,0,IF(AND(SUM('Chemicals Calcs'!N$1:N118)-'Chem - ODS'!I$7*10^6&lt;0,SUM('Chemicals Calcs'!N$2:N119)-'Chem - ODS'!I$7*10^6&gt;0),SUM('Chemicals Calcs'!N$2:N119)-'Chem - ODS'!I$7*10^6,'Chemicals Calcs'!N119))</f>
        <v>0</v>
      </c>
      <c r="O119" s="212">
        <f ca="1">IF(SUM('Chemicals Calcs'!O$2:O119)-'Chem - ODS'!J$7*10^6&lt;0,0,IF(AND(SUM('Chemicals Calcs'!O$1:O118)-'Chem - ODS'!J$7*10^6&lt;0,SUM('Chemicals Calcs'!O$2:O119)-'Chem - ODS'!J$7*10^6&gt;0),SUM('Chemicals Calcs'!O$2:O119)-'Chem - ODS'!J$7*10^6,'Chemicals Calcs'!O119))</f>
        <v>0</v>
      </c>
      <c r="P119" s="212">
        <f ca="1">IF(SUM('Chemicals Calcs'!P$2:P119)-'Chem - ODS'!K$7*10^6&lt;0,0,IF(AND(SUM('Chemicals Calcs'!P$1:P118)-'Chem - ODS'!K$7*10^6&lt;0,SUM('Chemicals Calcs'!P$2:P119)-'Chem - ODS'!K$7*10^6&gt;0),SUM('Chemicals Calcs'!P$2:P119)-'Chem - ODS'!K$7*10^6,'Chemicals Calcs'!P119))</f>
        <v>0</v>
      </c>
      <c r="Q119" s="212">
        <f ca="1">IF(SUM('Chemicals Calcs'!Q$2:Q119)-'Chem - ODS'!L$7*10^6&lt;0,0,IF(AND(SUM('Chemicals Calcs'!Q$1:Q118)-'Chem - ODS'!L$7*10^6&lt;0,SUM('Chemicals Calcs'!Q$2:Q119)-'Chem - ODS'!L$7*10^6&gt;0),SUM('Chemicals Calcs'!Q$2:Q119)-'Chem - ODS'!L$7*10^6,'Chemicals Calcs'!Q119))</f>
        <v>0</v>
      </c>
      <c r="R119" s="212">
        <f ca="1">IF(SUM('Chemicals Calcs'!R$2:R119)-'Chem - ODS'!M$7*10^6&lt;0,0,IF(AND(SUM('Chemicals Calcs'!R$1:R118)-'Chem - ODS'!M$7*10^6&lt;0,SUM('Chemicals Calcs'!R$2:R119)-'Chem - ODS'!M$7*10^6&gt;0),SUM('Chemicals Calcs'!R$2:R119)-'Chem - ODS'!M$7*10^6,'Chemicals Calcs'!R119))</f>
        <v>0</v>
      </c>
      <c r="S119" s="212">
        <f ca="1">IF(SUM('Chemicals Calcs'!S$2:S119)-'Chem - ODS'!N$7*10^6&lt;0,0,IF(AND(SUM('Chemicals Calcs'!S$1:S118)-'Chem - ODS'!N$7*10^6&lt;0,SUM('Chemicals Calcs'!S$2:S119)-'Chem - ODS'!N$7*10^6&gt;0),SUM('Chemicals Calcs'!S$2:S119)-'Chem - ODS'!N$7*10^6,'Chemicals Calcs'!S119))</f>
        <v>0</v>
      </c>
      <c r="T119" s="212">
        <f ca="1">IF(SUM('Chemicals Calcs'!T$2:T119)-'Chem - ODS'!O$7*10^6&lt;0,0,IF(AND(SUM('Chemicals Calcs'!T$1:T118)-'Chem - ODS'!O$7*10^6&lt;0,SUM('Chemicals Calcs'!T$2:T119)-'Chem - ODS'!O$7*10^6&gt;0),SUM('Chemicals Calcs'!T$2:T119)-'Chem - ODS'!O$7*10^6,'Chemicals Calcs'!T119))</f>
        <v>0</v>
      </c>
      <c r="U119" s="212">
        <f ca="1">IF(SUM('Chemicals Calcs'!U$2:U119)-'Chem - ODS'!P$7*10^6&lt;0,0,IF(AND(SUM('Chemicals Calcs'!U$1:U118)-'Chem - ODS'!P$7*10^6&lt;0,SUM('Chemicals Calcs'!U$2:U119)-'Chem - ODS'!P$7*10^6&gt;0),SUM('Chemicals Calcs'!U$2:U119)-'Chem - ODS'!P$7*10^6,'Chemicals Calcs'!U119))</f>
        <v>0</v>
      </c>
      <c r="V119" s="212">
        <f ca="1">IF(SUM('Chemicals Calcs'!V$2:V119)-'Chem - ODS'!Q$7*10^6&lt;0,0,IF(AND(SUM('Chemicals Calcs'!V$1:V118)-'Chem - ODS'!Q$7*10^6&lt;0,SUM('Chemicals Calcs'!V$2:V119)-'Chem - ODS'!Q$7*10^6&gt;0),SUM('Chemicals Calcs'!V$2:V119)-'Chem - ODS'!Q$7*10^6,'Chemicals Calcs'!V119))</f>
        <v>0</v>
      </c>
      <c r="W119" s="212">
        <f ca="1">IF(SUM('Chemicals Calcs'!W$2:W119)-'Chem - ODS'!R$7*10^6&lt;0,0,IF(AND(SUM('Chemicals Calcs'!W$1:W118)-'Chem - ODS'!R$7*10^6&lt;0,SUM('Chemicals Calcs'!W$2:W119)-'Chem - ODS'!R$7*10^6&gt;0),SUM('Chemicals Calcs'!W$2:W119)-'Chem - ODS'!R$7*10^6,'Chemicals Calcs'!W119))</f>
        <v>0</v>
      </c>
      <c r="X119" s="212">
        <f ca="1">IF(SUM('Chemicals Calcs'!X$2:X119)-'Chem - ODS'!S$7*10^6&lt;0,0,IF(AND(SUM('Chemicals Calcs'!X$1:X118)-'Chem - ODS'!S$7*10^6&lt;0,SUM('Chemicals Calcs'!X$2:X119)-'Chem - ODS'!S$7*10^6&gt;0),SUM('Chemicals Calcs'!X$2:X119)-'Chem - ODS'!S$7*10^6,'Chemicals Calcs'!X119))</f>
        <v>0</v>
      </c>
      <c r="Y119" s="212">
        <f ca="1">IF(SUM('Chemicals Calcs'!Y$2:Y119)-'Chem - ODS'!T$7*10^6&lt;0,0,IF(AND(SUM('Chemicals Calcs'!Y$1:Y118)-'Chem - ODS'!T$7*10^6&lt;0,SUM('Chemicals Calcs'!Y$2:Y119)-'Chem - ODS'!T$7*10^6&gt;0),SUM('Chemicals Calcs'!Y$2:Y119)-'Chem - ODS'!T$7*10^6,'Chemicals Calcs'!Y119))</f>
        <v>0</v>
      </c>
      <c r="Z119" s="212">
        <f ca="1">IF(SUM('Chemicals Calcs'!Z$2:Z119)-'Chem - ODS'!U$7*10^6&lt;0,0,IF(AND(SUM('Chemicals Calcs'!Z$1:Z118)-'Chem - ODS'!U$7*10^6&lt;0,SUM('Chemicals Calcs'!Z$2:Z119)-'Chem - ODS'!U$7*10^6&gt;0),SUM('Chemicals Calcs'!Z$2:Z119)-'Chem - ODS'!U$7*10^6,'Chemicals Calcs'!Z119))</f>
        <v>0</v>
      </c>
      <c r="AA119" s="212">
        <f ca="1">IF(SUM('Chemicals Calcs'!AA$2:AA119)-'Chem - ODS'!V$7*10^6&lt;0,0,IF(AND(SUM('Chemicals Calcs'!AA$1:AA118)-'Chem - ODS'!V$7*10^6&lt;0,SUM('Chemicals Calcs'!AA$2:AA119)-'Chem - ODS'!V$7*10^6&gt;0),SUM('Chemicals Calcs'!AA$2:AA119)-'Chem - ODS'!V$7*10^6,'Chemicals Calcs'!AA119))</f>
        <v>0</v>
      </c>
      <c r="AB119" s="212">
        <f ca="1">IF(SUM('Chemicals Calcs'!AB$2:AB119)-'Chem - ODS'!W$7*10^6&lt;0,0,IF(AND(SUM('Chemicals Calcs'!AB$1:AB118)-'Chem - ODS'!W$7*10^6&lt;0,SUM('Chemicals Calcs'!AB$2:AB119)-'Chem - ODS'!W$7*10^6&gt;0),SUM('Chemicals Calcs'!AB$2:AB119)-'Chem - ODS'!W$7*10^6,'Chemicals Calcs'!AB119))</f>
        <v>0</v>
      </c>
      <c r="AC119" s="212">
        <f ca="1">IF(SUM('Chemicals Calcs'!AC$2:AC119)-'Chem - ODS'!X$7*10^6&lt;0,0,IF(AND(SUM('Chemicals Calcs'!AC$1:AC118)-'Chem - ODS'!X$7*10^6&lt;0,SUM('Chemicals Calcs'!AC$2:AC119)-'Chem - ODS'!X$7*10^6&gt;0),SUM('Chemicals Calcs'!AC$2:AC119)-'Chem - ODS'!X$7*10^6,'Chemicals Calcs'!AC119))</f>
        <v>0</v>
      </c>
      <c r="AD119" s="212">
        <f ca="1">IF(SUM('Chemicals Calcs'!AD$2:AD119)-'Chem - ODS'!Y$7*10^6&lt;0,0,IF(AND(SUM('Chemicals Calcs'!AD$1:AD118)-'Chem - ODS'!Y$7*10^6&lt;0,SUM('Chemicals Calcs'!AD$2:AD119)-'Chem - ODS'!Y$7*10^6&gt;0),SUM('Chemicals Calcs'!AD$2:AD119)-'Chem - ODS'!Y$7*10^6,'Chemicals Calcs'!AD119))</f>
        <v>0</v>
      </c>
      <c r="AE119" s="212">
        <f ca="1">IF(SUM('Chemicals Calcs'!AE$2:AE119)-'Chem - ODS'!Z$7*10^6&lt;0,0,IF(AND(SUM('Chemicals Calcs'!AE$1:AE118)-'Chem - ODS'!Z$7*10^6&lt;0,SUM('Chemicals Calcs'!AE$2:AE119)-'Chem - ODS'!Z$7*10^6&gt;0),SUM('Chemicals Calcs'!AE$2:AE119)-'Chem - ODS'!Z$7*10^6,'Chemicals Calcs'!AE119))</f>
        <v>0</v>
      </c>
      <c r="AF119" s="212">
        <f ca="1">IF(SUM('Chemicals Calcs'!AF$2:AF119)-'Chem - ODS'!AA$7*10^6&lt;0,0,IF(AND(SUM('Chemicals Calcs'!AF$1:AF118)-'Chem - ODS'!AA$7*10^6&lt;0,SUM('Chemicals Calcs'!AF$2:AF119)-'Chem - ODS'!AA$7*10^6&gt;0),SUM('Chemicals Calcs'!AF$2:AF119)-'Chem - ODS'!AA$7*10^6,'Chemicals Calcs'!AF119))</f>
        <v>0</v>
      </c>
      <c r="AG119" s="212">
        <f ca="1">IF(SUM('Chemicals Calcs'!AG$2:AG119)-'Chem - ODS'!AB$7*10^6&lt;0,0,IF(AND(SUM('Chemicals Calcs'!AG$1:AG118)-'Chem - ODS'!AB$7*10^6&lt;0,SUM('Chemicals Calcs'!AG$2:AG119)-'Chem - ODS'!AB$7*10^6&gt;0),SUM('Chemicals Calcs'!AG$2:AG119)-'Chem - ODS'!AB$7*10^6,'Chemicals Calcs'!AG119))</f>
        <v>0</v>
      </c>
      <c r="AH119" s="212">
        <f ca="1">IF(SUM('Chemicals Calcs'!AH$2:AH119)-'Chem - ODS'!AC$7*10^6&lt;0,0,IF(AND(SUM('Chemicals Calcs'!AH$1:AH118)-'Chem - ODS'!AC$7*10^6&lt;0,SUM('Chemicals Calcs'!AH$2:AH119)-'Chem - ODS'!AC$7*10^6&gt;0),SUM('Chemicals Calcs'!AH$2:AH119)-'Chem - ODS'!AC$7*10^6,'Chemicals Calcs'!AH119))</f>
        <v>0</v>
      </c>
      <c r="AI119" s="212">
        <f ca="1">IF(SUM('Chemicals Calcs'!AI$2:AI119)-'Chem - ODS'!AD$7*10^6&lt;0,0,IF(AND(SUM('Chemicals Calcs'!AI$1:AI118)-'Chem - ODS'!AD$7*10^6&lt;0,SUM('Chemicals Calcs'!AI$2:AI119)-'Chem - ODS'!AD$7*10^6&gt;0),SUM('Chemicals Calcs'!AI$2:AI119)-'Chem - ODS'!AD$7*10^6,'Chemicals Calcs'!AI119))</f>
        <v>0</v>
      </c>
      <c r="AJ119" s="212">
        <f ca="1">IF(SUM('Chemicals Calcs'!AJ$2:AJ119)-'Chem - ODS'!AE$7*10^6&lt;0,0,IF(AND(SUM('Chemicals Calcs'!AJ$1:AJ118)-'Chem - ODS'!AE$7*10^6&lt;0,SUM('Chemicals Calcs'!AJ$2:AJ119)-'Chem - ODS'!AE$7*10^6&gt;0),SUM('Chemicals Calcs'!AJ$2:AJ119)-'Chem - ODS'!AE$7*10^6,'Chemicals Calcs'!AJ119))</f>
        <v>0</v>
      </c>
      <c r="AK119" s="212">
        <f ca="1">IF(SUM('Chemicals Calcs'!AK$2:AK119)-'Chem - ODS'!AF$7*10^6&lt;0,0,IF(AND(SUM('Chemicals Calcs'!AK$1:AK118)-'Chem - ODS'!AF$7*10^6&lt;0,SUM('Chemicals Calcs'!AK$2:AK119)-'Chem - ODS'!AF$7*10^6&gt;0),SUM('Chemicals Calcs'!AK$2:AK119)-'Chem - ODS'!AF$7*10^6,'Chemicals Calcs'!AK119))</f>
        <v>0</v>
      </c>
      <c r="AL119" s="212">
        <f ca="1">IF(SUM('Chemicals Calcs'!AL$2:AL119)-'Chem - ODS'!AG$7*10^6&lt;0,0,IF(AND(SUM('Chemicals Calcs'!AL$1:AL118)-'Chem - ODS'!AG$7*10^6&lt;0,SUM('Chemicals Calcs'!AL$2:AL119)-'Chem - ODS'!AG$7*10^6&gt;0),SUM('Chemicals Calcs'!AL$2:AL119)-'Chem - ODS'!AG$7*10^6,'Chemicals Calcs'!AL119))</f>
        <v>0</v>
      </c>
      <c r="AM119" s="212">
        <f ca="1">IF(SUM('Chemicals Calcs'!AM$2:AM119)-'Chem - ODS'!AH$7*10^6&lt;0,0,IF(AND(SUM('Chemicals Calcs'!AM$1:AM118)-'Chem - ODS'!AH$7*10^6&lt;0,SUM('Chemicals Calcs'!AM$2:AM119)-'Chem - ODS'!AH$7*10^6&gt;0),SUM('Chemicals Calcs'!AM$2:AM119)-'Chem - ODS'!AH$7*10^6,'Chemicals Calcs'!AM119))</f>
        <v>0</v>
      </c>
      <c r="AN119" s="212">
        <f ca="1">IF(SUM('Chemicals Calcs'!AN$2:AN119)-'Chem - ODS'!AI$7*10^6&lt;0,0,IF(AND(SUM('Chemicals Calcs'!AN$1:AN118)-'Chem - ODS'!AI$7*10^6&lt;0,SUM('Chemicals Calcs'!AN$2:AN119)-'Chem - ODS'!AI$7*10^6&gt;0),SUM('Chemicals Calcs'!AN$2:AN119)-'Chem - ODS'!AI$7*10^6,'Chemicals Calcs'!AN119))</f>
        <v>0</v>
      </c>
      <c r="AO119" s="212">
        <f ca="1">IF(SUM('Chemicals Calcs'!AO$2:AO119)-'Chem - ODS'!AJ$7*10^6&lt;0,0,IF(AND(SUM('Chemicals Calcs'!AO$1:AO118)-'Chem - ODS'!AJ$7*10^6&lt;0,SUM('Chemicals Calcs'!AO$2:AO119)-'Chem - ODS'!AJ$7*10^6&gt;0),SUM('Chemicals Calcs'!AO$2:AO119)-'Chem - ODS'!AJ$7*10^6,'Chemicals Calcs'!AO119))</f>
        <v>0</v>
      </c>
      <c r="AP119" s="212">
        <f ca="1">IF(SUM('Chemicals Calcs'!AP$2:AP119)-'Chem - ODS'!AK$7*10^6&lt;0,0,IF(AND(SUM('Chemicals Calcs'!AP$1:AP118)-'Chem - ODS'!AK$7*10^6&lt;0,SUM('Chemicals Calcs'!AP$2:AP119)-'Chem - ODS'!AK$7*10^6&gt;0),SUM('Chemicals Calcs'!AP$2:AP119)-'Chem - ODS'!AK$7*10^6,'Chemicals Calcs'!AP119))</f>
        <v>0</v>
      </c>
    </row>
    <row r="120" spans="1:42">
      <c r="A120" s="74">
        <v>68</v>
      </c>
      <c r="B120">
        <f ca="1">IF('Chemicals 2010'!$A128="CP",INDIRECT("'Chemicals 2010'!"&amp;'Country Selector'!$B$3&amp;ROW($A128))*10^12,0)</f>
        <v>0</v>
      </c>
      <c r="C120" s="90">
        <f t="shared" ca="1" si="4"/>
        <v>0</v>
      </c>
      <c r="D120" s="90">
        <f t="shared" ca="1" si="5"/>
        <v>0</v>
      </c>
      <c r="E120" s="90">
        <f t="shared" ca="1" si="5"/>
        <v>0</v>
      </c>
      <c r="F120" s="90">
        <f t="shared" ca="1" si="5"/>
        <v>0</v>
      </c>
      <c r="G120" s="212">
        <f ca="1">IF(SUM('Chemicals Calcs'!G$2:G120)-'Chem - ODS'!B$7*10^6&lt;0,0,IF(AND(SUM('Chemicals Calcs'!G$1:G119)-'Chem - ODS'!B$7*10^6&lt;0,SUM('Chemicals Calcs'!G$2:G120)-'Chem - ODS'!B$7*10^6&gt;0),SUM('Chemicals Calcs'!G$2:G120)-'Chem - ODS'!B$7*10^6,'Chemicals Calcs'!G120))</f>
        <v>0</v>
      </c>
      <c r="H120" s="212">
        <f ca="1">IF(SUM('Chemicals Calcs'!H$2:H120)-'Chem - ODS'!C$7*10^6&lt;0,0,IF(AND(SUM('Chemicals Calcs'!H$1:H119)-'Chem - ODS'!C$7*10^6&lt;0,SUM('Chemicals Calcs'!H$2:H120)-'Chem - ODS'!C$7*10^6&gt;0),SUM('Chemicals Calcs'!H$2:H120)-'Chem - ODS'!C$7*10^6,'Chemicals Calcs'!H120))</f>
        <v>0</v>
      </c>
      <c r="I120" s="212">
        <f ca="1">IF(SUM('Chemicals Calcs'!I$2:I120)-'Chem - ODS'!D$7*10^6&lt;0,0,IF(AND(SUM('Chemicals Calcs'!I$1:I119)-'Chem - ODS'!D$7*10^6&lt;0,SUM('Chemicals Calcs'!I$2:I120)-'Chem - ODS'!D$7*10^6&gt;0),SUM('Chemicals Calcs'!I$2:I120)-'Chem - ODS'!D$7*10^6,'Chemicals Calcs'!I120))</f>
        <v>0</v>
      </c>
      <c r="J120" s="212">
        <f ca="1">IF(SUM('Chemicals Calcs'!J$2:J120)-'Chem - ODS'!E$7*10^6&lt;0,0,IF(AND(SUM('Chemicals Calcs'!J$1:J119)-'Chem - ODS'!E$7*10^6&lt;0,SUM('Chemicals Calcs'!J$2:J120)-'Chem - ODS'!E$7*10^6&gt;0),SUM('Chemicals Calcs'!J$2:J120)-'Chem - ODS'!E$7*10^6,'Chemicals Calcs'!J120))</f>
        <v>0</v>
      </c>
      <c r="K120" s="212">
        <f ca="1">IF(SUM('Chemicals Calcs'!K$2:K120)-'Chem - ODS'!F$7*10^6&lt;0,0,IF(AND(SUM('Chemicals Calcs'!K$1:K119)-'Chem - ODS'!F$7*10^6&lt;0,SUM('Chemicals Calcs'!K$2:K120)-'Chem - ODS'!F$7*10^6&gt;0),SUM('Chemicals Calcs'!K$2:K120)-'Chem - ODS'!F$7*10^6,'Chemicals Calcs'!K120))</f>
        <v>0</v>
      </c>
      <c r="L120" s="212">
        <f ca="1">IF(SUM('Chemicals Calcs'!L$2:L120)-'Chem - ODS'!G$7*10^6&lt;0,0,IF(AND(SUM('Chemicals Calcs'!L$1:L119)-'Chem - ODS'!G$7*10^6&lt;0,SUM('Chemicals Calcs'!L$2:L120)-'Chem - ODS'!G$7*10^6&gt;0),SUM('Chemicals Calcs'!L$2:L120)-'Chem - ODS'!G$7*10^6,'Chemicals Calcs'!L120))</f>
        <v>0</v>
      </c>
      <c r="M120" s="212">
        <f ca="1">IF(SUM('Chemicals Calcs'!M$2:M120)-'Chem - ODS'!H$7*10^6&lt;0,0,IF(AND(SUM('Chemicals Calcs'!M$1:M119)-'Chem - ODS'!H$7*10^6&lt;0,SUM('Chemicals Calcs'!M$2:M120)-'Chem - ODS'!H$7*10^6&gt;0),SUM('Chemicals Calcs'!M$2:M120)-'Chem - ODS'!H$7*10^6,'Chemicals Calcs'!M120))</f>
        <v>0</v>
      </c>
      <c r="N120" s="212">
        <f ca="1">IF(SUM('Chemicals Calcs'!N$2:N120)-'Chem - ODS'!I$7*10^6&lt;0,0,IF(AND(SUM('Chemicals Calcs'!N$1:N119)-'Chem - ODS'!I$7*10^6&lt;0,SUM('Chemicals Calcs'!N$2:N120)-'Chem - ODS'!I$7*10^6&gt;0),SUM('Chemicals Calcs'!N$2:N120)-'Chem - ODS'!I$7*10^6,'Chemicals Calcs'!N120))</f>
        <v>0</v>
      </c>
      <c r="O120" s="212">
        <f ca="1">IF(SUM('Chemicals Calcs'!O$2:O120)-'Chem - ODS'!J$7*10^6&lt;0,0,IF(AND(SUM('Chemicals Calcs'!O$1:O119)-'Chem - ODS'!J$7*10^6&lt;0,SUM('Chemicals Calcs'!O$2:O120)-'Chem - ODS'!J$7*10^6&gt;0),SUM('Chemicals Calcs'!O$2:O120)-'Chem - ODS'!J$7*10^6,'Chemicals Calcs'!O120))</f>
        <v>0</v>
      </c>
      <c r="P120" s="212">
        <f ca="1">IF(SUM('Chemicals Calcs'!P$2:P120)-'Chem - ODS'!K$7*10^6&lt;0,0,IF(AND(SUM('Chemicals Calcs'!P$1:P119)-'Chem - ODS'!K$7*10^6&lt;0,SUM('Chemicals Calcs'!P$2:P120)-'Chem - ODS'!K$7*10^6&gt;0),SUM('Chemicals Calcs'!P$2:P120)-'Chem - ODS'!K$7*10^6,'Chemicals Calcs'!P120))</f>
        <v>0</v>
      </c>
      <c r="Q120" s="212">
        <f ca="1">IF(SUM('Chemicals Calcs'!Q$2:Q120)-'Chem - ODS'!L$7*10^6&lt;0,0,IF(AND(SUM('Chemicals Calcs'!Q$1:Q119)-'Chem - ODS'!L$7*10^6&lt;0,SUM('Chemicals Calcs'!Q$2:Q120)-'Chem - ODS'!L$7*10^6&gt;0),SUM('Chemicals Calcs'!Q$2:Q120)-'Chem - ODS'!L$7*10^6,'Chemicals Calcs'!Q120))</f>
        <v>0</v>
      </c>
      <c r="R120" s="212">
        <f ca="1">IF(SUM('Chemicals Calcs'!R$2:R120)-'Chem - ODS'!M$7*10^6&lt;0,0,IF(AND(SUM('Chemicals Calcs'!R$1:R119)-'Chem - ODS'!M$7*10^6&lt;0,SUM('Chemicals Calcs'!R$2:R120)-'Chem - ODS'!M$7*10^6&gt;0),SUM('Chemicals Calcs'!R$2:R120)-'Chem - ODS'!M$7*10^6,'Chemicals Calcs'!R120))</f>
        <v>0</v>
      </c>
      <c r="S120" s="212">
        <f ca="1">IF(SUM('Chemicals Calcs'!S$2:S120)-'Chem - ODS'!N$7*10^6&lt;0,0,IF(AND(SUM('Chemicals Calcs'!S$1:S119)-'Chem - ODS'!N$7*10^6&lt;0,SUM('Chemicals Calcs'!S$2:S120)-'Chem - ODS'!N$7*10^6&gt;0),SUM('Chemicals Calcs'!S$2:S120)-'Chem - ODS'!N$7*10^6,'Chemicals Calcs'!S120))</f>
        <v>0</v>
      </c>
      <c r="T120" s="212">
        <f ca="1">IF(SUM('Chemicals Calcs'!T$2:T120)-'Chem - ODS'!O$7*10^6&lt;0,0,IF(AND(SUM('Chemicals Calcs'!T$1:T119)-'Chem - ODS'!O$7*10^6&lt;0,SUM('Chemicals Calcs'!T$2:T120)-'Chem - ODS'!O$7*10^6&gt;0),SUM('Chemicals Calcs'!T$2:T120)-'Chem - ODS'!O$7*10^6,'Chemicals Calcs'!T120))</f>
        <v>0</v>
      </c>
      <c r="U120" s="212">
        <f ca="1">IF(SUM('Chemicals Calcs'!U$2:U120)-'Chem - ODS'!P$7*10^6&lt;0,0,IF(AND(SUM('Chemicals Calcs'!U$1:U119)-'Chem - ODS'!P$7*10^6&lt;0,SUM('Chemicals Calcs'!U$2:U120)-'Chem - ODS'!P$7*10^6&gt;0),SUM('Chemicals Calcs'!U$2:U120)-'Chem - ODS'!P$7*10^6,'Chemicals Calcs'!U120))</f>
        <v>0</v>
      </c>
      <c r="V120" s="212">
        <f ca="1">IF(SUM('Chemicals Calcs'!V$2:V120)-'Chem - ODS'!Q$7*10^6&lt;0,0,IF(AND(SUM('Chemicals Calcs'!V$1:V119)-'Chem - ODS'!Q$7*10^6&lt;0,SUM('Chemicals Calcs'!V$2:V120)-'Chem - ODS'!Q$7*10^6&gt;0),SUM('Chemicals Calcs'!V$2:V120)-'Chem - ODS'!Q$7*10^6,'Chemicals Calcs'!V120))</f>
        <v>0</v>
      </c>
      <c r="W120" s="212">
        <f ca="1">IF(SUM('Chemicals Calcs'!W$2:W120)-'Chem - ODS'!R$7*10^6&lt;0,0,IF(AND(SUM('Chemicals Calcs'!W$1:W119)-'Chem - ODS'!R$7*10^6&lt;0,SUM('Chemicals Calcs'!W$2:W120)-'Chem - ODS'!R$7*10^6&gt;0),SUM('Chemicals Calcs'!W$2:W120)-'Chem - ODS'!R$7*10^6,'Chemicals Calcs'!W120))</f>
        <v>0</v>
      </c>
      <c r="X120" s="212">
        <f ca="1">IF(SUM('Chemicals Calcs'!X$2:X120)-'Chem - ODS'!S$7*10^6&lt;0,0,IF(AND(SUM('Chemicals Calcs'!X$1:X119)-'Chem - ODS'!S$7*10^6&lt;0,SUM('Chemicals Calcs'!X$2:X120)-'Chem - ODS'!S$7*10^6&gt;0),SUM('Chemicals Calcs'!X$2:X120)-'Chem - ODS'!S$7*10^6,'Chemicals Calcs'!X120))</f>
        <v>0</v>
      </c>
      <c r="Y120" s="212">
        <f ca="1">IF(SUM('Chemicals Calcs'!Y$2:Y120)-'Chem - ODS'!T$7*10^6&lt;0,0,IF(AND(SUM('Chemicals Calcs'!Y$1:Y119)-'Chem - ODS'!T$7*10^6&lt;0,SUM('Chemicals Calcs'!Y$2:Y120)-'Chem - ODS'!T$7*10^6&gt;0),SUM('Chemicals Calcs'!Y$2:Y120)-'Chem - ODS'!T$7*10^6,'Chemicals Calcs'!Y120))</f>
        <v>0</v>
      </c>
      <c r="Z120" s="212">
        <f ca="1">IF(SUM('Chemicals Calcs'!Z$2:Z120)-'Chem - ODS'!U$7*10^6&lt;0,0,IF(AND(SUM('Chemicals Calcs'!Z$1:Z119)-'Chem - ODS'!U$7*10^6&lt;0,SUM('Chemicals Calcs'!Z$2:Z120)-'Chem - ODS'!U$7*10^6&gt;0),SUM('Chemicals Calcs'!Z$2:Z120)-'Chem - ODS'!U$7*10^6,'Chemicals Calcs'!Z120))</f>
        <v>0</v>
      </c>
      <c r="AA120" s="212">
        <f ca="1">IF(SUM('Chemicals Calcs'!AA$2:AA120)-'Chem - ODS'!V$7*10^6&lt;0,0,IF(AND(SUM('Chemicals Calcs'!AA$1:AA119)-'Chem - ODS'!V$7*10^6&lt;0,SUM('Chemicals Calcs'!AA$2:AA120)-'Chem - ODS'!V$7*10^6&gt;0),SUM('Chemicals Calcs'!AA$2:AA120)-'Chem - ODS'!V$7*10^6,'Chemicals Calcs'!AA120))</f>
        <v>0</v>
      </c>
      <c r="AB120" s="212">
        <f ca="1">IF(SUM('Chemicals Calcs'!AB$2:AB120)-'Chem - ODS'!W$7*10^6&lt;0,0,IF(AND(SUM('Chemicals Calcs'!AB$1:AB119)-'Chem - ODS'!W$7*10^6&lt;0,SUM('Chemicals Calcs'!AB$2:AB120)-'Chem - ODS'!W$7*10^6&gt;0),SUM('Chemicals Calcs'!AB$2:AB120)-'Chem - ODS'!W$7*10^6,'Chemicals Calcs'!AB120))</f>
        <v>0</v>
      </c>
      <c r="AC120" s="212">
        <f ca="1">IF(SUM('Chemicals Calcs'!AC$2:AC120)-'Chem - ODS'!X$7*10^6&lt;0,0,IF(AND(SUM('Chemicals Calcs'!AC$1:AC119)-'Chem - ODS'!X$7*10^6&lt;0,SUM('Chemicals Calcs'!AC$2:AC120)-'Chem - ODS'!X$7*10^6&gt;0),SUM('Chemicals Calcs'!AC$2:AC120)-'Chem - ODS'!X$7*10^6,'Chemicals Calcs'!AC120))</f>
        <v>0</v>
      </c>
      <c r="AD120" s="212">
        <f ca="1">IF(SUM('Chemicals Calcs'!AD$2:AD120)-'Chem - ODS'!Y$7*10^6&lt;0,0,IF(AND(SUM('Chemicals Calcs'!AD$1:AD119)-'Chem - ODS'!Y$7*10^6&lt;0,SUM('Chemicals Calcs'!AD$2:AD120)-'Chem - ODS'!Y$7*10^6&gt;0),SUM('Chemicals Calcs'!AD$2:AD120)-'Chem - ODS'!Y$7*10^6,'Chemicals Calcs'!AD120))</f>
        <v>0</v>
      </c>
      <c r="AE120" s="212">
        <f ca="1">IF(SUM('Chemicals Calcs'!AE$2:AE120)-'Chem - ODS'!Z$7*10^6&lt;0,0,IF(AND(SUM('Chemicals Calcs'!AE$1:AE119)-'Chem - ODS'!Z$7*10^6&lt;0,SUM('Chemicals Calcs'!AE$2:AE120)-'Chem - ODS'!Z$7*10^6&gt;0),SUM('Chemicals Calcs'!AE$2:AE120)-'Chem - ODS'!Z$7*10^6,'Chemicals Calcs'!AE120))</f>
        <v>0</v>
      </c>
      <c r="AF120" s="212">
        <f ca="1">IF(SUM('Chemicals Calcs'!AF$2:AF120)-'Chem - ODS'!AA$7*10^6&lt;0,0,IF(AND(SUM('Chemicals Calcs'!AF$1:AF119)-'Chem - ODS'!AA$7*10^6&lt;0,SUM('Chemicals Calcs'!AF$2:AF120)-'Chem - ODS'!AA$7*10^6&gt;0),SUM('Chemicals Calcs'!AF$2:AF120)-'Chem - ODS'!AA$7*10^6,'Chemicals Calcs'!AF120))</f>
        <v>0</v>
      </c>
      <c r="AG120" s="212">
        <f ca="1">IF(SUM('Chemicals Calcs'!AG$2:AG120)-'Chem - ODS'!AB$7*10^6&lt;0,0,IF(AND(SUM('Chemicals Calcs'!AG$1:AG119)-'Chem - ODS'!AB$7*10^6&lt;0,SUM('Chemicals Calcs'!AG$2:AG120)-'Chem - ODS'!AB$7*10^6&gt;0),SUM('Chemicals Calcs'!AG$2:AG120)-'Chem - ODS'!AB$7*10^6,'Chemicals Calcs'!AG120))</f>
        <v>0</v>
      </c>
      <c r="AH120" s="212">
        <f ca="1">IF(SUM('Chemicals Calcs'!AH$2:AH120)-'Chem - ODS'!AC$7*10^6&lt;0,0,IF(AND(SUM('Chemicals Calcs'!AH$1:AH119)-'Chem - ODS'!AC$7*10^6&lt;0,SUM('Chemicals Calcs'!AH$2:AH120)-'Chem - ODS'!AC$7*10^6&gt;0),SUM('Chemicals Calcs'!AH$2:AH120)-'Chem - ODS'!AC$7*10^6,'Chemicals Calcs'!AH120))</f>
        <v>0</v>
      </c>
      <c r="AI120" s="212">
        <f ca="1">IF(SUM('Chemicals Calcs'!AI$2:AI120)-'Chem - ODS'!AD$7*10^6&lt;0,0,IF(AND(SUM('Chemicals Calcs'!AI$1:AI119)-'Chem - ODS'!AD$7*10^6&lt;0,SUM('Chemicals Calcs'!AI$2:AI120)-'Chem - ODS'!AD$7*10^6&gt;0),SUM('Chemicals Calcs'!AI$2:AI120)-'Chem - ODS'!AD$7*10^6,'Chemicals Calcs'!AI120))</f>
        <v>0</v>
      </c>
      <c r="AJ120" s="212">
        <f ca="1">IF(SUM('Chemicals Calcs'!AJ$2:AJ120)-'Chem - ODS'!AE$7*10^6&lt;0,0,IF(AND(SUM('Chemicals Calcs'!AJ$1:AJ119)-'Chem - ODS'!AE$7*10^6&lt;0,SUM('Chemicals Calcs'!AJ$2:AJ120)-'Chem - ODS'!AE$7*10^6&gt;0),SUM('Chemicals Calcs'!AJ$2:AJ120)-'Chem - ODS'!AE$7*10^6,'Chemicals Calcs'!AJ120))</f>
        <v>0</v>
      </c>
      <c r="AK120" s="212">
        <f ca="1">IF(SUM('Chemicals Calcs'!AK$2:AK120)-'Chem - ODS'!AF$7*10^6&lt;0,0,IF(AND(SUM('Chemicals Calcs'!AK$1:AK119)-'Chem - ODS'!AF$7*10^6&lt;0,SUM('Chemicals Calcs'!AK$2:AK120)-'Chem - ODS'!AF$7*10^6&gt;0),SUM('Chemicals Calcs'!AK$2:AK120)-'Chem - ODS'!AF$7*10^6,'Chemicals Calcs'!AK120))</f>
        <v>0</v>
      </c>
      <c r="AL120" s="212">
        <f ca="1">IF(SUM('Chemicals Calcs'!AL$2:AL120)-'Chem - ODS'!AG$7*10^6&lt;0,0,IF(AND(SUM('Chemicals Calcs'!AL$1:AL119)-'Chem - ODS'!AG$7*10^6&lt;0,SUM('Chemicals Calcs'!AL$2:AL120)-'Chem - ODS'!AG$7*10^6&gt;0),SUM('Chemicals Calcs'!AL$2:AL120)-'Chem - ODS'!AG$7*10^6,'Chemicals Calcs'!AL120))</f>
        <v>0</v>
      </c>
      <c r="AM120" s="212">
        <f ca="1">IF(SUM('Chemicals Calcs'!AM$2:AM120)-'Chem - ODS'!AH$7*10^6&lt;0,0,IF(AND(SUM('Chemicals Calcs'!AM$1:AM119)-'Chem - ODS'!AH$7*10^6&lt;0,SUM('Chemicals Calcs'!AM$2:AM120)-'Chem - ODS'!AH$7*10^6&gt;0),SUM('Chemicals Calcs'!AM$2:AM120)-'Chem - ODS'!AH$7*10^6,'Chemicals Calcs'!AM120))</f>
        <v>0</v>
      </c>
      <c r="AN120" s="212">
        <f ca="1">IF(SUM('Chemicals Calcs'!AN$2:AN120)-'Chem - ODS'!AI$7*10^6&lt;0,0,IF(AND(SUM('Chemicals Calcs'!AN$1:AN119)-'Chem - ODS'!AI$7*10^6&lt;0,SUM('Chemicals Calcs'!AN$2:AN120)-'Chem - ODS'!AI$7*10^6&gt;0),SUM('Chemicals Calcs'!AN$2:AN120)-'Chem - ODS'!AI$7*10^6,'Chemicals Calcs'!AN120))</f>
        <v>0</v>
      </c>
      <c r="AO120" s="212">
        <f ca="1">IF(SUM('Chemicals Calcs'!AO$2:AO120)-'Chem - ODS'!AJ$7*10^6&lt;0,0,IF(AND(SUM('Chemicals Calcs'!AO$1:AO119)-'Chem - ODS'!AJ$7*10^6&lt;0,SUM('Chemicals Calcs'!AO$2:AO120)-'Chem - ODS'!AJ$7*10^6&gt;0),SUM('Chemicals Calcs'!AO$2:AO120)-'Chem - ODS'!AJ$7*10^6,'Chemicals Calcs'!AO120))</f>
        <v>0</v>
      </c>
      <c r="AP120" s="212">
        <f ca="1">IF(SUM('Chemicals Calcs'!AP$2:AP120)-'Chem - ODS'!AK$7*10^6&lt;0,0,IF(AND(SUM('Chemicals Calcs'!AP$1:AP119)-'Chem - ODS'!AK$7*10^6&lt;0,SUM('Chemicals Calcs'!AP$2:AP120)-'Chem - ODS'!AK$7*10^6&gt;0),SUM('Chemicals Calcs'!AP$2:AP120)-'Chem - ODS'!AK$7*10^6,'Chemicals Calcs'!AP120))</f>
        <v>0</v>
      </c>
    </row>
    <row r="121" spans="1:42">
      <c r="A121" s="74">
        <v>69</v>
      </c>
      <c r="B121">
        <f ca="1">IF('Chemicals 2010'!$A129="CP",INDIRECT("'Chemicals 2010'!"&amp;'Country Selector'!$B$3&amp;ROW($A129))*10^12,0)</f>
        <v>0</v>
      </c>
      <c r="C121" s="90">
        <f t="shared" ca="1" si="4"/>
        <v>0</v>
      </c>
      <c r="D121" s="90">
        <f t="shared" ca="1" si="5"/>
        <v>0</v>
      </c>
      <c r="E121" s="90">
        <f t="shared" ca="1" si="5"/>
        <v>0</v>
      </c>
      <c r="F121" s="90">
        <f t="shared" ca="1" si="5"/>
        <v>0</v>
      </c>
      <c r="G121" s="212">
        <f ca="1">IF(SUM('Chemicals Calcs'!G$2:G121)-'Chem - ODS'!B$7*10^6&lt;0,0,IF(AND(SUM('Chemicals Calcs'!G$1:G120)-'Chem - ODS'!B$7*10^6&lt;0,SUM('Chemicals Calcs'!G$2:G121)-'Chem - ODS'!B$7*10^6&gt;0),SUM('Chemicals Calcs'!G$2:G121)-'Chem - ODS'!B$7*10^6,'Chemicals Calcs'!G121))</f>
        <v>0</v>
      </c>
      <c r="H121" s="212">
        <f ca="1">IF(SUM('Chemicals Calcs'!H$2:H121)-'Chem - ODS'!C$7*10^6&lt;0,0,IF(AND(SUM('Chemicals Calcs'!H$1:H120)-'Chem - ODS'!C$7*10^6&lt;0,SUM('Chemicals Calcs'!H$2:H121)-'Chem - ODS'!C$7*10^6&gt;0),SUM('Chemicals Calcs'!H$2:H121)-'Chem - ODS'!C$7*10^6,'Chemicals Calcs'!H121))</f>
        <v>0</v>
      </c>
      <c r="I121" s="212">
        <f ca="1">IF(SUM('Chemicals Calcs'!I$2:I121)-'Chem - ODS'!D$7*10^6&lt;0,0,IF(AND(SUM('Chemicals Calcs'!I$1:I120)-'Chem - ODS'!D$7*10^6&lt;0,SUM('Chemicals Calcs'!I$2:I121)-'Chem - ODS'!D$7*10^6&gt;0),SUM('Chemicals Calcs'!I$2:I121)-'Chem - ODS'!D$7*10^6,'Chemicals Calcs'!I121))</f>
        <v>0</v>
      </c>
      <c r="J121" s="212">
        <f ca="1">IF(SUM('Chemicals Calcs'!J$2:J121)-'Chem - ODS'!E$7*10^6&lt;0,0,IF(AND(SUM('Chemicals Calcs'!J$1:J120)-'Chem - ODS'!E$7*10^6&lt;0,SUM('Chemicals Calcs'!J$2:J121)-'Chem - ODS'!E$7*10^6&gt;0),SUM('Chemicals Calcs'!J$2:J121)-'Chem - ODS'!E$7*10^6,'Chemicals Calcs'!J121))</f>
        <v>0</v>
      </c>
      <c r="K121" s="212">
        <f ca="1">IF(SUM('Chemicals Calcs'!K$2:K121)-'Chem - ODS'!F$7*10^6&lt;0,0,IF(AND(SUM('Chemicals Calcs'!K$1:K120)-'Chem - ODS'!F$7*10^6&lt;0,SUM('Chemicals Calcs'!K$2:K121)-'Chem - ODS'!F$7*10^6&gt;0),SUM('Chemicals Calcs'!K$2:K121)-'Chem - ODS'!F$7*10^6,'Chemicals Calcs'!K121))</f>
        <v>0</v>
      </c>
      <c r="L121" s="212">
        <f ca="1">IF(SUM('Chemicals Calcs'!L$2:L121)-'Chem - ODS'!G$7*10^6&lt;0,0,IF(AND(SUM('Chemicals Calcs'!L$1:L120)-'Chem - ODS'!G$7*10^6&lt;0,SUM('Chemicals Calcs'!L$2:L121)-'Chem - ODS'!G$7*10^6&gt;0),SUM('Chemicals Calcs'!L$2:L121)-'Chem - ODS'!G$7*10^6,'Chemicals Calcs'!L121))</f>
        <v>0</v>
      </c>
      <c r="M121" s="212">
        <f ca="1">IF(SUM('Chemicals Calcs'!M$2:M121)-'Chem - ODS'!H$7*10^6&lt;0,0,IF(AND(SUM('Chemicals Calcs'!M$1:M120)-'Chem - ODS'!H$7*10^6&lt;0,SUM('Chemicals Calcs'!M$2:M121)-'Chem - ODS'!H$7*10^6&gt;0),SUM('Chemicals Calcs'!M$2:M121)-'Chem - ODS'!H$7*10^6,'Chemicals Calcs'!M121))</f>
        <v>0</v>
      </c>
      <c r="N121" s="212">
        <f ca="1">IF(SUM('Chemicals Calcs'!N$2:N121)-'Chem - ODS'!I$7*10^6&lt;0,0,IF(AND(SUM('Chemicals Calcs'!N$1:N120)-'Chem - ODS'!I$7*10^6&lt;0,SUM('Chemicals Calcs'!N$2:N121)-'Chem - ODS'!I$7*10^6&gt;0),SUM('Chemicals Calcs'!N$2:N121)-'Chem - ODS'!I$7*10^6,'Chemicals Calcs'!N121))</f>
        <v>0</v>
      </c>
      <c r="O121" s="212">
        <f ca="1">IF(SUM('Chemicals Calcs'!O$2:O121)-'Chem - ODS'!J$7*10^6&lt;0,0,IF(AND(SUM('Chemicals Calcs'!O$1:O120)-'Chem - ODS'!J$7*10^6&lt;0,SUM('Chemicals Calcs'!O$2:O121)-'Chem - ODS'!J$7*10^6&gt;0),SUM('Chemicals Calcs'!O$2:O121)-'Chem - ODS'!J$7*10^6,'Chemicals Calcs'!O121))</f>
        <v>0</v>
      </c>
      <c r="P121" s="212">
        <f ca="1">IF(SUM('Chemicals Calcs'!P$2:P121)-'Chem - ODS'!K$7*10^6&lt;0,0,IF(AND(SUM('Chemicals Calcs'!P$1:P120)-'Chem - ODS'!K$7*10^6&lt;0,SUM('Chemicals Calcs'!P$2:P121)-'Chem - ODS'!K$7*10^6&gt;0),SUM('Chemicals Calcs'!P$2:P121)-'Chem - ODS'!K$7*10^6,'Chemicals Calcs'!P121))</f>
        <v>0</v>
      </c>
      <c r="Q121" s="212">
        <f ca="1">IF(SUM('Chemicals Calcs'!Q$2:Q121)-'Chem - ODS'!L$7*10^6&lt;0,0,IF(AND(SUM('Chemicals Calcs'!Q$1:Q120)-'Chem - ODS'!L$7*10^6&lt;0,SUM('Chemicals Calcs'!Q$2:Q121)-'Chem - ODS'!L$7*10^6&gt;0),SUM('Chemicals Calcs'!Q$2:Q121)-'Chem - ODS'!L$7*10^6,'Chemicals Calcs'!Q121))</f>
        <v>0</v>
      </c>
      <c r="R121" s="212">
        <f ca="1">IF(SUM('Chemicals Calcs'!R$2:R121)-'Chem - ODS'!M$7*10^6&lt;0,0,IF(AND(SUM('Chemicals Calcs'!R$1:R120)-'Chem - ODS'!M$7*10^6&lt;0,SUM('Chemicals Calcs'!R$2:R121)-'Chem - ODS'!M$7*10^6&gt;0),SUM('Chemicals Calcs'!R$2:R121)-'Chem - ODS'!M$7*10^6,'Chemicals Calcs'!R121))</f>
        <v>0</v>
      </c>
      <c r="S121" s="212">
        <f ca="1">IF(SUM('Chemicals Calcs'!S$2:S121)-'Chem - ODS'!N$7*10^6&lt;0,0,IF(AND(SUM('Chemicals Calcs'!S$1:S120)-'Chem - ODS'!N$7*10^6&lt;0,SUM('Chemicals Calcs'!S$2:S121)-'Chem - ODS'!N$7*10^6&gt;0),SUM('Chemicals Calcs'!S$2:S121)-'Chem - ODS'!N$7*10^6,'Chemicals Calcs'!S121))</f>
        <v>0</v>
      </c>
      <c r="T121" s="212">
        <f ca="1">IF(SUM('Chemicals Calcs'!T$2:T121)-'Chem - ODS'!O$7*10^6&lt;0,0,IF(AND(SUM('Chemicals Calcs'!T$1:T120)-'Chem - ODS'!O$7*10^6&lt;0,SUM('Chemicals Calcs'!T$2:T121)-'Chem - ODS'!O$7*10^6&gt;0),SUM('Chemicals Calcs'!T$2:T121)-'Chem - ODS'!O$7*10^6,'Chemicals Calcs'!T121))</f>
        <v>0</v>
      </c>
      <c r="U121" s="212">
        <f ca="1">IF(SUM('Chemicals Calcs'!U$2:U121)-'Chem - ODS'!P$7*10^6&lt;0,0,IF(AND(SUM('Chemicals Calcs'!U$1:U120)-'Chem - ODS'!P$7*10^6&lt;0,SUM('Chemicals Calcs'!U$2:U121)-'Chem - ODS'!P$7*10^6&gt;0),SUM('Chemicals Calcs'!U$2:U121)-'Chem - ODS'!P$7*10^6,'Chemicals Calcs'!U121))</f>
        <v>0</v>
      </c>
      <c r="V121" s="212">
        <f ca="1">IF(SUM('Chemicals Calcs'!V$2:V121)-'Chem - ODS'!Q$7*10^6&lt;0,0,IF(AND(SUM('Chemicals Calcs'!V$1:V120)-'Chem - ODS'!Q$7*10^6&lt;0,SUM('Chemicals Calcs'!V$2:V121)-'Chem - ODS'!Q$7*10^6&gt;0),SUM('Chemicals Calcs'!V$2:V121)-'Chem - ODS'!Q$7*10^6,'Chemicals Calcs'!V121))</f>
        <v>0</v>
      </c>
      <c r="W121" s="212">
        <f ca="1">IF(SUM('Chemicals Calcs'!W$2:W121)-'Chem - ODS'!R$7*10^6&lt;0,0,IF(AND(SUM('Chemicals Calcs'!W$1:W120)-'Chem - ODS'!R$7*10^6&lt;0,SUM('Chemicals Calcs'!W$2:W121)-'Chem - ODS'!R$7*10^6&gt;0),SUM('Chemicals Calcs'!W$2:W121)-'Chem - ODS'!R$7*10^6,'Chemicals Calcs'!W121))</f>
        <v>0</v>
      </c>
      <c r="X121" s="212">
        <f ca="1">IF(SUM('Chemicals Calcs'!X$2:X121)-'Chem - ODS'!S$7*10^6&lt;0,0,IF(AND(SUM('Chemicals Calcs'!X$1:X120)-'Chem - ODS'!S$7*10^6&lt;0,SUM('Chemicals Calcs'!X$2:X121)-'Chem - ODS'!S$7*10^6&gt;0),SUM('Chemicals Calcs'!X$2:X121)-'Chem - ODS'!S$7*10^6,'Chemicals Calcs'!X121))</f>
        <v>0</v>
      </c>
      <c r="Y121" s="212">
        <f ca="1">IF(SUM('Chemicals Calcs'!Y$2:Y121)-'Chem - ODS'!T$7*10^6&lt;0,0,IF(AND(SUM('Chemicals Calcs'!Y$1:Y120)-'Chem - ODS'!T$7*10^6&lt;0,SUM('Chemicals Calcs'!Y$2:Y121)-'Chem - ODS'!T$7*10^6&gt;0),SUM('Chemicals Calcs'!Y$2:Y121)-'Chem - ODS'!T$7*10^6,'Chemicals Calcs'!Y121))</f>
        <v>0</v>
      </c>
      <c r="Z121" s="212">
        <f ca="1">IF(SUM('Chemicals Calcs'!Z$2:Z121)-'Chem - ODS'!U$7*10^6&lt;0,0,IF(AND(SUM('Chemicals Calcs'!Z$1:Z120)-'Chem - ODS'!U$7*10^6&lt;0,SUM('Chemicals Calcs'!Z$2:Z121)-'Chem - ODS'!U$7*10^6&gt;0),SUM('Chemicals Calcs'!Z$2:Z121)-'Chem - ODS'!U$7*10^6,'Chemicals Calcs'!Z121))</f>
        <v>0</v>
      </c>
      <c r="AA121" s="212">
        <f ca="1">IF(SUM('Chemicals Calcs'!AA$2:AA121)-'Chem - ODS'!V$7*10^6&lt;0,0,IF(AND(SUM('Chemicals Calcs'!AA$1:AA120)-'Chem - ODS'!V$7*10^6&lt;0,SUM('Chemicals Calcs'!AA$2:AA121)-'Chem - ODS'!V$7*10^6&gt;0),SUM('Chemicals Calcs'!AA$2:AA121)-'Chem - ODS'!V$7*10^6,'Chemicals Calcs'!AA121))</f>
        <v>0</v>
      </c>
      <c r="AB121" s="212">
        <f ca="1">IF(SUM('Chemicals Calcs'!AB$2:AB121)-'Chem - ODS'!W$7*10^6&lt;0,0,IF(AND(SUM('Chemicals Calcs'!AB$1:AB120)-'Chem - ODS'!W$7*10^6&lt;0,SUM('Chemicals Calcs'!AB$2:AB121)-'Chem - ODS'!W$7*10^6&gt;0),SUM('Chemicals Calcs'!AB$2:AB121)-'Chem - ODS'!W$7*10^6,'Chemicals Calcs'!AB121))</f>
        <v>0</v>
      </c>
      <c r="AC121" s="212">
        <f ca="1">IF(SUM('Chemicals Calcs'!AC$2:AC121)-'Chem - ODS'!X$7*10^6&lt;0,0,IF(AND(SUM('Chemicals Calcs'!AC$1:AC120)-'Chem - ODS'!X$7*10^6&lt;0,SUM('Chemicals Calcs'!AC$2:AC121)-'Chem - ODS'!X$7*10^6&gt;0),SUM('Chemicals Calcs'!AC$2:AC121)-'Chem - ODS'!X$7*10^6,'Chemicals Calcs'!AC121))</f>
        <v>0</v>
      </c>
      <c r="AD121" s="212">
        <f ca="1">IF(SUM('Chemicals Calcs'!AD$2:AD121)-'Chem - ODS'!Y$7*10^6&lt;0,0,IF(AND(SUM('Chemicals Calcs'!AD$1:AD120)-'Chem - ODS'!Y$7*10^6&lt;0,SUM('Chemicals Calcs'!AD$2:AD121)-'Chem - ODS'!Y$7*10^6&gt;0),SUM('Chemicals Calcs'!AD$2:AD121)-'Chem - ODS'!Y$7*10^6,'Chemicals Calcs'!AD121))</f>
        <v>0</v>
      </c>
      <c r="AE121" s="212">
        <f ca="1">IF(SUM('Chemicals Calcs'!AE$2:AE121)-'Chem - ODS'!Z$7*10^6&lt;0,0,IF(AND(SUM('Chemicals Calcs'!AE$1:AE120)-'Chem - ODS'!Z$7*10^6&lt;0,SUM('Chemicals Calcs'!AE$2:AE121)-'Chem - ODS'!Z$7*10^6&gt;0),SUM('Chemicals Calcs'!AE$2:AE121)-'Chem - ODS'!Z$7*10^6,'Chemicals Calcs'!AE121))</f>
        <v>0</v>
      </c>
      <c r="AF121" s="212">
        <f ca="1">IF(SUM('Chemicals Calcs'!AF$2:AF121)-'Chem - ODS'!AA$7*10^6&lt;0,0,IF(AND(SUM('Chemicals Calcs'!AF$1:AF120)-'Chem - ODS'!AA$7*10^6&lt;0,SUM('Chemicals Calcs'!AF$2:AF121)-'Chem - ODS'!AA$7*10^6&gt;0),SUM('Chemicals Calcs'!AF$2:AF121)-'Chem - ODS'!AA$7*10^6,'Chemicals Calcs'!AF121))</f>
        <v>0</v>
      </c>
      <c r="AG121" s="212">
        <f ca="1">IF(SUM('Chemicals Calcs'!AG$2:AG121)-'Chem - ODS'!AB$7*10^6&lt;0,0,IF(AND(SUM('Chemicals Calcs'!AG$1:AG120)-'Chem - ODS'!AB$7*10^6&lt;0,SUM('Chemicals Calcs'!AG$2:AG121)-'Chem - ODS'!AB$7*10^6&gt;0),SUM('Chemicals Calcs'!AG$2:AG121)-'Chem - ODS'!AB$7*10^6,'Chemicals Calcs'!AG121))</f>
        <v>0</v>
      </c>
      <c r="AH121" s="212">
        <f ca="1">IF(SUM('Chemicals Calcs'!AH$2:AH121)-'Chem - ODS'!AC$7*10^6&lt;0,0,IF(AND(SUM('Chemicals Calcs'!AH$1:AH120)-'Chem - ODS'!AC$7*10^6&lt;0,SUM('Chemicals Calcs'!AH$2:AH121)-'Chem - ODS'!AC$7*10^6&gt;0),SUM('Chemicals Calcs'!AH$2:AH121)-'Chem - ODS'!AC$7*10^6,'Chemicals Calcs'!AH121))</f>
        <v>0</v>
      </c>
      <c r="AI121" s="212">
        <f ca="1">IF(SUM('Chemicals Calcs'!AI$2:AI121)-'Chem - ODS'!AD$7*10^6&lt;0,0,IF(AND(SUM('Chemicals Calcs'!AI$1:AI120)-'Chem - ODS'!AD$7*10^6&lt;0,SUM('Chemicals Calcs'!AI$2:AI121)-'Chem - ODS'!AD$7*10^6&gt;0),SUM('Chemicals Calcs'!AI$2:AI121)-'Chem - ODS'!AD$7*10^6,'Chemicals Calcs'!AI121))</f>
        <v>0</v>
      </c>
      <c r="AJ121" s="212">
        <f ca="1">IF(SUM('Chemicals Calcs'!AJ$2:AJ121)-'Chem - ODS'!AE$7*10^6&lt;0,0,IF(AND(SUM('Chemicals Calcs'!AJ$1:AJ120)-'Chem - ODS'!AE$7*10^6&lt;0,SUM('Chemicals Calcs'!AJ$2:AJ121)-'Chem - ODS'!AE$7*10^6&gt;0),SUM('Chemicals Calcs'!AJ$2:AJ121)-'Chem - ODS'!AE$7*10^6,'Chemicals Calcs'!AJ121))</f>
        <v>0</v>
      </c>
      <c r="AK121" s="212">
        <f ca="1">IF(SUM('Chemicals Calcs'!AK$2:AK121)-'Chem - ODS'!AF$7*10^6&lt;0,0,IF(AND(SUM('Chemicals Calcs'!AK$1:AK120)-'Chem - ODS'!AF$7*10^6&lt;0,SUM('Chemicals Calcs'!AK$2:AK121)-'Chem - ODS'!AF$7*10^6&gt;0),SUM('Chemicals Calcs'!AK$2:AK121)-'Chem - ODS'!AF$7*10^6,'Chemicals Calcs'!AK121))</f>
        <v>0</v>
      </c>
      <c r="AL121" s="212">
        <f ca="1">IF(SUM('Chemicals Calcs'!AL$2:AL121)-'Chem - ODS'!AG$7*10^6&lt;0,0,IF(AND(SUM('Chemicals Calcs'!AL$1:AL120)-'Chem - ODS'!AG$7*10^6&lt;0,SUM('Chemicals Calcs'!AL$2:AL121)-'Chem - ODS'!AG$7*10^6&gt;0),SUM('Chemicals Calcs'!AL$2:AL121)-'Chem - ODS'!AG$7*10^6,'Chemicals Calcs'!AL121))</f>
        <v>0</v>
      </c>
      <c r="AM121" s="212">
        <f ca="1">IF(SUM('Chemicals Calcs'!AM$2:AM121)-'Chem - ODS'!AH$7*10^6&lt;0,0,IF(AND(SUM('Chemicals Calcs'!AM$1:AM120)-'Chem - ODS'!AH$7*10^6&lt;0,SUM('Chemicals Calcs'!AM$2:AM121)-'Chem - ODS'!AH$7*10^6&gt;0),SUM('Chemicals Calcs'!AM$2:AM121)-'Chem - ODS'!AH$7*10^6,'Chemicals Calcs'!AM121))</f>
        <v>0</v>
      </c>
      <c r="AN121" s="212">
        <f ca="1">IF(SUM('Chemicals Calcs'!AN$2:AN121)-'Chem - ODS'!AI$7*10^6&lt;0,0,IF(AND(SUM('Chemicals Calcs'!AN$1:AN120)-'Chem - ODS'!AI$7*10^6&lt;0,SUM('Chemicals Calcs'!AN$2:AN121)-'Chem - ODS'!AI$7*10^6&gt;0),SUM('Chemicals Calcs'!AN$2:AN121)-'Chem - ODS'!AI$7*10^6,'Chemicals Calcs'!AN121))</f>
        <v>0</v>
      </c>
      <c r="AO121" s="212">
        <f ca="1">IF(SUM('Chemicals Calcs'!AO$2:AO121)-'Chem - ODS'!AJ$7*10^6&lt;0,0,IF(AND(SUM('Chemicals Calcs'!AO$1:AO120)-'Chem - ODS'!AJ$7*10^6&lt;0,SUM('Chemicals Calcs'!AO$2:AO121)-'Chem - ODS'!AJ$7*10^6&gt;0),SUM('Chemicals Calcs'!AO$2:AO121)-'Chem - ODS'!AJ$7*10^6,'Chemicals Calcs'!AO121))</f>
        <v>0</v>
      </c>
      <c r="AP121" s="212">
        <f ca="1">IF(SUM('Chemicals Calcs'!AP$2:AP121)-'Chem - ODS'!AK$7*10^6&lt;0,0,IF(AND(SUM('Chemicals Calcs'!AP$1:AP120)-'Chem - ODS'!AK$7*10^6&lt;0,SUM('Chemicals Calcs'!AP$2:AP121)-'Chem - ODS'!AK$7*10^6&gt;0),SUM('Chemicals Calcs'!AP$2:AP121)-'Chem - ODS'!AK$7*10^6,'Chemicals Calcs'!AP121))</f>
        <v>0</v>
      </c>
    </row>
    <row r="122" spans="1:42">
      <c r="A122" s="74">
        <v>70</v>
      </c>
      <c r="B122">
        <f ca="1">IF('Chemicals 2010'!$A130="CP",INDIRECT("'Chemicals 2010'!"&amp;'Country Selector'!$B$3&amp;ROW($A130))*10^12,0)</f>
        <v>0</v>
      </c>
      <c r="C122" s="90">
        <f t="shared" ca="1" si="4"/>
        <v>0</v>
      </c>
      <c r="D122" s="90">
        <f t="shared" ca="1" si="5"/>
        <v>0</v>
      </c>
      <c r="E122" s="90">
        <f t="shared" ca="1" si="5"/>
        <v>0</v>
      </c>
      <c r="F122" s="90">
        <f t="shared" ca="1" si="5"/>
        <v>0</v>
      </c>
      <c r="G122" s="212">
        <f ca="1">IF(SUM('Chemicals Calcs'!G$2:G122)-'Chem - ODS'!B$7*10^6&lt;0,0,IF(AND(SUM('Chemicals Calcs'!G$1:G121)-'Chem - ODS'!B$7*10^6&lt;0,SUM('Chemicals Calcs'!G$2:G122)-'Chem - ODS'!B$7*10^6&gt;0),SUM('Chemicals Calcs'!G$2:G122)-'Chem - ODS'!B$7*10^6,'Chemicals Calcs'!G122))</f>
        <v>0</v>
      </c>
      <c r="H122" s="212">
        <f ca="1">IF(SUM('Chemicals Calcs'!H$2:H122)-'Chem - ODS'!C$7*10^6&lt;0,0,IF(AND(SUM('Chemicals Calcs'!H$1:H121)-'Chem - ODS'!C$7*10^6&lt;0,SUM('Chemicals Calcs'!H$2:H122)-'Chem - ODS'!C$7*10^6&gt;0),SUM('Chemicals Calcs'!H$2:H122)-'Chem - ODS'!C$7*10^6,'Chemicals Calcs'!H122))</f>
        <v>0</v>
      </c>
      <c r="I122" s="212">
        <f ca="1">IF(SUM('Chemicals Calcs'!I$2:I122)-'Chem - ODS'!D$7*10^6&lt;0,0,IF(AND(SUM('Chemicals Calcs'!I$1:I121)-'Chem - ODS'!D$7*10^6&lt;0,SUM('Chemicals Calcs'!I$2:I122)-'Chem - ODS'!D$7*10^6&gt;0),SUM('Chemicals Calcs'!I$2:I122)-'Chem - ODS'!D$7*10^6,'Chemicals Calcs'!I122))</f>
        <v>0</v>
      </c>
      <c r="J122" s="212">
        <f ca="1">IF(SUM('Chemicals Calcs'!J$2:J122)-'Chem - ODS'!E$7*10^6&lt;0,0,IF(AND(SUM('Chemicals Calcs'!J$1:J121)-'Chem - ODS'!E$7*10^6&lt;0,SUM('Chemicals Calcs'!J$2:J122)-'Chem - ODS'!E$7*10^6&gt;0),SUM('Chemicals Calcs'!J$2:J122)-'Chem - ODS'!E$7*10^6,'Chemicals Calcs'!J122))</f>
        <v>0</v>
      </c>
      <c r="K122" s="212">
        <f ca="1">IF(SUM('Chemicals Calcs'!K$2:K122)-'Chem - ODS'!F$7*10^6&lt;0,0,IF(AND(SUM('Chemicals Calcs'!K$1:K121)-'Chem - ODS'!F$7*10^6&lt;0,SUM('Chemicals Calcs'!K$2:K122)-'Chem - ODS'!F$7*10^6&gt;0),SUM('Chemicals Calcs'!K$2:K122)-'Chem - ODS'!F$7*10^6,'Chemicals Calcs'!K122))</f>
        <v>0</v>
      </c>
      <c r="L122" s="212">
        <f ca="1">IF(SUM('Chemicals Calcs'!L$2:L122)-'Chem - ODS'!G$7*10^6&lt;0,0,IF(AND(SUM('Chemicals Calcs'!L$1:L121)-'Chem - ODS'!G$7*10^6&lt;0,SUM('Chemicals Calcs'!L$2:L122)-'Chem - ODS'!G$7*10^6&gt;0),SUM('Chemicals Calcs'!L$2:L122)-'Chem - ODS'!G$7*10^6,'Chemicals Calcs'!L122))</f>
        <v>0</v>
      </c>
      <c r="M122" s="212">
        <f ca="1">IF(SUM('Chemicals Calcs'!M$2:M122)-'Chem - ODS'!H$7*10^6&lt;0,0,IF(AND(SUM('Chemicals Calcs'!M$1:M121)-'Chem - ODS'!H$7*10^6&lt;0,SUM('Chemicals Calcs'!M$2:M122)-'Chem - ODS'!H$7*10^6&gt;0),SUM('Chemicals Calcs'!M$2:M122)-'Chem - ODS'!H$7*10^6,'Chemicals Calcs'!M122))</f>
        <v>0</v>
      </c>
      <c r="N122" s="212">
        <f ca="1">IF(SUM('Chemicals Calcs'!N$2:N122)-'Chem - ODS'!I$7*10^6&lt;0,0,IF(AND(SUM('Chemicals Calcs'!N$1:N121)-'Chem - ODS'!I$7*10^6&lt;0,SUM('Chemicals Calcs'!N$2:N122)-'Chem - ODS'!I$7*10^6&gt;0),SUM('Chemicals Calcs'!N$2:N122)-'Chem - ODS'!I$7*10^6,'Chemicals Calcs'!N122))</f>
        <v>0</v>
      </c>
      <c r="O122" s="212">
        <f ca="1">IF(SUM('Chemicals Calcs'!O$2:O122)-'Chem - ODS'!J$7*10^6&lt;0,0,IF(AND(SUM('Chemicals Calcs'!O$1:O121)-'Chem - ODS'!J$7*10^6&lt;0,SUM('Chemicals Calcs'!O$2:O122)-'Chem - ODS'!J$7*10^6&gt;0),SUM('Chemicals Calcs'!O$2:O122)-'Chem - ODS'!J$7*10^6,'Chemicals Calcs'!O122))</f>
        <v>0</v>
      </c>
      <c r="P122" s="212">
        <f ca="1">IF(SUM('Chemicals Calcs'!P$2:P122)-'Chem - ODS'!K$7*10^6&lt;0,0,IF(AND(SUM('Chemicals Calcs'!P$1:P121)-'Chem - ODS'!K$7*10^6&lt;0,SUM('Chemicals Calcs'!P$2:P122)-'Chem - ODS'!K$7*10^6&gt;0),SUM('Chemicals Calcs'!P$2:P122)-'Chem - ODS'!K$7*10^6,'Chemicals Calcs'!P122))</f>
        <v>0</v>
      </c>
      <c r="Q122" s="212">
        <f ca="1">IF(SUM('Chemicals Calcs'!Q$2:Q122)-'Chem - ODS'!L$7*10^6&lt;0,0,IF(AND(SUM('Chemicals Calcs'!Q$1:Q121)-'Chem - ODS'!L$7*10^6&lt;0,SUM('Chemicals Calcs'!Q$2:Q122)-'Chem - ODS'!L$7*10^6&gt;0),SUM('Chemicals Calcs'!Q$2:Q122)-'Chem - ODS'!L$7*10^6,'Chemicals Calcs'!Q122))</f>
        <v>0</v>
      </c>
      <c r="R122" s="212">
        <f ca="1">IF(SUM('Chemicals Calcs'!R$2:R122)-'Chem - ODS'!M$7*10^6&lt;0,0,IF(AND(SUM('Chemicals Calcs'!R$1:R121)-'Chem - ODS'!M$7*10^6&lt;0,SUM('Chemicals Calcs'!R$2:R122)-'Chem - ODS'!M$7*10^6&gt;0),SUM('Chemicals Calcs'!R$2:R122)-'Chem - ODS'!M$7*10^6,'Chemicals Calcs'!R122))</f>
        <v>0</v>
      </c>
      <c r="S122" s="212">
        <f ca="1">IF(SUM('Chemicals Calcs'!S$2:S122)-'Chem - ODS'!N$7*10^6&lt;0,0,IF(AND(SUM('Chemicals Calcs'!S$1:S121)-'Chem - ODS'!N$7*10^6&lt;0,SUM('Chemicals Calcs'!S$2:S122)-'Chem - ODS'!N$7*10^6&gt;0),SUM('Chemicals Calcs'!S$2:S122)-'Chem - ODS'!N$7*10^6,'Chemicals Calcs'!S122))</f>
        <v>0</v>
      </c>
      <c r="T122" s="212">
        <f ca="1">IF(SUM('Chemicals Calcs'!T$2:T122)-'Chem - ODS'!O$7*10^6&lt;0,0,IF(AND(SUM('Chemicals Calcs'!T$1:T121)-'Chem - ODS'!O$7*10^6&lt;0,SUM('Chemicals Calcs'!T$2:T122)-'Chem - ODS'!O$7*10^6&gt;0),SUM('Chemicals Calcs'!T$2:T122)-'Chem - ODS'!O$7*10^6,'Chemicals Calcs'!T122))</f>
        <v>0</v>
      </c>
      <c r="U122" s="212">
        <f ca="1">IF(SUM('Chemicals Calcs'!U$2:U122)-'Chem - ODS'!P$7*10^6&lt;0,0,IF(AND(SUM('Chemicals Calcs'!U$1:U121)-'Chem - ODS'!P$7*10^6&lt;0,SUM('Chemicals Calcs'!U$2:U122)-'Chem - ODS'!P$7*10^6&gt;0),SUM('Chemicals Calcs'!U$2:U122)-'Chem - ODS'!P$7*10^6,'Chemicals Calcs'!U122))</f>
        <v>0</v>
      </c>
      <c r="V122" s="212">
        <f ca="1">IF(SUM('Chemicals Calcs'!V$2:V122)-'Chem - ODS'!Q$7*10^6&lt;0,0,IF(AND(SUM('Chemicals Calcs'!V$1:V121)-'Chem - ODS'!Q$7*10^6&lt;0,SUM('Chemicals Calcs'!V$2:V122)-'Chem - ODS'!Q$7*10^6&gt;0),SUM('Chemicals Calcs'!V$2:V122)-'Chem - ODS'!Q$7*10^6,'Chemicals Calcs'!V122))</f>
        <v>0</v>
      </c>
      <c r="W122" s="212">
        <f ca="1">IF(SUM('Chemicals Calcs'!W$2:W122)-'Chem - ODS'!R$7*10^6&lt;0,0,IF(AND(SUM('Chemicals Calcs'!W$1:W121)-'Chem - ODS'!R$7*10^6&lt;0,SUM('Chemicals Calcs'!W$2:W122)-'Chem - ODS'!R$7*10^6&gt;0),SUM('Chemicals Calcs'!W$2:W122)-'Chem - ODS'!R$7*10^6,'Chemicals Calcs'!W122))</f>
        <v>0</v>
      </c>
      <c r="X122" s="212">
        <f ca="1">IF(SUM('Chemicals Calcs'!X$2:X122)-'Chem - ODS'!S$7*10^6&lt;0,0,IF(AND(SUM('Chemicals Calcs'!X$1:X121)-'Chem - ODS'!S$7*10^6&lt;0,SUM('Chemicals Calcs'!X$2:X122)-'Chem - ODS'!S$7*10^6&gt;0),SUM('Chemicals Calcs'!X$2:X122)-'Chem - ODS'!S$7*10^6,'Chemicals Calcs'!X122))</f>
        <v>0</v>
      </c>
      <c r="Y122" s="212">
        <f ca="1">IF(SUM('Chemicals Calcs'!Y$2:Y122)-'Chem - ODS'!T$7*10^6&lt;0,0,IF(AND(SUM('Chemicals Calcs'!Y$1:Y121)-'Chem - ODS'!T$7*10^6&lt;0,SUM('Chemicals Calcs'!Y$2:Y122)-'Chem - ODS'!T$7*10^6&gt;0),SUM('Chemicals Calcs'!Y$2:Y122)-'Chem - ODS'!T$7*10^6,'Chemicals Calcs'!Y122))</f>
        <v>0</v>
      </c>
      <c r="Z122" s="212">
        <f ca="1">IF(SUM('Chemicals Calcs'!Z$2:Z122)-'Chem - ODS'!U$7*10^6&lt;0,0,IF(AND(SUM('Chemicals Calcs'!Z$1:Z121)-'Chem - ODS'!U$7*10^6&lt;0,SUM('Chemicals Calcs'!Z$2:Z122)-'Chem - ODS'!U$7*10^6&gt;0),SUM('Chemicals Calcs'!Z$2:Z122)-'Chem - ODS'!U$7*10^6,'Chemicals Calcs'!Z122))</f>
        <v>0</v>
      </c>
      <c r="AA122" s="212">
        <f ca="1">IF(SUM('Chemicals Calcs'!AA$2:AA122)-'Chem - ODS'!V$7*10^6&lt;0,0,IF(AND(SUM('Chemicals Calcs'!AA$1:AA121)-'Chem - ODS'!V$7*10^6&lt;0,SUM('Chemicals Calcs'!AA$2:AA122)-'Chem - ODS'!V$7*10^6&gt;0),SUM('Chemicals Calcs'!AA$2:AA122)-'Chem - ODS'!V$7*10^6,'Chemicals Calcs'!AA122))</f>
        <v>0</v>
      </c>
      <c r="AB122" s="212">
        <f ca="1">IF(SUM('Chemicals Calcs'!AB$2:AB122)-'Chem - ODS'!W$7*10^6&lt;0,0,IF(AND(SUM('Chemicals Calcs'!AB$1:AB121)-'Chem - ODS'!W$7*10^6&lt;0,SUM('Chemicals Calcs'!AB$2:AB122)-'Chem - ODS'!W$7*10^6&gt;0),SUM('Chemicals Calcs'!AB$2:AB122)-'Chem - ODS'!W$7*10^6,'Chemicals Calcs'!AB122))</f>
        <v>0</v>
      </c>
      <c r="AC122" s="212">
        <f ca="1">IF(SUM('Chemicals Calcs'!AC$2:AC122)-'Chem - ODS'!X$7*10^6&lt;0,0,IF(AND(SUM('Chemicals Calcs'!AC$1:AC121)-'Chem - ODS'!X$7*10^6&lt;0,SUM('Chemicals Calcs'!AC$2:AC122)-'Chem - ODS'!X$7*10^6&gt;0),SUM('Chemicals Calcs'!AC$2:AC122)-'Chem - ODS'!X$7*10^6,'Chemicals Calcs'!AC122))</f>
        <v>0</v>
      </c>
      <c r="AD122" s="212">
        <f ca="1">IF(SUM('Chemicals Calcs'!AD$2:AD122)-'Chem - ODS'!Y$7*10^6&lt;0,0,IF(AND(SUM('Chemicals Calcs'!AD$1:AD121)-'Chem - ODS'!Y$7*10^6&lt;0,SUM('Chemicals Calcs'!AD$2:AD122)-'Chem - ODS'!Y$7*10^6&gt;0),SUM('Chemicals Calcs'!AD$2:AD122)-'Chem - ODS'!Y$7*10^6,'Chemicals Calcs'!AD122))</f>
        <v>0</v>
      </c>
      <c r="AE122" s="212">
        <f ca="1">IF(SUM('Chemicals Calcs'!AE$2:AE122)-'Chem - ODS'!Z$7*10^6&lt;0,0,IF(AND(SUM('Chemicals Calcs'!AE$1:AE121)-'Chem - ODS'!Z$7*10^6&lt;0,SUM('Chemicals Calcs'!AE$2:AE122)-'Chem - ODS'!Z$7*10^6&gt;0),SUM('Chemicals Calcs'!AE$2:AE122)-'Chem - ODS'!Z$7*10^6,'Chemicals Calcs'!AE122))</f>
        <v>0</v>
      </c>
      <c r="AF122" s="212">
        <f ca="1">IF(SUM('Chemicals Calcs'!AF$2:AF122)-'Chem - ODS'!AA$7*10^6&lt;0,0,IF(AND(SUM('Chemicals Calcs'!AF$1:AF121)-'Chem - ODS'!AA$7*10^6&lt;0,SUM('Chemicals Calcs'!AF$2:AF122)-'Chem - ODS'!AA$7*10^6&gt;0),SUM('Chemicals Calcs'!AF$2:AF122)-'Chem - ODS'!AA$7*10^6,'Chemicals Calcs'!AF122))</f>
        <v>0</v>
      </c>
      <c r="AG122" s="212">
        <f ca="1">IF(SUM('Chemicals Calcs'!AG$2:AG122)-'Chem - ODS'!AB$7*10^6&lt;0,0,IF(AND(SUM('Chemicals Calcs'!AG$1:AG121)-'Chem - ODS'!AB$7*10^6&lt;0,SUM('Chemicals Calcs'!AG$2:AG122)-'Chem - ODS'!AB$7*10^6&gt;0),SUM('Chemicals Calcs'!AG$2:AG122)-'Chem - ODS'!AB$7*10^6,'Chemicals Calcs'!AG122))</f>
        <v>0</v>
      </c>
      <c r="AH122" s="212">
        <f ca="1">IF(SUM('Chemicals Calcs'!AH$2:AH122)-'Chem - ODS'!AC$7*10^6&lt;0,0,IF(AND(SUM('Chemicals Calcs'!AH$1:AH121)-'Chem - ODS'!AC$7*10^6&lt;0,SUM('Chemicals Calcs'!AH$2:AH122)-'Chem - ODS'!AC$7*10^6&gt;0),SUM('Chemicals Calcs'!AH$2:AH122)-'Chem - ODS'!AC$7*10^6,'Chemicals Calcs'!AH122))</f>
        <v>0</v>
      </c>
      <c r="AI122" s="212">
        <f ca="1">IF(SUM('Chemicals Calcs'!AI$2:AI122)-'Chem - ODS'!AD$7*10^6&lt;0,0,IF(AND(SUM('Chemicals Calcs'!AI$1:AI121)-'Chem - ODS'!AD$7*10^6&lt;0,SUM('Chemicals Calcs'!AI$2:AI122)-'Chem - ODS'!AD$7*10^6&gt;0),SUM('Chemicals Calcs'!AI$2:AI122)-'Chem - ODS'!AD$7*10^6,'Chemicals Calcs'!AI122))</f>
        <v>0</v>
      </c>
      <c r="AJ122" s="212">
        <f ca="1">IF(SUM('Chemicals Calcs'!AJ$2:AJ122)-'Chem - ODS'!AE$7*10^6&lt;0,0,IF(AND(SUM('Chemicals Calcs'!AJ$1:AJ121)-'Chem - ODS'!AE$7*10^6&lt;0,SUM('Chemicals Calcs'!AJ$2:AJ122)-'Chem - ODS'!AE$7*10^6&gt;0),SUM('Chemicals Calcs'!AJ$2:AJ122)-'Chem - ODS'!AE$7*10^6,'Chemicals Calcs'!AJ122))</f>
        <v>0</v>
      </c>
      <c r="AK122" s="212">
        <f ca="1">IF(SUM('Chemicals Calcs'!AK$2:AK122)-'Chem - ODS'!AF$7*10^6&lt;0,0,IF(AND(SUM('Chemicals Calcs'!AK$1:AK121)-'Chem - ODS'!AF$7*10^6&lt;0,SUM('Chemicals Calcs'!AK$2:AK122)-'Chem - ODS'!AF$7*10^6&gt;0),SUM('Chemicals Calcs'!AK$2:AK122)-'Chem - ODS'!AF$7*10^6,'Chemicals Calcs'!AK122))</f>
        <v>0</v>
      </c>
      <c r="AL122" s="212">
        <f ca="1">IF(SUM('Chemicals Calcs'!AL$2:AL122)-'Chem - ODS'!AG$7*10^6&lt;0,0,IF(AND(SUM('Chemicals Calcs'!AL$1:AL121)-'Chem - ODS'!AG$7*10^6&lt;0,SUM('Chemicals Calcs'!AL$2:AL122)-'Chem - ODS'!AG$7*10^6&gt;0),SUM('Chemicals Calcs'!AL$2:AL122)-'Chem - ODS'!AG$7*10^6,'Chemicals Calcs'!AL122))</f>
        <v>0</v>
      </c>
      <c r="AM122" s="212">
        <f ca="1">IF(SUM('Chemicals Calcs'!AM$2:AM122)-'Chem - ODS'!AH$7*10^6&lt;0,0,IF(AND(SUM('Chemicals Calcs'!AM$1:AM121)-'Chem - ODS'!AH$7*10^6&lt;0,SUM('Chemicals Calcs'!AM$2:AM122)-'Chem - ODS'!AH$7*10^6&gt;0),SUM('Chemicals Calcs'!AM$2:AM122)-'Chem - ODS'!AH$7*10^6,'Chemicals Calcs'!AM122))</f>
        <v>0</v>
      </c>
      <c r="AN122" s="212">
        <f ca="1">IF(SUM('Chemicals Calcs'!AN$2:AN122)-'Chem - ODS'!AI$7*10^6&lt;0,0,IF(AND(SUM('Chemicals Calcs'!AN$1:AN121)-'Chem - ODS'!AI$7*10^6&lt;0,SUM('Chemicals Calcs'!AN$2:AN122)-'Chem - ODS'!AI$7*10^6&gt;0),SUM('Chemicals Calcs'!AN$2:AN122)-'Chem - ODS'!AI$7*10^6,'Chemicals Calcs'!AN122))</f>
        <v>0</v>
      </c>
      <c r="AO122" s="212">
        <f ca="1">IF(SUM('Chemicals Calcs'!AO$2:AO122)-'Chem - ODS'!AJ$7*10^6&lt;0,0,IF(AND(SUM('Chemicals Calcs'!AO$1:AO121)-'Chem - ODS'!AJ$7*10^6&lt;0,SUM('Chemicals Calcs'!AO$2:AO122)-'Chem - ODS'!AJ$7*10^6&gt;0),SUM('Chemicals Calcs'!AO$2:AO122)-'Chem - ODS'!AJ$7*10^6,'Chemicals Calcs'!AO122))</f>
        <v>0</v>
      </c>
      <c r="AP122" s="212">
        <f ca="1">IF(SUM('Chemicals Calcs'!AP$2:AP122)-'Chem - ODS'!AK$7*10^6&lt;0,0,IF(AND(SUM('Chemicals Calcs'!AP$1:AP121)-'Chem - ODS'!AK$7*10^6&lt;0,SUM('Chemicals Calcs'!AP$2:AP122)-'Chem - ODS'!AK$7*10^6&gt;0),SUM('Chemicals Calcs'!AP$2:AP122)-'Chem - ODS'!AK$7*10^6,'Chemicals Calcs'!AP122))</f>
        <v>0</v>
      </c>
    </row>
    <row r="123" spans="1:42">
      <c r="A123" s="74">
        <v>71</v>
      </c>
      <c r="B123">
        <f ca="1">IF('Chemicals 2010'!$A131="CP",INDIRECT("'Chemicals 2010'!"&amp;'Country Selector'!$B$3&amp;ROW($A131))*10^12,0)</f>
        <v>0</v>
      </c>
      <c r="C123" s="90">
        <f t="shared" ca="1" si="4"/>
        <v>0</v>
      </c>
      <c r="D123" s="90">
        <f t="shared" ca="1" si="5"/>
        <v>0</v>
      </c>
      <c r="E123" s="90">
        <f t="shared" ca="1" si="5"/>
        <v>0</v>
      </c>
      <c r="F123" s="90">
        <f t="shared" ca="1" si="5"/>
        <v>0</v>
      </c>
      <c r="G123" s="212">
        <f ca="1">IF(SUM('Chemicals Calcs'!G$2:G123)-'Chem - ODS'!B$7*10^6&lt;0,0,IF(AND(SUM('Chemicals Calcs'!G$1:G122)-'Chem - ODS'!B$7*10^6&lt;0,SUM('Chemicals Calcs'!G$2:G123)-'Chem - ODS'!B$7*10^6&gt;0),SUM('Chemicals Calcs'!G$2:G123)-'Chem - ODS'!B$7*10^6,'Chemicals Calcs'!G123))</f>
        <v>0</v>
      </c>
      <c r="H123" s="212">
        <f ca="1">IF(SUM('Chemicals Calcs'!H$2:H123)-'Chem - ODS'!C$7*10^6&lt;0,0,IF(AND(SUM('Chemicals Calcs'!H$1:H122)-'Chem - ODS'!C$7*10^6&lt;0,SUM('Chemicals Calcs'!H$2:H123)-'Chem - ODS'!C$7*10^6&gt;0),SUM('Chemicals Calcs'!H$2:H123)-'Chem - ODS'!C$7*10^6,'Chemicals Calcs'!H123))</f>
        <v>0</v>
      </c>
      <c r="I123" s="212">
        <f ca="1">IF(SUM('Chemicals Calcs'!I$2:I123)-'Chem - ODS'!D$7*10^6&lt;0,0,IF(AND(SUM('Chemicals Calcs'!I$1:I122)-'Chem - ODS'!D$7*10^6&lt;0,SUM('Chemicals Calcs'!I$2:I123)-'Chem - ODS'!D$7*10^6&gt;0),SUM('Chemicals Calcs'!I$2:I123)-'Chem - ODS'!D$7*10^6,'Chemicals Calcs'!I123))</f>
        <v>0</v>
      </c>
      <c r="J123" s="212">
        <f ca="1">IF(SUM('Chemicals Calcs'!J$2:J123)-'Chem - ODS'!E$7*10^6&lt;0,0,IF(AND(SUM('Chemicals Calcs'!J$1:J122)-'Chem - ODS'!E$7*10^6&lt;0,SUM('Chemicals Calcs'!J$2:J123)-'Chem - ODS'!E$7*10^6&gt;0),SUM('Chemicals Calcs'!J$2:J123)-'Chem - ODS'!E$7*10^6,'Chemicals Calcs'!J123))</f>
        <v>0</v>
      </c>
      <c r="K123" s="212">
        <f ca="1">IF(SUM('Chemicals Calcs'!K$2:K123)-'Chem - ODS'!F$7*10^6&lt;0,0,IF(AND(SUM('Chemicals Calcs'!K$1:K122)-'Chem - ODS'!F$7*10^6&lt;0,SUM('Chemicals Calcs'!K$2:K123)-'Chem - ODS'!F$7*10^6&gt;0),SUM('Chemicals Calcs'!K$2:K123)-'Chem - ODS'!F$7*10^6,'Chemicals Calcs'!K123))</f>
        <v>0</v>
      </c>
      <c r="L123" s="212">
        <f ca="1">IF(SUM('Chemicals Calcs'!L$2:L123)-'Chem - ODS'!G$7*10^6&lt;0,0,IF(AND(SUM('Chemicals Calcs'!L$1:L122)-'Chem - ODS'!G$7*10^6&lt;0,SUM('Chemicals Calcs'!L$2:L123)-'Chem - ODS'!G$7*10^6&gt;0),SUM('Chemicals Calcs'!L$2:L123)-'Chem - ODS'!G$7*10^6,'Chemicals Calcs'!L123))</f>
        <v>0</v>
      </c>
      <c r="M123" s="212">
        <f ca="1">IF(SUM('Chemicals Calcs'!M$2:M123)-'Chem - ODS'!H$7*10^6&lt;0,0,IF(AND(SUM('Chemicals Calcs'!M$1:M122)-'Chem - ODS'!H$7*10^6&lt;0,SUM('Chemicals Calcs'!M$2:M123)-'Chem - ODS'!H$7*10^6&gt;0),SUM('Chemicals Calcs'!M$2:M123)-'Chem - ODS'!H$7*10^6,'Chemicals Calcs'!M123))</f>
        <v>0</v>
      </c>
      <c r="N123" s="212">
        <f ca="1">IF(SUM('Chemicals Calcs'!N$2:N123)-'Chem - ODS'!I$7*10^6&lt;0,0,IF(AND(SUM('Chemicals Calcs'!N$1:N122)-'Chem - ODS'!I$7*10^6&lt;0,SUM('Chemicals Calcs'!N$2:N123)-'Chem - ODS'!I$7*10^6&gt;0),SUM('Chemicals Calcs'!N$2:N123)-'Chem - ODS'!I$7*10^6,'Chemicals Calcs'!N123))</f>
        <v>0</v>
      </c>
      <c r="O123" s="212">
        <f ca="1">IF(SUM('Chemicals Calcs'!O$2:O123)-'Chem - ODS'!J$7*10^6&lt;0,0,IF(AND(SUM('Chemicals Calcs'!O$1:O122)-'Chem - ODS'!J$7*10^6&lt;0,SUM('Chemicals Calcs'!O$2:O123)-'Chem - ODS'!J$7*10^6&gt;0),SUM('Chemicals Calcs'!O$2:O123)-'Chem - ODS'!J$7*10^6,'Chemicals Calcs'!O123))</f>
        <v>0</v>
      </c>
      <c r="P123" s="212">
        <f ca="1">IF(SUM('Chemicals Calcs'!P$2:P123)-'Chem - ODS'!K$7*10^6&lt;0,0,IF(AND(SUM('Chemicals Calcs'!P$1:P122)-'Chem - ODS'!K$7*10^6&lt;0,SUM('Chemicals Calcs'!P$2:P123)-'Chem - ODS'!K$7*10^6&gt;0),SUM('Chemicals Calcs'!P$2:P123)-'Chem - ODS'!K$7*10^6,'Chemicals Calcs'!P123))</f>
        <v>0</v>
      </c>
      <c r="Q123" s="212">
        <f ca="1">IF(SUM('Chemicals Calcs'!Q$2:Q123)-'Chem - ODS'!L$7*10^6&lt;0,0,IF(AND(SUM('Chemicals Calcs'!Q$1:Q122)-'Chem - ODS'!L$7*10^6&lt;0,SUM('Chemicals Calcs'!Q$2:Q123)-'Chem - ODS'!L$7*10^6&gt;0),SUM('Chemicals Calcs'!Q$2:Q123)-'Chem - ODS'!L$7*10^6,'Chemicals Calcs'!Q123))</f>
        <v>0</v>
      </c>
      <c r="R123" s="212">
        <f ca="1">IF(SUM('Chemicals Calcs'!R$2:R123)-'Chem - ODS'!M$7*10^6&lt;0,0,IF(AND(SUM('Chemicals Calcs'!R$1:R122)-'Chem - ODS'!M$7*10^6&lt;0,SUM('Chemicals Calcs'!R$2:R123)-'Chem - ODS'!M$7*10^6&gt;0),SUM('Chemicals Calcs'!R$2:R123)-'Chem - ODS'!M$7*10^6,'Chemicals Calcs'!R123))</f>
        <v>0</v>
      </c>
      <c r="S123" s="212">
        <f ca="1">IF(SUM('Chemicals Calcs'!S$2:S123)-'Chem - ODS'!N$7*10^6&lt;0,0,IF(AND(SUM('Chemicals Calcs'!S$1:S122)-'Chem - ODS'!N$7*10^6&lt;0,SUM('Chemicals Calcs'!S$2:S123)-'Chem - ODS'!N$7*10^6&gt;0),SUM('Chemicals Calcs'!S$2:S123)-'Chem - ODS'!N$7*10^6,'Chemicals Calcs'!S123))</f>
        <v>0</v>
      </c>
      <c r="T123" s="212">
        <f ca="1">IF(SUM('Chemicals Calcs'!T$2:T123)-'Chem - ODS'!O$7*10^6&lt;0,0,IF(AND(SUM('Chemicals Calcs'!T$1:T122)-'Chem - ODS'!O$7*10^6&lt;0,SUM('Chemicals Calcs'!T$2:T123)-'Chem - ODS'!O$7*10^6&gt;0),SUM('Chemicals Calcs'!T$2:T123)-'Chem - ODS'!O$7*10^6,'Chemicals Calcs'!T123))</f>
        <v>0</v>
      </c>
      <c r="U123" s="212">
        <f ca="1">IF(SUM('Chemicals Calcs'!U$2:U123)-'Chem - ODS'!P$7*10^6&lt;0,0,IF(AND(SUM('Chemicals Calcs'!U$1:U122)-'Chem - ODS'!P$7*10^6&lt;0,SUM('Chemicals Calcs'!U$2:U123)-'Chem - ODS'!P$7*10^6&gt;0),SUM('Chemicals Calcs'!U$2:U123)-'Chem - ODS'!P$7*10^6,'Chemicals Calcs'!U123))</f>
        <v>0</v>
      </c>
      <c r="V123" s="212">
        <f ca="1">IF(SUM('Chemicals Calcs'!V$2:V123)-'Chem - ODS'!Q$7*10^6&lt;0,0,IF(AND(SUM('Chemicals Calcs'!V$1:V122)-'Chem - ODS'!Q$7*10^6&lt;0,SUM('Chemicals Calcs'!V$2:V123)-'Chem - ODS'!Q$7*10^6&gt;0),SUM('Chemicals Calcs'!V$2:V123)-'Chem - ODS'!Q$7*10^6,'Chemicals Calcs'!V123))</f>
        <v>0</v>
      </c>
      <c r="W123" s="212">
        <f ca="1">IF(SUM('Chemicals Calcs'!W$2:W123)-'Chem - ODS'!R$7*10^6&lt;0,0,IF(AND(SUM('Chemicals Calcs'!W$1:W122)-'Chem - ODS'!R$7*10^6&lt;0,SUM('Chemicals Calcs'!W$2:W123)-'Chem - ODS'!R$7*10^6&gt;0),SUM('Chemicals Calcs'!W$2:W123)-'Chem - ODS'!R$7*10^6,'Chemicals Calcs'!W123))</f>
        <v>0</v>
      </c>
      <c r="X123" s="212">
        <f ca="1">IF(SUM('Chemicals Calcs'!X$2:X123)-'Chem - ODS'!S$7*10^6&lt;0,0,IF(AND(SUM('Chemicals Calcs'!X$1:X122)-'Chem - ODS'!S$7*10^6&lt;0,SUM('Chemicals Calcs'!X$2:X123)-'Chem - ODS'!S$7*10^6&gt;0),SUM('Chemicals Calcs'!X$2:X123)-'Chem - ODS'!S$7*10^6,'Chemicals Calcs'!X123))</f>
        <v>0</v>
      </c>
      <c r="Y123" s="212">
        <f ca="1">IF(SUM('Chemicals Calcs'!Y$2:Y123)-'Chem - ODS'!T$7*10^6&lt;0,0,IF(AND(SUM('Chemicals Calcs'!Y$1:Y122)-'Chem - ODS'!T$7*10^6&lt;0,SUM('Chemicals Calcs'!Y$2:Y123)-'Chem - ODS'!T$7*10^6&gt;0),SUM('Chemicals Calcs'!Y$2:Y123)-'Chem - ODS'!T$7*10^6,'Chemicals Calcs'!Y123))</f>
        <v>0</v>
      </c>
      <c r="Z123" s="212">
        <f ca="1">IF(SUM('Chemicals Calcs'!Z$2:Z123)-'Chem - ODS'!U$7*10^6&lt;0,0,IF(AND(SUM('Chemicals Calcs'!Z$1:Z122)-'Chem - ODS'!U$7*10^6&lt;0,SUM('Chemicals Calcs'!Z$2:Z123)-'Chem - ODS'!U$7*10^6&gt;0),SUM('Chemicals Calcs'!Z$2:Z123)-'Chem - ODS'!U$7*10^6,'Chemicals Calcs'!Z123))</f>
        <v>0</v>
      </c>
      <c r="AA123" s="212">
        <f ca="1">IF(SUM('Chemicals Calcs'!AA$2:AA123)-'Chem - ODS'!V$7*10^6&lt;0,0,IF(AND(SUM('Chemicals Calcs'!AA$1:AA122)-'Chem - ODS'!V$7*10^6&lt;0,SUM('Chemicals Calcs'!AA$2:AA123)-'Chem - ODS'!V$7*10^6&gt;0),SUM('Chemicals Calcs'!AA$2:AA123)-'Chem - ODS'!V$7*10^6,'Chemicals Calcs'!AA123))</f>
        <v>0</v>
      </c>
      <c r="AB123" s="212">
        <f ca="1">IF(SUM('Chemicals Calcs'!AB$2:AB123)-'Chem - ODS'!W$7*10^6&lt;0,0,IF(AND(SUM('Chemicals Calcs'!AB$1:AB122)-'Chem - ODS'!W$7*10^6&lt;0,SUM('Chemicals Calcs'!AB$2:AB123)-'Chem - ODS'!W$7*10^6&gt;0),SUM('Chemicals Calcs'!AB$2:AB123)-'Chem - ODS'!W$7*10^6,'Chemicals Calcs'!AB123))</f>
        <v>0</v>
      </c>
      <c r="AC123" s="212">
        <f ca="1">IF(SUM('Chemicals Calcs'!AC$2:AC123)-'Chem - ODS'!X$7*10^6&lt;0,0,IF(AND(SUM('Chemicals Calcs'!AC$1:AC122)-'Chem - ODS'!X$7*10^6&lt;0,SUM('Chemicals Calcs'!AC$2:AC123)-'Chem - ODS'!X$7*10^6&gt;0),SUM('Chemicals Calcs'!AC$2:AC123)-'Chem - ODS'!X$7*10^6,'Chemicals Calcs'!AC123))</f>
        <v>0</v>
      </c>
      <c r="AD123" s="212">
        <f ca="1">IF(SUM('Chemicals Calcs'!AD$2:AD123)-'Chem - ODS'!Y$7*10^6&lt;0,0,IF(AND(SUM('Chemicals Calcs'!AD$1:AD122)-'Chem - ODS'!Y$7*10^6&lt;0,SUM('Chemicals Calcs'!AD$2:AD123)-'Chem - ODS'!Y$7*10^6&gt;0),SUM('Chemicals Calcs'!AD$2:AD123)-'Chem - ODS'!Y$7*10^6,'Chemicals Calcs'!AD123))</f>
        <v>0</v>
      </c>
      <c r="AE123" s="212">
        <f ca="1">IF(SUM('Chemicals Calcs'!AE$2:AE123)-'Chem - ODS'!Z$7*10^6&lt;0,0,IF(AND(SUM('Chemicals Calcs'!AE$1:AE122)-'Chem - ODS'!Z$7*10^6&lt;0,SUM('Chemicals Calcs'!AE$2:AE123)-'Chem - ODS'!Z$7*10^6&gt;0),SUM('Chemicals Calcs'!AE$2:AE123)-'Chem - ODS'!Z$7*10^6,'Chemicals Calcs'!AE123))</f>
        <v>0</v>
      </c>
      <c r="AF123" s="212">
        <f ca="1">IF(SUM('Chemicals Calcs'!AF$2:AF123)-'Chem - ODS'!AA$7*10^6&lt;0,0,IF(AND(SUM('Chemicals Calcs'!AF$1:AF122)-'Chem - ODS'!AA$7*10^6&lt;0,SUM('Chemicals Calcs'!AF$2:AF123)-'Chem - ODS'!AA$7*10^6&gt;0),SUM('Chemicals Calcs'!AF$2:AF123)-'Chem - ODS'!AA$7*10^6,'Chemicals Calcs'!AF123))</f>
        <v>0</v>
      </c>
      <c r="AG123" s="212">
        <f ca="1">IF(SUM('Chemicals Calcs'!AG$2:AG123)-'Chem - ODS'!AB$7*10^6&lt;0,0,IF(AND(SUM('Chemicals Calcs'!AG$1:AG122)-'Chem - ODS'!AB$7*10^6&lt;0,SUM('Chemicals Calcs'!AG$2:AG123)-'Chem - ODS'!AB$7*10^6&gt;0),SUM('Chemicals Calcs'!AG$2:AG123)-'Chem - ODS'!AB$7*10^6,'Chemicals Calcs'!AG123))</f>
        <v>0</v>
      </c>
      <c r="AH123" s="212">
        <f ca="1">IF(SUM('Chemicals Calcs'!AH$2:AH123)-'Chem - ODS'!AC$7*10^6&lt;0,0,IF(AND(SUM('Chemicals Calcs'!AH$1:AH122)-'Chem - ODS'!AC$7*10^6&lt;0,SUM('Chemicals Calcs'!AH$2:AH123)-'Chem - ODS'!AC$7*10^6&gt;0),SUM('Chemicals Calcs'!AH$2:AH123)-'Chem - ODS'!AC$7*10^6,'Chemicals Calcs'!AH123))</f>
        <v>0</v>
      </c>
      <c r="AI123" s="212">
        <f ca="1">IF(SUM('Chemicals Calcs'!AI$2:AI123)-'Chem - ODS'!AD$7*10^6&lt;0,0,IF(AND(SUM('Chemicals Calcs'!AI$1:AI122)-'Chem - ODS'!AD$7*10^6&lt;0,SUM('Chemicals Calcs'!AI$2:AI123)-'Chem - ODS'!AD$7*10^6&gt;0),SUM('Chemicals Calcs'!AI$2:AI123)-'Chem - ODS'!AD$7*10^6,'Chemicals Calcs'!AI123))</f>
        <v>0</v>
      </c>
      <c r="AJ123" s="212">
        <f ca="1">IF(SUM('Chemicals Calcs'!AJ$2:AJ123)-'Chem - ODS'!AE$7*10^6&lt;0,0,IF(AND(SUM('Chemicals Calcs'!AJ$1:AJ122)-'Chem - ODS'!AE$7*10^6&lt;0,SUM('Chemicals Calcs'!AJ$2:AJ123)-'Chem - ODS'!AE$7*10^6&gt;0),SUM('Chemicals Calcs'!AJ$2:AJ123)-'Chem - ODS'!AE$7*10^6,'Chemicals Calcs'!AJ123))</f>
        <v>0</v>
      </c>
      <c r="AK123" s="212">
        <f ca="1">IF(SUM('Chemicals Calcs'!AK$2:AK123)-'Chem - ODS'!AF$7*10^6&lt;0,0,IF(AND(SUM('Chemicals Calcs'!AK$1:AK122)-'Chem - ODS'!AF$7*10^6&lt;0,SUM('Chemicals Calcs'!AK$2:AK123)-'Chem - ODS'!AF$7*10^6&gt;0),SUM('Chemicals Calcs'!AK$2:AK123)-'Chem - ODS'!AF$7*10^6,'Chemicals Calcs'!AK123))</f>
        <v>0</v>
      </c>
      <c r="AL123" s="212">
        <f ca="1">IF(SUM('Chemicals Calcs'!AL$2:AL123)-'Chem - ODS'!AG$7*10^6&lt;0,0,IF(AND(SUM('Chemicals Calcs'!AL$1:AL122)-'Chem - ODS'!AG$7*10^6&lt;0,SUM('Chemicals Calcs'!AL$2:AL123)-'Chem - ODS'!AG$7*10^6&gt;0),SUM('Chemicals Calcs'!AL$2:AL123)-'Chem - ODS'!AG$7*10^6,'Chemicals Calcs'!AL123))</f>
        <v>0</v>
      </c>
      <c r="AM123" s="212">
        <f ca="1">IF(SUM('Chemicals Calcs'!AM$2:AM123)-'Chem - ODS'!AH$7*10^6&lt;0,0,IF(AND(SUM('Chemicals Calcs'!AM$1:AM122)-'Chem - ODS'!AH$7*10^6&lt;0,SUM('Chemicals Calcs'!AM$2:AM123)-'Chem - ODS'!AH$7*10^6&gt;0),SUM('Chemicals Calcs'!AM$2:AM123)-'Chem - ODS'!AH$7*10^6,'Chemicals Calcs'!AM123))</f>
        <v>0</v>
      </c>
      <c r="AN123" s="212">
        <f ca="1">IF(SUM('Chemicals Calcs'!AN$2:AN123)-'Chem - ODS'!AI$7*10^6&lt;0,0,IF(AND(SUM('Chemicals Calcs'!AN$1:AN122)-'Chem - ODS'!AI$7*10^6&lt;0,SUM('Chemicals Calcs'!AN$2:AN123)-'Chem - ODS'!AI$7*10^6&gt;0),SUM('Chemicals Calcs'!AN$2:AN123)-'Chem - ODS'!AI$7*10^6,'Chemicals Calcs'!AN123))</f>
        <v>0</v>
      </c>
      <c r="AO123" s="212">
        <f ca="1">IF(SUM('Chemicals Calcs'!AO$2:AO123)-'Chem - ODS'!AJ$7*10^6&lt;0,0,IF(AND(SUM('Chemicals Calcs'!AO$1:AO122)-'Chem - ODS'!AJ$7*10^6&lt;0,SUM('Chemicals Calcs'!AO$2:AO123)-'Chem - ODS'!AJ$7*10^6&gt;0),SUM('Chemicals Calcs'!AO$2:AO123)-'Chem - ODS'!AJ$7*10^6,'Chemicals Calcs'!AO123))</f>
        <v>0</v>
      </c>
      <c r="AP123" s="212">
        <f ca="1">IF(SUM('Chemicals Calcs'!AP$2:AP123)-'Chem - ODS'!AK$7*10^6&lt;0,0,IF(AND(SUM('Chemicals Calcs'!AP$1:AP122)-'Chem - ODS'!AK$7*10^6&lt;0,SUM('Chemicals Calcs'!AP$2:AP123)-'Chem - ODS'!AK$7*10^6&gt;0),SUM('Chemicals Calcs'!AP$2:AP123)-'Chem - ODS'!AK$7*10^6,'Chemicals Calcs'!AP123))</f>
        <v>0</v>
      </c>
    </row>
    <row r="124" spans="1:42">
      <c r="A124" s="74">
        <v>72</v>
      </c>
      <c r="B124">
        <f ca="1">IF('Chemicals 2010'!$A132="CP",INDIRECT("'Chemicals 2010'!"&amp;'Country Selector'!$B$3&amp;ROW($A132))*10^12,0)</f>
        <v>0</v>
      </c>
      <c r="C124" s="90">
        <f t="shared" ca="1" si="4"/>
        <v>0</v>
      </c>
      <c r="D124" s="90">
        <f t="shared" ca="1" si="5"/>
        <v>0</v>
      </c>
      <c r="E124" s="90">
        <f t="shared" ca="1" si="5"/>
        <v>0</v>
      </c>
      <c r="F124" s="90">
        <f t="shared" ca="1" si="5"/>
        <v>0</v>
      </c>
      <c r="G124" s="212">
        <f ca="1">IF(SUM('Chemicals Calcs'!G$2:G124)-'Chem - ODS'!B$7*10^6&lt;0,0,IF(AND(SUM('Chemicals Calcs'!G$1:G123)-'Chem - ODS'!B$7*10^6&lt;0,SUM('Chemicals Calcs'!G$2:G124)-'Chem - ODS'!B$7*10^6&gt;0),SUM('Chemicals Calcs'!G$2:G124)-'Chem - ODS'!B$7*10^6,'Chemicals Calcs'!G124))</f>
        <v>0</v>
      </c>
      <c r="H124" s="212">
        <f ca="1">IF(SUM('Chemicals Calcs'!H$2:H124)-'Chem - ODS'!C$7*10^6&lt;0,0,IF(AND(SUM('Chemicals Calcs'!H$1:H123)-'Chem - ODS'!C$7*10^6&lt;0,SUM('Chemicals Calcs'!H$2:H124)-'Chem - ODS'!C$7*10^6&gt;0),SUM('Chemicals Calcs'!H$2:H124)-'Chem - ODS'!C$7*10^6,'Chemicals Calcs'!H124))</f>
        <v>0</v>
      </c>
      <c r="I124" s="212">
        <f ca="1">IF(SUM('Chemicals Calcs'!I$2:I124)-'Chem - ODS'!D$7*10^6&lt;0,0,IF(AND(SUM('Chemicals Calcs'!I$1:I123)-'Chem - ODS'!D$7*10^6&lt;0,SUM('Chemicals Calcs'!I$2:I124)-'Chem - ODS'!D$7*10^6&gt;0),SUM('Chemicals Calcs'!I$2:I124)-'Chem - ODS'!D$7*10^6,'Chemicals Calcs'!I124))</f>
        <v>0</v>
      </c>
      <c r="J124" s="212">
        <f ca="1">IF(SUM('Chemicals Calcs'!J$2:J124)-'Chem - ODS'!E$7*10^6&lt;0,0,IF(AND(SUM('Chemicals Calcs'!J$1:J123)-'Chem - ODS'!E$7*10^6&lt;0,SUM('Chemicals Calcs'!J$2:J124)-'Chem - ODS'!E$7*10^6&gt;0),SUM('Chemicals Calcs'!J$2:J124)-'Chem - ODS'!E$7*10^6,'Chemicals Calcs'!J124))</f>
        <v>0</v>
      </c>
      <c r="K124" s="212">
        <f ca="1">IF(SUM('Chemicals Calcs'!K$2:K124)-'Chem - ODS'!F$7*10^6&lt;0,0,IF(AND(SUM('Chemicals Calcs'!K$1:K123)-'Chem - ODS'!F$7*10^6&lt;0,SUM('Chemicals Calcs'!K$2:K124)-'Chem - ODS'!F$7*10^6&gt;0),SUM('Chemicals Calcs'!K$2:K124)-'Chem - ODS'!F$7*10^6,'Chemicals Calcs'!K124))</f>
        <v>0</v>
      </c>
      <c r="L124" s="212">
        <f ca="1">IF(SUM('Chemicals Calcs'!L$2:L124)-'Chem - ODS'!G$7*10^6&lt;0,0,IF(AND(SUM('Chemicals Calcs'!L$1:L123)-'Chem - ODS'!G$7*10^6&lt;0,SUM('Chemicals Calcs'!L$2:L124)-'Chem - ODS'!G$7*10^6&gt;0),SUM('Chemicals Calcs'!L$2:L124)-'Chem - ODS'!G$7*10^6,'Chemicals Calcs'!L124))</f>
        <v>0</v>
      </c>
      <c r="M124" s="212">
        <f ca="1">IF(SUM('Chemicals Calcs'!M$2:M124)-'Chem - ODS'!H$7*10^6&lt;0,0,IF(AND(SUM('Chemicals Calcs'!M$1:M123)-'Chem - ODS'!H$7*10^6&lt;0,SUM('Chemicals Calcs'!M$2:M124)-'Chem - ODS'!H$7*10^6&gt;0),SUM('Chemicals Calcs'!M$2:M124)-'Chem - ODS'!H$7*10^6,'Chemicals Calcs'!M124))</f>
        <v>0</v>
      </c>
      <c r="N124" s="212">
        <f ca="1">IF(SUM('Chemicals Calcs'!N$2:N124)-'Chem - ODS'!I$7*10^6&lt;0,0,IF(AND(SUM('Chemicals Calcs'!N$1:N123)-'Chem - ODS'!I$7*10^6&lt;0,SUM('Chemicals Calcs'!N$2:N124)-'Chem - ODS'!I$7*10^6&gt;0),SUM('Chemicals Calcs'!N$2:N124)-'Chem - ODS'!I$7*10^6,'Chemicals Calcs'!N124))</f>
        <v>0</v>
      </c>
      <c r="O124" s="212">
        <f ca="1">IF(SUM('Chemicals Calcs'!O$2:O124)-'Chem - ODS'!J$7*10^6&lt;0,0,IF(AND(SUM('Chemicals Calcs'!O$1:O123)-'Chem - ODS'!J$7*10^6&lt;0,SUM('Chemicals Calcs'!O$2:O124)-'Chem - ODS'!J$7*10^6&gt;0),SUM('Chemicals Calcs'!O$2:O124)-'Chem - ODS'!J$7*10^6,'Chemicals Calcs'!O124))</f>
        <v>0</v>
      </c>
      <c r="P124" s="212">
        <f ca="1">IF(SUM('Chemicals Calcs'!P$2:P124)-'Chem - ODS'!K$7*10^6&lt;0,0,IF(AND(SUM('Chemicals Calcs'!P$1:P123)-'Chem - ODS'!K$7*10^6&lt;0,SUM('Chemicals Calcs'!P$2:P124)-'Chem - ODS'!K$7*10^6&gt;0),SUM('Chemicals Calcs'!P$2:P124)-'Chem - ODS'!K$7*10^6,'Chemicals Calcs'!P124))</f>
        <v>0</v>
      </c>
      <c r="Q124" s="212">
        <f ca="1">IF(SUM('Chemicals Calcs'!Q$2:Q124)-'Chem - ODS'!L$7*10^6&lt;0,0,IF(AND(SUM('Chemicals Calcs'!Q$1:Q123)-'Chem - ODS'!L$7*10^6&lt;0,SUM('Chemicals Calcs'!Q$2:Q124)-'Chem - ODS'!L$7*10^6&gt;0),SUM('Chemicals Calcs'!Q$2:Q124)-'Chem - ODS'!L$7*10^6,'Chemicals Calcs'!Q124))</f>
        <v>0</v>
      </c>
      <c r="R124" s="212">
        <f ca="1">IF(SUM('Chemicals Calcs'!R$2:R124)-'Chem - ODS'!M$7*10^6&lt;0,0,IF(AND(SUM('Chemicals Calcs'!R$1:R123)-'Chem - ODS'!M$7*10^6&lt;0,SUM('Chemicals Calcs'!R$2:R124)-'Chem - ODS'!M$7*10^6&gt;0),SUM('Chemicals Calcs'!R$2:R124)-'Chem - ODS'!M$7*10^6,'Chemicals Calcs'!R124))</f>
        <v>0</v>
      </c>
      <c r="S124" s="212">
        <f ca="1">IF(SUM('Chemicals Calcs'!S$2:S124)-'Chem - ODS'!N$7*10^6&lt;0,0,IF(AND(SUM('Chemicals Calcs'!S$1:S123)-'Chem - ODS'!N$7*10^6&lt;0,SUM('Chemicals Calcs'!S$2:S124)-'Chem - ODS'!N$7*10^6&gt;0),SUM('Chemicals Calcs'!S$2:S124)-'Chem - ODS'!N$7*10^6,'Chemicals Calcs'!S124))</f>
        <v>0</v>
      </c>
      <c r="T124" s="212">
        <f ca="1">IF(SUM('Chemicals Calcs'!T$2:T124)-'Chem - ODS'!O$7*10^6&lt;0,0,IF(AND(SUM('Chemicals Calcs'!T$1:T123)-'Chem - ODS'!O$7*10^6&lt;0,SUM('Chemicals Calcs'!T$2:T124)-'Chem - ODS'!O$7*10^6&gt;0),SUM('Chemicals Calcs'!T$2:T124)-'Chem - ODS'!O$7*10^6,'Chemicals Calcs'!T124))</f>
        <v>0</v>
      </c>
      <c r="U124" s="212">
        <f ca="1">IF(SUM('Chemicals Calcs'!U$2:U124)-'Chem - ODS'!P$7*10^6&lt;0,0,IF(AND(SUM('Chemicals Calcs'!U$1:U123)-'Chem - ODS'!P$7*10^6&lt;0,SUM('Chemicals Calcs'!U$2:U124)-'Chem - ODS'!P$7*10^6&gt;0),SUM('Chemicals Calcs'!U$2:U124)-'Chem - ODS'!P$7*10^6,'Chemicals Calcs'!U124))</f>
        <v>0</v>
      </c>
      <c r="V124" s="212">
        <f ca="1">IF(SUM('Chemicals Calcs'!V$2:V124)-'Chem - ODS'!Q$7*10^6&lt;0,0,IF(AND(SUM('Chemicals Calcs'!V$1:V123)-'Chem - ODS'!Q$7*10^6&lt;0,SUM('Chemicals Calcs'!V$2:V124)-'Chem - ODS'!Q$7*10^6&gt;0),SUM('Chemicals Calcs'!V$2:V124)-'Chem - ODS'!Q$7*10^6,'Chemicals Calcs'!V124))</f>
        <v>0</v>
      </c>
      <c r="W124" s="212">
        <f ca="1">IF(SUM('Chemicals Calcs'!W$2:W124)-'Chem - ODS'!R$7*10^6&lt;0,0,IF(AND(SUM('Chemicals Calcs'!W$1:W123)-'Chem - ODS'!R$7*10^6&lt;0,SUM('Chemicals Calcs'!W$2:W124)-'Chem - ODS'!R$7*10^6&gt;0),SUM('Chemicals Calcs'!W$2:W124)-'Chem - ODS'!R$7*10^6,'Chemicals Calcs'!W124))</f>
        <v>0</v>
      </c>
      <c r="X124" s="212">
        <f ca="1">IF(SUM('Chemicals Calcs'!X$2:X124)-'Chem - ODS'!S$7*10^6&lt;0,0,IF(AND(SUM('Chemicals Calcs'!X$1:X123)-'Chem - ODS'!S$7*10^6&lt;0,SUM('Chemicals Calcs'!X$2:X124)-'Chem - ODS'!S$7*10^6&gt;0),SUM('Chemicals Calcs'!X$2:X124)-'Chem - ODS'!S$7*10^6,'Chemicals Calcs'!X124))</f>
        <v>0</v>
      </c>
      <c r="Y124" s="212">
        <f ca="1">IF(SUM('Chemicals Calcs'!Y$2:Y124)-'Chem - ODS'!T$7*10^6&lt;0,0,IF(AND(SUM('Chemicals Calcs'!Y$1:Y123)-'Chem - ODS'!T$7*10^6&lt;0,SUM('Chemicals Calcs'!Y$2:Y124)-'Chem - ODS'!T$7*10^6&gt;0),SUM('Chemicals Calcs'!Y$2:Y124)-'Chem - ODS'!T$7*10^6,'Chemicals Calcs'!Y124))</f>
        <v>0</v>
      </c>
      <c r="Z124" s="212">
        <f ca="1">IF(SUM('Chemicals Calcs'!Z$2:Z124)-'Chem - ODS'!U$7*10^6&lt;0,0,IF(AND(SUM('Chemicals Calcs'!Z$1:Z123)-'Chem - ODS'!U$7*10^6&lt;0,SUM('Chemicals Calcs'!Z$2:Z124)-'Chem - ODS'!U$7*10^6&gt;0),SUM('Chemicals Calcs'!Z$2:Z124)-'Chem - ODS'!U$7*10^6,'Chemicals Calcs'!Z124))</f>
        <v>0</v>
      </c>
      <c r="AA124" s="212">
        <f ca="1">IF(SUM('Chemicals Calcs'!AA$2:AA124)-'Chem - ODS'!V$7*10^6&lt;0,0,IF(AND(SUM('Chemicals Calcs'!AA$1:AA123)-'Chem - ODS'!V$7*10^6&lt;0,SUM('Chemicals Calcs'!AA$2:AA124)-'Chem - ODS'!V$7*10^6&gt;0),SUM('Chemicals Calcs'!AA$2:AA124)-'Chem - ODS'!V$7*10^6,'Chemicals Calcs'!AA124))</f>
        <v>0</v>
      </c>
      <c r="AB124" s="212">
        <f ca="1">IF(SUM('Chemicals Calcs'!AB$2:AB124)-'Chem - ODS'!W$7*10^6&lt;0,0,IF(AND(SUM('Chemicals Calcs'!AB$1:AB123)-'Chem - ODS'!W$7*10^6&lt;0,SUM('Chemicals Calcs'!AB$2:AB124)-'Chem - ODS'!W$7*10^6&gt;0),SUM('Chemicals Calcs'!AB$2:AB124)-'Chem - ODS'!W$7*10^6,'Chemicals Calcs'!AB124))</f>
        <v>0</v>
      </c>
      <c r="AC124" s="212">
        <f ca="1">IF(SUM('Chemicals Calcs'!AC$2:AC124)-'Chem - ODS'!X$7*10^6&lt;0,0,IF(AND(SUM('Chemicals Calcs'!AC$1:AC123)-'Chem - ODS'!X$7*10^6&lt;0,SUM('Chemicals Calcs'!AC$2:AC124)-'Chem - ODS'!X$7*10^6&gt;0),SUM('Chemicals Calcs'!AC$2:AC124)-'Chem - ODS'!X$7*10^6,'Chemicals Calcs'!AC124))</f>
        <v>0</v>
      </c>
      <c r="AD124" s="212">
        <f ca="1">IF(SUM('Chemicals Calcs'!AD$2:AD124)-'Chem - ODS'!Y$7*10^6&lt;0,0,IF(AND(SUM('Chemicals Calcs'!AD$1:AD123)-'Chem - ODS'!Y$7*10^6&lt;0,SUM('Chemicals Calcs'!AD$2:AD124)-'Chem - ODS'!Y$7*10^6&gt;0),SUM('Chemicals Calcs'!AD$2:AD124)-'Chem - ODS'!Y$7*10^6,'Chemicals Calcs'!AD124))</f>
        <v>0</v>
      </c>
      <c r="AE124" s="212">
        <f ca="1">IF(SUM('Chemicals Calcs'!AE$2:AE124)-'Chem - ODS'!Z$7*10^6&lt;0,0,IF(AND(SUM('Chemicals Calcs'!AE$1:AE123)-'Chem - ODS'!Z$7*10^6&lt;0,SUM('Chemicals Calcs'!AE$2:AE124)-'Chem - ODS'!Z$7*10^6&gt;0),SUM('Chemicals Calcs'!AE$2:AE124)-'Chem - ODS'!Z$7*10^6,'Chemicals Calcs'!AE124))</f>
        <v>0</v>
      </c>
      <c r="AF124" s="212">
        <f ca="1">IF(SUM('Chemicals Calcs'!AF$2:AF124)-'Chem - ODS'!AA$7*10^6&lt;0,0,IF(AND(SUM('Chemicals Calcs'!AF$1:AF123)-'Chem - ODS'!AA$7*10^6&lt;0,SUM('Chemicals Calcs'!AF$2:AF124)-'Chem - ODS'!AA$7*10^6&gt;0),SUM('Chemicals Calcs'!AF$2:AF124)-'Chem - ODS'!AA$7*10^6,'Chemicals Calcs'!AF124))</f>
        <v>0</v>
      </c>
      <c r="AG124" s="212">
        <f ca="1">IF(SUM('Chemicals Calcs'!AG$2:AG124)-'Chem - ODS'!AB$7*10^6&lt;0,0,IF(AND(SUM('Chemicals Calcs'!AG$1:AG123)-'Chem - ODS'!AB$7*10^6&lt;0,SUM('Chemicals Calcs'!AG$2:AG124)-'Chem - ODS'!AB$7*10^6&gt;0),SUM('Chemicals Calcs'!AG$2:AG124)-'Chem - ODS'!AB$7*10^6,'Chemicals Calcs'!AG124))</f>
        <v>0</v>
      </c>
      <c r="AH124" s="212">
        <f ca="1">IF(SUM('Chemicals Calcs'!AH$2:AH124)-'Chem - ODS'!AC$7*10^6&lt;0,0,IF(AND(SUM('Chemicals Calcs'!AH$1:AH123)-'Chem - ODS'!AC$7*10^6&lt;0,SUM('Chemicals Calcs'!AH$2:AH124)-'Chem - ODS'!AC$7*10^6&gt;0),SUM('Chemicals Calcs'!AH$2:AH124)-'Chem - ODS'!AC$7*10^6,'Chemicals Calcs'!AH124))</f>
        <v>0</v>
      </c>
      <c r="AI124" s="212">
        <f ca="1">IF(SUM('Chemicals Calcs'!AI$2:AI124)-'Chem - ODS'!AD$7*10^6&lt;0,0,IF(AND(SUM('Chemicals Calcs'!AI$1:AI123)-'Chem - ODS'!AD$7*10^6&lt;0,SUM('Chemicals Calcs'!AI$2:AI124)-'Chem - ODS'!AD$7*10^6&gt;0),SUM('Chemicals Calcs'!AI$2:AI124)-'Chem - ODS'!AD$7*10^6,'Chemicals Calcs'!AI124))</f>
        <v>0</v>
      </c>
      <c r="AJ124" s="212">
        <f ca="1">IF(SUM('Chemicals Calcs'!AJ$2:AJ124)-'Chem - ODS'!AE$7*10^6&lt;0,0,IF(AND(SUM('Chemicals Calcs'!AJ$1:AJ123)-'Chem - ODS'!AE$7*10^6&lt;0,SUM('Chemicals Calcs'!AJ$2:AJ124)-'Chem - ODS'!AE$7*10^6&gt;0),SUM('Chemicals Calcs'!AJ$2:AJ124)-'Chem - ODS'!AE$7*10^6,'Chemicals Calcs'!AJ124))</f>
        <v>0</v>
      </c>
      <c r="AK124" s="212">
        <f ca="1">IF(SUM('Chemicals Calcs'!AK$2:AK124)-'Chem - ODS'!AF$7*10^6&lt;0,0,IF(AND(SUM('Chemicals Calcs'!AK$1:AK123)-'Chem - ODS'!AF$7*10^6&lt;0,SUM('Chemicals Calcs'!AK$2:AK124)-'Chem - ODS'!AF$7*10^6&gt;0),SUM('Chemicals Calcs'!AK$2:AK124)-'Chem - ODS'!AF$7*10^6,'Chemicals Calcs'!AK124))</f>
        <v>0</v>
      </c>
      <c r="AL124" s="212">
        <f ca="1">IF(SUM('Chemicals Calcs'!AL$2:AL124)-'Chem - ODS'!AG$7*10^6&lt;0,0,IF(AND(SUM('Chemicals Calcs'!AL$1:AL123)-'Chem - ODS'!AG$7*10^6&lt;0,SUM('Chemicals Calcs'!AL$2:AL124)-'Chem - ODS'!AG$7*10^6&gt;0),SUM('Chemicals Calcs'!AL$2:AL124)-'Chem - ODS'!AG$7*10^6,'Chemicals Calcs'!AL124))</f>
        <v>0</v>
      </c>
      <c r="AM124" s="212">
        <f ca="1">IF(SUM('Chemicals Calcs'!AM$2:AM124)-'Chem - ODS'!AH$7*10^6&lt;0,0,IF(AND(SUM('Chemicals Calcs'!AM$1:AM123)-'Chem - ODS'!AH$7*10^6&lt;0,SUM('Chemicals Calcs'!AM$2:AM124)-'Chem - ODS'!AH$7*10^6&gt;0),SUM('Chemicals Calcs'!AM$2:AM124)-'Chem - ODS'!AH$7*10^6,'Chemicals Calcs'!AM124))</f>
        <v>0</v>
      </c>
      <c r="AN124" s="212">
        <f ca="1">IF(SUM('Chemicals Calcs'!AN$2:AN124)-'Chem - ODS'!AI$7*10^6&lt;0,0,IF(AND(SUM('Chemicals Calcs'!AN$1:AN123)-'Chem - ODS'!AI$7*10^6&lt;0,SUM('Chemicals Calcs'!AN$2:AN124)-'Chem - ODS'!AI$7*10^6&gt;0),SUM('Chemicals Calcs'!AN$2:AN124)-'Chem - ODS'!AI$7*10^6,'Chemicals Calcs'!AN124))</f>
        <v>0</v>
      </c>
      <c r="AO124" s="212">
        <f ca="1">IF(SUM('Chemicals Calcs'!AO$2:AO124)-'Chem - ODS'!AJ$7*10^6&lt;0,0,IF(AND(SUM('Chemicals Calcs'!AO$1:AO123)-'Chem - ODS'!AJ$7*10^6&lt;0,SUM('Chemicals Calcs'!AO$2:AO124)-'Chem - ODS'!AJ$7*10^6&gt;0),SUM('Chemicals Calcs'!AO$2:AO124)-'Chem - ODS'!AJ$7*10^6,'Chemicals Calcs'!AO124))</f>
        <v>0</v>
      </c>
      <c r="AP124" s="212">
        <f ca="1">IF(SUM('Chemicals Calcs'!AP$2:AP124)-'Chem - ODS'!AK$7*10^6&lt;0,0,IF(AND(SUM('Chemicals Calcs'!AP$1:AP123)-'Chem - ODS'!AK$7*10^6&lt;0,SUM('Chemicals Calcs'!AP$2:AP124)-'Chem - ODS'!AK$7*10^6&gt;0),SUM('Chemicals Calcs'!AP$2:AP124)-'Chem - ODS'!AK$7*10^6,'Chemicals Calcs'!AP124))</f>
        <v>0</v>
      </c>
    </row>
    <row r="125" spans="1:42">
      <c r="A125" s="74">
        <v>73</v>
      </c>
      <c r="B125">
        <f ca="1">IF('Chemicals 2010'!$A133="CP",INDIRECT("'Chemicals 2010'!"&amp;'Country Selector'!$B$3&amp;ROW($A133))*10^12,0)</f>
        <v>0</v>
      </c>
      <c r="C125" s="90">
        <f t="shared" ca="1" si="4"/>
        <v>0</v>
      </c>
      <c r="D125" s="90">
        <f t="shared" ca="1" si="5"/>
        <v>0</v>
      </c>
      <c r="E125" s="90">
        <f t="shared" ca="1" si="5"/>
        <v>0</v>
      </c>
      <c r="F125" s="90">
        <f t="shared" ca="1" si="5"/>
        <v>0</v>
      </c>
      <c r="G125" s="212">
        <f ca="1">IF(SUM('Chemicals Calcs'!G$2:G125)-'Chem - ODS'!B$7*10^6&lt;0,0,IF(AND(SUM('Chemicals Calcs'!G$1:G124)-'Chem - ODS'!B$7*10^6&lt;0,SUM('Chemicals Calcs'!G$2:G125)-'Chem - ODS'!B$7*10^6&gt;0),SUM('Chemicals Calcs'!G$2:G125)-'Chem - ODS'!B$7*10^6,'Chemicals Calcs'!G125))</f>
        <v>0</v>
      </c>
      <c r="H125" s="212">
        <f ca="1">IF(SUM('Chemicals Calcs'!H$2:H125)-'Chem - ODS'!C$7*10^6&lt;0,0,IF(AND(SUM('Chemicals Calcs'!H$1:H124)-'Chem - ODS'!C$7*10^6&lt;0,SUM('Chemicals Calcs'!H$2:H125)-'Chem - ODS'!C$7*10^6&gt;0),SUM('Chemicals Calcs'!H$2:H125)-'Chem - ODS'!C$7*10^6,'Chemicals Calcs'!H125))</f>
        <v>0</v>
      </c>
      <c r="I125" s="212">
        <f ca="1">IF(SUM('Chemicals Calcs'!I$2:I125)-'Chem - ODS'!D$7*10^6&lt;0,0,IF(AND(SUM('Chemicals Calcs'!I$1:I124)-'Chem - ODS'!D$7*10^6&lt;0,SUM('Chemicals Calcs'!I$2:I125)-'Chem - ODS'!D$7*10^6&gt;0),SUM('Chemicals Calcs'!I$2:I125)-'Chem - ODS'!D$7*10^6,'Chemicals Calcs'!I125))</f>
        <v>0</v>
      </c>
      <c r="J125" s="212">
        <f ca="1">IF(SUM('Chemicals Calcs'!J$2:J125)-'Chem - ODS'!E$7*10^6&lt;0,0,IF(AND(SUM('Chemicals Calcs'!J$1:J124)-'Chem - ODS'!E$7*10^6&lt;0,SUM('Chemicals Calcs'!J$2:J125)-'Chem - ODS'!E$7*10^6&gt;0),SUM('Chemicals Calcs'!J$2:J125)-'Chem - ODS'!E$7*10^6,'Chemicals Calcs'!J125))</f>
        <v>0</v>
      </c>
      <c r="K125" s="212">
        <f ca="1">IF(SUM('Chemicals Calcs'!K$2:K125)-'Chem - ODS'!F$7*10^6&lt;0,0,IF(AND(SUM('Chemicals Calcs'!K$1:K124)-'Chem - ODS'!F$7*10^6&lt;0,SUM('Chemicals Calcs'!K$2:K125)-'Chem - ODS'!F$7*10^6&gt;0),SUM('Chemicals Calcs'!K$2:K125)-'Chem - ODS'!F$7*10^6,'Chemicals Calcs'!K125))</f>
        <v>0</v>
      </c>
      <c r="L125" s="212">
        <f ca="1">IF(SUM('Chemicals Calcs'!L$2:L125)-'Chem - ODS'!G$7*10^6&lt;0,0,IF(AND(SUM('Chemicals Calcs'!L$1:L124)-'Chem - ODS'!G$7*10^6&lt;0,SUM('Chemicals Calcs'!L$2:L125)-'Chem - ODS'!G$7*10^6&gt;0),SUM('Chemicals Calcs'!L$2:L125)-'Chem - ODS'!G$7*10^6,'Chemicals Calcs'!L125))</f>
        <v>0</v>
      </c>
      <c r="M125" s="212">
        <f ca="1">IF(SUM('Chemicals Calcs'!M$2:M125)-'Chem - ODS'!H$7*10^6&lt;0,0,IF(AND(SUM('Chemicals Calcs'!M$1:M124)-'Chem - ODS'!H$7*10^6&lt;0,SUM('Chemicals Calcs'!M$2:M125)-'Chem - ODS'!H$7*10^6&gt;0),SUM('Chemicals Calcs'!M$2:M125)-'Chem - ODS'!H$7*10^6,'Chemicals Calcs'!M125))</f>
        <v>0</v>
      </c>
      <c r="N125" s="212">
        <f ca="1">IF(SUM('Chemicals Calcs'!N$2:N125)-'Chem - ODS'!I$7*10^6&lt;0,0,IF(AND(SUM('Chemicals Calcs'!N$1:N124)-'Chem - ODS'!I$7*10^6&lt;0,SUM('Chemicals Calcs'!N$2:N125)-'Chem - ODS'!I$7*10^6&gt;0),SUM('Chemicals Calcs'!N$2:N125)-'Chem - ODS'!I$7*10^6,'Chemicals Calcs'!N125))</f>
        <v>0</v>
      </c>
      <c r="O125" s="212">
        <f ca="1">IF(SUM('Chemicals Calcs'!O$2:O125)-'Chem - ODS'!J$7*10^6&lt;0,0,IF(AND(SUM('Chemicals Calcs'!O$1:O124)-'Chem - ODS'!J$7*10^6&lt;0,SUM('Chemicals Calcs'!O$2:O125)-'Chem - ODS'!J$7*10^6&gt;0),SUM('Chemicals Calcs'!O$2:O125)-'Chem - ODS'!J$7*10^6,'Chemicals Calcs'!O125))</f>
        <v>0</v>
      </c>
      <c r="P125" s="212">
        <f ca="1">IF(SUM('Chemicals Calcs'!P$2:P125)-'Chem - ODS'!K$7*10^6&lt;0,0,IF(AND(SUM('Chemicals Calcs'!P$1:P124)-'Chem - ODS'!K$7*10^6&lt;0,SUM('Chemicals Calcs'!P$2:P125)-'Chem - ODS'!K$7*10^6&gt;0),SUM('Chemicals Calcs'!P$2:P125)-'Chem - ODS'!K$7*10^6,'Chemicals Calcs'!P125))</f>
        <v>0</v>
      </c>
      <c r="Q125" s="212">
        <f ca="1">IF(SUM('Chemicals Calcs'!Q$2:Q125)-'Chem - ODS'!L$7*10^6&lt;0,0,IF(AND(SUM('Chemicals Calcs'!Q$1:Q124)-'Chem - ODS'!L$7*10^6&lt;0,SUM('Chemicals Calcs'!Q$2:Q125)-'Chem - ODS'!L$7*10^6&gt;0),SUM('Chemicals Calcs'!Q$2:Q125)-'Chem - ODS'!L$7*10^6,'Chemicals Calcs'!Q125))</f>
        <v>0</v>
      </c>
      <c r="R125" s="212">
        <f ca="1">IF(SUM('Chemicals Calcs'!R$2:R125)-'Chem - ODS'!M$7*10^6&lt;0,0,IF(AND(SUM('Chemicals Calcs'!R$1:R124)-'Chem - ODS'!M$7*10^6&lt;0,SUM('Chemicals Calcs'!R$2:R125)-'Chem - ODS'!M$7*10^6&gt;0),SUM('Chemicals Calcs'!R$2:R125)-'Chem - ODS'!M$7*10^6,'Chemicals Calcs'!R125))</f>
        <v>0</v>
      </c>
      <c r="S125" s="212">
        <f ca="1">IF(SUM('Chemicals Calcs'!S$2:S125)-'Chem - ODS'!N$7*10^6&lt;0,0,IF(AND(SUM('Chemicals Calcs'!S$1:S124)-'Chem - ODS'!N$7*10^6&lt;0,SUM('Chemicals Calcs'!S$2:S125)-'Chem - ODS'!N$7*10^6&gt;0),SUM('Chemicals Calcs'!S$2:S125)-'Chem - ODS'!N$7*10^6,'Chemicals Calcs'!S125))</f>
        <v>0</v>
      </c>
      <c r="T125" s="212">
        <f ca="1">IF(SUM('Chemicals Calcs'!T$2:T125)-'Chem - ODS'!O$7*10^6&lt;0,0,IF(AND(SUM('Chemicals Calcs'!T$1:T124)-'Chem - ODS'!O$7*10^6&lt;0,SUM('Chemicals Calcs'!T$2:T125)-'Chem - ODS'!O$7*10^6&gt;0),SUM('Chemicals Calcs'!T$2:T125)-'Chem - ODS'!O$7*10^6,'Chemicals Calcs'!T125))</f>
        <v>0</v>
      </c>
      <c r="U125" s="212">
        <f ca="1">IF(SUM('Chemicals Calcs'!U$2:U125)-'Chem - ODS'!P$7*10^6&lt;0,0,IF(AND(SUM('Chemicals Calcs'!U$1:U124)-'Chem - ODS'!P$7*10^6&lt;0,SUM('Chemicals Calcs'!U$2:U125)-'Chem - ODS'!P$7*10^6&gt;0),SUM('Chemicals Calcs'!U$2:U125)-'Chem - ODS'!P$7*10^6,'Chemicals Calcs'!U125))</f>
        <v>0</v>
      </c>
      <c r="V125" s="212">
        <f ca="1">IF(SUM('Chemicals Calcs'!V$2:V125)-'Chem - ODS'!Q$7*10^6&lt;0,0,IF(AND(SUM('Chemicals Calcs'!V$1:V124)-'Chem - ODS'!Q$7*10^6&lt;0,SUM('Chemicals Calcs'!V$2:V125)-'Chem - ODS'!Q$7*10^6&gt;0),SUM('Chemicals Calcs'!V$2:V125)-'Chem - ODS'!Q$7*10^6,'Chemicals Calcs'!V125))</f>
        <v>0</v>
      </c>
      <c r="W125" s="212">
        <f ca="1">IF(SUM('Chemicals Calcs'!W$2:W125)-'Chem - ODS'!R$7*10^6&lt;0,0,IF(AND(SUM('Chemicals Calcs'!W$1:W124)-'Chem - ODS'!R$7*10^6&lt;0,SUM('Chemicals Calcs'!W$2:W125)-'Chem - ODS'!R$7*10^6&gt;0),SUM('Chemicals Calcs'!W$2:W125)-'Chem - ODS'!R$7*10^6,'Chemicals Calcs'!W125))</f>
        <v>0</v>
      </c>
      <c r="X125" s="212">
        <f ca="1">IF(SUM('Chemicals Calcs'!X$2:X125)-'Chem - ODS'!S$7*10^6&lt;0,0,IF(AND(SUM('Chemicals Calcs'!X$1:X124)-'Chem - ODS'!S$7*10^6&lt;0,SUM('Chemicals Calcs'!X$2:X125)-'Chem - ODS'!S$7*10^6&gt;0),SUM('Chemicals Calcs'!X$2:X125)-'Chem - ODS'!S$7*10^6,'Chemicals Calcs'!X125))</f>
        <v>0</v>
      </c>
      <c r="Y125" s="212">
        <f ca="1">IF(SUM('Chemicals Calcs'!Y$2:Y125)-'Chem - ODS'!T$7*10^6&lt;0,0,IF(AND(SUM('Chemicals Calcs'!Y$1:Y124)-'Chem - ODS'!T$7*10^6&lt;0,SUM('Chemicals Calcs'!Y$2:Y125)-'Chem - ODS'!T$7*10^6&gt;0),SUM('Chemicals Calcs'!Y$2:Y125)-'Chem - ODS'!T$7*10^6,'Chemicals Calcs'!Y125))</f>
        <v>0</v>
      </c>
      <c r="Z125" s="212">
        <f ca="1">IF(SUM('Chemicals Calcs'!Z$2:Z125)-'Chem - ODS'!U$7*10^6&lt;0,0,IF(AND(SUM('Chemicals Calcs'!Z$1:Z124)-'Chem - ODS'!U$7*10^6&lt;0,SUM('Chemicals Calcs'!Z$2:Z125)-'Chem - ODS'!U$7*10^6&gt;0),SUM('Chemicals Calcs'!Z$2:Z125)-'Chem - ODS'!U$7*10^6,'Chemicals Calcs'!Z125))</f>
        <v>0</v>
      </c>
      <c r="AA125" s="212">
        <f ca="1">IF(SUM('Chemicals Calcs'!AA$2:AA125)-'Chem - ODS'!V$7*10^6&lt;0,0,IF(AND(SUM('Chemicals Calcs'!AA$1:AA124)-'Chem - ODS'!V$7*10^6&lt;0,SUM('Chemicals Calcs'!AA$2:AA125)-'Chem - ODS'!V$7*10^6&gt;0),SUM('Chemicals Calcs'!AA$2:AA125)-'Chem - ODS'!V$7*10^6,'Chemicals Calcs'!AA125))</f>
        <v>0</v>
      </c>
      <c r="AB125" s="212">
        <f ca="1">IF(SUM('Chemicals Calcs'!AB$2:AB125)-'Chem - ODS'!W$7*10^6&lt;0,0,IF(AND(SUM('Chemicals Calcs'!AB$1:AB124)-'Chem - ODS'!W$7*10^6&lt;0,SUM('Chemicals Calcs'!AB$2:AB125)-'Chem - ODS'!W$7*10^6&gt;0),SUM('Chemicals Calcs'!AB$2:AB125)-'Chem - ODS'!W$7*10^6,'Chemicals Calcs'!AB125))</f>
        <v>0</v>
      </c>
      <c r="AC125" s="212">
        <f ca="1">IF(SUM('Chemicals Calcs'!AC$2:AC125)-'Chem - ODS'!X$7*10^6&lt;0,0,IF(AND(SUM('Chemicals Calcs'!AC$1:AC124)-'Chem - ODS'!X$7*10^6&lt;0,SUM('Chemicals Calcs'!AC$2:AC125)-'Chem - ODS'!X$7*10^6&gt;0),SUM('Chemicals Calcs'!AC$2:AC125)-'Chem - ODS'!X$7*10^6,'Chemicals Calcs'!AC125))</f>
        <v>0</v>
      </c>
      <c r="AD125" s="212">
        <f ca="1">IF(SUM('Chemicals Calcs'!AD$2:AD125)-'Chem - ODS'!Y$7*10^6&lt;0,0,IF(AND(SUM('Chemicals Calcs'!AD$1:AD124)-'Chem - ODS'!Y$7*10^6&lt;0,SUM('Chemicals Calcs'!AD$2:AD125)-'Chem - ODS'!Y$7*10^6&gt;0),SUM('Chemicals Calcs'!AD$2:AD125)-'Chem - ODS'!Y$7*10^6,'Chemicals Calcs'!AD125))</f>
        <v>0</v>
      </c>
      <c r="AE125" s="212">
        <f ca="1">IF(SUM('Chemicals Calcs'!AE$2:AE125)-'Chem - ODS'!Z$7*10^6&lt;0,0,IF(AND(SUM('Chemicals Calcs'!AE$1:AE124)-'Chem - ODS'!Z$7*10^6&lt;0,SUM('Chemicals Calcs'!AE$2:AE125)-'Chem - ODS'!Z$7*10^6&gt;0),SUM('Chemicals Calcs'!AE$2:AE125)-'Chem - ODS'!Z$7*10^6,'Chemicals Calcs'!AE125))</f>
        <v>0</v>
      </c>
      <c r="AF125" s="212">
        <f ca="1">IF(SUM('Chemicals Calcs'!AF$2:AF125)-'Chem - ODS'!AA$7*10^6&lt;0,0,IF(AND(SUM('Chemicals Calcs'!AF$1:AF124)-'Chem - ODS'!AA$7*10^6&lt;0,SUM('Chemicals Calcs'!AF$2:AF125)-'Chem - ODS'!AA$7*10^6&gt;0),SUM('Chemicals Calcs'!AF$2:AF125)-'Chem - ODS'!AA$7*10^6,'Chemicals Calcs'!AF125))</f>
        <v>0</v>
      </c>
      <c r="AG125" s="212">
        <f ca="1">IF(SUM('Chemicals Calcs'!AG$2:AG125)-'Chem - ODS'!AB$7*10^6&lt;0,0,IF(AND(SUM('Chemicals Calcs'!AG$1:AG124)-'Chem - ODS'!AB$7*10^6&lt;0,SUM('Chemicals Calcs'!AG$2:AG125)-'Chem - ODS'!AB$7*10^6&gt;0),SUM('Chemicals Calcs'!AG$2:AG125)-'Chem - ODS'!AB$7*10^6,'Chemicals Calcs'!AG125))</f>
        <v>0</v>
      </c>
      <c r="AH125" s="212">
        <f ca="1">IF(SUM('Chemicals Calcs'!AH$2:AH125)-'Chem - ODS'!AC$7*10^6&lt;0,0,IF(AND(SUM('Chemicals Calcs'!AH$1:AH124)-'Chem - ODS'!AC$7*10^6&lt;0,SUM('Chemicals Calcs'!AH$2:AH125)-'Chem - ODS'!AC$7*10^6&gt;0),SUM('Chemicals Calcs'!AH$2:AH125)-'Chem - ODS'!AC$7*10^6,'Chemicals Calcs'!AH125))</f>
        <v>0</v>
      </c>
      <c r="AI125" s="212">
        <f ca="1">IF(SUM('Chemicals Calcs'!AI$2:AI125)-'Chem - ODS'!AD$7*10^6&lt;0,0,IF(AND(SUM('Chemicals Calcs'!AI$1:AI124)-'Chem - ODS'!AD$7*10^6&lt;0,SUM('Chemicals Calcs'!AI$2:AI125)-'Chem - ODS'!AD$7*10^6&gt;0),SUM('Chemicals Calcs'!AI$2:AI125)-'Chem - ODS'!AD$7*10^6,'Chemicals Calcs'!AI125))</f>
        <v>0</v>
      </c>
      <c r="AJ125" s="212">
        <f ca="1">IF(SUM('Chemicals Calcs'!AJ$2:AJ125)-'Chem - ODS'!AE$7*10^6&lt;0,0,IF(AND(SUM('Chemicals Calcs'!AJ$1:AJ124)-'Chem - ODS'!AE$7*10^6&lt;0,SUM('Chemicals Calcs'!AJ$2:AJ125)-'Chem - ODS'!AE$7*10^6&gt;0),SUM('Chemicals Calcs'!AJ$2:AJ125)-'Chem - ODS'!AE$7*10^6,'Chemicals Calcs'!AJ125))</f>
        <v>0</v>
      </c>
      <c r="AK125" s="212">
        <f ca="1">IF(SUM('Chemicals Calcs'!AK$2:AK125)-'Chem - ODS'!AF$7*10^6&lt;0,0,IF(AND(SUM('Chemicals Calcs'!AK$1:AK124)-'Chem - ODS'!AF$7*10^6&lt;0,SUM('Chemicals Calcs'!AK$2:AK125)-'Chem - ODS'!AF$7*10^6&gt;0),SUM('Chemicals Calcs'!AK$2:AK125)-'Chem - ODS'!AF$7*10^6,'Chemicals Calcs'!AK125))</f>
        <v>0</v>
      </c>
      <c r="AL125" s="212">
        <f ca="1">IF(SUM('Chemicals Calcs'!AL$2:AL125)-'Chem - ODS'!AG$7*10^6&lt;0,0,IF(AND(SUM('Chemicals Calcs'!AL$1:AL124)-'Chem - ODS'!AG$7*10^6&lt;0,SUM('Chemicals Calcs'!AL$2:AL125)-'Chem - ODS'!AG$7*10^6&gt;0),SUM('Chemicals Calcs'!AL$2:AL125)-'Chem - ODS'!AG$7*10^6,'Chemicals Calcs'!AL125))</f>
        <v>0</v>
      </c>
      <c r="AM125" s="212">
        <f ca="1">IF(SUM('Chemicals Calcs'!AM$2:AM125)-'Chem - ODS'!AH$7*10^6&lt;0,0,IF(AND(SUM('Chemicals Calcs'!AM$1:AM124)-'Chem - ODS'!AH$7*10^6&lt;0,SUM('Chemicals Calcs'!AM$2:AM125)-'Chem - ODS'!AH$7*10^6&gt;0),SUM('Chemicals Calcs'!AM$2:AM125)-'Chem - ODS'!AH$7*10^6,'Chemicals Calcs'!AM125))</f>
        <v>0</v>
      </c>
      <c r="AN125" s="212">
        <f ca="1">IF(SUM('Chemicals Calcs'!AN$2:AN125)-'Chem - ODS'!AI$7*10^6&lt;0,0,IF(AND(SUM('Chemicals Calcs'!AN$1:AN124)-'Chem - ODS'!AI$7*10^6&lt;0,SUM('Chemicals Calcs'!AN$2:AN125)-'Chem - ODS'!AI$7*10^6&gt;0),SUM('Chemicals Calcs'!AN$2:AN125)-'Chem - ODS'!AI$7*10^6,'Chemicals Calcs'!AN125))</f>
        <v>0</v>
      </c>
      <c r="AO125" s="212">
        <f ca="1">IF(SUM('Chemicals Calcs'!AO$2:AO125)-'Chem - ODS'!AJ$7*10^6&lt;0,0,IF(AND(SUM('Chemicals Calcs'!AO$1:AO124)-'Chem - ODS'!AJ$7*10^6&lt;0,SUM('Chemicals Calcs'!AO$2:AO125)-'Chem - ODS'!AJ$7*10^6&gt;0),SUM('Chemicals Calcs'!AO$2:AO125)-'Chem - ODS'!AJ$7*10^6,'Chemicals Calcs'!AO125))</f>
        <v>0</v>
      </c>
      <c r="AP125" s="212">
        <f ca="1">IF(SUM('Chemicals Calcs'!AP$2:AP125)-'Chem - ODS'!AK$7*10^6&lt;0,0,IF(AND(SUM('Chemicals Calcs'!AP$1:AP124)-'Chem - ODS'!AK$7*10^6&lt;0,SUM('Chemicals Calcs'!AP$2:AP125)-'Chem - ODS'!AK$7*10^6&gt;0),SUM('Chemicals Calcs'!AP$2:AP125)-'Chem - ODS'!AK$7*10^6,'Chemicals Calcs'!AP125))</f>
        <v>0</v>
      </c>
    </row>
    <row r="126" spans="1:42">
      <c r="A126" s="74">
        <v>74</v>
      </c>
      <c r="B126">
        <f ca="1">IF('Chemicals 2010'!$A134="CP",INDIRECT("'Chemicals 2010'!"&amp;'Country Selector'!$B$3&amp;ROW($A134))*10^12,0)</f>
        <v>0</v>
      </c>
      <c r="C126" s="90">
        <f t="shared" ca="1" si="4"/>
        <v>0</v>
      </c>
      <c r="D126" s="90">
        <f t="shared" ca="1" si="5"/>
        <v>0</v>
      </c>
      <c r="E126" s="90">
        <f t="shared" ca="1" si="5"/>
        <v>0</v>
      </c>
      <c r="F126" s="90">
        <f t="shared" ca="1" si="5"/>
        <v>0</v>
      </c>
      <c r="G126" s="212">
        <f ca="1">IF(SUM('Chemicals Calcs'!G$2:G126)-'Chem - ODS'!B$7*10^6&lt;0,0,IF(AND(SUM('Chemicals Calcs'!G$1:G125)-'Chem - ODS'!B$7*10^6&lt;0,SUM('Chemicals Calcs'!G$2:G126)-'Chem - ODS'!B$7*10^6&gt;0),SUM('Chemicals Calcs'!G$2:G126)-'Chem - ODS'!B$7*10^6,'Chemicals Calcs'!G126))</f>
        <v>0</v>
      </c>
      <c r="H126" s="212">
        <f ca="1">IF(SUM('Chemicals Calcs'!H$2:H126)-'Chem - ODS'!C$7*10^6&lt;0,0,IF(AND(SUM('Chemicals Calcs'!H$1:H125)-'Chem - ODS'!C$7*10^6&lt;0,SUM('Chemicals Calcs'!H$2:H126)-'Chem - ODS'!C$7*10^6&gt;0),SUM('Chemicals Calcs'!H$2:H126)-'Chem - ODS'!C$7*10^6,'Chemicals Calcs'!H126))</f>
        <v>0</v>
      </c>
      <c r="I126" s="212">
        <f ca="1">IF(SUM('Chemicals Calcs'!I$2:I126)-'Chem - ODS'!D$7*10^6&lt;0,0,IF(AND(SUM('Chemicals Calcs'!I$1:I125)-'Chem - ODS'!D$7*10^6&lt;0,SUM('Chemicals Calcs'!I$2:I126)-'Chem - ODS'!D$7*10^6&gt;0),SUM('Chemicals Calcs'!I$2:I126)-'Chem - ODS'!D$7*10^6,'Chemicals Calcs'!I126))</f>
        <v>0</v>
      </c>
      <c r="J126" s="212">
        <f ca="1">IF(SUM('Chemicals Calcs'!J$2:J126)-'Chem - ODS'!E$7*10^6&lt;0,0,IF(AND(SUM('Chemicals Calcs'!J$1:J125)-'Chem - ODS'!E$7*10^6&lt;0,SUM('Chemicals Calcs'!J$2:J126)-'Chem - ODS'!E$7*10^6&gt;0),SUM('Chemicals Calcs'!J$2:J126)-'Chem - ODS'!E$7*10^6,'Chemicals Calcs'!J126))</f>
        <v>0</v>
      </c>
      <c r="K126" s="212">
        <f ca="1">IF(SUM('Chemicals Calcs'!K$2:K126)-'Chem - ODS'!F$7*10^6&lt;0,0,IF(AND(SUM('Chemicals Calcs'!K$1:K125)-'Chem - ODS'!F$7*10^6&lt;0,SUM('Chemicals Calcs'!K$2:K126)-'Chem - ODS'!F$7*10^6&gt;0),SUM('Chemicals Calcs'!K$2:K126)-'Chem - ODS'!F$7*10^6,'Chemicals Calcs'!K126))</f>
        <v>0</v>
      </c>
      <c r="L126" s="212">
        <f ca="1">IF(SUM('Chemicals Calcs'!L$2:L126)-'Chem - ODS'!G$7*10^6&lt;0,0,IF(AND(SUM('Chemicals Calcs'!L$1:L125)-'Chem - ODS'!G$7*10^6&lt;0,SUM('Chemicals Calcs'!L$2:L126)-'Chem - ODS'!G$7*10^6&gt;0),SUM('Chemicals Calcs'!L$2:L126)-'Chem - ODS'!G$7*10^6,'Chemicals Calcs'!L126))</f>
        <v>0</v>
      </c>
      <c r="M126" s="212">
        <f ca="1">IF(SUM('Chemicals Calcs'!M$2:M126)-'Chem - ODS'!H$7*10^6&lt;0,0,IF(AND(SUM('Chemicals Calcs'!M$1:M125)-'Chem - ODS'!H$7*10^6&lt;0,SUM('Chemicals Calcs'!M$2:M126)-'Chem - ODS'!H$7*10^6&gt;0),SUM('Chemicals Calcs'!M$2:M126)-'Chem - ODS'!H$7*10^6,'Chemicals Calcs'!M126))</f>
        <v>0</v>
      </c>
      <c r="N126" s="212">
        <f ca="1">IF(SUM('Chemicals Calcs'!N$2:N126)-'Chem - ODS'!I$7*10^6&lt;0,0,IF(AND(SUM('Chemicals Calcs'!N$1:N125)-'Chem - ODS'!I$7*10^6&lt;0,SUM('Chemicals Calcs'!N$2:N126)-'Chem - ODS'!I$7*10^6&gt;0),SUM('Chemicals Calcs'!N$2:N126)-'Chem - ODS'!I$7*10^6,'Chemicals Calcs'!N126))</f>
        <v>0</v>
      </c>
      <c r="O126" s="212">
        <f ca="1">IF(SUM('Chemicals Calcs'!O$2:O126)-'Chem - ODS'!J$7*10^6&lt;0,0,IF(AND(SUM('Chemicals Calcs'!O$1:O125)-'Chem - ODS'!J$7*10^6&lt;0,SUM('Chemicals Calcs'!O$2:O126)-'Chem - ODS'!J$7*10^6&gt;0),SUM('Chemicals Calcs'!O$2:O126)-'Chem - ODS'!J$7*10^6,'Chemicals Calcs'!O126))</f>
        <v>0</v>
      </c>
      <c r="P126" s="212">
        <f ca="1">IF(SUM('Chemicals Calcs'!P$2:P126)-'Chem - ODS'!K$7*10^6&lt;0,0,IF(AND(SUM('Chemicals Calcs'!P$1:P125)-'Chem - ODS'!K$7*10^6&lt;0,SUM('Chemicals Calcs'!P$2:P126)-'Chem - ODS'!K$7*10^6&gt;0),SUM('Chemicals Calcs'!P$2:P126)-'Chem - ODS'!K$7*10^6,'Chemicals Calcs'!P126))</f>
        <v>0</v>
      </c>
      <c r="Q126" s="212">
        <f ca="1">IF(SUM('Chemicals Calcs'!Q$2:Q126)-'Chem - ODS'!L$7*10^6&lt;0,0,IF(AND(SUM('Chemicals Calcs'!Q$1:Q125)-'Chem - ODS'!L$7*10^6&lt;0,SUM('Chemicals Calcs'!Q$2:Q126)-'Chem - ODS'!L$7*10^6&gt;0),SUM('Chemicals Calcs'!Q$2:Q126)-'Chem - ODS'!L$7*10^6,'Chemicals Calcs'!Q126))</f>
        <v>0</v>
      </c>
      <c r="R126" s="212">
        <f ca="1">IF(SUM('Chemicals Calcs'!R$2:R126)-'Chem - ODS'!M$7*10^6&lt;0,0,IF(AND(SUM('Chemicals Calcs'!R$1:R125)-'Chem - ODS'!M$7*10^6&lt;0,SUM('Chemicals Calcs'!R$2:R126)-'Chem - ODS'!M$7*10^6&gt;0),SUM('Chemicals Calcs'!R$2:R126)-'Chem - ODS'!M$7*10^6,'Chemicals Calcs'!R126))</f>
        <v>0</v>
      </c>
      <c r="S126" s="212">
        <f ca="1">IF(SUM('Chemicals Calcs'!S$2:S126)-'Chem - ODS'!N$7*10^6&lt;0,0,IF(AND(SUM('Chemicals Calcs'!S$1:S125)-'Chem - ODS'!N$7*10^6&lt;0,SUM('Chemicals Calcs'!S$2:S126)-'Chem - ODS'!N$7*10^6&gt;0),SUM('Chemicals Calcs'!S$2:S126)-'Chem - ODS'!N$7*10^6,'Chemicals Calcs'!S126))</f>
        <v>0</v>
      </c>
      <c r="T126" s="212">
        <f ca="1">IF(SUM('Chemicals Calcs'!T$2:T126)-'Chem - ODS'!O$7*10^6&lt;0,0,IF(AND(SUM('Chemicals Calcs'!T$1:T125)-'Chem - ODS'!O$7*10^6&lt;0,SUM('Chemicals Calcs'!T$2:T126)-'Chem - ODS'!O$7*10^6&gt;0),SUM('Chemicals Calcs'!T$2:T126)-'Chem - ODS'!O$7*10^6,'Chemicals Calcs'!T126))</f>
        <v>0</v>
      </c>
      <c r="U126" s="212">
        <f ca="1">IF(SUM('Chemicals Calcs'!U$2:U126)-'Chem - ODS'!P$7*10^6&lt;0,0,IF(AND(SUM('Chemicals Calcs'!U$1:U125)-'Chem - ODS'!P$7*10^6&lt;0,SUM('Chemicals Calcs'!U$2:U126)-'Chem - ODS'!P$7*10^6&gt;0),SUM('Chemicals Calcs'!U$2:U126)-'Chem - ODS'!P$7*10^6,'Chemicals Calcs'!U126))</f>
        <v>0</v>
      </c>
      <c r="V126" s="212">
        <f ca="1">IF(SUM('Chemicals Calcs'!V$2:V126)-'Chem - ODS'!Q$7*10^6&lt;0,0,IF(AND(SUM('Chemicals Calcs'!V$1:V125)-'Chem - ODS'!Q$7*10^6&lt;0,SUM('Chemicals Calcs'!V$2:V126)-'Chem - ODS'!Q$7*10^6&gt;0),SUM('Chemicals Calcs'!V$2:V126)-'Chem - ODS'!Q$7*10^6,'Chemicals Calcs'!V126))</f>
        <v>0</v>
      </c>
      <c r="W126" s="212">
        <f ca="1">IF(SUM('Chemicals Calcs'!W$2:W126)-'Chem - ODS'!R$7*10^6&lt;0,0,IF(AND(SUM('Chemicals Calcs'!W$1:W125)-'Chem - ODS'!R$7*10^6&lt;0,SUM('Chemicals Calcs'!W$2:W126)-'Chem - ODS'!R$7*10^6&gt;0),SUM('Chemicals Calcs'!W$2:W126)-'Chem - ODS'!R$7*10^6,'Chemicals Calcs'!W126))</f>
        <v>0</v>
      </c>
      <c r="X126" s="212">
        <f ca="1">IF(SUM('Chemicals Calcs'!X$2:X126)-'Chem - ODS'!S$7*10^6&lt;0,0,IF(AND(SUM('Chemicals Calcs'!X$1:X125)-'Chem - ODS'!S$7*10^6&lt;0,SUM('Chemicals Calcs'!X$2:X126)-'Chem - ODS'!S$7*10^6&gt;0),SUM('Chemicals Calcs'!X$2:X126)-'Chem - ODS'!S$7*10^6,'Chemicals Calcs'!X126))</f>
        <v>0</v>
      </c>
      <c r="Y126" s="212">
        <f ca="1">IF(SUM('Chemicals Calcs'!Y$2:Y126)-'Chem - ODS'!T$7*10^6&lt;0,0,IF(AND(SUM('Chemicals Calcs'!Y$1:Y125)-'Chem - ODS'!T$7*10^6&lt;0,SUM('Chemicals Calcs'!Y$2:Y126)-'Chem - ODS'!T$7*10^6&gt;0),SUM('Chemicals Calcs'!Y$2:Y126)-'Chem - ODS'!T$7*10^6,'Chemicals Calcs'!Y126))</f>
        <v>0</v>
      </c>
      <c r="Z126" s="212">
        <f ca="1">IF(SUM('Chemicals Calcs'!Z$2:Z126)-'Chem - ODS'!U$7*10^6&lt;0,0,IF(AND(SUM('Chemicals Calcs'!Z$1:Z125)-'Chem - ODS'!U$7*10^6&lt;0,SUM('Chemicals Calcs'!Z$2:Z126)-'Chem - ODS'!U$7*10^6&gt;0),SUM('Chemicals Calcs'!Z$2:Z126)-'Chem - ODS'!U$7*10^6,'Chemicals Calcs'!Z126))</f>
        <v>0</v>
      </c>
      <c r="AA126" s="212">
        <f ca="1">IF(SUM('Chemicals Calcs'!AA$2:AA126)-'Chem - ODS'!V$7*10^6&lt;0,0,IF(AND(SUM('Chemicals Calcs'!AA$1:AA125)-'Chem - ODS'!V$7*10^6&lt;0,SUM('Chemicals Calcs'!AA$2:AA126)-'Chem - ODS'!V$7*10^6&gt;0),SUM('Chemicals Calcs'!AA$2:AA126)-'Chem - ODS'!V$7*10^6,'Chemicals Calcs'!AA126))</f>
        <v>0</v>
      </c>
      <c r="AB126" s="212">
        <f ca="1">IF(SUM('Chemicals Calcs'!AB$2:AB126)-'Chem - ODS'!W$7*10^6&lt;0,0,IF(AND(SUM('Chemicals Calcs'!AB$1:AB125)-'Chem - ODS'!W$7*10^6&lt;0,SUM('Chemicals Calcs'!AB$2:AB126)-'Chem - ODS'!W$7*10^6&gt;0),SUM('Chemicals Calcs'!AB$2:AB126)-'Chem - ODS'!W$7*10^6,'Chemicals Calcs'!AB126))</f>
        <v>0</v>
      </c>
      <c r="AC126" s="212">
        <f ca="1">IF(SUM('Chemicals Calcs'!AC$2:AC126)-'Chem - ODS'!X$7*10^6&lt;0,0,IF(AND(SUM('Chemicals Calcs'!AC$1:AC125)-'Chem - ODS'!X$7*10^6&lt;0,SUM('Chemicals Calcs'!AC$2:AC126)-'Chem - ODS'!X$7*10^6&gt;0),SUM('Chemicals Calcs'!AC$2:AC126)-'Chem - ODS'!X$7*10^6,'Chemicals Calcs'!AC126))</f>
        <v>0</v>
      </c>
      <c r="AD126" s="212">
        <f ca="1">IF(SUM('Chemicals Calcs'!AD$2:AD126)-'Chem - ODS'!Y$7*10^6&lt;0,0,IF(AND(SUM('Chemicals Calcs'!AD$1:AD125)-'Chem - ODS'!Y$7*10^6&lt;0,SUM('Chemicals Calcs'!AD$2:AD126)-'Chem - ODS'!Y$7*10^6&gt;0),SUM('Chemicals Calcs'!AD$2:AD126)-'Chem - ODS'!Y$7*10^6,'Chemicals Calcs'!AD126))</f>
        <v>0</v>
      </c>
      <c r="AE126" s="212">
        <f ca="1">IF(SUM('Chemicals Calcs'!AE$2:AE126)-'Chem - ODS'!Z$7*10^6&lt;0,0,IF(AND(SUM('Chemicals Calcs'!AE$1:AE125)-'Chem - ODS'!Z$7*10^6&lt;0,SUM('Chemicals Calcs'!AE$2:AE126)-'Chem - ODS'!Z$7*10^6&gt;0),SUM('Chemicals Calcs'!AE$2:AE126)-'Chem - ODS'!Z$7*10^6,'Chemicals Calcs'!AE126))</f>
        <v>0</v>
      </c>
      <c r="AF126" s="212">
        <f ca="1">IF(SUM('Chemicals Calcs'!AF$2:AF126)-'Chem - ODS'!AA$7*10^6&lt;0,0,IF(AND(SUM('Chemicals Calcs'!AF$1:AF125)-'Chem - ODS'!AA$7*10^6&lt;0,SUM('Chemicals Calcs'!AF$2:AF126)-'Chem - ODS'!AA$7*10^6&gt;0),SUM('Chemicals Calcs'!AF$2:AF126)-'Chem - ODS'!AA$7*10^6,'Chemicals Calcs'!AF126))</f>
        <v>0</v>
      </c>
      <c r="AG126" s="212">
        <f ca="1">IF(SUM('Chemicals Calcs'!AG$2:AG126)-'Chem - ODS'!AB$7*10^6&lt;0,0,IF(AND(SUM('Chemicals Calcs'!AG$1:AG125)-'Chem - ODS'!AB$7*10^6&lt;0,SUM('Chemicals Calcs'!AG$2:AG126)-'Chem - ODS'!AB$7*10^6&gt;0),SUM('Chemicals Calcs'!AG$2:AG126)-'Chem - ODS'!AB$7*10^6,'Chemicals Calcs'!AG126))</f>
        <v>0</v>
      </c>
      <c r="AH126" s="212">
        <f ca="1">IF(SUM('Chemicals Calcs'!AH$2:AH126)-'Chem - ODS'!AC$7*10^6&lt;0,0,IF(AND(SUM('Chemicals Calcs'!AH$1:AH125)-'Chem - ODS'!AC$7*10^6&lt;0,SUM('Chemicals Calcs'!AH$2:AH126)-'Chem - ODS'!AC$7*10^6&gt;0),SUM('Chemicals Calcs'!AH$2:AH126)-'Chem - ODS'!AC$7*10^6,'Chemicals Calcs'!AH126))</f>
        <v>0</v>
      </c>
      <c r="AI126" s="212">
        <f ca="1">IF(SUM('Chemicals Calcs'!AI$2:AI126)-'Chem - ODS'!AD$7*10^6&lt;0,0,IF(AND(SUM('Chemicals Calcs'!AI$1:AI125)-'Chem - ODS'!AD$7*10^6&lt;0,SUM('Chemicals Calcs'!AI$2:AI126)-'Chem - ODS'!AD$7*10^6&gt;0),SUM('Chemicals Calcs'!AI$2:AI126)-'Chem - ODS'!AD$7*10^6,'Chemicals Calcs'!AI126))</f>
        <v>0</v>
      </c>
      <c r="AJ126" s="212">
        <f ca="1">IF(SUM('Chemicals Calcs'!AJ$2:AJ126)-'Chem - ODS'!AE$7*10^6&lt;0,0,IF(AND(SUM('Chemicals Calcs'!AJ$1:AJ125)-'Chem - ODS'!AE$7*10^6&lt;0,SUM('Chemicals Calcs'!AJ$2:AJ126)-'Chem - ODS'!AE$7*10^6&gt;0),SUM('Chemicals Calcs'!AJ$2:AJ126)-'Chem - ODS'!AE$7*10^6,'Chemicals Calcs'!AJ126))</f>
        <v>0</v>
      </c>
      <c r="AK126" s="212">
        <f ca="1">IF(SUM('Chemicals Calcs'!AK$2:AK126)-'Chem - ODS'!AF$7*10^6&lt;0,0,IF(AND(SUM('Chemicals Calcs'!AK$1:AK125)-'Chem - ODS'!AF$7*10^6&lt;0,SUM('Chemicals Calcs'!AK$2:AK126)-'Chem - ODS'!AF$7*10^6&gt;0),SUM('Chemicals Calcs'!AK$2:AK126)-'Chem - ODS'!AF$7*10^6,'Chemicals Calcs'!AK126))</f>
        <v>0</v>
      </c>
      <c r="AL126" s="212">
        <f ca="1">IF(SUM('Chemicals Calcs'!AL$2:AL126)-'Chem - ODS'!AG$7*10^6&lt;0,0,IF(AND(SUM('Chemicals Calcs'!AL$1:AL125)-'Chem - ODS'!AG$7*10^6&lt;0,SUM('Chemicals Calcs'!AL$2:AL126)-'Chem - ODS'!AG$7*10^6&gt;0),SUM('Chemicals Calcs'!AL$2:AL126)-'Chem - ODS'!AG$7*10^6,'Chemicals Calcs'!AL126))</f>
        <v>0</v>
      </c>
      <c r="AM126" s="212">
        <f ca="1">IF(SUM('Chemicals Calcs'!AM$2:AM126)-'Chem - ODS'!AH$7*10^6&lt;0,0,IF(AND(SUM('Chemicals Calcs'!AM$1:AM125)-'Chem - ODS'!AH$7*10^6&lt;0,SUM('Chemicals Calcs'!AM$2:AM126)-'Chem - ODS'!AH$7*10^6&gt;0),SUM('Chemicals Calcs'!AM$2:AM126)-'Chem - ODS'!AH$7*10^6,'Chemicals Calcs'!AM126))</f>
        <v>0</v>
      </c>
      <c r="AN126" s="212">
        <f ca="1">IF(SUM('Chemicals Calcs'!AN$2:AN126)-'Chem - ODS'!AI$7*10^6&lt;0,0,IF(AND(SUM('Chemicals Calcs'!AN$1:AN125)-'Chem - ODS'!AI$7*10^6&lt;0,SUM('Chemicals Calcs'!AN$2:AN126)-'Chem - ODS'!AI$7*10^6&gt;0),SUM('Chemicals Calcs'!AN$2:AN126)-'Chem - ODS'!AI$7*10^6,'Chemicals Calcs'!AN126))</f>
        <v>0</v>
      </c>
      <c r="AO126" s="212">
        <f ca="1">IF(SUM('Chemicals Calcs'!AO$2:AO126)-'Chem - ODS'!AJ$7*10^6&lt;0,0,IF(AND(SUM('Chemicals Calcs'!AO$1:AO125)-'Chem - ODS'!AJ$7*10^6&lt;0,SUM('Chemicals Calcs'!AO$2:AO126)-'Chem - ODS'!AJ$7*10^6&gt;0),SUM('Chemicals Calcs'!AO$2:AO126)-'Chem - ODS'!AJ$7*10^6,'Chemicals Calcs'!AO126))</f>
        <v>0</v>
      </c>
      <c r="AP126" s="212">
        <f ca="1">IF(SUM('Chemicals Calcs'!AP$2:AP126)-'Chem - ODS'!AK$7*10^6&lt;0,0,IF(AND(SUM('Chemicals Calcs'!AP$1:AP125)-'Chem - ODS'!AK$7*10^6&lt;0,SUM('Chemicals Calcs'!AP$2:AP126)-'Chem - ODS'!AK$7*10^6&gt;0),SUM('Chemicals Calcs'!AP$2:AP126)-'Chem - ODS'!AK$7*10^6,'Chemicals Calcs'!AP126))</f>
        <v>0</v>
      </c>
    </row>
    <row r="127" spans="1:42">
      <c r="A127" s="74">
        <v>75</v>
      </c>
      <c r="B127">
        <f ca="1">IF('Chemicals 2010'!$A135="CP",INDIRECT("'Chemicals 2010'!"&amp;'Country Selector'!$B$3&amp;ROW($A135))*10^12,0)</f>
        <v>0</v>
      </c>
      <c r="C127" s="90">
        <f t="shared" ca="1" si="4"/>
        <v>0</v>
      </c>
      <c r="D127" s="90">
        <f t="shared" ca="1" si="4"/>
        <v>0</v>
      </c>
      <c r="E127" s="90">
        <f t="shared" ca="1" si="4"/>
        <v>0</v>
      </c>
      <c r="F127" s="90">
        <f t="shared" ca="1" si="4"/>
        <v>0</v>
      </c>
      <c r="G127" s="212">
        <f ca="1">IF(SUM('Chemicals Calcs'!G$2:G127)-'Chem - ODS'!B$7*10^6&lt;0,0,IF(AND(SUM('Chemicals Calcs'!G$1:G126)-'Chem - ODS'!B$7*10^6&lt;0,SUM('Chemicals Calcs'!G$2:G127)-'Chem - ODS'!B$7*10^6&gt;0),SUM('Chemicals Calcs'!G$2:G127)-'Chem - ODS'!B$7*10^6,'Chemicals Calcs'!G127))</f>
        <v>0</v>
      </c>
      <c r="H127" s="212">
        <f ca="1">IF(SUM('Chemicals Calcs'!H$2:H127)-'Chem - ODS'!C$7*10^6&lt;0,0,IF(AND(SUM('Chemicals Calcs'!H$1:H126)-'Chem - ODS'!C$7*10^6&lt;0,SUM('Chemicals Calcs'!H$2:H127)-'Chem - ODS'!C$7*10^6&gt;0),SUM('Chemicals Calcs'!H$2:H127)-'Chem - ODS'!C$7*10^6,'Chemicals Calcs'!H127))</f>
        <v>0</v>
      </c>
      <c r="I127" s="212">
        <f ca="1">IF(SUM('Chemicals Calcs'!I$2:I127)-'Chem - ODS'!D$7*10^6&lt;0,0,IF(AND(SUM('Chemicals Calcs'!I$1:I126)-'Chem - ODS'!D$7*10^6&lt;0,SUM('Chemicals Calcs'!I$2:I127)-'Chem - ODS'!D$7*10^6&gt;0),SUM('Chemicals Calcs'!I$2:I127)-'Chem - ODS'!D$7*10^6,'Chemicals Calcs'!I127))</f>
        <v>0</v>
      </c>
      <c r="J127" s="212">
        <f ca="1">IF(SUM('Chemicals Calcs'!J$2:J127)-'Chem - ODS'!E$7*10^6&lt;0,0,IF(AND(SUM('Chemicals Calcs'!J$1:J126)-'Chem - ODS'!E$7*10^6&lt;0,SUM('Chemicals Calcs'!J$2:J127)-'Chem - ODS'!E$7*10^6&gt;0),SUM('Chemicals Calcs'!J$2:J127)-'Chem - ODS'!E$7*10^6,'Chemicals Calcs'!J127))</f>
        <v>0</v>
      </c>
      <c r="K127" s="212">
        <f ca="1">IF(SUM('Chemicals Calcs'!K$2:K127)-'Chem - ODS'!F$7*10^6&lt;0,0,IF(AND(SUM('Chemicals Calcs'!K$1:K126)-'Chem - ODS'!F$7*10^6&lt;0,SUM('Chemicals Calcs'!K$2:K127)-'Chem - ODS'!F$7*10^6&gt;0),SUM('Chemicals Calcs'!K$2:K127)-'Chem - ODS'!F$7*10^6,'Chemicals Calcs'!K127))</f>
        <v>0</v>
      </c>
      <c r="L127" s="212">
        <f ca="1">IF(SUM('Chemicals Calcs'!L$2:L127)-'Chem - ODS'!G$7*10^6&lt;0,0,IF(AND(SUM('Chemicals Calcs'!L$1:L126)-'Chem - ODS'!G$7*10^6&lt;0,SUM('Chemicals Calcs'!L$2:L127)-'Chem - ODS'!G$7*10^6&gt;0),SUM('Chemicals Calcs'!L$2:L127)-'Chem - ODS'!G$7*10^6,'Chemicals Calcs'!L127))</f>
        <v>0</v>
      </c>
      <c r="M127" s="212">
        <f ca="1">IF(SUM('Chemicals Calcs'!M$2:M127)-'Chem - ODS'!H$7*10^6&lt;0,0,IF(AND(SUM('Chemicals Calcs'!M$1:M126)-'Chem - ODS'!H$7*10^6&lt;0,SUM('Chemicals Calcs'!M$2:M127)-'Chem - ODS'!H$7*10^6&gt;0),SUM('Chemicals Calcs'!M$2:M127)-'Chem - ODS'!H$7*10^6,'Chemicals Calcs'!M127))</f>
        <v>0</v>
      </c>
      <c r="N127" s="212">
        <f ca="1">IF(SUM('Chemicals Calcs'!N$2:N127)-'Chem - ODS'!I$7*10^6&lt;0,0,IF(AND(SUM('Chemicals Calcs'!N$1:N126)-'Chem - ODS'!I$7*10^6&lt;0,SUM('Chemicals Calcs'!N$2:N127)-'Chem - ODS'!I$7*10^6&gt;0),SUM('Chemicals Calcs'!N$2:N127)-'Chem - ODS'!I$7*10^6,'Chemicals Calcs'!N127))</f>
        <v>0</v>
      </c>
      <c r="O127" s="212">
        <f ca="1">IF(SUM('Chemicals Calcs'!O$2:O127)-'Chem - ODS'!J$7*10^6&lt;0,0,IF(AND(SUM('Chemicals Calcs'!O$1:O126)-'Chem - ODS'!J$7*10^6&lt;0,SUM('Chemicals Calcs'!O$2:O127)-'Chem - ODS'!J$7*10^6&gt;0),SUM('Chemicals Calcs'!O$2:O127)-'Chem - ODS'!J$7*10^6,'Chemicals Calcs'!O127))</f>
        <v>0</v>
      </c>
      <c r="P127" s="212">
        <f ca="1">IF(SUM('Chemicals Calcs'!P$2:P127)-'Chem - ODS'!K$7*10^6&lt;0,0,IF(AND(SUM('Chemicals Calcs'!P$1:P126)-'Chem - ODS'!K$7*10^6&lt;0,SUM('Chemicals Calcs'!P$2:P127)-'Chem - ODS'!K$7*10^6&gt;0),SUM('Chemicals Calcs'!P$2:P127)-'Chem - ODS'!K$7*10^6,'Chemicals Calcs'!P127))</f>
        <v>0</v>
      </c>
      <c r="Q127" s="212">
        <f ca="1">IF(SUM('Chemicals Calcs'!Q$2:Q127)-'Chem - ODS'!L$7*10^6&lt;0,0,IF(AND(SUM('Chemicals Calcs'!Q$1:Q126)-'Chem - ODS'!L$7*10^6&lt;0,SUM('Chemicals Calcs'!Q$2:Q127)-'Chem - ODS'!L$7*10^6&gt;0),SUM('Chemicals Calcs'!Q$2:Q127)-'Chem - ODS'!L$7*10^6,'Chemicals Calcs'!Q127))</f>
        <v>0</v>
      </c>
      <c r="R127" s="212">
        <f ca="1">IF(SUM('Chemicals Calcs'!R$2:R127)-'Chem - ODS'!M$7*10^6&lt;0,0,IF(AND(SUM('Chemicals Calcs'!R$1:R126)-'Chem - ODS'!M$7*10^6&lt;0,SUM('Chemicals Calcs'!R$2:R127)-'Chem - ODS'!M$7*10^6&gt;0),SUM('Chemicals Calcs'!R$2:R127)-'Chem - ODS'!M$7*10^6,'Chemicals Calcs'!R127))</f>
        <v>0</v>
      </c>
      <c r="S127" s="212">
        <f ca="1">IF(SUM('Chemicals Calcs'!S$2:S127)-'Chem - ODS'!N$7*10^6&lt;0,0,IF(AND(SUM('Chemicals Calcs'!S$1:S126)-'Chem - ODS'!N$7*10^6&lt;0,SUM('Chemicals Calcs'!S$2:S127)-'Chem - ODS'!N$7*10^6&gt;0),SUM('Chemicals Calcs'!S$2:S127)-'Chem - ODS'!N$7*10^6,'Chemicals Calcs'!S127))</f>
        <v>0</v>
      </c>
      <c r="T127" s="212">
        <f ca="1">IF(SUM('Chemicals Calcs'!T$2:T127)-'Chem - ODS'!O$7*10^6&lt;0,0,IF(AND(SUM('Chemicals Calcs'!T$1:T126)-'Chem - ODS'!O$7*10^6&lt;0,SUM('Chemicals Calcs'!T$2:T127)-'Chem - ODS'!O$7*10^6&gt;0),SUM('Chemicals Calcs'!T$2:T127)-'Chem - ODS'!O$7*10^6,'Chemicals Calcs'!T127))</f>
        <v>0</v>
      </c>
      <c r="U127" s="212">
        <f ca="1">IF(SUM('Chemicals Calcs'!U$2:U127)-'Chem - ODS'!P$7*10^6&lt;0,0,IF(AND(SUM('Chemicals Calcs'!U$1:U126)-'Chem - ODS'!P$7*10^6&lt;0,SUM('Chemicals Calcs'!U$2:U127)-'Chem - ODS'!P$7*10^6&gt;0),SUM('Chemicals Calcs'!U$2:U127)-'Chem - ODS'!P$7*10^6,'Chemicals Calcs'!U127))</f>
        <v>0</v>
      </c>
      <c r="V127" s="212">
        <f ca="1">IF(SUM('Chemicals Calcs'!V$2:V127)-'Chem - ODS'!Q$7*10^6&lt;0,0,IF(AND(SUM('Chemicals Calcs'!V$1:V126)-'Chem - ODS'!Q$7*10^6&lt;0,SUM('Chemicals Calcs'!V$2:V127)-'Chem - ODS'!Q$7*10^6&gt;0),SUM('Chemicals Calcs'!V$2:V127)-'Chem - ODS'!Q$7*10^6,'Chemicals Calcs'!V127))</f>
        <v>0</v>
      </c>
      <c r="W127" s="212">
        <f ca="1">IF(SUM('Chemicals Calcs'!W$2:W127)-'Chem - ODS'!R$7*10^6&lt;0,0,IF(AND(SUM('Chemicals Calcs'!W$1:W126)-'Chem - ODS'!R$7*10^6&lt;0,SUM('Chemicals Calcs'!W$2:W127)-'Chem - ODS'!R$7*10^6&gt;0),SUM('Chemicals Calcs'!W$2:W127)-'Chem - ODS'!R$7*10^6,'Chemicals Calcs'!W127))</f>
        <v>0</v>
      </c>
      <c r="X127" s="212">
        <f ca="1">IF(SUM('Chemicals Calcs'!X$2:X127)-'Chem - ODS'!S$7*10^6&lt;0,0,IF(AND(SUM('Chemicals Calcs'!X$1:X126)-'Chem - ODS'!S$7*10^6&lt;0,SUM('Chemicals Calcs'!X$2:X127)-'Chem - ODS'!S$7*10^6&gt;0),SUM('Chemicals Calcs'!X$2:X127)-'Chem - ODS'!S$7*10^6,'Chemicals Calcs'!X127))</f>
        <v>0</v>
      </c>
      <c r="Y127" s="212">
        <f ca="1">IF(SUM('Chemicals Calcs'!Y$2:Y127)-'Chem - ODS'!T$7*10^6&lt;0,0,IF(AND(SUM('Chemicals Calcs'!Y$1:Y126)-'Chem - ODS'!T$7*10^6&lt;0,SUM('Chemicals Calcs'!Y$2:Y127)-'Chem - ODS'!T$7*10^6&gt;0),SUM('Chemicals Calcs'!Y$2:Y127)-'Chem - ODS'!T$7*10^6,'Chemicals Calcs'!Y127))</f>
        <v>0</v>
      </c>
      <c r="Z127" s="212">
        <f ca="1">IF(SUM('Chemicals Calcs'!Z$2:Z127)-'Chem - ODS'!U$7*10^6&lt;0,0,IF(AND(SUM('Chemicals Calcs'!Z$1:Z126)-'Chem - ODS'!U$7*10^6&lt;0,SUM('Chemicals Calcs'!Z$2:Z127)-'Chem - ODS'!U$7*10^6&gt;0),SUM('Chemicals Calcs'!Z$2:Z127)-'Chem - ODS'!U$7*10^6,'Chemicals Calcs'!Z127))</f>
        <v>0</v>
      </c>
      <c r="AA127" s="212">
        <f ca="1">IF(SUM('Chemicals Calcs'!AA$2:AA127)-'Chem - ODS'!V$7*10^6&lt;0,0,IF(AND(SUM('Chemicals Calcs'!AA$1:AA126)-'Chem - ODS'!V$7*10^6&lt;0,SUM('Chemicals Calcs'!AA$2:AA127)-'Chem - ODS'!V$7*10^6&gt;0),SUM('Chemicals Calcs'!AA$2:AA127)-'Chem - ODS'!V$7*10^6,'Chemicals Calcs'!AA127))</f>
        <v>0</v>
      </c>
      <c r="AB127" s="212">
        <f ca="1">IF(SUM('Chemicals Calcs'!AB$2:AB127)-'Chem - ODS'!W$7*10^6&lt;0,0,IF(AND(SUM('Chemicals Calcs'!AB$1:AB126)-'Chem - ODS'!W$7*10^6&lt;0,SUM('Chemicals Calcs'!AB$2:AB127)-'Chem - ODS'!W$7*10^6&gt;0),SUM('Chemicals Calcs'!AB$2:AB127)-'Chem - ODS'!W$7*10^6,'Chemicals Calcs'!AB127))</f>
        <v>0</v>
      </c>
      <c r="AC127" s="212">
        <f ca="1">IF(SUM('Chemicals Calcs'!AC$2:AC127)-'Chem - ODS'!X$7*10^6&lt;0,0,IF(AND(SUM('Chemicals Calcs'!AC$1:AC126)-'Chem - ODS'!X$7*10^6&lt;0,SUM('Chemicals Calcs'!AC$2:AC127)-'Chem - ODS'!X$7*10^6&gt;0),SUM('Chemicals Calcs'!AC$2:AC127)-'Chem - ODS'!X$7*10^6,'Chemicals Calcs'!AC127))</f>
        <v>0</v>
      </c>
      <c r="AD127" s="212">
        <f ca="1">IF(SUM('Chemicals Calcs'!AD$2:AD127)-'Chem - ODS'!Y$7*10^6&lt;0,0,IF(AND(SUM('Chemicals Calcs'!AD$1:AD126)-'Chem - ODS'!Y$7*10^6&lt;0,SUM('Chemicals Calcs'!AD$2:AD127)-'Chem - ODS'!Y$7*10^6&gt;0),SUM('Chemicals Calcs'!AD$2:AD127)-'Chem - ODS'!Y$7*10^6,'Chemicals Calcs'!AD127))</f>
        <v>0</v>
      </c>
      <c r="AE127" s="212">
        <f ca="1">IF(SUM('Chemicals Calcs'!AE$2:AE127)-'Chem - ODS'!Z$7*10^6&lt;0,0,IF(AND(SUM('Chemicals Calcs'!AE$1:AE126)-'Chem - ODS'!Z$7*10^6&lt;0,SUM('Chemicals Calcs'!AE$2:AE127)-'Chem - ODS'!Z$7*10^6&gt;0),SUM('Chemicals Calcs'!AE$2:AE127)-'Chem - ODS'!Z$7*10^6,'Chemicals Calcs'!AE127))</f>
        <v>0</v>
      </c>
      <c r="AF127" s="212">
        <f ca="1">IF(SUM('Chemicals Calcs'!AF$2:AF127)-'Chem - ODS'!AA$7*10^6&lt;0,0,IF(AND(SUM('Chemicals Calcs'!AF$1:AF126)-'Chem - ODS'!AA$7*10^6&lt;0,SUM('Chemicals Calcs'!AF$2:AF127)-'Chem - ODS'!AA$7*10^6&gt;0),SUM('Chemicals Calcs'!AF$2:AF127)-'Chem - ODS'!AA$7*10^6,'Chemicals Calcs'!AF127))</f>
        <v>0</v>
      </c>
      <c r="AG127" s="212">
        <f ca="1">IF(SUM('Chemicals Calcs'!AG$2:AG127)-'Chem - ODS'!AB$7*10^6&lt;0,0,IF(AND(SUM('Chemicals Calcs'!AG$1:AG126)-'Chem - ODS'!AB$7*10^6&lt;0,SUM('Chemicals Calcs'!AG$2:AG127)-'Chem - ODS'!AB$7*10^6&gt;0),SUM('Chemicals Calcs'!AG$2:AG127)-'Chem - ODS'!AB$7*10^6,'Chemicals Calcs'!AG127))</f>
        <v>0</v>
      </c>
      <c r="AH127" s="212">
        <f ca="1">IF(SUM('Chemicals Calcs'!AH$2:AH127)-'Chem - ODS'!AC$7*10^6&lt;0,0,IF(AND(SUM('Chemicals Calcs'!AH$1:AH126)-'Chem - ODS'!AC$7*10^6&lt;0,SUM('Chemicals Calcs'!AH$2:AH127)-'Chem - ODS'!AC$7*10^6&gt;0),SUM('Chemicals Calcs'!AH$2:AH127)-'Chem - ODS'!AC$7*10^6,'Chemicals Calcs'!AH127))</f>
        <v>0</v>
      </c>
      <c r="AI127" s="212">
        <f ca="1">IF(SUM('Chemicals Calcs'!AI$2:AI127)-'Chem - ODS'!AD$7*10^6&lt;0,0,IF(AND(SUM('Chemicals Calcs'!AI$1:AI126)-'Chem - ODS'!AD$7*10^6&lt;0,SUM('Chemicals Calcs'!AI$2:AI127)-'Chem - ODS'!AD$7*10^6&gt;0),SUM('Chemicals Calcs'!AI$2:AI127)-'Chem - ODS'!AD$7*10^6,'Chemicals Calcs'!AI127))</f>
        <v>0</v>
      </c>
      <c r="AJ127" s="212">
        <f ca="1">IF(SUM('Chemicals Calcs'!AJ$2:AJ127)-'Chem - ODS'!AE$7*10^6&lt;0,0,IF(AND(SUM('Chemicals Calcs'!AJ$1:AJ126)-'Chem - ODS'!AE$7*10^6&lt;0,SUM('Chemicals Calcs'!AJ$2:AJ127)-'Chem - ODS'!AE$7*10^6&gt;0),SUM('Chemicals Calcs'!AJ$2:AJ127)-'Chem - ODS'!AE$7*10^6,'Chemicals Calcs'!AJ127))</f>
        <v>0</v>
      </c>
      <c r="AK127" s="212">
        <f ca="1">IF(SUM('Chemicals Calcs'!AK$2:AK127)-'Chem - ODS'!AF$7*10^6&lt;0,0,IF(AND(SUM('Chemicals Calcs'!AK$1:AK126)-'Chem - ODS'!AF$7*10^6&lt;0,SUM('Chemicals Calcs'!AK$2:AK127)-'Chem - ODS'!AF$7*10^6&gt;0),SUM('Chemicals Calcs'!AK$2:AK127)-'Chem - ODS'!AF$7*10^6,'Chemicals Calcs'!AK127))</f>
        <v>0</v>
      </c>
      <c r="AL127" s="212">
        <f ca="1">IF(SUM('Chemicals Calcs'!AL$2:AL127)-'Chem - ODS'!AG$7*10^6&lt;0,0,IF(AND(SUM('Chemicals Calcs'!AL$1:AL126)-'Chem - ODS'!AG$7*10^6&lt;0,SUM('Chemicals Calcs'!AL$2:AL127)-'Chem - ODS'!AG$7*10^6&gt;0),SUM('Chemicals Calcs'!AL$2:AL127)-'Chem - ODS'!AG$7*10^6,'Chemicals Calcs'!AL127))</f>
        <v>0</v>
      </c>
      <c r="AM127" s="212">
        <f ca="1">IF(SUM('Chemicals Calcs'!AM$2:AM127)-'Chem - ODS'!AH$7*10^6&lt;0,0,IF(AND(SUM('Chemicals Calcs'!AM$1:AM126)-'Chem - ODS'!AH$7*10^6&lt;0,SUM('Chemicals Calcs'!AM$2:AM127)-'Chem - ODS'!AH$7*10^6&gt;0),SUM('Chemicals Calcs'!AM$2:AM127)-'Chem - ODS'!AH$7*10^6,'Chemicals Calcs'!AM127))</f>
        <v>0</v>
      </c>
      <c r="AN127" s="212">
        <f ca="1">IF(SUM('Chemicals Calcs'!AN$2:AN127)-'Chem - ODS'!AI$7*10^6&lt;0,0,IF(AND(SUM('Chemicals Calcs'!AN$1:AN126)-'Chem - ODS'!AI$7*10^6&lt;0,SUM('Chemicals Calcs'!AN$2:AN127)-'Chem - ODS'!AI$7*10^6&gt;0),SUM('Chemicals Calcs'!AN$2:AN127)-'Chem - ODS'!AI$7*10^6,'Chemicals Calcs'!AN127))</f>
        <v>0</v>
      </c>
      <c r="AO127" s="212">
        <f ca="1">IF(SUM('Chemicals Calcs'!AO$2:AO127)-'Chem - ODS'!AJ$7*10^6&lt;0,0,IF(AND(SUM('Chemicals Calcs'!AO$1:AO126)-'Chem - ODS'!AJ$7*10^6&lt;0,SUM('Chemicals Calcs'!AO$2:AO127)-'Chem - ODS'!AJ$7*10^6&gt;0),SUM('Chemicals Calcs'!AO$2:AO127)-'Chem - ODS'!AJ$7*10^6,'Chemicals Calcs'!AO127))</f>
        <v>0</v>
      </c>
      <c r="AP127" s="212">
        <f ca="1">IF(SUM('Chemicals Calcs'!AP$2:AP127)-'Chem - ODS'!AK$7*10^6&lt;0,0,IF(AND(SUM('Chemicals Calcs'!AP$1:AP126)-'Chem - ODS'!AK$7*10^6&lt;0,SUM('Chemicals Calcs'!AP$2:AP127)-'Chem - ODS'!AK$7*10^6&gt;0),SUM('Chemicals Calcs'!AP$2:AP127)-'Chem - ODS'!AK$7*10^6,'Chemicals Calcs'!AP127))</f>
        <v>0</v>
      </c>
    </row>
    <row r="128" spans="1:42">
      <c r="A128" s="74">
        <v>76</v>
      </c>
      <c r="B128">
        <f ca="1">IF('Chemicals 2010'!$A136="CP",INDIRECT("'Chemicals 2010'!"&amp;'Country Selector'!$B$3&amp;ROW($A136))*10^12,0)</f>
        <v>0</v>
      </c>
      <c r="C128" s="90">
        <f t="shared" ref="C128:F156" ca="1" si="6">$B128*($L$1-C$1)/($L$1-$B$1)+$L128*(C$1-$B$1)/($L$1-$B$1)</f>
        <v>0</v>
      </c>
      <c r="D128" s="90">
        <f t="shared" ca="1" si="6"/>
        <v>0</v>
      </c>
      <c r="E128" s="90">
        <f t="shared" ca="1" si="6"/>
        <v>0</v>
      </c>
      <c r="F128" s="90">
        <f t="shared" ca="1" si="6"/>
        <v>0</v>
      </c>
      <c r="G128" s="212">
        <f ca="1">IF(SUM('Chemicals Calcs'!G$2:G128)-'Chem - ODS'!B$7*10^6&lt;0,0,IF(AND(SUM('Chemicals Calcs'!G$1:G127)-'Chem - ODS'!B$7*10^6&lt;0,SUM('Chemicals Calcs'!G$2:G128)-'Chem - ODS'!B$7*10^6&gt;0),SUM('Chemicals Calcs'!G$2:G128)-'Chem - ODS'!B$7*10^6,'Chemicals Calcs'!G128))</f>
        <v>0</v>
      </c>
      <c r="H128" s="212">
        <f ca="1">IF(SUM('Chemicals Calcs'!H$2:H128)-'Chem - ODS'!C$7*10^6&lt;0,0,IF(AND(SUM('Chemicals Calcs'!H$1:H127)-'Chem - ODS'!C$7*10^6&lt;0,SUM('Chemicals Calcs'!H$2:H128)-'Chem - ODS'!C$7*10^6&gt;0),SUM('Chemicals Calcs'!H$2:H128)-'Chem - ODS'!C$7*10^6,'Chemicals Calcs'!H128))</f>
        <v>0</v>
      </c>
      <c r="I128" s="212">
        <f ca="1">IF(SUM('Chemicals Calcs'!I$2:I128)-'Chem - ODS'!D$7*10^6&lt;0,0,IF(AND(SUM('Chemicals Calcs'!I$1:I127)-'Chem - ODS'!D$7*10^6&lt;0,SUM('Chemicals Calcs'!I$2:I128)-'Chem - ODS'!D$7*10^6&gt;0),SUM('Chemicals Calcs'!I$2:I128)-'Chem - ODS'!D$7*10^6,'Chemicals Calcs'!I128))</f>
        <v>0</v>
      </c>
      <c r="J128" s="212">
        <f ca="1">IF(SUM('Chemicals Calcs'!J$2:J128)-'Chem - ODS'!E$7*10^6&lt;0,0,IF(AND(SUM('Chemicals Calcs'!J$1:J127)-'Chem - ODS'!E$7*10^6&lt;0,SUM('Chemicals Calcs'!J$2:J128)-'Chem - ODS'!E$7*10^6&gt;0),SUM('Chemicals Calcs'!J$2:J128)-'Chem - ODS'!E$7*10^6,'Chemicals Calcs'!J128))</f>
        <v>0</v>
      </c>
      <c r="K128" s="212">
        <f ca="1">IF(SUM('Chemicals Calcs'!K$2:K128)-'Chem - ODS'!F$7*10^6&lt;0,0,IF(AND(SUM('Chemicals Calcs'!K$1:K127)-'Chem - ODS'!F$7*10^6&lt;0,SUM('Chemicals Calcs'!K$2:K128)-'Chem - ODS'!F$7*10^6&gt;0),SUM('Chemicals Calcs'!K$2:K128)-'Chem - ODS'!F$7*10^6,'Chemicals Calcs'!K128))</f>
        <v>0</v>
      </c>
      <c r="L128" s="212">
        <f ca="1">IF(SUM('Chemicals Calcs'!L$2:L128)-'Chem - ODS'!G$7*10^6&lt;0,0,IF(AND(SUM('Chemicals Calcs'!L$1:L127)-'Chem - ODS'!G$7*10^6&lt;0,SUM('Chemicals Calcs'!L$2:L128)-'Chem - ODS'!G$7*10^6&gt;0),SUM('Chemicals Calcs'!L$2:L128)-'Chem - ODS'!G$7*10^6,'Chemicals Calcs'!L128))</f>
        <v>0</v>
      </c>
      <c r="M128" s="212">
        <f ca="1">IF(SUM('Chemicals Calcs'!M$2:M128)-'Chem - ODS'!H$7*10^6&lt;0,0,IF(AND(SUM('Chemicals Calcs'!M$1:M127)-'Chem - ODS'!H$7*10^6&lt;0,SUM('Chemicals Calcs'!M$2:M128)-'Chem - ODS'!H$7*10^6&gt;0),SUM('Chemicals Calcs'!M$2:M128)-'Chem - ODS'!H$7*10^6,'Chemicals Calcs'!M128))</f>
        <v>0</v>
      </c>
      <c r="N128" s="212">
        <f ca="1">IF(SUM('Chemicals Calcs'!N$2:N128)-'Chem - ODS'!I$7*10^6&lt;0,0,IF(AND(SUM('Chemicals Calcs'!N$1:N127)-'Chem - ODS'!I$7*10^6&lt;0,SUM('Chemicals Calcs'!N$2:N128)-'Chem - ODS'!I$7*10^6&gt;0),SUM('Chemicals Calcs'!N$2:N128)-'Chem - ODS'!I$7*10^6,'Chemicals Calcs'!N128))</f>
        <v>0</v>
      </c>
      <c r="O128" s="212">
        <f ca="1">IF(SUM('Chemicals Calcs'!O$2:O128)-'Chem - ODS'!J$7*10^6&lt;0,0,IF(AND(SUM('Chemicals Calcs'!O$1:O127)-'Chem - ODS'!J$7*10^6&lt;0,SUM('Chemicals Calcs'!O$2:O128)-'Chem - ODS'!J$7*10^6&gt;0),SUM('Chemicals Calcs'!O$2:O128)-'Chem - ODS'!J$7*10^6,'Chemicals Calcs'!O128))</f>
        <v>0</v>
      </c>
      <c r="P128" s="212">
        <f ca="1">IF(SUM('Chemicals Calcs'!P$2:P128)-'Chem - ODS'!K$7*10^6&lt;0,0,IF(AND(SUM('Chemicals Calcs'!P$1:P127)-'Chem - ODS'!K$7*10^6&lt;0,SUM('Chemicals Calcs'!P$2:P128)-'Chem - ODS'!K$7*10^6&gt;0),SUM('Chemicals Calcs'!P$2:P128)-'Chem - ODS'!K$7*10^6,'Chemicals Calcs'!P128))</f>
        <v>0</v>
      </c>
      <c r="Q128" s="212">
        <f ca="1">IF(SUM('Chemicals Calcs'!Q$2:Q128)-'Chem - ODS'!L$7*10^6&lt;0,0,IF(AND(SUM('Chemicals Calcs'!Q$1:Q127)-'Chem - ODS'!L$7*10^6&lt;0,SUM('Chemicals Calcs'!Q$2:Q128)-'Chem - ODS'!L$7*10^6&gt;0),SUM('Chemicals Calcs'!Q$2:Q128)-'Chem - ODS'!L$7*10^6,'Chemicals Calcs'!Q128))</f>
        <v>0</v>
      </c>
      <c r="R128" s="212">
        <f ca="1">IF(SUM('Chemicals Calcs'!R$2:R128)-'Chem - ODS'!M$7*10^6&lt;0,0,IF(AND(SUM('Chemicals Calcs'!R$1:R127)-'Chem - ODS'!M$7*10^6&lt;0,SUM('Chemicals Calcs'!R$2:R128)-'Chem - ODS'!M$7*10^6&gt;0),SUM('Chemicals Calcs'!R$2:R128)-'Chem - ODS'!M$7*10^6,'Chemicals Calcs'!R128))</f>
        <v>0</v>
      </c>
      <c r="S128" s="212">
        <f ca="1">IF(SUM('Chemicals Calcs'!S$2:S128)-'Chem - ODS'!N$7*10^6&lt;0,0,IF(AND(SUM('Chemicals Calcs'!S$1:S127)-'Chem - ODS'!N$7*10^6&lt;0,SUM('Chemicals Calcs'!S$2:S128)-'Chem - ODS'!N$7*10^6&gt;0),SUM('Chemicals Calcs'!S$2:S128)-'Chem - ODS'!N$7*10^6,'Chemicals Calcs'!S128))</f>
        <v>0</v>
      </c>
      <c r="T128" s="212">
        <f ca="1">IF(SUM('Chemicals Calcs'!T$2:T128)-'Chem - ODS'!O$7*10^6&lt;0,0,IF(AND(SUM('Chemicals Calcs'!T$1:T127)-'Chem - ODS'!O$7*10^6&lt;0,SUM('Chemicals Calcs'!T$2:T128)-'Chem - ODS'!O$7*10^6&gt;0),SUM('Chemicals Calcs'!T$2:T128)-'Chem - ODS'!O$7*10^6,'Chemicals Calcs'!T128))</f>
        <v>0</v>
      </c>
      <c r="U128" s="212">
        <f ca="1">IF(SUM('Chemicals Calcs'!U$2:U128)-'Chem - ODS'!P$7*10^6&lt;0,0,IF(AND(SUM('Chemicals Calcs'!U$1:U127)-'Chem - ODS'!P$7*10^6&lt;0,SUM('Chemicals Calcs'!U$2:U128)-'Chem - ODS'!P$7*10^6&gt;0),SUM('Chemicals Calcs'!U$2:U128)-'Chem - ODS'!P$7*10^6,'Chemicals Calcs'!U128))</f>
        <v>0</v>
      </c>
      <c r="V128" s="212">
        <f ca="1">IF(SUM('Chemicals Calcs'!V$2:V128)-'Chem - ODS'!Q$7*10^6&lt;0,0,IF(AND(SUM('Chemicals Calcs'!V$1:V127)-'Chem - ODS'!Q$7*10^6&lt;0,SUM('Chemicals Calcs'!V$2:V128)-'Chem - ODS'!Q$7*10^6&gt;0),SUM('Chemicals Calcs'!V$2:V128)-'Chem - ODS'!Q$7*10^6,'Chemicals Calcs'!V128))</f>
        <v>0</v>
      </c>
      <c r="W128" s="212">
        <f ca="1">IF(SUM('Chemicals Calcs'!W$2:W128)-'Chem - ODS'!R$7*10^6&lt;0,0,IF(AND(SUM('Chemicals Calcs'!W$1:W127)-'Chem - ODS'!R$7*10^6&lt;0,SUM('Chemicals Calcs'!W$2:W128)-'Chem - ODS'!R$7*10^6&gt;0),SUM('Chemicals Calcs'!W$2:W128)-'Chem - ODS'!R$7*10^6,'Chemicals Calcs'!W128))</f>
        <v>0</v>
      </c>
      <c r="X128" s="212">
        <f ca="1">IF(SUM('Chemicals Calcs'!X$2:X128)-'Chem - ODS'!S$7*10^6&lt;0,0,IF(AND(SUM('Chemicals Calcs'!X$1:X127)-'Chem - ODS'!S$7*10^6&lt;0,SUM('Chemicals Calcs'!X$2:X128)-'Chem - ODS'!S$7*10^6&gt;0),SUM('Chemicals Calcs'!X$2:X128)-'Chem - ODS'!S$7*10^6,'Chemicals Calcs'!X128))</f>
        <v>0</v>
      </c>
      <c r="Y128" s="212">
        <f ca="1">IF(SUM('Chemicals Calcs'!Y$2:Y128)-'Chem - ODS'!T$7*10^6&lt;0,0,IF(AND(SUM('Chemicals Calcs'!Y$1:Y127)-'Chem - ODS'!T$7*10^6&lt;0,SUM('Chemicals Calcs'!Y$2:Y128)-'Chem - ODS'!T$7*10^6&gt;0),SUM('Chemicals Calcs'!Y$2:Y128)-'Chem - ODS'!T$7*10^6,'Chemicals Calcs'!Y128))</f>
        <v>0</v>
      </c>
      <c r="Z128" s="212">
        <f ca="1">IF(SUM('Chemicals Calcs'!Z$2:Z128)-'Chem - ODS'!U$7*10^6&lt;0,0,IF(AND(SUM('Chemicals Calcs'!Z$1:Z127)-'Chem - ODS'!U$7*10^6&lt;0,SUM('Chemicals Calcs'!Z$2:Z128)-'Chem - ODS'!U$7*10^6&gt;0),SUM('Chemicals Calcs'!Z$2:Z128)-'Chem - ODS'!U$7*10^6,'Chemicals Calcs'!Z128))</f>
        <v>0</v>
      </c>
      <c r="AA128" s="212">
        <f ca="1">IF(SUM('Chemicals Calcs'!AA$2:AA128)-'Chem - ODS'!V$7*10^6&lt;0,0,IF(AND(SUM('Chemicals Calcs'!AA$1:AA127)-'Chem - ODS'!V$7*10^6&lt;0,SUM('Chemicals Calcs'!AA$2:AA128)-'Chem - ODS'!V$7*10^6&gt;0),SUM('Chemicals Calcs'!AA$2:AA128)-'Chem - ODS'!V$7*10^6,'Chemicals Calcs'!AA128))</f>
        <v>0</v>
      </c>
      <c r="AB128" s="212">
        <f ca="1">IF(SUM('Chemicals Calcs'!AB$2:AB128)-'Chem - ODS'!W$7*10^6&lt;0,0,IF(AND(SUM('Chemicals Calcs'!AB$1:AB127)-'Chem - ODS'!W$7*10^6&lt;0,SUM('Chemicals Calcs'!AB$2:AB128)-'Chem - ODS'!W$7*10^6&gt;0),SUM('Chemicals Calcs'!AB$2:AB128)-'Chem - ODS'!W$7*10^6,'Chemicals Calcs'!AB128))</f>
        <v>0</v>
      </c>
      <c r="AC128" s="212">
        <f ca="1">IF(SUM('Chemicals Calcs'!AC$2:AC128)-'Chem - ODS'!X$7*10^6&lt;0,0,IF(AND(SUM('Chemicals Calcs'!AC$1:AC127)-'Chem - ODS'!X$7*10^6&lt;0,SUM('Chemicals Calcs'!AC$2:AC128)-'Chem - ODS'!X$7*10^6&gt;0),SUM('Chemicals Calcs'!AC$2:AC128)-'Chem - ODS'!X$7*10^6,'Chemicals Calcs'!AC128))</f>
        <v>0</v>
      </c>
      <c r="AD128" s="212">
        <f ca="1">IF(SUM('Chemicals Calcs'!AD$2:AD128)-'Chem - ODS'!Y$7*10^6&lt;0,0,IF(AND(SUM('Chemicals Calcs'!AD$1:AD127)-'Chem - ODS'!Y$7*10^6&lt;0,SUM('Chemicals Calcs'!AD$2:AD128)-'Chem - ODS'!Y$7*10^6&gt;0),SUM('Chemicals Calcs'!AD$2:AD128)-'Chem - ODS'!Y$7*10^6,'Chemicals Calcs'!AD128))</f>
        <v>0</v>
      </c>
      <c r="AE128" s="212">
        <f ca="1">IF(SUM('Chemicals Calcs'!AE$2:AE128)-'Chem - ODS'!Z$7*10^6&lt;0,0,IF(AND(SUM('Chemicals Calcs'!AE$1:AE127)-'Chem - ODS'!Z$7*10^6&lt;0,SUM('Chemicals Calcs'!AE$2:AE128)-'Chem - ODS'!Z$7*10^6&gt;0),SUM('Chemicals Calcs'!AE$2:AE128)-'Chem - ODS'!Z$7*10^6,'Chemicals Calcs'!AE128))</f>
        <v>0</v>
      </c>
      <c r="AF128" s="212">
        <f ca="1">IF(SUM('Chemicals Calcs'!AF$2:AF128)-'Chem - ODS'!AA$7*10^6&lt;0,0,IF(AND(SUM('Chemicals Calcs'!AF$1:AF127)-'Chem - ODS'!AA$7*10^6&lt;0,SUM('Chemicals Calcs'!AF$2:AF128)-'Chem - ODS'!AA$7*10^6&gt;0),SUM('Chemicals Calcs'!AF$2:AF128)-'Chem - ODS'!AA$7*10^6,'Chemicals Calcs'!AF128))</f>
        <v>0</v>
      </c>
      <c r="AG128" s="212">
        <f ca="1">IF(SUM('Chemicals Calcs'!AG$2:AG128)-'Chem - ODS'!AB$7*10^6&lt;0,0,IF(AND(SUM('Chemicals Calcs'!AG$1:AG127)-'Chem - ODS'!AB$7*10^6&lt;0,SUM('Chemicals Calcs'!AG$2:AG128)-'Chem - ODS'!AB$7*10^6&gt;0),SUM('Chemicals Calcs'!AG$2:AG128)-'Chem - ODS'!AB$7*10^6,'Chemicals Calcs'!AG128))</f>
        <v>0</v>
      </c>
      <c r="AH128" s="212">
        <f ca="1">IF(SUM('Chemicals Calcs'!AH$2:AH128)-'Chem - ODS'!AC$7*10^6&lt;0,0,IF(AND(SUM('Chemicals Calcs'!AH$1:AH127)-'Chem - ODS'!AC$7*10^6&lt;0,SUM('Chemicals Calcs'!AH$2:AH128)-'Chem - ODS'!AC$7*10^6&gt;0),SUM('Chemicals Calcs'!AH$2:AH128)-'Chem - ODS'!AC$7*10^6,'Chemicals Calcs'!AH128))</f>
        <v>0</v>
      </c>
      <c r="AI128" s="212">
        <f ca="1">IF(SUM('Chemicals Calcs'!AI$2:AI128)-'Chem - ODS'!AD$7*10^6&lt;0,0,IF(AND(SUM('Chemicals Calcs'!AI$1:AI127)-'Chem - ODS'!AD$7*10^6&lt;0,SUM('Chemicals Calcs'!AI$2:AI128)-'Chem - ODS'!AD$7*10^6&gt;0),SUM('Chemicals Calcs'!AI$2:AI128)-'Chem - ODS'!AD$7*10^6,'Chemicals Calcs'!AI128))</f>
        <v>0</v>
      </c>
      <c r="AJ128" s="212">
        <f ca="1">IF(SUM('Chemicals Calcs'!AJ$2:AJ128)-'Chem - ODS'!AE$7*10^6&lt;0,0,IF(AND(SUM('Chemicals Calcs'!AJ$1:AJ127)-'Chem - ODS'!AE$7*10^6&lt;0,SUM('Chemicals Calcs'!AJ$2:AJ128)-'Chem - ODS'!AE$7*10^6&gt;0),SUM('Chemicals Calcs'!AJ$2:AJ128)-'Chem - ODS'!AE$7*10^6,'Chemicals Calcs'!AJ128))</f>
        <v>0</v>
      </c>
      <c r="AK128" s="212">
        <f ca="1">IF(SUM('Chemicals Calcs'!AK$2:AK128)-'Chem - ODS'!AF$7*10^6&lt;0,0,IF(AND(SUM('Chemicals Calcs'!AK$1:AK127)-'Chem - ODS'!AF$7*10^6&lt;0,SUM('Chemicals Calcs'!AK$2:AK128)-'Chem - ODS'!AF$7*10^6&gt;0),SUM('Chemicals Calcs'!AK$2:AK128)-'Chem - ODS'!AF$7*10^6,'Chemicals Calcs'!AK128))</f>
        <v>0</v>
      </c>
      <c r="AL128" s="212">
        <f ca="1">IF(SUM('Chemicals Calcs'!AL$2:AL128)-'Chem - ODS'!AG$7*10^6&lt;0,0,IF(AND(SUM('Chemicals Calcs'!AL$1:AL127)-'Chem - ODS'!AG$7*10^6&lt;0,SUM('Chemicals Calcs'!AL$2:AL128)-'Chem - ODS'!AG$7*10^6&gt;0),SUM('Chemicals Calcs'!AL$2:AL128)-'Chem - ODS'!AG$7*10^6,'Chemicals Calcs'!AL128))</f>
        <v>0</v>
      </c>
      <c r="AM128" s="212">
        <f ca="1">IF(SUM('Chemicals Calcs'!AM$2:AM128)-'Chem - ODS'!AH$7*10^6&lt;0,0,IF(AND(SUM('Chemicals Calcs'!AM$1:AM127)-'Chem - ODS'!AH$7*10^6&lt;0,SUM('Chemicals Calcs'!AM$2:AM128)-'Chem - ODS'!AH$7*10^6&gt;0),SUM('Chemicals Calcs'!AM$2:AM128)-'Chem - ODS'!AH$7*10^6,'Chemicals Calcs'!AM128))</f>
        <v>0</v>
      </c>
      <c r="AN128" s="212">
        <f ca="1">IF(SUM('Chemicals Calcs'!AN$2:AN128)-'Chem - ODS'!AI$7*10^6&lt;0,0,IF(AND(SUM('Chemicals Calcs'!AN$1:AN127)-'Chem - ODS'!AI$7*10^6&lt;0,SUM('Chemicals Calcs'!AN$2:AN128)-'Chem - ODS'!AI$7*10^6&gt;0),SUM('Chemicals Calcs'!AN$2:AN128)-'Chem - ODS'!AI$7*10^6,'Chemicals Calcs'!AN128))</f>
        <v>0</v>
      </c>
      <c r="AO128" s="212">
        <f ca="1">IF(SUM('Chemicals Calcs'!AO$2:AO128)-'Chem - ODS'!AJ$7*10^6&lt;0,0,IF(AND(SUM('Chemicals Calcs'!AO$1:AO127)-'Chem - ODS'!AJ$7*10^6&lt;0,SUM('Chemicals Calcs'!AO$2:AO128)-'Chem - ODS'!AJ$7*10^6&gt;0),SUM('Chemicals Calcs'!AO$2:AO128)-'Chem - ODS'!AJ$7*10^6,'Chemicals Calcs'!AO128))</f>
        <v>0</v>
      </c>
      <c r="AP128" s="212">
        <f ca="1">IF(SUM('Chemicals Calcs'!AP$2:AP128)-'Chem - ODS'!AK$7*10^6&lt;0,0,IF(AND(SUM('Chemicals Calcs'!AP$1:AP127)-'Chem - ODS'!AK$7*10^6&lt;0,SUM('Chemicals Calcs'!AP$2:AP128)-'Chem - ODS'!AK$7*10^6&gt;0),SUM('Chemicals Calcs'!AP$2:AP128)-'Chem - ODS'!AK$7*10^6,'Chemicals Calcs'!AP128))</f>
        <v>0</v>
      </c>
    </row>
    <row r="129" spans="1:42">
      <c r="A129" s="74">
        <v>77</v>
      </c>
      <c r="B129">
        <f ca="1">IF('Chemicals 2010'!$A137="CP",INDIRECT("'Chemicals 2010'!"&amp;'Country Selector'!$B$3&amp;ROW($A137))*10^12,0)</f>
        <v>0</v>
      </c>
      <c r="C129" s="90">
        <f t="shared" ca="1" si="6"/>
        <v>0</v>
      </c>
      <c r="D129" s="90">
        <f t="shared" ca="1" si="6"/>
        <v>0</v>
      </c>
      <c r="E129" s="90">
        <f t="shared" ca="1" si="6"/>
        <v>0</v>
      </c>
      <c r="F129" s="90">
        <f t="shared" ca="1" si="6"/>
        <v>0</v>
      </c>
      <c r="G129" s="212">
        <f ca="1">IF(SUM('Chemicals Calcs'!G$2:G129)-'Chem - ODS'!B$7*10^6&lt;0,0,IF(AND(SUM('Chemicals Calcs'!G$1:G128)-'Chem - ODS'!B$7*10^6&lt;0,SUM('Chemicals Calcs'!G$2:G129)-'Chem - ODS'!B$7*10^6&gt;0),SUM('Chemicals Calcs'!G$2:G129)-'Chem - ODS'!B$7*10^6,'Chemicals Calcs'!G129))</f>
        <v>0</v>
      </c>
      <c r="H129" s="212">
        <f ca="1">IF(SUM('Chemicals Calcs'!H$2:H129)-'Chem - ODS'!C$7*10^6&lt;0,0,IF(AND(SUM('Chemicals Calcs'!H$1:H128)-'Chem - ODS'!C$7*10^6&lt;0,SUM('Chemicals Calcs'!H$2:H129)-'Chem - ODS'!C$7*10^6&gt;0),SUM('Chemicals Calcs'!H$2:H129)-'Chem - ODS'!C$7*10^6,'Chemicals Calcs'!H129))</f>
        <v>0</v>
      </c>
      <c r="I129" s="212">
        <f ca="1">IF(SUM('Chemicals Calcs'!I$2:I129)-'Chem - ODS'!D$7*10^6&lt;0,0,IF(AND(SUM('Chemicals Calcs'!I$1:I128)-'Chem - ODS'!D$7*10^6&lt;0,SUM('Chemicals Calcs'!I$2:I129)-'Chem - ODS'!D$7*10^6&gt;0),SUM('Chemicals Calcs'!I$2:I129)-'Chem - ODS'!D$7*10^6,'Chemicals Calcs'!I129))</f>
        <v>0</v>
      </c>
      <c r="J129" s="212">
        <f ca="1">IF(SUM('Chemicals Calcs'!J$2:J129)-'Chem - ODS'!E$7*10^6&lt;0,0,IF(AND(SUM('Chemicals Calcs'!J$1:J128)-'Chem - ODS'!E$7*10^6&lt;0,SUM('Chemicals Calcs'!J$2:J129)-'Chem - ODS'!E$7*10^6&gt;0),SUM('Chemicals Calcs'!J$2:J129)-'Chem - ODS'!E$7*10^6,'Chemicals Calcs'!J129))</f>
        <v>0</v>
      </c>
      <c r="K129" s="212">
        <f ca="1">IF(SUM('Chemicals Calcs'!K$2:K129)-'Chem - ODS'!F$7*10^6&lt;0,0,IF(AND(SUM('Chemicals Calcs'!K$1:K128)-'Chem - ODS'!F$7*10^6&lt;0,SUM('Chemicals Calcs'!K$2:K129)-'Chem - ODS'!F$7*10^6&gt;0),SUM('Chemicals Calcs'!K$2:K129)-'Chem - ODS'!F$7*10^6,'Chemicals Calcs'!K129))</f>
        <v>0</v>
      </c>
      <c r="L129" s="212">
        <f ca="1">IF(SUM('Chemicals Calcs'!L$2:L129)-'Chem - ODS'!G$7*10^6&lt;0,0,IF(AND(SUM('Chemicals Calcs'!L$1:L128)-'Chem - ODS'!G$7*10^6&lt;0,SUM('Chemicals Calcs'!L$2:L129)-'Chem - ODS'!G$7*10^6&gt;0),SUM('Chemicals Calcs'!L$2:L129)-'Chem - ODS'!G$7*10^6,'Chemicals Calcs'!L129))</f>
        <v>0</v>
      </c>
      <c r="M129" s="212">
        <f ca="1">IF(SUM('Chemicals Calcs'!M$2:M129)-'Chem - ODS'!H$7*10^6&lt;0,0,IF(AND(SUM('Chemicals Calcs'!M$1:M128)-'Chem - ODS'!H$7*10^6&lt;0,SUM('Chemicals Calcs'!M$2:M129)-'Chem - ODS'!H$7*10^6&gt;0),SUM('Chemicals Calcs'!M$2:M129)-'Chem - ODS'!H$7*10^6,'Chemicals Calcs'!M129))</f>
        <v>0</v>
      </c>
      <c r="N129" s="212">
        <f ca="1">IF(SUM('Chemicals Calcs'!N$2:N129)-'Chem - ODS'!I$7*10^6&lt;0,0,IF(AND(SUM('Chemicals Calcs'!N$1:N128)-'Chem - ODS'!I$7*10^6&lt;0,SUM('Chemicals Calcs'!N$2:N129)-'Chem - ODS'!I$7*10^6&gt;0),SUM('Chemicals Calcs'!N$2:N129)-'Chem - ODS'!I$7*10^6,'Chemicals Calcs'!N129))</f>
        <v>0</v>
      </c>
      <c r="O129" s="212">
        <f ca="1">IF(SUM('Chemicals Calcs'!O$2:O129)-'Chem - ODS'!J$7*10^6&lt;0,0,IF(AND(SUM('Chemicals Calcs'!O$1:O128)-'Chem - ODS'!J$7*10^6&lt;0,SUM('Chemicals Calcs'!O$2:O129)-'Chem - ODS'!J$7*10^6&gt;0),SUM('Chemicals Calcs'!O$2:O129)-'Chem - ODS'!J$7*10^6,'Chemicals Calcs'!O129))</f>
        <v>0</v>
      </c>
      <c r="P129" s="212">
        <f ca="1">IF(SUM('Chemicals Calcs'!P$2:P129)-'Chem - ODS'!K$7*10^6&lt;0,0,IF(AND(SUM('Chemicals Calcs'!P$1:P128)-'Chem - ODS'!K$7*10^6&lt;0,SUM('Chemicals Calcs'!P$2:P129)-'Chem - ODS'!K$7*10^6&gt;0),SUM('Chemicals Calcs'!P$2:P129)-'Chem - ODS'!K$7*10^6,'Chemicals Calcs'!P129))</f>
        <v>0</v>
      </c>
      <c r="Q129" s="212">
        <f ca="1">IF(SUM('Chemicals Calcs'!Q$2:Q129)-'Chem - ODS'!L$7*10^6&lt;0,0,IF(AND(SUM('Chemicals Calcs'!Q$1:Q128)-'Chem - ODS'!L$7*10^6&lt;0,SUM('Chemicals Calcs'!Q$2:Q129)-'Chem - ODS'!L$7*10^6&gt;0),SUM('Chemicals Calcs'!Q$2:Q129)-'Chem - ODS'!L$7*10^6,'Chemicals Calcs'!Q129))</f>
        <v>0</v>
      </c>
      <c r="R129" s="212">
        <f ca="1">IF(SUM('Chemicals Calcs'!R$2:R129)-'Chem - ODS'!M$7*10^6&lt;0,0,IF(AND(SUM('Chemicals Calcs'!R$1:R128)-'Chem - ODS'!M$7*10^6&lt;0,SUM('Chemicals Calcs'!R$2:R129)-'Chem - ODS'!M$7*10^6&gt;0),SUM('Chemicals Calcs'!R$2:R129)-'Chem - ODS'!M$7*10^6,'Chemicals Calcs'!R129))</f>
        <v>0</v>
      </c>
      <c r="S129" s="212">
        <f ca="1">IF(SUM('Chemicals Calcs'!S$2:S129)-'Chem - ODS'!N$7*10^6&lt;0,0,IF(AND(SUM('Chemicals Calcs'!S$1:S128)-'Chem - ODS'!N$7*10^6&lt;0,SUM('Chemicals Calcs'!S$2:S129)-'Chem - ODS'!N$7*10^6&gt;0),SUM('Chemicals Calcs'!S$2:S129)-'Chem - ODS'!N$7*10^6,'Chemicals Calcs'!S129))</f>
        <v>0</v>
      </c>
      <c r="T129" s="212">
        <f ca="1">IF(SUM('Chemicals Calcs'!T$2:T129)-'Chem - ODS'!O$7*10^6&lt;0,0,IF(AND(SUM('Chemicals Calcs'!T$1:T128)-'Chem - ODS'!O$7*10^6&lt;0,SUM('Chemicals Calcs'!T$2:T129)-'Chem - ODS'!O$7*10^6&gt;0),SUM('Chemicals Calcs'!T$2:T129)-'Chem - ODS'!O$7*10^6,'Chemicals Calcs'!T129))</f>
        <v>0</v>
      </c>
      <c r="U129" s="212">
        <f ca="1">IF(SUM('Chemicals Calcs'!U$2:U129)-'Chem - ODS'!P$7*10^6&lt;0,0,IF(AND(SUM('Chemicals Calcs'!U$1:U128)-'Chem - ODS'!P$7*10^6&lt;0,SUM('Chemicals Calcs'!U$2:U129)-'Chem - ODS'!P$7*10^6&gt;0),SUM('Chemicals Calcs'!U$2:U129)-'Chem - ODS'!P$7*10^6,'Chemicals Calcs'!U129))</f>
        <v>0</v>
      </c>
      <c r="V129" s="212">
        <f ca="1">IF(SUM('Chemicals Calcs'!V$2:V129)-'Chem - ODS'!Q$7*10^6&lt;0,0,IF(AND(SUM('Chemicals Calcs'!V$1:V128)-'Chem - ODS'!Q$7*10^6&lt;0,SUM('Chemicals Calcs'!V$2:V129)-'Chem - ODS'!Q$7*10^6&gt;0),SUM('Chemicals Calcs'!V$2:V129)-'Chem - ODS'!Q$7*10^6,'Chemicals Calcs'!V129))</f>
        <v>0</v>
      </c>
      <c r="W129" s="212">
        <f ca="1">IF(SUM('Chemicals Calcs'!W$2:W129)-'Chem - ODS'!R$7*10^6&lt;0,0,IF(AND(SUM('Chemicals Calcs'!W$1:W128)-'Chem - ODS'!R$7*10^6&lt;0,SUM('Chemicals Calcs'!W$2:W129)-'Chem - ODS'!R$7*10^6&gt;0),SUM('Chemicals Calcs'!W$2:W129)-'Chem - ODS'!R$7*10^6,'Chemicals Calcs'!W129))</f>
        <v>0</v>
      </c>
      <c r="X129" s="212">
        <f ca="1">IF(SUM('Chemicals Calcs'!X$2:X129)-'Chem - ODS'!S$7*10^6&lt;0,0,IF(AND(SUM('Chemicals Calcs'!X$1:X128)-'Chem - ODS'!S$7*10^6&lt;0,SUM('Chemicals Calcs'!X$2:X129)-'Chem - ODS'!S$7*10^6&gt;0),SUM('Chemicals Calcs'!X$2:X129)-'Chem - ODS'!S$7*10^6,'Chemicals Calcs'!X129))</f>
        <v>0</v>
      </c>
      <c r="Y129" s="212">
        <f ca="1">IF(SUM('Chemicals Calcs'!Y$2:Y129)-'Chem - ODS'!T$7*10^6&lt;0,0,IF(AND(SUM('Chemicals Calcs'!Y$1:Y128)-'Chem - ODS'!T$7*10^6&lt;0,SUM('Chemicals Calcs'!Y$2:Y129)-'Chem - ODS'!T$7*10^6&gt;0),SUM('Chemicals Calcs'!Y$2:Y129)-'Chem - ODS'!T$7*10^6,'Chemicals Calcs'!Y129))</f>
        <v>0</v>
      </c>
      <c r="Z129" s="212">
        <f ca="1">IF(SUM('Chemicals Calcs'!Z$2:Z129)-'Chem - ODS'!U$7*10^6&lt;0,0,IF(AND(SUM('Chemicals Calcs'!Z$1:Z128)-'Chem - ODS'!U$7*10^6&lt;0,SUM('Chemicals Calcs'!Z$2:Z129)-'Chem - ODS'!U$7*10^6&gt;0),SUM('Chemicals Calcs'!Z$2:Z129)-'Chem - ODS'!U$7*10^6,'Chemicals Calcs'!Z129))</f>
        <v>0</v>
      </c>
      <c r="AA129" s="212">
        <f ca="1">IF(SUM('Chemicals Calcs'!AA$2:AA129)-'Chem - ODS'!V$7*10^6&lt;0,0,IF(AND(SUM('Chemicals Calcs'!AA$1:AA128)-'Chem - ODS'!V$7*10^6&lt;0,SUM('Chemicals Calcs'!AA$2:AA129)-'Chem - ODS'!V$7*10^6&gt;0),SUM('Chemicals Calcs'!AA$2:AA129)-'Chem - ODS'!V$7*10^6,'Chemicals Calcs'!AA129))</f>
        <v>0</v>
      </c>
      <c r="AB129" s="212">
        <f ca="1">IF(SUM('Chemicals Calcs'!AB$2:AB129)-'Chem - ODS'!W$7*10^6&lt;0,0,IF(AND(SUM('Chemicals Calcs'!AB$1:AB128)-'Chem - ODS'!W$7*10^6&lt;0,SUM('Chemicals Calcs'!AB$2:AB129)-'Chem - ODS'!W$7*10^6&gt;0),SUM('Chemicals Calcs'!AB$2:AB129)-'Chem - ODS'!W$7*10^6,'Chemicals Calcs'!AB129))</f>
        <v>0</v>
      </c>
      <c r="AC129" s="212">
        <f ca="1">IF(SUM('Chemicals Calcs'!AC$2:AC129)-'Chem - ODS'!X$7*10^6&lt;0,0,IF(AND(SUM('Chemicals Calcs'!AC$1:AC128)-'Chem - ODS'!X$7*10^6&lt;0,SUM('Chemicals Calcs'!AC$2:AC129)-'Chem - ODS'!X$7*10^6&gt;0),SUM('Chemicals Calcs'!AC$2:AC129)-'Chem - ODS'!X$7*10^6,'Chemicals Calcs'!AC129))</f>
        <v>0</v>
      </c>
      <c r="AD129" s="212">
        <f ca="1">IF(SUM('Chemicals Calcs'!AD$2:AD129)-'Chem - ODS'!Y$7*10^6&lt;0,0,IF(AND(SUM('Chemicals Calcs'!AD$1:AD128)-'Chem - ODS'!Y$7*10^6&lt;0,SUM('Chemicals Calcs'!AD$2:AD129)-'Chem - ODS'!Y$7*10^6&gt;0),SUM('Chemicals Calcs'!AD$2:AD129)-'Chem - ODS'!Y$7*10^6,'Chemicals Calcs'!AD129))</f>
        <v>0</v>
      </c>
      <c r="AE129" s="212">
        <f ca="1">IF(SUM('Chemicals Calcs'!AE$2:AE129)-'Chem - ODS'!Z$7*10^6&lt;0,0,IF(AND(SUM('Chemicals Calcs'!AE$1:AE128)-'Chem - ODS'!Z$7*10^6&lt;0,SUM('Chemicals Calcs'!AE$2:AE129)-'Chem - ODS'!Z$7*10^6&gt;0),SUM('Chemicals Calcs'!AE$2:AE129)-'Chem - ODS'!Z$7*10^6,'Chemicals Calcs'!AE129))</f>
        <v>0</v>
      </c>
      <c r="AF129" s="212">
        <f ca="1">IF(SUM('Chemicals Calcs'!AF$2:AF129)-'Chem - ODS'!AA$7*10^6&lt;0,0,IF(AND(SUM('Chemicals Calcs'!AF$1:AF128)-'Chem - ODS'!AA$7*10^6&lt;0,SUM('Chemicals Calcs'!AF$2:AF129)-'Chem - ODS'!AA$7*10^6&gt;0),SUM('Chemicals Calcs'!AF$2:AF129)-'Chem - ODS'!AA$7*10^6,'Chemicals Calcs'!AF129))</f>
        <v>0</v>
      </c>
      <c r="AG129" s="212">
        <f ca="1">IF(SUM('Chemicals Calcs'!AG$2:AG129)-'Chem - ODS'!AB$7*10^6&lt;0,0,IF(AND(SUM('Chemicals Calcs'!AG$1:AG128)-'Chem - ODS'!AB$7*10^6&lt;0,SUM('Chemicals Calcs'!AG$2:AG129)-'Chem - ODS'!AB$7*10^6&gt;0),SUM('Chemicals Calcs'!AG$2:AG129)-'Chem - ODS'!AB$7*10^6,'Chemicals Calcs'!AG129))</f>
        <v>0</v>
      </c>
      <c r="AH129" s="212">
        <f ca="1">IF(SUM('Chemicals Calcs'!AH$2:AH129)-'Chem - ODS'!AC$7*10^6&lt;0,0,IF(AND(SUM('Chemicals Calcs'!AH$1:AH128)-'Chem - ODS'!AC$7*10^6&lt;0,SUM('Chemicals Calcs'!AH$2:AH129)-'Chem - ODS'!AC$7*10^6&gt;0),SUM('Chemicals Calcs'!AH$2:AH129)-'Chem - ODS'!AC$7*10^6,'Chemicals Calcs'!AH129))</f>
        <v>0</v>
      </c>
      <c r="AI129" s="212">
        <f ca="1">IF(SUM('Chemicals Calcs'!AI$2:AI129)-'Chem - ODS'!AD$7*10^6&lt;0,0,IF(AND(SUM('Chemicals Calcs'!AI$1:AI128)-'Chem - ODS'!AD$7*10^6&lt;0,SUM('Chemicals Calcs'!AI$2:AI129)-'Chem - ODS'!AD$7*10^6&gt;0),SUM('Chemicals Calcs'!AI$2:AI129)-'Chem - ODS'!AD$7*10^6,'Chemicals Calcs'!AI129))</f>
        <v>0</v>
      </c>
      <c r="AJ129" s="212">
        <f ca="1">IF(SUM('Chemicals Calcs'!AJ$2:AJ129)-'Chem - ODS'!AE$7*10^6&lt;0,0,IF(AND(SUM('Chemicals Calcs'!AJ$1:AJ128)-'Chem - ODS'!AE$7*10^6&lt;0,SUM('Chemicals Calcs'!AJ$2:AJ129)-'Chem - ODS'!AE$7*10^6&gt;0),SUM('Chemicals Calcs'!AJ$2:AJ129)-'Chem - ODS'!AE$7*10^6,'Chemicals Calcs'!AJ129))</f>
        <v>0</v>
      </c>
      <c r="AK129" s="212">
        <f ca="1">IF(SUM('Chemicals Calcs'!AK$2:AK129)-'Chem - ODS'!AF$7*10^6&lt;0,0,IF(AND(SUM('Chemicals Calcs'!AK$1:AK128)-'Chem - ODS'!AF$7*10^6&lt;0,SUM('Chemicals Calcs'!AK$2:AK129)-'Chem - ODS'!AF$7*10^6&gt;0),SUM('Chemicals Calcs'!AK$2:AK129)-'Chem - ODS'!AF$7*10^6,'Chemicals Calcs'!AK129))</f>
        <v>0</v>
      </c>
      <c r="AL129" s="212">
        <f ca="1">IF(SUM('Chemicals Calcs'!AL$2:AL129)-'Chem - ODS'!AG$7*10^6&lt;0,0,IF(AND(SUM('Chemicals Calcs'!AL$1:AL128)-'Chem - ODS'!AG$7*10^6&lt;0,SUM('Chemicals Calcs'!AL$2:AL129)-'Chem - ODS'!AG$7*10^6&gt;0),SUM('Chemicals Calcs'!AL$2:AL129)-'Chem - ODS'!AG$7*10^6,'Chemicals Calcs'!AL129))</f>
        <v>0</v>
      </c>
      <c r="AM129" s="212">
        <f ca="1">IF(SUM('Chemicals Calcs'!AM$2:AM129)-'Chem - ODS'!AH$7*10^6&lt;0,0,IF(AND(SUM('Chemicals Calcs'!AM$1:AM128)-'Chem - ODS'!AH$7*10^6&lt;0,SUM('Chemicals Calcs'!AM$2:AM129)-'Chem - ODS'!AH$7*10^6&gt;0),SUM('Chemicals Calcs'!AM$2:AM129)-'Chem - ODS'!AH$7*10^6,'Chemicals Calcs'!AM129))</f>
        <v>0</v>
      </c>
      <c r="AN129" s="212">
        <f ca="1">IF(SUM('Chemicals Calcs'!AN$2:AN129)-'Chem - ODS'!AI$7*10^6&lt;0,0,IF(AND(SUM('Chemicals Calcs'!AN$1:AN128)-'Chem - ODS'!AI$7*10^6&lt;0,SUM('Chemicals Calcs'!AN$2:AN129)-'Chem - ODS'!AI$7*10^6&gt;0),SUM('Chemicals Calcs'!AN$2:AN129)-'Chem - ODS'!AI$7*10^6,'Chemicals Calcs'!AN129))</f>
        <v>0</v>
      </c>
      <c r="AO129" s="212">
        <f ca="1">IF(SUM('Chemicals Calcs'!AO$2:AO129)-'Chem - ODS'!AJ$7*10^6&lt;0,0,IF(AND(SUM('Chemicals Calcs'!AO$1:AO128)-'Chem - ODS'!AJ$7*10^6&lt;0,SUM('Chemicals Calcs'!AO$2:AO129)-'Chem - ODS'!AJ$7*10^6&gt;0),SUM('Chemicals Calcs'!AO$2:AO129)-'Chem - ODS'!AJ$7*10^6,'Chemicals Calcs'!AO129))</f>
        <v>0</v>
      </c>
      <c r="AP129" s="212">
        <f ca="1">IF(SUM('Chemicals Calcs'!AP$2:AP129)-'Chem - ODS'!AK$7*10^6&lt;0,0,IF(AND(SUM('Chemicals Calcs'!AP$1:AP128)-'Chem - ODS'!AK$7*10^6&lt;0,SUM('Chemicals Calcs'!AP$2:AP129)-'Chem - ODS'!AK$7*10^6&gt;0),SUM('Chemicals Calcs'!AP$2:AP129)-'Chem - ODS'!AK$7*10^6,'Chemicals Calcs'!AP129))</f>
        <v>0</v>
      </c>
    </row>
    <row r="130" spans="1:42">
      <c r="A130" s="74">
        <v>78</v>
      </c>
      <c r="B130">
        <f ca="1">IF('Chemicals 2010'!$A138="CP",INDIRECT("'Chemicals 2010'!"&amp;'Country Selector'!$B$3&amp;ROW($A138))*10^12,0)</f>
        <v>0</v>
      </c>
      <c r="C130" s="90">
        <f t="shared" ca="1" si="6"/>
        <v>0</v>
      </c>
      <c r="D130" s="90">
        <f t="shared" ca="1" si="6"/>
        <v>0</v>
      </c>
      <c r="E130" s="90">
        <f t="shared" ca="1" si="6"/>
        <v>0</v>
      </c>
      <c r="F130" s="90">
        <f t="shared" ca="1" si="6"/>
        <v>0</v>
      </c>
      <c r="G130" s="212">
        <f ca="1">IF(SUM('Chemicals Calcs'!G$2:G130)-'Chem - ODS'!B$7*10^6&lt;0,0,IF(AND(SUM('Chemicals Calcs'!G$1:G129)-'Chem - ODS'!B$7*10^6&lt;0,SUM('Chemicals Calcs'!G$2:G130)-'Chem - ODS'!B$7*10^6&gt;0),SUM('Chemicals Calcs'!G$2:G130)-'Chem - ODS'!B$7*10^6,'Chemicals Calcs'!G130))</f>
        <v>0</v>
      </c>
      <c r="H130" s="212">
        <f ca="1">IF(SUM('Chemicals Calcs'!H$2:H130)-'Chem - ODS'!C$7*10^6&lt;0,0,IF(AND(SUM('Chemicals Calcs'!H$1:H129)-'Chem - ODS'!C$7*10^6&lt;0,SUM('Chemicals Calcs'!H$2:H130)-'Chem - ODS'!C$7*10^6&gt;0),SUM('Chemicals Calcs'!H$2:H130)-'Chem - ODS'!C$7*10^6,'Chemicals Calcs'!H130))</f>
        <v>0</v>
      </c>
      <c r="I130" s="212">
        <f ca="1">IF(SUM('Chemicals Calcs'!I$2:I130)-'Chem - ODS'!D$7*10^6&lt;0,0,IF(AND(SUM('Chemicals Calcs'!I$1:I129)-'Chem - ODS'!D$7*10^6&lt;0,SUM('Chemicals Calcs'!I$2:I130)-'Chem - ODS'!D$7*10^6&gt;0),SUM('Chemicals Calcs'!I$2:I130)-'Chem - ODS'!D$7*10^6,'Chemicals Calcs'!I130))</f>
        <v>0</v>
      </c>
      <c r="J130" s="212">
        <f ca="1">IF(SUM('Chemicals Calcs'!J$2:J130)-'Chem - ODS'!E$7*10^6&lt;0,0,IF(AND(SUM('Chemicals Calcs'!J$1:J129)-'Chem - ODS'!E$7*10^6&lt;0,SUM('Chemicals Calcs'!J$2:J130)-'Chem - ODS'!E$7*10^6&gt;0),SUM('Chemicals Calcs'!J$2:J130)-'Chem - ODS'!E$7*10^6,'Chemicals Calcs'!J130))</f>
        <v>0</v>
      </c>
      <c r="K130" s="212">
        <f ca="1">IF(SUM('Chemicals Calcs'!K$2:K130)-'Chem - ODS'!F$7*10^6&lt;0,0,IF(AND(SUM('Chemicals Calcs'!K$1:K129)-'Chem - ODS'!F$7*10^6&lt;0,SUM('Chemicals Calcs'!K$2:K130)-'Chem - ODS'!F$7*10^6&gt;0),SUM('Chemicals Calcs'!K$2:K130)-'Chem - ODS'!F$7*10^6,'Chemicals Calcs'!K130))</f>
        <v>0</v>
      </c>
      <c r="L130" s="212">
        <f ca="1">IF(SUM('Chemicals Calcs'!L$2:L130)-'Chem - ODS'!G$7*10^6&lt;0,0,IF(AND(SUM('Chemicals Calcs'!L$1:L129)-'Chem - ODS'!G$7*10^6&lt;0,SUM('Chemicals Calcs'!L$2:L130)-'Chem - ODS'!G$7*10^6&gt;0),SUM('Chemicals Calcs'!L$2:L130)-'Chem - ODS'!G$7*10^6,'Chemicals Calcs'!L130))</f>
        <v>0</v>
      </c>
      <c r="M130" s="212">
        <f ca="1">IF(SUM('Chemicals Calcs'!M$2:M130)-'Chem - ODS'!H$7*10^6&lt;0,0,IF(AND(SUM('Chemicals Calcs'!M$1:M129)-'Chem - ODS'!H$7*10^6&lt;0,SUM('Chemicals Calcs'!M$2:M130)-'Chem - ODS'!H$7*10^6&gt;0),SUM('Chemicals Calcs'!M$2:M130)-'Chem - ODS'!H$7*10^6,'Chemicals Calcs'!M130))</f>
        <v>0</v>
      </c>
      <c r="N130" s="212">
        <f ca="1">IF(SUM('Chemicals Calcs'!N$2:N130)-'Chem - ODS'!I$7*10^6&lt;0,0,IF(AND(SUM('Chemicals Calcs'!N$1:N129)-'Chem - ODS'!I$7*10^6&lt;0,SUM('Chemicals Calcs'!N$2:N130)-'Chem - ODS'!I$7*10^6&gt;0),SUM('Chemicals Calcs'!N$2:N130)-'Chem - ODS'!I$7*10^6,'Chemicals Calcs'!N130))</f>
        <v>0</v>
      </c>
      <c r="O130" s="212">
        <f ca="1">IF(SUM('Chemicals Calcs'!O$2:O130)-'Chem - ODS'!J$7*10^6&lt;0,0,IF(AND(SUM('Chemicals Calcs'!O$1:O129)-'Chem - ODS'!J$7*10^6&lt;0,SUM('Chemicals Calcs'!O$2:O130)-'Chem - ODS'!J$7*10^6&gt;0),SUM('Chemicals Calcs'!O$2:O130)-'Chem - ODS'!J$7*10^6,'Chemicals Calcs'!O130))</f>
        <v>0</v>
      </c>
      <c r="P130" s="212">
        <f ca="1">IF(SUM('Chemicals Calcs'!P$2:P130)-'Chem - ODS'!K$7*10^6&lt;0,0,IF(AND(SUM('Chemicals Calcs'!P$1:P129)-'Chem - ODS'!K$7*10^6&lt;0,SUM('Chemicals Calcs'!P$2:P130)-'Chem - ODS'!K$7*10^6&gt;0),SUM('Chemicals Calcs'!P$2:P130)-'Chem - ODS'!K$7*10^6,'Chemicals Calcs'!P130))</f>
        <v>0</v>
      </c>
      <c r="Q130" s="212">
        <f ca="1">IF(SUM('Chemicals Calcs'!Q$2:Q130)-'Chem - ODS'!L$7*10^6&lt;0,0,IF(AND(SUM('Chemicals Calcs'!Q$1:Q129)-'Chem - ODS'!L$7*10^6&lt;0,SUM('Chemicals Calcs'!Q$2:Q130)-'Chem - ODS'!L$7*10^6&gt;0),SUM('Chemicals Calcs'!Q$2:Q130)-'Chem - ODS'!L$7*10^6,'Chemicals Calcs'!Q130))</f>
        <v>0</v>
      </c>
      <c r="R130" s="212">
        <f ca="1">IF(SUM('Chemicals Calcs'!R$2:R130)-'Chem - ODS'!M$7*10^6&lt;0,0,IF(AND(SUM('Chemicals Calcs'!R$1:R129)-'Chem - ODS'!M$7*10^6&lt;0,SUM('Chemicals Calcs'!R$2:R130)-'Chem - ODS'!M$7*10^6&gt;0),SUM('Chemicals Calcs'!R$2:R130)-'Chem - ODS'!M$7*10^6,'Chemicals Calcs'!R130))</f>
        <v>0</v>
      </c>
      <c r="S130" s="212">
        <f ca="1">IF(SUM('Chemicals Calcs'!S$2:S130)-'Chem - ODS'!N$7*10^6&lt;0,0,IF(AND(SUM('Chemicals Calcs'!S$1:S129)-'Chem - ODS'!N$7*10^6&lt;0,SUM('Chemicals Calcs'!S$2:S130)-'Chem - ODS'!N$7*10^6&gt;0),SUM('Chemicals Calcs'!S$2:S130)-'Chem - ODS'!N$7*10^6,'Chemicals Calcs'!S130))</f>
        <v>0</v>
      </c>
      <c r="T130" s="212">
        <f ca="1">IF(SUM('Chemicals Calcs'!T$2:T130)-'Chem - ODS'!O$7*10^6&lt;0,0,IF(AND(SUM('Chemicals Calcs'!T$1:T129)-'Chem - ODS'!O$7*10^6&lt;0,SUM('Chemicals Calcs'!T$2:T130)-'Chem - ODS'!O$7*10^6&gt;0),SUM('Chemicals Calcs'!T$2:T130)-'Chem - ODS'!O$7*10^6,'Chemicals Calcs'!T130))</f>
        <v>0</v>
      </c>
      <c r="U130" s="212">
        <f ca="1">IF(SUM('Chemicals Calcs'!U$2:U130)-'Chem - ODS'!P$7*10^6&lt;0,0,IF(AND(SUM('Chemicals Calcs'!U$1:U129)-'Chem - ODS'!P$7*10^6&lt;0,SUM('Chemicals Calcs'!U$2:U130)-'Chem - ODS'!P$7*10^6&gt;0),SUM('Chemicals Calcs'!U$2:U130)-'Chem - ODS'!P$7*10^6,'Chemicals Calcs'!U130))</f>
        <v>0</v>
      </c>
      <c r="V130" s="212">
        <f ca="1">IF(SUM('Chemicals Calcs'!V$2:V130)-'Chem - ODS'!Q$7*10^6&lt;0,0,IF(AND(SUM('Chemicals Calcs'!V$1:V129)-'Chem - ODS'!Q$7*10^6&lt;0,SUM('Chemicals Calcs'!V$2:V130)-'Chem - ODS'!Q$7*10^6&gt;0),SUM('Chemicals Calcs'!V$2:V130)-'Chem - ODS'!Q$7*10^6,'Chemicals Calcs'!V130))</f>
        <v>0</v>
      </c>
      <c r="W130" s="212">
        <f ca="1">IF(SUM('Chemicals Calcs'!W$2:W130)-'Chem - ODS'!R$7*10^6&lt;0,0,IF(AND(SUM('Chemicals Calcs'!W$1:W129)-'Chem - ODS'!R$7*10^6&lt;0,SUM('Chemicals Calcs'!W$2:W130)-'Chem - ODS'!R$7*10^6&gt;0),SUM('Chemicals Calcs'!W$2:W130)-'Chem - ODS'!R$7*10^6,'Chemicals Calcs'!W130))</f>
        <v>0</v>
      </c>
      <c r="X130" s="212">
        <f ca="1">IF(SUM('Chemicals Calcs'!X$2:X130)-'Chem - ODS'!S$7*10^6&lt;0,0,IF(AND(SUM('Chemicals Calcs'!X$1:X129)-'Chem - ODS'!S$7*10^6&lt;0,SUM('Chemicals Calcs'!X$2:X130)-'Chem - ODS'!S$7*10^6&gt;0),SUM('Chemicals Calcs'!X$2:X130)-'Chem - ODS'!S$7*10^6,'Chemicals Calcs'!X130))</f>
        <v>0</v>
      </c>
      <c r="Y130" s="212">
        <f ca="1">IF(SUM('Chemicals Calcs'!Y$2:Y130)-'Chem - ODS'!T$7*10^6&lt;0,0,IF(AND(SUM('Chemicals Calcs'!Y$1:Y129)-'Chem - ODS'!T$7*10^6&lt;0,SUM('Chemicals Calcs'!Y$2:Y130)-'Chem - ODS'!T$7*10^6&gt;0),SUM('Chemicals Calcs'!Y$2:Y130)-'Chem - ODS'!T$7*10^6,'Chemicals Calcs'!Y130))</f>
        <v>0</v>
      </c>
      <c r="Z130" s="212">
        <f ca="1">IF(SUM('Chemicals Calcs'!Z$2:Z130)-'Chem - ODS'!U$7*10^6&lt;0,0,IF(AND(SUM('Chemicals Calcs'!Z$1:Z129)-'Chem - ODS'!U$7*10^6&lt;0,SUM('Chemicals Calcs'!Z$2:Z130)-'Chem - ODS'!U$7*10^6&gt;0),SUM('Chemicals Calcs'!Z$2:Z130)-'Chem - ODS'!U$7*10^6,'Chemicals Calcs'!Z130))</f>
        <v>0</v>
      </c>
      <c r="AA130" s="212">
        <f ca="1">IF(SUM('Chemicals Calcs'!AA$2:AA130)-'Chem - ODS'!V$7*10^6&lt;0,0,IF(AND(SUM('Chemicals Calcs'!AA$1:AA129)-'Chem - ODS'!V$7*10^6&lt;0,SUM('Chemicals Calcs'!AA$2:AA130)-'Chem - ODS'!V$7*10^6&gt;0),SUM('Chemicals Calcs'!AA$2:AA130)-'Chem - ODS'!V$7*10^6,'Chemicals Calcs'!AA130))</f>
        <v>0</v>
      </c>
      <c r="AB130" s="212">
        <f ca="1">IF(SUM('Chemicals Calcs'!AB$2:AB130)-'Chem - ODS'!W$7*10^6&lt;0,0,IF(AND(SUM('Chemicals Calcs'!AB$1:AB129)-'Chem - ODS'!W$7*10^6&lt;0,SUM('Chemicals Calcs'!AB$2:AB130)-'Chem - ODS'!W$7*10^6&gt;0),SUM('Chemicals Calcs'!AB$2:AB130)-'Chem - ODS'!W$7*10^6,'Chemicals Calcs'!AB130))</f>
        <v>0</v>
      </c>
      <c r="AC130" s="212">
        <f ca="1">IF(SUM('Chemicals Calcs'!AC$2:AC130)-'Chem - ODS'!X$7*10^6&lt;0,0,IF(AND(SUM('Chemicals Calcs'!AC$1:AC129)-'Chem - ODS'!X$7*10^6&lt;0,SUM('Chemicals Calcs'!AC$2:AC130)-'Chem - ODS'!X$7*10^6&gt;0),SUM('Chemicals Calcs'!AC$2:AC130)-'Chem - ODS'!X$7*10^6,'Chemicals Calcs'!AC130))</f>
        <v>0</v>
      </c>
      <c r="AD130" s="212">
        <f ca="1">IF(SUM('Chemicals Calcs'!AD$2:AD130)-'Chem - ODS'!Y$7*10^6&lt;0,0,IF(AND(SUM('Chemicals Calcs'!AD$1:AD129)-'Chem - ODS'!Y$7*10^6&lt;0,SUM('Chemicals Calcs'!AD$2:AD130)-'Chem - ODS'!Y$7*10^6&gt;0),SUM('Chemicals Calcs'!AD$2:AD130)-'Chem - ODS'!Y$7*10^6,'Chemicals Calcs'!AD130))</f>
        <v>0</v>
      </c>
      <c r="AE130" s="212">
        <f ca="1">IF(SUM('Chemicals Calcs'!AE$2:AE130)-'Chem - ODS'!Z$7*10^6&lt;0,0,IF(AND(SUM('Chemicals Calcs'!AE$1:AE129)-'Chem - ODS'!Z$7*10^6&lt;0,SUM('Chemicals Calcs'!AE$2:AE130)-'Chem - ODS'!Z$7*10^6&gt;0),SUM('Chemicals Calcs'!AE$2:AE130)-'Chem - ODS'!Z$7*10^6,'Chemicals Calcs'!AE130))</f>
        <v>0</v>
      </c>
      <c r="AF130" s="212">
        <f ca="1">IF(SUM('Chemicals Calcs'!AF$2:AF130)-'Chem - ODS'!AA$7*10^6&lt;0,0,IF(AND(SUM('Chemicals Calcs'!AF$1:AF129)-'Chem - ODS'!AA$7*10^6&lt;0,SUM('Chemicals Calcs'!AF$2:AF130)-'Chem - ODS'!AA$7*10^6&gt;0),SUM('Chemicals Calcs'!AF$2:AF130)-'Chem - ODS'!AA$7*10^6,'Chemicals Calcs'!AF130))</f>
        <v>0</v>
      </c>
      <c r="AG130" s="212">
        <f ca="1">IF(SUM('Chemicals Calcs'!AG$2:AG130)-'Chem - ODS'!AB$7*10^6&lt;0,0,IF(AND(SUM('Chemicals Calcs'!AG$1:AG129)-'Chem - ODS'!AB$7*10^6&lt;0,SUM('Chemicals Calcs'!AG$2:AG130)-'Chem - ODS'!AB$7*10^6&gt;0),SUM('Chemicals Calcs'!AG$2:AG130)-'Chem - ODS'!AB$7*10^6,'Chemicals Calcs'!AG130))</f>
        <v>0</v>
      </c>
      <c r="AH130" s="212">
        <f ca="1">IF(SUM('Chemicals Calcs'!AH$2:AH130)-'Chem - ODS'!AC$7*10^6&lt;0,0,IF(AND(SUM('Chemicals Calcs'!AH$1:AH129)-'Chem - ODS'!AC$7*10^6&lt;0,SUM('Chemicals Calcs'!AH$2:AH130)-'Chem - ODS'!AC$7*10^6&gt;0),SUM('Chemicals Calcs'!AH$2:AH130)-'Chem - ODS'!AC$7*10^6,'Chemicals Calcs'!AH130))</f>
        <v>0</v>
      </c>
      <c r="AI130" s="212">
        <f ca="1">IF(SUM('Chemicals Calcs'!AI$2:AI130)-'Chem - ODS'!AD$7*10^6&lt;0,0,IF(AND(SUM('Chemicals Calcs'!AI$1:AI129)-'Chem - ODS'!AD$7*10^6&lt;0,SUM('Chemicals Calcs'!AI$2:AI130)-'Chem - ODS'!AD$7*10^6&gt;0),SUM('Chemicals Calcs'!AI$2:AI130)-'Chem - ODS'!AD$7*10^6,'Chemicals Calcs'!AI130))</f>
        <v>0</v>
      </c>
      <c r="AJ130" s="212">
        <f ca="1">IF(SUM('Chemicals Calcs'!AJ$2:AJ130)-'Chem - ODS'!AE$7*10^6&lt;0,0,IF(AND(SUM('Chemicals Calcs'!AJ$1:AJ129)-'Chem - ODS'!AE$7*10^6&lt;0,SUM('Chemicals Calcs'!AJ$2:AJ130)-'Chem - ODS'!AE$7*10^6&gt;0),SUM('Chemicals Calcs'!AJ$2:AJ130)-'Chem - ODS'!AE$7*10^6,'Chemicals Calcs'!AJ130))</f>
        <v>0</v>
      </c>
      <c r="AK130" s="212">
        <f ca="1">IF(SUM('Chemicals Calcs'!AK$2:AK130)-'Chem - ODS'!AF$7*10^6&lt;0,0,IF(AND(SUM('Chemicals Calcs'!AK$1:AK129)-'Chem - ODS'!AF$7*10^6&lt;0,SUM('Chemicals Calcs'!AK$2:AK130)-'Chem - ODS'!AF$7*10^6&gt;0),SUM('Chemicals Calcs'!AK$2:AK130)-'Chem - ODS'!AF$7*10^6,'Chemicals Calcs'!AK130))</f>
        <v>0</v>
      </c>
      <c r="AL130" s="212">
        <f ca="1">IF(SUM('Chemicals Calcs'!AL$2:AL130)-'Chem - ODS'!AG$7*10^6&lt;0,0,IF(AND(SUM('Chemicals Calcs'!AL$1:AL129)-'Chem - ODS'!AG$7*10^6&lt;0,SUM('Chemicals Calcs'!AL$2:AL130)-'Chem - ODS'!AG$7*10^6&gt;0),SUM('Chemicals Calcs'!AL$2:AL130)-'Chem - ODS'!AG$7*10^6,'Chemicals Calcs'!AL130))</f>
        <v>0</v>
      </c>
      <c r="AM130" s="212">
        <f ca="1">IF(SUM('Chemicals Calcs'!AM$2:AM130)-'Chem - ODS'!AH$7*10^6&lt;0,0,IF(AND(SUM('Chemicals Calcs'!AM$1:AM129)-'Chem - ODS'!AH$7*10^6&lt;0,SUM('Chemicals Calcs'!AM$2:AM130)-'Chem - ODS'!AH$7*10^6&gt;0),SUM('Chemicals Calcs'!AM$2:AM130)-'Chem - ODS'!AH$7*10^6,'Chemicals Calcs'!AM130))</f>
        <v>0</v>
      </c>
      <c r="AN130" s="212">
        <f ca="1">IF(SUM('Chemicals Calcs'!AN$2:AN130)-'Chem - ODS'!AI$7*10^6&lt;0,0,IF(AND(SUM('Chemicals Calcs'!AN$1:AN129)-'Chem - ODS'!AI$7*10^6&lt;0,SUM('Chemicals Calcs'!AN$2:AN130)-'Chem - ODS'!AI$7*10^6&gt;0),SUM('Chemicals Calcs'!AN$2:AN130)-'Chem - ODS'!AI$7*10^6,'Chemicals Calcs'!AN130))</f>
        <v>0</v>
      </c>
      <c r="AO130" s="212">
        <f ca="1">IF(SUM('Chemicals Calcs'!AO$2:AO130)-'Chem - ODS'!AJ$7*10^6&lt;0,0,IF(AND(SUM('Chemicals Calcs'!AO$1:AO129)-'Chem - ODS'!AJ$7*10^6&lt;0,SUM('Chemicals Calcs'!AO$2:AO130)-'Chem - ODS'!AJ$7*10^6&gt;0),SUM('Chemicals Calcs'!AO$2:AO130)-'Chem - ODS'!AJ$7*10^6,'Chemicals Calcs'!AO130))</f>
        <v>0</v>
      </c>
      <c r="AP130" s="212">
        <f ca="1">IF(SUM('Chemicals Calcs'!AP$2:AP130)-'Chem - ODS'!AK$7*10^6&lt;0,0,IF(AND(SUM('Chemicals Calcs'!AP$1:AP129)-'Chem - ODS'!AK$7*10^6&lt;0,SUM('Chemicals Calcs'!AP$2:AP130)-'Chem - ODS'!AK$7*10^6&gt;0),SUM('Chemicals Calcs'!AP$2:AP130)-'Chem - ODS'!AK$7*10^6,'Chemicals Calcs'!AP130))</f>
        <v>0</v>
      </c>
    </row>
    <row r="131" spans="1:42">
      <c r="A131" s="74">
        <v>79</v>
      </c>
      <c r="B131">
        <f ca="1">IF('Chemicals 2010'!$A139="CP",INDIRECT("'Chemicals 2010'!"&amp;'Country Selector'!$B$3&amp;ROW($A139))*10^12,0)</f>
        <v>0</v>
      </c>
      <c r="C131" s="90">
        <f t="shared" ca="1" si="6"/>
        <v>0</v>
      </c>
      <c r="D131" s="90">
        <f t="shared" ca="1" si="6"/>
        <v>0</v>
      </c>
      <c r="E131" s="90">
        <f t="shared" ca="1" si="6"/>
        <v>0</v>
      </c>
      <c r="F131" s="90">
        <f t="shared" ca="1" si="6"/>
        <v>0</v>
      </c>
      <c r="G131" s="212">
        <f ca="1">IF(SUM('Chemicals Calcs'!G$2:G131)-'Chem - ODS'!B$7*10^6&lt;0,0,IF(AND(SUM('Chemicals Calcs'!G$1:G130)-'Chem - ODS'!B$7*10^6&lt;0,SUM('Chemicals Calcs'!G$2:G131)-'Chem - ODS'!B$7*10^6&gt;0),SUM('Chemicals Calcs'!G$2:G131)-'Chem - ODS'!B$7*10^6,'Chemicals Calcs'!G131))</f>
        <v>0</v>
      </c>
      <c r="H131" s="212">
        <f ca="1">IF(SUM('Chemicals Calcs'!H$2:H131)-'Chem - ODS'!C$7*10^6&lt;0,0,IF(AND(SUM('Chemicals Calcs'!H$1:H130)-'Chem - ODS'!C$7*10^6&lt;0,SUM('Chemicals Calcs'!H$2:H131)-'Chem - ODS'!C$7*10^6&gt;0),SUM('Chemicals Calcs'!H$2:H131)-'Chem - ODS'!C$7*10^6,'Chemicals Calcs'!H131))</f>
        <v>0</v>
      </c>
      <c r="I131" s="212">
        <f ca="1">IF(SUM('Chemicals Calcs'!I$2:I131)-'Chem - ODS'!D$7*10^6&lt;0,0,IF(AND(SUM('Chemicals Calcs'!I$1:I130)-'Chem - ODS'!D$7*10^6&lt;0,SUM('Chemicals Calcs'!I$2:I131)-'Chem - ODS'!D$7*10^6&gt;0),SUM('Chemicals Calcs'!I$2:I131)-'Chem - ODS'!D$7*10^6,'Chemicals Calcs'!I131))</f>
        <v>0</v>
      </c>
      <c r="J131" s="212">
        <f ca="1">IF(SUM('Chemicals Calcs'!J$2:J131)-'Chem - ODS'!E$7*10^6&lt;0,0,IF(AND(SUM('Chemicals Calcs'!J$1:J130)-'Chem - ODS'!E$7*10^6&lt;0,SUM('Chemicals Calcs'!J$2:J131)-'Chem - ODS'!E$7*10^6&gt;0),SUM('Chemicals Calcs'!J$2:J131)-'Chem - ODS'!E$7*10^6,'Chemicals Calcs'!J131))</f>
        <v>0</v>
      </c>
      <c r="K131" s="212">
        <f ca="1">IF(SUM('Chemicals Calcs'!K$2:K131)-'Chem - ODS'!F$7*10^6&lt;0,0,IF(AND(SUM('Chemicals Calcs'!K$1:K130)-'Chem - ODS'!F$7*10^6&lt;0,SUM('Chemicals Calcs'!K$2:K131)-'Chem - ODS'!F$7*10^6&gt;0),SUM('Chemicals Calcs'!K$2:K131)-'Chem - ODS'!F$7*10^6,'Chemicals Calcs'!K131))</f>
        <v>0</v>
      </c>
      <c r="L131" s="212">
        <f ca="1">IF(SUM('Chemicals Calcs'!L$2:L131)-'Chem - ODS'!G$7*10^6&lt;0,0,IF(AND(SUM('Chemicals Calcs'!L$1:L130)-'Chem - ODS'!G$7*10^6&lt;0,SUM('Chemicals Calcs'!L$2:L131)-'Chem - ODS'!G$7*10^6&gt;0),SUM('Chemicals Calcs'!L$2:L131)-'Chem - ODS'!G$7*10^6,'Chemicals Calcs'!L131))</f>
        <v>0</v>
      </c>
      <c r="M131" s="212">
        <f ca="1">IF(SUM('Chemicals Calcs'!M$2:M131)-'Chem - ODS'!H$7*10^6&lt;0,0,IF(AND(SUM('Chemicals Calcs'!M$1:M130)-'Chem - ODS'!H$7*10^6&lt;0,SUM('Chemicals Calcs'!M$2:M131)-'Chem - ODS'!H$7*10^6&gt;0),SUM('Chemicals Calcs'!M$2:M131)-'Chem - ODS'!H$7*10^6,'Chemicals Calcs'!M131))</f>
        <v>0</v>
      </c>
      <c r="N131" s="212">
        <f ca="1">IF(SUM('Chemicals Calcs'!N$2:N131)-'Chem - ODS'!I$7*10^6&lt;0,0,IF(AND(SUM('Chemicals Calcs'!N$1:N130)-'Chem - ODS'!I$7*10^6&lt;0,SUM('Chemicals Calcs'!N$2:N131)-'Chem - ODS'!I$7*10^6&gt;0),SUM('Chemicals Calcs'!N$2:N131)-'Chem - ODS'!I$7*10^6,'Chemicals Calcs'!N131))</f>
        <v>0</v>
      </c>
      <c r="O131" s="212">
        <f ca="1">IF(SUM('Chemicals Calcs'!O$2:O131)-'Chem - ODS'!J$7*10^6&lt;0,0,IF(AND(SUM('Chemicals Calcs'!O$1:O130)-'Chem - ODS'!J$7*10^6&lt;0,SUM('Chemicals Calcs'!O$2:O131)-'Chem - ODS'!J$7*10^6&gt;0),SUM('Chemicals Calcs'!O$2:O131)-'Chem - ODS'!J$7*10^6,'Chemicals Calcs'!O131))</f>
        <v>0</v>
      </c>
      <c r="P131" s="212">
        <f ca="1">IF(SUM('Chemicals Calcs'!P$2:P131)-'Chem - ODS'!K$7*10^6&lt;0,0,IF(AND(SUM('Chemicals Calcs'!P$1:P130)-'Chem - ODS'!K$7*10^6&lt;0,SUM('Chemicals Calcs'!P$2:P131)-'Chem - ODS'!K$7*10^6&gt;0),SUM('Chemicals Calcs'!P$2:P131)-'Chem - ODS'!K$7*10^6,'Chemicals Calcs'!P131))</f>
        <v>0</v>
      </c>
      <c r="Q131" s="212">
        <f ca="1">IF(SUM('Chemicals Calcs'!Q$2:Q131)-'Chem - ODS'!L$7*10^6&lt;0,0,IF(AND(SUM('Chemicals Calcs'!Q$1:Q130)-'Chem - ODS'!L$7*10^6&lt;0,SUM('Chemicals Calcs'!Q$2:Q131)-'Chem - ODS'!L$7*10^6&gt;0),SUM('Chemicals Calcs'!Q$2:Q131)-'Chem - ODS'!L$7*10^6,'Chemicals Calcs'!Q131))</f>
        <v>0</v>
      </c>
      <c r="R131" s="212">
        <f ca="1">IF(SUM('Chemicals Calcs'!R$2:R131)-'Chem - ODS'!M$7*10^6&lt;0,0,IF(AND(SUM('Chemicals Calcs'!R$1:R130)-'Chem - ODS'!M$7*10^6&lt;0,SUM('Chemicals Calcs'!R$2:R131)-'Chem - ODS'!M$7*10^6&gt;0),SUM('Chemicals Calcs'!R$2:R131)-'Chem - ODS'!M$7*10^6,'Chemicals Calcs'!R131))</f>
        <v>0</v>
      </c>
      <c r="S131" s="212">
        <f ca="1">IF(SUM('Chemicals Calcs'!S$2:S131)-'Chem - ODS'!N$7*10^6&lt;0,0,IF(AND(SUM('Chemicals Calcs'!S$1:S130)-'Chem - ODS'!N$7*10^6&lt;0,SUM('Chemicals Calcs'!S$2:S131)-'Chem - ODS'!N$7*10^6&gt;0),SUM('Chemicals Calcs'!S$2:S131)-'Chem - ODS'!N$7*10^6,'Chemicals Calcs'!S131))</f>
        <v>0</v>
      </c>
      <c r="T131" s="212">
        <f ca="1">IF(SUM('Chemicals Calcs'!T$2:T131)-'Chem - ODS'!O$7*10^6&lt;0,0,IF(AND(SUM('Chemicals Calcs'!T$1:T130)-'Chem - ODS'!O$7*10^6&lt;0,SUM('Chemicals Calcs'!T$2:T131)-'Chem - ODS'!O$7*10^6&gt;0),SUM('Chemicals Calcs'!T$2:T131)-'Chem - ODS'!O$7*10^6,'Chemicals Calcs'!T131))</f>
        <v>0</v>
      </c>
      <c r="U131" s="212">
        <f ca="1">IF(SUM('Chemicals Calcs'!U$2:U131)-'Chem - ODS'!P$7*10^6&lt;0,0,IF(AND(SUM('Chemicals Calcs'!U$1:U130)-'Chem - ODS'!P$7*10^6&lt;0,SUM('Chemicals Calcs'!U$2:U131)-'Chem - ODS'!P$7*10^6&gt;0),SUM('Chemicals Calcs'!U$2:U131)-'Chem - ODS'!P$7*10^6,'Chemicals Calcs'!U131))</f>
        <v>0</v>
      </c>
      <c r="V131" s="212">
        <f ca="1">IF(SUM('Chemicals Calcs'!V$2:V131)-'Chem - ODS'!Q$7*10^6&lt;0,0,IF(AND(SUM('Chemicals Calcs'!V$1:V130)-'Chem - ODS'!Q$7*10^6&lt;0,SUM('Chemicals Calcs'!V$2:V131)-'Chem - ODS'!Q$7*10^6&gt;0),SUM('Chemicals Calcs'!V$2:V131)-'Chem - ODS'!Q$7*10^6,'Chemicals Calcs'!V131))</f>
        <v>0</v>
      </c>
      <c r="W131" s="212">
        <f ca="1">IF(SUM('Chemicals Calcs'!W$2:W131)-'Chem - ODS'!R$7*10^6&lt;0,0,IF(AND(SUM('Chemicals Calcs'!W$1:W130)-'Chem - ODS'!R$7*10^6&lt;0,SUM('Chemicals Calcs'!W$2:W131)-'Chem - ODS'!R$7*10^6&gt;0),SUM('Chemicals Calcs'!W$2:W131)-'Chem - ODS'!R$7*10^6,'Chemicals Calcs'!W131))</f>
        <v>0</v>
      </c>
      <c r="X131" s="212">
        <f ca="1">IF(SUM('Chemicals Calcs'!X$2:X131)-'Chem - ODS'!S$7*10^6&lt;0,0,IF(AND(SUM('Chemicals Calcs'!X$1:X130)-'Chem - ODS'!S$7*10^6&lt;0,SUM('Chemicals Calcs'!X$2:X131)-'Chem - ODS'!S$7*10^6&gt;0),SUM('Chemicals Calcs'!X$2:X131)-'Chem - ODS'!S$7*10^6,'Chemicals Calcs'!X131))</f>
        <v>0</v>
      </c>
      <c r="Y131" s="212">
        <f ca="1">IF(SUM('Chemicals Calcs'!Y$2:Y131)-'Chem - ODS'!T$7*10^6&lt;0,0,IF(AND(SUM('Chemicals Calcs'!Y$1:Y130)-'Chem - ODS'!T$7*10^6&lt;0,SUM('Chemicals Calcs'!Y$2:Y131)-'Chem - ODS'!T$7*10^6&gt;0),SUM('Chemicals Calcs'!Y$2:Y131)-'Chem - ODS'!T$7*10^6,'Chemicals Calcs'!Y131))</f>
        <v>0</v>
      </c>
      <c r="Z131" s="212">
        <f ca="1">IF(SUM('Chemicals Calcs'!Z$2:Z131)-'Chem - ODS'!U$7*10^6&lt;0,0,IF(AND(SUM('Chemicals Calcs'!Z$1:Z130)-'Chem - ODS'!U$7*10^6&lt;0,SUM('Chemicals Calcs'!Z$2:Z131)-'Chem - ODS'!U$7*10^6&gt;0),SUM('Chemicals Calcs'!Z$2:Z131)-'Chem - ODS'!U$7*10^6,'Chemicals Calcs'!Z131))</f>
        <v>0</v>
      </c>
      <c r="AA131" s="212">
        <f ca="1">IF(SUM('Chemicals Calcs'!AA$2:AA131)-'Chem - ODS'!V$7*10^6&lt;0,0,IF(AND(SUM('Chemicals Calcs'!AA$1:AA130)-'Chem - ODS'!V$7*10^6&lt;0,SUM('Chemicals Calcs'!AA$2:AA131)-'Chem - ODS'!V$7*10^6&gt;0),SUM('Chemicals Calcs'!AA$2:AA131)-'Chem - ODS'!V$7*10^6,'Chemicals Calcs'!AA131))</f>
        <v>0</v>
      </c>
      <c r="AB131" s="212">
        <f ca="1">IF(SUM('Chemicals Calcs'!AB$2:AB131)-'Chem - ODS'!W$7*10^6&lt;0,0,IF(AND(SUM('Chemicals Calcs'!AB$1:AB130)-'Chem - ODS'!W$7*10^6&lt;0,SUM('Chemicals Calcs'!AB$2:AB131)-'Chem - ODS'!W$7*10^6&gt;0),SUM('Chemicals Calcs'!AB$2:AB131)-'Chem - ODS'!W$7*10^6,'Chemicals Calcs'!AB131))</f>
        <v>0</v>
      </c>
      <c r="AC131" s="212">
        <f ca="1">IF(SUM('Chemicals Calcs'!AC$2:AC131)-'Chem - ODS'!X$7*10^6&lt;0,0,IF(AND(SUM('Chemicals Calcs'!AC$1:AC130)-'Chem - ODS'!X$7*10^6&lt;0,SUM('Chemicals Calcs'!AC$2:AC131)-'Chem - ODS'!X$7*10^6&gt;0),SUM('Chemicals Calcs'!AC$2:AC131)-'Chem - ODS'!X$7*10^6,'Chemicals Calcs'!AC131))</f>
        <v>0</v>
      </c>
      <c r="AD131" s="212">
        <f ca="1">IF(SUM('Chemicals Calcs'!AD$2:AD131)-'Chem - ODS'!Y$7*10^6&lt;0,0,IF(AND(SUM('Chemicals Calcs'!AD$1:AD130)-'Chem - ODS'!Y$7*10^6&lt;0,SUM('Chemicals Calcs'!AD$2:AD131)-'Chem - ODS'!Y$7*10^6&gt;0),SUM('Chemicals Calcs'!AD$2:AD131)-'Chem - ODS'!Y$7*10^6,'Chemicals Calcs'!AD131))</f>
        <v>0</v>
      </c>
      <c r="AE131" s="212">
        <f ca="1">IF(SUM('Chemicals Calcs'!AE$2:AE131)-'Chem - ODS'!Z$7*10^6&lt;0,0,IF(AND(SUM('Chemicals Calcs'!AE$1:AE130)-'Chem - ODS'!Z$7*10^6&lt;0,SUM('Chemicals Calcs'!AE$2:AE131)-'Chem - ODS'!Z$7*10^6&gt;0),SUM('Chemicals Calcs'!AE$2:AE131)-'Chem - ODS'!Z$7*10^6,'Chemicals Calcs'!AE131))</f>
        <v>0</v>
      </c>
      <c r="AF131" s="212">
        <f ca="1">IF(SUM('Chemicals Calcs'!AF$2:AF131)-'Chem - ODS'!AA$7*10^6&lt;0,0,IF(AND(SUM('Chemicals Calcs'!AF$1:AF130)-'Chem - ODS'!AA$7*10^6&lt;0,SUM('Chemicals Calcs'!AF$2:AF131)-'Chem - ODS'!AA$7*10^6&gt;0),SUM('Chemicals Calcs'!AF$2:AF131)-'Chem - ODS'!AA$7*10^6,'Chemicals Calcs'!AF131))</f>
        <v>0</v>
      </c>
      <c r="AG131" s="212">
        <f ca="1">IF(SUM('Chemicals Calcs'!AG$2:AG131)-'Chem - ODS'!AB$7*10^6&lt;0,0,IF(AND(SUM('Chemicals Calcs'!AG$1:AG130)-'Chem - ODS'!AB$7*10^6&lt;0,SUM('Chemicals Calcs'!AG$2:AG131)-'Chem - ODS'!AB$7*10^6&gt;0),SUM('Chemicals Calcs'!AG$2:AG131)-'Chem - ODS'!AB$7*10^6,'Chemicals Calcs'!AG131))</f>
        <v>0</v>
      </c>
      <c r="AH131" s="212">
        <f ca="1">IF(SUM('Chemicals Calcs'!AH$2:AH131)-'Chem - ODS'!AC$7*10^6&lt;0,0,IF(AND(SUM('Chemicals Calcs'!AH$1:AH130)-'Chem - ODS'!AC$7*10^6&lt;0,SUM('Chemicals Calcs'!AH$2:AH131)-'Chem - ODS'!AC$7*10^6&gt;0),SUM('Chemicals Calcs'!AH$2:AH131)-'Chem - ODS'!AC$7*10^6,'Chemicals Calcs'!AH131))</f>
        <v>0</v>
      </c>
      <c r="AI131" s="212">
        <f ca="1">IF(SUM('Chemicals Calcs'!AI$2:AI131)-'Chem - ODS'!AD$7*10^6&lt;0,0,IF(AND(SUM('Chemicals Calcs'!AI$1:AI130)-'Chem - ODS'!AD$7*10^6&lt;0,SUM('Chemicals Calcs'!AI$2:AI131)-'Chem - ODS'!AD$7*10^6&gt;0),SUM('Chemicals Calcs'!AI$2:AI131)-'Chem - ODS'!AD$7*10^6,'Chemicals Calcs'!AI131))</f>
        <v>0</v>
      </c>
      <c r="AJ131" s="212">
        <f ca="1">IF(SUM('Chemicals Calcs'!AJ$2:AJ131)-'Chem - ODS'!AE$7*10^6&lt;0,0,IF(AND(SUM('Chemicals Calcs'!AJ$1:AJ130)-'Chem - ODS'!AE$7*10^6&lt;0,SUM('Chemicals Calcs'!AJ$2:AJ131)-'Chem - ODS'!AE$7*10^6&gt;0),SUM('Chemicals Calcs'!AJ$2:AJ131)-'Chem - ODS'!AE$7*10^6,'Chemicals Calcs'!AJ131))</f>
        <v>0</v>
      </c>
      <c r="AK131" s="212">
        <f ca="1">IF(SUM('Chemicals Calcs'!AK$2:AK131)-'Chem - ODS'!AF$7*10^6&lt;0,0,IF(AND(SUM('Chemicals Calcs'!AK$1:AK130)-'Chem - ODS'!AF$7*10^6&lt;0,SUM('Chemicals Calcs'!AK$2:AK131)-'Chem - ODS'!AF$7*10^6&gt;0),SUM('Chemicals Calcs'!AK$2:AK131)-'Chem - ODS'!AF$7*10^6,'Chemicals Calcs'!AK131))</f>
        <v>0</v>
      </c>
      <c r="AL131" s="212">
        <f ca="1">IF(SUM('Chemicals Calcs'!AL$2:AL131)-'Chem - ODS'!AG$7*10^6&lt;0,0,IF(AND(SUM('Chemicals Calcs'!AL$1:AL130)-'Chem - ODS'!AG$7*10^6&lt;0,SUM('Chemicals Calcs'!AL$2:AL131)-'Chem - ODS'!AG$7*10^6&gt;0),SUM('Chemicals Calcs'!AL$2:AL131)-'Chem - ODS'!AG$7*10^6,'Chemicals Calcs'!AL131))</f>
        <v>0</v>
      </c>
      <c r="AM131" s="212">
        <f ca="1">IF(SUM('Chemicals Calcs'!AM$2:AM131)-'Chem - ODS'!AH$7*10^6&lt;0,0,IF(AND(SUM('Chemicals Calcs'!AM$1:AM130)-'Chem - ODS'!AH$7*10^6&lt;0,SUM('Chemicals Calcs'!AM$2:AM131)-'Chem - ODS'!AH$7*10^6&gt;0),SUM('Chemicals Calcs'!AM$2:AM131)-'Chem - ODS'!AH$7*10^6,'Chemicals Calcs'!AM131))</f>
        <v>0</v>
      </c>
      <c r="AN131" s="212">
        <f ca="1">IF(SUM('Chemicals Calcs'!AN$2:AN131)-'Chem - ODS'!AI$7*10^6&lt;0,0,IF(AND(SUM('Chemicals Calcs'!AN$1:AN130)-'Chem - ODS'!AI$7*10^6&lt;0,SUM('Chemicals Calcs'!AN$2:AN131)-'Chem - ODS'!AI$7*10^6&gt;0),SUM('Chemicals Calcs'!AN$2:AN131)-'Chem - ODS'!AI$7*10^6,'Chemicals Calcs'!AN131))</f>
        <v>0</v>
      </c>
      <c r="AO131" s="212">
        <f ca="1">IF(SUM('Chemicals Calcs'!AO$2:AO131)-'Chem - ODS'!AJ$7*10^6&lt;0,0,IF(AND(SUM('Chemicals Calcs'!AO$1:AO130)-'Chem - ODS'!AJ$7*10^6&lt;0,SUM('Chemicals Calcs'!AO$2:AO131)-'Chem - ODS'!AJ$7*10^6&gt;0),SUM('Chemicals Calcs'!AO$2:AO131)-'Chem - ODS'!AJ$7*10^6,'Chemicals Calcs'!AO131))</f>
        <v>0</v>
      </c>
      <c r="AP131" s="212">
        <f ca="1">IF(SUM('Chemicals Calcs'!AP$2:AP131)-'Chem - ODS'!AK$7*10^6&lt;0,0,IF(AND(SUM('Chemicals Calcs'!AP$1:AP130)-'Chem - ODS'!AK$7*10^6&lt;0,SUM('Chemicals Calcs'!AP$2:AP131)-'Chem - ODS'!AK$7*10^6&gt;0),SUM('Chemicals Calcs'!AP$2:AP131)-'Chem - ODS'!AK$7*10^6,'Chemicals Calcs'!AP131))</f>
        <v>0</v>
      </c>
    </row>
    <row r="132" spans="1:42">
      <c r="A132" s="74">
        <v>80</v>
      </c>
      <c r="B132">
        <f ca="1">IF('Chemicals 2010'!$A140="CP",INDIRECT("'Chemicals 2010'!"&amp;'Country Selector'!$B$3&amp;ROW($A140))*10^12,0)</f>
        <v>0</v>
      </c>
      <c r="C132" s="90">
        <f t="shared" ca="1" si="6"/>
        <v>0</v>
      </c>
      <c r="D132" s="90">
        <f t="shared" ca="1" si="6"/>
        <v>0</v>
      </c>
      <c r="E132" s="90">
        <f t="shared" ca="1" si="6"/>
        <v>0</v>
      </c>
      <c r="F132" s="90">
        <f t="shared" ca="1" si="6"/>
        <v>0</v>
      </c>
      <c r="G132" s="212">
        <f ca="1">IF(SUM('Chemicals Calcs'!G$2:G132)-'Chem - ODS'!B$7*10^6&lt;0,0,IF(AND(SUM('Chemicals Calcs'!G$1:G131)-'Chem - ODS'!B$7*10^6&lt;0,SUM('Chemicals Calcs'!G$2:G132)-'Chem - ODS'!B$7*10^6&gt;0),SUM('Chemicals Calcs'!G$2:G132)-'Chem - ODS'!B$7*10^6,'Chemicals Calcs'!G132))</f>
        <v>0</v>
      </c>
      <c r="H132" s="212">
        <f ca="1">IF(SUM('Chemicals Calcs'!H$2:H132)-'Chem - ODS'!C$7*10^6&lt;0,0,IF(AND(SUM('Chemicals Calcs'!H$1:H131)-'Chem - ODS'!C$7*10^6&lt;0,SUM('Chemicals Calcs'!H$2:H132)-'Chem - ODS'!C$7*10^6&gt;0),SUM('Chemicals Calcs'!H$2:H132)-'Chem - ODS'!C$7*10^6,'Chemicals Calcs'!H132))</f>
        <v>0</v>
      </c>
      <c r="I132" s="212">
        <f ca="1">IF(SUM('Chemicals Calcs'!I$2:I132)-'Chem - ODS'!D$7*10^6&lt;0,0,IF(AND(SUM('Chemicals Calcs'!I$1:I131)-'Chem - ODS'!D$7*10^6&lt;0,SUM('Chemicals Calcs'!I$2:I132)-'Chem - ODS'!D$7*10^6&gt;0),SUM('Chemicals Calcs'!I$2:I132)-'Chem - ODS'!D$7*10^6,'Chemicals Calcs'!I132))</f>
        <v>0</v>
      </c>
      <c r="J132" s="212">
        <f ca="1">IF(SUM('Chemicals Calcs'!J$2:J132)-'Chem - ODS'!E$7*10^6&lt;0,0,IF(AND(SUM('Chemicals Calcs'!J$1:J131)-'Chem - ODS'!E$7*10^6&lt;0,SUM('Chemicals Calcs'!J$2:J132)-'Chem - ODS'!E$7*10^6&gt;0),SUM('Chemicals Calcs'!J$2:J132)-'Chem - ODS'!E$7*10^6,'Chemicals Calcs'!J132))</f>
        <v>0</v>
      </c>
      <c r="K132" s="212">
        <f ca="1">IF(SUM('Chemicals Calcs'!K$2:K132)-'Chem - ODS'!F$7*10^6&lt;0,0,IF(AND(SUM('Chemicals Calcs'!K$1:K131)-'Chem - ODS'!F$7*10^6&lt;0,SUM('Chemicals Calcs'!K$2:K132)-'Chem - ODS'!F$7*10^6&gt;0),SUM('Chemicals Calcs'!K$2:K132)-'Chem - ODS'!F$7*10^6,'Chemicals Calcs'!K132))</f>
        <v>0</v>
      </c>
      <c r="L132" s="212">
        <f ca="1">IF(SUM('Chemicals Calcs'!L$2:L132)-'Chem - ODS'!G$7*10^6&lt;0,0,IF(AND(SUM('Chemicals Calcs'!L$1:L131)-'Chem - ODS'!G$7*10^6&lt;0,SUM('Chemicals Calcs'!L$2:L132)-'Chem - ODS'!G$7*10^6&gt;0),SUM('Chemicals Calcs'!L$2:L132)-'Chem - ODS'!G$7*10^6,'Chemicals Calcs'!L132))</f>
        <v>0</v>
      </c>
      <c r="M132" s="212">
        <f ca="1">IF(SUM('Chemicals Calcs'!M$2:M132)-'Chem - ODS'!H$7*10^6&lt;0,0,IF(AND(SUM('Chemicals Calcs'!M$1:M131)-'Chem - ODS'!H$7*10^6&lt;0,SUM('Chemicals Calcs'!M$2:M132)-'Chem - ODS'!H$7*10^6&gt;0),SUM('Chemicals Calcs'!M$2:M132)-'Chem - ODS'!H$7*10^6,'Chemicals Calcs'!M132))</f>
        <v>0</v>
      </c>
      <c r="N132" s="212">
        <f ca="1">IF(SUM('Chemicals Calcs'!N$2:N132)-'Chem - ODS'!I$7*10^6&lt;0,0,IF(AND(SUM('Chemicals Calcs'!N$1:N131)-'Chem - ODS'!I$7*10^6&lt;0,SUM('Chemicals Calcs'!N$2:N132)-'Chem - ODS'!I$7*10^6&gt;0),SUM('Chemicals Calcs'!N$2:N132)-'Chem - ODS'!I$7*10^6,'Chemicals Calcs'!N132))</f>
        <v>0</v>
      </c>
      <c r="O132" s="212">
        <f ca="1">IF(SUM('Chemicals Calcs'!O$2:O132)-'Chem - ODS'!J$7*10^6&lt;0,0,IF(AND(SUM('Chemicals Calcs'!O$1:O131)-'Chem - ODS'!J$7*10^6&lt;0,SUM('Chemicals Calcs'!O$2:O132)-'Chem - ODS'!J$7*10^6&gt;0),SUM('Chemicals Calcs'!O$2:O132)-'Chem - ODS'!J$7*10^6,'Chemicals Calcs'!O132))</f>
        <v>0</v>
      </c>
      <c r="P132" s="212">
        <f ca="1">IF(SUM('Chemicals Calcs'!P$2:P132)-'Chem - ODS'!K$7*10^6&lt;0,0,IF(AND(SUM('Chemicals Calcs'!P$1:P131)-'Chem - ODS'!K$7*10^6&lt;0,SUM('Chemicals Calcs'!P$2:P132)-'Chem - ODS'!K$7*10^6&gt;0),SUM('Chemicals Calcs'!P$2:P132)-'Chem - ODS'!K$7*10^6,'Chemicals Calcs'!P132))</f>
        <v>0</v>
      </c>
      <c r="Q132" s="212">
        <f ca="1">IF(SUM('Chemicals Calcs'!Q$2:Q132)-'Chem - ODS'!L$7*10^6&lt;0,0,IF(AND(SUM('Chemicals Calcs'!Q$1:Q131)-'Chem - ODS'!L$7*10^6&lt;0,SUM('Chemicals Calcs'!Q$2:Q132)-'Chem - ODS'!L$7*10^6&gt;0),SUM('Chemicals Calcs'!Q$2:Q132)-'Chem - ODS'!L$7*10^6,'Chemicals Calcs'!Q132))</f>
        <v>0</v>
      </c>
      <c r="R132" s="212">
        <f ca="1">IF(SUM('Chemicals Calcs'!R$2:R132)-'Chem - ODS'!M$7*10^6&lt;0,0,IF(AND(SUM('Chemicals Calcs'!R$1:R131)-'Chem - ODS'!M$7*10^6&lt;0,SUM('Chemicals Calcs'!R$2:R132)-'Chem - ODS'!M$7*10^6&gt;0),SUM('Chemicals Calcs'!R$2:R132)-'Chem - ODS'!M$7*10^6,'Chemicals Calcs'!R132))</f>
        <v>0</v>
      </c>
      <c r="S132" s="212">
        <f ca="1">IF(SUM('Chemicals Calcs'!S$2:S132)-'Chem - ODS'!N$7*10^6&lt;0,0,IF(AND(SUM('Chemicals Calcs'!S$1:S131)-'Chem - ODS'!N$7*10^6&lt;0,SUM('Chemicals Calcs'!S$2:S132)-'Chem - ODS'!N$7*10^6&gt;0),SUM('Chemicals Calcs'!S$2:S132)-'Chem - ODS'!N$7*10^6,'Chemicals Calcs'!S132))</f>
        <v>0</v>
      </c>
      <c r="T132" s="212">
        <f ca="1">IF(SUM('Chemicals Calcs'!T$2:T132)-'Chem - ODS'!O$7*10^6&lt;0,0,IF(AND(SUM('Chemicals Calcs'!T$1:T131)-'Chem - ODS'!O$7*10^6&lt;0,SUM('Chemicals Calcs'!T$2:T132)-'Chem - ODS'!O$7*10^6&gt;0),SUM('Chemicals Calcs'!T$2:T132)-'Chem - ODS'!O$7*10^6,'Chemicals Calcs'!T132))</f>
        <v>0</v>
      </c>
      <c r="U132" s="212">
        <f ca="1">IF(SUM('Chemicals Calcs'!U$2:U132)-'Chem - ODS'!P$7*10^6&lt;0,0,IF(AND(SUM('Chemicals Calcs'!U$1:U131)-'Chem - ODS'!P$7*10^6&lt;0,SUM('Chemicals Calcs'!U$2:U132)-'Chem - ODS'!P$7*10^6&gt;0),SUM('Chemicals Calcs'!U$2:U132)-'Chem - ODS'!P$7*10^6,'Chemicals Calcs'!U132))</f>
        <v>0</v>
      </c>
      <c r="V132" s="212">
        <f ca="1">IF(SUM('Chemicals Calcs'!V$2:V132)-'Chem - ODS'!Q$7*10^6&lt;0,0,IF(AND(SUM('Chemicals Calcs'!V$1:V131)-'Chem - ODS'!Q$7*10^6&lt;0,SUM('Chemicals Calcs'!V$2:V132)-'Chem - ODS'!Q$7*10^6&gt;0),SUM('Chemicals Calcs'!V$2:V132)-'Chem - ODS'!Q$7*10^6,'Chemicals Calcs'!V132))</f>
        <v>0</v>
      </c>
      <c r="W132" s="212">
        <f ca="1">IF(SUM('Chemicals Calcs'!W$2:W132)-'Chem - ODS'!R$7*10^6&lt;0,0,IF(AND(SUM('Chemicals Calcs'!W$1:W131)-'Chem - ODS'!R$7*10^6&lt;0,SUM('Chemicals Calcs'!W$2:W132)-'Chem - ODS'!R$7*10^6&gt;0),SUM('Chemicals Calcs'!W$2:W132)-'Chem - ODS'!R$7*10^6,'Chemicals Calcs'!W132))</f>
        <v>0</v>
      </c>
      <c r="X132" s="212">
        <f ca="1">IF(SUM('Chemicals Calcs'!X$2:X132)-'Chem - ODS'!S$7*10^6&lt;0,0,IF(AND(SUM('Chemicals Calcs'!X$1:X131)-'Chem - ODS'!S$7*10^6&lt;0,SUM('Chemicals Calcs'!X$2:X132)-'Chem - ODS'!S$7*10^6&gt;0),SUM('Chemicals Calcs'!X$2:X132)-'Chem - ODS'!S$7*10^6,'Chemicals Calcs'!X132))</f>
        <v>0</v>
      </c>
      <c r="Y132" s="212">
        <f ca="1">IF(SUM('Chemicals Calcs'!Y$2:Y132)-'Chem - ODS'!T$7*10^6&lt;0,0,IF(AND(SUM('Chemicals Calcs'!Y$1:Y131)-'Chem - ODS'!T$7*10^6&lt;0,SUM('Chemicals Calcs'!Y$2:Y132)-'Chem - ODS'!T$7*10^6&gt;0),SUM('Chemicals Calcs'!Y$2:Y132)-'Chem - ODS'!T$7*10^6,'Chemicals Calcs'!Y132))</f>
        <v>0</v>
      </c>
      <c r="Z132" s="212">
        <f ca="1">IF(SUM('Chemicals Calcs'!Z$2:Z132)-'Chem - ODS'!U$7*10^6&lt;0,0,IF(AND(SUM('Chemicals Calcs'!Z$1:Z131)-'Chem - ODS'!U$7*10^6&lt;0,SUM('Chemicals Calcs'!Z$2:Z132)-'Chem - ODS'!U$7*10^6&gt;0),SUM('Chemicals Calcs'!Z$2:Z132)-'Chem - ODS'!U$7*10^6,'Chemicals Calcs'!Z132))</f>
        <v>0</v>
      </c>
      <c r="AA132" s="212">
        <f ca="1">IF(SUM('Chemicals Calcs'!AA$2:AA132)-'Chem - ODS'!V$7*10^6&lt;0,0,IF(AND(SUM('Chemicals Calcs'!AA$1:AA131)-'Chem - ODS'!V$7*10^6&lt;0,SUM('Chemicals Calcs'!AA$2:AA132)-'Chem - ODS'!V$7*10^6&gt;0),SUM('Chemicals Calcs'!AA$2:AA132)-'Chem - ODS'!V$7*10^6,'Chemicals Calcs'!AA132))</f>
        <v>0</v>
      </c>
      <c r="AB132" s="212">
        <f ca="1">IF(SUM('Chemicals Calcs'!AB$2:AB132)-'Chem - ODS'!W$7*10^6&lt;0,0,IF(AND(SUM('Chemicals Calcs'!AB$1:AB131)-'Chem - ODS'!W$7*10^6&lt;0,SUM('Chemicals Calcs'!AB$2:AB132)-'Chem - ODS'!W$7*10^6&gt;0),SUM('Chemicals Calcs'!AB$2:AB132)-'Chem - ODS'!W$7*10^6,'Chemicals Calcs'!AB132))</f>
        <v>0</v>
      </c>
      <c r="AC132" s="212">
        <f ca="1">IF(SUM('Chemicals Calcs'!AC$2:AC132)-'Chem - ODS'!X$7*10^6&lt;0,0,IF(AND(SUM('Chemicals Calcs'!AC$1:AC131)-'Chem - ODS'!X$7*10^6&lt;0,SUM('Chemicals Calcs'!AC$2:AC132)-'Chem - ODS'!X$7*10^6&gt;0),SUM('Chemicals Calcs'!AC$2:AC132)-'Chem - ODS'!X$7*10^6,'Chemicals Calcs'!AC132))</f>
        <v>0</v>
      </c>
      <c r="AD132" s="212">
        <f ca="1">IF(SUM('Chemicals Calcs'!AD$2:AD132)-'Chem - ODS'!Y$7*10^6&lt;0,0,IF(AND(SUM('Chemicals Calcs'!AD$1:AD131)-'Chem - ODS'!Y$7*10^6&lt;0,SUM('Chemicals Calcs'!AD$2:AD132)-'Chem - ODS'!Y$7*10^6&gt;0),SUM('Chemicals Calcs'!AD$2:AD132)-'Chem - ODS'!Y$7*10^6,'Chemicals Calcs'!AD132))</f>
        <v>0</v>
      </c>
      <c r="AE132" s="212">
        <f ca="1">IF(SUM('Chemicals Calcs'!AE$2:AE132)-'Chem - ODS'!Z$7*10^6&lt;0,0,IF(AND(SUM('Chemicals Calcs'!AE$1:AE131)-'Chem - ODS'!Z$7*10^6&lt;0,SUM('Chemicals Calcs'!AE$2:AE132)-'Chem - ODS'!Z$7*10^6&gt;0),SUM('Chemicals Calcs'!AE$2:AE132)-'Chem - ODS'!Z$7*10^6,'Chemicals Calcs'!AE132))</f>
        <v>0</v>
      </c>
      <c r="AF132" s="212">
        <f ca="1">IF(SUM('Chemicals Calcs'!AF$2:AF132)-'Chem - ODS'!AA$7*10^6&lt;0,0,IF(AND(SUM('Chemicals Calcs'!AF$1:AF131)-'Chem - ODS'!AA$7*10^6&lt;0,SUM('Chemicals Calcs'!AF$2:AF132)-'Chem - ODS'!AA$7*10^6&gt;0),SUM('Chemicals Calcs'!AF$2:AF132)-'Chem - ODS'!AA$7*10^6,'Chemicals Calcs'!AF132))</f>
        <v>0</v>
      </c>
      <c r="AG132" s="212">
        <f ca="1">IF(SUM('Chemicals Calcs'!AG$2:AG132)-'Chem - ODS'!AB$7*10^6&lt;0,0,IF(AND(SUM('Chemicals Calcs'!AG$1:AG131)-'Chem - ODS'!AB$7*10^6&lt;0,SUM('Chemicals Calcs'!AG$2:AG132)-'Chem - ODS'!AB$7*10^6&gt;0),SUM('Chemicals Calcs'!AG$2:AG132)-'Chem - ODS'!AB$7*10^6,'Chemicals Calcs'!AG132))</f>
        <v>0</v>
      </c>
      <c r="AH132" s="212">
        <f ca="1">IF(SUM('Chemicals Calcs'!AH$2:AH132)-'Chem - ODS'!AC$7*10^6&lt;0,0,IF(AND(SUM('Chemicals Calcs'!AH$1:AH131)-'Chem - ODS'!AC$7*10^6&lt;0,SUM('Chemicals Calcs'!AH$2:AH132)-'Chem - ODS'!AC$7*10^6&gt;0),SUM('Chemicals Calcs'!AH$2:AH132)-'Chem - ODS'!AC$7*10^6,'Chemicals Calcs'!AH132))</f>
        <v>0</v>
      </c>
      <c r="AI132" s="212">
        <f ca="1">IF(SUM('Chemicals Calcs'!AI$2:AI132)-'Chem - ODS'!AD$7*10^6&lt;0,0,IF(AND(SUM('Chemicals Calcs'!AI$1:AI131)-'Chem - ODS'!AD$7*10^6&lt;0,SUM('Chemicals Calcs'!AI$2:AI132)-'Chem - ODS'!AD$7*10^6&gt;0),SUM('Chemicals Calcs'!AI$2:AI132)-'Chem - ODS'!AD$7*10^6,'Chemicals Calcs'!AI132))</f>
        <v>0</v>
      </c>
      <c r="AJ132" s="212">
        <f ca="1">IF(SUM('Chemicals Calcs'!AJ$2:AJ132)-'Chem - ODS'!AE$7*10^6&lt;0,0,IF(AND(SUM('Chemicals Calcs'!AJ$1:AJ131)-'Chem - ODS'!AE$7*10^6&lt;0,SUM('Chemicals Calcs'!AJ$2:AJ132)-'Chem - ODS'!AE$7*10^6&gt;0),SUM('Chemicals Calcs'!AJ$2:AJ132)-'Chem - ODS'!AE$7*10^6,'Chemicals Calcs'!AJ132))</f>
        <v>0</v>
      </c>
      <c r="AK132" s="212">
        <f ca="1">IF(SUM('Chemicals Calcs'!AK$2:AK132)-'Chem - ODS'!AF$7*10^6&lt;0,0,IF(AND(SUM('Chemicals Calcs'!AK$1:AK131)-'Chem - ODS'!AF$7*10^6&lt;0,SUM('Chemicals Calcs'!AK$2:AK132)-'Chem - ODS'!AF$7*10^6&gt;0),SUM('Chemicals Calcs'!AK$2:AK132)-'Chem - ODS'!AF$7*10^6,'Chemicals Calcs'!AK132))</f>
        <v>0</v>
      </c>
      <c r="AL132" s="212">
        <f ca="1">IF(SUM('Chemicals Calcs'!AL$2:AL132)-'Chem - ODS'!AG$7*10^6&lt;0,0,IF(AND(SUM('Chemicals Calcs'!AL$1:AL131)-'Chem - ODS'!AG$7*10^6&lt;0,SUM('Chemicals Calcs'!AL$2:AL132)-'Chem - ODS'!AG$7*10^6&gt;0),SUM('Chemicals Calcs'!AL$2:AL132)-'Chem - ODS'!AG$7*10^6,'Chemicals Calcs'!AL132))</f>
        <v>0</v>
      </c>
      <c r="AM132" s="212">
        <f ca="1">IF(SUM('Chemicals Calcs'!AM$2:AM132)-'Chem - ODS'!AH$7*10^6&lt;0,0,IF(AND(SUM('Chemicals Calcs'!AM$1:AM131)-'Chem - ODS'!AH$7*10^6&lt;0,SUM('Chemicals Calcs'!AM$2:AM132)-'Chem - ODS'!AH$7*10^6&gt;0),SUM('Chemicals Calcs'!AM$2:AM132)-'Chem - ODS'!AH$7*10^6,'Chemicals Calcs'!AM132))</f>
        <v>0</v>
      </c>
      <c r="AN132" s="212">
        <f ca="1">IF(SUM('Chemicals Calcs'!AN$2:AN132)-'Chem - ODS'!AI$7*10^6&lt;0,0,IF(AND(SUM('Chemicals Calcs'!AN$1:AN131)-'Chem - ODS'!AI$7*10^6&lt;0,SUM('Chemicals Calcs'!AN$2:AN132)-'Chem - ODS'!AI$7*10^6&gt;0),SUM('Chemicals Calcs'!AN$2:AN132)-'Chem - ODS'!AI$7*10^6,'Chemicals Calcs'!AN132))</f>
        <v>0</v>
      </c>
      <c r="AO132" s="212">
        <f ca="1">IF(SUM('Chemicals Calcs'!AO$2:AO132)-'Chem - ODS'!AJ$7*10^6&lt;0,0,IF(AND(SUM('Chemicals Calcs'!AO$1:AO131)-'Chem - ODS'!AJ$7*10^6&lt;0,SUM('Chemicals Calcs'!AO$2:AO132)-'Chem - ODS'!AJ$7*10^6&gt;0),SUM('Chemicals Calcs'!AO$2:AO132)-'Chem - ODS'!AJ$7*10^6,'Chemicals Calcs'!AO132))</f>
        <v>0</v>
      </c>
      <c r="AP132" s="212">
        <f ca="1">IF(SUM('Chemicals Calcs'!AP$2:AP132)-'Chem - ODS'!AK$7*10^6&lt;0,0,IF(AND(SUM('Chemicals Calcs'!AP$1:AP131)-'Chem - ODS'!AK$7*10^6&lt;0,SUM('Chemicals Calcs'!AP$2:AP132)-'Chem - ODS'!AK$7*10^6&gt;0),SUM('Chemicals Calcs'!AP$2:AP132)-'Chem - ODS'!AK$7*10^6,'Chemicals Calcs'!AP132))</f>
        <v>0</v>
      </c>
    </row>
    <row r="133" spans="1:42">
      <c r="A133" s="74">
        <v>81</v>
      </c>
      <c r="B133">
        <f ca="1">IF('Chemicals 2010'!$A141="CP",INDIRECT("'Chemicals 2010'!"&amp;'Country Selector'!$B$3&amp;ROW($A141))*10^12,0)</f>
        <v>0</v>
      </c>
      <c r="C133" s="90">
        <f t="shared" ca="1" si="6"/>
        <v>0</v>
      </c>
      <c r="D133" s="90">
        <f t="shared" ca="1" si="6"/>
        <v>0</v>
      </c>
      <c r="E133" s="90">
        <f t="shared" ca="1" si="6"/>
        <v>0</v>
      </c>
      <c r="F133" s="90">
        <f t="shared" ca="1" si="6"/>
        <v>0</v>
      </c>
      <c r="G133" s="212">
        <f ca="1">IF(SUM('Chemicals Calcs'!G$2:G133)-'Chem - ODS'!B$7*10^6&lt;0,0,IF(AND(SUM('Chemicals Calcs'!G$1:G132)-'Chem - ODS'!B$7*10^6&lt;0,SUM('Chemicals Calcs'!G$2:G133)-'Chem - ODS'!B$7*10^6&gt;0),SUM('Chemicals Calcs'!G$2:G133)-'Chem - ODS'!B$7*10^6,'Chemicals Calcs'!G133))</f>
        <v>0</v>
      </c>
      <c r="H133" s="212">
        <f ca="1">IF(SUM('Chemicals Calcs'!H$2:H133)-'Chem - ODS'!C$7*10^6&lt;0,0,IF(AND(SUM('Chemicals Calcs'!H$1:H132)-'Chem - ODS'!C$7*10^6&lt;0,SUM('Chemicals Calcs'!H$2:H133)-'Chem - ODS'!C$7*10^6&gt;0),SUM('Chemicals Calcs'!H$2:H133)-'Chem - ODS'!C$7*10^6,'Chemicals Calcs'!H133))</f>
        <v>0</v>
      </c>
      <c r="I133" s="212">
        <f ca="1">IF(SUM('Chemicals Calcs'!I$2:I133)-'Chem - ODS'!D$7*10^6&lt;0,0,IF(AND(SUM('Chemicals Calcs'!I$1:I132)-'Chem - ODS'!D$7*10^6&lt;0,SUM('Chemicals Calcs'!I$2:I133)-'Chem - ODS'!D$7*10^6&gt;0),SUM('Chemicals Calcs'!I$2:I133)-'Chem - ODS'!D$7*10^6,'Chemicals Calcs'!I133))</f>
        <v>0</v>
      </c>
      <c r="J133" s="212">
        <f ca="1">IF(SUM('Chemicals Calcs'!J$2:J133)-'Chem - ODS'!E$7*10^6&lt;0,0,IF(AND(SUM('Chemicals Calcs'!J$1:J132)-'Chem - ODS'!E$7*10^6&lt;0,SUM('Chemicals Calcs'!J$2:J133)-'Chem - ODS'!E$7*10^6&gt;0),SUM('Chemicals Calcs'!J$2:J133)-'Chem - ODS'!E$7*10^6,'Chemicals Calcs'!J133))</f>
        <v>0</v>
      </c>
      <c r="K133" s="212">
        <f ca="1">IF(SUM('Chemicals Calcs'!K$2:K133)-'Chem - ODS'!F$7*10^6&lt;0,0,IF(AND(SUM('Chemicals Calcs'!K$1:K132)-'Chem - ODS'!F$7*10^6&lt;0,SUM('Chemicals Calcs'!K$2:K133)-'Chem - ODS'!F$7*10^6&gt;0),SUM('Chemicals Calcs'!K$2:K133)-'Chem - ODS'!F$7*10^6,'Chemicals Calcs'!K133))</f>
        <v>0</v>
      </c>
      <c r="L133" s="212">
        <f ca="1">IF(SUM('Chemicals Calcs'!L$2:L133)-'Chem - ODS'!G$7*10^6&lt;0,0,IF(AND(SUM('Chemicals Calcs'!L$1:L132)-'Chem - ODS'!G$7*10^6&lt;0,SUM('Chemicals Calcs'!L$2:L133)-'Chem - ODS'!G$7*10^6&gt;0),SUM('Chemicals Calcs'!L$2:L133)-'Chem - ODS'!G$7*10^6,'Chemicals Calcs'!L133))</f>
        <v>0</v>
      </c>
      <c r="M133" s="212">
        <f ca="1">IF(SUM('Chemicals Calcs'!M$2:M133)-'Chem - ODS'!H$7*10^6&lt;0,0,IF(AND(SUM('Chemicals Calcs'!M$1:M132)-'Chem - ODS'!H$7*10^6&lt;0,SUM('Chemicals Calcs'!M$2:M133)-'Chem - ODS'!H$7*10^6&gt;0),SUM('Chemicals Calcs'!M$2:M133)-'Chem - ODS'!H$7*10^6,'Chemicals Calcs'!M133))</f>
        <v>0</v>
      </c>
      <c r="N133" s="212">
        <f ca="1">IF(SUM('Chemicals Calcs'!N$2:N133)-'Chem - ODS'!I$7*10^6&lt;0,0,IF(AND(SUM('Chemicals Calcs'!N$1:N132)-'Chem - ODS'!I$7*10^6&lt;0,SUM('Chemicals Calcs'!N$2:N133)-'Chem - ODS'!I$7*10^6&gt;0),SUM('Chemicals Calcs'!N$2:N133)-'Chem - ODS'!I$7*10^6,'Chemicals Calcs'!N133))</f>
        <v>0</v>
      </c>
      <c r="O133" s="212">
        <f ca="1">IF(SUM('Chemicals Calcs'!O$2:O133)-'Chem - ODS'!J$7*10^6&lt;0,0,IF(AND(SUM('Chemicals Calcs'!O$1:O132)-'Chem - ODS'!J$7*10^6&lt;0,SUM('Chemicals Calcs'!O$2:O133)-'Chem - ODS'!J$7*10^6&gt;0),SUM('Chemicals Calcs'!O$2:O133)-'Chem - ODS'!J$7*10^6,'Chemicals Calcs'!O133))</f>
        <v>0</v>
      </c>
      <c r="P133" s="212">
        <f ca="1">IF(SUM('Chemicals Calcs'!P$2:P133)-'Chem - ODS'!K$7*10^6&lt;0,0,IF(AND(SUM('Chemicals Calcs'!P$1:P132)-'Chem - ODS'!K$7*10^6&lt;0,SUM('Chemicals Calcs'!P$2:P133)-'Chem - ODS'!K$7*10^6&gt;0),SUM('Chemicals Calcs'!P$2:P133)-'Chem - ODS'!K$7*10^6,'Chemicals Calcs'!P133))</f>
        <v>0</v>
      </c>
      <c r="Q133" s="212">
        <f ca="1">IF(SUM('Chemicals Calcs'!Q$2:Q133)-'Chem - ODS'!L$7*10^6&lt;0,0,IF(AND(SUM('Chemicals Calcs'!Q$1:Q132)-'Chem - ODS'!L$7*10^6&lt;0,SUM('Chemicals Calcs'!Q$2:Q133)-'Chem - ODS'!L$7*10^6&gt;0),SUM('Chemicals Calcs'!Q$2:Q133)-'Chem - ODS'!L$7*10^6,'Chemicals Calcs'!Q133))</f>
        <v>0</v>
      </c>
      <c r="R133" s="212">
        <f ca="1">IF(SUM('Chemicals Calcs'!R$2:R133)-'Chem - ODS'!M$7*10^6&lt;0,0,IF(AND(SUM('Chemicals Calcs'!R$1:R132)-'Chem - ODS'!M$7*10^6&lt;0,SUM('Chemicals Calcs'!R$2:R133)-'Chem - ODS'!M$7*10^6&gt;0),SUM('Chemicals Calcs'!R$2:R133)-'Chem - ODS'!M$7*10^6,'Chemicals Calcs'!R133))</f>
        <v>0</v>
      </c>
      <c r="S133" s="212">
        <f ca="1">IF(SUM('Chemicals Calcs'!S$2:S133)-'Chem - ODS'!N$7*10^6&lt;0,0,IF(AND(SUM('Chemicals Calcs'!S$1:S132)-'Chem - ODS'!N$7*10^6&lt;0,SUM('Chemicals Calcs'!S$2:S133)-'Chem - ODS'!N$7*10^6&gt;0),SUM('Chemicals Calcs'!S$2:S133)-'Chem - ODS'!N$7*10^6,'Chemicals Calcs'!S133))</f>
        <v>0</v>
      </c>
      <c r="T133" s="212">
        <f ca="1">IF(SUM('Chemicals Calcs'!T$2:T133)-'Chem - ODS'!O$7*10^6&lt;0,0,IF(AND(SUM('Chemicals Calcs'!T$1:T132)-'Chem - ODS'!O$7*10^6&lt;0,SUM('Chemicals Calcs'!T$2:T133)-'Chem - ODS'!O$7*10^6&gt;0),SUM('Chemicals Calcs'!T$2:T133)-'Chem - ODS'!O$7*10^6,'Chemicals Calcs'!T133))</f>
        <v>0</v>
      </c>
      <c r="U133" s="212">
        <f ca="1">IF(SUM('Chemicals Calcs'!U$2:U133)-'Chem - ODS'!P$7*10^6&lt;0,0,IF(AND(SUM('Chemicals Calcs'!U$1:U132)-'Chem - ODS'!P$7*10^6&lt;0,SUM('Chemicals Calcs'!U$2:U133)-'Chem - ODS'!P$7*10^6&gt;0),SUM('Chemicals Calcs'!U$2:U133)-'Chem - ODS'!P$7*10^6,'Chemicals Calcs'!U133))</f>
        <v>0</v>
      </c>
      <c r="V133" s="212">
        <f ca="1">IF(SUM('Chemicals Calcs'!V$2:V133)-'Chem - ODS'!Q$7*10^6&lt;0,0,IF(AND(SUM('Chemicals Calcs'!V$1:V132)-'Chem - ODS'!Q$7*10^6&lt;0,SUM('Chemicals Calcs'!V$2:V133)-'Chem - ODS'!Q$7*10^6&gt;0),SUM('Chemicals Calcs'!V$2:V133)-'Chem - ODS'!Q$7*10^6,'Chemicals Calcs'!V133))</f>
        <v>0</v>
      </c>
      <c r="W133" s="212">
        <f ca="1">IF(SUM('Chemicals Calcs'!W$2:W133)-'Chem - ODS'!R$7*10^6&lt;0,0,IF(AND(SUM('Chemicals Calcs'!W$1:W132)-'Chem - ODS'!R$7*10^6&lt;0,SUM('Chemicals Calcs'!W$2:W133)-'Chem - ODS'!R$7*10^6&gt;0),SUM('Chemicals Calcs'!W$2:W133)-'Chem - ODS'!R$7*10^6,'Chemicals Calcs'!W133))</f>
        <v>0</v>
      </c>
      <c r="X133" s="212">
        <f ca="1">IF(SUM('Chemicals Calcs'!X$2:X133)-'Chem - ODS'!S$7*10^6&lt;0,0,IF(AND(SUM('Chemicals Calcs'!X$1:X132)-'Chem - ODS'!S$7*10^6&lt;0,SUM('Chemicals Calcs'!X$2:X133)-'Chem - ODS'!S$7*10^6&gt;0),SUM('Chemicals Calcs'!X$2:X133)-'Chem - ODS'!S$7*10^6,'Chemicals Calcs'!X133))</f>
        <v>0</v>
      </c>
      <c r="Y133" s="212">
        <f ca="1">IF(SUM('Chemicals Calcs'!Y$2:Y133)-'Chem - ODS'!T$7*10^6&lt;0,0,IF(AND(SUM('Chemicals Calcs'!Y$1:Y132)-'Chem - ODS'!T$7*10^6&lt;0,SUM('Chemicals Calcs'!Y$2:Y133)-'Chem - ODS'!T$7*10^6&gt;0),SUM('Chemicals Calcs'!Y$2:Y133)-'Chem - ODS'!T$7*10^6,'Chemicals Calcs'!Y133))</f>
        <v>0</v>
      </c>
      <c r="Z133" s="212">
        <f ca="1">IF(SUM('Chemicals Calcs'!Z$2:Z133)-'Chem - ODS'!U$7*10^6&lt;0,0,IF(AND(SUM('Chemicals Calcs'!Z$1:Z132)-'Chem - ODS'!U$7*10^6&lt;0,SUM('Chemicals Calcs'!Z$2:Z133)-'Chem - ODS'!U$7*10^6&gt;0),SUM('Chemicals Calcs'!Z$2:Z133)-'Chem - ODS'!U$7*10^6,'Chemicals Calcs'!Z133))</f>
        <v>0</v>
      </c>
      <c r="AA133" s="212">
        <f ca="1">IF(SUM('Chemicals Calcs'!AA$2:AA133)-'Chem - ODS'!V$7*10^6&lt;0,0,IF(AND(SUM('Chemicals Calcs'!AA$1:AA132)-'Chem - ODS'!V$7*10^6&lt;0,SUM('Chemicals Calcs'!AA$2:AA133)-'Chem - ODS'!V$7*10^6&gt;0),SUM('Chemicals Calcs'!AA$2:AA133)-'Chem - ODS'!V$7*10^6,'Chemicals Calcs'!AA133))</f>
        <v>0</v>
      </c>
      <c r="AB133" s="212">
        <f ca="1">IF(SUM('Chemicals Calcs'!AB$2:AB133)-'Chem - ODS'!W$7*10^6&lt;0,0,IF(AND(SUM('Chemicals Calcs'!AB$1:AB132)-'Chem - ODS'!W$7*10^6&lt;0,SUM('Chemicals Calcs'!AB$2:AB133)-'Chem - ODS'!W$7*10^6&gt;0),SUM('Chemicals Calcs'!AB$2:AB133)-'Chem - ODS'!W$7*10^6,'Chemicals Calcs'!AB133))</f>
        <v>0</v>
      </c>
      <c r="AC133" s="212">
        <f ca="1">IF(SUM('Chemicals Calcs'!AC$2:AC133)-'Chem - ODS'!X$7*10^6&lt;0,0,IF(AND(SUM('Chemicals Calcs'!AC$1:AC132)-'Chem - ODS'!X$7*10^6&lt;0,SUM('Chemicals Calcs'!AC$2:AC133)-'Chem - ODS'!X$7*10^6&gt;0),SUM('Chemicals Calcs'!AC$2:AC133)-'Chem - ODS'!X$7*10^6,'Chemicals Calcs'!AC133))</f>
        <v>0</v>
      </c>
      <c r="AD133" s="212">
        <f ca="1">IF(SUM('Chemicals Calcs'!AD$2:AD133)-'Chem - ODS'!Y$7*10^6&lt;0,0,IF(AND(SUM('Chemicals Calcs'!AD$1:AD132)-'Chem - ODS'!Y$7*10^6&lt;0,SUM('Chemicals Calcs'!AD$2:AD133)-'Chem - ODS'!Y$7*10^6&gt;0),SUM('Chemicals Calcs'!AD$2:AD133)-'Chem - ODS'!Y$7*10^6,'Chemicals Calcs'!AD133))</f>
        <v>0</v>
      </c>
      <c r="AE133" s="212">
        <f ca="1">IF(SUM('Chemicals Calcs'!AE$2:AE133)-'Chem - ODS'!Z$7*10^6&lt;0,0,IF(AND(SUM('Chemicals Calcs'!AE$1:AE132)-'Chem - ODS'!Z$7*10^6&lt;0,SUM('Chemicals Calcs'!AE$2:AE133)-'Chem - ODS'!Z$7*10^6&gt;0),SUM('Chemicals Calcs'!AE$2:AE133)-'Chem - ODS'!Z$7*10^6,'Chemicals Calcs'!AE133))</f>
        <v>0</v>
      </c>
      <c r="AF133" s="212">
        <f ca="1">IF(SUM('Chemicals Calcs'!AF$2:AF133)-'Chem - ODS'!AA$7*10^6&lt;0,0,IF(AND(SUM('Chemicals Calcs'!AF$1:AF132)-'Chem - ODS'!AA$7*10^6&lt;0,SUM('Chemicals Calcs'!AF$2:AF133)-'Chem - ODS'!AA$7*10^6&gt;0),SUM('Chemicals Calcs'!AF$2:AF133)-'Chem - ODS'!AA$7*10^6,'Chemicals Calcs'!AF133))</f>
        <v>0</v>
      </c>
      <c r="AG133" s="212">
        <f ca="1">IF(SUM('Chemicals Calcs'!AG$2:AG133)-'Chem - ODS'!AB$7*10^6&lt;0,0,IF(AND(SUM('Chemicals Calcs'!AG$1:AG132)-'Chem - ODS'!AB$7*10^6&lt;0,SUM('Chemicals Calcs'!AG$2:AG133)-'Chem - ODS'!AB$7*10^6&gt;0),SUM('Chemicals Calcs'!AG$2:AG133)-'Chem - ODS'!AB$7*10^6,'Chemicals Calcs'!AG133))</f>
        <v>0</v>
      </c>
      <c r="AH133" s="212">
        <f ca="1">IF(SUM('Chemicals Calcs'!AH$2:AH133)-'Chem - ODS'!AC$7*10^6&lt;0,0,IF(AND(SUM('Chemicals Calcs'!AH$1:AH132)-'Chem - ODS'!AC$7*10^6&lt;0,SUM('Chemicals Calcs'!AH$2:AH133)-'Chem - ODS'!AC$7*10^6&gt;0),SUM('Chemicals Calcs'!AH$2:AH133)-'Chem - ODS'!AC$7*10^6,'Chemicals Calcs'!AH133))</f>
        <v>0</v>
      </c>
      <c r="AI133" s="212">
        <f ca="1">IF(SUM('Chemicals Calcs'!AI$2:AI133)-'Chem - ODS'!AD$7*10^6&lt;0,0,IF(AND(SUM('Chemicals Calcs'!AI$1:AI132)-'Chem - ODS'!AD$7*10^6&lt;0,SUM('Chemicals Calcs'!AI$2:AI133)-'Chem - ODS'!AD$7*10^6&gt;0),SUM('Chemicals Calcs'!AI$2:AI133)-'Chem - ODS'!AD$7*10^6,'Chemicals Calcs'!AI133))</f>
        <v>0</v>
      </c>
      <c r="AJ133" s="212">
        <f ca="1">IF(SUM('Chemicals Calcs'!AJ$2:AJ133)-'Chem - ODS'!AE$7*10^6&lt;0,0,IF(AND(SUM('Chemicals Calcs'!AJ$1:AJ132)-'Chem - ODS'!AE$7*10^6&lt;0,SUM('Chemicals Calcs'!AJ$2:AJ133)-'Chem - ODS'!AE$7*10^6&gt;0),SUM('Chemicals Calcs'!AJ$2:AJ133)-'Chem - ODS'!AE$7*10^6,'Chemicals Calcs'!AJ133))</f>
        <v>0</v>
      </c>
      <c r="AK133" s="212">
        <f ca="1">IF(SUM('Chemicals Calcs'!AK$2:AK133)-'Chem - ODS'!AF$7*10^6&lt;0,0,IF(AND(SUM('Chemicals Calcs'!AK$1:AK132)-'Chem - ODS'!AF$7*10^6&lt;0,SUM('Chemicals Calcs'!AK$2:AK133)-'Chem - ODS'!AF$7*10^6&gt;0),SUM('Chemicals Calcs'!AK$2:AK133)-'Chem - ODS'!AF$7*10^6,'Chemicals Calcs'!AK133))</f>
        <v>0</v>
      </c>
      <c r="AL133" s="212">
        <f ca="1">IF(SUM('Chemicals Calcs'!AL$2:AL133)-'Chem - ODS'!AG$7*10^6&lt;0,0,IF(AND(SUM('Chemicals Calcs'!AL$1:AL132)-'Chem - ODS'!AG$7*10^6&lt;0,SUM('Chemicals Calcs'!AL$2:AL133)-'Chem - ODS'!AG$7*10^6&gt;0),SUM('Chemicals Calcs'!AL$2:AL133)-'Chem - ODS'!AG$7*10^6,'Chemicals Calcs'!AL133))</f>
        <v>0</v>
      </c>
      <c r="AM133" s="212">
        <f ca="1">IF(SUM('Chemicals Calcs'!AM$2:AM133)-'Chem - ODS'!AH$7*10^6&lt;0,0,IF(AND(SUM('Chemicals Calcs'!AM$1:AM132)-'Chem - ODS'!AH$7*10^6&lt;0,SUM('Chemicals Calcs'!AM$2:AM133)-'Chem - ODS'!AH$7*10^6&gt;0),SUM('Chemicals Calcs'!AM$2:AM133)-'Chem - ODS'!AH$7*10^6,'Chemicals Calcs'!AM133))</f>
        <v>0</v>
      </c>
      <c r="AN133" s="212">
        <f ca="1">IF(SUM('Chemicals Calcs'!AN$2:AN133)-'Chem - ODS'!AI$7*10^6&lt;0,0,IF(AND(SUM('Chemicals Calcs'!AN$1:AN132)-'Chem - ODS'!AI$7*10^6&lt;0,SUM('Chemicals Calcs'!AN$2:AN133)-'Chem - ODS'!AI$7*10^6&gt;0),SUM('Chemicals Calcs'!AN$2:AN133)-'Chem - ODS'!AI$7*10^6,'Chemicals Calcs'!AN133))</f>
        <v>0</v>
      </c>
      <c r="AO133" s="212">
        <f ca="1">IF(SUM('Chemicals Calcs'!AO$2:AO133)-'Chem - ODS'!AJ$7*10^6&lt;0,0,IF(AND(SUM('Chemicals Calcs'!AO$1:AO132)-'Chem - ODS'!AJ$7*10^6&lt;0,SUM('Chemicals Calcs'!AO$2:AO133)-'Chem - ODS'!AJ$7*10^6&gt;0),SUM('Chemicals Calcs'!AO$2:AO133)-'Chem - ODS'!AJ$7*10^6,'Chemicals Calcs'!AO133))</f>
        <v>0</v>
      </c>
      <c r="AP133" s="212">
        <f ca="1">IF(SUM('Chemicals Calcs'!AP$2:AP133)-'Chem - ODS'!AK$7*10^6&lt;0,0,IF(AND(SUM('Chemicals Calcs'!AP$1:AP132)-'Chem - ODS'!AK$7*10^6&lt;0,SUM('Chemicals Calcs'!AP$2:AP133)-'Chem - ODS'!AK$7*10^6&gt;0),SUM('Chemicals Calcs'!AP$2:AP133)-'Chem - ODS'!AK$7*10^6,'Chemicals Calcs'!AP133))</f>
        <v>0</v>
      </c>
    </row>
    <row r="134" spans="1:42">
      <c r="A134" s="74">
        <v>82</v>
      </c>
      <c r="B134">
        <f ca="1">IF('Chemicals 2010'!$A142="CP",INDIRECT("'Chemicals 2010'!"&amp;'Country Selector'!$B$3&amp;ROW($A142))*10^12,0)</f>
        <v>1189614893.0428119</v>
      </c>
      <c r="C134" s="90">
        <f t="shared" ca="1" si="6"/>
        <v>1513706164.5415046</v>
      </c>
      <c r="D134" s="90">
        <f t="shared" ca="1" si="6"/>
        <v>1837797436.0401974</v>
      </c>
      <c r="E134" s="90">
        <f t="shared" ca="1" si="6"/>
        <v>2161888707.5388899</v>
      </c>
      <c r="F134" s="90">
        <f t="shared" ca="1" si="6"/>
        <v>2485979979.0375824</v>
      </c>
      <c r="G134" s="212">
        <f ca="1">IF(SUM('Chemicals Calcs'!G$2:G134)-'Chem - ODS'!B$7*10^6&lt;0,0,IF(AND(SUM('Chemicals Calcs'!G$1:G133)-'Chem - ODS'!B$7*10^6&lt;0,SUM('Chemicals Calcs'!G$2:G134)-'Chem - ODS'!B$7*10^6&gt;0),SUM('Chemicals Calcs'!G$2:G134)-'Chem - ODS'!B$7*10^6,'Chemicals Calcs'!G134))</f>
        <v>2810071250.5362749</v>
      </c>
      <c r="H134" s="212">
        <f ca="1">IF(SUM('Chemicals Calcs'!H$2:H134)-'Chem - ODS'!C$7*10^6&lt;0,0,IF(AND(SUM('Chemicals Calcs'!H$1:H133)-'Chem - ODS'!C$7*10^6&lt;0,SUM('Chemicals Calcs'!H$2:H134)-'Chem - ODS'!C$7*10^6&gt;0),SUM('Chemicals Calcs'!H$2:H134)-'Chem - ODS'!C$7*10^6,'Chemicals Calcs'!H134))</f>
        <v>3134162522.0349679</v>
      </c>
      <c r="I134" s="212">
        <f ca="1">IF(SUM('Chemicals Calcs'!I$2:I134)-'Chem - ODS'!D$7*10^6&lt;0,0,IF(AND(SUM('Chemicals Calcs'!I$1:I133)-'Chem - ODS'!D$7*10^6&lt;0,SUM('Chemicals Calcs'!I$2:I134)-'Chem - ODS'!D$7*10^6&gt;0),SUM('Chemicals Calcs'!I$2:I134)-'Chem - ODS'!D$7*10^6,'Chemicals Calcs'!I134))</f>
        <v>3458253793.5336604</v>
      </c>
      <c r="J134" s="212">
        <f ca="1">IF(SUM('Chemicals Calcs'!J$2:J134)-'Chem - ODS'!E$7*10^6&lt;0,0,IF(AND(SUM('Chemicals Calcs'!J$1:J133)-'Chem - ODS'!E$7*10^6&lt;0,SUM('Chemicals Calcs'!J$2:J134)-'Chem - ODS'!E$7*10^6&gt;0),SUM('Chemicals Calcs'!J$2:J134)-'Chem - ODS'!E$7*10^6,'Chemicals Calcs'!J134))</f>
        <v>3782345065.0323534</v>
      </c>
      <c r="K134" s="212">
        <f ca="1">IF(SUM('Chemicals Calcs'!K$2:K134)-'Chem - ODS'!F$7*10^6&lt;0,0,IF(AND(SUM('Chemicals Calcs'!K$1:K133)-'Chem - ODS'!F$7*10^6&lt;0,SUM('Chemicals Calcs'!K$2:K134)-'Chem - ODS'!F$7*10^6&gt;0),SUM('Chemicals Calcs'!K$2:K134)-'Chem - ODS'!F$7*10^6,'Chemicals Calcs'!K134))</f>
        <v>4106436336.5310459</v>
      </c>
      <c r="L134" s="212">
        <f ca="1">IF(SUM('Chemicals Calcs'!L$2:L134)-'Chem - ODS'!G$7*10^6&lt;0,0,IF(AND(SUM('Chemicals Calcs'!L$1:L133)-'Chem - ODS'!G$7*10^6&lt;0,SUM('Chemicals Calcs'!L$2:L134)-'Chem - ODS'!G$7*10^6&gt;0),SUM('Chemicals Calcs'!L$2:L134)-'Chem - ODS'!G$7*10^6,'Chemicals Calcs'!L134))</f>
        <v>4430527608.0297384</v>
      </c>
      <c r="M134" s="212">
        <f ca="1">IF(SUM('Chemicals Calcs'!M$2:M134)-'Chem - ODS'!H$7*10^6&lt;0,0,IF(AND(SUM('Chemicals Calcs'!M$1:M133)-'Chem - ODS'!H$7*10^6&lt;0,SUM('Chemicals Calcs'!M$2:M134)-'Chem - ODS'!H$7*10^6&gt;0),SUM('Chemicals Calcs'!M$2:M134)-'Chem - ODS'!H$7*10^6,'Chemicals Calcs'!M134))</f>
        <v>4680942238.7682171</v>
      </c>
      <c r="N134" s="212">
        <f ca="1">IF(SUM('Chemicals Calcs'!N$2:N134)-'Chem - ODS'!I$7*10^6&lt;0,0,IF(AND(SUM('Chemicals Calcs'!N$1:N133)-'Chem - ODS'!I$7*10^6&lt;0,SUM('Chemicals Calcs'!N$2:N134)-'Chem - ODS'!I$7*10^6&gt;0),SUM('Chemicals Calcs'!N$2:N134)-'Chem - ODS'!I$7*10^6,'Chemicals Calcs'!N134))</f>
        <v>4958711150.1103954</v>
      </c>
      <c r="O134" s="212">
        <f ca="1">IF(SUM('Chemicals Calcs'!O$2:O134)-'Chem - ODS'!J$7*10^6&lt;0,0,IF(AND(SUM('Chemicals Calcs'!O$1:O133)-'Chem - ODS'!J$7*10^6&lt;0,SUM('Chemicals Calcs'!O$2:O134)-'Chem - ODS'!J$7*10^6&gt;0),SUM('Chemicals Calcs'!O$2:O134)-'Chem - ODS'!J$7*10^6,'Chemicals Calcs'!O134))</f>
        <v>5236636232.6223221</v>
      </c>
      <c r="P134" s="212">
        <f ca="1">IF(SUM('Chemicals Calcs'!P$2:P134)-'Chem - ODS'!K$7*10^6&lt;0,0,IF(AND(SUM('Chemicals Calcs'!P$1:P133)-'Chem - ODS'!K$7*10^6&lt;0,SUM('Chemicals Calcs'!P$2:P134)-'Chem - ODS'!K$7*10^6&gt;0),SUM('Chemicals Calcs'!P$2:P134)-'Chem - ODS'!K$7*10^6,'Chemicals Calcs'!P134))</f>
        <v>5514702672.6399841</v>
      </c>
      <c r="Q134" s="212">
        <f ca="1">IF(SUM('Chemicals Calcs'!Q$2:Q134)-'Chem - ODS'!L$7*10^6&lt;0,0,IF(AND(SUM('Chemicals Calcs'!Q$1:Q133)-'Chem - ODS'!L$7*10^6&lt;0,SUM('Chemicals Calcs'!Q$2:Q134)-'Chem - ODS'!L$7*10^6&gt;0),SUM('Chemicals Calcs'!Q$2:Q134)-'Chem - ODS'!L$7*10^6,'Chemicals Calcs'!Q134))</f>
        <v>5853240154.6225195</v>
      </c>
      <c r="R134" s="212">
        <f ca="1">IF(SUM('Chemicals Calcs'!R$2:R134)-'Chem - ODS'!M$7*10^6&lt;0,0,IF(AND(SUM('Chemicals Calcs'!R$1:R133)-'Chem - ODS'!M$7*10^6&lt;0,SUM('Chemicals Calcs'!R$2:R134)-'Chem - ODS'!M$7*10^6&gt;0),SUM('Chemicals Calcs'!R$2:R134)-'Chem - ODS'!M$7*10^6,'Chemicals Calcs'!R134))</f>
        <v>6071209181.0826092</v>
      </c>
      <c r="S134" s="212">
        <f ca="1">IF(SUM('Chemicals Calcs'!S$2:S134)-'Chem - ODS'!N$7*10^6&lt;0,0,IF(AND(SUM('Chemicals Calcs'!S$1:S133)-'Chem - ODS'!N$7*10^6&lt;0,SUM('Chemicals Calcs'!S$2:S134)-'Chem - ODS'!N$7*10^6&gt;0),SUM('Chemicals Calcs'!S$2:S134)-'Chem - ODS'!N$7*10^6,'Chemicals Calcs'!S134))</f>
        <v>6536381424.3862352</v>
      </c>
      <c r="T134" s="212">
        <f ca="1">IF(SUM('Chemicals Calcs'!T$2:T134)-'Chem - ODS'!O$7*10^6&lt;0,0,IF(AND(SUM('Chemicals Calcs'!T$1:T133)-'Chem - ODS'!O$7*10^6&lt;0,SUM('Chemicals Calcs'!T$2:T134)-'Chem - ODS'!O$7*10^6&gt;0),SUM('Chemicals Calcs'!T$2:T134)-'Chem - ODS'!O$7*10^6,'Chemicals Calcs'!T134))</f>
        <v>6659706536.3462086</v>
      </c>
      <c r="U134" s="212">
        <f ca="1">IF(SUM('Chemicals Calcs'!U$2:U134)-'Chem - ODS'!P$7*10^6&lt;0,0,IF(AND(SUM('Chemicals Calcs'!U$1:U133)-'Chem - ODS'!P$7*10^6&lt;0,SUM('Chemicals Calcs'!U$2:U134)-'Chem - ODS'!P$7*10^6&gt;0),SUM('Chemicals Calcs'!U$2:U134)-'Chem - ODS'!P$7*10^6,'Chemicals Calcs'!U134))</f>
        <v>6938725696.195343</v>
      </c>
      <c r="V134" s="212">
        <f ca="1">IF(SUM('Chemicals Calcs'!V$2:V134)-'Chem - ODS'!Q$7*10^6&lt;0,0,IF(AND(SUM('Chemicals Calcs'!V$1:V133)-'Chem - ODS'!Q$7*10^6&lt;0,SUM('Chemicals Calcs'!V$2:V134)-'Chem - ODS'!Q$7*10^6&gt;0),SUM('Chemicals Calcs'!V$2:V134)-'Chem - ODS'!Q$7*10^6,'Chemicals Calcs'!V134))</f>
        <v>7185438678.2056761</v>
      </c>
      <c r="W134" s="212">
        <f ca="1">IF(SUM('Chemicals Calcs'!W$2:W134)-'Chem - ODS'!R$7*10^6&lt;0,0,IF(AND(SUM('Chemicals Calcs'!W$1:W133)-'Chem - ODS'!R$7*10^6&lt;0,SUM('Chemicals Calcs'!W$2:W134)-'Chem - ODS'!R$7*10^6&gt;0),SUM('Chemicals Calcs'!W$2:W134)-'Chem - ODS'!R$7*10^6,'Chemicals Calcs'!W134))</f>
        <v>7675782189.2156057</v>
      </c>
      <c r="X134" s="212">
        <f ca="1">IF(SUM('Chemicals Calcs'!X$2:X134)-'Chem - ODS'!S$7*10^6&lt;0,0,IF(AND(SUM('Chemicals Calcs'!X$1:X133)-'Chem - ODS'!S$7*10^6&lt;0,SUM('Chemicals Calcs'!X$2:X134)-'Chem - ODS'!S$7*10^6&gt;0),SUM('Chemicals Calcs'!X$2:X134)-'Chem - ODS'!S$7*10^6,'Chemicals Calcs'!X134))</f>
        <v>8233251989.3573141</v>
      </c>
      <c r="Y134" s="212">
        <f ca="1">IF(SUM('Chemicals Calcs'!Y$2:Y134)-'Chem - ODS'!T$7*10^6&lt;0,0,IF(AND(SUM('Chemicals Calcs'!Y$1:Y133)-'Chem - ODS'!T$7*10^6&lt;0,SUM('Chemicals Calcs'!Y$2:Y134)-'Chem - ODS'!T$7*10^6&gt;0),SUM('Chemicals Calcs'!Y$2:Y134)-'Chem - ODS'!T$7*10^6,'Chemicals Calcs'!Y134))</f>
        <v>8366362109.5040874</v>
      </c>
      <c r="Z134" s="212">
        <f ca="1">IF(SUM('Chemicals Calcs'!Z$2:Z134)-'Chem - ODS'!U$7*10^6&lt;0,0,IF(AND(SUM('Chemicals Calcs'!Z$1:Z133)-'Chem - ODS'!U$7*10^6&lt;0,SUM('Chemicals Calcs'!Z$2:Z134)-'Chem - ODS'!U$7*10^6&gt;0),SUM('Chemicals Calcs'!Z$2:Z134)-'Chem - ODS'!U$7*10^6,'Chemicals Calcs'!Z134))</f>
        <v>8531014018.2942505</v>
      </c>
      <c r="AA134" s="212">
        <f ca="1">IF(SUM('Chemicals Calcs'!AA$2:AA134)-'Chem - ODS'!V$7*10^6&lt;0,0,IF(AND(SUM('Chemicals Calcs'!AA$1:AA133)-'Chem - ODS'!V$7*10^6&lt;0,SUM('Chemicals Calcs'!AA$2:AA134)-'Chem - ODS'!V$7*10^6&gt;0),SUM('Chemicals Calcs'!AA$2:AA134)-'Chem - ODS'!V$7*10^6,'Chemicals Calcs'!AA134))</f>
        <v>8727698392.5178394</v>
      </c>
      <c r="AB134" s="212">
        <f ca="1">IF(SUM('Chemicals Calcs'!AB$2:AB134)-'Chem - ODS'!W$7*10^6&lt;0,0,IF(AND(SUM('Chemicals Calcs'!AB$1:AB133)-'Chem - ODS'!W$7*10^6&lt;0,SUM('Chemicals Calcs'!AB$2:AB134)-'Chem - ODS'!W$7*10^6&gt;0),SUM('Chemicals Calcs'!AB$2:AB134)-'Chem - ODS'!W$7*10^6,'Chemicals Calcs'!AB134))</f>
        <v>8956848108.7731762</v>
      </c>
      <c r="AC134" s="212">
        <f ca="1">IF(SUM('Chemicals Calcs'!AC$2:AC134)-'Chem - ODS'!X$7*10^6&lt;0,0,IF(AND(SUM('Chemicals Calcs'!AC$1:AC133)-'Chem - ODS'!X$7*10^6&lt;0,SUM('Chemicals Calcs'!AC$2:AC134)-'Chem - ODS'!X$7*10^6&gt;0),SUM('Chemicals Calcs'!AC$2:AC134)-'Chem - ODS'!X$7*10^6,'Chemicals Calcs'!AC134))</f>
        <v>9218846510.8511887</v>
      </c>
      <c r="AD134" s="212">
        <f ca="1">IF(SUM('Chemicals Calcs'!AD$2:AD134)-'Chem - ODS'!Y$7*10^6&lt;0,0,IF(AND(SUM('Chemicals Calcs'!AD$1:AD133)-'Chem - ODS'!Y$7*10^6&lt;0,SUM('Chemicals Calcs'!AD$2:AD134)-'Chem - ODS'!Y$7*10^6&gt;0),SUM('Chemicals Calcs'!AD$2:AD134)-'Chem - ODS'!Y$7*10^6,'Chemicals Calcs'!AD134))</f>
        <v>8579322156.050128</v>
      </c>
      <c r="AE134" s="212">
        <f ca="1">IF(SUM('Chemicals Calcs'!AE$2:AE134)-'Chem - ODS'!Z$7*10^6&lt;0,0,IF(AND(SUM('Chemicals Calcs'!AE$1:AE133)-'Chem - ODS'!Z$7*10^6&lt;0,SUM('Chemicals Calcs'!AE$2:AE134)-'Chem - ODS'!Z$7*10^6&gt;0),SUM('Chemicals Calcs'!AE$2:AE134)-'Chem - ODS'!Z$7*10^6,'Chemicals Calcs'!AE134))</f>
        <v>8804877965.5869217</v>
      </c>
      <c r="AF134" s="212">
        <f ca="1">IF(SUM('Chemicals Calcs'!AF$2:AF134)-'Chem - ODS'!AA$7*10^6&lt;0,0,IF(AND(SUM('Chemicals Calcs'!AF$1:AF133)-'Chem - ODS'!AA$7*10^6&lt;0,SUM('Chemicals Calcs'!AF$2:AF134)-'Chem - ODS'!AA$7*10^6&gt;0),SUM('Chemicals Calcs'!AF$2:AF134)-'Chem - ODS'!AA$7*10^6,'Chemicals Calcs'!AF134))</f>
        <v>8996655357.2049408</v>
      </c>
      <c r="AG134" s="212">
        <f ca="1">IF(SUM('Chemicals Calcs'!AG$2:AG134)-'Chem - ODS'!AB$7*10^6&lt;0,0,IF(AND(SUM('Chemicals Calcs'!AG$1:AG133)-'Chem - ODS'!AB$7*10^6&lt;0,SUM('Chemicals Calcs'!AG$2:AG134)-'Chem - ODS'!AB$7*10^6&gt;0),SUM('Chemicals Calcs'!AG$2:AG134)-'Chem - ODS'!AB$7*10^6,'Chemicals Calcs'!AG134))</f>
        <v>9342313512.4203777</v>
      </c>
      <c r="AH134" s="212">
        <f ca="1">IF(SUM('Chemicals Calcs'!AH$2:AH134)-'Chem - ODS'!AC$7*10^6&lt;0,0,IF(AND(SUM('Chemicals Calcs'!AH$1:AH133)-'Chem - ODS'!AC$7*10^6&lt;0,SUM('Chemicals Calcs'!AH$2:AH134)-'Chem - ODS'!AC$7*10^6&gt;0),SUM('Chemicals Calcs'!AH$2:AH134)-'Chem - ODS'!AC$7*10^6,'Chemicals Calcs'!AH134))</f>
        <v>9699946143.3294067</v>
      </c>
      <c r="AI134" s="212">
        <f ca="1">IF(SUM('Chemicals Calcs'!AI$2:AI134)-'Chem - ODS'!AD$7*10^6&lt;0,0,IF(AND(SUM('Chemicals Calcs'!AI$1:AI133)-'Chem - ODS'!AD$7*10^6&lt;0,SUM('Chemicals Calcs'!AI$2:AI134)-'Chem - ODS'!AD$7*10^6&gt;0),SUM('Chemicals Calcs'!AI$2:AI134)-'Chem - ODS'!AD$7*10^6,'Chemicals Calcs'!AI134))</f>
        <v>10070017468.836348</v>
      </c>
      <c r="AJ134" s="212">
        <f ca="1">IF(SUM('Chemicals Calcs'!AJ$2:AJ134)-'Chem - ODS'!AE$7*10^6&lt;0,0,IF(AND(SUM('Chemicals Calcs'!AJ$1:AJ133)-'Chem - ODS'!AE$7*10^6&lt;0,SUM('Chemicals Calcs'!AJ$2:AJ134)-'Chem - ODS'!AE$7*10^6&gt;0),SUM('Chemicals Calcs'!AJ$2:AJ134)-'Chem - ODS'!AE$7*10^6,'Chemicals Calcs'!AJ134))</f>
        <v>10453005441.550444</v>
      </c>
      <c r="AK134" s="212">
        <f ca="1">IF(SUM('Chemicals Calcs'!AK$2:AK134)-'Chem - ODS'!AF$7*10^6&lt;0,0,IF(AND(SUM('Chemicals Calcs'!AK$1:AK133)-'Chem - ODS'!AF$7*10^6&lt;0,SUM('Chemicals Calcs'!AK$2:AK134)-'Chem - ODS'!AF$7*10^6&gt;0),SUM('Chemicals Calcs'!AK$2:AK134)-'Chem - ODS'!AF$7*10^6,'Chemicals Calcs'!AK134))</f>
        <v>10849402564.723188</v>
      </c>
      <c r="AL134" s="212">
        <f ca="1">IF(SUM('Chemicals Calcs'!AL$2:AL134)-'Chem - ODS'!AG$7*10^6&lt;0,0,IF(AND(SUM('Chemicals Calcs'!AL$1:AL133)-'Chem - ODS'!AG$7*10^6&lt;0,SUM('Chemicals Calcs'!AL$2:AL134)-'Chem - ODS'!AG$7*10^6&gt;0),SUM('Chemicals Calcs'!AL$2:AL134)-'Chem - ODS'!AG$7*10^6,'Chemicals Calcs'!AL134))</f>
        <v>11259716695.716232</v>
      </c>
      <c r="AM134" s="212">
        <f ca="1">IF(SUM('Chemicals Calcs'!AM$2:AM134)-'Chem - ODS'!AH$7*10^6&lt;0,0,IF(AND(SUM('Chemicals Calcs'!AM$1:AM133)-'Chem - ODS'!AH$7*10^6&lt;0,SUM('Chemicals Calcs'!AM$2:AM134)-'Chem - ODS'!AH$7*10^6&gt;0),SUM('Chemicals Calcs'!AM$2:AM134)-'Chem - ODS'!AH$7*10^6,'Chemicals Calcs'!AM134))</f>
        <v>11684471842.001448</v>
      </c>
      <c r="AN134" s="212">
        <f ca="1">IF(SUM('Chemicals Calcs'!AN$2:AN134)-'Chem - ODS'!AI$7*10^6&lt;0,0,IF(AND(SUM('Chemicals Calcs'!AN$1:AN133)-'Chem - ODS'!AI$7*10^6&lt;0,SUM('Chemicals Calcs'!AN$2:AN134)-'Chem - ODS'!AI$7*10^6&gt;0),SUM('Chemicals Calcs'!AN$2:AN134)-'Chem - ODS'!AI$7*10^6,'Chemicals Calcs'!AN134))</f>
        <v>12124208954.80341</v>
      </c>
      <c r="AO134" s="212">
        <f ca="1">IF(SUM('Chemicals Calcs'!AO$2:AO134)-'Chem - ODS'!AJ$7*10^6&lt;0,0,IF(AND(SUM('Chemicals Calcs'!AO$1:AO133)-'Chem - ODS'!AJ$7*10^6&lt;0,SUM('Chemicals Calcs'!AO$2:AO134)-'Chem - ODS'!AJ$7*10^6&gt;0),SUM('Chemicals Calcs'!AO$2:AO134)-'Chem - ODS'!AJ$7*10^6,'Chemicals Calcs'!AO134))</f>
        <v>12579486724.77964</v>
      </c>
      <c r="AP134" s="212">
        <f ca="1">IF(SUM('Chemicals Calcs'!AP$2:AP134)-'Chem - ODS'!AK$7*10^6&lt;0,0,IF(AND(SUM('Chemicals Calcs'!AP$1:AP133)-'Chem - ODS'!AK$7*10^6&lt;0,SUM('Chemicals Calcs'!AP$2:AP134)-'Chem - ODS'!AK$7*10^6&gt;0),SUM('Chemicals Calcs'!AP$2:AP134)-'Chem - ODS'!AK$7*10^6,'Chemicals Calcs'!AP134))</f>
        <v>13050882383.559589</v>
      </c>
    </row>
    <row r="135" spans="1:42">
      <c r="A135" s="74">
        <v>83</v>
      </c>
      <c r="B135">
        <f ca="1">IF('Chemicals 2010'!$A143="CP",INDIRECT("'Chemicals 2010'!"&amp;'Country Selector'!$B$3&amp;ROW($A143))*10^12,0)</f>
        <v>0</v>
      </c>
      <c r="C135" s="90">
        <f t="shared" ca="1" si="6"/>
        <v>0</v>
      </c>
      <c r="D135" s="90">
        <f t="shared" ca="1" si="6"/>
        <v>0</v>
      </c>
      <c r="E135" s="90">
        <f t="shared" ca="1" si="6"/>
        <v>0</v>
      </c>
      <c r="F135" s="90">
        <f t="shared" ca="1" si="6"/>
        <v>0</v>
      </c>
      <c r="G135" s="212">
        <f ca="1">IF(SUM('Chemicals Calcs'!G$2:G135)-'Chem - ODS'!B$7*10^6&lt;0,0,IF(AND(SUM('Chemicals Calcs'!G$1:G134)-'Chem - ODS'!B$7*10^6&lt;0,SUM('Chemicals Calcs'!G$2:G135)-'Chem - ODS'!B$7*10^6&gt;0),SUM('Chemicals Calcs'!G$2:G135)-'Chem - ODS'!B$7*10^6,'Chemicals Calcs'!G135))</f>
        <v>0</v>
      </c>
      <c r="H135" s="212">
        <f ca="1">IF(SUM('Chemicals Calcs'!H$2:H135)-'Chem - ODS'!C$7*10^6&lt;0,0,IF(AND(SUM('Chemicals Calcs'!H$1:H134)-'Chem - ODS'!C$7*10^6&lt;0,SUM('Chemicals Calcs'!H$2:H135)-'Chem - ODS'!C$7*10^6&gt;0),SUM('Chemicals Calcs'!H$2:H135)-'Chem - ODS'!C$7*10^6,'Chemicals Calcs'!H135))</f>
        <v>0</v>
      </c>
      <c r="I135" s="212">
        <f ca="1">IF(SUM('Chemicals Calcs'!I$2:I135)-'Chem - ODS'!D$7*10^6&lt;0,0,IF(AND(SUM('Chemicals Calcs'!I$1:I134)-'Chem - ODS'!D$7*10^6&lt;0,SUM('Chemicals Calcs'!I$2:I135)-'Chem - ODS'!D$7*10^6&gt;0),SUM('Chemicals Calcs'!I$2:I135)-'Chem - ODS'!D$7*10^6,'Chemicals Calcs'!I135))</f>
        <v>0</v>
      </c>
      <c r="J135" s="212">
        <f ca="1">IF(SUM('Chemicals Calcs'!J$2:J135)-'Chem - ODS'!E$7*10^6&lt;0,0,IF(AND(SUM('Chemicals Calcs'!J$1:J134)-'Chem - ODS'!E$7*10^6&lt;0,SUM('Chemicals Calcs'!J$2:J135)-'Chem - ODS'!E$7*10^6&gt;0),SUM('Chemicals Calcs'!J$2:J135)-'Chem - ODS'!E$7*10^6,'Chemicals Calcs'!J135))</f>
        <v>0</v>
      </c>
      <c r="K135" s="212">
        <f ca="1">IF(SUM('Chemicals Calcs'!K$2:K135)-'Chem - ODS'!F$7*10^6&lt;0,0,IF(AND(SUM('Chemicals Calcs'!K$1:K134)-'Chem - ODS'!F$7*10^6&lt;0,SUM('Chemicals Calcs'!K$2:K135)-'Chem - ODS'!F$7*10^6&gt;0),SUM('Chemicals Calcs'!K$2:K135)-'Chem - ODS'!F$7*10^6,'Chemicals Calcs'!K135))</f>
        <v>0</v>
      </c>
      <c r="L135" s="212">
        <f ca="1">IF(SUM('Chemicals Calcs'!L$2:L135)-'Chem - ODS'!G$7*10^6&lt;0,0,IF(AND(SUM('Chemicals Calcs'!L$1:L134)-'Chem - ODS'!G$7*10^6&lt;0,SUM('Chemicals Calcs'!L$2:L135)-'Chem - ODS'!G$7*10^6&gt;0),SUM('Chemicals Calcs'!L$2:L135)-'Chem - ODS'!G$7*10^6,'Chemicals Calcs'!L135))</f>
        <v>0</v>
      </c>
      <c r="M135" s="212">
        <f ca="1">IF(SUM('Chemicals Calcs'!M$2:M135)-'Chem - ODS'!H$7*10^6&lt;0,0,IF(AND(SUM('Chemicals Calcs'!M$1:M134)-'Chem - ODS'!H$7*10^6&lt;0,SUM('Chemicals Calcs'!M$2:M135)-'Chem - ODS'!H$7*10^6&gt;0),SUM('Chemicals Calcs'!M$2:M135)-'Chem - ODS'!H$7*10^6,'Chemicals Calcs'!M135))</f>
        <v>0</v>
      </c>
      <c r="N135" s="212">
        <f ca="1">IF(SUM('Chemicals Calcs'!N$2:N135)-'Chem - ODS'!I$7*10^6&lt;0,0,IF(AND(SUM('Chemicals Calcs'!N$1:N134)-'Chem - ODS'!I$7*10^6&lt;0,SUM('Chemicals Calcs'!N$2:N135)-'Chem - ODS'!I$7*10^6&gt;0),SUM('Chemicals Calcs'!N$2:N135)-'Chem - ODS'!I$7*10^6,'Chemicals Calcs'!N135))</f>
        <v>0</v>
      </c>
      <c r="O135" s="212">
        <f ca="1">IF(SUM('Chemicals Calcs'!O$2:O135)-'Chem - ODS'!J$7*10^6&lt;0,0,IF(AND(SUM('Chemicals Calcs'!O$1:O134)-'Chem - ODS'!J$7*10^6&lt;0,SUM('Chemicals Calcs'!O$2:O135)-'Chem - ODS'!J$7*10^6&gt;0),SUM('Chemicals Calcs'!O$2:O135)-'Chem - ODS'!J$7*10^6,'Chemicals Calcs'!O135))</f>
        <v>0</v>
      </c>
      <c r="P135" s="212">
        <f ca="1">IF(SUM('Chemicals Calcs'!P$2:P135)-'Chem - ODS'!K$7*10^6&lt;0,0,IF(AND(SUM('Chemicals Calcs'!P$1:P134)-'Chem - ODS'!K$7*10^6&lt;0,SUM('Chemicals Calcs'!P$2:P135)-'Chem - ODS'!K$7*10^6&gt;0),SUM('Chemicals Calcs'!P$2:P135)-'Chem - ODS'!K$7*10^6,'Chemicals Calcs'!P135))</f>
        <v>0</v>
      </c>
      <c r="Q135" s="212">
        <f ca="1">IF(SUM('Chemicals Calcs'!Q$2:Q135)-'Chem - ODS'!L$7*10^6&lt;0,0,IF(AND(SUM('Chemicals Calcs'!Q$1:Q134)-'Chem - ODS'!L$7*10^6&lt;0,SUM('Chemicals Calcs'!Q$2:Q135)-'Chem - ODS'!L$7*10^6&gt;0),SUM('Chemicals Calcs'!Q$2:Q135)-'Chem - ODS'!L$7*10^6,'Chemicals Calcs'!Q135))</f>
        <v>0</v>
      </c>
      <c r="R135" s="212">
        <f ca="1">IF(SUM('Chemicals Calcs'!R$2:R135)-'Chem - ODS'!M$7*10^6&lt;0,0,IF(AND(SUM('Chemicals Calcs'!R$1:R134)-'Chem - ODS'!M$7*10^6&lt;0,SUM('Chemicals Calcs'!R$2:R135)-'Chem - ODS'!M$7*10^6&gt;0),SUM('Chemicals Calcs'!R$2:R135)-'Chem - ODS'!M$7*10^6,'Chemicals Calcs'!R135))</f>
        <v>0</v>
      </c>
      <c r="S135" s="212">
        <f ca="1">IF(SUM('Chemicals Calcs'!S$2:S135)-'Chem - ODS'!N$7*10^6&lt;0,0,IF(AND(SUM('Chemicals Calcs'!S$1:S134)-'Chem - ODS'!N$7*10^6&lt;0,SUM('Chemicals Calcs'!S$2:S135)-'Chem - ODS'!N$7*10^6&gt;0),SUM('Chemicals Calcs'!S$2:S135)-'Chem - ODS'!N$7*10^6,'Chemicals Calcs'!S135))</f>
        <v>0</v>
      </c>
      <c r="T135" s="212">
        <f ca="1">IF(SUM('Chemicals Calcs'!T$2:T135)-'Chem - ODS'!O$7*10^6&lt;0,0,IF(AND(SUM('Chemicals Calcs'!T$1:T134)-'Chem - ODS'!O$7*10^6&lt;0,SUM('Chemicals Calcs'!T$2:T135)-'Chem - ODS'!O$7*10^6&gt;0),SUM('Chemicals Calcs'!T$2:T135)-'Chem - ODS'!O$7*10^6,'Chemicals Calcs'!T135))</f>
        <v>0</v>
      </c>
      <c r="U135" s="212">
        <f ca="1">IF(SUM('Chemicals Calcs'!U$2:U135)-'Chem - ODS'!P$7*10^6&lt;0,0,IF(AND(SUM('Chemicals Calcs'!U$1:U134)-'Chem - ODS'!P$7*10^6&lt;0,SUM('Chemicals Calcs'!U$2:U135)-'Chem - ODS'!P$7*10^6&gt;0),SUM('Chemicals Calcs'!U$2:U135)-'Chem - ODS'!P$7*10^6,'Chemicals Calcs'!U135))</f>
        <v>0</v>
      </c>
      <c r="V135" s="212">
        <f ca="1">IF(SUM('Chemicals Calcs'!V$2:V135)-'Chem - ODS'!Q$7*10^6&lt;0,0,IF(AND(SUM('Chemicals Calcs'!V$1:V134)-'Chem - ODS'!Q$7*10^6&lt;0,SUM('Chemicals Calcs'!V$2:V135)-'Chem - ODS'!Q$7*10^6&gt;0),SUM('Chemicals Calcs'!V$2:V135)-'Chem - ODS'!Q$7*10^6,'Chemicals Calcs'!V135))</f>
        <v>0</v>
      </c>
      <c r="W135" s="212">
        <f ca="1">IF(SUM('Chemicals Calcs'!W$2:W135)-'Chem - ODS'!R$7*10^6&lt;0,0,IF(AND(SUM('Chemicals Calcs'!W$1:W134)-'Chem - ODS'!R$7*10^6&lt;0,SUM('Chemicals Calcs'!W$2:W135)-'Chem - ODS'!R$7*10^6&gt;0),SUM('Chemicals Calcs'!W$2:W135)-'Chem - ODS'!R$7*10^6,'Chemicals Calcs'!W135))</f>
        <v>0</v>
      </c>
      <c r="X135" s="212">
        <f ca="1">IF(SUM('Chemicals Calcs'!X$2:X135)-'Chem - ODS'!S$7*10^6&lt;0,0,IF(AND(SUM('Chemicals Calcs'!X$1:X134)-'Chem - ODS'!S$7*10^6&lt;0,SUM('Chemicals Calcs'!X$2:X135)-'Chem - ODS'!S$7*10^6&gt;0),SUM('Chemicals Calcs'!X$2:X135)-'Chem - ODS'!S$7*10^6,'Chemicals Calcs'!X135))</f>
        <v>0</v>
      </c>
      <c r="Y135" s="212">
        <f ca="1">IF(SUM('Chemicals Calcs'!Y$2:Y135)-'Chem - ODS'!T$7*10^6&lt;0,0,IF(AND(SUM('Chemicals Calcs'!Y$1:Y134)-'Chem - ODS'!T$7*10^6&lt;0,SUM('Chemicals Calcs'!Y$2:Y135)-'Chem - ODS'!T$7*10^6&gt;0),SUM('Chemicals Calcs'!Y$2:Y135)-'Chem - ODS'!T$7*10^6,'Chemicals Calcs'!Y135))</f>
        <v>0</v>
      </c>
      <c r="Z135" s="212">
        <f ca="1">IF(SUM('Chemicals Calcs'!Z$2:Z135)-'Chem - ODS'!U$7*10^6&lt;0,0,IF(AND(SUM('Chemicals Calcs'!Z$1:Z134)-'Chem - ODS'!U$7*10^6&lt;0,SUM('Chemicals Calcs'!Z$2:Z135)-'Chem - ODS'!U$7*10^6&gt;0),SUM('Chemicals Calcs'!Z$2:Z135)-'Chem - ODS'!U$7*10^6,'Chemicals Calcs'!Z135))</f>
        <v>0</v>
      </c>
      <c r="AA135" s="212">
        <f ca="1">IF(SUM('Chemicals Calcs'!AA$2:AA135)-'Chem - ODS'!V$7*10^6&lt;0,0,IF(AND(SUM('Chemicals Calcs'!AA$1:AA134)-'Chem - ODS'!V$7*10^6&lt;0,SUM('Chemicals Calcs'!AA$2:AA135)-'Chem - ODS'!V$7*10^6&gt;0),SUM('Chemicals Calcs'!AA$2:AA135)-'Chem - ODS'!V$7*10^6,'Chemicals Calcs'!AA135))</f>
        <v>0</v>
      </c>
      <c r="AB135" s="212">
        <f ca="1">IF(SUM('Chemicals Calcs'!AB$2:AB135)-'Chem - ODS'!W$7*10^6&lt;0,0,IF(AND(SUM('Chemicals Calcs'!AB$1:AB134)-'Chem - ODS'!W$7*10^6&lt;0,SUM('Chemicals Calcs'!AB$2:AB135)-'Chem - ODS'!W$7*10^6&gt;0),SUM('Chemicals Calcs'!AB$2:AB135)-'Chem - ODS'!W$7*10^6,'Chemicals Calcs'!AB135))</f>
        <v>0</v>
      </c>
      <c r="AC135" s="212">
        <f ca="1">IF(SUM('Chemicals Calcs'!AC$2:AC135)-'Chem - ODS'!X$7*10^6&lt;0,0,IF(AND(SUM('Chemicals Calcs'!AC$1:AC134)-'Chem - ODS'!X$7*10^6&lt;0,SUM('Chemicals Calcs'!AC$2:AC135)-'Chem - ODS'!X$7*10^6&gt;0),SUM('Chemicals Calcs'!AC$2:AC135)-'Chem - ODS'!X$7*10^6,'Chemicals Calcs'!AC135))</f>
        <v>0</v>
      </c>
      <c r="AD135" s="212">
        <f ca="1">IF(SUM('Chemicals Calcs'!AD$2:AD135)-'Chem - ODS'!Y$7*10^6&lt;0,0,IF(AND(SUM('Chemicals Calcs'!AD$1:AD134)-'Chem - ODS'!Y$7*10^6&lt;0,SUM('Chemicals Calcs'!AD$2:AD135)-'Chem - ODS'!Y$7*10^6&gt;0),SUM('Chemicals Calcs'!AD$2:AD135)-'Chem - ODS'!Y$7*10^6,'Chemicals Calcs'!AD135))</f>
        <v>0</v>
      </c>
      <c r="AE135" s="212">
        <f ca="1">IF(SUM('Chemicals Calcs'!AE$2:AE135)-'Chem - ODS'!Z$7*10^6&lt;0,0,IF(AND(SUM('Chemicals Calcs'!AE$1:AE134)-'Chem - ODS'!Z$7*10^6&lt;0,SUM('Chemicals Calcs'!AE$2:AE135)-'Chem - ODS'!Z$7*10^6&gt;0),SUM('Chemicals Calcs'!AE$2:AE135)-'Chem - ODS'!Z$7*10^6,'Chemicals Calcs'!AE135))</f>
        <v>0</v>
      </c>
      <c r="AF135" s="212">
        <f ca="1">IF(SUM('Chemicals Calcs'!AF$2:AF135)-'Chem - ODS'!AA$7*10^6&lt;0,0,IF(AND(SUM('Chemicals Calcs'!AF$1:AF134)-'Chem - ODS'!AA$7*10^6&lt;0,SUM('Chemicals Calcs'!AF$2:AF135)-'Chem - ODS'!AA$7*10^6&gt;0),SUM('Chemicals Calcs'!AF$2:AF135)-'Chem - ODS'!AA$7*10^6,'Chemicals Calcs'!AF135))</f>
        <v>0</v>
      </c>
      <c r="AG135" s="212">
        <f ca="1">IF(SUM('Chemicals Calcs'!AG$2:AG135)-'Chem - ODS'!AB$7*10^6&lt;0,0,IF(AND(SUM('Chemicals Calcs'!AG$1:AG134)-'Chem - ODS'!AB$7*10^6&lt;0,SUM('Chemicals Calcs'!AG$2:AG135)-'Chem - ODS'!AB$7*10^6&gt;0),SUM('Chemicals Calcs'!AG$2:AG135)-'Chem - ODS'!AB$7*10^6,'Chemicals Calcs'!AG135))</f>
        <v>0</v>
      </c>
      <c r="AH135" s="212">
        <f ca="1">IF(SUM('Chemicals Calcs'!AH$2:AH135)-'Chem - ODS'!AC$7*10^6&lt;0,0,IF(AND(SUM('Chemicals Calcs'!AH$1:AH134)-'Chem - ODS'!AC$7*10^6&lt;0,SUM('Chemicals Calcs'!AH$2:AH135)-'Chem - ODS'!AC$7*10^6&gt;0),SUM('Chemicals Calcs'!AH$2:AH135)-'Chem - ODS'!AC$7*10^6,'Chemicals Calcs'!AH135))</f>
        <v>0</v>
      </c>
      <c r="AI135" s="212">
        <f ca="1">IF(SUM('Chemicals Calcs'!AI$2:AI135)-'Chem - ODS'!AD$7*10^6&lt;0,0,IF(AND(SUM('Chemicals Calcs'!AI$1:AI134)-'Chem - ODS'!AD$7*10^6&lt;0,SUM('Chemicals Calcs'!AI$2:AI135)-'Chem - ODS'!AD$7*10^6&gt;0),SUM('Chemicals Calcs'!AI$2:AI135)-'Chem - ODS'!AD$7*10^6,'Chemicals Calcs'!AI135))</f>
        <v>0</v>
      </c>
      <c r="AJ135" s="212">
        <f ca="1">IF(SUM('Chemicals Calcs'!AJ$2:AJ135)-'Chem - ODS'!AE$7*10^6&lt;0,0,IF(AND(SUM('Chemicals Calcs'!AJ$1:AJ134)-'Chem - ODS'!AE$7*10^6&lt;0,SUM('Chemicals Calcs'!AJ$2:AJ135)-'Chem - ODS'!AE$7*10^6&gt;0),SUM('Chemicals Calcs'!AJ$2:AJ135)-'Chem - ODS'!AE$7*10^6,'Chemicals Calcs'!AJ135))</f>
        <v>0</v>
      </c>
      <c r="AK135" s="212">
        <f ca="1">IF(SUM('Chemicals Calcs'!AK$2:AK135)-'Chem - ODS'!AF$7*10^6&lt;0,0,IF(AND(SUM('Chemicals Calcs'!AK$1:AK134)-'Chem - ODS'!AF$7*10^6&lt;0,SUM('Chemicals Calcs'!AK$2:AK135)-'Chem - ODS'!AF$7*10^6&gt;0),SUM('Chemicals Calcs'!AK$2:AK135)-'Chem - ODS'!AF$7*10^6,'Chemicals Calcs'!AK135))</f>
        <v>0</v>
      </c>
      <c r="AL135" s="212">
        <f ca="1">IF(SUM('Chemicals Calcs'!AL$2:AL135)-'Chem - ODS'!AG$7*10^6&lt;0,0,IF(AND(SUM('Chemicals Calcs'!AL$1:AL134)-'Chem - ODS'!AG$7*10^6&lt;0,SUM('Chemicals Calcs'!AL$2:AL135)-'Chem - ODS'!AG$7*10^6&gt;0),SUM('Chemicals Calcs'!AL$2:AL135)-'Chem - ODS'!AG$7*10^6,'Chemicals Calcs'!AL135))</f>
        <v>0</v>
      </c>
      <c r="AM135" s="212">
        <f ca="1">IF(SUM('Chemicals Calcs'!AM$2:AM135)-'Chem - ODS'!AH$7*10^6&lt;0,0,IF(AND(SUM('Chemicals Calcs'!AM$1:AM134)-'Chem - ODS'!AH$7*10^6&lt;0,SUM('Chemicals Calcs'!AM$2:AM135)-'Chem - ODS'!AH$7*10^6&gt;0),SUM('Chemicals Calcs'!AM$2:AM135)-'Chem - ODS'!AH$7*10^6,'Chemicals Calcs'!AM135))</f>
        <v>0</v>
      </c>
      <c r="AN135" s="212">
        <f ca="1">IF(SUM('Chemicals Calcs'!AN$2:AN135)-'Chem - ODS'!AI$7*10^6&lt;0,0,IF(AND(SUM('Chemicals Calcs'!AN$1:AN134)-'Chem - ODS'!AI$7*10^6&lt;0,SUM('Chemicals Calcs'!AN$2:AN135)-'Chem - ODS'!AI$7*10^6&gt;0),SUM('Chemicals Calcs'!AN$2:AN135)-'Chem - ODS'!AI$7*10^6,'Chemicals Calcs'!AN135))</f>
        <v>0</v>
      </c>
      <c r="AO135" s="212">
        <f ca="1">IF(SUM('Chemicals Calcs'!AO$2:AO135)-'Chem - ODS'!AJ$7*10^6&lt;0,0,IF(AND(SUM('Chemicals Calcs'!AO$1:AO134)-'Chem - ODS'!AJ$7*10^6&lt;0,SUM('Chemicals Calcs'!AO$2:AO135)-'Chem - ODS'!AJ$7*10^6&gt;0),SUM('Chemicals Calcs'!AO$2:AO135)-'Chem - ODS'!AJ$7*10^6,'Chemicals Calcs'!AO135))</f>
        <v>0</v>
      </c>
      <c r="AP135" s="212">
        <f ca="1">IF(SUM('Chemicals Calcs'!AP$2:AP135)-'Chem - ODS'!AK$7*10^6&lt;0,0,IF(AND(SUM('Chemicals Calcs'!AP$1:AP134)-'Chem - ODS'!AK$7*10^6&lt;0,SUM('Chemicals Calcs'!AP$2:AP135)-'Chem - ODS'!AK$7*10^6&gt;0),SUM('Chemicals Calcs'!AP$2:AP135)-'Chem - ODS'!AK$7*10^6,'Chemicals Calcs'!AP135))</f>
        <v>0</v>
      </c>
    </row>
    <row r="136" spans="1:42">
      <c r="A136" s="74">
        <v>84</v>
      </c>
      <c r="B136">
        <f ca="1">IF('Chemicals 2010'!$A144="CP",INDIRECT("'Chemicals 2010'!"&amp;'Country Selector'!$B$3&amp;ROW($A144))*10^12,0)</f>
        <v>0</v>
      </c>
      <c r="C136" s="90">
        <f t="shared" ca="1" si="6"/>
        <v>0</v>
      </c>
      <c r="D136" s="90">
        <f t="shared" ca="1" si="6"/>
        <v>0</v>
      </c>
      <c r="E136" s="90">
        <f t="shared" ca="1" si="6"/>
        <v>0</v>
      </c>
      <c r="F136" s="90">
        <f t="shared" ca="1" si="6"/>
        <v>0</v>
      </c>
      <c r="G136" s="212">
        <f ca="1">IF(SUM('Chemicals Calcs'!G$2:G136)-'Chem - ODS'!B$7*10^6&lt;0,0,IF(AND(SUM('Chemicals Calcs'!G$1:G135)-'Chem - ODS'!B$7*10^6&lt;0,SUM('Chemicals Calcs'!G$2:G136)-'Chem - ODS'!B$7*10^6&gt;0),SUM('Chemicals Calcs'!G$2:G136)-'Chem - ODS'!B$7*10^6,'Chemicals Calcs'!G136))</f>
        <v>0</v>
      </c>
      <c r="H136" s="212">
        <f ca="1">IF(SUM('Chemicals Calcs'!H$2:H136)-'Chem - ODS'!C$7*10^6&lt;0,0,IF(AND(SUM('Chemicals Calcs'!H$1:H135)-'Chem - ODS'!C$7*10^6&lt;0,SUM('Chemicals Calcs'!H$2:H136)-'Chem - ODS'!C$7*10^6&gt;0),SUM('Chemicals Calcs'!H$2:H136)-'Chem - ODS'!C$7*10^6,'Chemicals Calcs'!H136))</f>
        <v>0</v>
      </c>
      <c r="I136" s="212">
        <f ca="1">IF(SUM('Chemicals Calcs'!I$2:I136)-'Chem - ODS'!D$7*10^6&lt;0,0,IF(AND(SUM('Chemicals Calcs'!I$1:I135)-'Chem - ODS'!D$7*10^6&lt;0,SUM('Chemicals Calcs'!I$2:I136)-'Chem - ODS'!D$7*10^6&gt;0),SUM('Chemicals Calcs'!I$2:I136)-'Chem - ODS'!D$7*10^6,'Chemicals Calcs'!I136))</f>
        <v>0</v>
      </c>
      <c r="J136" s="212">
        <f ca="1">IF(SUM('Chemicals Calcs'!J$2:J136)-'Chem - ODS'!E$7*10^6&lt;0,0,IF(AND(SUM('Chemicals Calcs'!J$1:J135)-'Chem - ODS'!E$7*10^6&lt;0,SUM('Chemicals Calcs'!J$2:J136)-'Chem - ODS'!E$7*10^6&gt;0),SUM('Chemicals Calcs'!J$2:J136)-'Chem - ODS'!E$7*10^6,'Chemicals Calcs'!J136))</f>
        <v>0</v>
      </c>
      <c r="K136" s="212">
        <f ca="1">IF(SUM('Chemicals Calcs'!K$2:K136)-'Chem - ODS'!F$7*10^6&lt;0,0,IF(AND(SUM('Chemicals Calcs'!K$1:K135)-'Chem - ODS'!F$7*10^6&lt;0,SUM('Chemicals Calcs'!K$2:K136)-'Chem - ODS'!F$7*10^6&gt;0),SUM('Chemicals Calcs'!K$2:K136)-'Chem - ODS'!F$7*10^6,'Chemicals Calcs'!K136))</f>
        <v>0</v>
      </c>
      <c r="L136" s="212">
        <f ca="1">IF(SUM('Chemicals Calcs'!L$2:L136)-'Chem - ODS'!G$7*10^6&lt;0,0,IF(AND(SUM('Chemicals Calcs'!L$1:L135)-'Chem - ODS'!G$7*10^6&lt;0,SUM('Chemicals Calcs'!L$2:L136)-'Chem - ODS'!G$7*10^6&gt;0),SUM('Chemicals Calcs'!L$2:L136)-'Chem - ODS'!G$7*10^6,'Chemicals Calcs'!L136))</f>
        <v>0</v>
      </c>
      <c r="M136" s="212">
        <f ca="1">IF(SUM('Chemicals Calcs'!M$2:M136)-'Chem - ODS'!H$7*10^6&lt;0,0,IF(AND(SUM('Chemicals Calcs'!M$1:M135)-'Chem - ODS'!H$7*10^6&lt;0,SUM('Chemicals Calcs'!M$2:M136)-'Chem - ODS'!H$7*10^6&gt;0),SUM('Chemicals Calcs'!M$2:M136)-'Chem - ODS'!H$7*10^6,'Chemicals Calcs'!M136))</f>
        <v>0</v>
      </c>
      <c r="N136" s="212">
        <f ca="1">IF(SUM('Chemicals Calcs'!N$2:N136)-'Chem - ODS'!I$7*10^6&lt;0,0,IF(AND(SUM('Chemicals Calcs'!N$1:N135)-'Chem - ODS'!I$7*10^6&lt;0,SUM('Chemicals Calcs'!N$2:N136)-'Chem - ODS'!I$7*10^6&gt;0),SUM('Chemicals Calcs'!N$2:N136)-'Chem - ODS'!I$7*10^6,'Chemicals Calcs'!N136))</f>
        <v>0</v>
      </c>
      <c r="O136" s="212">
        <f ca="1">IF(SUM('Chemicals Calcs'!O$2:O136)-'Chem - ODS'!J$7*10^6&lt;0,0,IF(AND(SUM('Chemicals Calcs'!O$1:O135)-'Chem - ODS'!J$7*10^6&lt;0,SUM('Chemicals Calcs'!O$2:O136)-'Chem - ODS'!J$7*10^6&gt;0),SUM('Chemicals Calcs'!O$2:O136)-'Chem - ODS'!J$7*10^6,'Chemicals Calcs'!O136))</f>
        <v>0</v>
      </c>
      <c r="P136" s="212">
        <f ca="1">IF(SUM('Chemicals Calcs'!P$2:P136)-'Chem - ODS'!K$7*10^6&lt;0,0,IF(AND(SUM('Chemicals Calcs'!P$1:P135)-'Chem - ODS'!K$7*10^6&lt;0,SUM('Chemicals Calcs'!P$2:P136)-'Chem - ODS'!K$7*10^6&gt;0),SUM('Chemicals Calcs'!P$2:P136)-'Chem - ODS'!K$7*10^6,'Chemicals Calcs'!P136))</f>
        <v>0</v>
      </c>
      <c r="Q136" s="212">
        <f ca="1">IF(SUM('Chemicals Calcs'!Q$2:Q136)-'Chem - ODS'!L$7*10^6&lt;0,0,IF(AND(SUM('Chemicals Calcs'!Q$1:Q135)-'Chem - ODS'!L$7*10^6&lt;0,SUM('Chemicals Calcs'!Q$2:Q136)-'Chem - ODS'!L$7*10^6&gt;0),SUM('Chemicals Calcs'!Q$2:Q136)-'Chem - ODS'!L$7*10^6,'Chemicals Calcs'!Q136))</f>
        <v>0</v>
      </c>
      <c r="R136" s="212">
        <f ca="1">IF(SUM('Chemicals Calcs'!R$2:R136)-'Chem - ODS'!M$7*10^6&lt;0,0,IF(AND(SUM('Chemicals Calcs'!R$1:R135)-'Chem - ODS'!M$7*10^6&lt;0,SUM('Chemicals Calcs'!R$2:R136)-'Chem - ODS'!M$7*10^6&gt;0),SUM('Chemicals Calcs'!R$2:R136)-'Chem - ODS'!M$7*10^6,'Chemicals Calcs'!R136))</f>
        <v>0</v>
      </c>
      <c r="S136" s="212">
        <f ca="1">IF(SUM('Chemicals Calcs'!S$2:S136)-'Chem - ODS'!N$7*10^6&lt;0,0,IF(AND(SUM('Chemicals Calcs'!S$1:S135)-'Chem - ODS'!N$7*10^6&lt;0,SUM('Chemicals Calcs'!S$2:S136)-'Chem - ODS'!N$7*10^6&gt;0),SUM('Chemicals Calcs'!S$2:S136)-'Chem - ODS'!N$7*10^6,'Chemicals Calcs'!S136))</f>
        <v>0</v>
      </c>
      <c r="T136" s="212">
        <f ca="1">IF(SUM('Chemicals Calcs'!T$2:T136)-'Chem - ODS'!O$7*10^6&lt;0,0,IF(AND(SUM('Chemicals Calcs'!T$1:T135)-'Chem - ODS'!O$7*10^6&lt;0,SUM('Chemicals Calcs'!T$2:T136)-'Chem - ODS'!O$7*10^6&gt;0),SUM('Chemicals Calcs'!T$2:T136)-'Chem - ODS'!O$7*10^6,'Chemicals Calcs'!T136))</f>
        <v>0</v>
      </c>
      <c r="U136" s="212">
        <f ca="1">IF(SUM('Chemicals Calcs'!U$2:U136)-'Chem - ODS'!P$7*10^6&lt;0,0,IF(AND(SUM('Chemicals Calcs'!U$1:U135)-'Chem - ODS'!P$7*10^6&lt;0,SUM('Chemicals Calcs'!U$2:U136)-'Chem - ODS'!P$7*10^6&gt;0),SUM('Chemicals Calcs'!U$2:U136)-'Chem - ODS'!P$7*10^6,'Chemicals Calcs'!U136))</f>
        <v>0</v>
      </c>
      <c r="V136" s="212">
        <f ca="1">IF(SUM('Chemicals Calcs'!V$2:V136)-'Chem - ODS'!Q$7*10^6&lt;0,0,IF(AND(SUM('Chemicals Calcs'!V$1:V135)-'Chem - ODS'!Q$7*10^6&lt;0,SUM('Chemicals Calcs'!V$2:V136)-'Chem - ODS'!Q$7*10^6&gt;0),SUM('Chemicals Calcs'!V$2:V136)-'Chem - ODS'!Q$7*10^6,'Chemicals Calcs'!V136))</f>
        <v>0</v>
      </c>
      <c r="W136" s="212">
        <f ca="1">IF(SUM('Chemicals Calcs'!W$2:W136)-'Chem - ODS'!R$7*10^6&lt;0,0,IF(AND(SUM('Chemicals Calcs'!W$1:W135)-'Chem - ODS'!R$7*10^6&lt;0,SUM('Chemicals Calcs'!W$2:W136)-'Chem - ODS'!R$7*10^6&gt;0),SUM('Chemicals Calcs'!W$2:W136)-'Chem - ODS'!R$7*10^6,'Chemicals Calcs'!W136))</f>
        <v>0</v>
      </c>
      <c r="X136" s="212">
        <f ca="1">IF(SUM('Chemicals Calcs'!X$2:X136)-'Chem - ODS'!S$7*10^6&lt;0,0,IF(AND(SUM('Chemicals Calcs'!X$1:X135)-'Chem - ODS'!S$7*10^6&lt;0,SUM('Chemicals Calcs'!X$2:X136)-'Chem - ODS'!S$7*10^6&gt;0),SUM('Chemicals Calcs'!X$2:X136)-'Chem - ODS'!S$7*10^6,'Chemicals Calcs'!X136))</f>
        <v>0</v>
      </c>
      <c r="Y136" s="212">
        <f ca="1">IF(SUM('Chemicals Calcs'!Y$2:Y136)-'Chem - ODS'!T$7*10^6&lt;0,0,IF(AND(SUM('Chemicals Calcs'!Y$1:Y135)-'Chem - ODS'!T$7*10^6&lt;0,SUM('Chemicals Calcs'!Y$2:Y136)-'Chem - ODS'!T$7*10^6&gt;0),SUM('Chemicals Calcs'!Y$2:Y136)-'Chem - ODS'!T$7*10^6,'Chemicals Calcs'!Y136))</f>
        <v>0</v>
      </c>
      <c r="Z136" s="212">
        <f ca="1">IF(SUM('Chemicals Calcs'!Z$2:Z136)-'Chem - ODS'!U$7*10^6&lt;0,0,IF(AND(SUM('Chemicals Calcs'!Z$1:Z135)-'Chem - ODS'!U$7*10^6&lt;0,SUM('Chemicals Calcs'!Z$2:Z136)-'Chem - ODS'!U$7*10^6&gt;0),SUM('Chemicals Calcs'!Z$2:Z136)-'Chem - ODS'!U$7*10^6,'Chemicals Calcs'!Z136))</f>
        <v>0</v>
      </c>
      <c r="AA136" s="212">
        <f ca="1">IF(SUM('Chemicals Calcs'!AA$2:AA136)-'Chem - ODS'!V$7*10^6&lt;0,0,IF(AND(SUM('Chemicals Calcs'!AA$1:AA135)-'Chem - ODS'!V$7*10^6&lt;0,SUM('Chemicals Calcs'!AA$2:AA136)-'Chem - ODS'!V$7*10^6&gt;0),SUM('Chemicals Calcs'!AA$2:AA136)-'Chem - ODS'!V$7*10^6,'Chemicals Calcs'!AA136))</f>
        <v>0</v>
      </c>
      <c r="AB136" s="212">
        <f ca="1">IF(SUM('Chemicals Calcs'!AB$2:AB136)-'Chem - ODS'!W$7*10^6&lt;0,0,IF(AND(SUM('Chemicals Calcs'!AB$1:AB135)-'Chem - ODS'!W$7*10^6&lt;0,SUM('Chemicals Calcs'!AB$2:AB136)-'Chem - ODS'!W$7*10^6&gt;0),SUM('Chemicals Calcs'!AB$2:AB136)-'Chem - ODS'!W$7*10^6,'Chemicals Calcs'!AB136))</f>
        <v>0</v>
      </c>
      <c r="AC136" s="212">
        <f ca="1">IF(SUM('Chemicals Calcs'!AC$2:AC136)-'Chem - ODS'!X$7*10^6&lt;0,0,IF(AND(SUM('Chemicals Calcs'!AC$1:AC135)-'Chem - ODS'!X$7*10^6&lt;0,SUM('Chemicals Calcs'!AC$2:AC136)-'Chem - ODS'!X$7*10^6&gt;0),SUM('Chemicals Calcs'!AC$2:AC136)-'Chem - ODS'!X$7*10^6,'Chemicals Calcs'!AC136))</f>
        <v>0</v>
      </c>
      <c r="AD136" s="212">
        <f ca="1">IF(SUM('Chemicals Calcs'!AD$2:AD136)-'Chem - ODS'!Y$7*10^6&lt;0,0,IF(AND(SUM('Chemicals Calcs'!AD$1:AD135)-'Chem - ODS'!Y$7*10^6&lt;0,SUM('Chemicals Calcs'!AD$2:AD136)-'Chem - ODS'!Y$7*10^6&gt;0),SUM('Chemicals Calcs'!AD$2:AD136)-'Chem - ODS'!Y$7*10^6,'Chemicals Calcs'!AD136))</f>
        <v>0</v>
      </c>
      <c r="AE136" s="212">
        <f ca="1">IF(SUM('Chemicals Calcs'!AE$2:AE136)-'Chem - ODS'!Z$7*10^6&lt;0,0,IF(AND(SUM('Chemicals Calcs'!AE$1:AE135)-'Chem - ODS'!Z$7*10^6&lt;0,SUM('Chemicals Calcs'!AE$2:AE136)-'Chem - ODS'!Z$7*10^6&gt;0),SUM('Chemicals Calcs'!AE$2:AE136)-'Chem - ODS'!Z$7*10^6,'Chemicals Calcs'!AE136))</f>
        <v>0</v>
      </c>
      <c r="AF136" s="212">
        <f ca="1">IF(SUM('Chemicals Calcs'!AF$2:AF136)-'Chem - ODS'!AA$7*10^6&lt;0,0,IF(AND(SUM('Chemicals Calcs'!AF$1:AF135)-'Chem - ODS'!AA$7*10^6&lt;0,SUM('Chemicals Calcs'!AF$2:AF136)-'Chem - ODS'!AA$7*10^6&gt;0),SUM('Chemicals Calcs'!AF$2:AF136)-'Chem - ODS'!AA$7*10^6,'Chemicals Calcs'!AF136))</f>
        <v>0</v>
      </c>
      <c r="AG136" s="212">
        <f ca="1">IF(SUM('Chemicals Calcs'!AG$2:AG136)-'Chem - ODS'!AB$7*10^6&lt;0,0,IF(AND(SUM('Chemicals Calcs'!AG$1:AG135)-'Chem - ODS'!AB$7*10^6&lt;0,SUM('Chemicals Calcs'!AG$2:AG136)-'Chem - ODS'!AB$7*10^6&gt;0),SUM('Chemicals Calcs'!AG$2:AG136)-'Chem - ODS'!AB$7*10^6,'Chemicals Calcs'!AG136))</f>
        <v>0</v>
      </c>
      <c r="AH136" s="212">
        <f ca="1">IF(SUM('Chemicals Calcs'!AH$2:AH136)-'Chem - ODS'!AC$7*10^6&lt;0,0,IF(AND(SUM('Chemicals Calcs'!AH$1:AH135)-'Chem - ODS'!AC$7*10^6&lt;0,SUM('Chemicals Calcs'!AH$2:AH136)-'Chem - ODS'!AC$7*10^6&gt;0),SUM('Chemicals Calcs'!AH$2:AH136)-'Chem - ODS'!AC$7*10^6,'Chemicals Calcs'!AH136))</f>
        <v>0</v>
      </c>
      <c r="AI136" s="212">
        <f ca="1">IF(SUM('Chemicals Calcs'!AI$2:AI136)-'Chem - ODS'!AD$7*10^6&lt;0,0,IF(AND(SUM('Chemicals Calcs'!AI$1:AI135)-'Chem - ODS'!AD$7*10^6&lt;0,SUM('Chemicals Calcs'!AI$2:AI136)-'Chem - ODS'!AD$7*10^6&gt;0),SUM('Chemicals Calcs'!AI$2:AI136)-'Chem - ODS'!AD$7*10^6,'Chemicals Calcs'!AI136))</f>
        <v>0</v>
      </c>
      <c r="AJ136" s="212">
        <f ca="1">IF(SUM('Chemicals Calcs'!AJ$2:AJ136)-'Chem - ODS'!AE$7*10^6&lt;0,0,IF(AND(SUM('Chemicals Calcs'!AJ$1:AJ135)-'Chem - ODS'!AE$7*10^6&lt;0,SUM('Chemicals Calcs'!AJ$2:AJ136)-'Chem - ODS'!AE$7*10^6&gt;0),SUM('Chemicals Calcs'!AJ$2:AJ136)-'Chem - ODS'!AE$7*10^6,'Chemicals Calcs'!AJ136))</f>
        <v>0</v>
      </c>
      <c r="AK136" s="212">
        <f ca="1">IF(SUM('Chemicals Calcs'!AK$2:AK136)-'Chem - ODS'!AF$7*10^6&lt;0,0,IF(AND(SUM('Chemicals Calcs'!AK$1:AK135)-'Chem - ODS'!AF$7*10^6&lt;0,SUM('Chemicals Calcs'!AK$2:AK136)-'Chem - ODS'!AF$7*10^6&gt;0),SUM('Chemicals Calcs'!AK$2:AK136)-'Chem - ODS'!AF$7*10^6,'Chemicals Calcs'!AK136))</f>
        <v>0</v>
      </c>
      <c r="AL136" s="212">
        <f ca="1">IF(SUM('Chemicals Calcs'!AL$2:AL136)-'Chem - ODS'!AG$7*10^6&lt;0,0,IF(AND(SUM('Chemicals Calcs'!AL$1:AL135)-'Chem - ODS'!AG$7*10^6&lt;0,SUM('Chemicals Calcs'!AL$2:AL136)-'Chem - ODS'!AG$7*10^6&gt;0),SUM('Chemicals Calcs'!AL$2:AL136)-'Chem - ODS'!AG$7*10^6,'Chemicals Calcs'!AL136))</f>
        <v>0</v>
      </c>
      <c r="AM136" s="212">
        <f ca="1">IF(SUM('Chemicals Calcs'!AM$2:AM136)-'Chem - ODS'!AH$7*10^6&lt;0,0,IF(AND(SUM('Chemicals Calcs'!AM$1:AM135)-'Chem - ODS'!AH$7*10^6&lt;0,SUM('Chemicals Calcs'!AM$2:AM136)-'Chem - ODS'!AH$7*10^6&gt;0),SUM('Chemicals Calcs'!AM$2:AM136)-'Chem - ODS'!AH$7*10^6,'Chemicals Calcs'!AM136))</f>
        <v>0</v>
      </c>
      <c r="AN136" s="212">
        <f ca="1">IF(SUM('Chemicals Calcs'!AN$2:AN136)-'Chem - ODS'!AI$7*10^6&lt;0,0,IF(AND(SUM('Chemicals Calcs'!AN$1:AN135)-'Chem - ODS'!AI$7*10^6&lt;0,SUM('Chemicals Calcs'!AN$2:AN136)-'Chem - ODS'!AI$7*10^6&gt;0),SUM('Chemicals Calcs'!AN$2:AN136)-'Chem - ODS'!AI$7*10^6,'Chemicals Calcs'!AN136))</f>
        <v>0</v>
      </c>
      <c r="AO136" s="212">
        <f ca="1">IF(SUM('Chemicals Calcs'!AO$2:AO136)-'Chem - ODS'!AJ$7*10^6&lt;0,0,IF(AND(SUM('Chemicals Calcs'!AO$1:AO135)-'Chem - ODS'!AJ$7*10^6&lt;0,SUM('Chemicals Calcs'!AO$2:AO136)-'Chem - ODS'!AJ$7*10^6&gt;0),SUM('Chemicals Calcs'!AO$2:AO136)-'Chem - ODS'!AJ$7*10^6,'Chemicals Calcs'!AO136))</f>
        <v>0</v>
      </c>
      <c r="AP136" s="212">
        <f ca="1">IF(SUM('Chemicals Calcs'!AP$2:AP136)-'Chem - ODS'!AK$7*10^6&lt;0,0,IF(AND(SUM('Chemicals Calcs'!AP$1:AP135)-'Chem - ODS'!AK$7*10^6&lt;0,SUM('Chemicals Calcs'!AP$2:AP136)-'Chem - ODS'!AK$7*10^6&gt;0),SUM('Chemicals Calcs'!AP$2:AP136)-'Chem - ODS'!AK$7*10^6,'Chemicals Calcs'!AP136))</f>
        <v>0</v>
      </c>
    </row>
    <row r="137" spans="1:42">
      <c r="A137" s="74">
        <v>85</v>
      </c>
      <c r="B137">
        <f ca="1">IF('Chemicals 2010'!$A145="CP",INDIRECT("'Chemicals 2010'!"&amp;'Country Selector'!$B$3&amp;ROW($A145))*10^12,0)</f>
        <v>0</v>
      </c>
      <c r="C137" s="90">
        <f t="shared" ca="1" si="6"/>
        <v>0</v>
      </c>
      <c r="D137" s="90">
        <f t="shared" ca="1" si="6"/>
        <v>0</v>
      </c>
      <c r="E137" s="90">
        <f t="shared" ca="1" si="6"/>
        <v>0</v>
      </c>
      <c r="F137" s="90">
        <f t="shared" ca="1" si="6"/>
        <v>0</v>
      </c>
      <c r="G137" s="212">
        <f ca="1">IF(SUM('Chemicals Calcs'!G$2:G137)-'Chem - ODS'!B$7*10^6&lt;0,0,IF(AND(SUM('Chemicals Calcs'!G$1:G136)-'Chem - ODS'!B$7*10^6&lt;0,SUM('Chemicals Calcs'!G$2:G137)-'Chem - ODS'!B$7*10^6&gt;0),SUM('Chemicals Calcs'!G$2:G137)-'Chem - ODS'!B$7*10^6,'Chemicals Calcs'!G137))</f>
        <v>0</v>
      </c>
      <c r="H137" s="212">
        <f ca="1">IF(SUM('Chemicals Calcs'!H$2:H137)-'Chem - ODS'!C$7*10^6&lt;0,0,IF(AND(SUM('Chemicals Calcs'!H$1:H136)-'Chem - ODS'!C$7*10^6&lt;0,SUM('Chemicals Calcs'!H$2:H137)-'Chem - ODS'!C$7*10^6&gt;0),SUM('Chemicals Calcs'!H$2:H137)-'Chem - ODS'!C$7*10^6,'Chemicals Calcs'!H137))</f>
        <v>0</v>
      </c>
      <c r="I137" s="212">
        <f ca="1">IF(SUM('Chemicals Calcs'!I$2:I137)-'Chem - ODS'!D$7*10^6&lt;0,0,IF(AND(SUM('Chemicals Calcs'!I$1:I136)-'Chem - ODS'!D$7*10^6&lt;0,SUM('Chemicals Calcs'!I$2:I137)-'Chem - ODS'!D$7*10^6&gt;0),SUM('Chemicals Calcs'!I$2:I137)-'Chem - ODS'!D$7*10^6,'Chemicals Calcs'!I137))</f>
        <v>0</v>
      </c>
      <c r="J137" s="212">
        <f ca="1">IF(SUM('Chemicals Calcs'!J$2:J137)-'Chem - ODS'!E$7*10^6&lt;0,0,IF(AND(SUM('Chemicals Calcs'!J$1:J136)-'Chem - ODS'!E$7*10^6&lt;0,SUM('Chemicals Calcs'!J$2:J137)-'Chem - ODS'!E$7*10^6&gt;0),SUM('Chemicals Calcs'!J$2:J137)-'Chem - ODS'!E$7*10^6,'Chemicals Calcs'!J137))</f>
        <v>0</v>
      </c>
      <c r="K137" s="212">
        <f ca="1">IF(SUM('Chemicals Calcs'!K$2:K137)-'Chem - ODS'!F$7*10^6&lt;0,0,IF(AND(SUM('Chemicals Calcs'!K$1:K136)-'Chem - ODS'!F$7*10^6&lt;0,SUM('Chemicals Calcs'!K$2:K137)-'Chem - ODS'!F$7*10^6&gt;0),SUM('Chemicals Calcs'!K$2:K137)-'Chem - ODS'!F$7*10^6,'Chemicals Calcs'!K137))</f>
        <v>0</v>
      </c>
      <c r="L137" s="212">
        <f ca="1">IF(SUM('Chemicals Calcs'!L$2:L137)-'Chem - ODS'!G$7*10^6&lt;0,0,IF(AND(SUM('Chemicals Calcs'!L$1:L136)-'Chem - ODS'!G$7*10^6&lt;0,SUM('Chemicals Calcs'!L$2:L137)-'Chem - ODS'!G$7*10^6&gt;0),SUM('Chemicals Calcs'!L$2:L137)-'Chem - ODS'!G$7*10^6,'Chemicals Calcs'!L137))</f>
        <v>0</v>
      </c>
      <c r="M137" s="212">
        <f ca="1">IF(SUM('Chemicals Calcs'!M$2:M137)-'Chem - ODS'!H$7*10^6&lt;0,0,IF(AND(SUM('Chemicals Calcs'!M$1:M136)-'Chem - ODS'!H$7*10^6&lt;0,SUM('Chemicals Calcs'!M$2:M137)-'Chem - ODS'!H$7*10^6&gt;0),SUM('Chemicals Calcs'!M$2:M137)-'Chem - ODS'!H$7*10^6,'Chemicals Calcs'!M137))</f>
        <v>0</v>
      </c>
      <c r="N137" s="212">
        <f ca="1">IF(SUM('Chemicals Calcs'!N$2:N137)-'Chem - ODS'!I$7*10^6&lt;0,0,IF(AND(SUM('Chemicals Calcs'!N$1:N136)-'Chem - ODS'!I$7*10^6&lt;0,SUM('Chemicals Calcs'!N$2:N137)-'Chem - ODS'!I$7*10^6&gt;0),SUM('Chemicals Calcs'!N$2:N137)-'Chem - ODS'!I$7*10^6,'Chemicals Calcs'!N137))</f>
        <v>0</v>
      </c>
      <c r="O137" s="212">
        <f ca="1">IF(SUM('Chemicals Calcs'!O$2:O137)-'Chem - ODS'!J$7*10^6&lt;0,0,IF(AND(SUM('Chemicals Calcs'!O$1:O136)-'Chem - ODS'!J$7*10^6&lt;0,SUM('Chemicals Calcs'!O$2:O137)-'Chem - ODS'!J$7*10^6&gt;0),SUM('Chemicals Calcs'!O$2:O137)-'Chem - ODS'!J$7*10^6,'Chemicals Calcs'!O137))</f>
        <v>0</v>
      </c>
      <c r="P137" s="212">
        <f ca="1">IF(SUM('Chemicals Calcs'!P$2:P137)-'Chem - ODS'!K$7*10^6&lt;0,0,IF(AND(SUM('Chemicals Calcs'!P$1:P136)-'Chem - ODS'!K$7*10^6&lt;0,SUM('Chemicals Calcs'!P$2:P137)-'Chem - ODS'!K$7*10^6&gt;0),SUM('Chemicals Calcs'!P$2:P137)-'Chem - ODS'!K$7*10^6,'Chemicals Calcs'!P137))</f>
        <v>0</v>
      </c>
      <c r="Q137" s="212">
        <f ca="1">IF(SUM('Chemicals Calcs'!Q$2:Q137)-'Chem - ODS'!L$7*10^6&lt;0,0,IF(AND(SUM('Chemicals Calcs'!Q$1:Q136)-'Chem - ODS'!L$7*10^6&lt;0,SUM('Chemicals Calcs'!Q$2:Q137)-'Chem - ODS'!L$7*10^6&gt;0),SUM('Chemicals Calcs'!Q$2:Q137)-'Chem - ODS'!L$7*10^6,'Chemicals Calcs'!Q137))</f>
        <v>0</v>
      </c>
      <c r="R137" s="212">
        <f ca="1">IF(SUM('Chemicals Calcs'!R$2:R137)-'Chem - ODS'!M$7*10^6&lt;0,0,IF(AND(SUM('Chemicals Calcs'!R$1:R136)-'Chem - ODS'!M$7*10^6&lt;0,SUM('Chemicals Calcs'!R$2:R137)-'Chem - ODS'!M$7*10^6&gt;0),SUM('Chemicals Calcs'!R$2:R137)-'Chem - ODS'!M$7*10^6,'Chemicals Calcs'!R137))</f>
        <v>0</v>
      </c>
      <c r="S137" s="212">
        <f ca="1">IF(SUM('Chemicals Calcs'!S$2:S137)-'Chem - ODS'!N$7*10^6&lt;0,0,IF(AND(SUM('Chemicals Calcs'!S$1:S136)-'Chem - ODS'!N$7*10^6&lt;0,SUM('Chemicals Calcs'!S$2:S137)-'Chem - ODS'!N$7*10^6&gt;0),SUM('Chemicals Calcs'!S$2:S137)-'Chem - ODS'!N$7*10^6,'Chemicals Calcs'!S137))</f>
        <v>0</v>
      </c>
      <c r="T137" s="212">
        <f ca="1">IF(SUM('Chemicals Calcs'!T$2:T137)-'Chem - ODS'!O$7*10^6&lt;0,0,IF(AND(SUM('Chemicals Calcs'!T$1:T136)-'Chem - ODS'!O$7*10^6&lt;0,SUM('Chemicals Calcs'!T$2:T137)-'Chem - ODS'!O$7*10^6&gt;0),SUM('Chemicals Calcs'!T$2:T137)-'Chem - ODS'!O$7*10^6,'Chemicals Calcs'!T137))</f>
        <v>0</v>
      </c>
      <c r="U137" s="212">
        <f ca="1">IF(SUM('Chemicals Calcs'!U$2:U137)-'Chem - ODS'!P$7*10^6&lt;0,0,IF(AND(SUM('Chemicals Calcs'!U$1:U136)-'Chem - ODS'!P$7*10^6&lt;0,SUM('Chemicals Calcs'!U$2:U137)-'Chem - ODS'!P$7*10^6&gt;0),SUM('Chemicals Calcs'!U$2:U137)-'Chem - ODS'!P$7*10^6,'Chemicals Calcs'!U137))</f>
        <v>0</v>
      </c>
      <c r="V137" s="212">
        <f ca="1">IF(SUM('Chemicals Calcs'!V$2:V137)-'Chem - ODS'!Q$7*10^6&lt;0,0,IF(AND(SUM('Chemicals Calcs'!V$1:V136)-'Chem - ODS'!Q$7*10^6&lt;0,SUM('Chemicals Calcs'!V$2:V137)-'Chem - ODS'!Q$7*10^6&gt;0),SUM('Chemicals Calcs'!V$2:V137)-'Chem - ODS'!Q$7*10^6,'Chemicals Calcs'!V137))</f>
        <v>0</v>
      </c>
      <c r="W137" s="212">
        <f ca="1">IF(SUM('Chemicals Calcs'!W$2:W137)-'Chem - ODS'!R$7*10^6&lt;0,0,IF(AND(SUM('Chemicals Calcs'!W$1:W136)-'Chem - ODS'!R$7*10^6&lt;0,SUM('Chemicals Calcs'!W$2:W137)-'Chem - ODS'!R$7*10^6&gt;0),SUM('Chemicals Calcs'!W$2:W137)-'Chem - ODS'!R$7*10^6,'Chemicals Calcs'!W137))</f>
        <v>0</v>
      </c>
      <c r="X137" s="212">
        <f ca="1">IF(SUM('Chemicals Calcs'!X$2:X137)-'Chem - ODS'!S$7*10^6&lt;0,0,IF(AND(SUM('Chemicals Calcs'!X$1:X136)-'Chem - ODS'!S$7*10^6&lt;0,SUM('Chemicals Calcs'!X$2:X137)-'Chem - ODS'!S$7*10^6&gt;0),SUM('Chemicals Calcs'!X$2:X137)-'Chem - ODS'!S$7*10^6,'Chemicals Calcs'!X137))</f>
        <v>0</v>
      </c>
      <c r="Y137" s="212">
        <f ca="1">IF(SUM('Chemicals Calcs'!Y$2:Y137)-'Chem - ODS'!T$7*10^6&lt;0,0,IF(AND(SUM('Chemicals Calcs'!Y$1:Y136)-'Chem - ODS'!T$7*10^6&lt;0,SUM('Chemicals Calcs'!Y$2:Y137)-'Chem - ODS'!T$7*10^6&gt;0),SUM('Chemicals Calcs'!Y$2:Y137)-'Chem - ODS'!T$7*10^6,'Chemicals Calcs'!Y137))</f>
        <v>0</v>
      </c>
      <c r="Z137" s="212">
        <f ca="1">IF(SUM('Chemicals Calcs'!Z$2:Z137)-'Chem - ODS'!U$7*10^6&lt;0,0,IF(AND(SUM('Chemicals Calcs'!Z$1:Z136)-'Chem - ODS'!U$7*10^6&lt;0,SUM('Chemicals Calcs'!Z$2:Z137)-'Chem - ODS'!U$7*10^6&gt;0),SUM('Chemicals Calcs'!Z$2:Z137)-'Chem - ODS'!U$7*10^6,'Chemicals Calcs'!Z137))</f>
        <v>0</v>
      </c>
      <c r="AA137" s="212">
        <f ca="1">IF(SUM('Chemicals Calcs'!AA$2:AA137)-'Chem - ODS'!V$7*10^6&lt;0,0,IF(AND(SUM('Chemicals Calcs'!AA$1:AA136)-'Chem - ODS'!V$7*10^6&lt;0,SUM('Chemicals Calcs'!AA$2:AA137)-'Chem - ODS'!V$7*10^6&gt;0),SUM('Chemicals Calcs'!AA$2:AA137)-'Chem - ODS'!V$7*10^6,'Chemicals Calcs'!AA137))</f>
        <v>0</v>
      </c>
      <c r="AB137" s="212">
        <f ca="1">IF(SUM('Chemicals Calcs'!AB$2:AB137)-'Chem - ODS'!W$7*10^6&lt;0,0,IF(AND(SUM('Chemicals Calcs'!AB$1:AB136)-'Chem - ODS'!W$7*10^6&lt;0,SUM('Chemicals Calcs'!AB$2:AB137)-'Chem - ODS'!W$7*10^6&gt;0),SUM('Chemicals Calcs'!AB$2:AB137)-'Chem - ODS'!W$7*10^6,'Chemicals Calcs'!AB137))</f>
        <v>0</v>
      </c>
      <c r="AC137" s="212">
        <f ca="1">IF(SUM('Chemicals Calcs'!AC$2:AC137)-'Chem - ODS'!X$7*10^6&lt;0,0,IF(AND(SUM('Chemicals Calcs'!AC$1:AC136)-'Chem - ODS'!X$7*10^6&lt;0,SUM('Chemicals Calcs'!AC$2:AC137)-'Chem - ODS'!X$7*10^6&gt;0),SUM('Chemicals Calcs'!AC$2:AC137)-'Chem - ODS'!X$7*10^6,'Chemicals Calcs'!AC137))</f>
        <v>0</v>
      </c>
      <c r="AD137" s="212">
        <f ca="1">IF(SUM('Chemicals Calcs'!AD$2:AD137)-'Chem - ODS'!Y$7*10^6&lt;0,0,IF(AND(SUM('Chemicals Calcs'!AD$1:AD136)-'Chem - ODS'!Y$7*10^6&lt;0,SUM('Chemicals Calcs'!AD$2:AD137)-'Chem - ODS'!Y$7*10^6&gt;0),SUM('Chemicals Calcs'!AD$2:AD137)-'Chem - ODS'!Y$7*10^6,'Chemicals Calcs'!AD137))</f>
        <v>0</v>
      </c>
      <c r="AE137" s="212">
        <f ca="1">IF(SUM('Chemicals Calcs'!AE$2:AE137)-'Chem - ODS'!Z$7*10^6&lt;0,0,IF(AND(SUM('Chemicals Calcs'!AE$1:AE136)-'Chem - ODS'!Z$7*10^6&lt;0,SUM('Chemicals Calcs'!AE$2:AE137)-'Chem - ODS'!Z$7*10^6&gt;0),SUM('Chemicals Calcs'!AE$2:AE137)-'Chem - ODS'!Z$7*10^6,'Chemicals Calcs'!AE137))</f>
        <v>0</v>
      </c>
      <c r="AF137" s="212">
        <f ca="1">IF(SUM('Chemicals Calcs'!AF$2:AF137)-'Chem - ODS'!AA$7*10^6&lt;0,0,IF(AND(SUM('Chemicals Calcs'!AF$1:AF136)-'Chem - ODS'!AA$7*10^6&lt;0,SUM('Chemicals Calcs'!AF$2:AF137)-'Chem - ODS'!AA$7*10^6&gt;0),SUM('Chemicals Calcs'!AF$2:AF137)-'Chem - ODS'!AA$7*10^6,'Chemicals Calcs'!AF137))</f>
        <v>0</v>
      </c>
      <c r="AG137" s="212">
        <f ca="1">IF(SUM('Chemicals Calcs'!AG$2:AG137)-'Chem - ODS'!AB$7*10^6&lt;0,0,IF(AND(SUM('Chemicals Calcs'!AG$1:AG136)-'Chem - ODS'!AB$7*10^6&lt;0,SUM('Chemicals Calcs'!AG$2:AG137)-'Chem - ODS'!AB$7*10^6&gt;0),SUM('Chemicals Calcs'!AG$2:AG137)-'Chem - ODS'!AB$7*10^6,'Chemicals Calcs'!AG137))</f>
        <v>0</v>
      </c>
      <c r="AH137" s="212">
        <f ca="1">IF(SUM('Chemicals Calcs'!AH$2:AH137)-'Chem - ODS'!AC$7*10^6&lt;0,0,IF(AND(SUM('Chemicals Calcs'!AH$1:AH136)-'Chem - ODS'!AC$7*10^6&lt;0,SUM('Chemicals Calcs'!AH$2:AH137)-'Chem - ODS'!AC$7*10^6&gt;0),SUM('Chemicals Calcs'!AH$2:AH137)-'Chem - ODS'!AC$7*10^6,'Chemicals Calcs'!AH137))</f>
        <v>0</v>
      </c>
      <c r="AI137" s="212">
        <f ca="1">IF(SUM('Chemicals Calcs'!AI$2:AI137)-'Chem - ODS'!AD$7*10^6&lt;0,0,IF(AND(SUM('Chemicals Calcs'!AI$1:AI136)-'Chem - ODS'!AD$7*10^6&lt;0,SUM('Chemicals Calcs'!AI$2:AI137)-'Chem - ODS'!AD$7*10^6&gt;0),SUM('Chemicals Calcs'!AI$2:AI137)-'Chem - ODS'!AD$7*10^6,'Chemicals Calcs'!AI137))</f>
        <v>0</v>
      </c>
      <c r="AJ137" s="212">
        <f ca="1">IF(SUM('Chemicals Calcs'!AJ$2:AJ137)-'Chem - ODS'!AE$7*10^6&lt;0,0,IF(AND(SUM('Chemicals Calcs'!AJ$1:AJ136)-'Chem - ODS'!AE$7*10^6&lt;0,SUM('Chemicals Calcs'!AJ$2:AJ137)-'Chem - ODS'!AE$7*10^6&gt;0),SUM('Chemicals Calcs'!AJ$2:AJ137)-'Chem - ODS'!AE$7*10^6,'Chemicals Calcs'!AJ137))</f>
        <v>0</v>
      </c>
      <c r="AK137" s="212">
        <f ca="1">IF(SUM('Chemicals Calcs'!AK$2:AK137)-'Chem - ODS'!AF$7*10^6&lt;0,0,IF(AND(SUM('Chemicals Calcs'!AK$1:AK136)-'Chem - ODS'!AF$7*10^6&lt;0,SUM('Chemicals Calcs'!AK$2:AK137)-'Chem - ODS'!AF$7*10^6&gt;0),SUM('Chemicals Calcs'!AK$2:AK137)-'Chem - ODS'!AF$7*10^6,'Chemicals Calcs'!AK137))</f>
        <v>0</v>
      </c>
      <c r="AL137" s="212">
        <f ca="1">IF(SUM('Chemicals Calcs'!AL$2:AL137)-'Chem - ODS'!AG$7*10^6&lt;0,0,IF(AND(SUM('Chemicals Calcs'!AL$1:AL136)-'Chem - ODS'!AG$7*10^6&lt;0,SUM('Chemicals Calcs'!AL$2:AL137)-'Chem - ODS'!AG$7*10^6&gt;0),SUM('Chemicals Calcs'!AL$2:AL137)-'Chem - ODS'!AG$7*10^6,'Chemicals Calcs'!AL137))</f>
        <v>0</v>
      </c>
      <c r="AM137" s="212">
        <f ca="1">IF(SUM('Chemicals Calcs'!AM$2:AM137)-'Chem - ODS'!AH$7*10^6&lt;0,0,IF(AND(SUM('Chemicals Calcs'!AM$1:AM136)-'Chem - ODS'!AH$7*10^6&lt;0,SUM('Chemicals Calcs'!AM$2:AM137)-'Chem - ODS'!AH$7*10^6&gt;0),SUM('Chemicals Calcs'!AM$2:AM137)-'Chem - ODS'!AH$7*10^6,'Chemicals Calcs'!AM137))</f>
        <v>0</v>
      </c>
      <c r="AN137" s="212">
        <f ca="1">IF(SUM('Chemicals Calcs'!AN$2:AN137)-'Chem - ODS'!AI$7*10^6&lt;0,0,IF(AND(SUM('Chemicals Calcs'!AN$1:AN136)-'Chem - ODS'!AI$7*10^6&lt;0,SUM('Chemicals Calcs'!AN$2:AN137)-'Chem - ODS'!AI$7*10^6&gt;0),SUM('Chemicals Calcs'!AN$2:AN137)-'Chem - ODS'!AI$7*10^6,'Chemicals Calcs'!AN137))</f>
        <v>0</v>
      </c>
      <c r="AO137" s="212">
        <f ca="1">IF(SUM('Chemicals Calcs'!AO$2:AO137)-'Chem - ODS'!AJ$7*10^6&lt;0,0,IF(AND(SUM('Chemicals Calcs'!AO$1:AO136)-'Chem - ODS'!AJ$7*10^6&lt;0,SUM('Chemicals Calcs'!AO$2:AO137)-'Chem - ODS'!AJ$7*10^6&gt;0),SUM('Chemicals Calcs'!AO$2:AO137)-'Chem - ODS'!AJ$7*10^6,'Chemicals Calcs'!AO137))</f>
        <v>0</v>
      </c>
      <c r="AP137" s="212">
        <f ca="1">IF(SUM('Chemicals Calcs'!AP$2:AP137)-'Chem - ODS'!AK$7*10^6&lt;0,0,IF(AND(SUM('Chemicals Calcs'!AP$1:AP136)-'Chem - ODS'!AK$7*10^6&lt;0,SUM('Chemicals Calcs'!AP$2:AP137)-'Chem - ODS'!AK$7*10^6&gt;0),SUM('Chemicals Calcs'!AP$2:AP137)-'Chem - ODS'!AK$7*10^6,'Chemicals Calcs'!AP137))</f>
        <v>0</v>
      </c>
    </row>
    <row r="138" spans="1:42">
      <c r="A138" s="74">
        <v>86</v>
      </c>
      <c r="B138">
        <f ca="1">IF('Chemicals 2010'!$A146="CP",INDIRECT("'Chemicals 2010'!"&amp;'Country Selector'!$B$3&amp;ROW($A146))*10^12,0)</f>
        <v>0</v>
      </c>
      <c r="C138" s="90">
        <f t="shared" ca="1" si="6"/>
        <v>0</v>
      </c>
      <c r="D138" s="90">
        <f t="shared" ca="1" si="6"/>
        <v>0</v>
      </c>
      <c r="E138" s="90">
        <f t="shared" ca="1" si="6"/>
        <v>0</v>
      </c>
      <c r="F138" s="90">
        <f t="shared" ca="1" si="6"/>
        <v>0</v>
      </c>
      <c r="G138" s="212">
        <f ca="1">IF(SUM('Chemicals Calcs'!G$2:G138)-'Chem - ODS'!B$7*10^6&lt;0,0,IF(AND(SUM('Chemicals Calcs'!G$1:G137)-'Chem - ODS'!B$7*10^6&lt;0,SUM('Chemicals Calcs'!G$2:G138)-'Chem - ODS'!B$7*10^6&gt;0),SUM('Chemicals Calcs'!G$2:G138)-'Chem - ODS'!B$7*10^6,'Chemicals Calcs'!G138))</f>
        <v>0</v>
      </c>
      <c r="H138" s="212">
        <f ca="1">IF(SUM('Chemicals Calcs'!H$2:H138)-'Chem - ODS'!C$7*10^6&lt;0,0,IF(AND(SUM('Chemicals Calcs'!H$1:H137)-'Chem - ODS'!C$7*10^6&lt;0,SUM('Chemicals Calcs'!H$2:H138)-'Chem - ODS'!C$7*10^6&gt;0),SUM('Chemicals Calcs'!H$2:H138)-'Chem - ODS'!C$7*10^6,'Chemicals Calcs'!H138))</f>
        <v>0</v>
      </c>
      <c r="I138" s="212">
        <f ca="1">IF(SUM('Chemicals Calcs'!I$2:I138)-'Chem - ODS'!D$7*10^6&lt;0,0,IF(AND(SUM('Chemicals Calcs'!I$1:I137)-'Chem - ODS'!D$7*10^6&lt;0,SUM('Chemicals Calcs'!I$2:I138)-'Chem - ODS'!D$7*10^6&gt;0),SUM('Chemicals Calcs'!I$2:I138)-'Chem - ODS'!D$7*10^6,'Chemicals Calcs'!I138))</f>
        <v>0</v>
      </c>
      <c r="J138" s="212">
        <f ca="1">IF(SUM('Chemicals Calcs'!J$2:J138)-'Chem - ODS'!E$7*10^6&lt;0,0,IF(AND(SUM('Chemicals Calcs'!J$1:J137)-'Chem - ODS'!E$7*10^6&lt;0,SUM('Chemicals Calcs'!J$2:J138)-'Chem - ODS'!E$7*10^6&gt;0),SUM('Chemicals Calcs'!J$2:J138)-'Chem - ODS'!E$7*10^6,'Chemicals Calcs'!J138))</f>
        <v>0</v>
      </c>
      <c r="K138" s="212">
        <f ca="1">IF(SUM('Chemicals Calcs'!K$2:K138)-'Chem - ODS'!F$7*10^6&lt;0,0,IF(AND(SUM('Chemicals Calcs'!K$1:K137)-'Chem - ODS'!F$7*10^6&lt;0,SUM('Chemicals Calcs'!K$2:K138)-'Chem - ODS'!F$7*10^6&gt;0),SUM('Chemicals Calcs'!K$2:K138)-'Chem - ODS'!F$7*10^6,'Chemicals Calcs'!K138))</f>
        <v>0</v>
      </c>
      <c r="L138" s="212">
        <f ca="1">IF(SUM('Chemicals Calcs'!L$2:L138)-'Chem - ODS'!G$7*10^6&lt;0,0,IF(AND(SUM('Chemicals Calcs'!L$1:L137)-'Chem - ODS'!G$7*10^6&lt;0,SUM('Chemicals Calcs'!L$2:L138)-'Chem - ODS'!G$7*10^6&gt;0),SUM('Chemicals Calcs'!L$2:L138)-'Chem - ODS'!G$7*10^6,'Chemicals Calcs'!L138))</f>
        <v>0</v>
      </c>
      <c r="M138" s="212">
        <f ca="1">IF(SUM('Chemicals Calcs'!M$2:M138)-'Chem - ODS'!H$7*10^6&lt;0,0,IF(AND(SUM('Chemicals Calcs'!M$1:M137)-'Chem - ODS'!H$7*10^6&lt;0,SUM('Chemicals Calcs'!M$2:M138)-'Chem - ODS'!H$7*10^6&gt;0),SUM('Chemicals Calcs'!M$2:M138)-'Chem - ODS'!H$7*10^6,'Chemicals Calcs'!M138))</f>
        <v>0</v>
      </c>
      <c r="N138" s="212">
        <f ca="1">IF(SUM('Chemicals Calcs'!N$2:N138)-'Chem - ODS'!I$7*10^6&lt;0,0,IF(AND(SUM('Chemicals Calcs'!N$1:N137)-'Chem - ODS'!I$7*10^6&lt;0,SUM('Chemicals Calcs'!N$2:N138)-'Chem - ODS'!I$7*10^6&gt;0),SUM('Chemicals Calcs'!N$2:N138)-'Chem - ODS'!I$7*10^6,'Chemicals Calcs'!N138))</f>
        <v>0</v>
      </c>
      <c r="O138" s="212">
        <f ca="1">IF(SUM('Chemicals Calcs'!O$2:O138)-'Chem - ODS'!J$7*10^6&lt;0,0,IF(AND(SUM('Chemicals Calcs'!O$1:O137)-'Chem - ODS'!J$7*10^6&lt;0,SUM('Chemicals Calcs'!O$2:O138)-'Chem - ODS'!J$7*10^6&gt;0),SUM('Chemicals Calcs'!O$2:O138)-'Chem - ODS'!J$7*10^6,'Chemicals Calcs'!O138))</f>
        <v>0</v>
      </c>
      <c r="P138" s="212">
        <f ca="1">IF(SUM('Chemicals Calcs'!P$2:P138)-'Chem - ODS'!K$7*10^6&lt;0,0,IF(AND(SUM('Chemicals Calcs'!P$1:P137)-'Chem - ODS'!K$7*10^6&lt;0,SUM('Chemicals Calcs'!P$2:P138)-'Chem - ODS'!K$7*10^6&gt;0),SUM('Chemicals Calcs'!P$2:P138)-'Chem - ODS'!K$7*10^6,'Chemicals Calcs'!P138))</f>
        <v>0</v>
      </c>
      <c r="Q138" s="212">
        <f ca="1">IF(SUM('Chemicals Calcs'!Q$2:Q138)-'Chem - ODS'!L$7*10^6&lt;0,0,IF(AND(SUM('Chemicals Calcs'!Q$1:Q137)-'Chem - ODS'!L$7*10^6&lt;0,SUM('Chemicals Calcs'!Q$2:Q138)-'Chem - ODS'!L$7*10^6&gt;0),SUM('Chemicals Calcs'!Q$2:Q138)-'Chem - ODS'!L$7*10^6,'Chemicals Calcs'!Q138))</f>
        <v>0</v>
      </c>
      <c r="R138" s="212">
        <f ca="1">IF(SUM('Chemicals Calcs'!R$2:R138)-'Chem - ODS'!M$7*10^6&lt;0,0,IF(AND(SUM('Chemicals Calcs'!R$1:R137)-'Chem - ODS'!M$7*10^6&lt;0,SUM('Chemicals Calcs'!R$2:R138)-'Chem - ODS'!M$7*10^6&gt;0),SUM('Chemicals Calcs'!R$2:R138)-'Chem - ODS'!M$7*10^6,'Chemicals Calcs'!R138))</f>
        <v>0</v>
      </c>
      <c r="S138" s="212">
        <f ca="1">IF(SUM('Chemicals Calcs'!S$2:S138)-'Chem - ODS'!N$7*10^6&lt;0,0,IF(AND(SUM('Chemicals Calcs'!S$1:S137)-'Chem - ODS'!N$7*10^6&lt;0,SUM('Chemicals Calcs'!S$2:S138)-'Chem - ODS'!N$7*10^6&gt;0),SUM('Chemicals Calcs'!S$2:S138)-'Chem - ODS'!N$7*10^6,'Chemicals Calcs'!S138))</f>
        <v>0</v>
      </c>
      <c r="T138" s="212">
        <f ca="1">IF(SUM('Chemicals Calcs'!T$2:T138)-'Chem - ODS'!O$7*10^6&lt;0,0,IF(AND(SUM('Chemicals Calcs'!T$1:T137)-'Chem - ODS'!O$7*10^6&lt;0,SUM('Chemicals Calcs'!T$2:T138)-'Chem - ODS'!O$7*10^6&gt;0),SUM('Chemicals Calcs'!T$2:T138)-'Chem - ODS'!O$7*10^6,'Chemicals Calcs'!T138))</f>
        <v>0</v>
      </c>
      <c r="U138" s="212">
        <f ca="1">IF(SUM('Chemicals Calcs'!U$2:U138)-'Chem - ODS'!P$7*10^6&lt;0,0,IF(AND(SUM('Chemicals Calcs'!U$1:U137)-'Chem - ODS'!P$7*10^6&lt;0,SUM('Chemicals Calcs'!U$2:U138)-'Chem - ODS'!P$7*10^6&gt;0),SUM('Chemicals Calcs'!U$2:U138)-'Chem - ODS'!P$7*10^6,'Chemicals Calcs'!U138))</f>
        <v>0</v>
      </c>
      <c r="V138" s="212">
        <f ca="1">IF(SUM('Chemicals Calcs'!V$2:V138)-'Chem - ODS'!Q$7*10^6&lt;0,0,IF(AND(SUM('Chemicals Calcs'!V$1:V137)-'Chem - ODS'!Q$7*10^6&lt;0,SUM('Chemicals Calcs'!V$2:V138)-'Chem - ODS'!Q$7*10^6&gt;0),SUM('Chemicals Calcs'!V$2:V138)-'Chem - ODS'!Q$7*10^6,'Chemicals Calcs'!V138))</f>
        <v>0</v>
      </c>
      <c r="W138" s="212">
        <f ca="1">IF(SUM('Chemicals Calcs'!W$2:W138)-'Chem - ODS'!R$7*10^6&lt;0,0,IF(AND(SUM('Chemicals Calcs'!W$1:W137)-'Chem - ODS'!R$7*10^6&lt;0,SUM('Chemicals Calcs'!W$2:W138)-'Chem - ODS'!R$7*10^6&gt;0),SUM('Chemicals Calcs'!W$2:W138)-'Chem - ODS'!R$7*10^6,'Chemicals Calcs'!W138))</f>
        <v>0</v>
      </c>
      <c r="X138" s="212">
        <f ca="1">IF(SUM('Chemicals Calcs'!X$2:X138)-'Chem - ODS'!S$7*10^6&lt;0,0,IF(AND(SUM('Chemicals Calcs'!X$1:X137)-'Chem - ODS'!S$7*10^6&lt;0,SUM('Chemicals Calcs'!X$2:X138)-'Chem - ODS'!S$7*10^6&gt;0),SUM('Chemicals Calcs'!X$2:X138)-'Chem - ODS'!S$7*10^6,'Chemicals Calcs'!X138))</f>
        <v>0</v>
      </c>
      <c r="Y138" s="212">
        <f ca="1">IF(SUM('Chemicals Calcs'!Y$2:Y138)-'Chem - ODS'!T$7*10^6&lt;0,0,IF(AND(SUM('Chemicals Calcs'!Y$1:Y137)-'Chem - ODS'!T$7*10^6&lt;0,SUM('Chemicals Calcs'!Y$2:Y138)-'Chem - ODS'!T$7*10^6&gt;0),SUM('Chemicals Calcs'!Y$2:Y138)-'Chem - ODS'!T$7*10^6,'Chemicals Calcs'!Y138))</f>
        <v>0</v>
      </c>
      <c r="Z138" s="212">
        <f ca="1">IF(SUM('Chemicals Calcs'!Z$2:Z138)-'Chem - ODS'!U$7*10^6&lt;0,0,IF(AND(SUM('Chemicals Calcs'!Z$1:Z137)-'Chem - ODS'!U$7*10^6&lt;0,SUM('Chemicals Calcs'!Z$2:Z138)-'Chem - ODS'!U$7*10^6&gt;0),SUM('Chemicals Calcs'!Z$2:Z138)-'Chem - ODS'!U$7*10^6,'Chemicals Calcs'!Z138))</f>
        <v>0</v>
      </c>
      <c r="AA138" s="212">
        <f ca="1">IF(SUM('Chemicals Calcs'!AA$2:AA138)-'Chem - ODS'!V$7*10^6&lt;0,0,IF(AND(SUM('Chemicals Calcs'!AA$1:AA137)-'Chem - ODS'!V$7*10^6&lt;0,SUM('Chemicals Calcs'!AA$2:AA138)-'Chem - ODS'!V$7*10^6&gt;0),SUM('Chemicals Calcs'!AA$2:AA138)-'Chem - ODS'!V$7*10^6,'Chemicals Calcs'!AA138))</f>
        <v>0</v>
      </c>
      <c r="AB138" s="212">
        <f ca="1">IF(SUM('Chemicals Calcs'!AB$2:AB138)-'Chem - ODS'!W$7*10^6&lt;0,0,IF(AND(SUM('Chemicals Calcs'!AB$1:AB137)-'Chem - ODS'!W$7*10^6&lt;0,SUM('Chemicals Calcs'!AB$2:AB138)-'Chem - ODS'!W$7*10^6&gt;0),SUM('Chemicals Calcs'!AB$2:AB138)-'Chem - ODS'!W$7*10^6,'Chemicals Calcs'!AB138))</f>
        <v>0</v>
      </c>
      <c r="AC138" s="212">
        <f ca="1">IF(SUM('Chemicals Calcs'!AC$2:AC138)-'Chem - ODS'!X$7*10^6&lt;0,0,IF(AND(SUM('Chemicals Calcs'!AC$1:AC137)-'Chem - ODS'!X$7*10^6&lt;0,SUM('Chemicals Calcs'!AC$2:AC138)-'Chem - ODS'!X$7*10^6&gt;0),SUM('Chemicals Calcs'!AC$2:AC138)-'Chem - ODS'!X$7*10^6,'Chemicals Calcs'!AC138))</f>
        <v>0</v>
      </c>
      <c r="AD138" s="212">
        <f ca="1">IF(SUM('Chemicals Calcs'!AD$2:AD138)-'Chem - ODS'!Y$7*10^6&lt;0,0,IF(AND(SUM('Chemicals Calcs'!AD$1:AD137)-'Chem - ODS'!Y$7*10^6&lt;0,SUM('Chemicals Calcs'!AD$2:AD138)-'Chem - ODS'!Y$7*10^6&gt;0),SUM('Chemicals Calcs'!AD$2:AD138)-'Chem - ODS'!Y$7*10^6,'Chemicals Calcs'!AD138))</f>
        <v>0</v>
      </c>
      <c r="AE138" s="212">
        <f ca="1">IF(SUM('Chemicals Calcs'!AE$2:AE138)-'Chem - ODS'!Z$7*10^6&lt;0,0,IF(AND(SUM('Chemicals Calcs'!AE$1:AE137)-'Chem - ODS'!Z$7*10^6&lt;0,SUM('Chemicals Calcs'!AE$2:AE138)-'Chem - ODS'!Z$7*10^6&gt;0),SUM('Chemicals Calcs'!AE$2:AE138)-'Chem - ODS'!Z$7*10^6,'Chemicals Calcs'!AE138))</f>
        <v>0</v>
      </c>
      <c r="AF138" s="212">
        <f ca="1">IF(SUM('Chemicals Calcs'!AF$2:AF138)-'Chem - ODS'!AA$7*10^6&lt;0,0,IF(AND(SUM('Chemicals Calcs'!AF$1:AF137)-'Chem - ODS'!AA$7*10^6&lt;0,SUM('Chemicals Calcs'!AF$2:AF138)-'Chem - ODS'!AA$7*10^6&gt;0),SUM('Chemicals Calcs'!AF$2:AF138)-'Chem - ODS'!AA$7*10^6,'Chemicals Calcs'!AF138))</f>
        <v>0</v>
      </c>
      <c r="AG138" s="212">
        <f ca="1">IF(SUM('Chemicals Calcs'!AG$2:AG138)-'Chem - ODS'!AB$7*10^6&lt;0,0,IF(AND(SUM('Chemicals Calcs'!AG$1:AG137)-'Chem - ODS'!AB$7*10^6&lt;0,SUM('Chemicals Calcs'!AG$2:AG138)-'Chem - ODS'!AB$7*10^6&gt;0),SUM('Chemicals Calcs'!AG$2:AG138)-'Chem - ODS'!AB$7*10^6,'Chemicals Calcs'!AG138))</f>
        <v>0</v>
      </c>
      <c r="AH138" s="212">
        <f ca="1">IF(SUM('Chemicals Calcs'!AH$2:AH138)-'Chem - ODS'!AC$7*10^6&lt;0,0,IF(AND(SUM('Chemicals Calcs'!AH$1:AH137)-'Chem - ODS'!AC$7*10^6&lt;0,SUM('Chemicals Calcs'!AH$2:AH138)-'Chem - ODS'!AC$7*10^6&gt;0),SUM('Chemicals Calcs'!AH$2:AH138)-'Chem - ODS'!AC$7*10^6,'Chemicals Calcs'!AH138))</f>
        <v>0</v>
      </c>
      <c r="AI138" s="212">
        <f ca="1">IF(SUM('Chemicals Calcs'!AI$2:AI138)-'Chem - ODS'!AD$7*10^6&lt;0,0,IF(AND(SUM('Chemicals Calcs'!AI$1:AI137)-'Chem - ODS'!AD$7*10^6&lt;0,SUM('Chemicals Calcs'!AI$2:AI138)-'Chem - ODS'!AD$7*10^6&gt;0),SUM('Chemicals Calcs'!AI$2:AI138)-'Chem - ODS'!AD$7*10^6,'Chemicals Calcs'!AI138))</f>
        <v>0</v>
      </c>
      <c r="AJ138" s="212">
        <f ca="1">IF(SUM('Chemicals Calcs'!AJ$2:AJ138)-'Chem - ODS'!AE$7*10^6&lt;0,0,IF(AND(SUM('Chemicals Calcs'!AJ$1:AJ137)-'Chem - ODS'!AE$7*10^6&lt;0,SUM('Chemicals Calcs'!AJ$2:AJ138)-'Chem - ODS'!AE$7*10^6&gt;0),SUM('Chemicals Calcs'!AJ$2:AJ138)-'Chem - ODS'!AE$7*10^6,'Chemicals Calcs'!AJ138))</f>
        <v>0</v>
      </c>
      <c r="AK138" s="212">
        <f ca="1">IF(SUM('Chemicals Calcs'!AK$2:AK138)-'Chem - ODS'!AF$7*10^6&lt;0,0,IF(AND(SUM('Chemicals Calcs'!AK$1:AK137)-'Chem - ODS'!AF$7*10^6&lt;0,SUM('Chemicals Calcs'!AK$2:AK138)-'Chem - ODS'!AF$7*10^6&gt;0),SUM('Chemicals Calcs'!AK$2:AK138)-'Chem - ODS'!AF$7*10^6,'Chemicals Calcs'!AK138))</f>
        <v>0</v>
      </c>
      <c r="AL138" s="212">
        <f ca="1">IF(SUM('Chemicals Calcs'!AL$2:AL138)-'Chem - ODS'!AG$7*10^6&lt;0,0,IF(AND(SUM('Chemicals Calcs'!AL$1:AL137)-'Chem - ODS'!AG$7*10^6&lt;0,SUM('Chemicals Calcs'!AL$2:AL138)-'Chem - ODS'!AG$7*10^6&gt;0),SUM('Chemicals Calcs'!AL$2:AL138)-'Chem - ODS'!AG$7*10^6,'Chemicals Calcs'!AL138))</f>
        <v>0</v>
      </c>
      <c r="AM138" s="212">
        <f ca="1">IF(SUM('Chemicals Calcs'!AM$2:AM138)-'Chem - ODS'!AH$7*10^6&lt;0,0,IF(AND(SUM('Chemicals Calcs'!AM$1:AM137)-'Chem - ODS'!AH$7*10^6&lt;0,SUM('Chemicals Calcs'!AM$2:AM138)-'Chem - ODS'!AH$7*10^6&gt;0),SUM('Chemicals Calcs'!AM$2:AM138)-'Chem - ODS'!AH$7*10^6,'Chemicals Calcs'!AM138))</f>
        <v>0</v>
      </c>
      <c r="AN138" s="212">
        <f ca="1">IF(SUM('Chemicals Calcs'!AN$2:AN138)-'Chem - ODS'!AI$7*10^6&lt;0,0,IF(AND(SUM('Chemicals Calcs'!AN$1:AN137)-'Chem - ODS'!AI$7*10^6&lt;0,SUM('Chemicals Calcs'!AN$2:AN138)-'Chem - ODS'!AI$7*10^6&gt;0),SUM('Chemicals Calcs'!AN$2:AN138)-'Chem - ODS'!AI$7*10^6,'Chemicals Calcs'!AN138))</f>
        <v>0</v>
      </c>
      <c r="AO138" s="212">
        <f ca="1">IF(SUM('Chemicals Calcs'!AO$2:AO138)-'Chem - ODS'!AJ$7*10^6&lt;0,0,IF(AND(SUM('Chemicals Calcs'!AO$1:AO137)-'Chem - ODS'!AJ$7*10^6&lt;0,SUM('Chemicals Calcs'!AO$2:AO138)-'Chem - ODS'!AJ$7*10^6&gt;0),SUM('Chemicals Calcs'!AO$2:AO138)-'Chem - ODS'!AJ$7*10^6,'Chemicals Calcs'!AO138))</f>
        <v>0</v>
      </c>
      <c r="AP138" s="212">
        <f ca="1">IF(SUM('Chemicals Calcs'!AP$2:AP138)-'Chem - ODS'!AK$7*10^6&lt;0,0,IF(AND(SUM('Chemicals Calcs'!AP$1:AP137)-'Chem - ODS'!AK$7*10^6&lt;0,SUM('Chemicals Calcs'!AP$2:AP138)-'Chem - ODS'!AK$7*10^6&gt;0),SUM('Chemicals Calcs'!AP$2:AP138)-'Chem - ODS'!AK$7*10^6,'Chemicals Calcs'!AP138))</f>
        <v>0</v>
      </c>
    </row>
    <row r="139" spans="1:42">
      <c r="A139" s="74">
        <v>87</v>
      </c>
      <c r="B139">
        <f ca="1">IF('Chemicals 2010'!$A147="CP",INDIRECT("'Chemicals 2010'!"&amp;'Country Selector'!$B$3&amp;ROW($A147))*10^12,0)</f>
        <v>0</v>
      </c>
      <c r="C139" s="90">
        <f t="shared" ca="1" si="6"/>
        <v>0</v>
      </c>
      <c r="D139" s="90">
        <f t="shared" ca="1" si="6"/>
        <v>0</v>
      </c>
      <c r="E139" s="90">
        <f t="shared" ca="1" si="6"/>
        <v>0</v>
      </c>
      <c r="F139" s="90">
        <f t="shared" ca="1" si="6"/>
        <v>0</v>
      </c>
      <c r="G139" s="212">
        <f ca="1">IF(SUM('Chemicals Calcs'!G$2:G139)-'Chem - ODS'!B$7*10^6&lt;0,0,IF(AND(SUM('Chemicals Calcs'!G$1:G138)-'Chem - ODS'!B$7*10^6&lt;0,SUM('Chemicals Calcs'!G$2:G139)-'Chem - ODS'!B$7*10^6&gt;0),SUM('Chemicals Calcs'!G$2:G139)-'Chem - ODS'!B$7*10^6,'Chemicals Calcs'!G139))</f>
        <v>0</v>
      </c>
      <c r="H139" s="212">
        <f ca="1">IF(SUM('Chemicals Calcs'!H$2:H139)-'Chem - ODS'!C$7*10^6&lt;0,0,IF(AND(SUM('Chemicals Calcs'!H$1:H138)-'Chem - ODS'!C$7*10^6&lt;0,SUM('Chemicals Calcs'!H$2:H139)-'Chem - ODS'!C$7*10^6&gt;0),SUM('Chemicals Calcs'!H$2:H139)-'Chem - ODS'!C$7*10^6,'Chemicals Calcs'!H139))</f>
        <v>0</v>
      </c>
      <c r="I139" s="212">
        <f ca="1">IF(SUM('Chemicals Calcs'!I$2:I139)-'Chem - ODS'!D$7*10^6&lt;0,0,IF(AND(SUM('Chemicals Calcs'!I$1:I138)-'Chem - ODS'!D$7*10^6&lt;0,SUM('Chemicals Calcs'!I$2:I139)-'Chem - ODS'!D$7*10^6&gt;0),SUM('Chemicals Calcs'!I$2:I139)-'Chem - ODS'!D$7*10^6,'Chemicals Calcs'!I139))</f>
        <v>0</v>
      </c>
      <c r="J139" s="212">
        <f ca="1">IF(SUM('Chemicals Calcs'!J$2:J139)-'Chem - ODS'!E$7*10^6&lt;0,0,IF(AND(SUM('Chemicals Calcs'!J$1:J138)-'Chem - ODS'!E$7*10^6&lt;0,SUM('Chemicals Calcs'!J$2:J139)-'Chem - ODS'!E$7*10^6&gt;0),SUM('Chemicals Calcs'!J$2:J139)-'Chem - ODS'!E$7*10^6,'Chemicals Calcs'!J139))</f>
        <v>0</v>
      </c>
      <c r="K139" s="212">
        <f ca="1">IF(SUM('Chemicals Calcs'!K$2:K139)-'Chem - ODS'!F$7*10^6&lt;0,0,IF(AND(SUM('Chemicals Calcs'!K$1:K138)-'Chem - ODS'!F$7*10^6&lt;0,SUM('Chemicals Calcs'!K$2:K139)-'Chem - ODS'!F$7*10^6&gt;0),SUM('Chemicals Calcs'!K$2:K139)-'Chem - ODS'!F$7*10^6,'Chemicals Calcs'!K139))</f>
        <v>0</v>
      </c>
      <c r="L139" s="212">
        <f ca="1">IF(SUM('Chemicals Calcs'!L$2:L139)-'Chem - ODS'!G$7*10^6&lt;0,0,IF(AND(SUM('Chemicals Calcs'!L$1:L138)-'Chem - ODS'!G$7*10^6&lt;0,SUM('Chemicals Calcs'!L$2:L139)-'Chem - ODS'!G$7*10^6&gt;0),SUM('Chemicals Calcs'!L$2:L139)-'Chem - ODS'!G$7*10^6,'Chemicals Calcs'!L139))</f>
        <v>0</v>
      </c>
      <c r="M139" s="212">
        <f ca="1">IF(SUM('Chemicals Calcs'!M$2:M139)-'Chem - ODS'!H$7*10^6&lt;0,0,IF(AND(SUM('Chemicals Calcs'!M$1:M138)-'Chem - ODS'!H$7*10^6&lt;0,SUM('Chemicals Calcs'!M$2:M139)-'Chem - ODS'!H$7*10^6&gt;0),SUM('Chemicals Calcs'!M$2:M139)-'Chem - ODS'!H$7*10^6,'Chemicals Calcs'!M139))</f>
        <v>0</v>
      </c>
      <c r="N139" s="212">
        <f ca="1">IF(SUM('Chemicals Calcs'!N$2:N139)-'Chem - ODS'!I$7*10^6&lt;0,0,IF(AND(SUM('Chemicals Calcs'!N$1:N138)-'Chem - ODS'!I$7*10^6&lt;0,SUM('Chemicals Calcs'!N$2:N139)-'Chem - ODS'!I$7*10^6&gt;0),SUM('Chemicals Calcs'!N$2:N139)-'Chem - ODS'!I$7*10^6,'Chemicals Calcs'!N139))</f>
        <v>0</v>
      </c>
      <c r="O139" s="212">
        <f ca="1">IF(SUM('Chemicals Calcs'!O$2:O139)-'Chem - ODS'!J$7*10^6&lt;0,0,IF(AND(SUM('Chemicals Calcs'!O$1:O138)-'Chem - ODS'!J$7*10^6&lt;0,SUM('Chemicals Calcs'!O$2:O139)-'Chem - ODS'!J$7*10^6&gt;0),SUM('Chemicals Calcs'!O$2:O139)-'Chem - ODS'!J$7*10^6,'Chemicals Calcs'!O139))</f>
        <v>0</v>
      </c>
      <c r="P139" s="212">
        <f ca="1">IF(SUM('Chemicals Calcs'!P$2:P139)-'Chem - ODS'!K$7*10^6&lt;0,0,IF(AND(SUM('Chemicals Calcs'!P$1:P138)-'Chem - ODS'!K$7*10^6&lt;0,SUM('Chemicals Calcs'!P$2:P139)-'Chem - ODS'!K$7*10^6&gt;0),SUM('Chemicals Calcs'!P$2:P139)-'Chem - ODS'!K$7*10^6,'Chemicals Calcs'!P139))</f>
        <v>0</v>
      </c>
      <c r="Q139" s="212">
        <f ca="1">IF(SUM('Chemicals Calcs'!Q$2:Q139)-'Chem - ODS'!L$7*10^6&lt;0,0,IF(AND(SUM('Chemicals Calcs'!Q$1:Q138)-'Chem - ODS'!L$7*10^6&lt;0,SUM('Chemicals Calcs'!Q$2:Q139)-'Chem - ODS'!L$7*10^6&gt;0),SUM('Chemicals Calcs'!Q$2:Q139)-'Chem - ODS'!L$7*10^6,'Chemicals Calcs'!Q139))</f>
        <v>0</v>
      </c>
      <c r="R139" s="212">
        <f ca="1">IF(SUM('Chemicals Calcs'!R$2:R139)-'Chem - ODS'!M$7*10^6&lt;0,0,IF(AND(SUM('Chemicals Calcs'!R$1:R138)-'Chem - ODS'!M$7*10^6&lt;0,SUM('Chemicals Calcs'!R$2:R139)-'Chem - ODS'!M$7*10^6&gt;0),SUM('Chemicals Calcs'!R$2:R139)-'Chem - ODS'!M$7*10^6,'Chemicals Calcs'!R139))</f>
        <v>0</v>
      </c>
      <c r="S139" s="212">
        <f ca="1">IF(SUM('Chemicals Calcs'!S$2:S139)-'Chem - ODS'!N$7*10^6&lt;0,0,IF(AND(SUM('Chemicals Calcs'!S$1:S138)-'Chem - ODS'!N$7*10^6&lt;0,SUM('Chemicals Calcs'!S$2:S139)-'Chem - ODS'!N$7*10^6&gt;0),SUM('Chemicals Calcs'!S$2:S139)-'Chem - ODS'!N$7*10^6,'Chemicals Calcs'!S139))</f>
        <v>0</v>
      </c>
      <c r="T139" s="212">
        <f ca="1">IF(SUM('Chemicals Calcs'!T$2:T139)-'Chem - ODS'!O$7*10^6&lt;0,0,IF(AND(SUM('Chemicals Calcs'!T$1:T138)-'Chem - ODS'!O$7*10^6&lt;0,SUM('Chemicals Calcs'!T$2:T139)-'Chem - ODS'!O$7*10^6&gt;0),SUM('Chemicals Calcs'!T$2:T139)-'Chem - ODS'!O$7*10^6,'Chemicals Calcs'!T139))</f>
        <v>0</v>
      </c>
      <c r="U139" s="212">
        <f ca="1">IF(SUM('Chemicals Calcs'!U$2:U139)-'Chem - ODS'!P$7*10^6&lt;0,0,IF(AND(SUM('Chemicals Calcs'!U$1:U138)-'Chem - ODS'!P$7*10^6&lt;0,SUM('Chemicals Calcs'!U$2:U139)-'Chem - ODS'!P$7*10^6&gt;0),SUM('Chemicals Calcs'!U$2:U139)-'Chem - ODS'!P$7*10^6,'Chemicals Calcs'!U139))</f>
        <v>0</v>
      </c>
      <c r="V139" s="212">
        <f ca="1">IF(SUM('Chemicals Calcs'!V$2:V139)-'Chem - ODS'!Q$7*10^6&lt;0,0,IF(AND(SUM('Chemicals Calcs'!V$1:V138)-'Chem - ODS'!Q$7*10^6&lt;0,SUM('Chemicals Calcs'!V$2:V139)-'Chem - ODS'!Q$7*10^6&gt;0),SUM('Chemicals Calcs'!V$2:V139)-'Chem - ODS'!Q$7*10^6,'Chemicals Calcs'!V139))</f>
        <v>0</v>
      </c>
      <c r="W139" s="212">
        <f ca="1">IF(SUM('Chemicals Calcs'!W$2:W139)-'Chem - ODS'!R$7*10^6&lt;0,0,IF(AND(SUM('Chemicals Calcs'!W$1:W138)-'Chem - ODS'!R$7*10^6&lt;0,SUM('Chemicals Calcs'!W$2:W139)-'Chem - ODS'!R$7*10^6&gt;0),SUM('Chemicals Calcs'!W$2:W139)-'Chem - ODS'!R$7*10^6,'Chemicals Calcs'!W139))</f>
        <v>0</v>
      </c>
      <c r="X139" s="212">
        <f ca="1">IF(SUM('Chemicals Calcs'!X$2:X139)-'Chem - ODS'!S$7*10^6&lt;0,0,IF(AND(SUM('Chemicals Calcs'!X$1:X138)-'Chem - ODS'!S$7*10^6&lt;0,SUM('Chemicals Calcs'!X$2:X139)-'Chem - ODS'!S$7*10^6&gt;0),SUM('Chemicals Calcs'!X$2:X139)-'Chem - ODS'!S$7*10^6,'Chemicals Calcs'!X139))</f>
        <v>0</v>
      </c>
      <c r="Y139" s="212">
        <f ca="1">IF(SUM('Chemicals Calcs'!Y$2:Y139)-'Chem - ODS'!T$7*10^6&lt;0,0,IF(AND(SUM('Chemicals Calcs'!Y$1:Y138)-'Chem - ODS'!T$7*10^6&lt;0,SUM('Chemicals Calcs'!Y$2:Y139)-'Chem - ODS'!T$7*10^6&gt;0),SUM('Chemicals Calcs'!Y$2:Y139)-'Chem - ODS'!T$7*10^6,'Chemicals Calcs'!Y139))</f>
        <v>0</v>
      </c>
      <c r="Z139" s="212">
        <f ca="1">IF(SUM('Chemicals Calcs'!Z$2:Z139)-'Chem - ODS'!U$7*10^6&lt;0,0,IF(AND(SUM('Chemicals Calcs'!Z$1:Z138)-'Chem - ODS'!U$7*10^6&lt;0,SUM('Chemicals Calcs'!Z$2:Z139)-'Chem - ODS'!U$7*10^6&gt;0),SUM('Chemicals Calcs'!Z$2:Z139)-'Chem - ODS'!U$7*10^6,'Chemicals Calcs'!Z139))</f>
        <v>0</v>
      </c>
      <c r="AA139" s="212">
        <f ca="1">IF(SUM('Chemicals Calcs'!AA$2:AA139)-'Chem - ODS'!V$7*10^6&lt;0,0,IF(AND(SUM('Chemicals Calcs'!AA$1:AA138)-'Chem - ODS'!V$7*10^6&lt;0,SUM('Chemicals Calcs'!AA$2:AA139)-'Chem - ODS'!V$7*10^6&gt;0),SUM('Chemicals Calcs'!AA$2:AA139)-'Chem - ODS'!V$7*10^6,'Chemicals Calcs'!AA139))</f>
        <v>0</v>
      </c>
      <c r="AB139" s="212">
        <f ca="1">IF(SUM('Chemicals Calcs'!AB$2:AB139)-'Chem - ODS'!W$7*10^6&lt;0,0,IF(AND(SUM('Chemicals Calcs'!AB$1:AB138)-'Chem - ODS'!W$7*10^6&lt;0,SUM('Chemicals Calcs'!AB$2:AB139)-'Chem - ODS'!W$7*10^6&gt;0),SUM('Chemicals Calcs'!AB$2:AB139)-'Chem - ODS'!W$7*10^6,'Chemicals Calcs'!AB139))</f>
        <v>0</v>
      </c>
      <c r="AC139" s="212">
        <f ca="1">IF(SUM('Chemicals Calcs'!AC$2:AC139)-'Chem - ODS'!X$7*10^6&lt;0,0,IF(AND(SUM('Chemicals Calcs'!AC$1:AC138)-'Chem - ODS'!X$7*10^6&lt;0,SUM('Chemicals Calcs'!AC$2:AC139)-'Chem - ODS'!X$7*10^6&gt;0),SUM('Chemicals Calcs'!AC$2:AC139)-'Chem - ODS'!X$7*10^6,'Chemicals Calcs'!AC139))</f>
        <v>0</v>
      </c>
      <c r="AD139" s="212">
        <f ca="1">IF(SUM('Chemicals Calcs'!AD$2:AD139)-'Chem - ODS'!Y$7*10^6&lt;0,0,IF(AND(SUM('Chemicals Calcs'!AD$1:AD138)-'Chem - ODS'!Y$7*10^6&lt;0,SUM('Chemicals Calcs'!AD$2:AD139)-'Chem - ODS'!Y$7*10^6&gt;0),SUM('Chemicals Calcs'!AD$2:AD139)-'Chem - ODS'!Y$7*10^6,'Chemicals Calcs'!AD139))</f>
        <v>0</v>
      </c>
      <c r="AE139" s="212">
        <f ca="1">IF(SUM('Chemicals Calcs'!AE$2:AE139)-'Chem - ODS'!Z$7*10^6&lt;0,0,IF(AND(SUM('Chemicals Calcs'!AE$1:AE138)-'Chem - ODS'!Z$7*10^6&lt;0,SUM('Chemicals Calcs'!AE$2:AE139)-'Chem - ODS'!Z$7*10^6&gt;0),SUM('Chemicals Calcs'!AE$2:AE139)-'Chem - ODS'!Z$7*10^6,'Chemicals Calcs'!AE139))</f>
        <v>0</v>
      </c>
      <c r="AF139" s="212">
        <f ca="1">IF(SUM('Chemicals Calcs'!AF$2:AF139)-'Chem - ODS'!AA$7*10^6&lt;0,0,IF(AND(SUM('Chemicals Calcs'!AF$1:AF138)-'Chem - ODS'!AA$7*10^6&lt;0,SUM('Chemicals Calcs'!AF$2:AF139)-'Chem - ODS'!AA$7*10^6&gt;0),SUM('Chemicals Calcs'!AF$2:AF139)-'Chem - ODS'!AA$7*10^6,'Chemicals Calcs'!AF139))</f>
        <v>0</v>
      </c>
      <c r="AG139" s="212">
        <f ca="1">IF(SUM('Chemicals Calcs'!AG$2:AG139)-'Chem - ODS'!AB$7*10^6&lt;0,0,IF(AND(SUM('Chemicals Calcs'!AG$1:AG138)-'Chem - ODS'!AB$7*10^6&lt;0,SUM('Chemicals Calcs'!AG$2:AG139)-'Chem - ODS'!AB$7*10^6&gt;0),SUM('Chemicals Calcs'!AG$2:AG139)-'Chem - ODS'!AB$7*10^6,'Chemicals Calcs'!AG139))</f>
        <v>0</v>
      </c>
      <c r="AH139" s="212">
        <f ca="1">IF(SUM('Chemicals Calcs'!AH$2:AH139)-'Chem - ODS'!AC$7*10^6&lt;0,0,IF(AND(SUM('Chemicals Calcs'!AH$1:AH138)-'Chem - ODS'!AC$7*10^6&lt;0,SUM('Chemicals Calcs'!AH$2:AH139)-'Chem - ODS'!AC$7*10^6&gt;0),SUM('Chemicals Calcs'!AH$2:AH139)-'Chem - ODS'!AC$7*10^6,'Chemicals Calcs'!AH139))</f>
        <v>0</v>
      </c>
      <c r="AI139" s="212">
        <f ca="1">IF(SUM('Chemicals Calcs'!AI$2:AI139)-'Chem - ODS'!AD$7*10^6&lt;0,0,IF(AND(SUM('Chemicals Calcs'!AI$1:AI138)-'Chem - ODS'!AD$7*10^6&lt;0,SUM('Chemicals Calcs'!AI$2:AI139)-'Chem - ODS'!AD$7*10^6&gt;0),SUM('Chemicals Calcs'!AI$2:AI139)-'Chem - ODS'!AD$7*10^6,'Chemicals Calcs'!AI139))</f>
        <v>0</v>
      </c>
      <c r="AJ139" s="212">
        <f ca="1">IF(SUM('Chemicals Calcs'!AJ$2:AJ139)-'Chem - ODS'!AE$7*10^6&lt;0,0,IF(AND(SUM('Chemicals Calcs'!AJ$1:AJ138)-'Chem - ODS'!AE$7*10^6&lt;0,SUM('Chemicals Calcs'!AJ$2:AJ139)-'Chem - ODS'!AE$7*10^6&gt;0),SUM('Chemicals Calcs'!AJ$2:AJ139)-'Chem - ODS'!AE$7*10^6,'Chemicals Calcs'!AJ139))</f>
        <v>0</v>
      </c>
      <c r="AK139" s="212">
        <f ca="1">IF(SUM('Chemicals Calcs'!AK$2:AK139)-'Chem - ODS'!AF$7*10^6&lt;0,0,IF(AND(SUM('Chemicals Calcs'!AK$1:AK138)-'Chem - ODS'!AF$7*10^6&lt;0,SUM('Chemicals Calcs'!AK$2:AK139)-'Chem - ODS'!AF$7*10^6&gt;0),SUM('Chemicals Calcs'!AK$2:AK139)-'Chem - ODS'!AF$7*10^6,'Chemicals Calcs'!AK139))</f>
        <v>0</v>
      </c>
      <c r="AL139" s="212">
        <f ca="1">IF(SUM('Chemicals Calcs'!AL$2:AL139)-'Chem - ODS'!AG$7*10^6&lt;0,0,IF(AND(SUM('Chemicals Calcs'!AL$1:AL138)-'Chem - ODS'!AG$7*10^6&lt;0,SUM('Chemicals Calcs'!AL$2:AL139)-'Chem - ODS'!AG$7*10^6&gt;0),SUM('Chemicals Calcs'!AL$2:AL139)-'Chem - ODS'!AG$7*10^6,'Chemicals Calcs'!AL139))</f>
        <v>0</v>
      </c>
      <c r="AM139" s="212">
        <f ca="1">IF(SUM('Chemicals Calcs'!AM$2:AM139)-'Chem - ODS'!AH$7*10^6&lt;0,0,IF(AND(SUM('Chemicals Calcs'!AM$1:AM138)-'Chem - ODS'!AH$7*10^6&lt;0,SUM('Chemicals Calcs'!AM$2:AM139)-'Chem - ODS'!AH$7*10^6&gt;0),SUM('Chemicals Calcs'!AM$2:AM139)-'Chem - ODS'!AH$7*10^6,'Chemicals Calcs'!AM139))</f>
        <v>0</v>
      </c>
      <c r="AN139" s="212">
        <f ca="1">IF(SUM('Chemicals Calcs'!AN$2:AN139)-'Chem - ODS'!AI$7*10^6&lt;0,0,IF(AND(SUM('Chemicals Calcs'!AN$1:AN138)-'Chem - ODS'!AI$7*10^6&lt;0,SUM('Chemicals Calcs'!AN$2:AN139)-'Chem - ODS'!AI$7*10^6&gt;0),SUM('Chemicals Calcs'!AN$2:AN139)-'Chem - ODS'!AI$7*10^6,'Chemicals Calcs'!AN139))</f>
        <v>0</v>
      </c>
      <c r="AO139" s="212">
        <f ca="1">IF(SUM('Chemicals Calcs'!AO$2:AO139)-'Chem - ODS'!AJ$7*10^6&lt;0,0,IF(AND(SUM('Chemicals Calcs'!AO$1:AO138)-'Chem - ODS'!AJ$7*10^6&lt;0,SUM('Chemicals Calcs'!AO$2:AO139)-'Chem - ODS'!AJ$7*10^6&gt;0),SUM('Chemicals Calcs'!AO$2:AO139)-'Chem - ODS'!AJ$7*10^6,'Chemicals Calcs'!AO139))</f>
        <v>0</v>
      </c>
      <c r="AP139" s="212">
        <f ca="1">IF(SUM('Chemicals Calcs'!AP$2:AP139)-'Chem - ODS'!AK$7*10^6&lt;0,0,IF(AND(SUM('Chemicals Calcs'!AP$1:AP138)-'Chem - ODS'!AK$7*10^6&lt;0,SUM('Chemicals Calcs'!AP$2:AP139)-'Chem - ODS'!AK$7*10^6&gt;0),SUM('Chemicals Calcs'!AP$2:AP139)-'Chem - ODS'!AK$7*10^6,'Chemicals Calcs'!AP139))</f>
        <v>0</v>
      </c>
    </row>
    <row r="140" spans="1:42">
      <c r="A140" s="74">
        <v>88</v>
      </c>
      <c r="B140">
        <f ca="1">IF('Chemicals 2010'!$A148="CP",INDIRECT("'Chemicals 2010'!"&amp;'Country Selector'!$B$3&amp;ROW($A148))*10^12,0)</f>
        <v>0</v>
      </c>
      <c r="C140" s="90">
        <f t="shared" ca="1" si="6"/>
        <v>0</v>
      </c>
      <c r="D140" s="90">
        <f t="shared" ca="1" si="6"/>
        <v>0</v>
      </c>
      <c r="E140" s="90">
        <f t="shared" ca="1" si="6"/>
        <v>0</v>
      </c>
      <c r="F140" s="90">
        <f t="shared" ca="1" si="6"/>
        <v>0</v>
      </c>
      <c r="G140" s="212">
        <f ca="1">IF(SUM('Chemicals Calcs'!G$2:G140)-'Chem - ODS'!B$7*10^6&lt;0,0,IF(AND(SUM('Chemicals Calcs'!G$1:G139)-'Chem - ODS'!B$7*10^6&lt;0,SUM('Chemicals Calcs'!G$2:G140)-'Chem - ODS'!B$7*10^6&gt;0),SUM('Chemicals Calcs'!G$2:G140)-'Chem - ODS'!B$7*10^6,'Chemicals Calcs'!G140))</f>
        <v>0</v>
      </c>
      <c r="H140" s="212">
        <f ca="1">IF(SUM('Chemicals Calcs'!H$2:H140)-'Chem - ODS'!C$7*10^6&lt;0,0,IF(AND(SUM('Chemicals Calcs'!H$1:H139)-'Chem - ODS'!C$7*10^6&lt;0,SUM('Chemicals Calcs'!H$2:H140)-'Chem - ODS'!C$7*10^6&gt;0),SUM('Chemicals Calcs'!H$2:H140)-'Chem - ODS'!C$7*10^6,'Chemicals Calcs'!H140))</f>
        <v>0</v>
      </c>
      <c r="I140" s="212">
        <f ca="1">IF(SUM('Chemicals Calcs'!I$2:I140)-'Chem - ODS'!D$7*10^6&lt;0,0,IF(AND(SUM('Chemicals Calcs'!I$1:I139)-'Chem - ODS'!D$7*10^6&lt;0,SUM('Chemicals Calcs'!I$2:I140)-'Chem - ODS'!D$7*10^6&gt;0),SUM('Chemicals Calcs'!I$2:I140)-'Chem - ODS'!D$7*10^6,'Chemicals Calcs'!I140))</f>
        <v>0</v>
      </c>
      <c r="J140" s="212">
        <f ca="1">IF(SUM('Chemicals Calcs'!J$2:J140)-'Chem - ODS'!E$7*10^6&lt;0,0,IF(AND(SUM('Chemicals Calcs'!J$1:J139)-'Chem - ODS'!E$7*10^6&lt;0,SUM('Chemicals Calcs'!J$2:J140)-'Chem - ODS'!E$7*10^6&gt;0),SUM('Chemicals Calcs'!J$2:J140)-'Chem - ODS'!E$7*10^6,'Chemicals Calcs'!J140))</f>
        <v>0</v>
      </c>
      <c r="K140" s="212">
        <f ca="1">IF(SUM('Chemicals Calcs'!K$2:K140)-'Chem - ODS'!F$7*10^6&lt;0,0,IF(AND(SUM('Chemicals Calcs'!K$1:K139)-'Chem - ODS'!F$7*10^6&lt;0,SUM('Chemicals Calcs'!K$2:K140)-'Chem - ODS'!F$7*10^6&gt;0),SUM('Chemicals Calcs'!K$2:K140)-'Chem - ODS'!F$7*10^6,'Chemicals Calcs'!K140))</f>
        <v>0</v>
      </c>
      <c r="L140" s="212">
        <f ca="1">IF(SUM('Chemicals Calcs'!L$2:L140)-'Chem - ODS'!G$7*10^6&lt;0,0,IF(AND(SUM('Chemicals Calcs'!L$1:L139)-'Chem - ODS'!G$7*10^6&lt;0,SUM('Chemicals Calcs'!L$2:L140)-'Chem - ODS'!G$7*10^6&gt;0),SUM('Chemicals Calcs'!L$2:L140)-'Chem - ODS'!G$7*10^6,'Chemicals Calcs'!L140))</f>
        <v>0</v>
      </c>
      <c r="M140" s="212">
        <f ca="1">IF(SUM('Chemicals Calcs'!M$2:M140)-'Chem - ODS'!H$7*10^6&lt;0,0,IF(AND(SUM('Chemicals Calcs'!M$1:M139)-'Chem - ODS'!H$7*10^6&lt;0,SUM('Chemicals Calcs'!M$2:M140)-'Chem - ODS'!H$7*10^6&gt;0),SUM('Chemicals Calcs'!M$2:M140)-'Chem - ODS'!H$7*10^6,'Chemicals Calcs'!M140))</f>
        <v>0</v>
      </c>
      <c r="N140" s="212">
        <f ca="1">IF(SUM('Chemicals Calcs'!N$2:N140)-'Chem - ODS'!I$7*10^6&lt;0,0,IF(AND(SUM('Chemicals Calcs'!N$1:N139)-'Chem - ODS'!I$7*10^6&lt;0,SUM('Chemicals Calcs'!N$2:N140)-'Chem - ODS'!I$7*10^6&gt;0),SUM('Chemicals Calcs'!N$2:N140)-'Chem - ODS'!I$7*10^6,'Chemicals Calcs'!N140))</f>
        <v>0</v>
      </c>
      <c r="O140" s="212">
        <f ca="1">IF(SUM('Chemicals Calcs'!O$2:O140)-'Chem - ODS'!J$7*10^6&lt;0,0,IF(AND(SUM('Chemicals Calcs'!O$1:O139)-'Chem - ODS'!J$7*10^6&lt;0,SUM('Chemicals Calcs'!O$2:O140)-'Chem - ODS'!J$7*10^6&gt;0),SUM('Chemicals Calcs'!O$2:O140)-'Chem - ODS'!J$7*10^6,'Chemicals Calcs'!O140))</f>
        <v>0</v>
      </c>
      <c r="P140" s="212">
        <f ca="1">IF(SUM('Chemicals Calcs'!P$2:P140)-'Chem - ODS'!K$7*10^6&lt;0,0,IF(AND(SUM('Chemicals Calcs'!P$1:P139)-'Chem - ODS'!K$7*10^6&lt;0,SUM('Chemicals Calcs'!P$2:P140)-'Chem - ODS'!K$7*10^6&gt;0),SUM('Chemicals Calcs'!P$2:P140)-'Chem - ODS'!K$7*10^6,'Chemicals Calcs'!P140))</f>
        <v>0</v>
      </c>
      <c r="Q140" s="212">
        <f ca="1">IF(SUM('Chemicals Calcs'!Q$2:Q140)-'Chem - ODS'!L$7*10^6&lt;0,0,IF(AND(SUM('Chemicals Calcs'!Q$1:Q139)-'Chem - ODS'!L$7*10^6&lt;0,SUM('Chemicals Calcs'!Q$2:Q140)-'Chem - ODS'!L$7*10^6&gt;0),SUM('Chemicals Calcs'!Q$2:Q140)-'Chem - ODS'!L$7*10^6,'Chemicals Calcs'!Q140))</f>
        <v>0</v>
      </c>
      <c r="R140" s="212">
        <f ca="1">IF(SUM('Chemicals Calcs'!R$2:R140)-'Chem - ODS'!M$7*10^6&lt;0,0,IF(AND(SUM('Chemicals Calcs'!R$1:R139)-'Chem - ODS'!M$7*10^6&lt;0,SUM('Chemicals Calcs'!R$2:R140)-'Chem - ODS'!M$7*10^6&gt;0),SUM('Chemicals Calcs'!R$2:R140)-'Chem - ODS'!M$7*10^6,'Chemicals Calcs'!R140))</f>
        <v>0</v>
      </c>
      <c r="S140" s="212">
        <f ca="1">IF(SUM('Chemicals Calcs'!S$2:S140)-'Chem - ODS'!N$7*10^6&lt;0,0,IF(AND(SUM('Chemicals Calcs'!S$1:S139)-'Chem - ODS'!N$7*10^6&lt;0,SUM('Chemicals Calcs'!S$2:S140)-'Chem - ODS'!N$7*10^6&gt;0),SUM('Chemicals Calcs'!S$2:S140)-'Chem - ODS'!N$7*10^6,'Chemicals Calcs'!S140))</f>
        <v>0</v>
      </c>
      <c r="T140" s="212">
        <f ca="1">IF(SUM('Chemicals Calcs'!T$2:T140)-'Chem - ODS'!O$7*10^6&lt;0,0,IF(AND(SUM('Chemicals Calcs'!T$1:T139)-'Chem - ODS'!O$7*10^6&lt;0,SUM('Chemicals Calcs'!T$2:T140)-'Chem - ODS'!O$7*10^6&gt;0),SUM('Chemicals Calcs'!T$2:T140)-'Chem - ODS'!O$7*10^6,'Chemicals Calcs'!T140))</f>
        <v>0</v>
      </c>
      <c r="U140" s="212">
        <f ca="1">IF(SUM('Chemicals Calcs'!U$2:U140)-'Chem - ODS'!P$7*10^6&lt;0,0,IF(AND(SUM('Chemicals Calcs'!U$1:U139)-'Chem - ODS'!P$7*10^6&lt;0,SUM('Chemicals Calcs'!U$2:U140)-'Chem - ODS'!P$7*10^6&gt;0),SUM('Chemicals Calcs'!U$2:U140)-'Chem - ODS'!P$7*10^6,'Chemicals Calcs'!U140))</f>
        <v>0</v>
      </c>
      <c r="V140" s="212">
        <f ca="1">IF(SUM('Chemicals Calcs'!V$2:V140)-'Chem - ODS'!Q$7*10^6&lt;0,0,IF(AND(SUM('Chemicals Calcs'!V$1:V139)-'Chem - ODS'!Q$7*10^6&lt;0,SUM('Chemicals Calcs'!V$2:V140)-'Chem - ODS'!Q$7*10^6&gt;0),SUM('Chemicals Calcs'!V$2:V140)-'Chem - ODS'!Q$7*10^6,'Chemicals Calcs'!V140))</f>
        <v>0</v>
      </c>
      <c r="W140" s="212">
        <f ca="1">IF(SUM('Chemicals Calcs'!W$2:W140)-'Chem - ODS'!R$7*10^6&lt;0,0,IF(AND(SUM('Chemicals Calcs'!W$1:W139)-'Chem - ODS'!R$7*10^6&lt;0,SUM('Chemicals Calcs'!W$2:W140)-'Chem - ODS'!R$7*10^6&gt;0),SUM('Chemicals Calcs'!W$2:W140)-'Chem - ODS'!R$7*10^6,'Chemicals Calcs'!W140))</f>
        <v>0</v>
      </c>
      <c r="X140" s="212">
        <f ca="1">IF(SUM('Chemicals Calcs'!X$2:X140)-'Chem - ODS'!S$7*10^6&lt;0,0,IF(AND(SUM('Chemicals Calcs'!X$1:X139)-'Chem - ODS'!S$7*10^6&lt;0,SUM('Chemicals Calcs'!X$2:X140)-'Chem - ODS'!S$7*10^6&gt;0),SUM('Chemicals Calcs'!X$2:X140)-'Chem - ODS'!S$7*10^6,'Chemicals Calcs'!X140))</f>
        <v>0</v>
      </c>
      <c r="Y140" s="212">
        <f ca="1">IF(SUM('Chemicals Calcs'!Y$2:Y140)-'Chem - ODS'!T$7*10^6&lt;0,0,IF(AND(SUM('Chemicals Calcs'!Y$1:Y139)-'Chem - ODS'!T$7*10^6&lt;0,SUM('Chemicals Calcs'!Y$2:Y140)-'Chem - ODS'!T$7*10^6&gt;0),SUM('Chemicals Calcs'!Y$2:Y140)-'Chem - ODS'!T$7*10^6,'Chemicals Calcs'!Y140))</f>
        <v>0</v>
      </c>
      <c r="Z140" s="212">
        <f ca="1">IF(SUM('Chemicals Calcs'!Z$2:Z140)-'Chem - ODS'!U$7*10^6&lt;0,0,IF(AND(SUM('Chemicals Calcs'!Z$1:Z139)-'Chem - ODS'!U$7*10^6&lt;0,SUM('Chemicals Calcs'!Z$2:Z140)-'Chem - ODS'!U$7*10^6&gt;0),SUM('Chemicals Calcs'!Z$2:Z140)-'Chem - ODS'!U$7*10^6,'Chemicals Calcs'!Z140))</f>
        <v>0</v>
      </c>
      <c r="AA140" s="212">
        <f ca="1">IF(SUM('Chemicals Calcs'!AA$2:AA140)-'Chem - ODS'!V$7*10^6&lt;0,0,IF(AND(SUM('Chemicals Calcs'!AA$1:AA139)-'Chem - ODS'!V$7*10^6&lt;0,SUM('Chemicals Calcs'!AA$2:AA140)-'Chem - ODS'!V$7*10^6&gt;0),SUM('Chemicals Calcs'!AA$2:AA140)-'Chem - ODS'!V$7*10^6,'Chemicals Calcs'!AA140))</f>
        <v>0</v>
      </c>
      <c r="AB140" s="212">
        <f ca="1">IF(SUM('Chemicals Calcs'!AB$2:AB140)-'Chem - ODS'!W$7*10^6&lt;0,0,IF(AND(SUM('Chemicals Calcs'!AB$1:AB139)-'Chem - ODS'!W$7*10^6&lt;0,SUM('Chemicals Calcs'!AB$2:AB140)-'Chem - ODS'!W$7*10^6&gt;0),SUM('Chemicals Calcs'!AB$2:AB140)-'Chem - ODS'!W$7*10^6,'Chemicals Calcs'!AB140))</f>
        <v>0</v>
      </c>
      <c r="AC140" s="212">
        <f ca="1">IF(SUM('Chemicals Calcs'!AC$2:AC140)-'Chem - ODS'!X$7*10^6&lt;0,0,IF(AND(SUM('Chemicals Calcs'!AC$1:AC139)-'Chem - ODS'!X$7*10^6&lt;0,SUM('Chemicals Calcs'!AC$2:AC140)-'Chem - ODS'!X$7*10^6&gt;0),SUM('Chemicals Calcs'!AC$2:AC140)-'Chem - ODS'!X$7*10^6,'Chemicals Calcs'!AC140))</f>
        <v>0</v>
      </c>
      <c r="AD140" s="212">
        <f ca="1">IF(SUM('Chemicals Calcs'!AD$2:AD140)-'Chem - ODS'!Y$7*10^6&lt;0,0,IF(AND(SUM('Chemicals Calcs'!AD$1:AD139)-'Chem - ODS'!Y$7*10^6&lt;0,SUM('Chemicals Calcs'!AD$2:AD140)-'Chem - ODS'!Y$7*10^6&gt;0),SUM('Chemicals Calcs'!AD$2:AD140)-'Chem - ODS'!Y$7*10^6,'Chemicals Calcs'!AD140))</f>
        <v>0</v>
      </c>
      <c r="AE140" s="212">
        <f ca="1">IF(SUM('Chemicals Calcs'!AE$2:AE140)-'Chem - ODS'!Z$7*10^6&lt;0,0,IF(AND(SUM('Chemicals Calcs'!AE$1:AE139)-'Chem - ODS'!Z$7*10^6&lt;0,SUM('Chemicals Calcs'!AE$2:AE140)-'Chem - ODS'!Z$7*10^6&gt;0),SUM('Chemicals Calcs'!AE$2:AE140)-'Chem - ODS'!Z$7*10^6,'Chemicals Calcs'!AE140))</f>
        <v>0</v>
      </c>
      <c r="AF140" s="212">
        <f ca="1">IF(SUM('Chemicals Calcs'!AF$2:AF140)-'Chem - ODS'!AA$7*10^6&lt;0,0,IF(AND(SUM('Chemicals Calcs'!AF$1:AF139)-'Chem - ODS'!AA$7*10^6&lt;0,SUM('Chemicals Calcs'!AF$2:AF140)-'Chem - ODS'!AA$7*10^6&gt;0),SUM('Chemicals Calcs'!AF$2:AF140)-'Chem - ODS'!AA$7*10^6,'Chemicals Calcs'!AF140))</f>
        <v>0</v>
      </c>
      <c r="AG140" s="212">
        <f ca="1">IF(SUM('Chemicals Calcs'!AG$2:AG140)-'Chem - ODS'!AB$7*10^6&lt;0,0,IF(AND(SUM('Chemicals Calcs'!AG$1:AG139)-'Chem - ODS'!AB$7*10^6&lt;0,SUM('Chemicals Calcs'!AG$2:AG140)-'Chem - ODS'!AB$7*10^6&gt;0),SUM('Chemicals Calcs'!AG$2:AG140)-'Chem - ODS'!AB$7*10^6,'Chemicals Calcs'!AG140))</f>
        <v>0</v>
      </c>
      <c r="AH140" s="212">
        <f ca="1">IF(SUM('Chemicals Calcs'!AH$2:AH140)-'Chem - ODS'!AC$7*10^6&lt;0,0,IF(AND(SUM('Chemicals Calcs'!AH$1:AH139)-'Chem - ODS'!AC$7*10^6&lt;0,SUM('Chemicals Calcs'!AH$2:AH140)-'Chem - ODS'!AC$7*10^6&gt;0),SUM('Chemicals Calcs'!AH$2:AH140)-'Chem - ODS'!AC$7*10^6,'Chemicals Calcs'!AH140))</f>
        <v>0</v>
      </c>
      <c r="AI140" s="212">
        <f ca="1">IF(SUM('Chemicals Calcs'!AI$2:AI140)-'Chem - ODS'!AD$7*10^6&lt;0,0,IF(AND(SUM('Chemicals Calcs'!AI$1:AI139)-'Chem - ODS'!AD$7*10^6&lt;0,SUM('Chemicals Calcs'!AI$2:AI140)-'Chem - ODS'!AD$7*10^6&gt;0),SUM('Chemicals Calcs'!AI$2:AI140)-'Chem - ODS'!AD$7*10^6,'Chemicals Calcs'!AI140))</f>
        <v>0</v>
      </c>
      <c r="AJ140" s="212">
        <f ca="1">IF(SUM('Chemicals Calcs'!AJ$2:AJ140)-'Chem - ODS'!AE$7*10^6&lt;0,0,IF(AND(SUM('Chemicals Calcs'!AJ$1:AJ139)-'Chem - ODS'!AE$7*10^6&lt;0,SUM('Chemicals Calcs'!AJ$2:AJ140)-'Chem - ODS'!AE$7*10^6&gt;0),SUM('Chemicals Calcs'!AJ$2:AJ140)-'Chem - ODS'!AE$7*10^6,'Chemicals Calcs'!AJ140))</f>
        <v>0</v>
      </c>
      <c r="AK140" s="212">
        <f ca="1">IF(SUM('Chemicals Calcs'!AK$2:AK140)-'Chem - ODS'!AF$7*10^6&lt;0,0,IF(AND(SUM('Chemicals Calcs'!AK$1:AK139)-'Chem - ODS'!AF$7*10^6&lt;0,SUM('Chemicals Calcs'!AK$2:AK140)-'Chem - ODS'!AF$7*10^6&gt;0),SUM('Chemicals Calcs'!AK$2:AK140)-'Chem - ODS'!AF$7*10^6,'Chemicals Calcs'!AK140))</f>
        <v>0</v>
      </c>
      <c r="AL140" s="212">
        <f ca="1">IF(SUM('Chemicals Calcs'!AL$2:AL140)-'Chem - ODS'!AG$7*10^6&lt;0,0,IF(AND(SUM('Chemicals Calcs'!AL$1:AL139)-'Chem - ODS'!AG$7*10^6&lt;0,SUM('Chemicals Calcs'!AL$2:AL140)-'Chem - ODS'!AG$7*10^6&gt;0),SUM('Chemicals Calcs'!AL$2:AL140)-'Chem - ODS'!AG$7*10^6,'Chemicals Calcs'!AL140))</f>
        <v>0</v>
      </c>
      <c r="AM140" s="212">
        <f ca="1">IF(SUM('Chemicals Calcs'!AM$2:AM140)-'Chem - ODS'!AH$7*10^6&lt;0,0,IF(AND(SUM('Chemicals Calcs'!AM$1:AM139)-'Chem - ODS'!AH$7*10^6&lt;0,SUM('Chemicals Calcs'!AM$2:AM140)-'Chem - ODS'!AH$7*10^6&gt;0),SUM('Chemicals Calcs'!AM$2:AM140)-'Chem - ODS'!AH$7*10^6,'Chemicals Calcs'!AM140))</f>
        <v>0</v>
      </c>
      <c r="AN140" s="212">
        <f ca="1">IF(SUM('Chemicals Calcs'!AN$2:AN140)-'Chem - ODS'!AI$7*10^6&lt;0,0,IF(AND(SUM('Chemicals Calcs'!AN$1:AN139)-'Chem - ODS'!AI$7*10^6&lt;0,SUM('Chemicals Calcs'!AN$2:AN140)-'Chem - ODS'!AI$7*10^6&gt;0),SUM('Chemicals Calcs'!AN$2:AN140)-'Chem - ODS'!AI$7*10^6,'Chemicals Calcs'!AN140))</f>
        <v>0</v>
      </c>
      <c r="AO140" s="212">
        <f ca="1">IF(SUM('Chemicals Calcs'!AO$2:AO140)-'Chem - ODS'!AJ$7*10^6&lt;0,0,IF(AND(SUM('Chemicals Calcs'!AO$1:AO139)-'Chem - ODS'!AJ$7*10^6&lt;0,SUM('Chemicals Calcs'!AO$2:AO140)-'Chem - ODS'!AJ$7*10^6&gt;0),SUM('Chemicals Calcs'!AO$2:AO140)-'Chem - ODS'!AJ$7*10^6,'Chemicals Calcs'!AO140))</f>
        <v>0</v>
      </c>
      <c r="AP140" s="212">
        <f ca="1">IF(SUM('Chemicals Calcs'!AP$2:AP140)-'Chem - ODS'!AK$7*10^6&lt;0,0,IF(AND(SUM('Chemicals Calcs'!AP$1:AP139)-'Chem - ODS'!AK$7*10^6&lt;0,SUM('Chemicals Calcs'!AP$2:AP140)-'Chem - ODS'!AK$7*10^6&gt;0),SUM('Chemicals Calcs'!AP$2:AP140)-'Chem - ODS'!AK$7*10^6,'Chemicals Calcs'!AP140))</f>
        <v>0</v>
      </c>
    </row>
    <row r="141" spans="1:42">
      <c r="A141" s="74">
        <v>89</v>
      </c>
      <c r="B141">
        <f ca="1">IF('Chemicals 2010'!$A149="CP",INDIRECT("'Chemicals 2010'!"&amp;'Country Selector'!$B$3&amp;ROW($A149))*10^12,0)</f>
        <v>0</v>
      </c>
      <c r="C141" s="90">
        <f t="shared" ca="1" si="6"/>
        <v>118242339199.71317</v>
      </c>
      <c r="D141" s="90">
        <f t="shared" ca="1" si="6"/>
        <v>236484678399.42633</v>
      </c>
      <c r="E141" s="90">
        <f t="shared" ca="1" si="6"/>
        <v>354727017599.13947</v>
      </c>
      <c r="F141" s="90">
        <f t="shared" ca="1" si="6"/>
        <v>472969356798.85266</v>
      </c>
      <c r="G141" s="212">
        <f ca="1">IF(SUM('Chemicals Calcs'!G$2:G141)-'Chem - ODS'!B$7*10^6&lt;0,0,IF(AND(SUM('Chemicals Calcs'!G$1:G140)-'Chem - ODS'!B$7*10^6&lt;0,SUM('Chemicals Calcs'!G$2:G141)-'Chem - ODS'!B$7*10^6&gt;0),SUM('Chemicals Calcs'!G$2:G141)-'Chem - ODS'!B$7*10^6,'Chemicals Calcs'!G141))</f>
        <v>591211695998.5658</v>
      </c>
      <c r="H141" s="212">
        <f ca="1">IF(SUM('Chemicals Calcs'!H$2:H141)-'Chem - ODS'!C$7*10^6&lt;0,0,IF(AND(SUM('Chemicals Calcs'!H$1:H140)-'Chem - ODS'!C$7*10^6&lt;0,SUM('Chemicals Calcs'!H$2:H141)-'Chem - ODS'!C$7*10^6&gt;0),SUM('Chemicals Calcs'!H$2:H141)-'Chem - ODS'!C$7*10^6,'Chemicals Calcs'!H141))</f>
        <v>709454035198.27893</v>
      </c>
      <c r="I141" s="212">
        <f ca="1">IF(SUM('Chemicals Calcs'!I$2:I141)-'Chem - ODS'!D$7*10^6&lt;0,0,IF(AND(SUM('Chemicals Calcs'!I$1:I140)-'Chem - ODS'!D$7*10^6&lt;0,SUM('Chemicals Calcs'!I$2:I141)-'Chem - ODS'!D$7*10^6&gt;0),SUM('Chemicals Calcs'!I$2:I141)-'Chem - ODS'!D$7*10^6,'Chemicals Calcs'!I141))</f>
        <v>827696374397.99207</v>
      </c>
      <c r="J141" s="212">
        <f ca="1">IF(SUM('Chemicals Calcs'!J$2:J141)-'Chem - ODS'!E$7*10^6&lt;0,0,IF(AND(SUM('Chemicals Calcs'!J$1:J140)-'Chem - ODS'!E$7*10^6&lt;0,SUM('Chemicals Calcs'!J$2:J141)-'Chem - ODS'!E$7*10^6&gt;0),SUM('Chemicals Calcs'!J$2:J141)-'Chem - ODS'!E$7*10^6,'Chemicals Calcs'!J141))</f>
        <v>945938713597.70532</v>
      </c>
      <c r="K141" s="212">
        <f ca="1">IF(SUM('Chemicals Calcs'!K$2:K141)-'Chem - ODS'!F$7*10^6&lt;0,0,IF(AND(SUM('Chemicals Calcs'!K$1:K140)-'Chem - ODS'!F$7*10^6&lt;0,SUM('Chemicals Calcs'!K$2:K141)-'Chem - ODS'!F$7*10^6&gt;0),SUM('Chemicals Calcs'!K$2:K141)-'Chem - ODS'!F$7*10^6,'Chemicals Calcs'!K141))</f>
        <v>1064181052797.4183</v>
      </c>
      <c r="L141" s="212">
        <f ca="1">IF(SUM('Chemicals Calcs'!L$2:L141)-'Chem - ODS'!G$7*10^6&lt;0,0,IF(AND(SUM('Chemicals Calcs'!L$1:L140)-'Chem - ODS'!G$7*10^6&lt;0,SUM('Chemicals Calcs'!L$2:L141)-'Chem - ODS'!G$7*10^6&gt;0),SUM('Chemicals Calcs'!L$2:L141)-'Chem - ODS'!G$7*10^6,'Chemicals Calcs'!L141))</f>
        <v>1182423391997.1316</v>
      </c>
      <c r="M141" s="212">
        <f ca="1">IF(SUM('Chemicals Calcs'!M$2:M141)-'Chem - ODS'!H$7*10^6&lt;0,0,IF(AND(SUM('Chemicals Calcs'!M$1:M140)-'Chem - ODS'!H$7*10^6&lt;0,SUM('Chemicals Calcs'!M$2:M141)-'Chem - ODS'!H$7*10^6&gt;0),SUM('Chemicals Calcs'!M$2:M141)-'Chem - ODS'!H$7*10^6,'Chemicals Calcs'!M141))</f>
        <v>1149259996813.9253</v>
      </c>
      <c r="N141" s="212">
        <f ca="1">IF(SUM('Chemicals Calcs'!N$2:N141)-'Chem - ODS'!I$7*10^6&lt;0,0,IF(AND(SUM('Chemicals Calcs'!N$1:N140)-'Chem - ODS'!I$7*10^6&lt;0,SUM('Chemicals Calcs'!N$2:N141)-'Chem - ODS'!I$7*10^6&gt;0),SUM('Chemicals Calcs'!N$2:N141)-'Chem - ODS'!I$7*10^6,'Chemicals Calcs'!N141))</f>
        <v>1123245753305.5225</v>
      </c>
      <c r="O141" s="212">
        <f ca="1">IF(SUM('Chemicals Calcs'!O$2:O141)-'Chem - ODS'!J$7*10^6&lt;0,0,IF(AND(SUM('Chemicals Calcs'!O$1:O140)-'Chem - ODS'!J$7*10^6&lt;0,SUM('Chemicals Calcs'!O$2:O141)-'Chem - ODS'!J$7*10^6&gt;0),SUM('Chemicals Calcs'!O$2:O141)-'Chem - ODS'!J$7*10^6,'Chemicals Calcs'!O141))</f>
        <v>1097136813233.7321</v>
      </c>
      <c r="P141" s="212">
        <f ca="1">IF(SUM('Chemicals Calcs'!P$2:P141)-'Chem - ODS'!K$7*10^6&lt;0,0,IF(AND(SUM('Chemicals Calcs'!P$1:P140)-'Chem - ODS'!K$7*10^6&lt;0,SUM('Chemicals Calcs'!P$2:P141)-'Chem - ODS'!K$7*10^6&gt;0),SUM('Chemicals Calcs'!P$2:P141)-'Chem - ODS'!K$7*10^6,'Chemicals Calcs'!P141))</f>
        <v>1070942159070.0007</v>
      </c>
      <c r="Q141" s="212">
        <f ca="1">IF(SUM('Chemicals Calcs'!Q$2:Q141)-'Chem - ODS'!L$7*10^6&lt;0,0,IF(AND(SUM('Chemicals Calcs'!Q$1:Q140)-'Chem - ODS'!L$7*10^6&lt;0,SUM('Chemicals Calcs'!Q$2:Q141)-'Chem - ODS'!L$7*10^6&gt;0),SUM('Chemicals Calcs'!Q$2:Q141)-'Chem - ODS'!L$7*10^6,'Chemicals Calcs'!Q141))</f>
        <v>1055551647808.7122</v>
      </c>
      <c r="R141" s="212">
        <f ca="1">IF(SUM('Chemicals Calcs'!R$2:R141)-'Chem - ODS'!M$7*10^6&lt;0,0,IF(AND(SUM('Chemicals Calcs'!R$1:R140)-'Chem - ODS'!M$7*10^6&lt;0,SUM('Chemicals Calcs'!R$2:R141)-'Chem - ODS'!M$7*10^6&gt;0),SUM('Chemicals Calcs'!R$2:R141)-'Chem - ODS'!M$7*10^6,'Chemicals Calcs'!R141))</f>
        <v>1018326295955.1702</v>
      </c>
      <c r="S141" s="212">
        <f ca="1">IF(SUM('Chemicals Calcs'!S$2:S141)-'Chem - ODS'!N$7*10^6&lt;0,0,IF(AND(SUM('Chemicals Calcs'!S$1:S140)-'Chem - ODS'!N$7*10^6&lt;0,SUM('Chemicals Calcs'!S$2:S141)-'Chem - ODS'!N$7*10^6&gt;0),SUM('Chemicals Calcs'!S$2:S141)-'Chem - ODS'!N$7*10^6,'Chemicals Calcs'!S141))</f>
        <v>1021092236294.6348</v>
      </c>
      <c r="T141" s="212">
        <f ca="1">IF(SUM('Chemicals Calcs'!T$2:T141)-'Chem - ODS'!O$7*10^6&lt;0,0,IF(AND(SUM('Chemicals Calcs'!T$1:T140)-'Chem - ODS'!O$7*10^6&lt;0,SUM('Chemicals Calcs'!T$2:T141)-'Chem - ODS'!O$7*10^6&gt;0),SUM('Chemicals Calcs'!T$2:T141)-'Chem - ODS'!O$7*10^6,'Chemicals Calcs'!T141))</f>
        <v>970048138027.26514</v>
      </c>
      <c r="U141" s="212">
        <f ca="1">IF(SUM('Chemicals Calcs'!U$2:U141)-'Chem - ODS'!P$7*10^6&lt;0,0,IF(AND(SUM('Chemicals Calcs'!U$1:U140)-'Chem - ODS'!P$7*10^6&lt;0,SUM('Chemicals Calcs'!U$2:U141)-'Chem - ODS'!P$7*10^6&gt;0),SUM('Chemicals Calcs'!U$2:U141)-'Chem - ODS'!P$7*10^6,'Chemicals Calcs'!U141))</f>
        <v>943275788927.53882</v>
      </c>
      <c r="V141" s="212">
        <f ca="1">IF(SUM('Chemicals Calcs'!V$2:V141)-'Chem - ODS'!Q$7*10^6&lt;0,0,IF(AND(SUM('Chemicals Calcs'!V$1:V140)-'Chem - ODS'!Q$7*10^6&lt;0,SUM('Chemicals Calcs'!V$2:V141)-'Chem - ODS'!Q$7*10^6&gt;0),SUM('Chemicals Calcs'!V$2:V141)-'Chem - ODS'!Q$7*10^6,'Chemicals Calcs'!V141))</f>
        <v>912356939994.38513</v>
      </c>
      <c r="W141" s="212">
        <f ca="1">IF(SUM('Chemicals Calcs'!W$2:W141)-'Chem - ODS'!R$7*10^6&lt;0,0,IF(AND(SUM('Chemicals Calcs'!W$1:W140)-'Chem - ODS'!R$7*10^6&lt;0,SUM('Chemicals Calcs'!W$2:W141)-'Chem - ODS'!R$7*10^6&gt;0),SUM('Chemicals Calcs'!W$2:W141)-'Chem - ODS'!R$7*10^6,'Chemicals Calcs'!W141))</f>
        <v>974617342634.52527</v>
      </c>
      <c r="X141" s="212">
        <f ca="1">IF(SUM('Chemicals Calcs'!X$2:X141)-'Chem - ODS'!S$7*10^6&lt;0,0,IF(AND(SUM('Chemicals Calcs'!X$1:X140)-'Chem - ODS'!S$7*10^6&lt;0,SUM('Chemicals Calcs'!X$2:X141)-'Chem - ODS'!S$7*10^6&gt;0),SUM('Chemicals Calcs'!X$2:X141)-'Chem - ODS'!S$7*10^6,'Chemicals Calcs'!X141))</f>
        <v>1045400973777.2212</v>
      </c>
      <c r="Y141" s="212">
        <f ca="1">IF(SUM('Chemicals Calcs'!Y$2:Y141)-'Chem - ODS'!T$7*10^6&lt;0,0,IF(AND(SUM('Chemicals Calcs'!Y$1:Y140)-'Chem - ODS'!T$7*10^6&lt;0,SUM('Chemicals Calcs'!Y$2:Y141)-'Chem - ODS'!T$7*10^6&gt;0),SUM('Chemicals Calcs'!Y$2:Y141)-'Chem - ODS'!T$7*10^6,'Chemicals Calcs'!Y141))</f>
        <v>1062302369410.5524</v>
      </c>
      <c r="Z141" s="212">
        <f ca="1">IF(SUM('Chemicals Calcs'!Z$2:Z141)-'Chem - ODS'!U$7*10^6&lt;0,0,IF(AND(SUM('Chemicals Calcs'!Z$1:Z140)-'Chem - ODS'!U$7*10^6&lt;0,SUM('Chemicals Calcs'!Z$2:Z141)-'Chem - ODS'!U$7*10^6&gt;0),SUM('Chemicals Calcs'!Z$2:Z141)-'Chem - ODS'!U$7*10^6,'Chemicals Calcs'!Z141))</f>
        <v>1083208721603.5879</v>
      </c>
      <c r="AA141" s="212">
        <f ca="1">IF(SUM('Chemicals Calcs'!AA$2:AA141)-'Chem - ODS'!V$7*10^6&lt;0,0,IF(AND(SUM('Chemicals Calcs'!AA$1:AA140)-'Chem - ODS'!V$7*10^6&lt;0,SUM('Chemicals Calcs'!AA$2:AA141)-'Chem - ODS'!V$7*10^6&gt;0),SUM('Chemicals Calcs'!AA$2:AA141)-'Chem - ODS'!V$7*10^6,'Chemicals Calcs'!AA141))</f>
        <v>1108182333076.4167</v>
      </c>
      <c r="AB141" s="212">
        <f ca="1">IF(SUM('Chemicals Calcs'!AB$2:AB141)-'Chem - ODS'!W$7*10^6&lt;0,0,IF(AND(SUM('Chemicals Calcs'!AB$1:AB140)-'Chem - ODS'!W$7*10^6&lt;0,SUM('Chemicals Calcs'!AB$2:AB141)-'Chem - ODS'!W$7*10^6&gt;0),SUM('Chemicals Calcs'!AB$2:AB141)-'Chem - ODS'!W$7*10^6,'Chemicals Calcs'!AB141))</f>
        <v>1137278167483.4968</v>
      </c>
      <c r="AC141" s="212">
        <f ca="1">IF(SUM('Chemicals Calcs'!AC$2:AC141)-'Chem - ODS'!X$7*10^6&lt;0,0,IF(AND(SUM('Chemicals Calcs'!AC$1:AC140)-'Chem - ODS'!X$7*10^6&lt;0,SUM('Chemicals Calcs'!AC$2:AC141)-'Chem - ODS'!X$7*10^6&gt;0),SUM('Chemicals Calcs'!AC$2:AC141)-'Chem - ODS'!X$7*10^6,'Chemicals Calcs'!AC141))</f>
        <v>1170544899148.5156</v>
      </c>
      <c r="AD141" s="212">
        <f ca="1">IF(SUM('Chemicals Calcs'!AD$2:AD141)-'Chem - ODS'!Y$7*10^6&lt;0,0,IF(AND(SUM('Chemicals Calcs'!AD$1:AD140)-'Chem - ODS'!Y$7*10^6&lt;0,SUM('Chemicals Calcs'!AD$2:AD141)-'Chem - ODS'!Y$7*10^6&gt;0),SUM('Chemicals Calcs'!AD$2:AD141)-'Chem - ODS'!Y$7*10^6,'Chemicals Calcs'!AD141))</f>
        <v>1089342552356.8115</v>
      </c>
      <c r="AE141" s="212">
        <f ca="1">IF(SUM('Chemicals Calcs'!AE$2:AE141)-'Chem - ODS'!Z$7*10^6&lt;0,0,IF(AND(SUM('Chemicals Calcs'!AE$1:AE140)-'Chem - ODS'!Z$7*10^6&lt;0,SUM('Chemicals Calcs'!AE$2:AE141)-'Chem - ODS'!Z$7*10^6&gt;0),SUM('Chemicals Calcs'!AE$2:AE141)-'Chem - ODS'!Z$7*10^6,'Chemicals Calcs'!AE141))</f>
        <v>1117982057528.7258</v>
      </c>
      <c r="AF141" s="212">
        <f ca="1">IF(SUM('Chemicals Calcs'!AF$2:AF141)-'Chem - ODS'!AA$7*10^6&lt;0,0,IF(AND(SUM('Chemicals Calcs'!AF$1:AF140)-'Chem - ODS'!AA$7*10^6&lt;0,SUM('Chemicals Calcs'!AF$2:AF141)-'Chem - ODS'!AA$7*10^6&gt;0),SUM('Chemicals Calcs'!AF$2:AF141)-'Chem - ODS'!AA$7*10^6,'Chemicals Calcs'!AF141))</f>
        <v>1142332614538.8948</v>
      </c>
      <c r="AG141" s="212">
        <f ca="1">IF(SUM('Chemicals Calcs'!AG$2:AG141)-'Chem - ODS'!AB$7*10^6&lt;0,0,IF(AND(SUM('Chemicals Calcs'!AG$1:AG140)-'Chem - ODS'!AB$7*10^6&lt;0,SUM('Chemicals Calcs'!AG$2:AG141)-'Chem - ODS'!AB$7*10^6&gt;0),SUM('Chemicals Calcs'!AG$2:AG141)-'Chem - ODS'!AB$7*10^6,'Chemicals Calcs'!AG141))</f>
        <v>1186221878771.7102</v>
      </c>
      <c r="AH141" s="212">
        <f ca="1">IF(SUM('Chemicals Calcs'!AH$2:AH141)-'Chem - ODS'!AC$7*10^6&lt;0,0,IF(AND(SUM('Chemicals Calcs'!AH$1:AH140)-'Chem - ODS'!AC$7*10^6&lt;0,SUM('Chemicals Calcs'!AH$2:AH141)-'Chem - ODS'!AC$7*10^6&gt;0),SUM('Chemicals Calcs'!AH$2:AH141)-'Chem - ODS'!AC$7*10^6,'Chemicals Calcs'!AH141))</f>
        <v>1231631578497.9048</v>
      </c>
      <c r="AI141" s="212">
        <f ca="1">IF(SUM('Chemicals Calcs'!AI$2:AI141)-'Chem - ODS'!AD$7*10^6&lt;0,0,IF(AND(SUM('Chemicals Calcs'!AI$1:AI140)-'Chem - ODS'!AD$7*10^6&lt;0,SUM('Chemicals Calcs'!AI$2:AI141)-'Chem - ODS'!AD$7*10^6&gt;0),SUM('Chemicals Calcs'!AI$2:AI141)-'Chem - ODS'!AD$7*10^6,'Chemicals Calcs'!AI141))</f>
        <v>1278620656999.5798</v>
      </c>
      <c r="AJ141" s="212">
        <f ca="1">IF(SUM('Chemicals Calcs'!AJ$2:AJ141)-'Chem - ODS'!AE$7*10^6&lt;0,0,IF(AND(SUM('Chemicals Calcs'!AJ$1:AJ140)-'Chem - ODS'!AE$7*10^6&lt;0,SUM('Chemicals Calcs'!AJ$2:AJ141)-'Chem - ODS'!AE$7*10^6&gt;0),SUM('Chemicals Calcs'!AJ$2:AJ141)-'Chem - ODS'!AE$7*10^6,'Chemicals Calcs'!AJ141))</f>
        <v>1327249801369.0007</v>
      </c>
      <c r="AK141" s="212">
        <f ca="1">IF(SUM('Chemicals Calcs'!AK$2:AK141)-'Chem - ODS'!AF$7*10^6&lt;0,0,IF(AND(SUM('Chemicals Calcs'!AK$1:AK140)-'Chem - ODS'!AF$7*10^6&lt;0,SUM('Chemicals Calcs'!AK$2:AK141)-'Chem - ODS'!AF$7*10^6&gt;0),SUM('Chemicals Calcs'!AK$2:AK141)-'Chem - ODS'!AF$7*10^6,'Chemicals Calcs'!AK141))</f>
        <v>1377581546237.6072</v>
      </c>
      <c r="AL141" s="212">
        <f ca="1">IF(SUM('Chemicals Calcs'!AL$2:AL141)-'Chem - ODS'!AG$7*10^6&lt;0,0,IF(AND(SUM('Chemicals Calcs'!AL$1:AL140)-'Chem - ODS'!AG$7*10^6&lt;0,SUM('Chemicals Calcs'!AL$2:AL141)-'Chem - ODS'!AG$7*10^6&gt;0),SUM('Chemicals Calcs'!AL$2:AL141)-'Chem - ODS'!AG$7*10^6,'Chemicals Calcs'!AL141))</f>
        <v>1429680375794.7676</v>
      </c>
      <c r="AM141" s="212">
        <f ca="1">IF(SUM('Chemicals Calcs'!AM$2:AM141)-'Chem - ODS'!AH$7*10^6&lt;0,0,IF(AND(SUM('Chemicals Calcs'!AM$1:AM140)-'Chem - ODS'!AH$7*10^6&lt;0,SUM('Chemicals Calcs'!AM$2:AM141)-'Chem - ODS'!AH$7*10^6&gt;0),SUM('Chemicals Calcs'!AM$2:AM141)-'Chem - ODS'!AH$7*10^6,'Chemicals Calcs'!AM141))</f>
        <v>1483612824858.3254</v>
      </c>
      <c r="AN141" s="212">
        <f ca="1">IF(SUM('Chemicals Calcs'!AN$2:AN141)-'Chem - ODS'!AI$7*10^6&lt;0,0,IF(AND(SUM('Chemicals Calcs'!AN$1:AN140)-'Chem - ODS'!AI$7*10^6&lt;0,SUM('Chemicals Calcs'!AN$2:AN141)-'Chem - ODS'!AI$7*10^6&gt;0),SUM('Chemicals Calcs'!AN$2:AN141)-'Chem - ODS'!AI$7*10^6,'Chemicals Calcs'!AN141))</f>
        <v>1539447579645.7883</v>
      </c>
      <c r="AO141" s="212">
        <f ca="1">IF(SUM('Chemicals Calcs'!AO$2:AO141)-'Chem - ODS'!AJ$7*10^6&lt;0,0,IF(AND(SUM('Chemicals Calcs'!AO$1:AO140)-'Chem - ODS'!AJ$7*10^6&lt;0,SUM('Chemicals Calcs'!AO$2:AO141)-'Chem - ODS'!AJ$7*10^6&gt;0),SUM('Chemicals Calcs'!AO$2:AO141)-'Chem - ODS'!AJ$7*10^6,'Chemicals Calcs'!AO141))</f>
        <v>1597255578804.2622</v>
      </c>
      <c r="AP141" s="212">
        <f ca="1">IF(SUM('Chemicals Calcs'!AP$2:AP141)-'Chem - ODS'!AK$7*10^6&lt;0,0,IF(AND(SUM('Chemicals Calcs'!AP$1:AP140)-'Chem - ODS'!AK$7*10^6&lt;0,SUM('Chemicals Calcs'!AP$2:AP141)-'Chem - ODS'!AK$7*10^6&gt;0),SUM('Chemicals Calcs'!AP$2:AP141)-'Chem - ODS'!AK$7*10^6,'Chemicals Calcs'!AP141))</f>
        <v>1657110115184.2891</v>
      </c>
    </row>
    <row r="142" spans="1:42">
      <c r="A142" s="74">
        <v>90</v>
      </c>
      <c r="B142">
        <f ca="1">IF('Chemicals 2010'!$A150="CP",INDIRECT("'Chemicals 2010'!"&amp;'Country Selector'!$B$3&amp;ROW($A150))*10^12,0)</f>
        <v>0</v>
      </c>
      <c r="C142" s="90">
        <f t="shared" ca="1" si="6"/>
        <v>0</v>
      </c>
      <c r="D142" s="90">
        <f t="shared" ca="1" si="6"/>
        <v>0</v>
      </c>
      <c r="E142" s="90">
        <f t="shared" ca="1" si="6"/>
        <v>0</v>
      </c>
      <c r="F142" s="90">
        <f t="shared" ca="1" si="6"/>
        <v>0</v>
      </c>
      <c r="G142" s="212">
        <f ca="1">IF(SUM('Chemicals Calcs'!G$2:G142)-'Chem - ODS'!B$7*10^6&lt;0,0,IF(AND(SUM('Chemicals Calcs'!G$1:G141)-'Chem - ODS'!B$7*10^6&lt;0,SUM('Chemicals Calcs'!G$2:G142)-'Chem - ODS'!B$7*10^6&gt;0),SUM('Chemicals Calcs'!G$2:G142)-'Chem - ODS'!B$7*10^6,'Chemicals Calcs'!G142))</f>
        <v>0</v>
      </c>
      <c r="H142" s="212">
        <f ca="1">IF(SUM('Chemicals Calcs'!H$2:H142)-'Chem - ODS'!C$7*10^6&lt;0,0,IF(AND(SUM('Chemicals Calcs'!H$1:H141)-'Chem - ODS'!C$7*10^6&lt;0,SUM('Chemicals Calcs'!H$2:H142)-'Chem - ODS'!C$7*10^6&gt;0),SUM('Chemicals Calcs'!H$2:H142)-'Chem - ODS'!C$7*10^6,'Chemicals Calcs'!H142))</f>
        <v>0</v>
      </c>
      <c r="I142" s="212">
        <f ca="1">IF(SUM('Chemicals Calcs'!I$2:I142)-'Chem - ODS'!D$7*10^6&lt;0,0,IF(AND(SUM('Chemicals Calcs'!I$1:I141)-'Chem - ODS'!D$7*10^6&lt;0,SUM('Chemicals Calcs'!I$2:I142)-'Chem - ODS'!D$7*10^6&gt;0),SUM('Chemicals Calcs'!I$2:I142)-'Chem - ODS'!D$7*10^6,'Chemicals Calcs'!I142))</f>
        <v>0</v>
      </c>
      <c r="J142" s="212">
        <f ca="1">IF(SUM('Chemicals Calcs'!J$2:J142)-'Chem - ODS'!E$7*10^6&lt;0,0,IF(AND(SUM('Chemicals Calcs'!J$1:J141)-'Chem - ODS'!E$7*10^6&lt;0,SUM('Chemicals Calcs'!J$2:J142)-'Chem - ODS'!E$7*10^6&gt;0),SUM('Chemicals Calcs'!J$2:J142)-'Chem - ODS'!E$7*10^6,'Chemicals Calcs'!J142))</f>
        <v>0</v>
      </c>
      <c r="K142" s="212">
        <f ca="1">IF(SUM('Chemicals Calcs'!K$2:K142)-'Chem - ODS'!F$7*10^6&lt;0,0,IF(AND(SUM('Chemicals Calcs'!K$1:K141)-'Chem - ODS'!F$7*10^6&lt;0,SUM('Chemicals Calcs'!K$2:K142)-'Chem - ODS'!F$7*10^6&gt;0),SUM('Chemicals Calcs'!K$2:K142)-'Chem - ODS'!F$7*10^6,'Chemicals Calcs'!K142))</f>
        <v>0</v>
      </c>
      <c r="L142" s="212">
        <f ca="1">IF(SUM('Chemicals Calcs'!L$2:L142)-'Chem - ODS'!G$7*10^6&lt;0,0,IF(AND(SUM('Chemicals Calcs'!L$1:L141)-'Chem - ODS'!G$7*10^6&lt;0,SUM('Chemicals Calcs'!L$2:L142)-'Chem - ODS'!G$7*10^6&gt;0),SUM('Chemicals Calcs'!L$2:L142)-'Chem - ODS'!G$7*10^6,'Chemicals Calcs'!L142))</f>
        <v>0</v>
      </c>
      <c r="M142" s="212">
        <f ca="1">IF(SUM('Chemicals Calcs'!M$2:M142)-'Chem - ODS'!H$7*10^6&lt;0,0,IF(AND(SUM('Chemicals Calcs'!M$1:M141)-'Chem - ODS'!H$7*10^6&lt;0,SUM('Chemicals Calcs'!M$2:M142)-'Chem - ODS'!H$7*10^6&gt;0),SUM('Chemicals Calcs'!M$2:M142)-'Chem - ODS'!H$7*10^6,'Chemicals Calcs'!M142))</f>
        <v>0</v>
      </c>
      <c r="N142" s="212">
        <f ca="1">IF(SUM('Chemicals Calcs'!N$2:N142)-'Chem - ODS'!I$7*10^6&lt;0,0,IF(AND(SUM('Chemicals Calcs'!N$1:N141)-'Chem - ODS'!I$7*10^6&lt;0,SUM('Chemicals Calcs'!N$2:N142)-'Chem - ODS'!I$7*10^6&gt;0),SUM('Chemicals Calcs'!N$2:N142)-'Chem - ODS'!I$7*10^6,'Chemicals Calcs'!N142))</f>
        <v>0</v>
      </c>
      <c r="O142" s="212">
        <f ca="1">IF(SUM('Chemicals Calcs'!O$2:O142)-'Chem - ODS'!J$7*10^6&lt;0,0,IF(AND(SUM('Chemicals Calcs'!O$1:O141)-'Chem - ODS'!J$7*10^6&lt;0,SUM('Chemicals Calcs'!O$2:O142)-'Chem - ODS'!J$7*10^6&gt;0),SUM('Chemicals Calcs'!O$2:O142)-'Chem - ODS'!J$7*10^6,'Chemicals Calcs'!O142))</f>
        <v>0</v>
      </c>
      <c r="P142" s="212">
        <f ca="1">IF(SUM('Chemicals Calcs'!P$2:P142)-'Chem - ODS'!K$7*10^6&lt;0,0,IF(AND(SUM('Chemicals Calcs'!P$1:P141)-'Chem - ODS'!K$7*10^6&lt;0,SUM('Chemicals Calcs'!P$2:P142)-'Chem - ODS'!K$7*10^6&gt;0),SUM('Chemicals Calcs'!P$2:P142)-'Chem - ODS'!K$7*10^6,'Chemicals Calcs'!P142))</f>
        <v>0</v>
      </c>
      <c r="Q142" s="212">
        <f ca="1">IF(SUM('Chemicals Calcs'!Q$2:Q142)-'Chem - ODS'!L$7*10^6&lt;0,0,IF(AND(SUM('Chemicals Calcs'!Q$1:Q141)-'Chem - ODS'!L$7*10^6&lt;0,SUM('Chemicals Calcs'!Q$2:Q142)-'Chem - ODS'!L$7*10^6&gt;0),SUM('Chemicals Calcs'!Q$2:Q142)-'Chem - ODS'!L$7*10^6,'Chemicals Calcs'!Q142))</f>
        <v>0</v>
      </c>
      <c r="R142" s="212">
        <f ca="1">IF(SUM('Chemicals Calcs'!R$2:R142)-'Chem - ODS'!M$7*10^6&lt;0,0,IF(AND(SUM('Chemicals Calcs'!R$1:R141)-'Chem - ODS'!M$7*10^6&lt;0,SUM('Chemicals Calcs'!R$2:R142)-'Chem - ODS'!M$7*10^6&gt;0),SUM('Chemicals Calcs'!R$2:R142)-'Chem - ODS'!M$7*10^6,'Chemicals Calcs'!R142))</f>
        <v>0</v>
      </c>
      <c r="S142" s="212">
        <f ca="1">IF(SUM('Chemicals Calcs'!S$2:S142)-'Chem - ODS'!N$7*10^6&lt;0,0,IF(AND(SUM('Chemicals Calcs'!S$1:S141)-'Chem - ODS'!N$7*10^6&lt;0,SUM('Chemicals Calcs'!S$2:S142)-'Chem - ODS'!N$7*10^6&gt;0),SUM('Chemicals Calcs'!S$2:S142)-'Chem - ODS'!N$7*10^6,'Chemicals Calcs'!S142))</f>
        <v>0</v>
      </c>
      <c r="T142" s="212">
        <f ca="1">IF(SUM('Chemicals Calcs'!T$2:T142)-'Chem - ODS'!O$7*10^6&lt;0,0,IF(AND(SUM('Chemicals Calcs'!T$1:T141)-'Chem - ODS'!O$7*10^6&lt;0,SUM('Chemicals Calcs'!T$2:T142)-'Chem - ODS'!O$7*10^6&gt;0),SUM('Chemicals Calcs'!T$2:T142)-'Chem - ODS'!O$7*10^6,'Chemicals Calcs'!T142))</f>
        <v>0</v>
      </c>
      <c r="U142" s="212">
        <f ca="1">IF(SUM('Chemicals Calcs'!U$2:U142)-'Chem - ODS'!P$7*10^6&lt;0,0,IF(AND(SUM('Chemicals Calcs'!U$1:U141)-'Chem - ODS'!P$7*10^6&lt;0,SUM('Chemicals Calcs'!U$2:U142)-'Chem - ODS'!P$7*10^6&gt;0),SUM('Chemicals Calcs'!U$2:U142)-'Chem - ODS'!P$7*10^6,'Chemicals Calcs'!U142))</f>
        <v>0</v>
      </c>
      <c r="V142" s="212">
        <f ca="1">IF(SUM('Chemicals Calcs'!V$2:V142)-'Chem - ODS'!Q$7*10^6&lt;0,0,IF(AND(SUM('Chemicals Calcs'!V$1:V141)-'Chem - ODS'!Q$7*10^6&lt;0,SUM('Chemicals Calcs'!V$2:V142)-'Chem - ODS'!Q$7*10^6&gt;0),SUM('Chemicals Calcs'!V$2:V142)-'Chem - ODS'!Q$7*10^6,'Chemicals Calcs'!V142))</f>
        <v>0</v>
      </c>
      <c r="W142" s="212">
        <f ca="1">IF(SUM('Chemicals Calcs'!W$2:W142)-'Chem - ODS'!R$7*10^6&lt;0,0,IF(AND(SUM('Chemicals Calcs'!W$1:W141)-'Chem - ODS'!R$7*10^6&lt;0,SUM('Chemicals Calcs'!W$2:W142)-'Chem - ODS'!R$7*10^6&gt;0),SUM('Chemicals Calcs'!W$2:W142)-'Chem - ODS'!R$7*10^6,'Chemicals Calcs'!W142))</f>
        <v>0</v>
      </c>
      <c r="X142" s="212">
        <f ca="1">IF(SUM('Chemicals Calcs'!X$2:X142)-'Chem - ODS'!S$7*10^6&lt;0,0,IF(AND(SUM('Chemicals Calcs'!X$1:X141)-'Chem - ODS'!S$7*10^6&lt;0,SUM('Chemicals Calcs'!X$2:X142)-'Chem - ODS'!S$7*10^6&gt;0),SUM('Chemicals Calcs'!X$2:X142)-'Chem - ODS'!S$7*10^6,'Chemicals Calcs'!X142))</f>
        <v>0</v>
      </c>
      <c r="Y142" s="212">
        <f ca="1">IF(SUM('Chemicals Calcs'!Y$2:Y142)-'Chem - ODS'!T$7*10^6&lt;0,0,IF(AND(SUM('Chemicals Calcs'!Y$1:Y141)-'Chem - ODS'!T$7*10^6&lt;0,SUM('Chemicals Calcs'!Y$2:Y142)-'Chem - ODS'!T$7*10^6&gt;0),SUM('Chemicals Calcs'!Y$2:Y142)-'Chem - ODS'!T$7*10^6,'Chemicals Calcs'!Y142))</f>
        <v>0</v>
      </c>
      <c r="Z142" s="212">
        <f ca="1">IF(SUM('Chemicals Calcs'!Z$2:Z142)-'Chem - ODS'!U$7*10^6&lt;0,0,IF(AND(SUM('Chemicals Calcs'!Z$1:Z141)-'Chem - ODS'!U$7*10^6&lt;0,SUM('Chemicals Calcs'!Z$2:Z142)-'Chem - ODS'!U$7*10^6&gt;0),SUM('Chemicals Calcs'!Z$2:Z142)-'Chem - ODS'!U$7*10^6,'Chemicals Calcs'!Z142))</f>
        <v>0</v>
      </c>
      <c r="AA142" s="212">
        <f ca="1">IF(SUM('Chemicals Calcs'!AA$2:AA142)-'Chem - ODS'!V$7*10^6&lt;0,0,IF(AND(SUM('Chemicals Calcs'!AA$1:AA141)-'Chem - ODS'!V$7*10^6&lt;0,SUM('Chemicals Calcs'!AA$2:AA142)-'Chem - ODS'!V$7*10^6&gt;0),SUM('Chemicals Calcs'!AA$2:AA142)-'Chem - ODS'!V$7*10^6,'Chemicals Calcs'!AA142))</f>
        <v>0</v>
      </c>
      <c r="AB142" s="212">
        <f ca="1">IF(SUM('Chemicals Calcs'!AB$2:AB142)-'Chem - ODS'!W$7*10^6&lt;0,0,IF(AND(SUM('Chemicals Calcs'!AB$1:AB141)-'Chem - ODS'!W$7*10^6&lt;0,SUM('Chemicals Calcs'!AB$2:AB142)-'Chem - ODS'!W$7*10^6&gt;0),SUM('Chemicals Calcs'!AB$2:AB142)-'Chem - ODS'!W$7*10^6,'Chemicals Calcs'!AB142))</f>
        <v>0</v>
      </c>
      <c r="AC142" s="212">
        <f ca="1">IF(SUM('Chemicals Calcs'!AC$2:AC142)-'Chem - ODS'!X$7*10^6&lt;0,0,IF(AND(SUM('Chemicals Calcs'!AC$1:AC141)-'Chem - ODS'!X$7*10^6&lt;0,SUM('Chemicals Calcs'!AC$2:AC142)-'Chem - ODS'!X$7*10^6&gt;0),SUM('Chemicals Calcs'!AC$2:AC142)-'Chem - ODS'!X$7*10^6,'Chemicals Calcs'!AC142))</f>
        <v>0</v>
      </c>
      <c r="AD142" s="212">
        <f ca="1">IF(SUM('Chemicals Calcs'!AD$2:AD142)-'Chem - ODS'!Y$7*10^6&lt;0,0,IF(AND(SUM('Chemicals Calcs'!AD$1:AD141)-'Chem - ODS'!Y$7*10^6&lt;0,SUM('Chemicals Calcs'!AD$2:AD142)-'Chem - ODS'!Y$7*10^6&gt;0),SUM('Chemicals Calcs'!AD$2:AD142)-'Chem - ODS'!Y$7*10^6,'Chemicals Calcs'!AD142))</f>
        <v>0</v>
      </c>
      <c r="AE142" s="212">
        <f ca="1">IF(SUM('Chemicals Calcs'!AE$2:AE142)-'Chem - ODS'!Z$7*10^6&lt;0,0,IF(AND(SUM('Chemicals Calcs'!AE$1:AE141)-'Chem - ODS'!Z$7*10^6&lt;0,SUM('Chemicals Calcs'!AE$2:AE142)-'Chem - ODS'!Z$7*10^6&gt;0),SUM('Chemicals Calcs'!AE$2:AE142)-'Chem - ODS'!Z$7*10^6,'Chemicals Calcs'!AE142))</f>
        <v>0</v>
      </c>
      <c r="AF142" s="212">
        <f ca="1">IF(SUM('Chemicals Calcs'!AF$2:AF142)-'Chem - ODS'!AA$7*10^6&lt;0,0,IF(AND(SUM('Chemicals Calcs'!AF$1:AF141)-'Chem - ODS'!AA$7*10^6&lt;0,SUM('Chemicals Calcs'!AF$2:AF142)-'Chem - ODS'!AA$7*10^6&gt;0),SUM('Chemicals Calcs'!AF$2:AF142)-'Chem - ODS'!AA$7*10^6,'Chemicals Calcs'!AF142))</f>
        <v>0</v>
      </c>
      <c r="AG142" s="212">
        <f ca="1">IF(SUM('Chemicals Calcs'!AG$2:AG142)-'Chem - ODS'!AB$7*10^6&lt;0,0,IF(AND(SUM('Chemicals Calcs'!AG$1:AG141)-'Chem - ODS'!AB$7*10^6&lt;0,SUM('Chemicals Calcs'!AG$2:AG142)-'Chem - ODS'!AB$7*10^6&gt;0),SUM('Chemicals Calcs'!AG$2:AG142)-'Chem - ODS'!AB$7*10^6,'Chemicals Calcs'!AG142))</f>
        <v>0</v>
      </c>
      <c r="AH142" s="212">
        <f ca="1">IF(SUM('Chemicals Calcs'!AH$2:AH142)-'Chem - ODS'!AC$7*10^6&lt;0,0,IF(AND(SUM('Chemicals Calcs'!AH$1:AH141)-'Chem - ODS'!AC$7*10^6&lt;0,SUM('Chemicals Calcs'!AH$2:AH142)-'Chem - ODS'!AC$7*10^6&gt;0),SUM('Chemicals Calcs'!AH$2:AH142)-'Chem - ODS'!AC$7*10^6,'Chemicals Calcs'!AH142))</f>
        <v>0</v>
      </c>
      <c r="AI142" s="212">
        <f ca="1">IF(SUM('Chemicals Calcs'!AI$2:AI142)-'Chem - ODS'!AD$7*10^6&lt;0,0,IF(AND(SUM('Chemicals Calcs'!AI$1:AI141)-'Chem - ODS'!AD$7*10^6&lt;0,SUM('Chemicals Calcs'!AI$2:AI142)-'Chem - ODS'!AD$7*10^6&gt;0),SUM('Chemicals Calcs'!AI$2:AI142)-'Chem - ODS'!AD$7*10^6,'Chemicals Calcs'!AI142))</f>
        <v>0</v>
      </c>
      <c r="AJ142" s="212">
        <f ca="1">IF(SUM('Chemicals Calcs'!AJ$2:AJ142)-'Chem - ODS'!AE$7*10^6&lt;0,0,IF(AND(SUM('Chemicals Calcs'!AJ$1:AJ141)-'Chem - ODS'!AE$7*10^6&lt;0,SUM('Chemicals Calcs'!AJ$2:AJ142)-'Chem - ODS'!AE$7*10^6&gt;0),SUM('Chemicals Calcs'!AJ$2:AJ142)-'Chem - ODS'!AE$7*10^6,'Chemicals Calcs'!AJ142))</f>
        <v>0</v>
      </c>
      <c r="AK142" s="212">
        <f ca="1">IF(SUM('Chemicals Calcs'!AK$2:AK142)-'Chem - ODS'!AF$7*10^6&lt;0,0,IF(AND(SUM('Chemicals Calcs'!AK$1:AK141)-'Chem - ODS'!AF$7*10^6&lt;0,SUM('Chemicals Calcs'!AK$2:AK142)-'Chem - ODS'!AF$7*10^6&gt;0),SUM('Chemicals Calcs'!AK$2:AK142)-'Chem - ODS'!AF$7*10^6,'Chemicals Calcs'!AK142))</f>
        <v>0</v>
      </c>
      <c r="AL142" s="212">
        <f ca="1">IF(SUM('Chemicals Calcs'!AL$2:AL142)-'Chem - ODS'!AG$7*10^6&lt;0,0,IF(AND(SUM('Chemicals Calcs'!AL$1:AL141)-'Chem - ODS'!AG$7*10^6&lt;0,SUM('Chemicals Calcs'!AL$2:AL142)-'Chem - ODS'!AG$7*10^6&gt;0),SUM('Chemicals Calcs'!AL$2:AL142)-'Chem - ODS'!AG$7*10^6,'Chemicals Calcs'!AL142))</f>
        <v>0</v>
      </c>
      <c r="AM142" s="212">
        <f ca="1">IF(SUM('Chemicals Calcs'!AM$2:AM142)-'Chem - ODS'!AH$7*10^6&lt;0,0,IF(AND(SUM('Chemicals Calcs'!AM$1:AM141)-'Chem - ODS'!AH$7*10^6&lt;0,SUM('Chemicals Calcs'!AM$2:AM142)-'Chem - ODS'!AH$7*10^6&gt;0),SUM('Chemicals Calcs'!AM$2:AM142)-'Chem - ODS'!AH$7*10^6,'Chemicals Calcs'!AM142))</f>
        <v>0</v>
      </c>
      <c r="AN142" s="212">
        <f ca="1">IF(SUM('Chemicals Calcs'!AN$2:AN142)-'Chem - ODS'!AI$7*10^6&lt;0,0,IF(AND(SUM('Chemicals Calcs'!AN$1:AN141)-'Chem - ODS'!AI$7*10^6&lt;0,SUM('Chemicals Calcs'!AN$2:AN142)-'Chem - ODS'!AI$7*10^6&gt;0),SUM('Chemicals Calcs'!AN$2:AN142)-'Chem - ODS'!AI$7*10^6,'Chemicals Calcs'!AN142))</f>
        <v>0</v>
      </c>
      <c r="AO142" s="212">
        <f ca="1">IF(SUM('Chemicals Calcs'!AO$2:AO142)-'Chem - ODS'!AJ$7*10^6&lt;0,0,IF(AND(SUM('Chemicals Calcs'!AO$1:AO141)-'Chem - ODS'!AJ$7*10^6&lt;0,SUM('Chemicals Calcs'!AO$2:AO142)-'Chem - ODS'!AJ$7*10^6&gt;0),SUM('Chemicals Calcs'!AO$2:AO142)-'Chem - ODS'!AJ$7*10^6,'Chemicals Calcs'!AO142))</f>
        <v>0</v>
      </c>
      <c r="AP142" s="212">
        <f ca="1">IF(SUM('Chemicals Calcs'!AP$2:AP142)-'Chem - ODS'!AK$7*10^6&lt;0,0,IF(AND(SUM('Chemicals Calcs'!AP$1:AP141)-'Chem - ODS'!AK$7*10^6&lt;0,SUM('Chemicals Calcs'!AP$2:AP142)-'Chem - ODS'!AK$7*10^6&gt;0),SUM('Chemicals Calcs'!AP$2:AP142)-'Chem - ODS'!AK$7*10^6,'Chemicals Calcs'!AP142))</f>
        <v>0</v>
      </c>
    </row>
    <row r="143" spans="1:42">
      <c r="A143" s="74">
        <v>91</v>
      </c>
      <c r="B143">
        <f ca="1">IF('Chemicals 2010'!$A151="CP",INDIRECT("'Chemicals 2010'!"&amp;'Country Selector'!$B$3&amp;ROW($A151))*10^12,0)</f>
        <v>0</v>
      </c>
      <c r="C143" s="90">
        <f t="shared" ca="1" si="6"/>
        <v>0</v>
      </c>
      <c r="D143" s="90">
        <f t="shared" ca="1" si="6"/>
        <v>0</v>
      </c>
      <c r="E143" s="90">
        <f t="shared" ca="1" si="6"/>
        <v>0</v>
      </c>
      <c r="F143" s="90">
        <f t="shared" ca="1" si="6"/>
        <v>0</v>
      </c>
      <c r="G143" s="212">
        <f ca="1">IF(SUM('Chemicals Calcs'!G$2:G143)-'Chem - ODS'!B$7*10^6&lt;0,0,IF(AND(SUM('Chemicals Calcs'!G$1:G142)-'Chem - ODS'!B$7*10^6&lt;0,SUM('Chemicals Calcs'!G$2:G143)-'Chem - ODS'!B$7*10^6&gt;0),SUM('Chemicals Calcs'!G$2:G143)-'Chem - ODS'!B$7*10^6,'Chemicals Calcs'!G143))</f>
        <v>0</v>
      </c>
      <c r="H143" s="212">
        <f ca="1">IF(SUM('Chemicals Calcs'!H$2:H143)-'Chem - ODS'!C$7*10^6&lt;0,0,IF(AND(SUM('Chemicals Calcs'!H$1:H142)-'Chem - ODS'!C$7*10^6&lt;0,SUM('Chemicals Calcs'!H$2:H143)-'Chem - ODS'!C$7*10^6&gt;0),SUM('Chemicals Calcs'!H$2:H143)-'Chem - ODS'!C$7*10^6,'Chemicals Calcs'!H143))</f>
        <v>0</v>
      </c>
      <c r="I143" s="212">
        <f ca="1">IF(SUM('Chemicals Calcs'!I$2:I143)-'Chem - ODS'!D$7*10^6&lt;0,0,IF(AND(SUM('Chemicals Calcs'!I$1:I142)-'Chem - ODS'!D$7*10^6&lt;0,SUM('Chemicals Calcs'!I$2:I143)-'Chem - ODS'!D$7*10^6&gt;0),SUM('Chemicals Calcs'!I$2:I143)-'Chem - ODS'!D$7*10^6,'Chemicals Calcs'!I143))</f>
        <v>0</v>
      </c>
      <c r="J143" s="212">
        <f ca="1">IF(SUM('Chemicals Calcs'!J$2:J143)-'Chem - ODS'!E$7*10^6&lt;0,0,IF(AND(SUM('Chemicals Calcs'!J$1:J142)-'Chem - ODS'!E$7*10^6&lt;0,SUM('Chemicals Calcs'!J$2:J143)-'Chem - ODS'!E$7*10^6&gt;0),SUM('Chemicals Calcs'!J$2:J143)-'Chem - ODS'!E$7*10^6,'Chemicals Calcs'!J143))</f>
        <v>0</v>
      </c>
      <c r="K143" s="212">
        <f ca="1">IF(SUM('Chemicals Calcs'!K$2:K143)-'Chem - ODS'!F$7*10^6&lt;0,0,IF(AND(SUM('Chemicals Calcs'!K$1:K142)-'Chem - ODS'!F$7*10^6&lt;0,SUM('Chemicals Calcs'!K$2:K143)-'Chem - ODS'!F$7*10^6&gt;0),SUM('Chemicals Calcs'!K$2:K143)-'Chem - ODS'!F$7*10^6,'Chemicals Calcs'!K143))</f>
        <v>0</v>
      </c>
      <c r="L143" s="212">
        <f ca="1">IF(SUM('Chemicals Calcs'!L$2:L143)-'Chem - ODS'!G$7*10^6&lt;0,0,IF(AND(SUM('Chemicals Calcs'!L$1:L142)-'Chem - ODS'!G$7*10^6&lt;0,SUM('Chemicals Calcs'!L$2:L143)-'Chem - ODS'!G$7*10^6&gt;0),SUM('Chemicals Calcs'!L$2:L143)-'Chem - ODS'!G$7*10^6,'Chemicals Calcs'!L143))</f>
        <v>0</v>
      </c>
      <c r="M143" s="212">
        <f ca="1">IF(SUM('Chemicals Calcs'!M$2:M143)-'Chem - ODS'!H$7*10^6&lt;0,0,IF(AND(SUM('Chemicals Calcs'!M$1:M142)-'Chem - ODS'!H$7*10^6&lt;0,SUM('Chemicals Calcs'!M$2:M143)-'Chem - ODS'!H$7*10^6&gt;0),SUM('Chemicals Calcs'!M$2:M143)-'Chem - ODS'!H$7*10^6,'Chemicals Calcs'!M143))</f>
        <v>0</v>
      </c>
      <c r="N143" s="212">
        <f ca="1">IF(SUM('Chemicals Calcs'!N$2:N143)-'Chem - ODS'!I$7*10^6&lt;0,0,IF(AND(SUM('Chemicals Calcs'!N$1:N142)-'Chem - ODS'!I$7*10^6&lt;0,SUM('Chemicals Calcs'!N$2:N143)-'Chem - ODS'!I$7*10^6&gt;0),SUM('Chemicals Calcs'!N$2:N143)-'Chem - ODS'!I$7*10^6,'Chemicals Calcs'!N143))</f>
        <v>0</v>
      </c>
      <c r="O143" s="212">
        <f ca="1">IF(SUM('Chemicals Calcs'!O$2:O143)-'Chem - ODS'!J$7*10^6&lt;0,0,IF(AND(SUM('Chemicals Calcs'!O$1:O142)-'Chem - ODS'!J$7*10^6&lt;0,SUM('Chemicals Calcs'!O$2:O143)-'Chem - ODS'!J$7*10^6&gt;0),SUM('Chemicals Calcs'!O$2:O143)-'Chem - ODS'!J$7*10^6,'Chemicals Calcs'!O143))</f>
        <v>0</v>
      </c>
      <c r="P143" s="212">
        <f ca="1">IF(SUM('Chemicals Calcs'!P$2:P143)-'Chem - ODS'!K$7*10^6&lt;0,0,IF(AND(SUM('Chemicals Calcs'!P$1:P142)-'Chem - ODS'!K$7*10^6&lt;0,SUM('Chemicals Calcs'!P$2:P143)-'Chem - ODS'!K$7*10^6&gt;0),SUM('Chemicals Calcs'!P$2:P143)-'Chem - ODS'!K$7*10^6,'Chemicals Calcs'!P143))</f>
        <v>0</v>
      </c>
      <c r="Q143" s="212">
        <f ca="1">IF(SUM('Chemicals Calcs'!Q$2:Q143)-'Chem - ODS'!L$7*10^6&lt;0,0,IF(AND(SUM('Chemicals Calcs'!Q$1:Q142)-'Chem - ODS'!L$7*10^6&lt;0,SUM('Chemicals Calcs'!Q$2:Q143)-'Chem - ODS'!L$7*10^6&gt;0),SUM('Chemicals Calcs'!Q$2:Q143)-'Chem - ODS'!L$7*10^6,'Chemicals Calcs'!Q143))</f>
        <v>0</v>
      </c>
      <c r="R143" s="212">
        <f ca="1">IF(SUM('Chemicals Calcs'!R$2:R143)-'Chem - ODS'!M$7*10^6&lt;0,0,IF(AND(SUM('Chemicals Calcs'!R$1:R142)-'Chem - ODS'!M$7*10^6&lt;0,SUM('Chemicals Calcs'!R$2:R143)-'Chem - ODS'!M$7*10^6&gt;0),SUM('Chemicals Calcs'!R$2:R143)-'Chem - ODS'!M$7*10^6,'Chemicals Calcs'!R143))</f>
        <v>0</v>
      </c>
      <c r="S143" s="212">
        <f ca="1">IF(SUM('Chemicals Calcs'!S$2:S143)-'Chem - ODS'!N$7*10^6&lt;0,0,IF(AND(SUM('Chemicals Calcs'!S$1:S142)-'Chem - ODS'!N$7*10^6&lt;0,SUM('Chemicals Calcs'!S$2:S143)-'Chem - ODS'!N$7*10^6&gt;0),SUM('Chemicals Calcs'!S$2:S143)-'Chem - ODS'!N$7*10^6,'Chemicals Calcs'!S143))</f>
        <v>0</v>
      </c>
      <c r="T143" s="212">
        <f ca="1">IF(SUM('Chemicals Calcs'!T$2:T143)-'Chem - ODS'!O$7*10^6&lt;0,0,IF(AND(SUM('Chemicals Calcs'!T$1:T142)-'Chem - ODS'!O$7*10^6&lt;0,SUM('Chemicals Calcs'!T$2:T143)-'Chem - ODS'!O$7*10^6&gt;0),SUM('Chemicals Calcs'!T$2:T143)-'Chem - ODS'!O$7*10^6,'Chemicals Calcs'!T143))</f>
        <v>0</v>
      </c>
      <c r="U143" s="212">
        <f ca="1">IF(SUM('Chemicals Calcs'!U$2:U143)-'Chem - ODS'!P$7*10^6&lt;0,0,IF(AND(SUM('Chemicals Calcs'!U$1:U142)-'Chem - ODS'!P$7*10^6&lt;0,SUM('Chemicals Calcs'!U$2:U143)-'Chem - ODS'!P$7*10^6&gt;0),SUM('Chemicals Calcs'!U$2:U143)-'Chem - ODS'!P$7*10^6,'Chemicals Calcs'!U143))</f>
        <v>0</v>
      </c>
      <c r="V143" s="212">
        <f ca="1">IF(SUM('Chemicals Calcs'!V$2:V143)-'Chem - ODS'!Q$7*10^6&lt;0,0,IF(AND(SUM('Chemicals Calcs'!V$1:V142)-'Chem - ODS'!Q$7*10^6&lt;0,SUM('Chemicals Calcs'!V$2:V143)-'Chem - ODS'!Q$7*10^6&gt;0),SUM('Chemicals Calcs'!V$2:V143)-'Chem - ODS'!Q$7*10^6,'Chemicals Calcs'!V143))</f>
        <v>0</v>
      </c>
      <c r="W143" s="212">
        <f ca="1">IF(SUM('Chemicals Calcs'!W$2:W143)-'Chem - ODS'!R$7*10^6&lt;0,0,IF(AND(SUM('Chemicals Calcs'!W$1:W142)-'Chem - ODS'!R$7*10^6&lt;0,SUM('Chemicals Calcs'!W$2:W143)-'Chem - ODS'!R$7*10^6&gt;0),SUM('Chemicals Calcs'!W$2:W143)-'Chem - ODS'!R$7*10^6,'Chemicals Calcs'!W143))</f>
        <v>0</v>
      </c>
      <c r="X143" s="212">
        <f ca="1">IF(SUM('Chemicals Calcs'!X$2:X143)-'Chem - ODS'!S$7*10^6&lt;0,0,IF(AND(SUM('Chemicals Calcs'!X$1:X142)-'Chem - ODS'!S$7*10^6&lt;0,SUM('Chemicals Calcs'!X$2:X143)-'Chem - ODS'!S$7*10^6&gt;0),SUM('Chemicals Calcs'!X$2:X143)-'Chem - ODS'!S$7*10^6,'Chemicals Calcs'!X143))</f>
        <v>0</v>
      </c>
      <c r="Y143" s="212">
        <f ca="1">IF(SUM('Chemicals Calcs'!Y$2:Y143)-'Chem - ODS'!T$7*10^6&lt;0,0,IF(AND(SUM('Chemicals Calcs'!Y$1:Y142)-'Chem - ODS'!T$7*10^6&lt;0,SUM('Chemicals Calcs'!Y$2:Y143)-'Chem - ODS'!T$7*10^6&gt;0),SUM('Chemicals Calcs'!Y$2:Y143)-'Chem - ODS'!T$7*10^6,'Chemicals Calcs'!Y143))</f>
        <v>0</v>
      </c>
      <c r="Z143" s="212">
        <f ca="1">IF(SUM('Chemicals Calcs'!Z$2:Z143)-'Chem - ODS'!U$7*10^6&lt;0,0,IF(AND(SUM('Chemicals Calcs'!Z$1:Z142)-'Chem - ODS'!U$7*10^6&lt;0,SUM('Chemicals Calcs'!Z$2:Z143)-'Chem - ODS'!U$7*10^6&gt;0),SUM('Chemicals Calcs'!Z$2:Z143)-'Chem - ODS'!U$7*10^6,'Chemicals Calcs'!Z143))</f>
        <v>0</v>
      </c>
      <c r="AA143" s="212">
        <f ca="1">IF(SUM('Chemicals Calcs'!AA$2:AA143)-'Chem - ODS'!V$7*10^6&lt;0,0,IF(AND(SUM('Chemicals Calcs'!AA$1:AA142)-'Chem - ODS'!V$7*10^6&lt;0,SUM('Chemicals Calcs'!AA$2:AA143)-'Chem - ODS'!V$7*10^6&gt;0),SUM('Chemicals Calcs'!AA$2:AA143)-'Chem - ODS'!V$7*10^6,'Chemicals Calcs'!AA143))</f>
        <v>0</v>
      </c>
      <c r="AB143" s="212">
        <f ca="1">IF(SUM('Chemicals Calcs'!AB$2:AB143)-'Chem - ODS'!W$7*10^6&lt;0,0,IF(AND(SUM('Chemicals Calcs'!AB$1:AB142)-'Chem - ODS'!W$7*10^6&lt;0,SUM('Chemicals Calcs'!AB$2:AB143)-'Chem - ODS'!W$7*10^6&gt;0),SUM('Chemicals Calcs'!AB$2:AB143)-'Chem - ODS'!W$7*10^6,'Chemicals Calcs'!AB143))</f>
        <v>0</v>
      </c>
      <c r="AC143" s="212">
        <f ca="1">IF(SUM('Chemicals Calcs'!AC$2:AC143)-'Chem - ODS'!X$7*10^6&lt;0,0,IF(AND(SUM('Chemicals Calcs'!AC$1:AC142)-'Chem - ODS'!X$7*10^6&lt;0,SUM('Chemicals Calcs'!AC$2:AC143)-'Chem - ODS'!X$7*10^6&gt;0),SUM('Chemicals Calcs'!AC$2:AC143)-'Chem - ODS'!X$7*10^6,'Chemicals Calcs'!AC143))</f>
        <v>0</v>
      </c>
      <c r="AD143" s="212">
        <f ca="1">IF(SUM('Chemicals Calcs'!AD$2:AD143)-'Chem - ODS'!Y$7*10^6&lt;0,0,IF(AND(SUM('Chemicals Calcs'!AD$1:AD142)-'Chem - ODS'!Y$7*10^6&lt;0,SUM('Chemicals Calcs'!AD$2:AD143)-'Chem - ODS'!Y$7*10^6&gt;0),SUM('Chemicals Calcs'!AD$2:AD143)-'Chem - ODS'!Y$7*10^6,'Chemicals Calcs'!AD143))</f>
        <v>0</v>
      </c>
      <c r="AE143" s="212">
        <f ca="1">IF(SUM('Chemicals Calcs'!AE$2:AE143)-'Chem - ODS'!Z$7*10^6&lt;0,0,IF(AND(SUM('Chemicals Calcs'!AE$1:AE142)-'Chem - ODS'!Z$7*10^6&lt;0,SUM('Chemicals Calcs'!AE$2:AE143)-'Chem - ODS'!Z$7*10^6&gt;0),SUM('Chemicals Calcs'!AE$2:AE143)-'Chem - ODS'!Z$7*10^6,'Chemicals Calcs'!AE143))</f>
        <v>0</v>
      </c>
      <c r="AF143" s="212">
        <f ca="1">IF(SUM('Chemicals Calcs'!AF$2:AF143)-'Chem - ODS'!AA$7*10^6&lt;0,0,IF(AND(SUM('Chemicals Calcs'!AF$1:AF142)-'Chem - ODS'!AA$7*10^6&lt;0,SUM('Chemicals Calcs'!AF$2:AF143)-'Chem - ODS'!AA$7*10^6&gt;0),SUM('Chemicals Calcs'!AF$2:AF143)-'Chem - ODS'!AA$7*10^6,'Chemicals Calcs'!AF143))</f>
        <v>0</v>
      </c>
      <c r="AG143" s="212">
        <f ca="1">IF(SUM('Chemicals Calcs'!AG$2:AG143)-'Chem - ODS'!AB$7*10^6&lt;0,0,IF(AND(SUM('Chemicals Calcs'!AG$1:AG142)-'Chem - ODS'!AB$7*10^6&lt;0,SUM('Chemicals Calcs'!AG$2:AG143)-'Chem - ODS'!AB$7*10^6&gt;0),SUM('Chemicals Calcs'!AG$2:AG143)-'Chem - ODS'!AB$7*10^6,'Chemicals Calcs'!AG143))</f>
        <v>0</v>
      </c>
      <c r="AH143" s="212">
        <f ca="1">IF(SUM('Chemicals Calcs'!AH$2:AH143)-'Chem - ODS'!AC$7*10^6&lt;0,0,IF(AND(SUM('Chemicals Calcs'!AH$1:AH142)-'Chem - ODS'!AC$7*10^6&lt;0,SUM('Chemicals Calcs'!AH$2:AH143)-'Chem - ODS'!AC$7*10^6&gt;0),SUM('Chemicals Calcs'!AH$2:AH143)-'Chem - ODS'!AC$7*10^6,'Chemicals Calcs'!AH143))</f>
        <v>0</v>
      </c>
      <c r="AI143" s="212">
        <f ca="1">IF(SUM('Chemicals Calcs'!AI$2:AI143)-'Chem - ODS'!AD$7*10^6&lt;0,0,IF(AND(SUM('Chemicals Calcs'!AI$1:AI142)-'Chem - ODS'!AD$7*10^6&lt;0,SUM('Chemicals Calcs'!AI$2:AI143)-'Chem - ODS'!AD$7*10^6&gt;0),SUM('Chemicals Calcs'!AI$2:AI143)-'Chem - ODS'!AD$7*10^6,'Chemicals Calcs'!AI143))</f>
        <v>0</v>
      </c>
      <c r="AJ143" s="212">
        <f ca="1">IF(SUM('Chemicals Calcs'!AJ$2:AJ143)-'Chem - ODS'!AE$7*10^6&lt;0,0,IF(AND(SUM('Chemicals Calcs'!AJ$1:AJ142)-'Chem - ODS'!AE$7*10^6&lt;0,SUM('Chemicals Calcs'!AJ$2:AJ143)-'Chem - ODS'!AE$7*10^6&gt;0),SUM('Chemicals Calcs'!AJ$2:AJ143)-'Chem - ODS'!AE$7*10^6,'Chemicals Calcs'!AJ143))</f>
        <v>0</v>
      </c>
      <c r="AK143" s="212">
        <f ca="1">IF(SUM('Chemicals Calcs'!AK$2:AK143)-'Chem - ODS'!AF$7*10^6&lt;0,0,IF(AND(SUM('Chemicals Calcs'!AK$1:AK142)-'Chem - ODS'!AF$7*10^6&lt;0,SUM('Chemicals Calcs'!AK$2:AK143)-'Chem - ODS'!AF$7*10^6&gt;0),SUM('Chemicals Calcs'!AK$2:AK143)-'Chem - ODS'!AF$7*10^6,'Chemicals Calcs'!AK143))</f>
        <v>0</v>
      </c>
      <c r="AL143" s="212">
        <f ca="1">IF(SUM('Chemicals Calcs'!AL$2:AL143)-'Chem - ODS'!AG$7*10^6&lt;0,0,IF(AND(SUM('Chemicals Calcs'!AL$1:AL142)-'Chem - ODS'!AG$7*10^6&lt;0,SUM('Chemicals Calcs'!AL$2:AL143)-'Chem - ODS'!AG$7*10^6&gt;0),SUM('Chemicals Calcs'!AL$2:AL143)-'Chem - ODS'!AG$7*10^6,'Chemicals Calcs'!AL143))</f>
        <v>0</v>
      </c>
      <c r="AM143" s="212">
        <f ca="1">IF(SUM('Chemicals Calcs'!AM$2:AM143)-'Chem - ODS'!AH$7*10^6&lt;0,0,IF(AND(SUM('Chemicals Calcs'!AM$1:AM142)-'Chem - ODS'!AH$7*10^6&lt;0,SUM('Chemicals Calcs'!AM$2:AM143)-'Chem - ODS'!AH$7*10^6&gt;0),SUM('Chemicals Calcs'!AM$2:AM143)-'Chem - ODS'!AH$7*10^6,'Chemicals Calcs'!AM143))</f>
        <v>0</v>
      </c>
      <c r="AN143" s="212">
        <f ca="1">IF(SUM('Chemicals Calcs'!AN$2:AN143)-'Chem - ODS'!AI$7*10^6&lt;0,0,IF(AND(SUM('Chemicals Calcs'!AN$1:AN142)-'Chem - ODS'!AI$7*10^6&lt;0,SUM('Chemicals Calcs'!AN$2:AN143)-'Chem - ODS'!AI$7*10^6&gt;0),SUM('Chemicals Calcs'!AN$2:AN143)-'Chem - ODS'!AI$7*10^6,'Chemicals Calcs'!AN143))</f>
        <v>0</v>
      </c>
      <c r="AO143" s="212">
        <f ca="1">IF(SUM('Chemicals Calcs'!AO$2:AO143)-'Chem - ODS'!AJ$7*10^6&lt;0,0,IF(AND(SUM('Chemicals Calcs'!AO$1:AO142)-'Chem - ODS'!AJ$7*10^6&lt;0,SUM('Chemicals Calcs'!AO$2:AO143)-'Chem - ODS'!AJ$7*10^6&gt;0),SUM('Chemicals Calcs'!AO$2:AO143)-'Chem - ODS'!AJ$7*10^6,'Chemicals Calcs'!AO143))</f>
        <v>0</v>
      </c>
      <c r="AP143" s="212">
        <f ca="1">IF(SUM('Chemicals Calcs'!AP$2:AP143)-'Chem - ODS'!AK$7*10^6&lt;0,0,IF(AND(SUM('Chemicals Calcs'!AP$1:AP142)-'Chem - ODS'!AK$7*10^6&lt;0,SUM('Chemicals Calcs'!AP$2:AP143)-'Chem - ODS'!AK$7*10^6&gt;0),SUM('Chemicals Calcs'!AP$2:AP143)-'Chem - ODS'!AK$7*10^6,'Chemicals Calcs'!AP143))</f>
        <v>0</v>
      </c>
    </row>
    <row r="144" spans="1:42">
      <c r="A144" s="74">
        <v>92</v>
      </c>
      <c r="B144">
        <f ca="1">IF('Chemicals 2010'!$A152="CP",INDIRECT("'Chemicals 2010'!"&amp;'Country Selector'!$B$3&amp;ROW($A152))*10^12,0)</f>
        <v>0</v>
      </c>
      <c r="C144" s="90">
        <f t="shared" ca="1" si="6"/>
        <v>0</v>
      </c>
      <c r="D144" s="90">
        <f t="shared" ca="1" si="6"/>
        <v>0</v>
      </c>
      <c r="E144" s="90">
        <f t="shared" ca="1" si="6"/>
        <v>0</v>
      </c>
      <c r="F144" s="90">
        <f t="shared" ca="1" si="6"/>
        <v>0</v>
      </c>
      <c r="G144" s="212">
        <f ca="1">IF(SUM('Chemicals Calcs'!G$2:G144)-'Chem - ODS'!B$7*10^6&lt;0,0,IF(AND(SUM('Chemicals Calcs'!G$1:G143)-'Chem - ODS'!B$7*10^6&lt;0,SUM('Chemicals Calcs'!G$2:G144)-'Chem - ODS'!B$7*10^6&gt;0),SUM('Chemicals Calcs'!G$2:G144)-'Chem - ODS'!B$7*10^6,'Chemicals Calcs'!G144))</f>
        <v>0</v>
      </c>
      <c r="H144" s="212">
        <f ca="1">IF(SUM('Chemicals Calcs'!H$2:H144)-'Chem - ODS'!C$7*10^6&lt;0,0,IF(AND(SUM('Chemicals Calcs'!H$1:H143)-'Chem - ODS'!C$7*10^6&lt;0,SUM('Chemicals Calcs'!H$2:H144)-'Chem - ODS'!C$7*10^6&gt;0),SUM('Chemicals Calcs'!H$2:H144)-'Chem - ODS'!C$7*10^6,'Chemicals Calcs'!H144))</f>
        <v>0</v>
      </c>
      <c r="I144" s="212">
        <f ca="1">IF(SUM('Chemicals Calcs'!I$2:I144)-'Chem - ODS'!D$7*10^6&lt;0,0,IF(AND(SUM('Chemicals Calcs'!I$1:I143)-'Chem - ODS'!D$7*10^6&lt;0,SUM('Chemicals Calcs'!I$2:I144)-'Chem - ODS'!D$7*10^6&gt;0),SUM('Chemicals Calcs'!I$2:I144)-'Chem - ODS'!D$7*10^6,'Chemicals Calcs'!I144))</f>
        <v>0</v>
      </c>
      <c r="J144" s="212">
        <f ca="1">IF(SUM('Chemicals Calcs'!J$2:J144)-'Chem - ODS'!E$7*10^6&lt;0,0,IF(AND(SUM('Chemicals Calcs'!J$1:J143)-'Chem - ODS'!E$7*10^6&lt;0,SUM('Chemicals Calcs'!J$2:J144)-'Chem - ODS'!E$7*10^6&gt;0),SUM('Chemicals Calcs'!J$2:J144)-'Chem - ODS'!E$7*10^6,'Chemicals Calcs'!J144))</f>
        <v>0</v>
      </c>
      <c r="K144" s="212">
        <f ca="1">IF(SUM('Chemicals Calcs'!K$2:K144)-'Chem - ODS'!F$7*10^6&lt;0,0,IF(AND(SUM('Chemicals Calcs'!K$1:K143)-'Chem - ODS'!F$7*10^6&lt;0,SUM('Chemicals Calcs'!K$2:K144)-'Chem - ODS'!F$7*10^6&gt;0),SUM('Chemicals Calcs'!K$2:K144)-'Chem - ODS'!F$7*10^6,'Chemicals Calcs'!K144))</f>
        <v>0</v>
      </c>
      <c r="L144" s="212">
        <f ca="1">IF(SUM('Chemicals Calcs'!L$2:L144)-'Chem - ODS'!G$7*10^6&lt;0,0,IF(AND(SUM('Chemicals Calcs'!L$1:L143)-'Chem - ODS'!G$7*10^6&lt;0,SUM('Chemicals Calcs'!L$2:L144)-'Chem - ODS'!G$7*10^6&gt;0),SUM('Chemicals Calcs'!L$2:L144)-'Chem - ODS'!G$7*10^6,'Chemicals Calcs'!L144))</f>
        <v>0</v>
      </c>
      <c r="M144" s="212">
        <f ca="1">IF(SUM('Chemicals Calcs'!M$2:M144)-'Chem - ODS'!H$7*10^6&lt;0,0,IF(AND(SUM('Chemicals Calcs'!M$1:M143)-'Chem - ODS'!H$7*10^6&lt;0,SUM('Chemicals Calcs'!M$2:M144)-'Chem - ODS'!H$7*10^6&gt;0),SUM('Chemicals Calcs'!M$2:M144)-'Chem - ODS'!H$7*10^6,'Chemicals Calcs'!M144))</f>
        <v>0</v>
      </c>
      <c r="N144" s="212">
        <f ca="1">IF(SUM('Chemicals Calcs'!N$2:N144)-'Chem - ODS'!I$7*10^6&lt;0,0,IF(AND(SUM('Chemicals Calcs'!N$1:N143)-'Chem - ODS'!I$7*10^6&lt;0,SUM('Chemicals Calcs'!N$2:N144)-'Chem - ODS'!I$7*10^6&gt;0),SUM('Chemicals Calcs'!N$2:N144)-'Chem - ODS'!I$7*10^6,'Chemicals Calcs'!N144))</f>
        <v>0</v>
      </c>
      <c r="O144" s="212">
        <f ca="1">IF(SUM('Chemicals Calcs'!O$2:O144)-'Chem - ODS'!J$7*10^6&lt;0,0,IF(AND(SUM('Chemicals Calcs'!O$1:O143)-'Chem - ODS'!J$7*10^6&lt;0,SUM('Chemicals Calcs'!O$2:O144)-'Chem - ODS'!J$7*10^6&gt;0),SUM('Chemicals Calcs'!O$2:O144)-'Chem - ODS'!J$7*10^6,'Chemicals Calcs'!O144))</f>
        <v>0</v>
      </c>
      <c r="P144" s="212">
        <f ca="1">IF(SUM('Chemicals Calcs'!P$2:P144)-'Chem - ODS'!K$7*10^6&lt;0,0,IF(AND(SUM('Chemicals Calcs'!P$1:P143)-'Chem - ODS'!K$7*10^6&lt;0,SUM('Chemicals Calcs'!P$2:P144)-'Chem - ODS'!K$7*10^6&gt;0),SUM('Chemicals Calcs'!P$2:P144)-'Chem - ODS'!K$7*10^6,'Chemicals Calcs'!P144))</f>
        <v>0</v>
      </c>
      <c r="Q144" s="212">
        <f ca="1">IF(SUM('Chemicals Calcs'!Q$2:Q144)-'Chem - ODS'!L$7*10^6&lt;0,0,IF(AND(SUM('Chemicals Calcs'!Q$1:Q143)-'Chem - ODS'!L$7*10^6&lt;0,SUM('Chemicals Calcs'!Q$2:Q144)-'Chem - ODS'!L$7*10^6&gt;0),SUM('Chemicals Calcs'!Q$2:Q144)-'Chem - ODS'!L$7*10^6,'Chemicals Calcs'!Q144))</f>
        <v>0</v>
      </c>
      <c r="R144" s="212">
        <f ca="1">IF(SUM('Chemicals Calcs'!R$2:R144)-'Chem - ODS'!M$7*10^6&lt;0,0,IF(AND(SUM('Chemicals Calcs'!R$1:R143)-'Chem - ODS'!M$7*10^6&lt;0,SUM('Chemicals Calcs'!R$2:R144)-'Chem - ODS'!M$7*10^6&gt;0),SUM('Chemicals Calcs'!R$2:R144)-'Chem - ODS'!M$7*10^6,'Chemicals Calcs'!R144))</f>
        <v>0</v>
      </c>
      <c r="S144" s="212">
        <f ca="1">IF(SUM('Chemicals Calcs'!S$2:S144)-'Chem - ODS'!N$7*10^6&lt;0,0,IF(AND(SUM('Chemicals Calcs'!S$1:S143)-'Chem - ODS'!N$7*10^6&lt;0,SUM('Chemicals Calcs'!S$2:S144)-'Chem - ODS'!N$7*10^6&gt;0),SUM('Chemicals Calcs'!S$2:S144)-'Chem - ODS'!N$7*10^6,'Chemicals Calcs'!S144))</f>
        <v>0</v>
      </c>
      <c r="T144" s="212">
        <f ca="1">IF(SUM('Chemicals Calcs'!T$2:T144)-'Chem - ODS'!O$7*10^6&lt;0,0,IF(AND(SUM('Chemicals Calcs'!T$1:T143)-'Chem - ODS'!O$7*10^6&lt;0,SUM('Chemicals Calcs'!T$2:T144)-'Chem - ODS'!O$7*10^6&gt;0),SUM('Chemicals Calcs'!T$2:T144)-'Chem - ODS'!O$7*10^6,'Chemicals Calcs'!T144))</f>
        <v>0</v>
      </c>
      <c r="U144" s="212">
        <f ca="1">IF(SUM('Chemicals Calcs'!U$2:U144)-'Chem - ODS'!P$7*10^6&lt;0,0,IF(AND(SUM('Chemicals Calcs'!U$1:U143)-'Chem - ODS'!P$7*10^6&lt;0,SUM('Chemicals Calcs'!U$2:U144)-'Chem - ODS'!P$7*10^6&gt;0),SUM('Chemicals Calcs'!U$2:U144)-'Chem - ODS'!P$7*10^6,'Chemicals Calcs'!U144))</f>
        <v>0</v>
      </c>
      <c r="V144" s="212">
        <f ca="1">IF(SUM('Chemicals Calcs'!V$2:V144)-'Chem - ODS'!Q$7*10^6&lt;0,0,IF(AND(SUM('Chemicals Calcs'!V$1:V143)-'Chem - ODS'!Q$7*10^6&lt;0,SUM('Chemicals Calcs'!V$2:V144)-'Chem - ODS'!Q$7*10^6&gt;0),SUM('Chemicals Calcs'!V$2:V144)-'Chem - ODS'!Q$7*10^6,'Chemicals Calcs'!V144))</f>
        <v>0</v>
      </c>
      <c r="W144" s="212">
        <f ca="1">IF(SUM('Chemicals Calcs'!W$2:W144)-'Chem - ODS'!R$7*10^6&lt;0,0,IF(AND(SUM('Chemicals Calcs'!W$1:W143)-'Chem - ODS'!R$7*10^6&lt;0,SUM('Chemicals Calcs'!W$2:W144)-'Chem - ODS'!R$7*10^6&gt;0),SUM('Chemicals Calcs'!W$2:W144)-'Chem - ODS'!R$7*10^6,'Chemicals Calcs'!W144))</f>
        <v>0</v>
      </c>
      <c r="X144" s="212">
        <f ca="1">IF(SUM('Chemicals Calcs'!X$2:X144)-'Chem - ODS'!S$7*10^6&lt;0,0,IF(AND(SUM('Chemicals Calcs'!X$1:X143)-'Chem - ODS'!S$7*10^6&lt;0,SUM('Chemicals Calcs'!X$2:X144)-'Chem - ODS'!S$7*10^6&gt;0),SUM('Chemicals Calcs'!X$2:X144)-'Chem - ODS'!S$7*10^6,'Chemicals Calcs'!X144))</f>
        <v>0</v>
      </c>
      <c r="Y144" s="212">
        <f ca="1">IF(SUM('Chemicals Calcs'!Y$2:Y144)-'Chem - ODS'!T$7*10^6&lt;0,0,IF(AND(SUM('Chemicals Calcs'!Y$1:Y143)-'Chem - ODS'!T$7*10^6&lt;0,SUM('Chemicals Calcs'!Y$2:Y144)-'Chem - ODS'!T$7*10^6&gt;0),SUM('Chemicals Calcs'!Y$2:Y144)-'Chem - ODS'!T$7*10^6,'Chemicals Calcs'!Y144))</f>
        <v>0</v>
      </c>
      <c r="Z144" s="212">
        <f ca="1">IF(SUM('Chemicals Calcs'!Z$2:Z144)-'Chem - ODS'!U$7*10^6&lt;0,0,IF(AND(SUM('Chemicals Calcs'!Z$1:Z143)-'Chem - ODS'!U$7*10^6&lt;0,SUM('Chemicals Calcs'!Z$2:Z144)-'Chem - ODS'!U$7*10^6&gt;0),SUM('Chemicals Calcs'!Z$2:Z144)-'Chem - ODS'!U$7*10^6,'Chemicals Calcs'!Z144))</f>
        <v>0</v>
      </c>
      <c r="AA144" s="212">
        <f ca="1">IF(SUM('Chemicals Calcs'!AA$2:AA144)-'Chem - ODS'!V$7*10^6&lt;0,0,IF(AND(SUM('Chemicals Calcs'!AA$1:AA143)-'Chem - ODS'!V$7*10^6&lt;0,SUM('Chemicals Calcs'!AA$2:AA144)-'Chem - ODS'!V$7*10^6&gt;0),SUM('Chemicals Calcs'!AA$2:AA144)-'Chem - ODS'!V$7*10^6,'Chemicals Calcs'!AA144))</f>
        <v>0</v>
      </c>
      <c r="AB144" s="212">
        <f ca="1">IF(SUM('Chemicals Calcs'!AB$2:AB144)-'Chem - ODS'!W$7*10^6&lt;0,0,IF(AND(SUM('Chemicals Calcs'!AB$1:AB143)-'Chem - ODS'!W$7*10^6&lt;0,SUM('Chemicals Calcs'!AB$2:AB144)-'Chem - ODS'!W$7*10^6&gt;0),SUM('Chemicals Calcs'!AB$2:AB144)-'Chem - ODS'!W$7*10^6,'Chemicals Calcs'!AB144))</f>
        <v>0</v>
      </c>
      <c r="AC144" s="212">
        <f ca="1">IF(SUM('Chemicals Calcs'!AC$2:AC144)-'Chem - ODS'!X$7*10^6&lt;0,0,IF(AND(SUM('Chemicals Calcs'!AC$1:AC143)-'Chem - ODS'!X$7*10^6&lt;0,SUM('Chemicals Calcs'!AC$2:AC144)-'Chem - ODS'!X$7*10^6&gt;0),SUM('Chemicals Calcs'!AC$2:AC144)-'Chem - ODS'!X$7*10^6,'Chemicals Calcs'!AC144))</f>
        <v>0</v>
      </c>
      <c r="AD144" s="212">
        <f ca="1">IF(SUM('Chemicals Calcs'!AD$2:AD144)-'Chem - ODS'!Y$7*10^6&lt;0,0,IF(AND(SUM('Chemicals Calcs'!AD$1:AD143)-'Chem - ODS'!Y$7*10^6&lt;0,SUM('Chemicals Calcs'!AD$2:AD144)-'Chem - ODS'!Y$7*10^6&gt;0),SUM('Chemicals Calcs'!AD$2:AD144)-'Chem - ODS'!Y$7*10^6,'Chemicals Calcs'!AD144))</f>
        <v>0</v>
      </c>
      <c r="AE144" s="212">
        <f ca="1">IF(SUM('Chemicals Calcs'!AE$2:AE144)-'Chem - ODS'!Z$7*10^6&lt;0,0,IF(AND(SUM('Chemicals Calcs'!AE$1:AE143)-'Chem - ODS'!Z$7*10^6&lt;0,SUM('Chemicals Calcs'!AE$2:AE144)-'Chem - ODS'!Z$7*10^6&gt;0),SUM('Chemicals Calcs'!AE$2:AE144)-'Chem - ODS'!Z$7*10^6,'Chemicals Calcs'!AE144))</f>
        <v>0</v>
      </c>
      <c r="AF144" s="212">
        <f ca="1">IF(SUM('Chemicals Calcs'!AF$2:AF144)-'Chem - ODS'!AA$7*10^6&lt;0,0,IF(AND(SUM('Chemicals Calcs'!AF$1:AF143)-'Chem - ODS'!AA$7*10^6&lt;0,SUM('Chemicals Calcs'!AF$2:AF144)-'Chem - ODS'!AA$7*10^6&gt;0),SUM('Chemicals Calcs'!AF$2:AF144)-'Chem - ODS'!AA$7*10^6,'Chemicals Calcs'!AF144))</f>
        <v>0</v>
      </c>
      <c r="AG144" s="212">
        <f ca="1">IF(SUM('Chemicals Calcs'!AG$2:AG144)-'Chem - ODS'!AB$7*10^6&lt;0,0,IF(AND(SUM('Chemicals Calcs'!AG$1:AG143)-'Chem - ODS'!AB$7*10^6&lt;0,SUM('Chemicals Calcs'!AG$2:AG144)-'Chem - ODS'!AB$7*10^6&gt;0),SUM('Chemicals Calcs'!AG$2:AG144)-'Chem - ODS'!AB$7*10^6,'Chemicals Calcs'!AG144))</f>
        <v>0</v>
      </c>
      <c r="AH144" s="212">
        <f ca="1">IF(SUM('Chemicals Calcs'!AH$2:AH144)-'Chem - ODS'!AC$7*10^6&lt;0,0,IF(AND(SUM('Chemicals Calcs'!AH$1:AH143)-'Chem - ODS'!AC$7*10^6&lt;0,SUM('Chemicals Calcs'!AH$2:AH144)-'Chem - ODS'!AC$7*10^6&gt;0),SUM('Chemicals Calcs'!AH$2:AH144)-'Chem - ODS'!AC$7*10^6,'Chemicals Calcs'!AH144))</f>
        <v>0</v>
      </c>
      <c r="AI144" s="212">
        <f ca="1">IF(SUM('Chemicals Calcs'!AI$2:AI144)-'Chem - ODS'!AD$7*10^6&lt;0,0,IF(AND(SUM('Chemicals Calcs'!AI$1:AI143)-'Chem - ODS'!AD$7*10^6&lt;0,SUM('Chemicals Calcs'!AI$2:AI144)-'Chem - ODS'!AD$7*10^6&gt;0),SUM('Chemicals Calcs'!AI$2:AI144)-'Chem - ODS'!AD$7*10^6,'Chemicals Calcs'!AI144))</f>
        <v>0</v>
      </c>
      <c r="AJ144" s="212">
        <f ca="1">IF(SUM('Chemicals Calcs'!AJ$2:AJ144)-'Chem - ODS'!AE$7*10^6&lt;0,0,IF(AND(SUM('Chemicals Calcs'!AJ$1:AJ143)-'Chem - ODS'!AE$7*10^6&lt;0,SUM('Chemicals Calcs'!AJ$2:AJ144)-'Chem - ODS'!AE$7*10^6&gt;0),SUM('Chemicals Calcs'!AJ$2:AJ144)-'Chem - ODS'!AE$7*10^6,'Chemicals Calcs'!AJ144))</f>
        <v>0</v>
      </c>
      <c r="AK144" s="212">
        <f ca="1">IF(SUM('Chemicals Calcs'!AK$2:AK144)-'Chem - ODS'!AF$7*10^6&lt;0,0,IF(AND(SUM('Chemicals Calcs'!AK$1:AK143)-'Chem - ODS'!AF$7*10^6&lt;0,SUM('Chemicals Calcs'!AK$2:AK144)-'Chem - ODS'!AF$7*10^6&gt;0),SUM('Chemicals Calcs'!AK$2:AK144)-'Chem - ODS'!AF$7*10^6,'Chemicals Calcs'!AK144))</f>
        <v>0</v>
      </c>
      <c r="AL144" s="212">
        <f ca="1">IF(SUM('Chemicals Calcs'!AL$2:AL144)-'Chem - ODS'!AG$7*10^6&lt;0,0,IF(AND(SUM('Chemicals Calcs'!AL$1:AL143)-'Chem - ODS'!AG$7*10^6&lt;0,SUM('Chemicals Calcs'!AL$2:AL144)-'Chem - ODS'!AG$7*10^6&gt;0),SUM('Chemicals Calcs'!AL$2:AL144)-'Chem - ODS'!AG$7*10^6,'Chemicals Calcs'!AL144))</f>
        <v>0</v>
      </c>
      <c r="AM144" s="212">
        <f ca="1">IF(SUM('Chemicals Calcs'!AM$2:AM144)-'Chem - ODS'!AH$7*10^6&lt;0,0,IF(AND(SUM('Chemicals Calcs'!AM$1:AM143)-'Chem - ODS'!AH$7*10^6&lt;0,SUM('Chemicals Calcs'!AM$2:AM144)-'Chem - ODS'!AH$7*10^6&gt;0),SUM('Chemicals Calcs'!AM$2:AM144)-'Chem - ODS'!AH$7*10^6,'Chemicals Calcs'!AM144))</f>
        <v>0</v>
      </c>
      <c r="AN144" s="212">
        <f ca="1">IF(SUM('Chemicals Calcs'!AN$2:AN144)-'Chem - ODS'!AI$7*10^6&lt;0,0,IF(AND(SUM('Chemicals Calcs'!AN$1:AN143)-'Chem - ODS'!AI$7*10^6&lt;0,SUM('Chemicals Calcs'!AN$2:AN144)-'Chem - ODS'!AI$7*10^6&gt;0),SUM('Chemicals Calcs'!AN$2:AN144)-'Chem - ODS'!AI$7*10^6,'Chemicals Calcs'!AN144))</f>
        <v>0</v>
      </c>
      <c r="AO144" s="212">
        <f ca="1">IF(SUM('Chemicals Calcs'!AO$2:AO144)-'Chem - ODS'!AJ$7*10^6&lt;0,0,IF(AND(SUM('Chemicals Calcs'!AO$1:AO143)-'Chem - ODS'!AJ$7*10^6&lt;0,SUM('Chemicals Calcs'!AO$2:AO144)-'Chem - ODS'!AJ$7*10^6&gt;0),SUM('Chemicals Calcs'!AO$2:AO144)-'Chem - ODS'!AJ$7*10^6,'Chemicals Calcs'!AO144))</f>
        <v>0</v>
      </c>
      <c r="AP144" s="212">
        <f ca="1">IF(SUM('Chemicals Calcs'!AP$2:AP144)-'Chem - ODS'!AK$7*10^6&lt;0,0,IF(AND(SUM('Chemicals Calcs'!AP$1:AP143)-'Chem - ODS'!AK$7*10^6&lt;0,SUM('Chemicals Calcs'!AP$2:AP144)-'Chem - ODS'!AK$7*10^6&gt;0),SUM('Chemicals Calcs'!AP$2:AP144)-'Chem - ODS'!AK$7*10^6,'Chemicals Calcs'!AP144))</f>
        <v>0</v>
      </c>
    </row>
    <row r="145" spans="1:42">
      <c r="A145" s="74">
        <v>93</v>
      </c>
      <c r="B145">
        <f ca="1">IF('Chemicals 2010'!$A153="CP",INDIRECT("'Chemicals 2010'!"&amp;'Country Selector'!$B$3&amp;ROW($A153))*10^12,0)</f>
        <v>0</v>
      </c>
      <c r="C145" s="90">
        <f t="shared" ca="1" si="6"/>
        <v>0</v>
      </c>
      <c r="D145" s="90">
        <f t="shared" ca="1" si="6"/>
        <v>0</v>
      </c>
      <c r="E145" s="90">
        <f t="shared" ca="1" si="6"/>
        <v>0</v>
      </c>
      <c r="F145" s="90">
        <f t="shared" ca="1" si="6"/>
        <v>0</v>
      </c>
      <c r="G145" s="212">
        <f ca="1">IF(SUM('Chemicals Calcs'!G$2:G145)-'Chem - ODS'!B$7*10^6&lt;0,0,IF(AND(SUM('Chemicals Calcs'!G$1:G144)-'Chem - ODS'!B$7*10^6&lt;0,SUM('Chemicals Calcs'!G$2:G145)-'Chem - ODS'!B$7*10^6&gt;0),SUM('Chemicals Calcs'!G$2:G145)-'Chem - ODS'!B$7*10^6,'Chemicals Calcs'!G145))</f>
        <v>0</v>
      </c>
      <c r="H145" s="212">
        <f ca="1">IF(SUM('Chemicals Calcs'!H$2:H145)-'Chem - ODS'!C$7*10^6&lt;0,0,IF(AND(SUM('Chemicals Calcs'!H$1:H144)-'Chem - ODS'!C$7*10^6&lt;0,SUM('Chemicals Calcs'!H$2:H145)-'Chem - ODS'!C$7*10^6&gt;0),SUM('Chemicals Calcs'!H$2:H145)-'Chem - ODS'!C$7*10^6,'Chemicals Calcs'!H145))</f>
        <v>0</v>
      </c>
      <c r="I145" s="212">
        <f ca="1">IF(SUM('Chemicals Calcs'!I$2:I145)-'Chem - ODS'!D$7*10^6&lt;0,0,IF(AND(SUM('Chemicals Calcs'!I$1:I144)-'Chem - ODS'!D$7*10^6&lt;0,SUM('Chemicals Calcs'!I$2:I145)-'Chem - ODS'!D$7*10^6&gt;0),SUM('Chemicals Calcs'!I$2:I145)-'Chem - ODS'!D$7*10^6,'Chemicals Calcs'!I145))</f>
        <v>0</v>
      </c>
      <c r="J145" s="212">
        <f ca="1">IF(SUM('Chemicals Calcs'!J$2:J145)-'Chem - ODS'!E$7*10^6&lt;0,0,IF(AND(SUM('Chemicals Calcs'!J$1:J144)-'Chem - ODS'!E$7*10^6&lt;0,SUM('Chemicals Calcs'!J$2:J145)-'Chem - ODS'!E$7*10^6&gt;0),SUM('Chemicals Calcs'!J$2:J145)-'Chem - ODS'!E$7*10^6,'Chemicals Calcs'!J145))</f>
        <v>0</v>
      </c>
      <c r="K145" s="212">
        <f ca="1">IF(SUM('Chemicals Calcs'!K$2:K145)-'Chem - ODS'!F$7*10^6&lt;0,0,IF(AND(SUM('Chemicals Calcs'!K$1:K144)-'Chem - ODS'!F$7*10^6&lt;0,SUM('Chemicals Calcs'!K$2:K145)-'Chem - ODS'!F$7*10^6&gt;0),SUM('Chemicals Calcs'!K$2:K145)-'Chem - ODS'!F$7*10^6,'Chemicals Calcs'!K145))</f>
        <v>0</v>
      </c>
      <c r="L145" s="212">
        <f ca="1">IF(SUM('Chemicals Calcs'!L$2:L145)-'Chem - ODS'!G$7*10^6&lt;0,0,IF(AND(SUM('Chemicals Calcs'!L$1:L144)-'Chem - ODS'!G$7*10^6&lt;0,SUM('Chemicals Calcs'!L$2:L145)-'Chem - ODS'!G$7*10^6&gt;0),SUM('Chemicals Calcs'!L$2:L145)-'Chem - ODS'!G$7*10^6,'Chemicals Calcs'!L145))</f>
        <v>0</v>
      </c>
      <c r="M145" s="212">
        <f ca="1">IF(SUM('Chemicals Calcs'!M$2:M145)-'Chem - ODS'!H$7*10^6&lt;0,0,IF(AND(SUM('Chemicals Calcs'!M$1:M144)-'Chem - ODS'!H$7*10^6&lt;0,SUM('Chemicals Calcs'!M$2:M145)-'Chem - ODS'!H$7*10^6&gt;0),SUM('Chemicals Calcs'!M$2:M145)-'Chem - ODS'!H$7*10^6,'Chemicals Calcs'!M145))</f>
        <v>0</v>
      </c>
      <c r="N145" s="212">
        <f ca="1">IF(SUM('Chemicals Calcs'!N$2:N145)-'Chem - ODS'!I$7*10^6&lt;0,0,IF(AND(SUM('Chemicals Calcs'!N$1:N144)-'Chem - ODS'!I$7*10^6&lt;0,SUM('Chemicals Calcs'!N$2:N145)-'Chem - ODS'!I$7*10^6&gt;0),SUM('Chemicals Calcs'!N$2:N145)-'Chem - ODS'!I$7*10^6,'Chemicals Calcs'!N145))</f>
        <v>0</v>
      </c>
      <c r="O145" s="212">
        <f ca="1">IF(SUM('Chemicals Calcs'!O$2:O145)-'Chem - ODS'!J$7*10^6&lt;0,0,IF(AND(SUM('Chemicals Calcs'!O$1:O144)-'Chem - ODS'!J$7*10^6&lt;0,SUM('Chemicals Calcs'!O$2:O145)-'Chem - ODS'!J$7*10^6&gt;0),SUM('Chemicals Calcs'!O$2:O145)-'Chem - ODS'!J$7*10^6,'Chemicals Calcs'!O145))</f>
        <v>0</v>
      </c>
      <c r="P145" s="212">
        <f ca="1">IF(SUM('Chemicals Calcs'!P$2:P145)-'Chem - ODS'!K$7*10^6&lt;0,0,IF(AND(SUM('Chemicals Calcs'!P$1:P144)-'Chem - ODS'!K$7*10^6&lt;0,SUM('Chemicals Calcs'!P$2:P145)-'Chem - ODS'!K$7*10^6&gt;0),SUM('Chemicals Calcs'!P$2:P145)-'Chem - ODS'!K$7*10^6,'Chemicals Calcs'!P145))</f>
        <v>0</v>
      </c>
      <c r="Q145" s="212">
        <f ca="1">IF(SUM('Chemicals Calcs'!Q$2:Q145)-'Chem - ODS'!L$7*10^6&lt;0,0,IF(AND(SUM('Chemicals Calcs'!Q$1:Q144)-'Chem - ODS'!L$7*10^6&lt;0,SUM('Chemicals Calcs'!Q$2:Q145)-'Chem - ODS'!L$7*10^6&gt;0),SUM('Chemicals Calcs'!Q$2:Q145)-'Chem - ODS'!L$7*10^6,'Chemicals Calcs'!Q145))</f>
        <v>0</v>
      </c>
      <c r="R145" s="212">
        <f ca="1">IF(SUM('Chemicals Calcs'!R$2:R145)-'Chem - ODS'!M$7*10^6&lt;0,0,IF(AND(SUM('Chemicals Calcs'!R$1:R144)-'Chem - ODS'!M$7*10^6&lt;0,SUM('Chemicals Calcs'!R$2:R145)-'Chem - ODS'!M$7*10^6&gt;0),SUM('Chemicals Calcs'!R$2:R145)-'Chem - ODS'!M$7*10^6,'Chemicals Calcs'!R145))</f>
        <v>0</v>
      </c>
      <c r="S145" s="212">
        <f ca="1">IF(SUM('Chemicals Calcs'!S$2:S145)-'Chem - ODS'!N$7*10^6&lt;0,0,IF(AND(SUM('Chemicals Calcs'!S$1:S144)-'Chem - ODS'!N$7*10^6&lt;0,SUM('Chemicals Calcs'!S$2:S145)-'Chem - ODS'!N$7*10^6&gt;0),SUM('Chemicals Calcs'!S$2:S145)-'Chem - ODS'!N$7*10^6,'Chemicals Calcs'!S145))</f>
        <v>0</v>
      </c>
      <c r="T145" s="212">
        <f ca="1">IF(SUM('Chemicals Calcs'!T$2:T145)-'Chem - ODS'!O$7*10^6&lt;0,0,IF(AND(SUM('Chemicals Calcs'!T$1:T144)-'Chem - ODS'!O$7*10^6&lt;0,SUM('Chemicals Calcs'!T$2:T145)-'Chem - ODS'!O$7*10^6&gt;0),SUM('Chemicals Calcs'!T$2:T145)-'Chem - ODS'!O$7*10^6,'Chemicals Calcs'!T145))</f>
        <v>0</v>
      </c>
      <c r="U145" s="212">
        <f ca="1">IF(SUM('Chemicals Calcs'!U$2:U145)-'Chem - ODS'!P$7*10^6&lt;0,0,IF(AND(SUM('Chemicals Calcs'!U$1:U144)-'Chem - ODS'!P$7*10^6&lt;0,SUM('Chemicals Calcs'!U$2:U145)-'Chem - ODS'!P$7*10^6&gt;0),SUM('Chemicals Calcs'!U$2:U145)-'Chem - ODS'!P$7*10^6,'Chemicals Calcs'!U145))</f>
        <v>0</v>
      </c>
      <c r="V145" s="212">
        <f ca="1">IF(SUM('Chemicals Calcs'!V$2:V145)-'Chem - ODS'!Q$7*10^6&lt;0,0,IF(AND(SUM('Chemicals Calcs'!V$1:V144)-'Chem - ODS'!Q$7*10^6&lt;0,SUM('Chemicals Calcs'!V$2:V145)-'Chem - ODS'!Q$7*10^6&gt;0),SUM('Chemicals Calcs'!V$2:V145)-'Chem - ODS'!Q$7*10^6,'Chemicals Calcs'!V145))</f>
        <v>0</v>
      </c>
      <c r="W145" s="212">
        <f ca="1">IF(SUM('Chemicals Calcs'!W$2:W145)-'Chem - ODS'!R$7*10^6&lt;0,0,IF(AND(SUM('Chemicals Calcs'!W$1:W144)-'Chem - ODS'!R$7*10^6&lt;0,SUM('Chemicals Calcs'!W$2:W145)-'Chem - ODS'!R$7*10^6&gt;0),SUM('Chemicals Calcs'!W$2:W145)-'Chem - ODS'!R$7*10^6,'Chemicals Calcs'!W145))</f>
        <v>0</v>
      </c>
      <c r="X145" s="212">
        <f ca="1">IF(SUM('Chemicals Calcs'!X$2:X145)-'Chem - ODS'!S$7*10^6&lt;0,0,IF(AND(SUM('Chemicals Calcs'!X$1:X144)-'Chem - ODS'!S$7*10^6&lt;0,SUM('Chemicals Calcs'!X$2:X145)-'Chem - ODS'!S$7*10^6&gt;0),SUM('Chemicals Calcs'!X$2:X145)-'Chem - ODS'!S$7*10^6,'Chemicals Calcs'!X145))</f>
        <v>0</v>
      </c>
      <c r="Y145" s="212">
        <f ca="1">IF(SUM('Chemicals Calcs'!Y$2:Y145)-'Chem - ODS'!T$7*10^6&lt;0,0,IF(AND(SUM('Chemicals Calcs'!Y$1:Y144)-'Chem - ODS'!T$7*10^6&lt;0,SUM('Chemicals Calcs'!Y$2:Y145)-'Chem - ODS'!T$7*10^6&gt;0),SUM('Chemicals Calcs'!Y$2:Y145)-'Chem - ODS'!T$7*10^6,'Chemicals Calcs'!Y145))</f>
        <v>0</v>
      </c>
      <c r="Z145" s="212">
        <f ca="1">IF(SUM('Chemicals Calcs'!Z$2:Z145)-'Chem - ODS'!U$7*10^6&lt;0,0,IF(AND(SUM('Chemicals Calcs'!Z$1:Z144)-'Chem - ODS'!U$7*10^6&lt;0,SUM('Chemicals Calcs'!Z$2:Z145)-'Chem - ODS'!U$7*10^6&gt;0),SUM('Chemicals Calcs'!Z$2:Z145)-'Chem - ODS'!U$7*10^6,'Chemicals Calcs'!Z145))</f>
        <v>0</v>
      </c>
      <c r="AA145" s="212">
        <f ca="1">IF(SUM('Chemicals Calcs'!AA$2:AA145)-'Chem - ODS'!V$7*10^6&lt;0,0,IF(AND(SUM('Chemicals Calcs'!AA$1:AA144)-'Chem - ODS'!V$7*10^6&lt;0,SUM('Chemicals Calcs'!AA$2:AA145)-'Chem - ODS'!V$7*10^6&gt;0),SUM('Chemicals Calcs'!AA$2:AA145)-'Chem - ODS'!V$7*10^6,'Chemicals Calcs'!AA145))</f>
        <v>0</v>
      </c>
      <c r="AB145" s="212">
        <f ca="1">IF(SUM('Chemicals Calcs'!AB$2:AB145)-'Chem - ODS'!W$7*10^6&lt;0,0,IF(AND(SUM('Chemicals Calcs'!AB$1:AB144)-'Chem - ODS'!W$7*10^6&lt;0,SUM('Chemicals Calcs'!AB$2:AB145)-'Chem - ODS'!W$7*10^6&gt;0),SUM('Chemicals Calcs'!AB$2:AB145)-'Chem - ODS'!W$7*10^6,'Chemicals Calcs'!AB145))</f>
        <v>0</v>
      </c>
      <c r="AC145" s="212">
        <f ca="1">IF(SUM('Chemicals Calcs'!AC$2:AC145)-'Chem - ODS'!X$7*10^6&lt;0,0,IF(AND(SUM('Chemicals Calcs'!AC$1:AC144)-'Chem - ODS'!X$7*10^6&lt;0,SUM('Chemicals Calcs'!AC$2:AC145)-'Chem - ODS'!X$7*10^6&gt;0),SUM('Chemicals Calcs'!AC$2:AC145)-'Chem - ODS'!X$7*10^6,'Chemicals Calcs'!AC145))</f>
        <v>0</v>
      </c>
      <c r="AD145" s="212">
        <f ca="1">IF(SUM('Chemicals Calcs'!AD$2:AD145)-'Chem - ODS'!Y$7*10^6&lt;0,0,IF(AND(SUM('Chemicals Calcs'!AD$1:AD144)-'Chem - ODS'!Y$7*10^6&lt;0,SUM('Chemicals Calcs'!AD$2:AD145)-'Chem - ODS'!Y$7*10^6&gt;0),SUM('Chemicals Calcs'!AD$2:AD145)-'Chem - ODS'!Y$7*10^6,'Chemicals Calcs'!AD145))</f>
        <v>0</v>
      </c>
      <c r="AE145" s="212">
        <f ca="1">IF(SUM('Chemicals Calcs'!AE$2:AE145)-'Chem - ODS'!Z$7*10^6&lt;0,0,IF(AND(SUM('Chemicals Calcs'!AE$1:AE144)-'Chem - ODS'!Z$7*10^6&lt;0,SUM('Chemicals Calcs'!AE$2:AE145)-'Chem - ODS'!Z$7*10^6&gt;0),SUM('Chemicals Calcs'!AE$2:AE145)-'Chem - ODS'!Z$7*10^6,'Chemicals Calcs'!AE145))</f>
        <v>0</v>
      </c>
      <c r="AF145" s="212">
        <f ca="1">IF(SUM('Chemicals Calcs'!AF$2:AF145)-'Chem - ODS'!AA$7*10^6&lt;0,0,IF(AND(SUM('Chemicals Calcs'!AF$1:AF144)-'Chem - ODS'!AA$7*10^6&lt;0,SUM('Chemicals Calcs'!AF$2:AF145)-'Chem - ODS'!AA$7*10^6&gt;0),SUM('Chemicals Calcs'!AF$2:AF145)-'Chem - ODS'!AA$7*10^6,'Chemicals Calcs'!AF145))</f>
        <v>0</v>
      </c>
      <c r="AG145" s="212">
        <f ca="1">IF(SUM('Chemicals Calcs'!AG$2:AG145)-'Chem - ODS'!AB$7*10^6&lt;0,0,IF(AND(SUM('Chemicals Calcs'!AG$1:AG144)-'Chem - ODS'!AB$7*10^6&lt;0,SUM('Chemicals Calcs'!AG$2:AG145)-'Chem - ODS'!AB$7*10^6&gt;0),SUM('Chemicals Calcs'!AG$2:AG145)-'Chem - ODS'!AB$7*10^6,'Chemicals Calcs'!AG145))</f>
        <v>0</v>
      </c>
      <c r="AH145" s="212">
        <f ca="1">IF(SUM('Chemicals Calcs'!AH$2:AH145)-'Chem - ODS'!AC$7*10^6&lt;0,0,IF(AND(SUM('Chemicals Calcs'!AH$1:AH144)-'Chem - ODS'!AC$7*10^6&lt;0,SUM('Chemicals Calcs'!AH$2:AH145)-'Chem - ODS'!AC$7*10^6&gt;0),SUM('Chemicals Calcs'!AH$2:AH145)-'Chem - ODS'!AC$7*10^6,'Chemicals Calcs'!AH145))</f>
        <v>0</v>
      </c>
      <c r="AI145" s="212">
        <f ca="1">IF(SUM('Chemicals Calcs'!AI$2:AI145)-'Chem - ODS'!AD$7*10^6&lt;0,0,IF(AND(SUM('Chemicals Calcs'!AI$1:AI144)-'Chem - ODS'!AD$7*10^6&lt;0,SUM('Chemicals Calcs'!AI$2:AI145)-'Chem - ODS'!AD$7*10^6&gt;0),SUM('Chemicals Calcs'!AI$2:AI145)-'Chem - ODS'!AD$7*10^6,'Chemicals Calcs'!AI145))</f>
        <v>0</v>
      </c>
      <c r="AJ145" s="212">
        <f ca="1">IF(SUM('Chemicals Calcs'!AJ$2:AJ145)-'Chem - ODS'!AE$7*10^6&lt;0,0,IF(AND(SUM('Chemicals Calcs'!AJ$1:AJ144)-'Chem - ODS'!AE$7*10^6&lt;0,SUM('Chemicals Calcs'!AJ$2:AJ145)-'Chem - ODS'!AE$7*10^6&gt;0),SUM('Chemicals Calcs'!AJ$2:AJ145)-'Chem - ODS'!AE$7*10^6,'Chemicals Calcs'!AJ145))</f>
        <v>0</v>
      </c>
      <c r="AK145" s="212">
        <f ca="1">IF(SUM('Chemicals Calcs'!AK$2:AK145)-'Chem - ODS'!AF$7*10^6&lt;0,0,IF(AND(SUM('Chemicals Calcs'!AK$1:AK144)-'Chem - ODS'!AF$7*10^6&lt;0,SUM('Chemicals Calcs'!AK$2:AK145)-'Chem - ODS'!AF$7*10^6&gt;0),SUM('Chemicals Calcs'!AK$2:AK145)-'Chem - ODS'!AF$7*10^6,'Chemicals Calcs'!AK145))</f>
        <v>0</v>
      </c>
      <c r="AL145" s="212">
        <f ca="1">IF(SUM('Chemicals Calcs'!AL$2:AL145)-'Chem - ODS'!AG$7*10^6&lt;0,0,IF(AND(SUM('Chemicals Calcs'!AL$1:AL144)-'Chem - ODS'!AG$7*10^6&lt;0,SUM('Chemicals Calcs'!AL$2:AL145)-'Chem - ODS'!AG$7*10^6&gt;0),SUM('Chemicals Calcs'!AL$2:AL145)-'Chem - ODS'!AG$7*10^6,'Chemicals Calcs'!AL145))</f>
        <v>0</v>
      </c>
      <c r="AM145" s="212">
        <f ca="1">IF(SUM('Chemicals Calcs'!AM$2:AM145)-'Chem - ODS'!AH$7*10^6&lt;0,0,IF(AND(SUM('Chemicals Calcs'!AM$1:AM144)-'Chem - ODS'!AH$7*10^6&lt;0,SUM('Chemicals Calcs'!AM$2:AM145)-'Chem - ODS'!AH$7*10^6&gt;0),SUM('Chemicals Calcs'!AM$2:AM145)-'Chem - ODS'!AH$7*10^6,'Chemicals Calcs'!AM145))</f>
        <v>0</v>
      </c>
      <c r="AN145" s="212">
        <f ca="1">IF(SUM('Chemicals Calcs'!AN$2:AN145)-'Chem - ODS'!AI$7*10^6&lt;0,0,IF(AND(SUM('Chemicals Calcs'!AN$1:AN144)-'Chem - ODS'!AI$7*10^6&lt;0,SUM('Chemicals Calcs'!AN$2:AN145)-'Chem - ODS'!AI$7*10^6&gt;0),SUM('Chemicals Calcs'!AN$2:AN145)-'Chem - ODS'!AI$7*10^6,'Chemicals Calcs'!AN145))</f>
        <v>0</v>
      </c>
      <c r="AO145" s="212">
        <f ca="1">IF(SUM('Chemicals Calcs'!AO$2:AO145)-'Chem - ODS'!AJ$7*10^6&lt;0,0,IF(AND(SUM('Chemicals Calcs'!AO$1:AO144)-'Chem - ODS'!AJ$7*10^6&lt;0,SUM('Chemicals Calcs'!AO$2:AO145)-'Chem - ODS'!AJ$7*10^6&gt;0),SUM('Chemicals Calcs'!AO$2:AO145)-'Chem - ODS'!AJ$7*10^6,'Chemicals Calcs'!AO145))</f>
        <v>0</v>
      </c>
      <c r="AP145" s="212">
        <f ca="1">IF(SUM('Chemicals Calcs'!AP$2:AP145)-'Chem - ODS'!AK$7*10^6&lt;0,0,IF(AND(SUM('Chemicals Calcs'!AP$1:AP144)-'Chem - ODS'!AK$7*10^6&lt;0,SUM('Chemicals Calcs'!AP$2:AP145)-'Chem - ODS'!AK$7*10^6&gt;0),SUM('Chemicals Calcs'!AP$2:AP145)-'Chem - ODS'!AK$7*10^6,'Chemicals Calcs'!AP145))</f>
        <v>0</v>
      </c>
    </row>
    <row r="146" spans="1:42">
      <c r="A146" s="74">
        <v>94</v>
      </c>
      <c r="B146">
        <f ca="1">IF('Chemicals 2010'!$A154="CP",INDIRECT("'Chemicals 2010'!"&amp;'Country Selector'!$B$3&amp;ROW($A154))*10^12,0)</f>
        <v>0</v>
      </c>
      <c r="C146" s="90">
        <f t="shared" ca="1" si="6"/>
        <v>0</v>
      </c>
      <c r="D146" s="90">
        <f t="shared" ca="1" si="6"/>
        <v>0</v>
      </c>
      <c r="E146" s="90">
        <f t="shared" ca="1" si="6"/>
        <v>0</v>
      </c>
      <c r="F146" s="90">
        <f t="shared" ca="1" si="6"/>
        <v>0</v>
      </c>
      <c r="G146" s="212">
        <f ca="1">IF(SUM('Chemicals Calcs'!G$2:G146)-'Chem - ODS'!B$7*10^6&lt;0,0,IF(AND(SUM('Chemicals Calcs'!G$1:G145)-'Chem - ODS'!B$7*10^6&lt;0,SUM('Chemicals Calcs'!G$2:G146)-'Chem - ODS'!B$7*10^6&gt;0),SUM('Chemicals Calcs'!G$2:G146)-'Chem - ODS'!B$7*10^6,'Chemicals Calcs'!G146))</f>
        <v>0</v>
      </c>
      <c r="H146" s="212">
        <f ca="1">IF(SUM('Chemicals Calcs'!H$2:H146)-'Chem - ODS'!C$7*10^6&lt;0,0,IF(AND(SUM('Chemicals Calcs'!H$1:H145)-'Chem - ODS'!C$7*10^6&lt;0,SUM('Chemicals Calcs'!H$2:H146)-'Chem - ODS'!C$7*10^6&gt;0),SUM('Chemicals Calcs'!H$2:H146)-'Chem - ODS'!C$7*10^6,'Chemicals Calcs'!H146))</f>
        <v>0</v>
      </c>
      <c r="I146" s="212">
        <f ca="1">IF(SUM('Chemicals Calcs'!I$2:I146)-'Chem - ODS'!D$7*10^6&lt;0,0,IF(AND(SUM('Chemicals Calcs'!I$1:I145)-'Chem - ODS'!D$7*10^6&lt;0,SUM('Chemicals Calcs'!I$2:I146)-'Chem - ODS'!D$7*10^6&gt;0),SUM('Chemicals Calcs'!I$2:I146)-'Chem - ODS'!D$7*10^6,'Chemicals Calcs'!I146))</f>
        <v>0</v>
      </c>
      <c r="J146" s="212">
        <f ca="1">IF(SUM('Chemicals Calcs'!J$2:J146)-'Chem - ODS'!E$7*10^6&lt;0,0,IF(AND(SUM('Chemicals Calcs'!J$1:J145)-'Chem - ODS'!E$7*10^6&lt;0,SUM('Chemicals Calcs'!J$2:J146)-'Chem - ODS'!E$7*10^6&gt;0),SUM('Chemicals Calcs'!J$2:J146)-'Chem - ODS'!E$7*10^6,'Chemicals Calcs'!J146))</f>
        <v>0</v>
      </c>
      <c r="K146" s="212">
        <f ca="1">IF(SUM('Chemicals Calcs'!K$2:K146)-'Chem - ODS'!F$7*10^6&lt;0,0,IF(AND(SUM('Chemicals Calcs'!K$1:K145)-'Chem - ODS'!F$7*10^6&lt;0,SUM('Chemicals Calcs'!K$2:K146)-'Chem - ODS'!F$7*10^6&gt;0),SUM('Chemicals Calcs'!K$2:K146)-'Chem - ODS'!F$7*10^6,'Chemicals Calcs'!K146))</f>
        <v>0</v>
      </c>
      <c r="L146" s="212">
        <f ca="1">IF(SUM('Chemicals Calcs'!L$2:L146)-'Chem - ODS'!G$7*10^6&lt;0,0,IF(AND(SUM('Chemicals Calcs'!L$1:L145)-'Chem - ODS'!G$7*10^6&lt;0,SUM('Chemicals Calcs'!L$2:L146)-'Chem - ODS'!G$7*10^6&gt;0),SUM('Chemicals Calcs'!L$2:L146)-'Chem - ODS'!G$7*10^6,'Chemicals Calcs'!L146))</f>
        <v>0</v>
      </c>
      <c r="M146" s="212">
        <f ca="1">IF(SUM('Chemicals Calcs'!M$2:M146)-'Chem - ODS'!H$7*10^6&lt;0,0,IF(AND(SUM('Chemicals Calcs'!M$1:M145)-'Chem - ODS'!H$7*10^6&lt;0,SUM('Chemicals Calcs'!M$2:M146)-'Chem - ODS'!H$7*10^6&gt;0),SUM('Chemicals Calcs'!M$2:M146)-'Chem - ODS'!H$7*10^6,'Chemicals Calcs'!M146))</f>
        <v>0</v>
      </c>
      <c r="N146" s="212">
        <f ca="1">IF(SUM('Chemicals Calcs'!N$2:N146)-'Chem - ODS'!I$7*10^6&lt;0,0,IF(AND(SUM('Chemicals Calcs'!N$1:N145)-'Chem - ODS'!I$7*10^6&lt;0,SUM('Chemicals Calcs'!N$2:N146)-'Chem - ODS'!I$7*10^6&gt;0),SUM('Chemicals Calcs'!N$2:N146)-'Chem - ODS'!I$7*10^6,'Chemicals Calcs'!N146))</f>
        <v>0</v>
      </c>
      <c r="O146" s="212">
        <f ca="1">IF(SUM('Chemicals Calcs'!O$2:O146)-'Chem - ODS'!J$7*10^6&lt;0,0,IF(AND(SUM('Chemicals Calcs'!O$1:O145)-'Chem - ODS'!J$7*10^6&lt;0,SUM('Chemicals Calcs'!O$2:O146)-'Chem - ODS'!J$7*10^6&gt;0),SUM('Chemicals Calcs'!O$2:O146)-'Chem - ODS'!J$7*10^6,'Chemicals Calcs'!O146))</f>
        <v>0</v>
      </c>
      <c r="P146" s="212">
        <f ca="1">IF(SUM('Chemicals Calcs'!P$2:P146)-'Chem - ODS'!K$7*10^6&lt;0,0,IF(AND(SUM('Chemicals Calcs'!P$1:P145)-'Chem - ODS'!K$7*10^6&lt;0,SUM('Chemicals Calcs'!P$2:P146)-'Chem - ODS'!K$7*10^6&gt;0),SUM('Chemicals Calcs'!P$2:P146)-'Chem - ODS'!K$7*10^6,'Chemicals Calcs'!P146))</f>
        <v>0</v>
      </c>
      <c r="Q146" s="212">
        <f ca="1">IF(SUM('Chemicals Calcs'!Q$2:Q146)-'Chem - ODS'!L$7*10^6&lt;0,0,IF(AND(SUM('Chemicals Calcs'!Q$1:Q145)-'Chem - ODS'!L$7*10^6&lt;0,SUM('Chemicals Calcs'!Q$2:Q146)-'Chem - ODS'!L$7*10^6&gt;0),SUM('Chemicals Calcs'!Q$2:Q146)-'Chem - ODS'!L$7*10^6,'Chemicals Calcs'!Q146))</f>
        <v>0</v>
      </c>
      <c r="R146" s="212">
        <f ca="1">IF(SUM('Chemicals Calcs'!R$2:R146)-'Chem - ODS'!M$7*10^6&lt;0,0,IF(AND(SUM('Chemicals Calcs'!R$1:R145)-'Chem - ODS'!M$7*10^6&lt;0,SUM('Chemicals Calcs'!R$2:R146)-'Chem - ODS'!M$7*10^6&gt;0),SUM('Chemicals Calcs'!R$2:R146)-'Chem - ODS'!M$7*10^6,'Chemicals Calcs'!R146))</f>
        <v>0</v>
      </c>
      <c r="S146" s="212">
        <f ca="1">IF(SUM('Chemicals Calcs'!S$2:S146)-'Chem - ODS'!N$7*10^6&lt;0,0,IF(AND(SUM('Chemicals Calcs'!S$1:S145)-'Chem - ODS'!N$7*10^6&lt;0,SUM('Chemicals Calcs'!S$2:S146)-'Chem - ODS'!N$7*10^6&gt;0),SUM('Chemicals Calcs'!S$2:S146)-'Chem - ODS'!N$7*10^6,'Chemicals Calcs'!S146))</f>
        <v>0</v>
      </c>
      <c r="T146" s="212">
        <f ca="1">IF(SUM('Chemicals Calcs'!T$2:T146)-'Chem - ODS'!O$7*10^6&lt;0,0,IF(AND(SUM('Chemicals Calcs'!T$1:T145)-'Chem - ODS'!O$7*10^6&lt;0,SUM('Chemicals Calcs'!T$2:T146)-'Chem - ODS'!O$7*10^6&gt;0),SUM('Chemicals Calcs'!T$2:T146)-'Chem - ODS'!O$7*10^6,'Chemicals Calcs'!T146))</f>
        <v>0</v>
      </c>
      <c r="U146" s="212">
        <f ca="1">IF(SUM('Chemicals Calcs'!U$2:U146)-'Chem - ODS'!P$7*10^6&lt;0,0,IF(AND(SUM('Chemicals Calcs'!U$1:U145)-'Chem - ODS'!P$7*10^6&lt;0,SUM('Chemicals Calcs'!U$2:U146)-'Chem - ODS'!P$7*10^6&gt;0),SUM('Chemicals Calcs'!U$2:U146)-'Chem - ODS'!P$7*10^6,'Chemicals Calcs'!U146))</f>
        <v>0</v>
      </c>
      <c r="V146" s="212">
        <f ca="1">IF(SUM('Chemicals Calcs'!V$2:V146)-'Chem - ODS'!Q$7*10^6&lt;0,0,IF(AND(SUM('Chemicals Calcs'!V$1:V145)-'Chem - ODS'!Q$7*10^6&lt;0,SUM('Chemicals Calcs'!V$2:V146)-'Chem - ODS'!Q$7*10^6&gt;0),SUM('Chemicals Calcs'!V$2:V146)-'Chem - ODS'!Q$7*10^6,'Chemicals Calcs'!V146))</f>
        <v>0</v>
      </c>
      <c r="W146" s="212">
        <f ca="1">IF(SUM('Chemicals Calcs'!W$2:W146)-'Chem - ODS'!R$7*10^6&lt;0,0,IF(AND(SUM('Chemicals Calcs'!W$1:W145)-'Chem - ODS'!R$7*10^6&lt;0,SUM('Chemicals Calcs'!W$2:W146)-'Chem - ODS'!R$7*10^6&gt;0),SUM('Chemicals Calcs'!W$2:W146)-'Chem - ODS'!R$7*10^6,'Chemicals Calcs'!W146))</f>
        <v>0</v>
      </c>
      <c r="X146" s="212">
        <f ca="1">IF(SUM('Chemicals Calcs'!X$2:X146)-'Chem - ODS'!S$7*10^6&lt;0,0,IF(AND(SUM('Chemicals Calcs'!X$1:X145)-'Chem - ODS'!S$7*10^6&lt;0,SUM('Chemicals Calcs'!X$2:X146)-'Chem - ODS'!S$7*10^6&gt;0),SUM('Chemicals Calcs'!X$2:X146)-'Chem - ODS'!S$7*10^6,'Chemicals Calcs'!X146))</f>
        <v>0</v>
      </c>
      <c r="Y146" s="212">
        <f ca="1">IF(SUM('Chemicals Calcs'!Y$2:Y146)-'Chem - ODS'!T$7*10^6&lt;0,0,IF(AND(SUM('Chemicals Calcs'!Y$1:Y145)-'Chem - ODS'!T$7*10^6&lt;0,SUM('Chemicals Calcs'!Y$2:Y146)-'Chem - ODS'!T$7*10^6&gt;0),SUM('Chemicals Calcs'!Y$2:Y146)-'Chem - ODS'!T$7*10^6,'Chemicals Calcs'!Y146))</f>
        <v>0</v>
      </c>
      <c r="Z146" s="212">
        <f ca="1">IF(SUM('Chemicals Calcs'!Z$2:Z146)-'Chem - ODS'!U$7*10^6&lt;0,0,IF(AND(SUM('Chemicals Calcs'!Z$1:Z145)-'Chem - ODS'!U$7*10^6&lt;0,SUM('Chemicals Calcs'!Z$2:Z146)-'Chem - ODS'!U$7*10^6&gt;0),SUM('Chemicals Calcs'!Z$2:Z146)-'Chem - ODS'!U$7*10^6,'Chemicals Calcs'!Z146))</f>
        <v>0</v>
      </c>
      <c r="AA146" s="212">
        <f ca="1">IF(SUM('Chemicals Calcs'!AA$2:AA146)-'Chem - ODS'!V$7*10^6&lt;0,0,IF(AND(SUM('Chemicals Calcs'!AA$1:AA145)-'Chem - ODS'!V$7*10^6&lt;0,SUM('Chemicals Calcs'!AA$2:AA146)-'Chem - ODS'!V$7*10^6&gt;0),SUM('Chemicals Calcs'!AA$2:AA146)-'Chem - ODS'!V$7*10^6,'Chemicals Calcs'!AA146))</f>
        <v>0</v>
      </c>
      <c r="AB146" s="212">
        <f ca="1">IF(SUM('Chemicals Calcs'!AB$2:AB146)-'Chem - ODS'!W$7*10^6&lt;0,0,IF(AND(SUM('Chemicals Calcs'!AB$1:AB145)-'Chem - ODS'!W$7*10^6&lt;0,SUM('Chemicals Calcs'!AB$2:AB146)-'Chem - ODS'!W$7*10^6&gt;0),SUM('Chemicals Calcs'!AB$2:AB146)-'Chem - ODS'!W$7*10^6,'Chemicals Calcs'!AB146))</f>
        <v>0</v>
      </c>
      <c r="AC146" s="212">
        <f ca="1">IF(SUM('Chemicals Calcs'!AC$2:AC146)-'Chem - ODS'!X$7*10^6&lt;0,0,IF(AND(SUM('Chemicals Calcs'!AC$1:AC145)-'Chem - ODS'!X$7*10^6&lt;0,SUM('Chemicals Calcs'!AC$2:AC146)-'Chem - ODS'!X$7*10^6&gt;0),SUM('Chemicals Calcs'!AC$2:AC146)-'Chem - ODS'!X$7*10^6,'Chemicals Calcs'!AC146))</f>
        <v>0</v>
      </c>
      <c r="AD146" s="212">
        <f ca="1">IF(SUM('Chemicals Calcs'!AD$2:AD146)-'Chem - ODS'!Y$7*10^6&lt;0,0,IF(AND(SUM('Chemicals Calcs'!AD$1:AD145)-'Chem - ODS'!Y$7*10^6&lt;0,SUM('Chemicals Calcs'!AD$2:AD146)-'Chem - ODS'!Y$7*10^6&gt;0),SUM('Chemicals Calcs'!AD$2:AD146)-'Chem - ODS'!Y$7*10^6,'Chemicals Calcs'!AD146))</f>
        <v>0</v>
      </c>
      <c r="AE146" s="212">
        <f ca="1">IF(SUM('Chemicals Calcs'!AE$2:AE146)-'Chem - ODS'!Z$7*10^6&lt;0,0,IF(AND(SUM('Chemicals Calcs'!AE$1:AE145)-'Chem - ODS'!Z$7*10^6&lt;0,SUM('Chemicals Calcs'!AE$2:AE146)-'Chem - ODS'!Z$7*10^6&gt;0),SUM('Chemicals Calcs'!AE$2:AE146)-'Chem - ODS'!Z$7*10^6,'Chemicals Calcs'!AE146))</f>
        <v>0</v>
      </c>
      <c r="AF146" s="212">
        <f ca="1">IF(SUM('Chemicals Calcs'!AF$2:AF146)-'Chem - ODS'!AA$7*10^6&lt;0,0,IF(AND(SUM('Chemicals Calcs'!AF$1:AF145)-'Chem - ODS'!AA$7*10^6&lt;0,SUM('Chemicals Calcs'!AF$2:AF146)-'Chem - ODS'!AA$7*10^6&gt;0),SUM('Chemicals Calcs'!AF$2:AF146)-'Chem - ODS'!AA$7*10^6,'Chemicals Calcs'!AF146))</f>
        <v>0</v>
      </c>
      <c r="AG146" s="212">
        <f ca="1">IF(SUM('Chemicals Calcs'!AG$2:AG146)-'Chem - ODS'!AB$7*10^6&lt;0,0,IF(AND(SUM('Chemicals Calcs'!AG$1:AG145)-'Chem - ODS'!AB$7*10^6&lt;0,SUM('Chemicals Calcs'!AG$2:AG146)-'Chem - ODS'!AB$7*10^6&gt;0),SUM('Chemicals Calcs'!AG$2:AG146)-'Chem - ODS'!AB$7*10^6,'Chemicals Calcs'!AG146))</f>
        <v>0</v>
      </c>
      <c r="AH146" s="212">
        <f ca="1">IF(SUM('Chemicals Calcs'!AH$2:AH146)-'Chem - ODS'!AC$7*10^6&lt;0,0,IF(AND(SUM('Chemicals Calcs'!AH$1:AH145)-'Chem - ODS'!AC$7*10^6&lt;0,SUM('Chemicals Calcs'!AH$2:AH146)-'Chem - ODS'!AC$7*10^6&gt;0),SUM('Chemicals Calcs'!AH$2:AH146)-'Chem - ODS'!AC$7*10^6,'Chemicals Calcs'!AH146))</f>
        <v>0</v>
      </c>
      <c r="AI146" s="212">
        <f ca="1">IF(SUM('Chemicals Calcs'!AI$2:AI146)-'Chem - ODS'!AD$7*10^6&lt;0,0,IF(AND(SUM('Chemicals Calcs'!AI$1:AI145)-'Chem - ODS'!AD$7*10^6&lt;0,SUM('Chemicals Calcs'!AI$2:AI146)-'Chem - ODS'!AD$7*10^6&gt;0),SUM('Chemicals Calcs'!AI$2:AI146)-'Chem - ODS'!AD$7*10^6,'Chemicals Calcs'!AI146))</f>
        <v>0</v>
      </c>
      <c r="AJ146" s="212">
        <f ca="1">IF(SUM('Chemicals Calcs'!AJ$2:AJ146)-'Chem - ODS'!AE$7*10^6&lt;0,0,IF(AND(SUM('Chemicals Calcs'!AJ$1:AJ145)-'Chem - ODS'!AE$7*10^6&lt;0,SUM('Chemicals Calcs'!AJ$2:AJ146)-'Chem - ODS'!AE$7*10^6&gt;0),SUM('Chemicals Calcs'!AJ$2:AJ146)-'Chem - ODS'!AE$7*10^6,'Chemicals Calcs'!AJ146))</f>
        <v>0</v>
      </c>
      <c r="AK146" s="212">
        <f ca="1">IF(SUM('Chemicals Calcs'!AK$2:AK146)-'Chem - ODS'!AF$7*10^6&lt;0,0,IF(AND(SUM('Chemicals Calcs'!AK$1:AK145)-'Chem - ODS'!AF$7*10^6&lt;0,SUM('Chemicals Calcs'!AK$2:AK146)-'Chem - ODS'!AF$7*10^6&gt;0),SUM('Chemicals Calcs'!AK$2:AK146)-'Chem - ODS'!AF$7*10^6,'Chemicals Calcs'!AK146))</f>
        <v>0</v>
      </c>
      <c r="AL146" s="212">
        <f ca="1">IF(SUM('Chemicals Calcs'!AL$2:AL146)-'Chem - ODS'!AG$7*10^6&lt;0,0,IF(AND(SUM('Chemicals Calcs'!AL$1:AL145)-'Chem - ODS'!AG$7*10^6&lt;0,SUM('Chemicals Calcs'!AL$2:AL146)-'Chem - ODS'!AG$7*10^6&gt;0),SUM('Chemicals Calcs'!AL$2:AL146)-'Chem - ODS'!AG$7*10^6,'Chemicals Calcs'!AL146))</f>
        <v>0</v>
      </c>
      <c r="AM146" s="212">
        <f ca="1">IF(SUM('Chemicals Calcs'!AM$2:AM146)-'Chem - ODS'!AH$7*10^6&lt;0,0,IF(AND(SUM('Chemicals Calcs'!AM$1:AM145)-'Chem - ODS'!AH$7*10^6&lt;0,SUM('Chemicals Calcs'!AM$2:AM146)-'Chem - ODS'!AH$7*10^6&gt;0),SUM('Chemicals Calcs'!AM$2:AM146)-'Chem - ODS'!AH$7*10^6,'Chemicals Calcs'!AM146))</f>
        <v>0</v>
      </c>
      <c r="AN146" s="212">
        <f ca="1">IF(SUM('Chemicals Calcs'!AN$2:AN146)-'Chem - ODS'!AI$7*10^6&lt;0,0,IF(AND(SUM('Chemicals Calcs'!AN$1:AN145)-'Chem - ODS'!AI$7*10^6&lt;0,SUM('Chemicals Calcs'!AN$2:AN146)-'Chem - ODS'!AI$7*10^6&gt;0),SUM('Chemicals Calcs'!AN$2:AN146)-'Chem - ODS'!AI$7*10^6,'Chemicals Calcs'!AN146))</f>
        <v>0</v>
      </c>
      <c r="AO146" s="212">
        <f ca="1">IF(SUM('Chemicals Calcs'!AO$2:AO146)-'Chem - ODS'!AJ$7*10^6&lt;0,0,IF(AND(SUM('Chemicals Calcs'!AO$1:AO145)-'Chem - ODS'!AJ$7*10^6&lt;0,SUM('Chemicals Calcs'!AO$2:AO146)-'Chem - ODS'!AJ$7*10^6&gt;0),SUM('Chemicals Calcs'!AO$2:AO146)-'Chem - ODS'!AJ$7*10^6,'Chemicals Calcs'!AO146))</f>
        <v>0</v>
      </c>
      <c r="AP146" s="212">
        <f ca="1">IF(SUM('Chemicals Calcs'!AP$2:AP146)-'Chem - ODS'!AK$7*10^6&lt;0,0,IF(AND(SUM('Chemicals Calcs'!AP$1:AP145)-'Chem - ODS'!AK$7*10^6&lt;0,SUM('Chemicals Calcs'!AP$2:AP146)-'Chem - ODS'!AK$7*10^6&gt;0),SUM('Chemicals Calcs'!AP$2:AP146)-'Chem - ODS'!AK$7*10^6,'Chemicals Calcs'!AP146))</f>
        <v>0</v>
      </c>
    </row>
    <row r="147" spans="1:42">
      <c r="A147" s="74">
        <v>95</v>
      </c>
      <c r="B147">
        <f ca="1">IF('Chemicals 2010'!$A155="CP",INDIRECT("'Chemicals 2010'!"&amp;'Country Selector'!$B$3&amp;ROW($A155))*10^12,0)</f>
        <v>0</v>
      </c>
      <c r="C147" s="90">
        <f t="shared" ca="1" si="6"/>
        <v>0</v>
      </c>
      <c r="D147" s="90">
        <f t="shared" ca="1" si="6"/>
        <v>0</v>
      </c>
      <c r="E147" s="90">
        <f t="shared" ca="1" si="6"/>
        <v>0</v>
      </c>
      <c r="F147" s="90">
        <f t="shared" ca="1" si="6"/>
        <v>0</v>
      </c>
      <c r="G147" s="212">
        <f ca="1">IF(SUM('Chemicals Calcs'!G$2:G147)-'Chem - ODS'!B$7*10^6&lt;0,0,IF(AND(SUM('Chemicals Calcs'!G$1:G146)-'Chem - ODS'!B$7*10^6&lt;0,SUM('Chemicals Calcs'!G$2:G147)-'Chem - ODS'!B$7*10^6&gt;0),SUM('Chemicals Calcs'!G$2:G147)-'Chem - ODS'!B$7*10^6,'Chemicals Calcs'!G147))</f>
        <v>0</v>
      </c>
      <c r="H147" s="212">
        <f ca="1">IF(SUM('Chemicals Calcs'!H$2:H147)-'Chem - ODS'!C$7*10^6&lt;0,0,IF(AND(SUM('Chemicals Calcs'!H$1:H146)-'Chem - ODS'!C$7*10^6&lt;0,SUM('Chemicals Calcs'!H$2:H147)-'Chem - ODS'!C$7*10^6&gt;0),SUM('Chemicals Calcs'!H$2:H147)-'Chem - ODS'!C$7*10^6,'Chemicals Calcs'!H147))</f>
        <v>0</v>
      </c>
      <c r="I147" s="212">
        <f ca="1">IF(SUM('Chemicals Calcs'!I$2:I147)-'Chem - ODS'!D$7*10^6&lt;0,0,IF(AND(SUM('Chemicals Calcs'!I$1:I146)-'Chem - ODS'!D$7*10^6&lt;0,SUM('Chemicals Calcs'!I$2:I147)-'Chem - ODS'!D$7*10^6&gt;0),SUM('Chemicals Calcs'!I$2:I147)-'Chem - ODS'!D$7*10^6,'Chemicals Calcs'!I147))</f>
        <v>0</v>
      </c>
      <c r="J147" s="212">
        <f ca="1">IF(SUM('Chemicals Calcs'!J$2:J147)-'Chem - ODS'!E$7*10^6&lt;0,0,IF(AND(SUM('Chemicals Calcs'!J$1:J146)-'Chem - ODS'!E$7*10^6&lt;0,SUM('Chemicals Calcs'!J$2:J147)-'Chem - ODS'!E$7*10^6&gt;0),SUM('Chemicals Calcs'!J$2:J147)-'Chem - ODS'!E$7*10^6,'Chemicals Calcs'!J147))</f>
        <v>0</v>
      </c>
      <c r="K147" s="212">
        <f ca="1">IF(SUM('Chemicals Calcs'!K$2:K147)-'Chem - ODS'!F$7*10^6&lt;0,0,IF(AND(SUM('Chemicals Calcs'!K$1:K146)-'Chem - ODS'!F$7*10^6&lt;0,SUM('Chemicals Calcs'!K$2:K147)-'Chem - ODS'!F$7*10^6&gt;0),SUM('Chemicals Calcs'!K$2:K147)-'Chem - ODS'!F$7*10^6,'Chemicals Calcs'!K147))</f>
        <v>0</v>
      </c>
      <c r="L147" s="212">
        <f ca="1">IF(SUM('Chemicals Calcs'!L$2:L147)-'Chem - ODS'!G$7*10^6&lt;0,0,IF(AND(SUM('Chemicals Calcs'!L$1:L146)-'Chem - ODS'!G$7*10^6&lt;0,SUM('Chemicals Calcs'!L$2:L147)-'Chem - ODS'!G$7*10^6&gt;0),SUM('Chemicals Calcs'!L$2:L147)-'Chem - ODS'!G$7*10^6,'Chemicals Calcs'!L147))</f>
        <v>0</v>
      </c>
      <c r="M147" s="212">
        <f ca="1">IF(SUM('Chemicals Calcs'!M$2:M147)-'Chem - ODS'!H$7*10^6&lt;0,0,IF(AND(SUM('Chemicals Calcs'!M$1:M146)-'Chem - ODS'!H$7*10^6&lt;0,SUM('Chemicals Calcs'!M$2:M147)-'Chem - ODS'!H$7*10^6&gt;0),SUM('Chemicals Calcs'!M$2:M147)-'Chem - ODS'!H$7*10^6,'Chemicals Calcs'!M147))</f>
        <v>0</v>
      </c>
      <c r="N147" s="212">
        <f ca="1">IF(SUM('Chemicals Calcs'!N$2:N147)-'Chem - ODS'!I$7*10^6&lt;0,0,IF(AND(SUM('Chemicals Calcs'!N$1:N146)-'Chem - ODS'!I$7*10^6&lt;0,SUM('Chemicals Calcs'!N$2:N147)-'Chem - ODS'!I$7*10^6&gt;0),SUM('Chemicals Calcs'!N$2:N147)-'Chem - ODS'!I$7*10^6,'Chemicals Calcs'!N147))</f>
        <v>0</v>
      </c>
      <c r="O147" s="212">
        <f ca="1">IF(SUM('Chemicals Calcs'!O$2:O147)-'Chem - ODS'!J$7*10^6&lt;0,0,IF(AND(SUM('Chemicals Calcs'!O$1:O146)-'Chem - ODS'!J$7*10^6&lt;0,SUM('Chemicals Calcs'!O$2:O147)-'Chem - ODS'!J$7*10^6&gt;0),SUM('Chemicals Calcs'!O$2:O147)-'Chem - ODS'!J$7*10^6,'Chemicals Calcs'!O147))</f>
        <v>0</v>
      </c>
      <c r="P147" s="212">
        <f ca="1">IF(SUM('Chemicals Calcs'!P$2:P147)-'Chem - ODS'!K$7*10^6&lt;0,0,IF(AND(SUM('Chemicals Calcs'!P$1:P146)-'Chem - ODS'!K$7*10^6&lt;0,SUM('Chemicals Calcs'!P$2:P147)-'Chem - ODS'!K$7*10^6&gt;0),SUM('Chemicals Calcs'!P$2:P147)-'Chem - ODS'!K$7*10^6,'Chemicals Calcs'!P147))</f>
        <v>0</v>
      </c>
      <c r="Q147" s="212">
        <f ca="1">IF(SUM('Chemicals Calcs'!Q$2:Q147)-'Chem - ODS'!L$7*10^6&lt;0,0,IF(AND(SUM('Chemicals Calcs'!Q$1:Q146)-'Chem - ODS'!L$7*10^6&lt;0,SUM('Chemicals Calcs'!Q$2:Q147)-'Chem - ODS'!L$7*10^6&gt;0),SUM('Chemicals Calcs'!Q$2:Q147)-'Chem - ODS'!L$7*10^6,'Chemicals Calcs'!Q147))</f>
        <v>0</v>
      </c>
      <c r="R147" s="212">
        <f ca="1">IF(SUM('Chemicals Calcs'!R$2:R147)-'Chem - ODS'!M$7*10^6&lt;0,0,IF(AND(SUM('Chemicals Calcs'!R$1:R146)-'Chem - ODS'!M$7*10^6&lt;0,SUM('Chemicals Calcs'!R$2:R147)-'Chem - ODS'!M$7*10^6&gt;0),SUM('Chemicals Calcs'!R$2:R147)-'Chem - ODS'!M$7*10^6,'Chemicals Calcs'!R147))</f>
        <v>0</v>
      </c>
      <c r="S147" s="212">
        <f ca="1">IF(SUM('Chemicals Calcs'!S$2:S147)-'Chem - ODS'!N$7*10^6&lt;0,0,IF(AND(SUM('Chemicals Calcs'!S$1:S146)-'Chem - ODS'!N$7*10^6&lt;0,SUM('Chemicals Calcs'!S$2:S147)-'Chem - ODS'!N$7*10^6&gt;0),SUM('Chemicals Calcs'!S$2:S147)-'Chem - ODS'!N$7*10^6,'Chemicals Calcs'!S147))</f>
        <v>0</v>
      </c>
      <c r="T147" s="212">
        <f ca="1">IF(SUM('Chemicals Calcs'!T$2:T147)-'Chem - ODS'!O$7*10^6&lt;0,0,IF(AND(SUM('Chemicals Calcs'!T$1:T146)-'Chem - ODS'!O$7*10^6&lt;0,SUM('Chemicals Calcs'!T$2:T147)-'Chem - ODS'!O$7*10^6&gt;0),SUM('Chemicals Calcs'!T$2:T147)-'Chem - ODS'!O$7*10^6,'Chemicals Calcs'!T147))</f>
        <v>0</v>
      </c>
      <c r="U147" s="212">
        <f ca="1">IF(SUM('Chemicals Calcs'!U$2:U147)-'Chem - ODS'!P$7*10^6&lt;0,0,IF(AND(SUM('Chemicals Calcs'!U$1:U146)-'Chem - ODS'!P$7*10^6&lt;0,SUM('Chemicals Calcs'!U$2:U147)-'Chem - ODS'!P$7*10^6&gt;0),SUM('Chemicals Calcs'!U$2:U147)-'Chem - ODS'!P$7*10^6,'Chemicals Calcs'!U147))</f>
        <v>0</v>
      </c>
      <c r="V147" s="212">
        <f ca="1">IF(SUM('Chemicals Calcs'!V$2:V147)-'Chem - ODS'!Q$7*10^6&lt;0,0,IF(AND(SUM('Chemicals Calcs'!V$1:V146)-'Chem - ODS'!Q$7*10^6&lt;0,SUM('Chemicals Calcs'!V$2:V147)-'Chem - ODS'!Q$7*10^6&gt;0),SUM('Chemicals Calcs'!V$2:V147)-'Chem - ODS'!Q$7*10^6,'Chemicals Calcs'!V147))</f>
        <v>0</v>
      </c>
      <c r="W147" s="212">
        <f ca="1">IF(SUM('Chemicals Calcs'!W$2:W147)-'Chem - ODS'!R$7*10^6&lt;0,0,IF(AND(SUM('Chemicals Calcs'!W$1:W146)-'Chem - ODS'!R$7*10^6&lt;0,SUM('Chemicals Calcs'!W$2:W147)-'Chem - ODS'!R$7*10^6&gt;0),SUM('Chemicals Calcs'!W$2:W147)-'Chem - ODS'!R$7*10^6,'Chemicals Calcs'!W147))</f>
        <v>0</v>
      </c>
      <c r="X147" s="212">
        <f ca="1">IF(SUM('Chemicals Calcs'!X$2:X147)-'Chem - ODS'!S$7*10^6&lt;0,0,IF(AND(SUM('Chemicals Calcs'!X$1:X146)-'Chem - ODS'!S$7*10^6&lt;0,SUM('Chemicals Calcs'!X$2:X147)-'Chem - ODS'!S$7*10^6&gt;0),SUM('Chemicals Calcs'!X$2:X147)-'Chem - ODS'!S$7*10^6,'Chemicals Calcs'!X147))</f>
        <v>0</v>
      </c>
      <c r="Y147" s="212">
        <f ca="1">IF(SUM('Chemicals Calcs'!Y$2:Y147)-'Chem - ODS'!T$7*10^6&lt;0,0,IF(AND(SUM('Chemicals Calcs'!Y$1:Y146)-'Chem - ODS'!T$7*10^6&lt;0,SUM('Chemicals Calcs'!Y$2:Y147)-'Chem - ODS'!T$7*10^6&gt;0),SUM('Chemicals Calcs'!Y$2:Y147)-'Chem - ODS'!T$7*10^6,'Chemicals Calcs'!Y147))</f>
        <v>0</v>
      </c>
      <c r="Z147" s="212">
        <f ca="1">IF(SUM('Chemicals Calcs'!Z$2:Z147)-'Chem - ODS'!U$7*10^6&lt;0,0,IF(AND(SUM('Chemicals Calcs'!Z$1:Z146)-'Chem - ODS'!U$7*10^6&lt;0,SUM('Chemicals Calcs'!Z$2:Z147)-'Chem - ODS'!U$7*10^6&gt;0),SUM('Chemicals Calcs'!Z$2:Z147)-'Chem - ODS'!U$7*10^6,'Chemicals Calcs'!Z147))</f>
        <v>0</v>
      </c>
      <c r="AA147" s="212">
        <f ca="1">IF(SUM('Chemicals Calcs'!AA$2:AA147)-'Chem - ODS'!V$7*10^6&lt;0,0,IF(AND(SUM('Chemicals Calcs'!AA$1:AA146)-'Chem - ODS'!V$7*10^6&lt;0,SUM('Chemicals Calcs'!AA$2:AA147)-'Chem - ODS'!V$7*10^6&gt;0),SUM('Chemicals Calcs'!AA$2:AA147)-'Chem - ODS'!V$7*10^6,'Chemicals Calcs'!AA147))</f>
        <v>0</v>
      </c>
      <c r="AB147" s="212">
        <f ca="1">IF(SUM('Chemicals Calcs'!AB$2:AB147)-'Chem - ODS'!W$7*10^6&lt;0,0,IF(AND(SUM('Chemicals Calcs'!AB$1:AB146)-'Chem - ODS'!W$7*10^6&lt;0,SUM('Chemicals Calcs'!AB$2:AB147)-'Chem - ODS'!W$7*10^6&gt;0),SUM('Chemicals Calcs'!AB$2:AB147)-'Chem - ODS'!W$7*10^6,'Chemicals Calcs'!AB147))</f>
        <v>0</v>
      </c>
      <c r="AC147" s="212">
        <f ca="1">IF(SUM('Chemicals Calcs'!AC$2:AC147)-'Chem - ODS'!X$7*10^6&lt;0,0,IF(AND(SUM('Chemicals Calcs'!AC$1:AC146)-'Chem - ODS'!X$7*10^6&lt;0,SUM('Chemicals Calcs'!AC$2:AC147)-'Chem - ODS'!X$7*10^6&gt;0),SUM('Chemicals Calcs'!AC$2:AC147)-'Chem - ODS'!X$7*10^6,'Chemicals Calcs'!AC147))</f>
        <v>0</v>
      </c>
      <c r="AD147" s="212">
        <f ca="1">IF(SUM('Chemicals Calcs'!AD$2:AD147)-'Chem - ODS'!Y$7*10^6&lt;0,0,IF(AND(SUM('Chemicals Calcs'!AD$1:AD146)-'Chem - ODS'!Y$7*10^6&lt;0,SUM('Chemicals Calcs'!AD$2:AD147)-'Chem - ODS'!Y$7*10^6&gt;0),SUM('Chemicals Calcs'!AD$2:AD147)-'Chem - ODS'!Y$7*10^6,'Chemicals Calcs'!AD147))</f>
        <v>0</v>
      </c>
      <c r="AE147" s="212">
        <f ca="1">IF(SUM('Chemicals Calcs'!AE$2:AE147)-'Chem - ODS'!Z$7*10^6&lt;0,0,IF(AND(SUM('Chemicals Calcs'!AE$1:AE146)-'Chem - ODS'!Z$7*10^6&lt;0,SUM('Chemicals Calcs'!AE$2:AE147)-'Chem - ODS'!Z$7*10^6&gt;0),SUM('Chemicals Calcs'!AE$2:AE147)-'Chem - ODS'!Z$7*10^6,'Chemicals Calcs'!AE147))</f>
        <v>0</v>
      </c>
      <c r="AF147" s="212">
        <f ca="1">IF(SUM('Chemicals Calcs'!AF$2:AF147)-'Chem - ODS'!AA$7*10^6&lt;0,0,IF(AND(SUM('Chemicals Calcs'!AF$1:AF146)-'Chem - ODS'!AA$7*10^6&lt;0,SUM('Chemicals Calcs'!AF$2:AF147)-'Chem - ODS'!AA$7*10^6&gt;0),SUM('Chemicals Calcs'!AF$2:AF147)-'Chem - ODS'!AA$7*10^6,'Chemicals Calcs'!AF147))</f>
        <v>0</v>
      </c>
      <c r="AG147" s="212">
        <f ca="1">IF(SUM('Chemicals Calcs'!AG$2:AG147)-'Chem - ODS'!AB$7*10^6&lt;0,0,IF(AND(SUM('Chemicals Calcs'!AG$1:AG146)-'Chem - ODS'!AB$7*10^6&lt;0,SUM('Chemicals Calcs'!AG$2:AG147)-'Chem - ODS'!AB$7*10^6&gt;0),SUM('Chemicals Calcs'!AG$2:AG147)-'Chem - ODS'!AB$7*10^6,'Chemicals Calcs'!AG147))</f>
        <v>0</v>
      </c>
      <c r="AH147" s="212">
        <f ca="1">IF(SUM('Chemicals Calcs'!AH$2:AH147)-'Chem - ODS'!AC$7*10^6&lt;0,0,IF(AND(SUM('Chemicals Calcs'!AH$1:AH146)-'Chem - ODS'!AC$7*10^6&lt;0,SUM('Chemicals Calcs'!AH$2:AH147)-'Chem - ODS'!AC$7*10^6&gt;0),SUM('Chemicals Calcs'!AH$2:AH147)-'Chem - ODS'!AC$7*10^6,'Chemicals Calcs'!AH147))</f>
        <v>0</v>
      </c>
      <c r="AI147" s="212">
        <f ca="1">IF(SUM('Chemicals Calcs'!AI$2:AI147)-'Chem - ODS'!AD$7*10^6&lt;0,0,IF(AND(SUM('Chemicals Calcs'!AI$1:AI146)-'Chem - ODS'!AD$7*10^6&lt;0,SUM('Chemicals Calcs'!AI$2:AI147)-'Chem - ODS'!AD$7*10^6&gt;0),SUM('Chemicals Calcs'!AI$2:AI147)-'Chem - ODS'!AD$7*10^6,'Chemicals Calcs'!AI147))</f>
        <v>0</v>
      </c>
      <c r="AJ147" s="212">
        <f ca="1">IF(SUM('Chemicals Calcs'!AJ$2:AJ147)-'Chem - ODS'!AE$7*10^6&lt;0,0,IF(AND(SUM('Chemicals Calcs'!AJ$1:AJ146)-'Chem - ODS'!AE$7*10^6&lt;0,SUM('Chemicals Calcs'!AJ$2:AJ147)-'Chem - ODS'!AE$7*10^6&gt;0),SUM('Chemicals Calcs'!AJ$2:AJ147)-'Chem - ODS'!AE$7*10^6,'Chemicals Calcs'!AJ147))</f>
        <v>0</v>
      </c>
      <c r="AK147" s="212">
        <f ca="1">IF(SUM('Chemicals Calcs'!AK$2:AK147)-'Chem - ODS'!AF$7*10^6&lt;0,0,IF(AND(SUM('Chemicals Calcs'!AK$1:AK146)-'Chem - ODS'!AF$7*10^6&lt;0,SUM('Chemicals Calcs'!AK$2:AK147)-'Chem - ODS'!AF$7*10^6&gt;0),SUM('Chemicals Calcs'!AK$2:AK147)-'Chem - ODS'!AF$7*10^6,'Chemicals Calcs'!AK147))</f>
        <v>0</v>
      </c>
      <c r="AL147" s="212">
        <f ca="1">IF(SUM('Chemicals Calcs'!AL$2:AL147)-'Chem - ODS'!AG$7*10^6&lt;0,0,IF(AND(SUM('Chemicals Calcs'!AL$1:AL146)-'Chem - ODS'!AG$7*10^6&lt;0,SUM('Chemicals Calcs'!AL$2:AL147)-'Chem - ODS'!AG$7*10^6&gt;0),SUM('Chemicals Calcs'!AL$2:AL147)-'Chem - ODS'!AG$7*10^6,'Chemicals Calcs'!AL147))</f>
        <v>0</v>
      </c>
      <c r="AM147" s="212">
        <f ca="1">IF(SUM('Chemicals Calcs'!AM$2:AM147)-'Chem - ODS'!AH$7*10^6&lt;0,0,IF(AND(SUM('Chemicals Calcs'!AM$1:AM146)-'Chem - ODS'!AH$7*10^6&lt;0,SUM('Chemicals Calcs'!AM$2:AM147)-'Chem - ODS'!AH$7*10^6&gt;0),SUM('Chemicals Calcs'!AM$2:AM147)-'Chem - ODS'!AH$7*10^6,'Chemicals Calcs'!AM147))</f>
        <v>0</v>
      </c>
      <c r="AN147" s="212">
        <f ca="1">IF(SUM('Chemicals Calcs'!AN$2:AN147)-'Chem - ODS'!AI$7*10^6&lt;0,0,IF(AND(SUM('Chemicals Calcs'!AN$1:AN146)-'Chem - ODS'!AI$7*10^6&lt;0,SUM('Chemicals Calcs'!AN$2:AN147)-'Chem - ODS'!AI$7*10^6&gt;0),SUM('Chemicals Calcs'!AN$2:AN147)-'Chem - ODS'!AI$7*10^6,'Chemicals Calcs'!AN147))</f>
        <v>0</v>
      </c>
      <c r="AO147" s="212">
        <f ca="1">IF(SUM('Chemicals Calcs'!AO$2:AO147)-'Chem - ODS'!AJ$7*10^6&lt;0,0,IF(AND(SUM('Chemicals Calcs'!AO$1:AO146)-'Chem - ODS'!AJ$7*10^6&lt;0,SUM('Chemicals Calcs'!AO$2:AO147)-'Chem - ODS'!AJ$7*10^6&gt;0),SUM('Chemicals Calcs'!AO$2:AO147)-'Chem - ODS'!AJ$7*10^6,'Chemicals Calcs'!AO147))</f>
        <v>0</v>
      </c>
      <c r="AP147" s="212">
        <f ca="1">IF(SUM('Chemicals Calcs'!AP$2:AP147)-'Chem - ODS'!AK$7*10^6&lt;0,0,IF(AND(SUM('Chemicals Calcs'!AP$1:AP146)-'Chem - ODS'!AK$7*10^6&lt;0,SUM('Chemicals Calcs'!AP$2:AP147)-'Chem - ODS'!AK$7*10^6&gt;0),SUM('Chemicals Calcs'!AP$2:AP147)-'Chem - ODS'!AK$7*10^6,'Chemicals Calcs'!AP147))</f>
        <v>0</v>
      </c>
    </row>
    <row r="148" spans="1:42">
      <c r="A148" s="74">
        <v>96</v>
      </c>
      <c r="B148">
        <f ca="1">IF('Chemicals 2010'!$A156="CP",INDIRECT("'Chemicals 2010'!"&amp;'Country Selector'!$B$3&amp;ROW($A156))*10^12,0)</f>
        <v>0</v>
      </c>
      <c r="C148" s="90">
        <f t="shared" ca="1" si="6"/>
        <v>0</v>
      </c>
      <c r="D148" s="90">
        <f t="shared" ca="1" si="6"/>
        <v>0</v>
      </c>
      <c r="E148" s="90">
        <f t="shared" ca="1" si="6"/>
        <v>0</v>
      </c>
      <c r="F148" s="90">
        <f t="shared" ca="1" si="6"/>
        <v>0</v>
      </c>
      <c r="G148" s="212">
        <f ca="1">IF(SUM('Chemicals Calcs'!G$2:G148)-'Chem - ODS'!B$7*10^6&lt;0,0,IF(AND(SUM('Chemicals Calcs'!G$1:G147)-'Chem - ODS'!B$7*10^6&lt;0,SUM('Chemicals Calcs'!G$2:G148)-'Chem - ODS'!B$7*10^6&gt;0),SUM('Chemicals Calcs'!G$2:G148)-'Chem - ODS'!B$7*10^6,'Chemicals Calcs'!G148))</f>
        <v>0</v>
      </c>
      <c r="H148" s="212">
        <f ca="1">IF(SUM('Chemicals Calcs'!H$2:H148)-'Chem - ODS'!C$7*10^6&lt;0,0,IF(AND(SUM('Chemicals Calcs'!H$1:H147)-'Chem - ODS'!C$7*10^6&lt;0,SUM('Chemicals Calcs'!H$2:H148)-'Chem - ODS'!C$7*10^6&gt;0),SUM('Chemicals Calcs'!H$2:H148)-'Chem - ODS'!C$7*10^6,'Chemicals Calcs'!H148))</f>
        <v>0</v>
      </c>
      <c r="I148" s="212">
        <f ca="1">IF(SUM('Chemicals Calcs'!I$2:I148)-'Chem - ODS'!D$7*10^6&lt;0,0,IF(AND(SUM('Chemicals Calcs'!I$1:I147)-'Chem - ODS'!D$7*10^6&lt;0,SUM('Chemicals Calcs'!I$2:I148)-'Chem - ODS'!D$7*10^6&gt;0),SUM('Chemicals Calcs'!I$2:I148)-'Chem - ODS'!D$7*10^6,'Chemicals Calcs'!I148))</f>
        <v>0</v>
      </c>
      <c r="J148" s="212">
        <f ca="1">IF(SUM('Chemicals Calcs'!J$2:J148)-'Chem - ODS'!E$7*10^6&lt;0,0,IF(AND(SUM('Chemicals Calcs'!J$1:J147)-'Chem - ODS'!E$7*10^6&lt;0,SUM('Chemicals Calcs'!J$2:J148)-'Chem - ODS'!E$7*10^6&gt;0),SUM('Chemicals Calcs'!J$2:J148)-'Chem - ODS'!E$7*10^6,'Chemicals Calcs'!J148))</f>
        <v>0</v>
      </c>
      <c r="K148" s="212">
        <f ca="1">IF(SUM('Chemicals Calcs'!K$2:K148)-'Chem - ODS'!F$7*10^6&lt;0,0,IF(AND(SUM('Chemicals Calcs'!K$1:K147)-'Chem - ODS'!F$7*10^6&lt;0,SUM('Chemicals Calcs'!K$2:K148)-'Chem - ODS'!F$7*10^6&gt;0),SUM('Chemicals Calcs'!K$2:K148)-'Chem - ODS'!F$7*10^6,'Chemicals Calcs'!K148))</f>
        <v>0</v>
      </c>
      <c r="L148" s="212">
        <f ca="1">IF(SUM('Chemicals Calcs'!L$2:L148)-'Chem - ODS'!G$7*10^6&lt;0,0,IF(AND(SUM('Chemicals Calcs'!L$1:L147)-'Chem - ODS'!G$7*10^6&lt;0,SUM('Chemicals Calcs'!L$2:L148)-'Chem - ODS'!G$7*10^6&gt;0),SUM('Chemicals Calcs'!L$2:L148)-'Chem - ODS'!G$7*10^6,'Chemicals Calcs'!L148))</f>
        <v>0</v>
      </c>
      <c r="M148" s="212">
        <f ca="1">IF(SUM('Chemicals Calcs'!M$2:M148)-'Chem - ODS'!H$7*10^6&lt;0,0,IF(AND(SUM('Chemicals Calcs'!M$1:M147)-'Chem - ODS'!H$7*10^6&lt;0,SUM('Chemicals Calcs'!M$2:M148)-'Chem - ODS'!H$7*10^6&gt;0),SUM('Chemicals Calcs'!M$2:M148)-'Chem - ODS'!H$7*10^6,'Chemicals Calcs'!M148))</f>
        <v>0</v>
      </c>
      <c r="N148" s="212">
        <f ca="1">IF(SUM('Chemicals Calcs'!N$2:N148)-'Chem - ODS'!I$7*10^6&lt;0,0,IF(AND(SUM('Chemicals Calcs'!N$1:N147)-'Chem - ODS'!I$7*10^6&lt;0,SUM('Chemicals Calcs'!N$2:N148)-'Chem - ODS'!I$7*10^6&gt;0),SUM('Chemicals Calcs'!N$2:N148)-'Chem - ODS'!I$7*10^6,'Chemicals Calcs'!N148))</f>
        <v>0</v>
      </c>
      <c r="O148" s="212">
        <f ca="1">IF(SUM('Chemicals Calcs'!O$2:O148)-'Chem - ODS'!J$7*10^6&lt;0,0,IF(AND(SUM('Chemicals Calcs'!O$1:O147)-'Chem - ODS'!J$7*10^6&lt;0,SUM('Chemicals Calcs'!O$2:O148)-'Chem - ODS'!J$7*10^6&gt;0),SUM('Chemicals Calcs'!O$2:O148)-'Chem - ODS'!J$7*10^6,'Chemicals Calcs'!O148))</f>
        <v>0</v>
      </c>
      <c r="P148" s="212">
        <f ca="1">IF(SUM('Chemicals Calcs'!P$2:P148)-'Chem - ODS'!K$7*10^6&lt;0,0,IF(AND(SUM('Chemicals Calcs'!P$1:P147)-'Chem - ODS'!K$7*10^6&lt;0,SUM('Chemicals Calcs'!P$2:P148)-'Chem - ODS'!K$7*10^6&gt;0),SUM('Chemicals Calcs'!P$2:P148)-'Chem - ODS'!K$7*10^6,'Chemicals Calcs'!P148))</f>
        <v>0</v>
      </c>
      <c r="Q148" s="212">
        <f ca="1">IF(SUM('Chemicals Calcs'!Q$2:Q148)-'Chem - ODS'!L$7*10^6&lt;0,0,IF(AND(SUM('Chemicals Calcs'!Q$1:Q147)-'Chem - ODS'!L$7*10^6&lt;0,SUM('Chemicals Calcs'!Q$2:Q148)-'Chem - ODS'!L$7*10^6&gt;0),SUM('Chemicals Calcs'!Q$2:Q148)-'Chem - ODS'!L$7*10^6,'Chemicals Calcs'!Q148))</f>
        <v>0</v>
      </c>
      <c r="R148" s="212">
        <f ca="1">IF(SUM('Chemicals Calcs'!R$2:R148)-'Chem - ODS'!M$7*10^6&lt;0,0,IF(AND(SUM('Chemicals Calcs'!R$1:R147)-'Chem - ODS'!M$7*10^6&lt;0,SUM('Chemicals Calcs'!R$2:R148)-'Chem - ODS'!M$7*10^6&gt;0),SUM('Chemicals Calcs'!R$2:R148)-'Chem - ODS'!M$7*10^6,'Chemicals Calcs'!R148))</f>
        <v>0</v>
      </c>
      <c r="S148" s="212">
        <f ca="1">IF(SUM('Chemicals Calcs'!S$2:S148)-'Chem - ODS'!N$7*10^6&lt;0,0,IF(AND(SUM('Chemicals Calcs'!S$1:S147)-'Chem - ODS'!N$7*10^6&lt;0,SUM('Chemicals Calcs'!S$2:S148)-'Chem - ODS'!N$7*10^6&gt;0),SUM('Chemicals Calcs'!S$2:S148)-'Chem - ODS'!N$7*10^6,'Chemicals Calcs'!S148))</f>
        <v>0</v>
      </c>
      <c r="T148" s="212">
        <f ca="1">IF(SUM('Chemicals Calcs'!T$2:T148)-'Chem - ODS'!O$7*10^6&lt;0,0,IF(AND(SUM('Chemicals Calcs'!T$1:T147)-'Chem - ODS'!O$7*10^6&lt;0,SUM('Chemicals Calcs'!T$2:T148)-'Chem - ODS'!O$7*10^6&gt;0),SUM('Chemicals Calcs'!T$2:T148)-'Chem - ODS'!O$7*10^6,'Chemicals Calcs'!T148))</f>
        <v>0</v>
      </c>
      <c r="U148" s="212">
        <f ca="1">IF(SUM('Chemicals Calcs'!U$2:U148)-'Chem - ODS'!P$7*10^6&lt;0,0,IF(AND(SUM('Chemicals Calcs'!U$1:U147)-'Chem - ODS'!P$7*10^6&lt;0,SUM('Chemicals Calcs'!U$2:U148)-'Chem - ODS'!P$7*10^6&gt;0),SUM('Chemicals Calcs'!U$2:U148)-'Chem - ODS'!P$7*10^6,'Chemicals Calcs'!U148))</f>
        <v>0</v>
      </c>
      <c r="V148" s="212">
        <f ca="1">IF(SUM('Chemicals Calcs'!V$2:V148)-'Chem - ODS'!Q$7*10^6&lt;0,0,IF(AND(SUM('Chemicals Calcs'!V$1:V147)-'Chem - ODS'!Q$7*10^6&lt;0,SUM('Chemicals Calcs'!V$2:V148)-'Chem - ODS'!Q$7*10^6&gt;0),SUM('Chemicals Calcs'!V$2:V148)-'Chem - ODS'!Q$7*10^6,'Chemicals Calcs'!V148))</f>
        <v>0</v>
      </c>
      <c r="W148" s="212">
        <f ca="1">IF(SUM('Chemicals Calcs'!W$2:W148)-'Chem - ODS'!R$7*10^6&lt;0,0,IF(AND(SUM('Chemicals Calcs'!W$1:W147)-'Chem - ODS'!R$7*10^6&lt;0,SUM('Chemicals Calcs'!W$2:W148)-'Chem - ODS'!R$7*10^6&gt;0),SUM('Chemicals Calcs'!W$2:W148)-'Chem - ODS'!R$7*10^6,'Chemicals Calcs'!W148))</f>
        <v>0</v>
      </c>
      <c r="X148" s="212">
        <f ca="1">IF(SUM('Chemicals Calcs'!X$2:X148)-'Chem - ODS'!S$7*10^6&lt;0,0,IF(AND(SUM('Chemicals Calcs'!X$1:X147)-'Chem - ODS'!S$7*10^6&lt;0,SUM('Chemicals Calcs'!X$2:X148)-'Chem - ODS'!S$7*10^6&gt;0),SUM('Chemicals Calcs'!X$2:X148)-'Chem - ODS'!S$7*10^6,'Chemicals Calcs'!X148))</f>
        <v>0</v>
      </c>
      <c r="Y148" s="212">
        <f ca="1">IF(SUM('Chemicals Calcs'!Y$2:Y148)-'Chem - ODS'!T$7*10^6&lt;0,0,IF(AND(SUM('Chemicals Calcs'!Y$1:Y147)-'Chem - ODS'!T$7*10^6&lt;0,SUM('Chemicals Calcs'!Y$2:Y148)-'Chem - ODS'!T$7*10^6&gt;0),SUM('Chemicals Calcs'!Y$2:Y148)-'Chem - ODS'!T$7*10^6,'Chemicals Calcs'!Y148))</f>
        <v>0</v>
      </c>
      <c r="Z148" s="212">
        <f ca="1">IF(SUM('Chemicals Calcs'!Z$2:Z148)-'Chem - ODS'!U$7*10^6&lt;0,0,IF(AND(SUM('Chemicals Calcs'!Z$1:Z147)-'Chem - ODS'!U$7*10^6&lt;0,SUM('Chemicals Calcs'!Z$2:Z148)-'Chem - ODS'!U$7*10^6&gt;0),SUM('Chemicals Calcs'!Z$2:Z148)-'Chem - ODS'!U$7*10^6,'Chemicals Calcs'!Z148))</f>
        <v>0</v>
      </c>
      <c r="AA148" s="212">
        <f ca="1">IF(SUM('Chemicals Calcs'!AA$2:AA148)-'Chem - ODS'!V$7*10^6&lt;0,0,IF(AND(SUM('Chemicals Calcs'!AA$1:AA147)-'Chem - ODS'!V$7*10^6&lt;0,SUM('Chemicals Calcs'!AA$2:AA148)-'Chem - ODS'!V$7*10^6&gt;0),SUM('Chemicals Calcs'!AA$2:AA148)-'Chem - ODS'!V$7*10^6,'Chemicals Calcs'!AA148))</f>
        <v>0</v>
      </c>
      <c r="AB148" s="212">
        <f ca="1">IF(SUM('Chemicals Calcs'!AB$2:AB148)-'Chem - ODS'!W$7*10^6&lt;0,0,IF(AND(SUM('Chemicals Calcs'!AB$1:AB147)-'Chem - ODS'!W$7*10^6&lt;0,SUM('Chemicals Calcs'!AB$2:AB148)-'Chem - ODS'!W$7*10^6&gt;0),SUM('Chemicals Calcs'!AB$2:AB148)-'Chem - ODS'!W$7*10^6,'Chemicals Calcs'!AB148))</f>
        <v>0</v>
      </c>
      <c r="AC148" s="212">
        <f ca="1">IF(SUM('Chemicals Calcs'!AC$2:AC148)-'Chem - ODS'!X$7*10^6&lt;0,0,IF(AND(SUM('Chemicals Calcs'!AC$1:AC147)-'Chem - ODS'!X$7*10^6&lt;0,SUM('Chemicals Calcs'!AC$2:AC148)-'Chem - ODS'!X$7*10^6&gt;0),SUM('Chemicals Calcs'!AC$2:AC148)-'Chem - ODS'!X$7*10^6,'Chemicals Calcs'!AC148))</f>
        <v>0</v>
      </c>
      <c r="AD148" s="212">
        <f ca="1">IF(SUM('Chemicals Calcs'!AD$2:AD148)-'Chem - ODS'!Y$7*10^6&lt;0,0,IF(AND(SUM('Chemicals Calcs'!AD$1:AD147)-'Chem - ODS'!Y$7*10^6&lt;0,SUM('Chemicals Calcs'!AD$2:AD148)-'Chem - ODS'!Y$7*10^6&gt;0),SUM('Chemicals Calcs'!AD$2:AD148)-'Chem - ODS'!Y$7*10^6,'Chemicals Calcs'!AD148))</f>
        <v>0</v>
      </c>
      <c r="AE148" s="212">
        <f ca="1">IF(SUM('Chemicals Calcs'!AE$2:AE148)-'Chem - ODS'!Z$7*10^6&lt;0,0,IF(AND(SUM('Chemicals Calcs'!AE$1:AE147)-'Chem - ODS'!Z$7*10^6&lt;0,SUM('Chemicals Calcs'!AE$2:AE148)-'Chem - ODS'!Z$7*10^6&gt;0),SUM('Chemicals Calcs'!AE$2:AE148)-'Chem - ODS'!Z$7*10^6,'Chemicals Calcs'!AE148))</f>
        <v>0</v>
      </c>
      <c r="AF148" s="212">
        <f ca="1">IF(SUM('Chemicals Calcs'!AF$2:AF148)-'Chem - ODS'!AA$7*10^6&lt;0,0,IF(AND(SUM('Chemicals Calcs'!AF$1:AF147)-'Chem - ODS'!AA$7*10^6&lt;0,SUM('Chemicals Calcs'!AF$2:AF148)-'Chem - ODS'!AA$7*10^6&gt;0),SUM('Chemicals Calcs'!AF$2:AF148)-'Chem - ODS'!AA$7*10^6,'Chemicals Calcs'!AF148))</f>
        <v>0</v>
      </c>
      <c r="AG148" s="212">
        <f ca="1">IF(SUM('Chemicals Calcs'!AG$2:AG148)-'Chem - ODS'!AB$7*10^6&lt;0,0,IF(AND(SUM('Chemicals Calcs'!AG$1:AG147)-'Chem - ODS'!AB$7*10^6&lt;0,SUM('Chemicals Calcs'!AG$2:AG148)-'Chem - ODS'!AB$7*10^6&gt;0),SUM('Chemicals Calcs'!AG$2:AG148)-'Chem - ODS'!AB$7*10^6,'Chemicals Calcs'!AG148))</f>
        <v>0</v>
      </c>
      <c r="AH148" s="212">
        <f ca="1">IF(SUM('Chemicals Calcs'!AH$2:AH148)-'Chem - ODS'!AC$7*10^6&lt;0,0,IF(AND(SUM('Chemicals Calcs'!AH$1:AH147)-'Chem - ODS'!AC$7*10^6&lt;0,SUM('Chemicals Calcs'!AH$2:AH148)-'Chem - ODS'!AC$7*10^6&gt;0),SUM('Chemicals Calcs'!AH$2:AH148)-'Chem - ODS'!AC$7*10^6,'Chemicals Calcs'!AH148))</f>
        <v>0</v>
      </c>
      <c r="AI148" s="212">
        <f ca="1">IF(SUM('Chemicals Calcs'!AI$2:AI148)-'Chem - ODS'!AD$7*10^6&lt;0,0,IF(AND(SUM('Chemicals Calcs'!AI$1:AI147)-'Chem - ODS'!AD$7*10^6&lt;0,SUM('Chemicals Calcs'!AI$2:AI148)-'Chem - ODS'!AD$7*10^6&gt;0),SUM('Chemicals Calcs'!AI$2:AI148)-'Chem - ODS'!AD$7*10^6,'Chemicals Calcs'!AI148))</f>
        <v>0</v>
      </c>
      <c r="AJ148" s="212">
        <f ca="1">IF(SUM('Chemicals Calcs'!AJ$2:AJ148)-'Chem - ODS'!AE$7*10^6&lt;0,0,IF(AND(SUM('Chemicals Calcs'!AJ$1:AJ147)-'Chem - ODS'!AE$7*10^6&lt;0,SUM('Chemicals Calcs'!AJ$2:AJ148)-'Chem - ODS'!AE$7*10^6&gt;0),SUM('Chemicals Calcs'!AJ$2:AJ148)-'Chem - ODS'!AE$7*10^6,'Chemicals Calcs'!AJ148))</f>
        <v>0</v>
      </c>
      <c r="AK148" s="212">
        <f ca="1">IF(SUM('Chemicals Calcs'!AK$2:AK148)-'Chem - ODS'!AF$7*10^6&lt;0,0,IF(AND(SUM('Chemicals Calcs'!AK$1:AK147)-'Chem - ODS'!AF$7*10^6&lt;0,SUM('Chemicals Calcs'!AK$2:AK148)-'Chem - ODS'!AF$7*10^6&gt;0),SUM('Chemicals Calcs'!AK$2:AK148)-'Chem - ODS'!AF$7*10^6,'Chemicals Calcs'!AK148))</f>
        <v>0</v>
      </c>
      <c r="AL148" s="212">
        <f ca="1">IF(SUM('Chemicals Calcs'!AL$2:AL148)-'Chem - ODS'!AG$7*10^6&lt;0,0,IF(AND(SUM('Chemicals Calcs'!AL$1:AL147)-'Chem - ODS'!AG$7*10^6&lt;0,SUM('Chemicals Calcs'!AL$2:AL148)-'Chem - ODS'!AG$7*10^6&gt;0),SUM('Chemicals Calcs'!AL$2:AL148)-'Chem - ODS'!AG$7*10^6,'Chemicals Calcs'!AL148))</f>
        <v>0</v>
      </c>
      <c r="AM148" s="212">
        <f ca="1">IF(SUM('Chemicals Calcs'!AM$2:AM148)-'Chem - ODS'!AH$7*10^6&lt;0,0,IF(AND(SUM('Chemicals Calcs'!AM$1:AM147)-'Chem - ODS'!AH$7*10^6&lt;0,SUM('Chemicals Calcs'!AM$2:AM148)-'Chem - ODS'!AH$7*10^6&gt;0),SUM('Chemicals Calcs'!AM$2:AM148)-'Chem - ODS'!AH$7*10^6,'Chemicals Calcs'!AM148))</f>
        <v>0</v>
      </c>
      <c r="AN148" s="212">
        <f ca="1">IF(SUM('Chemicals Calcs'!AN$2:AN148)-'Chem - ODS'!AI$7*10^6&lt;0,0,IF(AND(SUM('Chemicals Calcs'!AN$1:AN147)-'Chem - ODS'!AI$7*10^6&lt;0,SUM('Chemicals Calcs'!AN$2:AN148)-'Chem - ODS'!AI$7*10^6&gt;0),SUM('Chemicals Calcs'!AN$2:AN148)-'Chem - ODS'!AI$7*10^6,'Chemicals Calcs'!AN148))</f>
        <v>0</v>
      </c>
      <c r="AO148" s="212">
        <f ca="1">IF(SUM('Chemicals Calcs'!AO$2:AO148)-'Chem - ODS'!AJ$7*10^6&lt;0,0,IF(AND(SUM('Chemicals Calcs'!AO$1:AO147)-'Chem - ODS'!AJ$7*10^6&lt;0,SUM('Chemicals Calcs'!AO$2:AO148)-'Chem - ODS'!AJ$7*10^6&gt;0),SUM('Chemicals Calcs'!AO$2:AO148)-'Chem - ODS'!AJ$7*10^6,'Chemicals Calcs'!AO148))</f>
        <v>0</v>
      </c>
      <c r="AP148" s="212">
        <f ca="1">IF(SUM('Chemicals Calcs'!AP$2:AP148)-'Chem - ODS'!AK$7*10^6&lt;0,0,IF(AND(SUM('Chemicals Calcs'!AP$1:AP147)-'Chem - ODS'!AK$7*10^6&lt;0,SUM('Chemicals Calcs'!AP$2:AP148)-'Chem - ODS'!AK$7*10^6&gt;0),SUM('Chemicals Calcs'!AP$2:AP148)-'Chem - ODS'!AK$7*10^6,'Chemicals Calcs'!AP148))</f>
        <v>0</v>
      </c>
    </row>
    <row r="149" spans="1:42">
      <c r="A149" s="74">
        <v>97</v>
      </c>
      <c r="B149">
        <f ca="1">IF('Chemicals 2010'!$A157="CP",INDIRECT("'Chemicals 2010'!"&amp;'Country Selector'!$B$3&amp;ROW($A157))*10^12,0)</f>
        <v>0</v>
      </c>
      <c r="C149" s="90">
        <f t="shared" ca="1" si="6"/>
        <v>0</v>
      </c>
      <c r="D149" s="90">
        <f t="shared" ca="1" si="6"/>
        <v>0</v>
      </c>
      <c r="E149" s="90">
        <f t="shared" ca="1" si="6"/>
        <v>0</v>
      </c>
      <c r="F149" s="90">
        <f t="shared" ca="1" si="6"/>
        <v>0</v>
      </c>
      <c r="G149" s="212">
        <f ca="1">IF(SUM('Chemicals Calcs'!G$2:G149)-'Chem - ODS'!B$7*10^6&lt;0,0,IF(AND(SUM('Chemicals Calcs'!G$1:G148)-'Chem - ODS'!B$7*10^6&lt;0,SUM('Chemicals Calcs'!G$2:G149)-'Chem - ODS'!B$7*10^6&gt;0),SUM('Chemicals Calcs'!G$2:G149)-'Chem - ODS'!B$7*10^6,'Chemicals Calcs'!G149))</f>
        <v>0</v>
      </c>
      <c r="H149" s="212">
        <f ca="1">IF(SUM('Chemicals Calcs'!H$2:H149)-'Chem - ODS'!C$7*10^6&lt;0,0,IF(AND(SUM('Chemicals Calcs'!H$1:H148)-'Chem - ODS'!C$7*10^6&lt;0,SUM('Chemicals Calcs'!H$2:H149)-'Chem - ODS'!C$7*10^6&gt;0),SUM('Chemicals Calcs'!H$2:H149)-'Chem - ODS'!C$7*10^6,'Chemicals Calcs'!H149))</f>
        <v>0</v>
      </c>
      <c r="I149" s="212">
        <f ca="1">IF(SUM('Chemicals Calcs'!I$2:I149)-'Chem - ODS'!D$7*10^6&lt;0,0,IF(AND(SUM('Chemicals Calcs'!I$1:I148)-'Chem - ODS'!D$7*10^6&lt;0,SUM('Chemicals Calcs'!I$2:I149)-'Chem - ODS'!D$7*10^6&gt;0),SUM('Chemicals Calcs'!I$2:I149)-'Chem - ODS'!D$7*10^6,'Chemicals Calcs'!I149))</f>
        <v>0</v>
      </c>
      <c r="J149" s="212">
        <f ca="1">IF(SUM('Chemicals Calcs'!J$2:J149)-'Chem - ODS'!E$7*10^6&lt;0,0,IF(AND(SUM('Chemicals Calcs'!J$1:J148)-'Chem - ODS'!E$7*10^6&lt;0,SUM('Chemicals Calcs'!J$2:J149)-'Chem - ODS'!E$7*10^6&gt;0),SUM('Chemicals Calcs'!J$2:J149)-'Chem - ODS'!E$7*10^6,'Chemicals Calcs'!J149))</f>
        <v>0</v>
      </c>
      <c r="K149" s="212">
        <f ca="1">IF(SUM('Chemicals Calcs'!K$2:K149)-'Chem - ODS'!F$7*10^6&lt;0,0,IF(AND(SUM('Chemicals Calcs'!K$1:K148)-'Chem - ODS'!F$7*10^6&lt;0,SUM('Chemicals Calcs'!K$2:K149)-'Chem - ODS'!F$7*10^6&gt;0),SUM('Chemicals Calcs'!K$2:K149)-'Chem - ODS'!F$7*10^6,'Chemicals Calcs'!K149))</f>
        <v>0</v>
      </c>
      <c r="L149" s="212">
        <f ca="1">IF(SUM('Chemicals Calcs'!L$2:L149)-'Chem - ODS'!G$7*10^6&lt;0,0,IF(AND(SUM('Chemicals Calcs'!L$1:L148)-'Chem - ODS'!G$7*10^6&lt;0,SUM('Chemicals Calcs'!L$2:L149)-'Chem - ODS'!G$7*10^6&gt;0),SUM('Chemicals Calcs'!L$2:L149)-'Chem - ODS'!G$7*10^6,'Chemicals Calcs'!L149))</f>
        <v>0</v>
      </c>
      <c r="M149" s="212">
        <f ca="1">IF(SUM('Chemicals Calcs'!M$2:M149)-'Chem - ODS'!H$7*10^6&lt;0,0,IF(AND(SUM('Chemicals Calcs'!M$1:M148)-'Chem - ODS'!H$7*10^6&lt;0,SUM('Chemicals Calcs'!M$2:M149)-'Chem - ODS'!H$7*10^6&gt;0),SUM('Chemicals Calcs'!M$2:M149)-'Chem - ODS'!H$7*10^6,'Chemicals Calcs'!M149))</f>
        <v>0</v>
      </c>
      <c r="N149" s="212">
        <f ca="1">IF(SUM('Chemicals Calcs'!N$2:N149)-'Chem - ODS'!I$7*10^6&lt;0,0,IF(AND(SUM('Chemicals Calcs'!N$1:N148)-'Chem - ODS'!I$7*10^6&lt;0,SUM('Chemicals Calcs'!N$2:N149)-'Chem - ODS'!I$7*10^6&gt;0),SUM('Chemicals Calcs'!N$2:N149)-'Chem - ODS'!I$7*10^6,'Chemicals Calcs'!N149))</f>
        <v>0</v>
      </c>
      <c r="O149" s="212">
        <f ca="1">IF(SUM('Chemicals Calcs'!O$2:O149)-'Chem - ODS'!J$7*10^6&lt;0,0,IF(AND(SUM('Chemicals Calcs'!O$1:O148)-'Chem - ODS'!J$7*10^6&lt;0,SUM('Chemicals Calcs'!O$2:O149)-'Chem - ODS'!J$7*10^6&gt;0),SUM('Chemicals Calcs'!O$2:O149)-'Chem - ODS'!J$7*10^6,'Chemicals Calcs'!O149))</f>
        <v>0</v>
      </c>
      <c r="P149" s="212">
        <f ca="1">IF(SUM('Chemicals Calcs'!P$2:P149)-'Chem - ODS'!K$7*10^6&lt;0,0,IF(AND(SUM('Chemicals Calcs'!P$1:P148)-'Chem - ODS'!K$7*10^6&lt;0,SUM('Chemicals Calcs'!P$2:P149)-'Chem - ODS'!K$7*10^6&gt;0),SUM('Chemicals Calcs'!P$2:P149)-'Chem - ODS'!K$7*10^6,'Chemicals Calcs'!P149))</f>
        <v>0</v>
      </c>
      <c r="Q149" s="212">
        <f ca="1">IF(SUM('Chemicals Calcs'!Q$2:Q149)-'Chem - ODS'!L$7*10^6&lt;0,0,IF(AND(SUM('Chemicals Calcs'!Q$1:Q148)-'Chem - ODS'!L$7*10^6&lt;0,SUM('Chemicals Calcs'!Q$2:Q149)-'Chem - ODS'!L$7*10^6&gt;0),SUM('Chemicals Calcs'!Q$2:Q149)-'Chem - ODS'!L$7*10^6,'Chemicals Calcs'!Q149))</f>
        <v>0</v>
      </c>
      <c r="R149" s="212">
        <f ca="1">IF(SUM('Chemicals Calcs'!R$2:R149)-'Chem - ODS'!M$7*10^6&lt;0,0,IF(AND(SUM('Chemicals Calcs'!R$1:R148)-'Chem - ODS'!M$7*10^6&lt;0,SUM('Chemicals Calcs'!R$2:R149)-'Chem - ODS'!M$7*10^6&gt;0),SUM('Chemicals Calcs'!R$2:R149)-'Chem - ODS'!M$7*10^6,'Chemicals Calcs'!R149))</f>
        <v>0</v>
      </c>
      <c r="S149" s="212">
        <f ca="1">IF(SUM('Chemicals Calcs'!S$2:S149)-'Chem - ODS'!N$7*10^6&lt;0,0,IF(AND(SUM('Chemicals Calcs'!S$1:S148)-'Chem - ODS'!N$7*10^6&lt;0,SUM('Chemicals Calcs'!S$2:S149)-'Chem - ODS'!N$7*10^6&gt;0),SUM('Chemicals Calcs'!S$2:S149)-'Chem - ODS'!N$7*10^6,'Chemicals Calcs'!S149))</f>
        <v>0</v>
      </c>
      <c r="T149" s="212">
        <f ca="1">IF(SUM('Chemicals Calcs'!T$2:T149)-'Chem - ODS'!O$7*10^6&lt;0,0,IF(AND(SUM('Chemicals Calcs'!T$1:T148)-'Chem - ODS'!O$7*10^6&lt;0,SUM('Chemicals Calcs'!T$2:T149)-'Chem - ODS'!O$7*10^6&gt;0),SUM('Chemicals Calcs'!T$2:T149)-'Chem - ODS'!O$7*10^6,'Chemicals Calcs'!T149))</f>
        <v>0</v>
      </c>
      <c r="U149" s="212">
        <f ca="1">IF(SUM('Chemicals Calcs'!U$2:U149)-'Chem - ODS'!P$7*10^6&lt;0,0,IF(AND(SUM('Chemicals Calcs'!U$1:U148)-'Chem - ODS'!P$7*10^6&lt;0,SUM('Chemicals Calcs'!U$2:U149)-'Chem - ODS'!P$7*10^6&gt;0),SUM('Chemicals Calcs'!U$2:U149)-'Chem - ODS'!P$7*10^6,'Chemicals Calcs'!U149))</f>
        <v>0</v>
      </c>
      <c r="V149" s="212">
        <f ca="1">IF(SUM('Chemicals Calcs'!V$2:V149)-'Chem - ODS'!Q$7*10^6&lt;0,0,IF(AND(SUM('Chemicals Calcs'!V$1:V148)-'Chem - ODS'!Q$7*10^6&lt;0,SUM('Chemicals Calcs'!V$2:V149)-'Chem - ODS'!Q$7*10^6&gt;0),SUM('Chemicals Calcs'!V$2:V149)-'Chem - ODS'!Q$7*10^6,'Chemicals Calcs'!V149))</f>
        <v>0</v>
      </c>
      <c r="W149" s="212">
        <f ca="1">IF(SUM('Chemicals Calcs'!W$2:W149)-'Chem - ODS'!R$7*10^6&lt;0,0,IF(AND(SUM('Chemicals Calcs'!W$1:W148)-'Chem - ODS'!R$7*10^6&lt;0,SUM('Chemicals Calcs'!W$2:W149)-'Chem - ODS'!R$7*10^6&gt;0),SUM('Chemicals Calcs'!W$2:W149)-'Chem - ODS'!R$7*10^6,'Chemicals Calcs'!W149))</f>
        <v>0</v>
      </c>
      <c r="X149" s="212">
        <f ca="1">IF(SUM('Chemicals Calcs'!X$2:X149)-'Chem - ODS'!S$7*10^6&lt;0,0,IF(AND(SUM('Chemicals Calcs'!X$1:X148)-'Chem - ODS'!S$7*10^6&lt;0,SUM('Chemicals Calcs'!X$2:X149)-'Chem - ODS'!S$7*10^6&gt;0),SUM('Chemicals Calcs'!X$2:X149)-'Chem - ODS'!S$7*10^6,'Chemicals Calcs'!X149))</f>
        <v>0</v>
      </c>
      <c r="Y149" s="212">
        <f ca="1">IF(SUM('Chemicals Calcs'!Y$2:Y149)-'Chem - ODS'!T$7*10^6&lt;0,0,IF(AND(SUM('Chemicals Calcs'!Y$1:Y148)-'Chem - ODS'!T$7*10^6&lt;0,SUM('Chemicals Calcs'!Y$2:Y149)-'Chem - ODS'!T$7*10^6&gt;0),SUM('Chemicals Calcs'!Y$2:Y149)-'Chem - ODS'!T$7*10^6,'Chemicals Calcs'!Y149))</f>
        <v>0</v>
      </c>
      <c r="Z149" s="212">
        <f ca="1">IF(SUM('Chemicals Calcs'!Z$2:Z149)-'Chem - ODS'!U$7*10^6&lt;0,0,IF(AND(SUM('Chemicals Calcs'!Z$1:Z148)-'Chem - ODS'!U$7*10^6&lt;0,SUM('Chemicals Calcs'!Z$2:Z149)-'Chem - ODS'!U$7*10^6&gt;0),SUM('Chemicals Calcs'!Z$2:Z149)-'Chem - ODS'!U$7*10^6,'Chemicals Calcs'!Z149))</f>
        <v>0</v>
      </c>
      <c r="AA149" s="212">
        <f ca="1">IF(SUM('Chemicals Calcs'!AA$2:AA149)-'Chem - ODS'!V$7*10^6&lt;0,0,IF(AND(SUM('Chemicals Calcs'!AA$1:AA148)-'Chem - ODS'!V$7*10^6&lt;0,SUM('Chemicals Calcs'!AA$2:AA149)-'Chem - ODS'!V$7*10^6&gt;0),SUM('Chemicals Calcs'!AA$2:AA149)-'Chem - ODS'!V$7*10^6,'Chemicals Calcs'!AA149))</f>
        <v>0</v>
      </c>
      <c r="AB149" s="212">
        <f ca="1">IF(SUM('Chemicals Calcs'!AB$2:AB149)-'Chem - ODS'!W$7*10^6&lt;0,0,IF(AND(SUM('Chemicals Calcs'!AB$1:AB148)-'Chem - ODS'!W$7*10^6&lt;0,SUM('Chemicals Calcs'!AB$2:AB149)-'Chem - ODS'!W$7*10^6&gt;0),SUM('Chemicals Calcs'!AB$2:AB149)-'Chem - ODS'!W$7*10^6,'Chemicals Calcs'!AB149))</f>
        <v>0</v>
      </c>
      <c r="AC149" s="212">
        <f ca="1">IF(SUM('Chemicals Calcs'!AC$2:AC149)-'Chem - ODS'!X$7*10^6&lt;0,0,IF(AND(SUM('Chemicals Calcs'!AC$1:AC148)-'Chem - ODS'!X$7*10^6&lt;0,SUM('Chemicals Calcs'!AC$2:AC149)-'Chem - ODS'!X$7*10^6&gt;0),SUM('Chemicals Calcs'!AC$2:AC149)-'Chem - ODS'!X$7*10^6,'Chemicals Calcs'!AC149))</f>
        <v>0</v>
      </c>
      <c r="AD149" s="212">
        <f ca="1">IF(SUM('Chemicals Calcs'!AD$2:AD149)-'Chem - ODS'!Y$7*10^6&lt;0,0,IF(AND(SUM('Chemicals Calcs'!AD$1:AD148)-'Chem - ODS'!Y$7*10^6&lt;0,SUM('Chemicals Calcs'!AD$2:AD149)-'Chem - ODS'!Y$7*10^6&gt;0),SUM('Chemicals Calcs'!AD$2:AD149)-'Chem - ODS'!Y$7*10^6,'Chemicals Calcs'!AD149))</f>
        <v>0</v>
      </c>
      <c r="AE149" s="212">
        <f ca="1">IF(SUM('Chemicals Calcs'!AE$2:AE149)-'Chem - ODS'!Z$7*10^6&lt;0,0,IF(AND(SUM('Chemicals Calcs'!AE$1:AE148)-'Chem - ODS'!Z$7*10^6&lt;0,SUM('Chemicals Calcs'!AE$2:AE149)-'Chem - ODS'!Z$7*10^6&gt;0),SUM('Chemicals Calcs'!AE$2:AE149)-'Chem - ODS'!Z$7*10^6,'Chemicals Calcs'!AE149))</f>
        <v>0</v>
      </c>
      <c r="AF149" s="212">
        <f ca="1">IF(SUM('Chemicals Calcs'!AF$2:AF149)-'Chem - ODS'!AA$7*10^6&lt;0,0,IF(AND(SUM('Chemicals Calcs'!AF$1:AF148)-'Chem - ODS'!AA$7*10^6&lt;0,SUM('Chemicals Calcs'!AF$2:AF149)-'Chem - ODS'!AA$7*10^6&gt;0),SUM('Chemicals Calcs'!AF$2:AF149)-'Chem - ODS'!AA$7*10^6,'Chemicals Calcs'!AF149))</f>
        <v>0</v>
      </c>
      <c r="AG149" s="212">
        <f ca="1">IF(SUM('Chemicals Calcs'!AG$2:AG149)-'Chem - ODS'!AB$7*10^6&lt;0,0,IF(AND(SUM('Chemicals Calcs'!AG$1:AG148)-'Chem - ODS'!AB$7*10^6&lt;0,SUM('Chemicals Calcs'!AG$2:AG149)-'Chem - ODS'!AB$7*10^6&gt;0),SUM('Chemicals Calcs'!AG$2:AG149)-'Chem - ODS'!AB$7*10^6,'Chemicals Calcs'!AG149))</f>
        <v>0</v>
      </c>
      <c r="AH149" s="212">
        <f ca="1">IF(SUM('Chemicals Calcs'!AH$2:AH149)-'Chem - ODS'!AC$7*10^6&lt;0,0,IF(AND(SUM('Chemicals Calcs'!AH$1:AH148)-'Chem - ODS'!AC$7*10^6&lt;0,SUM('Chemicals Calcs'!AH$2:AH149)-'Chem - ODS'!AC$7*10^6&gt;0),SUM('Chemicals Calcs'!AH$2:AH149)-'Chem - ODS'!AC$7*10^6,'Chemicals Calcs'!AH149))</f>
        <v>0</v>
      </c>
      <c r="AI149" s="212">
        <f ca="1">IF(SUM('Chemicals Calcs'!AI$2:AI149)-'Chem - ODS'!AD$7*10^6&lt;0,0,IF(AND(SUM('Chemicals Calcs'!AI$1:AI148)-'Chem - ODS'!AD$7*10^6&lt;0,SUM('Chemicals Calcs'!AI$2:AI149)-'Chem - ODS'!AD$7*10^6&gt;0),SUM('Chemicals Calcs'!AI$2:AI149)-'Chem - ODS'!AD$7*10^6,'Chemicals Calcs'!AI149))</f>
        <v>0</v>
      </c>
      <c r="AJ149" s="212">
        <f ca="1">IF(SUM('Chemicals Calcs'!AJ$2:AJ149)-'Chem - ODS'!AE$7*10^6&lt;0,0,IF(AND(SUM('Chemicals Calcs'!AJ$1:AJ148)-'Chem - ODS'!AE$7*10^6&lt;0,SUM('Chemicals Calcs'!AJ$2:AJ149)-'Chem - ODS'!AE$7*10^6&gt;0),SUM('Chemicals Calcs'!AJ$2:AJ149)-'Chem - ODS'!AE$7*10^6,'Chemicals Calcs'!AJ149))</f>
        <v>0</v>
      </c>
      <c r="AK149" s="212">
        <f ca="1">IF(SUM('Chemicals Calcs'!AK$2:AK149)-'Chem - ODS'!AF$7*10^6&lt;0,0,IF(AND(SUM('Chemicals Calcs'!AK$1:AK148)-'Chem - ODS'!AF$7*10^6&lt;0,SUM('Chemicals Calcs'!AK$2:AK149)-'Chem - ODS'!AF$7*10^6&gt;0),SUM('Chemicals Calcs'!AK$2:AK149)-'Chem - ODS'!AF$7*10^6,'Chemicals Calcs'!AK149))</f>
        <v>0</v>
      </c>
      <c r="AL149" s="212">
        <f ca="1">IF(SUM('Chemicals Calcs'!AL$2:AL149)-'Chem - ODS'!AG$7*10^6&lt;0,0,IF(AND(SUM('Chemicals Calcs'!AL$1:AL148)-'Chem - ODS'!AG$7*10^6&lt;0,SUM('Chemicals Calcs'!AL$2:AL149)-'Chem - ODS'!AG$7*10^6&gt;0),SUM('Chemicals Calcs'!AL$2:AL149)-'Chem - ODS'!AG$7*10^6,'Chemicals Calcs'!AL149))</f>
        <v>0</v>
      </c>
      <c r="AM149" s="212">
        <f ca="1">IF(SUM('Chemicals Calcs'!AM$2:AM149)-'Chem - ODS'!AH$7*10^6&lt;0,0,IF(AND(SUM('Chemicals Calcs'!AM$1:AM148)-'Chem - ODS'!AH$7*10^6&lt;0,SUM('Chemicals Calcs'!AM$2:AM149)-'Chem - ODS'!AH$7*10^6&gt;0),SUM('Chemicals Calcs'!AM$2:AM149)-'Chem - ODS'!AH$7*10^6,'Chemicals Calcs'!AM149))</f>
        <v>0</v>
      </c>
      <c r="AN149" s="212">
        <f ca="1">IF(SUM('Chemicals Calcs'!AN$2:AN149)-'Chem - ODS'!AI$7*10^6&lt;0,0,IF(AND(SUM('Chemicals Calcs'!AN$1:AN148)-'Chem - ODS'!AI$7*10^6&lt;0,SUM('Chemicals Calcs'!AN$2:AN149)-'Chem - ODS'!AI$7*10^6&gt;0),SUM('Chemicals Calcs'!AN$2:AN149)-'Chem - ODS'!AI$7*10^6,'Chemicals Calcs'!AN149))</f>
        <v>0</v>
      </c>
      <c r="AO149" s="212">
        <f ca="1">IF(SUM('Chemicals Calcs'!AO$2:AO149)-'Chem - ODS'!AJ$7*10^6&lt;0,0,IF(AND(SUM('Chemicals Calcs'!AO$1:AO148)-'Chem - ODS'!AJ$7*10^6&lt;0,SUM('Chemicals Calcs'!AO$2:AO149)-'Chem - ODS'!AJ$7*10^6&gt;0),SUM('Chemicals Calcs'!AO$2:AO149)-'Chem - ODS'!AJ$7*10^6,'Chemicals Calcs'!AO149))</f>
        <v>0</v>
      </c>
      <c r="AP149" s="212">
        <f ca="1">IF(SUM('Chemicals Calcs'!AP$2:AP149)-'Chem - ODS'!AK$7*10^6&lt;0,0,IF(AND(SUM('Chemicals Calcs'!AP$1:AP148)-'Chem - ODS'!AK$7*10^6&lt;0,SUM('Chemicals Calcs'!AP$2:AP149)-'Chem - ODS'!AK$7*10^6&gt;0),SUM('Chemicals Calcs'!AP$2:AP149)-'Chem - ODS'!AK$7*10^6,'Chemicals Calcs'!AP149))</f>
        <v>0</v>
      </c>
    </row>
    <row r="150" spans="1:42">
      <c r="A150" s="74">
        <v>98</v>
      </c>
      <c r="B150">
        <f ca="1">IF('Chemicals 2010'!$A158="CP",INDIRECT("'Chemicals 2010'!"&amp;'Country Selector'!$B$3&amp;ROW($A158))*10^12,0)</f>
        <v>0</v>
      </c>
      <c r="C150" s="90">
        <f t="shared" ca="1" si="6"/>
        <v>0</v>
      </c>
      <c r="D150" s="90">
        <f t="shared" ca="1" si="6"/>
        <v>0</v>
      </c>
      <c r="E150" s="90">
        <f t="shared" ca="1" si="6"/>
        <v>0</v>
      </c>
      <c r="F150" s="90">
        <f t="shared" ca="1" si="6"/>
        <v>0</v>
      </c>
      <c r="G150" s="212">
        <f ca="1">IF(SUM('Chemicals Calcs'!G$2:G150)-'Chem - ODS'!B$7*10^6&lt;0,0,IF(AND(SUM('Chemicals Calcs'!G$1:G149)-'Chem - ODS'!B$7*10^6&lt;0,SUM('Chemicals Calcs'!G$2:G150)-'Chem - ODS'!B$7*10^6&gt;0),SUM('Chemicals Calcs'!G$2:G150)-'Chem - ODS'!B$7*10^6,'Chemicals Calcs'!G150))</f>
        <v>0</v>
      </c>
      <c r="H150" s="212">
        <f ca="1">IF(SUM('Chemicals Calcs'!H$2:H150)-'Chem - ODS'!C$7*10^6&lt;0,0,IF(AND(SUM('Chemicals Calcs'!H$1:H149)-'Chem - ODS'!C$7*10^6&lt;0,SUM('Chemicals Calcs'!H$2:H150)-'Chem - ODS'!C$7*10^6&gt;0),SUM('Chemicals Calcs'!H$2:H150)-'Chem - ODS'!C$7*10^6,'Chemicals Calcs'!H150))</f>
        <v>0</v>
      </c>
      <c r="I150" s="212">
        <f ca="1">IF(SUM('Chemicals Calcs'!I$2:I150)-'Chem - ODS'!D$7*10^6&lt;0,0,IF(AND(SUM('Chemicals Calcs'!I$1:I149)-'Chem - ODS'!D$7*10^6&lt;0,SUM('Chemicals Calcs'!I$2:I150)-'Chem - ODS'!D$7*10^6&gt;0),SUM('Chemicals Calcs'!I$2:I150)-'Chem - ODS'!D$7*10^6,'Chemicals Calcs'!I150))</f>
        <v>0</v>
      </c>
      <c r="J150" s="212">
        <f ca="1">IF(SUM('Chemicals Calcs'!J$2:J150)-'Chem - ODS'!E$7*10^6&lt;0,0,IF(AND(SUM('Chemicals Calcs'!J$1:J149)-'Chem - ODS'!E$7*10^6&lt;0,SUM('Chemicals Calcs'!J$2:J150)-'Chem - ODS'!E$7*10^6&gt;0),SUM('Chemicals Calcs'!J$2:J150)-'Chem - ODS'!E$7*10^6,'Chemicals Calcs'!J150))</f>
        <v>0</v>
      </c>
      <c r="K150" s="212">
        <f ca="1">IF(SUM('Chemicals Calcs'!K$2:K150)-'Chem - ODS'!F$7*10^6&lt;0,0,IF(AND(SUM('Chemicals Calcs'!K$1:K149)-'Chem - ODS'!F$7*10^6&lt;0,SUM('Chemicals Calcs'!K$2:K150)-'Chem - ODS'!F$7*10^6&gt;0),SUM('Chemicals Calcs'!K$2:K150)-'Chem - ODS'!F$7*10^6,'Chemicals Calcs'!K150))</f>
        <v>0</v>
      </c>
      <c r="L150" s="212">
        <f ca="1">IF(SUM('Chemicals Calcs'!L$2:L150)-'Chem - ODS'!G$7*10^6&lt;0,0,IF(AND(SUM('Chemicals Calcs'!L$1:L149)-'Chem - ODS'!G$7*10^6&lt;0,SUM('Chemicals Calcs'!L$2:L150)-'Chem - ODS'!G$7*10^6&gt;0),SUM('Chemicals Calcs'!L$2:L150)-'Chem - ODS'!G$7*10^6,'Chemicals Calcs'!L150))</f>
        <v>0</v>
      </c>
      <c r="M150" s="212">
        <f ca="1">IF(SUM('Chemicals Calcs'!M$2:M150)-'Chem - ODS'!H$7*10^6&lt;0,0,IF(AND(SUM('Chemicals Calcs'!M$1:M149)-'Chem - ODS'!H$7*10^6&lt;0,SUM('Chemicals Calcs'!M$2:M150)-'Chem - ODS'!H$7*10^6&gt;0),SUM('Chemicals Calcs'!M$2:M150)-'Chem - ODS'!H$7*10^6,'Chemicals Calcs'!M150))</f>
        <v>0</v>
      </c>
      <c r="N150" s="212">
        <f ca="1">IF(SUM('Chemicals Calcs'!N$2:N150)-'Chem - ODS'!I$7*10^6&lt;0,0,IF(AND(SUM('Chemicals Calcs'!N$1:N149)-'Chem - ODS'!I$7*10^6&lt;0,SUM('Chemicals Calcs'!N$2:N150)-'Chem - ODS'!I$7*10^6&gt;0),SUM('Chemicals Calcs'!N$2:N150)-'Chem - ODS'!I$7*10^6,'Chemicals Calcs'!N150))</f>
        <v>0</v>
      </c>
      <c r="O150" s="212">
        <f ca="1">IF(SUM('Chemicals Calcs'!O$2:O150)-'Chem - ODS'!J$7*10^6&lt;0,0,IF(AND(SUM('Chemicals Calcs'!O$1:O149)-'Chem - ODS'!J$7*10^6&lt;0,SUM('Chemicals Calcs'!O$2:O150)-'Chem - ODS'!J$7*10^6&gt;0),SUM('Chemicals Calcs'!O$2:O150)-'Chem - ODS'!J$7*10^6,'Chemicals Calcs'!O150))</f>
        <v>0</v>
      </c>
      <c r="P150" s="212">
        <f ca="1">IF(SUM('Chemicals Calcs'!P$2:P150)-'Chem - ODS'!K$7*10^6&lt;0,0,IF(AND(SUM('Chemicals Calcs'!P$1:P149)-'Chem - ODS'!K$7*10^6&lt;0,SUM('Chemicals Calcs'!P$2:P150)-'Chem - ODS'!K$7*10^6&gt;0),SUM('Chemicals Calcs'!P$2:P150)-'Chem - ODS'!K$7*10^6,'Chemicals Calcs'!P150))</f>
        <v>0</v>
      </c>
      <c r="Q150" s="212">
        <f ca="1">IF(SUM('Chemicals Calcs'!Q$2:Q150)-'Chem - ODS'!L$7*10^6&lt;0,0,IF(AND(SUM('Chemicals Calcs'!Q$1:Q149)-'Chem - ODS'!L$7*10^6&lt;0,SUM('Chemicals Calcs'!Q$2:Q150)-'Chem - ODS'!L$7*10^6&gt;0),SUM('Chemicals Calcs'!Q$2:Q150)-'Chem - ODS'!L$7*10^6,'Chemicals Calcs'!Q150))</f>
        <v>0</v>
      </c>
      <c r="R150" s="212">
        <f ca="1">IF(SUM('Chemicals Calcs'!R$2:R150)-'Chem - ODS'!M$7*10^6&lt;0,0,IF(AND(SUM('Chemicals Calcs'!R$1:R149)-'Chem - ODS'!M$7*10^6&lt;0,SUM('Chemicals Calcs'!R$2:R150)-'Chem - ODS'!M$7*10^6&gt;0),SUM('Chemicals Calcs'!R$2:R150)-'Chem - ODS'!M$7*10^6,'Chemicals Calcs'!R150))</f>
        <v>0</v>
      </c>
      <c r="S150" s="212">
        <f ca="1">IF(SUM('Chemicals Calcs'!S$2:S150)-'Chem - ODS'!N$7*10^6&lt;0,0,IF(AND(SUM('Chemicals Calcs'!S$1:S149)-'Chem - ODS'!N$7*10^6&lt;0,SUM('Chemicals Calcs'!S$2:S150)-'Chem - ODS'!N$7*10^6&gt;0),SUM('Chemicals Calcs'!S$2:S150)-'Chem - ODS'!N$7*10^6,'Chemicals Calcs'!S150))</f>
        <v>0</v>
      </c>
      <c r="T150" s="212">
        <f ca="1">IF(SUM('Chemicals Calcs'!T$2:T150)-'Chem - ODS'!O$7*10^6&lt;0,0,IF(AND(SUM('Chemicals Calcs'!T$1:T149)-'Chem - ODS'!O$7*10^6&lt;0,SUM('Chemicals Calcs'!T$2:T150)-'Chem - ODS'!O$7*10^6&gt;0),SUM('Chemicals Calcs'!T$2:T150)-'Chem - ODS'!O$7*10^6,'Chemicals Calcs'!T150))</f>
        <v>0</v>
      </c>
      <c r="U150" s="212">
        <f ca="1">IF(SUM('Chemicals Calcs'!U$2:U150)-'Chem - ODS'!P$7*10^6&lt;0,0,IF(AND(SUM('Chemicals Calcs'!U$1:U149)-'Chem - ODS'!P$7*10^6&lt;0,SUM('Chemicals Calcs'!U$2:U150)-'Chem - ODS'!P$7*10^6&gt;0),SUM('Chemicals Calcs'!U$2:U150)-'Chem - ODS'!P$7*10^6,'Chemicals Calcs'!U150))</f>
        <v>0</v>
      </c>
      <c r="V150" s="212">
        <f ca="1">IF(SUM('Chemicals Calcs'!V$2:V150)-'Chem - ODS'!Q$7*10^6&lt;0,0,IF(AND(SUM('Chemicals Calcs'!V$1:V149)-'Chem - ODS'!Q$7*10^6&lt;0,SUM('Chemicals Calcs'!V$2:V150)-'Chem - ODS'!Q$7*10^6&gt;0),SUM('Chemicals Calcs'!V$2:V150)-'Chem - ODS'!Q$7*10^6,'Chemicals Calcs'!V150))</f>
        <v>0</v>
      </c>
      <c r="W150" s="212">
        <f ca="1">IF(SUM('Chemicals Calcs'!W$2:W150)-'Chem - ODS'!R$7*10^6&lt;0,0,IF(AND(SUM('Chemicals Calcs'!W$1:W149)-'Chem - ODS'!R$7*10^6&lt;0,SUM('Chemicals Calcs'!W$2:W150)-'Chem - ODS'!R$7*10^6&gt;0),SUM('Chemicals Calcs'!W$2:W150)-'Chem - ODS'!R$7*10^6,'Chemicals Calcs'!W150))</f>
        <v>0</v>
      </c>
      <c r="X150" s="212">
        <f ca="1">IF(SUM('Chemicals Calcs'!X$2:X150)-'Chem - ODS'!S$7*10^6&lt;0,0,IF(AND(SUM('Chemicals Calcs'!X$1:X149)-'Chem - ODS'!S$7*10^6&lt;0,SUM('Chemicals Calcs'!X$2:X150)-'Chem - ODS'!S$7*10^6&gt;0),SUM('Chemicals Calcs'!X$2:X150)-'Chem - ODS'!S$7*10^6,'Chemicals Calcs'!X150))</f>
        <v>0</v>
      </c>
      <c r="Y150" s="212">
        <f ca="1">IF(SUM('Chemicals Calcs'!Y$2:Y150)-'Chem - ODS'!T$7*10^6&lt;0,0,IF(AND(SUM('Chemicals Calcs'!Y$1:Y149)-'Chem - ODS'!T$7*10^6&lt;0,SUM('Chemicals Calcs'!Y$2:Y150)-'Chem - ODS'!T$7*10^6&gt;0),SUM('Chemicals Calcs'!Y$2:Y150)-'Chem - ODS'!T$7*10^6,'Chemicals Calcs'!Y150))</f>
        <v>0</v>
      </c>
      <c r="Z150" s="212">
        <f ca="1">IF(SUM('Chemicals Calcs'!Z$2:Z150)-'Chem - ODS'!U$7*10^6&lt;0,0,IF(AND(SUM('Chemicals Calcs'!Z$1:Z149)-'Chem - ODS'!U$7*10^6&lt;0,SUM('Chemicals Calcs'!Z$2:Z150)-'Chem - ODS'!U$7*10^6&gt;0),SUM('Chemicals Calcs'!Z$2:Z150)-'Chem - ODS'!U$7*10^6,'Chemicals Calcs'!Z150))</f>
        <v>0</v>
      </c>
      <c r="AA150" s="212">
        <f ca="1">IF(SUM('Chemicals Calcs'!AA$2:AA150)-'Chem - ODS'!V$7*10^6&lt;0,0,IF(AND(SUM('Chemicals Calcs'!AA$1:AA149)-'Chem - ODS'!V$7*10^6&lt;0,SUM('Chemicals Calcs'!AA$2:AA150)-'Chem - ODS'!V$7*10^6&gt;0),SUM('Chemicals Calcs'!AA$2:AA150)-'Chem - ODS'!V$7*10^6,'Chemicals Calcs'!AA150))</f>
        <v>0</v>
      </c>
      <c r="AB150" s="212">
        <f ca="1">IF(SUM('Chemicals Calcs'!AB$2:AB150)-'Chem - ODS'!W$7*10^6&lt;0,0,IF(AND(SUM('Chemicals Calcs'!AB$1:AB149)-'Chem - ODS'!W$7*10^6&lt;0,SUM('Chemicals Calcs'!AB$2:AB150)-'Chem - ODS'!W$7*10^6&gt;0),SUM('Chemicals Calcs'!AB$2:AB150)-'Chem - ODS'!W$7*10^6,'Chemicals Calcs'!AB150))</f>
        <v>0</v>
      </c>
      <c r="AC150" s="212">
        <f ca="1">IF(SUM('Chemicals Calcs'!AC$2:AC150)-'Chem - ODS'!X$7*10^6&lt;0,0,IF(AND(SUM('Chemicals Calcs'!AC$1:AC149)-'Chem - ODS'!X$7*10^6&lt;0,SUM('Chemicals Calcs'!AC$2:AC150)-'Chem - ODS'!X$7*10^6&gt;0),SUM('Chemicals Calcs'!AC$2:AC150)-'Chem - ODS'!X$7*10^6,'Chemicals Calcs'!AC150))</f>
        <v>0</v>
      </c>
      <c r="AD150" s="212">
        <f ca="1">IF(SUM('Chemicals Calcs'!AD$2:AD150)-'Chem - ODS'!Y$7*10^6&lt;0,0,IF(AND(SUM('Chemicals Calcs'!AD$1:AD149)-'Chem - ODS'!Y$7*10^6&lt;0,SUM('Chemicals Calcs'!AD$2:AD150)-'Chem - ODS'!Y$7*10^6&gt;0),SUM('Chemicals Calcs'!AD$2:AD150)-'Chem - ODS'!Y$7*10^6,'Chemicals Calcs'!AD150))</f>
        <v>0</v>
      </c>
      <c r="AE150" s="212">
        <f ca="1">IF(SUM('Chemicals Calcs'!AE$2:AE150)-'Chem - ODS'!Z$7*10^6&lt;0,0,IF(AND(SUM('Chemicals Calcs'!AE$1:AE149)-'Chem - ODS'!Z$7*10^6&lt;0,SUM('Chemicals Calcs'!AE$2:AE150)-'Chem - ODS'!Z$7*10^6&gt;0),SUM('Chemicals Calcs'!AE$2:AE150)-'Chem - ODS'!Z$7*10^6,'Chemicals Calcs'!AE150))</f>
        <v>0</v>
      </c>
      <c r="AF150" s="212">
        <f ca="1">IF(SUM('Chemicals Calcs'!AF$2:AF150)-'Chem - ODS'!AA$7*10^6&lt;0,0,IF(AND(SUM('Chemicals Calcs'!AF$1:AF149)-'Chem - ODS'!AA$7*10^6&lt;0,SUM('Chemicals Calcs'!AF$2:AF150)-'Chem - ODS'!AA$7*10^6&gt;0),SUM('Chemicals Calcs'!AF$2:AF150)-'Chem - ODS'!AA$7*10^6,'Chemicals Calcs'!AF150))</f>
        <v>0</v>
      </c>
      <c r="AG150" s="212">
        <f ca="1">IF(SUM('Chemicals Calcs'!AG$2:AG150)-'Chem - ODS'!AB$7*10^6&lt;0,0,IF(AND(SUM('Chemicals Calcs'!AG$1:AG149)-'Chem - ODS'!AB$7*10^6&lt;0,SUM('Chemicals Calcs'!AG$2:AG150)-'Chem - ODS'!AB$7*10^6&gt;0),SUM('Chemicals Calcs'!AG$2:AG150)-'Chem - ODS'!AB$7*10^6,'Chemicals Calcs'!AG150))</f>
        <v>0</v>
      </c>
      <c r="AH150" s="212">
        <f ca="1">IF(SUM('Chemicals Calcs'!AH$2:AH150)-'Chem - ODS'!AC$7*10^6&lt;0,0,IF(AND(SUM('Chemicals Calcs'!AH$1:AH149)-'Chem - ODS'!AC$7*10^6&lt;0,SUM('Chemicals Calcs'!AH$2:AH150)-'Chem - ODS'!AC$7*10^6&gt;0),SUM('Chemicals Calcs'!AH$2:AH150)-'Chem - ODS'!AC$7*10^6,'Chemicals Calcs'!AH150))</f>
        <v>0</v>
      </c>
      <c r="AI150" s="212">
        <f ca="1">IF(SUM('Chemicals Calcs'!AI$2:AI150)-'Chem - ODS'!AD$7*10^6&lt;0,0,IF(AND(SUM('Chemicals Calcs'!AI$1:AI149)-'Chem - ODS'!AD$7*10^6&lt;0,SUM('Chemicals Calcs'!AI$2:AI150)-'Chem - ODS'!AD$7*10^6&gt;0),SUM('Chemicals Calcs'!AI$2:AI150)-'Chem - ODS'!AD$7*10^6,'Chemicals Calcs'!AI150))</f>
        <v>0</v>
      </c>
      <c r="AJ150" s="212">
        <f ca="1">IF(SUM('Chemicals Calcs'!AJ$2:AJ150)-'Chem - ODS'!AE$7*10^6&lt;0,0,IF(AND(SUM('Chemicals Calcs'!AJ$1:AJ149)-'Chem - ODS'!AE$7*10^6&lt;0,SUM('Chemicals Calcs'!AJ$2:AJ150)-'Chem - ODS'!AE$7*10^6&gt;0),SUM('Chemicals Calcs'!AJ$2:AJ150)-'Chem - ODS'!AE$7*10^6,'Chemicals Calcs'!AJ150))</f>
        <v>0</v>
      </c>
      <c r="AK150" s="212">
        <f ca="1">IF(SUM('Chemicals Calcs'!AK$2:AK150)-'Chem - ODS'!AF$7*10^6&lt;0,0,IF(AND(SUM('Chemicals Calcs'!AK$1:AK149)-'Chem - ODS'!AF$7*10^6&lt;0,SUM('Chemicals Calcs'!AK$2:AK150)-'Chem - ODS'!AF$7*10^6&gt;0),SUM('Chemicals Calcs'!AK$2:AK150)-'Chem - ODS'!AF$7*10^6,'Chemicals Calcs'!AK150))</f>
        <v>0</v>
      </c>
      <c r="AL150" s="212">
        <f ca="1">IF(SUM('Chemicals Calcs'!AL$2:AL150)-'Chem - ODS'!AG$7*10^6&lt;0,0,IF(AND(SUM('Chemicals Calcs'!AL$1:AL149)-'Chem - ODS'!AG$7*10^6&lt;0,SUM('Chemicals Calcs'!AL$2:AL150)-'Chem - ODS'!AG$7*10^6&gt;0),SUM('Chemicals Calcs'!AL$2:AL150)-'Chem - ODS'!AG$7*10^6,'Chemicals Calcs'!AL150))</f>
        <v>0</v>
      </c>
      <c r="AM150" s="212">
        <f ca="1">IF(SUM('Chemicals Calcs'!AM$2:AM150)-'Chem - ODS'!AH$7*10^6&lt;0,0,IF(AND(SUM('Chemicals Calcs'!AM$1:AM149)-'Chem - ODS'!AH$7*10^6&lt;0,SUM('Chemicals Calcs'!AM$2:AM150)-'Chem - ODS'!AH$7*10^6&gt;0),SUM('Chemicals Calcs'!AM$2:AM150)-'Chem - ODS'!AH$7*10^6,'Chemicals Calcs'!AM150))</f>
        <v>0</v>
      </c>
      <c r="AN150" s="212">
        <f ca="1">IF(SUM('Chemicals Calcs'!AN$2:AN150)-'Chem - ODS'!AI$7*10^6&lt;0,0,IF(AND(SUM('Chemicals Calcs'!AN$1:AN149)-'Chem - ODS'!AI$7*10^6&lt;0,SUM('Chemicals Calcs'!AN$2:AN150)-'Chem - ODS'!AI$7*10^6&gt;0),SUM('Chemicals Calcs'!AN$2:AN150)-'Chem - ODS'!AI$7*10^6,'Chemicals Calcs'!AN150))</f>
        <v>0</v>
      </c>
      <c r="AO150" s="212">
        <f ca="1">IF(SUM('Chemicals Calcs'!AO$2:AO150)-'Chem - ODS'!AJ$7*10^6&lt;0,0,IF(AND(SUM('Chemicals Calcs'!AO$1:AO149)-'Chem - ODS'!AJ$7*10^6&lt;0,SUM('Chemicals Calcs'!AO$2:AO150)-'Chem - ODS'!AJ$7*10^6&gt;0),SUM('Chemicals Calcs'!AO$2:AO150)-'Chem - ODS'!AJ$7*10^6,'Chemicals Calcs'!AO150))</f>
        <v>0</v>
      </c>
      <c r="AP150" s="212">
        <f ca="1">IF(SUM('Chemicals Calcs'!AP$2:AP150)-'Chem - ODS'!AK$7*10^6&lt;0,0,IF(AND(SUM('Chemicals Calcs'!AP$1:AP149)-'Chem - ODS'!AK$7*10^6&lt;0,SUM('Chemicals Calcs'!AP$2:AP150)-'Chem - ODS'!AK$7*10^6&gt;0),SUM('Chemicals Calcs'!AP$2:AP150)-'Chem - ODS'!AK$7*10^6,'Chemicals Calcs'!AP150))</f>
        <v>0</v>
      </c>
    </row>
    <row r="151" spans="1:42">
      <c r="A151" s="74">
        <v>99</v>
      </c>
      <c r="B151">
        <f ca="1">IF('Chemicals 2010'!$A159="CP",INDIRECT("'Chemicals 2010'!"&amp;'Country Selector'!$B$3&amp;ROW($A159))*10^12,0)</f>
        <v>0</v>
      </c>
      <c r="C151" s="90">
        <f t="shared" ca="1" si="6"/>
        <v>0</v>
      </c>
      <c r="D151" s="90">
        <f t="shared" ca="1" si="6"/>
        <v>0</v>
      </c>
      <c r="E151" s="90">
        <f t="shared" ca="1" si="6"/>
        <v>0</v>
      </c>
      <c r="F151" s="90">
        <f t="shared" ca="1" si="6"/>
        <v>0</v>
      </c>
      <c r="G151" s="212">
        <f ca="1">IF(SUM('Chemicals Calcs'!G$2:G151)-'Chem - ODS'!B$7*10^6&lt;0,0,IF(AND(SUM('Chemicals Calcs'!G$1:G150)-'Chem - ODS'!B$7*10^6&lt;0,SUM('Chemicals Calcs'!G$2:G151)-'Chem - ODS'!B$7*10^6&gt;0),SUM('Chemicals Calcs'!G$2:G151)-'Chem - ODS'!B$7*10^6,'Chemicals Calcs'!G151))</f>
        <v>0</v>
      </c>
      <c r="H151" s="212">
        <f ca="1">IF(SUM('Chemicals Calcs'!H$2:H151)-'Chem - ODS'!C$7*10^6&lt;0,0,IF(AND(SUM('Chemicals Calcs'!H$1:H150)-'Chem - ODS'!C$7*10^6&lt;0,SUM('Chemicals Calcs'!H$2:H151)-'Chem - ODS'!C$7*10^6&gt;0),SUM('Chemicals Calcs'!H$2:H151)-'Chem - ODS'!C$7*10^6,'Chemicals Calcs'!H151))</f>
        <v>0</v>
      </c>
      <c r="I151" s="212">
        <f ca="1">IF(SUM('Chemicals Calcs'!I$2:I151)-'Chem - ODS'!D$7*10^6&lt;0,0,IF(AND(SUM('Chemicals Calcs'!I$1:I150)-'Chem - ODS'!D$7*10^6&lt;0,SUM('Chemicals Calcs'!I$2:I151)-'Chem - ODS'!D$7*10^6&gt;0),SUM('Chemicals Calcs'!I$2:I151)-'Chem - ODS'!D$7*10^6,'Chemicals Calcs'!I151))</f>
        <v>0</v>
      </c>
      <c r="J151" s="212">
        <f ca="1">IF(SUM('Chemicals Calcs'!J$2:J151)-'Chem - ODS'!E$7*10^6&lt;0,0,IF(AND(SUM('Chemicals Calcs'!J$1:J150)-'Chem - ODS'!E$7*10^6&lt;0,SUM('Chemicals Calcs'!J$2:J151)-'Chem - ODS'!E$7*10^6&gt;0),SUM('Chemicals Calcs'!J$2:J151)-'Chem - ODS'!E$7*10^6,'Chemicals Calcs'!J151))</f>
        <v>0</v>
      </c>
      <c r="K151" s="212">
        <f ca="1">IF(SUM('Chemicals Calcs'!K$2:K151)-'Chem - ODS'!F$7*10^6&lt;0,0,IF(AND(SUM('Chemicals Calcs'!K$1:K150)-'Chem - ODS'!F$7*10^6&lt;0,SUM('Chemicals Calcs'!K$2:K151)-'Chem - ODS'!F$7*10^6&gt;0),SUM('Chemicals Calcs'!K$2:K151)-'Chem - ODS'!F$7*10^6,'Chemicals Calcs'!K151))</f>
        <v>0</v>
      </c>
      <c r="L151" s="212">
        <f ca="1">IF(SUM('Chemicals Calcs'!L$2:L151)-'Chem - ODS'!G$7*10^6&lt;0,0,IF(AND(SUM('Chemicals Calcs'!L$1:L150)-'Chem - ODS'!G$7*10^6&lt;0,SUM('Chemicals Calcs'!L$2:L151)-'Chem - ODS'!G$7*10^6&gt;0),SUM('Chemicals Calcs'!L$2:L151)-'Chem - ODS'!G$7*10^6,'Chemicals Calcs'!L151))</f>
        <v>0</v>
      </c>
      <c r="M151" s="212">
        <f ca="1">IF(SUM('Chemicals Calcs'!M$2:M151)-'Chem - ODS'!H$7*10^6&lt;0,0,IF(AND(SUM('Chemicals Calcs'!M$1:M150)-'Chem - ODS'!H$7*10^6&lt;0,SUM('Chemicals Calcs'!M$2:M151)-'Chem - ODS'!H$7*10^6&gt;0),SUM('Chemicals Calcs'!M$2:M151)-'Chem - ODS'!H$7*10^6,'Chemicals Calcs'!M151))</f>
        <v>0</v>
      </c>
      <c r="N151" s="212">
        <f ca="1">IF(SUM('Chemicals Calcs'!N$2:N151)-'Chem - ODS'!I$7*10^6&lt;0,0,IF(AND(SUM('Chemicals Calcs'!N$1:N150)-'Chem - ODS'!I$7*10^6&lt;0,SUM('Chemicals Calcs'!N$2:N151)-'Chem - ODS'!I$7*10^6&gt;0),SUM('Chemicals Calcs'!N$2:N151)-'Chem - ODS'!I$7*10^6,'Chemicals Calcs'!N151))</f>
        <v>0</v>
      </c>
      <c r="O151" s="212">
        <f ca="1">IF(SUM('Chemicals Calcs'!O$2:O151)-'Chem - ODS'!J$7*10^6&lt;0,0,IF(AND(SUM('Chemicals Calcs'!O$1:O150)-'Chem - ODS'!J$7*10^6&lt;0,SUM('Chemicals Calcs'!O$2:O151)-'Chem - ODS'!J$7*10^6&gt;0),SUM('Chemicals Calcs'!O$2:O151)-'Chem - ODS'!J$7*10^6,'Chemicals Calcs'!O151))</f>
        <v>0</v>
      </c>
      <c r="P151" s="212">
        <f ca="1">IF(SUM('Chemicals Calcs'!P$2:P151)-'Chem - ODS'!K$7*10^6&lt;0,0,IF(AND(SUM('Chemicals Calcs'!P$1:P150)-'Chem - ODS'!K$7*10^6&lt;0,SUM('Chemicals Calcs'!P$2:P151)-'Chem - ODS'!K$7*10^6&gt;0),SUM('Chemicals Calcs'!P$2:P151)-'Chem - ODS'!K$7*10^6,'Chemicals Calcs'!P151))</f>
        <v>0</v>
      </c>
      <c r="Q151" s="212">
        <f ca="1">IF(SUM('Chemicals Calcs'!Q$2:Q151)-'Chem - ODS'!L$7*10^6&lt;0,0,IF(AND(SUM('Chemicals Calcs'!Q$1:Q150)-'Chem - ODS'!L$7*10^6&lt;0,SUM('Chemicals Calcs'!Q$2:Q151)-'Chem - ODS'!L$7*10^6&gt;0),SUM('Chemicals Calcs'!Q$2:Q151)-'Chem - ODS'!L$7*10^6,'Chemicals Calcs'!Q151))</f>
        <v>0</v>
      </c>
      <c r="R151" s="212">
        <f ca="1">IF(SUM('Chemicals Calcs'!R$2:R151)-'Chem - ODS'!M$7*10^6&lt;0,0,IF(AND(SUM('Chemicals Calcs'!R$1:R150)-'Chem - ODS'!M$7*10^6&lt;0,SUM('Chemicals Calcs'!R$2:R151)-'Chem - ODS'!M$7*10^6&gt;0),SUM('Chemicals Calcs'!R$2:R151)-'Chem - ODS'!M$7*10^6,'Chemicals Calcs'!R151))</f>
        <v>0</v>
      </c>
      <c r="S151" s="212">
        <f ca="1">IF(SUM('Chemicals Calcs'!S$2:S151)-'Chem - ODS'!N$7*10^6&lt;0,0,IF(AND(SUM('Chemicals Calcs'!S$1:S150)-'Chem - ODS'!N$7*10^6&lt;0,SUM('Chemicals Calcs'!S$2:S151)-'Chem - ODS'!N$7*10^6&gt;0),SUM('Chemicals Calcs'!S$2:S151)-'Chem - ODS'!N$7*10^6,'Chemicals Calcs'!S151))</f>
        <v>0</v>
      </c>
      <c r="T151" s="212">
        <f ca="1">IF(SUM('Chemicals Calcs'!T$2:T151)-'Chem - ODS'!O$7*10^6&lt;0,0,IF(AND(SUM('Chemicals Calcs'!T$1:T150)-'Chem - ODS'!O$7*10^6&lt;0,SUM('Chemicals Calcs'!T$2:T151)-'Chem - ODS'!O$7*10^6&gt;0),SUM('Chemicals Calcs'!T$2:T151)-'Chem - ODS'!O$7*10^6,'Chemicals Calcs'!T151))</f>
        <v>0</v>
      </c>
      <c r="U151" s="212">
        <f ca="1">IF(SUM('Chemicals Calcs'!U$2:U151)-'Chem - ODS'!P$7*10^6&lt;0,0,IF(AND(SUM('Chemicals Calcs'!U$1:U150)-'Chem - ODS'!P$7*10^6&lt;0,SUM('Chemicals Calcs'!U$2:U151)-'Chem - ODS'!P$7*10^6&gt;0),SUM('Chemicals Calcs'!U$2:U151)-'Chem - ODS'!P$7*10^6,'Chemicals Calcs'!U151))</f>
        <v>0</v>
      </c>
      <c r="V151" s="212">
        <f ca="1">IF(SUM('Chemicals Calcs'!V$2:V151)-'Chem - ODS'!Q$7*10^6&lt;0,0,IF(AND(SUM('Chemicals Calcs'!V$1:V150)-'Chem - ODS'!Q$7*10^6&lt;0,SUM('Chemicals Calcs'!V$2:V151)-'Chem - ODS'!Q$7*10^6&gt;0),SUM('Chemicals Calcs'!V$2:V151)-'Chem - ODS'!Q$7*10^6,'Chemicals Calcs'!V151))</f>
        <v>0</v>
      </c>
      <c r="W151" s="212">
        <f ca="1">IF(SUM('Chemicals Calcs'!W$2:W151)-'Chem - ODS'!R$7*10^6&lt;0,0,IF(AND(SUM('Chemicals Calcs'!W$1:W150)-'Chem - ODS'!R$7*10^6&lt;0,SUM('Chemicals Calcs'!W$2:W151)-'Chem - ODS'!R$7*10^6&gt;0),SUM('Chemicals Calcs'!W$2:W151)-'Chem - ODS'!R$7*10^6,'Chemicals Calcs'!W151))</f>
        <v>0</v>
      </c>
      <c r="X151" s="212">
        <f ca="1">IF(SUM('Chemicals Calcs'!X$2:X151)-'Chem - ODS'!S$7*10^6&lt;0,0,IF(AND(SUM('Chemicals Calcs'!X$1:X150)-'Chem - ODS'!S$7*10^6&lt;0,SUM('Chemicals Calcs'!X$2:X151)-'Chem - ODS'!S$7*10^6&gt;0),SUM('Chemicals Calcs'!X$2:X151)-'Chem - ODS'!S$7*10^6,'Chemicals Calcs'!X151))</f>
        <v>0</v>
      </c>
      <c r="Y151" s="212">
        <f ca="1">IF(SUM('Chemicals Calcs'!Y$2:Y151)-'Chem - ODS'!T$7*10^6&lt;0,0,IF(AND(SUM('Chemicals Calcs'!Y$1:Y150)-'Chem - ODS'!T$7*10^6&lt;0,SUM('Chemicals Calcs'!Y$2:Y151)-'Chem - ODS'!T$7*10^6&gt;0),SUM('Chemicals Calcs'!Y$2:Y151)-'Chem - ODS'!T$7*10^6,'Chemicals Calcs'!Y151))</f>
        <v>0</v>
      </c>
      <c r="Z151" s="212">
        <f ca="1">IF(SUM('Chemicals Calcs'!Z$2:Z151)-'Chem - ODS'!U$7*10^6&lt;0,0,IF(AND(SUM('Chemicals Calcs'!Z$1:Z150)-'Chem - ODS'!U$7*10^6&lt;0,SUM('Chemicals Calcs'!Z$2:Z151)-'Chem - ODS'!U$7*10^6&gt;0),SUM('Chemicals Calcs'!Z$2:Z151)-'Chem - ODS'!U$7*10^6,'Chemicals Calcs'!Z151))</f>
        <v>0</v>
      </c>
      <c r="AA151" s="212">
        <f ca="1">IF(SUM('Chemicals Calcs'!AA$2:AA151)-'Chem - ODS'!V$7*10^6&lt;0,0,IF(AND(SUM('Chemicals Calcs'!AA$1:AA150)-'Chem - ODS'!V$7*10^6&lt;0,SUM('Chemicals Calcs'!AA$2:AA151)-'Chem - ODS'!V$7*10^6&gt;0),SUM('Chemicals Calcs'!AA$2:AA151)-'Chem - ODS'!V$7*10^6,'Chemicals Calcs'!AA151))</f>
        <v>0</v>
      </c>
      <c r="AB151" s="212">
        <f ca="1">IF(SUM('Chemicals Calcs'!AB$2:AB151)-'Chem - ODS'!W$7*10^6&lt;0,0,IF(AND(SUM('Chemicals Calcs'!AB$1:AB150)-'Chem - ODS'!W$7*10^6&lt;0,SUM('Chemicals Calcs'!AB$2:AB151)-'Chem - ODS'!W$7*10^6&gt;0),SUM('Chemicals Calcs'!AB$2:AB151)-'Chem - ODS'!W$7*10^6,'Chemicals Calcs'!AB151))</f>
        <v>0</v>
      </c>
      <c r="AC151" s="212">
        <f ca="1">IF(SUM('Chemicals Calcs'!AC$2:AC151)-'Chem - ODS'!X$7*10^6&lt;0,0,IF(AND(SUM('Chemicals Calcs'!AC$1:AC150)-'Chem - ODS'!X$7*10^6&lt;0,SUM('Chemicals Calcs'!AC$2:AC151)-'Chem - ODS'!X$7*10^6&gt;0),SUM('Chemicals Calcs'!AC$2:AC151)-'Chem - ODS'!X$7*10^6,'Chemicals Calcs'!AC151))</f>
        <v>0</v>
      </c>
      <c r="AD151" s="212">
        <f ca="1">IF(SUM('Chemicals Calcs'!AD$2:AD151)-'Chem - ODS'!Y$7*10^6&lt;0,0,IF(AND(SUM('Chemicals Calcs'!AD$1:AD150)-'Chem - ODS'!Y$7*10^6&lt;0,SUM('Chemicals Calcs'!AD$2:AD151)-'Chem - ODS'!Y$7*10^6&gt;0),SUM('Chemicals Calcs'!AD$2:AD151)-'Chem - ODS'!Y$7*10^6,'Chemicals Calcs'!AD151))</f>
        <v>0</v>
      </c>
      <c r="AE151" s="212">
        <f ca="1">IF(SUM('Chemicals Calcs'!AE$2:AE151)-'Chem - ODS'!Z$7*10^6&lt;0,0,IF(AND(SUM('Chemicals Calcs'!AE$1:AE150)-'Chem - ODS'!Z$7*10^6&lt;0,SUM('Chemicals Calcs'!AE$2:AE151)-'Chem - ODS'!Z$7*10^6&gt;0),SUM('Chemicals Calcs'!AE$2:AE151)-'Chem - ODS'!Z$7*10^6,'Chemicals Calcs'!AE151))</f>
        <v>0</v>
      </c>
      <c r="AF151" s="212">
        <f ca="1">IF(SUM('Chemicals Calcs'!AF$2:AF151)-'Chem - ODS'!AA$7*10^6&lt;0,0,IF(AND(SUM('Chemicals Calcs'!AF$1:AF150)-'Chem - ODS'!AA$7*10^6&lt;0,SUM('Chemicals Calcs'!AF$2:AF151)-'Chem - ODS'!AA$7*10^6&gt;0),SUM('Chemicals Calcs'!AF$2:AF151)-'Chem - ODS'!AA$7*10^6,'Chemicals Calcs'!AF151))</f>
        <v>0</v>
      </c>
      <c r="AG151" s="212">
        <f ca="1">IF(SUM('Chemicals Calcs'!AG$2:AG151)-'Chem - ODS'!AB$7*10^6&lt;0,0,IF(AND(SUM('Chemicals Calcs'!AG$1:AG150)-'Chem - ODS'!AB$7*10^6&lt;0,SUM('Chemicals Calcs'!AG$2:AG151)-'Chem - ODS'!AB$7*10^6&gt;0),SUM('Chemicals Calcs'!AG$2:AG151)-'Chem - ODS'!AB$7*10^6,'Chemicals Calcs'!AG151))</f>
        <v>0</v>
      </c>
      <c r="AH151" s="212">
        <f ca="1">IF(SUM('Chemicals Calcs'!AH$2:AH151)-'Chem - ODS'!AC$7*10^6&lt;0,0,IF(AND(SUM('Chemicals Calcs'!AH$1:AH150)-'Chem - ODS'!AC$7*10^6&lt;0,SUM('Chemicals Calcs'!AH$2:AH151)-'Chem - ODS'!AC$7*10^6&gt;0),SUM('Chemicals Calcs'!AH$2:AH151)-'Chem - ODS'!AC$7*10^6,'Chemicals Calcs'!AH151))</f>
        <v>0</v>
      </c>
      <c r="AI151" s="212">
        <f ca="1">IF(SUM('Chemicals Calcs'!AI$2:AI151)-'Chem - ODS'!AD$7*10^6&lt;0,0,IF(AND(SUM('Chemicals Calcs'!AI$1:AI150)-'Chem - ODS'!AD$7*10^6&lt;0,SUM('Chemicals Calcs'!AI$2:AI151)-'Chem - ODS'!AD$7*10^6&gt;0),SUM('Chemicals Calcs'!AI$2:AI151)-'Chem - ODS'!AD$7*10^6,'Chemicals Calcs'!AI151))</f>
        <v>0</v>
      </c>
      <c r="AJ151" s="212">
        <f ca="1">IF(SUM('Chemicals Calcs'!AJ$2:AJ151)-'Chem - ODS'!AE$7*10^6&lt;0,0,IF(AND(SUM('Chemicals Calcs'!AJ$1:AJ150)-'Chem - ODS'!AE$7*10^6&lt;0,SUM('Chemicals Calcs'!AJ$2:AJ151)-'Chem - ODS'!AE$7*10^6&gt;0),SUM('Chemicals Calcs'!AJ$2:AJ151)-'Chem - ODS'!AE$7*10^6,'Chemicals Calcs'!AJ151))</f>
        <v>0</v>
      </c>
      <c r="AK151" s="212">
        <f ca="1">IF(SUM('Chemicals Calcs'!AK$2:AK151)-'Chem - ODS'!AF$7*10^6&lt;0,0,IF(AND(SUM('Chemicals Calcs'!AK$1:AK150)-'Chem - ODS'!AF$7*10^6&lt;0,SUM('Chemicals Calcs'!AK$2:AK151)-'Chem - ODS'!AF$7*10^6&gt;0),SUM('Chemicals Calcs'!AK$2:AK151)-'Chem - ODS'!AF$7*10^6,'Chemicals Calcs'!AK151))</f>
        <v>0</v>
      </c>
      <c r="AL151" s="212">
        <f ca="1">IF(SUM('Chemicals Calcs'!AL$2:AL151)-'Chem - ODS'!AG$7*10^6&lt;0,0,IF(AND(SUM('Chemicals Calcs'!AL$1:AL150)-'Chem - ODS'!AG$7*10^6&lt;0,SUM('Chemicals Calcs'!AL$2:AL151)-'Chem - ODS'!AG$7*10^6&gt;0),SUM('Chemicals Calcs'!AL$2:AL151)-'Chem - ODS'!AG$7*10^6,'Chemicals Calcs'!AL151))</f>
        <v>0</v>
      </c>
      <c r="AM151" s="212">
        <f ca="1">IF(SUM('Chemicals Calcs'!AM$2:AM151)-'Chem - ODS'!AH$7*10^6&lt;0,0,IF(AND(SUM('Chemicals Calcs'!AM$1:AM150)-'Chem - ODS'!AH$7*10^6&lt;0,SUM('Chemicals Calcs'!AM$2:AM151)-'Chem - ODS'!AH$7*10^6&gt;0),SUM('Chemicals Calcs'!AM$2:AM151)-'Chem - ODS'!AH$7*10^6,'Chemicals Calcs'!AM151))</f>
        <v>0</v>
      </c>
      <c r="AN151" s="212">
        <f ca="1">IF(SUM('Chemicals Calcs'!AN$2:AN151)-'Chem - ODS'!AI$7*10^6&lt;0,0,IF(AND(SUM('Chemicals Calcs'!AN$1:AN150)-'Chem - ODS'!AI$7*10^6&lt;0,SUM('Chemicals Calcs'!AN$2:AN151)-'Chem - ODS'!AI$7*10^6&gt;0),SUM('Chemicals Calcs'!AN$2:AN151)-'Chem - ODS'!AI$7*10^6,'Chemicals Calcs'!AN151))</f>
        <v>0</v>
      </c>
      <c r="AO151" s="212">
        <f ca="1">IF(SUM('Chemicals Calcs'!AO$2:AO151)-'Chem - ODS'!AJ$7*10^6&lt;0,0,IF(AND(SUM('Chemicals Calcs'!AO$1:AO150)-'Chem - ODS'!AJ$7*10^6&lt;0,SUM('Chemicals Calcs'!AO$2:AO151)-'Chem - ODS'!AJ$7*10^6&gt;0),SUM('Chemicals Calcs'!AO$2:AO151)-'Chem - ODS'!AJ$7*10^6,'Chemicals Calcs'!AO151))</f>
        <v>0</v>
      </c>
      <c r="AP151" s="212">
        <f ca="1">IF(SUM('Chemicals Calcs'!AP$2:AP151)-'Chem - ODS'!AK$7*10^6&lt;0,0,IF(AND(SUM('Chemicals Calcs'!AP$1:AP150)-'Chem - ODS'!AK$7*10^6&lt;0,SUM('Chemicals Calcs'!AP$2:AP151)-'Chem - ODS'!AK$7*10^6&gt;0),SUM('Chemicals Calcs'!AP$2:AP151)-'Chem - ODS'!AK$7*10^6,'Chemicals Calcs'!AP151))</f>
        <v>0</v>
      </c>
    </row>
    <row r="152" spans="1:42">
      <c r="A152" s="74">
        <v>100</v>
      </c>
      <c r="B152">
        <f ca="1">IF('Chemicals 2010'!$A160="CP",INDIRECT("'Chemicals 2010'!"&amp;'Country Selector'!$B$3&amp;ROW($A160))*10^12,0)</f>
        <v>0</v>
      </c>
      <c r="C152" s="90">
        <f t="shared" ca="1" si="6"/>
        <v>0</v>
      </c>
      <c r="D152" s="90">
        <f t="shared" ca="1" si="6"/>
        <v>0</v>
      </c>
      <c r="E152" s="90">
        <f t="shared" ca="1" si="6"/>
        <v>0</v>
      </c>
      <c r="F152" s="90">
        <f t="shared" ca="1" si="6"/>
        <v>0</v>
      </c>
      <c r="G152" s="212">
        <f ca="1">IF(SUM('Chemicals Calcs'!G$2:G152)-'Chem - ODS'!B$7*10^6&lt;0,0,IF(AND(SUM('Chemicals Calcs'!G$1:G151)-'Chem - ODS'!B$7*10^6&lt;0,SUM('Chemicals Calcs'!G$2:G152)-'Chem - ODS'!B$7*10^6&gt;0),SUM('Chemicals Calcs'!G$2:G152)-'Chem - ODS'!B$7*10^6,'Chemicals Calcs'!G152))</f>
        <v>0</v>
      </c>
      <c r="H152" s="212">
        <f ca="1">IF(SUM('Chemicals Calcs'!H$2:H152)-'Chem - ODS'!C$7*10^6&lt;0,0,IF(AND(SUM('Chemicals Calcs'!H$1:H151)-'Chem - ODS'!C$7*10^6&lt;0,SUM('Chemicals Calcs'!H$2:H152)-'Chem - ODS'!C$7*10^6&gt;0),SUM('Chemicals Calcs'!H$2:H152)-'Chem - ODS'!C$7*10^6,'Chemicals Calcs'!H152))</f>
        <v>0</v>
      </c>
      <c r="I152" s="212">
        <f ca="1">IF(SUM('Chemicals Calcs'!I$2:I152)-'Chem - ODS'!D$7*10^6&lt;0,0,IF(AND(SUM('Chemicals Calcs'!I$1:I151)-'Chem - ODS'!D$7*10^6&lt;0,SUM('Chemicals Calcs'!I$2:I152)-'Chem - ODS'!D$7*10^6&gt;0),SUM('Chemicals Calcs'!I$2:I152)-'Chem - ODS'!D$7*10^6,'Chemicals Calcs'!I152))</f>
        <v>0</v>
      </c>
      <c r="J152" s="212">
        <f ca="1">IF(SUM('Chemicals Calcs'!J$2:J152)-'Chem - ODS'!E$7*10^6&lt;0,0,IF(AND(SUM('Chemicals Calcs'!J$1:J151)-'Chem - ODS'!E$7*10^6&lt;0,SUM('Chemicals Calcs'!J$2:J152)-'Chem - ODS'!E$7*10^6&gt;0),SUM('Chemicals Calcs'!J$2:J152)-'Chem - ODS'!E$7*10^6,'Chemicals Calcs'!J152))</f>
        <v>0</v>
      </c>
      <c r="K152" s="212">
        <f ca="1">IF(SUM('Chemicals Calcs'!K$2:K152)-'Chem - ODS'!F$7*10^6&lt;0,0,IF(AND(SUM('Chemicals Calcs'!K$1:K151)-'Chem - ODS'!F$7*10^6&lt;0,SUM('Chemicals Calcs'!K$2:K152)-'Chem - ODS'!F$7*10^6&gt;0),SUM('Chemicals Calcs'!K$2:K152)-'Chem - ODS'!F$7*10^6,'Chemicals Calcs'!K152))</f>
        <v>0</v>
      </c>
      <c r="L152" s="212">
        <f ca="1">IF(SUM('Chemicals Calcs'!L$2:L152)-'Chem - ODS'!G$7*10^6&lt;0,0,IF(AND(SUM('Chemicals Calcs'!L$1:L151)-'Chem - ODS'!G$7*10^6&lt;0,SUM('Chemicals Calcs'!L$2:L152)-'Chem - ODS'!G$7*10^6&gt;0),SUM('Chemicals Calcs'!L$2:L152)-'Chem - ODS'!G$7*10^6,'Chemicals Calcs'!L152))</f>
        <v>0</v>
      </c>
      <c r="M152" s="212">
        <f ca="1">IF(SUM('Chemicals Calcs'!M$2:M152)-'Chem - ODS'!H$7*10^6&lt;0,0,IF(AND(SUM('Chemicals Calcs'!M$1:M151)-'Chem - ODS'!H$7*10^6&lt;0,SUM('Chemicals Calcs'!M$2:M152)-'Chem - ODS'!H$7*10^6&gt;0),SUM('Chemicals Calcs'!M$2:M152)-'Chem - ODS'!H$7*10^6,'Chemicals Calcs'!M152))</f>
        <v>0</v>
      </c>
      <c r="N152" s="212">
        <f ca="1">IF(SUM('Chemicals Calcs'!N$2:N152)-'Chem - ODS'!I$7*10^6&lt;0,0,IF(AND(SUM('Chemicals Calcs'!N$1:N151)-'Chem - ODS'!I$7*10^6&lt;0,SUM('Chemicals Calcs'!N$2:N152)-'Chem - ODS'!I$7*10^6&gt;0),SUM('Chemicals Calcs'!N$2:N152)-'Chem - ODS'!I$7*10^6,'Chemicals Calcs'!N152))</f>
        <v>0</v>
      </c>
      <c r="O152" s="212">
        <f ca="1">IF(SUM('Chemicals Calcs'!O$2:O152)-'Chem - ODS'!J$7*10^6&lt;0,0,IF(AND(SUM('Chemicals Calcs'!O$1:O151)-'Chem - ODS'!J$7*10^6&lt;0,SUM('Chemicals Calcs'!O$2:O152)-'Chem - ODS'!J$7*10^6&gt;0),SUM('Chemicals Calcs'!O$2:O152)-'Chem - ODS'!J$7*10^6,'Chemicals Calcs'!O152))</f>
        <v>0</v>
      </c>
      <c r="P152" s="212">
        <f ca="1">IF(SUM('Chemicals Calcs'!P$2:P152)-'Chem - ODS'!K$7*10^6&lt;0,0,IF(AND(SUM('Chemicals Calcs'!P$1:P151)-'Chem - ODS'!K$7*10^6&lt;0,SUM('Chemicals Calcs'!P$2:P152)-'Chem - ODS'!K$7*10^6&gt;0),SUM('Chemicals Calcs'!P$2:P152)-'Chem - ODS'!K$7*10^6,'Chemicals Calcs'!P152))</f>
        <v>0</v>
      </c>
      <c r="Q152" s="212">
        <f ca="1">IF(SUM('Chemicals Calcs'!Q$2:Q152)-'Chem - ODS'!L$7*10^6&lt;0,0,IF(AND(SUM('Chemicals Calcs'!Q$1:Q151)-'Chem - ODS'!L$7*10^6&lt;0,SUM('Chemicals Calcs'!Q$2:Q152)-'Chem - ODS'!L$7*10^6&gt;0),SUM('Chemicals Calcs'!Q$2:Q152)-'Chem - ODS'!L$7*10^6,'Chemicals Calcs'!Q152))</f>
        <v>0</v>
      </c>
      <c r="R152" s="212">
        <f ca="1">IF(SUM('Chemicals Calcs'!R$2:R152)-'Chem - ODS'!M$7*10^6&lt;0,0,IF(AND(SUM('Chemicals Calcs'!R$1:R151)-'Chem - ODS'!M$7*10^6&lt;0,SUM('Chemicals Calcs'!R$2:R152)-'Chem - ODS'!M$7*10^6&gt;0),SUM('Chemicals Calcs'!R$2:R152)-'Chem - ODS'!M$7*10^6,'Chemicals Calcs'!R152))</f>
        <v>0</v>
      </c>
      <c r="S152" s="212">
        <f ca="1">IF(SUM('Chemicals Calcs'!S$2:S152)-'Chem - ODS'!N$7*10^6&lt;0,0,IF(AND(SUM('Chemicals Calcs'!S$1:S151)-'Chem - ODS'!N$7*10^6&lt;0,SUM('Chemicals Calcs'!S$2:S152)-'Chem - ODS'!N$7*10^6&gt;0),SUM('Chemicals Calcs'!S$2:S152)-'Chem - ODS'!N$7*10^6,'Chemicals Calcs'!S152))</f>
        <v>0</v>
      </c>
      <c r="T152" s="212">
        <f ca="1">IF(SUM('Chemicals Calcs'!T$2:T152)-'Chem - ODS'!O$7*10^6&lt;0,0,IF(AND(SUM('Chemicals Calcs'!T$1:T151)-'Chem - ODS'!O$7*10^6&lt;0,SUM('Chemicals Calcs'!T$2:T152)-'Chem - ODS'!O$7*10^6&gt;0),SUM('Chemicals Calcs'!T$2:T152)-'Chem - ODS'!O$7*10^6,'Chemicals Calcs'!T152))</f>
        <v>0</v>
      </c>
      <c r="U152" s="212">
        <f ca="1">IF(SUM('Chemicals Calcs'!U$2:U152)-'Chem - ODS'!P$7*10^6&lt;0,0,IF(AND(SUM('Chemicals Calcs'!U$1:U151)-'Chem - ODS'!P$7*10^6&lt;0,SUM('Chemicals Calcs'!U$2:U152)-'Chem - ODS'!P$7*10^6&gt;0),SUM('Chemicals Calcs'!U$2:U152)-'Chem - ODS'!P$7*10^6,'Chemicals Calcs'!U152))</f>
        <v>0</v>
      </c>
      <c r="V152" s="212">
        <f ca="1">IF(SUM('Chemicals Calcs'!V$2:V152)-'Chem - ODS'!Q$7*10^6&lt;0,0,IF(AND(SUM('Chemicals Calcs'!V$1:V151)-'Chem - ODS'!Q$7*10^6&lt;0,SUM('Chemicals Calcs'!V$2:V152)-'Chem - ODS'!Q$7*10^6&gt;0),SUM('Chemicals Calcs'!V$2:V152)-'Chem - ODS'!Q$7*10^6,'Chemicals Calcs'!V152))</f>
        <v>0</v>
      </c>
      <c r="W152" s="212">
        <f ca="1">IF(SUM('Chemicals Calcs'!W$2:W152)-'Chem - ODS'!R$7*10^6&lt;0,0,IF(AND(SUM('Chemicals Calcs'!W$1:W151)-'Chem - ODS'!R$7*10^6&lt;0,SUM('Chemicals Calcs'!W$2:W152)-'Chem - ODS'!R$7*10^6&gt;0),SUM('Chemicals Calcs'!W$2:W152)-'Chem - ODS'!R$7*10^6,'Chemicals Calcs'!W152))</f>
        <v>0</v>
      </c>
      <c r="X152" s="212">
        <f ca="1">IF(SUM('Chemicals Calcs'!X$2:X152)-'Chem - ODS'!S$7*10^6&lt;0,0,IF(AND(SUM('Chemicals Calcs'!X$1:X151)-'Chem - ODS'!S$7*10^6&lt;0,SUM('Chemicals Calcs'!X$2:X152)-'Chem - ODS'!S$7*10^6&gt;0),SUM('Chemicals Calcs'!X$2:X152)-'Chem - ODS'!S$7*10^6,'Chemicals Calcs'!X152))</f>
        <v>0</v>
      </c>
      <c r="Y152" s="212">
        <f ca="1">IF(SUM('Chemicals Calcs'!Y$2:Y152)-'Chem - ODS'!T$7*10^6&lt;0,0,IF(AND(SUM('Chemicals Calcs'!Y$1:Y151)-'Chem - ODS'!T$7*10^6&lt;0,SUM('Chemicals Calcs'!Y$2:Y152)-'Chem - ODS'!T$7*10^6&gt;0),SUM('Chemicals Calcs'!Y$2:Y152)-'Chem - ODS'!T$7*10^6,'Chemicals Calcs'!Y152))</f>
        <v>0</v>
      </c>
      <c r="Z152" s="212">
        <f ca="1">IF(SUM('Chemicals Calcs'!Z$2:Z152)-'Chem - ODS'!U$7*10^6&lt;0,0,IF(AND(SUM('Chemicals Calcs'!Z$1:Z151)-'Chem - ODS'!U$7*10^6&lt;0,SUM('Chemicals Calcs'!Z$2:Z152)-'Chem - ODS'!U$7*10^6&gt;0),SUM('Chemicals Calcs'!Z$2:Z152)-'Chem - ODS'!U$7*10^6,'Chemicals Calcs'!Z152))</f>
        <v>0</v>
      </c>
      <c r="AA152" s="212">
        <f ca="1">IF(SUM('Chemicals Calcs'!AA$2:AA152)-'Chem - ODS'!V$7*10^6&lt;0,0,IF(AND(SUM('Chemicals Calcs'!AA$1:AA151)-'Chem - ODS'!V$7*10^6&lt;0,SUM('Chemicals Calcs'!AA$2:AA152)-'Chem - ODS'!V$7*10^6&gt;0),SUM('Chemicals Calcs'!AA$2:AA152)-'Chem - ODS'!V$7*10^6,'Chemicals Calcs'!AA152))</f>
        <v>0</v>
      </c>
      <c r="AB152" s="212">
        <f ca="1">IF(SUM('Chemicals Calcs'!AB$2:AB152)-'Chem - ODS'!W$7*10^6&lt;0,0,IF(AND(SUM('Chemicals Calcs'!AB$1:AB151)-'Chem - ODS'!W$7*10^6&lt;0,SUM('Chemicals Calcs'!AB$2:AB152)-'Chem - ODS'!W$7*10^6&gt;0),SUM('Chemicals Calcs'!AB$2:AB152)-'Chem - ODS'!W$7*10^6,'Chemicals Calcs'!AB152))</f>
        <v>0</v>
      </c>
      <c r="AC152" s="212">
        <f ca="1">IF(SUM('Chemicals Calcs'!AC$2:AC152)-'Chem - ODS'!X$7*10^6&lt;0,0,IF(AND(SUM('Chemicals Calcs'!AC$1:AC151)-'Chem - ODS'!X$7*10^6&lt;0,SUM('Chemicals Calcs'!AC$2:AC152)-'Chem - ODS'!X$7*10^6&gt;0),SUM('Chemicals Calcs'!AC$2:AC152)-'Chem - ODS'!X$7*10^6,'Chemicals Calcs'!AC152))</f>
        <v>0</v>
      </c>
      <c r="AD152" s="212">
        <f ca="1">IF(SUM('Chemicals Calcs'!AD$2:AD152)-'Chem - ODS'!Y$7*10^6&lt;0,0,IF(AND(SUM('Chemicals Calcs'!AD$1:AD151)-'Chem - ODS'!Y$7*10^6&lt;0,SUM('Chemicals Calcs'!AD$2:AD152)-'Chem - ODS'!Y$7*10^6&gt;0),SUM('Chemicals Calcs'!AD$2:AD152)-'Chem - ODS'!Y$7*10^6,'Chemicals Calcs'!AD152))</f>
        <v>0</v>
      </c>
      <c r="AE152" s="212">
        <f ca="1">IF(SUM('Chemicals Calcs'!AE$2:AE152)-'Chem - ODS'!Z$7*10^6&lt;0,0,IF(AND(SUM('Chemicals Calcs'!AE$1:AE151)-'Chem - ODS'!Z$7*10^6&lt;0,SUM('Chemicals Calcs'!AE$2:AE152)-'Chem - ODS'!Z$7*10^6&gt;0),SUM('Chemicals Calcs'!AE$2:AE152)-'Chem - ODS'!Z$7*10^6,'Chemicals Calcs'!AE152))</f>
        <v>0</v>
      </c>
      <c r="AF152" s="212">
        <f ca="1">IF(SUM('Chemicals Calcs'!AF$2:AF152)-'Chem - ODS'!AA$7*10^6&lt;0,0,IF(AND(SUM('Chemicals Calcs'!AF$1:AF151)-'Chem - ODS'!AA$7*10^6&lt;0,SUM('Chemicals Calcs'!AF$2:AF152)-'Chem - ODS'!AA$7*10^6&gt;0),SUM('Chemicals Calcs'!AF$2:AF152)-'Chem - ODS'!AA$7*10^6,'Chemicals Calcs'!AF152))</f>
        <v>0</v>
      </c>
      <c r="AG152" s="212">
        <f ca="1">IF(SUM('Chemicals Calcs'!AG$2:AG152)-'Chem - ODS'!AB$7*10^6&lt;0,0,IF(AND(SUM('Chemicals Calcs'!AG$1:AG151)-'Chem - ODS'!AB$7*10^6&lt;0,SUM('Chemicals Calcs'!AG$2:AG152)-'Chem - ODS'!AB$7*10^6&gt;0),SUM('Chemicals Calcs'!AG$2:AG152)-'Chem - ODS'!AB$7*10^6,'Chemicals Calcs'!AG152))</f>
        <v>0</v>
      </c>
      <c r="AH152" s="212">
        <f ca="1">IF(SUM('Chemicals Calcs'!AH$2:AH152)-'Chem - ODS'!AC$7*10^6&lt;0,0,IF(AND(SUM('Chemicals Calcs'!AH$1:AH151)-'Chem - ODS'!AC$7*10^6&lt;0,SUM('Chemicals Calcs'!AH$2:AH152)-'Chem - ODS'!AC$7*10^6&gt;0),SUM('Chemicals Calcs'!AH$2:AH152)-'Chem - ODS'!AC$7*10^6,'Chemicals Calcs'!AH152))</f>
        <v>0</v>
      </c>
      <c r="AI152" s="212">
        <f ca="1">IF(SUM('Chemicals Calcs'!AI$2:AI152)-'Chem - ODS'!AD$7*10^6&lt;0,0,IF(AND(SUM('Chemicals Calcs'!AI$1:AI151)-'Chem - ODS'!AD$7*10^6&lt;0,SUM('Chemicals Calcs'!AI$2:AI152)-'Chem - ODS'!AD$7*10^6&gt;0),SUM('Chemicals Calcs'!AI$2:AI152)-'Chem - ODS'!AD$7*10^6,'Chemicals Calcs'!AI152))</f>
        <v>0</v>
      </c>
      <c r="AJ152" s="212">
        <f ca="1">IF(SUM('Chemicals Calcs'!AJ$2:AJ152)-'Chem - ODS'!AE$7*10^6&lt;0,0,IF(AND(SUM('Chemicals Calcs'!AJ$1:AJ151)-'Chem - ODS'!AE$7*10^6&lt;0,SUM('Chemicals Calcs'!AJ$2:AJ152)-'Chem - ODS'!AE$7*10^6&gt;0),SUM('Chemicals Calcs'!AJ$2:AJ152)-'Chem - ODS'!AE$7*10^6,'Chemicals Calcs'!AJ152))</f>
        <v>0</v>
      </c>
      <c r="AK152" s="212">
        <f ca="1">IF(SUM('Chemicals Calcs'!AK$2:AK152)-'Chem - ODS'!AF$7*10^6&lt;0,0,IF(AND(SUM('Chemicals Calcs'!AK$1:AK151)-'Chem - ODS'!AF$7*10^6&lt;0,SUM('Chemicals Calcs'!AK$2:AK152)-'Chem - ODS'!AF$7*10^6&gt;0),SUM('Chemicals Calcs'!AK$2:AK152)-'Chem - ODS'!AF$7*10^6,'Chemicals Calcs'!AK152))</f>
        <v>0</v>
      </c>
      <c r="AL152" s="212">
        <f ca="1">IF(SUM('Chemicals Calcs'!AL$2:AL152)-'Chem - ODS'!AG$7*10^6&lt;0,0,IF(AND(SUM('Chemicals Calcs'!AL$1:AL151)-'Chem - ODS'!AG$7*10^6&lt;0,SUM('Chemicals Calcs'!AL$2:AL152)-'Chem - ODS'!AG$7*10^6&gt;0),SUM('Chemicals Calcs'!AL$2:AL152)-'Chem - ODS'!AG$7*10^6,'Chemicals Calcs'!AL152))</f>
        <v>0</v>
      </c>
      <c r="AM152" s="212">
        <f ca="1">IF(SUM('Chemicals Calcs'!AM$2:AM152)-'Chem - ODS'!AH$7*10^6&lt;0,0,IF(AND(SUM('Chemicals Calcs'!AM$1:AM151)-'Chem - ODS'!AH$7*10^6&lt;0,SUM('Chemicals Calcs'!AM$2:AM152)-'Chem - ODS'!AH$7*10^6&gt;0),SUM('Chemicals Calcs'!AM$2:AM152)-'Chem - ODS'!AH$7*10^6,'Chemicals Calcs'!AM152))</f>
        <v>0</v>
      </c>
      <c r="AN152" s="212">
        <f ca="1">IF(SUM('Chemicals Calcs'!AN$2:AN152)-'Chem - ODS'!AI$7*10^6&lt;0,0,IF(AND(SUM('Chemicals Calcs'!AN$1:AN151)-'Chem - ODS'!AI$7*10^6&lt;0,SUM('Chemicals Calcs'!AN$2:AN152)-'Chem - ODS'!AI$7*10^6&gt;0),SUM('Chemicals Calcs'!AN$2:AN152)-'Chem - ODS'!AI$7*10^6,'Chemicals Calcs'!AN152))</f>
        <v>0</v>
      </c>
      <c r="AO152" s="212">
        <f ca="1">IF(SUM('Chemicals Calcs'!AO$2:AO152)-'Chem - ODS'!AJ$7*10^6&lt;0,0,IF(AND(SUM('Chemicals Calcs'!AO$1:AO151)-'Chem - ODS'!AJ$7*10^6&lt;0,SUM('Chemicals Calcs'!AO$2:AO152)-'Chem - ODS'!AJ$7*10^6&gt;0),SUM('Chemicals Calcs'!AO$2:AO152)-'Chem - ODS'!AJ$7*10^6,'Chemicals Calcs'!AO152))</f>
        <v>0</v>
      </c>
      <c r="AP152" s="212">
        <f ca="1">IF(SUM('Chemicals Calcs'!AP$2:AP152)-'Chem - ODS'!AK$7*10^6&lt;0,0,IF(AND(SUM('Chemicals Calcs'!AP$1:AP151)-'Chem - ODS'!AK$7*10^6&lt;0,SUM('Chemicals Calcs'!AP$2:AP152)-'Chem - ODS'!AK$7*10^6&gt;0),SUM('Chemicals Calcs'!AP$2:AP152)-'Chem - ODS'!AK$7*10^6,'Chemicals Calcs'!AP152))</f>
        <v>0</v>
      </c>
    </row>
    <row r="153" spans="1:42">
      <c r="A153" s="74">
        <v>150</v>
      </c>
      <c r="B153">
        <f ca="1">IF('Chemicals 2010'!$A161="CP",INDIRECT("'Chemicals 2010'!"&amp;'Country Selector'!$B$3&amp;ROW($A161))*10^12,0)</f>
        <v>0</v>
      </c>
      <c r="C153" s="90">
        <f t="shared" ca="1" si="6"/>
        <v>0</v>
      </c>
      <c r="D153" s="90">
        <f t="shared" ca="1" si="6"/>
        <v>0</v>
      </c>
      <c r="E153" s="90">
        <f t="shared" ca="1" si="6"/>
        <v>0</v>
      </c>
      <c r="F153" s="90">
        <f t="shared" ca="1" si="6"/>
        <v>0</v>
      </c>
      <c r="G153" s="212">
        <f ca="1">IF(SUM('Chemicals Calcs'!G$2:G153)-'Chem - ODS'!B$7*10^6&lt;0,0,IF(AND(SUM('Chemicals Calcs'!G$1:G152)-'Chem - ODS'!B$7*10^6&lt;0,SUM('Chemicals Calcs'!G$2:G153)-'Chem - ODS'!B$7*10^6&gt;0),SUM('Chemicals Calcs'!G$2:G153)-'Chem - ODS'!B$7*10^6,'Chemicals Calcs'!G153))</f>
        <v>0</v>
      </c>
      <c r="H153" s="212">
        <f ca="1">IF(SUM('Chemicals Calcs'!H$2:H153)-'Chem - ODS'!C$7*10^6&lt;0,0,IF(AND(SUM('Chemicals Calcs'!H$1:H152)-'Chem - ODS'!C$7*10^6&lt;0,SUM('Chemicals Calcs'!H$2:H153)-'Chem - ODS'!C$7*10^6&gt;0),SUM('Chemicals Calcs'!H$2:H153)-'Chem - ODS'!C$7*10^6,'Chemicals Calcs'!H153))</f>
        <v>0</v>
      </c>
      <c r="I153" s="212">
        <f ca="1">IF(SUM('Chemicals Calcs'!I$2:I153)-'Chem - ODS'!D$7*10^6&lt;0,0,IF(AND(SUM('Chemicals Calcs'!I$1:I152)-'Chem - ODS'!D$7*10^6&lt;0,SUM('Chemicals Calcs'!I$2:I153)-'Chem - ODS'!D$7*10^6&gt;0),SUM('Chemicals Calcs'!I$2:I153)-'Chem - ODS'!D$7*10^6,'Chemicals Calcs'!I153))</f>
        <v>0</v>
      </c>
      <c r="J153" s="212">
        <f ca="1">IF(SUM('Chemicals Calcs'!J$2:J153)-'Chem - ODS'!E$7*10^6&lt;0,0,IF(AND(SUM('Chemicals Calcs'!J$1:J152)-'Chem - ODS'!E$7*10^6&lt;0,SUM('Chemicals Calcs'!J$2:J153)-'Chem - ODS'!E$7*10^6&gt;0),SUM('Chemicals Calcs'!J$2:J153)-'Chem - ODS'!E$7*10^6,'Chemicals Calcs'!J153))</f>
        <v>0</v>
      </c>
      <c r="K153" s="212">
        <f ca="1">IF(SUM('Chemicals Calcs'!K$2:K153)-'Chem - ODS'!F$7*10^6&lt;0,0,IF(AND(SUM('Chemicals Calcs'!K$1:K152)-'Chem - ODS'!F$7*10^6&lt;0,SUM('Chemicals Calcs'!K$2:K153)-'Chem - ODS'!F$7*10^6&gt;0),SUM('Chemicals Calcs'!K$2:K153)-'Chem - ODS'!F$7*10^6,'Chemicals Calcs'!K153))</f>
        <v>0</v>
      </c>
      <c r="L153" s="212">
        <f ca="1">IF(SUM('Chemicals Calcs'!L$2:L153)-'Chem - ODS'!G$7*10^6&lt;0,0,IF(AND(SUM('Chemicals Calcs'!L$1:L152)-'Chem - ODS'!G$7*10^6&lt;0,SUM('Chemicals Calcs'!L$2:L153)-'Chem - ODS'!G$7*10^6&gt;0),SUM('Chemicals Calcs'!L$2:L153)-'Chem - ODS'!G$7*10^6,'Chemicals Calcs'!L153))</f>
        <v>0</v>
      </c>
      <c r="M153" s="212">
        <f ca="1">IF(SUM('Chemicals Calcs'!M$2:M153)-'Chem - ODS'!H$7*10^6&lt;0,0,IF(AND(SUM('Chemicals Calcs'!M$1:M152)-'Chem - ODS'!H$7*10^6&lt;0,SUM('Chemicals Calcs'!M$2:M153)-'Chem - ODS'!H$7*10^6&gt;0),SUM('Chemicals Calcs'!M$2:M153)-'Chem - ODS'!H$7*10^6,'Chemicals Calcs'!M153))</f>
        <v>0</v>
      </c>
      <c r="N153" s="212">
        <f ca="1">IF(SUM('Chemicals Calcs'!N$2:N153)-'Chem - ODS'!I$7*10^6&lt;0,0,IF(AND(SUM('Chemicals Calcs'!N$1:N152)-'Chem - ODS'!I$7*10^6&lt;0,SUM('Chemicals Calcs'!N$2:N153)-'Chem - ODS'!I$7*10^6&gt;0),SUM('Chemicals Calcs'!N$2:N153)-'Chem - ODS'!I$7*10^6,'Chemicals Calcs'!N153))</f>
        <v>0</v>
      </c>
      <c r="O153" s="212">
        <f ca="1">IF(SUM('Chemicals Calcs'!O$2:O153)-'Chem - ODS'!J$7*10^6&lt;0,0,IF(AND(SUM('Chemicals Calcs'!O$1:O152)-'Chem - ODS'!J$7*10^6&lt;0,SUM('Chemicals Calcs'!O$2:O153)-'Chem - ODS'!J$7*10^6&gt;0),SUM('Chemicals Calcs'!O$2:O153)-'Chem - ODS'!J$7*10^6,'Chemicals Calcs'!O153))</f>
        <v>0</v>
      </c>
      <c r="P153" s="212">
        <f ca="1">IF(SUM('Chemicals Calcs'!P$2:P153)-'Chem - ODS'!K$7*10^6&lt;0,0,IF(AND(SUM('Chemicals Calcs'!P$1:P152)-'Chem - ODS'!K$7*10^6&lt;0,SUM('Chemicals Calcs'!P$2:P153)-'Chem - ODS'!K$7*10^6&gt;0),SUM('Chemicals Calcs'!P$2:P153)-'Chem - ODS'!K$7*10^6,'Chemicals Calcs'!P153))</f>
        <v>0</v>
      </c>
      <c r="Q153" s="212">
        <f ca="1">IF(SUM('Chemicals Calcs'!Q$2:Q153)-'Chem - ODS'!L$7*10^6&lt;0,0,IF(AND(SUM('Chemicals Calcs'!Q$1:Q152)-'Chem - ODS'!L$7*10^6&lt;0,SUM('Chemicals Calcs'!Q$2:Q153)-'Chem - ODS'!L$7*10^6&gt;0),SUM('Chemicals Calcs'!Q$2:Q153)-'Chem - ODS'!L$7*10^6,'Chemicals Calcs'!Q153))</f>
        <v>0</v>
      </c>
      <c r="R153" s="212">
        <f ca="1">IF(SUM('Chemicals Calcs'!R$2:R153)-'Chem - ODS'!M$7*10^6&lt;0,0,IF(AND(SUM('Chemicals Calcs'!R$1:R152)-'Chem - ODS'!M$7*10^6&lt;0,SUM('Chemicals Calcs'!R$2:R153)-'Chem - ODS'!M$7*10^6&gt;0),SUM('Chemicals Calcs'!R$2:R153)-'Chem - ODS'!M$7*10^6,'Chemicals Calcs'!R153))</f>
        <v>0</v>
      </c>
      <c r="S153" s="212">
        <f ca="1">IF(SUM('Chemicals Calcs'!S$2:S153)-'Chem - ODS'!N$7*10^6&lt;0,0,IF(AND(SUM('Chemicals Calcs'!S$1:S152)-'Chem - ODS'!N$7*10^6&lt;0,SUM('Chemicals Calcs'!S$2:S153)-'Chem - ODS'!N$7*10^6&gt;0),SUM('Chemicals Calcs'!S$2:S153)-'Chem - ODS'!N$7*10^6,'Chemicals Calcs'!S153))</f>
        <v>0</v>
      </c>
      <c r="T153" s="212">
        <f ca="1">IF(SUM('Chemicals Calcs'!T$2:T153)-'Chem - ODS'!O$7*10^6&lt;0,0,IF(AND(SUM('Chemicals Calcs'!T$1:T152)-'Chem - ODS'!O$7*10^6&lt;0,SUM('Chemicals Calcs'!T$2:T153)-'Chem - ODS'!O$7*10^6&gt;0),SUM('Chemicals Calcs'!T$2:T153)-'Chem - ODS'!O$7*10^6,'Chemicals Calcs'!T153))</f>
        <v>0</v>
      </c>
      <c r="U153" s="212">
        <f ca="1">IF(SUM('Chemicals Calcs'!U$2:U153)-'Chem - ODS'!P$7*10^6&lt;0,0,IF(AND(SUM('Chemicals Calcs'!U$1:U152)-'Chem - ODS'!P$7*10^6&lt;0,SUM('Chemicals Calcs'!U$2:U153)-'Chem - ODS'!P$7*10^6&gt;0),SUM('Chemicals Calcs'!U$2:U153)-'Chem - ODS'!P$7*10^6,'Chemicals Calcs'!U153))</f>
        <v>0</v>
      </c>
      <c r="V153" s="212">
        <f ca="1">IF(SUM('Chemicals Calcs'!V$2:V153)-'Chem - ODS'!Q$7*10^6&lt;0,0,IF(AND(SUM('Chemicals Calcs'!V$1:V152)-'Chem - ODS'!Q$7*10^6&lt;0,SUM('Chemicals Calcs'!V$2:V153)-'Chem - ODS'!Q$7*10^6&gt;0),SUM('Chemicals Calcs'!V$2:V153)-'Chem - ODS'!Q$7*10^6,'Chemicals Calcs'!V153))</f>
        <v>0</v>
      </c>
      <c r="W153" s="212">
        <f ca="1">IF(SUM('Chemicals Calcs'!W$2:W153)-'Chem - ODS'!R$7*10^6&lt;0,0,IF(AND(SUM('Chemicals Calcs'!W$1:W152)-'Chem - ODS'!R$7*10^6&lt;0,SUM('Chemicals Calcs'!W$2:W153)-'Chem - ODS'!R$7*10^6&gt;0),SUM('Chemicals Calcs'!W$2:W153)-'Chem - ODS'!R$7*10^6,'Chemicals Calcs'!W153))</f>
        <v>0</v>
      </c>
      <c r="X153" s="212">
        <f ca="1">IF(SUM('Chemicals Calcs'!X$2:X153)-'Chem - ODS'!S$7*10^6&lt;0,0,IF(AND(SUM('Chemicals Calcs'!X$1:X152)-'Chem - ODS'!S$7*10^6&lt;0,SUM('Chemicals Calcs'!X$2:X153)-'Chem - ODS'!S$7*10^6&gt;0),SUM('Chemicals Calcs'!X$2:X153)-'Chem - ODS'!S$7*10^6,'Chemicals Calcs'!X153))</f>
        <v>0</v>
      </c>
      <c r="Y153" s="212">
        <f ca="1">IF(SUM('Chemicals Calcs'!Y$2:Y153)-'Chem - ODS'!T$7*10^6&lt;0,0,IF(AND(SUM('Chemicals Calcs'!Y$1:Y152)-'Chem - ODS'!T$7*10^6&lt;0,SUM('Chemicals Calcs'!Y$2:Y153)-'Chem - ODS'!T$7*10^6&gt;0),SUM('Chemicals Calcs'!Y$2:Y153)-'Chem - ODS'!T$7*10^6,'Chemicals Calcs'!Y153))</f>
        <v>0</v>
      </c>
      <c r="Z153" s="212">
        <f ca="1">IF(SUM('Chemicals Calcs'!Z$2:Z153)-'Chem - ODS'!U$7*10^6&lt;0,0,IF(AND(SUM('Chemicals Calcs'!Z$1:Z152)-'Chem - ODS'!U$7*10^6&lt;0,SUM('Chemicals Calcs'!Z$2:Z153)-'Chem - ODS'!U$7*10^6&gt;0),SUM('Chemicals Calcs'!Z$2:Z153)-'Chem - ODS'!U$7*10^6,'Chemicals Calcs'!Z153))</f>
        <v>0</v>
      </c>
      <c r="AA153" s="212">
        <f ca="1">IF(SUM('Chemicals Calcs'!AA$2:AA153)-'Chem - ODS'!V$7*10^6&lt;0,0,IF(AND(SUM('Chemicals Calcs'!AA$1:AA152)-'Chem - ODS'!V$7*10^6&lt;0,SUM('Chemicals Calcs'!AA$2:AA153)-'Chem - ODS'!V$7*10^6&gt;0),SUM('Chemicals Calcs'!AA$2:AA153)-'Chem - ODS'!V$7*10^6,'Chemicals Calcs'!AA153))</f>
        <v>0</v>
      </c>
      <c r="AB153" s="212">
        <f ca="1">IF(SUM('Chemicals Calcs'!AB$2:AB153)-'Chem - ODS'!W$7*10^6&lt;0,0,IF(AND(SUM('Chemicals Calcs'!AB$1:AB152)-'Chem - ODS'!W$7*10^6&lt;0,SUM('Chemicals Calcs'!AB$2:AB153)-'Chem - ODS'!W$7*10^6&gt;0),SUM('Chemicals Calcs'!AB$2:AB153)-'Chem - ODS'!W$7*10^6,'Chemicals Calcs'!AB153))</f>
        <v>0</v>
      </c>
      <c r="AC153" s="212">
        <f ca="1">IF(SUM('Chemicals Calcs'!AC$2:AC153)-'Chem - ODS'!X$7*10^6&lt;0,0,IF(AND(SUM('Chemicals Calcs'!AC$1:AC152)-'Chem - ODS'!X$7*10^6&lt;0,SUM('Chemicals Calcs'!AC$2:AC153)-'Chem - ODS'!X$7*10^6&gt;0),SUM('Chemicals Calcs'!AC$2:AC153)-'Chem - ODS'!X$7*10^6,'Chemicals Calcs'!AC153))</f>
        <v>0</v>
      </c>
      <c r="AD153" s="212">
        <f ca="1">IF(SUM('Chemicals Calcs'!AD$2:AD153)-'Chem - ODS'!Y$7*10^6&lt;0,0,IF(AND(SUM('Chemicals Calcs'!AD$1:AD152)-'Chem - ODS'!Y$7*10^6&lt;0,SUM('Chemicals Calcs'!AD$2:AD153)-'Chem - ODS'!Y$7*10^6&gt;0),SUM('Chemicals Calcs'!AD$2:AD153)-'Chem - ODS'!Y$7*10^6,'Chemicals Calcs'!AD153))</f>
        <v>0</v>
      </c>
      <c r="AE153" s="212">
        <f ca="1">IF(SUM('Chemicals Calcs'!AE$2:AE153)-'Chem - ODS'!Z$7*10^6&lt;0,0,IF(AND(SUM('Chemicals Calcs'!AE$1:AE152)-'Chem - ODS'!Z$7*10^6&lt;0,SUM('Chemicals Calcs'!AE$2:AE153)-'Chem - ODS'!Z$7*10^6&gt;0),SUM('Chemicals Calcs'!AE$2:AE153)-'Chem - ODS'!Z$7*10^6,'Chemicals Calcs'!AE153))</f>
        <v>0</v>
      </c>
      <c r="AF153" s="212">
        <f ca="1">IF(SUM('Chemicals Calcs'!AF$2:AF153)-'Chem - ODS'!AA$7*10^6&lt;0,0,IF(AND(SUM('Chemicals Calcs'!AF$1:AF152)-'Chem - ODS'!AA$7*10^6&lt;0,SUM('Chemicals Calcs'!AF$2:AF153)-'Chem - ODS'!AA$7*10^6&gt;0),SUM('Chemicals Calcs'!AF$2:AF153)-'Chem - ODS'!AA$7*10^6,'Chemicals Calcs'!AF153))</f>
        <v>0</v>
      </c>
      <c r="AG153" s="212">
        <f ca="1">IF(SUM('Chemicals Calcs'!AG$2:AG153)-'Chem - ODS'!AB$7*10^6&lt;0,0,IF(AND(SUM('Chemicals Calcs'!AG$1:AG152)-'Chem - ODS'!AB$7*10^6&lt;0,SUM('Chemicals Calcs'!AG$2:AG153)-'Chem - ODS'!AB$7*10^6&gt;0),SUM('Chemicals Calcs'!AG$2:AG153)-'Chem - ODS'!AB$7*10^6,'Chemicals Calcs'!AG153))</f>
        <v>0</v>
      </c>
      <c r="AH153" s="212">
        <f ca="1">IF(SUM('Chemicals Calcs'!AH$2:AH153)-'Chem - ODS'!AC$7*10^6&lt;0,0,IF(AND(SUM('Chemicals Calcs'!AH$1:AH152)-'Chem - ODS'!AC$7*10^6&lt;0,SUM('Chemicals Calcs'!AH$2:AH153)-'Chem - ODS'!AC$7*10^6&gt;0),SUM('Chemicals Calcs'!AH$2:AH153)-'Chem - ODS'!AC$7*10^6,'Chemicals Calcs'!AH153))</f>
        <v>0</v>
      </c>
      <c r="AI153" s="212">
        <f ca="1">IF(SUM('Chemicals Calcs'!AI$2:AI153)-'Chem - ODS'!AD$7*10^6&lt;0,0,IF(AND(SUM('Chemicals Calcs'!AI$1:AI152)-'Chem - ODS'!AD$7*10^6&lt;0,SUM('Chemicals Calcs'!AI$2:AI153)-'Chem - ODS'!AD$7*10^6&gt;0),SUM('Chemicals Calcs'!AI$2:AI153)-'Chem - ODS'!AD$7*10^6,'Chemicals Calcs'!AI153))</f>
        <v>0</v>
      </c>
      <c r="AJ153" s="212">
        <f ca="1">IF(SUM('Chemicals Calcs'!AJ$2:AJ153)-'Chem - ODS'!AE$7*10^6&lt;0,0,IF(AND(SUM('Chemicals Calcs'!AJ$1:AJ152)-'Chem - ODS'!AE$7*10^6&lt;0,SUM('Chemicals Calcs'!AJ$2:AJ153)-'Chem - ODS'!AE$7*10^6&gt;0),SUM('Chemicals Calcs'!AJ$2:AJ153)-'Chem - ODS'!AE$7*10^6,'Chemicals Calcs'!AJ153))</f>
        <v>0</v>
      </c>
      <c r="AK153" s="212">
        <f ca="1">IF(SUM('Chemicals Calcs'!AK$2:AK153)-'Chem - ODS'!AF$7*10^6&lt;0,0,IF(AND(SUM('Chemicals Calcs'!AK$1:AK152)-'Chem - ODS'!AF$7*10^6&lt;0,SUM('Chemicals Calcs'!AK$2:AK153)-'Chem - ODS'!AF$7*10^6&gt;0),SUM('Chemicals Calcs'!AK$2:AK153)-'Chem - ODS'!AF$7*10^6,'Chemicals Calcs'!AK153))</f>
        <v>0</v>
      </c>
      <c r="AL153" s="212">
        <f ca="1">IF(SUM('Chemicals Calcs'!AL$2:AL153)-'Chem - ODS'!AG$7*10^6&lt;0,0,IF(AND(SUM('Chemicals Calcs'!AL$1:AL152)-'Chem - ODS'!AG$7*10^6&lt;0,SUM('Chemicals Calcs'!AL$2:AL153)-'Chem - ODS'!AG$7*10^6&gt;0),SUM('Chemicals Calcs'!AL$2:AL153)-'Chem - ODS'!AG$7*10^6,'Chemicals Calcs'!AL153))</f>
        <v>0</v>
      </c>
      <c r="AM153" s="212">
        <f ca="1">IF(SUM('Chemicals Calcs'!AM$2:AM153)-'Chem - ODS'!AH$7*10^6&lt;0,0,IF(AND(SUM('Chemicals Calcs'!AM$1:AM152)-'Chem - ODS'!AH$7*10^6&lt;0,SUM('Chemicals Calcs'!AM$2:AM153)-'Chem - ODS'!AH$7*10^6&gt;0),SUM('Chemicals Calcs'!AM$2:AM153)-'Chem - ODS'!AH$7*10^6,'Chemicals Calcs'!AM153))</f>
        <v>0</v>
      </c>
      <c r="AN153" s="212">
        <f ca="1">IF(SUM('Chemicals Calcs'!AN$2:AN153)-'Chem - ODS'!AI$7*10^6&lt;0,0,IF(AND(SUM('Chemicals Calcs'!AN$1:AN152)-'Chem - ODS'!AI$7*10^6&lt;0,SUM('Chemicals Calcs'!AN$2:AN153)-'Chem - ODS'!AI$7*10^6&gt;0),SUM('Chemicals Calcs'!AN$2:AN153)-'Chem - ODS'!AI$7*10^6,'Chemicals Calcs'!AN153))</f>
        <v>0</v>
      </c>
      <c r="AO153" s="212">
        <f ca="1">IF(SUM('Chemicals Calcs'!AO$2:AO153)-'Chem - ODS'!AJ$7*10^6&lt;0,0,IF(AND(SUM('Chemicals Calcs'!AO$1:AO152)-'Chem - ODS'!AJ$7*10^6&lt;0,SUM('Chemicals Calcs'!AO$2:AO153)-'Chem - ODS'!AJ$7*10^6&gt;0),SUM('Chemicals Calcs'!AO$2:AO153)-'Chem - ODS'!AJ$7*10^6,'Chemicals Calcs'!AO153))</f>
        <v>0</v>
      </c>
      <c r="AP153" s="212">
        <f ca="1">IF(SUM('Chemicals Calcs'!AP$2:AP153)-'Chem - ODS'!AK$7*10^6&lt;0,0,IF(AND(SUM('Chemicals Calcs'!AP$1:AP152)-'Chem - ODS'!AK$7*10^6&lt;0,SUM('Chemicals Calcs'!AP$2:AP153)-'Chem - ODS'!AK$7*10^6&gt;0),SUM('Chemicals Calcs'!AP$2:AP153)-'Chem - ODS'!AK$7*10^6,'Chemicals Calcs'!AP153))</f>
        <v>0</v>
      </c>
    </row>
    <row r="154" spans="1:42">
      <c r="A154" s="74">
        <v>200</v>
      </c>
      <c r="B154">
        <f ca="1">IF('Chemicals 2010'!$A162="CP",INDIRECT("'Chemicals 2010'!"&amp;'Country Selector'!$B$3&amp;ROW($A162))*10^12,0)</f>
        <v>0</v>
      </c>
      <c r="C154" s="90">
        <f t="shared" ca="1" si="6"/>
        <v>0</v>
      </c>
      <c r="D154" s="90">
        <f t="shared" ca="1" si="6"/>
        <v>0</v>
      </c>
      <c r="E154" s="90">
        <f t="shared" ca="1" si="6"/>
        <v>0</v>
      </c>
      <c r="F154" s="90">
        <f t="shared" ca="1" si="6"/>
        <v>0</v>
      </c>
      <c r="G154" s="212">
        <f ca="1">IF(SUM('Chemicals Calcs'!G$2:G154)-'Chem - ODS'!B$7*10^6&lt;0,0,IF(AND(SUM('Chemicals Calcs'!G$1:G153)-'Chem - ODS'!B$7*10^6&lt;0,SUM('Chemicals Calcs'!G$2:G154)-'Chem - ODS'!B$7*10^6&gt;0),SUM('Chemicals Calcs'!G$2:G154)-'Chem - ODS'!B$7*10^6,'Chemicals Calcs'!G154))</f>
        <v>0</v>
      </c>
      <c r="H154" s="212">
        <f ca="1">IF(SUM('Chemicals Calcs'!H$2:H154)-'Chem - ODS'!C$7*10^6&lt;0,0,IF(AND(SUM('Chemicals Calcs'!H$1:H153)-'Chem - ODS'!C$7*10^6&lt;0,SUM('Chemicals Calcs'!H$2:H154)-'Chem - ODS'!C$7*10^6&gt;0),SUM('Chemicals Calcs'!H$2:H154)-'Chem - ODS'!C$7*10^6,'Chemicals Calcs'!H154))</f>
        <v>0</v>
      </c>
      <c r="I154" s="212">
        <f ca="1">IF(SUM('Chemicals Calcs'!I$2:I154)-'Chem - ODS'!D$7*10^6&lt;0,0,IF(AND(SUM('Chemicals Calcs'!I$1:I153)-'Chem - ODS'!D$7*10^6&lt;0,SUM('Chemicals Calcs'!I$2:I154)-'Chem - ODS'!D$7*10^6&gt;0),SUM('Chemicals Calcs'!I$2:I154)-'Chem - ODS'!D$7*10^6,'Chemicals Calcs'!I154))</f>
        <v>0</v>
      </c>
      <c r="J154" s="212">
        <f ca="1">IF(SUM('Chemicals Calcs'!J$2:J154)-'Chem - ODS'!E$7*10^6&lt;0,0,IF(AND(SUM('Chemicals Calcs'!J$1:J153)-'Chem - ODS'!E$7*10^6&lt;0,SUM('Chemicals Calcs'!J$2:J154)-'Chem - ODS'!E$7*10^6&gt;0),SUM('Chemicals Calcs'!J$2:J154)-'Chem - ODS'!E$7*10^6,'Chemicals Calcs'!J154))</f>
        <v>0</v>
      </c>
      <c r="K154" s="212">
        <f ca="1">IF(SUM('Chemicals Calcs'!K$2:K154)-'Chem - ODS'!F$7*10^6&lt;0,0,IF(AND(SUM('Chemicals Calcs'!K$1:K153)-'Chem - ODS'!F$7*10^6&lt;0,SUM('Chemicals Calcs'!K$2:K154)-'Chem - ODS'!F$7*10^6&gt;0),SUM('Chemicals Calcs'!K$2:K154)-'Chem - ODS'!F$7*10^6,'Chemicals Calcs'!K154))</f>
        <v>0</v>
      </c>
      <c r="L154" s="212">
        <f ca="1">IF(SUM('Chemicals Calcs'!L$2:L154)-'Chem - ODS'!G$7*10^6&lt;0,0,IF(AND(SUM('Chemicals Calcs'!L$1:L153)-'Chem - ODS'!G$7*10^6&lt;0,SUM('Chemicals Calcs'!L$2:L154)-'Chem - ODS'!G$7*10^6&gt;0),SUM('Chemicals Calcs'!L$2:L154)-'Chem - ODS'!G$7*10^6,'Chemicals Calcs'!L154))</f>
        <v>0</v>
      </c>
      <c r="M154" s="212">
        <f ca="1">IF(SUM('Chemicals Calcs'!M$2:M154)-'Chem - ODS'!H$7*10^6&lt;0,0,IF(AND(SUM('Chemicals Calcs'!M$1:M153)-'Chem - ODS'!H$7*10^6&lt;0,SUM('Chemicals Calcs'!M$2:M154)-'Chem - ODS'!H$7*10^6&gt;0),SUM('Chemicals Calcs'!M$2:M154)-'Chem - ODS'!H$7*10^6,'Chemicals Calcs'!M154))</f>
        <v>0</v>
      </c>
      <c r="N154" s="212">
        <f ca="1">IF(SUM('Chemicals Calcs'!N$2:N154)-'Chem - ODS'!I$7*10^6&lt;0,0,IF(AND(SUM('Chemicals Calcs'!N$1:N153)-'Chem - ODS'!I$7*10^6&lt;0,SUM('Chemicals Calcs'!N$2:N154)-'Chem - ODS'!I$7*10^6&gt;0),SUM('Chemicals Calcs'!N$2:N154)-'Chem - ODS'!I$7*10^6,'Chemicals Calcs'!N154))</f>
        <v>0</v>
      </c>
      <c r="O154" s="212">
        <f ca="1">IF(SUM('Chemicals Calcs'!O$2:O154)-'Chem - ODS'!J$7*10^6&lt;0,0,IF(AND(SUM('Chemicals Calcs'!O$1:O153)-'Chem - ODS'!J$7*10^6&lt;0,SUM('Chemicals Calcs'!O$2:O154)-'Chem - ODS'!J$7*10^6&gt;0),SUM('Chemicals Calcs'!O$2:O154)-'Chem - ODS'!J$7*10^6,'Chemicals Calcs'!O154))</f>
        <v>0</v>
      </c>
      <c r="P154" s="212">
        <f ca="1">IF(SUM('Chemicals Calcs'!P$2:P154)-'Chem - ODS'!K$7*10^6&lt;0,0,IF(AND(SUM('Chemicals Calcs'!P$1:P153)-'Chem - ODS'!K$7*10^6&lt;0,SUM('Chemicals Calcs'!P$2:P154)-'Chem - ODS'!K$7*10^6&gt;0),SUM('Chemicals Calcs'!P$2:P154)-'Chem - ODS'!K$7*10^6,'Chemicals Calcs'!P154))</f>
        <v>0</v>
      </c>
      <c r="Q154" s="212">
        <f ca="1">IF(SUM('Chemicals Calcs'!Q$2:Q154)-'Chem - ODS'!L$7*10^6&lt;0,0,IF(AND(SUM('Chemicals Calcs'!Q$1:Q153)-'Chem - ODS'!L$7*10^6&lt;0,SUM('Chemicals Calcs'!Q$2:Q154)-'Chem - ODS'!L$7*10^6&gt;0),SUM('Chemicals Calcs'!Q$2:Q154)-'Chem - ODS'!L$7*10^6,'Chemicals Calcs'!Q154))</f>
        <v>0</v>
      </c>
      <c r="R154" s="212">
        <f ca="1">IF(SUM('Chemicals Calcs'!R$2:R154)-'Chem - ODS'!M$7*10^6&lt;0,0,IF(AND(SUM('Chemicals Calcs'!R$1:R153)-'Chem - ODS'!M$7*10^6&lt;0,SUM('Chemicals Calcs'!R$2:R154)-'Chem - ODS'!M$7*10^6&gt;0),SUM('Chemicals Calcs'!R$2:R154)-'Chem - ODS'!M$7*10^6,'Chemicals Calcs'!R154))</f>
        <v>0</v>
      </c>
      <c r="S154" s="212">
        <f ca="1">IF(SUM('Chemicals Calcs'!S$2:S154)-'Chem - ODS'!N$7*10^6&lt;0,0,IF(AND(SUM('Chemicals Calcs'!S$1:S153)-'Chem - ODS'!N$7*10^6&lt;0,SUM('Chemicals Calcs'!S$2:S154)-'Chem - ODS'!N$7*10^6&gt;0),SUM('Chemicals Calcs'!S$2:S154)-'Chem - ODS'!N$7*10^6,'Chemicals Calcs'!S154))</f>
        <v>0</v>
      </c>
      <c r="T154" s="212">
        <f ca="1">IF(SUM('Chemicals Calcs'!T$2:T154)-'Chem - ODS'!O$7*10^6&lt;0,0,IF(AND(SUM('Chemicals Calcs'!T$1:T153)-'Chem - ODS'!O$7*10^6&lt;0,SUM('Chemicals Calcs'!T$2:T154)-'Chem - ODS'!O$7*10^6&gt;0),SUM('Chemicals Calcs'!T$2:T154)-'Chem - ODS'!O$7*10^6,'Chemicals Calcs'!T154))</f>
        <v>0</v>
      </c>
      <c r="U154" s="212">
        <f ca="1">IF(SUM('Chemicals Calcs'!U$2:U154)-'Chem - ODS'!P$7*10^6&lt;0,0,IF(AND(SUM('Chemicals Calcs'!U$1:U153)-'Chem - ODS'!P$7*10^6&lt;0,SUM('Chemicals Calcs'!U$2:U154)-'Chem - ODS'!P$7*10^6&gt;0),SUM('Chemicals Calcs'!U$2:U154)-'Chem - ODS'!P$7*10^6,'Chemicals Calcs'!U154))</f>
        <v>0</v>
      </c>
      <c r="V154" s="212">
        <f ca="1">IF(SUM('Chemicals Calcs'!V$2:V154)-'Chem - ODS'!Q$7*10^6&lt;0,0,IF(AND(SUM('Chemicals Calcs'!V$1:V153)-'Chem - ODS'!Q$7*10^6&lt;0,SUM('Chemicals Calcs'!V$2:V154)-'Chem - ODS'!Q$7*10^6&gt;0),SUM('Chemicals Calcs'!V$2:V154)-'Chem - ODS'!Q$7*10^6,'Chemicals Calcs'!V154))</f>
        <v>0</v>
      </c>
      <c r="W154" s="212">
        <f ca="1">IF(SUM('Chemicals Calcs'!W$2:W154)-'Chem - ODS'!R$7*10^6&lt;0,0,IF(AND(SUM('Chemicals Calcs'!W$1:W153)-'Chem - ODS'!R$7*10^6&lt;0,SUM('Chemicals Calcs'!W$2:W154)-'Chem - ODS'!R$7*10^6&gt;0),SUM('Chemicals Calcs'!W$2:W154)-'Chem - ODS'!R$7*10^6,'Chemicals Calcs'!W154))</f>
        <v>0</v>
      </c>
      <c r="X154" s="212">
        <f ca="1">IF(SUM('Chemicals Calcs'!X$2:X154)-'Chem - ODS'!S$7*10^6&lt;0,0,IF(AND(SUM('Chemicals Calcs'!X$1:X153)-'Chem - ODS'!S$7*10^6&lt;0,SUM('Chemicals Calcs'!X$2:X154)-'Chem - ODS'!S$7*10^6&gt;0),SUM('Chemicals Calcs'!X$2:X154)-'Chem - ODS'!S$7*10^6,'Chemicals Calcs'!X154))</f>
        <v>0</v>
      </c>
      <c r="Y154" s="212">
        <f ca="1">IF(SUM('Chemicals Calcs'!Y$2:Y154)-'Chem - ODS'!T$7*10^6&lt;0,0,IF(AND(SUM('Chemicals Calcs'!Y$1:Y153)-'Chem - ODS'!T$7*10^6&lt;0,SUM('Chemicals Calcs'!Y$2:Y154)-'Chem - ODS'!T$7*10^6&gt;0),SUM('Chemicals Calcs'!Y$2:Y154)-'Chem - ODS'!T$7*10^6,'Chemicals Calcs'!Y154))</f>
        <v>0</v>
      </c>
      <c r="Z154" s="212">
        <f ca="1">IF(SUM('Chemicals Calcs'!Z$2:Z154)-'Chem - ODS'!U$7*10^6&lt;0,0,IF(AND(SUM('Chemicals Calcs'!Z$1:Z153)-'Chem - ODS'!U$7*10^6&lt;0,SUM('Chemicals Calcs'!Z$2:Z154)-'Chem - ODS'!U$7*10^6&gt;0),SUM('Chemicals Calcs'!Z$2:Z154)-'Chem - ODS'!U$7*10^6,'Chemicals Calcs'!Z154))</f>
        <v>0</v>
      </c>
      <c r="AA154" s="212">
        <f ca="1">IF(SUM('Chemicals Calcs'!AA$2:AA154)-'Chem - ODS'!V$7*10^6&lt;0,0,IF(AND(SUM('Chemicals Calcs'!AA$1:AA153)-'Chem - ODS'!V$7*10^6&lt;0,SUM('Chemicals Calcs'!AA$2:AA154)-'Chem - ODS'!V$7*10^6&gt;0),SUM('Chemicals Calcs'!AA$2:AA154)-'Chem - ODS'!V$7*10^6,'Chemicals Calcs'!AA154))</f>
        <v>0</v>
      </c>
      <c r="AB154" s="212">
        <f ca="1">IF(SUM('Chemicals Calcs'!AB$2:AB154)-'Chem - ODS'!W$7*10^6&lt;0,0,IF(AND(SUM('Chemicals Calcs'!AB$1:AB153)-'Chem - ODS'!W$7*10^6&lt;0,SUM('Chemicals Calcs'!AB$2:AB154)-'Chem - ODS'!W$7*10^6&gt;0),SUM('Chemicals Calcs'!AB$2:AB154)-'Chem - ODS'!W$7*10^6,'Chemicals Calcs'!AB154))</f>
        <v>0</v>
      </c>
      <c r="AC154" s="212">
        <f ca="1">IF(SUM('Chemicals Calcs'!AC$2:AC154)-'Chem - ODS'!X$7*10^6&lt;0,0,IF(AND(SUM('Chemicals Calcs'!AC$1:AC153)-'Chem - ODS'!X$7*10^6&lt;0,SUM('Chemicals Calcs'!AC$2:AC154)-'Chem - ODS'!X$7*10^6&gt;0),SUM('Chemicals Calcs'!AC$2:AC154)-'Chem - ODS'!X$7*10^6,'Chemicals Calcs'!AC154))</f>
        <v>0</v>
      </c>
      <c r="AD154" s="212">
        <f ca="1">IF(SUM('Chemicals Calcs'!AD$2:AD154)-'Chem - ODS'!Y$7*10^6&lt;0,0,IF(AND(SUM('Chemicals Calcs'!AD$1:AD153)-'Chem - ODS'!Y$7*10^6&lt;0,SUM('Chemicals Calcs'!AD$2:AD154)-'Chem - ODS'!Y$7*10^6&gt;0),SUM('Chemicals Calcs'!AD$2:AD154)-'Chem - ODS'!Y$7*10^6,'Chemicals Calcs'!AD154))</f>
        <v>0</v>
      </c>
      <c r="AE154" s="212">
        <f ca="1">IF(SUM('Chemicals Calcs'!AE$2:AE154)-'Chem - ODS'!Z$7*10^6&lt;0,0,IF(AND(SUM('Chemicals Calcs'!AE$1:AE153)-'Chem - ODS'!Z$7*10^6&lt;0,SUM('Chemicals Calcs'!AE$2:AE154)-'Chem - ODS'!Z$7*10^6&gt;0),SUM('Chemicals Calcs'!AE$2:AE154)-'Chem - ODS'!Z$7*10^6,'Chemicals Calcs'!AE154))</f>
        <v>0</v>
      </c>
      <c r="AF154" s="212">
        <f ca="1">IF(SUM('Chemicals Calcs'!AF$2:AF154)-'Chem - ODS'!AA$7*10^6&lt;0,0,IF(AND(SUM('Chemicals Calcs'!AF$1:AF153)-'Chem - ODS'!AA$7*10^6&lt;0,SUM('Chemicals Calcs'!AF$2:AF154)-'Chem - ODS'!AA$7*10^6&gt;0),SUM('Chemicals Calcs'!AF$2:AF154)-'Chem - ODS'!AA$7*10^6,'Chemicals Calcs'!AF154))</f>
        <v>0</v>
      </c>
      <c r="AG154" s="212">
        <f ca="1">IF(SUM('Chemicals Calcs'!AG$2:AG154)-'Chem - ODS'!AB$7*10^6&lt;0,0,IF(AND(SUM('Chemicals Calcs'!AG$1:AG153)-'Chem - ODS'!AB$7*10^6&lt;0,SUM('Chemicals Calcs'!AG$2:AG154)-'Chem - ODS'!AB$7*10^6&gt;0),SUM('Chemicals Calcs'!AG$2:AG154)-'Chem - ODS'!AB$7*10^6,'Chemicals Calcs'!AG154))</f>
        <v>0</v>
      </c>
      <c r="AH154" s="212">
        <f ca="1">IF(SUM('Chemicals Calcs'!AH$2:AH154)-'Chem - ODS'!AC$7*10^6&lt;0,0,IF(AND(SUM('Chemicals Calcs'!AH$1:AH153)-'Chem - ODS'!AC$7*10^6&lt;0,SUM('Chemicals Calcs'!AH$2:AH154)-'Chem - ODS'!AC$7*10^6&gt;0),SUM('Chemicals Calcs'!AH$2:AH154)-'Chem - ODS'!AC$7*10^6,'Chemicals Calcs'!AH154))</f>
        <v>0</v>
      </c>
      <c r="AI154" s="212">
        <f ca="1">IF(SUM('Chemicals Calcs'!AI$2:AI154)-'Chem - ODS'!AD$7*10^6&lt;0,0,IF(AND(SUM('Chemicals Calcs'!AI$1:AI153)-'Chem - ODS'!AD$7*10^6&lt;0,SUM('Chemicals Calcs'!AI$2:AI154)-'Chem - ODS'!AD$7*10^6&gt;0),SUM('Chemicals Calcs'!AI$2:AI154)-'Chem - ODS'!AD$7*10^6,'Chemicals Calcs'!AI154))</f>
        <v>0</v>
      </c>
      <c r="AJ154" s="212">
        <f ca="1">IF(SUM('Chemicals Calcs'!AJ$2:AJ154)-'Chem - ODS'!AE$7*10^6&lt;0,0,IF(AND(SUM('Chemicals Calcs'!AJ$1:AJ153)-'Chem - ODS'!AE$7*10^6&lt;0,SUM('Chemicals Calcs'!AJ$2:AJ154)-'Chem - ODS'!AE$7*10^6&gt;0),SUM('Chemicals Calcs'!AJ$2:AJ154)-'Chem - ODS'!AE$7*10^6,'Chemicals Calcs'!AJ154))</f>
        <v>0</v>
      </c>
      <c r="AK154" s="212">
        <f ca="1">IF(SUM('Chemicals Calcs'!AK$2:AK154)-'Chem - ODS'!AF$7*10^6&lt;0,0,IF(AND(SUM('Chemicals Calcs'!AK$1:AK153)-'Chem - ODS'!AF$7*10^6&lt;0,SUM('Chemicals Calcs'!AK$2:AK154)-'Chem - ODS'!AF$7*10^6&gt;0),SUM('Chemicals Calcs'!AK$2:AK154)-'Chem - ODS'!AF$7*10^6,'Chemicals Calcs'!AK154))</f>
        <v>0</v>
      </c>
      <c r="AL154" s="212">
        <f ca="1">IF(SUM('Chemicals Calcs'!AL$2:AL154)-'Chem - ODS'!AG$7*10^6&lt;0,0,IF(AND(SUM('Chemicals Calcs'!AL$1:AL153)-'Chem - ODS'!AG$7*10^6&lt;0,SUM('Chemicals Calcs'!AL$2:AL154)-'Chem - ODS'!AG$7*10^6&gt;0),SUM('Chemicals Calcs'!AL$2:AL154)-'Chem - ODS'!AG$7*10^6,'Chemicals Calcs'!AL154))</f>
        <v>0</v>
      </c>
      <c r="AM154" s="212">
        <f ca="1">IF(SUM('Chemicals Calcs'!AM$2:AM154)-'Chem - ODS'!AH$7*10^6&lt;0,0,IF(AND(SUM('Chemicals Calcs'!AM$1:AM153)-'Chem - ODS'!AH$7*10^6&lt;0,SUM('Chemicals Calcs'!AM$2:AM154)-'Chem - ODS'!AH$7*10^6&gt;0),SUM('Chemicals Calcs'!AM$2:AM154)-'Chem - ODS'!AH$7*10^6,'Chemicals Calcs'!AM154))</f>
        <v>0</v>
      </c>
      <c r="AN154" s="212">
        <f ca="1">IF(SUM('Chemicals Calcs'!AN$2:AN154)-'Chem - ODS'!AI$7*10^6&lt;0,0,IF(AND(SUM('Chemicals Calcs'!AN$1:AN153)-'Chem - ODS'!AI$7*10^6&lt;0,SUM('Chemicals Calcs'!AN$2:AN154)-'Chem - ODS'!AI$7*10^6&gt;0),SUM('Chemicals Calcs'!AN$2:AN154)-'Chem - ODS'!AI$7*10^6,'Chemicals Calcs'!AN154))</f>
        <v>0</v>
      </c>
      <c r="AO154" s="212">
        <f ca="1">IF(SUM('Chemicals Calcs'!AO$2:AO154)-'Chem - ODS'!AJ$7*10^6&lt;0,0,IF(AND(SUM('Chemicals Calcs'!AO$1:AO153)-'Chem - ODS'!AJ$7*10^6&lt;0,SUM('Chemicals Calcs'!AO$2:AO154)-'Chem - ODS'!AJ$7*10^6&gt;0),SUM('Chemicals Calcs'!AO$2:AO154)-'Chem - ODS'!AJ$7*10^6,'Chemicals Calcs'!AO154))</f>
        <v>0</v>
      </c>
      <c r="AP154" s="212">
        <f ca="1">IF(SUM('Chemicals Calcs'!AP$2:AP154)-'Chem - ODS'!AK$7*10^6&lt;0,0,IF(AND(SUM('Chemicals Calcs'!AP$1:AP153)-'Chem - ODS'!AK$7*10^6&lt;0,SUM('Chemicals Calcs'!AP$2:AP154)-'Chem - ODS'!AK$7*10^6&gt;0),SUM('Chemicals Calcs'!AP$2:AP154)-'Chem - ODS'!AK$7*10^6,'Chemicals Calcs'!AP154))</f>
        <v>0</v>
      </c>
    </row>
    <row r="155" spans="1:42">
      <c r="A155" s="74">
        <v>250</v>
      </c>
      <c r="B155">
        <f ca="1">IF('Chemicals 2010'!$A163="CP",INDIRECT("'Chemicals 2010'!"&amp;'Country Selector'!$B$3&amp;ROW($A163))*10^12,0)</f>
        <v>0</v>
      </c>
      <c r="C155" s="90">
        <f t="shared" ca="1" si="6"/>
        <v>0</v>
      </c>
      <c r="D155" s="90">
        <f t="shared" ca="1" si="6"/>
        <v>0</v>
      </c>
      <c r="E155" s="90">
        <f t="shared" ca="1" si="6"/>
        <v>0</v>
      </c>
      <c r="F155" s="90">
        <f t="shared" ca="1" si="6"/>
        <v>0</v>
      </c>
      <c r="G155" s="212">
        <f ca="1">IF(SUM('Chemicals Calcs'!G$2:G155)-'Chem - ODS'!B$7*10^6&lt;0,0,IF(AND(SUM('Chemicals Calcs'!G$1:G154)-'Chem - ODS'!B$7*10^6&lt;0,SUM('Chemicals Calcs'!G$2:G155)-'Chem - ODS'!B$7*10^6&gt;0),SUM('Chemicals Calcs'!G$2:G155)-'Chem - ODS'!B$7*10^6,'Chemicals Calcs'!G155))</f>
        <v>0</v>
      </c>
      <c r="H155" s="212">
        <f ca="1">IF(SUM('Chemicals Calcs'!H$2:H155)-'Chem - ODS'!C$7*10^6&lt;0,0,IF(AND(SUM('Chemicals Calcs'!H$1:H154)-'Chem - ODS'!C$7*10^6&lt;0,SUM('Chemicals Calcs'!H$2:H155)-'Chem - ODS'!C$7*10^6&gt;0),SUM('Chemicals Calcs'!H$2:H155)-'Chem - ODS'!C$7*10^6,'Chemicals Calcs'!H155))</f>
        <v>0</v>
      </c>
      <c r="I155" s="212">
        <f ca="1">IF(SUM('Chemicals Calcs'!I$2:I155)-'Chem - ODS'!D$7*10^6&lt;0,0,IF(AND(SUM('Chemicals Calcs'!I$1:I154)-'Chem - ODS'!D$7*10^6&lt;0,SUM('Chemicals Calcs'!I$2:I155)-'Chem - ODS'!D$7*10^6&gt;0),SUM('Chemicals Calcs'!I$2:I155)-'Chem - ODS'!D$7*10^6,'Chemicals Calcs'!I155))</f>
        <v>0</v>
      </c>
      <c r="J155" s="212">
        <f ca="1">IF(SUM('Chemicals Calcs'!J$2:J155)-'Chem - ODS'!E$7*10^6&lt;0,0,IF(AND(SUM('Chemicals Calcs'!J$1:J154)-'Chem - ODS'!E$7*10^6&lt;0,SUM('Chemicals Calcs'!J$2:J155)-'Chem - ODS'!E$7*10^6&gt;0),SUM('Chemicals Calcs'!J$2:J155)-'Chem - ODS'!E$7*10^6,'Chemicals Calcs'!J155))</f>
        <v>0</v>
      </c>
      <c r="K155" s="212">
        <f ca="1">IF(SUM('Chemicals Calcs'!K$2:K155)-'Chem - ODS'!F$7*10^6&lt;0,0,IF(AND(SUM('Chemicals Calcs'!K$1:K154)-'Chem - ODS'!F$7*10^6&lt;0,SUM('Chemicals Calcs'!K$2:K155)-'Chem - ODS'!F$7*10^6&gt;0),SUM('Chemicals Calcs'!K$2:K155)-'Chem - ODS'!F$7*10^6,'Chemicals Calcs'!K155))</f>
        <v>0</v>
      </c>
      <c r="L155" s="212">
        <f ca="1">IF(SUM('Chemicals Calcs'!L$2:L155)-'Chem - ODS'!G$7*10^6&lt;0,0,IF(AND(SUM('Chemicals Calcs'!L$1:L154)-'Chem - ODS'!G$7*10^6&lt;0,SUM('Chemicals Calcs'!L$2:L155)-'Chem - ODS'!G$7*10^6&gt;0),SUM('Chemicals Calcs'!L$2:L155)-'Chem - ODS'!G$7*10^6,'Chemicals Calcs'!L155))</f>
        <v>0</v>
      </c>
      <c r="M155" s="212">
        <f ca="1">IF(SUM('Chemicals Calcs'!M$2:M155)-'Chem - ODS'!H$7*10^6&lt;0,0,IF(AND(SUM('Chemicals Calcs'!M$1:M154)-'Chem - ODS'!H$7*10^6&lt;0,SUM('Chemicals Calcs'!M$2:M155)-'Chem - ODS'!H$7*10^6&gt;0),SUM('Chemicals Calcs'!M$2:M155)-'Chem - ODS'!H$7*10^6,'Chemicals Calcs'!M155))</f>
        <v>0</v>
      </c>
      <c r="N155" s="212">
        <f ca="1">IF(SUM('Chemicals Calcs'!N$2:N155)-'Chem - ODS'!I$7*10^6&lt;0,0,IF(AND(SUM('Chemicals Calcs'!N$1:N154)-'Chem - ODS'!I$7*10^6&lt;0,SUM('Chemicals Calcs'!N$2:N155)-'Chem - ODS'!I$7*10^6&gt;0),SUM('Chemicals Calcs'!N$2:N155)-'Chem - ODS'!I$7*10^6,'Chemicals Calcs'!N155))</f>
        <v>0</v>
      </c>
      <c r="O155" s="212">
        <f ca="1">IF(SUM('Chemicals Calcs'!O$2:O155)-'Chem - ODS'!J$7*10^6&lt;0,0,IF(AND(SUM('Chemicals Calcs'!O$1:O154)-'Chem - ODS'!J$7*10^6&lt;0,SUM('Chemicals Calcs'!O$2:O155)-'Chem - ODS'!J$7*10^6&gt;0),SUM('Chemicals Calcs'!O$2:O155)-'Chem - ODS'!J$7*10^6,'Chemicals Calcs'!O155))</f>
        <v>0</v>
      </c>
      <c r="P155" s="212">
        <f ca="1">IF(SUM('Chemicals Calcs'!P$2:P155)-'Chem - ODS'!K$7*10^6&lt;0,0,IF(AND(SUM('Chemicals Calcs'!P$1:P154)-'Chem - ODS'!K$7*10^6&lt;0,SUM('Chemicals Calcs'!P$2:P155)-'Chem - ODS'!K$7*10^6&gt;0),SUM('Chemicals Calcs'!P$2:P155)-'Chem - ODS'!K$7*10^6,'Chemicals Calcs'!P155))</f>
        <v>0</v>
      </c>
      <c r="Q155" s="212">
        <f ca="1">IF(SUM('Chemicals Calcs'!Q$2:Q155)-'Chem - ODS'!L$7*10^6&lt;0,0,IF(AND(SUM('Chemicals Calcs'!Q$1:Q154)-'Chem - ODS'!L$7*10^6&lt;0,SUM('Chemicals Calcs'!Q$2:Q155)-'Chem - ODS'!L$7*10^6&gt;0),SUM('Chemicals Calcs'!Q$2:Q155)-'Chem - ODS'!L$7*10^6,'Chemicals Calcs'!Q155))</f>
        <v>0</v>
      </c>
      <c r="R155" s="212">
        <f ca="1">IF(SUM('Chemicals Calcs'!R$2:R155)-'Chem - ODS'!M$7*10^6&lt;0,0,IF(AND(SUM('Chemicals Calcs'!R$1:R154)-'Chem - ODS'!M$7*10^6&lt;0,SUM('Chemicals Calcs'!R$2:R155)-'Chem - ODS'!M$7*10^6&gt;0),SUM('Chemicals Calcs'!R$2:R155)-'Chem - ODS'!M$7*10^6,'Chemicals Calcs'!R155))</f>
        <v>0</v>
      </c>
      <c r="S155" s="212">
        <f ca="1">IF(SUM('Chemicals Calcs'!S$2:S155)-'Chem - ODS'!N$7*10^6&lt;0,0,IF(AND(SUM('Chemicals Calcs'!S$1:S154)-'Chem - ODS'!N$7*10^6&lt;0,SUM('Chemicals Calcs'!S$2:S155)-'Chem - ODS'!N$7*10^6&gt;0),SUM('Chemicals Calcs'!S$2:S155)-'Chem - ODS'!N$7*10^6,'Chemicals Calcs'!S155))</f>
        <v>0</v>
      </c>
      <c r="T155" s="212">
        <f ca="1">IF(SUM('Chemicals Calcs'!T$2:T155)-'Chem - ODS'!O$7*10^6&lt;0,0,IF(AND(SUM('Chemicals Calcs'!T$1:T154)-'Chem - ODS'!O$7*10^6&lt;0,SUM('Chemicals Calcs'!T$2:T155)-'Chem - ODS'!O$7*10^6&gt;0),SUM('Chemicals Calcs'!T$2:T155)-'Chem - ODS'!O$7*10^6,'Chemicals Calcs'!T155))</f>
        <v>0</v>
      </c>
      <c r="U155" s="212">
        <f ca="1">IF(SUM('Chemicals Calcs'!U$2:U155)-'Chem - ODS'!P$7*10^6&lt;0,0,IF(AND(SUM('Chemicals Calcs'!U$1:U154)-'Chem - ODS'!P$7*10^6&lt;0,SUM('Chemicals Calcs'!U$2:U155)-'Chem - ODS'!P$7*10^6&gt;0),SUM('Chemicals Calcs'!U$2:U155)-'Chem - ODS'!P$7*10^6,'Chemicals Calcs'!U155))</f>
        <v>0</v>
      </c>
      <c r="V155" s="212">
        <f ca="1">IF(SUM('Chemicals Calcs'!V$2:V155)-'Chem - ODS'!Q$7*10^6&lt;0,0,IF(AND(SUM('Chemicals Calcs'!V$1:V154)-'Chem - ODS'!Q$7*10^6&lt;0,SUM('Chemicals Calcs'!V$2:V155)-'Chem - ODS'!Q$7*10^6&gt;0),SUM('Chemicals Calcs'!V$2:V155)-'Chem - ODS'!Q$7*10^6,'Chemicals Calcs'!V155))</f>
        <v>0</v>
      </c>
      <c r="W155" s="212">
        <f ca="1">IF(SUM('Chemicals Calcs'!W$2:W155)-'Chem - ODS'!R$7*10^6&lt;0,0,IF(AND(SUM('Chemicals Calcs'!W$1:W154)-'Chem - ODS'!R$7*10^6&lt;0,SUM('Chemicals Calcs'!W$2:W155)-'Chem - ODS'!R$7*10^6&gt;0),SUM('Chemicals Calcs'!W$2:W155)-'Chem - ODS'!R$7*10^6,'Chemicals Calcs'!W155))</f>
        <v>0</v>
      </c>
      <c r="X155" s="212">
        <f ca="1">IF(SUM('Chemicals Calcs'!X$2:X155)-'Chem - ODS'!S$7*10^6&lt;0,0,IF(AND(SUM('Chemicals Calcs'!X$1:X154)-'Chem - ODS'!S$7*10^6&lt;0,SUM('Chemicals Calcs'!X$2:X155)-'Chem - ODS'!S$7*10^6&gt;0),SUM('Chemicals Calcs'!X$2:X155)-'Chem - ODS'!S$7*10^6,'Chemicals Calcs'!X155))</f>
        <v>0</v>
      </c>
      <c r="Y155" s="212">
        <f ca="1">IF(SUM('Chemicals Calcs'!Y$2:Y155)-'Chem - ODS'!T$7*10^6&lt;0,0,IF(AND(SUM('Chemicals Calcs'!Y$1:Y154)-'Chem - ODS'!T$7*10^6&lt;0,SUM('Chemicals Calcs'!Y$2:Y155)-'Chem - ODS'!T$7*10^6&gt;0),SUM('Chemicals Calcs'!Y$2:Y155)-'Chem - ODS'!T$7*10^6,'Chemicals Calcs'!Y155))</f>
        <v>0</v>
      </c>
      <c r="Z155" s="212">
        <f ca="1">IF(SUM('Chemicals Calcs'!Z$2:Z155)-'Chem - ODS'!U$7*10^6&lt;0,0,IF(AND(SUM('Chemicals Calcs'!Z$1:Z154)-'Chem - ODS'!U$7*10^6&lt;0,SUM('Chemicals Calcs'!Z$2:Z155)-'Chem - ODS'!U$7*10^6&gt;0),SUM('Chemicals Calcs'!Z$2:Z155)-'Chem - ODS'!U$7*10^6,'Chemicals Calcs'!Z155))</f>
        <v>0</v>
      </c>
      <c r="AA155" s="212">
        <f ca="1">IF(SUM('Chemicals Calcs'!AA$2:AA155)-'Chem - ODS'!V$7*10^6&lt;0,0,IF(AND(SUM('Chemicals Calcs'!AA$1:AA154)-'Chem - ODS'!V$7*10^6&lt;0,SUM('Chemicals Calcs'!AA$2:AA155)-'Chem - ODS'!V$7*10^6&gt;0),SUM('Chemicals Calcs'!AA$2:AA155)-'Chem - ODS'!V$7*10^6,'Chemicals Calcs'!AA155))</f>
        <v>0</v>
      </c>
      <c r="AB155" s="212">
        <f ca="1">IF(SUM('Chemicals Calcs'!AB$2:AB155)-'Chem - ODS'!W$7*10^6&lt;0,0,IF(AND(SUM('Chemicals Calcs'!AB$1:AB154)-'Chem - ODS'!W$7*10^6&lt;0,SUM('Chemicals Calcs'!AB$2:AB155)-'Chem - ODS'!W$7*10^6&gt;0),SUM('Chemicals Calcs'!AB$2:AB155)-'Chem - ODS'!W$7*10^6,'Chemicals Calcs'!AB155))</f>
        <v>0</v>
      </c>
      <c r="AC155" s="212">
        <f ca="1">IF(SUM('Chemicals Calcs'!AC$2:AC155)-'Chem - ODS'!X$7*10^6&lt;0,0,IF(AND(SUM('Chemicals Calcs'!AC$1:AC154)-'Chem - ODS'!X$7*10^6&lt;0,SUM('Chemicals Calcs'!AC$2:AC155)-'Chem - ODS'!X$7*10^6&gt;0),SUM('Chemicals Calcs'!AC$2:AC155)-'Chem - ODS'!X$7*10^6,'Chemicals Calcs'!AC155))</f>
        <v>0</v>
      </c>
      <c r="AD155" s="212">
        <f ca="1">IF(SUM('Chemicals Calcs'!AD$2:AD155)-'Chem - ODS'!Y$7*10^6&lt;0,0,IF(AND(SUM('Chemicals Calcs'!AD$1:AD154)-'Chem - ODS'!Y$7*10^6&lt;0,SUM('Chemicals Calcs'!AD$2:AD155)-'Chem - ODS'!Y$7*10^6&gt;0),SUM('Chemicals Calcs'!AD$2:AD155)-'Chem - ODS'!Y$7*10^6,'Chemicals Calcs'!AD155))</f>
        <v>0</v>
      </c>
      <c r="AE155" s="212">
        <f ca="1">IF(SUM('Chemicals Calcs'!AE$2:AE155)-'Chem - ODS'!Z$7*10^6&lt;0,0,IF(AND(SUM('Chemicals Calcs'!AE$1:AE154)-'Chem - ODS'!Z$7*10^6&lt;0,SUM('Chemicals Calcs'!AE$2:AE155)-'Chem - ODS'!Z$7*10^6&gt;0),SUM('Chemicals Calcs'!AE$2:AE155)-'Chem - ODS'!Z$7*10^6,'Chemicals Calcs'!AE155))</f>
        <v>0</v>
      </c>
      <c r="AF155" s="212">
        <f ca="1">IF(SUM('Chemicals Calcs'!AF$2:AF155)-'Chem - ODS'!AA$7*10^6&lt;0,0,IF(AND(SUM('Chemicals Calcs'!AF$1:AF154)-'Chem - ODS'!AA$7*10^6&lt;0,SUM('Chemicals Calcs'!AF$2:AF155)-'Chem - ODS'!AA$7*10^6&gt;0),SUM('Chemicals Calcs'!AF$2:AF155)-'Chem - ODS'!AA$7*10^6,'Chemicals Calcs'!AF155))</f>
        <v>0</v>
      </c>
      <c r="AG155" s="212">
        <f ca="1">IF(SUM('Chemicals Calcs'!AG$2:AG155)-'Chem - ODS'!AB$7*10^6&lt;0,0,IF(AND(SUM('Chemicals Calcs'!AG$1:AG154)-'Chem - ODS'!AB$7*10^6&lt;0,SUM('Chemicals Calcs'!AG$2:AG155)-'Chem - ODS'!AB$7*10^6&gt;0),SUM('Chemicals Calcs'!AG$2:AG155)-'Chem - ODS'!AB$7*10^6,'Chemicals Calcs'!AG155))</f>
        <v>0</v>
      </c>
      <c r="AH155" s="212">
        <f ca="1">IF(SUM('Chemicals Calcs'!AH$2:AH155)-'Chem - ODS'!AC$7*10^6&lt;0,0,IF(AND(SUM('Chemicals Calcs'!AH$1:AH154)-'Chem - ODS'!AC$7*10^6&lt;0,SUM('Chemicals Calcs'!AH$2:AH155)-'Chem - ODS'!AC$7*10^6&gt;0),SUM('Chemicals Calcs'!AH$2:AH155)-'Chem - ODS'!AC$7*10^6,'Chemicals Calcs'!AH155))</f>
        <v>0</v>
      </c>
      <c r="AI155" s="212">
        <f ca="1">IF(SUM('Chemicals Calcs'!AI$2:AI155)-'Chem - ODS'!AD$7*10^6&lt;0,0,IF(AND(SUM('Chemicals Calcs'!AI$1:AI154)-'Chem - ODS'!AD$7*10^6&lt;0,SUM('Chemicals Calcs'!AI$2:AI155)-'Chem - ODS'!AD$7*10^6&gt;0),SUM('Chemicals Calcs'!AI$2:AI155)-'Chem - ODS'!AD$7*10^6,'Chemicals Calcs'!AI155))</f>
        <v>0</v>
      </c>
      <c r="AJ155" s="212">
        <f ca="1">IF(SUM('Chemicals Calcs'!AJ$2:AJ155)-'Chem - ODS'!AE$7*10^6&lt;0,0,IF(AND(SUM('Chemicals Calcs'!AJ$1:AJ154)-'Chem - ODS'!AE$7*10^6&lt;0,SUM('Chemicals Calcs'!AJ$2:AJ155)-'Chem - ODS'!AE$7*10^6&gt;0),SUM('Chemicals Calcs'!AJ$2:AJ155)-'Chem - ODS'!AE$7*10^6,'Chemicals Calcs'!AJ155))</f>
        <v>0</v>
      </c>
      <c r="AK155" s="212">
        <f ca="1">IF(SUM('Chemicals Calcs'!AK$2:AK155)-'Chem - ODS'!AF$7*10^6&lt;0,0,IF(AND(SUM('Chemicals Calcs'!AK$1:AK154)-'Chem - ODS'!AF$7*10^6&lt;0,SUM('Chemicals Calcs'!AK$2:AK155)-'Chem - ODS'!AF$7*10^6&gt;0),SUM('Chemicals Calcs'!AK$2:AK155)-'Chem - ODS'!AF$7*10^6,'Chemicals Calcs'!AK155))</f>
        <v>0</v>
      </c>
      <c r="AL155" s="212">
        <f ca="1">IF(SUM('Chemicals Calcs'!AL$2:AL155)-'Chem - ODS'!AG$7*10^6&lt;0,0,IF(AND(SUM('Chemicals Calcs'!AL$1:AL154)-'Chem - ODS'!AG$7*10^6&lt;0,SUM('Chemicals Calcs'!AL$2:AL155)-'Chem - ODS'!AG$7*10^6&gt;0),SUM('Chemicals Calcs'!AL$2:AL155)-'Chem - ODS'!AG$7*10^6,'Chemicals Calcs'!AL155))</f>
        <v>0</v>
      </c>
      <c r="AM155" s="212">
        <f ca="1">IF(SUM('Chemicals Calcs'!AM$2:AM155)-'Chem - ODS'!AH$7*10^6&lt;0,0,IF(AND(SUM('Chemicals Calcs'!AM$1:AM154)-'Chem - ODS'!AH$7*10^6&lt;0,SUM('Chemicals Calcs'!AM$2:AM155)-'Chem - ODS'!AH$7*10^6&gt;0),SUM('Chemicals Calcs'!AM$2:AM155)-'Chem - ODS'!AH$7*10^6,'Chemicals Calcs'!AM155))</f>
        <v>0</v>
      </c>
      <c r="AN155" s="212">
        <f ca="1">IF(SUM('Chemicals Calcs'!AN$2:AN155)-'Chem - ODS'!AI$7*10^6&lt;0,0,IF(AND(SUM('Chemicals Calcs'!AN$1:AN154)-'Chem - ODS'!AI$7*10^6&lt;0,SUM('Chemicals Calcs'!AN$2:AN155)-'Chem - ODS'!AI$7*10^6&gt;0),SUM('Chemicals Calcs'!AN$2:AN155)-'Chem - ODS'!AI$7*10^6,'Chemicals Calcs'!AN155))</f>
        <v>0</v>
      </c>
      <c r="AO155" s="212">
        <f ca="1">IF(SUM('Chemicals Calcs'!AO$2:AO155)-'Chem - ODS'!AJ$7*10^6&lt;0,0,IF(AND(SUM('Chemicals Calcs'!AO$1:AO154)-'Chem - ODS'!AJ$7*10^6&lt;0,SUM('Chemicals Calcs'!AO$2:AO155)-'Chem - ODS'!AJ$7*10^6&gt;0),SUM('Chemicals Calcs'!AO$2:AO155)-'Chem - ODS'!AJ$7*10^6,'Chemicals Calcs'!AO155))</f>
        <v>0</v>
      </c>
      <c r="AP155" s="212">
        <f ca="1">IF(SUM('Chemicals Calcs'!AP$2:AP155)-'Chem - ODS'!AK$7*10^6&lt;0,0,IF(AND(SUM('Chemicals Calcs'!AP$1:AP154)-'Chem - ODS'!AK$7*10^6&lt;0,SUM('Chemicals Calcs'!AP$2:AP155)-'Chem - ODS'!AK$7*10^6&gt;0),SUM('Chemicals Calcs'!AP$2:AP155)-'Chem - ODS'!AK$7*10^6,'Chemicals Calcs'!AP155))</f>
        <v>0</v>
      </c>
    </row>
    <row r="156" spans="1:42">
      <c r="A156" s="74">
        <v>300</v>
      </c>
      <c r="B156">
        <f ca="1">IF('Chemicals 2010'!$A164="CP",INDIRECT("'Chemicals 2010'!"&amp;'Country Selector'!$B$3&amp;ROW($A164))*10^12,0)</f>
        <v>0</v>
      </c>
      <c r="C156" s="90">
        <f t="shared" ca="1" si="6"/>
        <v>0</v>
      </c>
      <c r="D156" s="90">
        <f t="shared" ca="1" si="6"/>
        <v>0</v>
      </c>
      <c r="E156" s="90">
        <f t="shared" ca="1" si="6"/>
        <v>0</v>
      </c>
      <c r="F156" s="90">
        <f t="shared" ref="D156:F177" ca="1" si="7">$B156*($L$1-F$1)/($L$1-$B$1)+$L156*(F$1-$B$1)/($L$1-$B$1)</f>
        <v>0</v>
      </c>
      <c r="G156" s="212">
        <f ca="1">IF(SUM('Chemicals Calcs'!G$2:G156)-'Chem - ODS'!B$7*10^6&lt;0,0,IF(AND(SUM('Chemicals Calcs'!G$1:G155)-'Chem - ODS'!B$7*10^6&lt;0,SUM('Chemicals Calcs'!G$2:G156)-'Chem - ODS'!B$7*10^6&gt;0),SUM('Chemicals Calcs'!G$2:G156)-'Chem - ODS'!B$7*10^6,'Chemicals Calcs'!G156))</f>
        <v>0</v>
      </c>
      <c r="H156" s="212">
        <f ca="1">IF(SUM('Chemicals Calcs'!H$2:H156)-'Chem - ODS'!C$7*10^6&lt;0,0,IF(AND(SUM('Chemicals Calcs'!H$1:H155)-'Chem - ODS'!C$7*10^6&lt;0,SUM('Chemicals Calcs'!H$2:H156)-'Chem - ODS'!C$7*10^6&gt;0),SUM('Chemicals Calcs'!H$2:H156)-'Chem - ODS'!C$7*10^6,'Chemicals Calcs'!H156))</f>
        <v>0</v>
      </c>
      <c r="I156" s="212">
        <f ca="1">IF(SUM('Chemicals Calcs'!I$2:I156)-'Chem - ODS'!D$7*10^6&lt;0,0,IF(AND(SUM('Chemicals Calcs'!I$1:I155)-'Chem - ODS'!D$7*10^6&lt;0,SUM('Chemicals Calcs'!I$2:I156)-'Chem - ODS'!D$7*10^6&gt;0),SUM('Chemicals Calcs'!I$2:I156)-'Chem - ODS'!D$7*10^6,'Chemicals Calcs'!I156))</f>
        <v>0</v>
      </c>
      <c r="J156" s="212">
        <f ca="1">IF(SUM('Chemicals Calcs'!J$2:J156)-'Chem - ODS'!E$7*10^6&lt;0,0,IF(AND(SUM('Chemicals Calcs'!J$1:J155)-'Chem - ODS'!E$7*10^6&lt;0,SUM('Chemicals Calcs'!J$2:J156)-'Chem - ODS'!E$7*10^6&gt;0),SUM('Chemicals Calcs'!J$2:J156)-'Chem - ODS'!E$7*10^6,'Chemicals Calcs'!J156))</f>
        <v>0</v>
      </c>
      <c r="K156" s="212">
        <f ca="1">IF(SUM('Chemicals Calcs'!K$2:K156)-'Chem - ODS'!F$7*10^6&lt;0,0,IF(AND(SUM('Chemicals Calcs'!K$1:K155)-'Chem - ODS'!F$7*10^6&lt;0,SUM('Chemicals Calcs'!K$2:K156)-'Chem - ODS'!F$7*10^6&gt;0),SUM('Chemicals Calcs'!K$2:K156)-'Chem - ODS'!F$7*10^6,'Chemicals Calcs'!K156))</f>
        <v>0</v>
      </c>
      <c r="L156" s="212">
        <f ca="1">IF(SUM('Chemicals Calcs'!L$2:L156)-'Chem - ODS'!G$7*10^6&lt;0,0,IF(AND(SUM('Chemicals Calcs'!L$1:L155)-'Chem - ODS'!G$7*10^6&lt;0,SUM('Chemicals Calcs'!L$2:L156)-'Chem - ODS'!G$7*10^6&gt;0),SUM('Chemicals Calcs'!L$2:L156)-'Chem - ODS'!G$7*10^6,'Chemicals Calcs'!L156))</f>
        <v>0</v>
      </c>
      <c r="M156" s="212">
        <f ca="1">IF(SUM('Chemicals Calcs'!M$2:M156)-'Chem - ODS'!H$7*10^6&lt;0,0,IF(AND(SUM('Chemicals Calcs'!M$1:M155)-'Chem - ODS'!H$7*10^6&lt;0,SUM('Chemicals Calcs'!M$2:M156)-'Chem - ODS'!H$7*10^6&gt;0),SUM('Chemicals Calcs'!M$2:M156)-'Chem - ODS'!H$7*10^6,'Chemicals Calcs'!M156))</f>
        <v>0</v>
      </c>
      <c r="N156" s="212">
        <f ca="1">IF(SUM('Chemicals Calcs'!N$2:N156)-'Chem - ODS'!I$7*10^6&lt;0,0,IF(AND(SUM('Chemicals Calcs'!N$1:N155)-'Chem - ODS'!I$7*10^6&lt;0,SUM('Chemicals Calcs'!N$2:N156)-'Chem - ODS'!I$7*10^6&gt;0),SUM('Chemicals Calcs'!N$2:N156)-'Chem - ODS'!I$7*10^6,'Chemicals Calcs'!N156))</f>
        <v>0</v>
      </c>
      <c r="O156" s="212">
        <f ca="1">IF(SUM('Chemicals Calcs'!O$2:O156)-'Chem - ODS'!J$7*10^6&lt;0,0,IF(AND(SUM('Chemicals Calcs'!O$1:O155)-'Chem - ODS'!J$7*10^6&lt;0,SUM('Chemicals Calcs'!O$2:O156)-'Chem - ODS'!J$7*10^6&gt;0),SUM('Chemicals Calcs'!O$2:O156)-'Chem - ODS'!J$7*10^6,'Chemicals Calcs'!O156))</f>
        <v>0</v>
      </c>
      <c r="P156" s="212">
        <f ca="1">IF(SUM('Chemicals Calcs'!P$2:P156)-'Chem - ODS'!K$7*10^6&lt;0,0,IF(AND(SUM('Chemicals Calcs'!P$1:P155)-'Chem - ODS'!K$7*10^6&lt;0,SUM('Chemicals Calcs'!P$2:P156)-'Chem - ODS'!K$7*10^6&gt;0),SUM('Chemicals Calcs'!P$2:P156)-'Chem - ODS'!K$7*10^6,'Chemicals Calcs'!P156))</f>
        <v>0</v>
      </c>
      <c r="Q156" s="212">
        <f ca="1">IF(SUM('Chemicals Calcs'!Q$2:Q156)-'Chem - ODS'!L$7*10^6&lt;0,0,IF(AND(SUM('Chemicals Calcs'!Q$1:Q155)-'Chem - ODS'!L$7*10^6&lt;0,SUM('Chemicals Calcs'!Q$2:Q156)-'Chem - ODS'!L$7*10^6&gt;0),SUM('Chemicals Calcs'!Q$2:Q156)-'Chem - ODS'!L$7*10^6,'Chemicals Calcs'!Q156))</f>
        <v>0</v>
      </c>
      <c r="R156" s="212">
        <f ca="1">IF(SUM('Chemicals Calcs'!R$2:R156)-'Chem - ODS'!M$7*10^6&lt;0,0,IF(AND(SUM('Chemicals Calcs'!R$1:R155)-'Chem - ODS'!M$7*10^6&lt;0,SUM('Chemicals Calcs'!R$2:R156)-'Chem - ODS'!M$7*10^6&gt;0),SUM('Chemicals Calcs'!R$2:R156)-'Chem - ODS'!M$7*10^6,'Chemicals Calcs'!R156))</f>
        <v>0</v>
      </c>
      <c r="S156" s="212">
        <f ca="1">IF(SUM('Chemicals Calcs'!S$2:S156)-'Chem - ODS'!N$7*10^6&lt;0,0,IF(AND(SUM('Chemicals Calcs'!S$1:S155)-'Chem - ODS'!N$7*10^6&lt;0,SUM('Chemicals Calcs'!S$2:S156)-'Chem - ODS'!N$7*10^6&gt;0),SUM('Chemicals Calcs'!S$2:S156)-'Chem - ODS'!N$7*10^6,'Chemicals Calcs'!S156))</f>
        <v>0</v>
      </c>
      <c r="T156" s="212">
        <f ca="1">IF(SUM('Chemicals Calcs'!T$2:T156)-'Chem - ODS'!O$7*10^6&lt;0,0,IF(AND(SUM('Chemicals Calcs'!T$1:T155)-'Chem - ODS'!O$7*10^6&lt;0,SUM('Chemicals Calcs'!T$2:T156)-'Chem - ODS'!O$7*10^6&gt;0),SUM('Chemicals Calcs'!T$2:T156)-'Chem - ODS'!O$7*10^6,'Chemicals Calcs'!T156))</f>
        <v>0</v>
      </c>
      <c r="U156" s="212">
        <f ca="1">IF(SUM('Chemicals Calcs'!U$2:U156)-'Chem - ODS'!P$7*10^6&lt;0,0,IF(AND(SUM('Chemicals Calcs'!U$1:U155)-'Chem - ODS'!P$7*10^6&lt;0,SUM('Chemicals Calcs'!U$2:U156)-'Chem - ODS'!P$7*10^6&gt;0),SUM('Chemicals Calcs'!U$2:U156)-'Chem - ODS'!P$7*10^6,'Chemicals Calcs'!U156))</f>
        <v>0</v>
      </c>
      <c r="V156" s="212">
        <f ca="1">IF(SUM('Chemicals Calcs'!V$2:V156)-'Chem - ODS'!Q$7*10^6&lt;0,0,IF(AND(SUM('Chemicals Calcs'!V$1:V155)-'Chem - ODS'!Q$7*10^6&lt;0,SUM('Chemicals Calcs'!V$2:V156)-'Chem - ODS'!Q$7*10^6&gt;0),SUM('Chemicals Calcs'!V$2:V156)-'Chem - ODS'!Q$7*10^6,'Chemicals Calcs'!V156))</f>
        <v>0</v>
      </c>
      <c r="W156" s="212">
        <f ca="1">IF(SUM('Chemicals Calcs'!W$2:W156)-'Chem - ODS'!R$7*10^6&lt;0,0,IF(AND(SUM('Chemicals Calcs'!W$1:W155)-'Chem - ODS'!R$7*10^6&lt;0,SUM('Chemicals Calcs'!W$2:W156)-'Chem - ODS'!R$7*10^6&gt;0),SUM('Chemicals Calcs'!W$2:W156)-'Chem - ODS'!R$7*10^6,'Chemicals Calcs'!W156))</f>
        <v>0</v>
      </c>
      <c r="X156" s="212">
        <f ca="1">IF(SUM('Chemicals Calcs'!X$2:X156)-'Chem - ODS'!S$7*10^6&lt;0,0,IF(AND(SUM('Chemicals Calcs'!X$1:X155)-'Chem - ODS'!S$7*10^6&lt;0,SUM('Chemicals Calcs'!X$2:X156)-'Chem - ODS'!S$7*10^6&gt;0),SUM('Chemicals Calcs'!X$2:X156)-'Chem - ODS'!S$7*10^6,'Chemicals Calcs'!X156))</f>
        <v>0</v>
      </c>
      <c r="Y156" s="212">
        <f ca="1">IF(SUM('Chemicals Calcs'!Y$2:Y156)-'Chem - ODS'!T$7*10^6&lt;0,0,IF(AND(SUM('Chemicals Calcs'!Y$1:Y155)-'Chem - ODS'!T$7*10^6&lt;0,SUM('Chemicals Calcs'!Y$2:Y156)-'Chem - ODS'!T$7*10^6&gt;0),SUM('Chemicals Calcs'!Y$2:Y156)-'Chem - ODS'!T$7*10^6,'Chemicals Calcs'!Y156))</f>
        <v>0</v>
      </c>
      <c r="Z156" s="212">
        <f ca="1">IF(SUM('Chemicals Calcs'!Z$2:Z156)-'Chem - ODS'!U$7*10^6&lt;0,0,IF(AND(SUM('Chemicals Calcs'!Z$1:Z155)-'Chem - ODS'!U$7*10^6&lt;0,SUM('Chemicals Calcs'!Z$2:Z156)-'Chem - ODS'!U$7*10^6&gt;0),SUM('Chemicals Calcs'!Z$2:Z156)-'Chem - ODS'!U$7*10^6,'Chemicals Calcs'!Z156))</f>
        <v>0</v>
      </c>
      <c r="AA156" s="212">
        <f ca="1">IF(SUM('Chemicals Calcs'!AA$2:AA156)-'Chem - ODS'!V$7*10^6&lt;0,0,IF(AND(SUM('Chemicals Calcs'!AA$1:AA155)-'Chem - ODS'!V$7*10^6&lt;0,SUM('Chemicals Calcs'!AA$2:AA156)-'Chem - ODS'!V$7*10^6&gt;0),SUM('Chemicals Calcs'!AA$2:AA156)-'Chem - ODS'!V$7*10^6,'Chemicals Calcs'!AA156))</f>
        <v>0</v>
      </c>
      <c r="AB156" s="212">
        <f ca="1">IF(SUM('Chemicals Calcs'!AB$2:AB156)-'Chem - ODS'!W$7*10^6&lt;0,0,IF(AND(SUM('Chemicals Calcs'!AB$1:AB155)-'Chem - ODS'!W$7*10^6&lt;0,SUM('Chemicals Calcs'!AB$2:AB156)-'Chem - ODS'!W$7*10^6&gt;0),SUM('Chemicals Calcs'!AB$2:AB156)-'Chem - ODS'!W$7*10^6,'Chemicals Calcs'!AB156))</f>
        <v>0</v>
      </c>
      <c r="AC156" s="212">
        <f ca="1">IF(SUM('Chemicals Calcs'!AC$2:AC156)-'Chem - ODS'!X$7*10^6&lt;0,0,IF(AND(SUM('Chemicals Calcs'!AC$1:AC155)-'Chem - ODS'!X$7*10^6&lt;0,SUM('Chemicals Calcs'!AC$2:AC156)-'Chem - ODS'!X$7*10^6&gt;0),SUM('Chemicals Calcs'!AC$2:AC156)-'Chem - ODS'!X$7*10^6,'Chemicals Calcs'!AC156))</f>
        <v>0</v>
      </c>
      <c r="AD156" s="212">
        <f ca="1">IF(SUM('Chemicals Calcs'!AD$2:AD156)-'Chem - ODS'!Y$7*10^6&lt;0,0,IF(AND(SUM('Chemicals Calcs'!AD$1:AD155)-'Chem - ODS'!Y$7*10^6&lt;0,SUM('Chemicals Calcs'!AD$2:AD156)-'Chem - ODS'!Y$7*10^6&gt;0),SUM('Chemicals Calcs'!AD$2:AD156)-'Chem - ODS'!Y$7*10^6,'Chemicals Calcs'!AD156))</f>
        <v>0</v>
      </c>
      <c r="AE156" s="212">
        <f ca="1">IF(SUM('Chemicals Calcs'!AE$2:AE156)-'Chem - ODS'!Z$7*10^6&lt;0,0,IF(AND(SUM('Chemicals Calcs'!AE$1:AE155)-'Chem - ODS'!Z$7*10^6&lt;0,SUM('Chemicals Calcs'!AE$2:AE156)-'Chem - ODS'!Z$7*10^6&gt;0),SUM('Chemicals Calcs'!AE$2:AE156)-'Chem - ODS'!Z$7*10^6,'Chemicals Calcs'!AE156))</f>
        <v>0</v>
      </c>
      <c r="AF156" s="212">
        <f ca="1">IF(SUM('Chemicals Calcs'!AF$2:AF156)-'Chem - ODS'!AA$7*10^6&lt;0,0,IF(AND(SUM('Chemicals Calcs'!AF$1:AF155)-'Chem - ODS'!AA$7*10^6&lt;0,SUM('Chemicals Calcs'!AF$2:AF156)-'Chem - ODS'!AA$7*10^6&gt;0),SUM('Chemicals Calcs'!AF$2:AF156)-'Chem - ODS'!AA$7*10^6,'Chemicals Calcs'!AF156))</f>
        <v>0</v>
      </c>
      <c r="AG156" s="212">
        <f ca="1">IF(SUM('Chemicals Calcs'!AG$2:AG156)-'Chem - ODS'!AB$7*10^6&lt;0,0,IF(AND(SUM('Chemicals Calcs'!AG$1:AG155)-'Chem - ODS'!AB$7*10^6&lt;0,SUM('Chemicals Calcs'!AG$2:AG156)-'Chem - ODS'!AB$7*10^6&gt;0),SUM('Chemicals Calcs'!AG$2:AG156)-'Chem - ODS'!AB$7*10^6,'Chemicals Calcs'!AG156))</f>
        <v>0</v>
      </c>
      <c r="AH156" s="212">
        <f ca="1">IF(SUM('Chemicals Calcs'!AH$2:AH156)-'Chem - ODS'!AC$7*10^6&lt;0,0,IF(AND(SUM('Chemicals Calcs'!AH$1:AH155)-'Chem - ODS'!AC$7*10^6&lt;0,SUM('Chemicals Calcs'!AH$2:AH156)-'Chem - ODS'!AC$7*10^6&gt;0),SUM('Chemicals Calcs'!AH$2:AH156)-'Chem - ODS'!AC$7*10^6,'Chemicals Calcs'!AH156))</f>
        <v>0</v>
      </c>
      <c r="AI156" s="212">
        <f ca="1">IF(SUM('Chemicals Calcs'!AI$2:AI156)-'Chem - ODS'!AD$7*10^6&lt;0,0,IF(AND(SUM('Chemicals Calcs'!AI$1:AI155)-'Chem - ODS'!AD$7*10^6&lt;0,SUM('Chemicals Calcs'!AI$2:AI156)-'Chem - ODS'!AD$7*10^6&gt;0),SUM('Chemicals Calcs'!AI$2:AI156)-'Chem - ODS'!AD$7*10^6,'Chemicals Calcs'!AI156))</f>
        <v>0</v>
      </c>
      <c r="AJ156" s="212">
        <f ca="1">IF(SUM('Chemicals Calcs'!AJ$2:AJ156)-'Chem - ODS'!AE$7*10^6&lt;0,0,IF(AND(SUM('Chemicals Calcs'!AJ$1:AJ155)-'Chem - ODS'!AE$7*10^6&lt;0,SUM('Chemicals Calcs'!AJ$2:AJ156)-'Chem - ODS'!AE$7*10^6&gt;0),SUM('Chemicals Calcs'!AJ$2:AJ156)-'Chem - ODS'!AE$7*10^6,'Chemicals Calcs'!AJ156))</f>
        <v>0</v>
      </c>
      <c r="AK156" s="212">
        <f ca="1">IF(SUM('Chemicals Calcs'!AK$2:AK156)-'Chem - ODS'!AF$7*10^6&lt;0,0,IF(AND(SUM('Chemicals Calcs'!AK$1:AK155)-'Chem - ODS'!AF$7*10^6&lt;0,SUM('Chemicals Calcs'!AK$2:AK156)-'Chem - ODS'!AF$7*10^6&gt;0),SUM('Chemicals Calcs'!AK$2:AK156)-'Chem - ODS'!AF$7*10^6,'Chemicals Calcs'!AK156))</f>
        <v>0</v>
      </c>
      <c r="AL156" s="212">
        <f ca="1">IF(SUM('Chemicals Calcs'!AL$2:AL156)-'Chem - ODS'!AG$7*10^6&lt;0,0,IF(AND(SUM('Chemicals Calcs'!AL$1:AL155)-'Chem - ODS'!AG$7*10^6&lt;0,SUM('Chemicals Calcs'!AL$2:AL156)-'Chem - ODS'!AG$7*10^6&gt;0),SUM('Chemicals Calcs'!AL$2:AL156)-'Chem - ODS'!AG$7*10^6,'Chemicals Calcs'!AL156))</f>
        <v>0</v>
      </c>
      <c r="AM156" s="212">
        <f ca="1">IF(SUM('Chemicals Calcs'!AM$2:AM156)-'Chem - ODS'!AH$7*10^6&lt;0,0,IF(AND(SUM('Chemicals Calcs'!AM$1:AM155)-'Chem - ODS'!AH$7*10^6&lt;0,SUM('Chemicals Calcs'!AM$2:AM156)-'Chem - ODS'!AH$7*10^6&gt;0),SUM('Chemicals Calcs'!AM$2:AM156)-'Chem - ODS'!AH$7*10^6,'Chemicals Calcs'!AM156))</f>
        <v>0</v>
      </c>
      <c r="AN156" s="212">
        <f ca="1">IF(SUM('Chemicals Calcs'!AN$2:AN156)-'Chem - ODS'!AI$7*10^6&lt;0,0,IF(AND(SUM('Chemicals Calcs'!AN$1:AN155)-'Chem - ODS'!AI$7*10^6&lt;0,SUM('Chemicals Calcs'!AN$2:AN156)-'Chem - ODS'!AI$7*10^6&gt;0),SUM('Chemicals Calcs'!AN$2:AN156)-'Chem - ODS'!AI$7*10^6,'Chemicals Calcs'!AN156))</f>
        <v>0</v>
      </c>
      <c r="AO156" s="212">
        <f ca="1">IF(SUM('Chemicals Calcs'!AO$2:AO156)-'Chem - ODS'!AJ$7*10^6&lt;0,0,IF(AND(SUM('Chemicals Calcs'!AO$1:AO155)-'Chem - ODS'!AJ$7*10^6&lt;0,SUM('Chemicals Calcs'!AO$2:AO156)-'Chem - ODS'!AJ$7*10^6&gt;0),SUM('Chemicals Calcs'!AO$2:AO156)-'Chem - ODS'!AJ$7*10^6,'Chemicals Calcs'!AO156))</f>
        <v>0</v>
      </c>
      <c r="AP156" s="212">
        <f ca="1">IF(SUM('Chemicals Calcs'!AP$2:AP156)-'Chem - ODS'!AK$7*10^6&lt;0,0,IF(AND(SUM('Chemicals Calcs'!AP$1:AP155)-'Chem - ODS'!AK$7*10^6&lt;0,SUM('Chemicals Calcs'!AP$2:AP156)-'Chem - ODS'!AK$7*10^6&gt;0),SUM('Chemicals Calcs'!AP$2:AP156)-'Chem - ODS'!AK$7*10^6,'Chemicals Calcs'!AP156))</f>
        <v>0</v>
      </c>
    </row>
    <row r="157" spans="1:42">
      <c r="A157" s="74">
        <v>350</v>
      </c>
      <c r="B157">
        <f ca="1">IF('Chemicals 2010'!$A165="CP",INDIRECT("'Chemicals 2010'!"&amp;'Country Selector'!$B$3&amp;ROW($A165))*10^12,0)</f>
        <v>0</v>
      </c>
      <c r="C157" s="90">
        <f t="shared" ref="C157:C177" ca="1" si="8">$B157*($L$1-C$1)/($L$1-$B$1)+$L157*(C$1-$B$1)/($L$1-$B$1)</f>
        <v>0</v>
      </c>
      <c r="D157" s="90">
        <f t="shared" ca="1" si="7"/>
        <v>0</v>
      </c>
      <c r="E157" s="90">
        <f t="shared" ca="1" si="7"/>
        <v>0</v>
      </c>
      <c r="F157" s="90">
        <f t="shared" ca="1" si="7"/>
        <v>0</v>
      </c>
      <c r="G157" s="212">
        <f ca="1">IF(SUM('Chemicals Calcs'!G$2:G157)-'Chem - ODS'!B$7*10^6&lt;0,0,IF(AND(SUM('Chemicals Calcs'!G$1:G156)-'Chem - ODS'!B$7*10^6&lt;0,SUM('Chemicals Calcs'!G$2:G157)-'Chem - ODS'!B$7*10^6&gt;0),SUM('Chemicals Calcs'!G$2:G157)-'Chem - ODS'!B$7*10^6,'Chemicals Calcs'!G157))</f>
        <v>0</v>
      </c>
      <c r="H157" s="212">
        <f ca="1">IF(SUM('Chemicals Calcs'!H$2:H157)-'Chem - ODS'!C$7*10^6&lt;0,0,IF(AND(SUM('Chemicals Calcs'!H$1:H156)-'Chem - ODS'!C$7*10^6&lt;0,SUM('Chemicals Calcs'!H$2:H157)-'Chem - ODS'!C$7*10^6&gt;0),SUM('Chemicals Calcs'!H$2:H157)-'Chem - ODS'!C$7*10^6,'Chemicals Calcs'!H157))</f>
        <v>0</v>
      </c>
      <c r="I157" s="212">
        <f ca="1">IF(SUM('Chemicals Calcs'!I$2:I157)-'Chem - ODS'!D$7*10^6&lt;0,0,IF(AND(SUM('Chemicals Calcs'!I$1:I156)-'Chem - ODS'!D$7*10^6&lt;0,SUM('Chemicals Calcs'!I$2:I157)-'Chem - ODS'!D$7*10^6&gt;0),SUM('Chemicals Calcs'!I$2:I157)-'Chem - ODS'!D$7*10^6,'Chemicals Calcs'!I157))</f>
        <v>0</v>
      </c>
      <c r="J157" s="212">
        <f ca="1">IF(SUM('Chemicals Calcs'!J$2:J157)-'Chem - ODS'!E$7*10^6&lt;0,0,IF(AND(SUM('Chemicals Calcs'!J$1:J156)-'Chem - ODS'!E$7*10^6&lt;0,SUM('Chemicals Calcs'!J$2:J157)-'Chem - ODS'!E$7*10^6&gt;0),SUM('Chemicals Calcs'!J$2:J157)-'Chem - ODS'!E$7*10^6,'Chemicals Calcs'!J157))</f>
        <v>0</v>
      </c>
      <c r="K157" s="212">
        <f ca="1">IF(SUM('Chemicals Calcs'!K$2:K157)-'Chem - ODS'!F$7*10^6&lt;0,0,IF(AND(SUM('Chemicals Calcs'!K$1:K156)-'Chem - ODS'!F$7*10^6&lt;0,SUM('Chemicals Calcs'!K$2:K157)-'Chem - ODS'!F$7*10^6&gt;0),SUM('Chemicals Calcs'!K$2:K157)-'Chem - ODS'!F$7*10^6,'Chemicals Calcs'!K157))</f>
        <v>0</v>
      </c>
      <c r="L157" s="212">
        <f ca="1">IF(SUM('Chemicals Calcs'!L$2:L157)-'Chem - ODS'!G$7*10^6&lt;0,0,IF(AND(SUM('Chemicals Calcs'!L$1:L156)-'Chem - ODS'!G$7*10^6&lt;0,SUM('Chemicals Calcs'!L$2:L157)-'Chem - ODS'!G$7*10^6&gt;0),SUM('Chemicals Calcs'!L$2:L157)-'Chem - ODS'!G$7*10^6,'Chemicals Calcs'!L157))</f>
        <v>0</v>
      </c>
      <c r="M157" s="212">
        <f ca="1">IF(SUM('Chemicals Calcs'!M$2:M157)-'Chem - ODS'!H$7*10^6&lt;0,0,IF(AND(SUM('Chemicals Calcs'!M$1:M156)-'Chem - ODS'!H$7*10^6&lt;0,SUM('Chemicals Calcs'!M$2:M157)-'Chem - ODS'!H$7*10^6&gt;0),SUM('Chemicals Calcs'!M$2:M157)-'Chem - ODS'!H$7*10^6,'Chemicals Calcs'!M157))</f>
        <v>0</v>
      </c>
      <c r="N157" s="212">
        <f ca="1">IF(SUM('Chemicals Calcs'!N$2:N157)-'Chem - ODS'!I$7*10^6&lt;0,0,IF(AND(SUM('Chemicals Calcs'!N$1:N156)-'Chem - ODS'!I$7*10^6&lt;0,SUM('Chemicals Calcs'!N$2:N157)-'Chem - ODS'!I$7*10^6&gt;0),SUM('Chemicals Calcs'!N$2:N157)-'Chem - ODS'!I$7*10^6,'Chemicals Calcs'!N157))</f>
        <v>0</v>
      </c>
      <c r="O157" s="212">
        <f ca="1">IF(SUM('Chemicals Calcs'!O$2:O157)-'Chem - ODS'!J$7*10^6&lt;0,0,IF(AND(SUM('Chemicals Calcs'!O$1:O156)-'Chem - ODS'!J$7*10^6&lt;0,SUM('Chemicals Calcs'!O$2:O157)-'Chem - ODS'!J$7*10^6&gt;0),SUM('Chemicals Calcs'!O$2:O157)-'Chem - ODS'!J$7*10^6,'Chemicals Calcs'!O157))</f>
        <v>0</v>
      </c>
      <c r="P157" s="212">
        <f ca="1">IF(SUM('Chemicals Calcs'!P$2:P157)-'Chem - ODS'!K$7*10^6&lt;0,0,IF(AND(SUM('Chemicals Calcs'!P$1:P156)-'Chem - ODS'!K$7*10^6&lt;0,SUM('Chemicals Calcs'!P$2:P157)-'Chem - ODS'!K$7*10^6&gt;0),SUM('Chemicals Calcs'!P$2:P157)-'Chem - ODS'!K$7*10^6,'Chemicals Calcs'!P157))</f>
        <v>0</v>
      </c>
      <c r="Q157" s="212">
        <f ca="1">IF(SUM('Chemicals Calcs'!Q$2:Q157)-'Chem - ODS'!L$7*10^6&lt;0,0,IF(AND(SUM('Chemicals Calcs'!Q$1:Q156)-'Chem - ODS'!L$7*10^6&lt;0,SUM('Chemicals Calcs'!Q$2:Q157)-'Chem - ODS'!L$7*10^6&gt;0),SUM('Chemicals Calcs'!Q$2:Q157)-'Chem - ODS'!L$7*10^6,'Chemicals Calcs'!Q157))</f>
        <v>0</v>
      </c>
      <c r="R157" s="212">
        <f ca="1">IF(SUM('Chemicals Calcs'!R$2:R157)-'Chem - ODS'!M$7*10^6&lt;0,0,IF(AND(SUM('Chemicals Calcs'!R$1:R156)-'Chem - ODS'!M$7*10^6&lt;0,SUM('Chemicals Calcs'!R$2:R157)-'Chem - ODS'!M$7*10^6&gt;0),SUM('Chemicals Calcs'!R$2:R157)-'Chem - ODS'!M$7*10^6,'Chemicals Calcs'!R157))</f>
        <v>0</v>
      </c>
      <c r="S157" s="212">
        <f ca="1">IF(SUM('Chemicals Calcs'!S$2:S157)-'Chem - ODS'!N$7*10^6&lt;0,0,IF(AND(SUM('Chemicals Calcs'!S$1:S156)-'Chem - ODS'!N$7*10^6&lt;0,SUM('Chemicals Calcs'!S$2:S157)-'Chem - ODS'!N$7*10^6&gt;0),SUM('Chemicals Calcs'!S$2:S157)-'Chem - ODS'!N$7*10^6,'Chemicals Calcs'!S157))</f>
        <v>0</v>
      </c>
      <c r="T157" s="212">
        <f ca="1">IF(SUM('Chemicals Calcs'!T$2:T157)-'Chem - ODS'!O$7*10^6&lt;0,0,IF(AND(SUM('Chemicals Calcs'!T$1:T156)-'Chem - ODS'!O$7*10^6&lt;0,SUM('Chemicals Calcs'!T$2:T157)-'Chem - ODS'!O$7*10^6&gt;0),SUM('Chemicals Calcs'!T$2:T157)-'Chem - ODS'!O$7*10^6,'Chemicals Calcs'!T157))</f>
        <v>0</v>
      </c>
      <c r="U157" s="212">
        <f ca="1">IF(SUM('Chemicals Calcs'!U$2:U157)-'Chem - ODS'!P$7*10^6&lt;0,0,IF(AND(SUM('Chemicals Calcs'!U$1:U156)-'Chem - ODS'!P$7*10^6&lt;0,SUM('Chemicals Calcs'!U$2:U157)-'Chem - ODS'!P$7*10^6&gt;0),SUM('Chemicals Calcs'!U$2:U157)-'Chem - ODS'!P$7*10^6,'Chemicals Calcs'!U157))</f>
        <v>0</v>
      </c>
      <c r="V157" s="212">
        <f ca="1">IF(SUM('Chemicals Calcs'!V$2:V157)-'Chem - ODS'!Q$7*10^6&lt;0,0,IF(AND(SUM('Chemicals Calcs'!V$1:V156)-'Chem - ODS'!Q$7*10^6&lt;0,SUM('Chemicals Calcs'!V$2:V157)-'Chem - ODS'!Q$7*10^6&gt;0),SUM('Chemicals Calcs'!V$2:V157)-'Chem - ODS'!Q$7*10^6,'Chemicals Calcs'!V157))</f>
        <v>0</v>
      </c>
      <c r="W157" s="212">
        <f ca="1">IF(SUM('Chemicals Calcs'!W$2:W157)-'Chem - ODS'!R$7*10^6&lt;0,0,IF(AND(SUM('Chemicals Calcs'!W$1:W156)-'Chem - ODS'!R$7*10^6&lt;0,SUM('Chemicals Calcs'!W$2:W157)-'Chem - ODS'!R$7*10^6&gt;0),SUM('Chemicals Calcs'!W$2:W157)-'Chem - ODS'!R$7*10^6,'Chemicals Calcs'!W157))</f>
        <v>0</v>
      </c>
      <c r="X157" s="212">
        <f ca="1">IF(SUM('Chemicals Calcs'!X$2:X157)-'Chem - ODS'!S$7*10^6&lt;0,0,IF(AND(SUM('Chemicals Calcs'!X$1:X156)-'Chem - ODS'!S$7*10^6&lt;0,SUM('Chemicals Calcs'!X$2:X157)-'Chem - ODS'!S$7*10^6&gt;0),SUM('Chemicals Calcs'!X$2:X157)-'Chem - ODS'!S$7*10^6,'Chemicals Calcs'!X157))</f>
        <v>0</v>
      </c>
      <c r="Y157" s="212">
        <f ca="1">IF(SUM('Chemicals Calcs'!Y$2:Y157)-'Chem - ODS'!T$7*10^6&lt;0,0,IF(AND(SUM('Chemicals Calcs'!Y$1:Y156)-'Chem - ODS'!T$7*10^6&lt;0,SUM('Chemicals Calcs'!Y$2:Y157)-'Chem - ODS'!T$7*10^6&gt;0),SUM('Chemicals Calcs'!Y$2:Y157)-'Chem - ODS'!T$7*10^6,'Chemicals Calcs'!Y157))</f>
        <v>0</v>
      </c>
      <c r="Z157" s="212">
        <f ca="1">IF(SUM('Chemicals Calcs'!Z$2:Z157)-'Chem - ODS'!U$7*10^6&lt;0,0,IF(AND(SUM('Chemicals Calcs'!Z$1:Z156)-'Chem - ODS'!U$7*10^6&lt;0,SUM('Chemicals Calcs'!Z$2:Z157)-'Chem - ODS'!U$7*10^6&gt;0),SUM('Chemicals Calcs'!Z$2:Z157)-'Chem - ODS'!U$7*10^6,'Chemicals Calcs'!Z157))</f>
        <v>0</v>
      </c>
      <c r="AA157" s="212">
        <f ca="1">IF(SUM('Chemicals Calcs'!AA$2:AA157)-'Chem - ODS'!V$7*10^6&lt;0,0,IF(AND(SUM('Chemicals Calcs'!AA$1:AA156)-'Chem - ODS'!V$7*10^6&lt;0,SUM('Chemicals Calcs'!AA$2:AA157)-'Chem - ODS'!V$7*10^6&gt;0),SUM('Chemicals Calcs'!AA$2:AA157)-'Chem - ODS'!V$7*10^6,'Chemicals Calcs'!AA157))</f>
        <v>0</v>
      </c>
      <c r="AB157" s="212">
        <f ca="1">IF(SUM('Chemicals Calcs'!AB$2:AB157)-'Chem - ODS'!W$7*10^6&lt;0,0,IF(AND(SUM('Chemicals Calcs'!AB$1:AB156)-'Chem - ODS'!W$7*10^6&lt;0,SUM('Chemicals Calcs'!AB$2:AB157)-'Chem - ODS'!W$7*10^6&gt;0),SUM('Chemicals Calcs'!AB$2:AB157)-'Chem - ODS'!W$7*10^6,'Chemicals Calcs'!AB157))</f>
        <v>0</v>
      </c>
      <c r="AC157" s="212">
        <f ca="1">IF(SUM('Chemicals Calcs'!AC$2:AC157)-'Chem - ODS'!X$7*10^6&lt;0,0,IF(AND(SUM('Chemicals Calcs'!AC$1:AC156)-'Chem - ODS'!X$7*10^6&lt;0,SUM('Chemicals Calcs'!AC$2:AC157)-'Chem - ODS'!X$7*10^6&gt;0),SUM('Chemicals Calcs'!AC$2:AC157)-'Chem - ODS'!X$7*10^6,'Chemicals Calcs'!AC157))</f>
        <v>0</v>
      </c>
      <c r="AD157" s="212">
        <f ca="1">IF(SUM('Chemicals Calcs'!AD$2:AD157)-'Chem - ODS'!Y$7*10^6&lt;0,0,IF(AND(SUM('Chemicals Calcs'!AD$1:AD156)-'Chem - ODS'!Y$7*10^6&lt;0,SUM('Chemicals Calcs'!AD$2:AD157)-'Chem - ODS'!Y$7*10^6&gt;0),SUM('Chemicals Calcs'!AD$2:AD157)-'Chem - ODS'!Y$7*10^6,'Chemicals Calcs'!AD157))</f>
        <v>0</v>
      </c>
      <c r="AE157" s="212">
        <f ca="1">IF(SUM('Chemicals Calcs'!AE$2:AE157)-'Chem - ODS'!Z$7*10^6&lt;0,0,IF(AND(SUM('Chemicals Calcs'!AE$1:AE156)-'Chem - ODS'!Z$7*10^6&lt;0,SUM('Chemicals Calcs'!AE$2:AE157)-'Chem - ODS'!Z$7*10^6&gt;0),SUM('Chemicals Calcs'!AE$2:AE157)-'Chem - ODS'!Z$7*10^6,'Chemicals Calcs'!AE157))</f>
        <v>0</v>
      </c>
      <c r="AF157" s="212">
        <f ca="1">IF(SUM('Chemicals Calcs'!AF$2:AF157)-'Chem - ODS'!AA$7*10^6&lt;0,0,IF(AND(SUM('Chemicals Calcs'!AF$1:AF156)-'Chem - ODS'!AA$7*10^6&lt;0,SUM('Chemicals Calcs'!AF$2:AF157)-'Chem - ODS'!AA$7*10^6&gt;0),SUM('Chemicals Calcs'!AF$2:AF157)-'Chem - ODS'!AA$7*10^6,'Chemicals Calcs'!AF157))</f>
        <v>0</v>
      </c>
      <c r="AG157" s="212">
        <f ca="1">IF(SUM('Chemicals Calcs'!AG$2:AG157)-'Chem - ODS'!AB$7*10^6&lt;0,0,IF(AND(SUM('Chemicals Calcs'!AG$1:AG156)-'Chem - ODS'!AB$7*10^6&lt;0,SUM('Chemicals Calcs'!AG$2:AG157)-'Chem - ODS'!AB$7*10^6&gt;0),SUM('Chemicals Calcs'!AG$2:AG157)-'Chem - ODS'!AB$7*10^6,'Chemicals Calcs'!AG157))</f>
        <v>0</v>
      </c>
      <c r="AH157" s="212">
        <f ca="1">IF(SUM('Chemicals Calcs'!AH$2:AH157)-'Chem - ODS'!AC$7*10^6&lt;0,0,IF(AND(SUM('Chemicals Calcs'!AH$1:AH156)-'Chem - ODS'!AC$7*10^6&lt;0,SUM('Chemicals Calcs'!AH$2:AH157)-'Chem - ODS'!AC$7*10^6&gt;0),SUM('Chemicals Calcs'!AH$2:AH157)-'Chem - ODS'!AC$7*10^6,'Chemicals Calcs'!AH157))</f>
        <v>0</v>
      </c>
      <c r="AI157" s="212">
        <f ca="1">IF(SUM('Chemicals Calcs'!AI$2:AI157)-'Chem - ODS'!AD$7*10^6&lt;0,0,IF(AND(SUM('Chemicals Calcs'!AI$1:AI156)-'Chem - ODS'!AD$7*10^6&lt;0,SUM('Chemicals Calcs'!AI$2:AI157)-'Chem - ODS'!AD$7*10^6&gt;0),SUM('Chemicals Calcs'!AI$2:AI157)-'Chem - ODS'!AD$7*10^6,'Chemicals Calcs'!AI157))</f>
        <v>0</v>
      </c>
      <c r="AJ157" s="212">
        <f ca="1">IF(SUM('Chemicals Calcs'!AJ$2:AJ157)-'Chem - ODS'!AE$7*10^6&lt;0,0,IF(AND(SUM('Chemicals Calcs'!AJ$1:AJ156)-'Chem - ODS'!AE$7*10^6&lt;0,SUM('Chemicals Calcs'!AJ$2:AJ157)-'Chem - ODS'!AE$7*10^6&gt;0),SUM('Chemicals Calcs'!AJ$2:AJ157)-'Chem - ODS'!AE$7*10^6,'Chemicals Calcs'!AJ157))</f>
        <v>0</v>
      </c>
      <c r="AK157" s="212">
        <f ca="1">IF(SUM('Chemicals Calcs'!AK$2:AK157)-'Chem - ODS'!AF$7*10^6&lt;0,0,IF(AND(SUM('Chemicals Calcs'!AK$1:AK156)-'Chem - ODS'!AF$7*10^6&lt;0,SUM('Chemicals Calcs'!AK$2:AK157)-'Chem - ODS'!AF$7*10^6&gt;0),SUM('Chemicals Calcs'!AK$2:AK157)-'Chem - ODS'!AF$7*10^6,'Chemicals Calcs'!AK157))</f>
        <v>0</v>
      </c>
      <c r="AL157" s="212">
        <f ca="1">IF(SUM('Chemicals Calcs'!AL$2:AL157)-'Chem - ODS'!AG$7*10^6&lt;0,0,IF(AND(SUM('Chemicals Calcs'!AL$1:AL156)-'Chem - ODS'!AG$7*10^6&lt;0,SUM('Chemicals Calcs'!AL$2:AL157)-'Chem - ODS'!AG$7*10^6&gt;0),SUM('Chemicals Calcs'!AL$2:AL157)-'Chem - ODS'!AG$7*10^6,'Chemicals Calcs'!AL157))</f>
        <v>0</v>
      </c>
      <c r="AM157" s="212">
        <f ca="1">IF(SUM('Chemicals Calcs'!AM$2:AM157)-'Chem - ODS'!AH$7*10^6&lt;0,0,IF(AND(SUM('Chemicals Calcs'!AM$1:AM156)-'Chem - ODS'!AH$7*10^6&lt;0,SUM('Chemicals Calcs'!AM$2:AM157)-'Chem - ODS'!AH$7*10^6&gt;0),SUM('Chemicals Calcs'!AM$2:AM157)-'Chem - ODS'!AH$7*10^6,'Chemicals Calcs'!AM157))</f>
        <v>0</v>
      </c>
      <c r="AN157" s="212">
        <f ca="1">IF(SUM('Chemicals Calcs'!AN$2:AN157)-'Chem - ODS'!AI$7*10^6&lt;0,0,IF(AND(SUM('Chemicals Calcs'!AN$1:AN156)-'Chem - ODS'!AI$7*10^6&lt;0,SUM('Chemicals Calcs'!AN$2:AN157)-'Chem - ODS'!AI$7*10^6&gt;0),SUM('Chemicals Calcs'!AN$2:AN157)-'Chem - ODS'!AI$7*10^6,'Chemicals Calcs'!AN157))</f>
        <v>0</v>
      </c>
      <c r="AO157" s="212">
        <f ca="1">IF(SUM('Chemicals Calcs'!AO$2:AO157)-'Chem - ODS'!AJ$7*10^6&lt;0,0,IF(AND(SUM('Chemicals Calcs'!AO$1:AO156)-'Chem - ODS'!AJ$7*10^6&lt;0,SUM('Chemicals Calcs'!AO$2:AO157)-'Chem - ODS'!AJ$7*10^6&gt;0),SUM('Chemicals Calcs'!AO$2:AO157)-'Chem - ODS'!AJ$7*10^6,'Chemicals Calcs'!AO157))</f>
        <v>0</v>
      </c>
      <c r="AP157" s="212">
        <f ca="1">IF(SUM('Chemicals Calcs'!AP$2:AP157)-'Chem - ODS'!AK$7*10^6&lt;0,0,IF(AND(SUM('Chemicals Calcs'!AP$1:AP156)-'Chem - ODS'!AK$7*10^6&lt;0,SUM('Chemicals Calcs'!AP$2:AP157)-'Chem - ODS'!AK$7*10^6&gt;0),SUM('Chemicals Calcs'!AP$2:AP157)-'Chem - ODS'!AK$7*10^6,'Chemicals Calcs'!AP157))</f>
        <v>0</v>
      </c>
    </row>
    <row r="158" spans="1:42">
      <c r="A158" s="74">
        <v>400</v>
      </c>
      <c r="B158">
        <f ca="1">IF('Chemicals 2010'!$A166="CP",INDIRECT("'Chemicals 2010'!"&amp;'Country Selector'!$B$3&amp;ROW($A166))*10^12,0)</f>
        <v>0</v>
      </c>
      <c r="C158" s="90">
        <f t="shared" ca="1" si="8"/>
        <v>0</v>
      </c>
      <c r="D158" s="90">
        <f t="shared" ca="1" si="7"/>
        <v>0</v>
      </c>
      <c r="E158" s="90">
        <f t="shared" ca="1" si="7"/>
        <v>0</v>
      </c>
      <c r="F158" s="90">
        <f t="shared" ca="1" si="7"/>
        <v>0</v>
      </c>
      <c r="G158" s="212">
        <f ca="1">IF(SUM('Chemicals Calcs'!G$2:G158)-'Chem - ODS'!B$7*10^6&lt;0,0,IF(AND(SUM('Chemicals Calcs'!G$1:G157)-'Chem - ODS'!B$7*10^6&lt;0,SUM('Chemicals Calcs'!G$2:G158)-'Chem - ODS'!B$7*10^6&gt;0),SUM('Chemicals Calcs'!G$2:G158)-'Chem - ODS'!B$7*10^6,'Chemicals Calcs'!G158))</f>
        <v>0</v>
      </c>
      <c r="H158" s="212">
        <f ca="1">IF(SUM('Chemicals Calcs'!H$2:H158)-'Chem - ODS'!C$7*10^6&lt;0,0,IF(AND(SUM('Chemicals Calcs'!H$1:H157)-'Chem - ODS'!C$7*10^6&lt;0,SUM('Chemicals Calcs'!H$2:H158)-'Chem - ODS'!C$7*10^6&gt;0),SUM('Chemicals Calcs'!H$2:H158)-'Chem - ODS'!C$7*10^6,'Chemicals Calcs'!H158))</f>
        <v>0</v>
      </c>
      <c r="I158" s="212">
        <f ca="1">IF(SUM('Chemicals Calcs'!I$2:I158)-'Chem - ODS'!D$7*10^6&lt;0,0,IF(AND(SUM('Chemicals Calcs'!I$1:I157)-'Chem - ODS'!D$7*10^6&lt;0,SUM('Chemicals Calcs'!I$2:I158)-'Chem - ODS'!D$7*10^6&gt;0),SUM('Chemicals Calcs'!I$2:I158)-'Chem - ODS'!D$7*10^6,'Chemicals Calcs'!I158))</f>
        <v>0</v>
      </c>
      <c r="J158" s="212">
        <f ca="1">IF(SUM('Chemicals Calcs'!J$2:J158)-'Chem - ODS'!E$7*10^6&lt;0,0,IF(AND(SUM('Chemicals Calcs'!J$1:J157)-'Chem - ODS'!E$7*10^6&lt;0,SUM('Chemicals Calcs'!J$2:J158)-'Chem - ODS'!E$7*10^6&gt;0),SUM('Chemicals Calcs'!J$2:J158)-'Chem - ODS'!E$7*10^6,'Chemicals Calcs'!J158))</f>
        <v>0</v>
      </c>
      <c r="K158" s="212">
        <f ca="1">IF(SUM('Chemicals Calcs'!K$2:K158)-'Chem - ODS'!F$7*10^6&lt;0,0,IF(AND(SUM('Chemicals Calcs'!K$1:K157)-'Chem - ODS'!F$7*10^6&lt;0,SUM('Chemicals Calcs'!K$2:K158)-'Chem - ODS'!F$7*10^6&gt;0),SUM('Chemicals Calcs'!K$2:K158)-'Chem - ODS'!F$7*10^6,'Chemicals Calcs'!K158))</f>
        <v>0</v>
      </c>
      <c r="L158" s="212">
        <f ca="1">IF(SUM('Chemicals Calcs'!L$2:L158)-'Chem - ODS'!G$7*10^6&lt;0,0,IF(AND(SUM('Chemicals Calcs'!L$1:L157)-'Chem - ODS'!G$7*10^6&lt;0,SUM('Chemicals Calcs'!L$2:L158)-'Chem - ODS'!G$7*10^6&gt;0),SUM('Chemicals Calcs'!L$2:L158)-'Chem - ODS'!G$7*10^6,'Chemicals Calcs'!L158))</f>
        <v>0</v>
      </c>
      <c r="M158" s="212">
        <f ca="1">IF(SUM('Chemicals Calcs'!M$2:M158)-'Chem - ODS'!H$7*10^6&lt;0,0,IF(AND(SUM('Chemicals Calcs'!M$1:M157)-'Chem - ODS'!H$7*10^6&lt;0,SUM('Chemicals Calcs'!M$2:M158)-'Chem - ODS'!H$7*10^6&gt;0),SUM('Chemicals Calcs'!M$2:M158)-'Chem - ODS'!H$7*10^6,'Chemicals Calcs'!M158))</f>
        <v>0</v>
      </c>
      <c r="N158" s="212">
        <f ca="1">IF(SUM('Chemicals Calcs'!N$2:N158)-'Chem - ODS'!I$7*10^6&lt;0,0,IF(AND(SUM('Chemicals Calcs'!N$1:N157)-'Chem - ODS'!I$7*10^6&lt;0,SUM('Chemicals Calcs'!N$2:N158)-'Chem - ODS'!I$7*10^6&gt;0),SUM('Chemicals Calcs'!N$2:N158)-'Chem - ODS'!I$7*10^6,'Chemicals Calcs'!N158))</f>
        <v>0</v>
      </c>
      <c r="O158" s="212">
        <f ca="1">IF(SUM('Chemicals Calcs'!O$2:O158)-'Chem - ODS'!J$7*10^6&lt;0,0,IF(AND(SUM('Chemicals Calcs'!O$1:O157)-'Chem - ODS'!J$7*10^6&lt;0,SUM('Chemicals Calcs'!O$2:O158)-'Chem - ODS'!J$7*10^6&gt;0),SUM('Chemicals Calcs'!O$2:O158)-'Chem - ODS'!J$7*10^6,'Chemicals Calcs'!O158))</f>
        <v>0</v>
      </c>
      <c r="P158" s="212">
        <f ca="1">IF(SUM('Chemicals Calcs'!P$2:P158)-'Chem - ODS'!K$7*10^6&lt;0,0,IF(AND(SUM('Chemicals Calcs'!P$1:P157)-'Chem - ODS'!K$7*10^6&lt;0,SUM('Chemicals Calcs'!P$2:P158)-'Chem - ODS'!K$7*10^6&gt;0),SUM('Chemicals Calcs'!P$2:P158)-'Chem - ODS'!K$7*10^6,'Chemicals Calcs'!P158))</f>
        <v>0</v>
      </c>
      <c r="Q158" s="212">
        <f ca="1">IF(SUM('Chemicals Calcs'!Q$2:Q158)-'Chem - ODS'!L$7*10^6&lt;0,0,IF(AND(SUM('Chemicals Calcs'!Q$1:Q157)-'Chem - ODS'!L$7*10^6&lt;0,SUM('Chemicals Calcs'!Q$2:Q158)-'Chem - ODS'!L$7*10^6&gt;0),SUM('Chemicals Calcs'!Q$2:Q158)-'Chem - ODS'!L$7*10^6,'Chemicals Calcs'!Q158))</f>
        <v>0</v>
      </c>
      <c r="R158" s="212">
        <f ca="1">IF(SUM('Chemicals Calcs'!R$2:R158)-'Chem - ODS'!M$7*10^6&lt;0,0,IF(AND(SUM('Chemicals Calcs'!R$1:R157)-'Chem - ODS'!M$7*10^6&lt;0,SUM('Chemicals Calcs'!R$2:R158)-'Chem - ODS'!M$7*10^6&gt;0),SUM('Chemicals Calcs'!R$2:R158)-'Chem - ODS'!M$7*10^6,'Chemicals Calcs'!R158))</f>
        <v>0</v>
      </c>
      <c r="S158" s="212">
        <f ca="1">IF(SUM('Chemicals Calcs'!S$2:S158)-'Chem - ODS'!N$7*10^6&lt;0,0,IF(AND(SUM('Chemicals Calcs'!S$1:S157)-'Chem - ODS'!N$7*10^6&lt;0,SUM('Chemicals Calcs'!S$2:S158)-'Chem - ODS'!N$7*10^6&gt;0),SUM('Chemicals Calcs'!S$2:S158)-'Chem - ODS'!N$7*10^6,'Chemicals Calcs'!S158))</f>
        <v>0</v>
      </c>
      <c r="T158" s="212">
        <f ca="1">IF(SUM('Chemicals Calcs'!T$2:T158)-'Chem - ODS'!O$7*10^6&lt;0,0,IF(AND(SUM('Chemicals Calcs'!T$1:T157)-'Chem - ODS'!O$7*10^6&lt;0,SUM('Chemicals Calcs'!T$2:T158)-'Chem - ODS'!O$7*10^6&gt;0),SUM('Chemicals Calcs'!T$2:T158)-'Chem - ODS'!O$7*10^6,'Chemicals Calcs'!T158))</f>
        <v>0</v>
      </c>
      <c r="U158" s="212">
        <f ca="1">IF(SUM('Chemicals Calcs'!U$2:U158)-'Chem - ODS'!P$7*10^6&lt;0,0,IF(AND(SUM('Chemicals Calcs'!U$1:U157)-'Chem - ODS'!P$7*10^6&lt;0,SUM('Chemicals Calcs'!U$2:U158)-'Chem - ODS'!P$7*10^6&gt;0),SUM('Chemicals Calcs'!U$2:U158)-'Chem - ODS'!P$7*10^6,'Chemicals Calcs'!U158))</f>
        <v>0</v>
      </c>
      <c r="V158" s="212">
        <f ca="1">IF(SUM('Chemicals Calcs'!V$2:V158)-'Chem - ODS'!Q$7*10^6&lt;0,0,IF(AND(SUM('Chemicals Calcs'!V$1:V157)-'Chem - ODS'!Q$7*10^6&lt;0,SUM('Chemicals Calcs'!V$2:V158)-'Chem - ODS'!Q$7*10^6&gt;0),SUM('Chemicals Calcs'!V$2:V158)-'Chem - ODS'!Q$7*10^6,'Chemicals Calcs'!V158))</f>
        <v>0</v>
      </c>
      <c r="W158" s="212">
        <f ca="1">IF(SUM('Chemicals Calcs'!W$2:W158)-'Chem - ODS'!R$7*10^6&lt;0,0,IF(AND(SUM('Chemicals Calcs'!W$1:W157)-'Chem - ODS'!R$7*10^6&lt;0,SUM('Chemicals Calcs'!W$2:W158)-'Chem - ODS'!R$7*10^6&gt;0),SUM('Chemicals Calcs'!W$2:W158)-'Chem - ODS'!R$7*10^6,'Chemicals Calcs'!W158))</f>
        <v>0</v>
      </c>
      <c r="X158" s="212">
        <f ca="1">IF(SUM('Chemicals Calcs'!X$2:X158)-'Chem - ODS'!S$7*10^6&lt;0,0,IF(AND(SUM('Chemicals Calcs'!X$1:X157)-'Chem - ODS'!S$7*10^6&lt;0,SUM('Chemicals Calcs'!X$2:X158)-'Chem - ODS'!S$7*10^6&gt;0),SUM('Chemicals Calcs'!X$2:X158)-'Chem - ODS'!S$7*10^6,'Chemicals Calcs'!X158))</f>
        <v>0</v>
      </c>
      <c r="Y158" s="212">
        <f ca="1">IF(SUM('Chemicals Calcs'!Y$2:Y158)-'Chem - ODS'!T$7*10^6&lt;0,0,IF(AND(SUM('Chemicals Calcs'!Y$1:Y157)-'Chem - ODS'!T$7*10^6&lt;0,SUM('Chemicals Calcs'!Y$2:Y158)-'Chem - ODS'!T$7*10^6&gt;0),SUM('Chemicals Calcs'!Y$2:Y158)-'Chem - ODS'!T$7*10^6,'Chemicals Calcs'!Y158))</f>
        <v>0</v>
      </c>
      <c r="Z158" s="212">
        <f ca="1">IF(SUM('Chemicals Calcs'!Z$2:Z158)-'Chem - ODS'!U$7*10^6&lt;0,0,IF(AND(SUM('Chemicals Calcs'!Z$1:Z157)-'Chem - ODS'!U$7*10^6&lt;0,SUM('Chemicals Calcs'!Z$2:Z158)-'Chem - ODS'!U$7*10^6&gt;0),SUM('Chemicals Calcs'!Z$2:Z158)-'Chem - ODS'!U$7*10^6,'Chemicals Calcs'!Z158))</f>
        <v>0</v>
      </c>
      <c r="AA158" s="212">
        <f ca="1">IF(SUM('Chemicals Calcs'!AA$2:AA158)-'Chem - ODS'!V$7*10^6&lt;0,0,IF(AND(SUM('Chemicals Calcs'!AA$1:AA157)-'Chem - ODS'!V$7*10^6&lt;0,SUM('Chemicals Calcs'!AA$2:AA158)-'Chem - ODS'!V$7*10^6&gt;0),SUM('Chemicals Calcs'!AA$2:AA158)-'Chem - ODS'!V$7*10^6,'Chemicals Calcs'!AA158))</f>
        <v>0</v>
      </c>
      <c r="AB158" s="212">
        <f ca="1">IF(SUM('Chemicals Calcs'!AB$2:AB158)-'Chem - ODS'!W$7*10^6&lt;0,0,IF(AND(SUM('Chemicals Calcs'!AB$1:AB157)-'Chem - ODS'!W$7*10^6&lt;0,SUM('Chemicals Calcs'!AB$2:AB158)-'Chem - ODS'!W$7*10^6&gt;0),SUM('Chemicals Calcs'!AB$2:AB158)-'Chem - ODS'!W$7*10^6,'Chemicals Calcs'!AB158))</f>
        <v>0</v>
      </c>
      <c r="AC158" s="212">
        <f ca="1">IF(SUM('Chemicals Calcs'!AC$2:AC158)-'Chem - ODS'!X$7*10^6&lt;0,0,IF(AND(SUM('Chemicals Calcs'!AC$1:AC157)-'Chem - ODS'!X$7*10^6&lt;0,SUM('Chemicals Calcs'!AC$2:AC158)-'Chem - ODS'!X$7*10^6&gt;0),SUM('Chemicals Calcs'!AC$2:AC158)-'Chem - ODS'!X$7*10^6,'Chemicals Calcs'!AC158))</f>
        <v>0</v>
      </c>
      <c r="AD158" s="212">
        <f ca="1">IF(SUM('Chemicals Calcs'!AD$2:AD158)-'Chem - ODS'!Y$7*10^6&lt;0,0,IF(AND(SUM('Chemicals Calcs'!AD$1:AD157)-'Chem - ODS'!Y$7*10^6&lt;0,SUM('Chemicals Calcs'!AD$2:AD158)-'Chem - ODS'!Y$7*10^6&gt;0),SUM('Chemicals Calcs'!AD$2:AD158)-'Chem - ODS'!Y$7*10^6,'Chemicals Calcs'!AD158))</f>
        <v>0</v>
      </c>
      <c r="AE158" s="212">
        <f ca="1">IF(SUM('Chemicals Calcs'!AE$2:AE158)-'Chem - ODS'!Z$7*10^6&lt;0,0,IF(AND(SUM('Chemicals Calcs'!AE$1:AE157)-'Chem - ODS'!Z$7*10^6&lt;0,SUM('Chemicals Calcs'!AE$2:AE158)-'Chem - ODS'!Z$7*10^6&gt;0),SUM('Chemicals Calcs'!AE$2:AE158)-'Chem - ODS'!Z$7*10^6,'Chemicals Calcs'!AE158))</f>
        <v>0</v>
      </c>
      <c r="AF158" s="212">
        <f ca="1">IF(SUM('Chemicals Calcs'!AF$2:AF158)-'Chem - ODS'!AA$7*10^6&lt;0,0,IF(AND(SUM('Chemicals Calcs'!AF$1:AF157)-'Chem - ODS'!AA$7*10^6&lt;0,SUM('Chemicals Calcs'!AF$2:AF158)-'Chem - ODS'!AA$7*10^6&gt;0),SUM('Chemicals Calcs'!AF$2:AF158)-'Chem - ODS'!AA$7*10^6,'Chemicals Calcs'!AF158))</f>
        <v>0</v>
      </c>
      <c r="AG158" s="212">
        <f ca="1">IF(SUM('Chemicals Calcs'!AG$2:AG158)-'Chem - ODS'!AB$7*10^6&lt;0,0,IF(AND(SUM('Chemicals Calcs'!AG$1:AG157)-'Chem - ODS'!AB$7*10^6&lt;0,SUM('Chemicals Calcs'!AG$2:AG158)-'Chem - ODS'!AB$7*10^6&gt;0),SUM('Chemicals Calcs'!AG$2:AG158)-'Chem - ODS'!AB$7*10^6,'Chemicals Calcs'!AG158))</f>
        <v>0</v>
      </c>
      <c r="AH158" s="212">
        <f ca="1">IF(SUM('Chemicals Calcs'!AH$2:AH158)-'Chem - ODS'!AC$7*10^6&lt;0,0,IF(AND(SUM('Chemicals Calcs'!AH$1:AH157)-'Chem - ODS'!AC$7*10^6&lt;0,SUM('Chemicals Calcs'!AH$2:AH158)-'Chem - ODS'!AC$7*10^6&gt;0),SUM('Chemicals Calcs'!AH$2:AH158)-'Chem - ODS'!AC$7*10^6,'Chemicals Calcs'!AH158))</f>
        <v>0</v>
      </c>
      <c r="AI158" s="212">
        <f ca="1">IF(SUM('Chemicals Calcs'!AI$2:AI158)-'Chem - ODS'!AD$7*10^6&lt;0,0,IF(AND(SUM('Chemicals Calcs'!AI$1:AI157)-'Chem - ODS'!AD$7*10^6&lt;0,SUM('Chemicals Calcs'!AI$2:AI158)-'Chem - ODS'!AD$7*10^6&gt;0),SUM('Chemicals Calcs'!AI$2:AI158)-'Chem - ODS'!AD$7*10^6,'Chemicals Calcs'!AI158))</f>
        <v>0</v>
      </c>
      <c r="AJ158" s="212">
        <f ca="1">IF(SUM('Chemicals Calcs'!AJ$2:AJ158)-'Chem - ODS'!AE$7*10^6&lt;0,0,IF(AND(SUM('Chemicals Calcs'!AJ$1:AJ157)-'Chem - ODS'!AE$7*10^6&lt;0,SUM('Chemicals Calcs'!AJ$2:AJ158)-'Chem - ODS'!AE$7*10^6&gt;0),SUM('Chemicals Calcs'!AJ$2:AJ158)-'Chem - ODS'!AE$7*10^6,'Chemicals Calcs'!AJ158))</f>
        <v>0</v>
      </c>
      <c r="AK158" s="212">
        <f ca="1">IF(SUM('Chemicals Calcs'!AK$2:AK158)-'Chem - ODS'!AF$7*10^6&lt;0,0,IF(AND(SUM('Chemicals Calcs'!AK$1:AK157)-'Chem - ODS'!AF$7*10^6&lt;0,SUM('Chemicals Calcs'!AK$2:AK158)-'Chem - ODS'!AF$7*10^6&gt;0),SUM('Chemicals Calcs'!AK$2:AK158)-'Chem - ODS'!AF$7*10^6,'Chemicals Calcs'!AK158))</f>
        <v>0</v>
      </c>
      <c r="AL158" s="212">
        <f ca="1">IF(SUM('Chemicals Calcs'!AL$2:AL158)-'Chem - ODS'!AG$7*10^6&lt;0,0,IF(AND(SUM('Chemicals Calcs'!AL$1:AL157)-'Chem - ODS'!AG$7*10^6&lt;0,SUM('Chemicals Calcs'!AL$2:AL158)-'Chem - ODS'!AG$7*10^6&gt;0),SUM('Chemicals Calcs'!AL$2:AL158)-'Chem - ODS'!AG$7*10^6,'Chemicals Calcs'!AL158))</f>
        <v>0</v>
      </c>
      <c r="AM158" s="212">
        <f ca="1">IF(SUM('Chemicals Calcs'!AM$2:AM158)-'Chem - ODS'!AH$7*10^6&lt;0,0,IF(AND(SUM('Chemicals Calcs'!AM$1:AM157)-'Chem - ODS'!AH$7*10^6&lt;0,SUM('Chemicals Calcs'!AM$2:AM158)-'Chem - ODS'!AH$7*10^6&gt;0),SUM('Chemicals Calcs'!AM$2:AM158)-'Chem - ODS'!AH$7*10^6,'Chemicals Calcs'!AM158))</f>
        <v>0</v>
      </c>
      <c r="AN158" s="212">
        <f ca="1">IF(SUM('Chemicals Calcs'!AN$2:AN158)-'Chem - ODS'!AI$7*10^6&lt;0,0,IF(AND(SUM('Chemicals Calcs'!AN$1:AN157)-'Chem - ODS'!AI$7*10^6&lt;0,SUM('Chemicals Calcs'!AN$2:AN158)-'Chem - ODS'!AI$7*10^6&gt;0),SUM('Chemicals Calcs'!AN$2:AN158)-'Chem - ODS'!AI$7*10^6,'Chemicals Calcs'!AN158))</f>
        <v>0</v>
      </c>
      <c r="AO158" s="212">
        <f ca="1">IF(SUM('Chemicals Calcs'!AO$2:AO158)-'Chem - ODS'!AJ$7*10^6&lt;0,0,IF(AND(SUM('Chemicals Calcs'!AO$1:AO157)-'Chem - ODS'!AJ$7*10^6&lt;0,SUM('Chemicals Calcs'!AO$2:AO158)-'Chem - ODS'!AJ$7*10^6&gt;0),SUM('Chemicals Calcs'!AO$2:AO158)-'Chem - ODS'!AJ$7*10^6,'Chemicals Calcs'!AO158))</f>
        <v>0</v>
      </c>
      <c r="AP158" s="212">
        <f ca="1">IF(SUM('Chemicals Calcs'!AP$2:AP158)-'Chem - ODS'!AK$7*10^6&lt;0,0,IF(AND(SUM('Chemicals Calcs'!AP$1:AP157)-'Chem - ODS'!AK$7*10^6&lt;0,SUM('Chemicals Calcs'!AP$2:AP158)-'Chem - ODS'!AK$7*10^6&gt;0),SUM('Chemicals Calcs'!AP$2:AP158)-'Chem - ODS'!AK$7*10^6,'Chemicals Calcs'!AP158))</f>
        <v>0</v>
      </c>
    </row>
    <row r="159" spans="1:42">
      <c r="A159" s="74">
        <v>450</v>
      </c>
      <c r="B159">
        <f ca="1">IF('Chemicals 2010'!$A167="CP",INDIRECT("'Chemicals 2010'!"&amp;'Country Selector'!$B$3&amp;ROW($A167))*10^12,0)</f>
        <v>0</v>
      </c>
      <c r="C159" s="90">
        <f t="shared" ca="1" si="8"/>
        <v>0</v>
      </c>
      <c r="D159" s="90">
        <f t="shared" ca="1" si="7"/>
        <v>0</v>
      </c>
      <c r="E159" s="90">
        <f t="shared" ca="1" si="7"/>
        <v>0</v>
      </c>
      <c r="F159" s="90">
        <f t="shared" ca="1" si="7"/>
        <v>0</v>
      </c>
      <c r="G159" s="212">
        <f ca="1">IF(SUM('Chemicals Calcs'!G$2:G159)-'Chem - ODS'!B$7*10^6&lt;0,0,IF(AND(SUM('Chemicals Calcs'!G$1:G158)-'Chem - ODS'!B$7*10^6&lt;0,SUM('Chemicals Calcs'!G$2:G159)-'Chem - ODS'!B$7*10^6&gt;0),SUM('Chemicals Calcs'!G$2:G159)-'Chem - ODS'!B$7*10^6,'Chemicals Calcs'!G159))</f>
        <v>0</v>
      </c>
      <c r="H159" s="212">
        <f ca="1">IF(SUM('Chemicals Calcs'!H$2:H159)-'Chem - ODS'!C$7*10^6&lt;0,0,IF(AND(SUM('Chemicals Calcs'!H$1:H158)-'Chem - ODS'!C$7*10^6&lt;0,SUM('Chemicals Calcs'!H$2:H159)-'Chem - ODS'!C$7*10^6&gt;0),SUM('Chemicals Calcs'!H$2:H159)-'Chem - ODS'!C$7*10^6,'Chemicals Calcs'!H159))</f>
        <v>0</v>
      </c>
      <c r="I159" s="212">
        <f ca="1">IF(SUM('Chemicals Calcs'!I$2:I159)-'Chem - ODS'!D$7*10^6&lt;0,0,IF(AND(SUM('Chemicals Calcs'!I$1:I158)-'Chem - ODS'!D$7*10^6&lt;0,SUM('Chemicals Calcs'!I$2:I159)-'Chem - ODS'!D$7*10^6&gt;0),SUM('Chemicals Calcs'!I$2:I159)-'Chem - ODS'!D$7*10^6,'Chemicals Calcs'!I159))</f>
        <v>0</v>
      </c>
      <c r="J159" s="212">
        <f ca="1">IF(SUM('Chemicals Calcs'!J$2:J159)-'Chem - ODS'!E$7*10^6&lt;0,0,IF(AND(SUM('Chemicals Calcs'!J$1:J158)-'Chem - ODS'!E$7*10^6&lt;0,SUM('Chemicals Calcs'!J$2:J159)-'Chem - ODS'!E$7*10^6&gt;0),SUM('Chemicals Calcs'!J$2:J159)-'Chem - ODS'!E$7*10^6,'Chemicals Calcs'!J159))</f>
        <v>0</v>
      </c>
      <c r="K159" s="212">
        <f ca="1">IF(SUM('Chemicals Calcs'!K$2:K159)-'Chem - ODS'!F$7*10^6&lt;0,0,IF(AND(SUM('Chemicals Calcs'!K$1:K158)-'Chem - ODS'!F$7*10^6&lt;0,SUM('Chemicals Calcs'!K$2:K159)-'Chem - ODS'!F$7*10^6&gt;0),SUM('Chemicals Calcs'!K$2:K159)-'Chem - ODS'!F$7*10^6,'Chemicals Calcs'!K159))</f>
        <v>0</v>
      </c>
      <c r="L159" s="212">
        <f ca="1">IF(SUM('Chemicals Calcs'!L$2:L159)-'Chem - ODS'!G$7*10^6&lt;0,0,IF(AND(SUM('Chemicals Calcs'!L$1:L158)-'Chem - ODS'!G$7*10^6&lt;0,SUM('Chemicals Calcs'!L$2:L159)-'Chem - ODS'!G$7*10^6&gt;0),SUM('Chemicals Calcs'!L$2:L159)-'Chem - ODS'!G$7*10^6,'Chemicals Calcs'!L159))</f>
        <v>0</v>
      </c>
      <c r="M159" s="212">
        <f ca="1">IF(SUM('Chemicals Calcs'!M$2:M159)-'Chem - ODS'!H$7*10^6&lt;0,0,IF(AND(SUM('Chemicals Calcs'!M$1:M158)-'Chem - ODS'!H$7*10^6&lt;0,SUM('Chemicals Calcs'!M$2:M159)-'Chem - ODS'!H$7*10^6&gt;0),SUM('Chemicals Calcs'!M$2:M159)-'Chem - ODS'!H$7*10^6,'Chemicals Calcs'!M159))</f>
        <v>0</v>
      </c>
      <c r="N159" s="212">
        <f ca="1">IF(SUM('Chemicals Calcs'!N$2:N159)-'Chem - ODS'!I$7*10^6&lt;0,0,IF(AND(SUM('Chemicals Calcs'!N$1:N158)-'Chem - ODS'!I$7*10^6&lt;0,SUM('Chemicals Calcs'!N$2:N159)-'Chem - ODS'!I$7*10^6&gt;0),SUM('Chemicals Calcs'!N$2:N159)-'Chem - ODS'!I$7*10^6,'Chemicals Calcs'!N159))</f>
        <v>0</v>
      </c>
      <c r="O159" s="212">
        <f ca="1">IF(SUM('Chemicals Calcs'!O$2:O159)-'Chem - ODS'!J$7*10^6&lt;0,0,IF(AND(SUM('Chemicals Calcs'!O$1:O158)-'Chem - ODS'!J$7*10^6&lt;0,SUM('Chemicals Calcs'!O$2:O159)-'Chem - ODS'!J$7*10^6&gt;0),SUM('Chemicals Calcs'!O$2:O159)-'Chem - ODS'!J$7*10^6,'Chemicals Calcs'!O159))</f>
        <v>0</v>
      </c>
      <c r="P159" s="212">
        <f ca="1">IF(SUM('Chemicals Calcs'!P$2:P159)-'Chem - ODS'!K$7*10^6&lt;0,0,IF(AND(SUM('Chemicals Calcs'!P$1:P158)-'Chem - ODS'!K$7*10^6&lt;0,SUM('Chemicals Calcs'!P$2:P159)-'Chem - ODS'!K$7*10^6&gt;0),SUM('Chemicals Calcs'!P$2:P159)-'Chem - ODS'!K$7*10^6,'Chemicals Calcs'!P159))</f>
        <v>0</v>
      </c>
      <c r="Q159" s="212">
        <f ca="1">IF(SUM('Chemicals Calcs'!Q$2:Q159)-'Chem - ODS'!L$7*10^6&lt;0,0,IF(AND(SUM('Chemicals Calcs'!Q$1:Q158)-'Chem - ODS'!L$7*10^6&lt;0,SUM('Chemicals Calcs'!Q$2:Q159)-'Chem - ODS'!L$7*10^6&gt;0),SUM('Chemicals Calcs'!Q$2:Q159)-'Chem - ODS'!L$7*10^6,'Chemicals Calcs'!Q159))</f>
        <v>0</v>
      </c>
      <c r="R159" s="212">
        <f ca="1">IF(SUM('Chemicals Calcs'!R$2:R159)-'Chem - ODS'!M$7*10^6&lt;0,0,IF(AND(SUM('Chemicals Calcs'!R$1:R158)-'Chem - ODS'!M$7*10^6&lt;0,SUM('Chemicals Calcs'!R$2:R159)-'Chem - ODS'!M$7*10^6&gt;0),SUM('Chemicals Calcs'!R$2:R159)-'Chem - ODS'!M$7*10^6,'Chemicals Calcs'!R159))</f>
        <v>0</v>
      </c>
      <c r="S159" s="212">
        <f ca="1">IF(SUM('Chemicals Calcs'!S$2:S159)-'Chem - ODS'!N$7*10^6&lt;0,0,IF(AND(SUM('Chemicals Calcs'!S$1:S158)-'Chem - ODS'!N$7*10^6&lt;0,SUM('Chemicals Calcs'!S$2:S159)-'Chem - ODS'!N$7*10^6&gt;0),SUM('Chemicals Calcs'!S$2:S159)-'Chem - ODS'!N$7*10^6,'Chemicals Calcs'!S159))</f>
        <v>0</v>
      </c>
      <c r="T159" s="212">
        <f ca="1">IF(SUM('Chemicals Calcs'!T$2:T159)-'Chem - ODS'!O$7*10^6&lt;0,0,IF(AND(SUM('Chemicals Calcs'!T$1:T158)-'Chem - ODS'!O$7*10^6&lt;0,SUM('Chemicals Calcs'!T$2:T159)-'Chem - ODS'!O$7*10^6&gt;0),SUM('Chemicals Calcs'!T$2:T159)-'Chem - ODS'!O$7*10^6,'Chemicals Calcs'!T159))</f>
        <v>0</v>
      </c>
      <c r="U159" s="212">
        <f ca="1">IF(SUM('Chemicals Calcs'!U$2:U159)-'Chem - ODS'!P$7*10^6&lt;0,0,IF(AND(SUM('Chemicals Calcs'!U$1:U158)-'Chem - ODS'!P$7*10^6&lt;0,SUM('Chemicals Calcs'!U$2:U159)-'Chem - ODS'!P$7*10^6&gt;0),SUM('Chemicals Calcs'!U$2:U159)-'Chem - ODS'!P$7*10^6,'Chemicals Calcs'!U159))</f>
        <v>0</v>
      </c>
      <c r="V159" s="212">
        <f ca="1">IF(SUM('Chemicals Calcs'!V$2:V159)-'Chem - ODS'!Q$7*10^6&lt;0,0,IF(AND(SUM('Chemicals Calcs'!V$1:V158)-'Chem - ODS'!Q$7*10^6&lt;0,SUM('Chemicals Calcs'!V$2:V159)-'Chem - ODS'!Q$7*10^6&gt;0),SUM('Chemicals Calcs'!V$2:V159)-'Chem - ODS'!Q$7*10^6,'Chemicals Calcs'!V159))</f>
        <v>0</v>
      </c>
      <c r="W159" s="212">
        <f ca="1">IF(SUM('Chemicals Calcs'!W$2:W159)-'Chem - ODS'!R$7*10^6&lt;0,0,IF(AND(SUM('Chemicals Calcs'!W$1:W158)-'Chem - ODS'!R$7*10^6&lt;0,SUM('Chemicals Calcs'!W$2:W159)-'Chem - ODS'!R$7*10^6&gt;0),SUM('Chemicals Calcs'!W$2:W159)-'Chem - ODS'!R$7*10^6,'Chemicals Calcs'!W159))</f>
        <v>0</v>
      </c>
      <c r="X159" s="212">
        <f ca="1">IF(SUM('Chemicals Calcs'!X$2:X159)-'Chem - ODS'!S$7*10^6&lt;0,0,IF(AND(SUM('Chemicals Calcs'!X$1:X158)-'Chem - ODS'!S$7*10^6&lt;0,SUM('Chemicals Calcs'!X$2:X159)-'Chem - ODS'!S$7*10^6&gt;0),SUM('Chemicals Calcs'!X$2:X159)-'Chem - ODS'!S$7*10^6,'Chemicals Calcs'!X159))</f>
        <v>0</v>
      </c>
      <c r="Y159" s="212">
        <f ca="1">IF(SUM('Chemicals Calcs'!Y$2:Y159)-'Chem - ODS'!T$7*10^6&lt;0,0,IF(AND(SUM('Chemicals Calcs'!Y$1:Y158)-'Chem - ODS'!T$7*10^6&lt;0,SUM('Chemicals Calcs'!Y$2:Y159)-'Chem - ODS'!T$7*10^6&gt;0),SUM('Chemicals Calcs'!Y$2:Y159)-'Chem - ODS'!T$7*10^6,'Chemicals Calcs'!Y159))</f>
        <v>0</v>
      </c>
      <c r="Z159" s="212">
        <f ca="1">IF(SUM('Chemicals Calcs'!Z$2:Z159)-'Chem - ODS'!U$7*10^6&lt;0,0,IF(AND(SUM('Chemicals Calcs'!Z$1:Z158)-'Chem - ODS'!U$7*10^6&lt;0,SUM('Chemicals Calcs'!Z$2:Z159)-'Chem - ODS'!U$7*10^6&gt;0),SUM('Chemicals Calcs'!Z$2:Z159)-'Chem - ODS'!U$7*10^6,'Chemicals Calcs'!Z159))</f>
        <v>0</v>
      </c>
      <c r="AA159" s="212">
        <f ca="1">IF(SUM('Chemicals Calcs'!AA$2:AA159)-'Chem - ODS'!V$7*10^6&lt;0,0,IF(AND(SUM('Chemicals Calcs'!AA$1:AA158)-'Chem - ODS'!V$7*10^6&lt;0,SUM('Chemicals Calcs'!AA$2:AA159)-'Chem - ODS'!V$7*10^6&gt;0),SUM('Chemicals Calcs'!AA$2:AA159)-'Chem - ODS'!V$7*10^6,'Chemicals Calcs'!AA159))</f>
        <v>0</v>
      </c>
      <c r="AB159" s="212">
        <f ca="1">IF(SUM('Chemicals Calcs'!AB$2:AB159)-'Chem - ODS'!W$7*10^6&lt;0,0,IF(AND(SUM('Chemicals Calcs'!AB$1:AB158)-'Chem - ODS'!W$7*10^6&lt;0,SUM('Chemicals Calcs'!AB$2:AB159)-'Chem - ODS'!W$7*10^6&gt;0),SUM('Chemicals Calcs'!AB$2:AB159)-'Chem - ODS'!W$7*10^6,'Chemicals Calcs'!AB159))</f>
        <v>0</v>
      </c>
      <c r="AC159" s="212">
        <f ca="1">IF(SUM('Chemicals Calcs'!AC$2:AC159)-'Chem - ODS'!X$7*10^6&lt;0,0,IF(AND(SUM('Chemicals Calcs'!AC$1:AC158)-'Chem - ODS'!X$7*10^6&lt;0,SUM('Chemicals Calcs'!AC$2:AC159)-'Chem - ODS'!X$7*10^6&gt;0),SUM('Chemicals Calcs'!AC$2:AC159)-'Chem - ODS'!X$7*10^6,'Chemicals Calcs'!AC159))</f>
        <v>0</v>
      </c>
      <c r="AD159" s="212">
        <f ca="1">IF(SUM('Chemicals Calcs'!AD$2:AD159)-'Chem - ODS'!Y$7*10^6&lt;0,0,IF(AND(SUM('Chemicals Calcs'!AD$1:AD158)-'Chem - ODS'!Y$7*10^6&lt;0,SUM('Chemicals Calcs'!AD$2:AD159)-'Chem - ODS'!Y$7*10^6&gt;0),SUM('Chemicals Calcs'!AD$2:AD159)-'Chem - ODS'!Y$7*10^6,'Chemicals Calcs'!AD159))</f>
        <v>0</v>
      </c>
      <c r="AE159" s="212">
        <f ca="1">IF(SUM('Chemicals Calcs'!AE$2:AE159)-'Chem - ODS'!Z$7*10^6&lt;0,0,IF(AND(SUM('Chemicals Calcs'!AE$1:AE158)-'Chem - ODS'!Z$7*10^6&lt;0,SUM('Chemicals Calcs'!AE$2:AE159)-'Chem - ODS'!Z$7*10^6&gt;0),SUM('Chemicals Calcs'!AE$2:AE159)-'Chem - ODS'!Z$7*10^6,'Chemicals Calcs'!AE159))</f>
        <v>0</v>
      </c>
      <c r="AF159" s="212">
        <f ca="1">IF(SUM('Chemicals Calcs'!AF$2:AF159)-'Chem - ODS'!AA$7*10^6&lt;0,0,IF(AND(SUM('Chemicals Calcs'!AF$1:AF158)-'Chem - ODS'!AA$7*10^6&lt;0,SUM('Chemicals Calcs'!AF$2:AF159)-'Chem - ODS'!AA$7*10^6&gt;0),SUM('Chemicals Calcs'!AF$2:AF159)-'Chem - ODS'!AA$7*10^6,'Chemicals Calcs'!AF159))</f>
        <v>0</v>
      </c>
      <c r="AG159" s="212">
        <f ca="1">IF(SUM('Chemicals Calcs'!AG$2:AG159)-'Chem - ODS'!AB$7*10^6&lt;0,0,IF(AND(SUM('Chemicals Calcs'!AG$1:AG158)-'Chem - ODS'!AB$7*10^6&lt;0,SUM('Chemicals Calcs'!AG$2:AG159)-'Chem - ODS'!AB$7*10^6&gt;0),SUM('Chemicals Calcs'!AG$2:AG159)-'Chem - ODS'!AB$7*10^6,'Chemicals Calcs'!AG159))</f>
        <v>0</v>
      </c>
      <c r="AH159" s="212">
        <f ca="1">IF(SUM('Chemicals Calcs'!AH$2:AH159)-'Chem - ODS'!AC$7*10^6&lt;0,0,IF(AND(SUM('Chemicals Calcs'!AH$1:AH158)-'Chem - ODS'!AC$7*10^6&lt;0,SUM('Chemicals Calcs'!AH$2:AH159)-'Chem - ODS'!AC$7*10^6&gt;0),SUM('Chemicals Calcs'!AH$2:AH159)-'Chem - ODS'!AC$7*10^6,'Chemicals Calcs'!AH159))</f>
        <v>0</v>
      </c>
      <c r="AI159" s="212">
        <f ca="1">IF(SUM('Chemicals Calcs'!AI$2:AI159)-'Chem - ODS'!AD$7*10^6&lt;0,0,IF(AND(SUM('Chemicals Calcs'!AI$1:AI158)-'Chem - ODS'!AD$7*10^6&lt;0,SUM('Chemicals Calcs'!AI$2:AI159)-'Chem - ODS'!AD$7*10^6&gt;0),SUM('Chemicals Calcs'!AI$2:AI159)-'Chem - ODS'!AD$7*10^6,'Chemicals Calcs'!AI159))</f>
        <v>0</v>
      </c>
      <c r="AJ159" s="212">
        <f ca="1">IF(SUM('Chemicals Calcs'!AJ$2:AJ159)-'Chem - ODS'!AE$7*10^6&lt;0,0,IF(AND(SUM('Chemicals Calcs'!AJ$1:AJ158)-'Chem - ODS'!AE$7*10^6&lt;0,SUM('Chemicals Calcs'!AJ$2:AJ159)-'Chem - ODS'!AE$7*10^6&gt;0),SUM('Chemicals Calcs'!AJ$2:AJ159)-'Chem - ODS'!AE$7*10^6,'Chemicals Calcs'!AJ159))</f>
        <v>0</v>
      </c>
      <c r="AK159" s="212">
        <f ca="1">IF(SUM('Chemicals Calcs'!AK$2:AK159)-'Chem - ODS'!AF$7*10^6&lt;0,0,IF(AND(SUM('Chemicals Calcs'!AK$1:AK158)-'Chem - ODS'!AF$7*10^6&lt;0,SUM('Chemicals Calcs'!AK$2:AK159)-'Chem - ODS'!AF$7*10^6&gt;0),SUM('Chemicals Calcs'!AK$2:AK159)-'Chem - ODS'!AF$7*10^6,'Chemicals Calcs'!AK159))</f>
        <v>0</v>
      </c>
      <c r="AL159" s="212">
        <f ca="1">IF(SUM('Chemicals Calcs'!AL$2:AL159)-'Chem - ODS'!AG$7*10^6&lt;0,0,IF(AND(SUM('Chemicals Calcs'!AL$1:AL158)-'Chem - ODS'!AG$7*10^6&lt;0,SUM('Chemicals Calcs'!AL$2:AL159)-'Chem - ODS'!AG$7*10^6&gt;0),SUM('Chemicals Calcs'!AL$2:AL159)-'Chem - ODS'!AG$7*10^6,'Chemicals Calcs'!AL159))</f>
        <v>0</v>
      </c>
      <c r="AM159" s="212">
        <f ca="1">IF(SUM('Chemicals Calcs'!AM$2:AM159)-'Chem - ODS'!AH$7*10^6&lt;0,0,IF(AND(SUM('Chemicals Calcs'!AM$1:AM158)-'Chem - ODS'!AH$7*10^6&lt;0,SUM('Chemicals Calcs'!AM$2:AM159)-'Chem - ODS'!AH$7*10^6&gt;0),SUM('Chemicals Calcs'!AM$2:AM159)-'Chem - ODS'!AH$7*10^6,'Chemicals Calcs'!AM159))</f>
        <v>0</v>
      </c>
      <c r="AN159" s="212">
        <f ca="1">IF(SUM('Chemicals Calcs'!AN$2:AN159)-'Chem - ODS'!AI$7*10^6&lt;0,0,IF(AND(SUM('Chemicals Calcs'!AN$1:AN158)-'Chem - ODS'!AI$7*10^6&lt;0,SUM('Chemicals Calcs'!AN$2:AN159)-'Chem - ODS'!AI$7*10^6&gt;0),SUM('Chemicals Calcs'!AN$2:AN159)-'Chem - ODS'!AI$7*10^6,'Chemicals Calcs'!AN159))</f>
        <v>0</v>
      </c>
      <c r="AO159" s="212">
        <f ca="1">IF(SUM('Chemicals Calcs'!AO$2:AO159)-'Chem - ODS'!AJ$7*10^6&lt;0,0,IF(AND(SUM('Chemicals Calcs'!AO$1:AO158)-'Chem - ODS'!AJ$7*10^6&lt;0,SUM('Chemicals Calcs'!AO$2:AO159)-'Chem - ODS'!AJ$7*10^6&gt;0),SUM('Chemicals Calcs'!AO$2:AO159)-'Chem - ODS'!AJ$7*10^6,'Chemicals Calcs'!AO159))</f>
        <v>0</v>
      </c>
      <c r="AP159" s="212">
        <f ca="1">IF(SUM('Chemicals Calcs'!AP$2:AP159)-'Chem - ODS'!AK$7*10^6&lt;0,0,IF(AND(SUM('Chemicals Calcs'!AP$1:AP158)-'Chem - ODS'!AK$7*10^6&lt;0,SUM('Chemicals Calcs'!AP$2:AP159)-'Chem - ODS'!AK$7*10^6&gt;0),SUM('Chemicals Calcs'!AP$2:AP159)-'Chem - ODS'!AK$7*10^6,'Chemicals Calcs'!AP159))</f>
        <v>0</v>
      </c>
    </row>
    <row r="160" spans="1:42">
      <c r="A160" s="74">
        <v>500</v>
      </c>
      <c r="B160">
        <f ca="1">IF('Chemicals 2010'!$A168="CP",INDIRECT("'Chemicals 2010'!"&amp;'Country Selector'!$B$3&amp;ROW($A168))*10^12,0)</f>
        <v>0</v>
      </c>
      <c r="C160" s="90">
        <f t="shared" ca="1" si="8"/>
        <v>0</v>
      </c>
      <c r="D160" s="90">
        <f t="shared" ca="1" si="7"/>
        <v>0</v>
      </c>
      <c r="E160" s="90">
        <f t="shared" ca="1" si="7"/>
        <v>0</v>
      </c>
      <c r="F160" s="90">
        <f t="shared" ca="1" si="7"/>
        <v>0</v>
      </c>
      <c r="G160" s="212">
        <f ca="1">IF(SUM('Chemicals Calcs'!G$2:G160)-'Chem - ODS'!B$7*10^6&lt;0,0,IF(AND(SUM('Chemicals Calcs'!G$1:G159)-'Chem - ODS'!B$7*10^6&lt;0,SUM('Chemicals Calcs'!G$2:G160)-'Chem - ODS'!B$7*10^6&gt;0),SUM('Chemicals Calcs'!G$2:G160)-'Chem - ODS'!B$7*10^6,'Chemicals Calcs'!G160))</f>
        <v>0</v>
      </c>
      <c r="H160" s="212">
        <f ca="1">IF(SUM('Chemicals Calcs'!H$2:H160)-'Chem - ODS'!C$7*10^6&lt;0,0,IF(AND(SUM('Chemicals Calcs'!H$1:H159)-'Chem - ODS'!C$7*10^6&lt;0,SUM('Chemicals Calcs'!H$2:H160)-'Chem - ODS'!C$7*10^6&gt;0),SUM('Chemicals Calcs'!H$2:H160)-'Chem - ODS'!C$7*10^6,'Chemicals Calcs'!H160))</f>
        <v>0</v>
      </c>
      <c r="I160" s="212">
        <f ca="1">IF(SUM('Chemicals Calcs'!I$2:I160)-'Chem - ODS'!D$7*10^6&lt;0,0,IF(AND(SUM('Chemicals Calcs'!I$1:I159)-'Chem - ODS'!D$7*10^6&lt;0,SUM('Chemicals Calcs'!I$2:I160)-'Chem - ODS'!D$7*10^6&gt;0),SUM('Chemicals Calcs'!I$2:I160)-'Chem - ODS'!D$7*10^6,'Chemicals Calcs'!I160))</f>
        <v>0</v>
      </c>
      <c r="J160" s="212">
        <f ca="1">IF(SUM('Chemicals Calcs'!J$2:J160)-'Chem - ODS'!E$7*10^6&lt;0,0,IF(AND(SUM('Chemicals Calcs'!J$1:J159)-'Chem - ODS'!E$7*10^6&lt;0,SUM('Chemicals Calcs'!J$2:J160)-'Chem - ODS'!E$7*10^6&gt;0),SUM('Chemicals Calcs'!J$2:J160)-'Chem - ODS'!E$7*10^6,'Chemicals Calcs'!J160))</f>
        <v>0</v>
      </c>
      <c r="K160" s="212">
        <f ca="1">IF(SUM('Chemicals Calcs'!K$2:K160)-'Chem - ODS'!F$7*10^6&lt;0,0,IF(AND(SUM('Chemicals Calcs'!K$1:K159)-'Chem - ODS'!F$7*10^6&lt;0,SUM('Chemicals Calcs'!K$2:K160)-'Chem - ODS'!F$7*10^6&gt;0),SUM('Chemicals Calcs'!K$2:K160)-'Chem - ODS'!F$7*10^6,'Chemicals Calcs'!K160))</f>
        <v>0</v>
      </c>
      <c r="L160" s="212">
        <f ca="1">IF(SUM('Chemicals Calcs'!L$2:L160)-'Chem - ODS'!G$7*10^6&lt;0,0,IF(AND(SUM('Chemicals Calcs'!L$1:L159)-'Chem - ODS'!G$7*10^6&lt;0,SUM('Chemicals Calcs'!L$2:L160)-'Chem - ODS'!G$7*10^6&gt;0),SUM('Chemicals Calcs'!L$2:L160)-'Chem - ODS'!G$7*10^6,'Chemicals Calcs'!L160))</f>
        <v>0</v>
      </c>
      <c r="M160" s="212">
        <f ca="1">IF(SUM('Chemicals Calcs'!M$2:M160)-'Chem - ODS'!H$7*10^6&lt;0,0,IF(AND(SUM('Chemicals Calcs'!M$1:M159)-'Chem - ODS'!H$7*10^6&lt;0,SUM('Chemicals Calcs'!M$2:M160)-'Chem - ODS'!H$7*10^6&gt;0),SUM('Chemicals Calcs'!M$2:M160)-'Chem - ODS'!H$7*10^6,'Chemicals Calcs'!M160))</f>
        <v>0</v>
      </c>
      <c r="N160" s="212">
        <f ca="1">IF(SUM('Chemicals Calcs'!N$2:N160)-'Chem - ODS'!I$7*10^6&lt;0,0,IF(AND(SUM('Chemicals Calcs'!N$1:N159)-'Chem - ODS'!I$7*10^6&lt;0,SUM('Chemicals Calcs'!N$2:N160)-'Chem - ODS'!I$7*10^6&gt;0),SUM('Chemicals Calcs'!N$2:N160)-'Chem - ODS'!I$7*10^6,'Chemicals Calcs'!N160))</f>
        <v>0</v>
      </c>
      <c r="O160" s="212">
        <f ca="1">IF(SUM('Chemicals Calcs'!O$2:O160)-'Chem - ODS'!J$7*10^6&lt;0,0,IF(AND(SUM('Chemicals Calcs'!O$1:O159)-'Chem - ODS'!J$7*10^6&lt;0,SUM('Chemicals Calcs'!O$2:O160)-'Chem - ODS'!J$7*10^6&gt;0),SUM('Chemicals Calcs'!O$2:O160)-'Chem - ODS'!J$7*10^6,'Chemicals Calcs'!O160))</f>
        <v>0</v>
      </c>
      <c r="P160" s="212">
        <f ca="1">IF(SUM('Chemicals Calcs'!P$2:P160)-'Chem - ODS'!K$7*10^6&lt;0,0,IF(AND(SUM('Chemicals Calcs'!P$1:P159)-'Chem - ODS'!K$7*10^6&lt;0,SUM('Chemicals Calcs'!P$2:P160)-'Chem - ODS'!K$7*10^6&gt;0),SUM('Chemicals Calcs'!P$2:P160)-'Chem - ODS'!K$7*10^6,'Chemicals Calcs'!P160))</f>
        <v>0</v>
      </c>
      <c r="Q160" s="212">
        <f ca="1">IF(SUM('Chemicals Calcs'!Q$2:Q160)-'Chem - ODS'!L$7*10^6&lt;0,0,IF(AND(SUM('Chemicals Calcs'!Q$1:Q159)-'Chem - ODS'!L$7*10^6&lt;0,SUM('Chemicals Calcs'!Q$2:Q160)-'Chem - ODS'!L$7*10^6&gt;0),SUM('Chemicals Calcs'!Q$2:Q160)-'Chem - ODS'!L$7*10^6,'Chemicals Calcs'!Q160))</f>
        <v>0</v>
      </c>
      <c r="R160" s="212">
        <f ca="1">IF(SUM('Chemicals Calcs'!R$2:R160)-'Chem - ODS'!M$7*10^6&lt;0,0,IF(AND(SUM('Chemicals Calcs'!R$1:R159)-'Chem - ODS'!M$7*10^6&lt;0,SUM('Chemicals Calcs'!R$2:R160)-'Chem - ODS'!M$7*10^6&gt;0),SUM('Chemicals Calcs'!R$2:R160)-'Chem - ODS'!M$7*10^6,'Chemicals Calcs'!R160))</f>
        <v>0</v>
      </c>
      <c r="S160" s="212">
        <f ca="1">IF(SUM('Chemicals Calcs'!S$2:S160)-'Chem - ODS'!N$7*10^6&lt;0,0,IF(AND(SUM('Chemicals Calcs'!S$1:S159)-'Chem - ODS'!N$7*10^6&lt;0,SUM('Chemicals Calcs'!S$2:S160)-'Chem - ODS'!N$7*10^6&gt;0),SUM('Chemicals Calcs'!S$2:S160)-'Chem - ODS'!N$7*10^6,'Chemicals Calcs'!S160))</f>
        <v>0</v>
      </c>
      <c r="T160" s="212">
        <f ca="1">IF(SUM('Chemicals Calcs'!T$2:T160)-'Chem - ODS'!O$7*10^6&lt;0,0,IF(AND(SUM('Chemicals Calcs'!T$1:T159)-'Chem - ODS'!O$7*10^6&lt;0,SUM('Chemicals Calcs'!T$2:T160)-'Chem - ODS'!O$7*10^6&gt;0),SUM('Chemicals Calcs'!T$2:T160)-'Chem - ODS'!O$7*10^6,'Chemicals Calcs'!T160))</f>
        <v>0</v>
      </c>
      <c r="U160" s="212">
        <f ca="1">IF(SUM('Chemicals Calcs'!U$2:U160)-'Chem - ODS'!P$7*10^6&lt;0,0,IF(AND(SUM('Chemicals Calcs'!U$1:U159)-'Chem - ODS'!P$7*10^6&lt;0,SUM('Chemicals Calcs'!U$2:U160)-'Chem - ODS'!P$7*10^6&gt;0),SUM('Chemicals Calcs'!U$2:U160)-'Chem - ODS'!P$7*10^6,'Chemicals Calcs'!U160))</f>
        <v>0</v>
      </c>
      <c r="V160" s="212">
        <f ca="1">IF(SUM('Chemicals Calcs'!V$2:V160)-'Chem - ODS'!Q$7*10^6&lt;0,0,IF(AND(SUM('Chemicals Calcs'!V$1:V159)-'Chem - ODS'!Q$7*10^6&lt;0,SUM('Chemicals Calcs'!V$2:V160)-'Chem - ODS'!Q$7*10^6&gt;0),SUM('Chemicals Calcs'!V$2:V160)-'Chem - ODS'!Q$7*10^6,'Chemicals Calcs'!V160))</f>
        <v>0</v>
      </c>
      <c r="W160" s="212">
        <f ca="1">IF(SUM('Chemicals Calcs'!W$2:W160)-'Chem - ODS'!R$7*10^6&lt;0,0,IF(AND(SUM('Chemicals Calcs'!W$1:W159)-'Chem - ODS'!R$7*10^6&lt;0,SUM('Chemicals Calcs'!W$2:W160)-'Chem - ODS'!R$7*10^6&gt;0),SUM('Chemicals Calcs'!W$2:W160)-'Chem - ODS'!R$7*10^6,'Chemicals Calcs'!W160))</f>
        <v>0</v>
      </c>
      <c r="X160" s="212">
        <f ca="1">IF(SUM('Chemicals Calcs'!X$2:X160)-'Chem - ODS'!S$7*10^6&lt;0,0,IF(AND(SUM('Chemicals Calcs'!X$1:X159)-'Chem - ODS'!S$7*10^6&lt;0,SUM('Chemicals Calcs'!X$2:X160)-'Chem - ODS'!S$7*10^6&gt;0),SUM('Chemicals Calcs'!X$2:X160)-'Chem - ODS'!S$7*10^6,'Chemicals Calcs'!X160))</f>
        <v>0</v>
      </c>
      <c r="Y160" s="212">
        <f ca="1">IF(SUM('Chemicals Calcs'!Y$2:Y160)-'Chem - ODS'!T$7*10^6&lt;0,0,IF(AND(SUM('Chemicals Calcs'!Y$1:Y159)-'Chem - ODS'!T$7*10^6&lt;0,SUM('Chemicals Calcs'!Y$2:Y160)-'Chem - ODS'!T$7*10^6&gt;0),SUM('Chemicals Calcs'!Y$2:Y160)-'Chem - ODS'!T$7*10^6,'Chemicals Calcs'!Y160))</f>
        <v>0</v>
      </c>
      <c r="Z160" s="212">
        <f ca="1">IF(SUM('Chemicals Calcs'!Z$2:Z160)-'Chem - ODS'!U$7*10^6&lt;0,0,IF(AND(SUM('Chemicals Calcs'!Z$1:Z159)-'Chem - ODS'!U$7*10^6&lt;0,SUM('Chemicals Calcs'!Z$2:Z160)-'Chem - ODS'!U$7*10^6&gt;0),SUM('Chemicals Calcs'!Z$2:Z160)-'Chem - ODS'!U$7*10^6,'Chemicals Calcs'!Z160))</f>
        <v>0</v>
      </c>
      <c r="AA160" s="212">
        <f ca="1">IF(SUM('Chemicals Calcs'!AA$2:AA160)-'Chem - ODS'!V$7*10^6&lt;0,0,IF(AND(SUM('Chemicals Calcs'!AA$1:AA159)-'Chem - ODS'!V$7*10^6&lt;0,SUM('Chemicals Calcs'!AA$2:AA160)-'Chem - ODS'!V$7*10^6&gt;0),SUM('Chemicals Calcs'!AA$2:AA160)-'Chem - ODS'!V$7*10^6,'Chemicals Calcs'!AA160))</f>
        <v>0</v>
      </c>
      <c r="AB160" s="212">
        <f ca="1">IF(SUM('Chemicals Calcs'!AB$2:AB160)-'Chem - ODS'!W$7*10^6&lt;0,0,IF(AND(SUM('Chemicals Calcs'!AB$1:AB159)-'Chem - ODS'!W$7*10^6&lt;0,SUM('Chemicals Calcs'!AB$2:AB160)-'Chem - ODS'!W$7*10^6&gt;0),SUM('Chemicals Calcs'!AB$2:AB160)-'Chem - ODS'!W$7*10^6,'Chemicals Calcs'!AB160))</f>
        <v>0</v>
      </c>
      <c r="AC160" s="212">
        <f ca="1">IF(SUM('Chemicals Calcs'!AC$2:AC160)-'Chem - ODS'!X$7*10^6&lt;0,0,IF(AND(SUM('Chemicals Calcs'!AC$1:AC159)-'Chem - ODS'!X$7*10^6&lt;0,SUM('Chemicals Calcs'!AC$2:AC160)-'Chem - ODS'!X$7*10^6&gt;0),SUM('Chemicals Calcs'!AC$2:AC160)-'Chem - ODS'!X$7*10^6,'Chemicals Calcs'!AC160))</f>
        <v>0</v>
      </c>
      <c r="AD160" s="212">
        <f ca="1">IF(SUM('Chemicals Calcs'!AD$2:AD160)-'Chem - ODS'!Y$7*10^6&lt;0,0,IF(AND(SUM('Chemicals Calcs'!AD$1:AD159)-'Chem - ODS'!Y$7*10^6&lt;0,SUM('Chemicals Calcs'!AD$2:AD160)-'Chem - ODS'!Y$7*10^6&gt;0),SUM('Chemicals Calcs'!AD$2:AD160)-'Chem - ODS'!Y$7*10^6,'Chemicals Calcs'!AD160))</f>
        <v>0</v>
      </c>
      <c r="AE160" s="212">
        <f ca="1">IF(SUM('Chemicals Calcs'!AE$2:AE160)-'Chem - ODS'!Z$7*10^6&lt;0,0,IF(AND(SUM('Chemicals Calcs'!AE$1:AE159)-'Chem - ODS'!Z$7*10^6&lt;0,SUM('Chemicals Calcs'!AE$2:AE160)-'Chem - ODS'!Z$7*10^6&gt;0),SUM('Chemicals Calcs'!AE$2:AE160)-'Chem - ODS'!Z$7*10^6,'Chemicals Calcs'!AE160))</f>
        <v>0</v>
      </c>
      <c r="AF160" s="212">
        <f ca="1">IF(SUM('Chemicals Calcs'!AF$2:AF160)-'Chem - ODS'!AA$7*10^6&lt;0,0,IF(AND(SUM('Chemicals Calcs'!AF$1:AF159)-'Chem - ODS'!AA$7*10^6&lt;0,SUM('Chemicals Calcs'!AF$2:AF160)-'Chem - ODS'!AA$7*10^6&gt;0),SUM('Chemicals Calcs'!AF$2:AF160)-'Chem - ODS'!AA$7*10^6,'Chemicals Calcs'!AF160))</f>
        <v>0</v>
      </c>
      <c r="AG160" s="212">
        <f ca="1">IF(SUM('Chemicals Calcs'!AG$2:AG160)-'Chem - ODS'!AB$7*10^6&lt;0,0,IF(AND(SUM('Chemicals Calcs'!AG$1:AG159)-'Chem - ODS'!AB$7*10^6&lt;0,SUM('Chemicals Calcs'!AG$2:AG160)-'Chem - ODS'!AB$7*10^6&gt;0),SUM('Chemicals Calcs'!AG$2:AG160)-'Chem - ODS'!AB$7*10^6,'Chemicals Calcs'!AG160))</f>
        <v>0</v>
      </c>
      <c r="AH160" s="212">
        <f ca="1">IF(SUM('Chemicals Calcs'!AH$2:AH160)-'Chem - ODS'!AC$7*10^6&lt;0,0,IF(AND(SUM('Chemicals Calcs'!AH$1:AH159)-'Chem - ODS'!AC$7*10^6&lt;0,SUM('Chemicals Calcs'!AH$2:AH160)-'Chem - ODS'!AC$7*10^6&gt;0),SUM('Chemicals Calcs'!AH$2:AH160)-'Chem - ODS'!AC$7*10^6,'Chemicals Calcs'!AH160))</f>
        <v>0</v>
      </c>
      <c r="AI160" s="212">
        <f ca="1">IF(SUM('Chemicals Calcs'!AI$2:AI160)-'Chem - ODS'!AD$7*10^6&lt;0,0,IF(AND(SUM('Chemicals Calcs'!AI$1:AI159)-'Chem - ODS'!AD$7*10^6&lt;0,SUM('Chemicals Calcs'!AI$2:AI160)-'Chem - ODS'!AD$7*10^6&gt;0),SUM('Chemicals Calcs'!AI$2:AI160)-'Chem - ODS'!AD$7*10^6,'Chemicals Calcs'!AI160))</f>
        <v>0</v>
      </c>
      <c r="AJ160" s="212">
        <f ca="1">IF(SUM('Chemicals Calcs'!AJ$2:AJ160)-'Chem - ODS'!AE$7*10^6&lt;0,0,IF(AND(SUM('Chemicals Calcs'!AJ$1:AJ159)-'Chem - ODS'!AE$7*10^6&lt;0,SUM('Chemicals Calcs'!AJ$2:AJ160)-'Chem - ODS'!AE$7*10^6&gt;0),SUM('Chemicals Calcs'!AJ$2:AJ160)-'Chem - ODS'!AE$7*10^6,'Chemicals Calcs'!AJ160))</f>
        <v>0</v>
      </c>
      <c r="AK160" s="212">
        <f ca="1">IF(SUM('Chemicals Calcs'!AK$2:AK160)-'Chem - ODS'!AF$7*10^6&lt;0,0,IF(AND(SUM('Chemicals Calcs'!AK$1:AK159)-'Chem - ODS'!AF$7*10^6&lt;0,SUM('Chemicals Calcs'!AK$2:AK160)-'Chem - ODS'!AF$7*10^6&gt;0),SUM('Chemicals Calcs'!AK$2:AK160)-'Chem - ODS'!AF$7*10^6,'Chemicals Calcs'!AK160))</f>
        <v>0</v>
      </c>
      <c r="AL160" s="212">
        <f ca="1">IF(SUM('Chemicals Calcs'!AL$2:AL160)-'Chem - ODS'!AG$7*10^6&lt;0,0,IF(AND(SUM('Chemicals Calcs'!AL$1:AL159)-'Chem - ODS'!AG$7*10^6&lt;0,SUM('Chemicals Calcs'!AL$2:AL160)-'Chem - ODS'!AG$7*10^6&gt;0),SUM('Chemicals Calcs'!AL$2:AL160)-'Chem - ODS'!AG$7*10^6,'Chemicals Calcs'!AL160))</f>
        <v>0</v>
      </c>
      <c r="AM160" s="212">
        <f ca="1">IF(SUM('Chemicals Calcs'!AM$2:AM160)-'Chem - ODS'!AH$7*10^6&lt;0,0,IF(AND(SUM('Chemicals Calcs'!AM$1:AM159)-'Chem - ODS'!AH$7*10^6&lt;0,SUM('Chemicals Calcs'!AM$2:AM160)-'Chem - ODS'!AH$7*10^6&gt;0),SUM('Chemicals Calcs'!AM$2:AM160)-'Chem - ODS'!AH$7*10^6,'Chemicals Calcs'!AM160))</f>
        <v>0</v>
      </c>
      <c r="AN160" s="212">
        <f ca="1">IF(SUM('Chemicals Calcs'!AN$2:AN160)-'Chem - ODS'!AI$7*10^6&lt;0,0,IF(AND(SUM('Chemicals Calcs'!AN$1:AN159)-'Chem - ODS'!AI$7*10^6&lt;0,SUM('Chemicals Calcs'!AN$2:AN160)-'Chem - ODS'!AI$7*10^6&gt;0),SUM('Chemicals Calcs'!AN$2:AN160)-'Chem - ODS'!AI$7*10^6,'Chemicals Calcs'!AN160))</f>
        <v>0</v>
      </c>
      <c r="AO160" s="212">
        <f ca="1">IF(SUM('Chemicals Calcs'!AO$2:AO160)-'Chem - ODS'!AJ$7*10^6&lt;0,0,IF(AND(SUM('Chemicals Calcs'!AO$1:AO159)-'Chem - ODS'!AJ$7*10^6&lt;0,SUM('Chemicals Calcs'!AO$2:AO160)-'Chem - ODS'!AJ$7*10^6&gt;0),SUM('Chemicals Calcs'!AO$2:AO160)-'Chem - ODS'!AJ$7*10^6,'Chemicals Calcs'!AO160))</f>
        <v>0</v>
      </c>
      <c r="AP160" s="212">
        <f ca="1">IF(SUM('Chemicals Calcs'!AP$2:AP160)-'Chem - ODS'!AK$7*10^6&lt;0,0,IF(AND(SUM('Chemicals Calcs'!AP$1:AP159)-'Chem - ODS'!AK$7*10^6&lt;0,SUM('Chemicals Calcs'!AP$2:AP160)-'Chem - ODS'!AK$7*10^6&gt;0),SUM('Chemicals Calcs'!AP$2:AP160)-'Chem - ODS'!AK$7*10^6,'Chemicals Calcs'!AP160))</f>
        <v>0</v>
      </c>
    </row>
    <row r="161" spans="1:42">
      <c r="A161" s="74">
        <v>550</v>
      </c>
      <c r="B161">
        <f ca="1">IF('Chemicals 2010'!$A169="CP",INDIRECT("'Chemicals 2010'!"&amp;'Country Selector'!$B$3&amp;ROW($A169))*10^12,0)</f>
        <v>0</v>
      </c>
      <c r="C161" s="90">
        <f t="shared" ca="1" si="8"/>
        <v>3510588282.6026878</v>
      </c>
      <c r="D161" s="90">
        <f t="shared" ca="1" si="7"/>
        <v>7021176565.2053757</v>
      </c>
      <c r="E161" s="90">
        <f t="shared" ca="1" si="7"/>
        <v>10531764847.808064</v>
      </c>
      <c r="F161" s="90">
        <f t="shared" ca="1" si="7"/>
        <v>14042353130.410751</v>
      </c>
      <c r="G161" s="212">
        <f ca="1">IF(SUM('Chemicals Calcs'!G$2:G161)-'Chem - ODS'!B$7*10^6&lt;0,0,IF(AND(SUM('Chemicals Calcs'!G$1:G160)-'Chem - ODS'!B$7*10^6&lt;0,SUM('Chemicals Calcs'!G$2:G161)-'Chem - ODS'!B$7*10^6&gt;0),SUM('Chemicals Calcs'!G$2:G161)-'Chem - ODS'!B$7*10^6,'Chemicals Calcs'!G161))</f>
        <v>17552941413.013439</v>
      </c>
      <c r="H161" s="212">
        <f ca="1">IF(SUM('Chemicals Calcs'!H$2:H161)-'Chem - ODS'!C$7*10^6&lt;0,0,IF(AND(SUM('Chemicals Calcs'!H$1:H160)-'Chem - ODS'!C$7*10^6&lt;0,SUM('Chemicals Calcs'!H$2:H161)-'Chem - ODS'!C$7*10^6&gt;0),SUM('Chemicals Calcs'!H$2:H161)-'Chem - ODS'!C$7*10^6,'Chemicals Calcs'!H161))</f>
        <v>21063529695.616127</v>
      </c>
      <c r="I161" s="212">
        <f ca="1">IF(SUM('Chemicals Calcs'!I$2:I161)-'Chem - ODS'!D$7*10^6&lt;0,0,IF(AND(SUM('Chemicals Calcs'!I$1:I160)-'Chem - ODS'!D$7*10^6&lt;0,SUM('Chemicals Calcs'!I$2:I161)-'Chem - ODS'!D$7*10^6&gt;0),SUM('Chemicals Calcs'!I$2:I161)-'Chem - ODS'!D$7*10^6,'Chemicals Calcs'!I161))</f>
        <v>24574117978.218815</v>
      </c>
      <c r="J161" s="212">
        <f ca="1">IF(SUM('Chemicals Calcs'!J$2:J161)-'Chem - ODS'!E$7*10^6&lt;0,0,IF(AND(SUM('Chemicals Calcs'!J$1:J160)-'Chem - ODS'!E$7*10^6&lt;0,SUM('Chemicals Calcs'!J$2:J161)-'Chem - ODS'!E$7*10^6&gt;0),SUM('Chemicals Calcs'!J$2:J161)-'Chem - ODS'!E$7*10^6,'Chemicals Calcs'!J161))</f>
        <v>28084706260.821503</v>
      </c>
      <c r="K161" s="212">
        <f ca="1">IF(SUM('Chemicals Calcs'!K$2:K161)-'Chem - ODS'!F$7*10^6&lt;0,0,IF(AND(SUM('Chemicals Calcs'!K$1:K160)-'Chem - ODS'!F$7*10^6&lt;0,SUM('Chemicals Calcs'!K$2:K161)-'Chem - ODS'!F$7*10^6&gt;0),SUM('Chemicals Calcs'!K$2:K161)-'Chem - ODS'!F$7*10^6,'Chemicals Calcs'!K161))</f>
        <v>31595294543.424187</v>
      </c>
      <c r="L161" s="212">
        <f ca="1">IF(SUM('Chemicals Calcs'!L$2:L161)-'Chem - ODS'!G$7*10^6&lt;0,0,IF(AND(SUM('Chemicals Calcs'!L$1:L160)-'Chem - ODS'!G$7*10^6&lt;0,SUM('Chemicals Calcs'!L$2:L161)-'Chem - ODS'!G$7*10^6&gt;0),SUM('Chemicals Calcs'!L$2:L161)-'Chem - ODS'!G$7*10^6,'Chemicals Calcs'!L161))</f>
        <v>35105882826.026878</v>
      </c>
      <c r="M161" s="212">
        <f ca="1">IF(SUM('Chemicals Calcs'!M$2:M161)-'Chem - ODS'!H$7*10^6&lt;0,0,IF(AND(SUM('Chemicals Calcs'!M$1:M160)-'Chem - ODS'!H$7*10^6&lt;0,SUM('Chemicals Calcs'!M$2:M161)-'Chem - ODS'!H$7*10^6&gt;0),SUM('Chemicals Calcs'!M$2:M161)-'Chem - ODS'!H$7*10^6,'Chemicals Calcs'!M161))</f>
        <v>34570316789.338478</v>
      </c>
      <c r="N161" s="212">
        <f ca="1">IF(SUM('Chemicals Calcs'!N$2:N161)-'Chem - ODS'!I$7*10^6&lt;0,0,IF(AND(SUM('Chemicals Calcs'!N$1:N160)-'Chem - ODS'!I$7*10^6&lt;0,SUM('Chemicals Calcs'!N$2:N161)-'Chem - ODS'!I$7*10^6&gt;0),SUM('Chemicals Calcs'!N$2:N161)-'Chem - ODS'!I$7*10^6,'Chemicals Calcs'!N161))</f>
        <v>34247686376.944</v>
      </c>
      <c r="O161" s="212">
        <f ca="1">IF(SUM('Chemicals Calcs'!O$2:O161)-'Chem - ODS'!J$7*10^6&lt;0,0,IF(AND(SUM('Chemicals Calcs'!O$1:O160)-'Chem - ODS'!J$7*10^6&lt;0,SUM('Chemicals Calcs'!O$2:O161)-'Chem - ODS'!J$7*10^6&gt;0),SUM('Chemicals Calcs'!O$2:O161)-'Chem - ODS'!J$7*10^6,'Chemicals Calcs'!O161))</f>
        <v>33922856871.765232</v>
      </c>
      <c r="P161" s="212">
        <f ca="1">IF(SUM('Chemicals Calcs'!P$2:P161)-'Chem - ODS'!K$7*10^6&lt;0,0,IF(AND(SUM('Chemicals Calcs'!P$1:P160)-'Chem - ODS'!K$7*10^6&lt;0,SUM('Chemicals Calcs'!P$2:P161)-'Chem - ODS'!K$7*10^6&gt;0),SUM('Chemicals Calcs'!P$2:P161)-'Chem - ODS'!K$7*10^6,'Chemicals Calcs'!P161))</f>
        <v>33596036869.419983</v>
      </c>
      <c r="Q161" s="212">
        <f ca="1">IF(SUM('Chemicals Calcs'!Q$2:Q161)-'Chem - ODS'!L$7*10^6&lt;0,0,IF(AND(SUM('Chemicals Calcs'!Q$1:Q160)-'Chem - ODS'!L$7*10^6&lt;0,SUM('Chemicals Calcs'!Q$2:Q161)-'Chem - ODS'!L$7*10^6&gt;0),SUM('Chemicals Calcs'!Q$2:Q161)-'Chem - ODS'!L$7*10^6,'Chemicals Calcs'!Q161))</f>
        <v>33613944906.747669</v>
      </c>
      <c r="R161" s="212">
        <f ca="1">IF(SUM('Chemicals Calcs'!R$2:R161)-'Chem - ODS'!M$7*10^6&lt;0,0,IF(AND(SUM('Chemicals Calcs'!R$1:R160)-'Chem - ODS'!M$7*10^6&lt;0,SUM('Chemicals Calcs'!R$2:R161)-'Chem - ODS'!M$7*10^6&gt;0),SUM('Chemicals Calcs'!R$2:R161)-'Chem - ODS'!M$7*10^6,'Chemicals Calcs'!R161))</f>
        <v>32937135691.775341</v>
      </c>
      <c r="S161" s="212">
        <f ca="1">IF(SUM('Chemicals Calcs'!S$2:S161)-'Chem - ODS'!N$7*10^6&lt;0,0,IF(AND(SUM('Chemicals Calcs'!S$1:S160)-'Chem - ODS'!N$7*10^6&lt;0,SUM('Chemicals Calcs'!S$2:S161)-'Chem - ODS'!N$7*10^6&gt;0),SUM('Chemicals Calcs'!S$2:S161)-'Chem - ODS'!N$7*10^6,'Chemicals Calcs'!S161))</f>
        <v>33564339521.535709</v>
      </c>
      <c r="T161" s="212">
        <f ca="1">IF(SUM('Chemicals Calcs'!T$2:T161)-'Chem - ODS'!O$7*10^6&lt;0,0,IF(AND(SUM('Chemicals Calcs'!T$1:T160)-'Chem - ODS'!O$7*10^6&lt;0,SUM('Chemicals Calcs'!T$2:T161)-'Chem - ODS'!O$7*10^6&gt;0),SUM('Chemicals Calcs'!T$2:T161)-'Chem - ODS'!O$7*10^6,'Chemicals Calcs'!T161))</f>
        <v>32425881267.702023</v>
      </c>
      <c r="U161" s="212">
        <f ca="1">IF(SUM('Chemicals Calcs'!U$2:U161)-'Chem - ODS'!P$7*10^6&lt;0,0,IF(AND(SUM('Chemicals Calcs'!U$1:U160)-'Chem - ODS'!P$7*10^6&lt;0,SUM('Chemicals Calcs'!U$2:U161)-'Chem - ODS'!P$7*10^6&gt;0),SUM('Chemicals Calcs'!U$2:U161)-'Chem - ODS'!P$7*10^6,'Chemicals Calcs'!U161))</f>
        <v>32085645733.47456</v>
      </c>
      <c r="V161" s="212">
        <f ca="1">IF(SUM('Chemicals Calcs'!V$2:V161)-'Chem - ODS'!Q$7*10^6&lt;0,0,IF(AND(SUM('Chemicals Calcs'!V$1:V160)-'Chem - ODS'!Q$7*10^6&lt;0,SUM('Chemicals Calcs'!V$2:V161)-'Chem - ODS'!Q$7*10^6&gt;0),SUM('Chemicals Calcs'!V$2:V161)-'Chem - ODS'!Q$7*10^6,'Chemicals Calcs'!V161))</f>
        <v>31602203715.714638</v>
      </c>
      <c r="W161" s="212">
        <f ca="1">IF(SUM('Chemicals Calcs'!W$2:W161)-'Chem - ODS'!R$7*10^6&lt;0,0,IF(AND(SUM('Chemicals Calcs'!W$1:W160)-'Chem - ODS'!R$7*10^6&lt;0,SUM('Chemicals Calcs'!W$2:W161)-'Chem - ODS'!R$7*10^6&gt;0),SUM('Chemicals Calcs'!W$2:W161)-'Chem - ODS'!R$7*10^6,'Chemicals Calcs'!W161))</f>
        <v>33758778452.42704</v>
      </c>
      <c r="X161" s="212">
        <f ca="1">IF(SUM('Chemicals Calcs'!X$2:X161)-'Chem - ODS'!S$7*10^6&lt;0,0,IF(AND(SUM('Chemicals Calcs'!X$1:X160)-'Chem - ODS'!S$7*10^6&lt;0,SUM('Chemicals Calcs'!X$2:X161)-'Chem - ODS'!S$7*10^6&gt;0),SUM('Chemicals Calcs'!X$2:X161)-'Chem - ODS'!S$7*10^6,'Chemicals Calcs'!X161))</f>
        <v>36210580628.802498</v>
      </c>
      <c r="Y161" s="212">
        <f ca="1">IF(SUM('Chemicals Calcs'!Y$2:Y161)-'Chem - ODS'!T$7*10^6&lt;0,0,IF(AND(SUM('Chemicals Calcs'!Y$1:Y160)-'Chem - ODS'!T$7*10^6&lt;0,SUM('Chemicals Calcs'!Y$2:Y161)-'Chem - ODS'!T$7*10^6&gt;0),SUM('Chemicals Calcs'!Y$2:Y161)-'Chem - ODS'!T$7*10^6,'Chemicals Calcs'!Y161))</f>
        <v>36796010874.872322</v>
      </c>
      <c r="Z161" s="212">
        <f ca="1">IF(SUM('Chemicals Calcs'!Z$2:Z161)-'Chem - ODS'!U$7*10^6&lt;0,0,IF(AND(SUM('Chemicals Calcs'!Z$1:Z160)-'Chem - ODS'!U$7*10^6&lt;0,SUM('Chemicals Calcs'!Z$2:Z161)-'Chem - ODS'!U$7*10^6&gt;0),SUM('Chemicals Calcs'!Z$2:Z161)-'Chem - ODS'!U$7*10^6,'Chemicals Calcs'!Z161))</f>
        <v>37520164736.146011</v>
      </c>
      <c r="AA161" s="212">
        <f ca="1">IF(SUM('Chemicals Calcs'!AA$2:AA161)-'Chem - ODS'!V$7*10^6&lt;0,0,IF(AND(SUM('Chemicals Calcs'!AA$1:AA160)-'Chem - ODS'!V$7*10^6&lt;0,SUM('Chemicals Calcs'!AA$2:AA161)-'Chem - ODS'!V$7*10^6&gt;0),SUM('Chemicals Calcs'!AA$2:AA161)-'Chem - ODS'!V$7*10^6,'Chemicals Calcs'!AA161))</f>
        <v>38385200253.151337</v>
      </c>
      <c r="AB161" s="212">
        <f ca="1">IF(SUM('Chemicals Calcs'!AB$2:AB161)-'Chem - ODS'!W$7*10^6&lt;0,0,IF(AND(SUM('Chemicals Calcs'!AB$1:AB160)-'Chem - ODS'!W$7*10^6&lt;0,SUM('Chemicals Calcs'!AB$2:AB161)-'Chem - ODS'!W$7*10^6&gt;0),SUM('Chemicals Calcs'!AB$2:AB161)-'Chem - ODS'!W$7*10^6,'Chemicals Calcs'!AB161))</f>
        <v>39393021255.989227</v>
      </c>
      <c r="AC161" s="212">
        <f ca="1">IF(SUM('Chemicals Calcs'!AC$2:AC161)-'Chem - ODS'!X$7*10^6&lt;0,0,IF(AND(SUM('Chemicals Calcs'!AC$1:AC160)-'Chem - ODS'!X$7*10^6&lt;0,SUM('Chemicals Calcs'!AC$2:AC161)-'Chem - ODS'!X$7*10^6&gt;0),SUM('Chemicals Calcs'!AC$2:AC161)-'Chem - ODS'!X$7*10^6,'Chemicals Calcs'!AC161))</f>
        <v>40545313725.031448</v>
      </c>
      <c r="AD161" s="212">
        <f ca="1">IF(SUM('Chemicals Calcs'!AD$2:AD161)-'Chem - ODS'!Y$7*10^6&lt;0,0,IF(AND(SUM('Chemicals Calcs'!AD$1:AD160)-'Chem - ODS'!Y$7*10^6&lt;0,SUM('Chemicals Calcs'!AD$2:AD161)-'Chem - ODS'!Y$7*10^6&gt;0),SUM('Chemicals Calcs'!AD$2:AD161)-'Chem - ODS'!Y$7*10^6,'Chemicals Calcs'!AD161))</f>
        <v>37732628258.396721</v>
      </c>
      <c r="AE161" s="212">
        <f ca="1">IF(SUM('Chemicals Calcs'!AE$2:AE161)-'Chem - ODS'!Z$7*10^6&lt;0,0,IF(AND(SUM('Chemicals Calcs'!AE$1:AE160)-'Chem - ODS'!Z$7*10^6&lt;0,SUM('Chemicals Calcs'!AE$2:AE161)-'Chem - ODS'!Z$7*10^6&gt;0),SUM('Chemicals Calcs'!AE$2:AE161)-'Chem - ODS'!Z$7*10^6,'Chemicals Calcs'!AE161))</f>
        <v>38724642937.175476</v>
      </c>
      <c r="AF161" s="212">
        <f ca="1">IF(SUM('Chemicals Calcs'!AF$2:AF161)-'Chem - ODS'!AA$7*10^6&lt;0,0,IF(AND(SUM('Chemicals Calcs'!AF$1:AF160)-'Chem - ODS'!AA$7*10^6&lt;0,SUM('Chemicals Calcs'!AF$2:AF161)-'Chem - ODS'!AA$7*10^6&gt;0),SUM('Chemicals Calcs'!AF$2:AF161)-'Chem - ODS'!AA$7*10^6,'Chemicals Calcs'!AF161))</f>
        <v>39568097104.610451</v>
      </c>
      <c r="AG161" s="212">
        <f ca="1">IF(SUM('Chemicals Calcs'!AG$2:AG161)-'Chem - ODS'!AB$7*10^6&lt;0,0,IF(AND(SUM('Chemicals Calcs'!AG$1:AG160)-'Chem - ODS'!AB$7*10^6&lt;0,SUM('Chemicals Calcs'!AG$2:AG161)-'Chem - ODS'!AB$7*10^6&gt;0),SUM('Chemicals Calcs'!AG$2:AG161)-'Chem - ODS'!AB$7*10^6,'Chemicals Calcs'!AG161))</f>
        <v>41088332670.776909</v>
      </c>
      <c r="AH161" s="212">
        <f ca="1">IF(SUM('Chemicals Calcs'!AH$2:AH161)-'Chem - ODS'!AC$7*10^6&lt;0,0,IF(AND(SUM('Chemicals Calcs'!AH$1:AH160)-'Chem - ODS'!AC$7*10^6&lt;0,SUM('Chemicals Calcs'!AH$2:AH161)-'Chem - ODS'!AC$7*10^6&gt;0),SUM('Chemicals Calcs'!AH$2:AH161)-'Chem - ODS'!AC$7*10^6,'Chemicals Calcs'!AH161))</f>
        <v>42661233054.946136</v>
      </c>
      <c r="AI161" s="212">
        <f ca="1">IF(SUM('Chemicals Calcs'!AI$2:AI161)-'Chem - ODS'!AD$7*10^6&lt;0,0,IF(AND(SUM('Chemicals Calcs'!AI$1:AI160)-'Chem - ODS'!AD$7*10^6&lt;0,SUM('Chemicals Calcs'!AI$2:AI161)-'Chem - ODS'!AD$7*10^6&gt;0),SUM('Chemicals Calcs'!AI$2:AI161)-'Chem - ODS'!AD$7*10^6,'Chemicals Calcs'!AI161))</f>
        <v>44288839933.491692</v>
      </c>
      <c r="AJ161" s="212">
        <f ca="1">IF(SUM('Chemicals Calcs'!AJ$2:AJ161)-'Chem - ODS'!AE$7*10^6&lt;0,0,IF(AND(SUM('Chemicals Calcs'!AJ$1:AJ160)-'Chem - ODS'!AE$7*10^6&lt;0,SUM('Chemicals Calcs'!AJ$2:AJ161)-'Chem - ODS'!AE$7*10^6&gt;0),SUM('Chemicals Calcs'!AJ$2:AJ161)-'Chem - ODS'!AE$7*10^6,'Chemicals Calcs'!AJ161))</f>
        <v>45973255384.853088</v>
      </c>
      <c r="AK161" s="212">
        <f ca="1">IF(SUM('Chemicals Calcs'!AK$2:AK161)-'Chem - ODS'!AF$7*10^6&lt;0,0,IF(AND(SUM('Chemicals Calcs'!AK$1:AK160)-'Chem - ODS'!AF$7*10^6&lt;0,SUM('Chemicals Calcs'!AK$2:AK161)-'Chem - ODS'!AF$7*10^6&gt;0),SUM('Chemicals Calcs'!AK$2:AK161)-'Chem - ODS'!AF$7*10^6,'Chemicals Calcs'!AK161))</f>
        <v>47716645482.499367</v>
      </c>
      <c r="AL161" s="212">
        <f ca="1">IF(SUM('Chemicals Calcs'!AL$2:AL161)-'Chem - ODS'!AG$7*10^6&lt;0,0,IF(AND(SUM('Chemicals Calcs'!AL$1:AL160)-'Chem - ODS'!AG$7*10^6&lt;0,SUM('Chemicals Calcs'!AL$2:AL161)-'Chem - ODS'!AG$7*10^6&gt;0),SUM('Chemicals Calcs'!AL$2:AL161)-'Chem - ODS'!AG$7*10^6,'Chemicals Calcs'!AL161))</f>
        <v>49521243828.65303</v>
      </c>
      <c r="AM161" s="212">
        <f ca="1">IF(SUM('Chemicals Calcs'!AM$2:AM161)-'Chem - ODS'!AH$7*10^6&lt;0,0,IF(AND(SUM('Chemicals Calcs'!AM$1:AM160)-'Chem - ODS'!AH$7*10^6&lt;0,SUM('Chemicals Calcs'!AM$2:AM161)-'Chem - ODS'!AH$7*10^6&gt;0),SUM('Chemicals Calcs'!AM$2:AM161)-'Chem - ODS'!AH$7*10^6,'Chemicals Calcs'!AM161))</f>
        <v>51389355055.169746</v>
      </c>
      <c r="AN161" s="212">
        <f ca="1">IF(SUM('Chemicals Calcs'!AN$2:AN161)-'Chem - ODS'!AI$7*10^6&lt;0,0,IF(AND(SUM('Chemicals Calcs'!AN$1:AN160)-'Chem - ODS'!AI$7*10^6&lt;0,SUM('Chemicals Calcs'!AN$2:AN161)-'Chem - ODS'!AI$7*10^6&gt;0),SUM('Chemicals Calcs'!AN$2:AN161)-'Chem - ODS'!AI$7*10^6,'Chemicals Calcs'!AN161))</f>
        <v>53323358314.049149</v>
      </c>
      <c r="AO161" s="212">
        <f ca="1">IF(SUM('Chemicals Calcs'!AO$2:AO161)-'Chem - ODS'!AJ$7*10^6&lt;0,0,IF(AND(SUM('Chemicals Calcs'!AO$1:AO160)-'Chem - ODS'!AJ$7*10^6&lt;0,SUM('Chemicals Calcs'!AO$2:AO161)-'Chem - ODS'!AJ$7*10^6&gt;0),SUM('Chemicals Calcs'!AO$2:AO161)-'Chem - ODS'!AJ$7*10^6,'Chemicals Calcs'!AO161))</f>
        <v>55325710776.907814</v>
      </c>
      <c r="AP161" s="212">
        <f ca="1">IF(SUM('Chemicals Calcs'!AP$2:AP161)-'Chem - ODS'!AK$7*10^6&lt;0,0,IF(AND(SUM('Chemicals Calcs'!AP$1:AP160)-'Chem - ODS'!AK$7*10^6&lt;0,SUM('Chemicals Calcs'!AP$2:AP161)-'Chem - ODS'!AK$7*10^6&gt;0),SUM('Chemicals Calcs'!AP$2:AP161)-'Chem - ODS'!AK$7*10^6,'Chemicals Calcs'!AP161))</f>
        <v>57398951160.219749</v>
      </c>
    </row>
    <row r="162" spans="1:42">
      <c r="A162" s="74">
        <v>600</v>
      </c>
      <c r="B162">
        <f ca="1">IF('Chemicals 2010'!$A170="CP",INDIRECT("'Chemicals 2010'!"&amp;'Country Selector'!$B$3&amp;ROW($A170))*10^12,0)</f>
        <v>0</v>
      </c>
      <c r="C162" s="90">
        <f t="shared" ca="1" si="8"/>
        <v>0</v>
      </c>
      <c r="D162" s="90">
        <f t="shared" ca="1" si="7"/>
        <v>0</v>
      </c>
      <c r="E162" s="90">
        <f t="shared" ca="1" si="7"/>
        <v>0</v>
      </c>
      <c r="F162" s="90">
        <f t="shared" ca="1" si="7"/>
        <v>0</v>
      </c>
      <c r="G162" s="212">
        <f ca="1">IF(SUM('Chemicals Calcs'!G$2:G162)-'Chem - ODS'!B$7*10^6&lt;0,0,IF(AND(SUM('Chemicals Calcs'!G$1:G161)-'Chem - ODS'!B$7*10^6&lt;0,SUM('Chemicals Calcs'!G$2:G162)-'Chem - ODS'!B$7*10^6&gt;0),SUM('Chemicals Calcs'!G$2:G162)-'Chem - ODS'!B$7*10^6,'Chemicals Calcs'!G162))</f>
        <v>0</v>
      </c>
      <c r="H162" s="212">
        <f ca="1">IF(SUM('Chemicals Calcs'!H$2:H162)-'Chem - ODS'!C$7*10^6&lt;0,0,IF(AND(SUM('Chemicals Calcs'!H$1:H161)-'Chem - ODS'!C$7*10^6&lt;0,SUM('Chemicals Calcs'!H$2:H162)-'Chem - ODS'!C$7*10^6&gt;0),SUM('Chemicals Calcs'!H$2:H162)-'Chem - ODS'!C$7*10^6,'Chemicals Calcs'!H162))</f>
        <v>0</v>
      </c>
      <c r="I162" s="212">
        <f ca="1">IF(SUM('Chemicals Calcs'!I$2:I162)-'Chem - ODS'!D$7*10^6&lt;0,0,IF(AND(SUM('Chemicals Calcs'!I$1:I161)-'Chem - ODS'!D$7*10^6&lt;0,SUM('Chemicals Calcs'!I$2:I162)-'Chem - ODS'!D$7*10^6&gt;0),SUM('Chemicals Calcs'!I$2:I162)-'Chem - ODS'!D$7*10^6,'Chemicals Calcs'!I162))</f>
        <v>0</v>
      </c>
      <c r="J162" s="212">
        <f ca="1">IF(SUM('Chemicals Calcs'!J$2:J162)-'Chem - ODS'!E$7*10^6&lt;0,0,IF(AND(SUM('Chemicals Calcs'!J$1:J161)-'Chem - ODS'!E$7*10^6&lt;0,SUM('Chemicals Calcs'!J$2:J162)-'Chem - ODS'!E$7*10^6&gt;0),SUM('Chemicals Calcs'!J$2:J162)-'Chem - ODS'!E$7*10^6,'Chemicals Calcs'!J162))</f>
        <v>0</v>
      </c>
      <c r="K162" s="212">
        <f ca="1">IF(SUM('Chemicals Calcs'!K$2:K162)-'Chem - ODS'!F$7*10^6&lt;0,0,IF(AND(SUM('Chemicals Calcs'!K$1:K161)-'Chem - ODS'!F$7*10^6&lt;0,SUM('Chemicals Calcs'!K$2:K162)-'Chem - ODS'!F$7*10^6&gt;0),SUM('Chemicals Calcs'!K$2:K162)-'Chem - ODS'!F$7*10^6,'Chemicals Calcs'!K162))</f>
        <v>0</v>
      </c>
      <c r="L162" s="212">
        <f ca="1">IF(SUM('Chemicals Calcs'!L$2:L162)-'Chem - ODS'!G$7*10^6&lt;0,0,IF(AND(SUM('Chemicals Calcs'!L$1:L161)-'Chem - ODS'!G$7*10^6&lt;0,SUM('Chemicals Calcs'!L$2:L162)-'Chem - ODS'!G$7*10^6&gt;0),SUM('Chemicals Calcs'!L$2:L162)-'Chem - ODS'!G$7*10^6,'Chemicals Calcs'!L162))</f>
        <v>0</v>
      </c>
      <c r="M162" s="212">
        <f ca="1">IF(SUM('Chemicals Calcs'!M$2:M162)-'Chem - ODS'!H$7*10^6&lt;0,0,IF(AND(SUM('Chemicals Calcs'!M$1:M161)-'Chem - ODS'!H$7*10^6&lt;0,SUM('Chemicals Calcs'!M$2:M162)-'Chem - ODS'!H$7*10^6&gt;0),SUM('Chemicals Calcs'!M$2:M162)-'Chem - ODS'!H$7*10^6,'Chemicals Calcs'!M162))</f>
        <v>0</v>
      </c>
      <c r="N162" s="212">
        <f ca="1">IF(SUM('Chemicals Calcs'!N$2:N162)-'Chem - ODS'!I$7*10^6&lt;0,0,IF(AND(SUM('Chemicals Calcs'!N$1:N161)-'Chem - ODS'!I$7*10^6&lt;0,SUM('Chemicals Calcs'!N$2:N162)-'Chem - ODS'!I$7*10^6&gt;0),SUM('Chemicals Calcs'!N$2:N162)-'Chem - ODS'!I$7*10^6,'Chemicals Calcs'!N162))</f>
        <v>0</v>
      </c>
      <c r="O162" s="212">
        <f ca="1">IF(SUM('Chemicals Calcs'!O$2:O162)-'Chem - ODS'!J$7*10^6&lt;0,0,IF(AND(SUM('Chemicals Calcs'!O$1:O161)-'Chem - ODS'!J$7*10^6&lt;0,SUM('Chemicals Calcs'!O$2:O162)-'Chem - ODS'!J$7*10^6&gt;0),SUM('Chemicals Calcs'!O$2:O162)-'Chem - ODS'!J$7*10^6,'Chemicals Calcs'!O162))</f>
        <v>0</v>
      </c>
      <c r="P162" s="212">
        <f ca="1">IF(SUM('Chemicals Calcs'!P$2:P162)-'Chem - ODS'!K$7*10^6&lt;0,0,IF(AND(SUM('Chemicals Calcs'!P$1:P161)-'Chem - ODS'!K$7*10^6&lt;0,SUM('Chemicals Calcs'!P$2:P162)-'Chem - ODS'!K$7*10^6&gt;0),SUM('Chemicals Calcs'!P$2:P162)-'Chem - ODS'!K$7*10^6,'Chemicals Calcs'!P162))</f>
        <v>0</v>
      </c>
      <c r="Q162" s="212">
        <f ca="1">IF(SUM('Chemicals Calcs'!Q$2:Q162)-'Chem - ODS'!L$7*10^6&lt;0,0,IF(AND(SUM('Chemicals Calcs'!Q$1:Q161)-'Chem - ODS'!L$7*10^6&lt;0,SUM('Chemicals Calcs'!Q$2:Q162)-'Chem - ODS'!L$7*10^6&gt;0),SUM('Chemicals Calcs'!Q$2:Q162)-'Chem - ODS'!L$7*10^6,'Chemicals Calcs'!Q162))</f>
        <v>0</v>
      </c>
      <c r="R162" s="212">
        <f ca="1">IF(SUM('Chemicals Calcs'!R$2:R162)-'Chem - ODS'!M$7*10^6&lt;0,0,IF(AND(SUM('Chemicals Calcs'!R$1:R161)-'Chem - ODS'!M$7*10^6&lt;0,SUM('Chemicals Calcs'!R$2:R162)-'Chem - ODS'!M$7*10^6&gt;0),SUM('Chemicals Calcs'!R$2:R162)-'Chem - ODS'!M$7*10^6,'Chemicals Calcs'!R162))</f>
        <v>0</v>
      </c>
      <c r="S162" s="212">
        <f ca="1">IF(SUM('Chemicals Calcs'!S$2:S162)-'Chem - ODS'!N$7*10^6&lt;0,0,IF(AND(SUM('Chemicals Calcs'!S$1:S161)-'Chem - ODS'!N$7*10^6&lt;0,SUM('Chemicals Calcs'!S$2:S162)-'Chem - ODS'!N$7*10^6&gt;0),SUM('Chemicals Calcs'!S$2:S162)-'Chem - ODS'!N$7*10^6,'Chemicals Calcs'!S162))</f>
        <v>0</v>
      </c>
      <c r="T162" s="212">
        <f ca="1">IF(SUM('Chemicals Calcs'!T$2:T162)-'Chem - ODS'!O$7*10^6&lt;0,0,IF(AND(SUM('Chemicals Calcs'!T$1:T161)-'Chem - ODS'!O$7*10^6&lt;0,SUM('Chemicals Calcs'!T$2:T162)-'Chem - ODS'!O$7*10^6&gt;0),SUM('Chemicals Calcs'!T$2:T162)-'Chem - ODS'!O$7*10^6,'Chemicals Calcs'!T162))</f>
        <v>0</v>
      </c>
      <c r="U162" s="212">
        <f ca="1">IF(SUM('Chemicals Calcs'!U$2:U162)-'Chem - ODS'!P$7*10^6&lt;0,0,IF(AND(SUM('Chemicals Calcs'!U$1:U161)-'Chem - ODS'!P$7*10^6&lt;0,SUM('Chemicals Calcs'!U$2:U162)-'Chem - ODS'!P$7*10^6&gt;0),SUM('Chemicals Calcs'!U$2:U162)-'Chem - ODS'!P$7*10^6,'Chemicals Calcs'!U162))</f>
        <v>0</v>
      </c>
      <c r="V162" s="212">
        <f ca="1">IF(SUM('Chemicals Calcs'!V$2:V162)-'Chem - ODS'!Q$7*10^6&lt;0,0,IF(AND(SUM('Chemicals Calcs'!V$1:V161)-'Chem - ODS'!Q$7*10^6&lt;0,SUM('Chemicals Calcs'!V$2:V162)-'Chem - ODS'!Q$7*10^6&gt;0),SUM('Chemicals Calcs'!V$2:V162)-'Chem - ODS'!Q$7*10^6,'Chemicals Calcs'!V162))</f>
        <v>0</v>
      </c>
      <c r="W162" s="212">
        <f ca="1">IF(SUM('Chemicals Calcs'!W$2:W162)-'Chem - ODS'!R$7*10^6&lt;0,0,IF(AND(SUM('Chemicals Calcs'!W$1:W161)-'Chem - ODS'!R$7*10^6&lt;0,SUM('Chemicals Calcs'!W$2:W162)-'Chem - ODS'!R$7*10^6&gt;0),SUM('Chemicals Calcs'!W$2:W162)-'Chem - ODS'!R$7*10^6,'Chemicals Calcs'!W162))</f>
        <v>0</v>
      </c>
      <c r="X162" s="212">
        <f ca="1">IF(SUM('Chemicals Calcs'!X$2:X162)-'Chem - ODS'!S$7*10^6&lt;0,0,IF(AND(SUM('Chemicals Calcs'!X$1:X161)-'Chem - ODS'!S$7*10^6&lt;0,SUM('Chemicals Calcs'!X$2:X162)-'Chem - ODS'!S$7*10^6&gt;0),SUM('Chemicals Calcs'!X$2:X162)-'Chem - ODS'!S$7*10^6,'Chemicals Calcs'!X162))</f>
        <v>0</v>
      </c>
      <c r="Y162" s="212">
        <f ca="1">IF(SUM('Chemicals Calcs'!Y$2:Y162)-'Chem - ODS'!T$7*10^6&lt;0,0,IF(AND(SUM('Chemicals Calcs'!Y$1:Y161)-'Chem - ODS'!T$7*10^6&lt;0,SUM('Chemicals Calcs'!Y$2:Y162)-'Chem - ODS'!T$7*10^6&gt;0),SUM('Chemicals Calcs'!Y$2:Y162)-'Chem - ODS'!T$7*10^6,'Chemicals Calcs'!Y162))</f>
        <v>0</v>
      </c>
      <c r="Z162" s="212">
        <f ca="1">IF(SUM('Chemicals Calcs'!Z$2:Z162)-'Chem - ODS'!U$7*10^6&lt;0,0,IF(AND(SUM('Chemicals Calcs'!Z$1:Z161)-'Chem - ODS'!U$7*10^6&lt;0,SUM('Chemicals Calcs'!Z$2:Z162)-'Chem - ODS'!U$7*10^6&gt;0),SUM('Chemicals Calcs'!Z$2:Z162)-'Chem - ODS'!U$7*10^6,'Chemicals Calcs'!Z162))</f>
        <v>0</v>
      </c>
      <c r="AA162" s="212">
        <f ca="1">IF(SUM('Chemicals Calcs'!AA$2:AA162)-'Chem - ODS'!V$7*10^6&lt;0,0,IF(AND(SUM('Chemicals Calcs'!AA$1:AA161)-'Chem - ODS'!V$7*10^6&lt;0,SUM('Chemicals Calcs'!AA$2:AA162)-'Chem - ODS'!V$7*10^6&gt;0),SUM('Chemicals Calcs'!AA$2:AA162)-'Chem - ODS'!V$7*10^6,'Chemicals Calcs'!AA162))</f>
        <v>0</v>
      </c>
      <c r="AB162" s="212">
        <f ca="1">IF(SUM('Chemicals Calcs'!AB$2:AB162)-'Chem - ODS'!W$7*10^6&lt;0,0,IF(AND(SUM('Chemicals Calcs'!AB$1:AB161)-'Chem - ODS'!W$7*10^6&lt;0,SUM('Chemicals Calcs'!AB$2:AB162)-'Chem - ODS'!W$7*10^6&gt;0),SUM('Chemicals Calcs'!AB$2:AB162)-'Chem - ODS'!W$7*10^6,'Chemicals Calcs'!AB162))</f>
        <v>0</v>
      </c>
      <c r="AC162" s="212">
        <f ca="1">IF(SUM('Chemicals Calcs'!AC$2:AC162)-'Chem - ODS'!X$7*10^6&lt;0,0,IF(AND(SUM('Chemicals Calcs'!AC$1:AC161)-'Chem - ODS'!X$7*10^6&lt;0,SUM('Chemicals Calcs'!AC$2:AC162)-'Chem - ODS'!X$7*10^6&gt;0),SUM('Chemicals Calcs'!AC$2:AC162)-'Chem - ODS'!X$7*10^6,'Chemicals Calcs'!AC162))</f>
        <v>0</v>
      </c>
      <c r="AD162" s="212">
        <f ca="1">IF(SUM('Chemicals Calcs'!AD$2:AD162)-'Chem - ODS'!Y$7*10^6&lt;0,0,IF(AND(SUM('Chemicals Calcs'!AD$1:AD161)-'Chem - ODS'!Y$7*10^6&lt;0,SUM('Chemicals Calcs'!AD$2:AD162)-'Chem - ODS'!Y$7*10^6&gt;0),SUM('Chemicals Calcs'!AD$2:AD162)-'Chem - ODS'!Y$7*10^6,'Chemicals Calcs'!AD162))</f>
        <v>0</v>
      </c>
      <c r="AE162" s="212">
        <f ca="1">IF(SUM('Chemicals Calcs'!AE$2:AE162)-'Chem - ODS'!Z$7*10^6&lt;0,0,IF(AND(SUM('Chemicals Calcs'!AE$1:AE161)-'Chem - ODS'!Z$7*10^6&lt;0,SUM('Chemicals Calcs'!AE$2:AE162)-'Chem - ODS'!Z$7*10^6&gt;0),SUM('Chemicals Calcs'!AE$2:AE162)-'Chem - ODS'!Z$7*10^6,'Chemicals Calcs'!AE162))</f>
        <v>0</v>
      </c>
      <c r="AF162" s="212">
        <f ca="1">IF(SUM('Chemicals Calcs'!AF$2:AF162)-'Chem - ODS'!AA$7*10^6&lt;0,0,IF(AND(SUM('Chemicals Calcs'!AF$1:AF161)-'Chem - ODS'!AA$7*10^6&lt;0,SUM('Chemicals Calcs'!AF$2:AF162)-'Chem - ODS'!AA$7*10^6&gt;0),SUM('Chemicals Calcs'!AF$2:AF162)-'Chem - ODS'!AA$7*10^6,'Chemicals Calcs'!AF162))</f>
        <v>0</v>
      </c>
      <c r="AG162" s="212">
        <f ca="1">IF(SUM('Chemicals Calcs'!AG$2:AG162)-'Chem - ODS'!AB$7*10^6&lt;0,0,IF(AND(SUM('Chemicals Calcs'!AG$1:AG161)-'Chem - ODS'!AB$7*10^6&lt;0,SUM('Chemicals Calcs'!AG$2:AG162)-'Chem - ODS'!AB$7*10^6&gt;0),SUM('Chemicals Calcs'!AG$2:AG162)-'Chem - ODS'!AB$7*10^6,'Chemicals Calcs'!AG162))</f>
        <v>0</v>
      </c>
      <c r="AH162" s="212">
        <f ca="1">IF(SUM('Chemicals Calcs'!AH$2:AH162)-'Chem - ODS'!AC$7*10^6&lt;0,0,IF(AND(SUM('Chemicals Calcs'!AH$1:AH161)-'Chem - ODS'!AC$7*10^6&lt;0,SUM('Chemicals Calcs'!AH$2:AH162)-'Chem - ODS'!AC$7*10^6&gt;0),SUM('Chemicals Calcs'!AH$2:AH162)-'Chem - ODS'!AC$7*10^6,'Chemicals Calcs'!AH162))</f>
        <v>0</v>
      </c>
      <c r="AI162" s="212">
        <f ca="1">IF(SUM('Chemicals Calcs'!AI$2:AI162)-'Chem - ODS'!AD$7*10^6&lt;0,0,IF(AND(SUM('Chemicals Calcs'!AI$1:AI161)-'Chem - ODS'!AD$7*10^6&lt;0,SUM('Chemicals Calcs'!AI$2:AI162)-'Chem - ODS'!AD$7*10^6&gt;0),SUM('Chemicals Calcs'!AI$2:AI162)-'Chem - ODS'!AD$7*10^6,'Chemicals Calcs'!AI162))</f>
        <v>0</v>
      </c>
      <c r="AJ162" s="212">
        <f ca="1">IF(SUM('Chemicals Calcs'!AJ$2:AJ162)-'Chem - ODS'!AE$7*10^6&lt;0,0,IF(AND(SUM('Chemicals Calcs'!AJ$1:AJ161)-'Chem - ODS'!AE$7*10^6&lt;0,SUM('Chemicals Calcs'!AJ$2:AJ162)-'Chem - ODS'!AE$7*10^6&gt;0),SUM('Chemicals Calcs'!AJ$2:AJ162)-'Chem - ODS'!AE$7*10^6,'Chemicals Calcs'!AJ162))</f>
        <v>0</v>
      </c>
      <c r="AK162" s="212">
        <f ca="1">IF(SUM('Chemicals Calcs'!AK$2:AK162)-'Chem - ODS'!AF$7*10^6&lt;0,0,IF(AND(SUM('Chemicals Calcs'!AK$1:AK161)-'Chem - ODS'!AF$7*10^6&lt;0,SUM('Chemicals Calcs'!AK$2:AK162)-'Chem - ODS'!AF$7*10^6&gt;0),SUM('Chemicals Calcs'!AK$2:AK162)-'Chem - ODS'!AF$7*10^6,'Chemicals Calcs'!AK162))</f>
        <v>0</v>
      </c>
      <c r="AL162" s="212">
        <f ca="1">IF(SUM('Chemicals Calcs'!AL$2:AL162)-'Chem - ODS'!AG$7*10^6&lt;0,0,IF(AND(SUM('Chemicals Calcs'!AL$1:AL161)-'Chem - ODS'!AG$7*10^6&lt;0,SUM('Chemicals Calcs'!AL$2:AL162)-'Chem - ODS'!AG$7*10^6&gt;0),SUM('Chemicals Calcs'!AL$2:AL162)-'Chem - ODS'!AG$7*10^6,'Chemicals Calcs'!AL162))</f>
        <v>0</v>
      </c>
      <c r="AM162" s="212">
        <f ca="1">IF(SUM('Chemicals Calcs'!AM$2:AM162)-'Chem - ODS'!AH$7*10^6&lt;0,0,IF(AND(SUM('Chemicals Calcs'!AM$1:AM161)-'Chem - ODS'!AH$7*10^6&lt;0,SUM('Chemicals Calcs'!AM$2:AM162)-'Chem - ODS'!AH$7*10^6&gt;0),SUM('Chemicals Calcs'!AM$2:AM162)-'Chem - ODS'!AH$7*10^6,'Chemicals Calcs'!AM162))</f>
        <v>0</v>
      </c>
      <c r="AN162" s="212">
        <f ca="1">IF(SUM('Chemicals Calcs'!AN$2:AN162)-'Chem - ODS'!AI$7*10^6&lt;0,0,IF(AND(SUM('Chemicals Calcs'!AN$1:AN161)-'Chem - ODS'!AI$7*10^6&lt;0,SUM('Chemicals Calcs'!AN$2:AN162)-'Chem - ODS'!AI$7*10^6&gt;0),SUM('Chemicals Calcs'!AN$2:AN162)-'Chem - ODS'!AI$7*10^6,'Chemicals Calcs'!AN162))</f>
        <v>0</v>
      </c>
      <c r="AO162" s="212">
        <f ca="1">IF(SUM('Chemicals Calcs'!AO$2:AO162)-'Chem - ODS'!AJ$7*10^6&lt;0,0,IF(AND(SUM('Chemicals Calcs'!AO$1:AO161)-'Chem - ODS'!AJ$7*10^6&lt;0,SUM('Chemicals Calcs'!AO$2:AO162)-'Chem - ODS'!AJ$7*10^6&gt;0),SUM('Chemicals Calcs'!AO$2:AO162)-'Chem - ODS'!AJ$7*10^6,'Chemicals Calcs'!AO162))</f>
        <v>0</v>
      </c>
      <c r="AP162" s="212">
        <f ca="1">IF(SUM('Chemicals Calcs'!AP$2:AP162)-'Chem - ODS'!AK$7*10^6&lt;0,0,IF(AND(SUM('Chemicals Calcs'!AP$1:AP161)-'Chem - ODS'!AK$7*10^6&lt;0,SUM('Chemicals Calcs'!AP$2:AP162)-'Chem - ODS'!AK$7*10^6&gt;0),SUM('Chemicals Calcs'!AP$2:AP162)-'Chem - ODS'!AK$7*10^6,'Chemicals Calcs'!AP162))</f>
        <v>0</v>
      </c>
    </row>
    <row r="163" spans="1:42">
      <c r="A163" s="74">
        <v>650</v>
      </c>
      <c r="B163">
        <f ca="1">IF('Chemicals 2010'!$A171="CP",INDIRECT("'Chemicals 2010'!"&amp;'Country Selector'!$B$3&amp;ROW($A171))*10^12,0)</f>
        <v>0</v>
      </c>
      <c r="C163" s="90">
        <f t="shared" ca="1" si="8"/>
        <v>0</v>
      </c>
      <c r="D163" s="90">
        <f t="shared" ca="1" si="7"/>
        <v>0</v>
      </c>
      <c r="E163" s="90">
        <f t="shared" ca="1" si="7"/>
        <v>0</v>
      </c>
      <c r="F163" s="90">
        <f t="shared" ca="1" si="7"/>
        <v>0</v>
      </c>
      <c r="G163" s="212">
        <f ca="1">IF(SUM('Chemicals Calcs'!G$2:G163)-'Chem - ODS'!B$7*10^6&lt;0,0,IF(AND(SUM('Chemicals Calcs'!G$1:G162)-'Chem - ODS'!B$7*10^6&lt;0,SUM('Chemicals Calcs'!G$2:G163)-'Chem - ODS'!B$7*10^6&gt;0),SUM('Chemicals Calcs'!G$2:G163)-'Chem - ODS'!B$7*10^6,'Chemicals Calcs'!G163))</f>
        <v>0</v>
      </c>
      <c r="H163" s="212">
        <f ca="1">IF(SUM('Chemicals Calcs'!H$2:H163)-'Chem - ODS'!C$7*10^6&lt;0,0,IF(AND(SUM('Chemicals Calcs'!H$1:H162)-'Chem - ODS'!C$7*10^6&lt;0,SUM('Chemicals Calcs'!H$2:H163)-'Chem - ODS'!C$7*10^6&gt;0),SUM('Chemicals Calcs'!H$2:H163)-'Chem - ODS'!C$7*10^6,'Chemicals Calcs'!H163))</f>
        <v>0</v>
      </c>
      <c r="I163" s="212">
        <f ca="1">IF(SUM('Chemicals Calcs'!I$2:I163)-'Chem - ODS'!D$7*10^6&lt;0,0,IF(AND(SUM('Chemicals Calcs'!I$1:I162)-'Chem - ODS'!D$7*10^6&lt;0,SUM('Chemicals Calcs'!I$2:I163)-'Chem - ODS'!D$7*10^6&gt;0),SUM('Chemicals Calcs'!I$2:I163)-'Chem - ODS'!D$7*10^6,'Chemicals Calcs'!I163))</f>
        <v>0</v>
      </c>
      <c r="J163" s="212">
        <f ca="1">IF(SUM('Chemicals Calcs'!J$2:J163)-'Chem - ODS'!E$7*10^6&lt;0,0,IF(AND(SUM('Chemicals Calcs'!J$1:J162)-'Chem - ODS'!E$7*10^6&lt;0,SUM('Chemicals Calcs'!J$2:J163)-'Chem - ODS'!E$7*10^6&gt;0),SUM('Chemicals Calcs'!J$2:J163)-'Chem - ODS'!E$7*10^6,'Chemicals Calcs'!J163))</f>
        <v>0</v>
      </c>
      <c r="K163" s="212">
        <f ca="1">IF(SUM('Chemicals Calcs'!K$2:K163)-'Chem - ODS'!F$7*10^6&lt;0,0,IF(AND(SUM('Chemicals Calcs'!K$1:K162)-'Chem - ODS'!F$7*10^6&lt;0,SUM('Chemicals Calcs'!K$2:K163)-'Chem - ODS'!F$7*10^6&gt;0),SUM('Chemicals Calcs'!K$2:K163)-'Chem - ODS'!F$7*10^6,'Chemicals Calcs'!K163))</f>
        <v>0</v>
      </c>
      <c r="L163" s="212">
        <f ca="1">IF(SUM('Chemicals Calcs'!L$2:L163)-'Chem - ODS'!G$7*10^6&lt;0,0,IF(AND(SUM('Chemicals Calcs'!L$1:L162)-'Chem - ODS'!G$7*10^6&lt;0,SUM('Chemicals Calcs'!L$2:L163)-'Chem - ODS'!G$7*10^6&gt;0),SUM('Chemicals Calcs'!L$2:L163)-'Chem - ODS'!G$7*10^6,'Chemicals Calcs'!L163))</f>
        <v>0</v>
      </c>
      <c r="M163" s="212">
        <f ca="1">IF(SUM('Chemicals Calcs'!M$2:M163)-'Chem - ODS'!H$7*10^6&lt;0,0,IF(AND(SUM('Chemicals Calcs'!M$1:M162)-'Chem - ODS'!H$7*10^6&lt;0,SUM('Chemicals Calcs'!M$2:M163)-'Chem - ODS'!H$7*10^6&gt;0),SUM('Chemicals Calcs'!M$2:M163)-'Chem - ODS'!H$7*10^6,'Chemicals Calcs'!M163))</f>
        <v>0</v>
      </c>
      <c r="N163" s="212">
        <f ca="1">IF(SUM('Chemicals Calcs'!N$2:N163)-'Chem - ODS'!I$7*10^6&lt;0,0,IF(AND(SUM('Chemicals Calcs'!N$1:N162)-'Chem - ODS'!I$7*10^6&lt;0,SUM('Chemicals Calcs'!N$2:N163)-'Chem - ODS'!I$7*10^6&gt;0),SUM('Chemicals Calcs'!N$2:N163)-'Chem - ODS'!I$7*10^6,'Chemicals Calcs'!N163))</f>
        <v>0</v>
      </c>
      <c r="O163" s="212">
        <f ca="1">IF(SUM('Chemicals Calcs'!O$2:O163)-'Chem - ODS'!J$7*10^6&lt;0,0,IF(AND(SUM('Chemicals Calcs'!O$1:O162)-'Chem - ODS'!J$7*10^6&lt;0,SUM('Chemicals Calcs'!O$2:O163)-'Chem - ODS'!J$7*10^6&gt;0),SUM('Chemicals Calcs'!O$2:O163)-'Chem - ODS'!J$7*10^6,'Chemicals Calcs'!O163))</f>
        <v>0</v>
      </c>
      <c r="P163" s="212">
        <f ca="1">IF(SUM('Chemicals Calcs'!P$2:P163)-'Chem - ODS'!K$7*10^6&lt;0,0,IF(AND(SUM('Chemicals Calcs'!P$1:P162)-'Chem - ODS'!K$7*10^6&lt;0,SUM('Chemicals Calcs'!P$2:P163)-'Chem - ODS'!K$7*10^6&gt;0),SUM('Chemicals Calcs'!P$2:P163)-'Chem - ODS'!K$7*10^6,'Chemicals Calcs'!P163))</f>
        <v>0</v>
      </c>
      <c r="Q163" s="212">
        <f ca="1">IF(SUM('Chemicals Calcs'!Q$2:Q163)-'Chem - ODS'!L$7*10^6&lt;0,0,IF(AND(SUM('Chemicals Calcs'!Q$1:Q162)-'Chem - ODS'!L$7*10^6&lt;0,SUM('Chemicals Calcs'!Q$2:Q163)-'Chem - ODS'!L$7*10^6&gt;0),SUM('Chemicals Calcs'!Q$2:Q163)-'Chem - ODS'!L$7*10^6,'Chemicals Calcs'!Q163))</f>
        <v>0</v>
      </c>
      <c r="R163" s="212">
        <f ca="1">IF(SUM('Chemicals Calcs'!R$2:R163)-'Chem - ODS'!M$7*10^6&lt;0,0,IF(AND(SUM('Chemicals Calcs'!R$1:R162)-'Chem - ODS'!M$7*10^6&lt;0,SUM('Chemicals Calcs'!R$2:R163)-'Chem - ODS'!M$7*10^6&gt;0),SUM('Chemicals Calcs'!R$2:R163)-'Chem - ODS'!M$7*10^6,'Chemicals Calcs'!R163))</f>
        <v>0</v>
      </c>
      <c r="S163" s="212">
        <f ca="1">IF(SUM('Chemicals Calcs'!S$2:S163)-'Chem - ODS'!N$7*10^6&lt;0,0,IF(AND(SUM('Chemicals Calcs'!S$1:S162)-'Chem - ODS'!N$7*10^6&lt;0,SUM('Chemicals Calcs'!S$2:S163)-'Chem - ODS'!N$7*10^6&gt;0),SUM('Chemicals Calcs'!S$2:S163)-'Chem - ODS'!N$7*10^6,'Chemicals Calcs'!S163))</f>
        <v>0</v>
      </c>
      <c r="T163" s="212">
        <f ca="1">IF(SUM('Chemicals Calcs'!T$2:T163)-'Chem - ODS'!O$7*10^6&lt;0,0,IF(AND(SUM('Chemicals Calcs'!T$1:T162)-'Chem - ODS'!O$7*10^6&lt;0,SUM('Chemicals Calcs'!T$2:T163)-'Chem - ODS'!O$7*10^6&gt;0),SUM('Chemicals Calcs'!T$2:T163)-'Chem - ODS'!O$7*10^6,'Chemicals Calcs'!T163))</f>
        <v>0</v>
      </c>
      <c r="U163" s="212">
        <f ca="1">IF(SUM('Chemicals Calcs'!U$2:U163)-'Chem - ODS'!P$7*10^6&lt;0,0,IF(AND(SUM('Chemicals Calcs'!U$1:U162)-'Chem - ODS'!P$7*10^6&lt;0,SUM('Chemicals Calcs'!U$2:U163)-'Chem - ODS'!P$7*10^6&gt;0),SUM('Chemicals Calcs'!U$2:U163)-'Chem - ODS'!P$7*10^6,'Chemicals Calcs'!U163))</f>
        <v>0</v>
      </c>
      <c r="V163" s="212">
        <f ca="1">IF(SUM('Chemicals Calcs'!V$2:V163)-'Chem - ODS'!Q$7*10^6&lt;0,0,IF(AND(SUM('Chemicals Calcs'!V$1:V162)-'Chem - ODS'!Q$7*10^6&lt;0,SUM('Chemicals Calcs'!V$2:V163)-'Chem - ODS'!Q$7*10^6&gt;0),SUM('Chemicals Calcs'!V$2:V163)-'Chem - ODS'!Q$7*10^6,'Chemicals Calcs'!V163))</f>
        <v>0</v>
      </c>
      <c r="W163" s="212">
        <f ca="1">IF(SUM('Chemicals Calcs'!W$2:W163)-'Chem - ODS'!R$7*10^6&lt;0,0,IF(AND(SUM('Chemicals Calcs'!W$1:W162)-'Chem - ODS'!R$7*10^6&lt;0,SUM('Chemicals Calcs'!W$2:W163)-'Chem - ODS'!R$7*10^6&gt;0),SUM('Chemicals Calcs'!W$2:W163)-'Chem - ODS'!R$7*10^6,'Chemicals Calcs'!W163))</f>
        <v>0</v>
      </c>
      <c r="X163" s="212">
        <f ca="1">IF(SUM('Chemicals Calcs'!X$2:X163)-'Chem - ODS'!S$7*10^6&lt;0,0,IF(AND(SUM('Chemicals Calcs'!X$1:X162)-'Chem - ODS'!S$7*10^6&lt;0,SUM('Chemicals Calcs'!X$2:X163)-'Chem - ODS'!S$7*10^6&gt;0),SUM('Chemicals Calcs'!X$2:X163)-'Chem - ODS'!S$7*10^6,'Chemicals Calcs'!X163))</f>
        <v>0</v>
      </c>
      <c r="Y163" s="212">
        <f ca="1">IF(SUM('Chemicals Calcs'!Y$2:Y163)-'Chem - ODS'!T$7*10^6&lt;0,0,IF(AND(SUM('Chemicals Calcs'!Y$1:Y162)-'Chem - ODS'!T$7*10^6&lt;0,SUM('Chemicals Calcs'!Y$2:Y163)-'Chem - ODS'!T$7*10^6&gt;0),SUM('Chemicals Calcs'!Y$2:Y163)-'Chem - ODS'!T$7*10^6,'Chemicals Calcs'!Y163))</f>
        <v>0</v>
      </c>
      <c r="Z163" s="212">
        <f ca="1">IF(SUM('Chemicals Calcs'!Z$2:Z163)-'Chem - ODS'!U$7*10^6&lt;0,0,IF(AND(SUM('Chemicals Calcs'!Z$1:Z162)-'Chem - ODS'!U$7*10^6&lt;0,SUM('Chemicals Calcs'!Z$2:Z163)-'Chem - ODS'!U$7*10^6&gt;0),SUM('Chemicals Calcs'!Z$2:Z163)-'Chem - ODS'!U$7*10^6,'Chemicals Calcs'!Z163))</f>
        <v>0</v>
      </c>
      <c r="AA163" s="212">
        <f ca="1">IF(SUM('Chemicals Calcs'!AA$2:AA163)-'Chem - ODS'!V$7*10^6&lt;0,0,IF(AND(SUM('Chemicals Calcs'!AA$1:AA162)-'Chem - ODS'!V$7*10^6&lt;0,SUM('Chemicals Calcs'!AA$2:AA163)-'Chem - ODS'!V$7*10^6&gt;0),SUM('Chemicals Calcs'!AA$2:AA163)-'Chem - ODS'!V$7*10^6,'Chemicals Calcs'!AA163))</f>
        <v>0</v>
      </c>
      <c r="AB163" s="212">
        <f ca="1">IF(SUM('Chemicals Calcs'!AB$2:AB163)-'Chem - ODS'!W$7*10^6&lt;0,0,IF(AND(SUM('Chemicals Calcs'!AB$1:AB162)-'Chem - ODS'!W$7*10^6&lt;0,SUM('Chemicals Calcs'!AB$2:AB163)-'Chem - ODS'!W$7*10^6&gt;0),SUM('Chemicals Calcs'!AB$2:AB163)-'Chem - ODS'!W$7*10^6,'Chemicals Calcs'!AB163))</f>
        <v>0</v>
      </c>
      <c r="AC163" s="212">
        <f ca="1">IF(SUM('Chemicals Calcs'!AC$2:AC163)-'Chem - ODS'!X$7*10^6&lt;0,0,IF(AND(SUM('Chemicals Calcs'!AC$1:AC162)-'Chem - ODS'!X$7*10^6&lt;0,SUM('Chemicals Calcs'!AC$2:AC163)-'Chem - ODS'!X$7*10^6&gt;0),SUM('Chemicals Calcs'!AC$2:AC163)-'Chem - ODS'!X$7*10^6,'Chemicals Calcs'!AC163))</f>
        <v>0</v>
      </c>
      <c r="AD163" s="212">
        <f ca="1">IF(SUM('Chemicals Calcs'!AD$2:AD163)-'Chem - ODS'!Y$7*10^6&lt;0,0,IF(AND(SUM('Chemicals Calcs'!AD$1:AD162)-'Chem - ODS'!Y$7*10^6&lt;0,SUM('Chemicals Calcs'!AD$2:AD163)-'Chem - ODS'!Y$7*10^6&gt;0),SUM('Chemicals Calcs'!AD$2:AD163)-'Chem - ODS'!Y$7*10^6,'Chemicals Calcs'!AD163))</f>
        <v>0</v>
      </c>
      <c r="AE163" s="212">
        <f ca="1">IF(SUM('Chemicals Calcs'!AE$2:AE163)-'Chem - ODS'!Z$7*10^6&lt;0,0,IF(AND(SUM('Chemicals Calcs'!AE$1:AE162)-'Chem - ODS'!Z$7*10^6&lt;0,SUM('Chemicals Calcs'!AE$2:AE163)-'Chem - ODS'!Z$7*10^6&gt;0),SUM('Chemicals Calcs'!AE$2:AE163)-'Chem - ODS'!Z$7*10^6,'Chemicals Calcs'!AE163))</f>
        <v>0</v>
      </c>
      <c r="AF163" s="212">
        <f ca="1">IF(SUM('Chemicals Calcs'!AF$2:AF163)-'Chem - ODS'!AA$7*10^6&lt;0,0,IF(AND(SUM('Chemicals Calcs'!AF$1:AF162)-'Chem - ODS'!AA$7*10^6&lt;0,SUM('Chemicals Calcs'!AF$2:AF163)-'Chem - ODS'!AA$7*10^6&gt;0),SUM('Chemicals Calcs'!AF$2:AF163)-'Chem - ODS'!AA$7*10^6,'Chemicals Calcs'!AF163))</f>
        <v>0</v>
      </c>
      <c r="AG163" s="212">
        <f ca="1">IF(SUM('Chemicals Calcs'!AG$2:AG163)-'Chem - ODS'!AB$7*10^6&lt;0,0,IF(AND(SUM('Chemicals Calcs'!AG$1:AG162)-'Chem - ODS'!AB$7*10^6&lt;0,SUM('Chemicals Calcs'!AG$2:AG163)-'Chem - ODS'!AB$7*10^6&gt;0),SUM('Chemicals Calcs'!AG$2:AG163)-'Chem - ODS'!AB$7*10^6,'Chemicals Calcs'!AG163))</f>
        <v>0</v>
      </c>
      <c r="AH163" s="212">
        <f ca="1">IF(SUM('Chemicals Calcs'!AH$2:AH163)-'Chem - ODS'!AC$7*10^6&lt;0,0,IF(AND(SUM('Chemicals Calcs'!AH$1:AH162)-'Chem - ODS'!AC$7*10^6&lt;0,SUM('Chemicals Calcs'!AH$2:AH163)-'Chem - ODS'!AC$7*10^6&gt;0),SUM('Chemicals Calcs'!AH$2:AH163)-'Chem - ODS'!AC$7*10^6,'Chemicals Calcs'!AH163))</f>
        <v>0</v>
      </c>
      <c r="AI163" s="212">
        <f ca="1">IF(SUM('Chemicals Calcs'!AI$2:AI163)-'Chem - ODS'!AD$7*10^6&lt;0,0,IF(AND(SUM('Chemicals Calcs'!AI$1:AI162)-'Chem - ODS'!AD$7*10^6&lt;0,SUM('Chemicals Calcs'!AI$2:AI163)-'Chem - ODS'!AD$7*10^6&gt;0),SUM('Chemicals Calcs'!AI$2:AI163)-'Chem - ODS'!AD$7*10^6,'Chemicals Calcs'!AI163))</f>
        <v>0</v>
      </c>
      <c r="AJ163" s="212">
        <f ca="1">IF(SUM('Chemicals Calcs'!AJ$2:AJ163)-'Chem - ODS'!AE$7*10^6&lt;0,0,IF(AND(SUM('Chemicals Calcs'!AJ$1:AJ162)-'Chem - ODS'!AE$7*10^6&lt;0,SUM('Chemicals Calcs'!AJ$2:AJ163)-'Chem - ODS'!AE$7*10^6&gt;0),SUM('Chemicals Calcs'!AJ$2:AJ163)-'Chem - ODS'!AE$7*10^6,'Chemicals Calcs'!AJ163))</f>
        <v>0</v>
      </c>
      <c r="AK163" s="212">
        <f ca="1">IF(SUM('Chemicals Calcs'!AK$2:AK163)-'Chem - ODS'!AF$7*10^6&lt;0,0,IF(AND(SUM('Chemicals Calcs'!AK$1:AK162)-'Chem - ODS'!AF$7*10^6&lt;0,SUM('Chemicals Calcs'!AK$2:AK163)-'Chem - ODS'!AF$7*10^6&gt;0),SUM('Chemicals Calcs'!AK$2:AK163)-'Chem - ODS'!AF$7*10^6,'Chemicals Calcs'!AK163))</f>
        <v>0</v>
      </c>
      <c r="AL163" s="212">
        <f ca="1">IF(SUM('Chemicals Calcs'!AL$2:AL163)-'Chem - ODS'!AG$7*10^6&lt;0,0,IF(AND(SUM('Chemicals Calcs'!AL$1:AL162)-'Chem - ODS'!AG$7*10^6&lt;0,SUM('Chemicals Calcs'!AL$2:AL163)-'Chem - ODS'!AG$7*10^6&gt;0),SUM('Chemicals Calcs'!AL$2:AL163)-'Chem - ODS'!AG$7*10^6,'Chemicals Calcs'!AL163))</f>
        <v>0</v>
      </c>
      <c r="AM163" s="212">
        <f ca="1">IF(SUM('Chemicals Calcs'!AM$2:AM163)-'Chem - ODS'!AH$7*10^6&lt;0,0,IF(AND(SUM('Chemicals Calcs'!AM$1:AM162)-'Chem - ODS'!AH$7*10^6&lt;0,SUM('Chemicals Calcs'!AM$2:AM163)-'Chem - ODS'!AH$7*10^6&gt;0),SUM('Chemicals Calcs'!AM$2:AM163)-'Chem - ODS'!AH$7*10^6,'Chemicals Calcs'!AM163))</f>
        <v>0</v>
      </c>
      <c r="AN163" s="212">
        <f ca="1">IF(SUM('Chemicals Calcs'!AN$2:AN163)-'Chem - ODS'!AI$7*10^6&lt;0,0,IF(AND(SUM('Chemicals Calcs'!AN$1:AN162)-'Chem - ODS'!AI$7*10^6&lt;0,SUM('Chemicals Calcs'!AN$2:AN163)-'Chem - ODS'!AI$7*10^6&gt;0),SUM('Chemicals Calcs'!AN$2:AN163)-'Chem - ODS'!AI$7*10^6,'Chemicals Calcs'!AN163))</f>
        <v>0</v>
      </c>
      <c r="AO163" s="212">
        <f ca="1">IF(SUM('Chemicals Calcs'!AO$2:AO163)-'Chem - ODS'!AJ$7*10^6&lt;0,0,IF(AND(SUM('Chemicals Calcs'!AO$1:AO162)-'Chem - ODS'!AJ$7*10^6&lt;0,SUM('Chemicals Calcs'!AO$2:AO163)-'Chem - ODS'!AJ$7*10^6&gt;0),SUM('Chemicals Calcs'!AO$2:AO163)-'Chem - ODS'!AJ$7*10^6,'Chemicals Calcs'!AO163))</f>
        <v>0</v>
      </c>
      <c r="AP163" s="212">
        <f ca="1">IF(SUM('Chemicals Calcs'!AP$2:AP163)-'Chem - ODS'!AK$7*10^6&lt;0,0,IF(AND(SUM('Chemicals Calcs'!AP$1:AP162)-'Chem - ODS'!AK$7*10^6&lt;0,SUM('Chemicals Calcs'!AP$2:AP163)-'Chem - ODS'!AK$7*10^6&gt;0),SUM('Chemicals Calcs'!AP$2:AP163)-'Chem - ODS'!AK$7*10^6,'Chemicals Calcs'!AP163))</f>
        <v>0</v>
      </c>
    </row>
    <row r="164" spans="1:42">
      <c r="A164" s="74">
        <v>700</v>
      </c>
      <c r="B164">
        <f ca="1">IF('Chemicals 2010'!$A172="CP",INDIRECT("'Chemicals 2010'!"&amp;'Country Selector'!$B$3&amp;ROW($A172))*10^12,0)</f>
        <v>0</v>
      </c>
      <c r="C164" s="90">
        <f t="shared" ca="1" si="8"/>
        <v>0</v>
      </c>
      <c r="D164" s="90">
        <f t="shared" ca="1" si="7"/>
        <v>0</v>
      </c>
      <c r="E164" s="90">
        <f t="shared" ca="1" si="7"/>
        <v>0</v>
      </c>
      <c r="F164" s="90">
        <f t="shared" ca="1" si="7"/>
        <v>0</v>
      </c>
      <c r="G164" s="212">
        <f ca="1">IF(SUM('Chemicals Calcs'!G$2:G164)-'Chem - ODS'!B$7*10^6&lt;0,0,IF(AND(SUM('Chemicals Calcs'!G$1:G163)-'Chem - ODS'!B$7*10^6&lt;0,SUM('Chemicals Calcs'!G$2:G164)-'Chem - ODS'!B$7*10^6&gt;0),SUM('Chemicals Calcs'!G$2:G164)-'Chem - ODS'!B$7*10^6,'Chemicals Calcs'!G164))</f>
        <v>0</v>
      </c>
      <c r="H164" s="212">
        <f ca="1">IF(SUM('Chemicals Calcs'!H$2:H164)-'Chem - ODS'!C$7*10^6&lt;0,0,IF(AND(SUM('Chemicals Calcs'!H$1:H163)-'Chem - ODS'!C$7*10^6&lt;0,SUM('Chemicals Calcs'!H$2:H164)-'Chem - ODS'!C$7*10^6&gt;0),SUM('Chemicals Calcs'!H$2:H164)-'Chem - ODS'!C$7*10^6,'Chemicals Calcs'!H164))</f>
        <v>0</v>
      </c>
      <c r="I164" s="212">
        <f ca="1">IF(SUM('Chemicals Calcs'!I$2:I164)-'Chem - ODS'!D$7*10^6&lt;0,0,IF(AND(SUM('Chemicals Calcs'!I$1:I163)-'Chem - ODS'!D$7*10^6&lt;0,SUM('Chemicals Calcs'!I$2:I164)-'Chem - ODS'!D$7*10^6&gt;0),SUM('Chemicals Calcs'!I$2:I164)-'Chem - ODS'!D$7*10^6,'Chemicals Calcs'!I164))</f>
        <v>0</v>
      </c>
      <c r="J164" s="212">
        <f ca="1">IF(SUM('Chemicals Calcs'!J$2:J164)-'Chem - ODS'!E$7*10^6&lt;0,0,IF(AND(SUM('Chemicals Calcs'!J$1:J163)-'Chem - ODS'!E$7*10^6&lt;0,SUM('Chemicals Calcs'!J$2:J164)-'Chem - ODS'!E$7*10^6&gt;0),SUM('Chemicals Calcs'!J$2:J164)-'Chem - ODS'!E$7*10^6,'Chemicals Calcs'!J164))</f>
        <v>0</v>
      </c>
      <c r="K164" s="212">
        <f ca="1">IF(SUM('Chemicals Calcs'!K$2:K164)-'Chem - ODS'!F$7*10^6&lt;0,0,IF(AND(SUM('Chemicals Calcs'!K$1:K163)-'Chem - ODS'!F$7*10^6&lt;0,SUM('Chemicals Calcs'!K$2:K164)-'Chem - ODS'!F$7*10^6&gt;0),SUM('Chemicals Calcs'!K$2:K164)-'Chem - ODS'!F$7*10^6,'Chemicals Calcs'!K164))</f>
        <v>0</v>
      </c>
      <c r="L164" s="212">
        <f ca="1">IF(SUM('Chemicals Calcs'!L$2:L164)-'Chem - ODS'!G$7*10^6&lt;0,0,IF(AND(SUM('Chemicals Calcs'!L$1:L163)-'Chem - ODS'!G$7*10^6&lt;0,SUM('Chemicals Calcs'!L$2:L164)-'Chem - ODS'!G$7*10^6&gt;0),SUM('Chemicals Calcs'!L$2:L164)-'Chem - ODS'!G$7*10^6,'Chemicals Calcs'!L164))</f>
        <v>0</v>
      </c>
      <c r="M164" s="212">
        <f ca="1">IF(SUM('Chemicals Calcs'!M$2:M164)-'Chem - ODS'!H$7*10^6&lt;0,0,IF(AND(SUM('Chemicals Calcs'!M$1:M163)-'Chem - ODS'!H$7*10^6&lt;0,SUM('Chemicals Calcs'!M$2:M164)-'Chem - ODS'!H$7*10^6&gt;0),SUM('Chemicals Calcs'!M$2:M164)-'Chem - ODS'!H$7*10^6,'Chemicals Calcs'!M164))</f>
        <v>0</v>
      </c>
      <c r="N164" s="212">
        <f ca="1">IF(SUM('Chemicals Calcs'!N$2:N164)-'Chem - ODS'!I$7*10^6&lt;0,0,IF(AND(SUM('Chemicals Calcs'!N$1:N163)-'Chem - ODS'!I$7*10^6&lt;0,SUM('Chemicals Calcs'!N$2:N164)-'Chem - ODS'!I$7*10^6&gt;0),SUM('Chemicals Calcs'!N$2:N164)-'Chem - ODS'!I$7*10^6,'Chemicals Calcs'!N164))</f>
        <v>0</v>
      </c>
      <c r="O164" s="212">
        <f ca="1">IF(SUM('Chemicals Calcs'!O$2:O164)-'Chem - ODS'!J$7*10^6&lt;0,0,IF(AND(SUM('Chemicals Calcs'!O$1:O163)-'Chem - ODS'!J$7*10^6&lt;0,SUM('Chemicals Calcs'!O$2:O164)-'Chem - ODS'!J$7*10^6&gt;0),SUM('Chemicals Calcs'!O$2:O164)-'Chem - ODS'!J$7*10^6,'Chemicals Calcs'!O164))</f>
        <v>0</v>
      </c>
      <c r="P164" s="212">
        <f ca="1">IF(SUM('Chemicals Calcs'!P$2:P164)-'Chem - ODS'!K$7*10^6&lt;0,0,IF(AND(SUM('Chemicals Calcs'!P$1:P163)-'Chem - ODS'!K$7*10^6&lt;0,SUM('Chemicals Calcs'!P$2:P164)-'Chem - ODS'!K$7*10^6&gt;0),SUM('Chemicals Calcs'!P$2:P164)-'Chem - ODS'!K$7*10^6,'Chemicals Calcs'!P164))</f>
        <v>0</v>
      </c>
      <c r="Q164" s="212">
        <f ca="1">IF(SUM('Chemicals Calcs'!Q$2:Q164)-'Chem - ODS'!L$7*10^6&lt;0,0,IF(AND(SUM('Chemicals Calcs'!Q$1:Q163)-'Chem - ODS'!L$7*10^6&lt;0,SUM('Chemicals Calcs'!Q$2:Q164)-'Chem - ODS'!L$7*10^6&gt;0),SUM('Chemicals Calcs'!Q$2:Q164)-'Chem - ODS'!L$7*10^6,'Chemicals Calcs'!Q164))</f>
        <v>0</v>
      </c>
      <c r="R164" s="212">
        <f ca="1">IF(SUM('Chemicals Calcs'!R$2:R164)-'Chem - ODS'!M$7*10^6&lt;0,0,IF(AND(SUM('Chemicals Calcs'!R$1:R163)-'Chem - ODS'!M$7*10^6&lt;0,SUM('Chemicals Calcs'!R$2:R164)-'Chem - ODS'!M$7*10^6&gt;0),SUM('Chemicals Calcs'!R$2:R164)-'Chem - ODS'!M$7*10^6,'Chemicals Calcs'!R164))</f>
        <v>0</v>
      </c>
      <c r="S164" s="212">
        <f ca="1">IF(SUM('Chemicals Calcs'!S$2:S164)-'Chem - ODS'!N$7*10^6&lt;0,0,IF(AND(SUM('Chemicals Calcs'!S$1:S163)-'Chem - ODS'!N$7*10^6&lt;0,SUM('Chemicals Calcs'!S$2:S164)-'Chem - ODS'!N$7*10^6&gt;0),SUM('Chemicals Calcs'!S$2:S164)-'Chem - ODS'!N$7*10^6,'Chemicals Calcs'!S164))</f>
        <v>0</v>
      </c>
      <c r="T164" s="212">
        <f ca="1">IF(SUM('Chemicals Calcs'!T$2:T164)-'Chem - ODS'!O$7*10^6&lt;0,0,IF(AND(SUM('Chemicals Calcs'!T$1:T163)-'Chem - ODS'!O$7*10^6&lt;0,SUM('Chemicals Calcs'!T$2:T164)-'Chem - ODS'!O$7*10^6&gt;0),SUM('Chemicals Calcs'!T$2:T164)-'Chem - ODS'!O$7*10^6,'Chemicals Calcs'!T164))</f>
        <v>0</v>
      </c>
      <c r="U164" s="212">
        <f ca="1">IF(SUM('Chemicals Calcs'!U$2:U164)-'Chem - ODS'!P$7*10^6&lt;0,0,IF(AND(SUM('Chemicals Calcs'!U$1:U163)-'Chem - ODS'!P$7*10^6&lt;0,SUM('Chemicals Calcs'!U$2:U164)-'Chem - ODS'!P$7*10^6&gt;0),SUM('Chemicals Calcs'!U$2:U164)-'Chem - ODS'!P$7*10^6,'Chemicals Calcs'!U164))</f>
        <v>0</v>
      </c>
      <c r="V164" s="212">
        <f ca="1">IF(SUM('Chemicals Calcs'!V$2:V164)-'Chem - ODS'!Q$7*10^6&lt;0,0,IF(AND(SUM('Chemicals Calcs'!V$1:V163)-'Chem - ODS'!Q$7*10^6&lt;0,SUM('Chemicals Calcs'!V$2:V164)-'Chem - ODS'!Q$7*10^6&gt;0),SUM('Chemicals Calcs'!V$2:V164)-'Chem - ODS'!Q$7*10^6,'Chemicals Calcs'!V164))</f>
        <v>0</v>
      </c>
      <c r="W164" s="212">
        <f ca="1">IF(SUM('Chemicals Calcs'!W$2:W164)-'Chem - ODS'!R$7*10^6&lt;0,0,IF(AND(SUM('Chemicals Calcs'!W$1:W163)-'Chem - ODS'!R$7*10^6&lt;0,SUM('Chemicals Calcs'!W$2:W164)-'Chem - ODS'!R$7*10^6&gt;0),SUM('Chemicals Calcs'!W$2:W164)-'Chem - ODS'!R$7*10^6,'Chemicals Calcs'!W164))</f>
        <v>0</v>
      </c>
      <c r="X164" s="212">
        <f ca="1">IF(SUM('Chemicals Calcs'!X$2:X164)-'Chem - ODS'!S$7*10^6&lt;0,0,IF(AND(SUM('Chemicals Calcs'!X$1:X163)-'Chem - ODS'!S$7*10^6&lt;0,SUM('Chemicals Calcs'!X$2:X164)-'Chem - ODS'!S$7*10^6&gt;0),SUM('Chemicals Calcs'!X$2:X164)-'Chem - ODS'!S$7*10^6,'Chemicals Calcs'!X164))</f>
        <v>0</v>
      </c>
      <c r="Y164" s="212">
        <f ca="1">IF(SUM('Chemicals Calcs'!Y$2:Y164)-'Chem - ODS'!T$7*10^6&lt;0,0,IF(AND(SUM('Chemicals Calcs'!Y$1:Y163)-'Chem - ODS'!T$7*10^6&lt;0,SUM('Chemicals Calcs'!Y$2:Y164)-'Chem - ODS'!T$7*10^6&gt;0),SUM('Chemicals Calcs'!Y$2:Y164)-'Chem - ODS'!T$7*10^6,'Chemicals Calcs'!Y164))</f>
        <v>0</v>
      </c>
      <c r="Z164" s="212">
        <f ca="1">IF(SUM('Chemicals Calcs'!Z$2:Z164)-'Chem - ODS'!U$7*10^6&lt;0,0,IF(AND(SUM('Chemicals Calcs'!Z$1:Z163)-'Chem - ODS'!U$7*10^6&lt;0,SUM('Chemicals Calcs'!Z$2:Z164)-'Chem - ODS'!U$7*10^6&gt;0),SUM('Chemicals Calcs'!Z$2:Z164)-'Chem - ODS'!U$7*10^6,'Chemicals Calcs'!Z164))</f>
        <v>0</v>
      </c>
      <c r="AA164" s="212">
        <f ca="1">IF(SUM('Chemicals Calcs'!AA$2:AA164)-'Chem - ODS'!V$7*10^6&lt;0,0,IF(AND(SUM('Chemicals Calcs'!AA$1:AA163)-'Chem - ODS'!V$7*10^6&lt;0,SUM('Chemicals Calcs'!AA$2:AA164)-'Chem - ODS'!V$7*10^6&gt;0),SUM('Chemicals Calcs'!AA$2:AA164)-'Chem - ODS'!V$7*10^6,'Chemicals Calcs'!AA164))</f>
        <v>0</v>
      </c>
      <c r="AB164" s="212">
        <f ca="1">IF(SUM('Chemicals Calcs'!AB$2:AB164)-'Chem - ODS'!W$7*10^6&lt;0,0,IF(AND(SUM('Chemicals Calcs'!AB$1:AB163)-'Chem - ODS'!W$7*10^6&lt;0,SUM('Chemicals Calcs'!AB$2:AB164)-'Chem - ODS'!W$7*10^6&gt;0),SUM('Chemicals Calcs'!AB$2:AB164)-'Chem - ODS'!W$7*10^6,'Chemicals Calcs'!AB164))</f>
        <v>0</v>
      </c>
      <c r="AC164" s="212">
        <f ca="1">IF(SUM('Chemicals Calcs'!AC$2:AC164)-'Chem - ODS'!X$7*10^6&lt;0,0,IF(AND(SUM('Chemicals Calcs'!AC$1:AC163)-'Chem - ODS'!X$7*10^6&lt;0,SUM('Chemicals Calcs'!AC$2:AC164)-'Chem - ODS'!X$7*10^6&gt;0),SUM('Chemicals Calcs'!AC$2:AC164)-'Chem - ODS'!X$7*10^6,'Chemicals Calcs'!AC164))</f>
        <v>0</v>
      </c>
      <c r="AD164" s="212">
        <f ca="1">IF(SUM('Chemicals Calcs'!AD$2:AD164)-'Chem - ODS'!Y$7*10^6&lt;0,0,IF(AND(SUM('Chemicals Calcs'!AD$1:AD163)-'Chem - ODS'!Y$7*10^6&lt;0,SUM('Chemicals Calcs'!AD$2:AD164)-'Chem - ODS'!Y$7*10^6&gt;0),SUM('Chemicals Calcs'!AD$2:AD164)-'Chem - ODS'!Y$7*10^6,'Chemicals Calcs'!AD164))</f>
        <v>0</v>
      </c>
      <c r="AE164" s="212">
        <f ca="1">IF(SUM('Chemicals Calcs'!AE$2:AE164)-'Chem - ODS'!Z$7*10^6&lt;0,0,IF(AND(SUM('Chemicals Calcs'!AE$1:AE163)-'Chem - ODS'!Z$7*10^6&lt;0,SUM('Chemicals Calcs'!AE$2:AE164)-'Chem - ODS'!Z$7*10^6&gt;0),SUM('Chemicals Calcs'!AE$2:AE164)-'Chem - ODS'!Z$7*10^6,'Chemicals Calcs'!AE164))</f>
        <v>0</v>
      </c>
      <c r="AF164" s="212">
        <f ca="1">IF(SUM('Chemicals Calcs'!AF$2:AF164)-'Chem - ODS'!AA$7*10^6&lt;0,0,IF(AND(SUM('Chemicals Calcs'!AF$1:AF163)-'Chem - ODS'!AA$7*10^6&lt;0,SUM('Chemicals Calcs'!AF$2:AF164)-'Chem - ODS'!AA$7*10^6&gt;0),SUM('Chemicals Calcs'!AF$2:AF164)-'Chem - ODS'!AA$7*10^6,'Chemicals Calcs'!AF164))</f>
        <v>0</v>
      </c>
      <c r="AG164" s="212">
        <f ca="1">IF(SUM('Chemicals Calcs'!AG$2:AG164)-'Chem - ODS'!AB$7*10^6&lt;0,0,IF(AND(SUM('Chemicals Calcs'!AG$1:AG163)-'Chem - ODS'!AB$7*10^6&lt;0,SUM('Chemicals Calcs'!AG$2:AG164)-'Chem - ODS'!AB$7*10^6&gt;0),SUM('Chemicals Calcs'!AG$2:AG164)-'Chem - ODS'!AB$7*10^6,'Chemicals Calcs'!AG164))</f>
        <v>0</v>
      </c>
      <c r="AH164" s="212">
        <f ca="1">IF(SUM('Chemicals Calcs'!AH$2:AH164)-'Chem - ODS'!AC$7*10^6&lt;0,0,IF(AND(SUM('Chemicals Calcs'!AH$1:AH163)-'Chem - ODS'!AC$7*10^6&lt;0,SUM('Chemicals Calcs'!AH$2:AH164)-'Chem - ODS'!AC$7*10^6&gt;0),SUM('Chemicals Calcs'!AH$2:AH164)-'Chem - ODS'!AC$7*10^6,'Chemicals Calcs'!AH164))</f>
        <v>0</v>
      </c>
      <c r="AI164" s="212">
        <f ca="1">IF(SUM('Chemicals Calcs'!AI$2:AI164)-'Chem - ODS'!AD$7*10^6&lt;0,0,IF(AND(SUM('Chemicals Calcs'!AI$1:AI163)-'Chem - ODS'!AD$7*10^6&lt;0,SUM('Chemicals Calcs'!AI$2:AI164)-'Chem - ODS'!AD$7*10^6&gt;0),SUM('Chemicals Calcs'!AI$2:AI164)-'Chem - ODS'!AD$7*10^6,'Chemicals Calcs'!AI164))</f>
        <v>0</v>
      </c>
      <c r="AJ164" s="212">
        <f ca="1">IF(SUM('Chemicals Calcs'!AJ$2:AJ164)-'Chem - ODS'!AE$7*10^6&lt;0,0,IF(AND(SUM('Chemicals Calcs'!AJ$1:AJ163)-'Chem - ODS'!AE$7*10^6&lt;0,SUM('Chemicals Calcs'!AJ$2:AJ164)-'Chem - ODS'!AE$7*10^6&gt;0),SUM('Chemicals Calcs'!AJ$2:AJ164)-'Chem - ODS'!AE$7*10^6,'Chemicals Calcs'!AJ164))</f>
        <v>0</v>
      </c>
      <c r="AK164" s="212">
        <f ca="1">IF(SUM('Chemicals Calcs'!AK$2:AK164)-'Chem - ODS'!AF$7*10^6&lt;0,0,IF(AND(SUM('Chemicals Calcs'!AK$1:AK163)-'Chem - ODS'!AF$7*10^6&lt;0,SUM('Chemicals Calcs'!AK$2:AK164)-'Chem - ODS'!AF$7*10^6&gt;0),SUM('Chemicals Calcs'!AK$2:AK164)-'Chem - ODS'!AF$7*10^6,'Chemicals Calcs'!AK164))</f>
        <v>0</v>
      </c>
      <c r="AL164" s="212">
        <f ca="1">IF(SUM('Chemicals Calcs'!AL$2:AL164)-'Chem - ODS'!AG$7*10^6&lt;0,0,IF(AND(SUM('Chemicals Calcs'!AL$1:AL163)-'Chem - ODS'!AG$7*10^6&lt;0,SUM('Chemicals Calcs'!AL$2:AL164)-'Chem - ODS'!AG$7*10^6&gt;0),SUM('Chemicals Calcs'!AL$2:AL164)-'Chem - ODS'!AG$7*10^6,'Chemicals Calcs'!AL164))</f>
        <v>0</v>
      </c>
      <c r="AM164" s="212">
        <f ca="1">IF(SUM('Chemicals Calcs'!AM$2:AM164)-'Chem - ODS'!AH$7*10^6&lt;0,0,IF(AND(SUM('Chemicals Calcs'!AM$1:AM163)-'Chem - ODS'!AH$7*10^6&lt;0,SUM('Chemicals Calcs'!AM$2:AM164)-'Chem - ODS'!AH$7*10^6&gt;0),SUM('Chemicals Calcs'!AM$2:AM164)-'Chem - ODS'!AH$7*10^6,'Chemicals Calcs'!AM164))</f>
        <v>0</v>
      </c>
      <c r="AN164" s="212">
        <f ca="1">IF(SUM('Chemicals Calcs'!AN$2:AN164)-'Chem - ODS'!AI$7*10^6&lt;0,0,IF(AND(SUM('Chemicals Calcs'!AN$1:AN163)-'Chem - ODS'!AI$7*10^6&lt;0,SUM('Chemicals Calcs'!AN$2:AN164)-'Chem - ODS'!AI$7*10^6&gt;0),SUM('Chemicals Calcs'!AN$2:AN164)-'Chem - ODS'!AI$7*10^6,'Chemicals Calcs'!AN164))</f>
        <v>0</v>
      </c>
      <c r="AO164" s="212">
        <f ca="1">IF(SUM('Chemicals Calcs'!AO$2:AO164)-'Chem - ODS'!AJ$7*10^6&lt;0,0,IF(AND(SUM('Chemicals Calcs'!AO$1:AO163)-'Chem - ODS'!AJ$7*10^6&lt;0,SUM('Chemicals Calcs'!AO$2:AO164)-'Chem - ODS'!AJ$7*10^6&gt;0),SUM('Chemicals Calcs'!AO$2:AO164)-'Chem - ODS'!AJ$7*10^6,'Chemicals Calcs'!AO164))</f>
        <v>0</v>
      </c>
      <c r="AP164" s="212">
        <f ca="1">IF(SUM('Chemicals Calcs'!AP$2:AP164)-'Chem - ODS'!AK$7*10^6&lt;0,0,IF(AND(SUM('Chemicals Calcs'!AP$1:AP163)-'Chem - ODS'!AK$7*10^6&lt;0,SUM('Chemicals Calcs'!AP$2:AP164)-'Chem - ODS'!AK$7*10^6&gt;0),SUM('Chemicals Calcs'!AP$2:AP164)-'Chem - ODS'!AK$7*10^6,'Chemicals Calcs'!AP164))</f>
        <v>0</v>
      </c>
    </row>
    <row r="165" spans="1:42">
      <c r="A165" s="74">
        <v>750</v>
      </c>
      <c r="B165">
        <f ca="1">IF('Chemicals 2010'!$A173="CP",INDIRECT("'Chemicals 2010'!"&amp;'Country Selector'!$B$3&amp;ROW($A173))*10^12,0)</f>
        <v>0</v>
      </c>
      <c r="C165" s="90">
        <f t="shared" ca="1" si="8"/>
        <v>0</v>
      </c>
      <c r="D165" s="90">
        <f t="shared" ca="1" si="7"/>
        <v>0</v>
      </c>
      <c r="E165" s="90">
        <f t="shared" ca="1" si="7"/>
        <v>0</v>
      </c>
      <c r="F165" s="90">
        <f t="shared" ca="1" si="7"/>
        <v>0</v>
      </c>
      <c r="G165" s="212">
        <f ca="1">IF(SUM('Chemicals Calcs'!G$2:G165)-'Chem - ODS'!B$7*10^6&lt;0,0,IF(AND(SUM('Chemicals Calcs'!G$1:G164)-'Chem - ODS'!B$7*10^6&lt;0,SUM('Chemicals Calcs'!G$2:G165)-'Chem - ODS'!B$7*10^6&gt;0),SUM('Chemicals Calcs'!G$2:G165)-'Chem - ODS'!B$7*10^6,'Chemicals Calcs'!G165))</f>
        <v>0</v>
      </c>
      <c r="H165" s="212">
        <f ca="1">IF(SUM('Chemicals Calcs'!H$2:H165)-'Chem - ODS'!C$7*10^6&lt;0,0,IF(AND(SUM('Chemicals Calcs'!H$1:H164)-'Chem - ODS'!C$7*10^6&lt;0,SUM('Chemicals Calcs'!H$2:H165)-'Chem - ODS'!C$7*10^6&gt;0),SUM('Chemicals Calcs'!H$2:H165)-'Chem - ODS'!C$7*10^6,'Chemicals Calcs'!H165))</f>
        <v>0</v>
      </c>
      <c r="I165" s="212">
        <f ca="1">IF(SUM('Chemicals Calcs'!I$2:I165)-'Chem - ODS'!D$7*10^6&lt;0,0,IF(AND(SUM('Chemicals Calcs'!I$1:I164)-'Chem - ODS'!D$7*10^6&lt;0,SUM('Chemicals Calcs'!I$2:I165)-'Chem - ODS'!D$7*10^6&gt;0),SUM('Chemicals Calcs'!I$2:I165)-'Chem - ODS'!D$7*10^6,'Chemicals Calcs'!I165))</f>
        <v>0</v>
      </c>
      <c r="J165" s="212">
        <f ca="1">IF(SUM('Chemicals Calcs'!J$2:J165)-'Chem - ODS'!E$7*10^6&lt;0,0,IF(AND(SUM('Chemicals Calcs'!J$1:J164)-'Chem - ODS'!E$7*10^6&lt;0,SUM('Chemicals Calcs'!J$2:J165)-'Chem - ODS'!E$7*10^6&gt;0),SUM('Chemicals Calcs'!J$2:J165)-'Chem - ODS'!E$7*10^6,'Chemicals Calcs'!J165))</f>
        <v>0</v>
      </c>
      <c r="K165" s="212">
        <f ca="1">IF(SUM('Chemicals Calcs'!K$2:K165)-'Chem - ODS'!F$7*10^6&lt;0,0,IF(AND(SUM('Chemicals Calcs'!K$1:K164)-'Chem - ODS'!F$7*10^6&lt;0,SUM('Chemicals Calcs'!K$2:K165)-'Chem - ODS'!F$7*10^6&gt;0),SUM('Chemicals Calcs'!K$2:K165)-'Chem - ODS'!F$7*10^6,'Chemicals Calcs'!K165))</f>
        <v>0</v>
      </c>
      <c r="L165" s="212">
        <f ca="1">IF(SUM('Chemicals Calcs'!L$2:L165)-'Chem - ODS'!G$7*10^6&lt;0,0,IF(AND(SUM('Chemicals Calcs'!L$1:L164)-'Chem - ODS'!G$7*10^6&lt;0,SUM('Chemicals Calcs'!L$2:L165)-'Chem - ODS'!G$7*10^6&gt;0),SUM('Chemicals Calcs'!L$2:L165)-'Chem - ODS'!G$7*10^6,'Chemicals Calcs'!L165))</f>
        <v>0</v>
      </c>
      <c r="M165" s="212">
        <f ca="1">IF(SUM('Chemicals Calcs'!M$2:M165)-'Chem - ODS'!H$7*10^6&lt;0,0,IF(AND(SUM('Chemicals Calcs'!M$1:M164)-'Chem - ODS'!H$7*10^6&lt;0,SUM('Chemicals Calcs'!M$2:M165)-'Chem - ODS'!H$7*10^6&gt;0),SUM('Chemicals Calcs'!M$2:M165)-'Chem - ODS'!H$7*10^6,'Chemicals Calcs'!M165))</f>
        <v>0</v>
      </c>
      <c r="N165" s="212">
        <f ca="1">IF(SUM('Chemicals Calcs'!N$2:N165)-'Chem - ODS'!I$7*10^6&lt;0,0,IF(AND(SUM('Chemicals Calcs'!N$1:N164)-'Chem - ODS'!I$7*10^6&lt;0,SUM('Chemicals Calcs'!N$2:N165)-'Chem - ODS'!I$7*10^6&gt;0),SUM('Chemicals Calcs'!N$2:N165)-'Chem - ODS'!I$7*10^6,'Chemicals Calcs'!N165))</f>
        <v>0</v>
      </c>
      <c r="O165" s="212">
        <f ca="1">IF(SUM('Chemicals Calcs'!O$2:O165)-'Chem - ODS'!J$7*10^6&lt;0,0,IF(AND(SUM('Chemicals Calcs'!O$1:O164)-'Chem - ODS'!J$7*10^6&lt;0,SUM('Chemicals Calcs'!O$2:O165)-'Chem - ODS'!J$7*10^6&gt;0),SUM('Chemicals Calcs'!O$2:O165)-'Chem - ODS'!J$7*10^6,'Chemicals Calcs'!O165))</f>
        <v>0</v>
      </c>
      <c r="P165" s="212">
        <f ca="1">IF(SUM('Chemicals Calcs'!P$2:P165)-'Chem - ODS'!K$7*10^6&lt;0,0,IF(AND(SUM('Chemicals Calcs'!P$1:P164)-'Chem - ODS'!K$7*10^6&lt;0,SUM('Chemicals Calcs'!P$2:P165)-'Chem - ODS'!K$7*10^6&gt;0),SUM('Chemicals Calcs'!P$2:P165)-'Chem - ODS'!K$7*10^6,'Chemicals Calcs'!P165))</f>
        <v>0</v>
      </c>
      <c r="Q165" s="212">
        <f ca="1">IF(SUM('Chemicals Calcs'!Q$2:Q165)-'Chem - ODS'!L$7*10^6&lt;0,0,IF(AND(SUM('Chemicals Calcs'!Q$1:Q164)-'Chem - ODS'!L$7*10^6&lt;0,SUM('Chemicals Calcs'!Q$2:Q165)-'Chem - ODS'!L$7*10^6&gt;0),SUM('Chemicals Calcs'!Q$2:Q165)-'Chem - ODS'!L$7*10^6,'Chemicals Calcs'!Q165))</f>
        <v>0</v>
      </c>
      <c r="R165" s="212">
        <f ca="1">IF(SUM('Chemicals Calcs'!R$2:R165)-'Chem - ODS'!M$7*10^6&lt;0,0,IF(AND(SUM('Chemicals Calcs'!R$1:R164)-'Chem - ODS'!M$7*10^6&lt;0,SUM('Chemicals Calcs'!R$2:R165)-'Chem - ODS'!M$7*10^6&gt;0),SUM('Chemicals Calcs'!R$2:R165)-'Chem - ODS'!M$7*10^6,'Chemicals Calcs'!R165))</f>
        <v>0</v>
      </c>
      <c r="S165" s="212">
        <f ca="1">IF(SUM('Chemicals Calcs'!S$2:S165)-'Chem - ODS'!N$7*10^6&lt;0,0,IF(AND(SUM('Chemicals Calcs'!S$1:S164)-'Chem - ODS'!N$7*10^6&lt;0,SUM('Chemicals Calcs'!S$2:S165)-'Chem - ODS'!N$7*10^6&gt;0),SUM('Chemicals Calcs'!S$2:S165)-'Chem - ODS'!N$7*10^6,'Chemicals Calcs'!S165))</f>
        <v>0</v>
      </c>
      <c r="T165" s="212">
        <f ca="1">IF(SUM('Chemicals Calcs'!T$2:T165)-'Chem - ODS'!O$7*10^6&lt;0,0,IF(AND(SUM('Chemicals Calcs'!T$1:T164)-'Chem - ODS'!O$7*10^6&lt;0,SUM('Chemicals Calcs'!T$2:T165)-'Chem - ODS'!O$7*10^6&gt;0),SUM('Chemicals Calcs'!T$2:T165)-'Chem - ODS'!O$7*10^6,'Chemicals Calcs'!T165))</f>
        <v>0</v>
      </c>
      <c r="U165" s="212">
        <f ca="1">IF(SUM('Chemicals Calcs'!U$2:U165)-'Chem - ODS'!P$7*10^6&lt;0,0,IF(AND(SUM('Chemicals Calcs'!U$1:U164)-'Chem - ODS'!P$7*10^6&lt;0,SUM('Chemicals Calcs'!U$2:U165)-'Chem - ODS'!P$7*10^6&gt;0),SUM('Chemicals Calcs'!U$2:U165)-'Chem - ODS'!P$7*10^6,'Chemicals Calcs'!U165))</f>
        <v>0</v>
      </c>
      <c r="V165" s="212">
        <f ca="1">IF(SUM('Chemicals Calcs'!V$2:V165)-'Chem - ODS'!Q$7*10^6&lt;0,0,IF(AND(SUM('Chemicals Calcs'!V$1:V164)-'Chem - ODS'!Q$7*10^6&lt;0,SUM('Chemicals Calcs'!V$2:V165)-'Chem - ODS'!Q$7*10^6&gt;0),SUM('Chemicals Calcs'!V$2:V165)-'Chem - ODS'!Q$7*10^6,'Chemicals Calcs'!V165))</f>
        <v>0</v>
      </c>
      <c r="W165" s="212">
        <f ca="1">IF(SUM('Chemicals Calcs'!W$2:W165)-'Chem - ODS'!R$7*10^6&lt;0,0,IF(AND(SUM('Chemicals Calcs'!W$1:W164)-'Chem - ODS'!R$7*10^6&lt;0,SUM('Chemicals Calcs'!W$2:W165)-'Chem - ODS'!R$7*10^6&gt;0),SUM('Chemicals Calcs'!W$2:W165)-'Chem - ODS'!R$7*10^6,'Chemicals Calcs'!W165))</f>
        <v>0</v>
      </c>
      <c r="X165" s="212">
        <f ca="1">IF(SUM('Chemicals Calcs'!X$2:X165)-'Chem - ODS'!S$7*10^6&lt;0,0,IF(AND(SUM('Chemicals Calcs'!X$1:X164)-'Chem - ODS'!S$7*10^6&lt;0,SUM('Chemicals Calcs'!X$2:X165)-'Chem - ODS'!S$7*10^6&gt;0),SUM('Chemicals Calcs'!X$2:X165)-'Chem - ODS'!S$7*10^6,'Chemicals Calcs'!X165))</f>
        <v>0</v>
      </c>
      <c r="Y165" s="212">
        <f ca="1">IF(SUM('Chemicals Calcs'!Y$2:Y165)-'Chem - ODS'!T$7*10^6&lt;0,0,IF(AND(SUM('Chemicals Calcs'!Y$1:Y164)-'Chem - ODS'!T$7*10^6&lt;0,SUM('Chemicals Calcs'!Y$2:Y165)-'Chem - ODS'!T$7*10^6&gt;0),SUM('Chemicals Calcs'!Y$2:Y165)-'Chem - ODS'!T$7*10^6,'Chemicals Calcs'!Y165))</f>
        <v>0</v>
      </c>
      <c r="Z165" s="212">
        <f ca="1">IF(SUM('Chemicals Calcs'!Z$2:Z165)-'Chem - ODS'!U$7*10^6&lt;0,0,IF(AND(SUM('Chemicals Calcs'!Z$1:Z164)-'Chem - ODS'!U$7*10^6&lt;0,SUM('Chemicals Calcs'!Z$2:Z165)-'Chem - ODS'!U$7*10^6&gt;0),SUM('Chemicals Calcs'!Z$2:Z165)-'Chem - ODS'!U$7*10^6,'Chemicals Calcs'!Z165))</f>
        <v>0</v>
      </c>
      <c r="AA165" s="212">
        <f ca="1">IF(SUM('Chemicals Calcs'!AA$2:AA165)-'Chem - ODS'!V$7*10^6&lt;0,0,IF(AND(SUM('Chemicals Calcs'!AA$1:AA164)-'Chem - ODS'!V$7*10^6&lt;0,SUM('Chemicals Calcs'!AA$2:AA165)-'Chem - ODS'!V$7*10^6&gt;0),SUM('Chemicals Calcs'!AA$2:AA165)-'Chem - ODS'!V$7*10^6,'Chemicals Calcs'!AA165))</f>
        <v>0</v>
      </c>
      <c r="AB165" s="212">
        <f ca="1">IF(SUM('Chemicals Calcs'!AB$2:AB165)-'Chem - ODS'!W$7*10^6&lt;0,0,IF(AND(SUM('Chemicals Calcs'!AB$1:AB164)-'Chem - ODS'!W$7*10^6&lt;0,SUM('Chemicals Calcs'!AB$2:AB165)-'Chem - ODS'!W$7*10^6&gt;0),SUM('Chemicals Calcs'!AB$2:AB165)-'Chem - ODS'!W$7*10^6,'Chemicals Calcs'!AB165))</f>
        <v>0</v>
      </c>
      <c r="AC165" s="212">
        <f ca="1">IF(SUM('Chemicals Calcs'!AC$2:AC165)-'Chem - ODS'!X$7*10^6&lt;0,0,IF(AND(SUM('Chemicals Calcs'!AC$1:AC164)-'Chem - ODS'!X$7*10^6&lt;0,SUM('Chemicals Calcs'!AC$2:AC165)-'Chem - ODS'!X$7*10^6&gt;0),SUM('Chemicals Calcs'!AC$2:AC165)-'Chem - ODS'!X$7*10^6,'Chemicals Calcs'!AC165))</f>
        <v>0</v>
      </c>
      <c r="AD165" s="212">
        <f ca="1">IF(SUM('Chemicals Calcs'!AD$2:AD165)-'Chem - ODS'!Y$7*10^6&lt;0,0,IF(AND(SUM('Chemicals Calcs'!AD$1:AD164)-'Chem - ODS'!Y$7*10^6&lt;0,SUM('Chemicals Calcs'!AD$2:AD165)-'Chem - ODS'!Y$7*10^6&gt;0),SUM('Chemicals Calcs'!AD$2:AD165)-'Chem - ODS'!Y$7*10^6,'Chemicals Calcs'!AD165))</f>
        <v>0</v>
      </c>
      <c r="AE165" s="212">
        <f ca="1">IF(SUM('Chemicals Calcs'!AE$2:AE165)-'Chem - ODS'!Z$7*10^6&lt;0,0,IF(AND(SUM('Chemicals Calcs'!AE$1:AE164)-'Chem - ODS'!Z$7*10^6&lt;0,SUM('Chemicals Calcs'!AE$2:AE165)-'Chem - ODS'!Z$7*10^6&gt;0),SUM('Chemicals Calcs'!AE$2:AE165)-'Chem - ODS'!Z$7*10^6,'Chemicals Calcs'!AE165))</f>
        <v>0</v>
      </c>
      <c r="AF165" s="212">
        <f ca="1">IF(SUM('Chemicals Calcs'!AF$2:AF165)-'Chem - ODS'!AA$7*10^6&lt;0,0,IF(AND(SUM('Chemicals Calcs'!AF$1:AF164)-'Chem - ODS'!AA$7*10^6&lt;0,SUM('Chemicals Calcs'!AF$2:AF165)-'Chem - ODS'!AA$7*10^6&gt;0),SUM('Chemicals Calcs'!AF$2:AF165)-'Chem - ODS'!AA$7*10^6,'Chemicals Calcs'!AF165))</f>
        <v>0</v>
      </c>
      <c r="AG165" s="212">
        <f ca="1">IF(SUM('Chemicals Calcs'!AG$2:AG165)-'Chem - ODS'!AB$7*10^6&lt;0,0,IF(AND(SUM('Chemicals Calcs'!AG$1:AG164)-'Chem - ODS'!AB$7*10^6&lt;0,SUM('Chemicals Calcs'!AG$2:AG165)-'Chem - ODS'!AB$7*10^6&gt;0),SUM('Chemicals Calcs'!AG$2:AG165)-'Chem - ODS'!AB$7*10^6,'Chemicals Calcs'!AG165))</f>
        <v>0</v>
      </c>
      <c r="AH165" s="212">
        <f ca="1">IF(SUM('Chemicals Calcs'!AH$2:AH165)-'Chem - ODS'!AC$7*10^6&lt;0,0,IF(AND(SUM('Chemicals Calcs'!AH$1:AH164)-'Chem - ODS'!AC$7*10^6&lt;0,SUM('Chemicals Calcs'!AH$2:AH165)-'Chem - ODS'!AC$7*10^6&gt;0),SUM('Chemicals Calcs'!AH$2:AH165)-'Chem - ODS'!AC$7*10^6,'Chemicals Calcs'!AH165))</f>
        <v>0</v>
      </c>
      <c r="AI165" s="212">
        <f ca="1">IF(SUM('Chemicals Calcs'!AI$2:AI165)-'Chem - ODS'!AD$7*10^6&lt;0,0,IF(AND(SUM('Chemicals Calcs'!AI$1:AI164)-'Chem - ODS'!AD$7*10^6&lt;0,SUM('Chemicals Calcs'!AI$2:AI165)-'Chem - ODS'!AD$7*10^6&gt;0),SUM('Chemicals Calcs'!AI$2:AI165)-'Chem - ODS'!AD$7*10^6,'Chemicals Calcs'!AI165))</f>
        <v>0</v>
      </c>
      <c r="AJ165" s="212">
        <f ca="1">IF(SUM('Chemicals Calcs'!AJ$2:AJ165)-'Chem - ODS'!AE$7*10^6&lt;0,0,IF(AND(SUM('Chemicals Calcs'!AJ$1:AJ164)-'Chem - ODS'!AE$7*10^6&lt;0,SUM('Chemicals Calcs'!AJ$2:AJ165)-'Chem - ODS'!AE$7*10^6&gt;0),SUM('Chemicals Calcs'!AJ$2:AJ165)-'Chem - ODS'!AE$7*10^6,'Chemicals Calcs'!AJ165))</f>
        <v>0</v>
      </c>
      <c r="AK165" s="212">
        <f ca="1">IF(SUM('Chemicals Calcs'!AK$2:AK165)-'Chem - ODS'!AF$7*10^6&lt;0,0,IF(AND(SUM('Chemicals Calcs'!AK$1:AK164)-'Chem - ODS'!AF$7*10^6&lt;0,SUM('Chemicals Calcs'!AK$2:AK165)-'Chem - ODS'!AF$7*10^6&gt;0),SUM('Chemicals Calcs'!AK$2:AK165)-'Chem - ODS'!AF$7*10^6,'Chemicals Calcs'!AK165))</f>
        <v>0</v>
      </c>
      <c r="AL165" s="212">
        <f ca="1">IF(SUM('Chemicals Calcs'!AL$2:AL165)-'Chem - ODS'!AG$7*10^6&lt;0,0,IF(AND(SUM('Chemicals Calcs'!AL$1:AL164)-'Chem - ODS'!AG$7*10^6&lt;0,SUM('Chemicals Calcs'!AL$2:AL165)-'Chem - ODS'!AG$7*10^6&gt;0),SUM('Chemicals Calcs'!AL$2:AL165)-'Chem - ODS'!AG$7*10^6,'Chemicals Calcs'!AL165))</f>
        <v>0</v>
      </c>
      <c r="AM165" s="212">
        <f ca="1">IF(SUM('Chemicals Calcs'!AM$2:AM165)-'Chem - ODS'!AH$7*10^6&lt;0,0,IF(AND(SUM('Chemicals Calcs'!AM$1:AM164)-'Chem - ODS'!AH$7*10^6&lt;0,SUM('Chemicals Calcs'!AM$2:AM165)-'Chem - ODS'!AH$7*10^6&gt;0),SUM('Chemicals Calcs'!AM$2:AM165)-'Chem - ODS'!AH$7*10^6,'Chemicals Calcs'!AM165))</f>
        <v>0</v>
      </c>
      <c r="AN165" s="212">
        <f ca="1">IF(SUM('Chemicals Calcs'!AN$2:AN165)-'Chem - ODS'!AI$7*10^6&lt;0,0,IF(AND(SUM('Chemicals Calcs'!AN$1:AN164)-'Chem - ODS'!AI$7*10^6&lt;0,SUM('Chemicals Calcs'!AN$2:AN165)-'Chem - ODS'!AI$7*10^6&gt;0),SUM('Chemicals Calcs'!AN$2:AN165)-'Chem - ODS'!AI$7*10^6,'Chemicals Calcs'!AN165))</f>
        <v>0</v>
      </c>
      <c r="AO165" s="212">
        <f ca="1">IF(SUM('Chemicals Calcs'!AO$2:AO165)-'Chem - ODS'!AJ$7*10^6&lt;0,0,IF(AND(SUM('Chemicals Calcs'!AO$1:AO164)-'Chem - ODS'!AJ$7*10^6&lt;0,SUM('Chemicals Calcs'!AO$2:AO165)-'Chem - ODS'!AJ$7*10^6&gt;0),SUM('Chemicals Calcs'!AO$2:AO165)-'Chem - ODS'!AJ$7*10^6,'Chemicals Calcs'!AO165))</f>
        <v>0</v>
      </c>
      <c r="AP165" s="212">
        <f ca="1">IF(SUM('Chemicals Calcs'!AP$2:AP165)-'Chem - ODS'!AK$7*10^6&lt;0,0,IF(AND(SUM('Chemicals Calcs'!AP$1:AP164)-'Chem - ODS'!AK$7*10^6&lt;0,SUM('Chemicals Calcs'!AP$2:AP165)-'Chem - ODS'!AK$7*10^6&gt;0),SUM('Chemicals Calcs'!AP$2:AP165)-'Chem - ODS'!AK$7*10^6,'Chemicals Calcs'!AP165))</f>
        <v>0</v>
      </c>
    </row>
    <row r="166" spans="1:42">
      <c r="A166" s="74">
        <v>800</v>
      </c>
      <c r="B166">
        <f ca="1">IF('Chemicals 2010'!$A174="CP",INDIRECT("'Chemicals 2010'!"&amp;'Country Selector'!$B$3&amp;ROW($A174))*10^12,0)</f>
        <v>0</v>
      </c>
      <c r="C166" s="90">
        <f t="shared" ca="1" si="8"/>
        <v>0</v>
      </c>
      <c r="D166" s="90">
        <f t="shared" ca="1" si="7"/>
        <v>0</v>
      </c>
      <c r="E166" s="90">
        <f t="shared" ca="1" si="7"/>
        <v>0</v>
      </c>
      <c r="F166" s="90">
        <f t="shared" ca="1" si="7"/>
        <v>0</v>
      </c>
      <c r="G166" s="212">
        <f ca="1">IF(SUM('Chemicals Calcs'!G$2:G166)-'Chem - ODS'!B$7*10^6&lt;0,0,IF(AND(SUM('Chemicals Calcs'!G$1:G165)-'Chem - ODS'!B$7*10^6&lt;0,SUM('Chemicals Calcs'!G$2:G166)-'Chem - ODS'!B$7*10^6&gt;0),SUM('Chemicals Calcs'!G$2:G166)-'Chem - ODS'!B$7*10^6,'Chemicals Calcs'!G166))</f>
        <v>0</v>
      </c>
      <c r="H166" s="212">
        <f ca="1">IF(SUM('Chemicals Calcs'!H$2:H166)-'Chem - ODS'!C$7*10^6&lt;0,0,IF(AND(SUM('Chemicals Calcs'!H$1:H165)-'Chem - ODS'!C$7*10^6&lt;0,SUM('Chemicals Calcs'!H$2:H166)-'Chem - ODS'!C$7*10^6&gt;0),SUM('Chemicals Calcs'!H$2:H166)-'Chem - ODS'!C$7*10^6,'Chemicals Calcs'!H166))</f>
        <v>0</v>
      </c>
      <c r="I166" s="212">
        <f ca="1">IF(SUM('Chemicals Calcs'!I$2:I166)-'Chem - ODS'!D$7*10^6&lt;0,0,IF(AND(SUM('Chemicals Calcs'!I$1:I165)-'Chem - ODS'!D$7*10^6&lt;0,SUM('Chemicals Calcs'!I$2:I166)-'Chem - ODS'!D$7*10^6&gt;0),SUM('Chemicals Calcs'!I$2:I166)-'Chem - ODS'!D$7*10^6,'Chemicals Calcs'!I166))</f>
        <v>0</v>
      </c>
      <c r="J166" s="212">
        <f ca="1">IF(SUM('Chemicals Calcs'!J$2:J166)-'Chem - ODS'!E$7*10^6&lt;0,0,IF(AND(SUM('Chemicals Calcs'!J$1:J165)-'Chem - ODS'!E$7*10^6&lt;0,SUM('Chemicals Calcs'!J$2:J166)-'Chem - ODS'!E$7*10^6&gt;0),SUM('Chemicals Calcs'!J$2:J166)-'Chem - ODS'!E$7*10^6,'Chemicals Calcs'!J166))</f>
        <v>0</v>
      </c>
      <c r="K166" s="212">
        <f ca="1">IF(SUM('Chemicals Calcs'!K$2:K166)-'Chem - ODS'!F$7*10^6&lt;0,0,IF(AND(SUM('Chemicals Calcs'!K$1:K165)-'Chem - ODS'!F$7*10^6&lt;0,SUM('Chemicals Calcs'!K$2:K166)-'Chem - ODS'!F$7*10^6&gt;0),SUM('Chemicals Calcs'!K$2:K166)-'Chem - ODS'!F$7*10^6,'Chemicals Calcs'!K166))</f>
        <v>0</v>
      </c>
      <c r="L166" s="212">
        <f ca="1">IF(SUM('Chemicals Calcs'!L$2:L166)-'Chem - ODS'!G$7*10^6&lt;0,0,IF(AND(SUM('Chemicals Calcs'!L$1:L165)-'Chem - ODS'!G$7*10^6&lt;0,SUM('Chemicals Calcs'!L$2:L166)-'Chem - ODS'!G$7*10^6&gt;0),SUM('Chemicals Calcs'!L$2:L166)-'Chem - ODS'!G$7*10^6,'Chemicals Calcs'!L166))</f>
        <v>0</v>
      </c>
      <c r="M166" s="212">
        <f ca="1">IF(SUM('Chemicals Calcs'!M$2:M166)-'Chem - ODS'!H$7*10^6&lt;0,0,IF(AND(SUM('Chemicals Calcs'!M$1:M165)-'Chem - ODS'!H$7*10^6&lt;0,SUM('Chemicals Calcs'!M$2:M166)-'Chem - ODS'!H$7*10^6&gt;0),SUM('Chemicals Calcs'!M$2:M166)-'Chem - ODS'!H$7*10^6,'Chemicals Calcs'!M166))</f>
        <v>0</v>
      </c>
      <c r="N166" s="212">
        <f ca="1">IF(SUM('Chemicals Calcs'!N$2:N166)-'Chem - ODS'!I$7*10^6&lt;0,0,IF(AND(SUM('Chemicals Calcs'!N$1:N165)-'Chem - ODS'!I$7*10^6&lt;0,SUM('Chemicals Calcs'!N$2:N166)-'Chem - ODS'!I$7*10^6&gt;0),SUM('Chemicals Calcs'!N$2:N166)-'Chem - ODS'!I$7*10^6,'Chemicals Calcs'!N166))</f>
        <v>0</v>
      </c>
      <c r="O166" s="212">
        <f ca="1">IF(SUM('Chemicals Calcs'!O$2:O166)-'Chem - ODS'!J$7*10^6&lt;0,0,IF(AND(SUM('Chemicals Calcs'!O$1:O165)-'Chem - ODS'!J$7*10^6&lt;0,SUM('Chemicals Calcs'!O$2:O166)-'Chem - ODS'!J$7*10^6&gt;0),SUM('Chemicals Calcs'!O$2:O166)-'Chem - ODS'!J$7*10^6,'Chemicals Calcs'!O166))</f>
        <v>0</v>
      </c>
      <c r="P166" s="212">
        <f ca="1">IF(SUM('Chemicals Calcs'!P$2:P166)-'Chem - ODS'!K$7*10^6&lt;0,0,IF(AND(SUM('Chemicals Calcs'!P$1:P165)-'Chem - ODS'!K$7*10^6&lt;0,SUM('Chemicals Calcs'!P$2:P166)-'Chem - ODS'!K$7*10^6&gt;0),SUM('Chemicals Calcs'!P$2:P166)-'Chem - ODS'!K$7*10^6,'Chemicals Calcs'!P166))</f>
        <v>0</v>
      </c>
      <c r="Q166" s="212">
        <f ca="1">IF(SUM('Chemicals Calcs'!Q$2:Q166)-'Chem - ODS'!L$7*10^6&lt;0,0,IF(AND(SUM('Chemicals Calcs'!Q$1:Q165)-'Chem - ODS'!L$7*10^6&lt;0,SUM('Chemicals Calcs'!Q$2:Q166)-'Chem - ODS'!L$7*10^6&gt;0),SUM('Chemicals Calcs'!Q$2:Q166)-'Chem - ODS'!L$7*10^6,'Chemicals Calcs'!Q166))</f>
        <v>0</v>
      </c>
      <c r="R166" s="212">
        <f ca="1">IF(SUM('Chemicals Calcs'!R$2:R166)-'Chem - ODS'!M$7*10^6&lt;0,0,IF(AND(SUM('Chemicals Calcs'!R$1:R165)-'Chem - ODS'!M$7*10^6&lt;0,SUM('Chemicals Calcs'!R$2:R166)-'Chem - ODS'!M$7*10^6&gt;0),SUM('Chemicals Calcs'!R$2:R166)-'Chem - ODS'!M$7*10^6,'Chemicals Calcs'!R166))</f>
        <v>0</v>
      </c>
      <c r="S166" s="212">
        <f ca="1">IF(SUM('Chemicals Calcs'!S$2:S166)-'Chem - ODS'!N$7*10^6&lt;0,0,IF(AND(SUM('Chemicals Calcs'!S$1:S165)-'Chem - ODS'!N$7*10^6&lt;0,SUM('Chemicals Calcs'!S$2:S166)-'Chem - ODS'!N$7*10^6&gt;0),SUM('Chemicals Calcs'!S$2:S166)-'Chem - ODS'!N$7*10^6,'Chemicals Calcs'!S166))</f>
        <v>0</v>
      </c>
      <c r="T166" s="212">
        <f ca="1">IF(SUM('Chemicals Calcs'!T$2:T166)-'Chem - ODS'!O$7*10^6&lt;0,0,IF(AND(SUM('Chemicals Calcs'!T$1:T165)-'Chem - ODS'!O$7*10^6&lt;0,SUM('Chemicals Calcs'!T$2:T166)-'Chem - ODS'!O$7*10^6&gt;0),SUM('Chemicals Calcs'!T$2:T166)-'Chem - ODS'!O$7*10^6,'Chemicals Calcs'!T166))</f>
        <v>0</v>
      </c>
      <c r="U166" s="212">
        <f ca="1">IF(SUM('Chemicals Calcs'!U$2:U166)-'Chem - ODS'!P$7*10^6&lt;0,0,IF(AND(SUM('Chemicals Calcs'!U$1:U165)-'Chem - ODS'!P$7*10^6&lt;0,SUM('Chemicals Calcs'!U$2:U166)-'Chem - ODS'!P$7*10^6&gt;0),SUM('Chemicals Calcs'!U$2:U166)-'Chem - ODS'!P$7*10^6,'Chemicals Calcs'!U166))</f>
        <v>0</v>
      </c>
      <c r="V166" s="212">
        <f ca="1">IF(SUM('Chemicals Calcs'!V$2:V166)-'Chem - ODS'!Q$7*10^6&lt;0,0,IF(AND(SUM('Chemicals Calcs'!V$1:V165)-'Chem - ODS'!Q$7*10^6&lt;0,SUM('Chemicals Calcs'!V$2:V166)-'Chem - ODS'!Q$7*10^6&gt;0),SUM('Chemicals Calcs'!V$2:V166)-'Chem - ODS'!Q$7*10^6,'Chemicals Calcs'!V166))</f>
        <v>0</v>
      </c>
      <c r="W166" s="212">
        <f ca="1">IF(SUM('Chemicals Calcs'!W$2:W166)-'Chem - ODS'!R$7*10^6&lt;0,0,IF(AND(SUM('Chemicals Calcs'!W$1:W165)-'Chem - ODS'!R$7*10^6&lt;0,SUM('Chemicals Calcs'!W$2:W166)-'Chem - ODS'!R$7*10^6&gt;0),SUM('Chemicals Calcs'!W$2:W166)-'Chem - ODS'!R$7*10^6,'Chemicals Calcs'!W166))</f>
        <v>0</v>
      </c>
      <c r="X166" s="212">
        <f ca="1">IF(SUM('Chemicals Calcs'!X$2:X166)-'Chem - ODS'!S$7*10^6&lt;0,0,IF(AND(SUM('Chemicals Calcs'!X$1:X165)-'Chem - ODS'!S$7*10^6&lt;0,SUM('Chemicals Calcs'!X$2:X166)-'Chem - ODS'!S$7*10^6&gt;0),SUM('Chemicals Calcs'!X$2:X166)-'Chem - ODS'!S$7*10^6,'Chemicals Calcs'!X166))</f>
        <v>0</v>
      </c>
      <c r="Y166" s="212">
        <f ca="1">IF(SUM('Chemicals Calcs'!Y$2:Y166)-'Chem - ODS'!T$7*10^6&lt;0,0,IF(AND(SUM('Chemicals Calcs'!Y$1:Y165)-'Chem - ODS'!T$7*10^6&lt;0,SUM('Chemicals Calcs'!Y$2:Y166)-'Chem - ODS'!T$7*10^6&gt;0),SUM('Chemicals Calcs'!Y$2:Y166)-'Chem - ODS'!T$7*10^6,'Chemicals Calcs'!Y166))</f>
        <v>0</v>
      </c>
      <c r="Z166" s="212">
        <f ca="1">IF(SUM('Chemicals Calcs'!Z$2:Z166)-'Chem - ODS'!U$7*10^6&lt;0,0,IF(AND(SUM('Chemicals Calcs'!Z$1:Z165)-'Chem - ODS'!U$7*10^6&lt;0,SUM('Chemicals Calcs'!Z$2:Z166)-'Chem - ODS'!U$7*10^6&gt;0),SUM('Chemicals Calcs'!Z$2:Z166)-'Chem - ODS'!U$7*10^6,'Chemicals Calcs'!Z166))</f>
        <v>0</v>
      </c>
      <c r="AA166" s="212">
        <f ca="1">IF(SUM('Chemicals Calcs'!AA$2:AA166)-'Chem - ODS'!V$7*10^6&lt;0,0,IF(AND(SUM('Chemicals Calcs'!AA$1:AA165)-'Chem - ODS'!V$7*10^6&lt;0,SUM('Chemicals Calcs'!AA$2:AA166)-'Chem - ODS'!V$7*10^6&gt;0),SUM('Chemicals Calcs'!AA$2:AA166)-'Chem - ODS'!V$7*10^6,'Chemicals Calcs'!AA166))</f>
        <v>0</v>
      </c>
      <c r="AB166" s="212">
        <f ca="1">IF(SUM('Chemicals Calcs'!AB$2:AB166)-'Chem - ODS'!W$7*10^6&lt;0,0,IF(AND(SUM('Chemicals Calcs'!AB$1:AB165)-'Chem - ODS'!W$7*10^6&lt;0,SUM('Chemicals Calcs'!AB$2:AB166)-'Chem - ODS'!W$7*10^6&gt;0),SUM('Chemicals Calcs'!AB$2:AB166)-'Chem - ODS'!W$7*10^6,'Chemicals Calcs'!AB166))</f>
        <v>0</v>
      </c>
      <c r="AC166" s="212">
        <f ca="1">IF(SUM('Chemicals Calcs'!AC$2:AC166)-'Chem - ODS'!X$7*10^6&lt;0,0,IF(AND(SUM('Chemicals Calcs'!AC$1:AC165)-'Chem - ODS'!X$7*10^6&lt;0,SUM('Chemicals Calcs'!AC$2:AC166)-'Chem - ODS'!X$7*10^6&gt;0),SUM('Chemicals Calcs'!AC$2:AC166)-'Chem - ODS'!X$7*10^6,'Chemicals Calcs'!AC166))</f>
        <v>0</v>
      </c>
      <c r="AD166" s="212">
        <f ca="1">IF(SUM('Chemicals Calcs'!AD$2:AD166)-'Chem - ODS'!Y$7*10^6&lt;0,0,IF(AND(SUM('Chemicals Calcs'!AD$1:AD165)-'Chem - ODS'!Y$7*10^6&lt;0,SUM('Chemicals Calcs'!AD$2:AD166)-'Chem - ODS'!Y$7*10^6&gt;0),SUM('Chemicals Calcs'!AD$2:AD166)-'Chem - ODS'!Y$7*10^6,'Chemicals Calcs'!AD166))</f>
        <v>0</v>
      </c>
      <c r="AE166" s="212">
        <f ca="1">IF(SUM('Chemicals Calcs'!AE$2:AE166)-'Chem - ODS'!Z$7*10^6&lt;0,0,IF(AND(SUM('Chemicals Calcs'!AE$1:AE165)-'Chem - ODS'!Z$7*10^6&lt;0,SUM('Chemicals Calcs'!AE$2:AE166)-'Chem - ODS'!Z$7*10^6&gt;0),SUM('Chemicals Calcs'!AE$2:AE166)-'Chem - ODS'!Z$7*10^6,'Chemicals Calcs'!AE166))</f>
        <v>0</v>
      </c>
      <c r="AF166" s="212">
        <f ca="1">IF(SUM('Chemicals Calcs'!AF$2:AF166)-'Chem - ODS'!AA$7*10^6&lt;0,0,IF(AND(SUM('Chemicals Calcs'!AF$1:AF165)-'Chem - ODS'!AA$7*10^6&lt;0,SUM('Chemicals Calcs'!AF$2:AF166)-'Chem - ODS'!AA$7*10^6&gt;0),SUM('Chemicals Calcs'!AF$2:AF166)-'Chem - ODS'!AA$7*10^6,'Chemicals Calcs'!AF166))</f>
        <v>0</v>
      </c>
      <c r="AG166" s="212">
        <f ca="1">IF(SUM('Chemicals Calcs'!AG$2:AG166)-'Chem - ODS'!AB$7*10^6&lt;0,0,IF(AND(SUM('Chemicals Calcs'!AG$1:AG165)-'Chem - ODS'!AB$7*10^6&lt;0,SUM('Chemicals Calcs'!AG$2:AG166)-'Chem - ODS'!AB$7*10^6&gt;0),SUM('Chemicals Calcs'!AG$2:AG166)-'Chem - ODS'!AB$7*10^6,'Chemicals Calcs'!AG166))</f>
        <v>0</v>
      </c>
      <c r="AH166" s="212">
        <f ca="1">IF(SUM('Chemicals Calcs'!AH$2:AH166)-'Chem - ODS'!AC$7*10^6&lt;0,0,IF(AND(SUM('Chemicals Calcs'!AH$1:AH165)-'Chem - ODS'!AC$7*10^6&lt;0,SUM('Chemicals Calcs'!AH$2:AH166)-'Chem - ODS'!AC$7*10^6&gt;0),SUM('Chemicals Calcs'!AH$2:AH166)-'Chem - ODS'!AC$7*10^6,'Chemicals Calcs'!AH166))</f>
        <v>0</v>
      </c>
      <c r="AI166" s="212">
        <f ca="1">IF(SUM('Chemicals Calcs'!AI$2:AI166)-'Chem - ODS'!AD$7*10^6&lt;0,0,IF(AND(SUM('Chemicals Calcs'!AI$1:AI165)-'Chem - ODS'!AD$7*10^6&lt;0,SUM('Chemicals Calcs'!AI$2:AI166)-'Chem - ODS'!AD$7*10^6&gt;0),SUM('Chemicals Calcs'!AI$2:AI166)-'Chem - ODS'!AD$7*10^6,'Chemicals Calcs'!AI166))</f>
        <v>0</v>
      </c>
      <c r="AJ166" s="212">
        <f ca="1">IF(SUM('Chemicals Calcs'!AJ$2:AJ166)-'Chem - ODS'!AE$7*10^6&lt;0,0,IF(AND(SUM('Chemicals Calcs'!AJ$1:AJ165)-'Chem - ODS'!AE$7*10^6&lt;0,SUM('Chemicals Calcs'!AJ$2:AJ166)-'Chem - ODS'!AE$7*10^6&gt;0),SUM('Chemicals Calcs'!AJ$2:AJ166)-'Chem - ODS'!AE$7*10^6,'Chemicals Calcs'!AJ166))</f>
        <v>0</v>
      </c>
      <c r="AK166" s="212">
        <f ca="1">IF(SUM('Chemicals Calcs'!AK$2:AK166)-'Chem - ODS'!AF$7*10^6&lt;0,0,IF(AND(SUM('Chemicals Calcs'!AK$1:AK165)-'Chem - ODS'!AF$7*10^6&lt;0,SUM('Chemicals Calcs'!AK$2:AK166)-'Chem - ODS'!AF$7*10^6&gt;0),SUM('Chemicals Calcs'!AK$2:AK166)-'Chem - ODS'!AF$7*10^6,'Chemicals Calcs'!AK166))</f>
        <v>0</v>
      </c>
      <c r="AL166" s="212">
        <f ca="1">IF(SUM('Chemicals Calcs'!AL$2:AL166)-'Chem - ODS'!AG$7*10^6&lt;0,0,IF(AND(SUM('Chemicals Calcs'!AL$1:AL165)-'Chem - ODS'!AG$7*10^6&lt;0,SUM('Chemicals Calcs'!AL$2:AL166)-'Chem - ODS'!AG$7*10^6&gt;0),SUM('Chemicals Calcs'!AL$2:AL166)-'Chem - ODS'!AG$7*10^6,'Chemicals Calcs'!AL166))</f>
        <v>0</v>
      </c>
      <c r="AM166" s="212">
        <f ca="1">IF(SUM('Chemicals Calcs'!AM$2:AM166)-'Chem - ODS'!AH$7*10^6&lt;0,0,IF(AND(SUM('Chemicals Calcs'!AM$1:AM165)-'Chem - ODS'!AH$7*10^6&lt;0,SUM('Chemicals Calcs'!AM$2:AM166)-'Chem - ODS'!AH$7*10^6&gt;0),SUM('Chemicals Calcs'!AM$2:AM166)-'Chem - ODS'!AH$7*10^6,'Chemicals Calcs'!AM166))</f>
        <v>0</v>
      </c>
      <c r="AN166" s="212">
        <f ca="1">IF(SUM('Chemicals Calcs'!AN$2:AN166)-'Chem - ODS'!AI$7*10^6&lt;0,0,IF(AND(SUM('Chemicals Calcs'!AN$1:AN165)-'Chem - ODS'!AI$7*10^6&lt;0,SUM('Chemicals Calcs'!AN$2:AN166)-'Chem - ODS'!AI$7*10^6&gt;0),SUM('Chemicals Calcs'!AN$2:AN166)-'Chem - ODS'!AI$7*10^6,'Chemicals Calcs'!AN166))</f>
        <v>0</v>
      </c>
      <c r="AO166" s="212">
        <f ca="1">IF(SUM('Chemicals Calcs'!AO$2:AO166)-'Chem - ODS'!AJ$7*10^6&lt;0,0,IF(AND(SUM('Chemicals Calcs'!AO$1:AO165)-'Chem - ODS'!AJ$7*10^6&lt;0,SUM('Chemicals Calcs'!AO$2:AO166)-'Chem - ODS'!AJ$7*10^6&gt;0),SUM('Chemicals Calcs'!AO$2:AO166)-'Chem - ODS'!AJ$7*10^6,'Chemicals Calcs'!AO166))</f>
        <v>0</v>
      </c>
      <c r="AP166" s="212">
        <f ca="1">IF(SUM('Chemicals Calcs'!AP$2:AP166)-'Chem - ODS'!AK$7*10^6&lt;0,0,IF(AND(SUM('Chemicals Calcs'!AP$1:AP165)-'Chem - ODS'!AK$7*10^6&lt;0,SUM('Chemicals Calcs'!AP$2:AP166)-'Chem - ODS'!AK$7*10^6&gt;0),SUM('Chemicals Calcs'!AP$2:AP166)-'Chem - ODS'!AK$7*10^6,'Chemicals Calcs'!AP166))</f>
        <v>0</v>
      </c>
    </row>
    <row r="167" spans="1:42">
      <c r="A167" s="74">
        <v>850</v>
      </c>
      <c r="B167">
        <f ca="1">IF('Chemicals 2010'!$A175="CP",INDIRECT("'Chemicals 2010'!"&amp;'Country Selector'!$B$3&amp;ROW($A175))*10^12,0)</f>
        <v>0</v>
      </c>
      <c r="C167" s="90">
        <f t="shared" ca="1" si="8"/>
        <v>0</v>
      </c>
      <c r="D167" s="90">
        <f t="shared" ca="1" si="7"/>
        <v>0</v>
      </c>
      <c r="E167" s="90">
        <f t="shared" ca="1" si="7"/>
        <v>0</v>
      </c>
      <c r="F167" s="90">
        <f t="shared" ca="1" si="7"/>
        <v>0</v>
      </c>
      <c r="G167" s="212">
        <f ca="1">IF(SUM('Chemicals Calcs'!G$2:G167)-'Chem - ODS'!B$7*10^6&lt;0,0,IF(AND(SUM('Chemicals Calcs'!G$1:G166)-'Chem - ODS'!B$7*10^6&lt;0,SUM('Chemicals Calcs'!G$2:G167)-'Chem - ODS'!B$7*10^6&gt;0),SUM('Chemicals Calcs'!G$2:G167)-'Chem - ODS'!B$7*10^6,'Chemicals Calcs'!G167))</f>
        <v>0</v>
      </c>
      <c r="H167" s="212">
        <f ca="1">IF(SUM('Chemicals Calcs'!H$2:H167)-'Chem - ODS'!C$7*10^6&lt;0,0,IF(AND(SUM('Chemicals Calcs'!H$1:H166)-'Chem - ODS'!C$7*10^6&lt;0,SUM('Chemicals Calcs'!H$2:H167)-'Chem - ODS'!C$7*10^6&gt;0),SUM('Chemicals Calcs'!H$2:H167)-'Chem - ODS'!C$7*10^6,'Chemicals Calcs'!H167))</f>
        <v>0</v>
      </c>
      <c r="I167" s="212">
        <f ca="1">IF(SUM('Chemicals Calcs'!I$2:I167)-'Chem - ODS'!D$7*10^6&lt;0,0,IF(AND(SUM('Chemicals Calcs'!I$1:I166)-'Chem - ODS'!D$7*10^6&lt;0,SUM('Chemicals Calcs'!I$2:I167)-'Chem - ODS'!D$7*10^6&gt;0),SUM('Chemicals Calcs'!I$2:I167)-'Chem - ODS'!D$7*10^6,'Chemicals Calcs'!I167))</f>
        <v>0</v>
      </c>
      <c r="J167" s="212">
        <f ca="1">IF(SUM('Chemicals Calcs'!J$2:J167)-'Chem - ODS'!E$7*10^6&lt;0,0,IF(AND(SUM('Chemicals Calcs'!J$1:J166)-'Chem - ODS'!E$7*10^6&lt;0,SUM('Chemicals Calcs'!J$2:J167)-'Chem - ODS'!E$7*10^6&gt;0),SUM('Chemicals Calcs'!J$2:J167)-'Chem - ODS'!E$7*10^6,'Chemicals Calcs'!J167))</f>
        <v>0</v>
      </c>
      <c r="K167" s="212">
        <f ca="1">IF(SUM('Chemicals Calcs'!K$2:K167)-'Chem - ODS'!F$7*10^6&lt;0,0,IF(AND(SUM('Chemicals Calcs'!K$1:K166)-'Chem - ODS'!F$7*10^6&lt;0,SUM('Chemicals Calcs'!K$2:K167)-'Chem - ODS'!F$7*10^6&gt;0),SUM('Chemicals Calcs'!K$2:K167)-'Chem - ODS'!F$7*10^6,'Chemicals Calcs'!K167))</f>
        <v>0</v>
      </c>
      <c r="L167" s="212">
        <f ca="1">IF(SUM('Chemicals Calcs'!L$2:L167)-'Chem - ODS'!G$7*10^6&lt;0,0,IF(AND(SUM('Chemicals Calcs'!L$1:L166)-'Chem - ODS'!G$7*10^6&lt;0,SUM('Chemicals Calcs'!L$2:L167)-'Chem - ODS'!G$7*10^6&gt;0),SUM('Chemicals Calcs'!L$2:L167)-'Chem - ODS'!G$7*10^6,'Chemicals Calcs'!L167))</f>
        <v>0</v>
      </c>
      <c r="M167" s="212">
        <f ca="1">IF(SUM('Chemicals Calcs'!M$2:M167)-'Chem - ODS'!H$7*10^6&lt;0,0,IF(AND(SUM('Chemicals Calcs'!M$1:M166)-'Chem - ODS'!H$7*10^6&lt;0,SUM('Chemicals Calcs'!M$2:M167)-'Chem - ODS'!H$7*10^6&gt;0),SUM('Chemicals Calcs'!M$2:M167)-'Chem - ODS'!H$7*10^6,'Chemicals Calcs'!M167))</f>
        <v>0</v>
      </c>
      <c r="N167" s="212">
        <f ca="1">IF(SUM('Chemicals Calcs'!N$2:N167)-'Chem - ODS'!I$7*10^6&lt;0,0,IF(AND(SUM('Chemicals Calcs'!N$1:N166)-'Chem - ODS'!I$7*10^6&lt;0,SUM('Chemicals Calcs'!N$2:N167)-'Chem - ODS'!I$7*10^6&gt;0),SUM('Chemicals Calcs'!N$2:N167)-'Chem - ODS'!I$7*10^6,'Chemicals Calcs'!N167))</f>
        <v>0</v>
      </c>
      <c r="O167" s="212">
        <f ca="1">IF(SUM('Chemicals Calcs'!O$2:O167)-'Chem - ODS'!J$7*10^6&lt;0,0,IF(AND(SUM('Chemicals Calcs'!O$1:O166)-'Chem - ODS'!J$7*10^6&lt;0,SUM('Chemicals Calcs'!O$2:O167)-'Chem - ODS'!J$7*10^6&gt;0),SUM('Chemicals Calcs'!O$2:O167)-'Chem - ODS'!J$7*10^6,'Chemicals Calcs'!O167))</f>
        <v>0</v>
      </c>
      <c r="P167" s="212">
        <f ca="1">IF(SUM('Chemicals Calcs'!P$2:P167)-'Chem - ODS'!K$7*10^6&lt;0,0,IF(AND(SUM('Chemicals Calcs'!P$1:P166)-'Chem - ODS'!K$7*10^6&lt;0,SUM('Chemicals Calcs'!P$2:P167)-'Chem - ODS'!K$7*10^6&gt;0),SUM('Chemicals Calcs'!P$2:P167)-'Chem - ODS'!K$7*10^6,'Chemicals Calcs'!P167))</f>
        <v>0</v>
      </c>
      <c r="Q167" s="212">
        <f ca="1">IF(SUM('Chemicals Calcs'!Q$2:Q167)-'Chem - ODS'!L$7*10^6&lt;0,0,IF(AND(SUM('Chemicals Calcs'!Q$1:Q166)-'Chem - ODS'!L$7*10^6&lt;0,SUM('Chemicals Calcs'!Q$2:Q167)-'Chem - ODS'!L$7*10^6&gt;0),SUM('Chemicals Calcs'!Q$2:Q167)-'Chem - ODS'!L$7*10^6,'Chemicals Calcs'!Q167))</f>
        <v>0</v>
      </c>
      <c r="R167" s="212">
        <f ca="1">IF(SUM('Chemicals Calcs'!R$2:R167)-'Chem - ODS'!M$7*10^6&lt;0,0,IF(AND(SUM('Chemicals Calcs'!R$1:R166)-'Chem - ODS'!M$7*10^6&lt;0,SUM('Chemicals Calcs'!R$2:R167)-'Chem - ODS'!M$7*10^6&gt;0),SUM('Chemicals Calcs'!R$2:R167)-'Chem - ODS'!M$7*10^6,'Chemicals Calcs'!R167))</f>
        <v>0</v>
      </c>
      <c r="S167" s="212">
        <f ca="1">IF(SUM('Chemicals Calcs'!S$2:S167)-'Chem - ODS'!N$7*10^6&lt;0,0,IF(AND(SUM('Chemicals Calcs'!S$1:S166)-'Chem - ODS'!N$7*10^6&lt;0,SUM('Chemicals Calcs'!S$2:S167)-'Chem - ODS'!N$7*10^6&gt;0),SUM('Chemicals Calcs'!S$2:S167)-'Chem - ODS'!N$7*10^6,'Chemicals Calcs'!S167))</f>
        <v>0</v>
      </c>
      <c r="T167" s="212">
        <f ca="1">IF(SUM('Chemicals Calcs'!T$2:T167)-'Chem - ODS'!O$7*10^6&lt;0,0,IF(AND(SUM('Chemicals Calcs'!T$1:T166)-'Chem - ODS'!O$7*10^6&lt;0,SUM('Chemicals Calcs'!T$2:T167)-'Chem - ODS'!O$7*10^6&gt;0),SUM('Chemicals Calcs'!T$2:T167)-'Chem - ODS'!O$7*10^6,'Chemicals Calcs'!T167))</f>
        <v>0</v>
      </c>
      <c r="U167" s="212">
        <f ca="1">IF(SUM('Chemicals Calcs'!U$2:U167)-'Chem - ODS'!P$7*10^6&lt;0,0,IF(AND(SUM('Chemicals Calcs'!U$1:U166)-'Chem - ODS'!P$7*10^6&lt;0,SUM('Chemicals Calcs'!U$2:U167)-'Chem - ODS'!P$7*10^6&gt;0),SUM('Chemicals Calcs'!U$2:U167)-'Chem - ODS'!P$7*10^6,'Chemicals Calcs'!U167))</f>
        <v>0</v>
      </c>
      <c r="V167" s="212">
        <f ca="1">IF(SUM('Chemicals Calcs'!V$2:V167)-'Chem - ODS'!Q$7*10^6&lt;0,0,IF(AND(SUM('Chemicals Calcs'!V$1:V166)-'Chem - ODS'!Q$7*10^6&lt;0,SUM('Chemicals Calcs'!V$2:V167)-'Chem - ODS'!Q$7*10^6&gt;0),SUM('Chemicals Calcs'!V$2:V167)-'Chem - ODS'!Q$7*10^6,'Chemicals Calcs'!V167))</f>
        <v>0</v>
      </c>
      <c r="W167" s="212">
        <f ca="1">IF(SUM('Chemicals Calcs'!W$2:W167)-'Chem - ODS'!R$7*10^6&lt;0,0,IF(AND(SUM('Chemicals Calcs'!W$1:W166)-'Chem - ODS'!R$7*10^6&lt;0,SUM('Chemicals Calcs'!W$2:W167)-'Chem - ODS'!R$7*10^6&gt;0),SUM('Chemicals Calcs'!W$2:W167)-'Chem - ODS'!R$7*10^6,'Chemicals Calcs'!W167))</f>
        <v>0</v>
      </c>
      <c r="X167" s="212">
        <f ca="1">IF(SUM('Chemicals Calcs'!X$2:X167)-'Chem - ODS'!S$7*10^6&lt;0,0,IF(AND(SUM('Chemicals Calcs'!X$1:X166)-'Chem - ODS'!S$7*10^6&lt;0,SUM('Chemicals Calcs'!X$2:X167)-'Chem - ODS'!S$7*10^6&gt;0),SUM('Chemicals Calcs'!X$2:X167)-'Chem - ODS'!S$7*10^6,'Chemicals Calcs'!X167))</f>
        <v>0</v>
      </c>
      <c r="Y167" s="212">
        <f ca="1">IF(SUM('Chemicals Calcs'!Y$2:Y167)-'Chem - ODS'!T$7*10^6&lt;0,0,IF(AND(SUM('Chemicals Calcs'!Y$1:Y166)-'Chem - ODS'!T$7*10^6&lt;0,SUM('Chemicals Calcs'!Y$2:Y167)-'Chem - ODS'!T$7*10^6&gt;0),SUM('Chemicals Calcs'!Y$2:Y167)-'Chem - ODS'!T$7*10^6,'Chemicals Calcs'!Y167))</f>
        <v>0</v>
      </c>
      <c r="Z167" s="212">
        <f ca="1">IF(SUM('Chemicals Calcs'!Z$2:Z167)-'Chem - ODS'!U$7*10^6&lt;0,0,IF(AND(SUM('Chemicals Calcs'!Z$1:Z166)-'Chem - ODS'!U$7*10^6&lt;0,SUM('Chemicals Calcs'!Z$2:Z167)-'Chem - ODS'!U$7*10^6&gt;0),SUM('Chemicals Calcs'!Z$2:Z167)-'Chem - ODS'!U$7*10^6,'Chemicals Calcs'!Z167))</f>
        <v>0</v>
      </c>
      <c r="AA167" s="212">
        <f ca="1">IF(SUM('Chemicals Calcs'!AA$2:AA167)-'Chem - ODS'!V$7*10^6&lt;0,0,IF(AND(SUM('Chemicals Calcs'!AA$1:AA166)-'Chem - ODS'!V$7*10^6&lt;0,SUM('Chemicals Calcs'!AA$2:AA167)-'Chem - ODS'!V$7*10^6&gt;0),SUM('Chemicals Calcs'!AA$2:AA167)-'Chem - ODS'!V$7*10^6,'Chemicals Calcs'!AA167))</f>
        <v>0</v>
      </c>
      <c r="AB167" s="212">
        <f ca="1">IF(SUM('Chemicals Calcs'!AB$2:AB167)-'Chem - ODS'!W$7*10^6&lt;0,0,IF(AND(SUM('Chemicals Calcs'!AB$1:AB166)-'Chem - ODS'!W$7*10^6&lt;0,SUM('Chemicals Calcs'!AB$2:AB167)-'Chem - ODS'!W$7*10^6&gt;0),SUM('Chemicals Calcs'!AB$2:AB167)-'Chem - ODS'!W$7*10^6,'Chemicals Calcs'!AB167))</f>
        <v>0</v>
      </c>
      <c r="AC167" s="212">
        <f ca="1">IF(SUM('Chemicals Calcs'!AC$2:AC167)-'Chem - ODS'!X$7*10^6&lt;0,0,IF(AND(SUM('Chemicals Calcs'!AC$1:AC166)-'Chem - ODS'!X$7*10^6&lt;0,SUM('Chemicals Calcs'!AC$2:AC167)-'Chem - ODS'!X$7*10^6&gt;0),SUM('Chemicals Calcs'!AC$2:AC167)-'Chem - ODS'!X$7*10^6,'Chemicals Calcs'!AC167))</f>
        <v>0</v>
      </c>
      <c r="AD167" s="212">
        <f ca="1">IF(SUM('Chemicals Calcs'!AD$2:AD167)-'Chem - ODS'!Y$7*10^6&lt;0,0,IF(AND(SUM('Chemicals Calcs'!AD$1:AD166)-'Chem - ODS'!Y$7*10^6&lt;0,SUM('Chemicals Calcs'!AD$2:AD167)-'Chem - ODS'!Y$7*10^6&gt;0),SUM('Chemicals Calcs'!AD$2:AD167)-'Chem - ODS'!Y$7*10^6,'Chemicals Calcs'!AD167))</f>
        <v>0</v>
      </c>
      <c r="AE167" s="212">
        <f ca="1">IF(SUM('Chemicals Calcs'!AE$2:AE167)-'Chem - ODS'!Z$7*10^6&lt;0,0,IF(AND(SUM('Chemicals Calcs'!AE$1:AE166)-'Chem - ODS'!Z$7*10^6&lt;0,SUM('Chemicals Calcs'!AE$2:AE167)-'Chem - ODS'!Z$7*10^6&gt;0),SUM('Chemicals Calcs'!AE$2:AE167)-'Chem - ODS'!Z$7*10^6,'Chemicals Calcs'!AE167))</f>
        <v>0</v>
      </c>
      <c r="AF167" s="212">
        <f ca="1">IF(SUM('Chemicals Calcs'!AF$2:AF167)-'Chem - ODS'!AA$7*10^6&lt;0,0,IF(AND(SUM('Chemicals Calcs'!AF$1:AF166)-'Chem - ODS'!AA$7*10^6&lt;0,SUM('Chemicals Calcs'!AF$2:AF167)-'Chem - ODS'!AA$7*10^6&gt;0),SUM('Chemicals Calcs'!AF$2:AF167)-'Chem - ODS'!AA$7*10^6,'Chemicals Calcs'!AF167))</f>
        <v>0</v>
      </c>
      <c r="AG167" s="212">
        <f ca="1">IF(SUM('Chemicals Calcs'!AG$2:AG167)-'Chem - ODS'!AB$7*10^6&lt;0,0,IF(AND(SUM('Chemicals Calcs'!AG$1:AG166)-'Chem - ODS'!AB$7*10^6&lt;0,SUM('Chemicals Calcs'!AG$2:AG167)-'Chem - ODS'!AB$7*10^6&gt;0),SUM('Chemicals Calcs'!AG$2:AG167)-'Chem - ODS'!AB$7*10^6,'Chemicals Calcs'!AG167))</f>
        <v>0</v>
      </c>
      <c r="AH167" s="212">
        <f ca="1">IF(SUM('Chemicals Calcs'!AH$2:AH167)-'Chem - ODS'!AC$7*10^6&lt;0,0,IF(AND(SUM('Chemicals Calcs'!AH$1:AH166)-'Chem - ODS'!AC$7*10^6&lt;0,SUM('Chemicals Calcs'!AH$2:AH167)-'Chem - ODS'!AC$7*10^6&gt;0),SUM('Chemicals Calcs'!AH$2:AH167)-'Chem - ODS'!AC$7*10^6,'Chemicals Calcs'!AH167))</f>
        <v>0</v>
      </c>
      <c r="AI167" s="212">
        <f ca="1">IF(SUM('Chemicals Calcs'!AI$2:AI167)-'Chem - ODS'!AD$7*10^6&lt;0,0,IF(AND(SUM('Chemicals Calcs'!AI$1:AI166)-'Chem - ODS'!AD$7*10^6&lt;0,SUM('Chemicals Calcs'!AI$2:AI167)-'Chem - ODS'!AD$7*10^6&gt;0),SUM('Chemicals Calcs'!AI$2:AI167)-'Chem - ODS'!AD$7*10^6,'Chemicals Calcs'!AI167))</f>
        <v>0</v>
      </c>
      <c r="AJ167" s="212">
        <f ca="1">IF(SUM('Chemicals Calcs'!AJ$2:AJ167)-'Chem - ODS'!AE$7*10^6&lt;0,0,IF(AND(SUM('Chemicals Calcs'!AJ$1:AJ166)-'Chem - ODS'!AE$7*10^6&lt;0,SUM('Chemicals Calcs'!AJ$2:AJ167)-'Chem - ODS'!AE$7*10^6&gt;0),SUM('Chemicals Calcs'!AJ$2:AJ167)-'Chem - ODS'!AE$7*10^6,'Chemicals Calcs'!AJ167))</f>
        <v>0</v>
      </c>
      <c r="AK167" s="212">
        <f ca="1">IF(SUM('Chemicals Calcs'!AK$2:AK167)-'Chem - ODS'!AF$7*10^6&lt;0,0,IF(AND(SUM('Chemicals Calcs'!AK$1:AK166)-'Chem - ODS'!AF$7*10^6&lt;0,SUM('Chemicals Calcs'!AK$2:AK167)-'Chem - ODS'!AF$7*10^6&gt;0),SUM('Chemicals Calcs'!AK$2:AK167)-'Chem - ODS'!AF$7*10^6,'Chemicals Calcs'!AK167))</f>
        <v>0</v>
      </c>
      <c r="AL167" s="212">
        <f ca="1">IF(SUM('Chemicals Calcs'!AL$2:AL167)-'Chem - ODS'!AG$7*10^6&lt;0,0,IF(AND(SUM('Chemicals Calcs'!AL$1:AL166)-'Chem - ODS'!AG$7*10^6&lt;0,SUM('Chemicals Calcs'!AL$2:AL167)-'Chem - ODS'!AG$7*10^6&gt;0),SUM('Chemicals Calcs'!AL$2:AL167)-'Chem - ODS'!AG$7*10^6,'Chemicals Calcs'!AL167))</f>
        <v>0</v>
      </c>
      <c r="AM167" s="212">
        <f ca="1">IF(SUM('Chemicals Calcs'!AM$2:AM167)-'Chem - ODS'!AH$7*10^6&lt;0,0,IF(AND(SUM('Chemicals Calcs'!AM$1:AM166)-'Chem - ODS'!AH$7*10^6&lt;0,SUM('Chemicals Calcs'!AM$2:AM167)-'Chem - ODS'!AH$7*10^6&gt;0),SUM('Chemicals Calcs'!AM$2:AM167)-'Chem - ODS'!AH$7*10^6,'Chemicals Calcs'!AM167))</f>
        <v>0</v>
      </c>
      <c r="AN167" s="212">
        <f ca="1">IF(SUM('Chemicals Calcs'!AN$2:AN167)-'Chem - ODS'!AI$7*10^6&lt;0,0,IF(AND(SUM('Chemicals Calcs'!AN$1:AN166)-'Chem - ODS'!AI$7*10^6&lt;0,SUM('Chemicals Calcs'!AN$2:AN167)-'Chem - ODS'!AI$7*10^6&gt;0),SUM('Chemicals Calcs'!AN$2:AN167)-'Chem - ODS'!AI$7*10^6,'Chemicals Calcs'!AN167))</f>
        <v>0</v>
      </c>
      <c r="AO167" s="212">
        <f ca="1">IF(SUM('Chemicals Calcs'!AO$2:AO167)-'Chem - ODS'!AJ$7*10^6&lt;0,0,IF(AND(SUM('Chemicals Calcs'!AO$1:AO166)-'Chem - ODS'!AJ$7*10^6&lt;0,SUM('Chemicals Calcs'!AO$2:AO167)-'Chem - ODS'!AJ$7*10^6&gt;0),SUM('Chemicals Calcs'!AO$2:AO167)-'Chem - ODS'!AJ$7*10^6,'Chemicals Calcs'!AO167))</f>
        <v>0</v>
      </c>
      <c r="AP167" s="212">
        <f ca="1">IF(SUM('Chemicals Calcs'!AP$2:AP167)-'Chem - ODS'!AK$7*10^6&lt;0,0,IF(AND(SUM('Chemicals Calcs'!AP$1:AP166)-'Chem - ODS'!AK$7*10^6&lt;0,SUM('Chemicals Calcs'!AP$2:AP167)-'Chem - ODS'!AK$7*10^6&gt;0),SUM('Chemicals Calcs'!AP$2:AP167)-'Chem - ODS'!AK$7*10^6,'Chemicals Calcs'!AP167))</f>
        <v>0</v>
      </c>
    </row>
    <row r="168" spans="1:42">
      <c r="A168" s="74">
        <v>900</v>
      </c>
      <c r="B168">
        <f ca="1">IF('Chemicals 2010'!$A176="CP",INDIRECT("'Chemicals 2010'!"&amp;'Country Selector'!$B$3&amp;ROW($A176))*10^12,0)</f>
        <v>0</v>
      </c>
      <c r="C168" s="90">
        <f t="shared" ca="1" si="8"/>
        <v>0</v>
      </c>
      <c r="D168" s="90">
        <f t="shared" ca="1" si="7"/>
        <v>0</v>
      </c>
      <c r="E168" s="90">
        <f t="shared" ca="1" si="7"/>
        <v>0</v>
      </c>
      <c r="F168" s="90">
        <f t="shared" ca="1" si="7"/>
        <v>0</v>
      </c>
      <c r="G168" s="212">
        <f ca="1">IF(SUM('Chemicals Calcs'!G$2:G168)-'Chem - ODS'!B$7*10^6&lt;0,0,IF(AND(SUM('Chemicals Calcs'!G$1:G167)-'Chem - ODS'!B$7*10^6&lt;0,SUM('Chemicals Calcs'!G$2:G168)-'Chem - ODS'!B$7*10^6&gt;0),SUM('Chemicals Calcs'!G$2:G168)-'Chem - ODS'!B$7*10^6,'Chemicals Calcs'!G168))</f>
        <v>0</v>
      </c>
      <c r="H168" s="212">
        <f ca="1">IF(SUM('Chemicals Calcs'!H$2:H168)-'Chem - ODS'!C$7*10^6&lt;0,0,IF(AND(SUM('Chemicals Calcs'!H$1:H167)-'Chem - ODS'!C$7*10^6&lt;0,SUM('Chemicals Calcs'!H$2:H168)-'Chem - ODS'!C$7*10^6&gt;0),SUM('Chemicals Calcs'!H$2:H168)-'Chem - ODS'!C$7*10^6,'Chemicals Calcs'!H168))</f>
        <v>0</v>
      </c>
      <c r="I168" s="212">
        <f ca="1">IF(SUM('Chemicals Calcs'!I$2:I168)-'Chem - ODS'!D$7*10^6&lt;0,0,IF(AND(SUM('Chemicals Calcs'!I$1:I167)-'Chem - ODS'!D$7*10^6&lt;0,SUM('Chemicals Calcs'!I$2:I168)-'Chem - ODS'!D$7*10^6&gt;0),SUM('Chemicals Calcs'!I$2:I168)-'Chem - ODS'!D$7*10^6,'Chemicals Calcs'!I168))</f>
        <v>0</v>
      </c>
      <c r="J168" s="212">
        <f ca="1">IF(SUM('Chemicals Calcs'!J$2:J168)-'Chem - ODS'!E$7*10^6&lt;0,0,IF(AND(SUM('Chemicals Calcs'!J$1:J167)-'Chem - ODS'!E$7*10^6&lt;0,SUM('Chemicals Calcs'!J$2:J168)-'Chem - ODS'!E$7*10^6&gt;0),SUM('Chemicals Calcs'!J$2:J168)-'Chem - ODS'!E$7*10^6,'Chemicals Calcs'!J168))</f>
        <v>0</v>
      </c>
      <c r="K168" s="212">
        <f ca="1">IF(SUM('Chemicals Calcs'!K$2:K168)-'Chem - ODS'!F$7*10^6&lt;0,0,IF(AND(SUM('Chemicals Calcs'!K$1:K167)-'Chem - ODS'!F$7*10^6&lt;0,SUM('Chemicals Calcs'!K$2:K168)-'Chem - ODS'!F$7*10^6&gt;0),SUM('Chemicals Calcs'!K$2:K168)-'Chem - ODS'!F$7*10^6,'Chemicals Calcs'!K168))</f>
        <v>0</v>
      </c>
      <c r="L168" s="212">
        <f ca="1">IF(SUM('Chemicals Calcs'!L$2:L168)-'Chem - ODS'!G$7*10^6&lt;0,0,IF(AND(SUM('Chemicals Calcs'!L$1:L167)-'Chem - ODS'!G$7*10^6&lt;0,SUM('Chemicals Calcs'!L$2:L168)-'Chem - ODS'!G$7*10^6&gt;0),SUM('Chemicals Calcs'!L$2:L168)-'Chem - ODS'!G$7*10^6,'Chemicals Calcs'!L168))</f>
        <v>0</v>
      </c>
      <c r="M168" s="212">
        <f ca="1">IF(SUM('Chemicals Calcs'!M$2:M168)-'Chem - ODS'!H$7*10^6&lt;0,0,IF(AND(SUM('Chemicals Calcs'!M$1:M167)-'Chem - ODS'!H$7*10^6&lt;0,SUM('Chemicals Calcs'!M$2:M168)-'Chem - ODS'!H$7*10^6&gt;0),SUM('Chemicals Calcs'!M$2:M168)-'Chem - ODS'!H$7*10^6,'Chemicals Calcs'!M168))</f>
        <v>0</v>
      </c>
      <c r="N168" s="212">
        <f ca="1">IF(SUM('Chemicals Calcs'!N$2:N168)-'Chem - ODS'!I$7*10^6&lt;0,0,IF(AND(SUM('Chemicals Calcs'!N$1:N167)-'Chem - ODS'!I$7*10^6&lt;0,SUM('Chemicals Calcs'!N$2:N168)-'Chem - ODS'!I$7*10^6&gt;0),SUM('Chemicals Calcs'!N$2:N168)-'Chem - ODS'!I$7*10^6,'Chemicals Calcs'!N168))</f>
        <v>0</v>
      </c>
      <c r="O168" s="212">
        <f ca="1">IF(SUM('Chemicals Calcs'!O$2:O168)-'Chem - ODS'!J$7*10^6&lt;0,0,IF(AND(SUM('Chemicals Calcs'!O$1:O167)-'Chem - ODS'!J$7*10^6&lt;0,SUM('Chemicals Calcs'!O$2:O168)-'Chem - ODS'!J$7*10^6&gt;0),SUM('Chemicals Calcs'!O$2:O168)-'Chem - ODS'!J$7*10^6,'Chemicals Calcs'!O168))</f>
        <v>0</v>
      </c>
      <c r="P168" s="212">
        <f ca="1">IF(SUM('Chemicals Calcs'!P$2:P168)-'Chem - ODS'!K$7*10^6&lt;0,0,IF(AND(SUM('Chemicals Calcs'!P$1:P167)-'Chem - ODS'!K$7*10^6&lt;0,SUM('Chemicals Calcs'!P$2:P168)-'Chem - ODS'!K$7*10^6&gt;0),SUM('Chemicals Calcs'!P$2:P168)-'Chem - ODS'!K$7*10^6,'Chemicals Calcs'!P168))</f>
        <v>0</v>
      </c>
      <c r="Q168" s="212">
        <f ca="1">IF(SUM('Chemicals Calcs'!Q$2:Q168)-'Chem - ODS'!L$7*10^6&lt;0,0,IF(AND(SUM('Chemicals Calcs'!Q$1:Q167)-'Chem - ODS'!L$7*10^6&lt;0,SUM('Chemicals Calcs'!Q$2:Q168)-'Chem - ODS'!L$7*10^6&gt;0),SUM('Chemicals Calcs'!Q$2:Q168)-'Chem - ODS'!L$7*10^6,'Chemicals Calcs'!Q168))</f>
        <v>0</v>
      </c>
      <c r="R168" s="212">
        <f ca="1">IF(SUM('Chemicals Calcs'!R$2:R168)-'Chem - ODS'!M$7*10^6&lt;0,0,IF(AND(SUM('Chemicals Calcs'!R$1:R167)-'Chem - ODS'!M$7*10^6&lt;0,SUM('Chemicals Calcs'!R$2:R168)-'Chem - ODS'!M$7*10^6&gt;0),SUM('Chemicals Calcs'!R$2:R168)-'Chem - ODS'!M$7*10^6,'Chemicals Calcs'!R168))</f>
        <v>0</v>
      </c>
      <c r="S168" s="212">
        <f ca="1">IF(SUM('Chemicals Calcs'!S$2:S168)-'Chem - ODS'!N$7*10^6&lt;0,0,IF(AND(SUM('Chemicals Calcs'!S$1:S167)-'Chem - ODS'!N$7*10^6&lt;0,SUM('Chemicals Calcs'!S$2:S168)-'Chem - ODS'!N$7*10^6&gt;0),SUM('Chemicals Calcs'!S$2:S168)-'Chem - ODS'!N$7*10^6,'Chemicals Calcs'!S168))</f>
        <v>0</v>
      </c>
      <c r="T168" s="212">
        <f ca="1">IF(SUM('Chemicals Calcs'!T$2:T168)-'Chem - ODS'!O$7*10^6&lt;0,0,IF(AND(SUM('Chemicals Calcs'!T$1:T167)-'Chem - ODS'!O$7*10^6&lt;0,SUM('Chemicals Calcs'!T$2:T168)-'Chem - ODS'!O$7*10^6&gt;0),SUM('Chemicals Calcs'!T$2:T168)-'Chem - ODS'!O$7*10^6,'Chemicals Calcs'!T168))</f>
        <v>0</v>
      </c>
      <c r="U168" s="212">
        <f ca="1">IF(SUM('Chemicals Calcs'!U$2:U168)-'Chem - ODS'!P$7*10^6&lt;0,0,IF(AND(SUM('Chemicals Calcs'!U$1:U167)-'Chem - ODS'!P$7*10^6&lt;0,SUM('Chemicals Calcs'!U$2:U168)-'Chem - ODS'!P$7*10^6&gt;0),SUM('Chemicals Calcs'!U$2:U168)-'Chem - ODS'!P$7*10^6,'Chemicals Calcs'!U168))</f>
        <v>0</v>
      </c>
      <c r="V168" s="212">
        <f ca="1">IF(SUM('Chemicals Calcs'!V$2:V168)-'Chem - ODS'!Q$7*10^6&lt;0,0,IF(AND(SUM('Chemicals Calcs'!V$1:V167)-'Chem - ODS'!Q$7*10^6&lt;0,SUM('Chemicals Calcs'!V$2:V168)-'Chem - ODS'!Q$7*10^6&gt;0),SUM('Chemicals Calcs'!V$2:V168)-'Chem - ODS'!Q$7*10^6,'Chemicals Calcs'!V168))</f>
        <v>0</v>
      </c>
      <c r="W168" s="212">
        <f ca="1">IF(SUM('Chemicals Calcs'!W$2:W168)-'Chem - ODS'!R$7*10^6&lt;0,0,IF(AND(SUM('Chemicals Calcs'!W$1:W167)-'Chem - ODS'!R$7*10^6&lt;0,SUM('Chemicals Calcs'!W$2:W168)-'Chem - ODS'!R$7*10^6&gt;0),SUM('Chemicals Calcs'!W$2:W168)-'Chem - ODS'!R$7*10^6,'Chemicals Calcs'!W168))</f>
        <v>0</v>
      </c>
      <c r="X168" s="212">
        <f ca="1">IF(SUM('Chemicals Calcs'!X$2:X168)-'Chem - ODS'!S$7*10^6&lt;0,0,IF(AND(SUM('Chemicals Calcs'!X$1:X167)-'Chem - ODS'!S$7*10^6&lt;0,SUM('Chemicals Calcs'!X$2:X168)-'Chem - ODS'!S$7*10^6&gt;0),SUM('Chemicals Calcs'!X$2:X168)-'Chem - ODS'!S$7*10^6,'Chemicals Calcs'!X168))</f>
        <v>0</v>
      </c>
      <c r="Y168" s="212">
        <f ca="1">IF(SUM('Chemicals Calcs'!Y$2:Y168)-'Chem - ODS'!T$7*10^6&lt;0,0,IF(AND(SUM('Chemicals Calcs'!Y$1:Y167)-'Chem - ODS'!T$7*10^6&lt;0,SUM('Chemicals Calcs'!Y$2:Y168)-'Chem - ODS'!T$7*10^6&gt;0),SUM('Chemicals Calcs'!Y$2:Y168)-'Chem - ODS'!T$7*10^6,'Chemicals Calcs'!Y168))</f>
        <v>0</v>
      </c>
      <c r="Z168" s="212">
        <f ca="1">IF(SUM('Chemicals Calcs'!Z$2:Z168)-'Chem - ODS'!U$7*10^6&lt;0,0,IF(AND(SUM('Chemicals Calcs'!Z$1:Z167)-'Chem - ODS'!U$7*10^6&lt;0,SUM('Chemicals Calcs'!Z$2:Z168)-'Chem - ODS'!U$7*10^6&gt;0),SUM('Chemicals Calcs'!Z$2:Z168)-'Chem - ODS'!U$7*10^6,'Chemicals Calcs'!Z168))</f>
        <v>0</v>
      </c>
      <c r="AA168" s="212">
        <f ca="1">IF(SUM('Chemicals Calcs'!AA$2:AA168)-'Chem - ODS'!V$7*10^6&lt;0,0,IF(AND(SUM('Chemicals Calcs'!AA$1:AA167)-'Chem - ODS'!V$7*10^6&lt;0,SUM('Chemicals Calcs'!AA$2:AA168)-'Chem - ODS'!V$7*10^6&gt;0),SUM('Chemicals Calcs'!AA$2:AA168)-'Chem - ODS'!V$7*10^6,'Chemicals Calcs'!AA168))</f>
        <v>0</v>
      </c>
      <c r="AB168" s="212">
        <f ca="1">IF(SUM('Chemicals Calcs'!AB$2:AB168)-'Chem - ODS'!W$7*10^6&lt;0,0,IF(AND(SUM('Chemicals Calcs'!AB$1:AB167)-'Chem - ODS'!W$7*10^6&lt;0,SUM('Chemicals Calcs'!AB$2:AB168)-'Chem - ODS'!W$7*10^6&gt;0),SUM('Chemicals Calcs'!AB$2:AB168)-'Chem - ODS'!W$7*10^6,'Chemicals Calcs'!AB168))</f>
        <v>0</v>
      </c>
      <c r="AC168" s="212">
        <f ca="1">IF(SUM('Chemicals Calcs'!AC$2:AC168)-'Chem - ODS'!X$7*10^6&lt;0,0,IF(AND(SUM('Chemicals Calcs'!AC$1:AC167)-'Chem - ODS'!X$7*10^6&lt;0,SUM('Chemicals Calcs'!AC$2:AC168)-'Chem - ODS'!X$7*10^6&gt;0),SUM('Chemicals Calcs'!AC$2:AC168)-'Chem - ODS'!X$7*10^6,'Chemicals Calcs'!AC168))</f>
        <v>0</v>
      </c>
      <c r="AD168" s="212">
        <f ca="1">IF(SUM('Chemicals Calcs'!AD$2:AD168)-'Chem - ODS'!Y$7*10^6&lt;0,0,IF(AND(SUM('Chemicals Calcs'!AD$1:AD167)-'Chem - ODS'!Y$7*10^6&lt;0,SUM('Chemicals Calcs'!AD$2:AD168)-'Chem - ODS'!Y$7*10^6&gt;0),SUM('Chemicals Calcs'!AD$2:AD168)-'Chem - ODS'!Y$7*10^6,'Chemicals Calcs'!AD168))</f>
        <v>0</v>
      </c>
      <c r="AE168" s="212">
        <f ca="1">IF(SUM('Chemicals Calcs'!AE$2:AE168)-'Chem - ODS'!Z$7*10^6&lt;0,0,IF(AND(SUM('Chemicals Calcs'!AE$1:AE167)-'Chem - ODS'!Z$7*10^6&lt;0,SUM('Chemicals Calcs'!AE$2:AE168)-'Chem - ODS'!Z$7*10^6&gt;0),SUM('Chemicals Calcs'!AE$2:AE168)-'Chem - ODS'!Z$7*10^6,'Chemicals Calcs'!AE168))</f>
        <v>0</v>
      </c>
      <c r="AF168" s="212">
        <f ca="1">IF(SUM('Chemicals Calcs'!AF$2:AF168)-'Chem - ODS'!AA$7*10^6&lt;0,0,IF(AND(SUM('Chemicals Calcs'!AF$1:AF167)-'Chem - ODS'!AA$7*10^6&lt;0,SUM('Chemicals Calcs'!AF$2:AF168)-'Chem - ODS'!AA$7*10^6&gt;0),SUM('Chemicals Calcs'!AF$2:AF168)-'Chem - ODS'!AA$7*10^6,'Chemicals Calcs'!AF168))</f>
        <v>0</v>
      </c>
      <c r="AG168" s="212">
        <f ca="1">IF(SUM('Chemicals Calcs'!AG$2:AG168)-'Chem - ODS'!AB$7*10^6&lt;0,0,IF(AND(SUM('Chemicals Calcs'!AG$1:AG167)-'Chem - ODS'!AB$7*10^6&lt;0,SUM('Chemicals Calcs'!AG$2:AG168)-'Chem - ODS'!AB$7*10^6&gt;0),SUM('Chemicals Calcs'!AG$2:AG168)-'Chem - ODS'!AB$7*10^6,'Chemicals Calcs'!AG168))</f>
        <v>0</v>
      </c>
      <c r="AH168" s="212">
        <f ca="1">IF(SUM('Chemicals Calcs'!AH$2:AH168)-'Chem - ODS'!AC$7*10^6&lt;0,0,IF(AND(SUM('Chemicals Calcs'!AH$1:AH167)-'Chem - ODS'!AC$7*10^6&lt;0,SUM('Chemicals Calcs'!AH$2:AH168)-'Chem - ODS'!AC$7*10^6&gt;0),SUM('Chemicals Calcs'!AH$2:AH168)-'Chem - ODS'!AC$7*10^6,'Chemicals Calcs'!AH168))</f>
        <v>0</v>
      </c>
      <c r="AI168" s="212">
        <f ca="1">IF(SUM('Chemicals Calcs'!AI$2:AI168)-'Chem - ODS'!AD$7*10^6&lt;0,0,IF(AND(SUM('Chemicals Calcs'!AI$1:AI167)-'Chem - ODS'!AD$7*10^6&lt;0,SUM('Chemicals Calcs'!AI$2:AI168)-'Chem - ODS'!AD$7*10^6&gt;0),SUM('Chemicals Calcs'!AI$2:AI168)-'Chem - ODS'!AD$7*10^6,'Chemicals Calcs'!AI168))</f>
        <v>0</v>
      </c>
      <c r="AJ168" s="212">
        <f ca="1">IF(SUM('Chemicals Calcs'!AJ$2:AJ168)-'Chem - ODS'!AE$7*10^6&lt;0,0,IF(AND(SUM('Chemicals Calcs'!AJ$1:AJ167)-'Chem - ODS'!AE$7*10^6&lt;0,SUM('Chemicals Calcs'!AJ$2:AJ168)-'Chem - ODS'!AE$7*10^6&gt;0),SUM('Chemicals Calcs'!AJ$2:AJ168)-'Chem - ODS'!AE$7*10^6,'Chemicals Calcs'!AJ168))</f>
        <v>0</v>
      </c>
      <c r="AK168" s="212">
        <f ca="1">IF(SUM('Chemicals Calcs'!AK$2:AK168)-'Chem - ODS'!AF$7*10^6&lt;0,0,IF(AND(SUM('Chemicals Calcs'!AK$1:AK167)-'Chem - ODS'!AF$7*10^6&lt;0,SUM('Chemicals Calcs'!AK$2:AK168)-'Chem - ODS'!AF$7*10^6&gt;0),SUM('Chemicals Calcs'!AK$2:AK168)-'Chem - ODS'!AF$7*10^6,'Chemicals Calcs'!AK168))</f>
        <v>0</v>
      </c>
      <c r="AL168" s="212">
        <f ca="1">IF(SUM('Chemicals Calcs'!AL$2:AL168)-'Chem - ODS'!AG$7*10^6&lt;0,0,IF(AND(SUM('Chemicals Calcs'!AL$1:AL167)-'Chem - ODS'!AG$7*10^6&lt;0,SUM('Chemicals Calcs'!AL$2:AL168)-'Chem - ODS'!AG$7*10^6&gt;0),SUM('Chemicals Calcs'!AL$2:AL168)-'Chem - ODS'!AG$7*10^6,'Chemicals Calcs'!AL168))</f>
        <v>0</v>
      </c>
      <c r="AM168" s="212">
        <f ca="1">IF(SUM('Chemicals Calcs'!AM$2:AM168)-'Chem - ODS'!AH$7*10^6&lt;0,0,IF(AND(SUM('Chemicals Calcs'!AM$1:AM167)-'Chem - ODS'!AH$7*10^6&lt;0,SUM('Chemicals Calcs'!AM$2:AM168)-'Chem - ODS'!AH$7*10^6&gt;0),SUM('Chemicals Calcs'!AM$2:AM168)-'Chem - ODS'!AH$7*10^6,'Chemicals Calcs'!AM168))</f>
        <v>0</v>
      </c>
      <c r="AN168" s="212">
        <f ca="1">IF(SUM('Chemicals Calcs'!AN$2:AN168)-'Chem - ODS'!AI$7*10^6&lt;0,0,IF(AND(SUM('Chemicals Calcs'!AN$1:AN167)-'Chem - ODS'!AI$7*10^6&lt;0,SUM('Chemicals Calcs'!AN$2:AN168)-'Chem - ODS'!AI$7*10^6&gt;0),SUM('Chemicals Calcs'!AN$2:AN168)-'Chem - ODS'!AI$7*10^6,'Chemicals Calcs'!AN168))</f>
        <v>0</v>
      </c>
      <c r="AO168" s="212">
        <f ca="1">IF(SUM('Chemicals Calcs'!AO$2:AO168)-'Chem - ODS'!AJ$7*10^6&lt;0,0,IF(AND(SUM('Chemicals Calcs'!AO$1:AO167)-'Chem - ODS'!AJ$7*10^6&lt;0,SUM('Chemicals Calcs'!AO$2:AO168)-'Chem - ODS'!AJ$7*10^6&gt;0),SUM('Chemicals Calcs'!AO$2:AO168)-'Chem - ODS'!AJ$7*10^6,'Chemicals Calcs'!AO168))</f>
        <v>0</v>
      </c>
      <c r="AP168" s="212">
        <f ca="1">IF(SUM('Chemicals Calcs'!AP$2:AP168)-'Chem - ODS'!AK$7*10^6&lt;0,0,IF(AND(SUM('Chemicals Calcs'!AP$1:AP167)-'Chem - ODS'!AK$7*10^6&lt;0,SUM('Chemicals Calcs'!AP$2:AP168)-'Chem - ODS'!AK$7*10^6&gt;0),SUM('Chemicals Calcs'!AP$2:AP168)-'Chem - ODS'!AK$7*10^6,'Chemicals Calcs'!AP168))</f>
        <v>0</v>
      </c>
    </row>
    <row r="169" spans="1:42">
      <c r="A169" s="74">
        <v>950</v>
      </c>
      <c r="B169">
        <f ca="1">IF('Chemicals 2010'!$A177="CP",INDIRECT("'Chemicals 2010'!"&amp;'Country Selector'!$B$3&amp;ROW($A177))*10^12,0)</f>
        <v>0</v>
      </c>
      <c r="C169" s="90">
        <f t="shared" ca="1" si="8"/>
        <v>0</v>
      </c>
      <c r="D169" s="90">
        <f t="shared" ca="1" si="7"/>
        <v>0</v>
      </c>
      <c r="E169" s="90">
        <f t="shared" ca="1" si="7"/>
        <v>0</v>
      </c>
      <c r="F169" s="90">
        <f t="shared" ca="1" si="7"/>
        <v>0</v>
      </c>
      <c r="G169" s="212">
        <f ca="1">IF(SUM('Chemicals Calcs'!G$2:G169)-'Chem - ODS'!B$7*10^6&lt;0,0,IF(AND(SUM('Chemicals Calcs'!G$1:G168)-'Chem - ODS'!B$7*10^6&lt;0,SUM('Chemicals Calcs'!G$2:G169)-'Chem - ODS'!B$7*10^6&gt;0),SUM('Chemicals Calcs'!G$2:G169)-'Chem - ODS'!B$7*10^6,'Chemicals Calcs'!G169))</f>
        <v>0</v>
      </c>
      <c r="H169" s="212">
        <f ca="1">IF(SUM('Chemicals Calcs'!H$2:H169)-'Chem - ODS'!C$7*10^6&lt;0,0,IF(AND(SUM('Chemicals Calcs'!H$1:H168)-'Chem - ODS'!C$7*10^6&lt;0,SUM('Chemicals Calcs'!H$2:H169)-'Chem - ODS'!C$7*10^6&gt;0),SUM('Chemicals Calcs'!H$2:H169)-'Chem - ODS'!C$7*10^6,'Chemicals Calcs'!H169))</f>
        <v>0</v>
      </c>
      <c r="I169" s="212">
        <f ca="1">IF(SUM('Chemicals Calcs'!I$2:I169)-'Chem - ODS'!D$7*10^6&lt;0,0,IF(AND(SUM('Chemicals Calcs'!I$1:I168)-'Chem - ODS'!D$7*10^6&lt;0,SUM('Chemicals Calcs'!I$2:I169)-'Chem - ODS'!D$7*10^6&gt;0),SUM('Chemicals Calcs'!I$2:I169)-'Chem - ODS'!D$7*10^6,'Chemicals Calcs'!I169))</f>
        <v>0</v>
      </c>
      <c r="J169" s="212">
        <f ca="1">IF(SUM('Chemicals Calcs'!J$2:J169)-'Chem - ODS'!E$7*10^6&lt;0,0,IF(AND(SUM('Chemicals Calcs'!J$1:J168)-'Chem - ODS'!E$7*10^6&lt;0,SUM('Chemicals Calcs'!J$2:J169)-'Chem - ODS'!E$7*10^6&gt;0),SUM('Chemicals Calcs'!J$2:J169)-'Chem - ODS'!E$7*10^6,'Chemicals Calcs'!J169))</f>
        <v>0</v>
      </c>
      <c r="K169" s="212">
        <f ca="1">IF(SUM('Chemicals Calcs'!K$2:K169)-'Chem - ODS'!F$7*10^6&lt;0,0,IF(AND(SUM('Chemicals Calcs'!K$1:K168)-'Chem - ODS'!F$7*10^6&lt;0,SUM('Chemicals Calcs'!K$2:K169)-'Chem - ODS'!F$7*10^6&gt;0),SUM('Chemicals Calcs'!K$2:K169)-'Chem - ODS'!F$7*10^6,'Chemicals Calcs'!K169))</f>
        <v>0</v>
      </c>
      <c r="L169" s="212">
        <f ca="1">IF(SUM('Chemicals Calcs'!L$2:L169)-'Chem - ODS'!G$7*10^6&lt;0,0,IF(AND(SUM('Chemicals Calcs'!L$1:L168)-'Chem - ODS'!G$7*10^6&lt;0,SUM('Chemicals Calcs'!L$2:L169)-'Chem - ODS'!G$7*10^6&gt;0),SUM('Chemicals Calcs'!L$2:L169)-'Chem - ODS'!G$7*10^6,'Chemicals Calcs'!L169))</f>
        <v>0</v>
      </c>
      <c r="M169" s="212">
        <f ca="1">IF(SUM('Chemicals Calcs'!M$2:M169)-'Chem - ODS'!H$7*10^6&lt;0,0,IF(AND(SUM('Chemicals Calcs'!M$1:M168)-'Chem - ODS'!H$7*10^6&lt;0,SUM('Chemicals Calcs'!M$2:M169)-'Chem - ODS'!H$7*10^6&gt;0),SUM('Chemicals Calcs'!M$2:M169)-'Chem - ODS'!H$7*10^6,'Chemicals Calcs'!M169))</f>
        <v>0</v>
      </c>
      <c r="N169" s="212">
        <f ca="1">IF(SUM('Chemicals Calcs'!N$2:N169)-'Chem - ODS'!I$7*10^6&lt;0,0,IF(AND(SUM('Chemicals Calcs'!N$1:N168)-'Chem - ODS'!I$7*10^6&lt;0,SUM('Chemicals Calcs'!N$2:N169)-'Chem - ODS'!I$7*10^6&gt;0),SUM('Chemicals Calcs'!N$2:N169)-'Chem - ODS'!I$7*10^6,'Chemicals Calcs'!N169))</f>
        <v>0</v>
      </c>
      <c r="O169" s="212">
        <f ca="1">IF(SUM('Chemicals Calcs'!O$2:O169)-'Chem - ODS'!J$7*10^6&lt;0,0,IF(AND(SUM('Chemicals Calcs'!O$1:O168)-'Chem - ODS'!J$7*10^6&lt;0,SUM('Chemicals Calcs'!O$2:O169)-'Chem - ODS'!J$7*10^6&gt;0),SUM('Chemicals Calcs'!O$2:O169)-'Chem - ODS'!J$7*10^6,'Chemicals Calcs'!O169))</f>
        <v>0</v>
      </c>
      <c r="P169" s="212">
        <f ca="1">IF(SUM('Chemicals Calcs'!P$2:P169)-'Chem - ODS'!K$7*10^6&lt;0,0,IF(AND(SUM('Chemicals Calcs'!P$1:P168)-'Chem - ODS'!K$7*10^6&lt;0,SUM('Chemicals Calcs'!P$2:P169)-'Chem - ODS'!K$7*10^6&gt;0),SUM('Chemicals Calcs'!P$2:P169)-'Chem - ODS'!K$7*10^6,'Chemicals Calcs'!P169))</f>
        <v>0</v>
      </c>
      <c r="Q169" s="212">
        <f ca="1">IF(SUM('Chemicals Calcs'!Q$2:Q169)-'Chem - ODS'!L$7*10^6&lt;0,0,IF(AND(SUM('Chemicals Calcs'!Q$1:Q168)-'Chem - ODS'!L$7*10^6&lt;0,SUM('Chemicals Calcs'!Q$2:Q169)-'Chem - ODS'!L$7*10^6&gt;0),SUM('Chemicals Calcs'!Q$2:Q169)-'Chem - ODS'!L$7*10^6,'Chemicals Calcs'!Q169))</f>
        <v>0</v>
      </c>
      <c r="R169" s="212">
        <f ca="1">IF(SUM('Chemicals Calcs'!R$2:R169)-'Chem - ODS'!M$7*10^6&lt;0,0,IF(AND(SUM('Chemicals Calcs'!R$1:R168)-'Chem - ODS'!M$7*10^6&lt;0,SUM('Chemicals Calcs'!R$2:R169)-'Chem - ODS'!M$7*10^6&gt;0),SUM('Chemicals Calcs'!R$2:R169)-'Chem - ODS'!M$7*10^6,'Chemicals Calcs'!R169))</f>
        <v>0</v>
      </c>
      <c r="S169" s="212">
        <f ca="1">IF(SUM('Chemicals Calcs'!S$2:S169)-'Chem - ODS'!N$7*10^6&lt;0,0,IF(AND(SUM('Chemicals Calcs'!S$1:S168)-'Chem - ODS'!N$7*10^6&lt;0,SUM('Chemicals Calcs'!S$2:S169)-'Chem - ODS'!N$7*10^6&gt;0),SUM('Chemicals Calcs'!S$2:S169)-'Chem - ODS'!N$7*10^6,'Chemicals Calcs'!S169))</f>
        <v>0</v>
      </c>
      <c r="T169" s="212">
        <f ca="1">IF(SUM('Chemicals Calcs'!T$2:T169)-'Chem - ODS'!O$7*10^6&lt;0,0,IF(AND(SUM('Chemicals Calcs'!T$1:T168)-'Chem - ODS'!O$7*10^6&lt;0,SUM('Chemicals Calcs'!T$2:T169)-'Chem - ODS'!O$7*10^6&gt;0),SUM('Chemicals Calcs'!T$2:T169)-'Chem - ODS'!O$7*10^6,'Chemicals Calcs'!T169))</f>
        <v>0</v>
      </c>
      <c r="U169" s="212">
        <f ca="1">IF(SUM('Chemicals Calcs'!U$2:U169)-'Chem - ODS'!P$7*10^6&lt;0,0,IF(AND(SUM('Chemicals Calcs'!U$1:U168)-'Chem - ODS'!P$7*10^6&lt;0,SUM('Chemicals Calcs'!U$2:U169)-'Chem - ODS'!P$7*10^6&gt;0),SUM('Chemicals Calcs'!U$2:U169)-'Chem - ODS'!P$7*10^6,'Chemicals Calcs'!U169))</f>
        <v>0</v>
      </c>
      <c r="V169" s="212">
        <f ca="1">IF(SUM('Chemicals Calcs'!V$2:V169)-'Chem - ODS'!Q$7*10^6&lt;0,0,IF(AND(SUM('Chemicals Calcs'!V$1:V168)-'Chem - ODS'!Q$7*10^6&lt;0,SUM('Chemicals Calcs'!V$2:V169)-'Chem - ODS'!Q$7*10^6&gt;0),SUM('Chemicals Calcs'!V$2:V169)-'Chem - ODS'!Q$7*10^6,'Chemicals Calcs'!V169))</f>
        <v>0</v>
      </c>
      <c r="W169" s="212">
        <f ca="1">IF(SUM('Chemicals Calcs'!W$2:W169)-'Chem - ODS'!R$7*10^6&lt;0,0,IF(AND(SUM('Chemicals Calcs'!W$1:W168)-'Chem - ODS'!R$7*10^6&lt;0,SUM('Chemicals Calcs'!W$2:W169)-'Chem - ODS'!R$7*10^6&gt;0),SUM('Chemicals Calcs'!W$2:W169)-'Chem - ODS'!R$7*10^6,'Chemicals Calcs'!W169))</f>
        <v>0</v>
      </c>
      <c r="X169" s="212">
        <f ca="1">IF(SUM('Chemicals Calcs'!X$2:X169)-'Chem - ODS'!S$7*10^6&lt;0,0,IF(AND(SUM('Chemicals Calcs'!X$1:X168)-'Chem - ODS'!S$7*10^6&lt;0,SUM('Chemicals Calcs'!X$2:X169)-'Chem - ODS'!S$7*10^6&gt;0),SUM('Chemicals Calcs'!X$2:X169)-'Chem - ODS'!S$7*10^6,'Chemicals Calcs'!X169))</f>
        <v>0</v>
      </c>
      <c r="Y169" s="212">
        <f ca="1">IF(SUM('Chemicals Calcs'!Y$2:Y169)-'Chem - ODS'!T$7*10^6&lt;0,0,IF(AND(SUM('Chemicals Calcs'!Y$1:Y168)-'Chem - ODS'!T$7*10^6&lt;0,SUM('Chemicals Calcs'!Y$2:Y169)-'Chem - ODS'!T$7*10^6&gt;0),SUM('Chemicals Calcs'!Y$2:Y169)-'Chem - ODS'!T$7*10^6,'Chemicals Calcs'!Y169))</f>
        <v>0</v>
      </c>
      <c r="Z169" s="212">
        <f ca="1">IF(SUM('Chemicals Calcs'!Z$2:Z169)-'Chem - ODS'!U$7*10^6&lt;0,0,IF(AND(SUM('Chemicals Calcs'!Z$1:Z168)-'Chem - ODS'!U$7*10^6&lt;0,SUM('Chemicals Calcs'!Z$2:Z169)-'Chem - ODS'!U$7*10^6&gt;0),SUM('Chemicals Calcs'!Z$2:Z169)-'Chem - ODS'!U$7*10^6,'Chemicals Calcs'!Z169))</f>
        <v>0</v>
      </c>
      <c r="AA169" s="212">
        <f ca="1">IF(SUM('Chemicals Calcs'!AA$2:AA169)-'Chem - ODS'!V$7*10^6&lt;0,0,IF(AND(SUM('Chemicals Calcs'!AA$1:AA168)-'Chem - ODS'!V$7*10^6&lt;0,SUM('Chemicals Calcs'!AA$2:AA169)-'Chem - ODS'!V$7*10^6&gt;0),SUM('Chemicals Calcs'!AA$2:AA169)-'Chem - ODS'!V$7*10^6,'Chemicals Calcs'!AA169))</f>
        <v>0</v>
      </c>
      <c r="AB169" s="212">
        <f ca="1">IF(SUM('Chemicals Calcs'!AB$2:AB169)-'Chem - ODS'!W$7*10^6&lt;0,0,IF(AND(SUM('Chemicals Calcs'!AB$1:AB168)-'Chem - ODS'!W$7*10^6&lt;0,SUM('Chemicals Calcs'!AB$2:AB169)-'Chem - ODS'!W$7*10^6&gt;0),SUM('Chemicals Calcs'!AB$2:AB169)-'Chem - ODS'!W$7*10^6,'Chemicals Calcs'!AB169))</f>
        <v>0</v>
      </c>
      <c r="AC169" s="212">
        <f ca="1">IF(SUM('Chemicals Calcs'!AC$2:AC169)-'Chem - ODS'!X$7*10^6&lt;0,0,IF(AND(SUM('Chemicals Calcs'!AC$1:AC168)-'Chem - ODS'!X$7*10^6&lt;0,SUM('Chemicals Calcs'!AC$2:AC169)-'Chem - ODS'!X$7*10^6&gt;0),SUM('Chemicals Calcs'!AC$2:AC169)-'Chem - ODS'!X$7*10^6,'Chemicals Calcs'!AC169))</f>
        <v>0</v>
      </c>
      <c r="AD169" s="212">
        <f ca="1">IF(SUM('Chemicals Calcs'!AD$2:AD169)-'Chem - ODS'!Y$7*10^6&lt;0,0,IF(AND(SUM('Chemicals Calcs'!AD$1:AD168)-'Chem - ODS'!Y$7*10^6&lt;0,SUM('Chemicals Calcs'!AD$2:AD169)-'Chem - ODS'!Y$7*10^6&gt;0),SUM('Chemicals Calcs'!AD$2:AD169)-'Chem - ODS'!Y$7*10^6,'Chemicals Calcs'!AD169))</f>
        <v>0</v>
      </c>
      <c r="AE169" s="212">
        <f ca="1">IF(SUM('Chemicals Calcs'!AE$2:AE169)-'Chem - ODS'!Z$7*10^6&lt;0,0,IF(AND(SUM('Chemicals Calcs'!AE$1:AE168)-'Chem - ODS'!Z$7*10^6&lt;0,SUM('Chemicals Calcs'!AE$2:AE169)-'Chem - ODS'!Z$7*10^6&gt;0),SUM('Chemicals Calcs'!AE$2:AE169)-'Chem - ODS'!Z$7*10^6,'Chemicals Calcs'!AE169))</f>
        <v>0</v>
      </c>
      <c r="AF169" s="212">
        <f ca="1">IF(SUM('Chemicals Calcs'!AF$2:AF169)-'Chem - ODS'!AA$7*10^6&lt;0,0,IF(AND(SUM('Chemicals Calcs'!AF$1:AF168)-'Chem - ODS'!AA$7*10^6&lt;0,SUM('Chemicals Calcs'!AF$2:AF169)-'Chem - ODS'!AA$7*10^6&gt;0),SUM('Chemicals Calcs'!AF$2:AF169)-'Chem - ODS'!AA$7*10^6,'Chemicals Calcs'!AF169))</f>
        <v>0</v>
      </c>
      <c r="AG169" s="212">
        <f ca="1">IF(SUM('Chemicals Calcs'!AG$2:AG169)-'Chem - ODS'!AB$7*10^6&lt;0,0,IF(AND(SUM('Chemicals Calcs'!AG$1:AG168)-'Chem - ODS'!AB$7*10^6&lt;0,SUM('Chemicals Calcs'!AG$2:AG169)-'Chem - ODS'!AB$7*10^6&gt;0),SUM('Chemicals Calcs'!AG$2:AG169)-'Chem - ODS'!AB$7*10^6,'Chemicals Calcs'!AG169))</f>
        <v>0</v>
      </c>
      <c r="AH169" s="212">
        <f ca="1">IF(SUM('Chemicals Calcs'!AH$2:AH169)-'Chem - ODS'!AC$7*10^6&lt;0,0,IF(AND(SUM('Chemicals Calcs'!AH$1:AH168)-'Chem - ODS'!AC$7*10^6&lt;0,SUM('Chemicals Calcs'!AH$2:AH169)-'Chem - ODS'!AC$7*10^6&gt;0),SUM('Chemicals Calcs'!AH$2:AH169)-'Chem - ODS'!AC$7*10^6,'Chemicals Calcs'!AH169))</f>
        <v>0</v>
      </c>
      <c r="AI169" s="212">
        <f ca="1">IF(SUM('Chemicals Calcs'!AI$2:AI169)-'Chem - ODS'!AD$7*10^6&lt;0,0,IF(AND(SUM('Chemicals Calcs'!AI$1:AI168)-'Chem - ODS'!AD$7*10^6&lt;0,SUM('Chemicals Calcs'!AI$2:AI169)-'Chem - ODS'!AD$7*10^6&gt;0),SUM('Chemicals Calcs'!AI$2:AI169)-'Chem - ODS'!AD$7*10^6,'Chemicals Calcs'!AI169))</f>
        <v>0</v>
      </c>
      <c r="AJ169" s="212">
        <f ca="1">IF(SUM('Chemicals Calcs'!AJ$2:AJ169)-'Chem - ODS'!AE$7*10^6&lt;0,0,IF(AND(SUM('Chemicals Calcs'!AJ$1:AJ168)-'Chem - ODS'!AE$7*10^6&lt;0,SUM('Chemicals Calcs'!AJ$2:AJ169)-'Chem - ODS'!AE$7*10^6&gt;0),SUM('Chemicals Calcs'!AJ$2:AJ169)-'Chem - ODS'!AE$7*10^6,'Chemicals Calcs'!AJ169))</f>
        <v>0</v>
      </c>
      <c r="AK169" s="212">
        <f ca="1">IF(SUM('Chemicals Calcs'!AK$2:AK169)-'Chem - ODS'!AF$7*10^6&lt;0,0,IF(AND(SUM('Chemicals Calcs'!AK$1:AK168)-'Chem - ODS'!AF$7*10^6&lt;0,SUM('Chemicals Calcs'!AK$2:AK169)-'Chem - ODS'!AF$7*10^6&gt;0),SUM('Chemicals Calcs'!AK$2:AK169)-'Chem - ODS'!AF$7*10^6,'Chemicals Calcs'!AK169))</f>
        <v>0</v>
      </c>
      <c r="AL169" s="212">
        <f ca="1">IF(SUM('Chemicals Calcs'!AL$2:AL169)-'Chem - ODS'!AG$7*10^6&lt;0,0,IF(AND(SUM('Chemicals Calcs'!AL$1:AL168)-'Chem - ODS'!AG$7*10^6&lt;0,SUM('Chemicals Calcs'!AL$2:AL169)-'Chem - ODS'!AG$7*10^6&gt;0),SUM('Chemicals Calcs'!AL$2:AL169)-'Chem - ODS'!AG$7*10^6,'Chemicals Calcs'!AL169))</f>
        <v>0</v>
      </c>
      <c r="AM169" s="212">
        <f ca="1">IF(SUM('Chemicals Calcs'!AM$2:AM169)-'Chem - ODS'!AH$7*10^6&lt;0,0,IF(AND(SUM('Chemicals Calcs'!AM$1:AM168)-'Chem - ODS'!AH$7*10^6&lt;0,SUM('Chemicals Calcs'!AM$2:AM169)-'Chem - ODS'!AH$7*10^6&gt;0),SUM('Chemicals Calcs'!AM$2:AM169)-'Chem - ODS'!AH$7*10^6,'Chemicals Calcs'!AM169))</f>
        <v>0</v>
      </c>
      <c r="AN169" s="212">
        <f ca="1">IF(SUM('Chemicals Calcs'!AN$2:AN169)-'Chem - ODS'!AI$7*10^6&lt;0,0,IF(AND(SUM('Chemicals Calcs'!AN$1:AN168)-'Chem - ODS'!AI$7*10^6&lt;0,SUM('Chemicals Calcs'!AN$2:AN169)-'Chem - ODS'!AI$7*10^6&gt;0),SUM('Chemicals Calcs'!AN$2:AN169)-'Chem - ODS'!AI$7*10^6,'Chemicals Calcs'!AN169))</f>
        <v>0</v>
      </c>
      <c r="AO169" s="212">
        <f ca="1">IF(SUM('Chemicals Calcs'!AO$2:AO169)-'Chem - ODS'!AJ$7*10^6&lt;0,0,IF(AND(SUM('Chemicals Calcs'!AO$1:AO168)-'Chem - ODS'!AJ$7*10^6&lt;0,SUM('Chemicals Calcs'!AO$2:AO169)-'Chem - ODS'!AJ$7*10^6&gt;0),SUM('Chemicals Calcs'!AO$2:AO169)-'Chem - ODS'!AJ$7*10^6,'Chemicals Calcs'!AO169))</f>
        <v>0</v>
      </c>
      <c r="AP169" s="212">
        <f ca="1">IF(SUM('Chemicals Calcs'!AP$2:AP169)-'Chem - ODS'!AK$7*10^6&lt;0,0,IF(AND(SUM('Chemicals Calcs'!AP$1:AP168)-'Chem - ODS'!AK$7*10^6&lt;0,SUM('Chemicals Calcs'!AP$2:AP169)-'Chem - ODS'!AK$7*10^6&gt;0),SUM('Chemicals Calcs'!AP$2:AP169)-'Chem - ODS'!AK$7*10^6,'Chemicals Calcs'!AP169))</f>
        <v>0</v>
      </c>
    </row>
    <row r="170" spans="1:42">
      <c r="A170" s="74">
        <v>1000</v>
      </c>
      <c r="B170">
        <f ca="1">IF('Chemicals 2010'!$A178="CP",INDIRECT("'Chemicals 2010'!"&amp;'Country Selector'!$B$3&amp;ROW($A178))*10^12,0)</f>
        <v>0</v>
      </c>
      <c r="C170" s="90">
        <f t="shared" ca="1" si="8"/>
        <v>0</v>
      </c>
      <c r="D170" s="90">
        <f t="shared" ca="1" si="7"/>
        <v>0</v>
      </c>
      <c r="E170" s="90">
        <f t="shared" ca="1" si="7"/>
        <v>0</v>
      </c>
      <c r="F170" s="90">
        <f t="shared" ca="1" si="7"/>
        <v>0</v>
      </c>
      <c r="G170" s="212">
        <f ca="1">IF(SUM('Chemicals Calcs'!G$2:G170)-'Chem - ODS'!B$7*10^6&lt;0,0,IF(AND(SUM('Chemicals Calcs'!G$1:G169)-'Chem - ODS'!B$7*10^6&lt;0,SUM('Chemicals Calcs'!G$2:G170)-'Chem - ODS'!B$7*10^6&gt;0),SUM('Chemicals Calcs'!G$2:G170)-'Chem - ODS'!B$7*10^6,'Chemicals Calcs'!G170))</f>
        <v>0</v>
      </c>
      <c r="H170" s="212">
        <f ca="1">IF(SUM('Chemicals Calcs'!H$2:H170)-'Chem - ODS'!C$7*10^6&lt;0,0,IF(AND(SUM('Chemicals Calcs'!H$1:H169)-'Chem - ODS'!C$7*10^6&lt;0,SUM('Chemicals Calcs'!H$2:H170)-'Chem - ODS'!C$7*10^6&gt;0),SUM('Chemicals Calcs'!H$2:H170)-'Chem - ODS'!C$7*10^6,'Chemicals Calcs'!H170))</f>
        <v>0</v>
      </c>
      <c r="I170" s="212">
        <f ca="1">IF(SUM('Chemicals Calcs'!I$2:I170)-'Chem - ODS'!D$7*10^6&lt;0,0,IF(AND(SUM('Chemicals Calcs'!I$1:I169)-'Chem - ODS'!D$7*10^6&lt;0,SUM('Chemicals Calcs'!I$2:I170)-'Chem - ODS'!D$7*10^6&gt;0),SUM('Chemicals Calcs'!I$2:I170)-'Chem - ODS'!D$7*10^6,'Chemicals Calcs'!I170))</f>
        <v>0</v>
      </c>
      <c r="J170" s="212">
        <f ca="1">IF(SUM('Chemicals Calcs'!J$2:J170)-'Chem - ODS'!E$7*10^6&lt;0,0,IF(AND(SUM('Chemicals Calcs'!J$1:J169)-'Chem - ODS'!E$7*10^6&lt;0,SUM('Chemicals Calcs'!J$2:J170)-'Chem - ODS'!E$7*10^6&gt;0),SUM('Chemicals Calcs'!J$2:J170)-'Chem - ODS'!E$7*10^6,'Chemicals Calcs'!J170))</f>
        <v>0</v>
      </c>
      <c r="K170" s="212">
        <f ca="1">IF(SUM('Chemicals Calcs'!K$2:K170)-'Chem - ODS'!F$7*10^6&lt;0,0,IF(AND(SUM('Chemicals Calcs'!K$1:K169)-'Chem - ODS'!F$7*10^6&lt;0,SUM('Chemicals Calcs'!K$2:K170)-'Chem - ODS'!F$7*10^6&gt;0),SUM('Chemicals Calcs'!K$2:K170)-'Chem - ODS'!F$7*10^6,'Chemicals Calcs'!K170))</f>
        <v>0</v>
      </c>
      <c r="L170" s="212">
        <f ca="1">IF(SUM('Chemicals Calcs'!L$2:L170)-'Chem - ODS'!G$7*10^6&lt;0,0,IF(AND(SUM('Chemicals Calcs'!L$1:L169)-'Chem - ODS'!G$7*10^6&lt;0,SUM('Chemicals Calcs'!L$2:L170)-'Chem - ODS'!G$7*10^6&gt;0),SUM('Chemicals Calcs'!L$2:L170)-'Chem - ODS'!G$7*10^6,'Chemicals Calcs'!L170))</f>
        <v>0</v>
      </c>
      <c r="M170" s="212">
        <f ca="1">IF(SUM('Chemicals Calcs'!M$2:M170)-'Chem - ODS'!H$7*10^6&lt;0,0,IF(AND(SUM('Chemicals Calcs'!M$1:M169)-'Chem - ODS'!H$7*10^6&lt;0,SUM('Chemicals Calcs'!M$2:M170)-'Chem - ODS'!H$7*10^6&gt;0),SUM('Chemicals Calcs'!M$2:M170)-'Chem - ODS'!H$7*10^6,'Chemicals Calcs'!M170))</f>
        <v>0</v>
      </c>
      <c r="N170" s="212">
        <f ca="1">IF(SUM('Chemicals Calcs'!N$2:N170)-'Chem - ODS'!I$7*10^6&lt;0,0,IF(AND(SUM('Chemicals Calcs'!N$1:N169)-'Chem - ODS'!I$7*10^6&lt;0,SUM('Chemicals Calcs'!N$2:N170)-'Chem - ODS'!I$7*10^6&gt;0),SUM('Chemicals Calcs'!N$2:N170)-'Chem - ODS'!I$7*10^6,'Chemicals Calcs'!N170))</f>
        <v>0</v>
      </c>
      <c r="O170" s="212">
        <f ca="1">IF(SUM('Chemicals Calcs'!O$2:O170)-'Chem - ODS'!J$7*10^6&lt;0,0,IF(AND(SUM('Chemicals Calcs'!O$1:O169)-'Chem - ODS'!J$7*10^6&lt;0,SUM('Chemicals Calcs'!O$2:O170)-'Chem - ODS'!J$7*10^6&gt;0),SUM('Chemicals Calcs'!O$2:O170)-'Chem - ODS'!J$7*10^6,'Chemicals Calcs'!O170))</f>
        <v>0</v>
      </c>
      <c r="P170" s="212">
        <f ca="1">IF(SUM('Chemicals Calcs'!P$2:P170)-'Chem - ODS'!K$7*10^6&lt;0,0,IF(AND(SUM('Chemicals Calcs'!P$1:P169)-'Chem - ODS'!K$7*10^6&lt;0,SUM('Chemicals Calcs'!P$2:P170)-'Chem - ODS'!K$7*10^6&gt;0),SUM('Chemicals Calcs'!P$2:P170)-'Chem - ODS'!K$7*10^6,'Chemicals Calcs'!P170))</f>
        <v>0</v>
      </c>
      <c r="Q170" s="212">
        <f ca="1">IF(SUM('Chemicals Calcs'!Q$2:Q170)-'Chem - ODS'!L$7*10^6&lt;0,0,IF(AND(SUM('Chemicals Calcs'!Q$1:Q169)-'Chem - ODS'!L$7*10^6&lt;0,SUM('Chemicals Calcs'!Q$2:Q170)-'Chem - ODS'!L$7*10^6&gt;0),SUM('Chemicals Calcs'!Q$2:Q170)-'Chem - ODS'!L$7*10^6,'Chemicals Calcs'!Q170))</f>
        <v>0</v>
      </c>
      <c r="R170" s="212">
        <f ca="1">IF(SUM('Chemicals Calcs'!R$2:R170)-'Chem - ODS'!M$7*10^6&lt;0,0,IF(AND(SUM('Chemicals Calcs'!R$1:R169)-'Chem - ODS'!M$7*10^6&lt;0,SUM('Chemicals Calcs'!R$2:R170)-'Chem - ODS'!M$7*10^6&gt;0),SUM('Chemicals Calcs'!R$2:R170)-'Chem - ODS'!M$7*10^6,'Chemicals Calcs'!R170))</f>
        <v>0</v>
      </c>
      <c r="S170" s="212">
        <f ca="1">IF(SUM('Chemicals Calcs'!S$2:S170)-'Chem - ODS'!N$7*10^6&lt;0,0,IF(AND(SUM('Chemicals Calcs'!S$1:S169)-'Chem - ODS'!N$7*10^6&lt;0,SUM('Chemicals Calcs'!S$2:S170)-'Chem - ODS'!N$7*10^6&gt;0),SUM('Chemicals Calcs'!S$2:S170)-'Chem - ODS'!N$7*10^6,'Chemicals Calcs'!S170))</f>
        <v>0</v>
      </c>
      <c r="T170" s="212">
        <f ca="1">IF(SUM('Chemicals Calcs'!T$2:T170)-'Chem - ODS'!O$7*10^6&lt;0,0,IF(AND(SUM('Chemicals Calcs'!T$1:T169)-'Chem - ODS'!O$7*10^6&lt;0,SUM('Chemicals Calcs'!T$2:T170)-'Chem - ODS'!O$7*10^6&gt;0),SUM('Chemicals Calcs'!T$2:T170)-'Chem - ODS'!O$7*10^6,'Chemicals Calcs'!T170))</f>
        <v>0</v>
      </c>
      <c r="U170" s="212">
        <f ca="1">IF(SUM('Chemicals Calcs'!U$2:U170)-'Chem - ODS'!P$7*10^6&lt;0,0,IF(AND(SUM('Chemicals Calcs'!U$1:U169)-'Chem - ODS'!P$7*10^6&lt;0,SUM('Chemicals Calcs'!U$2:U170)-'Chem - ODS'!P$7*10^6&gt;0),SUM('Chemicals Calcs'!U$2:U170)-'Chem - ODS'!P$7*10^6,'Chemicals Calcs'!U170))</f>
        <v>0</v>
      </c>
      <c r="V170" s="212">
        <f ca="1">IF(SUM('Chemicals Calcs'!V$2:V170)-'Chem - ODS'!Q$7*10^6&lt;0,0,IF(AND(SUM('Chemicals Calcs'!V$1:V169)-'Chem - ODS'!Q$7*10^6&lt;0,SUM('Chemicals Calcs'!V$2:V170)-'Chem - ODS'!Q$7*10^6&gt;0),SUM('Chemicals Calcs'!V$2:V170)-'Chem - ODS'!Q$7*10^6,'Chemicals Calcs'!V170))</f>
        <v>0</v>
      </c>
      <c r="W170" s="212">
        <f ca="1">IF(SUM('Chemicals Calcs'!W$2:W170)-'Chem - ODS'!R$7*10^6&lt;0,0,IF(AND(SUM('Chemicals Calcs'!W$1:W169)-'Chem - ODS'!R$7*10^6&lt;0,SUM('Chemicals Calcs'!W$2:W170)-'Chem - ODS'!R$7*10^6&gt;0),SUM('Chemicals Calcs'!W$2:W170)-'Chem - ODS'!R$7*10^6,'Chemicals Calcs'!W170))</f>
        <v>0</v>
      </c>
      <c r="X170" s="212">
        <f ca="1">IF(SUM('Chemicals Calcs'!X$2:X170)-'Chem - ODS'!S$7*10^6&lt;0,0,IF(AND(SUM('Chemicals Calcs'!X$1:X169)-'Chem - ODS'!S$7*10^6&lt;0,SUM('Chemicals Calcs'!X$2:X170)-'Chem - ODS'!S$7*10^6&gt;0),SUM('Chemicals Calcs'!X$2:X170)-'Chem - ODS'!S$7*10^6,'Chemicals Calcs'!X170))</f>
        <v>0</v>
      </c>
      <c r="Y170" s="212">
        <f ca="1">IF(SUM('Chemicals Calcs'!Y$2:Y170)-'Chem - ODS'!T$7*10^6&lt;0,0,IF(AND(SUM('Chemicals Calcs'!Y$1:Y169)-'Chem - ODS'!T$7*10^6&lt;0,SUM('Chemicals Calcs'!Y$2:Y170)-'Chem - ODS'!T$7*10^6&gt;0),SUM('Chemicals Calcs'!Y$2:Y170)-'Chem - ODS'!T$7*10^6,'Chemicals Calcs'!Y170))</f>
        <v>0</v>
      </c>
      <c r="Z170" s="212">
        <f ca="1">IF(SUM('Chemicals Calcs'!Z$2:Z170)-'Chem - ODS'!U$7*10^6&lt;0,0,IF(AND(SUM('Chemicals Calcs'!Z$1:Z169)-'Chem - ODS'!U$7*10^6&lt;0,SUM('Chemicals Calcs'!Z$2:Z170)-'Chem - ODS'!U$7*10^6&gt;0),SUM('Chemicals Calcs'!Z$2:Z170)-'Chem - ODS'!U$7*10^6,'Chemicals Calcs'!Z170))</f>
        <v>0</v>
      </c>
      <c r="AA170" s="212">
        <f ca="1">IF(SUM('Chemicals Calcs'!AA$2:AA170)-'Chem - ODS'!V$7*10^6&lt;0,0,IF(AND(SUM('Chemicals Calcs'!AA$1:AA169)-'Chem - ODS'!V$7*10^6&lt;0,SUM('Chemicals Calcs'!AA$2:AA170)-'Chem - ODS'!V$7*10^6&gt;0),SUM('Chemicals Calcs'!AA$2:AA170)-'Chem - ODS'!V$7*10^6,'Chemicals Calcs'!AA170))</f>
        <v>0</v>
      </c>
      <c r="AB170" s="212">
        <f ca="1">IF(SUM('Chemicals Calcs'!AB$2:AB170)-'Chem - ODS'!W$7*10^6&lt;0,0,IF(AND(SUM('Chemicals Calcs'!AB$1:AB169)-'Chem - ODS'!W$7*10^6&lt;0,SUM('Chemicals Calcs'!AB$2:AB170)-'Chem - ODS'!W$7*10^6&gt;0),SUM('Chemicals Calcs'!AB$2:AB170)-'Chem - ODS'!W$7*10^6,'Chemicals Calcs'!AB170))</f>
        <v>0</v>
      </c>
      <c r="AC170" s="212">
        <f ca="1">IF(SUM('Chemicals Calcs'!AC$2:AC170)-'Chem - ODS'!X$7*10^6&lt;0,0,IF(AND(SUM('Chemicals Calcs'!AC$1:AC169)-'Chem - ODS'!X$7*10^6&lt;0,SUM('Chemicals Calcs'!AC$2:AC170)-'Chem - ODS'!X$7*10^6&gt;0),SUM('Chemicals Calcs'!AC$2:AC170)-'Chem - ODS'!X$7*10^6,'Chemicals Calcs'!AC170))</f>
        <v>0</v>
      </c>
      <c r="AD170" s="212">
        <f ca="1">IF(SUM('Chemicals Calcs'!AD$2:AD170)-'Chem - ODS'!Y$7*10^6&lt;0,0,IF(AND(SUM('Chemicals Calcs'!AD$1:AD169)-'Chem - ODS'!Y$7*10^6&lt;0,SUM('Chemicals Calcs'!AD$2:AD170)-'Chem - ODS'!Y$7*10^6&gt;0),SUM('Chemicals Calcs'!AD$2:AD170)-'Chem - ODS'!Y$7*10^6,'Chemicals Calcs'!AD170))</f>
        <v>0</v>
      </c>
      <c r="AE170" s="212">
        <f ca="1">IF(SUM('Chemicals Calcs'!AE$2:AE170)-'Chem - ODS'!Z$7*10^6&lt;0,0,IF(AND(SUM('Chemicals Calcs'!AE$1:AE169)-'Chem - ODS'!Z$7*10^6&lt;0,SUM('Chemicals Calcs'!AE$2:AE170)-'Chem - ODS'!Z$7*10^6&gt;0),SUM('Chemicals Calcs'!AE$2:AE170)-'Chem - ODS'!Z$7*10^6,'Chemicals Calcs'!AE170))</f>
        <v>0</v>
      </c>
      <c r="AF170" s="212">
        <f ca="1">IF(SUM('Chemicals Calcs'!AF$2:AF170)-'Chem - ODS'!AA$7*10^6&lt;0,0,IF(AND(SUM('Chemicals Calcs'!AF$1:AF169)-'Chem - ODS'!AA$7*10^6&lt;0,SUM('Chemicals Calcs'!AF$2:AF170)-'Chem - ODS'!AA$7*10^6&gt;0),SUM('Chemicals Calcs'!AF$2:AF170)-'Chem - ODS'!AA$7*10^6,'Chemicals Calcs'!AF170))</f>
        <v>0</v>
      </c>
      <c r="AG170" s="212">
        <f ca="1">IF(SUM('Chemicals Calcs'!AG$2:AG170)-'Chem - ODS'!AB$7*10^6&lt;0,0,IF(AND(SUM('Chemicals Calcs'!AG$1:AG169)-'Chem - ODS'!AB$7*10^6&lt;0,SUM('Chemicals Calcs'!AG$2:AG170)-'Chem - ODS'!AB$7*10^6&gt;0),SUM('Chemicals Calcs'!AG$2:AG170)-'Chem - ODS'!AB$7*10^6,'Chemicals Calcs'!AG170))</f>
        <v>0</v>
      </c>
      <c r="AH170" s="212">
        <f ca="1">IF(SUM('Chemicals Calcs'!AH$2:AH170)-'Chem - ODS'!AC$7*10^6&lt;0,0,IF(AND(SUM('Chemicals Calcs'!AH$1:AH169)-'Chem - ODS'!AC$7*10^6&lt;0,SUM('Chemicals Calcs'!AH$2:AH170)-'Chem - ODS'!AC$7*10^6&gt;0),SUM('Chemicals Calcs'!AH$2:AH170)-'Chem - ODS'!AC$7*10^6,'Chemicals Calcs'!AH170))</f>
        <v>0</v>
      </c>
      <c r="AI170" s="212">
        <f ca="1">IF(SUM('Chemicals Calcs'!AI$2:AI170)-'Chem - ODS'!AD$7*10^6&lt;0,0,IF(AND(SUM('Chemicals Calcs'!AI$1:AI169)-'Chem - ODS'!AD$7*10^6&lt;0,SUM('Chemicals Calcs'!AI$2:AI170)-'Chem - ODS'!AD$7*10^6&gt;0),SUM('Chemicals Calcs'!AI$2:AI170)-'Chem - ODS'!AD$7*10^6,'Chemicals Calcs'!AI170))</f>
        <v>0</v>
      </c>
      <c r="AJ170" s="212">
        <f ca="1">IF(SUM('Chemicals Calcs'!AJ$2:AJ170)-'Chem - ODS'!AE$7*10^6&lt;0,0,IF(AND(SUM('Chemicals Calcs'!AJ$1:AJ169)-'Chem - ODS'!AE$7*10^6&lt;0,SUM('Chemicals Calcs'!AJ$2:AJ170)-'Chem - ODS'!AE$7*10^6&gt;0),SUM('Chemicals Calcs'!AJ$2:AJ170)-'Chem - ODS'!AE$7*10^6,'Chemicals Calcs'!AJ170))</f>
        <v>0</v>
      </c>
      <c r="AK170" s="212">
        <f ca="1">IF(SUM('Chemicals Calcs'!AK$2:AK170)-'Chem - ODS'!AF$7*10^6&lt;0,0,IF(AND(SUM('Chemicals Calcs'!AK$1:AK169)-'Chem - ODS'!AF$7*10^6&lt;0,SUM('Chemicals Calcs'!AK$2:AK170)-'Chem - ODS'!AF$7*10^6&gt;0),SUM('Chemicals Calcs'!AK$2:AK170)-'Chem - ODS'!AF$7*10^6,'Chemicals Calcs'!AK170))</f>
        <v>0</v>
      </c>
      <c r="AL170" s="212">
        <f ca="1">IF(SUM('Chemicals Calcs'!AL$2:AL170)-'Chem - ODS'!AG$7*10^6&lt;0,0,IF(AND(SUM('Chemicals Calcs'!AL$1:AL169)-'Chem - ODS'!AG$7*10^6&lt;0,SUM('Chemicals Calcs'!AL$2:AL170)-'Chem - ODS'!AG$7*10^6&gt;0),SUM('Chemicals Calcs'!AL$2:AL170)-'Chem - ODS'!AG$7*10^6,'Chemicals Calcs'!AL170))</f>
        <v>0</v>
      </c>
      <c r="AM170" s="212">
        <f ca="1">IF(SUM('Chemicals Calcs'!AM$2:AM170)-'Chem - ODS'!AH$7*10^6&lt;0,0,IF(AND(SUM('Chemicals Calcs'!AM$1:AM169)-'Chem - ODS'!AH$7*10^6&lt;0,SUM('Chemicals Calcs'!AM$2:AM170)-'Chem - ODS'!AH$7*10^6&gt;0),SUM('Chemicals Calcs'!AM$2:AM170)-'Chem - ODS'!AH$7*10^6,'Chemicals Calcs'!AM170))</f>
        <v>0</v>
      </c>
      <c r="AN170" s="212">
        <f ca="1">IF(SUM('Chemicals Calcs'!AN$2:AN170)-'Chem - ODS'!AI$7*10^6&lt;0,0,IF(AND(SUM('Chemicals Calcs'!AN$1:AN169)-'Chem - ODS'!AI$7*10^6&lt;0,SUM('Chemicals Calcs'!AN$2:AN170)-'Chem - ODS'!AI$7*10^6&gt;0),SUM('Chemicals Calcs'!AN$2:AN170)-'Chem - ODS'!AI$7*10^6,'Chemicals Calcs'!AN170))</f>
        <v>0</v>
      </c>
      <c r="AO170" s="212">
        <f ca="1">IF(SUM('Chemicals Calcs'!AO$2:AO170)-'Chem - ODS'!AJ$7*10^6&lt;0,0,IF(AND(SUM('Chemicals Calcs'!AO$1:AO169)-'Chem - ODS'!AJ$7*10^6&lt;0,SUM('Chemicals Calcs'!AO$2:AO170)-'Chem - ODS'!AJ$7*10^6&gt;0),SUM('Chemicals Calcs'!AO$2:AO170)-'Chem - ODS'!AJ$7*10^6,'Chemicals Calcs'!AO170))</f>
        <v>0</v>
      </c>
      <c r="AP170" s="212">
        <f ca="1">IF(SUM('Chemicals Calcs'!AP$2:AP170)-'Chem - ODS'!AK$7*10^6&lt;0,0,IF(AND(SUM('Chemicals Calcs'!AP$1:AP169)-'Chem - ODS'!AK$7*10^6&lt;0,SUM('Chemicals Calcs'!AP$2:AP170)-'Chem - ODS'!AK$7*10^6&gt;0),SUM('Chemicals Calcs'!AP$2:AP170)-'Chem - ODS'!AK$7*10^6,'Chemicals Calcs'!AP170))</f>
        <v>0</v>
      </c>
    </row>
    <row r="171" spans="1:42">
      <c r="A171" s="74">
        <v>1500</v>
      </c>
      <c r="B171">
        <f ca="1">IF('Chemicals 2010'!$A179="CP",INDIRECT("'Chemicals 2010'!"&amp;'Country Selector'!$B$3&amp;ROW($A179))*10^12,0)</f>
        <v>0</v>
      </c>
      <c r="C171" s="90">
        <f t="shared" ca="1" si="8"/>
        <v>0</v>
      </c>
      <c r="D171" s="90">
        <f t="shared" ca="1" si="7"/>
        <v>0</v>
      </c>
      <c r="E171" s="90">
        <f t="shared" ca="1" si="7"/>
        <v>0</v>
      </c>
      <c r="F171" s="90">
        <f t="shared" ca="1" si="7"/>
        <v>0</v>
      </c>
      <c r="G171" s="212">
        <f ca="1">IF(SUM('Chemicals Calcs'!G$2:G171)-'Chem - ODS'!B$7*10^6&lt;0,0,IF(AND(SUM('Chemicals Calcs'!G$1:G170)-'Chem - ODS'!B$7*10^6&lt;0,SUM('Chemicals Calcs'!G$2:G171)-'Chem - ODS'!B$7*10^6&gt;0),SUM('Chemicals Calcs'!G$2:G171)-'Chem - ODS'!B$7*10^6,'Chemicals Calcs'!G171))</f>
        <v>0</v>
      </c>
      <c r="H171" s="212">
        <f ca="1">IF(SUM('Chemicals Calcs'!H$2:H171)-'Chem - ODS'!C$7*10^6&lt;0,0,IF(AND(SUM('Chemicals Calcs'!H$1:H170)-'Chem - ODS'!C$7*10^6&lt;0,SUM('Chemicals Calcs'!H$2:H171)-'Chem - ODS'!C$7*10^6&gt;0),SUM('Chemicals Calcs'!H$2:H171)-'Chem - ODS'!C$7*10^6,'Chemicals Calcs'!H171))</f>
        <v>0</v>
      </c>
      <c r="I171" s="212">
        <f ca="1">IF(SUM('Chemicals Calcs'!I$2:I171)-'Chem - ODS'!D$7*10^6&lt;0,0,IF(AND(SUM('Chemicals Calcs'!I$1:I170)-'Chem - ODS'!D$7*10^6&lt;0,SUM('Chemicals Calcs'!I$2:I171)-'Chem - ODS'!D$7*10^6&gt;0),SUM('Chemicals Calcs'!I$2:I171)-'Chem - ODS'!D$7*10^6,'Chemicals Calcs'!I171))</f>
        <v>0</v>
      </c>
      <c r="J171" s="212">
        <f ca="1">IF(SUM('Chemicals Calcs'!J$2:J171)-'Chem - ODS'!E$7*10^6&lt;0,0,IF(AND(SUM('Chemicals Calcs'!J$1:J170)-'Chem - ODS'!E$7*10^6&lt;0,SUM('Chemicals Calcs'!J$2:J171)-'Chem - ODS'!E$7*10^6&gt;0),SUM('Chemicals Calcs'!J$2:J171)-'Chem - ODS'!E$7*10^6,'Chemicals Calcs'!J171))</f>
        <v>0</v>
      </c>
      <c r="K171" s="212">
        <f ca="1">IF(SUM('Chemicals Calcs'!K$2:K171)-'Chem - ODS'!F$7*10^6&lt;0,0,IF(AND(SUM('Chemicals Calcs'!K$1:K170)-'Chem - ODS'!F$7*10^6&lt;0,SUM('Chemicals Calcs'!K$2:K171)-'Chem - ODS'!F$7*10^6&gt;0),SUM('Chemicals Calcs'!K$2:K171)-'Chem - ODS'!F$7*10^6,'Chemicals Calcs'!K171))</f>
        <v>0</v>
      </c>
      <c r="L171" s="212">
        <f ca="1">IF(SUM('Chemicals Calcs'!L$2:L171)-'Chem - ODS'!G$7*10^6&lt;0,0,IF(AND(SUM('Chemicals Calcs'!L$1:L170)-'Chem - ODS'!G$7*10^6&lt;0,SUM('Chemicals Calcs'!L$2:L171)-'Chem - ODS'!G$7*10^6&gt;0),SUM('Chemicals Calcs'!L$2:L171)-'Chem - ODS'!G$7*10^6,'Chemicals Calcs'!L171))</f>
        <v>0</v>
      </c>
      <c r="M171" s="212">
        <f ca="1">IF(SUM('Chemicals Calcs'!M$2:M171)-'Chem - ODS'!H$7*10^6&lt;0,0,IF(AND(SUM('Chemicals Calcs'!M$1:M170)-'Chem - ODS'!H$7*10^6&lt;0,SUM('Chemicals Calcs'!M$2:M171)-'Chem - ODS'!H$7*10^6&gt;0),SUM('Chemicals Calcs'!M$2:M171)-'Chem - ODS'!H$7*10^6,'Chemicals Calcs'!M171))</f>
        <v>0</v>
      </c>
      <c r="N171" s="212">
        <f ca="1">IF(SUM('Chemicals Calcs'!N$2:N171)-'Chem - ODS'!I$7*10^6&lt;0,0,IF(AND(SUM('Chemicals Calcs'!N$1:N170)-'Chem - ODS'!I$7*10^6&lt;0,SUM('Chemicals Calcs'!N$2:N171)-'Chem - ODS'!I$7*10^6&gt;0),SUM('Chemicals Calcs'!N$2:N171)-'Chem - ODS'!I$7*10^6,'Chemicals Calcs'!N171))</f>
        <v>0</v>
      </c>
      <c r="O171" s="212">
        <f ca="1">IF(SUM('Chemicals Calcs'!O$2:O171)-'Chem - ODS'!J$7*10^6&lt;0,0,IF(AND(SUM('Chemicals Calcs'!O$1:O170)-'Chem - ODS'!J$7*10^6&lt;0,SUM('Chemicals Calcs'!O$2:O171)-'Chem - ODS'!J$7*10^6&gt;0),SUM('Chemicals Calcs'!O$2:O171)-'Chem - ODS'!J$7*10^6,'Chemicals Calcs'!O171))</f>
        <v>0</v>
      </c>
      <c r="P171" s="212">
        <f ca="1">IF(SUM('Chemicals Calcs'!P$2:P171)-'Chem - ODS'!K$7*10^6&lt;0,0,IF(AND(SUM('Chemicals Calcs'!P$1:P170)-'Chem - ODS'!K$7*10^6&lt;0,SUM('Chemicals Calcs'!P$2:P171)-'Chem - ODS'!K$7*10^6&gt;0),SUM('Chemicals Calcs'!P$2:P171)-'Chem - ODS'!K$7*10^6,'Chemicals Calcs'!P171))</f>
        <v>0</v>
      </c>
      <c r="Q171" s="212">
        <f ca="1">IF(SUM('Chemicals Calcs'!Q$2:Q171)-'Chem - ODS'!L$7*10^6&lt;0,0,IF(AND(SUM('Chemicals Calcs'!Q$1:Q170)-'Chem - ODS'!L$7*10^6&lt;0,SUM('Chemicals Calcs'!Q$2:Q171)-'Chem - ODS'!L$7*10^6&gt;0),SUM('Chemicals Calcs'!Q$2:Q171)-'Chem - ODS'!L$7*10^6,'Chemicals Calcs'!Q171))</f>
        <v>0</v>
      </c>
      <c r="R171" s="212">
        <f ca="1">IF(SUM('Chemicals Calcs'!R$2:R171)-'Chem - ODS'!M$7*10^6&lt;0,0,IF(AND(SUM('Chemicals Calcs'!R$1:R170)-'Chem - ODS'!M$7*10^6&lt;0,SUM('Chemicals Calcs'!R$2:R171)-'Chem - ODS'!M$7*10^6&gt;0),SUM('Chemicals Calcs'!R$2:R171)-'Chem - ODS'!M$7*10^6,'Chemicals Calcs'!R171))</f>
        <v>0</v>
      </c>
      <c r="S171" s="212">
        <f ca="1">IF(SUM('Chemicals Calcs'!S$2:S171)-'Chem - ODS'!N$7*10^6&lt;0,0,IF(AND(SUM('Chemicals Calcs'!S$1:S170)-'Chem - ODS'!N$7*10^6&lt;0,SUM('Chemicals Calcs'!S$2:S171)-'Chem - ODS'!N$7*10^6&gt;0),SUM('Chemicals Calcs'!S$2:S171)-'Chem - ODS'!N$7*10^6,'Chemicals Calcs'!S171))</f>
        <v>0</v>
      </c>
      <c r="T171" s="212">
        <f ca="1">IF(SUM('Chemicals Calcs'!T$2:T171)-'Chem - ODS'!O$7*10^6&lt;0,0,IF(AND(SUM('Chemicals Calcs'!T$1:T170)-'Chem - ODS'!O$7*10^6&lt;0,SUM('Chemicals Calcs'!T$2:T171)-'Chem - ODS'!O$7*10^6&gt;0),SUM('Chemicals Calcs'!T$2:T171)-'Chem - ODS'!O$7*10^6,'Chemicals Calcs'!T171))</f>
        <v>0</v>
      </c>
      <c r="U171" s="212">
        <f ca="1">IF(SUM('Chemicals Calcs'!U$2:U171)-'Chem - ODS'!P$7*10^6&lt;0,0,IF(AND(SUM('Chemicals Calcs'!U$1:U170)-'Chem - ODS'!P$7*10^6&lt;0,SUM('Chemicals Calcs'!U$2:U171)-'Chem - ODS'!P$7*10^6&gt;0),SUM('Chemicals Calcs'!U$2:U171)-'Chem - ODS'!P$7*10^6,'Chemicals Calcs'!U171))</f>
        <v>0</v>
      </c>
      <c r="V171" s="212">
        <f ca="1">IF(SUM('Chemicals Calcs'!V$2:V171)-'Chem - ODS'!Q$7*10^6&lt;0,0,IF(AND(SUM('Chemicals Calcs'!V$1:V170)-'Chem - ODS'!Q$7*10^6&lt;0,SUM('Chemicals Calcs'!V$2:V171)-'Chem - ODS'!Q$7*10^6&gt;0),SUM('Chemicals Calcs'!V$2:V171)-'Chem - ODS'!Q$7*10^6,'Chemicals Calcs'!V171))</f>
        <v>0</v>
      </c>
      <c r="W171" s="212">
        <f ca="1">IF(SUM('Chemicals Calcs'!W$2:W171)-'Chem - ODS'!R$7*10^6&lt;0,0,IF(AND(SUM('Chemicals Calcs'!W$1:W170)-'Chem - ODS'!R$7*10^6&lt;0,SUM('Chemicals Calcs'!W$2:W171)-'Chem - ODS'!R$7*10^6&gt;0),SUM('Chemicals Calcs'!W$2:W171)-'Chem - ODS'!R$7*10^6,'Chemicals Calcs'!W171))</f>
        <v>0</v>
      </c>
      <c r="X171" s="212">
        <f ca="1">IF(SUM('Chemicals Calcs'!X$2:X171)-'Chem - ODS'!S$7*10^6&lt;0,0,IF(AND(SUM('Chemicals Calcs'!X$1:X170)-'Chem - ODS'!S$7*10^6&lt;0,SUM('Chemicals Calcs'!X$2:X171)-'Chem - ODS'!S$7*10^6&gt;0),SUM('Chemicals Calcs'!X$2:X171)-'Chem - ODS'!S$7*10^6,'Chemicals Calcs'!X171))</f>
        <v>0</v>
      </c>
      <c r="Y171" s="212">
        <f ca="1">IF(SUM('Chemicals Calcs'!Y$2:Y171)-'Chem - ODS'!T$7*10^6&lt;0,0,IF(AND(SUM('Chemicals Calcs'!Y$1:Y170)-'Chem - ODS'!T$7*10^6&lt;0,SUM('Chemicals Calcs'!Y$2:Y171)-'Chem - ODS'!T$7*10^6&gt;0),SUM('Chemicals Calcs'!Y$2:Y171)-'Chem - ODS'!T$7*10^6,'Chemicals Calcs'!Y171))</f>
        <v>0</v>
      </c>
      <c r="Z171" s="212">
        <f ca="1">IF(SUM('Chemicals Calcs'!Z$2:Z171)-'Chem - ODS'!U$7*10^6&lt;0,0,IF(AND(SUM('Chemicals Calcs'!Z$1:Z170)-'Chem - ODS'!U$7*10^6&lt;0,SUM('Chemicals Calcs'!Z$2:Z171)-'Chem - ODS'!U$7*10^6&gt;0),SUM('Chemicals Calcs'!Z$2:Z171)-'Chem - ODS'!U$7*10^6,'Chemicals Calcs'!Z171))</f>
        <v>0</v>
      </c>
      <c r="AA171" s="212">
        <f ca="1">IF(SUM('Chemicals Calcs'!AA$2:AA171)-'Chem - ODS'!V$7*10^6&lt;0,0,IF(AND(SUM('Chemicals Calcs'!AA$1:AA170)-'Chem - ODS'!V$7*10^6&lt;0,SUM('Chemicals Calcs'!AA$2:AA171)-'Chem - ODS'!V$7*10^6&gt;0),SUM('Chemicals Calcs'!AA$2:AA171)-'Chem - ODS'!V$7*10^6,'Chemicals Calcs'!AA171))</f>
        <v>0</v>
      </c>
      <c r="AB171" s="212">
        <f ca="1">IF(SUM('Chemicals Calcs'!AB$2:AB171)-'Chem - ODS'!W$7*10^6&lt;0,0,IF(AND(SUM('Chemicals Calcs'!AB$1:AB170)-'Chem - ODS'!W$7*10^6&lt;0,SUM('Chemicals Calcs'!AB$2:AB171)-'Chem - ODS'!W$7*10^6&gt;0),SUM('Chemicals Calcs'!AB$2:AB171)-'Chem - ODS'!W$7*10^6,'Chemicals Calcs'!AB171))</f>
        <v>0</v>
      </c>
      <c r="AC171" s="212">
        <f ca="1">IF(SUM('Chemicals Calcs'!AC$2:AC171)-'Chem - ODS'!X$7*10^6&lt;0,0,IF(AND(SUM('Chemicals Calcs'!AC$1:AC170)-'Chem - ODS'!X$7*10^6&lt;0,SUM('Chemicals Calcs'!AC$2:AC171)-'Chem - ODS'!X$7*10^6&gt;0),SUM('Chemicals Calcs'!AC$2:AC171)-'Chem - ODS'!X$7*10^6,'Chemicals Calcs'!AC171))</f>
        <v>0</v>
      </c>
      <c r="AD171" s="212">
        <f ca="1">IF(SUM('Chemicals Calcs'!AD$2:AD171)-'Chem - ODS'!Y$7*10^6&lt;0,0,IF(AND(SUM('Chemicals Calcs'!AD$1:AD170)-'Chem - ODS'!Y$7*10^6&lt;0,SUM('Chemicals Calcs'!AD$2:AD171)-'Chem - ODS'!Y$7*10^6&gt;0),SUM('Chemicals Calcs'!AD$2:AD171)-'Chem - ODS'!Y$7*10^6,'Chemicals Calcs'!AD171))</f>
        <v>0</v>
      </c>
      <c r="AE171" s="212">
        <f ca="1">IF(SUM('Chemicals Calcs'!AE$2:AE171)-'Chem - ODS'!Z$7*10^6&lt;0,0,IF(AND(SUM('Chemicals Calcs'!AE$1:AE170)-'Chem - ODS'!Z$7*10^6&lt;0,SUM('Chemicals Calcs'!AE$2:AE171)-'Chem - ODS'!Z$7*10^6&gt;0),SUM('Chemicals Calcs'!AE$2:AE171)-'Chem - ODS'!Z$7*10^6,'Chemicals Calcs'!AE171))</f>
        <v>0</v>
      </c>
      <c r="AF171" s="212">
        <f ca="1">IF(SUM('Chemicals Calcs'!AF$2:AF171)-'Chem - ODS'!AA$7*10^6&lt;0,0,IF(AND(SUM('Chemicals Calcs'!AF$1:AF170)-'Chem - ODS'!AA$7*10^6&lt;0,SUM('Chemicals Calcs'!AF$2:AF171)-'Chem - ODS'!AA$7*10^6&gt;0),SUM('Chemicals Calcs'!AF$2:AF171)-'Chem - ODS'!AA$7*10^6,'Chemicals Calcs'!AF171))</f>
        <v>0</v>
      </c>
      <c r="AG171" s="212">
        <f ca="1">IF(SUM('Chemicals Calcs'!AG$2:AG171)-'Chem - ODS'!AB$7*10^6&lt;0,0,IF(AND(SUM('Chemicals Calcs'!AG$1:AG170)-'Chem - ODS'!AB$7*10^6&lt;0,SUM('Chemicals Calcs'!AG$2:AG171)-'Chem - ODS'!AB$7*10^6&gt;0),SUM('Chemicals Calcs'!AG$2:AG171)-'Chem - ODS'!AB$7*10^6,'Chemicals Calcs'!AG171))</f>
        <v>0</v>
      </c>
      <c r="AH171" s="212">
        <f ca="1">IF(SUM('Chemicals Calcs'!AH$2:AH171)-'Chem - ODS'!AC$7*10^6&lt;0,0,IF(AND(SUM('Chemicals Calcs'!AH$1:AH170)-'Chem - ODS'!AC$7*10^6&lt;0,SUM('Chemicals Calcs'!AH$2:AH171)-'Chem - ODS'!AC$7*10^6&gt;0),SUM('Chemicals Calcs'!AH$2:AH171)-'Chem - ODS'!AC$7*10^6,'Chemicals Calcs'!AH171))</f>
        <v>0</v>
      </c>
      <c r="AI171" s="212">
        <f ca="1">IF(SUM('Chemicals Calcs'!AI$2:AI171)-'Chem - ODS'!AD$7*10^6&lt;0,0,IF(AND(SUM('Chemicals Calcs'!AI$1:AI170)-'Chem - ODS'!AD$7*10^6&lt;0,SUM('Chemicals Calcs'!AI$2:AI171)-'Chem - ODS'!AD$7*10^6&gt;0),SUM('Chemicals Calcs'!AI$2:AI171)-'Chem - ODS'!AD$7*10^6,'Chemicals Calcs'!AI171))</f>
        <v>0</v>
      </c>
      <c r="AJ171" s="212">
        <f ca="1">IF(SUM('Chemicals Calcs'!AJ$2:AJ171)-'Chem - ODS'!AE$7*10^6&lt;0,0,IF(AND(SUM('Chemicals Calcs'!AJ$1:AJ170)-'Chem - ODS'!AE$7*10^6&lt;0,SUM('Chemicals Calcs'!AJ$2:AJ171)-'Chem - ODS'!AE$7*10^6&gt;0),SUM('Chemicals Calcs'!AJ$2:AJ171)-'Chem - ODS'!AE$7*10^6,'Chemicals Calcs'!AJ171))</f>
        <v>0</v>
      </c>
      <c r="AK171" s="212">
        <f ca="1">IF(SUM('Chemicals Calcs'!AK$2:AK171)-'Chem - ODS'!AF$7*10^6&lt;0,0,IF(AND(SUM('Chemicals Calcs'!AK$1:AK170)-'Chem - ODS'!AF$7*10^6&lt;0,SUM('Chemicals Calcs'!AK$2:AK171)-'Chem - ODS'!AF$7*10^6&gt;0),SUM('Chemicals Calcs'!AK$2:AK171)-'Chem - ODS'!AF$7*10^6,'Chemicals Calcs'!AK171))</f>
        <v>0</v>
      </c>
      <c r="AL171" s="212">
        <f ca="1">IF(SUM('Chemicals Calcs'!AL$2:AL171)-'Chem - ODS'!AG$7*10^6&lt;0,0,IF(AND(SUM('Chemicals Calcs'!AL$1:AL170)-'Chem - ODS'!AG$7*10^6&lt;0,SUM('Chemicals Calcs'!AL$2:AL171)-'Chem - ODS'!AG$7*10^6&gt;0),SUM('Chemicals Calcs'!AL$2:AL171)-'Chem - ODS'!AG$7*10^6,'Chemicals Calcs'!AL171))</f>
        <v>0</v>
      </c>
      <c r="AM171" s="212">
        <f ca="1">IF(SUM('Chemicals Calcs'!AM$2:AM171)-'Chem - ODS'!AH$7*10^6&lt;0,0,IF(AND(SUM('Chemicals Calcs'!AM$1:AM170)-'Chem - ODS'!AH$7*10^6&lt;0,SUM('Chemicals Calcs'!AM$2:AM171)-'Chem - ODS'!AH$7*10^6&gt;0),SUM('Chemicals Calcs'!AM$2:AM171)-'Chem - ODS'!AH$7*10^6,'Chemicals Calcs'!AM171))</f>
        <v>0</v>
      </c>
      <c r="AN171" s="212">
        <f ca="1">IF(SUM('Chemicals Calcs'!AN$2:AN171)-'Chem - ODS'!AI$7*10^6&lt;0,0,IF(AND(SUM('Chemicals Calcs'!AN$1:AN170)-'Chem - ODS'!AI$7*10^6&lt;0,SUM('Chemicals Calcs'!AN$2:AN171)-'Chem - ODS'!AI$7*10^6&gt;0),SUM('Chemicals Calcs'!AN$2:AN171)-'Chem - ODS'!AI$7*10^6,'Chemicals Calcs'!AN171))</f>
        <v>0</v>
      </c>
      <c r="AO171" s="212">
        <f ca="1">IF(SUM('Chemicals Calcs'!AO$2:AO171)-'Chem - ODS'!AJ$7*10^6&lt;0,0,IF(AND(SUM('Chemicals Calcs'!AO$1:AO170)-'Chem - ODS'!AJ$7*10^6&lt;0,SUM('Chemicals Calcs'!AO$2:AO171)-'Chem - ODS'!AJ$7*10^6&gt;0),SUM('Chemicals Calcs'!AO$2:AO171)-'Chem - ODS'!AJ$7*10^6,'Chemicals Calcs'!AO171))</f>
        <v>0</v>
      </c>
      <c r="AP171" s="212">
        <f ca="1">IF(SUM('Chemicals Calcs'!AP$2:AP171)-'Chem - ODS'!AK$7*10^6&lt;0,0,IF(AND(SUM('Chemicals Calcs'!AP$1:AP170)-'Chem - ODS'!AK$7*10^6&lt;0,SUM('Chemicals Calcs'!AP$2:AP171)-'Chem - ODS'!AK$7*10^6&gt;0),SUM('Chemicals Calcs'!AP$2:AP171)-'Chem - ODS'!AK$7*10^6,'Chemicals Calcs'!AP171))</f>
        <v>0</v>
      </c>
    </row>
    <row r="172" spans="1:42">
      <c r="A172" s="74">
        <v>2000</v>
      </c>
      <c r="B172">
        <f ca="1">IF('Chemicals 2010'!$A180="CP",INDIRECT("'Chemicals 2010'!"&amp;'Country Selector'!$B$3&amp;ROW($A180))*10^12,0)</f>
        <v>0</v>
      </c>
      <c r="C172" s="90">
        <f t="shared" ca="1" si="8"/>
        <v>0</v>
      </c>
      <c r="D172" s="90">
        <f t="shared" ca="1" si="7"/>
        <v>0</v>
      </c>
      <c r="E172" s="90">
        <f t="shared" ca="1" si="7"/>
        <v>0</v>
      </c>
      <c r="F172" s="90">
        <f t="shared" ca="1" si="7"/>
        <v>0</v>
      </c>
      <c r="G172" s="212">
        <f ca="1">IF(SUM('Chemicals Calcs'!G$2:G172)-'Chem - ODS'!B$7*10^6&lt;0,0,IF(AND(SUM('Chemicals Calcs'!G$1:G171)-'Chem - ODS'!B$7*10^6&lt;0,SUM('Chemicals Calcs'!G$2:G172)-'Chem - ODS'!B$7*10^6&gt;0),SUM('Chemicals Calcs'!G$2:G172)-'Chem - ODS'!B$7*10^6,'Chemicals Calcs'!G172))</f>
        <v>0</v>
      </c>
      <c r="H172" s="212">
        <f ca="1">IF(SUM('Chemicals Calcs'!H$2:H172)-'Chem - ODS'!C$7*10^6&lt;0,0,IF(AND(SUM('Chemicals Calcs'!H$1:H171)-'Chem - ODS'!C$7*10^6&lt;0,SUM('Chemicals Calcs'!H$2:H172)-'Chem - ODS'!C$7*10^6&gt;0),SUM('Chemicals Calcs'!H$2:H172)-'Chem - ODS'!C$7*10^6,'Chemicals Calcs'!H172))</f>
        <v>0</v>
      </c>
      <c r="I172" s="212">
        <f ca="1">IF(SUM('Chemicals Calcs'!I$2:I172)-'Chem - ODS'!D$7*10^6&lt;0,0,IF(AND(SUM('Chemicals Calcs'!I$1:I171)-'Chem - ODS'!D$7*10^6&lt;0,SUM('Chemicals Calcs'!I$2:I172)-'Chem - ODS'!D$7*10^6&gt;0),SUM('Chemicals Calcs'!I$2:I172)-'Chem - ODS'!D$7*10^6,'Chemicals Calcs'!I172))</f>
        <v>0</v>
      </c>
      <c r="J172" s="212">
        <f ca="1">IF(SUM('Chemicals Calcs'!J$2:J172)-'Chem - ODS'!E$7*10^6&lt;0,0,IF(AND(SUM('Chemicals Calcs'!J$1:J171)-'Chem - ODS'!E$7*10^6&lt;0,SUM('Chemicals Calcs'!J$2:J172)-'Chem - ODS'!E$7*10^6&gt;0),SUM('Chemicals Calcs'!J$2:J172)-'Chem - ODS'!E$7*10^6,'Chemicals Calcs'!J172))</f>
        <v>0</v>
      </c>
      <c r="K172" s="212">
        <f ca="1">IF(SUM('Chemicals Calcs'!K$2:K172)-'Chem - ODS'!F$7*10^6&lt;0,0,IF(AND(SUM('Chemicals Calcs'!K$1:K171)-'Chem - ODS'!F$7*10^6&lt;0,SUM('Chemicals Calcs'!K$2:K172)-'Chem - ODS'!F$7*10^6&gt;0),SUM('Chemicals Calcs'!K$2:K172)-'Chem - ODS'!F$7*10^6,'Chemicals Calcs'!K172))</f>
        <v>0</v>
      </c>
      <c r="L172" s="212">
        <f ca="1">IF(SUM('Chemicals Calcs'!L$2:L172)-'Chem - ODS'!G$7*10^6&lt;0,0,IF(AND(SUM('Chemicals Calcs'!L$1:L171)-'Chem - ODS'!G$7*10^6&lt;0,SUM('Chemicals Calcs'!L$2:L172)-'Chem - ODS'!G$7*10^6&gt;0),SUM('Chemicals Calcs'!L$2:L172)-'Chem - ODS'!G$7*10^6,'Chemicals Calcs'!L172))</f>
        <v>0</v>
      </c>
      <c r="M172" s="212">
        <f ca="1">IF(SUM('Chemicals Calcs'!M$2:M172)-'Chem - ODS'!H$7*10^6&lt;0,0,IF(AND(SUM('Chemicals Calcs'!M$1:M171)-'Chem - ODS'!H$7*10^6&lt;0,SUM('Chemicals Calcs'!M$2:M172)-'Chem - ODS'!H$7*10^6&gt;0),SUM('Chemicals Calcs'!M$2:M172)-'Chem - ODS'!H$7*10^6,'Chemicals Calcs'!M172))</f>
        <v>0</v>
      </c>
      <c r="N172" s="212">
        <f ca="1">IF(SUM('Chemicals Calcs'!N$2:N172)-'Chem - ODS'!I$7*10^6&lt;0,0,IF(AND(SUM('Chemicals Calcs'!N$1:N171)-'Chem - ODS'!I$7*10^6&lt;0,SUM('Chemicals Calcs'!N$2:N172)-'Chem - ODS'!I$7*10^6&gt;0),SUM('Chemicals Calcs'!N$2:N172)-'Chem - ODS'!I$7*10^6,'Chemicals Calcs'!N172))</f>
        <v>0</v>
      </c>
      <c r="O172" s="212">
        <f ca="1">IF(SUM('Chemicals Calcs'!O$2:O172)-'Chem - ODS'!J$7*10^6&lt;0,0,IF(AND(SUM('Chemicals Calcs'!O$1:O171)-'Chem - ODS'!J$7*10^6&lt;0,SUM('Chemicals Calcs'!O$2:O172)-'Chem - ODS'!J$7*10^6&gt;0),SUM('Chemicals Calcs'!O$2:O172)-'Chem - ODS'!J$7*10^6,'Chemicals Calcs'!O172))</f>
        <v>0</v>
      </c>
      <c r="P172" s="212">
        <f ca="1">IF(SUM('Chemicals Calcs'!P$2:P172)-'Chem - ODS'!K$7*10^6&lt;0,0,IF(AND(SUM('Chemicals Calcs'!P$1:P171)-'Chem - ODS'!K$7*10^6&lt;0,SUM('Chemicals Calcs'!P$2:P172)-'Chem - ODS'!K$7*10^6&gt;0),SUM('Chemicals Calcs'!P$2:P172)-'Chem - ODS'!K$7*10^6,'Chemicals Calcs'!P172))</f>
        <v>0</v>
      </c>
      <c r="Q172" s="212">
        <f ca="1">IF(SUM('Chemicals Calcs'!Q$2:Q172)-'Chem - ODS'!L$7*10^6&lt;0,0,IF(AND(SUM('Chemicals Calcs'!Q$1:Q171)-'Chem - ODS'!L$7*10^6&lt;0,SUM('Chemicals Calcs'!Q$2:Q172)-'Chem - ODS'!L$7*10^6&gt;0),SUM('Chemicals Calcs'!Q$2:Q172)-'Chem - ODS'!L$7*10^6,'Chemicals Calcs'!Q172))</f>
        <v>0</v>
      </c>
      <c r="R172" s="212">
        <f ca="1">IF(SUM('Chemicals Calcs'!R$2:R172)-'Chem - ODS'!M$7*10^6&lt;0,0,IF(AND(SUM('Chemicals Calcs'!R$1:R171)-'Chem - ODS'!M$7*10^6&lt;0,SUM('Chemicals Calcs'!R$2:R172)-'Chem - ODS'!M$7*10^6&gt;0),SUM('Chemicals Calcs'!R$2:R172)-'Chem - ODS'!M$7*10^6,'Chemicals Calcs'!R172))</f>
        <v>0</v>
      </c>
      <c r="S172" s="212">
        <f ca="1">IF(SUM('Chemicals Calcs'!S$2:S172)-'Chem - ODS'!N$7*10^6&lt;0,0,IF(AND(SUM('Chemicals Calcs'!S$1:S171)-'Chem - ODS'!N$7*10^6&lt;0,SUM('Chemicals Calcs'!S$2:S172)-'Chem - ODS'!N$7*10^6&gt;0),SUM('Chemicals Calcs'!S$2:S172)-'Chem - ODS'!N$7*10^6,'Chemicals Calcs'!S172))</f>
        <v>0</v>
      </c>
      <c r="T172" s="212">
        <f ca="1">IF(SUM('Chemicals Calcs'!T$2:T172)-'Chem - ODS'!O$7*10^6&lt;0,0,IF(AND(SUM('Chemicals Calcs'!T$1:T171)-'Chem - ODS'!O$7*10^6&lt;0,SUM('Chemicals Calcs'!T$2:T172)-'Chem - ODS'!O$7*10^6&gt;0),SUM('Chemicals Calcs'!T$2:T172)-'Chem - ODS'!O$7*10^6,'Chemicals Calcs'!T172))</f>
        <v>0</v>
      </c>
      <c r="U172" s="212">
        <f ca="1">IF(SUM('Chemicals Calcs'!U$2:U172)-'Chem - ODS'!P$7*10^6&lt;0,0,IF(AND(SUM('Chemicals Calcs'!U$1:U171)-'Chem - ODS'!P$7*10^6&lt;0,SUM('Chemicals Calcs'!U$2:U172)-'Chem - ODS'!P$7*10^6&gt;0),SUM('Chemicals Calcs'!U$2:U172)-'Chem - ODS'!P$7*10^6,'Chemicals Calcs'!U172))</f>
        <v>0</v>
      </c>
      <c r="V172" s="212">
        <f ca="1">IF(SUM('Chemicals Calcs'!V$2:V172)-'Chem - ODS'!Q$7*10^6&lt;0,0,IF(AND(SUM('Chemicals Calcs'!V$1:V171)-'Chem - ODS'!Q$7*10^6&lt;0,SUM('Chemicals Calcs'!V$2:V172)-'Chem - ODS'!Q$7*10^6&gt;0),SUM('Chemicals Calcs'!V$2:V172)-'Chem - ODS'!Q$7*10^6,'Chemicals Calcs'!V172))</f>
        <v>0</v>
      </c>
      <c r="W172" s="212">
        <f ca="1">IF(SUM('Chemicals Calcs'!W$2:W172)-'Chem - ODS'!R$7*10^6&lt;0,0,IF(AND(SUM('Chemicals Calcs'!W$1:W171)-'Chem - ODS'!R$7*10^6&lt;0,SUM('Chemicals Calcs'!W$2:W172)-'Chem - ODS'!R$7*10^6&gt;0),SUM('Chemicals Calcs'!W$2:W172)-'Chem - ODS'!R$7*10^6,'Chemicals Calcs'!W172))</f>
        <v>0</v>
      </c>
      <c r="X172" s="212">
        <f ca="1">IF(SUM('Chemicals Calcs'!X$2:X172)-'Chem - ODS'!S$7*10^6&lt;0,0,IF(AND(SUM('Chemicals Calcs'!X$1:X171)-'Chem - ODS'!S$7*10^6&lt;0,SUM('Chemicals Calcs'!X$2:X172)-'Chem - ODS'!S$7*10^6&gt;0),SUM('Chemicals Calcs'!X$2:X172)-'Chem - ODS'!S$7*10^6,'Chemicals Calcs'!X172))</f>
        <v>0</v>
      </c>
      <c r="Y172" s="212">
        <f ca="1">IF(SUM('Chemicals Calcs'!Y$2:Y172)-'Chem - ODS'!T$7*10^6&lt;0,0,IF(AND(SUM('Chemicals Calcs'!Y$1:Y171)-'Chem - ODS'!T$7*10^6&lt;0,SUM('Chemicals Calcs'!Y$2:Y172)-'Chem - ODS'!T$7*10^6&gt;0),SUM('Chemicals Calcs'!Y$2:Y172)-'Chem - ODS'!T$7*10^6,'Chemicals Calcs'!Y172))</f>
        <v>0</v>
      </c>
      <c r="Z172" s="212">
        <f ca="1">IF(SUM('Chemicals Calcs'!Z$2:Z172)-'Chem - ODS'!U$7*10^6&lt;0,0,IF(AND(SUM('Chemicals Calcs'!Z$1:Z171)-'Chem - ODS'!U$7*10^6&lt;0,SUM('Chemicals Calcs'!Z$2:Z172)-'Chem - ODS'!U$7*10^6&gt;0),SUM('Chemicals Calcs'!Z$2:Z172)-'Chem - ODS'!U$7*10^6,'Chemicals Calcs'!Z172))</f>
        <v>0</v>
      </c>
      <c r="AA172" s="212">
        <f ca="1">IF(SUM('Chemicals Calcs'!AA$2:AA172)-'Chem - ODS'!V$7*10^6&lt;0,0,IF(AND(SUM('Chemicals Calcs'!AA$1:AA171)-'Chem - ODS'!V$7*10^6&lt;0,SUM('Chemicals Calcs'!AA$2:AA172)-'Chem - ODS'!V$7*10^6&gt;0),SUM('Chemicals Calcs'!AA$2:AA172)-'Chem - ODS'!V$7*10^6,'Chemicals Calcs'!AA172))</f>
        <v>0</v>
      </c>
      <c r="AB172" s="212">
        <f ca="1">IF(SUM('Chemicals Calcs'!AB$2:AB172)-'Chem - ODS'!W$7*10^6&lt;0,0,IF(AND(SUM('Chemicals Calcs'!AB$1:AB171)-'Chem - ODS'!W$7*10^6&lt;0,SUM('Chemicals Calcs'!AB$2:AB172)-'Chem - ODS'!W$7*10^6&gt;0),SUM('Chemicals Calcs'!AB$2:AB172)-'Chem - ODS'!W$7*10^6,'Chemicals Calcs'!AB172))</f>
        <v>0</v>
      </c>
      <c r="AC172" s="212">
        <f ca="1">IF(SUM('Chemicals Calcs'!AC$2:AC172)-'Chem - ODS'!X$7*10^6&lt;0,0,IF(AND(SUM('Chemicals Calcs'!AC$1:AC171)-'Chem - ODS'!X$7*10^6&lt;0,SUM('Chemicals Calcs'!AC$2:AC172)-'Chem - ODS'!X$7*10^6&gt;0),SUM('Chemicals Calcs'!AC$2:AC172)-'Chem - ODS'!X$7*10^6,'Chemicals Calcs'!AC172))</f>
        <v>0</v>
      </c>
      <c r="AD172" s="212">
        <f ca="1">IF(SUM('Chemicals Calcs'!AD$2:AD172)-'Chem - ODS'!Y$7*10^6&lt;0,0,IF(AND(SUM('Chemicals Calcs'!AD$1:AD171)-'Chem - ODS'!Y$7*10^6&lt;0,SUM('Chemicals Calcs'!AD$2:AD172)-'Chem - ODS'!Y$7*10^6&gt;0),SUM('Chemicals Calcs'!AD$2:AD172)-'Chem - ODS'!Y$7*10^6,'Chemicals Calcs'!AD172))</f>
        <v>0</v>
      </c>
      <c r="AE172" s="212">
        <f ca="1">IF(SUM('Chemicals Calcs'!AE$2:AE172)-'Chem - ODS'!Z$7*10^6&lt;0,0,IF(AND(SUM('Chemicals Calcs'!AE$1:AE171)-'Chem - ODS'!Z$7*10^6&lt;0,SUM('Chemicals Calcs'!AE$2:AE172)-'Chem - ODS'!Z$7*10^6&gt;0),SUM('Chemicals Calcs'!AE$2:AE172)-'Chem - ODS'!Z$7*10^6,'Chemicals Calcs'!AE172))</f>
        <v>0</v>
      </c>
      <c r="AF172" s="212">
        <f ca="1">IF(SUM('Chemicals Calcs'!AF$2:AF172)-'Chem - ODS'!AA$7*10^6&lt;0,0,IF(AND(SUM('Chemicals Calcs'!AF$1:AF171)-'Chem - ODS'!AA$7*10^6&lt;0,SUM('Chemicals Calcs'!AF$2:AF172)-'Chem - ODS'!AA$7*10^6&gt;0),SUM('Chemicals Calcs'!AF$2:AF172)-'Chem - ODS'!AA$7*10^6,'Chemicals Calcs'!AF172))</f>
        <v>0</v>
      </c>
      <c r="AG172" s="212">
        <f ca="1">IF(SUM('Chemicals Calcs'!AG$2:AG172)-'Chem - ODS'!AB$7*10^6&lt;0,0,IF(AND(SUM('Chemicals Calcs'!AG$1:AG171)-'Chem - ODS'!AB$7*10^6&lt;0,SUM('Chemicals Calcs'!AG$2:AG172)-'Chem - ODS'!AB$7*10^6&gt;0),SUM('Chemicals Calcs'!AG$2:AG172)-'Chem - ODS'!AB$7*10^6,'Chemicals Calcs'!AG172))</f>
        <v>0</v>
      </c>
      <c r="AH172" s="212">
        <f ca="1">IF(SUM('Chemicals Calcs'!AH$2:AH172)-'Chem - ODS'!AC$7*10^6&lt;0,0,IF(AND(SUM('Chemicals Calcs'!AH$1:AH171)-'Chem - ODS'!AC$7*10^6&lt;0,SUM('Chemicals Calcs'!AH$2:AH172)-'Chem - ODS'!AC$7*10^6&gt;0),SUM('Chemicals Calcs'!AH$2:AH172)-'Chem - ODS'!AC$7*10^6,'Chemicals Calcs'!AH172))</f>
        <v>0</v>
      </c>
      <c r="AI172" s="212">
        <f ca="1">IF(SUM('Chemicals Calcs'!AI$2:AI172)-'Chem - ODS'!AD$7*10^6&lt;0,0,IF(AND(SUM('Chemicals Calcs'!AI$1:AI171)-'Chem - ODS'!AD$7*10^6&lt;0,SUM('Chemicals Calcs'!AI$2:AI172)-'Chem - ODS'!AD$7*10^6&gt;0),SUM('Chemicals Calcs'!AI$2:AI172)-'Chem - ODS'!AD$7*10^6,'Chemicals Calcs'!AI172))</f>
        <v>0</v>
      </c>
      <c r="AJ172" s="212">
        <f ca="1">IF(SUM('Chemicals Calcs'!AJ$2:AJ172)-'Chem - ODS'!AE$7*10^6&lt;0,0,IF(AND(SUM('Chemicals Calcs'!AJ$1:AJ171)-'Chem - ODS'!AE$7*10^6&lt;0,SUM('Chemicals Calcs'!AJ$2:AJ172)-'Chem - ODS'!AE$7*10^6&gt;0),SUM('Chemicals Calcs'!AJ$2:AJ172)-'Chem - ODS'!AE$7*10^6,'Chemicals Calcs'!AJ172))</f>
        <v>0</v>
      </c>
      <c r="AK172" s="212">
        <f ca="1">IF(SUM('Chemicals Calcs'!AK$2:AK172)-'Chem - ODS'!AF$7*10^6&lt;0,0,IF(AND(SUM('Chemicals Calcs'!AK$1:AK171)-'Chem - ODS'!AF$7*10^6&lt;0,SUM('Chemicals Calcs'!AK$2:AK172)-'Chem - ODS'!AF$7*10^6&gt;0),SUM('Chemicals Calcs'!AK$2:AK172)-'Chem - ODS'!AF$7*10^6,'Chemicals Calcs'!AK172))</f>
        <v>0</v>
      </c>
      <c r="AL172" s="212">
        <f ca="1">IF(SUM('Chemicals Calcs'!AL$2:AL172)-'Chem - ODS'!AG$7*10^6&lt;0,0,IF(AND(SUM('Chemicals Calcs'!AL$1:AL171)-'Chem - ODS'!AG$7*10^6&lt;0,SUM('Chemicals Calcs'!AL$2:AL172)-'Chem - ODS'!AG$7*10^6&gt;0),SUM('Chemicals Calcs'!AL$2:AL172)-'Chem - ODS'!AG$7*10^6,'Chemicals Calcs'!AL172))</f>
        <v>0</v>
      </c>
      <c r="AM172" s="212">
        <f ca="1">IF(SUM('Chemicals Calcs'!AM$2:AM172)-'Chem - ODS'!AH$7*10^6&lt;0,0,IF(AND(SUM('Chemicals Calcs'!AM$1:AM171)-'Chem - ODS'!AH$7*10^6&lt;0,SUM('Chemicals Calcs'!AM$2:AM172)-'Chem - ODS'!AH$7*10^6&gt;0),SUM('Chemicals Calcs'!AM$2:AM172)-'Chem - ODS'!AH$7*10^6,'Chemicals Calcs'!AM172))</f>
        <v>0</v>
      </c>
      <c r="AN172" s="212">
        <f ca="1">IF(SUM('Chemicals Calcs'!AN$2:AN172)-'Chem - ODS'!AI$7*10^6&lt;0,0,IF(AND(SUM('Chemicals Calcs'!AN$1:AN171)-'Chem - ODS'!AI$7*10^6&lt;0,SUM('Chemicals Calcs'!AN$2:AN172)-'Chem - ODS'!AI$7*10^6&gt;0),SUM('Chemicals Calcs'!AN$2:AN172)-'Chem - ODS'!AI$7*10^6,'Chemicals Calcs'!AN172))</f>
        <v>0</v>
      </c>
      <c r="AO172" s="212">
        <f ca="1">IF(SUM('Chemicals Calcs'!AO$2:AO172)-'Chem - ODS'!AJ$7*10^6&lt;0,0,IF(AND(SUM('Chemicals Calcs'!AO$1:AO171)-'Chem - ODS'!AJ$7*10^6&lt;0,SUM('Chemicals Calcs'!AO$2:AO172)-'Chem - ODS'!AJ$7*10^6&gt;0),SUM('Chemicals Calcs'!AO$2:AO172)-'Chem - ODS'!AJ$7*10^6,'Chemicals Calcs'!AO172))</f>
        <v>0</v>
      </c>
      <c r="AP172" s="212">
        <f ca="1">IF(SUM('Chemicals Calcs'!AP$2:AP172)-'Chem - ODS'!AK$7*10^6&lt;0,0,IF(AND(SUM('Chemicals Calcs'!AP$1:AP171)-'Chem - ODS'!AK$7*10^6&lt;0,SUM('Chemicals Calcs'!AP$2:AP172)-'Chem - ODS'!AK$7*10^6&gt;0),SUM('Chemicals Calcs'!AP$2:AP172)-'Chem - ODS'!AK$7*10^6,'Chemicals Calcs'!AP172))</f>
        <v>0</v>
      </c>
    </row>
    <row r="173" spans="1:42">
      <c r="A173" s="74">
        <v>3000</v>
      </c>
      <c r="B173">
        <f ca="1">IF('Chemicals 2010'!$A181="CP",INDIRECT("'Chemicals 2010'!"&amp;'Country Selector'!$B$3&amp;ROW($A181))*10^12,0)</f>
        <v>0</v>
      </c>
      <c r="C173" s="90">
        <f t="shared" ca="1" si="8"/>
        <v>0</v>
      </c>
      <c r="D173" s="90">
        <f t="shared" ca="1" si="7"/>
        <v>0</v>
      </c>
      <c r="E173" s="90">
        <f t="shared" ca="1" si="7"/>
        <v>0</v>
      </c>
      <c r="F173" s="90">
        <f t="shared" ca="1" si="7"/>
        <v>0</v>
      </c>
      <c r="G173" s="212">
        <f ca="1">IF(SUM('Chemicals Calcs'!G$2:G173)-'Chem - ODS'!B$7*10^6&lt;0,0,IF(AND(SUM('Chemicals Calcs'!G$1:G172)-'Chem - ODS'!B$7*10^6&lt;0,SUM('Chemicals Calcs'!G$2:G173)-'Chem - ODS'!B$7*10^6&gt;0),SUM('Chemicals Calcs'!G$2:G173)-'Chem - ODS'!B$7*10^6,'Chemicals Calcs'!G173))</f>
        <v>0</v>
      </c>
      <c r="H173" s="212">
        <f ca="1">IF(SUM('Chemicals Calcs'!H$2:H173)-'Chem - ODS'!C$7*10^6&lt;0,0,IF(AND(SUM('Chemicals Calcs'!H$1:H172)-'Chem - ODS'!C$7*10^6&lt;0,SUM('Chemicals Calcs'!H$2:H173)-'Chem - ODS'!C$7*10^6&gt;0),SUM('Chemicals Calcs'!H$2:H173)-'Chem - ODS'!C$7*10^6,'Chemicals Calcs'!H173))</f>
        <v>0</v>
      </c>
      <c r="I173" s="212">
        <f ca="1">IF(SUM('Chemicals Calcs'!I$2:I173)-'Chem - ODS'!D$7*10^6&lt;0,0,IF(AND(SUM('Chemicals Calcs'!I$1:I172)-'Chem - ODS'!D$7*10^6&lt;0,SUM('Chemicals Calcs'!I$2:I173)-'Chem - ODS'!D$7*10^6&gt;0),SUM('Chemicals Calcs'!I$2:I173)-'Chem - ODS'!D$7*10^6,'Chemicals Calcs'!I173))</f>
        <v>0</v>
      </c>
      <c r="J173" s="212">
        <f ca="1">IF(SUM('Chemicals Calcs'!J$2:J173)-'Chem - ODS'!E$7*10^6&lt;0,0,IF(AND(SUM('Chemicals Calcs'!J$1:J172)-'Chem - ODS'!E$7*10^6&lt;0,SUM('Chemicals Calcs'!J$2:J173)-'Chem - ODS'!E$7*10^6&gt;0),SUM('Chemicals Calcs'!J$2:J173)-'Chem - ODS'!E$7*10^6,'Chemicals Calcs'!J173))</f>
        <v>0</v>
      </c>
      <c r="K173" s="212">
        <f ca="1">IF(SUM('Chemicals Calcs'!K$2:K173)-'Chem - ODS'!F$7*10^6&lt;0,0,IF(AND(SUM('Chemicals Calcs'!K$1:K172)-'Chem - ODS'!F$7*10^6&lt;0,SUM('Chemicals Calcs'!K$2:K173)-'Chem - ODS'!F$7*10^6&gt;0),SUM('Chemicals Calcs'!K$2:K173)-'Chem - ODS'!F$7*10^6,'Chemicals Calcs'!K173))</f>
        <v>0</v>
      </c>
      <c r="L173" s="212">
        <f ca="1">IF(SUM('Chemicals Calcs'!L$2:L173)-'Chem - ODS'!G$7*10^6&lt;0,0,IF(AND(SUM('Chemicals Calcs'!L$1:L172)-'Chem - ODS'!G$7*10^6&lt;0,SUM('Chemicals Calcs'!L$2:L173)-'Chem - ODS'!G$7*10^6&gt;0),SUM('Chemicals Calcs'!L$2:L173)-'Chem - ODS'!G$7*10^6,'Chemicals Calcs'!L173))</f>
        <v>0</v>
      </c>
      <c r="M173" s="212">
        <f ca="1">IF(SUM('Chemicals Calcs'!M$2:M173)-'Chem - ODS'!H$7*10^6&lt;0,0,IF(AND(SUM('Chemicals Calcs'!M$1:M172)-'Chem - ODS'!H$7*10^6&lt;0,SUM('Chemicals Calcs'!M$2:M173)-'Chem - ODS'!H$7*10^6&gt;0),SUM('Chemicals Calcs'!M$2:M173)-'Chem - ODS'!H$7*10^6,'Chemicals Calcs'!M173))</f>
        <v>0</v>
      </c>
      <c r="N173" s="212">
        <f ca="1">IF(SUM('Chemicals Calcs'!N$2:N173)-'Chem - ODS'!I$7*10^6&lt;0,0,IF(AND(SUM('Chemicals Calcs'!N$1:N172)-'Chem - ODS'!I$7*10^6&lt;0,SUM('Chemicals Calcs'!N$2:N173)-'Chem - ODS'!I$7*10^6&gt;0),SUM('Chemicals Calcs'!N$2:N173)-'Chem - ODS'!I$7*10^6,'Chemicals Calcs'!N173))</f>
        <v>0</v>
      </c>
      <c r="O173" s="212">
        <f ca="1">IF(SUM('Chemicals Calcs'!O$2:O173)-'Chem - ODS'!J$7*10^6&lt;0,0,IF(AND(SUM('Chemicals Calcs'!O$1:O172)-'Chem - ODS'!J$7*10^6&lt;0,SUM('Chemicals Calcs'!O$2:O173)-'Chem - ODS'!J$7*10^6&gt;0),SUM('Chemicals Calcs'!O$2:O173)-'Chem - ODS'!J$7*10^6,'Chemicals Calcs'!O173))</f>
        <v>0</v>
      </c>
      <c r="P173" s="212">
        <f ca="1">IF(SUM('Chemicals Calcs'!P$2:P173)-'Chem - ODS'!K$7*10^6&lt;0,0,IF(AND(SUM('Chemicals Calcs'!P$1:P172)-'Chem - ODS'!K$7*10^6&lt;0,SUM('Chemicals Calcs'!P$2:P173)-'Chem - ODS'!K$7*10^6&gt;0),SUM('Chemicals Calcs'!P$2:P173)-'Chem - ODS'!K$7*10^6,'Chemicals Calcs'!P173))</f>
        <v>0</v>
      </c>
      <c r="Q173" s="212">
        <f ca="1">IF(SUM('Chemicals Calcs'!Q$2:Q173)-'Chem - ODS'!L$7*10^6&lt;0,0,IF(AND(SUM('Chemicals Calcs'!Q$1:Q172)-'Chem - ODS'!L$7*10^6&lt;0,SUM('Chemicals Calcs'!Q$2:Q173)-'Chem - ODS'!L$7*10^6&gt;0),SUM('Chemicals Calcs'!Q$2:Q173)-'Chem - ODS'!L$7*10^6,'Chemicals Calcs'!Q173))</f>
        <v>0</v>
      </c>
      <c r="R173" s="212">
        <f ca="1">IF(SUM('Chemicals Calcs'!R$2:R173)-'Chem - ODS'!M$7*10^6&lt;0,0,IF(AND(SUM('Chemicals Calcs'!R$1:R172)-'Chem - ODS'!M$7*10^6&lt;0,SUM('Chemicals Calcs'!R$2:R173)-'Chem - ODS'!M$7*10^6&gt;0),SUM('Chemicals Calcs'!R$2:R173)-'Chem - ODS'!M$7*10^6,'Chemicals Calcs'!R173))</f>
        <v>0</v>
      </c>
      <c r="S173" s="212">
        <f ca="1">IF(SUM('Chemicals Calcs'!S$2:S173)-'Chem - ODS'!N$7*10^6&lt;0,0,IF(AND(SUM('Chemicals Calcs'!S$1:S172)-'Chem - ODS'!N$7*10^6&lt;0,SUM('Chemicals Calcs'!S$2:S173)-'Chem - ODS'!N$7*10^6&gt;0),SUM('Chemicals Calcs'!S$2:S173)-'Chem - ODS'!N$7*10^6,'Chemicals Calcs'!S173))</f>
        <v>0</v>
      </c>
      <c r="T173" s="212">
        <f ca="1">IF(SUM('Chemicals Calcs'!T$2:T173)-'Chem - ODS'!O$7*10^6&lt;0,0,IF(AND(SUM('Chemicals Calcs'!T$1:T172)-'Chem - ODS'!O$7*10^6&lt;0,SUM('Chemicals Calcs'!T$2:T173)-'Chem - ODS'!O$7*10^6&gt;0),SUM('Chemicals Calcs'!T$2:T173)-'Chem - ODS'!O$7*10^6,'Chemicals Calcs'!T173))</f>
        <v>0</v>
      </c>
      <c r="U173" s="212">
        <f ca="1">IF(SUM('Chemicals Calcs'!U$2:U173)-'Chem - ODS'!P$7*10^6&lt;0,0,IF(AND(SUM('Chemicals Calcs'!U$1:U172)-'Chem - ODS'!P$7*10^6&lt;0,SUM('Chemicals Calcs'!U$2:U173)-'Chem - ODS'!P$7*10^6&gt;0),SUM('Chemicals Calcs'!U$2:U173)-'Chem - ODS'!P$7*10^6,'Chemicals Calcs'!U173))</f>
        <v>0</v>
      </c>
      <c r="V173" s="212">
        <f ca="1">IF(SUM('Chemicals Calcs'!V$2:V173)-'Chem - ODS'!Q$7*10^6&lt;0,0,IF(AND(SUM('Chemicals Calcs'!V$1:V172)-'Chem - ODS'!Q$7*10^6&lt;0,SUM('Chemicals Calcs'!V$2:V173)-'Chem - ODS'!Q$7*10^6&gt;0),SUM('Chemicals Calcs'!V$2:V173)-'Chem - ODS'!Q$7*10^6,'Chemicals Calcs'!V173))</f>
        <v>0</v>
      </c>
      <c r="W173" s="212">
        <f ca="1">IF(SUM('Chemicals Calcs'!W$2:W173)-'Chem - ODS'!R$7*10^6&lt;0,0,IF(AND(SUM('Chemicals Calcs'!W$1:W172)-'Chem - ODS'!R$7*10^6&lt;0,SUM('Chemicals Calcs'!W$2:W173)-'Chem - ODS'!R$7*10^6&gt;0),SUM('Chemicals Calcs'!W$2:W173)-'Chem - ODS'!R$7*10^6,'Chemicals Calcs'!W173))</f>
        <v>0</v>
      </c>
      <c r="X173" s="212">
        <f ca="1">IF(SUM('Chemicals Calcs'!X$2:X173)-'Chem - ODS'!S$7*10^6&lt;0,0,IF(AND(SUM('Chemicals Calcs'!X$1:X172)-'Chem - ODS'!S$7*10^6&lt;0,SUM('Chemicals Calcs'!X$2:X173)-'Chem - ODS'!S$7*10^6&gt;0),SUM('Chemicals Calcs'!X$2:X173)-'Chem - ODS'!S$7*10^6,'Chemicals Calcs'!X173))</f>
        <v>0</v>
      </c>
      <c r="Y173" s="212">
        <f ca="1">IF(SUM('Chemicals Calcs'!Y$2:Y173)-'Chem - ODS'!T$7*10^6&lt;0,0,IF(AND(SUM('Chemicals Calcs'!Y$1:Y172)-'Chem - ODS'!T$7*10^6&lt;0,SUM('Chemicals Calcs'!Y$2:Y173)-'Chem - ODS'!T$7*10^6&gt;0),SUM('Chemicals Calcs'!Y$2:Y173)-'Chem - ODS'!T$7*10^6,'Chemicals Calcs'!Y173))</f>
        <v>0</v>
      </c>
      <c r="Z173" s="212">
        <f ca="1">IF(SUM('Chemicals Calcs'!Z$2:Z173)-'Chem - ODS'!U$7*10^6&lt;0,0,IF(AND(SUM('Chemicals Calcs'!Z$1:Z172)-'Chem - ODS'!U$7*10^6&lt;0,SUM('Chemicals Calcs'!Z$2:Z173)-'Chem - ODS'!U$7*10^6&gt;0),SUM('Chemicals Calcs'!Z$2:Z173)-'Chem - ODS'!U$7*10^6,'Chemicals Calcs'!Z173))</f>
        <v>0</v>
      </c>
      <c r="AA173" s="212">
        <f ca="1">IF(SUM('Chemicals Calcs'!AA$2:AA173)-'Chem - ODS'!V$7*10^6&lt;0,0,IF(AND(SUM('Chemicals Calcs'!AA$1:AA172)-'Chem - ODS'!V$7*10^6&lt;0,SUM('Chemicals Calcs'!AA$2:AA173)-'Chem - ODS'!V$7*10^6&gt;0),SUM('Chemicals Calcs'!AA$2:AA173)-'Chem - ODS'!V$7*10^6,'Chemicals Calcs'!AA173))</f>
        <v>0</v>
      </c>
      <c r="AB173" s="212">
        <f ca="1">IF(SUM('Chemicals Calcs'!AB$2:AB173)-'Chem - ODS'!W$7*10^6&lt;0,0,IF(AND(SUM('Chemicals Calcs'!AB$1:AB172)-'Chem - ODS'!W$7*10^6&lt;0,SUM('Chemicals Calcs'!AB$2:AB173)-'Chem - ODS'!W$7*10^6&gt;0),SUM('Chemicals Calcs'!AB$2:AB173)-'Chem - ODS'!W$7*10^6,'Chemicals Calcs'!AB173))</f>
        <v>0</v>
      </c>
      <c r="AC173" s="212">
        <f ca="1">IF(SUM('Chemicals Calcs'!AC$2:AC173)-'Chem - ODS'!X$7*10^6&lt;0,0,IF(AND(SUM('Chemicals Calcs'!AC$1:AC172)-'Chem - ODS'!X$7*10^6&lt;0,SUM('Chemicals Calcs'!AC$2:AC173)-'Chem - ODS'!X$7*10^6&gt;0),SUM('Chemicals Calcs'!AC$2:AC173)-'Chem - ODS'!X$7*10^6,'Chemicals Calcs'!AC173))</f>
        <v>0</v>
      </c>
      <c r="AD173" s="212">
        <f ca="1">IF(SUM('Chemicals Calcs'!AD$2:AD173)-'Chem - ODS'!Y$7*10^6&lt;0,0,IF(AND(SUM('Chemicals Calcs'!AD$1:AD172)-'Chem - ODS'!Y$7*10^6&lt;0,SUM('Chemicals Calcs'!AD$2:AD173)-'Chem - ODS'!Y$7*10^6&gt;0),SUM('Chemicals Calcs'!AD$2:AD173)-'Chem - ODS'!Y$7*10^6,'Chemicals Calcs'!AD173))</f>
        <v>0</v>
      </c>
      <c r="AE173" s="212">
        <f ca="1">IF(SUM('Chemicals Calcs'!AE$2:AE173)-'Chem - ODS'!Z$7*10^6&lt;0,0,IF(AND(SUM('Chemicals Calcs'!AE$1:AE172)-'Chem - ODS'!Z$7*10^6&lt;0,SUM('Chemicals Calcs'!AE$2:AE173)-'Chem - ODS'!Z$7*10^6&gt;0),SUM('Chemicals Calcs'!AE$2:AE173)-'Chem - ODS'!Z$7*10^6,'Chemicals Calcs'!AE173))</f>
        <v>0</v>
      </c>
      <c r="AF173" s="212">
        <f ca="1">IF(SUM('Chemicals Calcs'!AF$2:AF173)-'Chem - ODS'!AA$7*10^6&lt;0,0,IF(AND(SUM('Chemicals Calcs'!AF$1:AF172)-'Chem - ODS'!AA$7*10^6&lt;0,SUM('Chemicals Calcs'!AF$2:AF173)-'Chem - ODS'!AA$7*10^6&gt;0),SUM('Chemicals Calcs'!AF$2:AF173)-'Chem - ODS'!AA$7*10^6,'Chemicals Calcs'!AF173))</f>
        <v>0</v>
      </c>
      <c r="AG173" s="212">
        <f ca="1">IF(SUM('Chemicals Calcs'!AG$2:AG173)-'Chem - ODS'!AB$7*10^6&lt;0,0,IF(AND(SUM('Chemicals Calcs'!AG$1:AG172)-'Chem - ODS'!AB$7*10^6&lt;0,SUM('Chemicals Calcs'!AG$2:AG173)-'Chem - ODS'!AB$7*10^6&gt;0),SUM('Chemicals Calcs'!AG$2:AG173)-'Chem - ODS'!AB$7*10^6,'Chemicals Calcs'!AG173))</f>
        <v>0</v>
      </c>
      <c r="AH173" s="212">
        <f ca="1">IF(SUM('Chemicals Calcs'!AH$2:AH173)-'Chem - ODS'!AC$7*10^6&lt;0,0,IF(AND(SUM('Chemicals Calcs'!AH$1:AH172)-'Chem - ODS'!AC$7*10^6&lt;0,SUM('Chemicals Calcs'!AH$2:AH173)-'Chem - ODS'!AC$7*10^6&gt;0),SUM('Chemicals Calcs'!AH$2:AH173)-'Chem - ODS'!AC$7*10^6,'Chemicals Calcs'!AH173))</f>
        <v>0</v>
      </c>
      <c r="AI173" s="212">
        <f ca="1">IF(SUM('Chemicals Calcs'!AI$2:AI173)-'Chem - ODS'!AD$7*10^6&lt;0,0,IF(AND(SUM('Chemicals Calcs'!AI$1:AI172)-'Chem - ODS'!AD$7*10^6&lt;0,SUM('Chemicals Calcs'!AI$2:AI173)-'Chem - ODS'!AD$7*10^6&gt;0),SUM('Chemicals Calcs'!AI$2:AI173)-'Chem - ODS'!AD$7*10^6,'Chemicals Calcs'!AI173))</f>
        <v>0</v>
      </c>
      <c r="AJ173" s="212">
        <f ca="1">IF(SUM('Chemicals Calcs'!AJ$2:AJ173)-'Chem - ODS'!AE$7*10^6&lt;0,0,IF(AND(SUM('Chemicals Calcs'!AJ$1:AJ172)-'Chem - ODS'!AE$7*10^6&lt;0,SUM('Chemicals Calcs'!AJ$2:AJ173)-'Chem - ODS'!AE$7*10^6&gt;0),SUM('Chemicals Calcs'!AJ$2:AJ173)-'Chem - ODS'!AE$7*10^6,'Chemicals Calcs'!AJ173))</f>
        <v>0</v>
      </c>
      <c r="AK173" s="212">
        <f ca="1">IF(SUM('Chemicals Calcs'!AK$2:AK173)-'Chem - ODS'!AF$7*10^6&lt;0,0,IF(AND(SUM('Chemicals Calcs'!AK$1:AK172)-'Chem - ODS'!AF$7*10^6&lt;0,SUM('Chemicals Calcs'!AK$2:AK173)-'Chem - ODS'!AF$7*10^6&gt;0),SUM('Chemicals Calcs'!AK$2:AK173)-'Chem - ODS'!AF$7*10^6,'Chemicals Calcs'!AK173))</f>
        <v>0</v>
      </c>
      <c r="AL173" s="212">
        <f ca="1">IF(SUM('Chemicals Calcs'!AL$2:AL173)-'Chem - ODS'!AG$7*10^6&lt;0,0,IF(AND(SUM('Chemicals Calcs'!AL$1:AL172)-'Chem - ODS'!AG$7*10^6&lt;0,SUM('Chemicals Calcs'!AL$2:AL173)-'Chem - ODS'!AG$7*10^6&gt;0),SUM('Chemicals Calcs'!AL$2:AL173)-'Chem - ODS'!AG$7*10^6,'Chemicals Calcs'!AL173))</f>
        <v>0</v>
      </c>
      <c r="AM173" s="212">
        <f ca="1">IF(SUM('Chemicals Calcs'!AM$2:AM173)-'Chem - ODS'!AH$7*10^6&lt;0,0,IF(AND(SUM('Chemicals Calcs'!AM$1:AM172)-'Chem - ODS'!AH$7*10^6&lt;0,SUM('Chemicals Calcs'!AM$2:AM173)-'Chem - ODS'!AH$7*10^6&gt;0),SUM('Chemicals Calcs'!AM$2:AM173)-'Chem - ODS'!AH$7*10^6,'Chemicals Calcs'!AM173))</f>
        <v>0</v>
      </c>
      <c r="AN173" s="212">
        <f ca="1">IF(SUM('Chemicals Calcs'!AN$2:AN173)-'Chem - ODS'!AI$7*10^6&lt;0,0,IF(AND(SUM('Chemicals Calcs'!AN$1:AN172)-'Chem - ODS'!AI$7*10^6&lt;0,SUM('Chemicals Calcs'!AN$2:AN173)-'Chem - ODS'!AI$7*10^6&gt;0),SUM('Chemicals Calcs'!AN$2:AN173)-'Chem - ODS'!AI$7*10^6,'Chemicals Calcs'!AN173))</f>
        <v>0</v>
      </c>
      <c r="AO173" s="212">
        <f ca="1">IF(SUM('Chemicals Calcs'!AO$2:AO173)-'Chem - ODS'!AJ$7*10^6&lt;0,0,IF(AND(SUM('Chemicals Calcs'!AO$1:AO172)-'Chem - ODS'!AJ$7*10^6&lt;0,SUM('Chemicals Calcs'!AO$2:AO173)-'Chem - ODS'!AJ$7*10^6&gt;0),SUM('Chemicals Calcs'!AO$2:AO173)-'Chem - ODS'!AJ$7*10^6,'Chemicals Calcs'!AO173))</f>
        <v>0</v>
      </c>
      <c r="AP173" s="212">
        <f ca="1">IF(SUM('Chemicals Calcs'!AP$2:AP173)-'Chem - ODS'!AK$7*10^6&lt;0,0,IF(AND(SUM('Chemicals Calcs'!AP$1:AP172)-'Chem - ODS'!AK$7*10^6&lt;0,SUM('Chemicals Calcs'!AP$2:AP173)-'Chem - ODS'!AK$7*10^6&gt;0),SUM('Chemicals Calcs'!AP$2:AP173)-'Chem - ODS'!AK$7*10^6,'Chemicals Calcs'!AP173))</f>
        <v>0</v>
      </c>
    </row>
    <row r="174" spans="1:42">
      <c r="A174" s="74">
        <v>5000</v>
      </c>
      <c r="B174">
        <f ca="1">IF('Chemicals 2010'!$A182="CP",INDIRECT("'Chemicals 2010'!"&amp;'Country Selector'!$B$3&amp;ROW($A182))*10^12,0)</f>
        <v>0</v>
      </c>
      <c r="C174" s="90">
        <f t="shared" ca="1" si="8"/>
        <v>0</v>
      </c>
      <c r="D174" s="90">
        <f t="shared" ca="1" si="7"/>
        <v>0</v>
      </c>
      <c r="E174" s="90">
        <f t="shared" ca="1" si="7"/>
        <v>0</v>
      </c>
      <c r="F174" s="90">
        <f t="shared" ca="1" si="7"/>
        <v>0</v>
      </c>
      <c r="G174" s="212">
        <f ca="1">IF(SUM('Chemicals Calcs'!G$2:G174)-'Chem - ODS'!B$7*10^6&lt;0,0,IF(AND(SUM('Chemicals Calcs'!G$1:G173)-'Chem - ODS'!B$7*10^6&lt;0,SUM('Chemicals Calcs'!G$2:G174)-'Chem - ODS'!B$7*10^6&gt;0),SUM('Chemicals Calcs'!G$2:G174)-'Chem - ODS'!B$7*10^6,'Chemicals Calcs'!G174))</f>
        <v>0</v>
      </c>
      <c r="H174" s="212">
        <f ca="1">IF(SUM('Chemicals Calcs'!H$2:H174)-'Chem - ODS'!C$7*10^6&lt;0,0,IF(AND(SUM('Chemicals Calcs'!H$1:H173)-'Chem - ODS'!C$7*10^6&lt;0,SUM('Chemicals Calcs'!H$2:H174)-'Chem - ODS'!C$7*10^6&gt;0),SUM('Chemicals Calcs'!H$2:H174)-'Chem - ODS'!C$7*10^6,'Chemicals Calcs'!H174))</f>
        <v>0</v>
      </c>
      <c r="I174" s="212">
        <f ca="1">IF(SUM('Chemicals Calcs'!I$2:I174)-'Chem - ODS'!D$7*10^6&lt;0,0,IF(AND(SUM('Chemicals Calcs'!I$1:I173)-'Chem - ODS'!D$7*10^6&lt;0,SUM('Chemicals Calcs'!I$2:I174)-'Chem - ODS'!D$7*10^6&gt;0),SUM('Chemicals Calcs'!I$2:I174)-'Chem - ODS'!D$7*10^6,'Chemicals Calcs'!I174))</f>
        <v>0</v>
      </c>
      <c r="J174" s="212">
        <f ca="1">IF(SUM('Chemicals Calcs'!J$2:J174)-'Chem - ODS'!E$7*10^6&lt;0,0,IF(AND(SUM('Chemicals Calcs'!J$1:J173)-'Chem - ODS'!E$7*10^6&lt;0,SUM('Chemicals Calcs'!J$2:J174)-'Chem - ODS'!E$7*10^6&gt;0),SUM('Chemicals Calcs'!J$2:J174)-'Chem - ODS'!E$7*10^6,'Chemicals Calcs'!J174))</f>
        <v>0</v>
      </c>
      <c r="K174" s="212">
        <f ca="1">IF(SUM('Chemicals Calcs'!K$2:K174)-'Chem - ODS'!F$7*10^6&lt;0,0,IF(AND(SUM('Chemicals Calcs'!K$1:K173)-'Chem - ODS'!F$7*10^6&lt;0,SUM('Chemicals Calcs'!K$2:K174)-'Chem - ODS'!F$7*10^6&gt;0),SUM('Chemicals Calcs'!K$2:K174)-'Chem - ODS'!F$7*10^6,'Chemicals Calcs'!K174))</f>
        <v>0</v>
      </c>
      <c r="L174" s="212">
        <f ca="1">IF(SUM('Chemicals Calcs'!L$2:L174)-'Chem - ODS'!G$7*10^6&lt;0,0,IF(AND(SUM('Chemicals Calcs'!L$1:L173)-'Chem - ODS'!G$7*10^6&lt;0,SUM('Chemicals Calcs'!L$2:L174)-'Chem - ODS'!G$7*10^6&gt;0),SUM('Chemicals Calcs'!L$2:L174)-'Chem - ODS'!G$7*10^6,'Chemicals Calcs'!L174))</f>
        <v>0</v>
      </c>
      <c r="M174" s="212">
        <f ca="1">IF(SUM('Chemicals Calcs'!M$2:M174)-'Chem - ODS'!H$7*10^6&lt;0,0,IF(AND(SUM('Chemicals Calcs'!M$1:M173)-'Chem - ODS'!H$7*10^6&lt;0,SUM('Chemicals Calcs'!M$2:M174)-'Chem - ODS'!H$7*10^6&gt;0),SUM('Chemicals Calcs'!M$2:M174)-'Chem - ODS'!H$7*10^6,'Chemicals Calcs'!M174))</f>
        <v>0</v>
      </c>
      <c r="N174" s="212">
        <f ca="1">IF(SUM('Chemicals Calcs'!N$2:N174)-'Chem - ODS'!I$7*10^6&lt;0,0,IF(AND(SUM('Chemicals Calcs'!N$1:N173)-'Chem - ODS'!I$7*10^6&lt;0,SUM('Chemicals Calcs'!N$2:N174)-'Chem - ODS'!I$7*10^6&gt;0),SUM('Chemicals Calcs'!N$2:N174)-'Chem - ODS'!I$7*10^6,'Chemicals Calcs'!N174))</f>
        <v>0</v>
      </c>
      <c r="O174" s="212">
        <f ca="1">IF(SUM('Chemicals Calcs'!O$2:O174)-'Chem - ODS'!J$7*10^6&lt;0,0,IF(AND(SUM('Chemicals Calcs'!O$1:O173)-'Chem - ODS'!J$7*10^6&lt;0,SUM('Chemicals Calcs'!O$2:O174)-'Chem - ODS'!J$7*10^6&gt;0),SUM('Chemicals Calcs'!O$2:O174)-'Chem - ODS'!J$7*10^6,'Chemicals Calcs'!O174))</f>
        <v>0</v>
      </c>
      <c r="P174" s="212">
        <f ca="1">IF(SUM('Chemicals Calcs'!P$2:P174)-'Chem - ODS'!K$7*10^6&lt;0,0,IF(AND(SUM('Chemicals Calcs'!P$1:P173)-'Chem - ODS'!K$7*10^6&lt;0,SUM('Chemicals Calcs'!P$2:P174)-'Chem - ODS'!K$7*10^6&gt;0),SUM('Chemicals Calcs'!P$2:P174)-'Chem - ODS'!K$7*10^6,'Chemicals Calcs'!P174))</f>
        <v>0</v>
      </c>
      <c r="Q174" s="212">
        <f ca="1">IF(SUM('Chemicals Calcs'!Q$2:Q174)-'Chem - ODS'!L$7*10^6&lt;0,0,IF(AND(SUM('Chemicals Calcs'!Q$1:Q173)-'Chem - ODS'!L$7*10^6&lt;0,SUM('Chemicals Calcs'!Q$2:Q174)-'Chem - ODS'!L$7*10^6&gt;0),SUM('Chemicals Calcs'!Q$2:Q174)-'Chem - ODS'!L$7*10^6,'Chemicals Calcs'!Q174))</f>
        <v>0</v>
      </c>
      <c r="R174" s="212">
        <f ca="1">IF(SUM('Chemicals Calcs'!R$2:R174)-'Chem - ODS'!M$7*10^6&lt;0,0,IF(AND(SUM('Chemicals Calcs'!R$1:R173)-'Chem - ODS'!M$7*10^6&lt;0,SUM('Chemicals Calcs'!R$2:R174)-'Chem - ODS'!M$7*10^6&gt;0),SUM('Chemicals Calcs'!R$2:R174)-'Chem - ODS'!M$7*10^6,'Chemicals Calcs'!R174))</f>
        <v>0</v>
      </c>
      <c r="S174" s="212">
        <f ca="1">IF(SUM('Chemicals Calcs'!S$2:S174)-'Chem - ODS'!N$7*10^6&lt;0,0,IF(AND(SUM('Chemicals Calcs'!S$1:S173)-'Chem - ODS'!N$7*10^6&lt;0,SUM('Chemicals Calcs'!S$2:S174)-'Chem - ODS'!N$7*10^6&gt;0),SUM('Chemicals Calcs'!S$2:S174)-'Chem - ODS'!N$7*10^6,'Chemicals Calcs'!S174))</f>
        <v>0</v>
      </c>
      <c r="T174" s="212">
        <f ca="1">IF(SUM('Chemicals Calcs'!T$2:T174)-'Chem - ODS'!O$7*10^6&lt;0,0,IF(AND(SUM('Chemicals Calcs'!T$1:T173)-'Chem - ODS'!O$7*10^6&lt;0,SUM('Chemicals Calcs'!T$2:T174)-'Chem - ODS'!O$7*10^6&gt;0),SUM('Chemicals Calcs'!T$2:T174)-'Chem - ODS'!O$7*10^6,'Chemicals Calcs'!T174))</f>
        <v>0</v>
      </c>
      <c r="U174" s="212">
        <f ca="1">IF(SUM('Chemicals Calcs'!U$2:U174)-'Chem - ODS'!P$7*10^6&lt;0,0,IF(AND(SUM('Chemicals Calcs'!U$1:U173)-'Chem - ODS'!P$7*10^6&lt;0,SUM('Chemicals Calcs'!U$2:U174)-'Chem - ODS'!P$7*10^6&gt;0),SUM('Chemicals Calcs'!U$2:U174)-'Chem - ODS'!P$7*10^6,'Chemicals Calcs'!U174))</f>
        <v>0</v>
      </c>
      <c r="V174" s="212">
        <f ca="1">IF(SUM('Chemicals Calcs'!V$2:V174)-'Chem - ODS'!Q$7*10^6&lt;0,0,IF(AND(SUM('Chemicals Calcs'!V$1:V173)-'Chem - ODS'!Q$7*10^6&lt;0,SUM('Chemicals Calcs'!V$2:V174)-'Chem - ODS'!Q$7*10^6&gt;0),SUM('Chemicals Calcs'!V$2:V174)-'Chem - ODS'!Q$7*10^6,'Chemicals Calcs'!V174))</f>
        <v>0</v>
      </c>
      <c r="W174" s="212">
        <f ca="1">IF(SUM('Chemicals Calcs'!W$2:W174)-'Chem - ODS'!R$7*10^6&lt;0,0,IF(AND(SUM('Chemicals Calcs'!W$1:W173)-'Chem - ODS'!R$7*10^6&lt;0,SUM('Chemicals Calcs'!W$2:W174)-'Chem - ODS'!R$7*10^6&gt;0),SUM('Chemicals Calcs'!W$2:W174)-'Chem - ODS'!R$7*10^6,'Chemicals Calcs'!W174))</f>
        <v>0</v>
      </c>
      <c r="X174" s="212">
        <f ca="1">IF(SUM('Chemicals Calcs'!X$2:X174)-'Chem - ODS'!S$7*10^6&lt;0,0,IF(AND(SUM('Chemicals Calcs'!X$1:X173)-'Chem - ODS'!S$7*10^6&lt;0,SUM('Chemicals Calcs'!X$2:X174)-'Chem - ODS'!S$7*10^6&gt;0),SUM('Chemicals Calcs'!X$2:X174)-'Chem - ODS'!S$7*10^6,'Chemicals Calcs'!X174))</f>
        <v>0</v>
      </c>
      <c r="Y174" s="212">
        <f ca="1">IF(SUM('Chemicals Calcs'!Y$2:Y174)-'Chem - ODS'!T$7*10^6&lt;0,0,IF(AND(SUM('Chemicals Calcs'!Y$1:Y173)-'Chem - ODS'!T$7*10^6&lt;0,SUM('Chemicals Calcs'!Y$2:Y174)-'Chem - ODS'!T$7*10^6&gt;0),SUM('Chemicals Calcs'!Y$2:Y174)-'Chem - ODS'!T$7*10^6,'Chemicals Calcs'!Y174))</f>
        <v>0</v>
      </c>
      <c r="Z174" s="212">
        <f ca="1">IF(SUM('Chemicals Calcs'!Z$2:Z174)-'Chem - ODS'!U$7*10^6&lt;0,0,IF(AND(SUM('Chemicals Calcs'!Z$1:Z173)-'Chem - ODS'!U$7*10^6&lt;0,SUM('Chemicals Calcs'!Z$2:Z174)-'Chem - ODS'!U$7*10^6&gt;0),SUM('Chemicals Calcs'!Z$2:Z174)-'Chem - ODS'!U$7*10^6,'Chemicals Calcs'!Z174))</f>
        <v>0</v>
      </c>
      <c r="AA174" s="212">
        <f ca="1">IF(SUM('Chemicals Calcs'!AA$2:AA174)-'Chem - ODS'!V$7*10^6&lt;0,0,IF(AND(SUM('Chemicals Calcs'!AA$1:AA173)-'Chem - ODS'!V$7*10^6&lt;0,SUM('Chemicals Calcs'!AA$2:AA174)-'Chem - ODS'!V$7*10^6&gt;0),SUM('Chemicals Calcs'!AA$2:AA174)-'Chem - ODS'!V$7*10^6,'Chemicals Calcs'!AA174))</f>
        <v>0</v>
      </c>
      <c r="AB174" s="212">
        <f ca="1">IF(SUM('Chemicals Calcs'!AB$2:AB174)-'Chem - ODS'!W$7*10^6&lt;0,0,IF(AND(SUM('Chemicals Calcs'!AB$1:AB173)-'Chem - ODS'!W$7*10^6&lt;0,SUM('Chemicals Calcs'!AB$2:AB174)-'Chem - ODS'!W$7*10^6&gt;0),SUM('Chemicals Calcs'!AB$2:AB174)-'Chem - ODS'!W$7*10^6,'Chemicals Calcs'!AB174))</f>
        <v>0</v>
      </c>
      <c r="AC174" s="212">
        <f ca="1">IF(SUM('Chemicals Calcs'!AC$2:AC174)-'Chem - ODS'!X$7*10^6&lt;0,0,IF(AND(SUM('Chemicals Calcs'!AC$1:AC173)-'Chem - ODS'!X$7*10^6&lt;0,SUM('Chemicals Calcs'!AC$2:AC174)-'Chem - ODS'!X$7*10^6&gt;0),SUM('Chemicals Calcs'!AC$2:AC174)-'Chem - ODS'!X$7*10^6,'Chemicals Calcs'!AC174))</f>
        <v>0</v>
      </c>
      <c r="AD174" s="212">
        <f ca="1">IF(SUM('Chemicals Calcs'!AD$2:AD174)-'Chem - ODS'!Y$7*10^6&lt;0,0,IF(AND(SUM('Chemicals Calcs'!AD$1:AD173)-'Chem - ODS'!Y$7*10^6&lt;0,SUM('Chemicals Calcs'!AD$2:AD174)-'Chem - ODS'!Y$7*10^6&gt;0),SUM('Chemicals Calcs'!AD$2:AD174)-'Chem - ODS'!Y$7*10^6,'Chemicals Calcs'!AD174))</f>
        <v>0</v>
      </c>
      <c r="AE174" s="212">
        <f ca="1">IF(SUM('Chemicals Calcs'!AE$2:AE174)-'Chem - ODS'!Z$7*10^6&lt;0,0,IF(AND(SUM('Chemicals Calcs'!AE$1:AE173)-'Chem - ODS'!Z$7*10^6&lt;0,SUM('Chemicals Calcs'!AE$2:AE174)-'Chem - ODS'!Z$7*10^6&gt;0),SUM('Chemicals Calcs'!AE$2:AE174)-'Chem - ODS'!Z$7*10^6,'Chemicals Calcs'!AE174))</f>
        <v>0</v>
      </c>
      <c r="AF174" s="212">
        <f ca="1">IF(SUM('Chemicals Calcs'!AF$2:AF174)-'Chem - ODS'!AA$7*10^6&lt;0,0,IF(AND(SUM('Chemicals Calcs'!AF$1:AF173)-'Chem - ODS'!AA$7*10^6&lt;0,SUM('Chemicals Calcs'!AF$2:AF174)-'Chem - ODS'!AA$7*10^6&gt;0),SUM('Chemicals Calcs'!AF$2:AF174)-'Chem - ODS'!AA$7*10^6,'Chemicals Calcs'!AF174))</f>
        <v>0</v>
      </c>
      <c r="AG174" s="212">
        <f ca="1">IF(SUM('Chemicals Calcs'!AG$2:AG174)-'Chem - ODS'!AB$7*10^6&lt;0,0,IF(AND(SUM('Chemicals Calcs'!AG$1:AG173)-'Chem - ODS'!AB$7*10^6&lt;0,SUM('Chemicals Calcs'!AG$2:AG174)-'Chem - ODS'!AB$7*10^6&gt;0),SUM('Chemicals Calcs'!AG$2:AG174)-'Chem - ODS'!AB$7*10^6,'Chemicals Calcs'!AG174))</f>
        <v>0</v>
      </c>
      <c r="AH174" s="212">
        <f ca="1">IF(SUM('Chemicals Calcs'!AH$2:AH174)-'Chem - ODS'!AC$7*10^6&lt;0,0,IF(AND(SUM('Chemicals Calcs'!AH$1:AH173)-'Chem - ODS'!AC$7*10^6&lt;0,SUM('Chemicals Calcs'!AH$2:AH174)-'Chem - ODS'!AC$7*10^6&gt;0),SUM('Chemicals Calcs'!AH$2:AH174)-'Chem - ODS'!AC$7*10^6,'Chemicals Calcs'!AH174))</f>
        <v>0</v>
      </c>
      <c r="AI174" s="212">
        <f ca="1">IF(SUM('Chemicals Calcs'!AI$2:AI174)-'Chem - ODS'!AD$7*10^6&lt;0,0,IF(AND(SUM('Chemicals Calcs'!AI$1:AI173)-'Chem - ODS'!AD$7*10^6&lt;0,SUM('Chemicals Calcs'!AI$2:AI174)-'Chem - ODS'!AD$7*10^6&gt;0),SUM('Chemicals Calcs'!AI$2:AI174)-'Chem - ODS'!AD$7*10^6,'Chemicals Calcs'!AI174))</f>
        <v>0</v>
      </c>
      <c r="AJ174" s="212">
        <f ca="1">IF(SUM('Chemicals Calcs'!AJ$2:AJ174)-'Chem - ODS'!AE$7*10^6&lt;0,0,IF(AND(SUM('Chemicals Calcs'!AJ$1:AJ173)-'Chem - ODS'!AE$7*10^6&lt;0,SUM('Chemicals Calcs'!AJ$2:AJ174)-'Chem - ODS'!AE$7*10^6&gt;0),SUM('Chemicals Calcs'!AJ$2:AJ174)-'Chem - ODS'!AE$7*10^6,'Chemicals Calcs'!AJ174))</f>
        <v>0</v>
      </c>
      <c r="AK174" s="212">
        <f ca="1">IF(SUM('Chemicals Calcs'!AK$2:AK174)-'Chem - ODS'!AF$7*10^6&lt;0,0,IF(AND(SUM('Chemicals Calcs'!AK$1:AK173)-'Chem - ODS'!AF$7*10^6&lt;0,SUM('Chemicals Calcs'!AK$2:AK174)-'Chem - ODS'!AF$7*10^6&gt;0),SUM('Chemicals Calcs'!AK$2:AK174)-'Chem - ODS'!AF$7*10^6,'Chemicals Calcs'!AK174))</f>
        <v>0</v>
      </c>
      <c r="AL174" s="212">
        <f ca="1">IF(SUM('Chemicals Calcs'!AL$2:AL174)-'Chem - ODS'!AG$7*10^6&lt;0,0,IF(AND(SUM('Chemicals Calcs'!AL$1:AL173)-'Chem - ODS'!AG$7*10^6&lt;0,SUM('Chemicals Calcs'!AL$2:AL174)-'Chem - ODS'!AG$7*10^6&gt;0),SUM('Chemicals Calcs'!AL$2:AL174)-'Chem - ODS'!AG$7*10^6,'Chemicals Calcs'!AL174))</f>
        <v>0</v>
      </c>
      <c r="AM174" s="212">
        <f ca="1">IF(SUM('Chemicals Calcs'!AM$2:AM174)-'Chem - ODS'!AH$7*10^6&lt;0,0,IF(AND(SUM('Chemicals Calcs'!AM$1:AM173)-'Chem - ODS'!AH$7*10^6&lt;0,SUM('Chemicals Calcs'!AM$2:AM174)-'Chem - ODS'!AH$7*10^6&gt;0),SUM('Chemicals Calcs'!AM$2:AM174)-'Chem - ODS'!AH$7*10^6,'Chemicals Calcs'!AM174))</f>
        <v>0</v>
      </c>
      <c r="AN174" s="212">
        <f ca="1">IF(SUM('Chemicals Calcs'!AN$2:AN174)-'Chem - ODS'!AI$7*10^6&lt;0,0,IF(AND(SUM('Chemicals Calcs'!AN$1:AN173)-'Chem - ODS'!AI$7*10^6&lt;0,SUM('Chemicals Calcs'!AN$2:AN174)-'Chem - ODS'!AI$7*10^6&gt;0),SUM('Chemicals Calcs'!AN$2:AN174)-'Chem - ODS'!AI$7*10^6,'Chemicals Calcs'!AN174))</f>
        <v>0</v>
      </c>
      <c r="AO174" s="212">
        <f ca="1">IF(SUM('Chemicals Calcs'!AO$2:AO174)-'Chem - ODS'!AJ$7*10^6&lt;0,0,IF(AND(SUM('Chemicals Calcs'!AO$1:AO173)-'Chem - ODS'!AJ$7*10^6&lt;0,SUM('Chemicals Calcs'!AO$2:AO174)-'Chem - ODS'!AJ$7*10^6&gt;0),SUM('Chemicals Calcs'!AO$2:AO174)-'Chem - ODS'!AJ$7*10^6,'Chemicals Calcs'!AO174))</f>
        <v>0</v>
      </c>
      <c r="AP174" s="212">
        <f ca="1">IF(SUM('Chemicals Calcs'!AP$2:AP174)-'Chem - ODS'!AK$7*10^6&lt;0,0,IF(AND(SUM('Chemicals Calcs'!AP$1:AP173)-'Chem - ODS'!AK$7*10^6&lt;0,SUM('Chemicals Calcs'!AP$2:AP174)-'Chem - ODS'!AK$7*10^6&gt;0),SUM('Chemicals Calcs'!AP$2:AP174)-'Chem - ODS'!AK$7*10^6,'Chemicals Calcs'!AP174))</f>
        <v>0</v>
      </c>
    </row>
    <row r="175" spans="1:42">
      <c r="A175" s="74">
        <v>10000</v>
      </c>
      <c r="B175">
        <f ca="1">IF('Chemicals 2010'!$A183="CP",INDIRECT("'Chemicals 2010'!"&amp;'Country Selector'!$B$3&amp;ROW($A183))*10^12,0)</f>
        <v>0</v>
      </c>
      <c r="C175" s="90">
        <f t="shared" ca="1" si="8"/>
        <v>0</v>
      </c>
      <c r="D175" s="90">
        <f t="shared" ca="1" si="7"/>
        <v>0</v>
      </c>
      <c r="E175" s="90">
        <f t="shared" ca="1" si="7"/>
        <v>0</v>
      </c>
      <c r="F175" s="90">
        <f t="shared" ca="1" si="7"/>
        <v>0</v>
      </c>
      <c r="G175" s="212">
        <f ca="1">IF(SUM('Chemicals Calcs'!G$2:G175)-'Chem - ODS'!B$7*10^6&lt;0,0,IF(AND(SUM('Chemicals Calcs'!G$1:G174)-'Chem - ODS'!B$7*10^6&lt;0,SUM('Chemicals Calcs'!G$2:G175)-'Chem - ODS'!B$7*10^6&gt;0),SUM('Chemicals Calcs'!G$2:G175)-'Chem - ODS'!B$7*10^6,'Chemicals Calcs'!G175))</f>
        <v>0</v>
      </c>
      <c r="H175" s="212">
        <f ca="1">IF(SUM('Chemicals Calcs'!H$2:H175)-'Chem - ODS'!C$7*10^6&lt;0,0,IF(AND(SUM('Chemicals Calcs'!H$1:H174)-'Chem - ODS'!C$7*10^6&lt;0,SUM('Chemicals Calcs'!H$2:H175)-'Chem - ODS'!C$7*10^6&gt;0),SUM('Chemicals Calcs'!H$2:H175)-'Chem - ODS'!C$7*10^6,'Chemicals Calcs'!H175))</f>
        <v>0</v>
      </c>
      <c r="I175" s="212">
        <f ca="1">IF(SUM('Chemicals Calcs'!I$2:I175)-'Chem - ODS'!D$7*10^6&lt;0,0,IF(AND(SUM('Chemicals Calcs'!I$1:I174)-'Chem - ODS'!D$7*10^6&lt;0,SUM('Chemicals Calcs'!I$2:I175)-'Chem - ODS'!D$7*10^6&gt;0),SUM('Chemicals Calcs'!I$2:I175)-'Chem - ODS'!D$7*10^6,'Chemicals Calcs'!I175))</f>
        <v>0</v>
      </c>
      <c r="J175" s="212">
        <f ca="1">IF(SUM('Chemicals Calcs'!J$2:J175)-'Chem - ODS'!E$7*10^6&lt;0,0,IF(AND(SUM('Chemicals Calcs'!J$1:J174)-'Chem - ODS'!E$7*10^6&lt;0,SUM('Chemicals Calcs'!J$2:J175)-'Chem - ODS'!E$7*10^6&gt;0),SUM('Chemicals Calcs'!J$2:J175)-'Chem - ODS'!E$7*10^6,'Chemicals Calcs'!J175))</f>
        <v>0</v>
      </c>
      <c r="K175" s="212">
        <f ca="1">IF(SUM('Chemicals Calcs'!K$2:K175)-'Chem - ODS'!F$7*10^6&lt;0,0,IF(AND(SUM('Chemicals Calcs'!K$1:K174)-'Chem - ODS'!F$7*10^6&lt;0,SUM('Chemicals Calcs'!K$2:K175)-'Chem - ODS'!F$7*10^6&gt;0),SUM('Chemicals Calcs'!K$2:K175)-'Chem - ODS'!F$7*10^6,'Chemicals Calcs'!K175))</f>
        <v>0</v>
      </c>
      <c r="L175" s="212">
        <f ca="1">IF(SUM('Chemicals Calcs'!L$2:L175)-'Chem - ODS'!G$7*10^6&lt;0,0,IF(AND(SUM('Chemicals Calcs'!L$1:L174)-'Chem - ODS'!G$7*10^6&lt;0,SUM('Chemicals Calcs'!L$2:L175)-'Chem - ODS'!G$7*10^6&gt;0),SUM('Chemicals Calcs'!L$2:L175)-'Chem - ODS'!G$7*10^6,'Chemicals Calcs'!L175))</f>
        <v>0</v>
      </c>
      <c r="M175" s="212">
        <f ca="1">IF(SUM('Chemicals Calcs'!M$2:M175)-'Chem - ODS'!H$7*10^6&lt;0,0,IF(AND(SUM('Chemicals Calcs'!M$1:M174)-'Chem - ODS'!H$7*10^6&lt;0,SUM('Chemicals Calcs'!M$2:M175)-'Chem - ODS'!H$7*10^6&gt;0),SUM('Chemicals Calcs'!M$2:M175)-'Chem - ODS'!H$7*10^6,'Chemicals Calcs'!M175))</f>
        <v>0</v>
      </c>
      <c r="N175" s="212">
        <f ca="1">IF(SUM('Chemicals Calcs'!N$2:N175)-'Chem - ODS'!I$7*10^6&lt;0,0,IF(AND(SUM('Chemicals Calcs'!N$1:N174)-'Chem - ODS'!I$7*10^6&lt;0,SUM('Chemicals Calcs'!N$2:N175)-'Chem - ODS'!I$7*10^6&gt;0),SUM('Chemicals Calcs'!N$2:N175)-'Chem - ODS'!I$7*10^6,'Chemicals Calcs'!N175))</f>
        <v>0</v>
      </c>
      <c r="O175" s="212">
        <f ca="1">IF(SUM('Chemicals Calcs'!O$2:O175)-'Chem - ODS'!J$7*10^6&lt;0,0,IF(AND(SUM('Chemicals Calcs'!O$1:O174)-'Chem - ODS'!J$7*10^6&lt;0,SUM('Chemicals Calcs'!O$2:O175)-'Chem - ODS'!J$7*10^6&gt;0),SUM('Chemicals Calcs'!O$2:O175)-'Chem - ODS'!J$7*10^6,'Chemicals Calcs'!O175))</f>
        <v>0</v>
      </c>
      <c r="P175" s="212">
        <f ca="1">IF(SUM('Chemicals Calcs'!P$2:P175)-'Chem - ODS'!K$7*10^6&lt;0,0,IF(AND(SUM('Chemicals Calcs'!P$1:P174)-'Chem - ODS'!K$7*10^6&lt;0,SUM('Chemicals Calcs'!P$2:P175)-'Chem - ODS'!K$7*10^6&gt;0),SUM('Chemicals Calcs'!P$2:P175)-'Chem - ODS'!K$7*10^6,'Chemicals Calcs'!P175))</f>
        <v>0</v>
      </c>
      <c r="Q175" s="212">
        <f ca="1">IF(SUM('Chemicals Calcs'!Q$2:Q175)-'Chem - ODS'!L$7*10^6&lt;0,0,IF(AND(SUM('Chemicals Calcs'!Q$1:Q174)-'Chem - ODS'!L$7*10^6&lt;0,SUM('Chemicals Calcs'!Q$2:Q175)-'Chem - ODS'!L$7*10^6&gt;0),SUM('Chemicals Calcs'!Q$2:Q175)-'Chem - ODS'!L$7*10^6,'Chemicals Calcs'!Q175))</f>
        <v>0</v>
      </c>
      <c r="R175" s="212">
        <f ca="1">IF(SUM('Chemicals Calcs'!R$2:R175)-'Chem - ODS'!M$7*10^6&lt;0,0,IF(AND(SUM('Chemicals Calcs'!R$1:R174)-'Chem - ODS'!M$7*10^6&lt;0,SUM('Chemicals Calcs'!R$2:R175)-'Chem - ODS'!M$7*10^6&gt;0),SUM('Chemicals Calcs'!R$2:R175)-'Chem - ODS'!M$7*10^6,'Chemicals Calcs'!R175))</f>
        <v>0</v>
      </c>
      <c r="S175" s="212">
        <f ca="1">IF(SUM('Chemicals Calcs'!S$2:S175)-'Chem - ODS'!N$7*10^6&lt;0,0,IF(AND(SUM('Chemicals Calcs'!S$1:S174)-'Chem - ODS'!N$7*10^6&lt;0,SUM('Chemicals Calcs'!S$2:S175)-'Chem - ODS'!N$7*10^6&gt;0),SUM('Chemicals Calcs'!S$2:S175)-'Chem - ODS'!N$7*10^6,'Chemicals Calcs'!S175))</f>
        <v>0</v>
      </c>
      <c r="T175" s="212">
        <f ca="1">IF(SUM('Chemicals Calcs'!T$2:T175)-'Chem - ODS'!O$7*10^6&lt;0,0,IF(AND(SUM('Chemicals Calcs'!T$1:T174)-'Chem - ODS'!O$7*10^6&lt;0,SUM('Chemicals Calcs'!T$2:T175)-'Chem - ODS'!O$7*10^6&gt;0),SUM('Chemicals Calcs'!T$2:T175)-'Chem - ODS'!O$7*10^6,'Chemicals Calcs'!T175))</f>
        <v>0</v>
      </c>
      <c r="U175" s="212">
        <f ca="1">IF(SUM('Chemicals Calcs'!U$2:U175)-'Chem - ODS'!P$7*10^6&lt;0,0,IF(AND(SUM('Chemicals Calcs'!U$1:U174)-'Chem - ODS'!P$7*10^6&lt;0,SUM('Chemicals Calcs'!U$2:U175)-'Chem - ODS'!P$7*10^6&gt;0),SUM('Chemicals Calcs'!U$2:U175)-'Chem - ODS'!P$7*10^6,'Chemicals Calcs'!U175))</f>
        <v>0</v>
      </c>
      <c r="V175" s="212">
        <f ca="1">IF(SUM('Chemicals Calcs'!V$2:V175)-'Chem - ODS'!Q$7*10^6&lt;0,0,IF(AND(SUM('Chemicals Calcs'!V$1:V174)-'Chem - ODS'!Q$7*10^6&lt;0,SUM('Chemicals Calcs'!V$2:V175)-'Chem - ODS'!Q$7*10^6&gt;0),SUM('Chemicals Calcs'!V$2:V175)-'Chem - ODS'!Q$7*10^6,'Chemicals Calcs'!V175))</f>
        <v>0</v>
      </c>
      <c r="W175" s="212">
        <f ca="1">IF(SUM('Chemicals Calcs'!W$2:W175)-'Chem - ODS'!R$7*10^6&lt;0,0,IF(AND(SUM('Chemicals Calcs'!W$1:W174)-'Chem - ODS'!R$7*10^6&lt;0,SUM('Chemicals Calcs'!W$2:W175)-'Chem - ODS'!R$7*10^6&gt;0),SUM('Chemicals Calcs'!W$2:W175)-'Chem - ODS'!R$7*10^6,'Chemicals Calcs'!W175))</f>
        <v>0</v>
      </c>
      <c r="X175" s="212">
        <f ca="1">IF(SUM('Chemicals Calcs'!X$2:X175)-'Chem - ODS'!S$7*10^6&lt;0,0,IF(AND(SUM('Chemicals Calcs'!X$1:X174)-'Chem - ODS'!S$7*10^6&lt;0,SUM('Chemicals Calcs'!X$2:X175)-'Chem - ODS'!S$7*10^6&gt;0),SUM('Chemicals Calcs'!X$2:X175)-'Chem - ODS'!S$7*10^6,'Chemicals Calcs'!X175))</f>
        <v>0</v>
      </c>
      <c r="Y175" s="212">
        <f ca="1">IF(SUM('Chemicals Calcs'!Y$2:Y175)-'Chem - ODS'!T$7*10^6&lt;0,0,IF(AND(SUM('Chemicals Calcs'!Y$1:Y174)-'Chem - ODS'!T$7*10^6&lt;0,SUM('Chemicals Calcs'!Y$2:Y175)-'Chem - ODS'!T$7*10^6&gt;0),SUM('Chemicals Calcs'!Y$2:Y175)-'Chem - ODS'!T$7*10^6,'Chemicals Calcs'!Y175))</f>
        <v>0</v>
      </c>
      <c r="Z175" s="212">
        <f ca="1">IF(SUM('Chemicals Calcs'!Z$2:Z175)-'Chem - ODS'!U$7*10^6&lt;0,0,IF(AND(SUM('Chemicals Calcs'!Z$1:Z174)-'Chem - ODS'!U$7*10^6&lt;0,SUM('Chemicals Calcs'!Z$2:Z175)-'Chem - ODS'!U$7*10^6&gt;0),SUM('Chemicals Calcs'!Z$2:Z175)-'Chem - ODS'!U$7*10^6,'Chemicals Calcs'!Z175))</f>
        <v>0</v>
      </c>
      <c r="AA175" s="212">
        <f ca="1">IF(SUM('Chemicals Calcs'!AA$2:AA175)-'Chem - ODS'!V$7*10^6&lt;0,0,IF(AND(SUM('Chemicals Calcs'!AA$1:AA174)-'Chem - ODS'!V$7*10^6&lt;0,SUM('Chemicals Calcs'!AA$2:AA175)-'Chem - ODS'!V$7*10^6&gt;0),SUM('Chemicals Calcs'!AA$2:AA175)-'Chem - ODS'!V$7*10^6,'Chemicals Calcs'!AA175))</f>
        <v>0</v>
      </c>
      <c r="AB175" s="212">
        <f ca="1">IF(SUM('Chemicals Calcs'!AB$2:AB175)-'Chem - ODS'!W$7*10^6&lt;0,0,IF(AND(SUM('Chemicals Calcs'!AB$1:AB174)-'Chem - ODS'!W$7*10^6&lt;0,SUM('Chemicals Calcs'!AB$2:AB175)-'Chem - ODS'!W$7*10^6&gt;0),SUM('Chemicals Calcs'!AB$2:AB175)-'Chem - ODS'!W$7*10^6,'Chemicals Calcs'!AB175))</f>
        <v>0</v>
      </c>
      <c r="AC175" s="212">
        <f ca="1">IF(SUM('Chemicals Calcs'!AC$2:AC175)-'Chem - ODS'!X$7*10^6&lt;0,0,IF(AND(SUM('Chemicals Calcs'!AC$1:AC174)-'Chem - ODS'!X$7*10^6&lt;0,SUM('Chemicals Calcs'!AC$2:AC175)-'Chem - ODS'!X$7*10^6&gt;0),SUM('Chemicals Calcs'!AC$2:AC175)-'Chem - ODS'!X$7*10^6,'Chemicals Calcs'!AC175))</f>
        <v>0</v>
      </c>
      <c r="AD175" s="212">
        <f ca="1">IF(SUM('Chemicals Calcs'!AD$2:AD175)-'Chem - ODS'!Y$7*10^6&lt;0,0,IF(AND(SUM('Chemicals Calcs'!AD$1:AD174)-'Chem - ODS'!Y$7*10^6&lt;0,SUM('Chemicals Calcs'!AD$2:AD175)-'Chem - ODS'!Y$7*10^6&gt;0),SUM('Chemicals Calcs'!AD$2:AD175)-'Chem - ODS'!Y$7*10^6,'Chemicals Calcs'!AD175))</f>
        <v>0</v>
      </c>
      <c r="AE175" s="212">
        <f ca="1">IF(SUM('Chemicals Calcs'!AE$2:AE175)-'Chem - ODS'!Z$7*10^6&lt;0,0,IF(AND(SUM('Chemicals Calcs'!AE$1:AE174)-'Chem - ODS'!Z$7*10^6&lt;0,SUM('Chemicals Calcs'!AE$2:AE175)-'Chem - ODS'!Z$7*10^6&gt;0),SUM('Chemicals Calcs'!AE$2:AE175)-'Chem - ODS'!Z$7*10^6,'Chemicals Calcs'!AE175))</f>
        <v>0</v>
      </c>
      <c r="AF175" s="212">
        <f ca="1">IF(SUM('Chemicals Calcs'!AF$2:AF175)-'Chem - ODS'!AA$7*10^6&lt;0,0,IF(AND(SUM('Chemicals Calcs'!AF$1:AF174)-'Chem - ODS'!AA$7*10^6&lt;0,SUM('Chemicals Calcs'!AF$2:AF175)-'Chem - ODS'!AA$7*10^6&gt;0),SUM('Chemicals Calcs'!AF$2:AF175)-'Chem - ODS'!AA$7*10^6,'Chemicals Calcs'!AF175))</f>
        <v>0</v>
      </c>
      <c r="AG175" s="212">
        <f ca="1">IF(SUM('Chemicals Calcs'!AG$2:AG175)-'Chem - ODS'!AB$7*10^6&lt;0,0,IF(AND(SUM('Chemicals Calcs'!AG$1:AG174)-'Chem - ODS'!AB$7*10^6&lt;0,SUM('Chemicals Calcs'!AG$2:AG175)-'Chem - ODS'!AB$7*10^6&gt;0),SUM('Chemicals Calcs'!AG$2:AG175)-'Chem - ODS'!AB$7*10^6,'Chemicals Calcs'!AG175))</f>
        <v>0</v>
      </c>
      <c r="AH175" s="212">
        <f ca="1">IF(SUM('Chemicals Calcs'!AH$2:AH175)-'Chem - ODS'!AC$7*10^6&lt;0,0,IF(AND(SUM('Chemicals Calcs'!AH$1:AH174)-'Chem - ODS'!AC$7*10^6&lt;0,SUM('Chemicals Calcs'!AH$2:AH175)-'Chem - ODS'!AC$7*10^6&gt;0),SUM('Chemicals Calcs'!AH$2:AH175)-'Chem - ODS'!AC$7*10^6,'Chemicals Calcs'!AH175))</f>
        <v>0</v>
      </c>
      <c r="AI175" s="212">
        <f ca="1">IF(SUM('Chemicals Calcs'!AI$2:AI175)-'Chem - ODS'!AD$7*10^6&lt;0,0,IF(AND(SUM('Chemicals Calcs'!AI$1:AI174)-'Chem - ODS'!AD$7*10^6&lt;0,SUM('Chemicals Calcs'!AI$2:AI175)-'Chem - ODS'!AD$7*10^6&gt;0),SUM('Chemicals Calcs'!AI$2:AI175)-'Chem - ODS'!AD$7*10^6,'Chemicals Calcs'!AI175))</f>
        <v>0</v>
      </c>
      <c r="AJ175" s="212">
        <f ca="1">IF(SUM('Chemicals Calcs'!AJ$2:AJ175)-'Chem - ODS'!AE$7*10^6&lt;0,0,IF(AND(SUM('Chemicals Calcs'!AJ$1:AJ174)-'Chem - ODS'!AE$7*10^6&lt;0,SUM('Chemicals Calcs'!AJ$2:AJ175)-'Chem - ODS'!AE$7*10^6&gt;0),SUM('Chemicals Calcs'!AJ$2:AJ175)-'Chem - ODS'!AE$7*10^6,'Chemicals Calcs'!AJ175))</f>
        <v>0</v>
      </c>
      <c r="AK175" s="212">
        <f ca="1">IF(SUM('Chemicals Calcs'!AK$2:AK175)-'Chem - ODS'!AF$7*10^6&lt;0,0,IF(AND(SUM('Chemicals Calcs'!AK$1:AK174)-'Chem - ODS'!AF$7*10^6&lt;0,SUM('Chemicals Calcs'!AK$2:AK175)-'Chem - ODS'!AF$7*10^6&gt;0),SUM('Chemicals Calcs'!AK$2:AK175)-'Chem - ODS'!AF$7*10^6,'Chemicals Calcs'!AK175))</f>
        <v>0</v>
      </c>
      <c r="AL175" s="212">
        <f ca="1">IF(SUM('Chemicals Calcs'!AL$2:AL175)-'Chem - ODS'!AG$7*10^6&lt;0,0,IF(AND(SUM('Chemicals Calcs'!AL$1:AL174)-'Chem - ODS'!AG$7*10^6&lt;0,SUM('Chemicals Calcs'!AL$2:AL175)-'Chem - ODS'!AG$7*10^6&gt;0),SUM('Chemicals Calcs'!AL$2:AL175)-'Chem - ODS'!AG$7*10^6,'Chemicals Calcs'!AL175))</f>
        <v>0</v>
      </c>
      <c r="AM175" s="212">
        <f ca="1">IF(SUM('Chemicals Calcs'!AM$2:AM175)-'Chem - ODS'!AH$7*10^6&lt;0,0,IF(AND(SUM('Chemicals Calcs'!AM$1:AM174)-'Chem - ODS'!AH$7*10^6&lt;0,SUM('Chemicals Calcs'!AM$2:AM175)-'Chem - ODS'!AH$7*10^6&gt;0),SUM('Chemicals Calcs'!AM$2:AM175)-'Chem - ODS'!AH$7*10^6,'Chemicals Calcs'!AM175))</f>
        <v>0</v>
      </c>
      <c r="AN175" s="212">
        <f ca="1">IF(SUM('Chemicals Calcs'!AN$2:AN175)-'Chem - ODS'!AI$7*10^6&lt;0,0,IF(AND(SUM('Chemicals Calcs'!AN$1:AN174)-'Chem - ODS'!AI$7*10^6&lt;0,SUM('Chemicals Calcs'!AN$2:AN175)-'Chem - ODS'!AI$7*10^6&gt;0),SUM('Chemicals Calcs'!AN$2:AN175)-'Chem - ODS'!AI$7*10^6,'Chemicals Calcs'!AN175))</f>
        <v>0</v>
      </c>
      <c r="AO175" s="212">
        <f ca="1">IF(SUM('Chemicals Calcs'!AO$2:AO175)-'Chem - ODS'!AJ$7*10^6&lt;0,0,IF(AND(SUM('Chemicals Calcs'!AO$1:AO174)-'Chem - ODS'!AJ$7*10^6&lt;0,SUM('Chemicals Calcs'!AO$2:AO175)-'Chem - ODS'!AJ$7*10^6&gt;0),SUM('Chemicals Calcs'!AO$2:AO175)-'Chem - ODS'!AJ$7*10^6,'Chemicals Calcs'!AO175))</f>
        <v>0</v>
      </c>
      <c r="AP175" s="212">
        <f ca="1">IF(SUM('Chemicals Calcs'!AP$2:AP175)-'Chem - ODS'!AK$7*10^6&lt;0,0,IF(AND(SUM('Chemicals Calcs'!AP$1:AP174)-'Chem - ODS'!AK$7*10^6&lt;0,SUM('Chemicals Calcs'!AP$2:AP175)-'Chem - ODS'!AK$7*10^6&gt;0),SUM('Chemicals Calcs'!AP$2:AP175)-'Chem - ODS'!AK$7*10^6,'Chemicals Calcs'!AP175))</f>
        <v>0</v>
      </c>
    </row>
    <row r="176" spans="1:42">
      <c r="A176" s="74">
        <v>100000</v>
      </c>
      <c r="B176">
        <f ca="1">IF('Chemicals 2010'!$A184="CP",INDIRECT("'Chemicals 2010'!"&amp;'Country Selector'!$B$3&amp;ROW($A184))*10^12,0)</f>
        <v>0</v>
      </c>
      <c r="C176" s="90">
        <f t="shared" ca="1" si="8"/>
        <v>0</v>
      </c>
      <c r="D176" s="90">
        <f t="shared" ca="1" si="7"/>
        <v>0</v>
      </c>
      <c r="E176" s="90">
        <f t="shared" ca="1" si="7"/>
        <v>0</v>
      </c>
      <c r="F176" s="90">
        <f t="shared" ca="1" si="7"/>
        <v>0</v>
      </c>
      <c r="G176" s="212">
        <f ca="1">IF(SUM('Chemicals Calcs'!G$2:G176)-'Chem - ODS'!B$7*10^6&lt;0,0,IF(AND(SUM('Chemicals Calcs'!G$1:G175)-'Chem - ODS'!B$7*10^6&lt;0,SUM('Chemicals Calcs'!G$2:G176)-'Chem - ODS'!B$7*10^6&gt;0),SUM('Chemicals Calcs'!G$2:G176)-'Chem - ODS'!B$7*10^6,'Chemicals Calcs'!G176))</f>
        <v>0</v>
      </c>
      <c r="H176" s="212">
        <f ca="1">IF(SUM('Chemicals Calcs'!H$2:H176)-'Chem - ODS'!C$7*10^6&lt;0,0,IF(AND(SUM('Chemicals Calcs'!H$1:H175)-'Chem - ODS'!C$7*10^6&lt;0,SUM('Chemicals Calcs'!H$2:H176)-'Chem - ODS'!C$7*10^6&gt;0),SUM('Chemicals Calcs'!H$2:H176)-'Chem - ODS'!C$7*10^6,'Chemicals Calcs'!H176))</f>
        <v>0</v>
      </c>
      <c r="I176" s="212">
        <f ca="1">IF(SUM('Chemicals Calcs'!I$2:I176)-'Chem - ODS'!D$7*10^6&lt;0,0,IF(AND(SUM('Chemicals Calcs'!I$1:I175)-'Chem - ODS'!D$7*10^6&lt;0,SUM('Chemicals Calcs'!I$2:I176)-'Chem - ODS'!D$7*10^6&gt;0),SUM('Chemicals Calcs'!I$2:I176)-'Chem - ODS'!D$7*10^6,'Chemicals Calcs'!I176))</f>
        <v>0</v>
      </c>
      <c r="J176" s="212">
        <f ca="1">IF(SUM('Chemicals Calcs'!J$2:J176)-'Chem - ODS'!E$7*10^6&lt;0,0,IF(AND(SUM('Chemicals Calcs'!J$1:J175)-'Chem - ODS'!E$7*10^6&lt;0,SUM('Chemicals Calcs'!J$2:J176)-'Chem - ODS'!E$7*10^6&gt;0),SUM('Chemicals Calcs'!J$2:J176)-'Chem - ODS'!E$7*10^6,'Chemicals Calcs'!J176))</f>
        <v>0</v>
      </c>
      <c r="K176" s="212">
        <f ca="1">IF(SUM('Chemicals Calcs'!K$2:K176)-'Chem - ODS'!F$7*10^6&lt;0,0,IF(AND(SUM('Chemicals Calcs'!K$1:K175)-'Chem - ODS'!F$7*10^6&lt;0,SUM('Chemicals Calcs'!K$2:K176)-'Chem - ODS'!F$7*10^6&gt;0),SUM('Chemicals Calcs'!K$2:K176)-'Chem - ODS'!F$7*10^6,'Chemicals Calcs'!K176))</f>
        <v>0</v>
      </c>
      <c r="L176" s="212">
        <f ca="1">IF(SUM('Chemicals Calcs'!L$2:L176)-'Chem - ODS'!G$7*10^6&lt;0,0,IF(AND(SUM('Chemicals Calcs'!L$1:L175)-'Chem - ODS'!G$7*10^6&lt;0,SUM('Chemicals Calcs'!L$2:L176)-'Chem - ODS'!G$7*10^6&gt;0),SUM('Chemicals Calcs'!L$2:L176)-'Chem - ODS'!G$7*10^6,'Chemicals Calcs'!L176))</f>
        <v>0</v>
      </c>
      <c r="M176" s="212">
        <f ca="1">IF(SUM('Chemicals Calcs'!M$2:M176)-'Chem - ODS'!H$7*10^6&lt;0,0,IF(AND(SUM('Chemicals Calcs'!M$1:M175)-'Chem - ODS'!H$7*10^6&lt;0,SUM('Chemicals Calcs'!M$2:M176)-'Chem - ODS'!H$7*10^6&gt;0),SUM('Chemicals Calcs'!M$2:M176)-'Chem - ODS'!H$7*10^6,'Chemicals Calcs'!M176))</f>
        <v>0</v>
      </c>
      <c r="N176" s="212">
        <f ca="1">IF(SUM('Chemicals Calcs'!N$2:N176)-'Chem - ODS'!I$7*10^6&lt;0,0,IF(AND(SUM('Chemicals Calcs'!N$1:N175)-'Chem - ODS'!I$7*10^6&lt;0,SUM('Chemicals Calcs'!N$2:N176)-'Chem - ODS'!I$7*10^6&gt;0),SUM('Chemicals Calcs'!N$2:N176)-'Chem - ODS'!I$7*10^6,'Chemicals Calcs'!N176))</f>
        <v>0</v>
      </c>
      <c r="O176" s="212">
        <f ca="1">IF(SUM('Chemicals Calcs'!O$2:O176)-'Chem - ODS'!J$7*10^6&lt;0,0,IF(AND(SUM('Chemicals Calcs'!O$1:O175)-'Chem - ODS'!J$7*10^6&lt;0,SUM('Chemicals Calcs'!O$2:O176)-'Chem - ODS'!J$7*10^6&gt;0),SUM('Chemicals Calcs'!O$2:O176)-'Chem - ODS'!J$7*10^6,'Chemicals Calcs'!O176))</f>
        <v>0</v>
      </c>
      <c r="P176" s="212">
        <f ca="1">IF(SUM('Chemicals Calcs'!P$2:P176)-'Chem - ODS'!K$7*10^6&lt;0,0,IF(AND(SUM('Chemicals Calcs'!P$1:P175)-'Chem - ODS'!K$7*10^6&lt;0,SUM('Chemicals Calcs'!P$2:P176)-'Chem - ODS'!K$7*10^6&gt;0),SUM('Chemicals Calcs'!P$2:P176)-'Chem - ODS'!K$7*10^6,'Chemicals Calcs'!P176))</f>
        <v>0</v>
      </c>
      <c r="Q176" s="212">
        <f ca="1">IF(SUM('Chemicals Calcs'!Q$2:Q176)-'Chem - ODS'!L$7*10^6&lt;0,0,IF(AND(SUM('Chemicals Calcs'!Q$1:Q175)-'Chem - ODS'!L$7*10^6&lt;0,SUM('Chemicals Calcs'!Q$2:Q176)-'Chem - ODS'!L$7*10^6&gt;0),SUM('Chemicals Calcs'!Q$2:Q176)-'Chem - ODS'!L$7*10^6,'Chemicals Calcs'!Q176))</f>
        <v>0</v>
      </c>
      <c r="R176" s="212">
        <f ca="1">IF(SUM('Chemicals Calcs'!R$2:R176)-'Chem - ODS'!M$7*10^6&lt;0,0,IF(AND(SUM('Chemicals Calcs'!R$1:R175)-'Chem - ODS'!M$7*10^6&lt;0,SUM('Chemicals Calcs'!R$2:R176)-'Chem - ODS'!M$7*10^6&gt;0),SUM('Chemicals Calcs'!R$2:R176)-'Chem - ODS'!M$7*10^6,'Chemicals Calcs'!R176))</f>
        <v>0</v>
      </c>
      <c r="S176" s="212">
        <f ca="1">IF(SUM('Chemicals Calcs'!S$2:S176)-'Chem - ODS'!N$7*10^6&lt;0,0,IF(AND(SUM('Chemicals Calcs'!S$1:S175)-'Chem - ODS'!N$7*10^6&lt;0,SUM('Chemicals Calcs'!S$2:S176)-'Chem - ODS'!N$7*10^6&gt;0),SUM('Chemicals Calcs'!S$2:S176)-'Chem - ODS'!N$7*10^6,'Chemicals Calcs'!S176))</f>
        <v>0</v>
      </c>
      <c r="T176" s="212">
        <f ca="1">IF(SUM('Chemicals Calcs'!T$2:T176)-'Chem - ODS'!O$7*10^6&lt;0,0,IF(AND(SUM('Chemicals Calcs'!T$1:T175)-'Chem - ODS'!O$7*10^6&lt;0,SUM('Chemicals Calcs'!T$2:T176)-'Chem - ODS'!O$7*10^6&gt;0),SUM('Chemicals Calcs'!T$2:T176)-'Chem - ODS'!O$7*10^6,'Chemicals Calcs'!T176))</f>
        <v>0</v>
      </c>
      <c r="U176" s="212">
        <f ca="1">IF(SUM('Chemicals Calcs'!U$2:U176)-'Chem - ODS'!P$7*10^6&lt;0,0,IF(AND(SUM('Chemicals Calcs'!U$1:U175)-'Chem - ODS'!P$7*10^6&lt;0,SUM('Chemicals Calcs'!U$2:U176)-'Chem - ODS'!P$7*10^6&gt;0),SUM('Chemicals Calcs'!U$2:U176)-'Chem - ODS'!P$7*10^6,'Chemicals Calcs'!U176))</f>
        <v>0</v>
      </c>
      <c r="V176" s="212">
        <f ca="1">IF(SUM('Chemicals Calcs'!V$2:V176)-'Chem - ODS'!Q$7*10^6&lt;0,0,IF(AND(SUM('Chemicals Calcs'!V$1:V175)-'Chem - ODS'!Q$7*10^6&lt;0,SUM('Chemicals Calcs'!V$2:V176)-'Chem - ODS'!Q$7*10^6&gt;0),SUM('Chemicals Calcs'!V$2:V176)-'Chem - ODS'!Q$7*10^6,'Chemicals Calcs'!V176))</f>
        <v>0</v>
      </c>
      <c r="W176" s="212">
        <f ca="1">IF(SUM('Chemicals Calcs'!W$2:W176)-'Chem - ODS'!R$7*10^6&lt;0,0,IF(AND(SUM('Chemicals Calcs'!W$1:W175)-'Chem - ODS'!R$7*10^6&lt;0,SUM('Chemicals Calcs'!W$2:W176)-'Chem - ODS'!R$7*10^6&gt;0),SUM('Chemicals Calcs'!W$2:W176)-'Chem - ODS'!R$7*10^6,'Chemicals Calcs'!W176))</f>
        <v>0</v>
      </c>
      <c r="X176" s="212">
        <f ca="1">IF(SUM('Chemicals Calcs'!X$2:X176)-'Chem - ODS'!S$7*10^6&lt;0,0,IF(AND(SUM('Chemicals Calcs'!X$1:X175)-'Chem - ODS'!S$7*10^6&lt;0,SUM('Chemicals Calcs'!X$2:X176)-'Chem - ODS'!S$7*10^6&gt;0),SUM('Chemicals Calcs'!X$2:X176)-'Chem - ODS'!S$7*10^6,'Chemicals Calcs'!X176))</f>
        <v>0</v>
      </c>
      <c r="Y176" s="212">
        <f ca="1">IF(SUM('Chemicals Calcs'!Y$2:Y176)-'Chem - ODS'!T$7*10^6&lt;0,0,IF(AND(SUM('Chemicals Calcs'!Y$1:Y175)-'Chem - ODS'!T$7*10^6&lt;0,SUM('Chemicals Calcs'!Y$2:Y176)-'Chem - ODS'!T$7*10^6&gt;0),SUM('Chemicals Calcs'!Y$2:Y176)-'Chem - ODS'!T$7*10^6,'Chemicals Calcs'!Y176))</f>
        <v>0</v>
      </c>
      <c r="Z176" s="212">
        <f ca="1">IF(SUM('Chemicals Calcs'!Z$2:Z176)-'Chem - ODS'!U$7*10^6&lt;0,0,IF(AND(SUM('Chemicals Calcs'!Z$1:Z175)-'Chem - ODS'!U$7*10^6&lt;0,SUM('Chemicals Calcs'!Z$2:Z176)-'Chem - ODS'!U$7*10^6&gt;0),SUM('Chemicals Calcs'!Z$2:Z176)-'Chem - ODS'!U$7*10^6,'Chemicals Calcs'!Z176))</f>
        <v>0</v>
      </c>
      <c r="AA176" s="212">
        <f ca="1">IF(SUM('Chemicals Calcs'!AA$2:AA176)-'Chem - ODS'!V$7*10^6&lt;0,0,IF(AND(SUM('Chemicals Calcs'!AA$1:AA175)-'Chem - ODS'!V$7*10^6&lt;0,SUM('Chemicals Calcs'!AA$2:AA176)-'Chem - ODS'!V$7*10^6&gt;0),SUM('Chemicals Calcs'!AA$2:AA176)-'Chem - ODS'!V$7*10^6,'Chemicals Calcs'!AA176))</f>
        <v>0</v>
      </c>
      <c r="AB176" s="212">
        <f ca="1">IF(SUM('Chemicals Calcs'!AB$2:AB176)-'Chem - ODS'!W$7*10^6&lt;0,0,IF(AND(SUM('Chemicals Calcs'!AB$1:AB175)-'Chem - ODS'!W$7*10^6&lt;0,SUM('Chemicals Calcs'!AB$2:AB176)-'Chem - ODS'!W$7*10^6&gt;0),SUM('Chemicals Calcs'!AB$2:AB176)-'Chem - ODS'!W$7*10^6,'Chemicals Calcs'!AB176))</f>
        <v>0</v>
      </c>
      <c r="AC176" s="212">
        <f ca="1">IF(SUM('Chemicals Calcs'!AC$2:AC176)-'Chem - ODS'!X$7*10^6&lt;0,0,IF(AND(SUM('Chemicals Calcs'!AC$1:AC175)-'Chem - ODS'!X$7*10^6&lt;0,SUM('Chemicals Calcs'!AC$2:AC176)-'Chem - ODS'!X$7*10^6&gt;0),SUM('Chemicals Calcs'!AC$2:AC176)-'Chem - ODS'!X$7*10^6,'Chemicals Calcs'!AC176))</f>
        <v>0</v>
      </c>
      <c r="AD176" s="212">
        <f ca="1">IF(SUM('Chemicals Calcs'!AD$2:AD176)-'Chem - ODS'!Y$7*10^6&lt;0,0,IF(AND(SUM('Chemicals Calcs'!AD$1:AD175)-'Chem - ODS'!Y$7*10^6&lt;0,SUM('Chemicals Calcs'!AD$2:AD176)-'Chem - ODS'!Y$7*10^6&gt;0),SUM('Chemicals Calcs'!AD$2:AD176)-'Chem - ODS'!Y$7*10^6,'Chemicals Calcs'!AD176))</f>
        <v>0</v>
      </c>
      <c r="AE176" s="212">
        <f ca="1">IF(SUM('Chemicals Calcs'!AE$2:AE176)-'Chem - ODS'!Z$7*10^6&lt;0,0,IF(AND(SUM('Chemicals Calcs'!AE$1:AE175)-'Chem - ODS'!Z$7*10^6&lt;0,SUM('Chemicals Calcs'!AE$2:AE176)-'Chem - ODS'!Z$7*10^6&gt;0),SUM('Chemicals Calcs'!AE$2:AE176)-'Chem - ODS'!Z$7*10^6,'Chemicals Calcs'!AE176))</f>
        <v>0</v>
      </c>
      <c r="AF176" s="212">
        <f ca="1">IF(SUM('Chemicals Calcs'!AF$2:AF176)-'Chem - ODS'!AA$7*10^6&lt;0,0,IF(AND(SUM('Chemicals Calcs'!AF$1:AF175)-'Chem - ODS'!AA$7*10^6&lt;0,SUM('Chemicals Calcs'!AF$2:AF176)-'Chem - ODS'!AA$7*10^6&gt;0),SUM('Chemicals Calcs'!AF$2:AF176)-'Chem - ODS'!AA$7*10^6,'Chemicals Calcs'!AF176))</f>
        <v>0</v>
      </c>
      <c r="AG176" s="212">
        <f ca="1">IF(SUM('Chemicals Calcs'!AG$2:AG176)-'Chem - ODS'!AB$7*10^6&lt;0,0,IF(AND(SUM('Chemicals Calcs'!AG$1:AG175)-'Chem - ODS'!AB$7*10^6&lt;0,SUM('Chemicals Calcs'!AG$2:AG176)-'Chem - ODS'!AB$7*10^6&gt;0),SUM('Chemicals Calcs'!AG$2:AG176)-'Chem - ODS'!AB$7*10^6,'Chemicals Calcs'!AG176))</f>
        <v>0</v>
      </c>
      <c r="AH176" s="212">
        <f ca="1">IF(SUM('Chemicals Calcs'!AH$2:AH176)-'Chem - ODS'!AC$7*10^6&lt;0,0,IF(AND(SUM('Chemicals Calcs'!AH$1:AH175)-'Chem - ODS'!AC$7*10^6&lt;0,SUM('Chemicals Calcs'!AH$2:AH176)-'Chem - ODS'!AC$7*10^6&gt;0),SUM('Chemicals Calcs'!AH$2:AH176)-'Chem - ODS'!AC$7*10^6,'Chemicals Calcs'!AH176))</f>
        <v>0</v>
      </c>
      <c r="AI176" s="212">
        <f ca="1">IF(SUM('Chemicals Calcs'!AI$2:AI176)-'Chem - ODS'!AD$7*10^6&lt;0,0,IF(AND(SUM('Chemicals Calcs'!AI$1:AI175)-'Chem - ODS'!AD$7*10^6&lt;0,SUM('Chemicals Calcs'!AI$2:AI176)-'Chem - ODS'!AD$7*10^6&gt;0),SUM('Chemicals Calcs'!AI$2:AI176)-'Chem - ODS'!AD$7*10^6,'Chemicals Calcs'!AI176))</f>
        <v>0</v>
      </c>
      <c r="AJ176" s="212">
        <f ca="1">IF(SUM('Chemicals Calcs'!AJ$2:AJ176)-'Chem - ODS'!AE$7*10^6&lt;0,0,IF(AND(SUM('Chemicals Calcs'!AJ$1:AJ175)-'Chem - ODS'!AE$7*10^6&lt;0,SUM('Chemicals Calcs'!AJ$2:AJ176)-'Chem - ODS'!AE$7*10^6&gt;0),SUM('Chemicals Calcs'!AJ$2:AJ176)-'Chem - ODS'!AE$7*10^6,'Chemicals Calcs'!AJ176))</f>
        <v>0</v>
      </c>
      <c r="AK176" s="212">
        <f ca="1">IF(SUM('Chemicals Calcs'!AK$2:AK176)-'Chem - ODS'!AF$7*10^6&lt;0,0,IF(AND(SUM('Chemicals Calcs'!AK$1:AK175)-'Chem - ODS'!AF$7*10^6&lt;0,SUM('Chemicals Calcs'!AK$2:AK176)-'Chem - ODS'!AF$7*10^6&gt;0),SUM('Chemicals Calcs'!AK$2:AK176)-'Chem - ODS'!AF$7*10^6,'Chemicals Calcs'!AK176))</f>
        <v>0</v>
      </c>
      <c r="AL176" s="212">
        <f ca="1">IF(SUM('Chemicals Calcs'!AL$2:AL176)-'Chem - ODS'!AG$7*10^6&lt;0,0,IF(AND(SUM('Chemicals Calcs'!AL$1:AL175)-'Chem - ODS'!AG$7*10^6&lt;0,SUM('Chemicals Calcs'!AL$2:AL176)-'Chem - ODS'!AG$7*10^6&gt;0),SUM('Chemicals Calcs'!AL$2:AL176)-'Chem - ODS'!AG$7*10^6,'Chemicals Calcs'!AL176))</f>
        <v>0</v>
      </c>
      <c r="AM176" s="212">
        <f ca="1">IF(SUM('Chemicals Calcs'!AM$2:AM176)-'Chem - ODS'!AH$7*10^6&lt;0,0,IF(AND(SUM('Chemicals Calcs'!AM$1:AM175)-'Chem - ODS'!AH$7*10^6&lt;0,SUM('Chemicals Calcs'!AM$2:AM176)-'Chem - ODS'!AH$7*10^6&gt;0),SUM('Chemicals Calcs'!AM$2:AM176)-'Chem - ODS'!AH$7*10^6,'Chemicals Calcs'!AM176))</f>
        <v>0</v>
      </c>
      <c r="AN176" s="212">
        <f ca="1">IF(SUM('Chemicals Calcs'!AN$2:AN176)-'Chem - ODS'!AI$7*10^6&lt;0,0,IF(AND(SUM('Chemicals Calcs'!AN$1:AN175)-'Chem - ODS'!AI$7*10^6&lt;0,SUM('Chemicals Calcs'!AN$2:AN176)-'Chem - ODS'!AI$7*10^6&gt;0),SUM('Chemicals Calcs'!AN$2:AN176)-'Chem - ODS'!AI$7*10^6,'Chemicals Calcs'!AN176))</f>
        <v>0</v>
      </c>
      <c r="AO176" s="212">
        <f ca="1">IF(SUM('Chemicals Calcs'!AO$2:AO176)-'Chem - ODS'!AJ$7*10^6&lt;0,0,IF(AND(SUM('Chemicals Calcs'!AO$1:AO175)-'Chem - ODS'!AJ$7*10^6&lt;0,SUM('Chemicals Calcs'!AO$2:AO176)-'Chem - ODS'!AJ$7*10^6&gt;0),SUM('Chemicals Calcs'!AO$2:AO176)-'Chem - ODS'!AJ$7*10^6,'Chemicals Calcs'!AO176))</f>
        <v>0</v>
      </c>
      <c r="AP176" s="212">
        <f ca="1">IF(SUM('Chemicals Calcs'!AP$2:AP176)-'Chem - ODS'!AK$7*10^6&lt;0,0,IF(AND(SUM('Chemicals Calcs'!AP$1:AP175)-'Chem - ODS'!AK$7*10^6&lt;0,SUM('Chemicals Calcs'!AP$2:AP176)-'Chem - ODS'!AK$7*10^6&gt;0),SUM('Chemicals Calcs'!AP$2:AP176)-'Chem - ODS'!AK$7*10^6,'Chemicals Calcs'!AP176))</f>
        <v>0</v>
      </c>
    </row>
    <row r="177" spans="1:42">
      <c r="A177" s="74">
        <v>1000000</v>
      </c>
      <c r="B177">
        <f ca="1">IF('Chemicals 2010'!$A185="CP",INDIRECT("'Chemicals 2010'!"&amp;'Country Selector'!$B$3&amp;ROW($A185))*10^12,0)</f>
        <v>0</v>
      </c>
      <c r="C177" s="90">
        <f t="shared" ca="1" si="8"/>
        <v>0</v>
      </c>
      <c r="D177" s="90">
        <f t="shared" ca="1" si="7"/>
        <v>0</v>
      </c>
      <c r="E177" s="90">
        <f t="shared" ca="1" si="7"/>
        <v>0</v>
      </c>
      <c r="F177" s="90">
        <f t="shared" ca="1" si="7"/>
        <v>0</v>
      </c>
      <c r="G177" s="212">
        <f ca="1">IF(SUM('Chemicals Calcs'!G$2:G177)-'Chem - ODS'!B$7*10^6&lt;0,0,IF(AND(SUM('Chemicals Calcs'!G$1:G176)-'Chem - ODS'!B$7*10^6&lt;0,SUM('Chemicals Calcs'!G$2:G177)-'Chem - ODS'!B$7*10^6&gt;0),SUM('Chemicals Calcs'!G$2:G177)-'Chem - ODS'!B$7*10^6,'Chemicals Calcs'!G177))</f>
        <v>0</v>
      </c>
      <c r="H177" s="212">
        <f ca="1">IF(SUM('Chemicals Calcs'!H$2:H177)-'Chem - ODS'!C$7*10^6&lt;0,0,IF(AND(SUM('Chemicals Calcs'!H$1:H176)-'Chem - ODS'!C$7*10^6&lt;0,SUM('Chemicals Calcs'!H$2:H177)-'Chem - ODS'!C$7*10^6&gt;0),SUM('Chemicals Calcs'!H$2:H177)-'Chem - ODS'!C$7*10^6,'Chemicals Calcs'!H177))</f>
        <v>0</v>
      </c>
      <c r="I177" s="212">
        <f ca="1">IF(SUM('Chemicals Calcs'!I$2:I177)-'Chem - ODS'!D$7*10^6&lt;0,0,IF(AND(SUM('Chemicals Calcs'!I$1:I176)-'Chem - ODS'!D$7*10^6&lt;0,SUM('Chemicals Calcs'!I$2:I177)-'Chem - ODS'!D$7*10^6&gt;0),SUM('Chemicals Calcs'!I$2:I177)-'Chem - ODS'!D$7*10^6,'Chemicals Calcs'!I177))</f>
        <v>0</v>
      </c>
      <c r="J177" s="212">
        <f ca="1">IF(SUM('Chemicals Calcs'!J$2:J177)-'Chem - ODS'!E$7*10^6&lt;0,0,IF(AND(SUM('Chemicals Calcs'!J$1:J176)-'Chem - ODS'!E$7*10^6&lt;0,SUM('Chemicals Calcs'!J$2:J177)-'Chem - ODS'!E$7*10^6&gt;0),SUM('Chemicals Calcs'!J$2:J177)-'Chem - ODS'!E$7*10^6,'Chemicals Calcs'!J177))</f>
        <v>0</v>
      </c>
      <c r="K177" s="212">
        <f ca="1">IF(SUM('Chemicals Calcs'!K$2:K177)-'Chem - ODS'!F$7*10^6&lt;0,0,IF(AND(SUM('Chemicals Calcs'!K$1:K176)-'Chem - ODS'!F$7*10^6&lt;0,SUM('Chemicals Calcs'!K$2:K177)-'Chem - ODS'!F$7*10^6&gt;0),SUM('Chemicals Calcs'!K$2:K177)-'Chem - ODS'!F$7*10^6,'Chemicals Calcs'!K177))</f>
        <v>0</v>
      </c>
      <c r="L177" s="212">
        <f ca="1">IF(SUM('Chemicals Calcs'!L$2:L177)-'Chem - ODS'!G$7*10^6&lt;0,0,IF(AND(SUM('Chemicals Calcs'!L$1:L176)-'Chem - ODS'!G$7*10^6&lt;0,SUM('Chemicals Calcs'!L$2:L177)-'Chem - ODS'!G$7*10^6&gt;0),SUM('Chemicals Calcs'!L$2:L177)-'Chem - ODS'!G$7*10^6,'Chemicals Calcs'!L177))</f>
        <v>0</v>
      </c>
      <c r="M177" s="212">
        <f ca="1">IF(SUM('Chemicals Calcs'!M$2:M177)-'Chem - ODS'!H$7*10^6&lt;0,0,IF(AND(SUM('Chemicals Calcs'!M$1:M176)-'Chem - ODS'!H$7*10^6&lt;0,SUM('Chemicals Calcs'!M$2:M177)-'Chem - ODS'!H$7*10^6&gt;0),SUM('Chemicals Calcs'!M$2:M177)-'Chem - ODS'!H$7*10^6,'Chemicals Calcs'!M177))</f>
        <v>0</v>
      </c>
      <c r="N177" s="212">
        <f ca="1">IF(SUM('Chemicals Calcs'!N$2:N177)-'Chem - ODS'!I$7*10^6&lt;0,0,IF(AND(SUM('Chemicals Calcs'!N$1:N176)-'Chem - ODS'!I$7*10^6&lt;0,SUM('Chemicals Calcs'!N$2:N177)-'Chem - ODS'!I$7*10^6&gt;0),SUM('Chemicals Calcs'!N$2:N177)-'Chem - ODS'!I$7*10^6,'Chemicals Calcs'!N177))</f>
        <v>0</v>
      </c>
      <c r="O177" s="212">
        <f ca="1">IF(SUM('Chemicals Calcs'!O$2:O177)-'Chem - ODS'!J$7*10^6&lt;0,0,IF(AND(SUM('Chemicals Calcs'!O$1:O176)-'Chem - ODS'!J$7*10^6&lt;0,SUM('Chemicals Calcs'!O$2:O177)-'Chem - ODS'!J$7*10^6&gt;0),SUM('Chemicals Calcs'!O$2:O177)-'Chem - ODS'!J$7*10^6,'Chemicals Calcs'!O177))</f>
        <v>0</v>
      </c>
      <c r="P177" s="212">
        <f ca="1">IF(SUM('Chemicals Calcs'!P$2:P177)-'Chem - ODS'!K$7*10^6&lt;0,0,IF(AND(SUM('Chemicals Calcs'!P$1:P176)-'Chem - ODS'!K$7*10^6&lt;0,SUM('Chemicals Calcs'!P$2:P177)-'Chem - ODS'!K$7*10^6&gt;0),SUM('Chemicals Calcs'!P$2:P177)-'Chem - ODS'!K$7*10^6,'Chemicals Calcs'!P177))</f>
        <v>0</v>
      </c>
      <c r="Q177" s="212">
        <f ca="1">IF(SUM('Chemicals Calcs'!Q$2:Q177)-'Chem - ODS'!L$7*10^6&lt;0,0,IF(AND(SUM('Chemicals Calcs'!Q$1:Q176)-'Chem - ODS'!L$7*10^6&lt;0,SUM('Chemicals Calcs'!Q$2:Q177)-'Chem - ODS'!L$7*10^6&gt;0),SUM('Chemicals Calcs'!Q$2:Q177)-'Chem - ODS'!L$7*10^6,'Chemicals Calcs'!Q177))</f>
        <v>0</v>
      </c>
      <c r="R177" s="212">
        <f ca="1">IF(SUM('Chemicals Calcs'!R$2:R177)-'Chem - ODS'!M$7*10^6&lt;0,0,IF(AND(SUM('Chemicals Calcs'!R$1:R176)-'Chem - ODS'!M$7*10^6&lt;0,SUM('Chemicals Calcs'!R$2:R177)-'Chem - ODS'!M$7*10^6&gt;0),SUM('Chemicals Calcs'!R$2:R177)-'Chem - ODS'!M$7*10^6,'Chemicals Calcs'!R177))</f>
        <v>0</v>
      </c>
      <c r="S177" s="212">
        <f ca="1">IF(SUM('Chemicals Calcs'!S$2:S177)-'Chem - ODS'!N$7*10^6&lt;0,0,IF(AND(SUM('Chemicals Calcs'!S$1:S176)-'Chem - ODS'!N$7*10^6&lt;0,SUM('Chemicals Calcs'!S$2:S177)-'Chem - ODS'!N$7*10^6&gt;0),SUM('Chemicals Calcs'!S$2:S177)-'Chem - ODS'!N$7*10^6,'Chemicals Calcs'!S177))</f>
        <v>0</v>
      </c>
      <c r="T177" s="212">
        <f ca="1">IF(SUM('Chemicals Calcs'!T$2:T177)-'Chem - ODS'!O$7*10^6&lt;0,0,IF(AND(SUM('Chemicals Calcs'!T$1:T176)-'Chem - ODS'!O$7*10^6&lt;0,SUM('Chemicals Calcs'!T$2:T177)-'Chem - ODS'!O$7*10^6&gt;0),SUM('Chemicals Calcs'!T$2:T177)-'Chem - ODS'!O$7*10^6,'Chemicals Calcs'!T177))</f>
        <v>0</v>
      </c>
      <c r="U177" s="212">
        <f ca="1">IF(SUM('Chemicals Calcs'!U$2:U177)-'Chem - ODS'!P$7*10^6&lt;0,0,IF(AND(SUM('Chemicals Calcs'!U$1:U176)-'Chem - ODS'!P$7*10^6&lt;0,SUM('Chemicals Calcs'!U$2:U177)-'Chem - ODS'!P$7*10^6&gt;0),SUM('Chemicals Calcs'!U$2:U177)-'Chem - ODS'!P$7*10^6,'Chemicals Calcs'!U177))</f>
        <v>0</v>
      </c>
      <c r="V177" s="212">
        <f ca="1">IF(SUM('Chemicals Calcs'!V$2:V177)-'Chem - ODS'!Q$7*10^6&lt;0,0,IF(AND(SUM('Chemicals Calcs'!V$1:V176)-'Chem - ODS'!Q$7*10^6&lt;0,SUM('Chemicals Calcs'!V$2:V177)-'Chem - ODS'!Q$7*10^6&gt;0),SUM('Chemicals Calcs'!V$2:V177)-'Chem - ODS'!Q$7*10^6,'Chemicals Calcs'!V177))</f>
        <v>0</v>
      </c>
      <c r="W177" s="212">
        <f ca="1">IF(SUM('Chemicals Calcs'!W$2:W177)-'Chem - ODS'!R$7*10^6&lt;0,0,IF(AND(SUM('Chemicals Calcs'!W$1:W176)-'Chem - ODS'!R$7*10^6&lt;0,SUM('Chemicals Calcs'!W$2:W177)-'Chem - ODS'!R$7*10^6&gt;0),SUM('Chemicals Calcs'!W$2:W177)-'Chem - ODS'!R$7*10^6,'Chemicals Calcs'!W177))</f>
        <v>0</v>
      </c>
      <c r="X177" s="212">
        <f ca="1">IF(SUM('Chemicals Calcs'!X$2:X177)-'Chem - ODS'!S$7*10^6&lt;0,0,IF(AND(SUM('Chemicals Calcs'!X$1:X176)-'Chem - ODS'!S$7*10^6&lt;0,SUM('Chemicals Calcs'!X$2:X177)-'Chem - ODS'!S$7*10^6&gt;0),SUM('Chemicals Calcs'!X$2:X177)-'Chem - ODS'!S$7*10^6,'Chemicals Calcs'!X177))</f>
        <v>0</v>
      </c>
      <c r="Y177" s="212">
        <f ca="1">IF(SUM('Chemicals Calcs'!Y$2:Y177)-'Chem - ODS'!T$7*10^6&lt;0,0,IF(AND(SUM('Chemicals Calcs'!Y$1:Y176)-'Chem - ODS'!T$7*10^6&lt;0,SUM('Chemicals Calcs'!Y$2:Y177)-'Chem - ODS'!T$7*10^6&gt;0),SUM('Chemicals Calcs'!Y$2:Y177)-'Chem - ODS'!T$7*10^6,'Chemicals Calcs'!Y177))</f>
        <v>0</v>
      </c>
      <c r="Z177" s="212">
        <f ca="1">IF(SUM('Chemicals Calcs'!Z$2:Z177)-'Chem - ODS'!U$7*10^6&lt;0,0,IF(AND(SUM('Chemicals Calcs'!Z$1:Z176)-'Chem - ODS'!U$7*10^6&lt;0,SUM('Chemicals Calcs'!Z$2:Z177)-'Chem - ODS'!U$7*10^6&gt;0),SUM('Chemicals Calcs'!Z$2:Z177)-'Chem - ODS'!U$7*10^6,'Chemicals Calcs'!Z177))</f>
        <v>0</v>
      </c>
      <c r="AA177" s="212">
        <f ca="1">IF(SUM('Chemicals Calcs'!AA$2:AA177)-'Chem - ODS'!V$7*10^6&lt;0,0,IF(AND(SUM('Chemicals Calcs'!AA$1:AA176)-'Chem - ODS'!V$7*10^6&lt;0,SUM('Chemicals Calcs'!AA$2:AA177)-'Chem - ODS'!V$7*10^6&gt;0),SUM('Chemicals Calcs'!AA$2:AA177)-'Chem - ODS'!V$7*10^6,'Chemicals Calcs'!AA177))</f>
        <v>0</v>
      </c>
      <c r="AB177" s="212">
        <f ca="1">IF(SUM('Chemicals Calcs'!AB$2:AB177)-'Chem - ODS'!W$7*10^6&lt;0,0,IF(AND(SUM('Chemicals Calcs'!AB$1:AB176)-'Chem - ODS'!W$7*10^6&lt;0,SUM('Chemicals Calcs'!AB$2:AB177)-'Chem - ODS'!W$7*10^6&gt;0),SUM('Chemicals Calcs'!AB$2:AB177)-'Chem - ODS'!W$7*10^6,'Chemicals Calcs'!AB177))</f>
        <v>0</v>
      </c>
      <c r="AC177" s="212">
        <f ca="1">IF(SUM('Chemicals Calcs'!AC$2:AC177)-'Chem - ODS'!X$7*10^6&lt;0,0,IF(AND(SUM('Chemicals Calcs'!AC$1:AC176)-'Chem - ODS'!X$7*10^6&lt;0,SUM('Chemicals Calcs'!AC$2:AC177)-'Chem - ODS'!X$7*10^6&gt;0),SUM('Chemicals Calcs'!AC$2:AC177)-'Chem - ODS'!X$7*10^6,'Chemicals Calcs'!AC177))</f>
        <v>0</v>
      </c>
      <c r="AD177" s="212">
        <f ca="1">IF(SUM('Chemicals Calcs'!AD$2:AD177)-'Chem - ODS'!Y$7*10^6&lt;0,0,IF(AND(SUM('Chemicals Calcs'!AD$1:AD176)-'Chem - ODS'!Y$7*10^6&lt;0,SUM('Chemicals Calcs'!AD$2:AD177)-'Chem - ODS'!Y$7*10^6&gt;0),SUM('Chemicals Calcs'!AD$2:AD177)-'Chem - ODS'!Y$7*10^6,'Chemicals Calcs'!AD177))</f>
        <v>0</v>
      </c>
      <c r="AE177" s="212">
        <f ca="1">IF(SUM('Chemicals Calcs'!AE$2:AE177)-'Chem - ODS'!Z$7*10^6&lt;0,0,IF(AND(SUM('Chemicals Calcs'!AE$1:AE176)-'Chem - ODS'!Z$7*10^6&lt;0,SUM('Chemicals Calcs'!AE$2:AE177)-'Chem - ODS'!Z$7*10^6&gt;0),SUM('Chemicals Calcs'!AE$2:AE177)-'Chem - ODS'!Z$7*10^6,'Chemicals Calcs'!AE177))</f>
        <v>0</v>
      </c>
      <c r="AF177" s="212">
        <f ca="1">IF(SUM('Chemicals Calcs'!AF$2:AF177)-'Chem - ODS'!AA$7*10^6&lt;0,0,IF(AND(SUM('Chemicals Calcs'!AF$1:AF176)-'Chem - ODS'!AA$7*10^6&lt;0,SUM('Chemicals Calcs'!AF$2:AF177)-'Chem - ODS'!AA$7*10^6&gt;0),SUM('Chemicals Calcs'!AF$2:AF177)-'Chem - ODS'!AA$7*10^6,'Chemicals Calcs'!AF177))</f>
        <v>0</v>
      </c>
      <c r="AG177" s="212">
        <f ca="1">IF(SUM('Chemicals Calcs'!AG$2:AG177)-'Chem - ODS'!AB$7*10^6&lt;0,0,IF(AND(SUM('Chemicals Calcs'!AG$1:AG176)-'Chem - ODS'!AB$7*10^6&lt;0,SUM('Chemicals Calcs'!AG$2:AG177)-'Chem - ODS'!AB$7*10^6&gt;0),SUM('Chemicals Calcs'!AG$2:AG177)-'Chem - ODS'!AB$7*10^6,'Chemicals Calcs'!AG177))</f>
        <v>0</v>
      </c>
      <c r="AH177" s="212">
        <f ca="1">IF(SUM('Chemicals Calcs'!AH$2:AH177)-'Chem - ODS'!AC$7*10^6&lt;0,0,IF(AND(SUM('Chemicals Calcs'!AH$1:AH176)-'Chem - ODS'!AC$7*10^6&lt;0,SUM('Chemicals Calcs'!AH$2:AH177)-'Chem - ODS'!AC$7*10^6&gt;0),SUM('Chemicals Calcs'!AH$2:AH177)-'Chem - ODS'!AC$7*10^6,'Chemicals Calcs'!AH177))</f>
        <v>0</v>
      </c>
      <c r="AI177" s="212">
        <f ca="1">IF(SUM('Chemicals Calcs'!AI$2:AI177)-'Chem - ODS'!AD$7*10^6&lt;0,0,IF(AND(SUM('Chemicals Calcs'!AI$1:AI176)-'Chem - ODS'!AD$7*10^6&lt;0,SUM('Chemicals Calcs'!AI$2:AI177)-'Chem - ODS'!AD$7*10^6&gt;0),SUM('Chemicals Calcs'!AI$2:AI177)-'Chem - ODS'!AD$7*10^6,'Chemicals Calcs'!AI177))</f>
        <v>0</v>
      </c>
      <c r="AJ177" s="212">
        <f ca="1">IF(SUM('Chemicals Calcs'!AJ$2:AJ177)-'Chem - ODS'!AE$7*10^6&lt;0,0,IF(AND(SUM('Chemicals Calcs'!AJ$1:AJ176)-'Chem - ODS'!AE$7*10^6&lt;0,SUM('Chemicals Calcs'!AJ$2:AJ177)-'Chem - ODS'!AE$7*10^6&gt;0),SUM('Chemicals Calcs'!AJ$2:AJ177)-'Chem - ODS'!AE$7*10^6,'Chemicals Calcs'!AJ177))</f>
        <v>0</v>
      </c>
      <c r="AK177" s="212">
        <f ca="1">IF(SUM('Chemicals Calcs'!AK$2:AK177)-'Chem - ODS'!AF$7*10^6&lt;0,0,IF(AND(SUM('Chemicals Calcs'!AK$1:AK176)-'Chem - ODS'!AF$7*10^6&lt;0,SUM('Chemicals Calcs'!AK$2:AK177)-'Chem - ODS'!AF$7*10^6&gt;0),SUM('Chemicals Calcs'!AK$2:AK177)-'Chem - ODS'!AF$7*10^6,'Chemicals Calcs'!AK177))</f>
        <v>0</v>
      </c>
      <c r="AL177" s="212">
        <f ca="1">IF(SUM('Chemicals Calcs'!AL$2:AL177)-'Chem - ODS'!AG$7*10^6&lt;0,0,IF(AND(SUM('Chemicals Calcs'!AL$1:AL176)-'Chem - ODS'!AG$7*10^6&lt;0,SUM('Chemicals Calcs'!AL$2:AL177)-'Chem - ODS'!AG$7*10^6&gt;0),SUM('Chemicals Calcs'!AL$2:AL177)-'Chem - ODS'!AG$7*10^6,'Chemicals Calcs'!AL177))</f>
        <v>0</v>
      </c>
      <c r="AM177" s="212">
        <f ca="1">IF(SUM('Chemicals Calcs'!AM$2:AM177)-'Chem - ODS'!AH$7*10^6&lt;0,0,IF(AND(SUM('Chemicals Calcs'!AM$1:AM176)-'Chem - ODS'!AH$7*10^6&lt;0,SUM('Chemicals Calcs'!AM$2:AM177)-'Chem - ODS'!AH$7*10^6&gt;0),SUM('Chemicals Calcs'!AM$2:AM177)-'Chem - ODS'!AH$7*10^6,'Chemicals Calcs'!AM177))</f>
        <v>0</v>
      </c>
      <c r="AN177" s="212">
        <f ca="1">IF(SUM('Chemicals Calcs'!AN$2:AN177)-'Chem - ODS'!AI$7*10^6&lt;0,0,IF(AND(SUM('Chemicals Calcs'!AN$1:AN176)-'Chem - ODS'!AI$7*10^6&lt;0,SUM('Chemicals Calcs'!AN$2:AN177)-'Chem - ODS'!AI$7*10^6&gt;0),SUM('Chemicals Calcs'!AN$2:AN177)-'Chem - ODS'!AI$7*10^6,'Chemicals Calcs'!AN177))</f>
        <v>0</v>
      </c>
      <c r="AO177" s="212">
        <f ca="1">IF(SUM('Chemicals Calcs'!AO$2:AO177)-'Chem - ODS'!AJ$7*10^6&lt;0,0,IF(AND(SUM('Chemicals Calcs'!AO$1:AO176)-'Chem - ODS'!AJ$7*10^6&lt;0,SUM('Chemicals Calcs'!AO$2:AO177)-'Chem - ODS'!AJ$7*10^6&gt;0),SUM('Chemicals Calcs'!AO$2:AO177)-'Chem - ODS'!AJ$7*10^6,'Chemicals Calcs'!AO177))</f>
        <v>0</v>
      </c>
      <c r="AP177" s="212">
        <f ca="1">IF(SUM('Chemicals Calcs'!AP$2:AP177)-'Chem - ODS'!AK$7*10^6&lt;0,0,IF(AND(SUM('Chemicals Calcs'!AP$1:AP176)-'Chem - ODS'!AK$7*10^6&lt;0,SUM('Chemicals Calcs'!AP$2:AP177)-'Chem - ODS'!AK$7*10^6&gt;0),SUM('Chemicals Calcs'!AP$2:AP177)-'Chem - ODS'!AK$7*10^6,'Chemicals Calcs'!AP177))</f>
        <v>0</v>
      </c>
    </row>
    <row r="179" spans="1:42">
      <c r="B179">
        <f ca="1">SUM(B2:B177)</f>
        <v>1680699258372.262</v>
      </c>
      <c r="C179" s="329">
        <f t="shared" ref="C179:AP179" ca="1" si="9">SUM(C2:C177)</f>
        <v>2566952500908.4033</v>
      </c>
      <c r="D179" s="329">
        <f t="shared" ca="1" si="9"/>
        <v>3453205743444.5449</v>
      </c>
      <c r="E179" s="329">
        <f t="shared" ca="1" si="9"/>
        <v>4339458985980.687</v>
      </c>
      <c r="F179" s="329">
        <f t="shared" ca="1" si="9"/>
        <v>5225712228516.8262</v>
      </c>
      <c r="G179" s="329">
        <f t="shared" ca="1" si="9"/>
        <v>6545349629186.1299</v>
      </c>
      <c r="H179" s="329">
        <f t="shared" ca="1" si="9"/>
        <v>7518279703348.9043</v>
      </c>
      <c r="I179" s="329">
        <f t="shared" ca="1" si="9"/>
        <v>8491209777511.6777</v>
      </c>
      <c r="J179" s="329">
        <f t="shared" ca="1" si="9"/>
        <v>9464139851674.4551</v>
      </c>
      <c r="K179" s="329">
        <f t="shared" ca="1" si="9"/>
        <v>9637069925837.2266</v>
      </c>
      <c r="L179" s="329">
        <f t="shared" ca="1" si="9"/>
        <v>10209999999999.998</v>
      </c>
      <c r="M179" s="329">
        <f t="shared" ca="1" si="9"/>
        <v>10391225577264.654</v>
      </c>
      <c r="N179" s="329">
        <f t="shared" ca="1" si="9"/>
        <v>11142951945080.092</v>
      </c>
      <c r="O179" s="329">
        <f t="shared" ca="1" si="9"/>
        <v>11595130049806.311</v>
      </c>
      <c r="P179" s="329">
        <f t="shared" ca="1" si="9"/>
        <v>11947717041800.643</v>
      </c>
      <c r="Q179" s="329">
        <f t="shared" ca="1" si="9"/>
        <v>12357974025974.023</v>
      </c>
      <c r="R179" s="329">
        <f t="shared" ca="1" si="9"/>
        <v>12453971774193.543</v>
      </c>
      <c r="S179" s="329">
        <f t="shared" ca="1" si="9"/>
        <v>13396035242290.746</v>
      </c>
      <c r="T179" s="329">
        <f t="shared" ca="1" si="9"/>
        <v>13044138915318.742</v>
      </c>
      <c r="U179" s="329">
        <f t="shared" ca="1" si="9"/>
        <v>12399481721425.264</v>
      </c>
      <c r="V179" s="329">
        <f t="shared" ca="1" si="9"/>
        <v>11469999999999.998</v>
      </c>
      <c r="W179" s="329">
        <f t="shared" ca="1" si="9"/>
        <v>11857712896475.227</v>
      </c>
      <c r="X179" s="329">
        <f t="shared" ca="1" si="9"/>
        <v>12221709125484.996</v>
      </c>
      <c r="Y179" s="329">
        <f t="shared" ca="1" si="9"/>
        <v>11671275530496.307</v>
      </c>
      <c r="Z179" s="329">
        <f t="shared" ca="1" si="9"/>
        <v>10803675229110.988</v>
      </c>
      <c r="AA179" s="329">
        <f t="shared" ca="1" si="9"/>
        <v>9920196809464.3633</v>
      </c>
      <c r="AB179" s="329">
        <f t="shared" ca="1" si="9"/>
        <v>9421977068038.3633</v>
      </c>
      <c r="AC179" s="329">
        <f t="shared" ca="1" si="9"/>
        <v>9210022721007</v>
      </c>
      <c r="AD179" s="329">
        <f t="shared" ca="1" si="9"/>
        <v>6630539377603.1777</v>
      </c>
      <c r="AE179" s="329">
        <f t="shared" ca="1" si="9"/>
        <v>6322881517947.2266</v>
      </c>
      <c r="AF179" s="329">
        <f t="shared" ca="1" si="9"/>
        <v>5926516653100.2627</v>
      </c>
      <c r="AG179" s="329">
        <f t="shared" ca="1" si="9"/>
        <v>5875961873255.3584</v>
      </c>
      <c r="AH179" s="329">
        <f t="shared" ca="1" si="9"/>
        <v>5822587203247.4053</v>
      </c>
      <c r="AI179" s="329">
        <f t="shared" ca="1" si="9"/>
        <v>5766386458679.1934</v>
      </c>
      <c r="AJ179" s="329">
        <f t="shared" ca="1" si="9"/>
        <v>5707345708435.8457</v>
      </c>
      <c r="AK179" s="329">
        <f t="shared" ca="1" si="9"/>
        <v>5645443853418.8867</v>
      </c>
      <c r="AL179" s="329">
        <f t="shared" ca="1" si="9"/>
        <v>5580653113887.666</v>
      </c>
      <c r="AM179" s="329">
        <f t="shared" ca="1" si="9"/>
        <v>5512939439166.041</v>
      </c>
      <c r="AN179" s="329">
        <f t="shared" ca="1" si="9"/>
        <v>5442262851059.6982</v>
      </c>
      <c r="AO179" s="329">
        <f t="shared" ca="1" si="9"/>
        <v>5368577730378.0801</v>
      </c>
      <c r="AP179" s="329">
        <f t="shared" ca="1" si="9"/>
        <v>5291833054369.665</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P177"/>
  <sheetViews>
    <sheetView workbookViewId="0"/>
  </sheetViews>
  <sheetFormatPr baseColWidth="10" defaultColWidth="8.83203125" defaultRowHeight="15"/>
  <cols>
    <col min="1" max="1" width="28.83203125" customWidth="1"/>
    <col min="12" max="12" width="12" bestFit="1" customWidth="1"/>
    <col min="22" max="22" width="12" bestFit="1"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IF('NGPS 2010'!$A10="WT",INDIRECT("'NGPS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IF('NGPS 2020'!$A10="WT",INDIRECT("'NGPS 2020'!"&amp;'Country Selector'!$B$3&amp;ROW($A10))*10^12,0)*'Process Emissions Multipliers'!$B$40</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IF('NGPS 2030'!$A10="WT",INDIRECT("'NGPS 2030'!"&amp;'Country Selector'!$B$3&amp;ROW($A10))*10^12,0)*'Process Emissions Multipliers'!$D$40</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Multipliers'!$E$40</f>
        <v>0</v>
      </c>
    </row>
    <row r="3" spans="1:42">
      <c r="A3" s="74">
        <v>-49</v>
      </c>
      <c r="B3">
        <f ca="1">IF('NGPS 2010'!$A11="WT",INDIRECT("'NGPS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IF('NGPS 2020'!$A11="WT",INDIRECT("'NGPS 2020'!"&amp;'Country Selector'!$B$3&amp;ROW($A11))*10^12,0)*'Process Emissions Multipliers'!$B$40</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IF('NGPS 2030'!$A11="WT",INDIRECT("'NGPS 2030'!"&amp;'Country Selector'!$B$3&amp;ROW($A11))*10^12,0)*'Process Emissions Multipliers'!$D$40</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Multipliers'!$E$40</f>
        <v>0</v>
      </c>
    </row>
    <row r="4" spans="1:42">
      <c r="A4" s="74">
        <v>-48</v>
      </c>
      <c r="B4">
        <f ca="1">IF('NGPS 2010'!$A12="WT",INDIRECT("'NGPS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IF('NGPS 2020'!$A12="WT",INDIRECT("'NGPS 2020'!"&amp;'Country Selector'!$B$3&amp;ROW($A12))*10^12,0)*'Process Emissions Multipliers'!$B$40</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IF('NGPS 2030'!$A12="WT",INDIRECT("'NGPS 2030'!"&amp;'Country Selector'!$B$3&amp;ROW($A12))*10^12,0)*'Process Emissions Multipliers'!$D$40</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Multipliers'!$E$40</f>
        <v>0</v>
      </c>
    </row>
    <row r="5" spans="1:42">
      <c r="A5" s="74">
        <v>-47</v>
      </c>
      <c r="B5">
        <f ca="1">IF('NGPS 2010'!$A13="WT",INDIRECT("'NGPS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IF('NGPS 2020'!$A13="WT",INDIRECT("'NGPS 2020'!"&amp;'Country Selector'!$B$3&amp;ROW($A13))*10^12,0)*'Process Emissions Multipliers'!$B$40</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IF('NGPS 2030'!$A13="WT",INDIRECT("'NGPS 2030'!"&amp;'Country Selector'!$B$3&amp;ROW($A13))*10^12,0)*'Process Emissions Multipliers'!$D$40</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Multipliers'!$E$40</f>
        <v>0</v>
      </c>
    </row>
    <row r="6" spans="1:42">
      <c r="A6" s="74">
        <v>-46</v>
      </c>
      <c r="B6">
        <f ca="1">IF('NGPS 2010'!$A14="WT",INDIRECT("'NGPS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IF('NGPS 2020'!$A14="WT",INDIRECT("'NGPS 2020'!"&amp;'Country Selector'!$B$3&amp;ROW($A14))*10^12,0)*'Process Emissions Multipliers'!$B$40</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IF('NGPS 2030'!$A14="WT",INDIRECT("'NGPS 2030'!"&amp;'Country Selector'!$B$3&amp;ROW($A14))*10^12,0)*'Process Emissions Multipliers'!$D$40</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Multipliers'!$E$40</f>
        <v>0</v>
      </c>
    </row>
    <row r="7" spans="1:42">
      <c r="A7" s="74">
        <v>-45</v>
      </c>
      <c r="B7">
        <f ca="1">IF('NGPS 2010'!$A15="WT",INDIRECT("'NGPS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IF('NGPS 2020'!$A15="WT",INDIRECT("'NGPS 2020'!"&amp;'Country Selector'!$B$3&amp;ROW($A15))*10^12,0)*'Process Emissions Multipliers'!$B$40</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IF('NGPS 2030'!$A15="WT",INDIRECT("'NGPS 2030'!"&amp;'Country Selector'!$B$3&amp;ROW($A15))*10^12,0)*'Process Emissions Multipliers'!$D$40</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Multipliers'!$E$40</f>
        <v>0</v>
      </c>
    </row>
    <row r="8" spans="1:42">
      <c r="A8" s="74">
        <v>-44</v>
      </c>
      <c r="B8">
        <f ca="1">IF('NGPS 2010'!$A16="WT",INDIRECT("'NGPS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IF('NGPS 2020'!$A16="WT",INDIRECT("'NGPS 2020'!"&amp;'Country Selector'!$B$3&amp;ROW($A16))*10^12,0)*'Process Emissions Multipliers'!$B$40</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IF('NGPS 2030'!$A16="WT",INDIRECT("'NGPS 2030'!"&amp;'Country Selector'!$B$3&amp;ROW($A16))*10^12,0)*'Process Emissions Multipliers'!$D$40</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Multipliers'!$E$40</f>
        <v>0</v>
      </c>
    </row>
    <row r="9" spans="1:42">
      <c r="A9" s="74">
        <v>-43</v>
      </c>
      <c r="B9">
        <f ca="1">IF('NGPS 2010'!$A17="WT",INDIRECT("'NGPS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IF('NGPS 2020'!$A17="WT",INDIRECT("'NGPS 2020'!"&amp;'Country Selector'!$B$3&amp;ROW($A17))*10^12,0)*'Process Emissions Multipliers'!$B$40</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IF('NGPS 2030'!$A17="WT",INDIRECT("'NGPS 2030'!"&amp;'Country Selector'!$B$3&amp;ROW($A17))*10^12,0)*'Process Emissions Multipliers'!$D$40</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Multipliers'!$E$40</f>
        <v>0</v>
      </c>
    </row>
    <row r="10" spans="1:42">
      <c r="A10" s="74">
        <v>-42</v>
      </c>
      <c r="B10">
        <f ca="1">IF('NGPS 2010'!$A18="WT",INDIRECT("'NGPS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IF('NGPS 2020'!$A18="WT",INDIRECT("'NGPS 2020'!"&amp;'Country Selector'!$B$3&amp;ROW($A18))*10^12,0)*'Process Emissions Multipliers'!$B$40</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IF('NGPS 2030'!$A18="WT",INDIRECT("'NGPS 2030'!"&amp;'Country Selector'!$B$3&amp;ROW($A18))*10^12,0)*'Process Emissions Multipliers'!$D$40</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Multipliers'!$E$40</f>
        <v>0</v>
      </c>
    </row>
    <row r="11" spans="1:42">
      <c r="A11" s="74">
        <v>-41</v>
      </c>
      <c r="B11">
        <f ca="1">IF('NGPS 2010'!$A19="WT",INDIRECT("'NGPS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IF('NGPS 2020'!$A19="WT",INDIRECT("'NGPS 2020'!"&amp;'Country Selector'!$B$3&amp;ROW($A19))*10^12,0)*'Process Emissions Multipliers'!$B$40</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IF('NGPS 2030'!$A19="WT",INDIRECT("'NGPS 2030'!"&amp;'Country Selector'!$B$3&amp;ROW($A19))*10^12,0)*'Process Emissions Multipliers'!$D$40</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Multipliers'!$E$40</f>
        <v>0</v>
      </c>
    </row>
    <row r="12" spans="1:42">
      <c r="A12" s="74">
        <v>-40</v>
      </c>
      <c r="B12">
        <f ca="1">IF('NGPS 2010'!$A20="WT",INDIRECT("'NGPS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IF('NGPS 2020'!$A20="WT",INDIRECT("'NGPS 2020'!"&amp;'Country Selector'!$B$3&amp;ROW($A20))*10^12,0)*'Process Emissions Multipliers'!$B$40</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IF('NGPS 2030'!$A20="WT",INDIRECT("'NGPS 2030'!"&amp;'Country Selector'!$B$3&amp;ROW($A20))*10^12,0)*'Process Emissions Multipliers'!$D$40</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Multipliers'!$E$40</f>
        <v>0</v>
      </c>
    </row>
    <row r="13" spans="1:42">
      <c r="A13" s="74">
        <v>-39</v>
      </c>
      <c r="B13">
        <f ca="1">IF('NGPS 2010'!$A21="WT",INDIRECT("'NGPS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IF('NGPS 2020'!$A21="WT",INDIRECT("'NGPS 2020'!"&amp;'Country Selector'!$B$3&amp;ROW($A21))*10^12,0)*'Process Emissions Multipliers'!$B$40</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IF('NGPS 2030'!$A21="WT",INDIRECT("'NGPS 2030'!"&amp;'Country Selector'!$B$3&amp;ROW($A21))*10^12,0)*'Process Emissions Multipliers'!$D$40</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Multipliers'!$E$40</f>
        <v>0</v>
      </c>
    </row>
    <row r="14" spans="1:42">
      <c r="A14" s="74">
        <v>-38</v>
      </c>
      <c r="B14">
        <f ca="1">IF('NGPS 2010'!$A22="WT",INDIRECT("'NGPS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IF('NGPS 2020'!$A22="WT",INDIRECT("'NGPS 2020'!"&amp;'Country Selector'!$B$3&amp;ROW($A22))*10^12,0)*'Process Emissions Multipliers'!$B$40</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IF('NGPS 2030'!$A22="WT",INDIRECT("'NGPS 2030'!"&amp;'Country Selector'!$B$3&amp;ROW($A22))*10^12,0)*'Process Emissions Multipliers'!$D$40</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Multipliers'!$E$40</f>
        <v>0</v>
      </c>
    </row>
    <row r="15" spans="1:42">
      <c r="A15" s="74">
        <v>-37</v>
      </c>
      <c r="B15">
        <f ca="1">IF('NGPS 2010'!$A23="WT",INDIRECT("'NGPS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IF('NGPS 2020'!$A23="WT",INDIRECT("'NGPS 2020'!"&amp;'Country Selector'!$B$3&amp;ROW($A23))*10^12,0)*'Process Emissions Multipliers'!$B$40</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IF('NGPS 2030'!$A23="WT",INDIRECT("'NGPS 2030'!"&amp;'Country Selector'!$B$3&amp;ROW($A23))*10^12,0)*'Process Emissions Multipliers'!$D$40</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Multipliers'!$E$40</f>
        <v>0</v>
      </c>
    </row>
    <row r="16" spans="1:42">
      <c r="A16" s="74">
        <v>-36</v>
      </c>
      <c r="B16">
        <f ca="1">IF('NGPS 2010'!$A24="WT",INDIRECT("'NGPS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IF('NGPS 2020'!$A24="WT",INDIRECT("'NGPS 2020'!"&amp;'Country Selector'!$B$3&amp;ROW($A24))*10^12,0)*'Process Emissions Multipliers'!$B$40</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IF('NGPS 2030'!$A24="WT",INDIRECT("'NGPS 2030'!"&amp;'Country Selector'!$B$3&amp;ROW($A24))*10^12,0)*'Process Emissions Multipliers'!$D$40</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Multipliers'!$E$40</f>
        <v>0</v>
      </c>
    </row>
    <row r="17" spans="1:42">
      <c r="A17" s="74">
        <v>-35</v>
      </c>
      <c r="B17">
        <f ca="1">IF('NGPS 2010'!$A25="WT",INDIRECT("'NGPS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IF('NGPS 2020'!$A25="WT",INDIRECT("'NGPS 2020'!"&amp;'Country Selector'!$B$3&amp;ROW($A25))*10^12,0)*'Process Emissions Multipliers'!$B$40</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IF('NGPS 2030'!$A25="WT",INDIRECT("'NGPS 2030'!"&amp;'Country Selector'!$B$3&amp;ROW($A25))*10^12,0)*'Process Emissions Multipliers'!$D$40</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Multipliers'!$E$40</f>
        <v>0</v>
      </c>
    </row>
    <row r="18" spans="1:42">
      <c r="A18" s="74">
        <v>-34</v>
      </c>
      <c r="B18">
        <f ca="1">IF('NGPS 2010'!$A26="WT",INDIRECT("'NGPS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IF('NGPS 2020'!$A26="WT",INDIRECT("'NGPS 2020'!"&amp;'Country Selector'!$B$3&amp;ROW($A26))*10^12,0)*'Process Emissions Multipliers'!$B$40</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IF('NGPS 2030'!$A26="WT",INDIRECT("'NGPS 2030'!"&amp;'Country Selector'!$B$3&amp;ROW($A26))*10^12,0)*'Process Emissions Multipliers'!$D$40</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Multipliers'!$E$40</f>
        <v>0</v>
      </c>
    </row>
    <row r="19" spans="1:42">
      <c r="A19" s="74">
        <v>-33</v>
      </c>
      <c r="B19">
        <f ca="1">IF('NGPS 2010'!$A27="WT",INDIRECT("'NGPS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IF('NGPS 2020'!$A27="WT",INDIRECT("'NGPS 2020'!"&amp;'Country Selector'!$B$3&amp;ROW($A27))*10^12,0)*'Process Emissions Multipliers'!$B$40</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IF('NGPS 2030'!$A27="WT",INDIRECT("'NGPS 2030'!"&amp;'Country Selector'!$B$3&amp;ROW($A27))*10^12,0)*'Process Emissions Multipliers'!$D$40</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Multipliers'!$E$40</f>
        <v>0</v>
      </c>
    </row>
    <row r="20" spans="1:42">
      <c r="A20" s="74">
        <v>-32</v>
      </c>
      <c r="B20">
        <f ca="1">IF('NGPS 2010'!$A28="WT",INDIRECT("'NGPS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IF('NGPS 2020'!$A28="WT",INDIRECT("'NGPS 2020'!"&amp;'Country Selector'!$B$3&amp;ROW($A28))*10^12,0)*'Process Emissions Multipliers'!$B$40</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IF('NGPS 2030'!$A28="WT",INDIRECT("'NGPS 2030'!"&amp;'Country Selector'!$B$3&amp;ROW($A28))*10^12,0)*'Process Emissions Multipliers'!$D$40</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Multipliers'!$E$40</f>
        <v>0</v>
      </c>
    </row>
    <row r="21" spans="1:42">
      <c r="A21" s="74">
        <v>-31</v>
      </c>
      <c r="B21">
        <f ca="1">IF('NGPS 2010'!$A29="WT",INDIRECT("'NGPS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IF('NGPS 2020'!$A29="WT",INDIRECT("'NGPS 2020'!"&amp;'Country Selector'!$B$3&amp;ROW($A29))*10^12,0)*'Process Emissions Multipliers'!$B$40</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IF('NGPS 2030'!$A29="WT",INDIRECT("'NGPS 2030'!"&amp;'Country Selector'!$B$3&amp;ROW($A29))*10^12,0)*'Process Emissions Multipliers'!$D$40</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Multipliers'!$E$40</f>
        <v>0</v>
      </c>
    </row>
    <row r="22" spans="1:42">
      <c r="A22" s="74">
        <v>-30</v>
      </c>
      <c r="B22">
        <f ca="1">IF('NGPS 2010'!$A30="WT",INDIRECT("'NGPS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IF('NGPS 2020'!$A30="WT",INDIRECT("'NGPS 2020'!"&amp;'Country Selector'!$B$3&amp;ROW($A30))*10^12,0)*'Process Emissions Multipliers'!$B$40</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IF('NGPS 2030'!$A30="WT",INDIRECT("'NGPS 2030'!"&amp;'Country Selector'!$B$3&amp;ROW($A30))*10^12,0)*'Process Emissions Multipliers'!$D$40</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Multipliers'!$E$40</f>
        <v>0</v>
      </c>
    </row>
    <row r="23" spans="1:42">
      <c r="A23" s="74">
        <v>-29</v>
      </c>
      <c r="B23">
        <f ca="1">IF('NGPS 2010'!$A31="WT",INDIRECT("'NGPS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IF('NGPS 2020'!$A31="WT",INDIRECT("'NGPS 2020'!"&amp;'Country Selector'!$B$3&amp;ROW($A31))*10^12,0)*'Process Emissions Multipliers'!$B$40</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IF('NGPS 2030'!$A31="WT",INDIRECT("'NGPS 2030'!"&amp;'Country Selector'!$B$3&amp;ROW($A31))*10^12,0)*'Process Emissions Multipliers'!$D$40</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Multipliers'!$E$40</f>
        <v>0</v>
      </c>
    </row>
    <row r="24" spans="1:42">
      <c r="A24" s="74">
        <v>-28</v>
      </c>
      <c r="B24">
        <f ca="1">IF('NGPS 2010'!$A32="WT",INDIRECT("'NGPS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IF('NGPS 2020'!$A32="WT",INDIRECT("'NGPS 2020'!"&amp;'Country Selector'!$B$3&amp;ROW($A32))*10^12,0)*'Process Emissions Multipliers'!$B$40</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IF('NGPS 2030'!$A32="WT",INDIRECT("'NGPS 2030'!"&amp;'Country Selector'!$B$3&amp;ROW($A32))*10^12,0)*'Process Emissions Multipliers'!$D$40</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Multipliers'!$E$40</f>
        <v>0</v>
      </c>
    </row>
    <row r="25" spans="1:42">
      <c r="A25" s="74">
        <v>-27</v>
      </c>
      <c r="B25">
        <f ca="1">IF('NGPS 2010'!$A33="WT",INDIRECT("'NGPS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IF('NGPS 2020'!$A33="WT",INDIRECT("'NGPS 2020'!"&amp;'Country Selector'!$B$3&amp;ROW($A33))*10^12,0)*'Process Emissions Multipliers'!$B$40</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IF('NGPS 2030'!$A33="WT",INDIRECT("'NGPS 2030'!"&amp;'Country Selector'!$B$3&amp;ROW($A33))*10^12,0)*'Process Emissions Multipliers'!$D$40</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Multipliers'!$E$40</f>
        <v>0</v>
      </c>
    </row>
    <row r="26" spans="1:42">
      <c r="A26" s="74">
        <v>-26</v>
      </c>
      <c r="B26">
        <f ca="1">IF('NGPS 2010'!$A34="WT",INDIRECT("'NGPS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IF('NGPS 2020'!$A34="WT",INDIRECT("'NGPS 2020'!"&amp;'Country Selector'!$B$3&amp;ROW($A34))*10^12,0)*'Process Emissions Multipliers'!$B$40</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IF('NGPS 2030'!$A34="WT",INDIRECT("'NGPS 2030'!"&amp;'Country Selector'!$B$3&amp;ROW($A34))*10^12,0)*'Process Emissions Multipliers'!$D$40</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Multipliers'!$E$40</f>
        <v>0</v>
      </c>
    </row>
    <row r="27" spans="1:42">
      <c r="A27" s="74">
        <v>-25</v>
      </c>
      <c r="B27">
        <f ca="1">IF('NGPS 2010'!$A35="WT",INDIRECT("'NGPS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IF('NGPS 2020'!$A35="WT",INDIRECT("'NGPS 2020'!"&amp;'Country Selector'!$B$3&amp;ROW($A35))*10^12,0)*'Process Emissions Multipliers'!$B$40</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IF('NGPS 2030'!$A35="WT",INDIRECT("'NGPS 2030'!"&amp;'Country Selector'!$B$3&amp;ROW($A35))*10^12,0)*'Process Emissions Multipliers'!$D$40</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Multipliers'!$E$40</f>
        <v>0</v>
      </c>
    </row>
    <row r="28" spans="1:42">
      <c r="A28" s="74">
        <v>-24</v>
      </c>
      <c r="B28">
        <f ca="1">IF('NGPS 2010'!$A36="WT",INDIRECT("'NGPS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IF('NGPS 2020'!$A36="WT",INDIRECT("'NGPS 2020'!"&amp;'Country Selector'!$B$3&amp;ROW($A36))*10^12,0)*'Process Emissions Multipliers'!$B$40</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IF('NGPS 2030'!$A36="WT",INDIRECT("'NGPS 2030'!"&amp;'Country Selector'!$B$3&amp;ROW($A36))*10^12,0)*'Process Emissions Multipliers'!$D$40</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Multipliers'!$E$40</f>
        <v>0</v>
      </c>
    </row>
    <row r="29" spans="1:42">
      <c r="A29" s="74">
        <v>-23</v>
      </c>
      <c r="B29">
        <f ca="1">IF('NGPS 2010'!$A37="WT",INDIRECT("'NGPS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IF('NGPS 2020'!$A37="WT",INDIRECT("'NGPS 2020'!"&amp;'Country Selector'!$B$3&amp;ROW($A37))*10^12,0)*'Process Emissions Multipliers'!$B$40</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IF('NGPS 2030'!$A37="WT",INDIRECT("'NGPS 2030'!"&amp;'Country Selector'!$B$3&amp;ROW($A37))*10^12,0)*'Process Emissions Multipliers'!$D$40</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Multipliers'!$E$40</f>
        <v>0</v>
      </c>
    </row>
    <row r="30" spans="1:42">
      <c r="A30" s="74">
        <v>-22</v>
      </c>
      <c r="B30">
        <f ca="1">IF('NGPS 2010'!$A38="WT",INDIRECT("'NGPS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IF('NGPS 2020'!$A38="WT",INDIRECT("'NGPS 2020'!"&amp;'Country Selector'!$B$3&amp;ROW($A38))*10^12,0)*'Process Emissions Multipliers'!$B$40</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IF('NGPS 2030'!$A38="WT",INDIRECT("'NGPS 2030'!"&amp;'Country Selector'!$B$3&amp;ROW($A38))*10^12,0)*'Process Emissions Multipliers'!$D$40</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Multipliers'!$E$40</f>
        <v>0</v>
      </c>
    </row>
    <row r="31" spans="1:42">
      <c r="A31" s="74">
        <v>-21</v>
      </c>
      <c r="B31">
        <f ca="1">IF('NGPS 2010'!$A39="WT",INDIRECT("'NGPS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IF('NGPS 2020'!$A39="WT",INDIRECT("'NGPS 2020'!"&amp;'Country Selector'!$B$3&amp;ROW($A39))*10^12,0)*'Process Emissions Multipliers'!$B$40</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IF('NGPS 2030'!$A39="WT",INDIRECT("'NGPS 2030'!"&amp;'Country Selector'!$B$3&amp;ROW($A39))*10^12,0)*'Process Emissions Multipliers'!$D$40</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Multipliers'!$E$40</f>
        <v>0</v>
      </c>
    </row>
    <row r="32" spans="1:42">
      <c r="A32" s="74">
        <v>-20</v>
      </c>
      <c r="B32">
        <f ca="1">IF('NGPS 2010'!$A40="WT",INDIRECT("'NGPS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IF('NGPS 2020'!$A40="WT",INDIRECT("'NGPS 2020'!"&amp;'Country Selector'!$B$3&amp;ROW($A40))*10^12,0)*'Process Emissions Multipliers'!$B$40</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IF('NGPS 2030'!$A40="WT",INDIRECT("'NGPS 2030'!"&amp;'Country Selector'!$B$3&amp;ROW($A40))*10^12,0)*'Process Emissions Multipliers'!$D$40</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Multipliers'!$E$40</f>
        <v>0</v>
      </c>
    </row>
    <row r="33" spans="1:42">
      <c r="A33" s="74">
        <v>-19</v>
      </c>
      <c r="B33">
        <f ca="1">IF('NGPS 2010'!$A41="WT",INDIRECT("'NGPS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IF('NGPS 2020'!$A41="WT",INDIRECT("'NGPS 2020'!"&amp;'Country Selector'!$B$3&amp;ROW($A41))*10^12,0)*'Process Emissions Multipliers'!$B$40</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IF('NGPS 2030'!$A41="WT",INDIRECT("'NGPS 2030'!"&amp;'Country Selector'!$B$3&amp;ROW($A41))*10^12,0)*'Process Emissions Multipliers'!$D$40</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Multipliers'!$E$40</f>
        <v>0</v>
      </c>
    </row>
    <row r="34" spans="1:42">
      <c r="A34" s="74">
        <v>-18</v>
      </c>
      <c r="B34">
        <f ca="1">IF('NGPS 2010'!$A42="WT",INDIRECT("'NGPS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IF('NGPS 2020'!$A42="WT",INDIRECT("'NGPS 2020'!"&amp;'Country Selector'!$B$3&amp;ROW($A42))*10^12,0)*'Process Emissions Multipliers'!$B$40</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IF('NGPS 2030'!$A42="WT",INDIRECT("'NGPS 2030'!"&amp;'Country Selector'!$B$3&amp;ROW($A42))*10^12,0)*'Process Emissions Multipliers'!$D$40</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Multipliers'!$E$40</f>
        <v>0</v>
      </c>
    </row>
    <row r="35" spans="1:42">
      <c r="A35" s="74">
        <v>-17</v>
      </c>
      <c r="B35">
        <f ca="1">IF('NGPS 2010'!$A43="WT",INDIRECT("'NGPS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IF('NGPS 2020'!$A43="WT",INDIRECT("'NGPS 2020'!"&amp;'Country Selector'!$B$3&amp;ROW($A43))*10^12,0)*'Process Emissions Multipliers'!$B$40</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IF('NGPS 2030'!$A43="WT",INDIRECT("'NGPS 2030'!"&amp;'Country Selector'!$B$3&amp;ROW($A43))*10^12,0)*'Process Emissions Multipliers'!$D$40</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Multipliers'!$E$40</f>
        <v>0</v>
      </c>
    </row>
    <row r="36" spans="1:42">
      <c r="A36" s="74">
        <v>-16</v>
      </c>
      <c r="B36">
        <f ca="1">IF('NGPS 2010'!$A44="WT",INDIRECT("'NGPS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IF('NGPS 2020'!$A44="WT",INDIRECT("'NGPS 2020'!"&amp;'Country Selector'!$B$3&amp;ROW($A44))*10^12,0)*'Process Emissions Multipliers'!$B$40</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IF('NGPS 2030'!$A44="WT",INDIRECT("'NGPS 2030'!"&amp;'Country Selector'!$B$3&amp;ROW($A44))*10^12,0)*'Process Emissions Multipliers'!$D$40</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Multipliers'!$E$40</f>
        <v>0</v>
      </c>
    </row>
    <row r="37" spans="1:42">
      <c r="A37" s="74">
        <v>-15</v>
      </c>
      <c r="B37">
        <f ca="1">IF('NGPS 2010'!$A45="WT",INDIRECT("'NGPS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IF('NGPS 2020'!$A45="WT",INDIRECT("'NGPS 2020'!"&amp;'Country Selector'!$B$3&amp;ROW($A45))*10^12,0)*'Process Emissions Multipliers'!$B$40</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IF('NGPS 2030'!$A45="WT",INDIRECT("'NGPS 2030'!"&amp;'Country Selector'!$B$3&amp;ROW($A45))*10^12,0)*'Process Emissions Multipliers'!$D$40</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Multipliers'!$E$40</f>
        <v>0</v>
      </c>
    </row>
    <row r="38" spans="1:42">
      <c r="A38" s="74">
        <v>-14</v>
      </c>
      <c r="B38">
        <f ca="1">IF('NGPS 2010'!$A46="WT",INDIRECT("'NGPS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IF('NGPS 2020'!$A46="WT",INDIRECT("'NGPS 2020'!"&amp;'Country Selector'!$B$3&amp;ROW($A46))*10^12,0)*'Process Emissions Multipliers'!$B$40</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IF('NGPS 2030'!$A46="WT",INDIRECT("'NGPS 2030'!"&amp;'Country Selector'!$B$3&amp;ROW($A46))*10^12,0)*'Process Emissions Multipliers'!$D$40</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Multipliers'!$E$40</f>
        <v>0</v>
      </c>
    </row>
    <row r="39" spans="1:42">
      <c r="A39" s="74">
        <v>-13</v>
      </c>
      <c r="B39">
        <f ca="1">IF('NGPS 2010'!$A47="WT",INDIRECT("'NGPS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IF('NGPS 2020'!$A47="WT",INDIRECT("'NGPS 2020'!"&amp;'Country Selector'!$B$3&amp;ROW($A47))*10^12,0)*'Process Emissions Multipliers'!$B$40</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IF('NGPS 2030'!$A47="WT",INDIRECT("'NGPS 2030'!"&amp;'Country Selector'!$B$3&amp;ROW($A47))*10^12,0)*'Process Emissions Multipliers'!$D$40</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Multipliers'!$E$40</f>
        <v>0</v>
      </c>
    </row>
    <row r="40" spans="1:42">
      <c r="A40" s="74">
        <v>-12</v>
      </c>
      <c r="B40">
        <f ca="1">IF('NGPS 2010'!$A48="WT",INDIRECT("'NGPS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IF('NGPS 2020'!$A48="WT",INDIRECT("'NGPS 2020'!"&amp;'Country Selector'!$B$3&amp;ROW($A48))*10^12,0)*'Process Emissions Multipliers'!$B$40</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IF('NGPS 2030'!$A48="WT",INDIRECT("'NGPS 2030'!"&amp;'Country Selector'!$B$3&amp;ROW($A48))*10^12,0)*'Process Emissions Multipliers'!$D$40</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Multipliers'!$E$40</f>
        <v>0</v>
      </c>
    </row>
    <row r="41" spans="1:42">
      <c r="A41" s="74">
        <v>-11</v>
      </c>
      <c r="B41">
        <f ca="1">IF('NGPS 2010'!$A49="WT",INDIRECT("'NGPS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IF('NGPS 2020'!$A49="WT",INDIRECT("'NGPS 2020'!"&amp;'Country Selector'!$B$3&amp;ROW($A49))*10^12,0)*'Process Emissions Multipliers'!$B$40</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IF('NGPS 2030'!$A49="WT",INDIRECT("'NGPS 2030'!"&amp;'Country Selector'!$B$3&amp;ROW($A49))*10^12,0)*'Process Emissions Multipliers'!$D$40</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Multipliers'!$E$40</f>
        <v>0</v>
      </c>
    </row>
    <row r="42" spans="1:42">
      <c r="A42" s="74">
        <v>-10</v>
      </c>
      <c r="B42">
        <f ca="1">IF('NGPS 2010'!$A50="WT",INDIRECT("'NGPS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IF('NGPS 2020'!$A50="WT",INDIRECT("'NGPS 2020'!"&amp;'Country Selector'!$B$3&amp;ROW($A50))*10^12,0)*'Process Emissions Multipliers'!$B$40</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IF('NGPS 2030'!$A50="WT",INDIRECT("'NGPS 2030'!"&amp;'Country Selector'!$B$3&amp;ROW($A50))*10^12,0)*'Process Emissions Multipliers'!$D$40</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Multipliers'!$E$40</f>
        <v>0</v>
      </c>
    </row>
    <row r="43" spans="1:42">
      <c r="A43" s="74">
        <v>-9</v>
      </c>
      <c r="B43">
        <f ca="1">IF('NGPS 2010'!$A51="WT",INDIRECT("'NGPS 2010'!"&amp;'Country Selector'!$B$3&amp;ROW($A51))*10^12,0)</f>
        <v>0</v>
      </c>
      <c r="C43" s="90">
        <f t="shared" ca="1" si="9"/>
        <v>75367770448.927246</v>
      </c>
      <c r="D43" s="90">
        <f t="shared" ca="1" si="9"/>
        <v>150735540897.85449</v>
      </c>
      <c r="E43" s="90">
        <f t="shared" ca="1" si="9"/>
        <v>226103311346.78174</v>
      </c>
      <c r="F43" s="90">
        <f t="shared" ca="1" si="9"/>
        <v>301471081795.70898</v>
      </c>
      <c r="G43" s="90">
        <f t="shared" ca="1" si="9"/>
        <v>376838852244.63623</v>
      </c>
      <c r="H43" s="90">
        <f t="shared" ca="1" si="9"/>
        <v>452206622693.56348</v>
      </c>
      <c r="I43" s="90">
        <f t="shared" ca="1" si="9"/>
        <v>527574393142.49072</v>
      </c>
      <c r="J43" s="90">
        <f t="shared" ca="1" si="9"/>
        <v>602942163591.41797</v>
      </c>
      <c r="K43" s="90">
        <f t="shared" ca="1" si="9"/>
        <v>678309934040.34521</v>
      </c>
      <c r="L43">
        <f ca="1">IF('NGPS 2020'!$A51="WT",INDIRECT("'NGPS 2020'!"&amp;'Country Selector'!$B$3&amp;ROW($A51))*10^12,0)*'Process Emissions Multipliers'!$B$40</f>
        <v>753677704489.27246</v>
      </c>
      <c r="M43" s="90">
        <f t="shared" ca="1" si="10"/>
        <v>679261794478.72791</v>
      </c>
      <c r="N43" s="90">
        <f t="shared" ca="1" si="10"/>
        <v>604845884468.18323</v>
      </c>
      <c r="O43" s="90">
        <f t="shared" ca="1" si="10"/>
        <v>530429974457.63867</v>
      </c>
      <c r="P43" s="90">
        <f t="shared" ca="1" si="10"/>
        <v>456014064447.09406</v>
      </c>
      <c r="Q43" s="90">
        <f t="shared" ca="1" si="10"/>
        <v>381598154436.54944</v>
      </c>
      <c r="R43" s="90">
        <f t="shared" ca="1" si="10"/>
        <v>307182244426.00482</v>
      </c>
      <c r="S43" s="90">
        <f t="shared" ca="1" si="10"/>
        <v>232766334415.46024</v>
      </c>
      <c r="T43" s="90">
        <f t="shared" ca="1" si="10"/>
        <v>158350424404.91562</v>
      </c>
      <c r="U43" s="90">
        <f t="shared" ca="1" si="10"/>
        <v>83934514394.371017</v>
      </c>
      <c r="V43">
        <f ca="1">IF('NGPS 2030'!$A51="WT",INDIRECT("'NGPS 2030'!"&amp;'Country Selector'!$B$3&amp;ROW($A51))*10^12,0)*'Process Emissions Multipliers'!$D$40</f>
        <v>9518604383.8264198</v>
      </c>
      <c r="W43" s="90">
        <f t="shared" ca="1" si="8"/>
        <v>9641433484.5904179</v>
      </c>
      <c r="X43" s="90">
        <f t="shared" ca="1" si="7"/>
        <v>9764262585.3544159</v>
      </c>
      <c r="Y43" s="90">
        <f t="shared" ca="1" si="7"/>
        <v>9887091686.1184158</v>
      </c>
      <c r="Z43" s="90">
        <f t="shared" ca="1" si="7"/>
        <v>10009920786.882416</v>
      </c>
      <c r="AA43" s="90">
        <f t="shared" ca="1" si="7"/>
        <v>10132749887.646414</v>
      </c>
      <c r="AB43" s="90">
        <f t="shared" ca="1" si="7"/>
        <v>10255578988.410412</v>
      </c>
      <c r="AC43" s="90">
        <f t="shared" ca="1" si="7"/>
        <v>10378408089.174412</v>
      </c>
      <c r="AD43" s="90">
        <f t="shared" ca="1" si="7"/>
        <v>10501237189.938408</v>
      </c>
      <c r="AE43" s="90">
        <f t="shared" ca="1" si="7"/>
        <v>10624066290.702408</v>
      </c>
      <c r="AF43" s="90">
        <f t="shared" ca="1" si="7"/>
        <v>10746895391.466408</v>
      </c>
      <c r="AG43" s="90">
        <f t="shared" ca="1" si="7"/>
        <v>10869724492.230404</v>
      </c>
      <c r="AH43" s="90">
        <f t="shared" ca="1" si="7"/>
        <v>10992553592.994404</v>
      </c>
      <c r="AI43" s="90">
        <f t="shared" ca="1" si="7"/>
        <v>11115382693.758404</v>
      </c>
      <c r="AJ43" s="90">
        <f t="shared" ca="1" si="7"/>
        <v>11238211794.522402</v>
      </c>
      <c r="AK43" s="90">
        <f t="shared" ca="1" si="7"/>
        <v>11361040895.2864</v>
      </c>
      <c r="AL43" s="90">
        <f t="shared" ca="1" si="7"/>
        <v>11483869996.050398</v>
      </c>
      <c r="AM43" s="90">
        <f t="shared" ca="1" si="7"/>
        <v>11606699096.814398</v>
      </c>
      <c r="AN43" s="90">
        <f t="shared" ca="1" si="6"/>
        <v>11729528197.578398</v>
      </c>
      <c r="AO43" s="90">
        <f t="shared" ca="1" si="6"/>
        <v>11852357298.342394</v>
      </c>
      <c r="AP43">
        <f ca="1">V43*'Process Emissions Multipliers'!$E$40</f>
        <v>11975186399.106394</v>
      </c>
    </row>
    <row r="44" spans="1:42">
      <c r="A44" s="74">
        <v>-8</v>
      </c>
      <c r="B44">
        <f ca="1">IF('NGPS 2010'!$A52="WT",INDIRECT("'NGPS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IF('NGPS 2020'!$A52="WT",INDIRECT("'NGPS 2020'!"&amp;'Country Selector'!$B$3&amp;ROW($A52))*10^12,0)*'Process Emissions Multipliers'!$B$40</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IF('NGPS 2030'!$A52="WT",INDIRECT("'NGPS 2030'!"&amp;'Country Selector'!$B$3&amp;ROW($A52))*10^12,0)*'Process Emissions Multipliers'!$D$40</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Multipliers'!$E$40</f>
        <v>0</v>
      </c>
    </row>
    <row r="45" spans="1:42">
      <c r="A45" s="74">
        <v>-7</v>
      </c>
      <c r="B45">
        <f ca="1">IF('NGPS 2010'!$A53="WT",INDIRECT("'NGPS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IF('NGPS 2020'!$A53="WT",INDIRECT("'NGPS 2020'!"&amp;'Country Selector'!$B$3&amp;ROW($A53))*10^12,0)*'Process Emissions Multipliers'!$B$40</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IF('NGPS 2030'!$A53="WT",INDIRECT("'NGPS 2030'!"&amp;'Country Selector'!$B$3&amp;ROW($A53))*10^12,0)*'Process Emissions Multipliers'!$D$40</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Multipliers'!$E$40</f>
        <v>0</v>
      </c>
    </row>
    <row r="46" spans="1:42">
      <c r="A46" s="74">
        <v>-6</v>
      </c>
      <c r="B46">
        <f ca="1">IF('NGPS 2010'!$A54="WT",INDIRECT("'NGPS 2010'!"&amp;'Country Selector'!$B$3&amp;ROW($A54))*10^12,0)</f>
        <v>1210355585764.6367</v>
      </c>
      <c r="C46" s="90">
        <f t="shared" ca="1" si="9"/>
        <v>1107246755466.4287</v>
      </c>
      <c r="D46" s="90">
        <f t="shared" ca="1" si="9"/>
        <v>1004137925168.2207</v>
      </c>
      <c r="E46" s="90">
        <f t="shared" ca="1" si="9"/>
        <v>901029094870.0127</v>
      </c>
      <c r="F46" s="90">
        <f t="shared" ca="1" si="9"/>
        <v>797920264571.80469</v>
      </c>
      <c r="G46" s="90">
        <f t="shared" ca="1" si="9"/>
        <v>694811434273.59668</v>
      </c>
      <c r="H46" s="90">
        <f t="shared" ca="1" si="9"/>
        <v>591702603975.38867</v>
      </c>
      <c r="I46" s="90">
        <f t="shared" ca="1" si="9"/>
        <v>488593773677.18073</v>
      </c>
      <c r="J46" s="90">
        <f t="shared" ca="1" si="9"/>
        <v>385484943378.97272</v>
      </c>
      <c r="K46" s="90">
        <f t="shared" ca="1" si="9"/>
        <v>282376113080.76471</v>
      </c>
      <c r="L46">
        <f ca="1">IF('NGPS 2020'!$A54="WT",INDIRECT("'NGPS 2020'!"&amp;'Country Selector'!$B$3&amp;ROW($A54))*10^12,0)*'Process Emissions Multipliers'!$B$40</f>
        <v>179267282782.55673</v>
      </c>
      <c r="M46" s="90">
        <f t="shared" ca="1" si="10"/>
        <v>243536167960.06393</v>
      </c>
      <c r="N46" s="90">
        <f t="shared" ca="1" si="10"/>
        <v>307805053137.57117</v>
      </c>
      <c r="O46" s="90">
        <f t="shared" ca="1" si="10"/>
        <v>372073938315.07837</v>
      </c>
      <c r="P46" s="90">
        <f t="shared" ca="1" si="10"/>
        <v>436342823492.58557</v>
      </c>
      <c r="Q46" s="90">
        <f t="shared" ca="1" si="10"/>
        <v>500611708670.09277</v>
      </c>
      <c r="R46" s="90">
        <f t="shared" ca="1" si="10"/>
        <v>564880593847.59998</v>
      </c>
      <c r="S46" s="90">
        <f t="shared" ca="1" si="10"/>
        <v>629149479025.10706</v>
      </c>
      <c r="T46" s="90">
        <f t="shared" ca="1" si="10"/>
        <v>693418364202.61438</v>
      </c>
      <c r="U46" s="90">
        <f t="shared" ca="1" si="10"/>
        <v>757687249380.12158</v>
      </c>
      <c r="V46">
        <f ca="1">IF('NGPS 2030'!$A54="WT",INDIRECT("'NGPS 2030'!"&amp;'Country Selector'!$B$3&amp;ROW($A54))*10^12,0)*'Process Emissions Multipliers'!$D$40</f>
        <v>821956134557.62878</v>
      </c>
      <c r="W46" s="90">
        <f t="shared" ca="1" si="8"/>
        <v>832562745443.43384</v>
      </c>
      <c r="X46" s="90">
        <f t="shared" ca="1" si="7"/>
        <v>843169356329.23914</v>
      </c>
      <c r="Y46" s="90">
        <f t="shared" ca="1" si="7"/>
        <v>853775967215.04419</v>
      </c>
      <c r="Z46" s="90">
        <f t="shared" ca="1" si="7"/>
        <v>864382578100.84937</v>
      </c>
      <c r="AA46" s="90">
        <f t="shared" ca="1" si="7"/>
        <v>874989188986.65454</v>
      </c>
      <c r="AB46" s="90">
        <f t="shared" ca="1" si="7"/>
        <v>885595799872.45959</v>
      </c>
      <c r="AC46" s="90">
        <f t="shared" ca="1" si="7"/>
        <v>896202410758.26465</v>
      </c>
      <c r="AD46" s="90">
        <f t="shared" ca="1" si="7"/>
        <v>906809021644.06982</v>
      </c>
      <c r="AE46" s="90">
        <f t="shared" ca="1" si="7"/>
        <v>917415632529.875</v>
      </c>
      <c r="AF46" s="90">
        <f t="shared" ca="1" si="7"/>
        <v>928022243415.68018</v>
      </c>
      <c r="AG46" s="90">
        <f t="shared" ca="1" si="7"/>
        <v>938628854301.48535</v>
      </c>
      <c r="AH46" s="90">
        <f t="shared" ca="1" si="7"/>
        <v>949235465187.29053</v>
      </c>
      <c r="AI46" s="90">
        <f t="shared" ca="1" si="7"/>
        <v>959842076073.09558</v>
      </c>
      <c r="AJ46" s="90">
        <f t="shared" ca="1" si="7"/>
        <v>970448686958.90063</v>
      </c>
      <c r="AK46" s="90">
        <f t="shared" ca="1" si="7"/>
        <v>981055297844.70581</v>
      </c>
      <c r="AL46" s="90">
        <f t="shared" ca="1" si="7"/>
        <v>991661908730.51099</v>
      </c>
      <c r="AM46" s="90">
        <f t="shared" ca="1" si="7"/>
        <v>1002268519616.3162</v>
      </c>
      <c r="AN46" s="90">
        <f t="shared" ca="1" si="6"/>
        <v>1012875130502.1213</v>
      </c>
      <c r="AO46" s="90">
        <f t="shared" ca="1" si="6"/>
        <v>1023481741387.9264</v>
      </c>
      <c r="AP46">
        <f ca="1">V46*'Process Emissions Multipliers'!$E$40</f>
        <v>1034088352273.7316</v>
      </c>
    </row>
    <row r="47" spans="1:42">
      <c r="A47" s="74">
        <v>-5</v>
      </c>
      <c r="B47">
        <f ca="1">IF('NGPS 2010'!$A55="WT",INDIRECT("'NGPS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IF('NGPS 2020'!$A55="WT",INDIRECT("'NGPS 2020'!"&amp;'Country Selector'!$B$3&amp;ROW($A55))*10^12,0)*'Process Emissions Multipliers'!$B$40</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IF('NGPS 2030'!$A55="WT",INDIRECT("'NGPS 2030'!"&amp;'Country Selector'!$B$3&amp;ROW($A55))*10^12,0)*'Process Emissions Multipliers'!$D$40</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Multipliers'!$E$40</f>
        <v>0</v>
      </c>
    </row>
    <row r="48" spans="1:42">
      <c r="A48" s="74">
        <v>-4</v>
      </c>
      <c r="B48">
        <f ca="1">IF('NGPS 2010'!$A56="WT",INDIRECT("'NGPS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IF('NGPS 2020'!$A56="WT",INDIRECT("'NGPS 2020'!"&amp;'Country Selector'!$B$3&amp;ROW($A56))*10^12,0)*'Process Emissions Multipliers'!$B$40</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IF('NGPS 2030'!$A56="WT",INDIRECT("'NGPS 2030'!"&amp;'Country Selector'!$B$3&amp;ROW($A56))*10^12,0)*'Process Emissions Multipliers'!$D$40</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Multipliers'!$E$40</f>
        <v>0</v>
      </c>
    </row>
    <row r="49" spans="1:42">
      <c r="A49" s="74">
        <v>-3</v>
      </c>
      <c r="B49">
        <f ca="1">IF('NGPS 2010'!$A57="WT",INDIRECT("'NGPS 2010'!"&amp;'Country Selector'!$B$3&amp;ROW($A57))*10^12,0)</f>
        <v>0</v>
      </c>
      <c r="C49" s="90">
        <f t="shared" ca="1" si="9"/>
        <v>23527473967.056938</v>
      </c>
      <c r="D49" s="90">
        <f t="shared" ca="1" si="9"/>
        <v>47054947934.113876</v>
      </c>
      <c r="E49" s="90">
        <f t="shared" ca="1" si="9"/>
        <v>70582421901.170807</v>
      </c>
      <c r="F49" s="90">
        <f t="shared" ca="1" si="9"/>
        <v>94109895868.227753</v>
      </c>
      <c r="G49" s="90">
        <f t="shared" ca="1" si="9"/>
        <v>117637369835.2847</v>
      </c>
      <c r="H49" s="90">
        <f t="shared" ca="1" si="9"/>
        <v>141164843802.34161</v>
      </c>
      <c r="I49" s="90">
        <f t="shared" ca="1" si="9"/>
        <v>164692317769.39856</v>
      </c>
      <c r="J49" s="90">
        <f t="shared" ca="1" si="9"/>
        <v>188219791736.45551</v>
      </c>
      <c r="K49" s="90">
        <f t="shared" ca="1" si="9"/>
        <v>211747265703.51242</v>
      </c>
      <c r="L49">
        <f ca="1">IF('NGPS 2020'!$A57="WT",INDIRECT("'NGPS 2020'!"&amp;'Country Selector'!$B$3&amp;ROW($A57))*10^12,0)*'Process Emissions Multipliers'!$B$40</f>
        <v>235274739670.56937</v>
      </c>
      <c r="M49" s="90">
        <f t="shared" ca="1" si="10"/>
        <v>211747265703.51242</v>
      </c>
      <c r="N49" s="90">
        <f t="shared" ca="1" si="10"/>
        <v>188219791736.45551</v>
      </c>
      <c r="O49" s="90">
        <f t="shared" ca="1" si="10"/>
        <v>164692317769.39856</v>
      </c>
      <c r="P49" s="90">
        <f t="shared" ca="1" si="10"/>
        <v>141164843802.34161</v>
      </c>
      <c r="Q49" s="90">
        <f t="shared" ca="1" si="10"/>
        <v>117637369835.2847</v>
      </c>
      <c r="R49" s="90">
        <f t="shared" ca="1" si="10"/>
        <v>94109895868.227753</v>
      </c>
      <c r="S49" s="90">
        <f t="shared" ca="1" si="10"/>
        <v>70582421901.170807</v>
      </c>
      <c r="T49" s="90">
        <f t="shared" ca="1" si="10"/>
        <v>47054947934.113876</v>
      </c>
      <c r="U49" s="90">
        <f t="shared" ca="1" si="10"/>
        <v>23527473967.056938</v>
      </c>
      <c r="V49">
        <f ca="1">IF('NGPS 2030'!$A57="WT",INDIRECT("'NGPS 2030'!"&amp;'Country Selector'!$B$3&amp;ROW($A57))*10^12,0)*'Process Emissions Multipliers'!$D$40</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Multipliers'!$E$40</f>
        <v>0</v>
      </c>
    </row>
    <row r="50" spans="1:42">
      <c r="A50" s="74">
        <v>-2</v>
      </c>
      <c r="B50">
        <f ca="1">IF('NGPS 2010'!$A58="WT",INDIRECT("'NGPS 2010'!"&amp;'Country Selector'!$B$3&amp;ROW($A58))*10^12,0)</f>
        <v>137253641187.45631</v>
      </c>
      <c r="C50" s="90">
        <f t="shared" ca="1" si="9"/>
        <v>821377067897.00098</v>
      </c>
      <c r="D50" s="90">
        <f t="shared" ca="1" si="9"/>
        <v>1505500494606.5457</v>
      </c>
      <c r="E50" s="90">
        <f t="shared" ca="1" si="9"/>
        <v>2189623921316.0906</v>
      </c>
      <c r="F50" s="90">
        <f t="shared" ca="1" si="9"/>
        <v>2873747348025.6348</v>
      </c>
      <c r="G50" s="90">
        <f t="shared" ca="1" si="9"/>
        <v>3557870774735.1797</v>
      </c>
      <c r="H50" s="90">
        <f t="shared" ca="1" si="9"/>
        <v>4241994201444.7246</v>
      </c>
      <c r="I50" s="90">
        <f t="shared" ca="1" si="9"/>
        <v>4926117628154.2695</v>
      </c>
      <c r="J50" s="90">
        <f t="shared" ca="1" si="9"/>
        <v>5610241054863.8135</v>
      </c>
      <c r="K50" s="90">
        <f t="shared" ca="1" si="9"/>
        <v>6294364481573.3594</v>
      </c>
      <c r="L50">
        <f ca="1">IF('NGPS 2020'!$A58="WT",INDIRECT("'NGPS 2020'!"&amp;'Country Selector'!$B$3&amp;ROW($A58))*10^12,0)*'Process Emissions Multipliers'!$B$40</f>
        <v>6978487908282.9033</v>
      </c>
      <c r="M50" s="90">
        <f t="shared" ca="1" si="10"/>
        <v>6280639117454.6133</v>
      </c>
      <c r="N50" s="90">
        <f t="shared" ca="1" si="10"/>
        <v>5582790326626.3223</v>
      </c>
      <c r="O50" s="90">
        <f t="shared" ca="1" si="10"/>
        <v>4884941535798.0322</v>
      </c>
      <c r="P50" s="90">
        <f t="shared" ca="1" si="10"/>
        <v>4187092744969.7422</v>
      </c>
      <c r="Q50" s="90">
        <f t="shared" ca="1" si="10"/>
        <v>3489243954141.4517</v>
      </c>
      <c r="R50" s="90">
        <f t="shared" ca="1" si="10"/>
        <v>2791395163313.1611</v>
      </c>
      <c r="S50" s="90">
        <f t="shared" ca="1" si="10"/>
        <v>2093546372484.8711</v>
      </c>
      <c r="T50" s="90">
        <f t="shared" ca="1" si="10"/>
        <v>1395697581656.5806</v>
      </c>
      <c r="U50" s="90">
        <f t="shared" ca="1" si="10"/>
        <v>697848790828.29028</v>
      </c>
      <c r="V50">
        <f ca="1">IF('NGPS 2030'!$A58="WT",INDIRECT("'NGPS 2030'!"&amp;'Country Selector'!$B$3&amp;ROW($A58))*10^12,0)*'Process Emissions Multipliers'!$D$40</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Multipliers'!$E$40</f>
        <v>0</v>
      </c>
    </row>
    <row r="51" spans="1:42">
      <c r="A51" s="74">
        <v>-1</v>
      </c>
      <c r="B51">
        <f ca="1">IF('NGPS 2010'!$A59="WT",INDIRECT("'NGPS 2010'!"&amp;'Country Selector'!$B$3&amp;ROW($A59))*10^12,0)</f>
        <v>94983249564.259964</v>
      </c>
      <c r="C51" s="90">
        <f t="shared" ca="1" si="9"/>
        <v>85484924607.833969</v>
      </c>
      <c r="D51" s="90">
        <f t="shared" ca="1" si="9"/>
        <v>75986599651.407974</v>
      </c>
      <c r="E51" s="90">
        <f t="shared" ca="1" si="9"/>
        <v>66488274694.981972</v>
      </c>
      <c r="F51" s="90">
        <f t="shared" ca="1" si="9"/>
        <v>56989949738.555984</v>
      </c>
      <c r="G51" s="90">
        <f t="shared" ca="1" si="9"/>
        <v>47491624782.129982</v>
      </c>
      <c r="H51" s="90">
        <f t="shared" ca="1" si="9"/>
        <v>37993299825.703987</v>
      </c>
      <c r="I51" s="90">
        <f t="shared" ca="1" si="9"/>
        <v>28494974869.277992</v>
      </c>
      <c r="J51" s="90">
        <f t="shared" ca="1" si="9"/>
        <v>18996649912.851994</v>
      </c>
      <c r="K51" s="90">
        <f t="shared" ca="1" si="9"/>
        <v>9498324956.4259968</v>
      </c>
      <c r="L51">
        <f ca="1">IF('NGPS 2020'!$A59="WT",INDIRECT("'NGPS 2020'!"&amp;'Country Selector'!$B$3&amp;ROW($A59))*10^12,0)*'Process Emissions Multipliers'!$B$40</f>
        <v>0</v>
      </c>
      <c r="M51" s="90">
        <f t="shared" ca="1" si="10"/>
        <v>6948633803.3810062</v>
      </c>
      <c r="N51" s="90">
        <f t="shared" ca="1" si="10"/>
        <v>13897267606.762012</v>
      </c>
      <c r="O51" s="90">
        <f t="shared" ca="1" si="10"/>
        <v>20845901410.143017</v>
      </c>
      <c r="P51" s="90">
        <f t="shared" ca="1" si="10"/>
        <v>27794535213.524025</v>
      </c>
      <c r="Q51" s="90">
        <f t="shared" ca="1" si="10"/>
        <v>34743169016.905029</v>
      </c>
      <c r="R51" s="90">
        <f t="shared" ca="1" si="10"/>
        <v>41691802820.286034</v>
      </c>
      <c r="S51" s="90">
        <f t="shared" ca="1" si="10"/>
        <v>48640436623.667038</v>
      </c>
      <c r="T51" s="90">
        <f t="shared" ca="1" si="10"/>
        <v>55589070427.04805</v>
      </c>
      <c r="U51" s="90">
        <f t="shared" ca="1" si="10"/>
        <v>62537704230.429054</v>
      </c>
      <c r="V51">
        <f ca="1">IF('NGPS 2030'!$A59="WT",INDIRECT("'NGPS 2030'!"&amp;'Country Selector'!$B$3&amp;ROW($A59))*10^12,0)*'Process Emissions Multipliers'!$D$40</f>
        <v>69486338033.810059</v>
      </c>
      <c r="W51" s="90">
        <f t="shared" ca="1" si="8"/>
        <v>70382997257.359497</v>
      </c>
      <c r="X51" s="90">
        <f t="shared" ca="1" si="8"/>
        <v>71279656480.908951</v>
      </c>
      <c r="Y51" s="90">
        <f t="shared" ca="1" si="8"/>
        <v>72176315704.458389</v>
      </c>
      <c r="Z51" s="90">
        <f t="shared" ca="1" si="8"/>
        <v>73072974928.007843</v>
      </c>
      <c r="AA51" s="90">
        <f t="shared" ca="1" si="8"/>
        <v>73969634151.557281</v>
      </c>
      <c r="AB51" s="90">
        <f t="shared" ca="1" si="8"/>
        <v>74866293375.10672</v>
      </c>
      <c r="AC51" s="90">
        <f t="shared" ca="1" si="8"/>
        <v>75762952598.656158</v>
      </c>
      <c r="AD51" s="90">
        <f t="shared" ca="1" si="8"/>
        <v>76659611822.205597</v>
      </c>
      <c r="AE51" s="90">
        <f t="shared" ca="1" si="8"/>
        <v>77556271045.755066</v>
      </c>
      <c r="AF51" s="90">
        <f t="shared" ca="1" si="8"/>
        <v>78452930269.304504</v>
      </c>
      <c r="AG51" s="90">
        <f t="shared" ca="1" si="8"/>
        <v>79349589492.853943</v>
      </c>
      <c r="AH51" s="90">
        <f t="shared" ca="1" si="8"/>
        <v>80246248716.403381</v>
      </c>
      <c r="AI51" s="90">
        <f t="shared" ca="1" si="8"/>
        <v>81142907939.95282</v>
      </c>
      <c r="AJ51" s="90">
        <f t="shared" ca="1" si="8"/>
        <v>82039567163.502274</v>
      </c>
      <c r="AK51" s="90">
        <f t="shared" ca="1" si="8"/>
        <v>82936226387.051727</v>
      </c>
      <c r="AL51" s="90">
        <f t="shared" ca="1" si="8"/>
        <v>83832885610.601151</v>
      </c>
      <c r="AM51" s="90">
        <f t="shared" ca="1" si="11"/>
        <v>84729544834.150589</v>
      </c>
      <c r="AN51" s="90">
        <f t="shared" ca="1" si="11"/>
        <v>85626204057.700058</v>
      </c>
      <c r="AO51" s="90">
        <f t="shared" ca="1" si="11"/>
        <v>86522863281.249496</v>
      </c>
      <c r="AP51">
        <f ca="1">V51*'Process Emissions Multipliers'!$E$40</f>
        <v>87419522504.798935</v>
      </c>
    </row>
    <row r="52" spans="1:42">
      <c r="A52" s="74">
        <v>0</v>
      </c>
      <c r="B52">
        <f ca="1">IF('NGPS 2010'!$A60="WT",INDIRECT("'NGPS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IF('NGPS 2020'!$A60="WT",INDIRECT("'NGPS 2020'!"&amp;'Country Selector'!$B$3&amp;ROW($A60))*10^12,0)*'Process Emissions Multipliers'!$B$40</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IF('NGPS 2030'!$A60="WT",INDIRECT("'NGPS 2030'!"&amp;'Country Selector'!$B$3&amp;ROW($A60))*10^12,0)*'Process Emissions Multipliers'!$D$40</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Multipliers'!$E$40</f>
        <v>0</v>
      </c>
    </row>
    <row r="53" spans="1:42">
      <c r="A53" s="74">
        <v>1</v>
      </c>
      <c r="B53">
        <f ca="1">IF('NGPS 2010'!$A61="WT",INDIRECT("'NGPS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IF('NGPS 2020'!$A61="WT",INDIRECT("'NGPS 2020'!"&amp;'Country Selector'!$B$3&amp;ROW($A61))*10^12,0)*'Process Emissions Multipliers'!$B$40</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IF('NGPS 2030'!$A61="WT",INDIRECT("'NGPS 2030'!"&amp;'Country Selector'!$B$3&amp;ROW($A61))*10^12,0)*'Process Emissions Multipliers'!$D$40</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Multipliers'!$E$40</f>
        <v>0</v>
      </c>
    </row>
    <row r="54" spans="1:42">
      <c r="A54" s="74">
        <v>2</v>
      </c>
      <c r="B54">
        <f ca="1">IF('NGPS 2010'!$A62="WT",INDIRECT("'NGPS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IF('NGPS 2020'!$A62="WT",INDIRECT("'NGPS 2020'!"&amp;'Country Selector'!$B$3&amp;ROW($A62))*10^12,0)*'Process Emissions Multipliers'!$B$40</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IF('NGPS 2030'!$A62="WT",INDIRECT("'NGPS 2030'!"&amp;'Country Selector'!$B$3&amp;ROW($A62))*10^12,0)*'Process Emissions Multipliers'!$D$40</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Multipliers'!$E$40</f>
        <v>0</v>
      </c>
    </row>
    <row r="55" spans="1:42">
      <c r="A55" s="74">
        <v>3</v>
      </c>
      <c r="B55">
        <f ca="1">IF('NGPS 2010'!$A63="WT",INDIRECT("'NGPS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IF('NGPS 2020'!$A63="WT",INDIRECT("'NGPS 2020'!"&amp;'Country Selector'!$B$3&amp;ROW($A63))*10^12,0)*'Process Emissions Multipliers'!$B$40</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IF('NGPS 2030'!$A63="WT",INDIRECT("'NGPS 2030'!"&amp;'Country Selector'!$B$3&amp;ROW($A63))*10^12,0)*'Process Emissions Multipliers'!$D$40</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Multipliers'!$E$40</f>
        <v>0</v>
      </c>
    </row>
    <row r="56" spans="1:42">
      <c r="A56" s="74">
        <v>4</v>
      </c>
      <c r="B56">
        <f ca="1">IF('NGPS 2010'!$A64="WT",INDIRECT("'NGPS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IF('NGPS 2020'!$A64="WT",INDIRECT("'NGPS 2020'!"&amp;'Country Selector'!$B$3&amp;ROW($A64))*10^12,0)*'Process Emissions Multipliers'!$B$40</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IF('NGPS 2030'!$A64="WT",INDIRECT("'NGPS 2030'!"&amp;'Country Selector'!$B$3&amp;ROW($A64))*10^12,0)*'Process Emissions Multipliers'!$D$40</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Multipliers'!$E$40</f>
        <v>0</v>
      </c>
    </row>
    <row r="57" spans="1:42">
      <c r="A57" s="74">
        <v>5</v>
      </c>
      <c r="B57">
        <f ca="1">IF('NGPS 2010'!$A65="WT",INDIRECT("'NGPS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IF('NGPS 2020'!$A65="WT",INDIRECT("'NGPS 2020'!"&amp;'Country Selector'!$B$3&amp;ROW($A65))*10^12,0)*'Process Emissions Multipliers'!$B$40</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IF('NGPS 2030'!$A65="WT",INDIRECT("'NGPS 2030'!"&amp;'Country Selector'!$B$3&amp;ROW($A65))*10^12,0)*'Process Emissions Multipliers'!$D$40</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Multipliers'!$E$40</f>
        <v>0</v>
      </c>
    </row>
    <row r="58" spans="1:42">
      <c r="A58" s="74">
        <v>6</v>
      </c>
      <c r="B58">
        <f ca="1">IF('NGPS 2010'!$A66="WT",INDIRECT("'NGPS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IF('NGPS 2020'!$A66="WT",INDIRECT("'NGPS 2020'!"&amp;'Country Selector'!$B$3&amp;ROW($A66))*10^12,0)*'Process Emissions Multipliers'!$B$40</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IF('NGPS 2030'!$A66="WT",INDIRECT("'NGPS 2030'!"&amp;'Country Selector'!$B$3&amp;ROW($A66))*10^12,0)*'Process Emissions Multipliers'!$D$40</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Multipliers'!$E$40</f>
        <v>0</v>
      </c>
    </row>
    <row r="59" spans="1:42">
      <c r="A59" s="74">
        <v>7</v>
      </c>
      <c r="B59">
        <f ca="1">IF('NGPS 2010'!$A67="WT",INDIRECT("'NGPS 2010'!"&amp;'Country Selector'!$B$3&amp;ROW($A67))*10^12,0)</f>
        <v>0</v>
      </c>
      <c r="C59" s="90">
        <f t="shared" ca="1" si="9"/>
        <v>1232740953.9417832</v>
      </c>
      <c r="D59" s="90">
        <f t="shared" ca="1" si="9"/>
        <v>2465481907.8835664</v>
      </c>
      <c r="E59" s="90">
        <f t="shared" ca="1" si="9"/>
        <v>3698222861.8253493</v>
      </c>
      <c r="F59" s="90">
        <f t="shared" ca="1" si="9"/>
        <v>4930963815.7671328</v>
      </c>
      <c r="G59" s="90">
        <f t="shared" ca="1" si="9"/>
        <v>6163704769.7089157</v>
      </c>
      <c r="H59" s="90">
        <f t="shared" ca="1" si="9"/>
        <v>7396445723.6506987</v>
      </c>
      <c r="I59" s="90">
        <f t="shared" ca="1" si="9"/>
        <v>8629186677.5924816</v>
      </c>
      <c r="J59" s="90">
        <f t="shared" ca="1" si="9"/>
        <v>9861927631.5342655</v>
      </c>
      <c r="K59" s="90">
        <f t="shared" ca="1" si="9"/>
        <v>11094668585.476048</v>
      </c>
      <c r="L59">
        <f ca="1">IF('NGPS 2020'!$A67="WT",INDIRECT("'NGPS 2020'!"&amp;'Country Selector'!$B$3&amp;ROW($A67))*10^12,0)*'Process Emissions Multipliers'!$B$40</f>
        <v>12327409539.417831</v>
      </c>
      <c r="M59" s="90">
        <f t="shared" ca="1" si="10"/>
        <v>11094668585.476048</v>
      </c>
      <c r="N59" s="90">
        <f t="shared" ca="1" si="10"/>
        <v>9861927631.5342655</v>
      </c>
      <c r="O59" s="90">
        <f t="shared" ca="1" si="10"/>
        <v>8629186677.5924816</v>
      </c>
      <c r="P59" s="90">
        <f t="shared" ca="1" si="10"/>
        <v>7396445723.6506987</v>
      </c>
      <c r="Q59" s="90">
        <f t="shared" ca="1" si="10"/>
        <v>6163704769.7089157</v>
      </c>
      <c r="R59" s="90">
        <f t="shared" ca="1" si="10"/>
        <v>4930963815.7671328</v>
      </c>
      <c r="S59" s="90">
        <f t="shared" ca="1" si="10"/>
        <v>3698222861.8253493</v>
      </c>
      <c r="T59" s="90">
        <f t="shared" ca="1" si="10"/>
        <v>2465481907.8835664</v>
      </c>
      <c r="U59" s="90">
        <f t="shared" ca="1" si="10"/>
        <v>1232740953.9417832</v>
      </c>
      <c r="V59">
        <f ca="1">IF('NGPS 2030'!$A67="WT",INDIRECT("'NGPS 2030'!"&amp;'Country Selector'!$B$3&amp;ROW($A67))*10^12,0)*'Process Emissions Multipliers'!$D$40</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Multipliers'!$E$40</f>
        <v>0</v>
      </c>
    </row>
    <row r="60" spans="1:42">
      <c r="A60" s="74">
        <v>8</v>
      </c>
      <c r="B60">
        <f ca="1">IF('NGPS 2010'!$A68="WT",INDIRECT("'NGPS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IF('NGPS 2020'!$A68="WT",INDIRECT("'NGPS 2020'!"&amp;'Country Selector'!$B$3&amp;ROW($A68))*10^12,0)*'Process Emissions Multipliers'!$B$40</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IF('NGPS 2030'!$A68="WT",INDIRECT("'NGPS 2030'!"&amp;'Country Selector'!$B$3&amp;ROW($A68))*10^12,0)*'Process Emissions Multipliers'!$D$40</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Multipliers'!$E$40</f>
        <v>0</v>
      </c>
    </row>
    <row r="61" spans="1:42">
      <c r="A61" s="74">
        <v>9</v>
      </c>
      <c r="B61">
        <f ca="1">IF('NGPS 2010'!$A69="WT",INDIRECT("'NGPS 2010'!"&amp;'Country Selector'!$B$3&amp;ROW($A69))*10^12,0)</f>
        <v>0</v>
      </c>
      <c r="C61" s="90">
        <f t="shared" ca="1" si="9"/>
        <v>200234700.55853289</v>
      </c>
      <c r="D61" s="90">
        <f t="shared" ca="1" si="9"/>
        <v>400469401.11706579</v>
      </c>
      <c r="E61" s="90">
        <f t="shared" ca="1" si="9"/>
        <v>600704101.67559862</v>
      </c>
      <c r="F61" s="90">
        <f t="shared" ca="1" si="9"/>
        <v>800938802.23413157</v>
      </c>
      <c r="G61" s="90">
        <f t="shared" ca="1" si="9"/>
        <v>1001173502.7926643</v>
      </c>
      <c r="H61" s="90">
        <f t="shared" ca="1" si="9"/>
        <v>1201408203.3511972</v>
      </c>
      <c r="I61" s="90">
        <f t="shared" ca="1" si="9"/>
        <v>1401642903.9097302</v>
      </c>
      <c r="J61" s="90">
        <f t="shared" ca="1" si="9"/>
        <v>1601877604.4682631</v>
      </c>
      <c r="K61" s="90">
        <f t="shared" ca="1" si="9"/>
        <v>1802112305.0267959</v>
      </c>
      <c r="L61">
        <f ca="1">IF('NGPS 2020'!$A69="WT",INDIRECT("'NGPS 2020'!"&amp;'Country Selector'!$B$3&amp;ROW($A69))*10^12,0)*'Process Emissions Multipliers'!$B$40</f>
        <v>2002347005.5853288</v>
      </c>
      <c r="M61" s="90">
        <f t="shared" ca="1" si="10"/>
        <v>1802112305.0267959</v>
      </c>
      <c r="N61" s="90">
        <f t="shared" ca="1" si="10"/>
        <v>1601877604.4682631</v>
      </c>
      <c r="O61" s="90">
        <f t="shared" ca="1" si="10"/>
        <v>1401642903.9097302</v>
      </c>
      <c r="P61" s="90">
        <f t="shared" ca="1" si="10"/>
        <v>1201408203.3511972</v>
      </c>
      <c r="Q61" s="90">
        <f t="shared" ca="1" si="10"/>
        <v>1001173502.7926643</v>
      </c>
      <c r="R61" s="90">
        <f t="shared" ca="1" si="10"/>
        <v>800938802.23413157</v>
      </c>
      <c r="S61" s="90">
        <f t="shared" ca="1" si="10"/>
        <v>600704101.67559862</v>
      </c>
      <c r="T61" s="90">
        <f t="shared" ca="1" si="10"/>
        <v>400469401.11706579</v>
      </c>
      <c r="U61" s="90">
        <f t="shared" ca="1" si="10"/>
        <v>200234700.55853289</v>
      </c>
      <c r="V61">
        <f ca="1">IF('NGPS 2030'!$A69="WT",INDIRECT("'NGPS 2030'!"&amp;'Country Selector'!$B$3&amp;ROW($A69))*10^12,0)*'Process Emissions Multipliers'!$D$40</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Multipliers'!$E$40</f>
        <v>0</v>
      </c>
    </row>
    <row r="62" spans="1:42">
      <c r="A62" s="74">
        <v>10</v>
      </c>
      <c r="B62">
        <f ca="1">IF('NGPS 2010'!$A70="WT",INDIRECT("'NGPS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IF('NGPS 2020'!$A70="WT",INDIRECT("'NGPS 2020'!"&amp;'Country Selector'!$B$3&amp;ROW($A70))*10^12,0)*'Process Emissions Multipliers'!$B$40</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IF('NGPS 2030'!$A70="WT",INDIRECT("'NGPS 2030'!"&amp;'Country Selector'!$B$3&amp;ROW($A70))*10^12,0)*'Process Emissions Multipliers'!$D$40</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Multipliers'!$E$40</f>
        <v>0</v>
      </c>
    </row>
    <row r="63" spans="1:42">
      <c r="A63" s="74">
        <v>11</v>
      </c>
      <c r="B63">
        <f ca="1">IF('NGPS 2010'!$A71="WT",INDIRECT("'NGPS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IF('NGPS 2020'!$A71="WT",INDIRECT("'NGPS 2020'!"&amp;'Country Selector'!$B$3&amp;ROW($A71))*10^12,0)*'Process Emissions Multipliers'!$B$40</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IF('NGPS 2030'!$A71="WT",INDIRECT("'NGPS 2030'!"&amp;'Country Selector'!$B$3&amp;ROW($A71))*10^12,0)*'Process Emissions Multipliers'!$D$40</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Multipliers'!$E$40</f>
        <v>0</v>
      </c>
    </row>
    <row r="64" spans="1:42">
      <c r="A64" s="74">
        <v>12</v>
      </c>
      <c r="B64">
        <f ca="1">IF('NGPS 2010'!$A72="WT",INDIRECT("'NGPS 2010'!"&amp;'Country Selector'!$B$3&amp;ROW($A72))*10^12,0)</f>
        <v>1126963646747.0933</v>
      </c>
      <c r="C64" s="90">
        <f t="shared" ref="C64:K127" ca="1" si="15">$B64*($L$1-C$1)/($L$1-$B$1)+$L64*(C$1-$B$1)/($L$1-$B$1)</f>
        <v>1074310859909.2291</v>
      </c>
      <c r="D64" s="90">
        <f t="shared" ca="1" si="12"/>
        <v>1021658073071.3647</v>
      </c>
      <c r="E64" s="90">
        <f t="shared" ca="1" si="12"/>
        <v>969005286233.50049</v>
      </c>
      <c r="F64" s="90">
        <f t="shared" ca="1" si="12"/>
        <v>916352499395.63647</v>
      </c>
      <c r="G64" s="90">
        <f t="shared" ca="1" si="12"/>
        <v>863699712557.77222</v>
      </c>
      <c r="H64" s="90">
        <f t="shared" ca="1" si="12"/>
        <v>811046925719.90796</v>
      </c>
      <c r="I64" s="90">
        <f t="shared" ca="1" si="12"/>
        <v>758394138882.04382</v>
      </c>
      <c r="J64" s="90">
        <f t="shared" ca="1" si="12"/>
        <v>705741352044.17957</v>
      </c>
      <c r="K64" s="90">
        <f t="shared" ca="1" si="12"/>
        <v>653088565206.31543</v>
      </c>
      <c r="L64">
        <f ca="1">IF('NGPS 2020'!$A72="WT",INDIRECT("'NGPS 2020'!"&amp;'Country Selector'!$B$3&amp;ROW($A72))*10^12,0)*'Process Emissions Multipliers'!$B$40</f>
        <v>600435778368.45117</v>
      </c>
      <c r="M64" s="90">
        <f t="shared" ref="M64:U127" ca="1" si="16">$L64*($V$1-M$1)/($V$1-$L$1)+$V64*(M$1-$L$1)/($V$1-$L$1)</f>
        <v>641044973962.20264</v>
      </c>
      <c r="N64" s="90">
        <f t="shared" ca="1" si="13"/>
        <v>681654169555.9541</v>
      </c>
      <c r="O64" s="90">
        <f t="shared" ca="1" si="13"/>
        <v>722263365149.70557</v>
      </c>
      <c r="P64" s="90">
        <f t="shared" ca="1" si="13"/>
        <v>762872560743.45691</v>
      </c>
      <c r="Q64" s="90">
        <f t="shared" ca="1" si="13"/>
        <v>803481756337.20837</v>
      </c>
      <c r="R64" s="90">
        <f t="shared" ca="1" si="13"/>
        <v>844090951930.95984</v>
      </c>
      <c r="S64" s="90">
        <f t="shared" ca="1" si="13"/>
        <v>884700147524.71118</v>
      </c>
      <c r="T64" s="90">
        <f t="shared" ca="1" si="13"/>
        <v>925309343118.46265</v>
      </c>
      <c r="U64" s="90">
        <f t="shared" ca="1" si="13"/>
        <v>965918538712.21399</v>
      </c>
      <c r="V64">
        <f ca="1">IF('NGPS 2030'!$A72="WT",INDIRECT("'NGPS 2030'!"&amp;'Country Selector'!$B$3&amp;ROW($A72))*10^12,0)*'Process Emissions Multipliers'!$D$40</f>
        <v>1006527734305.9656</v>
      </c>
      <c r="W64" s="90">
        <f t="shared" ca="1" si="14"/>
        <v>1019516077083.2844</v>
      </c>
      <c r="X64" s="90">
        <f t="shared" ca="1" si="14"/>
        <v>1032504419860.603</v>
      </c>
      <c r="Y64" s="90">
        <f t="shared" ca="1" si="14"/>
        <v>1045492762637.9219</v>
      </c>
      <c r="Z64" s="90">
        <f t="shared" ca="1" si="14"/>
        <v>1058481105415.2407</v>
      </c>
      <c r="AA64" s="90">
        <f t="shared" ca="1" si="14"/>
        <v>1071469448192.5596</v>
      </c>
      <c r="AB64" s="90">
        <f t="shared" ca="1" si="14"/>
        <v>1084457790969.8782</v>
      </c>
      <c r="AC64" s="90">
        <f t="shared" ca="1" si="14"/>
        <v>1097446133747.197</v>
      </c>
      <c r="AD64" s="90">
        <f t="shared" ca="1" si="14"/>
        <v>1110434476524.5156</v>
      </c>
      <c r="AE64" s="90">
        <f t="shared" ca="1" si="14"/>
        <v>1123422819301.8345</v>
      </c>
      <c r="AF64" s="90">
        <f t="shared" ca="1" si="14"/>
        <v>1136411162079.1533</v>
      </c>
      <c r="AG64" s="90">
        <f t="shared" ca="1" si="14"/>
        <v>1149399504856.4722</v>
      </c>
      <c r="AH64" s="90">
        <f t="shared" ca="1" si="14"/>
        <v>1162387847633.791</v>
      </c>
      <c r="AI64" s="90">
        <f t="shared" ca="1" si="14"/>
        <v>1175376190411.1096</v>
      </c>
      <c r="AJ64" s="90">
        <f t="shared" ca="1" si="14"/>
        <v>1188364533188.4282</v>
      </c>
      <c r="AK64" s="90">
        <f t="shared" ca="1" si="14"/>
        <v>1201352875965.7473</v>
      </c>
      <c r="AL64" s="90">
        <f t="shared" ca="1" si="14"/>
        <v>1214341218743.0659</v>
      </c>
      <c r="AM64" s="90">
        <f t="shared" ca="1" si="11"/>
        <v>1227329561520.3848</v>
      </c>
      <c r="AN64" s="90">
        <f t="shared" ca="1" si="11"/>
        <v>1240317904297.7036</v>
      </c>
      <c r="AO64" s="90">
        <f t="shared" ca="1" si="11"/>
        <v>1253306247075.0225</v>
      </c>
      <c r="AP64">
        <f ca="1">V64*'Process Emissions Multipliers'!$E$40</f>
        <v>1266294589852.3411</v>
      </c>
    </row>
    <row r="65" spans="1:42">
      <c r="A65" s="74">
        <v>13</v>
      </c>
      <c r="B65">
        <f ca="1">IF('NGPS 2010'!$A73="WT",INDIRECT("'NGPS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IF('NGPS 2020'!$A73="WT",INDIRECT("'NGPS 2020'!"&amp;'Country Selector'!$B$3&amp;ROW($A73))*10^12,0)*'Process Emissions Multipliers'!$B$40</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IF('NGPS 2030'!$A73="WT",INDIRECT("'NGPS 2030'!"&amp;'Country Selector'!$B$3&amp;ROW($A73))*10^12,0)*'Process Emissions Multipliers'!$D$40</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Multipliers'!$E$40</f>
        <v>0</v>
      </c>
    </row>
    <row r="66" spans="1:42">
      <c r="A66" s="74">
        <v>14</v>
      </c>
      <c r="B66">
        <f ca="1">IF('NGPS 2010'!$A74="WT",INDIRECT("'NGPS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IF('NGPS 2020'!$A74="WT",INDIRECT("'NGPS 2020'!"&amp;'Country Selector'!$B$3&amp;ROW($A74))*10^12,0)*'Process Emissions Multipliers'!$B$40</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IF('NGPS 2030'!$A74="WT",INDIRECT("'NGPS 2030'!"&amp;'Country Selector'!$B$3&amp;ROW($A74))*10^12,0)*'Process Emissions Multipliers'!$D$40</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Multipliers'!$E$40</f>
        <v>0</v>
      </c>
    </row>
    <row r="67" spans="1:42">
      <c r="A67" s="74">
        <v>15</v>
      </c>
      <c r="B67">
        <f ca="1">IF('NGPS 2010'!$A75="WT",INDIRECT("'NGPS 2010'!"&amp;'Country Selector'!$B$3&amp;ROW($A75))*10^12,0)</f>
        <v>14819346934.785927</v>
      </c>
      <c r="C67" s="90">
        <f t="shared" ca="1" si="15"/>
        <v>14993127482.133036</v>
      </c>
      <c r="D67" s="90">
        <f t="shared" ca="1" si="12"/>
        <v>15166908029.480148</v>
      </c>
      <c r="E67" s="90">
        <f t="shared" ca="1" si="12"/>
        <v>15340688576.827259</v>
      </c>
      <c r="F67" s="90">
        <f t="shared" ca="1" si="12"/>
        <v>15514469124.174368</v>
      </c>
      <c r="G67" s="90">
        <f t="shared" ca="1" si="12"/>
        <v>15688249671.521477</v>
      </c>
      <c r="H67" s="90">
        <f t="shared" ca="1" si="12"/>
        <v>15862030218.868587</v>
      </c>
      <c r="I67" s="90">
        <f t="shared" ca="1" si="12"/>
        <v>16035810766.215698</v>
      </c>
      <c r="J67" s="90">
        <f t="shared" ca="1" si="12"/>
        <v>16209591313.562811</v>
      </c>
      <c r="K67" s="90">
        <f t="shared" ca="1" si="12"/>
        <v>16383371860.909918</v>
      </c>
      <c r="L67">
        <f ca="1">IF('NGPS 2020'!$A75="WT",INDIRECT("'NGPS 2020'!"&amp;'Country Selector'!$B$3&amp;ROW($A75))*10^12,0)*'Process Emissions Multipliers'!$B$40</f>
        <v>16557152408.25703</v>
      </c>
      <c r="M67" s="90">
        <f t="shared" ca="1" si="16"/>
        <v>17703952635.205383</v>
      </c>
      <c r="N67" s="90">
        <f t="shared" ca="1" si="13"/>
        <v>18850752862.153736</v>
      </c>
      <c r="O67" s="90">
        <f t="shared" ca="1" si="13"/>
        <v>19997553089.102089</v>
      </c>
      <c r="P67" s="90">
        <f t="shared" ca="1" si="13"/>
        <v>21144353316.050438</v>
      </c>
      <c r="Q67" s="90">
        <f t="shared" ca="1" si="13"/>
        <v>22291153542.998791</v>
      </c>
      <c r="R67" s="90">
        <f t="shared" ca="1" si="13"/>
        <v>23437953769.947144</v>
      </c>
      <c r="S67" s="90">
        <f t="shared" ca="1" si="13"/>
        <v>24584753996.895496</v>
      </c>
      <c r="T67" s="90">
        <f t="shared" ca="1" si="13"/>
        <v>25731554223.843849</v>
      </c>
      <c r="U67" s="90">
        <f t="shared" ca="1" si="13"/>
        <v>26878354450.792202</v>
      </c>
      <c r="V67">
        <f ca="1">IF('NGPS 2030'!$A75="WT",INDIRECT("'NGPS 2030'!"&amp;'Country Selector'!$B$3&amp;ROW($A75))*10^12,0)*'Process Emissions Multipliers'!$D$40</f>
        <v>28025154677.740555</v>
      </c>
      <c r="W67" s="90">
        <f t="shared" ca="1" si="14"/>
        <v>28386794305.67675</v>
      </c>
      <c r="X67" s="90">
        <f t="shared" ca="1" si="14"/>
        <v>28748433933.612949</v>
      </c>
      <c r="Y67" s="90">
        <f t="shared" ca="1" si="14"/>
        <v>29110073561.549149</v>
      </c>
      <c r="Z67" s="90">
        <f t="shared" ca="1" si="14"/>
        <v>29471713189.485344</v>
      </c>
      <c r="AA67" s="90">
        <f t="shared" ca="1" si="14"/>
        <v>29833352817.421539</v>
      </c>
      <c r="AB67" s="90">
        <f t="shared" ca="1" si="14"/>
        <v>30194992445.357738</v>
      </c>
      <c r="AC67" s="90">
        <f t="shared" ca="1" si="14"/>
        <v>30556632073.293938</v>
      </c>
      <c r="AD67" s="90">
        <f t="shared" ca="1" si="14"/>
        <v>30918271701.230133</v>
      </c>
      <c r="AE67" s="90">
        <f t="shared" ca="1" si="14"/>
        <v>31279911329.166328</v>
      </c>
      <c r="AF67" s="90">
        <f t="shared" ca="1" si="14"/>
        <v>31641550957.102524</v>
      </c>
      <c r="AG67" s="90">
        <f t="shared" ca="1" si="14"/>
        <v>32003190585.038723</v>
      </c>
      <c r="AH67" s="90">
        <f t="shared" ca="1" si="14"/>
        <v>32364830212.974922</v>
      </c>
      <c r="AI67" s="90">
        <f t="shared" ca="1" si="14"/>
        <v>32726469840.911121</v>
      </c>
      <c r="AJ67" s="90">
        <f t="shared" ca="1" si="14"/>
        <v>33088109468.847317</v>
      </c>
      <c r="AK67" s="90">
        <f t="shared" ca="1" si="14"/>
        <v>33449749096.783516</v>
      </c>
      <c r="AL67" s="90">
        <f t="shared" ca="1" si="14"/>
        <v>33811388724.719711</v>
      </c>
      <c r="AM67" s="90">
        <f t="shared" ca="1" si="11"/>
        <v>34173028352.655907</v>
      </c>
      <c r="AN67" s="90">
        <f t="shared" ca="1" si="11"/>
        <v>34534667980.592102</v>
      </c>
      <c r="AO67" s="90">
        <f t="shared" ca="1" si="11"/>
        <v>34896307608.528305</v>
      </c>
      <c r="AP67">
        <f ca="1">V67*'Process Emissions Multipliers'!$E$40</f>
        <v>35257947236.4645</v>
      </c>
    </row>
    <row r="68" spans="1:42">
      <c r="A68" s="74">
        <v>16</v>
      </c>
      <c r="B68">
        <f ca="1">IF('NGPS 2010'!$A76="WT",INDIRECT("'NGPS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IF('NGPS 2020'!$A76="WT",INDIRECT("'NGPS 2020'!"&amp;'Country Selector'!$B$3&amp;ROW($A76))*10^12,0)*'Process Emissions Multipliers'!$B$40</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IF('NGPS 2030'!$A76="WT",INDIRECT("'NGPS 2030'!"&amp;'Country Selector'!$B$3&amp;ROW($A76))*10^12,0)*'Process Emissions Multipliers'!$D$40</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Multipliers'!$E$40</f>
        <v>0</v>
      </c>
    </row>
    <row r="69" spans="1:42">
      <c r="A69" s="74">
        <v>17</v>
      </c>
      <c r="B69">
        <f ca="1">IF('NGPS 2010'!$A77="WT",INDIRECT("'NGPS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IF('NGPS 2020'!$A77="WT",INDIRECT("'NGPS 2020'!"&amp;'Country Selector'!$B$3&amp;ROW($A77))*10^12,0)*'Process Emissions Multipliers'!$B$40</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IF('NGPS 2030'!$A77="WT",INDIRECT("'NGPS 2030'!"&amp;'Country Selector'!$B$3&amp;ROW($A77))*10^12,0)*'Process Emissions Multipliers'!$D$40</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Multipliers'!$E$40</f>
        <v>0</v>
      </c>
    </row>
    <row r="70" spans="1:42">
      <c r="A70" s="74">
        <v>18</v>
      </c>
      <c r="B70">
        <f ca="1">IF('NGPS 2010'!$A78="WT",INDIRECT("'NGPS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IF('NGPS 2020'!$A78="WT",INDIRECT("'NGPS 2020'!"&amp;'Country Selector'!$B$3&amp;ROW($A78))*10^12,0)*'Process Emissions Multipliers'!$B$40</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IF('NGPS 2030'!$A78="WT",INDIRECT("'NGPS 2030'!"&amp;'Country Selector'!$B$3&amp;ROW($A78))*10^12,0)*'Process Emissions Multipliers'!$D$40</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Multipliers'!$E$40</f>
        <v>0</v>
      </c>
    </row>
    <row r="71" spans="1:42">
      <c r="A71" s="74">
        <v>19</v>
      </c>
      <c r="B71">
        <f ca="1">IF('NGPS 2010'!$A79="WT",INDIRECT("'NGPS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IF('NGPS 2020'!$A79="WT",INDIRECT("'NGPS 2020'!"&amp;'Country Selector'!$B$3&amp;ROW($A79))*10^12,0)*'Process Emissions Multipliers'!$B$40</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IF('NGPS 2030'!$A79="WT",INDIRECT("'NGPS 2030'!"&amp;'Country Selector'!$B$3&amp;ROW($A79))*10^12,0)*'Process Emissions Multipliers'!$D$40</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Multipliers'!$E$40</f>
        <v>0</v>
      </c>
    </row>
    <row r="72" spans="1:42">
      <c r="A72" s="74">
        <v>20</v>
      </c>
      <c r="B72">
        <f ca="1">IF('NGPS 2010'!$A80="WT",INDIRECT("'NGPS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IF('NGPS 2020'!$A80="WT",INDIRECT("'NGPS 2020'!"&amp;'Country Selector'!$B$3&amp;ROW($A80))*10^12,0)*'Process Emissions Multipliers'!$B$40</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IF('NGPS 2030'!$A80="WT",INDIRECT("'NGPS 2030'!"&amp;'Country Selector'!$B$3&amp;ROW($A80))*10^12,0)*'Process Emissions Multipliers'!$D$40</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Multipliers'!$E$40</f>
        <v>0</v>
      </c>
    </row>
    <row r="73" spans="1:42">
      <c r="A73" s="74">
        <v>21</v>
      </c>
      <c r="B73">
        <f ca="1">IF('NGPS 2010'!$A81="WT",INDIRECT("'NGPS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IF('NGPS 2020'!$A81="WT",INDIRECT("'NGPS 2020'!"&amp;'Country Selector'!$B$3&amp;ROW($A81))*10^12,0)*'Process Emissions Multipliers'!$B$40</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IF('NGPS 2030'!$A81="WT",INDIRECT("'NGPS 2030'!"&amp;'Country Selector'!$B$3&amp;ROW($A81))*10^12,0)*'Process Emissions Multipliers'!$D$40</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Multipliers'!$E$40</f>
        <v>0</v>
      </c>
    </row>
    <row r="74" spans="1:42">
      <c r="A74" s="74">
        <v>22</v>
      </c>
      <c r="B74">
        <f ca="1">IF('NGPS 2010'!$A82="WT",INDIRECT("'NGPS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IF('NGPS 2020'!$A82="WT",INDIRECT("'NGPS 2020'!"&amp;'Country Selector'!$B$3&amp;ROW($A82))*10^12,0)*'Process Emissions Multipliers'!$B$40</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IF('NGPS 2030'!$A82="WT",INDIRECT("'NGPS 2030'!"&amp;'Country Selector'!$B$3&amp;ROW($A82))*10^12,0)*'Process Emissions Multipliers'!$D$40</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Multipliers'!$E$40</f>
        <v>0</v>
      </c>
    </row>
    <row r="75" spans="1:42">
      <c r="A75" s="74">
        <v>23</v>
      </c>
      <c r="B75">
        <f ca="1">IF('NGPS 2010'!$A83="WT",INDIRECT("'NGPS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IF('NGPS 2020'!$A83="WT",INDIRECT("'NGPS 2020'!"&amp;'Country Selector'!$B$3&amp;ROW($A83))*10^12,0)*'Process Emissions Multipliers'!$B$40</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IF('NGPS 2030'!$A83="WT",INDIRECT("'NGPS 2030'!"&amp;'Country Selector'!$B$3&amp;ROW($A83))*10^12,0)*'Process Emissions Multipliers'!$D$40</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Multipliers'!$E$40</f>
        <v>0</v>
      </c>
    </row>
    <row r="76" spans="1:42">
      <c r="A76" s="74">
        <v>24</v>
      </c>
      <c r="B76">
        <f ca="1">IF('NGPS 2010'!$A84="WT",INDIRECT("'NGPS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IF('NGPS 2020'!$A84="WT",INDIRECT("'NGPS 2020'!"&amp;'Country Selector'!$B$3&amp;ROW($A84))*10^12,0)*'Process Emissions Multipliers'!$B$40</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IF('NGPS 2030'!$A84="WT",INDIRECT("'NGPS 2030'!"&amp;'Country Selector'!$B$3&amp;ROW($A84))*10^12,0)*'Process Emissions Multipliers'!$D$40</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Multipliers'!$E$40</f>
        <v>0</v>
      </c>
    </row>
    <row r="77" spans="1:42">
      <c r="A77" s="74">
        <v>25</v>
      </c>
      <c r="B77">
        <f ca="1">IF('NGPS 2010'!$A85="WT",INDIRECT("'NGPS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IF('NGPS 2020'!$A85="WT",INDIRECT("'NGPS 2020'!"&amp;'Country Selector'!$B$3&amp;ROW($A85))*10^12,0)*'Process Emissions Multipliers'!$B$40</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IF('NGPS 2030'!$A85="WT",INDIRECT("'NGPS 2030'!"&amp;'Country Selector'!$B$3&amp;ROW($A85))*10^12,0)*'Process Emissions Multipliers'!$D$40</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Multipliers'!$E$40</f>
        <v>0</v>
      </c>
    </row>
    <row r="78" spans="1:42">
      <c r="A78" s="74">
        <v>26</v>
      </c>
      <c r="B78">
        <f ca="1">IF('NGPS 2010'!$A86="WT",INDIRECT("'NGPS 2010'!"&amp;'Country Selector'!$B$3&amp;ROW($A86))*10^12,0)</f>
        <v>14169107341.867716</v>
      </c>
      <c r="C78" s="90">
        <f t="shared" ca="1" si="15"/>
        <v>12752196607.680944</v>
      </c>
      <c r="D78" s="90">
        <f t="shared" ca="1" si="12"/>
        <v>11335285873.494173</v>
      </c>
      <c r="E78" s="90">
        <f t="shared" ca="1" si="12"/>
        <v>9918375139.3073997</v>
      </c>
      <c r="F78" s="90">
        <f t="shared" ca="1" si="12"/>
        <v>8501464405.1206303</v>
      </c>
      <c r="G78" s="90">
        <f t="shared" ca="1" si="12"/>
        <v>7084553670.9338579</v>
      </c>
      <c r="H78" s="90">
        <f t="shared" ca="1" si="12"/>
        <v>5667642936.7470865</v>
      </c>
      <c r="I78" s="90">
        <f t="shared" ca="1" si="12"/>
        <v>4250732202.5603151</v>
      </c>
      <c r="J78" s="90">
        <f t="shared" ca="1" si="12"/>
        <v>2833821468.3735433</v>
      </c>
      <c r="K78" s="90">
        <f t="shared" ca="1" si="12"/>
        <v>1416910734.1867716</v>
      </c>
      <c r="L78">
        <f ca="1">IF('NGPS 2020'!$A86="WT",INDIRECT("'NGPS 2020'!"&amp;'Country Selector'!$B$3&amp;ROW($A86))*10^12,0)*'Process Emissions Multipliers'!$B$40</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IF('NGPS 2030'!$A86="WT",INDIRECT("'NGPS 2030'!"&amp;'Country Selector'!$B$3&amp;ROW($A86))*10^12,0)*'Process Emissions Multipliers'!$D$40</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Multipliers'!$E$40</f>
        <v>0</v>
      </c>
    </row>
    <row r="79" spans="1:42">
      <c r="A79" s="74">
        <v>27</v>
      </c>
      <c r="B79">
        <f ca="1">IF('NGPS 2010'!$A87="WT",INDIRECT("'NGPS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IF('NGPS 2020'!$A87="WT",INDIRECT("'NGPS 2020'!"&amp;'Country Selector'!$B$3&amp;ROW($A87))*10^12,0)*'Process Emissions Multipliers'!$B$40</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IF('NGPS 2030'!$A87="WT",INDIRECT("'NGPS 2030'!"&amp;'Country Selector'!$B$3&amp;ROW($A87))*10^12,0)*'Process Emissions Multipliers'!$D$40</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Multipliers'!$E$40</f>
        <v>0</v>
      </c>
    </row>
    <row r="80" spans="1:42">
      <c r="A80" s="74">
        <v>28</v>
      </c>
      <c r="B80">
        <f ca="1">IF('NGPS 2010'!$A88="WT",INDIRECT("'NGPS 2010'!"&amp;'Country Selector'!$B$3&amp;ROW($A88))*10^12,0)</f>
        <v>180073682173.34018</v>
      </c>
      <c r="C80" s="90">
        <f t="shared" ca="1" si="15"/>
        <v>162066313956.00616</v>
      </c>
      <c r="D80" s="90">
        <f t="shared" ca="1" si="12"/>
        <v>144058945738.67215</v>
      </c>
      <c r="E80" s="90">
        <f t="shared" ca="1" si="12"/>
        <v>126051577521.33813</v>
      </c>
      <c r="F80" s="90">
        <f t="shared" ca="1" si="12"/>
        <v>108044209304.0041</v>
      </c>
      <c r="G80" s="90">
        <f t="shared" ca="1" si="12"/>
        <v>90036841086.67009</v>
      </c>
      <c r="H80" s="90">
        <f t="shared" ca="1" si="12"/>
        <v>72029472869.336075</v>
      </c>
      <c r="I80" s="90">
        <f t="shared" ca="1" si="12"/>
        <v>54022104652.002052</v>
      </c>
      <c r="J80" s="90">
        <f t="shared" ca="1" si="12"/>
        <v>36014736434.668037</v>
      </c>
      <c r="K80" s="90">
        <f t="shared" ca="1" si="12"/>
        <v>18007368217.334019</v>
      </c>
      <c r="L80">
        <f ca="1">IF('NGPS 2020'!$A88="WT",INDIRECT("'NGPS 2020'!"&amp;'Country Selector'!$B$3&amp;ROW($A88))*10^12,0)*'Process Emissions Multipliers'!$B$40</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IF('NGPS 2030'!$A88="WT",INDIRECT("'NGPS 2030'!"&amp;'Country Selector'!$B$3&amp;ROW($A88))*10^12,0)*'Process Emissions Multipliers'!$D$40</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Multipliers'!$E$40</f>
        <v>0</v>
      </c>
    </row>
    <row r="81" spans="1:42">
      <c r="A81" s="74">
        <v>29</v>
      </c>
      <c r="B81">
        <f ca="1">IF('NGPS 2010'!$A89="WT",INDIRECT("'NGPS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IF('NGPS 2020'!$A89="WT",INDIRECT("'NGPS 2020'!"&amp;'Country Selector'!$B$3&amp;ROW($A89))*10^12,0)*'Process Emissions Multipliers'!$B$40</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IF('NGPS 2030'!$A89="WT",INDIRECT("'NGPS 2030'!"&amp;'Country Selector'!$B$3&amp;ROW($A89))*10^12,0)*'Process Emissions Multipliers'!$D$40</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Multipliers'!$E$40</f>
        <v>0</v>
      </c>
    </row>
    <row r="82" spans="1:42">
      <c r="A82" s="74">
        <v>30</v>
      </c>
      <c r="B82">
        <f ca="1">IF('NGPS 2010'!$A90="WT",INDIRECT("'NGPS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IF('NGPS 2020'!$A90="WT",INDIRECT("'NGPS 2020'!"&amp;'Country Selector'!$B$3&amp;ROW($A90))*10^12,0)*'Process Emissions Multipliers'!$B$40</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IF('NGPS 2030'!$A90="WT",INDIRECT("'NGPS 2030'!"&amp;'Country Selector'!$B$3&amp;ROW($A90))*10^12,0)*'Process Emissions Multipliers'!$D$40</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Multipliers'!$E$40</f>
        <v>0</v>
      </c>
    </row>
    <row r="83" spans="1:42">
      <c r="A83" s="74">
        <v>31</v>
      </c>
      <c r="B83">
        <f ca="1">IF('NGPS 2010'!$A91="WT",INDIRECT("'NGPS 2010'!"&amp;'Country Selector'!$B$3&amp;ROW($A91))*10^12,0)</f>
        <v>38897977132.16581</v>
      </c>
      <c r="C83" s="90">
        <f t="shared" ca="1" si="15"/>
        <v>35008179418.949234</v>
      </c>
      <c r="D83" s="90">
        <f t="shared" ca="1" si="12"/>
        <v>31118381705.732647</v>
      </c>
      <c r="E83" s="90">
        <f t="shared" ca="1" si="12"/>
        <v>27228583992.516068</v>
      </c>
      <c r="F83" s="90">
        <f t="shared" ca="1" si="12"/>
        <v>23338786279.299488</v>
      </c>
      <c r="G83" s="90">
        <f t="shared" ca="1" si="12"/>
        <v>19448988566.082905</v>
      </c>
      <c r="H83" s="90">
        <f t="shared" ca="1" si="12"/>
        <v>15559190852.866323</v>
      </c>
      <c r="I83" s="90">
        <f t="shared" ca="1" si="12"/>
        <v>11669393139.649744</v>
      </c>
      <c r="J83" s="90">
        <f t="shared" ca="1" si="12"/>
        <v>7779595426.4331617</v>
      </c>
      <c r="K83" s="90">
        <f t="shared" ca="1" si="12"/>
        <v>3889797713.2165809</v>
      </c>
      <c r="L83">
        <f ca="1">IF('NGPS 2020'!$A91="WT",INDIRECT("'NGPS 2020'!"&amp;'Country Selector'!$B$3&amp;ROW($A91))*10^12,0)*'Process Emissions Multipliers'!$B$40</f>
        <v>0</v>
      </c>
      <c r="M83" s="90">
        <f t="shared" ca="1" si="16"/>
        <v>11269776447.086142</v>
      </c>
      <c r="N83" s="90">
        <f t="shared" ca="1" si="13"/>
        <v>22539552894.172283</v>
      </c>
      <c r="O83" s="90">
        <f t="shared" ca="1" si="13"/>
        <v>33809329341.258423</v>
      </c>
      <c r="P83" s="90">
        <f t="shared" ca="1" si="13"/>
        <v>45079105788.344566</v>
      </c>
      <c r="Q83" s="90">
        <f t="shared" ca="1" si="13"/>
        <v>56348882235.43071</v>
      </c>
      <c r="R83" s="90">
        <f t="shared" ca="1" si="13"/>
        <v>67618658682.516846</v>
      </c>
      <c r="S83" s="90">
        <f t="shared" ca="1" si="13"/>
        <v>78888435129.602997</v>
      </c>
      <c r="T83" s="90">
        <f t="shared" ca="1" si="13"/>
        <v>90158211576.689133</v>
      </c>
      <c r="U83" s="90">
        <f t="shared" ca="1" si="13"/>
        <v>101427988023.77528</v>
      </c>
      <c r="V83">
        <f ca="1">IF('NGPS 2030'!$A91="WT",INDIRECT("'NGPS 2030'!"&amp;'Country Selector'!$B$3&amp;ROW($A91))*10^12,0)*'Process Emissions Multipliers'!$D$40</f>
        <v>112697764470.86142</v>
      </c>
      <c r="W83" s="90">
        <f t="shared" ca="1" si="18"/>
        <v>114152028616.09572</v>
      </c>
      <c r="X83" s="90">
        <f t="shared" ca="1" si="18"/>
        <v>115606292761.33003</v>
      </c>
      <c r="Y83" s="90">
        <f t="shared" ca="1" si="18"/>
        <v>117060556906.56433</v>
      </c>
      <c r="Z83" s="90">
        <f t="shared" ca="1" si="18"/>
        <v>118514821051.79863</v>
      </c>
      <c r="AA83" s="90">
        <f t="shared" ca="1" si="18"/>
        <v>119969085197.03294</v>
      </c>
      <c r="AB83" s="90">
        <f t="shared" ca="1" si="18"/>
        <v>121423349342.26724</v>
      </c>
      <c r="AC83" s="90">
        <f t="shared" ca="1" si="18"/>
        <v>122877613487.50154</v>
      </c>
      <c r="AD83" s="90">
        <f t="shared" ca="1" si="18"/>
        <v>124331877632.73584</v>
      </c>
      <c r="AE83" s="90">
        <f t="shared" ca="1" si="18"/>
        <v>125786141777.97014</v>
      </c>
      <c r="AF83" s="90">
        <f t="shared" ca="1" si="18"/>
        <v>127240405923.20445</v>
      </c>
      <c r="AG83" s="90">
        <f t="shared" ca="1" si="18"/>
        <v>128694670068.43875</v>
      </c>
      <c r="AH83" s="90">
        <f t="shared" ca="1" si="18"/>
        <v>130148934213.67307</v>
      </c>
      <c r="AI83" s="90">
        <f t="shared" ca="1" si="18"/>
        <v>131603198358.90736</v>
      </c>
      <c r="AJ83" s="90">
        <f t="shared" ca="1" si="18"/>
        <v>133057462504.14166</v>
      </c>
      <c r="AK83" s="90">
        <f t="shared" ca="1" si="18"/>
        <v>134511726649.37598</v>
      </c>
      <c r="AL83" s="90">
        <f t="shared" ca="1" si="18"/>
        <v>135965990794.61028</v>
      </c>
      <c r="AM83" s="90">
        <f t="shared" ca="1" si="17"/>
        <v>137420254939.84457</v>
      </c>
      <c r="AN83" s="90">
        <f t="shared" ca="1" si="17"/>
        <v>138874519085.07886</v>
      </c>
      <c r="AO83" s="90">
        <f t="shared" ca="1" si="17"/>
        <v>140328783230.31317</v>
      </c>
      <c r="AP83">
        <f ca="1">V83*'Process Emissions Multipliers'!$E$40</f>
        <v>141783047375.54749</v>
      </c>
    </row>
    <row r="84" spans="1:42">
      <c r="A84" s="74">
        <v>32</v>
      </c>
      <c r="B84">
        <f ca="1">IF('NGPS 2010'!$A92="WT",INDIRECT("'NGPS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IF('NGPS 2020'!$A92="WT",INDIRECT("'NGPS 2020'!"&amp;'Country Selector'!$B$3&amp;ROW($A92))*10^12,0)*'Process Emissions Multipliers'!$B$40</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IF('NGPS 2030'!$A92="WT",INDIRECT("'NGPS 2030'!"&amp;'Country Selector'!$B$3&amp;ROW($A92))*10^12,0)*'Process Emissions Multipliers'!$D$40</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Multipliers'!$E$40</f>
        <v>0</v>
      </c>
    </row>
    <row r="85" spans="1:42">
      <c r="A85" s="74">
        <v>33</v>
      </c>
      <c r="B85">
        <f ca="1">IF('NGPS 2010'!$A93="WT",INDIRECT("'NGPS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IF('NGPS 2020'!$A93="WT",INDIRECT("'NGPS 2020'!"&amp;'Country Selector'!$B$3&amp;ROW($A93))*10^12,0)*'Process Emissions Multipliers'!$B$40</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IF('NGPS 2030'!$A93="WT",INDIRECT("'NGPS 2030'!"&amp;'Country Selector'!$B$3&amp;ROW($A93))*10^12,0)*'Process Emissions Multipliers'!$D$40</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Multipliers'!$E$40</f>
        <v>0</v>
      </c>
    </row>
    <row r="86" spans="1:42">
      <c r="A86" s="74">
        <v>34</v>
      </c>
      <c r="B86">
        <f ca="1">IF('NGPS 2010'!$A94="WT",INDIRECT("'NGPS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IF('NGPS 2020'!$A94="WT",INDIRECT("'NGPS 2020'!"&amp;'Country Selector'!$B$3&amp;ROW($A94))*10^12,0)*'Process Emissions Multipliers'!$B$40</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IF('NGPS 2030'!$A94="WT",INDIRECT("'NGPS 2030'!"&amp;'Country Selector'!$B$3&amp;ROW($A94))*10^12,0)*'Process Emissions Multipliers'!$D$40</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Multipliers'!$E$40</f>
        <v>0</v>
      </c>
    </row>
    <row r="87" spans="1:42">
      <c r="A87" s="74">
        <v>35</v>
      </c>
      <c r="B87">
        <f ca="1">IF('NGPS 2010'!$A95="WT",INDIRECT("'NGPS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IF('NGPS 2020'!$A95="WT",INDIRECT("'NGPS 2020'!"&amp;'Country Selector'!$B$3&amp;ROW($A95))*10^12,0)*'Process Emissions Multipliers'!$B$40</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IF('NGPS 2030'!$A95="WT",INDIRECT("'NGPS 2030'!"&amp;'Country Selector'!$B$3&amp;ROW($A95))*10^12,0)*'Process Emissions Multipliers'!$D$40</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Multipliers'!$E$40</f>
        <v>0</v>
      </c>
    </row>
    <row r="88" spans="1:42">
      <c r="A88" s="74">
        <v>36</v>
      </c>
      <c r="B88">
        <f ca="1">IF('NGPS 2010'!$A96="WT",INDIRECT("'NGPS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IF('NGPS 2020'!$A96="WT",INDIRECT("'NGPS 2020'!"&amp;'Country Selector'!$B$3&amp;ROW($A96))*10^12,0)*'Process Emissions Multipliers'!$B$40</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IF('NGPS 2030'!$A96="WT",INDIRECT("'NGPS 2030'!"&amp;'Country Selector'!$B$3&amp;ROW($A96))*10^12,0)*'Process Emissions Multipliers'!$D$40</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Multipliers'!$E$40</f>
        <v>0</v>
      </c>
    </row>
    <row r="89" spans="1:42">
      <c r="A89" s="74">
        <v>37</v>
      </c>
      <c r="B89">
        <f ca="1">IF('NGPS 2010'!$A97="WT",INDIRECT("'NGPS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IF('NGPS 2020'!$A97="WT",INDIRECT("'NGPS 2020'!"&amp;'Country Selector'!$B$3&amp;ROW($A97))*10^12,0)*'Process Emissions Multipliers'!$B$40</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IF('NGPS 2030'!$A97="WT",INDIRECT("'NGPS 2030'!"&amp;'Country Selector'!$B$3&amp;ROW($A97))*10^12,0)*'Process Emissions Multipliers'!$D$40</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Multipliers'!$E$40</f>
        <v>0</v>
      </c>
    </row>
    <row r="90" spans="1:42">
      <c r="A90" s="74">
        <v>38</v>
      </c>
      <c r="B90">
        <f ca="1">IF('NGPS 2010'!$A98="WT",INDIRECT("'NGPS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IF('NGPS 2020'!$A98="WT",INDIRECT("'NGPS 2020'!"&amp;'Country Selector'!$B$3&amp;ROW($A98))*10^12,0)*'Process Emissions Multipliers'!$B$40</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IF('NGPS 2030'!$A98="WT",INDIRECT("'NGPS 2030'!"&amp;'Country Selector'!$B$3&amp;ROW($A98))*10^12,0)*'Process Emissions Multipliers'!$D$40</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Multipliers'!$E$40</f>
        <v>0</v>
      </c>
    </row>
    <row r="91" spans="1:42">
      <c r="A91" s="74">
        <v>39</v>
      </c>
      <c r="B91">
        <f ca="1">IF('NGPS 2010'!$A99="WT",INDIRECT("'NGPS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IF('NGPS 2020'!$A99="WT",INDIRECT("'NGPS 2020'!"&amp;'Country Selector'!$B$3&amp;ROW($A99))*10^12,0)*'Process Emissions Multipliers'!$B$40</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IF('NGPS 2030'!$A99="WT",INDIRECT("'NGPS 2030'!"&amp;'Country Selector'!$B$3&amp;ROW($A99))*10^12,0)*'Process Emissions Multipliers'!$D$40</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Multipliers'!$E$40</f>
        <v>0</v>
      </c>
    </row>
    <row r="92" spans="1:42">
      <c r="A92" s="74">
        <v>40</v>
      </c>
      <c r="B92">
        <f ca="1">IF('NGPS 2010'!$A100="WT",INDIRECT("'NGPS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IF('NGPS 2020'!$A100="WT",INDIRECT("'NGPS 2020'!"&amp;'Country Selector'!$B$3&amp;ROW($A100))*10^12,0)*'Process Emissions Multipliers'!$B$40</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IF('NGPS 2030'!$A100="WT",INDIRECT("'NGPS 2030'!"&amp;'Country Selector'!$B$3&amp;ROW($A100))*10^12,0)*'Process Emissions Multipliers'!$D$40</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Multipliers'!$E$40</f>
        <v>0</v>
      </c>
    </row>
    <row r="93" spans="1:42">
      <c r="A93" s="74">
        <v>41</v>
      </c>
      <c r="B93">
        <f ca="1">IF('NGPS 2010'!$A101="WT",INDIRECT("'NGPS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IF('NGPS 2020'!$A101="WT",INDIRECT("'NGPS 2020'!"&amp;'Country Selector'!$B$3&amp;ROW($A101))*10^12,0)*'Process Emissions Multipliers'!$B$40</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IF('NGPS 2030'!$A101="WT",INDIRECT("'NGPS 2030'!"&amp;'Country Selector'!$B$3&amp;ROW($A101))*10^12,0)*'Process Emissions Multipliers'!$D$40</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Multipliers'!$E$40</f>
        <v>0</v>
      </c>
    </row>
    <row r="94" spans="1:42">
      <c r="A94" s="74">
        <v>42</v>
      </c>
      <c r="B94">
        <f ca="1">IF('NGPS 2010'!$A102="WT",INDIRECT("'NGPS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IF('NGPS 2020'!$A102="WT",INDIRECT("'NGPS 2020'!"&amp;'Country Selector'!$B$3&amp;ROW($A102))*10^12,0)*'Process Emissions Multipliers'!$B$40</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IF('NGPS 2030'!$A102="WT",INDIRECT("'NGPS 2030'!"&amp;'Country Selector'!$B$3&amp;ROW($A102))*10^12,0)*'Process Emissions Multipliers'!$D$40</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Multipliers'!$E$40</f>
        <v>0</v>
      </c>
    </row>
    <row r="95" spans="1:42">
      <c r="A95" s="74">
        <v>43</v>
      </c>
      <c r="B95">
        <f ca="1">IF('NGPS 2010'!$A103="WT",INDIRECT("'NGPS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IF('NGPS 2020'!$A103="WT",INDIRECT("'NGPS 2020'!"&amp;'Country Selector'!$B$3&amp;ROW($A103))*10^12,0)*'Process Emissions Multipliers'!$B$40</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IF('NGPS 2030'!$A103="WT",INDIRECT("'NGPS 2030'!"&amp;'Country Selector'!$B$3&amp;ROW($A103))*10^12,0)*'Process Emissions Multipliers'!$D$40</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Multipliers'!$E$40</f>
        <v>0</v>
      </c>
    </row>
    <row r="96" spans="1:42">
      <c r="A96" s="74">
        <v>44</v>
      </c>
      <c r="B96">
        <f ca="1">IF('NGPS 2010'!$A104="WT",INDIRECT("'NGPS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IF('NGPS 2020'!$A104="WT",INDIRECT("'NGPS 2020'!"&amp;'Country Selector'!$B$3&amp;ROW($A104))*10^12,0)*'Process Emissions Multipliers'!$B$40</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IF('NGPS 2030'!$A104="WT",INDIRECT("'NGPS 2030'!"&amp;'Country Selector'!$B$3&amp;ROW($A104))*10^12,0)*'Process Emissions Multipliers'!$D$40</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Multipliers'!$E$40</f>
        <v>0</v>
      </c>
    </row>
    <row r="97" spans="1:42">
      <c r="A97" s="74">
        <v>45</v>
      </c>
      <c r="B97">
        <f ca="1">IF('NGPS 2010'!$A105="WT",INDIRECT("'NGPS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IF('NGPS 2020'!$A105="WT",INDIRECT("'NGPS 2020'!"&amp;'Country Selector'!$B$3&amp;ROW($A105))*10^12,0)*'Process Emissions Multipliers'!$B$40</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IF('NGPS 2030'!$A105="WT",INDIRECT("'NGPS 2030'!"&amp;'Country Selector'!$B$3&amp;ROW($A105))*10^12,0)*'Process Emissions Multipliers'!$D$40</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Multipliers'!$E$40</f>
        <v>0</v>
      </c>
    </row>
    <row r="98" spans="1:42">
      <c r="A98" s="74">
        <v>46</v>
      </c>
      <c r="B98">
        <f ca="1">IF('NGPS 2010'!$A106="WT",INDIRECT("'NGPS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IF('NGPS 2020'!$A106="WT",INDIRECT("'NGPS 2020'!"&amp;'Country Selector'!$B$3&amp;ROW($A106))*10^12,0)*'Process Emissions Multipliers'!$B$40</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IF('NGPS 2030'!$A106="WT",INDIRECT("'NGPS 2030'!"&amp;'Country Selector'!$B$3&amp;ROW($A106))*10^12,0)*'Process Emissions Multipliers'!$D$40</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Multipliers'!$E$40</f>
        <v>0</v>
      </c>
    </row>
    <row r="99" spans="1:42">
      <c r="A99" s="74">
        <v>47</v>
      </c>
      <c r="B99">
        <f ca="1">IF('NGPS 2010'!$A107="WT",INDIRECT("'NGPS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IF('NGPS 2020'!$A107="WT",INDIRECT("'NGPS 2020'!"&amp;'Country Selector'!$B$3&amp;ROW($A107))*10^12,0)*'Process Emissions Multipliers'!$B$40</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IF('NGPS 2030'!$A107="WT",INDIRECT("'NGPS 2030'!"&amp;'Country Selector'!$B$3&amp;ROW($A107))*10^12,0)*'Process Emissions Multipliers'!$D$40</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Multipliers'!$E$40</f>
        <v>0</v>
      </c>
    </row>
    <row r="100" spans="1:42">
      <c r="A100" s="74">
        <v>48</v>
      </c>
      <c r="B100">
        <f ca="1">IF('NGPS 2010'!$A108="WT",INDIRECT("'NGPS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IF('NGPS 2020'!$A108="WT",INDIRECT("'NGPS 2020'!"&amp;'Country Selector'!$B$3&amp;ROW($A108))*10^12,0)*'Process Emissions Multipliers'!$B$40</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IF('NGPS 2030'!$A108="WT",INDIRECT("'NGPS 2030'!"&amp;'Country Selector'!$B$3&amp;ROW($A108))*10^12,0)*'Process Emissions Multipliers'!$D$40</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Multipliers'!$E$40</f>
        <v>0</v>
      </c>
    </row>
    <row r="101" spans="1:42">
      <c r="A101" s="74">
        <v>49</v>
      </c>
      <c r="B101">
        <f ca="1">IF('NGPS 2010'!$A109="WT",INDIRECT("'NGPS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IF('NGPS 2020'!$A109="WT",INDIRECT("'NGPS 2020'!"&amp;'Country Selector'!$B$3&amp;ROW($A109))*10^12,0)*'Process Emissions Multipliers'!$B$40</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IF('NGPS 2030'!$A109="WT",INDIRECT("'NGPS 2030'!"&amp;'Country Selector'!$B$3&amp;ROW($A109))*10^12,0)*'Process Emissions Multipliers'!$D$40</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Multipliers'!$E$40</f>
        <v>0</v>
      </c>
    </row>
    <row r="102" spans="1:42">
      <c r="A102" s="74">
        <v>50</v>
      </c>
      <c r="B102">
        <f ca="1">IF('NGPS 2010'!$A110="WT",INDIRECT("'NGPS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IF('NGPS 2020'!$A110="WT",INDIRECT("'NGPS 2020'!"&amp;'Country Selector'!$B$3&amp;ROW($A110))*10^12,0)*'Process Emissions Multipliers'!$B$40</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IF('NGPS 2030'!$A110="WT",INDIRECT("'NGPS 2030'!"&amp;'Country Selector'!$B$3&amp;ROW($A110))*10^12,0)*'Process Emissions Multipliers'!$D$40</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Multipliers'!$E$40</f>
        <v>0</v>
      </c>
    </row>
    <row r="103" spans="1:42">
      <c r="A103" s="74">
        <v>51</v>
      </c>
      <c r="B103">
        <f ca="1">IF('NGPS 2010'!$A111="WT",INDIRECT("'NGPS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IF('NGPS 2020'!$A111="WT",INDIRECT("'NGPS 2020'!"&amp;'Country Selector'!$B$3&amp;ROW($A111))*10^12,0)*'Process Emissions Multipliers'!$B$40</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IF('NGPS 2030'!$A111="WT",INDIRECT("'NGPS 2030'!"&amp;'Country Selector'!$B$3&amp;ROW($A111))*10^12,0)*'Process Emissions Multipliers'!$D$40</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Multipliers'!$E$40</f>
        <v>0</v>
      </c>
    </row>
    <row r="104" spans="1:42">
      <c r="A104" s="74">
        <v>52</v>
      </c>
      <c r="B104">
        <f ca="1">IF('NGPS 2010'!$A112="WT",INDIRECT("'NGPS 2010'!"&amp;'Country Selector'!$B$3&amp;ROW($A112))*10^12,0)</f>
        <v>196952513044.24844</v>
      </c>
      <c r="C104" s="90">
        <f t="shared" ca="1" si="15"/>
        <v>177257261739.82361</v>
      </c>
      <c r="D104" s="90">
        <f t="shared" ca="1" si="20"/>
        <v>157562010435.39874</v>
      </c>
      <c r="E104" s="90">
        <f t="shared" ca="1" si="20"/>
        <v>137866759130.97391</v>
      </c>
      <c r="F104" s="90">
        <f t="shared" ca="1" si="20"/>
        <v>118171507826.54907</v>
      </c>
      <c r="G104" s="90">
        <f t="shared" ca="1" si="20"/>
        <v>98476256522.124222</v>
      </c>
      <c r="H104" s="90">
        <f t="shared" ca="1" si="20"/>
        <v>78781005217.699371</v>
      </c>
      <c r="I104" s="90">
        <f t="shared" ca="1" si="20"/>
        <v>59085753913.274536</v>
      </c>
      <c r="J104" s="90">
        <f t="shared" ca="1" si="20"/>
        <v>39390502608.849686</v>
      </c>
      <c r="K104" s="90">
        <f t="shared" ca="1" si="20"/>
        <v>19695251304.424843</v>
      </c>
      <c r="L104">
        <f ca="1">IF('NGPS 2020'!$A112="WT",INDIRECT("'NGPS 2020'!"&amp;'Country Selector'!$B$3&amp;ROW($A112))*10^12,0)*'Process Emissions Multipliers'!$B$40</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IF('NGPS 2030'!$A112="WT",INDIRECT("'NGPS 2030'!"&amp;'Country Selector'!$B$3&amp;ROW($A112))*10^12,0)*'Process Emissions Multipliers'!$D$40</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Multipliers'!$E$40</f>
        <v>0</v>
      </c>
    </row>
    <row r="105" spans="1:42">
      <c r="A105" s="74">
        <v>53</v>
      </c>
      <c r="B105">
        <f ca="1">IF('NGPS 2010'!$A113="WT",INDIRECT("'NGPS 2010'!"&amp;'Country Selector'!$B$3&amp;ROW($A113))*10^12,0)</f>
        <v>255000298357.18152</v>
      </c>
      <c r="C105" s="90">
        <f t="shared" ca="1" si="15"/>
        <v>244076791740.15625</v>
      </c>
      <c r="D105" s="90">
        <f t="shared" ca="1" si="20"/>
        <v>233153285123.13095</v>
      </c>
      <c r="E105" s="90">
        <f t="shared" ca="1" si="20"/>
        <v>222229778506.10565</v>
      </c>
      <c r="F105" s="90">
        <f t="shared" ca="1" si="20"/>
        <v>211306271889.08035</v>
      </c>
      <c r="G105" s="90">
        <f t="shared" ca="1" si="20"/>
        <v>200382765272.05511</v>
      </c>
      <c r="H105" s="90">
        <f t="shared" ca="1" si="20"/>
        <v>189459258655.02979</v>
      </c>
      <c r="I105" s="90">
        <f t="shared" ca="1" si="20"/>
        <v>178535752038.00452</v>
      </c>
      <c r="J105" s="90">
        <f t="shared" ca="1" si="20"/>
        <v>167612245420.97922</v>
      </c>
      <c r="K105" s="90">
        <f t="shared" ca="1" si="20"/>
        <v>156688738803.95395</v>
      </c>
      <c r="L105">
        <f ca="1">IF('NGPS 2020'!$A113="WT",INDIRECT("'NGPS 2020'!"&amp;'Country Selector'!$B$3&amp;ROW($A113))*10^12,0)*'Process Emissions Multipliers'!$B$40</f>
        <v>145765232186.92865</v>
      </c>
      <c r="M105" s="90">
        <f t="shared" ca="1" si="16"/>
        <v>131442927070.53641</v>
      </c>
      <c r="N105" s="90">
        <f t="shared" ca="1" si="21"/>
        <v>117120621954.14415</v>
      </c>
      <c r="O105" s="90">
        <f t="shared" ca="1" si="21"/>
        <v>102798316837.75189</v>
      </c>
      <c r="P105" s="90">
        <f t="shared" ca="1" si="21"/>
        <v>88476011721.35965</v>
      </c>
      <c r="Q105" s="90">
        <f t="shared" ca="1" si="21"/>
        <v>74153706604.967392</v>
      </c>
      <c r="R105" s="90">
        <f t="shared" ca="1" si="21"/>
        <v>59831401488.57515</v>
      </c>
      <c r="S105" s="90">
        <f t="shared" ca="1" si="21"/>
        <v>45509096372.182899</v>
      </c>
      <c r="T105" s="90">
        <f t="shared" ca="1" si="21"/>
        <v>31186791255.790642</v>
      </c>
      <c r="U105" s="90">
        <f t="shared" ca="1" si="21"/>
        <v>16864486139.398392</v>
      </c>
      <c r="V105">
        <f ca="1">IF('NGPS 2030'!$A113="WT",INDIRECT("'NGPS 2030'!"&amp;'Country Selector'!$B$3&amp;ROW($A113))*10^12,0)*'Process Emissions Multipliers'!$D$40</f>
        <v>2542181023.0061402</v>
      </c>
      <c r="W105" s="90">
        <f t="shared" ca="1" si="22"/>
        <v>2574985601.9595122</v>
      </c>
      <c r="X105" s="90">
        <f t="shared" ca="1" si="22"/>
        <v>2607790180.9128842</v>
      </c>
      <c r="Y105" s="90">
        <f t="shared" ca="1" si="22"/>
        <v>2640594759.8662562</v>
      </c>
      <c r="Z105" s="90">
        <f t="shared" ca="1" si="22"/>
        <v>2673399338.8196282</v>
      </c>
      <c r="AA105" s="90">
        <f t="shared" ca="1" si="22"/>
        <v>2706203917.7729998</v>
      </c>
      <c r="AB105" s="90">
        <f t="shared" ca="1" si="22"/>
        <v>2739008496.7263718</v>
      </c>
      <c r="AC105" s="90">
        <f t="shared" ca="1" si="22"/>
        <v>2771813075.6797442</v>
      </c>
      <c r="AD105" s="90">
        <f t="shared" ca="1" si="22"/>
        <v>2804617654.6331162</v>
      </c>
      <c r="AE105" s="90">
        <f t="shared" ca="1" si="22"/>
        <v>2837422233.5864878</v>
      </c>
      <c r="AF105" s="90">
        <f t="shared" ca="1" si="22"/>
        <v>2870226812.5398598</v>
      </c>
      <c r="AG105" s="90">
        <f t="shared" ca="1" si="22"/>
        <v>2903031391.4932323</v>
      </c>
      <c r="AH105" s="90">
        <f t="shared" ca="1" si="22"/>
        <v>2935835970.4466038</v>
      </c>
      <c r="AI105" s="90">
        <f t="shared" ca="1" si="22"/>
        <v>2968640549.3999758</v>
      </c>
      <c r="AJ105" s="90">
        <f t="shared" ca="1" si="22"/>
        <v>3001445128.3533483</v>
      </c>
      <c r="AK105" s="90">
        <f t="shared" ca="1" si="22"/>
        <v>3034249707.3067198</v>
      </c>
      <c r="AL105" s="90">
        <f t="shared" ca="1" si="22"/>
        <v>3067054286.2600923</v>
      </c>
      <c r="AM105" s="90">
        <f t="shared" ca="1" si="19"/>
        <v>3099858865.2134638</v>
      </c>
      <c r="AN105" s="90">
        <f t="shared" ca="1" si="19"/>
        <v>3132663444.1668353</v>
      </c>
      <c r="AO105" s="90">
        <f t="shared" ca="1" si="19"/>
        <v>3165468023.1202083</v>
      </c>
      <c r="AP105">
        <f ca="1">V105*'Process Emissions Multipliers'!$E$40</f>
        <v>3198272602.0735798</v>
      </c>
    </row>
    <row r="106" spans="1:42">
      <c r="A106" s="74">
        <v>54</v>
      </c>
      <c r="B106">
        <f ca="1">IF('NGPS 2010'!$A114="WT",INDIRECT("'NGPS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IF('NGPS 2020'!$A114="WT",INDIRECT("'NGPS 2020'!"&amp;'Country Selector'!$B$3&amp;ROW($A114))*10^12,0)*'Process Emissions Multipliers'!$B$40</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IF('NGPS 2030'!$A114="WT",INDIRECT("'NGPS 2030'!"&amp;'Country Selector'!$B$3&amp;ROW($A114))*10^12,0)*'Process Emissions Multipliers'!$D$40</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Multipliers'!$E$40</f>
        <v>0</v>
      </c>
    </row>
    <row r="107" spans="1:42">
      <c r="A107" s="74">
        <v>55</v>
      </c>
      <c r="B107">
        <f ca="1">IF('NGPS 2010'!$A115="WT",INDIRECT("'NGPS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IF('NGPS 2020'!$A115="WT",INDIRECT("'NGPS 2020'!"&amp;'Country Selector'!$B$3&amp;ROW($A115))*10^12,0)*'Process Emissions Multipliers'!$B$40</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IF('NGPS 2030'!$A115="WT",INDIRECT("'NGPS 2030'!"&amp;'Country Selector'!$B$3&amp;ROW($A115))*10^12,0)*'Process Emissions Multipliers'!$D$40</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Multipliers'!$E$40</f>
        <v>0</v>
      </c>
    </row>
    <row r="108" spans="1:42">
      <c r="A108" s="74">
        <v>56</v>
      </c>
      <c r="B108">
        <f ca="1">IF('NGPS 2010'!$A116="WT",INDIRECT("'NGPS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IF('NGPS 2020'!$A116="WT",INDIRECT("'NGPS 2020'!"&amp;'Country Selector'!$B$3&amp;ROW($A116))*10^12,0)*'Process Emissions Multipliers'!$B$40</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IF('NGPS 2030'!$A116="WT",INDIRECT("'NGPS 2030'!"&amp;'Country Selector'!$B$3&amp;ROW($A116))*10^12,0)*'Process Emissions Multipliers'!$D$40</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Multipliers'!$E$40</f>
        <v>0</v>
      </c>
    </row>
    <row r="109" spans="1:42">
      <c r="A109" s="74">
        <v>57</v>
      </c>
      <c r="B109">
        <f ca="1">IF('NGPS 2010'!$A117="WT",INDIRECT("'NGPS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IF('NGPS 2020'!$A117="WT",INDIRECT("'NGPS 2020'!"&amp;'Country Selector'!$B$3&amp;ROW($A117))*10^12,0)*'Process Emissions Multipliers'!$B$40</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IF('NGPS 2030'!$A117="WT",INDIRECT("'NGPS 2030'!"&amp;'Country Selector'!$B$3&amp;ROW($A117))*10^12,0)*'Process Emissions Multipliers'!$D$40</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Multipliers'!$E$40</f>
        <v>0</v>
      </c>
    </row>
    <row r="110" spans="1:42">
      <c r="A110" s="74">
        <v>58</v>
      </c>
      <c r="B110">
        <f ca="1">IF('NGPS 2010'!$A118="WT",INDIRECT("'NGPS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IF('NGPS 2020'!$A118="WT",INDIRECT("'NGPS 2020'!"&amp;'Country Selector'!$B$3&amp;ROW($A118))*10^12,0)*'Process Emissions Multipliers'!$B$40</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IF('NGPS 2030'!$A118="WT",INDIRECT("'NGPS 2030'!"&amp;'Country Selector'!$B$3&amp;ROW($A118))*10^12,0)*'Process Emissions Multipliers'!$D$40</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Multipliers'!$E$40</f>
        <v>0</v>
      </c>
    </row>
    <row r="111" spans="1:42">
      <c r="A111" s="74">
        <v>59</v>
      </c>
      <c r="B111">
        <f ca="1">IF('NGPS 2010'!$A119="WT",INDIRECT("'NGPS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IF('NGPS 2020'!$A119="WT",INDIRECT("'NGPS 2020'!"&amp;'Country Selector'!$B$3&amp;ROW($A119))*10^12,0)*'Process Emissions Multipliers'!$B$40</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IF('NGPS 2030'!$A119="WT",INDIRECT("'NGPS 2030'!"&amp;'Country Selector'!$B$3&amp;ROW($A119))*10^12,0)*'Process Emissions Multipliers'!$D$40</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Multipliers'!$E$40</f>
        <v>0</v>
      </c>
    </row>
    <row r="112" spans="1:42">
      <c r="A112" s="74">
        <v>60</v>
      </c>
      <c r="B112">
        <f ca="1">IF('NGPS 2010'!$A120="WT",INDIRECT("'NGPS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IF('NGPS 2020'!$A120="WT",INDIRECT("'NGPS 2020'!"&amp;'Country Selector'!$B$3&amp;ROW($A120))*10^12,0)*'Process Emissions Multipliers'!$B$40</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IF('NGPS 2030'!$A120="WT",INDIRECT("'NGPS 2030'!"&amp;'Country Selector'!$B$3&amp;ROW($A120))*10^12,0)*'Process Emissions Multipliers'!$D$40</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Multipliers'!$E$40</f>
        <v>0</v>
      </c>
    </row>
    <row r="113" spans="1:42">
      <c r="A113" s="74">
        <v>61</v>
      </c>
      <c r="B113">
        <f ca="1">IF('NGPS 2010'!$A121="WT",INDIRECT("'NGPS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IF('NGPS 2020'!$A121="WT",INDIRECT("'NGPS 2020'!"&amp;'Country Selector'!$B$3&amp;ROW($A121))*10^12,0)*'Process Emissions Multipliers'!$B$40</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IF('NGPS 2030'!$A121="WT",INDIRECT("'NGPS 2030'!"&amp;'Country Selector'!$B$3&amp;ROW($A121))*10^12,0)*'Process Emissions Multipliers'!$D$40</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Multipliers'!$E$40</f>
        <v>0</v>
      </c>
    </row>
    <row r="114" spans="1:42">
      <c r="A114" s="74">
        <v>62</v>
      </c>
      <c r="B114">
        <f ca="1">IF('NGPS 2010'!$A122="WT",INDIRECT("'NGPS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IF('NGPS 2020'!$A122="WT",INDIRECT("'NGPS 2020'!"&amp;'Country Selector'!$B$3&amp;ROW($A122))*10^12,0)*'Process Emissions Multipliers'!$B$40</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IF('NGPS 2030'!$A122="WT",INDIRECT("'NGPS 2030'!"&amp;'Country Selector'!$B$3&amp;ROW($A122))*10^12,0)*'Process Emissions Multipliers'!$D$40</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Multipliers'!$E$40</f>
        <v>0</v>
      </c>
    </row>
    <row r="115" spans="1:42">
      <c r="A115" s="74">
        <v>63</v>
      </c>
      <c r="B115">
        <f ca="1">IF('NGPS 2010'!$A123="WT",INDIRECT("'NGPS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IF('NGPS 2020'!$A123="WT",INDIRECT("'NGPS 2020'!"&amp;'Country Selector'!$B$3&amp;ROW($A123))*10^12,0)*'Process Emissions Multipliers'!$B$40</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IF('NGPS 2030'!$A123="WT",INDIRECT("'NGPS 2030'!"&amp;'Country Selector'!$B$3&amp;ROW($A123))*10^12,0)*'Process Emissions Multipliers'!$D$40</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Multipliers'!$E$40</f>
        <v>0</v>
      </c>
    </row>
    <row r="116" spans="1:42">
      <c r="A116" s="74">
        <v>64</v>
      </c>
      <c r="B116">
        <f ca="1">IF('NGPS 2010'!$A124="WT",INDIRECT("'NGPS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IF('NGPS 2020'!$A124="WT",INDIRECT("'NGPS 2020'!"&amp;'Country Selector'!$B$3&amp;ROW($A124))*10^12,0)*'Process Emissions Multipliers'!$B$40</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IF('NGPS 2030'!$A124="WT",INDIRECT("'NGPS 2030'!"&amp;'Country Selector'!$B$3&amp;ROW($A124))*10^12,0)*'Process Emissions Multipliers'!$D$40</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Multipliers'!$E$40</f>
        <v>0</v>
      </c>
    </row>
    <row r="117" spans="1:42">
      <c r="A117" s="74">
        <v>65</v>
      </c>
      <c r="B117">
        <f ca="1">IF('NGPS 2010'!$A125="WT",INDIRECT("'NGPS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IF('NGPS 2020'!$A125="WT",INDIRECT("'NGPS 2020'!"&amp;'Country Selector'!$B$3&amp;ROW($A125))*10^12,0)*'Process Emissions Multipliers'!$B$40</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IF('NGPS 2030'!$A125="WT",INDIRECT("'NGPS 2030'!"&amp;'Country Selector'!$B$3&amp;ROW($A125))*10^12,0)*'Process Emissions Multipliers'!$D$40</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Multipliers'!$E$40</f>
        <v>0</v>
      </c>
    </row>
    <row r="118" spans="1:42">
      <c r="A118" s="74">
        <v>66</v>
      </c>
      <c r="B118">
        <f ca="1">IF('NGPS 2010'!$A126="WT",INDIRECT("'NGPS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IF('NGPS 2020'!$A126="WT",INDIRECT("'NGPS 2020'!"&amp;'Country Selector'!$B$3&amp;ROW($A126))*10^12,0)*'Process Emissions Multipliers'!$B$40</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IF('NGPS 2030'!$A126="WT",INDIRECT("'NGPS 2030'!"&amp;'Country Selector'!$B$3&amp;ROW($A126))*10^12,0)*'Process Emissions Multipliers'!$D$40</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Multipliers'!$E$40</f>
        <v>0</v>
      </c>
    </row>
    <row r="119" spans="1:42">
      <c r="A119" s="74">
        <v>67</v>
      </c>
      <c r="B119">
        <f ca="1">IF('NGPS 2010'!$A127="WT",INDIRECT("'NGPS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IF('NGPS 2020'!$A127="WT",INDIRECT("'NGPS 2020'!"&amp;'Country Selector'!$B$3&amp;ROW($A127))*10^12,0)*'Process Emissions Multipliers'!$B$40</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IF('NGPS 2030'!$A127="WT",INDIRECT("'NGPS 2030'!"&amp;'Country Selector'!$B$3&amp;ROW($A127))*10^12,0)*'Process Emissions Multipliers'!$D$40</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Multipliers'!$E$40</f>
        <v>0</v>
      </c>
    </row>
    <row r="120" spans="1:42">
      <c r="A120" s="74">
        <v>68</v>
      </c>
      <c r="B120">
        <f ca="1">IF('NGPS 2010'!$A128="WT",INDIRECT("'NGPS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IF('NGPS 2020'!$A128="WT",INDIRECT("'NGPS 2020'!"&amp;'Country Selector'!$B$3&amp;ROW($A128))*10^12,0)*'Process Emissions Multipliers'!$B$40</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IF('NGPS 2030'!$A128="WT",INDIRECT("'NGPS 2030'!"&amp;'Country Selector'!$B$3&amp;ROW($A128))*10^12,0)*'Process Emissions Multipliers'!$D$40</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Multipliers'!$E$40</f>
        <v>0</v>
      </c>
    </row>
    <row r="121" spans="1:42">
      <c r="A121" s="74">
        <v>69</v>
      </c>
      <c r="B121">
        <f ca="1">IF('NGPS 2010'!$A129="WT",INDIRECT("'NGPS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IF('NGPS 2020'!$A129="WT",INDIRECT("'NGPS 2020'!"&amp;'Country Selector'!$B$3&amp;ROW($A129))*10^12,0)*'Process Emissions Multipliers'!$B$40</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IF('NGPS 2030'!$A129="WT",INDIRECT("'NGPS 2030'!"&amp;'Country Selector'!$B$3&amp;ROW($A129))*10^12,0)*'Process Emissions Multipliers'!$D$40</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Multipliers'!$E$40</f>
        <v>0</v>
      </c>
    </row>
    <row r="122" spans="1:42">
      <c r="A122" s="74">
        <v>70</v>
      </c>
      <c r="B122">
        <f ca="1">IF('NGPS 2010'!$A130="WT",INDIRECT("'NGPS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IF('NGPS 2020'!$A130="WT",INDIRECT("'NGPS 2020'!"&amp;'Country Selector'!$B$3&amp;ROW($A130))*10^12,0)*'Process Emissions Multipliers'!$B$40</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IF('NGPS 2030'!$A130="WT",INDIRECT("'NGPS 2030'!"&amp;'Country Selector'!$B$3&amp;ROW($A130))*10^12,0)*'Process Emissions Multipliers'!$D$40</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Multipliers'!$E$40</f>
        <v>0</v>
      </c>
    </row>
    <row r="123" spans="1:42">
      <c r="A123" s="74">
        <v>71</v>
      </c>
      <c r="B123">
        <f ca="1">IF('NGPS 2010'!$A131="WT",INDIRECT("'NGPS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IF('NGPS 2020'!$A131="WT",INDIRECT("'NGPS 2020'!"&amp;'Country Selector'!$B$3&amp;ROW($A131))*10^12,0)*'Process Emissions Multipliers'!$B$40</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IF('NGPS 2030'!$A131="WT",INDIRECT("'NGPS 2030'!"&amp;'Country Selector'!$B$3&amp;ROW($A131))*10^12,0)*'Process Emissions Multipliers'!$D$40</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Multipliers'!$E$40</f>
        <v>0</v>
      </c>
    </row>
    <row r="124" spans="1:42">
      <c r="A124" s="74">
        <v>72</v>
      </c>
      <c r="B124">
        <f ca="1">IF('NGPS 2010'!$A132="WT",INDIRECT("'NGPS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IF('NGPS 2020'!$A132="WT",INDIRECT("'NGPS 2020'!"&amp;'Country Selector'!$B$3&amp;ROW($A132))*10^12,0)*'Process Emissions Multipliers'!$B$40</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IF('NGPS 2030'!$A132="WT",INDIRECT("'NGPS 2030'!"&amp;'Country Selector'!$B$3&amp;ROW($A132))*10^12,0)*'Process Emissions Multipliers'!$D$40</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Multipliers'!$E$40</f>
        <v>0</v>
      </c>
    </row>
    <row r="125" spans="1:42">
      <c r="A125" s="74">
        <v>73</v>
      </c>
      <c r="B125">
        <f ca="1">IF('NGPS 2010'!$A133="WT",INDIRECT("'NGPS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IF('NGPS 2020'!$A133="WT",INDIRECT("'NGPS 2020'!"&amp;'Country Selector'!$B$3&amp;ROW($A133))*10^12,0)*'Process Emissions Multipliers'!$B$40</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IF('NGPS 2030'!$A133="WT",INDIRECT("'NGPS 2030'!"&amp;'Country Selector'!$B$3&amp;ROW($A133))*10^12,0)*'Process Emissions Multipliers'!$D$40</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Multipliers'!$E$40</f>
        <v>0</v>
      </c>
    </row>
    <row r="126" spans="1:42">
      <c r="A126" s="74">
        <v>74</v>
      </c>
      <c r="B126">
        <f ca="1">IF('NGPS 2010'!$A134="WT",INDIRECT("'NGPS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IF('NGPS 2020'!$A134="WT",INDIRECT("'NGPS 2020'!"&amp;'Country Selector'!$B$3&amp;ROW($A134))*10^12,0)*'Process Emissions Multipliers'!$B$40</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IF('NGPS 2030'!$A134="WT",INDIRECT("'NGPS 2030'!"&amp;'Country Selector'!$B$3&amp;ROW($A134))*10^12,0)*'Process Emissions Multipliers'!$D$40</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Multipliers'!$E$40</f>
        <v>0</v>
      </c>
    </row>
    <row r="127" spans="1:42">
      <c r="A127" s="74">
        <v>75</v>
      </c>
      <c r="B127">
        <f ca="1">IF('NGPS 2010'!$A135="WT",INDIRECT("'NGPS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IF('NGPS 2020'!$A135="WT",INDIRECT("'NGPS 2020'!"&amp;'Country Selector'!$B$3&amp;ROW($A135))*10^12,0)*'Process Emissions Multipliers'!$B$40</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IF('NGPS 2030'!$A135="WT",INDIRECT("'NGPS 2030'!"&amp;'Country Selector'!$B$3&amp;ROW($A135))*10^12,0)*'Process Emissions Multipliers'!$D$40</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Multipliers'!$E$40</f>
        <v>0</v>
      </c>
    </row>
    <row r="128" spans="1:42">
      <c r="A128" s="74">
        <v>76</v>
      </c>
      <c r="B128">
        <f ca="1">IF('NGPS 2010'!$A136="WT",INDIRECT("'NGPS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IF('NGPS 2020'!$A136="WT",INDIRECT("'NGPS 2020'!"&amp;'Country Selector'!$B$3&amp;ROW($A136))*10^12,0)*'Process Emissions Multipliers'!$B$40</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IF('NGPS 2030'!$A136="WT",INDIRECT("'NGPS 2030'!"&amp;'Country Selector'!$B$3&amp;ROW($A136))*10^12,0)*'Process Emissions Multipliers'!$D$40</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Multipliers'!$E$40</f>
        <v>0</v>
      </c>
    </row>
    <row r="129" spans="1:42">
      <c r="A129" s="74">
        <v>77</v>
      </c>
      <c r="B129">
        <f ca="1">IF('NGPS 2010'!$A137="WT",INDIRECT("'NGPS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IF('NGPS 2020'!$A137="WT",INDIRECT("'NGPS 2020'!"&amp;'Country Selector'!$B$3&amp;ROW($A137))*10^12,0)*'Process Emissions Multipliers'!$B$40</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IF('NGPS 2030'!$A137="WT",INDIRECT("'NGPS 2030'!"&amp;'Country Selector'!$B$3&amp;ROW($A137))*10^12,0)*'Process Emissions Multipliers'!$D$40</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Multipliers'!$E$40</f>
        <v>0</v>
      </c>
    </row>
    <row r="130" spans="1:42">
      <c r="A130" s="74">
        <v>78</v>
      </c>
      <c r="B130">
        <f ca="1">IF('NGPS 2010'!$A138="WT",INDIRECT("'NGPS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IF('NGPS 2020'!$A138="WT",INDIRECT("'NGPS 2020'!"&amp;'Country Selector'!$B$3&amp;ROW($A138))*10^12,0)*'Process Emissions Multipliers'!$B$40</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IF('NGPS 2030'!$A138="WT",INDIRECT("'NGPS 2030'!"&amp;'Country Selector'!$B$3&amp;ROW($A138))*10^12,0)*'Process Emissions Multipliers'!$D$40</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Multipliers'!$E$40</f>
        <v>0</v>
      </c>
    </row>
    <row r="131" spans="1:42">
      <c r="A131" s="74">
        <v>79</v>
      </c>
      <c r="B131">
        <f ca="1">IF('NGPS 2010'!$A139="WT",INDIRECT("'NGPS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IF('NGPS 2020'!$A139="WT",INDIRECT("'NGPS 2020'!"&amp;'Country Selector'!$B$3&amp;ROW($A139))*10^12,0)*'Process Emissions Multipliers'!$B$40</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IF('NGPS 2030'!$A139="WT",INDIRECT("'NGPS 2030'!"&amp;'Country Selector'!$B$3&amp;ROW($A139))*10^12,0)*'Process Emissions Multipliers'!$D$40</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Multipliers'!$E$40</f>
        <v>0</v>
      </c>
    </row>
    <row r="132" spans="1:42">
      <c r="A132" s="74">
        <v>80</v>
      </c>
      <c r="B132">
        <f ca="1">IF('NGPS 2010'!$A140="WT",INDIRECT("'NGPS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IF('NGPS 2020'!$A140="WT",INDIRECT("'NGPS 2020'!"&amp;'Country Selector'!$B$3&amp;ROW($A140))*10^12,0)*'Process Emissions Multipliers'!$B$40</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IF('NGPS 2030'!$A140="WT",INDIRECT("'NGPS 2030'!"&amp;'Country Selector'!$B$3&amp;ROW($A140))*10^12,0)*'Process Emissions Multipliers'!$D$40</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Multipliers'!$E$40</f>
        <v>0</v>
      </c>
    </row>
    <row r="133" spans="1:42">
      <c r="A133" s="74">
        <v>81</v>
      </c>
      <c r="B133">
        <f ca="1">IF('NGPS 2010'!$A141="WT",INDIRECT("'NGPS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IF('NGPS 2020'!$A141="WT",INDIRECT("'NGPS 2020'!"&amp;'Country Selector'!$B$3&amp;ROW($A141))*10^12,0)*'Process Emissions Multipliers'!$B$40</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IF('NGPS 2030'!$A141="WT",INDIRECT("'NGPS 2030'!"&amp;'Country Selector'!$B$3&amp;ROW($A141))*10^12,0)*'Process Emissions Multipliers'!$D$40</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Multipliers'!$E$40</f>
        <v>0</v>
      </c>
    </row>
    <row r="134" spans="1:42">
      <c r="A134" s="74">
        <v>82</v>
      </c>
      <c r="B134">
        <f ca="1">IF('NGPS 2010'!$A142="WT",INDIRECT("'NGPS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IF('NGPS 2020'!$A142="WT",INDIRECT("'NGPS 2020'!"&amp;'Country Selector'!$B$3&amp;ROW($A142))*10^12,0)*'Process Emissions Multipliers'!$B$40</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IF('NGPS 2030'!$A142="WT",INDIRECT("'NGPS 2030'!"&amp;'Country Selector'!$B$3&amp;ROW($A142))*10^12,0)*'Process Emissions Multipliers'!$D$40</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Multipliers'!$E$40</f>
        <v>0</v>
      </c>
    </row>
    <row r="135" spans="1:42">
      <c r="A135" s="74">
        <v>83</v>
      </c>
      <c r="B135">
        <f ca="1">IF('NGPS 2010'!$A143="WT",INDIRECT("'NGPS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IF('NGPS 2020'!$A143="WT",INDIRECT("'NGPS 2020'!"&amp;'Country Selector'!$B$3&amp;ROW($A143))*10^12,0)*'Process Emissions Multipliers'!$B$40</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IF('NGPS 2030'!$A143="WT",INDIRECT("'NGPS 2030'!"&amp;'Country Selector'!$B$3&amp;ROW($A143))*10^12,0)*'Process Emissions Multipliers'!$D$40</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Multipliers'!$E$40</f>
        <v>0</v>
      </c>
    </row>
    <row r="136" spans="1:42">
      <c r="A136" s="74">
        <v>84</v>
      </c>
      <c r="B136">
        <f ca="1">IF('NGPS 2010'!$A144="WT",INDIRECT("'NGPS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IF('NGPS 2020'!$A144="WT",INDIRECT("'NGPS 2020'!"&amp;'Country Selector'!$B$3&amp;ROW($A144))*10^12,0)*'Process Emissions Multipliers'!$B$40</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IF('NGPS 2030'!$A144="WT",INDIRECT("'NGPS 2030'!"&amp;'Country Selector'!$B$3&amp;ROW($A144))*10^12,0)*'Process Emissions Multipliers'!$D$40</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Multipliers'!$E$40</f>
        <v>0</v>
      </c>
    </row>
    <row r="137" spans="1:42">
      <c r="A137" s="74">
        <v>85</v>
      </c>
      <c r="B137">
        <f ca="1">IF('NGPS 2010'!$A145="WT",INDIRECT("'NGPS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IF('NGPS 2020'!$A145="WT",INDIRECT("'NGPS 2020'!"&amp;'Country Selector'!$B$3&amp;ROW($A145))*10^12,0)*'Process Emissions Multipliers'!$B$40</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IF('NGPS 2030'!$A145="WT",INDIRECT("'NGPS 2030'!"&amp;'Country Selector'!$B$3&amp;ROW($A145))*10^12,0)*'Process Emissions Multipliers'!$D$40</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Multipliers'!$E$40</f>
        <v>0</v>
      </c>
    </row>
    <row r="138" spans="1:42">
      <c r="A138" s="74">
        <v>86</v>
      </c>
      <c r="B138">
        <f ca="1">IF('NGPS 2010'!$A146="WT",INDIRECT("'NGPS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IF('NGPS 2020'!$A146="WT",INDIRECT("'NGPS 2020'!"&amp;'Country Selector'!$B$3&amp;ROW($A146))*10^12,0)*'Process Emissions Multipliers'!$B$40</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IF('NGPS 2030'!$A146="WT",INDIRECT("'NGPS 2030'!"&amp;'Country Selector'!$B$3&amp;ROW($A146))*10^12,0)*'Process Emissions Multipliers'!$D$40</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Multipliers'!$E$40</f>
        <v>0</v>
      </c>
    </row>
    <row r="139" spans="1:42">
      <c r="A139" s="74">
        <v>87</v>
      </c>
      <c r="B139">
        <f ca="1">IF('NGPS 2010'!$A147="WT",INDIRECT("'NGPS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IF('NGPS 2020'!$A147="WT",INDIRECT("'NGPS 2020'!"&amp;'Country Selector'!$B$3&amp;ROW($A147))*10^12,0)*'Process Emissions Multipliers'!$B$40</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IF('NGPS 2030'!$A147="WT",INDIRECT("'NGPS 2030'!"&amp;'Country Selector'!$B$3&amp;ROW($A147))*10^12,0)*'Process Emissions Multipliers'!$D$40</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Multipliers'!$E$40</f>
        <v>0</v>
      </c>
    </row>
    <row r="140" spans="1:42">
      <c r="A140" s="74">
        <v>88</v>
      </c>
      <c r="B140">
        <f ca="1">IF('NGPS 2010'!$A148="WT",INDIRECT("'NGPS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IF('NGPS 2020'!$A148="WT",INDIRECT("'NGPS 2020'!"&amp;'Country Selector'!$B$3&amp;ROW($A148))*10^12,0)*'Process Emissions Multipliers'!$B$40</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IF('NGPS 2030'!$A148="WT",INDIRECT("'NGPS 2030'!"&amp;'Country Selector'!$B$3&amp;ROW($A148))*10^12,0)*'Process Emissions Multipliers'!$D$40</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Multipliers'!$E$40</f>
        <v>0</v>
      </c>
    </row>
    <row r="141" spans="1:42">
      <c r="A141" s="74">
        <v>89</v>
      </c>
      <c r="B141">
        <f ca="1">IF('NGPS 2010'!$A149="WT",INDIRECT("'NGPS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IF('NGPS 2020'!$A149="WT",INDIRECT("'NGPS 2020'!"&amp;'Country Selector'!$B$3&amp;ROW($A149))*10^12,0)*'Process Emissions Multipliers'!$B$40</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IF('NGPS 2030'!$A149="WT",INDIRECT("'NGPS 2030'!"&amp;'Country Selector'!$B$3&amp;ROW($A149))*10^12,0)*'Process Emissions Multipliers'!$D$40</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Multipliers'!$E$40</f>
        <v>0</v>
      </c>
    </row>
    <row r="142" spans="1:42">
      <c r="A142" s="74">
        <v>90</v>
      </c>
      <c r="B142">
        <f ca="1">IF('NGPS 2010'!$A150="WT",INDIRECT("'NGPS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IF('NGPS 2020'!$A150="WT",INDIRECT("'NGPS 2020'!"&amp;'Country Selector'!$B$3&amp;ROW($A150))*10^12,0)*'Process Emissions Multipliers'!$B$40</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IF('NGPS 2030'!$A150="WT",INDIRECT("'NGPS 2030'!"&amp;'Country Selector'!$B$3&amp;ROW($A150))*10^12,0)*'Process Emissions Multipliers'!$D$40</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Multipliers'!$E$40</f>
        <v>0</v>
      </c>
    </row>
    <row r="143" spans="1:42">
      <c r="A143" s="74">
        <v>91</v>
      </c>
      <c r="B143">
        <f ca="1">IF('NGPS 2010'!$A151="WT",INDIRECT("'NGPS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IF('NGPS 2020'!$A151="WT",INDIRECT("'NGPS 2020'!"&amp;'Country Selector'!$B$3&amp;ROW($A151))*10^12,0)*'Process Emissions Multipliers'!$B$40</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IF('NGPS 2030'!$A151="WT",INDIRECT("'NGPS 2030'!"&amp;'Country Selector'!$B$3&amp;ROW($A151))*10^12,0)*'Process Emissions Multipliers'!$D$40</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Multipliers'!$E$40</f>
        <v>0</v>
      </c>
    </row>
    <row r="144" spans="1:42">
      <c r="A144" s="74">
        <v>92</v>
      </c>
      <c r="B144">
        <f ca="1">IF('NGPS 2010'!$A152="WT",INDIRECT("'NGPS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IF('NGPS 2020'!$A152="WT",INDIRECT("'NGPS 2020'!"&amp;'Country Selector'!$B$3&amp;ROW($A152))*10^12,0)*'Process Emissions Multipliers'!$B$40</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IF('NGPS 2030'!$A152="WT",INDIRECT("'NGPS 2030'!"&amp;'Country Selector'!$B$3&amp;ROW($A152))*10^12,0)*'Process Emissions Multipliers'!$D$40</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Multipliers'!$E$40</f>
        <v>0</v>
      </c>
    </row>
    <row r="145" spans="1:42">
      <c r="A145" s="74">
        <v>93</v>
      </c>
      <c r="B145">
        <f ca="1">IF('NGPS 2010'!$A153="WT",INDIRECT("'NGPS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IF('NGPS 2020'!$A153="WT",INDIRECT("'NGPS 2020'!"&amp;'Country Selector'!$B$3&amp;ROW($A153))*10^12,0)*'Process Emissions Multipliers'!$B$40</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IF('NGPS 2030'!$A153="WT",INDIRECT("'NGPS 2030'!"&amp;'Country Selector'!$B$3&amp;ROW($A153))*10^12,0)*'Process Emissions Multipliers'!$D$40</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Multipliers'!$E$40</f>
        <v>0</v>
      </c>
    </row>
    <row r="146" spans="1:42">
      <c r="A146" s="74">
        <v>94</v>
      </c>
      <c r="B146">
        <f ca="1">IF('NGPS 2010'!$A154="WT",INDIRECT("'NGPS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IF('NGPS 2020'!$A154="WT",INDIRECT("'NGPS 2020'!"&amp;'Country Selector'!$B$3&amp;ROW($A154))*10^12,0)*'Process Emissions Multipliers'!$B$40</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IF('NGPS 2030'!$A154="WT",INDIRECT("'NGPS 2030'!"&amp;'Country Selector'!$B$3&amp;ROW($A154))*10^12,0)*'Process Emissions Multipliers'!$D$40</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Multipliers'!$E$40</f>
        <v>0</v>
      </c>
    </row>
    <row r="147" spans="1:42">
      <c r="A147" s="74">
        <v>95</v>
      </c>
      <c r="B147">
        <f ca="1">IF('NGPS 2010'!$A155="WT",INDIRECT("'NGPS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IF('NGPS 2020'!$A155="WT",INDIRECT("'NGPS 2020'!"&amp;'Country Selector'!$B$3&amp;ROW($A155))*10^12,0)*'Process Emissions Multipliers'!$B$40</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IF('NGPS 2030'!$A155="WT",INDIRECT("'NGPS 2030'!"&amp;'Country Selector'!$B$3&amp;ROW($A155))*10^12,0)*'Process Emissions Multipliers'!$D$40</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Multipliers'!$E$40</f>
        <v>0</v>
      </c>
    </row>
    <row r="148" spans="1:42">
      <c r="A148" s="74">
        <v>96</v>
      </c>
      <c r="B148">
        <f ca="1">IF('NGPS 2010'!$A156="WT",INDIRECT("'NGPS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IF('NGPS 2020'!$A156="WT",INDIRECT("'NGPS 2020'!"&amp;'Country Selector'!$B$3&amp;ROW($A156))*10^12,0)*'Process Emissions Multipliers'!$B$40</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IF('NGPS 2030'!$A156="WT",INDIRECT("'NGPS 2030'!"&amp;'Country Selector'!$B$3&amp;ROW($A156))*10^12,0)*'Process Emissions Multipliers'!$D$40</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Multipliers'!$E$40</f>
        <v>0</v>
      </c>
    </row>
    <row r="149" spans="1:42">
      <c r="A149" s="74">
        <v>97</v>
      </c>
      <c r="B149">
        <f ca="1">IF('NGPS 2010'!$A157="WT",INDIRECT("'NGPS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IF('NGPS 2020'!$A157="WT",INDIRECT("'NGPS 2020'!"&amp;'Country Selector'!$B$3&amp;ROW($A157))*10^12,0)*'Process Emissions Multipliers'!$B$40</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IF('NGPS 2030'!$A157="WT",INDIRECT("'NGPS 2030'!"&amp;'Country Selector'!$B$3&amp;ROW($A157))*10^12,0)*'Process Emissions Multipliers'!$D$40</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Multipliers'!$E$40</f>
        <v>0</v>
      </c>
    </row>
    <row r="150" spans="1:42">
      <c r="A150" s="74">
        <v>98</v>
      </c>
      <c r="B150">
        <f ca="1">IF('NGPS 2010'!$A158="WT",INDIRECT("'NGPS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IF('NGPS 2020'!$A158="WT",INDIRECT("'NGPS 2020'!"&amp;'Country Selector'!$B$3&amp;ROW($A158))*10^12,0)*'Process Emissions Multipliers'!$B$40</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IF('NGPS 2030'!$A158="WT",INDIRECT("'NGPS 2030'!"&amp;'Country Selector'!$B$3&amp;ROW($A158))*10^12,0)*'Process Emissions Multipliers'!$D$40</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Multipliers'!$E$40</f>
        <v>0</v>
      </c>
    </row>
    <row r="151" spans="1:42">
      <c r="A151" s="74">
        <v>99</v>
      </c>
      <c r="B151">
        <f ca="1">IF('NGPS 2010'!$A159="WT",INDIRECT("'NGPS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IF('NGPS 2020'!$A159="WT",INDIRECT("'NGPS 2020'!"&amp;'Country Selector'!$B$3&amp;ROW($A159))*10^12,0)*'Process Emissions Multipliers'!$B$40</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IF('NGPS 2030'!$A159="WT",INDIRECT("'NGPS 2030'!"&amp;'Country Selector'!$B$3&amp;ROW($A159))*10^12,0)*'Process Emissions Multipliers'!$D$40</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Multipliers'!$E$40</f>
        <v>0</v>
      </c>
    </row>
    <row r="152" spans="1:42">
      <c r="A152" s="74">
        <v>100</v>
      </c>
      <c r="B152">
        <f ca="1">IF('NGPS 2010'!$A160="WT",INDIRECT("'NGPS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IF('NGPS 2020'!$A160="WT",INDIRECT("'NGPS 2020'!"&amp;'Country Selector'!$B$3&amp;ROW($A160))*10^12,0)*'Process Emissions Multipliers'!$B$40</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IF('NGPS 2030'!$A160="WT",INDIRECT("'NGPS 2030'!"&amp;'Country Selector'!$B$3&amp;ROW($A160))*10^12,0)*'Process Emissions Multipliers'!$D$40</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Multipliers'!$E$40</f>
        <v>0</v>
      </c>
    </row>
    <row r="153" spans="1:42">
      <c r="A153" s="74">
        <v>150</v>
      </c>
      <c r="B153">
        <f ca="1">IF('NGPS 2010'!$A161="WT",INDIRECT("'NGPS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IF('NGPS 2020'!$A161="WT",INDIRECT("'NGPS 2020'!"&amp;'Country Selector'!$B$3&amp;ROW($A161))*10^12,0)*'Process Emissions Multipliers'!$B$40</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IF('NGPS 2030'!$A161="WT",INDIRECT("'NGPS 2030'!"&amp;'Country Selector'!$B$3&amp;ROW($A161))*10^12,0)*'Process Emissions Multipliers'!$D$40</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Multipliers'!$E$40</f>
        <v>0</v>
      </c>
    </row>
    <row r="154" spans="1:42">
      <c r="A154" s="74">
        <v>200</v>
      </c>
      <c r="B154">
        <f ca="1">IF('NGPS 2010'!$A162="WT",INDIRECT("'NGPS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IF('NGPS 2020'!$A162="WT",INDIRECT("'NGPS 2020'!"&amp;'Country Selector'!$B$3&amp;ROW($A162))*10^12,0)*'Process Emissions Multipliers'!$B$40</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IF('NGPS 2030'!$A162="WT",INDIRECT("'NGPS 2030'!"&amp;'Country Selector'!$B$3&amp;ROW($A162))*10^12,0)*'Process Emissions Multipliers'!$D$40</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Multipliers'!$E$40</f>
        <v>0</v>
      </c>
    </row>
    <row r="155" spans="1:42">
      <c r="A155" s="74">
        <v>250</v>
      </c>
      <c r="B155">
        <f ca="1">IF('NGPS 2010'!$A163="WT",INDIRECT("'NGPS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IF('NGPS 2020'!$A163="WT",INDIRECT("'NGPS 2020'!"&amp;'Country Selector'!$B$3&amp;ROW($A163))*10^12,0)*'Process Emissions Multipliers'!$B$40</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IF('NGPS 2030'!$A163="WT",INDIRECT("'NGPS 2030'!"&amp;'Country Selector'!$B$3&amp;ROW($A163))*10^12,0)*'Process Emissions Multipliers'!$D$40</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Multipliers'!$E$40</f>
        <v>0</v>
      </c>
    </row>
    <row r="156" spans="1:42">
      <c r="A156" s="74">
        <v>300</v>
      </c>
      <c r="B156">
        <f ca="1">IF('NGPS 2010'!$A164="WT",INDIRECT("'NGPS 2010'!"&amp;'Country Selector'!$B$3&amp;ROW($A164))*10^12,0)</f>
        <v>270400299944.46613</v>
      </c>
      <c r="C156" s="90">
        <f t="shared" ca="1" si="27"/>
        <v>279770747100.02899</v>
      </c>
      <c r="D156" s="90">
        <f t="shared" ca="1" si="27"/>
        <v>289141194255.5918</v>
      </c>
      <c r="E156" s="90">
        <f t="shared" ca="1" si="27"/>
        <v>298511641411.15466</v>
      </c>
      <c r="F156" s="90">
        <f t="shared" ref="D156:K177" ca="1" si="31">$B156*($L$1-F$1)/($L$1-$B$1)+$L156*(F$1-$B$1)/($L$1-$B$1)</f>
        <v>307882088566.71753</v>
      </c>
      <c r="G156" s="90">
        <f t="shared" ca="1" si="31"/>
        <v>317252535722.2804</v>
      </c>
      <c r="H156" s="90">
        <f t="shared" ca="1" si="31"/>
        <v>326622982877.8432</v>
      </c>
      <c r="I156" s="90">
        <f t="shared" ca="1" si="31"/>
        <v>335993430033.40607</v>
      </c>
      <c r="J156" s="90">
        <f t="shared" ca="1" si="31"/>
        <v>345363877188.96893</v>
      </c>
      <c r="K156" s="90">
        <f t="shared" ca="1" si="31"/>
        <v>354734324344.53174</v>
      </c>
      <c r="L156">
        <f ca="1">IF('NGPS 2020'!$A164="WT",INDIRECT("'NGPS 2020'!"&amp;'Country Selector'!$B$3&amp;ROW($A164))*10^12,0)*'Process Emissions Multipliers'!$B$40</f>
        <v>364104771500.0946</v>
      </c>
      <c r="M156" s="90">
        <f t="shared" ca="1" si="28"/>
        <v>389340077001.93481</v>
      </c>
      <c r="N156" s="90">
        <f t="shared" ca="1" si="28"/>
        <v>414575382503.77502</v>
      </c>
      <c r="O156" s="90">
        <f t="shared" ca="1" si="28"/>
        <v>439810688005.61523</v>
      </c>
      <c r="P156" s="90">
        <f t="shared" ref="N156:U177" ca="1" si="32">$L156*($V$1-P$1)/($V$1-$L$1)+$V156*(P$1-$L$1)/($V$1-$L$1)</f>
        <v>465045993507.45538</v>
      </c>
      <c r="Q156" s="90">
        <f t="shared" ca="1" si="32"/>
        <v>490281299009.29559</v>
      </c>
      <c r="R156" s="90">
        <f t="shared" ca="1" si="32"/>
        <v>515516604511.1358</v>
      </c>
      <c r="S156" s="90">
        <f t="shared" ca="1" si="32"/>
        <v>540751910012.97601</v>
      </c>
      <c r="T156" s="90">
        <f t="shared" ca="1" si="32"/>
        <v>565987215514.81616</v>
      </c>
      <c r="U156" s="90">
        <f t="shared" ca="1" si="32"/>
        <v>591222521016.65625</v>
      </c>
      <c r="V156">
        <f ca="1">IF('NGPS 2030'!$A164="WT",INDIRECT("'NGPS 2030'!"&amp;'Country Selector'!$B$3&amp;ROW($A164))*10^12,0)*'Process Emissions Multipliers'!$D$40</f>
        <v>616457826518.49658</v>
      </c>
      <c r="W156" s="90">
        <f t="shared" ca="1" si="30"/>
        <v>624412665004.99304</v>
      </c>
      <c r="X156" s="90">
        <f t="shared" ca="1" si="30"/>
        <v>632367503491.48938</v>
      </c>
      <c r="Y156" s="90">
        <f t="shared" ca="1" si="30"/>
        <v>640322341977.98584</v>
      </c>
      <c r="Z156" s="90">
        <f t="shared" ca="1" si="30"/>
        <v>648277180464.4823</v>
      </c>
      <c r="AA156" s="90">
        <f t="shared" ca="1" si="30"/>
        <v>656232018950.97876</v>
      </c>
      <c r="AB156" s="90">
        <f t="shared" ca="1" si="30"/>
        <v>664186857437.4751</v>
      </c>
      <c r="AC156" s="90">
        <f t="shared" ca="1" si="30"/>
        <v>672141695923.97156</v>
      </c>
      <c r="AD156" s="90">
        <f t="shared" ca="1" si="30"/>
        <v>680096534410.46802</v>
      </c>
      <c r="AE156" s="90">
        <f t="shared" ca="1" si="30"/>
        <v>688051372896.96448</v>
      </c>
      <c r="AF156" s="90">
        <f t="shared" ca="1" si="30"/>
        <v>696006211383.46094</v>
      </c>
      <c r="AG156" s="90">
        <f t="shared" ca="1" si="30"/>
        <v>703961049869.95728</v>
      </c>
      <c r="AH156" s="90">
        <f t="shared" ca="1" si="30"/>
        <v>711915888356.45361</v>
      </c>
      <c r="AI156" s="90">
        <f t="shared" ca="1" si="30"/>
        <v>719870726842.9502</v>
      </c>
      <c r="AJ156" s="90">
        <f t="shared" ca="1" si="30"/>
        <v>727825565329.44666</v>
      </c>
      <c r="AK156" s="90">
        <f t="shared" ca="1" si="30"/>
        <v>735780403815.94299</v>
      </c>
      <c r="AL156" s="90">
        <f t="shared" ca="1" si="30"/>
        <v>743735242302.43945</v>
      </c>
      <c r="AM156" s="90">
        <f t="shared" ca="1" si="29"/>
        <v>751690080788.93591</v>
      </c>
      <c r="AN156" s="90">
        <f t="shared" ca="1" si="29"/>
        <v>759644919275.43225</v>
      </c>
      <c r="AO156" s="90">
        <f t="shared" ca="1" si="29"/>
        <v>767599757761.92871</v>
      </c>
      <c r="AP156">
        <f ca="1">V156*'Process Emissions Multipliers'!$E$40</f>
        <v>775554596248.42517</v>
      </c>
    </row>
    <row r="157" spans="1:42">
      <c r="A157" s="74">
        <v>350</v>
      </c>
      <c r="B157">
        <f ca="1">IF('NGPS 2010'!$A165="WT",INDIRECT("'NGPS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IF('NGPS 2020'!$A165="WT",INDIRECT("'NGPS 2020'!"&amp;'Country Selector'!$B$3&amp;ROW($A165))*10^12,0)*'Process Emissions Multipliers'!$B$40</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IF('NGPS 2030'!$A165="WT",INDIRECT("'NGPS 2030'!"&amp;'Country Selector'!$B$3&amp;ROW($A165))*10^12,0)*'Process Emissions Multipliers'!$D$40</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Multipliers'!$E$40</f>
        <v>0</v>
      </c>
    </row>
    <row r="158" spans="1:42">
      <c r="A158" s="74">
        <v>400</v>
      </c>
      <c r="B158">
        <f ca="1">IF('NGPS 2010'!$A166="WT",INDIRECT("'NGPS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IF('NGPS 2020'!$A166="WT",INDIRECT("'NGPS 2020'!"&amp;'Country Selector'!$B$3&amp;ROW($A166))*10^12,0)*'Process Emissions Multipliers'!$B$40</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IF('NGPS 2030'!$A166="WT",INDIRECT("'NGPS 2030'!"&amp;'Country Selector'!$B$3&amp;ROW($A166))*10^12,0)*'Process Emissions Multipliers'!$D$40</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Multipliers'!$E$40</f>
        <v>0</v>
      </c>
    </row>
    <row r="159" spans="1:42">
      <c r="A159" s="74">
        <v>450</v>
      </c>
      <c r="B159">
        <f ca="1">IF('NGPS 2010'!$A167="WT",INDIRECT("'NGPS 2010'!"&amp;'Country Selector'!$B$3&amp;ROW($A167))*10^12,0)</f>
        <v>914229013499.04602</v>
      </c>
      <c r="C159" s="90">
        <f t="shared" ca="1" si="33"/>
        <v>945910689373.05518</v>
      </c>
      <c r="D159" s="90">
        <f t="shared" ca="1" si="31"/>
        <v>977592365247.06433</v>
      </c>
      <c r="E159" s="90">
        <f t="shared" ca="1" si="31"/>
        <v>1009274041121.0736</v>
      </c>
      <c r="F159" s="90">
        <f t="shared" ca="1" si="31"/>
        <v>1040955716995.0828</v>
      </c>
      <c r="G159" s="90">
        <f t="shared" ca="1" si="31"/>
        <v>1072637392869.0919</v>
      </c>
      <c r="H159" s="90">
        <f t="shared" ca="1" si="31"/>
        <v>1104319068743.1011</v>
      </c>
      <c r="I159" s="90">
        <f t="shared" ca="1" si="31"/>
        <v>1136000744617.1101</v>
      </c>
      <c r="J159" s="90">
        <f t="shared" ca="1" si="31"/>
        <v>1167682420491.1194</v>
      </c>
      <c r="K159" s="90">
        <f t="shared" ca="1" si="31"/>
        <v>1199364096365.1284</v>
      </c>
      <c r="L159">
        <f ca="1">IF('NGPS 2020'!$A167="WT",INDIRECT("'NGPS 2020'!"&amp;'Country Selector'!$B$3&amp;ROW($A167))*10^12,0)*'Process Emissions Multipliers'!$B$40</f>
        <v>1231045772239.1377</v>
      </c>
      <c r="M159" s="90">
        <f t="shared" ca="1" si="34"/>
        <v>1316366862707.7217</v>
      </c>
      <c r="N159" s="90">
        <f t="shared" ca="1" si="32"/>
        <v>1401687953176.3059</v>
      </c>
      <c r="O159" s="90">
        <f t="shared" ca="1" si="32"/>
        <v>1487009043644.8901</v>
      </c>
      <c r="P159" s="90">
        <f t="shared" ca="1" si="32"/>
        <v>1572330134113.4741</v>
      </c>
      <c r="Q159" s="90">
        <f t="shared" ca="1" si="32"/>
        <v>1657651224582.0583</v>
      </c>
      <c r="R159" s="90">
        <f t="shared" ca="1" si="32"/>
        <v>1742972315050.6423</v>
      </c>
      <c r="S159" s="90">
        <f t="shared" ca="1" si="32"/>
        <v>1828293405519.2266</v>
      </c>
      <c r="T159" s="90">
        <f t="shared" ca="1" si="32"/>
        <v>1913614495987.8105</v>
      </c>
      <c r="U159" s="90">
        <f t="shared" ca="1" si="32"/>
        <v>1998935586456.3948</v>
      </c>
      <c r="V159">
        <f ca="1">IF('NGPS 2030'!$A167="WT",INDIRECT("'NGPS 2030'!"&amp;'Country Selector'!$B$3&amp;ROW($A167))*10^12,0)*'Process Emissions Multipliers'!$D$40</f>
        <v>2084256676924.9788</v>
      </c>
      <c r="W159" s="90">
        <f t="shared" ref="W159:AL174" ca="1" si="36">$V159*($AP$1-W$1)/($AP$1-$V$1)+$AP159*(W$1-$V$1)/($AP$1-$V$1)</f>
        <v>2111152150574.7766</v>
      </c>
      <c r="X159" s="90">
        <f t="shared" ca="1" si="36"/>
        <v>2138047624224.575</v>
      </c>
      <c r="Y159" s="90">
        <f t="shared" ca="1" si="36"/>
        <v>2164943097874.3728</v>
      </c>
      <c r="Z159" s="90">
        <f t="shared" ca="1" si="36"/>
        <v>2191838571524.1707</v>
      </c>
      <c r="AA159" s="90">
        <f t="shared" ca="1" si="36"/>
        <v>2218734045173.9688</v>
      </c>
      <c r="AB159" s="90">
        <f t="shared" ca="1" si="36"/>
        <v>2245629518823.7666</v>
      </c>
      <c r="AC159" s="90">
        <f t="shared" ca="1" si="36"/>
        <v>2272524992473.5649</v>
      </c>
      <c r="AD159" s="90">
        <f t="shared" ca="1" si="36"/>
        <v>2299420466123.3628</v>
      </c>
      <c r="AE159" s="90">
        <f t="shared" ca="1" si="36"/>
        <v>2326315939773.1606</v>
      </c>
      <c r="AF159" s="90">
        <f t="shared" ca="1" si="36"/>
        <v>2353211413422.959</v>
      </c>
      <c r="AG159" s="90">
        <f t="shared" ca="1" si="36"/>
        <v>2380106887072.7568</v>
      </c>
      <c r="AH159" s="90">
        <f t="shared" ca="1" si="36"/>
        <v>2407002360722.5547</v>
      </c>
      <c r="AI159" s="90">
        <f t="shared" ca="1" si="36"/>
        <v>2433897834372.353</v>
      </c>
      <c r="AJ159" s="90">
        <f t="shared" ca="1" si="36"/>
        <v>2460793308022.1514</v>
      </c>
      <c r="AK159" s="90">
        <f t="shared" ca="1" si="36"/>
        <v>2487688781671.9492</v>
      </c>
      <c r="AL159" s="90">
        <f t="shared" ca="1" si="36"/>
        <v>2514584255321.7471</v>
      </c>
      <c r="AM159" s="90">
        <f t="shared" ca="1" si="35"/>
        <v>2541479728971.5449</v>
      </c>
      <c r="AN159" s="90">
        <f t="shared" ca="1" si="35"/>
        <v>2568375202621.3428</v>
      </c>
      <c r="AO159" s="90">
        <f t="shared" ca="1" si="35"/>
        <v>2595270676271.1411</v>
      </c>
      <c r="AP159">
        <f ca="1">V159*'Process Emissions Multipliers'!$E$40</f>
        <v>2622166149920.939</v>
      </c>
    </row>
    <row r="160" spans="1:42">
      <c r="A160" s="74">
        <v>500</v>
      </c>
      <c r="B160">
        <f ca="1">IF('NGPS 2010'!$A168="WT",INDIRECT("'NGPS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IF('NGPS 2020'!$A168="WT",INDIRECT("'NGPS 2020'!"&amp;'Country Selector'!$B$3&amp;ROW($A168))*10^12,0)*'Process Emissions Multipliers'!$B$40</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IF('NGPS 2030'!$A168="WT",INDIRECT("'NGPS 2030'!"&amp;'Country Selector'!$B$3&amp;ROW($A168))*10^12,0)*'Process Emissions Multipliers'!$D$40</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Multipliers'!$E$40</f>
        <v>0</v>
      </c>
    </row>
    <row r="161" spans="1:42">
      <c r="A161" s="74">
        <v>550</v>
      </c>
      <c r="B161">
        <f ca="1">IF('NGPS 2010'!$A169="WT",INDIRECT("'NGPS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IF('NGPS 2020'!$A169="WT",INDIRECT("'NGPS 2020'!"&amp;'Country Selector'!$B$3&amp;ROW($A169))*10^12,0)*'Process Emissions Multipliers'!$B$40</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IF('NGPS 2030'!$A169="WT",INDIRECT("'NGPS 2030'!"&amp;'Country Selector'!$B$3&amp;ROW($A169))*10^12,0)*'Process Emissions Multipliers'!$D$40</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Multipliers'!$E$40</f>
        <v>0</v>
      </c>
    </row>
    <row r="162" spans="1:42">
      <c r="A162" s="74">
        <v>600</v>
      </c>
      <c r="B162">
        <f ca="1">IF('NGPS 2010'!$A170="WT",INDIRECT("'NGPS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IF('NGPS 2020'!$A170="WT",INDIRECT("'NGPS 2020'!"&amp;'Country Selector'!$B$3&amp;ROW($A170))*10^12,0)*'Process Emissions Multipliers'!$B$40</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IF('NGPS 2030'!$A170="WT",INDIRECT("'NGPS 2030'!"&amp;'Country Selector'!$B$3&amp;ROW($A170))*10^12,0)*'Process Emissions Multipliers'!$D$40</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Multipliers'!$E$40</f>
        <v>0</v>
      </c>
    </row>
    <row r="163" spans="1:42">
      <c r="A163" s="74">
        <v>650</v>
      </c>
      <c r="B163">
        <f ca="1">IF('NGPS 2010'!$A171="WT",INDIRECT("'NGPS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IF('NGPS 2020'!$A171="WT",INDIRECT("'NGPS 2020'!"&amp;'Country Selector'!$B$3&amp;ROW($A171))*10^12,0)*'Process Emissions Multipliers'!$B$40</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IF('NGPS 2030'!$A171="WT",INDIRECT("'NGPS 2030'!"&amp;'Country Selector'!$B$3&amp;ROW($A171))*10^12,0)*'Process Emissions Multipliers'!$D$40</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Multipliers'!$E$40</f>
        <v>0</v>
      </c>
    </row>
    <row r="164" spans="1:42">
      <c r="A164" s="74">
        <v>700</v>
      </c>
      <c r="B164">
        <f ca="1">IF('NGPS 2010'!$A172="WT",INDIRECT("'NGPS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IF('NGPS 2020'!$A172="WT",INDIRECT("'NGPS 2020'!"&amp;'Country Selector'!$B$3&amp;ROW($A172))*10^12,0)*'Process Emissions Multipliers'!$B$40</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IF('NGPS 2030'!$A172="WT",INDIRECT("'NGPS 2030'!"&amp;'Country Selector'!$B$3&amp;ROW($A172))*10^12,0)*'Process Emissions Multipliers'!$D$40</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Multipliers'!$E$40</f>
        <v>0</v>
      </c>
    </row>
    <row r="165" spans="1:42">
      <c r="A165" s="74">
        <v>750</v>
      </c>
      <c r="B165">
        <f ca="1">IF('NGPS 2010'!$A173="WT",INDIRECT("'NGPS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IF('NGPS 2020'!$A173="WT",INDIRECT("'NGPS 2020'!"&amp;'Country Selector'!$B$3&amp;ROW($A173))*10^12,0)*'Process Emissions Multipliers'!$B$40</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IF('NGPS 2030'!$A173="WT",INDIRECT("'NGPS 2030'!"&amp;'Country Selector'!$B$3&amp;ROW($A173))*10^12,0)*'Process Emissions Multipliers'!$D$40</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Multipliers'!$E$40</f>
        <v>0</v>
      </c>
    </row>
    <row r="166" spans="1:42">
      <c r="A166" s="74">
        <v>800</v>
      </c>
      <c r="B166">
        <f ca="1">IF('NGPS 2010'!$A174="WT",INDIRECT("'NGPS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IF('NGPS 2020'!$A174="WT",INDIRECT("'NGPS 2020'!"&amp;'Country Selector'!$B$3&amp;ROW($A174))*10^12,0)*'Process Emissions Multipliers'!$B$40</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IF('NGPS 2030'!$A174="WT",INDIRECT("'NGPS 2030'!"&amp;'Country Selector'!$B$3&amp;ROW($A174))*10^12,0)*'Process Emissions Multipliers'!$D$40</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Multipliers'!$E$40</f>
        <v>0</v>
      </c>
    </row>
    <row r="167" spans="1:42">
      <c r="A167" s="74">
        <v>850</v>
      </c>
      <c r="B167">
        <f ca="1">IF('NGPS 2010'!$A175="WT",INDIRECT("'NGPS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IF('NGPS 2020'!$A175="WT",INDIRECT("'NGPS 2020'!"&amp;'Country Selector'!$B$3&amp;ROW($A175))*10^12,0)*'Process Emissions Multipliers'!$B$40</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IF('NGPS 2030'!$A175="WT",INDIRECT("'NGPS 2030'!"&amp;'Country Selector'!$B$3&amp;ROW($A175))*10^12,0)*'Process Emissions Multipliers'!$D$40</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Multipliers'!$E$40</f>
        <v>0</v>
      </c>
    </row>
    <row r="168" spans="1:42">
      <c r="A168" s="74">
        <v>900</v>
      </c>
      <c r="B168">
        <f ca="1">IF('NGPS 2010'!$A176="WT",INDIRECT("'NGPS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IF('NGPS 2020'!$A176="WT",INDIRECT("'NGPS 2020'!"&amp;'Country Selector'!$B$3&amp;ROW($A176))*10^12,0)*'Process Emissions Multipliers'!$B$40</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IF('NGPS 2030'!$A176="WT",INDIRECT("'NGPS 2030'!"&amp;'Country Selector'!$B$3&amp;ROW($A176))*10^12,0)*'Process Emissions Multipliers'!$D$40</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Multipliers'!$E$40</f>
        <v>0</v>
      </c>
    </row>
    <row r="169" spans="1:42">
      <c r="A169" s="74">
        <v>950</v>
      </c>
      <c r="B169">
        <f ca="1">IF('NGPS 2010'!$A177="WT",INDIRECT("'NGPS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IF('NGPS 2020'!$A177="WT",INDIRECT("'NGPS 2020'!"&amp;'Country Selector'!$B$3&amp;ROW($A177))*10^12,0)*'Process Emissions Multipliers'!$B$40</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IF('NGPS 2030'!$A177="WT",INDIRECT("'NGPS 2030'!"&amp;'Country Selector'!$B$3&amp;ROW($A177))*10^12,0)*'Process Emissions Multipliers'!$D$40</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Multipliers'!$E$40</f>
        <v>0</v>
      </c>
    </row>
    <row r="170" spans="1:42">
      <c r="A170" s="74">
        <v>1000</v>
      </c>
      <c r="B170">
        <f ca="1">IF('NGPS 2010'!$A178="WT",INDIRECT("'NGPS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IF('NGPS 2020'!$A178="WT",INDIRECT("'NGPS 2020'!"&amp;'Country Selector'!$B$3&amp;ROW($A178))*10^12,0)*'Process Emissions Multipliers'!$B$40</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IF('NGPS 2030'!$A178="WT",INDIRECT("'NGPS 2030'!"&amp;'Country Selector'!$B$3&amp;ROW($A178))*10^12,0)*'Process Emissions Multipliers'!$D$40</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Multipliers'!$E$40</f>
        <v>0</v>
      </c>
    </row>
    <row r="171" spans="1:42">
      <c r="A171" s="74">
        <v>1500</v>
      </c>
      <c r="B171">
        <f ca="1">IF('NGPS 2010'!$A179="WT",INDIRECT("'NGPS 2010'!"&amp;'Country Selector'!$B$3&amp;ROW($A179))*10^12,0)</f>
        <v>485012736768.78046</v>
      </c>
      <c r="C171" s="90">
        <f t="shared" ca="1" si="33"/>
        <v>501820359469.64368</v>
      </c>
      <c r="D171" s="90">
        <f t="shared" ca="1" si="31"/>
        <v>518627982170.5069</v>
      </c>
      <c r="E171" s="90">
        <f t="shared" ca="1" si="31"/>
        <v>535435604871.37018</v>
      </c>
      <c r="F171" s="90">
        <f t="shared" ca="1" si="31"/>
        <v>552243227572.2334</v>
      </c>
      <c r="G171" s="90">
        <f t="shared" ca="1" si="31"/>
        <v>569050850273.09656</v>
      </c>
      <c r="H171" s="90">
        <f t="shared" ca="1" si="31"/>
        <v>585858472973.95984</v>
      </c>
      <c r="I171" s="90">
        <f t="shared" ca="1" si="31"/>
        <v>602666095674.823</v>
      </c>
      <c r="J171" s="90">
        <f t="shared" ca="1" si="31"/>
        <v>619473718375.68628</v>
      </c>
      <c r="K171" s="90">
        <f t="shared" ca="1" si="31"/>
        <v>636281341076.54956</v>
      </c>
      <c r="L171">
        <f ca="1">IF('NGPS 2020'!$A179="WT",INDIRECT("'NGPS 2020'!"&amp;'Country Selector'!$B$3&amp;ROW($A179))*10^12,0)*'Process Emissions Multipliers'!$B$40</f>
        <v>653088963777.41272</v>
      </c>
      <c r="M171" s="90">
        <f t="shared" ca="1" si="34"/>
        <v>698353131706.06433</v>
      </c>
      <c r="N171" s="90">
        <f t="shared" ca="1" si="32"/>
        <v>743617299634.71594</v>
      </c>
      <c r="O171" s="90">
        <f t="shared" ca="1" si="32"/>
        <v>788881467563.36743</v>
      </c>
      <c r="P171" s="90">
        <f t="shared" ca="1" si="32"/>
        <v>834145635492.01904</v>
      </c>
      <c r="Q171" s="90">
        <f t="shared" ca="1" si="32"/>
        <v>879409803420.67065</v>
      </c>
      <c r="R171" s="90">
        <f t="shared" ca="1" si="32"/>
        <v>924673971349.32227</v>
      </c>
      <c r="S171" s="90">
        <f t="shared" ca="1" si="32"/>
        <v>969938139277.97388</v>
      </c>
      <c r="T171" s="90">
        <f t="shared" ca="1" si="32"/>
        <v>1015202307206.6255</v>
      </c>
      <c r="U171" s="90">
        <f t="shared" ca="1" si="32"/>
        <v>1060466475135.2771</v>
      </c>
      <c r="V171">
        <f ca="1">IF('NGPS 2030'!$A179="WT",INDIRECT("'NGPS 2030'!"&amp;'Country Selector'!$B$3&amp;ROW($A179))*10^12,0)*'Process Emissions Multipliers'!$D$40</f>
        <v>1105730643063.9287</v>
      </c>
      <c r="W171" s="90">
        <f t="shared" ca="1" si="36"/>
        <v>1119999110908.3862</v>
      </c>
      <c r="X171" s="90">
        <f t="shared" ca="1" si="36"/>
        <v>1134267578752.844</v>
      </c>
      <c r="Y171" s="90">
        <f t="shared" ca="1" si="36"/>
        <v>1148536046597.3015</v>
      </c>
      <c r="Z171" s="90">
        <f t="shared" ca="1" si="36"/>
        <v>1162804514441.759</v>
      </c>
      <c r="AA171" s="90">
        <f t="shared" ca="1" si="36"/>
        <v>1177072982286.2168</v>
      </c>
      <c r="AB171" s="90">
        <f t="shared" ca="1" si="36"/>
        <v>1191341450130.6743</v>
      </c>
      <c r="AC171" s="90">
        <f t="shared" ca="1" si="36"/>
        <v>1205609917975.1318</v>
      </c>
      <c r="AD171" s="90">
        <f t="shared" ca="1" si="36"/>
        <v>1219878385819.5894</v>
      </c>
      <c r="AE171" s="90">
        <f t="shared" ca="1" si="36"/>
        <v>1234146853664.0469</v>
      </c>
      <c r="AF171" s="90">
        <f t="shared" ca="1" si="36"/>
        <v>1248415321508.5046</v>
      </c>
      <c r="AG171" s="90">
        <f t="shared" ca="1" si="36"/>
        <v>1262683789352.9624</v>
      </c>
      <c r="AH171" s="90">
        <f t="shared" ca="1" si="36"/>
        <v>1276952257197.4199</v>
      </c>
      <c r="AI171" s="90">
        <f t="shared" ca="1" si="36"/>
        <v>1291220725041.8774</v>
      </c>
      <c r="AJ171" s="90">
        <f t="shared" ca="1" si="36"/>
        <v>1305489192886.335</v>
      </c>
      <c r="AK171" s="90">
        <f t="shared" ca="1" si="36"/>
        <v>1319757660730.7925</v>
      </c>
      <c r="AL171" s="90">
        <f t="shared" ca="1" si="36"/>
        <v>1334026128575.25</v>
      </c>
      <c r="AM171" s="90">
        <f t="shared" ca="1" si="35"/>
        <v>1348294596419.708</v>
      </c>
      <c r="AN171" s="90">
        <f t="shared" ca="1" si="35"/>
        <v>1362563064264.1653</v>
      </c>
      <c r="AO171" s="90">
        <f t="shared" ca="1" si="35"/>
        <v>1376831532108.623</v>
      </c>
      <c r="AP171">
        <f ca="1">V171*'Process Emissions Multipliers'!$E$40</f>
        <v>1391099999953.0806</v>
      </c>
    </row>
    <row r="172" spans="1:42">
      <c r="A172" s="74">
        <v>2000</v>
      </c>
      <c r="B172">
        <f ca="1">IF('NGPS 2010'!$A180="WT",INDIRECT("'NGPS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IF('NGPS 2020'!$A180="WT",INDIRECT("'NGPS 2020'!"&amp;'Country Selector'!$B$3&amp;ROW($A180))*10^12,0)*'Process Emissions Multipliers'!$B$40</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IF('NGPS 2030'!$A180="WT",INDIRECT("'NGPS 2030'!"&amp;'Country Selector'!$B$3&amp;ROW($A180))*10^12,0)*'Process Emissions Multipliers'!$D$40</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Multipliers'!$E$40</f>
        <v>0</v>
      </c>
    </row>
    <row r="173" spans="1:42">
      <c r="A173" s="74">
        <v>3000</v>
      </c>
      <c r="B173">
        <f ca="1">IF('NGPS 2010'!$A181="WT",INDIRECT("'NGPS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IF('NGPS 2020'!$A181="WT",INDIRECT("'NGPS 2020'!"&amp;'Country Selector'!$B$3&amp;ROW($A181))*10^12,0)*'Process Emissions Multipliers'!$B$40</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IF('NGPS 2030'!$A181="WT",INDIRECT("'NGPS 2030'!"&amp;'Country Selector'!$B$3&amp;ROW($A181))*10^12,0)*'Process Emissions Multipliers'!$D$40</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Multipliers'!$E$40</f>
        <v>0</v>
      </c>
    </row>
    <row r="174" spans="1:42">
      <c r="A174" s="74">
        <v>5000</v>
      </c>
      <c r="B174">
        <f ca="1">IF('NGPS 2010'!$A182="WT",INDIRECT("'NGPS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IF('NGPS 2020'!$A182="WT",INDIRECT("'NGPS 2020'!"&amp;'Country Selector'!$B$3&amp;ROW($A182))*10^12,0)*'Process Emissions Multipliers'!$B$40</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IF('NGPS 2030'!$A182="WT",INDIRECT("'NGPS 2030'!"&amp;'Country Selector'!$B$3&amp;ROW($A182))*10^12,0)*'Process Emissions Multipliers'!$D$40</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Multipliers'!$E$40</f>
        <v>0</v>
      </c>
    </row>
    <row r="175" spans="1:42">
      <c r="A175" s="74">
        <v>10000</v>
      </c>
      <c r="B175">
        <f ca="1">IF('NGPS 2010'!$A183="WT",INDIRECT("'NGPS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IF('NGPS 2020'!$A183="WT",INDIRECT("'NGPS 2020'!"&amp;'Country Selector'!$B$3&amp;ROW($A183))*10^12,0)*'Process Emissions Multipliers'!$B$40</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IF('NGPS 2030'!$A183="WT",INDIRECT("'NGPS 2030'!"&amp;'Country Selector'!$B$3&amp;ROW($A183))*10^12,0)*'Process Emissions Multipliers'!$D$40</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Multipliers'!$E$40</f>
        <v>0</v>
      </c>
    </row>
    <row r="176" spans="1:42">
      <c r="A176" s="74">
        <v>100000</v>
      </c>
      <c r="B176">
        <f ca="1">IF('NGPS 2010'!$A184="WT",INDIRECT("'NGPS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IF('NGPS 2020'!$A184="WT",INDIRECT("'NGPS 2020'!"&amp;'Country Selector'!$B$3&amp;ROW($A184))*10^12,0)*'Process Emissions Multipliers'!$B$40</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IF('NGPS 2030'!$A184="WT",INDIRECT("'NGPS 2030'!"&amp;'Country Selector'!$B$3&amp;ROW($A184))*10^12,0)*'Process Emissions Multipliers'!$D$40</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Multipliers'!$E$40</f>
        <v>0</v>
      </c>
    </row>
    <row r="177" spans="1:42">
      <c r="A177" s="74">
        <v>1000000</v>
      </c>
      <c r="B177">
        <f ca="1">IF('NGPS 2010'!$A185="WT",INDIRECT("'NGPS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IF('NGPS 2020'!$A185="WT",INDIRECT("'NGPS 2020'!"&amp;'Country Selector'!$B$3&amp;ROW($A185))*10^12,0)*'Process Emissions Multipliers'!$B$40</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IF('NGPS 2030'!$A185="WT",INDIRECT("'NGPS 2030'!"&amp;'Country Selector'!$B$3&amp;ROW($A185))*10^12,0)*'Process Emissions Multipliers'!$D$40</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Multipliers'!$E$40</f>
        <v>0</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P177"/>
  <sheetViews>
    <sheetView workbookViewId="0"/>
  </sheetViews>
  <sheetFormatPr baseColWidth="10" defaultColWidth="8.83203125" defaultRowHeight="15"/>
  <cols>
    <col min="1" max="1" width="28.83203125" customWidth="1"/>
    <col min="2" max="2" width="12" bestFit="1" customWidth="1"/>
    <col min="12" max="12" width="12" bestFit="1" customWidth="1"/>
    <col min="22" max="22" width="9.1640625" customWidth="1"/>
    <col min="42" max="4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IF('NGPS 2010'!$A10="MR",INDIRECT("'NGPS 2010'!"&amp;'Country Selector'!$B$3&amp;ROW($A10))*10^12,0)</f>
        <v>221051608598.49033</v>
      </c>
      <c r="C2" s="90">
        <f ca="1">$B2*($L$1-C$1)/($L$1-$B$1)+$L2*(C$1-$B$1)/($L$1-$B$1)</f>
        <v>228711927087.22632</v>
      </c>
      <c r="D2" s="90">
        <f t="shared" ref="D2:K17" ca="1" si="0">$B2*($L$1-D$1)/($L$1-$B$1)+$L2*(D$1-$B$1)/($L$1-$B$1)</f>
        <v>236372245575.96234</v>
      </c>
      <c r="E2" s="90">
        <f t="shared" ca="1" si="0"/>
        <v>244032564064.6983</v>
      </c>
      <c r="F2" s="90">
        <f t="shared" ca="1" si="0"/>
        <v>251692882553.43433</v>
      </c>
      <c r="G2" s="90">
        <f t="shared" ca="1" si="0"/>
        <v>259353201042.17029</v>
      </c>
      <c r="H2" s="90">
        <f t="shared" ca="1" si="0"/>
        <v>267013519530.90631</v>
      </c>
      <c r="I2" s="90">
        <f t="shared" ca="1" si="0"/>
        <v>274673838019.64227</v>
      </c>
      <c r="J2" s="90">
        <f t="shared" ca="1" si="0"/>
        <v>282334156508.3783</v>
      </c>
      <c r="K2" s="90">
        <f t="shared" ca="1" si="0"/>
        <v>289994474997.11426</v>
      </c>
      <c r="L2">
        <f ca="1">IF('NGPS 2020'!$A10="MR",INDIRECT("'NGPS 2020'!"&amp;'Country Selector'!$B$3&amp;ROW($A10))*10^12,0)*'Process Emissions Multipliers'!$B$40</f>
        <v>297654793485.85028</v>
      </c>
      <c r="M2" s="90">
        <f ca="1">$L2*($V$1-M$1)/($V$1-$L$1)+$V2*(M$1-$L$1)/($V$1-$L$1)</f>
        <v>318284596321.8739</v>
      </c>
      <c r="N2" s="90">
        <f t="shared" ref="N2:U17" ca="1" si="1">$L2*($V$1-N$1)/($V$1-$L$1)+$V2*(N$1-$L$1)/($V$1-$L$1)</f>
        <v>338914399157.89758</v>
      </c>
      <c r="O2" s="90">
        <f t="shared" ca="1" si="1"/>
        <v>359544201993.92114</v>
      </c>
      <c r="P2" s="90">
        <f t="shared" ca="1" si="1"/>
        <v>380174004829.94482</v>
      </c>
      <c r="Q2" s="90">
        <f t="shared" ca="1" si="1"/>
        <v>400803807665.96838</v>
      </c>
      <c r="R2" s="90">
        <f t="shared" ca="1" si="1"/>
        <v>421433610501.99207</v>
      </c>
      <c r="S2" s="90">
        <f t="shared" ca="1" si="1"/>
        <v>442063413338.01569</v>
      </c>
      <c r="T2" s="90">
        <f t="shared" ca="1" si="1"/>
        <v>462693216174.03931</v>
      </c>
      <c r="U2" s="90">
        <f t="shared" ca="1" si="1"/>
        <v>483323019010.06293</v>
      </c>
      <c r="V2">
        <f ca="1">IF('NGPS 2030'!$A10="MR",INDIRECT("'NGPS 2030'!"&amp;'Country Selector'!$B$3&amp;ROW($A10))*10^12,0)*'Process Emissions Multipliers'!$D$40</f>
        <v>503952821846.08655</v>
      </c>
      <c r="W2" s="90">
        <f ca="1">$V2*($AP$1-W$1)/($AP$1-$V$1)+$AP2*(W$1-$V$1)/($AP$1-$V$1)</f>
        <v>510455883580.64209</v>
      </c>
      <c r="X2" s="90">
        <f t="shared" ref="X2:AO16" ca="1" si="2">$V2*($AP$1-X$1)/($AP$1-$V$1)+$AP2*(X$1-$V$1)/($AP$1-$V$1)</f>
        <v>516958945315.19769</v>
      </c>
      <c r="Y2" s="90">
        <f t="shared" ca="1" si="2"/>
        <v>523462007049.7533</v>
      </c>
      <c r="Z2" s="90">
        <f t="shared" ca="1" si="2"/>
        <v>529965068784.30884</v>
      </c>
      <c r="AA2" s="90">
        <f t="shared" ca="1" si="2"/>
        <v>536468130518.86438</v>
      </c>
      <c r="AB2" s="90">
        <f t="shared" ca="1" si="2"/>
        <v>542971192253.41998</v>
      </c>
      <c r="AC2" s="90">
        <f t="shared" ca="1" si="2"/>
        <v>549474253987.97546</v>
      </c>
      <c r="AD2" s="90">
        <f t="shared" ca="1" si="2"/>
        <v>555977315722.53113</v>
      </c>
      <c r="AE2" s="90">
        <f t="shared" ca="1" si="2"/>
        <v>562480377457.08667</v>
      </c>
      <c r="AF2" s="90">
        <f t="shared" ca="1" si="2"/>
        <v>568983439191.64221</v>
      </c>
      <c r="AG2" s="90">
        <f t="shared" ca="1" si="2"/>
        <v>575486500926.19775</v>
      </c>
      <c r="AH2" s="90">
        <f t="shared" ca="1" si="2"/>
        <v>581989562660.75342</v>
      </c>
      <c r="AI2" s="90">
        <f t="shared" ca="1" si="2"/>
        <v>588492624395.30884</v>
      </c>
      <c r="AJ2" s="90">
        <f t="shared" ca="1" si="2"/>
        <v>594995686129.8645</v>
      </c>
      <c r="AK2" s="90">
        <f t="shared" ca="1" si="2"/>
        <v>601498747864.42004</v>
      </c>
      <c r="AL2" s="90">
        <f t="shared" ca="1" si="2"/>
        <v>608001809598.97559</v>
      </c>
      <c r="AM2" s="90">
        <f t="shared" ca="1" si="2"/>
        <v>614504871333.53113</v>
      </c>
      <c r="AN2" s="90">
        <f t="shared" ca="1" si="2"/>
        <v>621007933068.08679</v>
      </c>
      <c r="AO2" s="90">
        <f t="shared" ca="1" si="2"/>
        <v>627510994802.64233</v>
      </c>
      <c r="AP2">
        <f ca="1">V2*'Process Emissions Multipliers'!$E$40</f>
        <v>634014056537.19788</v>
      </c>
    </row>
    <row r="3" spans="1:42">
      <c r="A3" s="74">
        <v>-49</v>
      </c>
      <c r="B3">
        <f ca="1">IF('NGPS 2010'!$A11="MR",INDIRECT("'NGPS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IF('NGPS 2020'!$A11="MR",INDIRECT("'NGPS 2020'!"&amp;'Country Selector'!$B$3&amp;ROW($A11))*10^12,0)*'Process Emissions Multipliers'!$B$40</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IF('NGPS 2030'!$A11="MR",INDIRECT("'NGPS 2030'!"&amp;'Country Selector'!$B$3&amp;ROW($A11))*10^12,0)*'Process Emissions Multipliers'!$D$40</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Multipliers'!$E$40</f>
        <v>0</v>
      </c>
    </row>
    <row r="4" spans="1:42">
      <c r="A4" s="74">
        <v>-48</v>
      </c>
      <c r="B4">
        <f ca="1">IF('NGPS 2010'!$A12="MR",INDIRECT("'NGPS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IF('NGPS 2020'!$A12="MR",INDIRECT("'NGPS 2020'!"&amp;'Country Selector'!$B$3&amp;ROW($A12))*10^12,0)*'Process Emissions Multipliers'!$B$40</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IF('NGPS 2030'!$A12="MR",INDIRECT("'NGPS 2030'!"&amp;'Country Selector'!$B$3&amp;ROW($A12))*10^12,0)*'Process Emissions Multipliers'!$D$40</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Multipliers'!$E$40</f>
        <v>0</v>
      </c>
    </row>
    <row r="5" spans="1:42">
      <c r="A5" s="74">
        <v>-47</v>
      </c>
      <c r="B5">
        <f ca="1">IF('NGPS 2010'!$A13="MR",INDIRECT("'NGPS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IF('NGPS 2020'!$A13="MR",INDIRECT("'NGPS 2020'!"&amp;'Country Selector'!$B$3&amp;ROW($A13))*10^12,0)*'Process Emissions Multipliers'!$B$40</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IF('NGPS 2030'!$A13="MR",INDIRECT("'NGPS 2030'!"&amp;'Country Selector'!$B$3&amp;ROW($A13))*10^12,0)*'Process Emissions Multipliers'!$D$40</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Multipliers'!$E$40</f>
        <v>0</v>
      </c>
    </row>
    <row r="6" spans="1:42">
      <c r="A6" s="74">
        <v>-46</v>
      </c>
      <c r="B6">
        <f ca="1">IF('NGPS 2010'!$A14="MR",INDIRECT("'NGPS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IF('NGPS 2020'!$A14="MR",INDIRECT("'NGPS 2020'!"&amp;'Country Selector'!$B$3&amp;ROW($A14))*10^12,0)*'Process Emissions Multipliers'!$B$40</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IF('NGPS 2030'!$A14="MR",INDIRECT("'NGPS 2030'!"&amp;'Country Selector'!$B$3&amp;ROW($A14))*10^12,0)*'Process Emissions Multipliers'!$D$40</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Multipliers'!$E$40</f>
        <v>0</v>
      </c>
    </row>
    <row r="7" spans="1:42">
      <c r="A7" s="74">
        <v>-45</v>
      </c>
      <c r="B7">
        <f ca="1">IF('NGPS 2010'!$A15="MR",INDIRECT("'NGPS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IF('NGPS 2020'!$A15="MR",INDIRECT("'NGPS 2020'!"&amp;'Country Selector'!$B$3&amp;ROW($A15))*10^12,0)*'Process Emissions Multipliers'!$B$40</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IF('NGPS 2030'!$A15="MR",INDIRECT("'NGPS 2030'!"&amp;'Country Selector'!$B$3&amp;ROW($A15))*10^12,0)*'Process Emissions Multipliers'!$D$40</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Multipliers'!$E$40</f>
        <v>0</v>
      </c>
    </row>
    <row r="8" spans="1:42">
      <c r="A8" s="74">
        <v>-44</v>
      </c>
      <c r="B8">
        <f ca="1">IF('NGPS 2010'!$A16="MR",INDIRECT("'NGPS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IF('NGPS 2020'!$A16="MR",INDIRECT("'NGPS 2020'!"&amp;'Country Selector'!$B$3&amp;ROW($A16))*10^12,0)*'Process Emissions Multipliers'!$B$40</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IF('NGPS 2030'!$A16="MR",INDIRECT("'NGPS 2030'!"&amp;'Country Selector'!$B$3&amp;ROW($A16))*10^12,0)*'Process Emissions Multipliers'!$D$40</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Multipliers'!$E$40</f>
        <v>0</v>
      </c>
    </row>
    <row r="9" spans="1:42">
      <c r="A9" s="74">
        <v>-43</v>
      </c>
      <c r="B9">
        <f ca="1">IF('NGPS 2010'!$A17="MR",INDIRECT("'NGPS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IF('NGPS 2020'!$A17="MR",INDIRECT("'NGPS 2020'!"&amp;'Country Selector'!$B$3&amp;ROW($A17))*10^12,0)*'Process Emissions Multipliers'!$B$40</f>
        <v>0</v>
      </c>
      <c r="M9" s="90">
        <f t="shared" ca="1" si="4"/>
        <v>1818771710239.6848</v>
      </c>
      <c r="N9" s="90">
        <f t="shared" ca="1" si="1"/>
        <v>3637543420479.3696</v>
      </c>
      <c r="O9" s="90">
        <f t="shared" ca="1" si="1"/>
        <v>5456315130719.0547</v>
      </c>
      <c r="P9" s="90">
        <f t="shared" ca="1" si="1"/>
        <v>7275086840958.7393</v>
      </c>
      <c r="Q9" s="90">
        <f t="shared" ca="1" si="1"/>
        <v>9093858551198.4238</v>
      </c>
      <c r="R9" s="90">
        <f t="shared" ca="1" si="1"/>
        <v>10912630261438.109</v>
      </c>
      <c r="S9" s="90">
        <f t="shared" ca="1" si="1"/>
        <v>12731401971677.793</v>
      </c>
      <c r="T9" s="90">
        <f t="shared" ca="1" si="1"/>
        <v>14550173681917.479</v>
      </c>
      <c r="U9" s="90">
        <f t="shared" ca="1" si="1"/>
        <v>16368945392157.162</v>
      </c>
      <c r="V9">
        <f ca="1">IF('NGPS 2030'!$A17="MR",INDIRECT("'NGPS 2030'!"&amp;'Country Selector'!$B$3&amp;ROW($A17))*10^12,0)*'Process Emissions Multipliers'!$D$40</f>
        <v>18187717102396.848</v>
      </c>
      <c r="W9" s="90">
        <f t="shared" ca="1" si="5"/>
        <v>18422413371571.906</v>
      </c>
      <c r="X9" s="90">
        <f t="shared" ca="1" si="2"/>
        <v>18657109640746.961</v>
      </c>
      <c r="Y9" s="90">
        <f t="shared" ca="1" si="2"/>
        <v>18891805909922.02</v>
      </c>
      <c r="Z9" s="90">
        <f t="shared" ca="1" si="2"/>
        <v>19126502179097.078</v>
      </c>
      <c r="AA9" s="90">
        <f t="shared" ca="1" si="2"/>
        <v>19361198448272.133</v>
      </c>
      <c r="AB9" s="90">
        <f t="shared" ca="1" si="2"/>
        <v>19595894717447.191</v>
      </c>
      <c r="AC9" s="90">
        <f t="shared" ca="1" si="2"/>
        <v>19830590986622.25</v>
      </c>
      <c r="AD9" s="90">
        <f t="shared" ca="1" si="2"/>
        <v>20065287255797.305</v>
      </c>
      <c r="AE9" s="90">
        <f t="shared" ca="1" si="2"/>
        <v>20299983524972.363</v>
      </c>
      <c r="AF9" s="90">
        <f t="shared" ca="1" si="2"/>
        <v>20534679794147.422</v>
      </c>
      <c r="AG9" s="90">
        <f t="shared" ca="1" si="2"/>
        <v>20769376063322.477</v>
      </c>
      <c r="AH9" s="90">
        <f t="shared" ca="1" si="2"/>
        <v>21004072332497.535</v>
      </c>
      <c r="AI9" s="90">
        <f t="shared" ca="1" si="2"/>
        <v>21238768601672.59</v>
      </c>
      <c r="AJ9" s="90">
        <f t="shared" ca="1" si="2"/>
        <v>21473464870847.648</v>
      </c>
      <c r="AK9" s="90">
        <f t="shared" ca="1" si="2"/>
        <v>21708161140022.707</v>
      </c>
      <c r="AL9" s="90">
        <f t="shared" ca="1" si="2"/>
        <v>21942857409197.766</v>
      </c>
      <c r="AM9" s="90">
        <f t="shared" ca="1" si="2"/>
        <v>22177553678372.82</v>
      </c>
      <c r="AN9" s="90">
        <f t="shared" ca="1" si="2"/>
        <v>22412249947547.879</v>
      </c>
      <c r="AO9" s="90">
        <f t="shared" ca="1" si="2"/>
        <v>22646946216722.938</v>
      </c>
      <c r="AP9">
        <f ca="1">V9*'Process Emissions Multipliers'!$E$40</f>
        <v>22881642485897.992</v>
      </c>
    </row>
    <row r="10" spans="1:42">
      <c r="A10" s="74">
        <v>-42</v>
      </c>
      <c r="B10">
        <f ca="1">IF('NGPS 2010'!$A18="MR",INDIRECT("'NGPS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IF('NGPS 2020'!$A18="MR",INDIRECT("'NGPS 2020'!"&amp;'Country Selector'!$B$3&amp;ROW($A18))*10^12,0)*'Process Emissions Multipliers'!$B$40</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IF('NGPS 2030'!$A18="MR",INDIRECT("'NGPS 2030'!"&amp;'Country Selector'!$B$3&amp;ROW($A18))*10^12,0)*'Process Emissions Multipliers'!$D$40</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Multipliers'!$E$40</f>
        <v>0</v>
      </c>
    </row>
    <row r="11" spans="1:42">
      <c r="A11" s="74">
        <v>-41</v>
      </c>
      <c r="B11">
        <f ca="1">IF('NGPS 2010'!$A19="MR",INDIRECT("'NGPS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IF('NGPS 2020'!$A19="MR",INDIRECT("'NGPS 2020'!"&amp;'Country Selector'!$B$3&amp;ROW($A19))*10^12,0)*'Process Emissions Multipliers'!$B$40</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IF('NGPS 2030'!$A19="MR",INDIRECT("'NGPS 2030'!"&amp;'Country Selector'!$B$3&amp;ROW($A19))*10^12,0)*'Process Emissions Multipliers'!$D$40</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Multipliers'!$E$40</f>
        <v>0</v>
      </c>
    </row>
    <row r="12" spans="1:42">
      <c r="A12" s="74">
        <v>-40</v>
      </c>
      <c r="B12">
        <f ca="1">IF('NGPS 2010'!$A20="MR",INDIRECT("'NGPS 2010'!"&amp;'Country Selector'!$B$3&amp;ROW($A20))*10^12,0)</f>
        <v>0</v>
      </c>
      <c r="C12" s="90">
        <f t="shared" ca="1" si="3"/>
        <v>1074239679472.6949</v>
      </c>
      <c r="D12" s="90">
        <f t="shared" ca="1" si="0"/>
        <v>2148479358945.3899</v>
      </c>
      <c r="E12" s="90">
        <f t="shared" ca="1" si="0"/>
        <v>3222719038418.085</v>
      </c>
      <c r="F12" s="90">
        <f t="shared" ca="1" si="0"/>
        <v>4296958717890.7798</v>
      </c>
      <c r="G12" s="90">
        <f t="shared" ca="1" si="0"/>
        <v>5371198397363.4746</v>
      </c>
      <c r="H12" s="90">
        <f t="shared" ca="1" si="0"/>
        <v>6445438076836.1699</v>
      </c>
      <c r="I12" s="90">
        <f t="shared" ca="1" si="0"/>
        <v>7519677756308.8643</v>
      </c>
      <c r="J12" s="90">
        <f t="shared" ca="1" si="0"/>
        <v>8593917435781.5596</v>
      </c>
      <c r="K12" s="90">
        <f t="shared" ca="1" si="0"/>
        <v>9668157115254.2539</v>
      </c>
      <c r="L12">
        <f ca="1">IF('NGPS 2020'!$A20="MR",INDIRECT("'NGPS 2020'!"&amp;'Country Selector'!$B$3&amp;ROW($A20))*10^12,0)*'Process Emissions Multipliers'!$B$40</f>
        <v>10742396794726.949</v>
      </c>
      <c r="M12" s="90">
        <f t="shared" ca="1" si="4"/>
        <v>9668157115254.2539</v>
      </c>
      <c r="N12" s="90">
        <f t="shared" ca="1" si="1"/>
        <v>8593917435781.5596</v>
      </c>
      <c r="O12" s="90">
        <f t="shared" ca="1" si="1"/>
        <v>7519677756308.8643</v>
      </c>
      <c r="P12" s="90">
        <f t="shared" ca="1" si="1"/>
        <v>6445438076836.1699</v>
      </c>
      <c r="Q12" s="90">
        <f t="shared" ca="1" si="1"/>
        <v>5371198397363.4746</v>
      </c>
      <c r="R12" s="90">
        <f t="shared" ca="1" si="1"/>
        <v>4296958717890.7798</v>
      </c>
      <c r="S12" s="90">
        <f t="shared" ca="1" si="1"/>
        <v>3222719038418.085</v>
      </c>
      <c r="T12" s="90">
        <f t="shared" ca="1" si="1"/>
        <v>2148479358945.3899</v>
      </c>
      <c r="U12" s="90">
        <f t="shared" ca="1" si="1"/>
        <v>1074239679472.6949</v>
      </c>
      <c r="V12">
        <f ca="1">IF('NGPS 2030'!$A20="MR",INDIRECT("'NGPS 2030'!"&amp;'Country Selector'!$B$3&amp;ROW($A20))*10^12,0)*'Process Emissions Multipliers'!$D$40</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Multipliers'!$E$40</f>
        <v>0</v>
      </c>
    </row>
    <row r="13" spans="1:42">
      <c r="A13" s="74">
        <v>-39</v>
      </c>
      <c r="B13">
        <f ca="1">IF('NGPS 2010'!$A21="MR",INDIRECT("'NGPS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IF('NGPS 2020'!$A21="MR",INDIRECT("'NGPS 2020'!"&amp;'Country Selector'!$B$3&amp;ROW($A21))*10^12,0)*'Process Emissions Multipliers'!$B$40</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IF('NGPS 2030'!$A21="MR",INDIRECT("'NGPS 2030'!"&amp;'Country Selector'!$B$3&amp;ROW($A21))*10^12,0)*'Process Emissions Multipliers'!$D$40</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Multipliers'!$E$40</f>
        <v>0</v>
      </c>
    </row>
    <row r="14" spans="1:42">
      <c r="A14" s="74">
        <v>-38</v>
      </c>
      <c r="B14">
        <f ca="1">IF('NGPS 2010'!$A22="MR",INDIRECT("'NGPS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IF('NGPS 2020'!$A22="MR",INDIRECT("'NGPS 2020'!"&amp;'Country Selector'!$B$3&amp;ROW($A22))*10^12,0)*'Process Emissions Multipliers'!$B$40</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IF('NGPS 2030'!$A22="MR",INDIRECT("'NGPS 2030'!"&amp;'Country Selector'!$B$3&amp;ROW($A22))*10^12,0)*'Process Emissions Multipliers'!$D$40</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Multipliers'!$E$40</f>
        <v>0</v>
      </c>
    </row>
    <row r="15" spans="1:42">
      <c r="A15" s="74">
        <v>-37</v>
      </c>
      <c r="B15">
        <f ca="1">IF('NGPS 2010'!$A23="MR",INDIRECT("'NGPS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IF('NGPS 2020'!$A23="MR",INDIRECT("'NGPS 2020'!"&amp;'Country Selector'!$B$3&amp;ROW($A23))*10^12,0)*'Process Emissions Multipliers'!$B$40</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IF('NGPS 2030'!$A23="MR",INDIRECT("'NGPS 2030'!"&amp;'Country Selector'!$B$3&amp;ROW($A23))*10^12,0)*'Process Emissions Multipliers'!$D$40</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Multipliers'!$E$40</f>
        <v>0</v>
      </c>
    </row>
    <row r="16" spans="1:42">
      <c r="A16" s="74">
        <v>-36</v>
      </c>
      <c r="B16">
        <f ca="1">IF('NGPS 2010'!$A24="MR",INDIRECT("'NGPS 2010'!"&amp;'Country Selector'!$B$3&amp;ROW($A24))*10^12,0)</f>
        <v>7977778768043.0605</v>
      </c>
      <c r="C16" s="90">
        <f t="shared" ca="1" si="3"/>
        <v>7180000891238.7549</v>
      </c>
      <c r="D16" s="90">
        <f t="shared" ca="1" si="0"/>
        <v>6382223014434.4482</v>
      </c>
      <c r="E16" s="90">
        <f t="shared" ca="1" si="0"/>
        <v>5584445137630.1426</v>
      </c>
      <c r="F16" s="90">
        <f t="shared" ca="1" si="0"/>
        <v>4786667260825.8359</v>
      </c>
      <c r="G16" s="90">
        <f t="shared" ca="1" si="0"/>
        <v>3988889384021.5303</v>
      </c>
      <c r="H16" s="90">
        <f t="shared" ca="1" si="0"/>
        <v>3191111507217.2241</v>
      </c>
      <c r="I16" s="90">
        <f t="shared" ca="1" si="0"/>
        <v>2393333630412.918</v>
      </c>
      <c r="J16" s="90">
        <f t="shared" ca="1" si="0"/>
        <v>1595555753608.6121</v>
      </c>
      <c r="K16" s="90">
        <f t="shared" ca="1" si="0"/>
        <v>797777876804.30603</v>
      </c>
      <c r="L16">
        <f ca="1">IF('NGPS 2020'!$A24="MR",INDIRECT("'NGPS 2020'!"&amp;'Country Selector'!$B$3&amp;ROW($A24))*10^12,0)*'Process Emissions Multipliers'!$B$40</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IF('NGPS 2030'!$A24="MR",INDIRECT("'NGPS 2030'!"&amp;'Country Selector'!$B$3&amp;ROW($A24))*10^12,0)*'Process Emissions Multipliers'!$D$40</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Multipliers'!$E$40</f>
        <v>0</v>
      </c>
    </row>
    <row r="17" spans="1:42">
      <c r="A17" s="74">
        <v>-35</v>
      </c>
      <c r="B17">
        <f ca="1">IF('NGPS 2010'!$A25="MR",INDIRECT("'NGPS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IF('NGPS 2020'!$A25="MR",INDIRECT("'NGPS 2020'!"&amp;'Country Selector'!$B$3&amp;ROW($A25))*10^12,0)*'Process Emissions Multipliers'!$B$40</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IF('NGPS 2030'!$A25="MR",INDIRECT("'NGPS 2030'!"&amp;'Country Selector'!$B$3&amp;ROW($A25))*10^12,0)*'Process Emissions Multipliers'!$D$40</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Multipliers'!$E$40</f>
        <v>0</v>
      </c>
    </row>
    <row r="18" spans="1:42">
      <c r="A18" s="74">
        <v>-34</v>
      </c>
      <c r="B18">
        <f ca="1">IF('NGPS 2010'!$A26="MR",INDIRECT("'NGPS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IF('NGPS 2020'!$A26="MR",INDIRECT("'NGPS 2020'!"&amp;'Country Selector'!$B$3&amp;ROW($A26))*10^12,0)*'Process Emissions Multipliers'!$B$40</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IF('NGPS 2030'!$A26="MR",INDIRECT("'NGPS 2030'!"&amp;'Country Selector'!$B$3&amp;ROW($A26))*10^12,0)*'Process Emissions Multipliers'!$D$40</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Multipliers'!$E$40</f>
        <v>0</v>
      </c>
    </row>
    <row r="19" spans="1:42">
      <c r="A19" s="74">
        <v>-33</v>
      </c>
      <c r="B19">
        <f ca="1">IF('NGPS 2010'!$A27="MR",INDIRECT("'NGPS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IF('NGPS 2020'!$A27="MR",INDIRECT("'NGPS 2020'!"&amp;'Country Selector'!$B$3&amp;ROW($A27))*10^12,0)*'Process Emissions Multipliers'!$B$40</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IF('NGPS 2030'!$A27="MR",INDIRECT("'NGPS 2030'!"&amp;'Country Selector'!$B$3&amp;ROW($A27))*10^12,0)*'Process Emissions Multipliers'!$D$40</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Multipliers'!$E$40</f>
        <v>0</v>
      </c>
    </row>
    <row r="20" spans="1:42">
      <c r="A20" s="74">
        <v>-32</v>
      </c>
      <c r="B20">
        <f ca="1">IF('NGPS 2010'!$A28="MR",INDIRECT("'NGPS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IF('NGPS 2020'!$A28="MR",INDIRECT("'NGPS 2020'!"&amp;'Country Selector'!$B$3&amp;ROW($A28))*10^12,0)*'Process Emissions Multipliers'!$B$40</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IF('NGPS 2030'!$A28="MR",INDIRECT("'NGPS 2030'!"&amp;'Country Selector'!$B$3&amp;ROW($A28))*10^12,0)*'Process Emissions Multipliers'!$D$40</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Multipliers'!$E$40</f>
        <v>0</v>
      </c>
    </row>
    <row r="21" spans="1:42">
      <c r="A21" s="74">
        <v>-31</v>
      </c>
      <c r="B21">
        <f ca="1">IF('NGPS 2010'!$A29="MR",INDIRECT("'NGPS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IF('NGPS 2020'!$A29="MR",INDIRECT("'NGPS 2020'!"&amp;'Country Selector'!$B$3&amp;ROW($A29))*10^12,0)*'Process Emissions Multipliers'!$B$40</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IF('NGPS 2030'!$A29="MR",INDIRECT("'NGPS 2030'!"&amp;'Country Selector'!$B$3&amp;ROW($A29))*10^12,0)*'Process Emissions Multipliers'!$D$40</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Multipliers'!$E$40</f>
        <v>0</v>
      </c>
    </row>
    <row r="22" spans="1:42">
      <c r="A22" s="74">
        <v>-30</v>
      </c>
      <c r="B22">
        <f ca="1">IF('NGPS 2010'!$A30="MR",INDIRECT("'NGPS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IF('NGPS 2020'!$A30="MR",INDIRECT("'NGPS 2020'!"&amp;'Country Selector'!$B$3&amp;ROW($A30))*10^12,0)*'Process Emissions Multipliers'!$B$40</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IF('NGPS 2030'!$A30="MR",INDIRECT("'NGPS 2030'!"&amp;'Country Selector'!$B$3&amp;ROW($A30))*10^12,0)*'Process Emissions Multipliers'!$D$40</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Multipliers'!$E$40</f>
        <v>0</v>
      </c>
    </row>
    <row r="23" spans="1:42">
      <c r="A23" s="74">
        <v>-29</v>
      </c>
      <c r="B23">
        <f ca="1">IF('NGPS 2010'!$A31="MR",INDIRECT("'NGPS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IF('NGPS 2020'!$A31="MR",INDIRECT("'NGPS 2020'!"&amp;'Country Selector'!$B$3&amp;ROW($A31))*10^12,0)*'Process Emissions Multipliers'!$B$40</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IF('NGPS 2030'!$A31="MR",INDIRECT("'NGPS 2030'!"&amp;'Country Selector'!$B$3&amp;ROW($A31))*10^12,0)*'Process Emissions Multipliers'!$D$40</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Multipliers'!$E$40</f>
        <v>0</v>
      </c>
    </row>
    <row r="24" spans="1:42">
      <c r="A24" s="74">
        <v>-28</v>
      </c>
      <c r="B24">
        <f ca="1">IF('NGPS 2010'!$A32="MR",INDIRECT("'NGPS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IF('NGPS 2020'!$A32="MR",INDIRECT("'NGPS 2020'!"&amp;'Country Selector'!$B$3&amp;ROW($A32))*10^12,0)*'Process Emissions Multipliers'!$B$40</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IF('NGPS 2030'!$A32="MR",INDIRECT("'NGPS 2030'!"&amp;'Country Selector'!$B$3&amp;ROW($A32))*10^12,0)*'Process Emissions Multipliers'!$D$40</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Multipliers'!$E$40</f>
        <v>0</v>
      </c>
    </row>
    <row r="25" spans="1:42">
      <c r="A25" s="74">
        <v>-27</v>
      </c>
      <c r="B25">
        <f ca="1">IF('NGPS 2010'!$A33="MR",INDIRECT("'NGPS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IF('NGPS 2020'!$A33="MR",INDIRECT("'NGPS 2020'!"&amp;'Country Selector'!$B$3&amp;ROW($A33))*10^12,0)*'Process Emissions Multipliers'!$B$40</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IF('NGPS 2030'!$A33="MR",INDIRECT("'NGPS 2030'!"&amp;'Country Selector'!$B$3&amp;ROW($A33))*10^12,0)*'Process Emissions Multipliers'!$D$40</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Multipliers'!$E$40</f>
        <v>0</v>
      </c>
    </row>
    <row r="26" spans="1:42">
      <c r="A26" s="74">
        <v>-26</v>
      </c>
      <c r="B26">
        <f ca="1">IF('NGPS 2010'!$A34="MR",INDIRECT("'NGPS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IF('NGPS 2020'!$A34="MR",INDIRECT("'NGPS 2020'!"&amp;'Country Selector'!$B$3&amp;ROW($A34))*10^12,0)*'Process Emissions Multipliers'!$B$40</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IF('NGPS 2030'!$A34="MR",INDIRECT("'NGPS 2030'!"&amp;'Country Selector'!$B$3&amp;ROW($A34))*10^12,0)*'Process Emissions Multipliers'!$D$40</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Multipliers'!$E$40</f>
        <v>0</v>
      </c>
    </row>
    <row r="27" spans="1:42">
      <c r="A27" s="74">
        <v>-25</v>
      </c>
      <c r="B27">
        <f ca="1">IF('NGPS 2010'!$A35="MR",INDIRECT("'NGPS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IF('NGPS 2020'!$A35="MR",INDIRECT("'NGPS 2020'!"&amp;'Country Selector'!$B$3&amp;ROW($A35))*10^12,0)*'Process Emissions Multipliers'!$B$40</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IF('NGPS 2030'!$A35="MR",INDIRECT("'NGPS 2030'!"&amp;'Country Selector'!$B$3&amp;ROW($A35))*10^12,0)*'Process Emissions Multipliers'!$D$40</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Multipliers'!$E$40</f>
        <v>0</v>
      </c>
    </row>
    <row r="28" spans="1:42">
      <c r="A28" s="74">
        <v>-24</v>
      </c>
      <c r="B28">
        <f ca="1">IF('NGPS 2010'!$A36="MR",INDIRECT("'NGPS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IF('NGPS 2020'!$A36="MR",INDIRECT("'NGPS 2020'!"&amp;'Country Selector'!$B$3&amp;ROW($A36))*10^12,0)*'Process Emissions Multipliers'!$B$40</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IF('NGPS 2030'!$A36="MR",INDIRECT("'NGPS 2030'!"&amp;'Country Selector'!$B$3&amp;ROW($A36))*10^12,0)*'Process Emissions Multipliers'!$D$40</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Multipliers'!$E$40</f>
        <v>0</v>
      </c>
    </row>
    <row r="29" spans="1:42">
      <c r="A29" s="74">
        <v>-23</v>
      </c>
      <c r="B29">
        <f ca="1">IF('NGPS 2010'!$A37="MR",INDIRECT("'NGPS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IF('NGPS 2020'!$A37="MR",INDIRECT("'NGPS 2020'!"&amp;'Country Selector'!$B$3&amp;ROW($A37))*10^12,0)*'Process Emissions Multipliers'!$B$40</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IF('NGPS 2030'!$A37="MR",INDIRECT("'NGPS 2030'!"&amp;'Country Selector'!$B$3&amp;ROW($A37))*10^12,0)*'Process Emissions Multipliers'!$D$40</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Multipliers'!$E$40</f>
        <v>0</v>
      </c>
    </row>
    <row r="30" spans="1:42">
      <c r="A30" s="74">
        <v>-22</v>
      </c>
      <c r="B30">
        <f ca="1">IF('NGPS 2010'!$A38="MR",INDIRECT("'NGPS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IF('NGPS 2020'!$A38="MR",INDIRECT("'NGPS 2020'!"&amp;'Country Selector'!$B$3&amp;ROW($A38))*10^12,0)*'Process Emissions Multipliers'!$B$40</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IF('NGPS 2030'!$A38="MR",INDIRECT("'NGPS 2030'!"&amp;'Country Selector'!$B$3&amp;ROW($A38))*10^12,0)*'Process Emissions Multipliers'!$D$40</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Multipliers'!$E$40</f>
        <v>0</v>
      </c>
    </row>
    <row r="31" spans="1:42">
      <c r="A31" s="74">
        <v>-21</v>
      </c>
      <c r="B31">
        <f ca="1">IF('NGPS 2010'!$A39="MR",INDIRECT("'NGPS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IF('NGPS 2020'!$A39="MR",INDIRECT("'NGPS 2020'!"&amp;'Country Selector'!$B$3&amp;ROW($A39))*10^12,0)*'Process Emissions Multipliers'!$B$40</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IF('NGPS 2030'!$A39="MR",INDIRECT("'NGPS 2030'!"&amp;'Country Selector'!$B$3&amp;ROW($A39))*10^12,0)*'Process Emissions Multipliers'!$D$40</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Multipliers'!$E$40</f>
        <v>0</v>
      </c>
    </row>
    <row r="32" spans="1:42">
      <c r="A32" s="74">
        <v>-20</v>
      </c>
      <c r="B32">
        <f ca="1">IF('NGPS 2010'!$A40="MR",INDIRECT("'NGPS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IF('NGPS 2020'!$A40="MR",INDIRECT("'NGPS 2020'!"&amp;'Country Selector'!$B$3&amp;ROW($A40))*10^12,0)*'Process Emissions Multipliers'!$B$40</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IF('NGPS 2030'!$A40="MR",INDIRECT("'NGPS 2030'!"&amp;'Country Selector'!$B$3&amp;ROW($A40))*10^12,0)*'Process Emissions Multipliers'!$D$40</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Multipliers'!$E$40</f>
        <v>0</v>
      </c>
    </row>
    <row r="33" spans="1:42">
      <c r="A33" s="74">
        <v>-19</v>
      </c>
      <c r="B33">
        <f ca="1">IF('NGPS 2010'!$A41="MR",INDIRECT("'NGPS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IF('NGPS 2020'!$A41="MR",INDIRECT("'NGPS 2020'!"&amp;'Country Selector'!$B$3&amp;ROW($A41))*10^12,0)*'Process Emissions Multipliers'!$B$40</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IF('NGPS 2030'!$A41="MR",INDIRECT("'NGPS 2030'!"&amp;'Country Selector'!$B$3&amp;ROW($A41))*10^12,0)*'Process Emissions Multipliers'!$D$40</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Multipliers'!$E$40</f>
        <v>0</v>
      </c>
    </row>
    <row r="34" spans="1:42">
      <c r="A34" s="74">
        <v>-18</v>
      </c>
      <c r="B34">
        <f ca="1">IF('NGPS 2010'!$A42="MR",INDIRECT("'NGPS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IF('NGPS 2020'!$A42="MR",INDIRECT("'NGPS 2020'!"&amp;'Country Selector'!$B$3&amp;ROW($A42))*10^12,0)*'Process Emissions Multipliers'!$B$40</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IF('NGPS 2030'!$A42="MR",INDIRECT("'NGPS 2030'!"&amp;'Country Selector'!$B$3&amp;ROW($A42))*10^12,0)*'Process Emissions Multipliers'!$D$40</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Multipliers'!$E$40</f>
        <v>0</v>
      </c>
    </row>
    <row r="35" spans="1:42">
      <c r="A35" s="74">
        <v>-17</v>
      </c>
      <c r="B35">
        <f ca="1">IF('NGPS 2010'!$A43="MR",INDIRECT("'NGPS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IF('NGPS 2020'!$A43="MR",INDIRECT("'NGPS 2020'!"&amp;'Country Selector'!$B$3&amp;ROW($A43))*10^12,0)*'Process Emissions Multipliers'!$B$40</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IF('NGPS 2030'!$A43="MR",INDIRECT("'NGPS 2030'!"&amp;'Country Selector'!$B$3&amp;ROW($A43))*10^12,0)*'Process Emissions Multipliers'!$D$40</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Multipliers'!$E$40</f>
        <v>0</v>
      </c>
    </row>
    <row r="36" spans="1:42">
      <c r="A36" s="74">
        <v>-16</v>
      </c>
      <c r="B36">
        <f ca="1">IF('NGPS 2010'!$A44="MR",INDIRECT("'NGPS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IF('NGPS 2020'!$A44="MR",INDIRECT("'NGPS 2020'!"&amp;'Country Selector'!$B$3&amp;ROW($A44))*10^12,0)*'Process Emissions Multipliers'!$B$40</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IF('NGPS 2030'!$A44="MR",INDIRECT("'NGPS 2030'!"&amp;'Country Selector'!$B$3&amp;ROW($A44))*10^12,0)*'Process Emissions Multipliers'!$D$40</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Multipliers'!$E$40</f>
        <v>0</v>
      </c>
    </row>
    <row r="37" spans="1:42">
      <c r="A37" s="74">
        <v>-15</v>
      </c>
      <c r="B37">
        <f ca="1">IF('NGPS 2010'!$A45="MR",INDIRECT("'NGPS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IF('NGPS 2020'!$A45="MR",INDIRECT("'NGPS 2020'!"&amp;'Country Selector'!$B$3&amp;ROW($A45))*10^12,0)*'Process Emissions Multipliers'!$B$40</f>
        <v>0</v>
      </c>
      <c r="M37" s="90">
        <f t="shared" ca="1" si="10"/>
        <v>250628455476.21899</v>
      </c>
      <c r="N37" s="90">
        <f t="shared" ca="1" si="10"/>
        <v>501256910952.43799</v>
      </c>
      <c r="O37" s="90">
        <f t="shared" ca="1" si="10"/>
        <v>751885366428.65698</v>
      </c>
      <c r="P37" s="90">
        <f t="shared" ca="1" si="10"/>
        <v>1002513821904.876</v>
      </c>
      <c r="Q37" s="90">
        <f t="shared" ca="1" si="10"/>
        <v>1253142277381.095</v>
      </c>
      <c r="R37" s="90">
        <f t="shared" ca="1" si="10"/>
        <v>1503770732857.314</v>
      </c>
      <c r="S37" s="90">
        <f t="shared" ca="1" si="10"/>
        <v>1754399188333.533</v>
      </c>
      <c r="T37" s="90">
        <f t="shared" ca="1" si="10"/>
        <v>2005027643809.752</v>
      </c>
      <c r="U37" s="90">
        <f t="shared" ca="1" si="10"/>
        <v>2255656099285.9712</v>
      </c>
      <c r="V37">
        <f ca="1">IF('NGPS 2030'!$A45="MR",INDIRECT("'NGPS 2030'!"&amp;'Country Selector'!$B$3&amp;ROW($A45))*10^12,0)*'Process Emissions Multipliers'!$D$40</f>
        <v>2506284554762.1899</v>
      </c>
      <c r="W37" s="90">
        <f t="shared" ca="1" si="8"/>
        <v>2538625921805.7891</v>
      </c>
      <c r="X37" s="90">
        <f t="shared" ca="1" si="7"/>
        <v>2570967288849.3877</v>
      </c>
      <c r="Y37" s="90">
        <f t="shared" ca="1" si="7"/>
        <v>2603308655892.9863</v>
      </c>
      <c r="Z37" s="90">
        <f t="shared" ca="1" si="7"/>
        <v>2635650022936.585</v>
      </c>
      <c r="AA37" s="90">
        <f t="shared" ca="1" si="7"/>
        <v>2667991389980.1841</v>
      </c>
      <c r="AB37" s="90">
        <f t="shared" ca="1" si="7"/>
        <v>2700332757023.7827</v>
      </c>
      <c r="AC37" s="90">
        <f t="shared" ca="1" si="7"/>
        <v>2732674124067.3813</v>
      </c>
      <c r="AD37" s="90">
        <f t="shared" ca="1" si="7"/>
        <v>2765015491110.9805</v>
      </c>
      <c r="AE37" s="90">
        <f t="shared" ca="1" si="7"/>
        <v>2797356858154.5791</v>
      </c>
      <c r="AF37" s="90">
        <f t="shared" ca="1" si="7"/>
        <v>2829698225198.1777</v>
      </c>
      <c r="AG37" s="90">
        <f t="shared" ca="1" si="7"/>
        <v>2862039592241.7764</v>
      </c>
      <c r="AH37" s="90">
        <f t="shared" ca="1" si="7"/>
        <v>2894380959285.375</v>
      </c>
      <c r="AI37" s="90">
        <f t="shared" ca="1" si="7"/>
        <v>2926722326328.9741</v>
      </c>
      <c r="AJ37" s="90">
        <f t="shared" ca="1" si="7"/>
        <v>2959063693372.5732</v>
      </c>
      <c r="AK37" s="90">
        <f t="shared" ca="1" si="7"/>
        <v>2991405060416.1714</v>
      </c>
      <c r="AL37" s="90">
        <f t="shared" ca="1" si="7"/>
        <v>3023746427459.7705</v>
      </c>
      <c r="AM37" s="90">
        <f t="shared" ca="1" si="7"/>
        <v>3056087794503.3691</v>
      </c>
      <c r="AN37" s="90">
        <f t="shared" ca="1" si="6"/>
        <v>3088429161546.9678</v>
      </c>
      <c r="AO37" s="90">
        <f t="shared" ca="1" si="6"/>
        <v>3120770528590.5669</v>
      </c>
      <c r="AP37">
        <f ca="1">V37*'Process Emissions Multipliers'!$E$40</f>
        <v>3153111895634.1655</v>
      </c>
    </row>
    <row r="38" spans="1:42">
      <c r="A38" s="74">
        <v>-14</v>
      </c>
      <c r="B38">
        <f ca="1">IF('NGPS 2010'!$A46="MR",INDIRECT("'NGPS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IF('NGPS 2020'!$A46="MR",INDIRECT("'NGPS 2020'!"&amp;'Country Selector'!$B$3&amp;ROW($A46))*10^12,0)*'Process Emissions Multipliers'!$B$40</f>
        <v>0</v>
      </c>
      <c r="M38" s="90">
        <f t="shared" ca="1" si="10"/>
        <v>264012717497.74091</v>
      </c>
      <c r="N38" s="90">
        <f t="shared" ca="1" si="10"/>
        <v>528025434995.48181</v>
      </c>
      <c r="O38" s="90">
        <f t="shared" ca="1" si="10"/>
        <v>792038152493.22278</v>
      </c>
      <c r="P38" s="90">
        <f t="shared" ca="1" si="10"/>
        <v>1056050869990.9636</v>
      </c>
      <c r="Q38" s="90">
        <f t="shared" ca="1" si="10"/>
        <v>1320063587488.7046</v>
      </c>
      <c r="R38" s="90">
        <f t="shared" ca="1" si="10"/>
        <v>1584076304986.4456</v>
      </c>
      <c r="S38" s="90">
        <f t="shared" ca="1" si="10"/>
        <v>1848089022484.1863</v>
      </c>
      <c r="T38" s="90">
        <f t="shared" ca="1" si="10"/>
        <v>2112101739981.9272</v>
      </c>
      <c r="U38" s="90">
        <f t="shared" ca="1" si="10"/>
        <v>2376114457479.6685</v>
      </c>
      <c r="V38">
        <f ca="1">IF('NGPS 2030'!$A46="MR",INDIRECT("'NGPS 2030'!"&amp;'Country Selector'!$B$3&amp;ROW($A46))*10^12,0)*'Process Emissions Multipliers'!$D$40</f>
        <v>2640127174977.4092</v>
      </c>
      <c r="W38" s="90">
        <f t="shared" ca="1" si="8"/>
        <v>2674195661672.3789</v>
      </c>
      <c r="X38" s="90">
        <f t="shared" ca="1" si="7"/>
        <v>2708264148367.3491</v>
      </c>
      <c r="Y38" s="90">
        <f t="shared" ca="1" si="7"/>
        <v>2742332635062.3184</v>
      </c>
      <c r="Z38" s="90">
        <f t="shared" ca="1" si="7"/>
        <v>2776401121757.2881</v>
      </c>
      <c r="AA38" s="90">
        <f t="shared" ca="1" si="7"/>
        <v>2810469608452.2583</v>
      </c>
      <c r="AB38" s="90">
        <f t="shared" ca="1" si="7"/>
        <v>2844538095147.2275</v>
      </c>
      <c r="AC38" s="90">
        <f t="shared" ca="1" si="7"/>
        <v>2878606581842.1973</v>
      </c>
      <c r="AD38" s="90">
        <f t="shared" ca="1" si="7"/>
        <v>2912675068537.1675</v>
      </c>
      <c r="AE38" s="90">
        <f t="shared" ca="1" si="7"/>
        <v>2946743555232.1367</v>
      </c>
      <c r="AF38" s="90">
        <f t="shared" ca="1" si="7"/>
        <v>2980812041927.1069</v>
      </c>
      <c r="AG38" s="90">
        <f t="shared" ca="1" si="7"/>
        <v>3014880528622.0771</v>
      </c>
      <c r="AH38" s="90">
        <f t="shared" ca="1" si="7"/>
        <v>3048949015317.0464</v>
      </c>
      <c r="AI38" s="90">
        <f t="shared" ca="1" si="7"/>
        <v>3083017502012.0161</v>
      </c>
      <c r="AJ38" s="90">
        <f t="shared" ca="1" si="7"/>
        <v>3117085988706.9858</v>
      </c>
      <c r="AK38" s="90">
        <f t="shared" ca="1" si="7"/>
        <v>3151154475401.9561</v>
      </c>
      <c r="AL38" s="90">
        <f t="shared" ca="1" si="7"/>
        <v>3185222962096.9258</v>
      </c>
      <c r="AM38" s="90">
        <f t="shared" ca="1" si="7"/>
        <v>3219291448791.8955</v>
      </c>
      <c r="AN38" s="90">
        <f t="shared" ca="1" si="6"/>
        <v>3253359935486.8647</v>
      </c>
      <c r="AO38" s="90">
        <f t="shared" ca="1" si="6"/>
        <v>3287428422181.835</v>
      </c>
      <c r="AP38">
        <f ca="1">V38*'Process Emissions Multipliers'!$E$40</f>
        <v>3321496908876.8047</v>
      </c>
    </row>
    <row r="39" spans="1:42">
      <c r="A39" s="74">
        <v>-13</v>
      </c>
      <c r="B39">
        <f ca="1">IF('NGPS 2010'!$A47="MR",INDIRECT("'NGPS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IF('NGPS 2020'!$A47="MR",INDIRECT("'NGPS 2020'!"&amp;'Country Selector'!$B$3&amp;ROW($A47))*10^12,0)*'Process Emissions Multipliers'!$B$40</f>
        <v>0</v>
      </c>
      <c r="M39" s="90">
        <f t="shared" ca="1" si="10"/>
        <v>157936123454.16211</v>
      </c>
      <c r="N39" s="90">
        <f t="shared" ca="1" si="10"/>
        <v>315872246908.32422</v>
      </c>
      <c r="O39" s="90">
        <f t="shared" ca="1" si="10"/>
        <v>473808370362.48633</v>
      </c>
      <c r="P39" s="90">
        <f t="shared" ca="1" si="10"/>
        <v>631744493816.64844</v>
      </c>
      <c r="Q39" s="90">
        <f t="shared" ca="1" si="10"/>
        <v>789680617270.81055</v>
      </c>
      <c r="R39" s="90">
        <f t="shared" ca="1" si="10"/>
        <v>947616740724.97266</v>
      </c>
      <c r="S39" s="90">
        <f t="shared" ca="1" si="10"/>
        <v>1105552864179.1348</v>
      </c>
      <c r="T39" s="90">
        <f t="shared" ca="1" si="10"/>
        <v>1263488987633.2969</v>
      </c>
      <c r="U39" s="90">
        <f t="shared" ca="1" si="10"/>
        <v>1421425111087.459</v>
      </c>
      <c r="V39">
        <f ca="1">IF('NGPS 2030'!$A47="MR",INDIRECT("'NGPS 2030'!"&amp;'Country Selector'!$B$3&amp;ROW($A47))*10^12,0)*'Process Emissions Multipliers'!$D$40</f>
        <v>1579361234541.6211</v>
      </c>
      <c r="W39" s="90">
        <f t="shared" ca="1" si="8"/>
        <v>1599741482779.4707</v>
      </c>
      <c r="X39" s="90">
        <f t="shared" ca="1" si="7"/>
        <v>1620121731017.3203</v>
      </c>
      <c r="Y39" s="90">
        <f t="shared" ca="1" si="7"/>
        <v>1640501979255.1699</v>
      </c>
      <c r="Z39" s="90">
        <f t="shared" ca="1" si="7"/>
        <v>1660882227493.0195</v>
      </c>
      <c r="AA39" s="90">
        <f t="shared" ca="1" si="7"/>
        <v>1681262475730.8691</v>
      </c>
      <c r="AB39" s="90">
        <f t="shared" ca="1" si="7"/>
        <v>1701642723968.7188</v>
      </c>
      <c r="AC39" s="90">
        <f t="shared" ca="1" si="7"/>
        <v>1722022972206.5684</v>
      </c>
      <c r="AD39" s="90">
        <f t="shared" ca="1" si="7"/>
        <v>1742403220444.418</v>
      </c>
      <c r="AE39" s="90">
        <f t="shared" ca="1" si="7"/>
        <v>1762783468682.2678</v>
      </c>
      <c r="AF39" s="90">
        <f t="shared" ca="1" si="7"/>
        <v>1783163716920.1174</v>
      </c>
      <c r="AG39" s="90">
        <f t="shared" ca="1" si="7"/>
        <v>1803543965157.967</v>
      </c>
      <c r="AH39" s="90">
        <f t="shared" ca="1" si="7"/>
        <v>1823924213395.8167</v>
      </c>
      <c r="AI39" s="90">
        <f t="shared" ca="1" si="7"/>
        <v>1844304461633.6663</v>
      </c>
      <c r="AJ39" s="90">
        <f t="shared" ca="1" si="7"/>
        <v>1864684709871.5159</v>
      </c>
      <c r="AK39" s="90">
        <f t="shared" ca="1" si="7"/>
        <v>1885064958109.3655</v>
      </c>
      <c r="AL39" s="90">
        <f t="shared" ca="1" si="7"/>
        <v>1905445206347.2151</v>
      </c>
      <c r="AM39" s="90">
        <f t="shared" ca="1" si="7"/>
        <v>1925825454585.0647</v>
      </c>
      <c r="AN39" s="90">
        <f t="shared" ca="1" si="6"/>
        <v>1946205702822.9146</v>
      </c>
      <c r="AO39" s="90">
        <f t="shared" ca="1" si="6"/>
        <v>1966585951060.7639</v>
      </c>
      <c r="AP39">
        <f ca="1">V39*'Process Emissions Multipliers'!$E$40</f>
        <v>1986966199298.6135</v>
      </c>
    </row>
    <row r="40" spans="1:42">
      <c r="A40" s="74">
        <v>-12</v>
      </c>
      <c r="B40">
        <f ca="1">IF('NGPS 2010'!$A48="MR",INDIRECT("'NGPS 2010'!"&amp;'Country Selector'!$B$3&amp;ROW($A48))*10^12,0)</f>
        <v>0</v>
      </c>
      <c r="C40" s="90">
        <f t="shared" ca="1" si="9"/>
        <v>184839005502.41479</v>
      </c>
      <c r="D40" s="90">
        <f t="shared" ca="1" si="9"/>
        <v>369678011004.82959</v>
      </c>
      <c r="E40" s="90">
        <f t="shared" ca="1" si="9"/>
        <v>554517016507.24438</v>
      </c>
      <c r="F40" s="90">
        <f t="shared" ca="1" si="9"/>
        <v>739356022009.65918</v>
      </c>
      <c r="G40" s="90">
        <f t="shared" ca="1" si="9"/>
        <v>924195027512.07397</v>
      </c>
      <c r="H40" s="90">
        <f t="shared" ca="1" si="9"/>
        <v>1109034033014.4888</v>
      </c>
      <c r="I40" s="90">
        <f t="shared" ca="1" si="9"/>
        <v>1293873038516.9036</v>
      </c>
      <c r="J40" s="90">
        <f t="shared" ca="1" si="9"/>
        <v>1478712044019.3184</v>
      </c>
      <c r="K40" s="90">
        <f t="shared" ca="1" si="9"/>
        <v>1663551049521.7332</v>
      </c>
      <c r="L40">
        <f ca="1">IF('NGPS 2020'!$A48="MR",INDIRECT("'NGPS 2020'!"&amp;'Country Selector'!$B$3&amp;ROW($A48))*10^12,0)*'Process Emissions Multipliers'!$B$40</f>
        <v>1848390055024.1479</v>
      </c>
      <c r="M40" s="90">
        <f t="shared" ca="1" si="10"/>
        <v>2000047544253.3467</v>
      </c>
      <c r="N40" s="90">
        <f t="shared" ca="1" si="10"/>
        <v>2151705033482.5454</v>
      </c>
      <c r="O40" s="90">
        <f t="shared" ca="1" si="10"/>
        <v>2303362522711.7441</v>
      </c>
      <c r="P40" s="90">
        <f t="shared" ca="1" si="10"/>
        <v>2455020011940.9429</v>
      </c>
      <c r="Q40" s="90">
        <f t="shared" ca="1" si="10"/>
        <v>2606677501170.1416</v>
      </c>
      <c r="R40" s="90">
        <f t="shared" ca="1" si="10"/>
        <v>2758334990399.3403</v>
      </c>
      <c r="S40" s="90">
        <f t="shared" ca="1" si="10"/>
        <v>2909992479628.5391</v>
      </c>
      <c r="T40" s="90">
        <f t="shared" ca="1" si="10"/>
        <v>3061649968857.7378</v>
      </c>
      <c r="U40" s="90">
        <f t="shared" ca="1" si="10"/>
        <v>3213307458086.9365</v>
      </c>
      <c r="V40">
        <f ca="1">IF('NGPS 2030'!$A48="MR",INDIRECT("'NGPS 2030'!"&amp;'Country Selector'!$B$3&amp;ROW($A48))*10^12,0)*'Process Emissions Multipliers'!$D$40</f>
        <v>3364964947316.1353</v>
      </c>
      <c r="W40" s="90">
        <f t="shared" ca="1" si="8"/>
        <v>3408386819043.8335</v>
      </c>
      <c r="X40" s="90">
        <f t="shared" ca="1" si="7"/>
        <v>3451808690771.5322</v>
      </c>
      <c r="Y40" s="90">
        <f t="shared" ca="1" si="7"/>
        <v>3495230562499.23</v>
      </c>
      <c r="Z40" s="90">
        <f t="shared" ca="1" si="7"/>
        <v>3538652434226.9282</v>
      </c>
      <c r="AA40" s="90">
        <f t="shared" ca="1" si="7"/>
        <v>3582074305954.6265</v>
      </c>
      <c r="AB40" s="90">
        <f t="shared" ca="1" si="7"/>
        <v>3625496177682.3242</v>
      </c>
      <c r="AC40" s="90">
        <f t="shared" ca="1" si="7"/>
        <v>3668918049410.0225</v>
      </c>
      <c r="AD40" s="90">
        <f t="shared" ca="1" si="7"/>
        <v>3712339921137.7212</v>
      </c>
      <c r="AE40" s="90">
        <f t="shared" ca="1" si="7"/>
        <v>3755761792865.4189</v>
      </c>
      <c r="AF40" s="90">
        <f t="shared" ca="1" si="7"/>
        <v>3799183664593.1177</v>
      </c>
      <c r="AG40" s="90">
        <f t="shared" ca="1" si="7"/>
        <v>3842605536320.8164</v>
      </c>
      <c r="AH40" s="90">
        <f t="shared" ca="1" si="7"/>
        <v>3886027408048.5142</v>
      </c>
      <c r="AI40" s="90">
        <f t="shared" ca="1" si="7"/>
        <v>3929449279776.2129</v>
      </c>
      <c r="AJ40" s="90">
        <f t="shared" ca="1" si="7"/>
        <v>3972871151503.9102</v>
      </c>
      <c r="AK40" s="90">
        <f t="shared" ca="1" si="7"/>
        <v>4016293023231.6089</v>
      </c>
      <c r="AL40" s="90">
        <f t="shared" ca="1" si="7"/>
        <v>4059714894959.3071</v>
      </c>
      <c r="AM40" s="90">
        <f t="shared" ca="1" si="7"/>
        <v>4103136766687.0054</v>
      </c>
      <c r="AN40" s="90">
        <f t="shared" ca="1" si="6"/>
        <v>4146558638414.7031</v>
      </c>
      <c r="AO40" s="90">
        <f t="shared" ca="1" si="6"/>
        <v>4189980510142.4019</v>
      </c>
      <c r="AP40">
        <f ca="1">V40*'Process Emissions Multipliers'!$E$40</f>
        <v>4233402381870.1001</v>
      </c>
    </row>
    <row r="41" spans="1:42">
      <c r="A41" s="74">
        <v>-11</v>
      </c>
      <c r="B41">
        <f ca="1">IF('NGPS 2010'!$A49="MR",INDIRECT("'NGPS 2010'!"&amp;'Country Selector'!$B$3&amp;ROW($A49))*10^12,0)</f>
        <v>0</v>
      </c>
      <c r="C41" s="90">
        <f t="shared" ca="1" si="9"/>
        <v>120029959623.19324</v>
      </c>
      <c r="D41" s="90">
        <f t="shared" ca="1" si="9"/>
        <v>240059919246.38647</v>
      </c>
      <c r="E41" s="90">
        <f t="shared" ca="1" si="9"/>
        <v>360089878869.57971</v>
      </c>
      <c r="F41" s="90">
        <f t="shared" ca="1" si="9"/>
        <v>480119838492.77295</v>
      </c>
      <c r="G41" s="90">
        <f t="shared" ca="1" si="9"/>
        <v>600149798115.96619</v>
      </c>
      <c r="H41" s="90">
        <f t="shared" ca="1" si="9"/>
        <v>720179757739.15942</v>
      </c>
      <c r="I41" s="90">
        <f t="shared" ca="1" si="9"/>
        <v>840209717362.35266</v>
      </c>
      <c r="J41" s="90">
        <f t="shared" ca="1" si="9"/>
        <v>960239676985.5459</v>
      </c>
      <c r="K41" s="90">
        <f t="shared" ca="1" si="9"/>
        <v>1080269636608.739</v>
      </c>
      <c r="L41">
        <f ca="1">IF('NGPS 2020'!$A49="MR",INDIRECT("'NGPS 2020'!"&amp;'Country Selector'!$B$3&amp;ROW($A49))*10^12,0)*'Process Emissions Multipliers'!$B$40</f>
        <v>1200299596231.9324</v>
      </c>
      <c r="M41" s="90">
        <f t="shared" ca="1" si="10"/>
        <v>1220770675098.1633</v>
      </c>
      <c r="N41" s="90">
        <f t="shared" ca="1" si="10"/>
        <v>1241241753964.3948</v>
      </c>
      <c r="O41" s="90">
        <f t="shared" ca="1" si="10"/>
        <v>1261712832830.626</v>
      </c>
      <c r="P41" s="90">
        <f t="shared" ca="1" si="10"/>
        <v>1282183911696.8569</v>
      </c>
      <c r="Q41" s="90">
        <f t="shared" ca="1" si="10"/>
        <v>1302654990563.0884</v>
      </c>
      <c r="R41" s="90">
        <f t="shared" ca="1" si="10"/>
        <v>1323126069429.3193</v>
      </c>
      <c r="S41" s="90">
        <f t="shared" ca="1" si="10"/>
        <v>1343597148295.5508</v>
      </c>
      <c r="T41" s="90">
        <f t="shared" ca="1" si="10"/>
        <v>1364068227161.7817</v>
      </c>
      <c r="U41" s="90">
        <f t="shared" ca="1" si="10"/>
        <v>1384539306028.0132</v>
      </c>
      <c r="V41">
        <f ca="1">IF('NGPS 2030'!$A49="MR",INDIRECT("'NGPS 2030'!"&amp;'Country Selector'!$B$3&amp;ROW($A49))*10^12,0)*'Process Emissions Multipliers'!$D$40</f>
        <v>1405010384894.2441</v>
      </c>
      <c r="W41" s="90">
        <f t="shared" ca="1" si="8"/>
        <v>1423140790905.6416</v>
      </c>
      <c r="X41" s="90">
        <f t="shared" ca="1" si="7"/>
        <v>1441271196917.0391</v>
      </c>
      <c r="Y41" s="90">
        <f t="shared" ca="1" si="7"/>
        <v>1459401602928.436</v>
      </c>
      <c r="Z41" s="90">
        <f t="shared" ca="1" si="7"/>
        <v>1477532008939.8335</v>
      </c>
      <c r="AA41" s="90">
        <f t="shared" ca="1" si="7"/>
        <v>1495662414951.231</v>
      </c>
      <c r="AB41" s="90">
        <f t="shared" ca="1" si="7"/>
        <v>1513792820962.6284</v>
      </c>
      <c r="AC41" s="90">
        <f t="shared" ca="1" si="7"/>
        <v>1531923226974.0254</v>
      </c>
      <c r="AD41" s="90">
        <f t="shared" ca="1" si="7"/>
        <v>1550053632985.4229</v>
      </c>
      <c r="AE41" s="90">
        <f t="shared" ca="1" si="7"/>
        <v>1568184038996.8203</v>
      </c>
      <c r="AF41" s="90">
        <f t="shared" ca="1" si="7"/>
        <v>1586314445008.2175</v>
      </c>
      <c r="AG41" s="90">
        <f t="shared" ca="1" si="7"/>
        <v>1604444851019.615</v>
      </c>
      <c r="AH41" s="90">
        <f t="shared" ca="1" si="7"/>
        <v>1622575257031.0122</v>
      </c>
      <c r="AI41" s="90">
        <f t="shared" ca="1" si="7"/>
        <v>1640705663042.4097</v>
      </c>
      <c r="AJ41" s="90">
        <f t="shared" ca="1" si="7"/>
        <v>1658836069053.8069</v>
      </c>
      <c r="AK41" s="90">
        <f t="shared" ca="1" si="7"/>
        <v>1676966475065.2043</v>
      </c>
      <c r="AL41" s="90">
        <f t="shared" ca="1" si="7"/>
        <v>1695096881076.6018</v>
      </c>
      <c r="AM41" s="90">
        <f t="shared" ca="1" si="7"/>
        <v>1713227287087.9993</v>
      </c>
      <c r="AN41" s="90">
        <f t="shared" ca="1" si="6"/>
        <v>1731357693099.3965</v>
      </c>
      <c r="AO41" s="90">
        <f t="shared" ca="1" si="6"/>
        <v>1749488099110.7937</v>
      </c>
      <c r="AP41">
        <f ca="1">V41*'Process Emissions Multipliers'!$E$40</f>
        <v>1767618505122.1912</v>
      </c>
    </row>
    <row r="42" spans="1:42">
      <c r="A42" s="74">
        <v>-10</v>
      </c>
      <c r="B42">
        <f ca="1">IF('NGPS 2010'!$A50="MR",INDIRECT("'NGPS 2010'!"&amp;'Country Selector'!$B$3&amp;ROW($A50))*10^12,0)</f>
        <v>0</v>
      </c>
      <c r="C42" s="90">
        <f t="shared" ca="1" si="9"/>
        <v>263315840429.78442</v>
      </c>
      <c r="D42" s="90">
        <f t="shared" ca="1" si="9"/>
        <v>526631680859.56885</v>
      </c>
      <c r="E42" s="90">
        <f t="shared" ca="1" si="9"/>
        <v>789947521289.35327</v>
      </c>
      <c r="F42" s="90">
        <f t="shared" ca="1" si="9"/>
        <v>1053263361719.1377</v>
      </c>
      <c r="G42" s="90">
        <f t="shared" ca="1" si="9"/>
        <v>1316579202148.9221</v>
      </c>
      <c r="H42" s="90">
        <f t="shared" ca="1" si="9"/>
        <v>1579895042578.7065</v>
      </c>
      <c r="I42" s="90">
        <f t="shared" ca="1" si="9"/>
        <v>1843210883008.491</v>
      </c>
      <c r="J42" s="90">
        <f t="shared" ca="1" si="9"/>
        <v>2106526723438.2754</v>
      </c>
      <c r="K42" s="90">
        <f t="shared" ca="1" si="9"/>
        <v>2369842563868.0596</v>
      </c>
      <c r="L42">
        <f ca="1">IF('NGPS 2020'!$A50="MR",INDIRECT("'NGPS 2020'!"&amp;'Country Selector'!$B$3&amp;ROW($A50))*10^12,0)*'Process Emissions Multipliers'!$B$40</f>
        <v>2633158404297.8442</v>
      </c>
      <c r="M42" s="90">
        <f t="shared" ca="1" si="10"/>
        <v>2369842563868.0596</v>
      </c>
      <c r="N42" s="90">
        <f t="shared" ca="1" si="10"/>
        <v>2106526723438.2754</v>
      </c>
      <c r="O42" s="90">
        <f t="shared" ca="1" si="10"/>
        <v>1843210883008.491</v>
      </c>
      <c r="P42" s="90">
        <f t="shared" ca="1" si="10"/>
        <v>1579895042578.7065</v>
      </c>
      <c r="Q42" s="90">
        <f t="shared" ca="1" si="10"/>
        <v>1316579202148.9221</v>
      </c>
      <c r="R42" s="90">
        <f t="shared" ca="1" si="10"/>
        <v>1053263361719.1377</v>
      </c>
      <c r="S42" s="90">
        <f t="shared" ca="1" si="10"/>
        <v>789947521289.35327</v>
      </c>
      <c r="T42" s="90">
        <f t="shared" ca="1" si="10"/>
        <v>526631680859.56885</v>
      </c>
      <c r="U42" s="90">
        <f t="shared" ca="1" si="10"/>
        <v>263315840429.78442</v>
      </c>
      <c r="V42">
        <f ca="1">IF('NGPS 2030'!$A50="MR",INDIRECT("'NGPS 2030'!"&amp;'Country Selector'!$B$3&amp;ROW($A50))*10^12,0)*'Process Emissions Multipliers'!$D$40</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Multipliers'!$E$40</f>
        <v>0</v>
      </c>
    </row>
    <row r="43" spans="1:42">
      <c r="A43" s="74">
        <v>-9</v>
      </c>
      <c r="B43">
        <f ca="1">IF('NGPS 2010'!$A51="MR",INDIRECT("'NGPS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IF('NGPS 2020'!$A51="MR",INDIRECT("'NGPS 2020'!"&amp;'Country Selector'!$B$3&amp;ROW($A51))*10^12,0)*'Process Emissions Multipliers'!$B$40</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IF('NGPS 2030'!$A51="MR",INDIRECT("'NGPS 2030'!"&amp;'Country Selector'!$B$3&amp;ROW($A51))*10^12,0)*'Process Emissions Multipliers'!$D$40</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Multipliers'!$E$40</f>
        <v>0</v>
      </c>
    </row>
    <row r="44" spans="1:42">
      <c r="A44" s="74">
        <v>-8</v>
      </c>
      <c r="B44">
        <f ca="1">IF('NGPS 2010'!$A52="MR",INDIRECT("'NGPS 2010'!"&amp;'Country Selector'!$B$3&amp;ROW($A52))*10^12,0)</f>
        <v>1312016054642.2639</v>
      </c>
      <c r="C44" s="90">
        <f t="shared" ca="1" si="9"/>
        <v>1216246975910.6904</v>
      </c>
      <c r="D44" s="90">
        <f t="shared" ca="1" si="9"/>
        <v>1120477897179.1169</v>
      </c>
      <c r="E44" s="90">
        <f t="shared" ca="1" si="9"/>
        <v>1024708818447.5435</v>
      </c>
      <c r="F44" s="90">
        <f t="shared" ca="1" si="9"/>
        <v>928939739715.96997</v>
      </c>
      <c r="G44" s="90">
        <f t="shared" ca="1" si="9"/>
        <v>833170660984.39648</v>
      </c>
      <c r="H44" s="90">
        <f t="shared" ca="1" si="9"/>
        <v>737401582252.823</v>
      </c>
      <c r="I44" s="90">
        <f t="shared" ca="1" si="9"/>
        <v>641632503521.24951</v>
      </c>
      <c r="J44" s="90">
        <f t="shared" ca="1" si="9"/>
        <v>545863424789.6759</v>
      </c>
      <c r="K44" s="90">
        <f t="shared" ca="1" si="9"/>
        <v>450094346058.10242</v>
      </c>
      <c r="L44">
        <f ca="1">IF('NGPS 2020'!$A52="MR",INDIRECT("'NGPS 2020'!"&amp;'Country Selector'!$B$3&amp;ROW($A52))*10^12,0)*'Process Emissions Multipliers'!$B$40</f>
        <v>354325267326.52893</v>
      </c>
      <c r="M44" s="90">
        <f t="shared" ca="1" si="10"/>
        <v>370886179750.06268</v>
      </c>
      <c r="N44" s="90">
        <f t="shared" ca="1" si="10"/>
        <v>387447092173.5965</v>
      </c>
      <c r="O44" s="90">
        <f t="shared" ca="1" si="10"/>
        <v>404008004597.13025</v>
      </c>
      <c r="P44" s="90">
        <f t="shared" ca="1" si="10"/>
        <v>420568917020.66406</v>
      </c>
      <c r="Q44" s="90">
        <f t="shared" ca="1" si="10"/>
        <v>437129829444.19781</v>
      </c>
      <c r="R44" s="90">
        <f t="shared" ca="1" si="10"/>
        <v>453690741867.73157</v>
      </c>
      <c r="S44" s="90">
        <f t="shared" ca="1" si="10"/>
        <v>470251654291.26538</v>
      </c>
      <c r="T44" s="90">
        <f t="shared" ca="1" si="10"/>
        <v>486812566714.79913</v>
      </c>
      <c r="U44" s="90">
        <f t="shared" ca="1" si="10"/>
        <v>503373479138.33295</v>
      </c>
      <c r="V44">
        <f ca="1">IF('NGPS 2030'!$A52="MR",INDIRECT("'NGPS 2030'!"&amp;'Country Selector'!$B$3&amp;ROW($A52))*10^12,0)*'Process Emissions Multipliers'!$D$40</f>
        <v>519934391561.8667</v>
      </c>
      <c r="W44" s="90">
        <f t="shared" ca="1" si="8"/>
        <v>526643681201.04254</v>
      </c>
      <c r="X44" s="90">
        <f t="shared" ca="1" si="7"/>
        <v>533352970840.21851</v>
      </c>
      <c r="Y44" s="90">
        <f t="shared" ca="1" si="7"/>
        <v>540062260479.39441</v>
      </c>
      <c r="Z44" s="90">
        <f t="shared" ca="1" si="7"/>
        <v>546771550118.57031</v>
      </c>
      <c r="AA44" s="90">
        <f t="shared" ca="1" si="7"/>
        <v>553480839757.74622</v>
      </c>
      <c r="AB44" s="90">
        <f t="shared" ca="1" si="7"/>
        <v>560190129396.92212</v>
      </c>
      <c r="AC44" s="90">
        <f t="shared" ca="1" si="7"/>
        <v>566899419036.09802</v>
      </c>
      <c r="AD44" s="90">
        <f t="shared" ca="1" si="7"/>
        <v>573608708675.27393</v>
      </c>
      <c r="AE44" s="90">
        <f t="shared" ca="1" si="7"/>
        <v>580317998314.44971</v>
      </c>
      <c r="AF44" s="90">
        <f t="shared" ca="1" si="7"/>
        <v>587027287953.62573</v>
      </c>
      <c r="AG44" s="90">
        <f t="shared" ca="1" si="7"/>
        <v>593736577592.80151</v>
      </c>
      <c r="AH44" s="90">
        <f t="shared" ca="1" si="7"/>
        <v>600445867231.97742</v>
      </c>
      <c r="AI44" s="90">
        <f t="shared" ca="1" si="7"/>
        <v>607155156871.15332</v>
      </c>
      <c r="AJ44" s="90">
        <f t="shared" ca="1" si="7"/>
        <v>613864446510.32922</v>
      </c>
      <c r="AK44" s="90">
        <f t="shared" ca="1" si="7"/>
        <v>620573736149.50513</v>
      </c>
      <c r="AL44" s="90">
        <f t="shared" ca="1" si="7"/>
        <v>627283025788.68103</v>
      </c>
      <c r="AM44" s="90">
        <f t="shared" ca="1" si="7"/>
        <v>633992315427.85693</v>
      </c>
      <c r="AN44" s="90">
        <f t="shared" ca="1" si="6"/>
        <v>640701605067.03284</v>
      </c>
      <c r="AO44" s="90">
        <f t="shared" ca="1" si="6"/>
        <v>647410894706.20886</v>
      </c>
      <c r="AP44">
        <f ca="1">V44*'Process Emissions Multipliers'!$E$40</f>
        <v>654120184345.38464</v>
      </c>
    </row>
    <row r="45" spans="1:42">
      <c r="A45" s="74">
        <v>-7</v>
      </c>
      <c r="B45">
        <f ca="1">IF('NGPS 2010'!$A53="MR",INDIRECT("'NGPS 2010'!"&amp;'Country Selector'!$B$3&amp;ROW($A53))*10^12,0)</f>
        <v>952075659236.90039</v>
      </c>
      <c r="C45" s="90">
        <f t="shared" ca="1" si="9"/>
        <v>857423114379.30762</v>
      </c>
      <c r="D45" s="90">
        <f t="shared" ca="1" si="9"/>
        <v>762770569521.71472</v>
      </c>
      <c r="E45" s="90">
        <f t="shared" ca="1" si="9"/>
        <v>668118024664.12207</v>
      </c>
      <c r="F45" s="90">
        <f t="shared" ca="1" si="9"/>
        <v>573465479806.52917</v>
      </c>
      <c r="G45" s="90">
        <f t="shared" ca="1" si="9"/>
        <v>478812934948.93634</v>
      </c>
      <c r="H45" s="90">
        <f t="shared" ca="1" si="9"/>
        <v>384160390091.34351</v>
      </c>
      <c r="I45" s="90">
        <f t="shared" ca="1" si="9"/>
        <v>289507845233.75073</v>
      </c>
      <c r="J45" s="90">
        <f t="shared" ca="1" si="9"/>
        <v>194855300376.15793</v>
      </c>
      <c r="K45" s="90">
        <f t="shared" ca="1" si="9"/>
        <v>100202755518.56512</v>
      </c>
      <c r="L45">
        <f ca="1">IF('NGPS 2020'!$A53="MR",INDIRECT("'NGPS 2020'!"&amp;'Country Selector'!$B$3&amp;ROW($A53))*10^12,0)*'Process Emissions Multipliers'!$B$40</f>
        <v>5550210660.9723177</v>
      </c>
      <c r="M45" s="90">
        <f t="shared" ca="1" si="10"/>
        <v>78456946535.357422</v>
      </c>
      <c r="N45" s="90">
        <f t="shared" ca="1" si="10"/>
        <v>151363682409.74252</v>
      </c>
      <c r="O45" s="90">
        <f t="shared" ca="1" si="10"/>
        <v>224270418284.12759</v>
      </c>
      <c r="P45" s="90">
        <f t="shared" ca="1" si="10"/>
        <v>297177154158.5127</v>
      </c>
      <c r="Q45" s="90">
        <f t="shared" ca="1" si="10"/>
        <v>370083890032.89777</v>
      </c>
      <c r="R45" s="90">
        <f t="shared" ca="1" si="10"/>
        <v>442990625907.28284</v>
      </c>
      <c r="S45" s="90">
        <f t="shared" ca="1" si="10"/>
        <v>515897361781.66797</v>
      </c>
      <c r="T45" s="90">
        <f t="shared" ca="1" si="10"/>
        <v>588804097656.0531</v>
      </c>
      <c r="U45" s="90">
        <f t="shared" ca="1" si="10"/>
        <v>661710833530.43823</v>
      </c>
      <c r="V45">
        <f ca="1">IF('NGPS 2030'!$A53="MR",INDIRECT("'NGPS 2030'!"&amp;'Country Selector'!$B$3&amp;ROW($A53))*10^12,0)*'Process Emissions Multipliers'!$D$40</f>
        <v>734617569404.82324</v>
      </c>
      <c r="W45" s="90">
        <f t="shared" ca="1" si="8"/>
        <v>744097153996.94556</v>
      </c>
      <c r="X45" s="90">
        <f t="shared" ca="1" si="7"/>
        <v>753576738589.06787</v>
      </c>
      <c r="Y45" s="90">
        <f t="shared" ca="1" si="7"/>
        <v>763056323181.19031</v>
      </c>
      <c r="Z45" s="90">
        <f t="shared" ca="1" si="7"/>
        <v>772535907773.3125</v>
      </c>
      <c r="AA45" s="90">
        <f t="shared" ca="1" si="7"/>
        <v>782015492365.43481</v>
      </c>
      <c r="AB45" s="90">
        <f t="shared" ca="1" si="7"/>
        <v>791495076957.55713</v>
      </c>
      <c r="AC45" s="90">
        <f t="shared" ca="1" si="7"/>
        <v>800974661549.67944</v>
      </c>
      <c r="AD45" s="90">
        <f t="shared" ca="1" si="7"/>
        <v>810454246141.80176</v>
      </c>
      <c r="AE45" s="90">
        <f t="shared" ca="1" si="7"/>
        <v>819933830733.92407</v>
      </c>
      <c r="AF45" s="90">
        <f t="shared" ca="1" si="7"/>
        <v>829413415326.04639</v>
      </c>
      <c r="AG45" s="90">
        <f t="shared" ca="1" si="7"/>
        <v>838892999918.1687</v>
      </c>
      <c r="AH45" s="90">
        <f t="shared" ca="1" si="7"/>
        <v>848372584510.29102</v>
      </c>
      <c r="AI45" s="90">
        <f t="shared" ca="1" si="7"/>
        <v>857852169102.41333</v>
      </c>
      <c r="AJ45" s="90">
        <f t="shared" ca="1" si="7"/>
        <v>867331753694.53564</v>
      </c>
      <c r="AK45" s="90">
        <f t="shared" ca="1" si="7"/>
        <v>876811338286.65796</v>
      </c>
      <c r="AL45" s="90">
        <f t="shared" ca="1" si="7"/>
        <v>886290922878.78027</v>
      </c>
      <c r="AM45" s="90">
        <f t="shared" ca="1" si="7"/>
        <v>895770507470.90259</v>
      </c>
      <c r="AN45" s="90">
        <f t="shared" ca="1" si="6"/>
        <v>905250092063.0249</v>
      </c>
      <c r="AO45" s="90">
        <f t="shared" ca="1" si="6"/>
        <v>914729676655.14722</v>
      </c>
      <c r="AP45">
        <f ca="1">V45*'Process Emissions Multipliers'!$E$40</f>
        <v>924209261247.26953</v>
      </c>
    </row>
    <row r="46" spans="1:42">
      <c r="A46" s="74">
        <v>-6</v>
      </c>
      <c r="B46">
        <f ca="1">IF('NGPS 2010'!$A54="MR",INDIRECT("'NGPS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IF('NGPS 2020'!$A54="MR",INDIRECT("'NGPS 2020'!"&amp;'Country Selector'!$B$3&amp;ROW($A54))*10^12,0)*'Process Emissions Multipliers'!$B$40</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IF('NGPS 2030'!$A54="MR",INDIRECT("'NGPS 2030'!"&amp;'Country Selector'!$B$3&amp;ROW($A54))*10^12,0)*'Process Emissions Multipliers'!$D$40</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Multipliers'!$E$40</f>
        <v>0</v>
      </c>
    </row>
    <row r="47" spans="1:42">
      <c r="A47" s="74">
        <v>-5</v>
      </c>
      <c r="B47">
        <f ca="1">IF('NGPS 2010'!$A55="MR",INDIRECT("'NGPS 2010'!"&amp;'Country Selector'!$B$3&amp;ROW($A55))*10^12,0)</f>
        <v>1102954061755.3569</v>
      </c>
      <c r="C47" s="90">
        <f t="shared" ca="1" si="9"/>
        <v>1048832682152.4403</v>
      </c>
      <c r="D47" s="90">
        <f t="shared" ca="1" si="9"/>
        <v>994711302549.52368</v>
      </c>
      <c r="E47" s="90">
        <f t="shared" ca="1" si="9"/>
        <v>940589922946.60693</v>
      </c>
      <c r="F47" s="90">
        <f t="shared" ca="1" si="9"/>
        <v>886468543343.69031</v>
      </c>
      <c r="G47" s="90">
        <f t="shared" ca="1" si="9"/>
        <v>832347163740.77368</v>
      </c>
      <c r="H47" s="90">
        <f t="shared" ca="1" si="9"/>
        <v>778225784137.85718</v>
      </c>
      <c r="I47" s="90">
        <f t="shared" ca="1" si="9"/>
        <v>724104404534.94043</v>
      </c>
      <c r="J47" s="90">
        <f t="shared" ca="1" si="9"/>
        <v>669983024932.0238</v>
      </c>
      <c r="K47" s="90">
        <f t="shared" ca="1" si="9"/>
        <v>615861645329.10718</v>
      </c>
      <c r="L47">
        <f ca="1">IF('NGPS 2020'!$A55="MR",INDIRECT("'NGPS 2020'!"&amp;'Country Selector'!$B$3&amp;ROW($A55))*10^12,0)*'Process Emissions Multipliers'!$B$40</f>
        <v>561740265726.19055</v>
      </c>
      <c r="M47" s="90">
        <f t="shared" ca="1" si="10"/>
        <v>507689546962.16827</v>
      </c>
      <c r="N47" s="90">
        <f t="shared" ca="1" si="10"/>
        <v>453638828198.14606</v>
      </c>
      <c r="O47" s="90">
        <f t="shared" ca="1" si="10"/>
        <v>399588109434.12372</v>
      </c>
      <c r="P47" s="90">
        <f t="shared" ca="1" si="10"/>
        <v>345537390670.1015</v>
      </c>
      <c r="Q47" s="90">
        <f t="shared" ca="1" si="10"/>
        <v>291486671906.07922</v>
      </c>
      <c r="R47" s="90">
        <f t="shared" ca="1" si="10"/>
        <v>237435953142.05695</v>
      </c>
      <c r="S47" s="90">
        <f t="shared" ca="1" si="10"/>
        <v>183385234378.0347</v>
      </c>
      <c r="T47" s="90">
        <f t="shared" ca="1" si="10"/>
        <v>129334515614.01242</v>
      </c>
      <c r="U47" s="90">
        <f t="shared" ca="1" si="10"/>
        <v>75283796849.990158</v>
      </c>
      <c r="V47">
        <f ca="1">IF('NGPS 2030'!$A55="MR",INDIRECT("'NGPS 2030'!"&amp;'Country Selector'!$B$3&amp;ROW($A55))*10^12,0)*'Process Emissions Multipliers'!$D$40</f>
        <v>21233078085.967884</v>
      </c>
      <c r="W47" s="90">
        <f t="shared" ca="1" si="8"/>
        <v>21507072022.745277</v>
      </c>
      <c r="X47" s="90">
        <f t="shared" ca="1" si="7"/>
        <v>21781065959.522682</v>
      </c>
      <c r="Y47" s="90">
        <f t="shared" ca="1" si="7"/>
        <v>22055059896.300079</v>
      </c>
      <c r="Z47" s="90">
        <f t="shared" ca="1" si="7"/>
        <v>22329053833.077477</v>
      </c>
      <c r="AA47" s="90">
        <f t="shared" ca="1" si="7"/>
        <v>22603047769.854874</v>
      </c>
      <c r="AB47" s="90">
        <f t="shared" ca="1" si="7"/>
        <v>22877041706.632271</v>
      </c>
      <c r="AC47" s="90">
        <f t="shared" ca="1" si="7"/>
        <v>23151035643.409672</v>
      </c>
      <c r="AD47" s="90">
        <f t="shared" ca="1" si="7"/>
        <v>23425029580.187069</v>
      </c>
      <c r="AE47" s="90">
        <f t="shared" ca="1" si="7"/>
        <v>23699023516.96447</v>
      </c>
      <c r="AF47" s="90">
        <f t="shared" ca="1" si="7"/>
        <v>23973017453.741867</v>
      </c>
      <c r="AG47" s="90">
        <f t="shared" ca="1" si="7"/>
        <v>24247011390.519264</v>
      </c>
      <c r="AH47" s="90">
        <f t="shared" ca="1" si="7"/>
        <v>24521005327.296661</v>
      </c>
      <c r="AI47" s="90">
        <f t="shared" ca="1" si="7"/>
        <v>24794999264.074059</v>
      </c>
      <c r="AJ47" s="90">
        <f t="shared" ca="1" si="7"/>
        <v>25068993200.851456</v>
      </c>
      <c r="AK47" s="90">
        <f t="shared" ca="1" si="7"/>
        <v>25342987137.628853</v>
      </c>
      <c r="AL47" s="90">
        <f t="shared" ca="1" si="7"/>
        <v>25616981074.406254</v>
      </c>
      <c r="AM47" s="90">
        <f t="shared" ref="AM47:AO77" ca="1" si="11">$V47*($AP$1-AM$1)/($AP$1-$V$1)+$AP47*(AM$1-$V$1)/($AP$1-$V$1)</f>
        <v>25890975011.183655</v>
      </c>
      <c r="AN47" s="90">
        <f t="shared" ca="1" si="11"/>
        <v>26164968947.961052</v>
      </c>
      <c r="AO47" s="90">
        <f t="shared" ca="1" si="11"/>
        <v>26438962884.738449</v>
      </c>
      <c r="AP47">
        <f ca="1">V47*'Process Emissions Multipliers'!$E$40</f>
        <v>26712956821.515846</v>
      </c>
    </row>
    <row r="48" spans="1:42">
      <c r="A48" s="74">
        <v>-4</v>
      </c>
      <c r="B48">
        <f ca="1">IF('NGPS 2010'!$A56="MR",INDIRECT("'NGPS 2010'!"&amp;'Country Selector'!$B$3&amp;ROW($A56))*10^12,0)</f>
        <v>465042182569.96667</v>
      </c>
      <c r="C48" s="90">
        <f t="shared" ca="1" si="9"/>
        <v>443566492692.36578</v>
      </c>
      <c r="D48" s="90">
        <f t="shared" ca="1" si="9"/>
        <v>422090802814.76483</v>
      </c>
      <c r="E48" s="90">
        <f t="shared" ca="1" si="9"/>
        <v>400615112937.16394</v>
      </c>
      <c r="F48" s="90">
        <f t="shared" ca="1" si="9"/>
        <v>379139423059.56299</v>
      </c>
      <c r="G48" s="90">
        <f t="shared" ca="1" si="9"/>
        <v>357663733181.96204</v>
      </c>
      <c r="H48" s="90">
        <f t="shared" ca="1" si="9"/>
        <v>336188043304.36108</v>
      </c>
      <c r="I48" s="90">
        <f t="shared" ca="1" si="9"/>
        <v>314712353426.76019</v>
      </c>
      <c r="J48" s="90">
        <f t="shared" ca="1" si="9"/>
        <v>293236663549.1593</v>
      </c>
      <c r="K48" s="90">
        <f t="shared" ca="1" si="9"/>
        <v>271760973671.55835</v>
      </c>
      <c r="L48">
        <f ca="1">IF('NGPS 2020'!$A56="MR",INDIRECT("'NGPS 2020'!"&amp;'Country Selector'!$B$3&amp;ROW($A56))*10^12,0)*'Process Emissions Multipliers'!$B$40</f>
        <v>250285283793.95743</v>
      </c>
      <c r="M48" s="90">
        <f t="shared" ca="1" si="10"/>
        <v>1404650472495.8345</v>
      </c>
      <c r="N48" s="90">
        <f t="shared" ca="1" si="10"/>
        <v>2559015661197.7114</v>
      </c>
      <c r="O48" s="90">
        <f t="shared" ca="1" si="10"/>
        <v>3713380849899.5879</v>
      </c>
      <c r="P48" s="90">
        <f t="shared" ca="1" si="10"/>
        <v>4867746038601.4648</v>
      </c>
      <c r="Q48" s="90">
        <f t="shared" ca="1" si="10"/>
        <v>6022111227303.3418</v>
      </c>
      <c r="R48" s="90">
        <f t="shared" ca="1" si="10"/>
        <v>7176476416005.2188</v>
      </c>
      <c r="S48" s="90">
        <f t="shared" ca="1" si="10"/>
        <v>8330841604707.0967</v>
      </c>
      <c r="T48" s="90">
        <f t="shared" ca="1" si="10"/>
        <v>9485206793408.9727</v>
      </c>
      <c r="U48" s="90">
        <f t="shared" ca="1" si="10"/>
        <v>10639571982110.85</v>
      </c>
      <c r="V48">
        <f ca="1">IF('NGPS 2030'!$A56="MR",INDIRECT("'NGPS 2030'!"&amp;'Country Selector'!$B$3&amp;ROW($A56))*10^12,0)*'Process Emissions Multipliers'!$D$40</f>
        <v>11793937170812.727</v>
      </c>
      <c r="W48" s="90">
        <f t="shared" ca="1" si="8"/>
        <v>11946127412022.822</v>
      </c>
      <c r="X48" s="90">
        <f t="shared" ca="1" si="8"/>
        <v>12098317653232.918</v>
      </c>
      <c r="Y48" s="90">
        <f t="shared" ca="1" si="8"/>
        <v>12250507894443.016</v>
      </c>
      <c r="Z48" s="90">
        <f t="shared" ca="1" si="8"/>
        <v>12402698135653.113</v>
      </c>
      <c r="AA48" s="90">
        <f t="shared" ca="1" si="8"/>
        <v>12554888376863.211</v>
      </c>
      <c r="AB48" s="90">
        <f t="shared" ca="1" si="8"/>
        <v>12707078618073.307</v>
      </c>
      <c r="AC48" s="90">
        <f t="shared" ca="1" si="8"/>
        <v>12859268859283.402</v>
      </c>
      <c r="AD48" s="90">
        <f t="shared" ca="1" si="8"/>
        <v>13011459100493.5</v>
      </c>
      <c r="AE48" s="90">
        <f t="shared" ca="1" si="8"/>
        <v>13163649341703.596</v>
      </c>
      <c r="AF48" s="90">
        <f t="shared" ca="1" si="8"/>
        <v>13315839582913.693</v>
      </c>
      <c r="AG48" s="90">
        <f t="shared" ca="1" si="8"/>
        <v>13468029824123.789</v>
      </c>
      <c r="AH48" s="90">
        <f t="shared" ca="1" si="8"/>
        <v>13620220065333.887</v>
      </c>
      <c r="AI48" s="90">
        <f t="shared" ca="1" si="8"/>
        <v>13772410306543.982</v>
      </c>
      <c r="AJ48" s="90">
        <f t="shared" ca="1" si="8"/>
        <v>13924600547754.08</v>
      </c>
      <c r="AK48" s="90">
        <f t="shared" ca="1" si="8"/>
        <v>14076790788964.176</v>
      </c>
      <c r="AL48" s="90">
        <f t="shared" ca="1" si="8"/>
        <v>14228981030174.271</v>
      </c>
      <c r="AM48" s="90">
        <f t="shared" ca="1" si="11"/>
        <v>14381171271384.367</v>
      </c>
      <c r="AN48" s="90">
        <f t="shared" ca="1" si="11"/>
        <v>14533361512594.465</v>
      </c>
      <c r="AO48" s="90">
        <f t="shared" ca="1" si="11"/>
        <v>14685551753804.562</v>
      </c>
      <c r="AP48">
        <f ca="1">V48*'Process Emissions Multipliers'!$E$40</f>
        <v>14837741995014.658</v>
      </c>
    </row>
    <row r="49" spans="1:42">
      <c r="A49" s="74">
        <v>-3</v>
      </c>
      <c r="B49">
        <f ca="1">IF('NGPS 2010'!$A57="MR",INDIRECT("'NGPS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IF('NGPS 2020'!$A57="MR",INDIRECT("'NGPS 2020'!"&amp;'Country Selector'!$B$3&amp;ROW($A57))*10^12,0)*'Process Emissions Multipliers'!$B$40</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IF('NGPS 2030'!$A57="MR",INDIRECT("'NGPS 2030'!"&amp;'Country Selector'!$B$3&amp;ROW($A57))*10^12,0)*'Process Emissions Multipliers'!$D$40</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Multipliers'!$E$40</f>
        <v>0</v>
      </c>
    </row>
    <row r="50" spans="1:42">
      <c r="A50" s="74">
        <v>-2</v>
      </c>
      <c r="B50">
        <f ca="1">IF('NGPS 2010'!$A58="MR",INDIRECT("'NGPS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IF('NGPS 2020'!$A58="MR",INDIRECT("'NGPS 2020'!"&amp;'Country Selector'!$B$3&amp;ROW($A58))*10^12,0)*'Process Emissions Multipliers'!$B$40</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IF('NGPS 2030'!$A58="MR",INDIRECT("'NGPS 2030'!"&amp;'Country Selector'!$B$3&amp;ROW($A58))*10^12,0)*'Process Emissions Multipliers'!$D$40</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Multipliers'!$E$40</f>
        <v>0</v>
      </c>
    </row>
    <row r="51" spans="1:42">
      <c r="A51" s="74">
        <v>-1</v>
      </c>
      <c r="B51">
        <f ca="1">IF('NGPS 2010'!$A59="MR",INDIRECT("'NGPS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IF('NGPS 2020'!$A59="MR",INDIRECT("'NGPS 2020'!"&amp;'Country Selector'!$B$3&amp;ROW($A59))*10^12,0)*'Process Emissions Multipliers'!$B$40</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IF('NGPS 2030'!$A59="MR",INDIRECT("'NGPS 2030'!"&amp;'Country Selector'!$B$3&amp;ROW($A59))*10^12,0)*'Process Emissions Multipliers'!$D$40</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Multipliers'!$E$40</f>
        <v>0</v>
      </c>
    </row>
    <row r="52" spans="1:42">
      <c r="A52" s="74">
        <v>0</v>
      </c>
      <c r="B52">
        <f ca="1">IF('NGPS 2010'!$A60="MR",INDIRECT("'NGPS 2010'!"&amp;'Country Selector'!$B$3&amp;ROW($A60))*10^12,0)</f>
        <v>322229360333.34546</v>
      </c>
      <c r="C52" s="90">
        <f t="shared" ca="1" si="9"/>
        <v>290006424300.01093</v>
      </c>
      <c r="D52" s="90">
        <f t="shared" ca="1" si="9"/>
        <v>257783488266.67636</v>
      </c>
      <c r="E52" s="90">
        <f t="shared" ca="1" si="9"/>
        <v>225560552233.3418</v>
      </c>
      <c r="F52" s="90">
        <f t="shared" ca="1" si="9"/>
        <v>193337616200.00726</v>
      </c>
      <c r="G52" s="90">
        <f t="shared" ca="1" si="9"/>
        <v>161114680166.67273</v>
      </c>
      <c r="H52" s="90">
        <f t="shared" ca="1" si="9"/>
        <v>128891744133.33818</v>
      </c>
      <c r="I52" s="90">
        <f t="shared" ca="1" si="9"/>
        <v>96668808100.003632</v>
      </c>
      <c r="J52" s="90">
        <f t="shared" ca="1" si="9"/>
        <v>64445872066.66909</v>
      </c>
      <c r="K52" s="90">
        <f t="shared" ca="1" si="9"/>
        <v>32222936033.334545</v>
      </c>
      <c r="L52">
        <f ca="1">IF('NGPS 2020'!$A60="MR",INDIRECT("'NGPS 2020'!"&amp;'Country Selector'!$B$3&amp;ROW($A60))*10^12,0)*'Process Emissions Multipliers'!$B$40</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IF('NGPS 2030'!$A60="MR",INDIRECT("'NGPS 2030'!"&amp;'Country Selector'!$B$3&amp;ROW($A60))*10^12,0)*'Process Emissions Multipliers'!$D$40</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Multipliers'!$E$40</f>
        <v>0</v>
      </c>
    </row>
    <row r="53" spans="1:42">
      <c r="A53" s="74">
        <v>1</v>
      </c>
      <c r="B53">
        <f ca="1">IF('NGPS 2010'!$A61="MR",INDIRECT("'NGPS 2010'!"&amp;'Country Selector'!$B$3&amp;ROW($A61))*10^12,0)</f>
        <v>1040671195298.8914</v>
      </c>
      <c r="C53" s="90">
        <f t="shared" ca="1" si="9"/>
        <v>1028186563033.9072</v>
      </c>
      <c r="D53" s="90">
        <f t="shared" ca="1" si="9"/>
        <v>1015701930768.9232</v>
      </c>
      <c r="E53" s="90">
        <f t="shared" ca="1" si="9"/>
        <v>1003217298503.9392</v>
      </c>
      <c r="F53" s="90">
        <f t="shared" ca="1" si="9"/>
        <v>990732666238.95508</v>
      </c>
      <c r="G53" s="90">
        <f t="shared" ca="1" si="9"/>
        <v>978248033973.97119</v>
      </c>
      <c r="H53" s="90">
        <f t="shared" ca="1" si="9"/>
        <v>965763401708.98706</v>
      </c>
      <c r="I53" s="90">
        <f t="shared" ca="1" si="9"/>
        <v>953278769444.00305</v>
      </c>
      <c r="J53" s="90">
        <f t="shared" ca="1" si="9"/>
        <v>940794137179.01904</v>
      </c>
      <c r="K53" s="90">
        <f t="shared" ca="1" si="9"/>
        <v>928309504914.03491</v>
      </c>
      <c r="L53">
        <f ca="1">IF('NGPS 2020'!$A61="MR",INDIRECT("'NGPS 2020'!"&amp;'Country Selector'!$B$3&amp;ROW($A61))*10^12,0)*'Process Emissions Multipliers'!$B$40</f>
        <v>915824872649.0509</v>
      </c>
      <c r="M53" s="90">
        <f t="shared" ca="1" si="10"/>
        <v>1108671508414.6855</v>
      </c>
      <c r="N53" s="90">
        <f t="shared" ca="1" si="10"/>
        <v>1301518144180.3206</v>
      </c>
      <c r="O53" s="90">
        <f t="shared" ca="1" si="10"/>
        <v>1494364779945.9556</v>
      </c>
      <c r="P53" s="90">
        <f t="shared" ca="1" si="10"/>
        <v>1687211415711.5903</v>
      </c>
      <c r="Q53" s="90">
        <f t="shared" ca="1" si="10"/>
        <v>1880058051477.2251</v>
      </c>
      <c r="R53" s="90">
        <f t="shared" ca="1" si="10"/>
        <v>2072904687242.8601</v>
      </c>
      <c r="S53" s="90">
        <f t="shared" ca="1" si="10"/>
        <v>2265751323008.4951</v>
      </c>
      <c r="T53" s="90">
        <f t="shared" ca="1" si="10"/>
        <v>2458597958774.1294</v>
      </c>
      <c r="U53" s="90">
        <f t="shared" ca="1" si="10"/>
        <v>2651444594539.7646</v>
      </c>
      <c r="V53">
        <f ca="1">IF('NGPS 2030'!$A61="MR",INDIRECT("'NGPS 2030'!"&amp;'Country Selector'!$B$3&amp;ROW($A61))*10^12,0)*'Process Emissions Multipliers'!$D$40</f>
        <v>2844291230305.3994</v>
      </c>
      <c r="W53" s="90">
        <f t="shared" ca="1" si="8"/>
        <v>2880994272058.3438</v>
      </c>
      <c r="X53" s="90">
        <f t="shared" ca="1" si="8"/>
        <v>2917697313811.2881</v>
      </c>
      <c r="Y53" s="90">
        <f t="shared" ca="1" si="8"/>
        <v>2954400355564.2319</v>
      </c>
      <c r="Z53" s="90">
        <f t="shared" ca="1" si="8"/>
        <v>2991103397317.1763</v>
      </c>
      <c r="AA53" s="90">
        <f t="shared" ca="1" si="8"/>
        <v>3027806439070.1211</v>
      </c>
      <c r="AB53" s="90">
        <f t="shared" ca="1" si="8"/>
        <v>3064509480823.0654</v>
      </c>
      <c r="AC53" s="90">
        <f t="shared" ca="1" si="8"/>
        <v>3101212522576.0098</v>
      </c>
      <c r="AD53" s="90">
        <f t="shared" ca="1" si="8"/>
        <v>3137915564328.9541</v>
      </c>
      <c r="AE53" s="90">
        <f t="shared" ca="1" si="8"/>
        <v>3174618606081.8979</v>
      </c>
      <c r="AF53" s="90">
        <f t="shared" ca="1" si="8"/>
        <v>3211321647834.8423</v>
      </c>
      <c r="AG53" s="90">
        <f t="shared" ca="1" si="8"/>
        <v>3248024689587.7866</v>
      </c>
      <c r="AH53" s="90">
        <f t="shared" ca="1" si="8"/>
        <v>3284727731340.7305</v>
      </c>
      <c r="AI53" s="90">
        <f t="shared" ca="1" si="8"/>
        <v>3321430773093.6748</v>
      </c>
      <c r="AJ53" s="90">
        <f t="shared" ca="1" si="8"/>
        <v>3358133814846.6191</v>
      </c>
      <c r="AK53" s="90">
        <f t="shared" ca="1" si="8"/>
        <v>3394836856599.5635</v>
      </c>
      <c r="AL53" s="90">
        <f t="shared" ca="1" si="8"/>
        <v>3431539898352.5078</v>
      </c>
      <c r="AM53" s="90">
        <f t="shared" ca="1" si="11"/>
        <v>3468242940105.4521</v>
      </c>
      <c r="AN53" s="90">
        <f t="shared" ca="1" si="11"/>
        <v>3504945981858.3965</v>
      </c>
      <c r="AO53" s="90">
        <f t="shared" ca="1" si="11"/>
        <v>3541649023611.3413</v>
      </c>
      <c r="AP53">
        <f ca="1">V53*'Process Emissions Multipliers'!$E$40</f>
        <v>3578352065364.2852</v>
      </c>
    </row>
    <row r="54" spans="1:42">
      <c r="A54" s="74">
        <v>2</v>
      </c>
      <c r="B54">
        <f ca="1">IF('NGPS 2010'!$A62="MR",INDIRECT("'NGPS 2010'!"&amp;'Country Selector'!$B$3&amp;ROW($A62))*10^12,0)</f>
        <v>9313582269.8755531</v>
      </c>
      <c r="C54" s="90">
        <f t="shared" ca="1" si="9"/>
        <v>12486366474.669163</v>
      </c>
      <c r="D54" s="90">
        <f t="shared" ca="1" si="9"/>
        <v>15659150679.462772</v>
      </c>
      <c r="E54" s="90">
        <f t="shared" ca="1" si="9"/>
        <v>18831934884.256386</v>
      </c>
      <c r="F54" s="90">
        <f t="shared" ca="1" si="9"/>
        <v>22004719089.049992</v>
      </c>
      <c r="G54" s="90">
        <f t="shared" ca="1" si="9"/>
        <v>25177503293.843605</v>
      </c>
      <c r="H54" s="90">
        <f t="shared" ca="1" si="9"/>
        <v>28350287498.637215</v>
      </c>
      <c r="I54" s="90">
        <f t="shared" ca="1" si="9"/>
        <v>31523071703.430824</v>
      </c>
      <c r="J54" s="90">
        <f t="shared" ca="1" si="9"/>
        <v>34695855908.224434</v>
      </c>
      <c r="K54" s="90">
        <f t="shared" ca="1" si="9"/>
        <v>37868640113.018044</v>
      </c>
      <c r="L54">
        <f ca="1">IF('NGPS 2020'!$A62="MR",INDIRECT("'NGPS 2020'!"&amp;'Country Selector'!$B$3&amp;ROW($A62))*10^12,0)*'Process Emissions Multipliers'!$B$40</f>
        <v>41041424317.811653</v>
      </c>
      <c r="M54" s="90">
        <f t="shared" ca="1" si="10"/>
        <v>36937281886.030487</v>
      </c>
      <c r="N54" s="90">
        <f t="shared" ca="1" si="10"/>
        <v>32833139454.249321</v>
      </c>
      <c r="O54" s="90">
        <f t="shared" ca="1" si="10"/>
        <v>28728997022.468159</v>
      </c>
      <c r="P54" s="90">
        <f t="shared" ca="1" si="10"/>
        <v>24624854590.686993</v>
      </c>
      <c r="Q54" s="90">
        <f t="shared" ca="1" si="10"/>
        <v>20520712158.905827</v>
      </c>
      <c r="R54" s="90">
        <f t="shared" ca="1" si="10"/>
        <v>16416569727.12466</v>
      </c>
      <c r="S54" s="90">
        <f t="shared" ca="1" si="10"/>
        <v>12312427295.343496</v>
      </c>
      <c r="T54" s="90">
        <f t="shared" ca="1" si="10"/>
        <v>8208284863.5623302</v>
      </c>
      <c r="U54" s="90">
        <f t="shared" ca="1" si="10"/>
        <v>4104142431.7811651</v>
      </c>
      <c r="V54">
        <f ca="1">IF('NGPS 2030'!$A62="MR",INDIRECT("'NGPS 2030'!"&amp;'Country Selector'!$B$3&amp;ROW($A62))*10^12,0)*'Process Emissions Multipliers'!$D$40</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Multipliers'!$E$40</f>
        <v>0</v>
      </c>
    </row>
    <row r="55" spans="1:42">
      <c r="A55" s="74">
        <v>3</v>
      </c>
      <c r="B55">
        <f ca="1">IF('NGPS 2010'!$A63="MR",INDIRECT("'NGPS 2010'!"&amp;'Country Selector'!$B$3&amp;ROW($A63))*10^12,0)</f>
        <v>5173239776230.3037</v>
      </c>
      <c r="C55" s="90">
        <f t="shared" ca="1" si="9"/>
        <v>4655915798607.2734</v>
      </c>
      <c r="D55" s="90">
        <f t="shared" ca="1" si="9"/>
        <v>4138591820984.2432</v>
      </c>
      <c r="E55" s="90">
        <f t="shared" ca="1" si="9"/>
        <v>3621267843361.2124</v>
      </c>
      <c r="F55" s="90">
        <f t="shared" ca="1" si="9"/>
        <v>3103943865738.1821</v>
      </c>
      <c r="G55" s="90">
        <f t="shared" ca="1" si="9"/>
        <v>2586619888115.1519</v>
      </c>
      <c r="H55" s="90">
        <f t="shared" ca="1" si="9"/>
        <v>2069295910492.1216</v>
      </c>
      <c r="I55" s="90">
        <f t="shared" ca="1" si="9"/>
        <v>1551971932869.0911</v>
      </c>
      <c r="J55" s="90">
        <f t="shared" ca="1" si="9"/>
        <v>1034647955246.0608</v>
      </c>
      <c r="K55" s="90">
        <f t="shared" ca="1" si="9"/>
        <v>517323977623.0304</v>
      </c>
      <c r="L55">
        <f ca="1">IF('NGPS 2020'!$A63="MR",INDIRECT("'NGPS 2020'!"&amp;'Country Selector'!$B$3&amp;ROW($A63))*10^12,0)*'Process Emissions Multipliers'!$B$40</f>
        <v>0</v>
      </c>
      <c r="M55" s="90">
        <f t="shared" ca="1" si="10"/>
        <v>28193269138.887749</v>
      </c>
      <c r="N55" s="90">
        <f t="shared" ca="1" si="10"/>
        <v>56386538277.775497</v>
      </c>
      <c r="O55" s="90">
        <f t="shared" ca="1" si="10"/>
        <v>84579807416.663254</v>
      </c>
      <c r="P55" s="90">
        <f t="shared" ca="1" si="10"/>
        <v>112773076555.55099</v>
      </c>
      <c r="Q55" s="90">
        <f t="shared" ca="1" si="10"/>
        <v>140966345694.43875</v>
      </c>
      <c r="R55" s="90">
        <f t="shared" ca="1" si="10"/>
        <v>169159614833.32651</v>
      </c>
      <c r="S55" s="90">
        <f t="shared" ca="1" si="10"/>
        <v>197352883972.21426</v>
      </c>
      <c r="T55" s="90">
        <f t="shared" ca="1" si="10"/>
        <v>225546153111.10199</v>
      </c>
      <c r="U55" s="90">
        <f t="shared" ca="1" si="10"/>
        <v>253739422249.98975</v>
      </c>
      <c r="V55">
        <f ca="1">IF('NGPS 2030'!$A63="MR",INDIRECT("'NGPS 2030'!"&amp;'Country Selector'!$B$3&amp;ROW($A63))*10^12,0)*'Process Emissions Multipliers'!$D$40</f>
        <v>281932691388.8775</v>
      </c>
      <c r="W55" s="90">
        <f t="shared" ca="1" si="8"/>
        <v>285570781340.18494</v>
      </c>
      <c r="X55" s="90">
        <f t="shared" ca="1" si="8"/>
        <v>289208871291.49237</v>
      </c>
      <c r="Y55" s="90">
        <f t="shared" ca="1" si="8"/>
        <v>292846961242.7998</v>
      </c>
      <c r="Z55" s="90">
        <f t="shared" ca="1" si="8"/>
        <v>296485051194.10724</v>
      </c>
      <c r="AA55" s="90">
        <f t="shared" ca="1" si="8"/>
        <v>300123141145.41467</v>
      </c>
      <c r="AB55" s="90">
        <f t="shared" ca="1" si="8"/>
        <v>303761231096.72211</v>
      </c>
      <c r="AC55" s="90">
        <f t="shared" ca="1" si="8"/>
        <v>307399321048.02954</v>
      </c>
      <c r="AD55" s="90">
        <f t="shared" ca="1" si="8"/>
        <v>311037410999.33698</v>
      </c>
      <c r="AE55" s="90">
        <f t="shared" ca="1" si="8"/>
        <v>314675500950.64441</v>
      </c>
      <c r="AF55" s="90">
        <f t="shared" ca="1" si="8"/>
        <v>318313590901.95184</v>
      </c>
      <c r="AG55" s="90">
        <f t="shared" ca="1" si="8"/>
        <v>321951680853.25928</v>
      </c>
      <c r="AH55" s="90">
        <f t="shared" ca="1" si="8"/>
        <v>325589770804.56671</v>
      </c>
      <c r="AI55" s="90">
        <f t="shared" ca="1" si="8"/>
        <v>329227860755.87415</v>
      </c>
      <c r="AJ55" s="90">
        <f t="shared" ca="1" si="8"/>
        <v>332865950707.18158</v>
      </c>
      <c r="AK55" s="90">
        <f t="shared" ca="1" si="8"/>
        <v>336504040658.48901</v>
      </c>
      <c r="AL55" s="90">
        <f t="shared" ca="1" si="8"/>
        <v>340142130609.79645</v>
      </c>
      <c r="AM55" s="90">
        <f t="shared" ca="1" si="11"/>
        <v>343780220561.10388</v>
      </c>
      <c r="AN55" s="90">
        <f t="shared" ca="1" si="11"/>
        <v>347418310512.41132</v>
      </c>
      <c r="AO55" s="90">
        <f t="shared" ca="1" si="11"/>
        <v>351056400463.71869</v>
      </c>
      <c r="AP55">
        <f ca="1">V55*'Process Emissions Multipliers'!$E$40</f>
        <v>354694490415.02618</v>
      </c>
    </row>
    <row r="56" spans="1:42">
      <c r="A56" s="74">
        <v>4</v>
      </c>
      <c r="B56">
        <f ca="1">IF('NGPS 2010'!$A64="MR",INDIRECT("'NGPS 2010'!"&amp;'Country Selector'!$B$3&amp;ROW($A64))*10^12,0)</f>
        <v>0</v>
      </c>
      <c r="C56" s="90">
        <f t="shared" ca="1" si="9"/>
        <v>76412785718.949127</v>
      </c>
      <c r="D56" s="90">
        <f t="shared" ca="1" si="9"/>
        <v>152825571437.89825</v>
      </c>
      <c r="E56" s="90">
        <f t="shared" ca="1" si="9"/>
        <v>229238357156.84735</v>
      </c>
      <c r="F56" s="90">
        <f t="shared" ca="1" si="9"/>
        <v>305651142875.79651</v>
      </c>
      <c r="G56" s="90">
        <f t="shared" ca="1" si="9"/>
        <v>382063928594.74561</v>
      </c>
      <c r="H56" s="90">
        <f t="shared" ca="1" si="9"/>
        <v>458476714313.6947</v>
      </c>
      <c r="I56" s="90">
        <f t="shared" ca="1" si="9"/>
        <v>534889500032.64386</v>
      </c>
      <c r="J56" s="90">
        <f t="shared" ca="1" si="9"/>
        <v>611302285751.59302</v>
      </c>
      <c r="K56" s="90">
        <f t="shared" ca="1" si="9"/>
        <v>687715071470.54211</v>
      </c>
      <c r="L56">
        <f ca="1">IF('NGPS 2020'!$A64="MR",INDIRECT("'NGPS 2020'!"&amp;'Country Selector'!$B$3&amp;ROW($A64))*10^12,0)*'Process Emissions Multipliers'!$B$40</f>
        <v>764127857189.49121</v>
      </c>
      <c r="M56" s="90">
        <f t="shared" ca="1" si="10"/>
        <v>689732200160.04419</v>
      </c>
      <c r="N56" s="90">
        <f t="shared" ca="1" si="10"/>
        <v>615336543130.59717</v>
      </c>
      <c r="O56" s="90">
        <f t="shared" ca="1" si="10"/>
        <v>540940886101.15002</v>
      </c>
      <c r="P56" s="90">
        <f t="shared" ca="1" si="10"/>
        <v>466545229071.70288</v>
      </c>
      <c r="Q56" s="90">
        <f t="shared" ca="1" si="10"/>
        <v>392149572042.25586</v>
      </c>
      <c r="R56" s="90">
        <f t="shared" ca="1" si="10"/>
        <v>317753915012.80878</v>
      </c>
      <c r="S56" s="90">
        <f t="shared" ca="1" si="10"/>
        <v>243358257983.36169</v>
      </c>
      <c r="T56" s="90">
        <f t="shared" ca="1" si="10"/>
        <v>168962600953.91464</v>
      </c>
      <c r="U56" s="90">
        <f t="shared" ca="1" si="10"/>
        <v>94566943924.46756</v>
      </c>
      <c r="V56">
        <f ca="1">IF('NGPS 2030'!$A64="MR",INDIRECT("'NGPS 2030'!"&amp;'Country Selector'!$B$3&amp;ROW($A64))*10^12,0)*'Process Emissions Multipliers'!$D$40</f>
        <v>20171286895.02047</v>
      </c>
      <c r="W56" s="90">
        <f t="shared" ca="1" si="8"/>
        <v>20431579363.397228</v>
      </c>
      <c r="X56" s="90">
        <f t="shared" ca="1" si="8"/>
        <v>20691871831.773987</v>
      </c>
      <c r="Y56" s="90">
        <f t="shared" ca="1" si="8"/>
        <v>20952164300.150738</v>
      </c>
      <c r="Z56" s="90">
        <f t="shared" ca="1" si="8"/>
        <v>21212456768.527496</v>
      </c>
      <c r="AA56" s="90">
        <f t="shared" ca="1" si="8"/>
        <v>21472749236.904255</v>
      </c>
      <c r="AB56" s="90">
        <f t="shared" ca="1" si="8"/>
        <v>21733041705.28101</v>
      </c>
      <c r="AC56" s="90">
        <f t="shared" ca="1" si="8"/>
        <v>21993334173.657768</v>
      </c>
      <c r="AD56" s="90">
        <f t="shared" ca="1" si="8"/>
        <v>22253626642.034523</v>
      </c>
      <c r="AE56" s="90">
        <f t="shared" ca="1" si="8"/>
        <v>22513919110.411278</v>
      </c>
      <c r="AF56" s="90">
        <f t="shared" ca="1" si="8"/>
        <v>22774211578.788036</v>
      </c>
      <c r="AG56" s="90">
        <f t="shared" ca="1" si="8"/>
        <v>23034504047.164795</v>
      </c>
      <c r="AH56" s="90">
        <f t="shared" ca="1" si="8"/>
        <v>23294796515.54155</v>
      </c>
      <c r="AI56" s="90">
        <f t="shared" ca="1" si="8"/>
        <v>23555088983.918304</v>
      </c>
      <c r="AJ56" s="90">
        <f t="shared" ca="1" si="8"/>
        <v>23815381452.295063</v>
      </c>
      <c r="AK56" s="90">
        <f t="shared" ca="1" si="8"/>
        <v>24075673920.671822</v>
      </c>
      <c r="AL56" s="90">
        <f t="shared" ca="1" si="8"/>
        <v>24335966389.048576</v>
      </c>
      <c r="AM56" s="90">
        <f t="shared" ca="1" si="11"/>
        <v>24596258857.425335</v>
      </c>
      <c r="AN56" s="90">
        <f t="shared" ca="1" si="11"/>
        <v>24856551325.80209</v>
      </c>
      <c r="AO56" s="90">
        <f t="shared" ca="1" si="11"/>
        <v>25116843794.178844</v>
      </c>
      <c r="AP56">
        <f ca="1">V56*'Process Emissions Multipliers'!$E$40</f>
        <v>25377136262.555603</v>
      </c>
    </row>
    <row r="57" spans="1:42">
      <c r="A57" s="74">
        <v>5</v>
      </c>
      <c r="B57">
        <f ca="1">IF('NGPS 2010'!$A65="MR",INDIRECT("'NGPS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IF('NGPS 2020'!$A65="MR",INDIRECT("'NGPS 2020'!"&amp;'Country Selector'!$B$3&amp;ROW($A65))*10^12,0)*'Process Emissions Multipliers'!$B$40</f>
        <v>0</v>
      </c>
      <c r="M57" s="90">
        <f t="shared" ca="1" si="10"/>
        <v>156272074796.91803</v>
      </c>
      <c r="N57" s="90">
        <f t="shared" ca="1" si="10"/>
        <v>312544149593.83606</v>
      </c>
      <c r="O57" s="90">
        <f t="shared" ca="1" si="10"/>
        <v>468816224390.75409</v>
      </c>
      <c r="P57" s="90">
        <f t="shared" ca="1" si="10"/>
        <v>625088299187.67212</v>
      </c>
      <c r="Q57" s="90">
        <f t="shared" ca="1" si="10"/>
        <v>781360373984.59021</v>
      </c>
      <c r="R57" s="90">
        <f t="shared" ca="1" si="10"/>
        <v>937632448781.50818</v>
      </c>
      <c r="S57" s="90">
        <f t="shared" ca="1" si="10"/>
        <v>1093904523578.4264</v>
      </c>
      <c r="T57" s="90">
        <f t="shared" ca="1" si="10"/>
        <v>1250176598375.3442</v>
      </c>
      <c r="U57" s="90">
        <f t="shared" ca="1" si="10"/>
        <v>1406448673172.2622</v>
      </c>
      <c r="V57">
        <f ca="1">IF('NGPS 2030'!$A65="MR",INDIRECT("'NGPS 2030'!"&amp;'Country Selector'!$B$3&amp;ROW($A65))*10^12,0)*'Process Emissions Multipliers'!$D$40</f>
        <v>1562720747969.1804</v>
      </c>
      <c r="W57" s="90">
        <f t="shared" ca="1" si="8"/>
        <v>1582886265568.0049</v>
      </c>
      <c r="X57" s="90">
        <f t="shared" ca="1" si="8"/>
        <v>1603051783166.8289</v>
      </c>
      <c r="Y57" s="90">
        <f t="shared" ca="1" si="8"/>
        <v>1623217300765.6533</v>
      </c>
      <c r="Z57" s="90">
        <f t="shared" ca="1" si="8"/>
        <v>1643382818364.4775</v>
      </c>
      <c r="AA57" s="90">
        <f t="shared" ca="1" si="8"/>
        <v>1663548335963.3018</v>
      </c>
      <c r="AB57" s="90">
        <f t="shared" ca="1" si="8"/>
        <v>1683713853562.1265</v>
      </c>
      <c r="AC57" s="90">
        <f t="shared" ca="1" si="8"/>
        <v>1703879371160.9504</v>
      </c>
      <c r="AD57" s="90">
        <f t="shared" ca="1" si="8"/>
        <v>1724044888759.7749</v>
      </c>
      <c r="AE57" s="90">
        <f t="shared" ca="1" si="8"/>
        <v>1744210406358.5991</v>
      </c>
      <c r="AF57" s="90">
        <f t="shared" ca="1" si="8"/>
        <v>1764375923957.4233</v>
      </c>
      <c r="AG57" s="90">
        <f t="shared" ca="1" si="8"/>
        <v>1784541441556.2476</v>
      </c>
      <c r="AH57" s="90">
        <f t="shared" ca="1" si="8"/>
        <v>1804706959155.072</v>
      </c>
      <c r="AI57" s="90">
        <f t="shared" ca="1" si="8"/>
        <v>1824872476753.8962</v>
      </c>
      <c r="AJ57" s="90">
        <f t="shared" ca="1" si="8"/>
        <v>1845037994352.7207</v>
      </c>
      <c r="AK57" s="90">
        <f t="shared" ca="1" si="8"/>
        <v>1865203511951.5449</v>
      </c>
      <c r="AL57" s="90">
        <f t="shared" ca="1" si="8"/>
        <v>1885369029550.3691</v>
      </c>
      <c r="AM57" s="90">
        <f t="shared" ca="1" si="11"/>
        <v>1905534547149.1936</v>
      </c>
      <c r="AN57" s="90">
        <f t="shared" ca="1" si="11"/>
        <v>1925700064748.0181</v>
      </c>
      <c r="AO57" s="90">
        <f t="shared" ca="1" si="11"/>
        <v>1945865582346.8423</v>
      </c>
      <c r="AP57">
        <f ca="1">V57*'Process Emissions Multipliers'!$E$40</f>
        <v>1966031099945.6665</v>
      </c>
    </row>
    <row r="58" spans="1:42">
      <c r="A58" s="74">
        <v>6</v>
      </c>
      <c r="B58">
        <f ca="1">IF('NGPS 2010'!$A66="MR",INDIRECT("'NGPS 2010'!"&amp;'Country Selector'!$B$3&amp;ROW($A66))*10^12,0)</f>
        <v>30479176089.791336</v>
      </c>
      <c r="C58" s="90">
        <f t="shared" ca="1" si="9"/>
        <v>44083336491.776428</v>
      </c>
      <c r="D58" s="90">
        <f t="shared" ca="1" si="9"/>
        <v>57687496893.761513</v>
      </c>
      <c r="E58" s="90">
        <f t="shared" ca="1" si="9"/>
        <v>71291657295.746597</v>
      </c>
      <c r="F58" s="90">
        <f t="shared" ca="1" si="9"/>
        <v>84895817697.731689</v>
      </c>
      <c r="G58" s="90">
        <f t="shared" ca="1" si="9"/>
        <v>98499978099.716766</v>
      </c>
      <c r="H58" s="90">
        <f t="shared" ca="1" si="9"/>
        <v>112104138501.70186</v>
      </c>
      <c r="I58" s="90">
        <f t="shared" ca="1" si="9"/>
        <v>125708298903.68695</v>
      </c>
      <c r="J58" s="90">
        <f t="shared" ca="1" si="9"/>
        <v>139312459305.67206</v>
      </c>
      <c r="K58" s="90">
        <f t="shared" ca="1" si="9"/>
        <v>152916619707.6571</v>
      </c>
      <c r="L58">
        <f ca="1">IF('NGPS 2020'!$A66="MR",INDIRECT("'NGPS 2020'!"&amp;'Country Selector'!$B$3&amp;ROW($A66))*10^12,0)*'Process Emissions Multipliers'!$B$40</f>
        <v>166520780109.64221</v>
      </c>
      <c r="M58" s="90">
        <f t="shared" ca="1" si="10"/>
        <v>150207715091.53568</v>
      </c>
      <c r="N58" s="90">
        <f t="shared" ca="1" si="10"/>
        <v>133894650073.42918</v>
      </c>
      <c r="O58" s="90">
        <f t="shared" ca="1" si="10"/>
        <v>117581585055.32268</v>
      </c>
      <c r="P58" s="90">
        <f t="shared" ca="1" si="10"/>
        <v>101268520037.21614</v>
      </c>
      <c r="Q58" s="90">
        <f t="shared" ca="1" si="10"/>
        <v>84955455019.109634</v>
      </c>
      <c r="R58" s="90">
        <f t="shared" ca="1" si="10"/>
        <v>68642390001.00312</v>
      </c>
      <c r="S58" s="90">
        <f t="shared" ca="1" si="10"/>
        <v>52329324982.896599</v>
      </c>
      <c r="T58" s="90">
        <f t="shared" ca="1" si="10"/>
        <v>36016259964.790085</v>
      </c>
      <c r="U58" s="90">
        <f t="shared" ca="1" si="10"/>
        <v>19703194946.683567</v>
      </c>
      <c r="V58">
        <f ca="1">IF('NGPS 2030'!$A66="MR",INDIRECT("'NGPS 2030'!"&amp;'Country Selector'!$B$3&amp;ROW($A66))*10^12,0)*'Process Emissions Multipliers'!$D$40</f>
        <v>3390129928.5770512</v>
      </c>
      <c r="W58" s="90">
        <f t="shared" ca="1" si="8"/>
        <v>3433876531.9454794</v>
      </c>
      <c r="X58" s="90">
        <f t="shared" ca="1" si="8"/>
        <v>3477623135.3139081</v>
      </c>
      <c r="Y58" s="90">
        <f t="shared" ca="1" si="8"/>
        <v>3521369738.6823363</v>
      </c>
      <c r="Z58" s="90">
        <f t="shared" ca="1" si="8"/>
        <v>3565116342.050765</v>
      </c>
      <c r="AA58" s="90">
        <f t="shared" ca="1" si="8"/>
        <v>3608862945.4191933</v>
      </c>
      <c r="AB58" s="90">
        <f t="shared" ca="1" si="8"/>
        <v>3652609548.7876215</v>
      </c>
      <c r="AC58" s="90">
        <f t="shared" ca="1" si="8"/>
        <v>3696356152.1560497</v>
      </c>
      <c r="AD58" s="90">
        <f t="shared" ca="1" si="8"/>
        <v>3740102755.5244784</v>
      </c>
      <c r="AE58" s="90">
        <f t="shared" ca="1" si="8"/>
        <v>3783849358.8929071</v>
      </c>
      <c r="AF58" s="90">
        <f t="shared" ca="1" si="8"/>
        <v>3827595962.2613354</v>
      </c>
      <c r="AG58" s="90">
        <f t="shared" ca="1" si="8"/>
        <v>3871342565.6297636</v>
      </c>
      <c r="AH58" s="90">
        <f t="shared" ca="1" si="8"/>
        <v>3915089168.9981918</v>
      </c>
      <c r="AI58" s="90">
        <f t="shared" ca="1" si="8"/>
        <v>3958835772.3666201</v>
      </c>
      <c r="AJ58" s="90">
        <f t="shared" ca="1" si="8"/>
        <v>4002582375.7350488</v>
      </c>
      <c r="AK58" s="90">
        <f t="shared" ca="1" si="8"/>
        <v>4046328979.103477</v>
      </c>
      <c r="AL58" s="90">
        <f t="shared" ca="1" si="8"/>
        <v>4090075582.4719057</v>
      </c>
      <c r="AM58" s="90">
        <f t="shared" ca="1" si="11"/>
        <v>4133822185.8403344</v>
      </c>
      <c r="AN58" s="90">
        <f t="shared" ca="1" si="11"/>
        <v>4177568789.2087626</v>
      </c>
      <c r="AO58" s="90">
        <f t="shared" ca="1" si="11"/>
        <v>4221315392.5771909</v>
      </c>
      <c r="AP58">
        <f ca="1">V58*'Process Emissions Multipliers'!$E$40</f>
        <v>4265061995.9456191</v>
      </c>
    </row>
    <row r="59" spans="1:42">
      <c r="A59" s="74">
        <v>7</v>
      </c>
      <c r="B59">
        <f ca="1">IF('NGPS 2010'!$A67="MR",INDIRECT("'NGPS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IF('NGPS 2020'!$A67="MR",INDIRECT("'NGPS 2020'!"&amp;'Country Selector'!$B$3&amp;ROW($A67))*10^12,0)*'Process Emissions Multipliers'!$B$40</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IF('NGPS 2030'!$A67="MR",INDIRECT("'NGPS 2030'!"&amp;'Country Selector'!$B$3&amp;ROW($A67))*10^12,0)*'Process Emissions Multipliers'!$D$40</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Multipliers'!$E$40</f>
        <v>0</v>
      </c>
    </row>
    <row r="60" spans="1:42">
      <c r="A60" s="74">
        <v>8</v>
      </c>
      <c r="B60">
        <f ca="1">IF('NGPS 2010'!$A68="MR",INDIRECT("'NGPS 2010'!"&amp;'Country Selector'!$B$3&amp;ROW($A68))*10^12,0)</f>
        <v>567475127910.82849</v>
      </c>
      <c r="C60" s="90">
        <f t="shared" ca="1" si="9"/>
        <v>602986840342.70813</v>
      </c>
      <c r="D60" s="90">
        <f t="shared" ca="1" si="9"/>
        <v>638498552774.58789</v>
      </c>
      <c r="E60" s="90">
        <f t="shared" ca="1" si="9"/>
        <v>674010265206.46753</v>
      </c>
      <c r="F60" s="90">
        <f t="shared" ca="1" si="9"/>
        <v>709521977638.34717</v>
      </c>
      <c r="G60" s="90">
        <f t="shared" ca="1" si="9"/>
        <v>745033690070.22681</v>
      </c>
      <c r="H60" s="90">
        <f t="shared" ca="1" si="9"/>
        <v>780545402502.10657</v>
      </c>
      <c r="I60" s="90">
        <f t="shared" ca="1" si="9"/>
        <v>816057114933.98621</v>
      </c>
      <c r="J60" s="90">
        <f t="shared" ca="1" si="9"/>
        <v>851568827365.86584</v>
      </c>
      <c r="K60" s="90">
        <f t="shared" ca="1" si="9"/>
        <v>887080539797.74561</v>
      </c>
      <c r="L60">
        <f ca="1">IF('NGPS 2020'!$A68="MR",INDIRECT("'NGPS 2020'!"&amp;'Country Selector'!$B$3&amp;ROW($A68))*10^12,0)*'Process Emissions Multipliers'!$B$40</f>
        <v>922592252229.62524</v>
      </c>
      <c r="M60" s="90">
        <f t="shared" ca="1" si="10"/>
        <v>830910501592.89929</v>
      </c>
      <c r="N60" s="90">
        <f t="shared" ca="1" si="10"/>
        <v>739228750956.17334</v>
      </c>
      <c r="O60" s="90">
        <f t="shared" ca="1" si="10"/>
        <v>647547000319.44739</v>
      </c>
      <c r="P60" s="90">
        <f t="shared" ca="1" si="10"/>
        <v>555865249682.72144</v>
      </c>
      <c r="Q60" s="90">
        <f t="shared" ca="1" si="10"/>
        <v>464183499045.99542</v>
      </c>
      <c r="R60" s="90">
        <f t="shared" ca="1" si="10"/>
        <v>372501748409.26947</v>
      </c>
      <c r="S60" s="90">
        <f t="shared" ca="1" si="10"/>
        <v>280819997772.54352</v>
      </c>
      <c r="T60" s="90">
        <f t="shared" ca="1" si="10"/>
        <v>189138247135.81754</v>
      </c>
      <c r="U60" s="90">
        <f t="shared" ca="1" si="10"/>
        <v>97456496499.091568</v>
      </c>
      <c r="V60">
        <f ca="1">IF('NGPS 2030'!$A68="MR",INDIRECT("'NGPS 2030'!"&amp;'Country Selector'!$B$3&amp;ROW($A68))*10^12,0)*'Process Emissions Multipliers'!$D$40</f>
        <v>5774745862.3656054</v>
      </c>
      <c r="W60" s="90">
        <f t="shared" ca="1" si="8"/>
        <v>5849263807.7295504</v>
      </c>
      <c r="X60" s="90">
        <f t="shared" ca="1" si="8"/>
        <v>5923781753.0934973</v>
      </c>
      <c r="Y60" s="90">
        <f t="shared" ca="1" si="8"/>
        <v>5998299698.4574413</v>
      </c>
      <c r="Z60" s="90">
        <f t="shared" ca="1" si="8"/>
        <v>6072817643.8213882</v>
      </c>
      <c r="AA60" s="90">
        <f t="shared" ca="1" si="8"/>
        <v>6147335589.1853333</v>
      </c>
      <c r="AB60" s="90">
        <f t="shared" ca="1" si="8"/>
        <v>6221853534.5492783</v>
      </c>
      <c r="AC60" s="90">
        <f t="shared" ca="1" si="8"/>
        <v>6296371479.9132233</v>
      </c>
      <c r="AD60" s="90">
        <f t="shared" ca="1" si="8"/>
        <v>6370889425.2771702</v>
      </c>
      <c r="AE60" s="90">
        <f t="shared" ca="1" si="8"/>
        <v>6445407370.6411152</v>
      </c>
      <c r="AF60" s="90">
        <f t="shared" ca="1" si="8"/>
        <v>6519925316.0050602</v>
      </c>
      <c r="AG60" s="90">
        <f t="shared" ca="1" si="8"/>
        <v>6594443261.3690052</v>
      </c>
      <c r="AH60" s="90">
        <f t="shared" ca="1" si="8"/>
        <v>6668961206.7329512</v>
      </c>
      <c r="AI60" s="90">
        <f t="shared" ca="1" si="8"/>
        <v>6743479152.0968962</v>
      </c>
      <c r="AJ60" s="90">
        <f t="shared" ca="1" si="8"/>
        <v>6817997097.4608421</v>
      </c>
      <c r="AK60" s="90">
        <f t="shared" ca="1" si="8"/>
        <v>6892515042.8247871</v>
      </c>
      <c r="AL60" s="90">
        <f t="shared" ca="1" si="8"/>
        <v>6967032988.1887341</v>
      </c>
      <c r="AM60" s="90">
        <f t="shared" ca="1" si="11"/>
        <v>7041550933.5526791</v>
      </c>
      <c r="AN60" s="90">
        <f t="shared" ca="1" si="11"/>
        <v>7116068878.9166241</v>
      </c>
      <c r="AO60" s="90">
        <f t="shared" ca="1" si="11"/>
        <v>7190586824.28057</v>
      </c>
      <c r="AP60">
        <f ca="1">V60*'Process Emissions Multipliers'!$E$40</f>
        <v>7265104769.644515</v>
      </c>
    </row>
    <row r="61" spans="1:42">
      <c r="A61" s="74">
        <v>9</v>
      </c>
      <c r="B61">
        <f ca="1">IF('NGPS 2010'!$A69="MR",INDIRECT("'NGPS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IF('NGPS 2020'!$A69="MR",INDIRECT("'NGPS 2020'!"&amp;'Country Selector'!$B$3&amp;ROW($A69))*10^12,0)*'Process Emissions Multipliers'!$B$40</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IF('NGPS 2030'!$A69="MR",INDIRECT("'NGPS 2030'!"&amp;'Country Selector'!$B$3&amp;ROW($A69))*10^12,0)*'Process Emissions Multipliers'!$D$40</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Multipliers'!$E$40</f>
        <v>0</v>
      </c>
    </row>
    <row r="62" spans="1:42">
      <c r="A62" s="74">
        <v>10</v>
      </c>
      <c r="B62">
        <f ca="1">IF('NGPS 2010'!$A70="MR",INDIRECT("'NGPS 2010'!"&amp;'Country Selector'!$B$3&amp;ROW($A70))*10^12,0)</f>
        <v>123665692990.29706</v>
      </c>
      <c r="C62" s="90">
        <f t="shared" ca="1" si="9"/>
        <v>111303108242.26923</v>
      </c>
      <c r="D62" s="90">
        <f t="shared" ca="1" si="9"/>
        <v>98940523494.241348</v>
      </c>
      <c r="E62" s="90">
        <f t="shared" ca="1" si="9"/>
        <v>86577938746.213501</v>
      </c>
      <c r="F62" s="90">
        <f t="shared" ca="1" si="9"/>
        <v>74215353998.185654</v>
      </c>
      <c r="G62" s="90">
        <f t="shared" ca="1" si="9"/>
        <v>61852769250.157806</v>
      </c>
      <c r="H62" s="90">
        <f t="shared" ca="1" si="9"/>
        <v>49490184502.129944</v>
      </c>
      <c r="I62" s="90">
        <f t="shared" ca="1" si="9"/>
        <v>37127599754.102097</v>
      </c>
      <c r="J62" s="90">
        <f t="shared" ca="1" si="9"/>
        <v>24765015006.074245</v>
      </c>
      <c r="K62" s="90">
        <f t="shared" ca="1" si="9"/>
        <v>12402430258.046392</v>
      </c>
      <c r="L62">
        <f ca="1">IF('NGPS 2020'!$A70="MR",INDIRECT("'NGPS 2020'!"&amp;'Country Selector'!$B$3&amp;ROW($A70))*10^12,0)*'Process Emissions Multipliers'!$B$40</f>
        <v>39845510.018542446</v>
      </c>
      <c r="M62" s="90">
        <f t="shared" ca="1" si="10"/>
        <v>1041556153.2560894</v>
      </c>
      <c r="N62" s="90">
        <f t="shared" ca="1" si="10"/>
        <v>2043266796.4936364</v>
      </c>
      <c r="O62" s="90">
        <f t="shared" ca="1" si="10"/>
        <v>3044977439.7311831</v>
      </c>
      <c r="P62" s="90">
        <f t="shared" ca="1" si="10"/>
        <v>4046688082.9687304</v>
      </c>
      <c r="Q62" s="90">
        <f t="shared" ca="1" si="10"/>
        <v>5048398726.2062778</v>
      </c>
      <c r="R62" s="90">
        <f t="shared" ca="1" si="10"/>
        <v>6050109369.4438238</v>
      </c>
      <c r="S62" s="90">
        <f t="shared" ca="1" si="10"/>
        <v>7051820012.6813717</v>
      </c>
      <c r="T62" s="90">
        <f t="shared" ca="1" si="10"/>
        <v>8053530655.9189186</v>
      </c>
      <c r="U62" s="90">
        <f t="shared" ca="1" si="10"/>
        <v>9055241299.1564655</v>
      </c>
      <c r="V62">
        <f ca="1">IF('NGPS 2030'!$A70="MR",INDIRECT("'NGPS 2030'!"&amp;'Country Selector'!$B$3&amp;ROW($A70))*10^12,0)*'Process Emissions Multipliers'!$D$40</f>
        <v>10056951942.394012</v>
      </c>
      <c r="W62" s="90">
        <f t="shared" ca="1" si="8"/>
        <v>10186727938.296305</v>
      </c>
      <c r="X62" s="90">
        <f t="shared" ca="1" si="8"/>
        <v>10316503934.198599</v>
      </c>
      <c r="Y62" s="90">
        <f t="shared" ca="1" si="8"/>
        <v>10446279930.100891</v>
      </c>
      <c r="Z62" s="90">
        <f t="shared" ca="1" si="8"/>
        <v>10576055926.003185</v>
      </c>
      <c r="AA62" s="90">
        <f t="shared" ca="1" si="8"/>
        <v>10705831921.905478</v>
      </c>
      <c r="AB62" s="90">
        <f t="shared" ca="1" si="8"/>
        <v>10835607917.807772</v>
      </c>
      <c r="AC62" s="90">
        <f t="shared" ca="1" si="8"/>
        <v>10965383913.710064</v>
      </c>
      <c r="AD62" s="90">
        <f t="shared" ca="1" si="8"/>
        <v>11095159909.612358</v>
      </c>
      <c r="AE62" s="90">
        <f t="shared" ca="1" si="8"/>
        <v>11224935905.51465</v>
      </c>
      <c r="AF62" s="90">
        <f t="shared" ca="1" si="8"/>
        <v>11354711901.416943</v>
      </c>
      <c r="AG62" s="90">
        <f t="shared" ca="1" si="8"/>
        <v>11484487897.319237</v>
      </c>
      <c r="AH62" s="90">
        <f t="shared" ca="1" si="8"/>
        <v>11614263893.221531</v>
      </c>
      <c r="AI62" s="90">
        <f t="shared" ca="1" si="8"/>
        <v>11744039889.123823</v>
      </c>
      <c r="AJ62" s="90">
        <f t="shared" ca="1" si="8"/>
        <v>11873815885.026115</v>
      </c>
      <c r="AK62" s="90">
        <f t="shared" ca="1" si="8"/>
        <v>12003591880.92841</v>
      </c>
      <c r="AL62" s="90">
        <f t="shared" ca="1" si="8"/>
        <v>12133367876.830702</v>
      </c>
      <c r="AM62" s="90">
        <f t="shared" ca="1" si="11"/>
        <v>12263143872.732996</v>
      </c>
      <c r="AN62" s="90">
        <f t="shared" ca="1" si="11"/>
        <v>12392919868.635288</v>
      </c>
      <c r="AO62" s="90">
        <f t="shared" ca="1" si="11"/>
        <v>12522695864.537582</v>
      </c>
      <c r="AP62">
        <f ca="1">V62*'Process Emissions Multipliers'!$E$40</f>
        <v>12652471860.439875</v>
      </c>
    </row>
    <row r="63" spans="1:42">
      <c r="A63" s="74">
        <v>11</v>
      </c>
      <c r="B63">
        <f ca="1">IF('NGPS 2010'!$A71="MR",INDIRECT("'NGPS 2010'!"&amp;'Country Selector'!$B$3&amp;ROW($A71))*10^12,0)</f>
        <v>8847842937.580452</v>
      </c>
      <c r="C63" s="90">
        <f t="shared" ca="1" si="9"/>
        <v>8300153795.6386728</v>
      </c>
      <c r="D63" s="90">
        <f t="shared" ca="1" si="9"/>
        <v>7752464653.6968966</v>
      </c>
      <c r="E63" s="90">
        <f t="shared" ca="1" si="9"/>
        <v>7204775511.7551184</v>
      </c>
      <c r="F63" s="90">
        <f t="shared" ref="D63:K95" ca="1" si="12">$B63*($L$1-F$1)/($L$1-$B$1)+$L63*(F$1-$B$1)/($L$1-$B$1)</f>
        <v>6657086369.8133411</v>
      </c>
      <c r="G63" s="90">
        <f t="shared" ca="1" si="12"/>
        <v>6109397227.871563</v>
      </c>
      <c r="H63" s="90">
        <f t="shared" ca="1" si="12"/>
        <v>5561708085.9297857</v>
      </c>
      <c r="I63" s="90">
        <f t="shared" ca="1" si="12"/>
        <v>5014018943.9880075</v>
      </c>
      <c r="J63" s="90">
        <f t="shared" ca="1" si="12"/>
        <v>4466329802.0462303</v>
      </c>
      <c r="K63" s="90">
        <f t="shared" ca="1" si="12"/>
        <v>3918640660.1044521</v>
      </c>
      <c r="L63">
        <f ca="1">IF('NGPS 2020'!$A71="MR",INDIRECT("'NGPS 2020'!"&amp;'Country Selector'!$B$3&amp;ROW($A71))*10^12,0)*'Process Emissions Multipliers'!$B$40</f>
        <v>3370951518.1626744</v>
      </c>
      <c r="M63" s="90">
        <f t="shared" ca="1" si="10"/>
        <v>3036815565.9462051</v>
      </c>
      <c r="N63" s="90">
        <f t="shared" ca="1" si="10"/>
        <v>2702679613.7297363</v>
      </c>
      <c r="O63" s="90">
        <f t="shared" ca="1" si="10"/>
        <v>2368543661.513267</v>
      </c>
      <c r="P63" s="90">
        <f t="shared" ref="N63:U95" ca="1" si="13">$L63*($V$1-P$1)/($V$1-$L$1)+$V63*(P$1-$L$1)/($V$1-$L$1)</f>
        <v>2034407709.2967982</v>
      </c>
      <c r="Q63" s="90">
        <f t="shared" ca="1" si="13"/>
        <v>1700271757.0803289</v>
      </c>
      <c r="R63" s="90">
        <f t="shared" ca="1" si="13"/>
        <v>1366135804.8638599</v>
      </c>
      <c r="S63" s="90">
        <f t="shared" ca="1" si="13"/>
        <v>1031999852.647391</v>
      </c>
      <c r="T63" s="90">
        <f t="shared" ca="1" si="13"/>
        <v>697863900.43092179</v>
      </c>
      <c r="U63" s="90">
        <f t="shared" ca="1" si="13"/>
        <v>363727948.21445274</v>
      </c>
      <c r="V63">
        <f ca="1">IF('NGPS 2030'!$A71="MR",INDIRECT("'NGPS 2030'!"&amp;'Country Selector'!$B$3&amp;ROW($A71))*10^12,0)*'Process Emissions Multipliers'!$D$40</f>
        <v>29591995.997983653</v>
      </c>
      <c r="W63" s="90">
        <f t="shared" ref="W63:AL78" ca="1" si="14">$V63*($AP$1-W$1)/($AP$1-$V$1)+$AP63*(W$1-$V$1)/($AP$1-$V$1)</f>
        <v>29973854.315829087</v>
      </c>
      <c r="X63" s="90">
        <f t="shared" ca="1" si="14"/>
        <v>30355712.633674532</v>
      </c>
      <c r="Y63" s="90">
        <f t="shared" ca="1" si="14"/>
        <v>30737570.951519966</v>
      </c>
      <c r="Z63" s="90">
        <f t="shared" ca="1" si="14"/>
        <v>31119429.269365411</v>
      </c>
      <c r="AA63" s="90">
        <f t="shared" ca="1" si="14"/>
        <v>31501287.587210849</v>
      </c>
      <c r="AB63" s="90">
        <f t="shared" ca="1" si="14"/>
        <v>31883145.905056287</v>
      </c>
      <c r="AC63" s="90">
        <f t="shared" ca="1" si="14"/>
        <v>32265004.222901724</v>
      </c>
      <c r="AD63" s="90">
        <f t="shared" ca="1" si="14"/>
        <v>32646862.540747166</v>
      </c>
      <c r="AE63" s="90">
        <f t="shared" ca="1" si="14"/>
        <v>33028720.858592603</v>
      </c>
      <c r="AF63" s="90">
        <f t="shared" ca="1" si="14"/>
        <v>33410579.176438041</v>
      </c>
      <c r="AG63" s="90">
        <f t="shared" ca="1" si="14"/>
        <v>33792437.494283482</v>
      </c>
      <c r="AH63" s="90">
        <f t="shared" ca="1" si="14"/>
        <v>34174295.812128916</v>
      </c>
      <c r="AI63" s="90">
        <f t="shared" ca="1" si="14"/>
        <v>34556154.129974365</v>
      </c>
      <c r="AJ63" s="90">
        <f t="shared" ca="1" si="14"/>
        <v>34938012.447819799</v>
      </c>
      <c r="AK63" s="90">
        <f t="shared" ca="1" si="14"/>
        <v>35319870.765665233</v>
      </c>
      <c r="AL63" s="90">
        <f t="shared" ca="1" si="14"/>
        <v>35701729.083510675</v>
      </c>
      <c r="AM63" s="90">
        <f t="shared" ca="1" si="11"/>
        <v>36083587.401356116</v>
      </c>
      <c r="AN63" s="90">
        <f t="shared" ca="1" si="11"/>
        <v>36465445.719201557</v>
      </c>
      <c r="AO63" s="90">
        <f t="shared" ca="1" si="11"/>
        <v>36847304.037046991</v>
      </c>
      <c r="AP63">
        <f ca="1">V63*'Process Emissions Multipliers'!$E$40</f>
        <v>37229162.354892433</v>
      </c>
    </row>
    <row r="64" spans="1:42">
      <c r="A64" s="74">
        <v>12</v>
      </c>
      <c r="B64">
        <f ca="1">IF('NGPS 2010'!$A72="MR",INDIRECT("'NGPS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IF('NGPS 2020'!$A72="MR",INDIRECT("'NGPS 2020'!"&amp;'Country Selector'!$B$3&amp;ROW($A72))*10^12,0)*'Process Emissions Multipliers'!$B$40</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IF('NGPS 2030'!$A72="MR",INDIRECT("'NGPS 2030'!"&amp;'Country Selector'!$B$3&amp;ROW($A72))*10^12,0)*'Process Emissions Multipliers'!$D$40</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Multipliers'!$E$40</f>
        <v>0</v>
      </c>
    </row>
    <row r="65" spans="1:42">
      <c r="A65" s="74">
        <v>13</v>
      </c>
      <c r="B65">
        <f ca="1">IF('NGPS 2010'!$A73="MR",INDIRECT("'NGPS 2010'!"&amp;'Country Selector'!$B$3&amp;ROW($A73))*10^12,0)</f>
        <v>331182576768.75372</v>
      </c>
      <c r="C65" s="90">
        <f t="shared" ca="1" si="15"/>
        <v>342460884979.38232</v>
      </c>
      <c r="D65" s="90">
        <f t="shared" ca="1" si="12"/>
        <v>353739193190.01093</v>
      </c>
      <c r="E65" s="90">
        <f t="shared" ca="1" si="12"/>
        <v>365017501400.63947</v>
      </c>
      <c r="F65" s="90">
        <f t="shared" ca="1" si="12"/>
        <v>376295809611.26807</v>
      </c>
      <c r="G65" s="90">
        <f t="shared" ca="1" si="12"/>
        <v>387574117821.89673</v>
      </c>
      <c r="H65" s="90">
        <f t="shared" ca="1" si="12"/>
        <v>398852426032.52527</v>
      </c>
      <c r="I65" s="90">
        <f t="shared" ca="1" si="12"/>
        <v>410130734243.15381</v>
      </c>
      <c r="J65" s="90">
        <f t="shared" ca="1" si="12"/>
        <v>421409042453.78241</v>
      </c>
      <c r="K65" s="90">
        <f t="shared" ca="1" si="12"/>
        <v>432687350664.41101</v>
      </c>
      <c r="L65">
        <f ca="1">IF('NGPS 2020'!$A73="MR",INDIRECT("'NGPS 2020'!"&amp;'Country Selector'!$B$3&amp;ROW($A73))*10^12,0)*'Process Emissions Multipliers'!$B$40</f>
        <v>443965658875.03961</v>
      </c>
      <c r="M65" s="90">
        <f t="shared" ca="1" si="16"/>
        <v>474735208044.10535</v>
      </c>
      <c r="N65" s="90">
        <f t="shared" ca="1" si="13"/>
        <v>505504757213.17102</v>
      </c>
      <c r="O65" s="90">
        <f t="shared" ca="1" si="13"/>
        <v>536274306382.23676</v>
      </c>
      <c r="P65" s="90">
        <f t="shared" ca="1" si="13"/>
        <v>567043855551.30249</v>
      </c>
      <c r="Q65" s="90">
        <f t="shared" ca="1" si="13"/>
        <v>597813404720.36816</v>
      </c>
      <c r="R65" s="90">
        <f t="shared" ca="1" si="13"/>
        <v>628582953889.43396</v>
      </c>
      <c r="S65" s="90">
        <f t="shared" ca="1" si="13"/>
        <v>659352503058.49951</v>
      </c>
      <c r="T65" s="90">
        <f t="shared" ca="1" si="13"/>
        <v>690122052227.56531</v>
      </c>
      <c r="U65" s="90">
        <f t="shared" ca="1" si="13"/>
        <v>720891601396.6311</v>
      </c>
      <c r="V65">
        <f ca="1">IF('NGPS 2030'!$A73="MR",INDIRECT("'NGPS 2030'!"&amp;'Country Selector'!$B$3&amp;ROW($A73))*10^12,0)*'Process Emissions Multipliers'!$D$40</f>
        <v>751661150565.69678</v>
      </c>
      <c r="W65" s="90">
        <f t="shared" ca="1" si="14"/>
        <v>761360667373.02332</v>
      </c>
      <c r="X65" s="90">
        <f t="shared" ca="1" si="14"/>
        <v>771060184180.3501</v>
      </c>
      <c r="Y65" s="90">
        <f t="shared" ca="1" si="14"/>
        <v>780759700987.67664</v>
      </c>
      <c r="Z65" s="90">
        <f t="shared" ca="1" si="14"/>
        <v>790459217795.00317</v>
      </c>
      <c r="AA65" s="90">
        <f t="shared" ca="1" si="14"/>
        <v>800158734602.32983</v>
      </c>
      <c r="AB65" s="90">
        <f t="shared" ca="1" si="14"/>
        <v>809858251409.65637</v>
      </c>
      <c r="AC65" s="90">
        <f t="shared" ca="1" si="14"/>
        <v>819557768216.98315</v>
      </c>
      <c r="AD65" s="90">
        <f t="shared" ca="1" si="14"/>
        <v>829257285024.30969</v>
      </c>
      <c r="AE65" s="90">
        <f t="shared" ca="1" si="14"/>
        <v>838956801831.63623</v>
      </c>
      <c r="AF65" s="90">
        <f t="shared" ca="1" si="14"/>
        <v>848656318638.96289</v>
      </c>
      <c r="AG65" s="90">
        <f t="shared" ca="1" si="14"/>
        <v>858355835446.28955</v>
      </c>
      <c r="AH65" s="90">
        <f t="shared" ca="1" si="14"/>
        <v>868055352253.61609</v>
      </c>
      <c r="AI65" s="90">
        <f t="shared" ca="1" si="14"/>
        <v>877754869060.94263</v>
      </c>
      <c r="AJ65" s="90">
        <f t="shared" ca="1" si="14"/>
        <v>887454385868.26929</v>
      </c>
      <c r="AK65" s="90">
        <f t="shared" ca="1" si="14"/>
        <v>897153902675.59595</v>
      </c>
      <c r="AL65" s="90">
        <f t="shared" ca="1" si="14"/>
        <v>906853419482.92261</v>
      </c>
      <c r="AM65" s="90">
        <f t="shared" ca="1" si="11"/>
        <v>916552936290.24915</v>
      </c>
      <c r="AN65" s="90">
        <f t="shared" ca="1" si="11"/>
        <v>926252453097.57581</v>
      </c>
      <c r="AO65" s="90">
        <f t="shared" ca="1" si="11"/>
        <v>935951969904.90234</v>
      </c>
      <c r="AP65">
        <f ca="1">V65*'Process Emissions Multipliers'!$E$40</f>
        <v>945651486712.229</v>
      </c>
    </row>
    <row r="66" spans="1:42">
      <c r="A66" s="74">
        <v>14</v>
      </c>
      <c r="B66">
        <f ca="1">IF('NGPS 2010'!$A74="MR",INDIRECT("'NGPS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IF('NGPS 2020'!$A74="MR",INDIRECT("'NGPS 2020'!"&amp;'Country Selector'!$B$3&amp;ROW($A74))*10^12,0)*'Process Emissions Multipliers'!$B$40</f>
        <v>0</v>
      </c>
      <c r="M66" s="90">
        <f t="shared" ca="1" si="16"/>
        <v>1051154.0740471212</v>
      </c>
      <c r="N66" s="90">
        <f t="shared" ca="1" si="13"/>
        <v>2102308.1480942424</v>
      </c>
      <c r="O66" s="90">
        <f t="shared" ca="1" si="13"/>
        <v>3153462.2221413637</v>
      </c>
      <c r="P66" s="90">
        <f t="shared" ca="1" si="13"/>
        <v>4204616.2961884849</v>
      </c>
      <c r="Q66" s="90">
        <f t="shared" ca="1" si="13"/>
        <v>5255770.3702356061</v>
      </c>
      <c r="R66" s="90">
        <f t="shared" ca="1" si="13"/>
        <v>6306924.4442827273</v>
      </c>
      <c r="S66" s="90">
        <f t="shared" ca="1" si="13"/>
        <v>7358078.5183298485</v>
      </c>
      <c r="T66" s="90">
        <f t="shared" ca="1" si="13"/>
        <v>8409232.5923769698</v>
      </c>
      <c r="U66" s="90">
        <f t="shared" ca="1" si="13"/>
        <v>9460386.6664240919</v>
      </c>
      <c r="V66">
        <f ca="1">IF('NGPS 2030'!$A74="MR",INDIRECT("'NGPS 2030'!"&amp;'Country Selector'!$B$3&amp;ROW($A74))*10^12,0)*'Process Emissions Multipliers'!$D$40</f>
        <v>10511540.740471212</v>
      </c>
      <c r="W66" s="90">
        <f t="shared" ca="1" si="14"/>
        <v>10647182.79940477</v>
      </c>
      <c r="X66" s="90">
        <f t="shared" ca="1" si="14"/>
        <v>10782824.858338332</v>
      </c>
      <c r="Y66" s="90">
        <f t="shared" ca="1" si="14"/>
        <v>10918466.91727189</v>
      </c>
      <c r="Z66" s="90">
        <f t="shared" ca="1" si="14"/>
        <v>11054108.976205448</v>
      </c>
      <c r="AA66" s="90">
        <f t="shared" ca="1" si="14"/>
        <v>11189751.035139006</v>
      </c>
      <c r="AB66" s="90">
        <f t="shared" ca="1" si="14"/>
        <v>11325393.094072565</v>
      </c>
      <c r="AC66" s="90">
        <f t="shared" ca="1" si="14"/>
        <v>11461035.153006125</v>
      </c>
      <c r="AD66" s="90">
        <f t="shared" ca="1" si="14"/>
        <v>11596677.211939685</v>
      </c>
      <c r="AE66" s="90">
        <f t="shared" ca="1" si="14"/>
        <v>11732319.270873245</v>
      </c>
      <c r="AF66" s="90">
        <f t="shared" ca="1" si="14"/>
        <v>11867961.329806801</v>
      </c>
      <c r="AG66" s="90">
        <f t="shared" ca="1" si="14"/>
        <v>12003603.388740361</v>
      </c>
      <c r="AH66" s="90">
        <f t="shared" ca="1" si="14"/>
        <v>12139245.447673919</v>
      </c>
      <c r="AI66" s="90">
        <f t="shared" ca="1" si="14"/>
        <v>12274887.506607478</v>
      </c>
      <c r="AJ66" s="90">
        <f t="shared" ca="1" si="14"/>
        <v>12410529.565541036</v>
      </c>
      <c r="AK66" s="90">
        <f t="shared" ca="1" si="14"/>
        <v>12546171.624474596</v>
      </c>
      <c r="AL66" s="90">
        <f t="shared" ca="1" si="14"/>
        <v>12681813.683408156</v>
      </c>
      <c r="AM66" s="90">
        <f t="shared" ca="1" si="11"/>
        <v>12817455.742341714</v>
      </c>
      <c r="AN66" s="90">
        <f t="shared" ca="1" si="11"/>
        <v>12953097.801275276</v>
      </c>
      <c r="AO66" s="90">
        <f t="shared" ca="1" si="11"/>
        <v>13088739.860208834</v>
      </c>
      <c r="AP66">
        <f ca="1">V66*'Process Emissions Multipliers'!$E$40</f>
        <v>13224381.919142392</v>
      </c>
    </row>
    <row r="67" spans="1:42">
      <c r="A67" s="74">
        <v>15</v>
      </c>
      <c r="B67">
        <f ca="1">IF('NGPS 2010'!$A75="MR",INDIRECT("'NGPS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IF('NGPS 2020'!$A75="MR",INDIRECT("'NGPS 2020'!"&amp;'Country Selector'!$B$3&amp;ROW($A75))*10^12,0)*'Process Emissions Multipliers'!$B$40</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IF('NGPS 2030'!$A75="MR",INDIRECT("'NGPS 2030'!"&amp;'Country Selector'!$B$3&amp;ROW($A75))*10^12,0)*'Process Emissions Multipliers'!$D$40</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Multipliers'!$E$40</f>
        <v>0</v>
      </c>
    </row>
    <row r="68" spans="1:42">
      <c r="A68" s="74">
        <v>16</v>
      </c>
      <c r="B68">
        <f ca="1">IF('NGPS 2010'!$A76="MR",INDIRECT("'NGPS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IF('NGPS 2020'!$A76="MR",INDIRECT("'NGPS 2020'!"&amp;'Country Selector'!$B$3&amp;ROW($A76))*10^12,0)*'Process Emissions Multipliers'!$B$40</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IF('NGPS 2030'!$A76="MR",INDIRECT("'NGPS 2030'!"&amp;'Country Selector'!$B$3&amp;ROW($A76))*10^12,0)*'Process Emissions Multipliers'!$D$40</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Multipliers'!$E$40</f>
        <v>0</v>
      </c>
    </row>
    <row r="69" spans="1:42">
      <c r="A69" s="74">
        <v>17</v>
      </c>
      <c r="B69">
        <f ca="1">IF('NGPS 2010'!$A77="MR",INDIRECT("'NGPS 2010'!"&amp;'Country Selector'!$B$3&amp;ROW($A77))*10^12,0)</f>
        <v>4411336355.4956207</v>
      </c>
      <c r="C69" s="90">
        <f t="shared" ca="1" si="15"/>
        <v>3971697484.9100733</v>
      </c>
      <c r="D69" s="90">
        <f t="shared" ca="1" si="12"/>
        <v>3532058614.3245263</v>
      </c>
      <c r="E69" s="90">
        <f t="shared" ca="1" si="12"/>
        <v>3092419743.7389784</v>
      </c>
      <c r="F69" s="90">
        <f t="shared" ca="1" si="12"/>
        <v>2652780873.1534309</v>
      </c>
      <c r="G69" s="90">
        <f t="shared" ca="1" si="12"/>
        <v>2213142002.567884</v>
      </c>
      <c r="H69" s="90">
        <f t="shared" ca="1" si="12"/>
        <v>1773503131.9823365</v>
      </c>
      <c r="I69" s="90">
        <f t="shared" ca="1" si="12"/>
        <v>1333864261.3967888</v>
      </c>
      <c r="J69" s="90">
        <f t="shared" ca="1" si="12"/>
        <v>894225390.81124163</v>
      </c>
      <c r="K69" s="90">
        <f t="shared" ca="1" si="12"/>
        <v>454586520.22569424</v>
      </c>
      <c r="L69">
        <f ca="1">IF('NGPS 2020'!$A77="MR",INDIRECT("'NGPS 2020'!"&amp;'Country Selector'!$B$3&amp;ROW($A77))*10^12,0)*'Process Emissions Multipliers'!$B$40</f>
        <v>14947649.640146807</v>
      </c>
      <c r="M69" s="90">
        <f t="shared" ca="1" si="16"/>
        <v>15833066.745335514</v>
      </c>
      <c r="N69" s="90">
        <f t="shared" ca="1" si="13"/>
        <v>16718483.850524224</v>
      </c>
      <c r="O69" s="90">
        <f t="shared" ca="1" si="13"/>
        <v>17603900.955712937</v>
      </c>
      <c r="P69" s="90">
        <f t="shared" ca="1" si="13"/>
        <v>18489318.060901642</v>
      </c>
      <c r="Q69" s="90">
        <f t="shared" ca="1" si="13"/>
        <v>19374735.166090354</v>
      </c>
      <c r="R69" s="90">
        <f t="shared" ca="1" si="13"/>
        <v>20260152.271279059</v>
      </c>
      <c r="S69" s="90">
        <f t="shared" ca="1" si="13"/>
        <v>21145569.376467772</v>
      </c>
      <c r="T69" s="90">
        <f t="shared" ca="1" si="13"/>
        <v>22030986.481656481</v>
      </c>
      <c r="U69" s="90">
        <f t="shared" ca="1" si="13"/>
        <v>22916403.586845186</v>
      </c>
      <c r="V69">
        <f ca="1">IF('NGPS 2030'!$A77="MR",INDIRECT("'NGPS 2030'!"&amp;'Country Selector'!$B$3&amp;ROW($A77))*10^12,0)*'Process Emissions Multipliers'!$D$40</f>
        <v>23801820.692033898</v>
      </c>
      <c r="W69" s="90">
        <f t="shared" ca="1" si="14"/>
        <v>24108961.96130611</v>
      </c>
      <c r="X69" s="90">
        <f t="shared" ca="1" si="14"/>
        <v>24416103.230578315</v>
      </c>
      <c r="Y69" s="90">
        <f t="shared" ca="1" si="14"/>
        <v>24723244.499850526</v>
      </c>
      <c r="Z69" s="90">
        <f t="shared" ca="1" si="14"/>
        <v>25030385.769122735</v>
      </c>
      <c r="AA69" s="90">
        <f t="shared" ca="1" si="14"/>
        <v>25337527.038394943</v>
      </c>
      <c r="AB69" s="90">
        <f t="shared" ca="1" si="14"/>
        <v>25644668.307667155</v>
      </c>
      <c r="AC69" s="90">
        <f t="shared" ca="1" si="14"/>
        <v>25951809.576939359</v>
      </c>
      <c r="AD69" s="90">
        <f t="shared" ca="1" si="14"/>
        <v>26258950.846211571</v>
      </c>
      <c r="AE69" s="90">
        <f t="shared" ca="1" si="14"/>
        <v>26566092.115483776</v>
      </c>
      <c r="AF69" s="90">
        <f t="shared" ca="1" si="14"/>
        <v>26873233.384755991</v>
      </c>
      <c r="AG69" s="90">
        <f t="shared" ca="1" si="14"/>
        <v>27180374.6540282</v>
      </c>
      <c r="AH69" s="90">
        <f t="shared" ca="1" si="14"/>
        <v>27487515.923300408</v>
      </c>
      <c r="AI69" s="90">
        <f t="shared" ca="1" si="14"/>
        <v>27794657.192572616</v>
      </c>
      <c r="AJ69" s="90">
        <f t="shared" ca="1" si="14"/>
        <v>28101798.461844824</v>
      </c>
      <c r="AK69" s="90">
        <f t="shared" ca="1" si="14"/>
        <v>28408939.731117036</v>
      </c>
      <c r="AL69" s="90">
        <f t="shared" ca="1" si="14"/>
        <v>28716081.000389244</v>
      </c>
      <c r="AM69" s="90">
        <f t="shared" ca="1" si="11"/>
        <v>29023222.269661453</v>
      </c>
      <c r="AN69" s="90">
        <f t="shared" ca="1" si="11"/>
        <v>29330363.538933657</v>
      </c>
      <c r="AO69" s="90">
        <f t="shared" ca="1" si="11"/>
        <v>29637504.808205873</v>
      </c>
      <c r="AP69">
        <f ca="1">V69*'Process Emissions Multipliers'!$E$40</f>
        <v>29944646.077478081</v>
      </c>
    </row>
    <row r="70" spans="1:42">
      <c r="A70" s="74">
        <v>18</v>
      </c>
      <c r="B70">
        <f ca="1">IF('NGPS 2010'!$A78="MR",INDIRECT("'NGPS 2010'!"&amp;'Country Selector'!$B$3&amp;ROW($A78))*10^12,0)</f>
        <v>12980100.585480159</v>
      </c>
      <c r="C70" s="90">
        <f t="shared" ca="1" si="15"/>
        <v>11682090.526932143</v>
      </c>
      <c r="D70" s="90">
        <f t="shared" ca="1" si="12"/>
        <v>10384080.468384128</v>
      </c>
      <c r="E70" s="90">
        <f t="shared" ca="1" si="12"/>
        <v>9086070.4098361116</v>
      </c>
      <c r="F70" s="90">
        <f t="shared" ca="1" si="12"/>
        <v>7788060.3512880951</v>
      </c>
      <c r="G70" s="90">
        <f t="shared" ca="1" si="12"/>
        <v>6490050.2927400796</v>
      </c>
      <c r="H70" s="90">
        <f t="shared" ca="1" si="12"/>
        <v>5192040.234192064</v>
      </c>
      <c r="I70" s="90">
        <f t="shared" ca="1" si="12"/>
        <v>3894030.1756440476</v>
      </c>
      <c r="J70" s="90">
        <f t="shared" ca="1" si="12"/>
        <v>2596020.117096032</v>
      </c>
      <c r="K70" s="90">
        <f t="shared" ca="1" si="12"/>
        <v>1298010.058548016</v>
      </c>
      <c r="L70">
        <f ca="1">IF('NGPS 2020'!$A78="MR",INDIRECT("'NGPS 2020'!"&amp;'Country Selector'!$B$3&amp;ROW($A78))*10^12,0)*'Process Emissions Multipliers'!$B$40</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IF('NGPS 2030'!$A78="MR",INDIRECT("'NGPS 2030'!"&amp;'Country Selector'!$B$3&amp;ROW($A78))*10^12,0)*'Process Emissions Multipliers'!$D$40</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Multipliers'!$E$40</f>
        <v>0</v>
      </c>
    </row>
    <row r="71" spans="1:42">
      <c r="A71" s="74">
        <v>19</v>
      </c>
      <c r="B71">
        <f ca="1">IF('NGPS 2010'!$A79="MR",INDIRECT("'NGPS 2010'!"&amp;'Country Selector'!$B$3&amp;ROW($A79))*10^12,0)</f>
        <v>36167229676.028259</v>
      </c>
      <c r="C71" s="90">
        <f t="shared" ca="1" si="15"/>
        <v>37419257339.348862</v>
      </c>
      <c r="D71" s="90">
        <f t="shared" ca="1" si="12"/>
        <v>38671285002.669456</v>
      </c>
      <c r="E71" s="90">
        <f t="shared" ca="1" si="12"/>
        <v>39923312665.990051</v>
      </c>
      <c r="F71" s="90">
        <f t="shared" ca="1" si="12"/>
        <v>41175340329.310654</v>
      </c>
      <c r="G71" s="90">
        <f t="shared" ca="1" si="12"/>
        <v>42427367992.631248</v>
      </c>
      <c r="H71" s="90">
        <f t="shared" ca="1" si="12"/>
        <v>43679395655.951843</v>
      </c>
      <c r="I71" s="90">
        <f t="shared" ca="1" si="12"/>
        <v>44931423319.272446</v>
      </c>
      <c r="J71" s="90">
        <f t="shared" ca="1" si="12"/>
        <v>46183450982.59304</v>
      </c>
      <c r="K71" s="90">
        <f t="shared" ca="1" si="12"/>
        <v>47435478645.913643</v>
      </c>
      <c r="L71">
        <f ca="1">IF('NGPS 2020'!$A79="MR",INDIRECT("'NGPS 2020'!"&amp;'Country Selector'!$B$3&amp;ROW($A79))*10^12,0)*'Process Emissions Multipliers'!$B$40</f>
        <v>48687506309.234238</v>
      </c>
      <c r="M71" s="90">
        <f t="shared" ca="1" si="16"/>
        <v>55292199922.227036</v>
      </c>
      <c r="N71" s="90">
        <f t="shared" ca="1" si="13"/>
        <v>61896893535.219833</v>
      </c>
      <c r="O71" s="90">
        <f t="shared" ca="1" si="13"/>
        <v>68501587148.212624</v>
      </c>
      <c r="P71" s="90">
        <f t="shared" ca="1" si="13"/>
        <v>75106280761.205414</v>
      </c>
      <c r="Q71" s="90">
        <f t="shared" ca="1" si="13"/>
        <v>81710974374.198212</v>
      </c>
      <c r="R71" s="90">
        <f t="shared" ca="1" si="13"/>
        <v>88315667987.19101</v>
      </c>
      <c r="S71" s="90">
        <f t="shared" ca="1" si="13"/>
        <v>94920361600.183807</v>
      </c>
      <c r="T71" s="90">
        <f t="shared" ca="1" si="13"/>
        <v>101525055213.17661</v>
      </c>
      <c r="U71" s="90">
        <f t="shared" ca="1" si="13"/>
        <v>108129748826.1694</v>
      </c>
      <c r="V71">
        <f ca="1">IF('NGPS 2030'!$A79="MR",INDIRECT("'NGPS 2030'!"&amp;'Country Selector'!$B$3&amp;ROW($A79))*10^12,0)*'Process Emissions Multipliers'!$D$40</f>
        <v>114734442439.1622</v>
      </c>
      <c r="W71" s="90">
        <f t="shared" ca="1" si="14"/>
        <v>116214988097.24278</v>
      </c>
      <c r="X71" s="90">
        <f t="shared" ca="1" si="14"/>
        <v>117695533755.32338</v>
      </c>
      <c r="Y71" s="90">
        <f t="shared" ca="1" si="14"/>
        <v>119176079413.40396</v>
      </c>
      <c r="Z71" s="90">
        <f t="shared" ca="1" si="14"/>
        <v>120656625071.48456</v>
      </c>
      <c r="AA71" s="90">
        <f t="shared" ca="1" si="14"/>
        <v>122137170729.56516</v>
      </c>
      <c r="AB71" s="90">
        <f t="shared" ca="1" si="14"/>
        <v>123617716387.64574</v>
      </c>
      <c r="AC71" s="90">
        <f t="shared" ca="1" si="14"/>
        <v>125098262045.72632</v>
      </c>
      <c r="AD71" s="90">
        <f t="shared" ca="1" si="14"/>
        <v>126578807703.8069</v>
      </c>
      <c r="AE71" s="90">
        <f t="shared" ca="1" si="14"/>
        <v>128059353361.88748</v>
      </c>
      <c r="AF71" s="90">
        <f t="shared" ca="1" si="14"/>
        <v>129539899019.96808</v>
      </c>
      <c r="AG71" s="90">
        <f t="shared" ca="1" si="14"/>
        <v>131020444678.04868</v>
      </c>
      <c r="AH71" s="90">
        <f t="shared" ca="1" si="14"/>
        <v>132500990336.12927</v>
      </c>
      <c r="AI71" s="90">
        <f t="shared" ca="1" si="14"/>
        <v>133981535994.20985</v>
      </c>
      <c r="AJ71" s="90">
        <f t="shared" ca="1" si="14"/>
        <v>135462081652.29044</v>
      </c>
      <c r="AK71" s="90">
        <f t="shared" ca="1" si="14"/>
        <v>136942627310.37103</v>
      </c>
      <c r="AL71" s="90">
        <f t="shared" ca="1" si="14"/>
        <v>138423172968.4516</v>
      </c>
      <c r="AM71" s="90">
        <f t="shared" ca="1" si="11"/>
        <v>139903718626.5322</v>
      </c>
      <c r="AN71" s="90">
        <f t="shared" ca="1" si="11"/>
        <v>141384264284.61279</v>
      </c>
      <c r="AO71" s="90">
        <f t="shared" ca="1" si="11"/>
        <v>142864809942.69336</v>
      </c>
      <c r="AP71">
        <f ca="1">V71*'Process Emissions Multipliers'!$E$40</f>
        <v>144345355600.77396</v>
      </c>
    </row>
    <row r="72" spans="1:42">
      <c r="A72" s="74">
        <v>20</v>
      </c>
      <c r="B72">
        <f ca="1">IF('NGPS 2010'!$A80="MR",INDIRECT("'NGPS 2010'!"&amp;'Country Selector'!$B$3&amp;ROW($A80))*10^12,0)</f>
        <v>0</v>
      </c>
      <c r="C72" s="90">
        <f t="shared" ca="1" si="15"/>
        <v>1405831.2039287318</v>
      </c>
      <c r="D72" s="90">
        <f t="shared" ca="1" si="12"/>
        <v>2811662.4078574637</v>
      </c>
      <c r="E72" s="90">
        <f t="shared" ca="1" si="12"/>
        <v>4217493.611786196</v>
      </c>
      <c r="F72" s="90">
        <f t="shared" ca="1" si="12"/>
        <v>5623324.8157149274</v>
      </c>
      <c r="G72" s="90">
        <f t="shared" ca="1" si="12"/>
        <v>7029156.0196436588</v>
      </c>
      <c r="H72" s="90">
        <f t="shared" ca="1" si="12"/>
        <v>8434987.223572392</v>
      </c>
      <c r="I72" s="90">
        <f t="shared" ca="1" si="12"/>
        <v>9840818.4275011234</v>
      </c>
      <c r="J72" s="90">
        <f t="shared" ca="1" si="12"/>
        <v>11246649.631429855</v>
      </c>
      <c r="K72" s="90">
        <f t="shared" ca="1" si="12"/>
        <v>12652480.835358586</v>
      </c>
      <c r="L72">
        <f ca="1">IF('NGPS 2020'!$A80="MR",INDIRECT("'NGPS 2020'!"&amp;'Country Selector'!$B$3&amp;ROW($A80))*10^12,0)*'Process Emissions Multipliers'!$B$40</f>
        <v>14058312.039287318</v>
      </c>
      <c r="M72" s="90">
        <f t="shared" ca="1" si="16"/>
        <v>12652480.835358586</v>
      </c>
      <c r="N72" s="90">
        <f t="shared" ca="1" si="13"/>
        <v>11246649.631429855</v>
      </c>
      <c r="O72" s="90">
        <f t="shared" ca="1" si="13"/>
        <v>9840818.4275011234</v>
      </c>
      <c r="P72" s="90">
        <f t="shared" ca="1" si="13"/>
        <v>8434987.223572392</v>
      </c>
      <c r="Q72" s="90">
        <f t="shared" ca="1" si="13"/>
        <v>7029156.0196436588</v>
      </c>
      <c r="R72" s="90">
        <f t="shared" ca="1" si="13"/>
        <v>5623324.8157149274</v>
      </c>
      <c r="S72" s="90">
        <f t="shared" ca="1" si="13"/>
        <v>4217493.611786196</v>
      </c>
      <c r="T72" s="90">
        <f t="shared" ca="1" si="13"/>
        <v>2811662.4078574637</v>
      </c>
      <c r="U72" s="90">
        <f t="shared" ca="1" si="13"/>
        <v>1405831.2039287318</v>
      </c>
      <c r="V72">
        <f ca="1">IF('NGPS 2030'!$A80="MR",INDIRECT("'NGPS 2030'!"&amp;'Country Selector'!$B$3&amp;ROW($A80))*10^12,0)*'Process Emissions Multipliers'!$D$40</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Multipliers'!$E$40</f>
        <v>0</v>
      </c>
    </row>
    <row r="73" spans="1:42">
      <c r="A73" s="74">
        <v>21</v>
      </c>
      <c r="B73">
        <f ca="1">IF('NGPS 2010'!$A81="MR",INDIRECT("'NGPS 2010'!"&amp;'Country Selector'!$B$3&amp;ROW($A81))*10^12,0)</f>
        <v>11100785.442863526</v>
      </c>
      <c r="C73" s="90">
        <f t="shared" ca="1" si="15"/>
        <v>9990706.8985771723</v>
      </c>
      <c r="D73" s="90">
        <f t="shared" ca="1" si="12"/>
        <v>8880628.3542908207</v>
      </c>
      <c r="E73" s="90">
        <f t="shared" ca="1" si="12"/>
        <v>7770549.8100044681</v>
      </c>
      <c r="F73" s="90">
        <f t="shared" ca="1" si="12"/>
        <v>6660471.2657181155</v>
      </c>
      <c r="G73" s="90">
        <f t="shared" ca="1" si="12"/>
        <v>5550392.7214317629</v>
      </c>
      <c r="H73" s="90">
        <f t="shared" ca="1" si="12"/>
        <v>4440314.1771454103</v>
      </c>
      <c r="I73" s="90">
        <f t="shared" ca="1" si="12"/>
        <v>3330235.6328590577</v>
      </c>
      <c r="J73" s="90">
        <f t="shared" ca="1" si="12"/>
        <v>2220157.0885727052</v>
      </c>
      <c r="K73" s="90">
        <f t="shared" ca="1" si="12"/>
        <v>1110078.5442863526</v>
      </c>
      <c r="L73">
        <f ca="1">IF('NGPS 2020'!$A81="MR",INDIRECT("'NGPS 2020'!"&amp;'Country Selector'!$B$3&amp;ROW($A81))*10^12,0)*'Process Emissions Multipliers'!$B$40</f>
        <v>0</v>
      </c>
      <c r="M73" s="90">
        <f t="shared" ca="1" si="16"/>
        <v>41053146297.750595</v>
      </c>
      <c r="N73" s="90">
        <f t="shared" ca="1" si="13"/>
        <v>82106292595.50119</v>
      </c>
      <c r="O73" s="90">
        <f t="shared" ca="1" si="13"/>
        <v>123159438893.25179</v>
      </c>
      <c r="P73" s="90">
        <f t="shared" ca="1" si="13"/>
        <v>164212585191.00238</v>
      </c>
      <c r="Q73" s="90">
        <f t="shared" ca="1" si="13"/>
        <v>205265731488.75296</v>
      </c>
      <c r="R73" s="90">
        <f t="shared" ca="1" si="13"/>
        <v>246318877786.50357</v>
      </c>
      <c r="S73" s="90">
        <f t="shared" ca="1" si="13"/>
        <v>287372024084.25415</v>
      </c>
      <c r="T73" s="90">
        <f t="shared" ca="1" si="13"/>
        <v>328425170382.00476</v>
      </c>
      <c r="U73" s="90">
        <f t="shared" ca="1" si="13"/>
        <v>369478316679.75531</v>
      </c>
      <c r="V73">
        <f ca="1">IF('NGPS 2030'!$A81="MR",INDIRECT("'NGPS 2030'!"&amp;'Country Selector'!$B$3&amp;ROW($A81))*10^12,0)*'Process Emissions Multipliers'!$D$40</f>
        <v>410531462977.50592</v>
      </c>
      <c r="W73" s="90">
        <f t="shared" ca="1" si="14"/>
        <v>415829005390.18732</v>
      </c>
      <c r="X73" s="90">
        <f t="shared" ca="1" si="14"/>
        <v>421126547802.86877</v>
      </c>
      <c r="Y73" s="90">
        <f t="shared" ca="1" si="14"/>
        <v>426424090215.55017</v>
      </c>
      <c r="Z73" s="90">
        <f t="shared" ca="1" si="14"/>
        <v>431721632628.23169</v>
      </c>
      <c r="AA73" s="90">
        <f t="shared" ca="1" si="14"/>
        <v>437019175040.91309</v>
      </c>
      <c r="AB73" s="90">
        <f t="shared" ca="1" si="14"/>
        <v>442316717453.59448</v>
      </c>
      <c r="AC73" s="90">
        <f t="shared" ca="1" si="14"/>
        <v>447614259866.27588</v>
      </c>
      <c r="AD73" s="90">
        <f t="shared" ca="1" si="14"/>
        <v>452911802278.9574</v>
      </c>
      <c r="AE73" s="90">
        <f t="shared" ca="1" si="14"/>
        <v>458209344691.63879</v>
      </c>
      <c r="AF73" s="90">
        <f t="shared" ca="1" si="14"/>
        <v>463506887104.32025</v>
      </c>
      <c r="AG73" s="90">
        <f t="shared" ca="1" si="14"/>
        <v>468804429517.00159</v>
      </c>
      <c r="AH73" s="90">
        <f t="shared" ca="1" si="14"/>
        <v>474101971929.68311</v>
      </c>
      <c r="AI73" s="90">
        <f t="shared" ca="1" si="14"/>
        <v>479399514342.3645</v>
      </c>
      <c r="AJ73" s="90">
        <f t="shared" ca="1" si="14"/>
        <v>484697056755.0459</v>
      </c>
      <c r="AK73" s="90">
        <f t="shared" ca="1" si="14"/>
        <v>489994599167.72736</v>
      </c>
      <c r="AL73" s="90">
        <f t="shared" ca="1" si="14"/>
        <v>495292141580.40881</v>
      </c>
      <c r="AM73" s="90">
        <f t="shared" ca="1" si="11"/>
        <v>500589683993.09027</v>
      </c>
      <c r="AN73" s="90">
        <f t="shared" ca="1" si="11"/>
        <v>505887226405.77173</v>
      </c>
      <c r="AO73" s="90">
        <f t="shared" ca="1" si="11"/>
        <v>511184768818.45312</v>
      </c>
      <c r="AP73">
        <f ca="1">V73*'Process Emissions Multipliers'!$E$40</f>
        <v>516482311231.13452</v>
      </c>
    </row>
    <row r="74" spans="1:42">
      <c r="A74" s="74">
        <v>22</v>
      </c>
      <c r="B74">
        <f ca="1">IF('NGPS 2010'!$A82="MR",INDIRECT("'NGPS 2010'!"&amp;'Country Selector'!$B$3&amp;ROW($A82))*10^12,0)</f>
        <v>0</v>
      </c>
      <c r="C74" s="90">
        <f t="shared" ca="1" si="15"/>
        <v>1907926726.4611688</v>
      </c>
      <c r="D74" s="90">
        <f t="shared" ca="1" si="12"/>
        <v>3815853452.9223375</v>
      </c>
      <c r="E74" s="90">
        <f t="shared" ca="1" si="12"/>
        <v>5723780179.3835058</v>
      </c>
      <c r="F74" s="90">
        <f t="shared" ca="1" si="12"/>
        <v>7631706905.8446751</v>
      </c>
      <c r="G74" s="90">
        <f t="shared" ca="1" si="12"/>
        <v>9539633632.3058434</v>
      </c>
      <c r="H74" s="90">
        <f t="shared" ca="1" si="12"/>
        <v>11447560358.767012</v>
      </c>
      <c r="I74" s="90">
        <f t="shared" ca="1" si="12"/>
        <v>13355487085.22818</v>
      </c>
      <c r="J74" s="90">
        <f t="shared" ca="1" si="12"/>
        <v>15263413811.68935</v>
      </c>
      <c r="K74" s="90">
        <f t="shared" ca="1" si="12"/>
        <v>17171340538.150518</v>
      </c>
      <c r="L74">
        <f ca="1">IF('NGPS 2020'!$A82="MR",INDIRECT("'NGPS 2020'!"&amp;'Country Selector'!$B$3&amp;ROW($A82))*10^12,0)*'Process Emissions Multipliers'!$B$40</f>
        <v>19079267264.611687</v>
      </c>
      <c r="M74" s="90">
        <f t="shared" ca="1" si="16"/>
        <v>17175861478.613224</v>
      </c>
      <c r="N74" s="90">
        <f t="shared" ca="1" si="13"/>
        <v>15272455692.614763</v>
      </c>
      <c r="O74" s="90">
        <f t="shared" ca="1" si="13"/>
        <v>13369049906.616299</v>
      </c>
      <c r="P74" s="90">
        <f t="shared" ca="1" si="13"/>
        <v>11465644120.617836</v>
      </c>
      <c r="Q74" s="90">
        <f t="shared" ca="1" si="13"/>
        <v>9562238334.6193733</v>
      </c>
      <c r="R74" s="90">
        <f t="shared" ca="1" si="13"/>
        <v>7658832548.6209116</v>
      </c>
      <c r="S74" s="90">
        <f t="shared" ca="1" si="13"/>
        <v>5755426762.6224489</v>
      </c>
      <c r="T74" s="90">
        <f t="shared" ca="1" si="13"/>
        <v>3852020976.6239862</v>
      </c>
      <c r="U74" s="90">
        <f t="shared" ca="1" si="13"/>
        <v>1948615190.6255238</v>
      </c>
      <c r="V74">
        <f ca="1">IF('NGPS 2030'!$A82="MR",INDIRECT("'NGPS 2030'!"&amp;'Country Selector'!$B$3&amp;ROW($A82))*10^12,0)*'Process Emissions Multipliers'!$D$40</f>
        <v>45209404.627061136</v>
      </c>
      <c r="W74" s="90">
        <f t="shared" ca="1" si="14"/>
        <v>45792791.675466374</v>
      </c>
      <c r="X74" s="90">
        <f t="shared" ca="1" si="14"/>
        <v>46376178.723871619</v>
      </c>
      <c r="Y74" s="90">
        <f t="shared" ca="1" si="14"/>
        <v>46959565.772276856</v>
      </c>
      <c r="Z74" s="90">
        <f t="shared" ca="1" si="14"/>
        <v>47542952.820682094</v>
      </c>
      <c r="AA74" s="90">
        <f t="shared" ca="1" si="14"/>
        <v>48126339.869087338</v>
      </c>
      <c r="AB74" s="90">
        <f t="shared" ca="1" si="14"/>
        <v>48709726.917492583</v>
      </c>
      <c r="AC74" s="90">
        <f t="shared" ca="1" si="14"/>
        <v>49293113.965897821</v>
      </c>
      <c r="AD74" s="90">
        <f t="shared" ca="1" si="14"/>
        <v>49876501.014303066</v>
      </c>
      <c r="AE74" s="90">
        <f t="shared" ca="1" si="14"/>
        <v>50459888.062708303</v>
      </c>
      <c r="AF74" s="90">
        <f t="shared" ca="1" si="14"/>
        <v>51043275.111113548</v>
      </c>
      <c r="AG74" s="90">
        <f t="shared" ca="1" si="14"/>
        <v>51626662.159518793</v>
      </c>
      <c r="AH74" s="90">
        <f t="shared" ca="1" si="14"/>
        <v>52210049.207924023</v>
      </c>
      <c r="AI74" s="90">
        <f t="shared" ca="1" si="14"/>
        <v>52793436.256329268</v>
      </c>
      <c r="AJ74" s="90">
        <f t="shared" ca="1" si="14"/>
        <v>53376823.304734506</v>
      </c>
      <c r="AK74" s="90">
        <f t="shared" ca="1" si="14"/>
        <v>53960210.353139743</v>
      </c>
      <c r="AL74" s="90">
        <f t="shared" ca="1" si="14"/>
        <v>54543597.401544988</v>
      </c>
      <c r="AM74" s="90">
        <f t="shared" ca="1" si="11"/>
        <v>55126984.449950233</v>
      </c>
      <c r="AN74" s="90">
        <f t="shared" ca="1" si="11"/>
        <v>55710371.498355471</v>
      </c>
      <c r="AO74" s="90">
        <f t="shared" ca="1" si="11"/>
        <v>56293758.546760716</v>
      </c>
      <c r="AP74">
        <f ca="1">V74*'Process Emissions Multipliers'!$E$40</f>
        <v>56877145.595165953</v>
      </c>
    </row>
    <row r="75" spans="1:42">
      <c r="A75" s="74">
        <v>23</v>
      </c>
      <c r="B75">
        <f ca="1">IF('NGPS 2010'!$A83="MR",INDIRECT("'NGPS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IF('NGPS 2020'!$A83="MR",INDIRECT("'NGPS 2020'!"&amp;'Country Selector'!$B$3&amp;ROW($A83))*10^12,0)*'Process Emissions Multipliers'!$B$40</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IF('NGPS 2030'!$A83="MR",INDIRECT("'NGPS 2030'!"&amp;'Country Selector'!$B$3&amp;ROW($A83))*10^12,0)*'Process Emissions Multipliers'!$D$40</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Multipliers'!$E$40</f>
        <v>0</v>
      </c>
    </row>
    <row r="76" spans="1:42">
      <c r="A76" s="74">
        <v>24</v>
      </c>
      <c r="B76">
        <f ca="1">IF('NGPS 2010'!$A84="MR",INDIRECT("'NGPS 2010'!"&amp;'Country Selector'!$B$3&amp;ROW($A84))*10^12,0)</f>
        <v>10440324.022198411</v>
      </c>
      <c r="C76" s="90">
        <f t="shared" ca="1" si="15"/>
        <v>24259704917.798302</v>
      </c>
      <c r="D76" s="90">
        <f t="shared" ca="1" si="12"/>
        <v>48508969511.574402</v>
      </c>
      <c r="E76" s="90">
        <f t="shared" ca="1" si="12"/>
        <v>72758234105.350494</v>
      </c>
      <c r="F76" s="90">
        <f t="shared" ca="1" si="12"/>
        <v>97007498699.126602</v>
      </c>
      <c r="G76" s="90">
        <f t="shared" ca="1" si="12"/>
        <v>121256763292.90269</v>
      </c>
      <c r="H76" s="90">
        <f t="shared" ca="1" si="12"/>
        <v>145506027886.6788</v>
      </c>
      <c r="I76" s="90">
        <f t="shared" ca="1" si="12"/>
        <v>169755292480.4549</v>
      </c>
      <c r="J76" s="90">
        <f t="shared" ca="1" si="12"/>
        <v>194004557074.23102</v>
      </c>
      <c r="K76" s="90">
        <f t="shared" ca="1" si="12"/>
        <v>218253821668.00711</v>
      </c>
      <c r="L76">
        <f ca="1">IF('NGPS 2020'!$A84="MR",INDIRECT("'NGPS 2020'!"&amp;'Country Selector'!$B$3&amp;ROW($A84))*10^12,0)*'Process Emissions Multipliers'!$B$40</f>
        <v>242503086261.7832</v>
      </c>
      <c r="M76" s="90">
        <f t="shared" ca="1" si="16"/>
        <v>227120727280.55234</v>
      </c>
      <c r="N76" s="90">
        <f t="shared" ca="1" si="13"/>
        <v>211738368299.32147</v>
      </c>
      <c r="O76" s="90">
        <f t="shared" ca="1" si="13"/>
        <v>196356009318.09058</v>
      </c>
      <c r="P76" s="90">
        <f t="shared" ca="1" si="13"/>
        <v>180973650336.85968</v>
      </c>
      <c r="Q76" s="90">
        <f t="shared" ca="1" si="13"/>
        <v>165591291355.62881</v>
      </c>
      <c r="R76" s="90">
        <f t="shared" ca="1" si="13"/>
        <v>150208932374.39795</v>
      </c>
      <c r="S76" s="90">
        <f t="shared" ca="1" si="13"/>
        <v>134826573393.16705</v>
      </c>
      <c r="T76" s="90">
        <f t="shared" ca="1" si="13"/>
        <v>119444214411.9362</v>
      </c>
      <c r="U76" s="90">
        <f t="shared" ca="1" si="13"/>
        <v>104061855430.70532</v>
      </c>
      <c r="V76">
        <f ca="1">IF('NGPS 2030'!$A84="MR",INDIRECT("'NGPS 2030'!"&amp;'Country Selector'!$B$3&amp;ROW($A84))*10^12,0)*'Process Emissions Multipliers'!$D$40</f>
        <v>88679496449.474442</v>
      </c>
      <c r="W76" s="90">
        <f t="shared" ca="1" si="14"/>
        <v>89823826265.681641</v>
      </c>
      <c r="X76" s="90">
        <f t="shared" ca="1" si="14"/>
        <v>90968156081.888855</v>
      </c>
      <c r="Y76" s="90">
        <f t="shared" ca="1" si="14"/>
        <v>92112485898.096039</v>
      </c>
      <c r="Z76" s="90">
        <f t="shared" ca="1" si="14"/>
        <v>93256815714.303253</v>
      </c>
      <c r="AA76" s="90">
        <f t="shared" ca="1" si="14"/>
        <v>94401145530.510452</v>
      </c>
      <c r="AB76" s="90">
        <f t="shared" ca="1" si="14"/>
        <v>95545475346.717651</v>
      </c>
      <c r="AC76" s="90">
        <f t="shared" ca="1" si="14"/>
        <v>96689805162.92485</v>
      </c>
      <c r="AD76" s="90">
        <f t="shared" ca="1" si="14"/>
        <v>97834134979.132065</v>
      </c>
      <c r="AE76" s="90">
        <f t="shared" ca="1" si="14"/>
        <v>98978464795.339264</v>
      </c>
      <c r="AF76" s="90">
        <f t="shared" ca="1" si="14"/>
        <v>100122794611.54646</v>
      </c>
      <c r="AG76" s="90">
        <f t="shared" ca="1" si="14"/>
        <v>101267124427.75366</v>
      </c>
      <c r="AH76" s="90">
        <f t="shared" ca="1" si="14"/>
        <v>102411454243.96088</v>
      </c>
      <c r="AI76" s="90">
        <f t="shared" ca="1" si="14"/>
        <v>103555784060.16808</v>
      </c>
      <c r="AJ76" s="90">
        <f t="shared" ca="1" si="14"/>
        <v>104700113876.37526</v>
      </c>
      <c r="AK76" s="90">
        <f t="shared" ca="1" si="14"/>
        <v>105844443692.58247</v>
      </c>
      <c r="AL76" s="90">
        <f t="shared" ca="1" si="14"/>
        <v>106988773508.78967</v>
      </c>
      <c r="AM76" s="90">
        <f t="shared" ca="1" si="11"/>
        <v>108133103324.99689</v>
      </c>
      <c r="AN76" s="90">
        <f t="shared" ca="1" si="11"/>
        <v>109277433141.20409</v>
      </c>
      <c r="AO76" s="90">
        <f t="shared" ca="1" si="11"/>
        <v>110421762957.41129</v>
      </c>
      <c r="AP76">
        <f ca="1">V76*'Process Emissions Multipliers'!$E$40</f>
        <v>111566092773.61848</v>
      </c>
    </row>
    <row r="77" spans="1:42">
      <c r="A77" s="74">
        <v>25</v>
      </c>
      <c r="B77">
        <f ca="1">IF('NGPS 2010'!$A85="MR",INDIRECT("'NGPS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IF('NGPS 2020'!$A85="MR",INDIRECT("'NGPS 2020'!"&amp;'Country Selector'!$B$3&amp;ROW($A85))*10^12,0)*'Process Emissions Multipliers'!$B$40</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IF('NGPS 2030'!$A85="MR",INDIRECT("'NGPS 2030'!"&amp;'Country Selector'!$B$3&amp;ROW($A85))*10^12,0)*'Process Emissions Multipliers'!$D$40</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Multipliers'!$E$40</f>
        <v>0</v>
      </c>
    </row>
    <row r="78" spans="1:42">
      <c r="A78" s="74">
        <v>26</v>
      </c>
      <c r="B78">
        <f ca="1">IF('NGPS 2010'!$A86="MR",INDIRECT("'NGPS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IF('NGPS 2020'!$A86="MR",INDIRECT("'NGPS 2020'!"&amp;'Country Selector'!$B$3&amp;ROW($A86))*10^12,0)*'Process Emissions Multipliers'!$B$40</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IF('NGPS 2030'!$A86="MR",INDIRECT("'NGPS 2030'!"&amp;'Country Selector'!$B$3&amp;ROW($A86))*10^12,0)*'Process Emissions Multipliers'!$D$40</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Multipliers'!$E$40</f>
        <v>0</v>
      </c>
    </row>
    <row r="79" spans="1:42">
      <c r="A79" s="74">
        <v>27</v>
      </c>
      <c r="B79">
        <f ca="1">IF('NGPS 2010'!$A87="MR",INDIRECT("'NGPS 2010'!"&amp;'Country Selector'!$B$3&amp;ROW($A87))*10^12,0)</f>
        <v>0</v>
      </c>
      <c r="C79" s="90">
        <f t="shared" ca="1" si="15"/>
        <v>5237767516.6899605</v>
      </c>
      <c r="D79" s="90">
        <f t="shared" ca="1" si="12"/>
        <v>10475535033.379921</v>
      </c>
      <c r="E79" s="90">
        <f t="shared" ca="1" si="12"/>
        <v>15713302550.069881</v>
      </c>
      <c r="F79" s="90">
        <f t="shared" ca="1" si="12"/>
        <v>20951070066.759842</v>
      </c>
      <c r="G79" s="90">
        <f t="shared" ca="1" si="12"/>
        <v>26188837583.449802</v>
      </c>
      <c r="H79" s="90">
        <f t="shared" ca="1" si="12"/>
        <v>31426605100.139763</v>
      </c>
      <c r="I79" s="90">
        <f t="shared" ca="1" si="12"/>
        <v>36664372616.829727</v>
      </c>
      <c r="J79" s="90">
        <f t="shared" ca="1" si="12"/>
        <v>41902140133.519684</v>
      </c>
      <c r="K79" s="90">
        <f t="shared" ca="1" si="12"/>
        <v>47139907650.209641</v>
      </c>
      <c r="L79">
        <f ca="1">IF('NGPS 2020'!$A87="MR",INDIRECT("'NGPS 2020'!"&amp;'Country Selector'!$B$3&amp;ROW($A87))*10^12,0)*'Process Emissions Multipliers'!$B$40</f>
        <v>52377675166.899605</v>
      </c>
      <c r="M79" s="90">
        <f t="shared" ca="1" si="16"/>
        <v>47160644135.182083</v>
      </c>
      <c r="N79" s="90">
        <f t="shared" ca="1" si="13"/>
        <v>41943613103.464569</v>
      </c>
      <c r="O79" s="90">
        <f t="shared" ca="1" si="13"/>
        <v>36726582071.747063</v>
      </c>
      <c r="P79" s="90">
        <f t="shared" ca="1" si="13"/>
        <v>31509551040.029541</v>
      </c>
      <c r="Q79" s="90">
        <f t="shared" ca="1" si="13"/>
        <v>26292520008.312023</v>
      </c>
      <c r="R79" s="90">
        <f t="shared" ca="1" si="13"/>
        <v>21075488976.594505</v>
      </c>
      <c r="S79" s="90">
        <f t="shared" ca="1" si="13"/>
        <v>15858457944.876991</v>
      </c>
      <c r="T79" s="90">
        <f t="shared" ca="1" si="13"/>
        <v>10641426913.159475</v>
      </c>
      <c r="U79" s="90">
        <f t="shared" ca="1" si="13"/>
        <v>5424395881.4419584</v>
      </c>
      <c r="V79">
        <f ca="1">IF('NGPS 2030'!$A87="MR",INDIRECT("'NGPS 2030'!"&amp;'Country Selector'!$B$3&amp;ROW($A87))*10^12,0)*'Process Emissions Multipliers'!$D$40</f>
        <v>207364849.72444201</v>
      </c>
      <c r="W79" s="90">
        <f t="shared" ref="W79:AL94" ca="1" si="18">$V79*($AP$1-W$1)/($AP$1-$V$1)+$AP79*(W$1-$V$1)/($AP$1-$V$1)</f>
        <v>210040708.17959467</v>
      </c>
      <c r="X79" s="90">
        <f t="shared" ca="1" si="18"/>
        <v>212716566.63474727</v>
      </c>
      <c r="Y79" s="90">
        <f t="shared" ca="1" si="18"/>
        <v>215392425.08989993</v>
      </c>
      <c r="Z79" s="90">
        <f t="shared" ca="1" si="18"/>
        <v>218068283.54505256</v>
      </c>
      <c r="AA79" s="90">
        <f t="shared" ca="1" si="18"/>
        <v>220744142.00020522</v>
      </c>
      <c r="AB79" s="90">
        <f t="shared" ca="1" si="18"/>
        <v>223420000.45535785</v>
      </c>
      <c r="AC79" s="90">
        <f t="shared" ca="1" si="18"/>
        <v>226095858.91051048</v>
      </c>
      <c r="AD79" s="90">
        <f t="shared" ca="1" si="18"/>
        <v>228771717.36566314</v>
      </c>
      <c r="AE79" s="90">
        <f t="shared" ca="1" si="18"/>
        <v>231447575.8208158</v>
      </c>
      <c r="AF79" s="90">
        <f t="shared" ca="1" si="18"/>
        <v>234123434.2759684</v>
      </c>
      <c r="AG79" s="90">
        <f t="shared" ca="1" si="18"/>
        <v>236799292.73112106</v>
      </c>
      <c r="AH79" s="90">
        <f t="shared" ca="1" si="18"/>
        <v>239475151.18627369</v>
      </c>
      <c r="AI79" s="90">
        <f t="shared" ca="1" si="18"/>
        <v>242151009.64142635</v>
      </c>
      <c r="AJ79" s="90">
        <f t="shared" ca="1" si="18"/>
        <v>244826868.09657896</v>
      </c>
      <c r="AK79" s="90">
        <f t="shared" ca="1" si="18"/>
        <v>247502726.55173165</v>
      </c>
      <c r="AL79" s="90">
        <f t="shared" ca="1" si="18"/>
        <v>250178585.00688428</v>
      </c>
      <c r="AM79" s="90">
        <f t="shared" ca="1" si="17"/>
        <v>252854443.46203691</v>
      </c>
      <c r="AN79" s="90">
        <f t="shared" ca="1" si="17"/>
        <v>255530301.91718957</v>
      </c>
      <c r="AO79" s="90">
        <f t="shared" ca="1" si="17"/>
        <v>258206160.37234217</v>
      </c>
      <c r="AP79">
        <f ca="1">V79*'Process Emissions Multipliers'!$E$40</f>
        <v>260882018.82749483</v>
      </c>
    </row>
    <row r="80" spans="1:42">
      <c r="A80" s="74">
        <v>28</v>
      </c>
      <c r="B80">
        <f ca="1">IF('NGPS 2010'!$A88="MR",INDIRECT("'NGPS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IF('NGPS 2020'!$A88="MR",INDIRECT("'NGPS 2020'!"&amp;'Country Selector'!$B$3&amp;ROW($A88))*10^12,0)*'Process Emissions Multipliers'!$B$40</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IF('NGPS 2030'!$A88="MR",INDIRECT("'NGPS 2030'!"&amp;'Country Selector'!$B$3&amp;ROW($A88))*10^12,0)*'Process Emissions Multipliers'!$D$40</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Multipliers'!$E$40</f>
        <v>0</v>
      </c>
    </row>
    <row r="81" spans="1:42">
      <c r="A81" s="74">
        <v>29</v>
      </c>
      <c r="B81">
        <f ca="1">IF('NGPS 2010'!$A89="MR",INDIRECT("'NGPS 2010'!"&amp;'Country Selector'!$B$3&amp;ROW($A89))*10^12,0)</f>
        <v>19830450.753488548</v>
      </c>
      <c r="C81" s="90">
        <f t="shared" ca="1" si="15"/>
        <v>30095207.227397677</v>
      </c>
      <c r="D81" s="90">
        <f t="shared" ca="1" si="12"/>
        <v>40359963.701306805</v>
      </c>
      <c r="E81" s="90">
        <f t="shared" ca="1" si="12"/>
        <v>50624720.17521593</v>
      </c>
      <c r="F81" s="90">
        <f t="shared" ca="1" si="12"/>
        <v>60889476.649125054</v>
      </c>
      <c r="G81" s="90">
        <f t="shared" ca="1" si="12"/>
        <v>71154233.123034179</v>
      </c>
      <c r="H81" s="90">
        <f t="shared" ca="1" si="12"/>
        <v>81418989.596943304</v>
      </c>
      <c r="I81" s="90">
        <f t="shared" ca="1" si="12"/>
        <v>91683746.070852429</v>
      </c>
      <c r="J81" s="90">
        <f t="shared" ca="1" si="12"/>
        <v>101948502.54476157</v>
      </c>
      <c r="K81" s="90">
        <f t="shared" ca="1" si="12"/>
        <v>112213259.01867071</v>
      </c>
      <c r="L81">
        <f ca="1">IF('NGPS 2020'!$A89="MR",INDIRECT("'NGPS 2020'!"&amp;'Country Selector'!$B$3&amp;ROW($A89))*10^12,0)*'Process Emissions Multipliers'!$B$40</f>
        <v>122478015.49257982</v>
      </c>
      <c r="M81" s="90">
        <f t="shared" ca="1" si="16"/>
        <v>110230213.94332185</v>
      </c>
      <c r="N81" s="90">
        <f t="shared" ca="1" si="13"/>
        <v>97982412.39406386</v>
      </c>
      <c r="O81" s="90">
        <f t="shared" ca="1" si="13"/>
        <v>85734610.844805866</v>
      </c>
      <c r="P81" s="90">
        <f t="shared" ca="1" si="13"/>
        <v>73486809.295547888</v>
      </c>
      <c r="Q81" s="90">
        <f t="shared" ca="1" si="13"/>
        <v>61239007.746289909</v>
      </c>
      <c r="R81" s="90">
        <f t="shared" ca="1" si="13"/>
        <v>48991206.19703193</v>
      </c>
      <c r="S81" s="90">
        <f t="shared" ca="1" si="13"/>
        <v>36743404.647773944</v>
      </c>
      <c r="T81" s="90">
        <f t="shared" ca="1" si="13"/>
        <v>24495603.098515965</v>
      </c>
      <c r="U81" s="90">
        <f t="shared" ca="1" si="13"/>
        <v>12247801.549257983</v>
      </c>
      <c r="V81">
        <f ca="1">IF('NGPS 2030'!$A89="MR",INDIRECT("'NGPS 2030'!"&amp;'Country Selector'!$B$3&amp;ROW($A89))*10^12,0)*'Process Emissions Multipliers'!$D$40</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Multipliers'!$E$40</f>
        <v>0</v>
      </c>
    </row>
    <row r="82" spans="1:42">
      <c r="A82" s="74">
        <v>30</v>
      </c>
      <c r="B82">
        <f ca="1">IF('NGPS 2010'!$A90="MR",INDIRECT("'NGPS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IF('NGPS 2020'!$A90="MR",INDIRECT("'NGPS 2020'!"&amp;'Country Selector'!$B$3&amp;ROW($A90))*10^12,0)*'Process Emissions Multipliers'!$B$40</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IF('NGPS 2030'!$A90="MR",INDIRECT("'NGPS 2030'!"&amp;'Country Selector'!$B$3&amp;ROW($A90))*10^12,0)*'Process Emissions Multipliers'!$D$40</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Multipliers'!$E$40</f>
        <v>0</v>
      </c>
    </row>
    <row r="83" spans="1:42">
      <c r="A83" s="74">
        <v>31</v>
      </c>
      <c r="B83">
        <f ca="1">IF('NGPS 2010'!$A91="MR",INDIRECT("'NGPS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IF('NGPS 2020'!$A91="MR",INDIRECT("'NGPS 2020'!"&amp;'Country Selector'!$B$3&amp;ROW($A91))*10^12,0)*'Process Emissions Multipliers'!$B$40</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IF('NGPS 2030'!$A91="MR",INDIRECT("'NGPS 2030'!"&amp;'Country Selector'!$B$3&amp;ROW($A91))*10^12,0)*'Process Emissions Multipliers'!$D$40</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Multipliers'!$E$40</f>
        <v>0</v>
      </c>
    </row>
    <row r="84" spans="1:42">
      <c r="A84" s="74">
        <v>32</v>
      </c>
      <c r="B84">
        <f ca="1">IF('NGPS 2010'!$A92="MR",INDIRECT("'NGPS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IF('NGPS 2020'!$A92="MR",INDIRECT("'NGPS 2020'!"&amp;'Country Selector'!$B$3&amp;ROW($A92))*10^12,0)*'Process Emissions Multipliers'!$B$40</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IF('NGPS 2030'!$A92="MR",INDIRECT("'NGPS 2030'!"&amp;'Country Selector'!$B$3&amp;ROW($A92))*10^12,0)*'Process Emissions Multipliers'!$D$40</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Multipliers'!$E$40</f>
        <v>0</v>
      </c>
    </row>
    <row r="85" spans="1:42">
      <c r="A85" s="74">
        <v>33</v>
      </c>
      <c r="B85">
        <f ca="1">IF('NGPS 2010'!$A93="MR",INDIRECT("'NGPS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IF('NGPS 2020'!$A93="MR",INDIRECT("'NGPS 2020'!"&amp;'Country Selector'!$B$3&amp;ROW($A93))*10^12,0)*'Process Emissions Multipliers'!$B$40</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IF('NGPS 2030'!$A93="MR",INDIRECT("'NGPS 2030'!"&amp;'Country Selector'!$B$3&amp;ROW($A93))*10^12,0)*'Process Emissions Multipliers'!$D$40</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Multipliers'!$E$40</f>
        <v>0</v>
      </c>
    </row>
    <row r="86" spans="1:42">
      <c r="A86" s="74">
        <v>34</v>
      </c>
      <c r="B86">
        <f ca="1">IF('NGPS 2010'!$A94="MR",INDIRECT("'NGPS 2010'!"&amp;'Country Selector'!$B$3&amp;ROW($A94))*10^12,0)</f>
        <v>90957588.909645885</v>
      </c>
      <c r="C86" s="90">
        <f t="shared" ca="1" si="15"/>
        <v>6738244799.9580088</v>
      </c>
      <c r="D86" s="90">
        <f t="shared" ca="1" si="12"/>
        <v>13385532011.006371</v>
      </c>
      <c r="E86" s="90">
        <f t="shared" ca="1" si="12"/>
        <v>20032819222.054733</v>
      </c>
      <c r="F86" s="90">
        <f t="shared" ca="1" si="12"/>
        <v>26680106433.103096</v>
      </c>
      <c r="G86" s="90">
        <f t="shared" ca="1" si="12"/>
        <v>33327393644.151459</v>
      </c>
      <c r="H86" s="90">
        <f t="shared" ca="1" si="12"/>
        <v>39974680855.199821</v>
      </c>
      <c r="I86" s="90">
        <f t="shared" ca="1" si="12"/>
        <v>46621968066.248192</v>
      </c>
      <c r="J86" s="90">
        <f t="shared" ca="1" si="12"/>
        <v>53269255277.296547</v>
      </c>
      <c r="K86" s="90">
        <f t="shared" ca="1" si="12"/>
        <v>59916542488.34491</v>
      </c>
      <c r="L86">
        <f ca="1">IF('NGPS 2020'!$A94="MR",INDIRECT("'NGPS 2020'!"&amp;'Country Selector'!$B$3&amp;ROW($A94))*10^12,0)*'Process Emissions Multipliers'!$B$40</f>
        <v>66563829699.393272</v>
      </c>
      <c r="M86" s="90">
        <f t="shared" ca="1" si="16"/>
        <v>59907446729.453941</v>
      </c>
      <c r="N86" s="90">
        <f t="shared" ca="1" si="13"/>
        <v>53251063759.514618</v>
      </c>
      <c r="O86" s="90">
        <f t="shared" ca="1" si="13"/>
        <v>46594680789.575294</v>
      </c>
      <c r="P86" s="90">
        <f t="shared" ca="1" si="13"/>
        <v>39938297819.635963</v>
      </c>
      <c r="Q86" s="90">
        <f t="shared" ca="1" si="13"/>
        <v>33281914849.696636</v>
      </c>
      <c r="R86" s="90">
        <f t="shared" ca="1" si="13"/>
        <v>26625531879.757309</v>
      </c>
      <c r="S86" s="90">
        <f t="shared" ca="1" si="13"/>
        <v>19969148909.817982</v>
      </c>
      <c r="T86" s="90">
        <f t="shared" ca="1" si="13"/>
        <v>13312765939.878654</v>
      </c>
      <c r="U86" s="90">
        <f t="shared" ca="1" si="13"/>
        <v>6656382969.9393272</v>
      </c>
      <c r="V86">
        <f ca="1">IF('NGPS 2030'!$A94="MR",INDIRECT("'NGPS 2030'!"&amp;'Country Selector'!$B$3&amp;ROW($A94))*10^12,0)*'Process Emissions Multipliers'!$D$40</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Multipliers'!$E$40</f>
        <v>0</v>
      </c>
    </row>
    <row r="87" spans="1:42">
      <c r="A87" s="74">
        <v>35</v>
      </c>
      <c r="B87">
        <f ca="1">IF('NGPS 2010'!$A95="MR",INDIRECT("'NGPS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IF('NGPS 2020'!$A95="MR",INDIRECT("'NGPS 2020'!"&amp;'Country Selector'!$B$3&amp;ROW($A95))*10^12,0)*'Process Emissions Multipliers'!$B$40</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IF('NGPS 2030'!$A95="MR",INDIRECT("'NGPS 2030'!"&amp;'Country Selector'!$B$3&amp;ROW($A95))*10^12,0)*'Process Emissions Multipliers'!$D$40</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Multipliers'!$E$40</f>
        <v>0</v>
      </c>
    </row>
    <row r="88" spans="1:42">
      <c r="A88" s="74">
        <v>36</v>
      </c>
      <c r="B88">
        <f ca="1">IF('NGPS 2010'!$A96="MR",INDIRECT("'NGPS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IF('NGPS 2020'!$A96="MR",INDIRECT("'NGPS 2020'!"&amp;'Country Selector'!$B$3&amp;ROW($A96))*10^12,0)*'Process Emissions Multipliers'!$B$40</f>
        <v>0</v>
      </c>
      <c r="M88" s="90">
        <f t="shared" ca="1" si="16"/>
        <v>599759.49681034847</v>
      </c>
      <c r="N88" s="90">
        <f t="shared" ca="1" si="13"/>
        <v>1199518.9936206969</v>
      </c>
      <c r="O88" s="90">
        <f t="shared" ca="1" si="13"/>
        <v>1799278.4904310456</v>
      </c>
      <c r="P88" s="90">
        <f t="shared" ca="1" si="13"/>
        <v>2399037.9872413939</v>
      </c>
      <c r="Q88" s="90">
        <f t="shared" ca="1" si="13"/>
        <v>2998797.4840517426</v>
      </c>
      <c r="R88" s="90">
        <f t="shared" ca="1" si="13"/>
        <v>3598556.9808620913</v>
      </c>
      <c r="S88" s="90">
        <f t="shared" ca="1" si="13"/>
        <v>4198316.47767244</v>
      </c>
      <c r="T88" s="90">
        <f t="shared" ca="1" si="13"/>
        <v>4798075.9744827878</v>
      </c>
      <c r="U88" s="90">
        <f t="shared" ca="1" si="13"/>
        <v>5397835.4712931365</v>
      </c>
      <c r="V88">
        <f ca="1">IF('NGPS 2030'!$A96="MR",INDIRECT("'NGPS 2030'!"&amp;'Country Selector'!$B$3&amp;ROW($A96))*10^12,0)*'Process Emissions Multipliers'!$D$40</f>
        <v>5997594.9681034852</v>
      </c>
      <c r="W88" s="90">
        <f t="shared" ca="1" si="18"/>
        <v>6074988.5824373849</v>
      </c>
      <c r="X88" s="90">
        <f t="shared" ca="1" si="18"/>
        <v>6152382.1967712855</v>
      </c>
      <c r="Y88" s="90">
        <f t="shared" ca="1" si="18"/>
        <v>6229775.8111051861</v>
      </c>
      <c r="Z88" s="90">
        <f t="shared" ca="1" si="18"/>
        <v>6307169.4254390858</v>
      </c>
      <c r="AA88" s="90">
        <f t="shared" ca="1" si="18"/>
        <v>6384563.0397729874</v>
      </c>
      <c r="AB88" s="90">
        <f t="shared" ca="1" si="18"/>
        <v>6461956.6541068871</v>
      </c>
      <c r="AC88" s="90">
        <f t="shared" ca="1" si="18"/>
        <v>6539350.2684407867</v>
      </c>
      <c r="AD88" s="90">
        <f t="shared" ca="1" si="18"/>
        <v>6616743.8827746874</v>
      </c>
      <c r="AE88" s="90">
        <f t="shared" ca="1" si="18"/>
        <v>6694137.4971085871</v>
      </c>
      <c r="AF88" s="90">
        <f t="shared" ca="1" si="18"/>
        <v>6771531.1114424877</v>
      </c>
      <c r="AG88" s="90">
        <f t="shared" ca="1" si="18"/>
        <v>6848924.7257763874</v>
      </c>
      <c r="AH88" s="90">
        <f t="shared" ca="1" si="18"/>
        <v>6926318.340110288</v>
      </c>
      <c r="AI88" s="90">
        <f t="shared" ca="1" si="18"/>
        <v>7003711.9544441886</v>
      </c>
      <c r="AJ88" s="90">
        <f t="shared" ca="1" si="18"/>
        <v>7081105.5687780883</v>
      </c>
      <c r="AK88" s="90">
        <f t="shared" ca="1" si="18"/>
        <v>7158499.1831119899</v>
      </c>
      <c r="AL88" s="90">
        <f t="shared" ca="1" si="18"/>
        <v>7235892.7974458896</v>
      </c>
      <c r="AM88" s="90">
        <f t="shared" ca="1" si="17"/>
        <v>7313286.4117797893</v>
      </c>
      <c r="AN88" s="90">
        <f t="shared" ca="1" si="17"/>
        <v>7390680.0261136889</v>
      </c>
      <c r="AO88" s="90">
        <f t="shared" ca="1" si="17"/>
        <v>7468073.6404475905</v>
      </c>
      <c r="AP88">
        <f ca="1">V88*'Process Emissions Multipliers'!$E$40</f>
        <v>7545467.2547814902</v>
      </c>
    </row>
    <row r="89" spans="1:42">
      <c r="A89" s="74">
        <v>37</v>
      </c>
      <c r="B89">
        <f ca="1">IF('NGPS 2010'!$A97="MR",INDIRECT("'NGPS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IF('NGPS 2020'!$A97="MR",INDIRECT("'NGPS 2020'!"&amp;'Country Selector'!$B$3&amp;ROW($A97))*10^12,0)*'Process Emissions Multipliers'!$B$40</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IF('NGPS 2030'!$A97="MR",INDIRECT("'NGPS 2030'!"&amp;'Country Selector'!$B$3&amp;ROW($A97))*10^12,0)*'Process Emissions Multipliers'!$D$40</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Multipliers'!$E$40</f>
        <v>0</v>
      </c>
    </row>
    <row r="90" spans="1:42">
      <c r="A90" s="74">
        <v>38</v>
      </c>
      <c r="B90">
        <f ca="1">IF('NGPS 2010'!$A98="MR",INDIRECT("'NGPS 2010'!"&amp;'Country Selector'!$B$3&amp;ROW($A98))*10^12,0)</f>
        <v>49433242640.610329</v>
      </c>
      <c r="C90" s="90">
        <f t="shared" ca="1" si="15"/>
        <v>44489918376.549301</v>
      </c>
      <c r="D90" s="90">
        <f t="shared" ca="1" si="12"/>
        <v>39546594112.488266</v>
      </c>
      <c r="E90" s="90">
        <f t="shared" ca="1" si="12"/>
        <v>34603269848.427231</v>
      </c>
      <c r="F90" s="90">
        <f t="shared" ca="1" si="12"/>
        <v>29659945584.366199</v>
      </c>
      <c r="G90" s="90">
        <f t="shared" ca="1" si="12"/>
        <v>24716621320.305164</v>
      </c>
      <c r="H90" s="90">
        <f t="shared" ca="1" si="12"/>
        <v>19773297056.244133</v>
      </c>
      <c r="I90" s="90">
        <f t="shared" ca="1" si="12"/>
        <v>14829972792.1831</v>
      </c>
      <c r="J90" s="90">
        <f t="shared" ca="1" si="12"/>
        <v>9886648528.1220665</v>
      </c>
      <c r="K90" s="90">
        <f t="shared" ca="1" si="12"/>
        <v>4943324264.0610332</v>
      </c>
      <c r="L90">
        <f ca="1">IF('NGPS 2020'!$A98="MR",INDIRECT("'NGPS 2020'!"&amp;'Country Selector'!$B$3&amp;ROW($A98))*10^12,0)*'Process Emissions Multipliers'!$B$40</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IF('NGPS 2030'!$A98="MR",INDIRECT("'NGPS 2030'!"&amp;'Country Selector'!$B$3&amp;ROW($A98))*10^12,0)*'Process Emissions Multipliers'!$D$40</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Multipliers'!$E$40</f>
        <v>0</v>
      </c>
    </row>
    <row r="91" spans="1:42">
      <c r="A91" s="74">
        <v>39</v>
      </c>
      <c r="B91">
        <f ca="1">IF('NGPS 2010'!$A99="MR",INDIRECT("'NGPS 2010'!"&amp;'Country Selector'!$B$3&amp;ROW($A99))*10^12,0)</f>
        <v>0</v>
      </c>
      <c r="C91" s="90">
        <f t="shared" ca="1" si="15"/>
        <v>354242.06674723636</v>
      </c>
      <c r="D91" s="90">
        <f t="shared" ca="1" si="12"/>
        <v>708484.13349447271</v>
      </c>
      <c r="E91" s="90">
        <f t="shared" ca="1" si="12"/>
        <v>1062726.2002417091</v>
      </c>
      <c r="F91" s="90">
        <f t="shared" ca="1" si="12"/>
        <v>1416968.2669889454</v>
      </c>
      <c r="G91" s="90">
        <f t="shared" ca="1" si="12"/>
        <v>1771210.3337361817</v>
      </c>
      <c r="H91" s="90">
        <f t="shared" ca="1" si="12"/>
        <v>2125452.4004834183</v>
      </c>
      <c r="I91" s="90">
        <f t="shared" ca="1" si="12"/>
        <v>2479694.4672306543</v>
      </c>
      <c r="J91" s="90">
        <f t="shared" ca="1" si="12"/>
        <v>2833936.5339778909</v>
      </c>
      <c r="K91" s="90">
        <f t="shared" ca="1" si="12"/>
        <v>3188178.6007251269</v>
      </c>
      <c r="L91">
        <f ca="1">IF('NGPS 2020'!$A99="MR",INDIRECT("'NGPS 2020'!"&amp;'Country Selector'!$B$3&amp;ROW($A99))*10^12,0)*'Process Emissions Multipliers'!$B$40</f>
        <v>3542420.6674723634</v>
      </c>
      <c r="M91" s="90">
        <f t="shared" ca="1" si="16"/>
        <v>4589717.3661212884</v>
      </c>
      <c r="N91" s="90">
        <f t="shared" ca="1" si="13"/>
        <v>5637014.0647702143</v>
      </c>
      <c r="O91" s="90">
        <f t="shared" ca="1" si="13"/>
        <v>6684310.7634191401</v>
      </c>
      <c r="P91" s="90">
        <f t="shared" ca="1" si="13"/>
        <v>7731607.462068066</v>
      </c>
      <c r="Q91" s="90">
        <f t="shared" ca="1" si="13"/>
        <v>8778904.1607169919</v>
      </c>
      <c r="R91" s="90">
        <f t="shared" ca="1" si="13"/>
        <v>9826200.8593659177</v>
      </c>
      <c r="S91" s="90">
        <f t="shared" ca="1" si="13"/>
        <v>10873497.558014844</v>
      </c>
      <c r="T91" s="90">
        <f t="shared" ca="1" si="13"/>
        <v>11920794.256663768</v>
      </c>
      <c r="U91" s="90">
        <f t="shared" ca="1" si="13"/>
        <v>12968090.955312693</v>
      </c>
      <c r="V91">
        <f ca="1">IF('NGPS 2030'!$A99="MR",INDIRECT("'NGPS 2030'!"&amp;'Country Selector'!$B$3&amp;ROW($A99))*10^12,0)*'Process Emissions Multipliers'!$D$40</f>
        <v>14015387.653961619</v>
      </c>
      <c r="W91" s="90">
        <f t="shared" ca="1" si="18"/>
        <v>14196243.732539698</v>
      </c>
      <c r="X91" s="90">
        <f t="shared" ca="1" si="18"/>
        <v>14377099.811117776</v>
      </c>
      <c r="Y91" s="90">
        <f t="shared" ca="1" si="18"/>
        <v>14557955.889695857</v>
      </c>
      <c r="Z91" s="90">
        <f t="shared" ca="1" si="18"/>
        <v>14738811.968273934</v>
      </c>
      <c r="AA91" s="90">
        <f t="shared" ca="1" si="18"/>
        <v>14919668.046852011</v>
      </c>
      <c r="AB91" s="90">
        <f t="shared" ca="1" si="18"/>
        <v>15100524.125430092</v>
      </c>
      <c r="AC91" s="90">
        <f t="shared" ca="1" si="18"/>
        <v>15281380.204008169</v>
      </c>
      <c r="AD91" s="90">
        <f t="shared" ca="1" si="18"/>
        <v>15462236.282586249</v>
      </c>
      <c r="AE91" s="90">
        <f t="shared" ca="1" si="18"/>
        <v>15643092.361164328</v>
      </c>
      <c r="AF91" s="90">
        <f t="shared" ca="1" si="18"/>
        <v>15823948.439742405</v>
      </c>
      <c r="AG91" s="90">
        <f t="shared" ca="1" si="18"/>
        <v>16004804.518320486</v>
      </c>
      <c r="AH91" s="90">
        <f t="shared" ca="1" si="18"/>
        <v>16185660.596898563</v>
      </c>
      <c r="AI91" s="90">
        <f t="shared" ca="1" si="18"/>
        <v>16366516.67547664</v>
      </c>
      <c r="AJ91" s="90">
        <f t="shared" ca="1" si="18"/>
        <v>16547372.754054721</v>
      </c>
      <c r="AK91" s="90">
        <f t="shared" ca="1" si="18"/>
        <v>16728228.832632799</v>
      </c>
      <c r="AL91" s="90">
        <f t="shared" ca="1" si="18"/>
        <v>16909084.91121088</v>
      </c>
      <c r="AM91" s="90">
        <f t="shared" ca="1" si="17"/>
        <v>17089940.989788957</v>
      </c>
      <c r="AN91" s="90">
        <f t="shared" ca="1" si="17"/>
        <v>17270797.068367038</v>
      </c>
      <c r="AO91" s="90">
        <f t="shared" ca="1" si="17"/>
        <v>17451653.146945115</v>
      </c>
      <c r="AP91">
        <f ca="1">V91*'Process Emissions Multipliers'!$E$40</f>
        <v>17632509.225523192</v>
      </c>
    </row>
    <row r="92" spans="1:42">
      <c r="A92" s="74">
        <v>40</v>
      </c>
      <c r="B92">
        <f ca="1">IF('NGPS 2010'!$A100="MR",INDIRECT("'NGPS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IF('NGPS 2020'!$A100="MR",INDIRECT("'NGPS 2020'!"&amp;'Country Selector'!$B$3&amp;ROW($A100))*10^12,0)*'Process Emissions Multipliers'!$B$40</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IF('NGPS 2030'!$A100="MR",INDIRECT("'NGPS 2030'!"&amp;'Country Selector'!$B$3&amp;ROW($A100))*10^12,0)*'Process Emissions Multipliers'!$D$40</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Multipliers'!$E$40</f>
        <v>0</v>
      </c>
    </row>
    <row r="93" spans="1:42">
      <c r="A93" s="74">
        <v>41</v>
      </c>
      <c r="B93">
        <f ca="1">IF('NGPS 2010'!$A101="MR",INDIRECT("'NGPS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IF('NGPS 2020'!$A101="MR",INDIRECT("'NGPS 2020'!"&amp;'Country Selector'!$B$3&amp;ROW($A101))*10^12,0)*'Process Emissions Multipliers'!$B$40</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IF('NGPS 2030'!$A101="MR",INDIRECT("'NGPS 2030'!"&amp;'Country Selector'!$B$3&amp;ROW($A101))*10^12,0)*'Process Emissions Multipliers'!$D$40</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Multipliers'!$E$40</f>
        <v>0</v>
      </c>
    </row>
    <row r="94" spans="1:42">
      <c r="A94" s="74">
        <v>42</v>
      </c>
      <c r="B94">
        <f ca="1">IF('NGPS 2010'!$A102="MR",INDIRECT("'NGPS 2010'!"&amp;'Country Selector'!$B$3&amp;ROW($A102))*10^12,0)</f>
        <v>0</v>
      </c>
      <c r="C94" s="90">
        <f t="shared" ca="1" si="15"/>
        <v>827805.13108903496</v>
      </c>
      <c r="D94" s="90">
        <f t="shared" ca="1" si="12"/>
        <v>1655610.2621780699</v>
      </c>
      <c r="E94" s="90">
        <f t="shared" ca="1" si="12"/>
        <v>2483415.3932671049</v>
      </c>
      <c r="F94" s="90">
        <f t="shared" ca="1" si="12"/>
        <v>3311220.5243561398</v>
      </c>
      <c r="G94" s="90">
        <f t="shared" ca="1" si="12"/>
        <v>4139025.6554451748</v>
      </c>
      <c r="H94" s="90">
        <f t="shared" ca="1" si="12"/>
        <v>4966830.7865342097</v>
      </c>
      <c r="I94" s="90">
        <f t="shared" ca="1" si="12"/>
        <v>5794635.9176232452</v>
      </c>
      <c r="J94" s="90">
        <f t="shared" ca="1" si="12"/>
        <v>6622441.0487122796</v>
      </c>
      <c r="K94" s="90">
        <f t="shared" ca="1" si="12"/>
        <v>7450246.1798013151</v>
      </c>
      <c r="L94">
        <f ca="1">IF('NGPS 2020'!$A102="MR",INDIRECT("'NGPS 2020'!"&amp;'Country Selector'!$B$3&amp;ROW($A102))*10^12,0)*'Process Emissions Multipliers'!$B$40</f>
        <v>8278051.3108903496</v>
      </c>
      <c r="M94" s="90">
        <f t="shared" ca="1" si="16"/>
        <v>7450246.1798013151</v>
      </c>
      <c r="N94" s="90">
        <f t="shared" ca="1" si="13"/>
        <v>6622441.0487122796</v>
      </c>
      <c r="O94" s="90">
        <f t="shared" ca="1" si="13"/>
        <v>5794635.9176232452</v>
      </c>
      <c r="P94" s="90">
        <f t="shared" ca="1" si="13"/>
        <v>4966830.7865342097</v>
      </c>
      <c r="Q94" s="90">
        <f t="shared" ca="1" si="13"/>
        <v>4139025.6554451748</v>
      </c>
      <c r="R94" s="90">
        <f t="shared" ca="1" si="13"/>
        <v>3311220.5243561398</v>
      </c>
      <c r="S94" s="90">
        <f t="shared" ca="1" si="13"/>
        <v>2483415.3932671049</v>
      </c>
      <c r="T94" s="90">
        <f t="shared" ca="1" si="13"/>
        <v>1655610.2621780699</v>
      </c>
      <c r="U94" s="90">
        <f t="shared" ca="1" si="13"/>
        <v>827805.13108903496</v>
      </c>
      <c r="V94">
        <f ca="1">IF('NGPS 2030'!$A102="MR",INDIRECT("'NGPS 2030'!"&amp;'Country Selector'!$B$3&amp;ROW($A102))*10^12,0)*'Process Emissions Multipliers'!$D$40</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Multipliers'!$E$40</f>
        <v>0</v>
      </c>
    </row>
    <row r="95" spans="1:42">
      <c r="A95" s="74">
        <v>43</v>
      </c>
      <c r="B95">
        <f ca="1">IF('NGPS 2010'!$A103="MR",INDIRECT("'NGPS 2010'!"&amp;'Country Selector'!$B$3&amp;ROW($A103))*10^12,0)</f>
        <v>2630758.1961759753</v>
      </c>
      <c r="C95" s="90">
        <f t="shared" ca="1" si="15"/>
        <v>2367682.3765583774</v>
      </c>
      <c r="D95" s="90">
        <f t="shared" ca="1" si="12"/>
        <v>2104606.55694078</v>
      </c>
      <c r="E95" s="90">
        <f t="shared" ref="D95:K126" ca="1" si="20">$B95*($L$1-E$1)/($L$1-$B$1)+$L95*(E$1-$B$1)/($L$1-$B$1)</f>
        <v>1841530.7373231829</v>
      </c>
      <c r="F95" s="90">
        <f t="shared" ca="1" si="20"/>
        <v>1578454.917705585</v>
      </c>
      <c r="G95" s="90">
        <f t="shared" ca="1" si="20"/>
        <v>1315379.0980879876</v>
      </c>
      <c r="H95" s="90">
        <f t="shared" ca="1" si="20"/>
        <v>1052303.27847039</v>
      </c>
      <c r="I95" s="90">
        <f t="shared" ca="1" si="20"/>
        <v>789227.45885279251</v>
      </c>
      <c r="J95" s="90">
        <f t="shared" ca="1" si="20"/>
        <v>526151.63923519501</v>
      </c>
      <c r="K95" s="90">
        <f t="shared" ca="1" si="20"/>
        <v>263075.8196175975</v>
      </c>
      <c r="L95">
        <f ca="1">IF('NGPS 2020'!$A103="MR",INDIRECT("'NGPS 2020'!"&amp;'Country Selector'!$B$3&amp;ROW($A103))*10^12,0)*'Process Emissions Multipliers'!$B$40</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IF('NGPS 2030'!$A103="MR",INDIRECT("'NGPS 2030'!"&amp;'Country Selector'!$B$3&amp;ROW($A103))*10^12,0)*'Process Emissions Multipliers'!$D$40</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Multipliers'!$E$40</f>
        <v>0</v>
      </c>
    </row>
    <row r="96" spans="1:42">
      <c r="A96" s="74">
        <v>44</v>
      </c>
      <c r="B96">
        <f ca="1">IF('NGPS 2010'!$A104="MR",INDIRECT("'NGPS 2010'!"&amp;'Country Selector'!$B$3&amp;ROW($A104))*10^12,0)</f>
        <v>301719633.99894255</v>
      </c>
      <c r="C96" s="90">
        <f t="shared" ca="1" si="15"/>
        <v>312175420.79611844</v>
      </c>
      <c r="D96" s="90">
        <f t="shared" ca="1" si="20"/>
        <v>322631207.59329438</v>
      </c>
      <c r="E96" s="90">
        <f t="shared" ca="1" si="20"/>
        <v>333086994.39047033</v>
      </c>
      <c r="F96" s="90">
        <f t="shared" ca="1" si="20"/>
        <v>343542781.18764621</v>
      </c>
      <c r="G96" s="90">
        <f t="shared" ca="1" si="20"/>
        <v>353998567.98482215</v>
      </c>
      <c r="H96" s="90">
        <f t="shared" ca="1" si="20"/>
        <v>364454354.7819981</v>
      </c>
      <c r="I96" s="90">
        <f t="shared" ca="1" si="20"/>
        <v>374910141.57917398</v>
      </c>
      <c r="J96" s="90">
        <f t="shared" ca="1" si="20"/>
        <v>385365928.37634993</v>
      </c>
      <c r="K96" s="90">
        <f t="shared" ca="1" si="20"/>
        <v>395821715.17352581</v>
      </c>
      <c r="L96">
        <f ca="1">IF('NGPS 2020'!$A104="MR",INDIRECT("'NGPS 2020'!"&amp;'Country Selector'!$B$3&amp;ROW($A104))*10^12,0)*'Process Emissions Multipliers'!$B$40</f>
        <v>406277501.97070175</v>
      </c>
      <c r="M96" s="90">
        <f t="shared" ca="1" si="16"/>
        <v>55921467966.924614</v>
      </c>
      <c r="N96" s="90">
        <f t="shared" ca="1" si="21"/>
        <v>111436658431.87854</v>
      </c>
      <c r="O96" s="90">
        <f t="shared" ca="1" si="21"/>
        <v>166951848896.83246</v>
      </c>
      <c r="P96" s="90">
        <f t="shared" ca="1" si="21"/>
        <v>222467039361.78638</v>
      </c>
      <c r="Q96" s="90">
        <f t="shared" ca="1" si="21"/>
        <v>277982229826.7403</v>
      </c>
      <c r="R96" s="90">
        <f t="shared" ca="1" si="21"/>
        <v>333497420291.69421</v>
      </c>
      <c r="S96" s="90">
        <f t="shared" ca="1" si="21"/>
        <v>389012610756.64813</v>
      </c>
      <c r="T96" s="90">
        <f t="shared" ca="1" si="21"/>
        <v>444527801221.60205</v>
      </c>
      <c r="U96" s="90">
        <f t="shared" ca="1" si="21"/>
        <v>500042991686.55597</v>
      </c>
      <c r="V96">
        <f ca="1">IF('NGPS 2030'!$A104="MR",INDIRECT("'NGPS 2030'!"&amp;'Country Selector'!$B$3&amp;ROW($A104))*10^12,0)*'Process Emissions Multipliers'!$D$40</f>
        <v>555558182151.50989</v>
      </c>
      <c r="W96" s="90">
        <f t="shared" ca="1" si="22"/>
        <v>562727165038.50745</v>
      </c>
      <c r="X96" s="90">
        <f t="shared" ca="1" si="22"/>
        <v>569896147925.505</v>
      </c>
      <c r="Y96" s="90">
        <f t="shared" ca="1" si="22"/>
        <v>577065130812.50256</v>
      </c>
      <c r="Z96" s="90">
        <f t="shared" ca="1" si="22"/>
        <v>584234113699.50024</v>
      </c>
      <c r="AA96" s="90">
        <f t="shared" ca="1" si="22"/>
        <v>591403096586.4978</v>
      </c>
      <c r="AB96" s="90">
        <f t="shared" ca="1" si="22"/>
        <v>598572079473.49536</v>
      </c>
      <c r="AC96" s="90">
        <f t="shared" ca="1" si="22"/>
        <v>605741062360.49292</v>
      </c>
      <c r="AD96" s="90">
        <f t="shared" ca="1" si="22"/>
        <v>612910045247.49048</v>
      </c>
      <c r="AE96" s="90">
        <f t="shared" ca="1" si="22"/>
        <v>620079028134.48804</v>
      </c>
      <c r="AF96" s="90">
        <f t="shared" ca="1" si="22"/>
        <v>627248011021.4856</v>
      </c>
      <c r="AG96" s="90">
        <f t="shared" ca="1" si="22"/>
        <v>634416993908.48328</v>
      </c>
      <c r="AH96" s="90">
        <f t="shared" ca="1" si="22"/>
        <v>641585976795.48071</v>
      </c>
      <c r="AI96" s="90">
        <f t="shared" ca="1" si="22"/>
        <v>648754959682.47839</v>
      </c>
      <c r="AJ96" s="90">
        <f t="shared" ca="1" si="22"/>
        <v>655923942569.47607</v>
      </c>
      <c r="AK96" s="90">
        <f t="shared" ca="1" si="22"/>
        <v>663092925456.47351</v>
      </c>
      <c r="AL96" s="90">
        <f t="shared" ca="1" si="22"/>
        <v>670261908343.47119</v>
      </c>
      <c r="AM96" s="90">
        <f t="shared" ca="1" si="19"/>
        <v>677430891230.46863</v>
      </c>
      <c r="AN96" s="90">
        <f t="shared" ca="1" si="19"/>
        <v>684599874117.46619</v>
      </c>
      <c r="AO96" s="90">
        <f t="shared" ca="1" si="19"/>
        <v>691768857004.46387</v>
      </c>
      <c r="AP96">
        <f ca="1">V96*'Process Emissions Multipliers'!$E$40</f>
        <v>698937839891.46143</v>
      </c>
    </row>
    <row r="97" spans="1:42">
      <c r="A97" s="74">
        <v>45</v>
      </c>
      <c r="B97">
        <f ca="1">IF('NGPS 2010'!$A105="MR",INDIRECT("'NGPS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IF('NGPS 2020'!$A105="MR",INDIRECT("'NGPS 2020'!"&amp;'Country Selector'!$B$3&amp;ROW($A105))*10^12,0)*'Process Emissions Multipliers'!$B$40</f>
        <v>0</v>
      </c>
      <c r="M97" s="90">
        <f t="shared" ca="1" si="16"/>
        <v>44901177307.697769</v>
      </c>
      <c r="N97" s="90">
        <f t="shared" ca="1" si="21"/>
        <v>89802354615.395538</v>
      </c>
      <c r="O97" s="90">
        <f t="shared" ca="1" si="21"/>
        <v>134703531923.09331</v>
      </c>
      <c r="P97" s="90">
        <f t="shared" ca="1" si="21"/>
        <v>179604709230.79108</v>
      </c>
      <c r="Q97" s="90">
        <f t="shared" ca="1" si="21"/>
        <v>224505886538.48886</v>
      </c>
      <c r="R97" s="90">
        <f t="shared" ca="1" si="21"/>
        <v>269407063846.18661</v>
      </c>
      <c r="S97" s="90">
        <f t="shared" ca="1" si="21"/>
        <v>314308241153.8844</v>
      </c>
      <c r="T97" s="90">
        <f t="shared" ca="1" si="21"/>
        <v>359209418461.58215</v>
      </c>
      <c r="U97" s="90">
        <f t="shared" ca="1" si="21"/>
        <v>404110595769.27991</v>
      </c>
      <c r="V97">
        <f ca="1">IF('NGPS 2030'!$A105="MR",INDIRECT("'NGPS 2030'!"&amp;'Country Selector'!$B$3&amp;ROW($A105))*10^12,0)*'Process Emissions Multipliers'!$D$40</f>
        <v>449011773076.97772</v>
      </c>
      <c r="W97" s="90">
        <f t="shared" ca="1" si="22"/>
        <v>454805869574.2757</v>
      </c>
      <c r="X97" s="90">
        <f t="shared" ca="1" si="22"/>
        <v>460599966071.57361</v>
      </c>
      <c r="Y97" s="90">
        <f t="shared" ca="1" si="22"/>
        <v>466394062568.87158</v>
      </c>
      <c r="Z97" s="90">
        <f t="shared" ca="1" si="22"/>
        <v>472188159066.16962</v>
      </c>
      <c r="AA97" s="90">
        <f t="shared" ca="1" si="22"/>
        <v>477982255563.46759</v>
      </c>
      <c r="AB97" s="90">
        <f t="shared" ca="1" si="22"/>
        <v>483776352060.76556</v>
      </c>
      <c r="AC97" s="90">
        <f t="shared" ca="1" si="22"/>
        <v>489570448558.06354</v>
      </c>
      <c r="AD97" s="90">
        <f t="shared" ca="1" si="22"/>
        <v>495364545055.36151</v>
      </c>
      <c r="AE97" s="90">
        <f t="shared" ca="1" si="22"/>
        <v>501158641552.65955</v>
      </c>
      <c r="AF97" s="90">
        <f t="shared" ca="1" si="22"/>
        <v>506952738049.95752</v>
      </c>
      <c r="AG97" s="90">
        <f t="shared" ca="1" si="22"/>
        <v>512746834547.25543</v>
      </c>
      <c r="AH97" s="90">
        <f t="shared" ca="1" si="22"/>
        <v>518540931044.55341</v>
      </c>
      <c r="AI97" s="90">
        <f t="shared" ca="1" si="22"/>
        <v>524335027541.85144</v>
      </c>
      <c r="AJ97" s="90">
        <f t="shared" ca="1" si="22"/>
        <v>530129124039.14935</v>
      </c>
      <c r="AK97" s="90">
        <f t="shared" ca="1" si="22"/>
        <v>535923220536.44739</v>
      </c>
      <c r="AL97" s="90">
        <f t="shared" ca="1" si="22"/>
        <v>541717317033.74536</v>
      </c>
      <c r="AM97" s="90">
        <f t="shared" ca="1" si="19"/>
        <v>547511413531.04333</v>
      </c>
      <c r="AN97" s="90">
        <f t="shared" ca="1" si="19"/>
        <v>553305510028.34131</v>
      </c>
      <c r="AO97" s="90">
        <f t="shared" ca="1" si="19"/>
        <v>559099606525.63928</v>
      </c>
      <c r="AP97">
        <f ca="1">V97*'Process Emissions Multipliers'!$E$40</f>
        <v>564893703022.93726</v>
      </c>
    </row>
    <row r="98" spans="1:42">
      <c r="A98" s="74">
        <v>46</v>
      </c>
      <c r="B98">
        <f ca="1">IF('NGPS 2010'!$A106="MR",INDIRECT("'NGPS 2010'!"&amp;'Country Selector'!$B$3&amp;ROW($A106))*10^12,0)</f>
        <v>6147646.8644627854</v>
      </c>
      <c r="C98" s="90">
        <f t="shared" ca="1" si="15"/>
        <v>32778404493.275299</v>
      </c>
      <c r="D98" s="90">
        <f t="shared" ca="1" si="20"/>
        <v>65550661339.686134</v>
      </c>
      <c r="E98" s="90">
        <f t="shared" ca="1" si="20"/>
        <v>98322918186.09697</v>
      </c>
      <c r="F98" s="90">
        <f t="shared" ca="1" si="20"/>
        <v>131095175032.50781</v>
      </c>
      <c r="G98" s="90">
        <f t="shared" ca="1" si="20"/>
        <v>163867431878.91864</v>
      </c>
      <c r="H98" s="90">
        <f t="shared" ca="1" si="20"/>
        <v>196639688725.32947</v>
      </c>
      <c r="I98" s="90">
        <f t="shared" ca="1" si="20"/>
        <v>229411945571.74033</v>
      </c>
      <c r="J98" s="90">
        <f t="shared" ca="1" si="20"/>
        <v>262184202418.15115</v>
      </c>
      <c r="K98" s="90">
        <f t="shared" ca="1" si="20"/>
        <v>294956459264.56201</v>
      </c>
      <c r="L98">
        <f ca="1">IF('NGPS 2020'!$A106="MR",INDIRECT("'NGPS 2020'!"&amp;'Country Selector'!$B$3&amp;ROW($A106))*10^12,0)*'Process Emissions Multipliers'!$B$40</f>
        <v>327728716110.97284</v>
      </c>
      <c r="M98" s="90">
        <f t="shared" ca="1" si="16"/>
        <v>353090739216.75189</v>
      </c>
      <c r="N98" s="90">
        <f t="shared" ca="1" si="21"/>
        <v>378452762322.53088</v>
      </c>
      <c r="O98" s="90">
        <f t="shared" ca="1" si="21"/>
        <v>403814785428.30994</v>
      </c>
      <c r="P98" s="90">
        <f t="shared" ca="1" si="21"/>
        <v>429176808534.08899</v>
      </c>
      <c r="Q98" s="90">
        <f t="shared" ca="1" si="21"/>
        <v>454538831639.86804</v>
      </c>
      <c r="R98" s="90">
        <f t="shared" ca="1" si="21"/>
        <v>479900854745.64709</v>
      </c>
      <c r="S98" s="90">
        <f t="shared" ca="1" si="21"/>
        <v>505262877851.42603</v>
      </c>
      <c r="T98" s="90">
        <f t="shared" ca="1" si="21"/>
        <v>530624900957.20514</v>
      </c>
      <c r="U98" s="90">
        <f t="shared" ca="1" si="21"/>
        <v>555986924062.98413</v>
      </c>
      <c r="V98">
        <f ca="1">IF('NGPS 2030'!$A106="MR",INDIRECT("'NGPS 2030'!"&amp;'Country Selector'!$B$3&amp;ROW($A106))*10^12,0)*'Process Emissions Multipliers'!$D$40</f>
        <v>581348947168.76318</v>
      </c>
      <c r="W98" s="90">
        <f t="shared" ca="1" si="22"/>
        <v>588850736877.78467</v>
      </c>
      <c r="X98" s="90">
        <f t="shared" ca="1" si="22"/>
        <v>596352526586.8064</v>
      </c>
      <c r="Y98" s="90">
        <f t="shared" ca="1" si="22"/>
        <v>603854316295.82788</v>
      </c>
      <c r="Z98" s="90">
        <f t="shared" ca="1" si="22"/>
        <v>611356106004.84949</v>
      </c>
      <c r="AA98" s="90">
        <f t="shared" ca="1" si="22"/>
        <v>618857895713.87097</v>
      </c>
      <c r="AB98" s="90">
        <f t="shared" ca="1" si="22"/>
        <v>626359685422.89258</v>
      </c>
      <c r="AC98" s="90">
        <f t="shared" ca="1" si="22"/>
        <v>633861475131.91418</v>
      </c>
      <c r="AD98" s="90">
        <f t="shared" ca="1" si="22"/>
        <v>641363264840.93579</v>
      </c>
      <c r="AE98" s="90">
        <f t="shared" ca="1" si="22"/>
        <v>648865054549.95728</v>
      </c>
      <c r="AF98" s="90">
        <f t="shared" ca="1" si="22"/>
        <v>656366844258.97876</v>
      </c>
      <c r="AG98" s="90">
        <f t="shared" ca="1" si="22"/>
        <v>663868633968.00037</v>
      </c>
      <c r="AH98" s="90">
        <f t="shared" ca="1" si="22"/>
        <v>671370423677.02197</v>
      </c>
      <c r="AI98" s="90">
        <f t="shared" ca="1" si="22"/>
        <v>678872213386.04346</v>
      </c>
      <c r="AJ98" s="90">
        <f t="shared" ca="1" si="22"/>
        <v>686374003095.06519</v>
      </c>
      <c r="AK98" s="90">
        <f t="shared" ca="1" si="22"/>
        <v>693875792804.08667</v>
      </c>
      <c r="AL98" s="90">
        <f t="shared" ca="1" si="22"/>
        <v>701377582513.10828</v>
      </c>
      <c r="AM98" s="90">
        <f t="shared" ca="1" si="19"/>
        <v>708879372222.12976</v>
      </c>
      <c r="AN98" s="90">
        <f t="shared" ca="1" si="19"/>
        <v>716381161931.15137</v>
      </c>
      <c r="AO98" s="90">
        <f t="shared" ca="1" si="19"/>
        <v>723882951640.17285</v>
      </c>
      <c r="AP98">
        <f ca="1">V98*'Process Emissions Multipliers'!$E$40</f>
        <v>731384741349.19446</v>
      </c>
    </row>
    <row r="99" spans="1:42">
      <c r="A99" s="74">
        <v>47</v>
      </c>
      <c r="B99">
        <f ca="1">IF('NGPS 2010'!$A107="MR",INDIRECT("'NGPS 2010'!"&amp;'Country Selector'!$B$3&amp;ROW($A107))*10^12,0)</f>
        <v>0</v>
      </c>
      <c r="C99" s="90">
        <f t="shared" ca="1" si="15"/>
        <v>302517.37608609762</v>
      </c>
      <c r="D99" s="90">
        <f t="shared" ca="1" si="20"/>
        <v>605034.75217219524</v>
      </c>
      <c r="E99" s="90">
        <f t="shared" ca="1" si="20"/>
        <v>907552.12825829291</v>
      </c>
      <c r="F99" s="90">
        <f t="shared" ca="1" si="20"/>
        <v>1210069.5043443905</v>
      </c>
      <c r="G99" s="90">
        <f t="shared" ca="1" si="20"/>
        <v>1512586.8804304881</v>
      </c>
      <c r="H99" s="90">
        <f t="shared" ca="1" si="20"/>
        <v>1815104.2565165858</v>
      </c>
      <c r="I99" s="90">
        <f t="shared" ca="1" si="20"/>
        <v>2117621.6326026833</v>
      </c>
      <c r="J99" s="90">
        <f t="shared" ca="1" si="20"/>
        <v>2420139.0086887809</v>
      </c>
      <c r="K99" s="90">
        <f t="shared" ca="1" si="20"/>
        <v>2722656.3847748786</v>
      </c>
      <c r="L99">
        <f ca="1">IF('NGPS 2020'!$A107="MR",INDIRECT("'NGPS 2020'!"&amp;'Country Selector'!$B$3&amp;ROW($A107))*10^12,0)*'Process Emissions Multipliers'!$B$40</f>
        <v>3025173.7608609763</v>
      </c>
      <c r="M99" s="90">
        <f t="shared" ca="1" si="16"/>
        <v>3423425.7674729596</v>
      </c>
      <c r="N99" s="90">
        <f t="shared" ca="1" si="21"/>
        <v>3821677.7740849429</v>
      </c>
      <c r="O99" s="90">
        <f t="shared" ca="1" si="21"/>
        <v>4219929.7806969266</v>
      </c>
      <c r="P99" s="90">
        <f t="shared" ca="1" si="21"/>
        <v>4618181.7873089099</v>
      </c>
      <c r="Q99" s="90">
        <f t="shared" ca="1" si="21"/>
        <v>5016433.7939208932</v>
      </c>
      <c r="R99" s="90">
        <f t="shared" ca="1" si="21"/>
        <v>5414685.8005328765</v>
      </c>
      <c r="S99" s="90">
        <f t="shared" ca="1" si="21"/>
        <v>5812937.8071448598</v>
      </c>
      <c r="T99" s="90">
        <f t="shared" ca="1" si="21"/>
        <v>6211189.8137568431</v>
      </c>
      <c r="U99" s="90">
        <f t="shared" ca="1" si="21"/>
        <v>6609441.8203688255</v>
      </c>
      <c r="V99">
        <f ca="1">IF('NGPS 2030'!$A107="MR",INDIRECT("'NGPS 2030'!"&amp;'Country Selector'!$B$3&amp;ROW($A107))*10^12,0)*'Process Emissions Multipliers'!$D$40</f>
        <v>7007693.8269808097</v>
      </c>
      <c r="W99" s="90">
        <f t="shared" ca="1" si="22"/>
        <v>7098121.8662698492</v>
      </c>
      <c r="X99" s="90">
        <f t="shared" ca="1" si="22"/>
        <v>7188549.9055588879</v>
      </c>
      <c r="Y99" s="90">
        <f t="shared" ca="1" si="22"/>
        <v>7278977.9448479284</v>
      </c>
      <c r="Z99" s="90">
        <f t="shared" ca="1" si="22"/>
        <v>7369405.984136967</v>
      </c>
      <c r="AA99" s="90">
        <f t="shared" ca="1" si="22"/>
        <v>7459834.0234260056</v>
      </c>
      <c r="AB99" s="90">
        <f t="shared" ca="1" si="22"/>
        <v>7550262.0627150461</v>
      </c>
      <c r="AC99" s="90">
        <f t="shared" ca="1" si="22"/>
        <v>7640690.1020040847</v>
      </c>
      <c r="AD99" s="90">
        <f t="shared" ca="1" si="22"/>
        <v>7731118.1412931243</v>
      </c>
      <c r="AE99" s="90">
        <f t="shared" ca="1" si="22"/>
        <v>7821546.1805821639</v>
      </c>
      <c r="AF99" s="90">
        <f t="shared" ca="1" si="22"/>
        <v>7911974.2198712025</v>
      </c>
      <c r="AG99" s="90">
        <f t="shared" ca="1" si="22"/>
        <v>8002402.259160243</v>
      </c>
      <c r="AH99" s="90">
        <f t="shared" ca="1" si="22"/>
        <v>8092830.2984492816</v>
      </c>
      <c r="AI99" s="90">
        <f t="shared" ca="1" si="22"/>
        <v>8183258.3377383202</v>
      </c>
      <c r="AJ99" s="90">
        <f t="shared" ca="1" si="22"/>
        <v>8273686.3770273607</v>
      </c>
      <c r="AK99" s="90">
        <f t="shared" ca="1" si="22"/>
        <v>8364114.4163163994</v>
      </c>
      <c r="AL99" s="90">
        <f t="shared" ca="1" si="22"/>
        <v>8454542.4556054398</v>
      </c>
      <c r="AM99" s="90">
        <f t="shared" ca="1" si="19"/>
        <v>8544970.4948944785</v>
      </c>
      <c r="AN99" s="90">
        <f t="shared" ca="1" si="19"/>
        <v>8635398.534183519</v>
      </c>
      <c r="AO99" s="90">
        <f t="shared" ca="1" si="19"/>
        <v>8725826.5734725576</v>
      </c>
      <c r="AP99">
        <f ca="1">V99*'Process Emissions Multipliers'!$E$40</f>
        <v>8816254.6127615962</v>
      </c>
    </row>
    <row r="100" spans="1:42">
      <c r="A100" s="74">
        <v>48</v>
      </c>
      <c r="B100">
        <f ca="1">IF('NGPS 2010'!$A108="MR",INDIRECT("'NGPS 2010'!"&amp;'Country Selector'!$B$3&amp;ROW($A108))*10^12,0)</f>
        <v>0</v>
      </c>
      <c r="C100" s="90">
        <f t="shared" ca="1" si="15"/>
        <v>26520137649.692162</v>
      </c>
      <c r="D100" s="90">
        <f t="shared" ca="1" si="20"/>
        <v>53040275299.384323</v>
      </c>
      <c r="E100" s="90">
        <f t="shared" ca="1" si="20"/>
        <v>79560412949.076492</v>
      </c>
      <c r="F100" s="90">
        <f t="shared" ca="1" si="20"/>
        <v>106080550598.76865</v>
      </c>
      <c r="G100" s="90">
        <f t="shared" ca="1" si="20"/>
        <v>132600688248.46082</v>
      </c>
      <c r="H100" s="90">
        <f t="shared" ca="1" si="20"/>
        <v>159120825898.15298</v>
      </c>
      <c r="I100" s="90">
        <f t="shared" ca="1" si="20"/>
        <v>185640963547.84515</v>
      </c>
      <c r="J100" s="90">
        <f t="shared" ca="1" si="20"/>
        <v>212161101197.53729</v>
      </c>
      <c r="K100" s="90">
        <f t="shared" ca="1" si="20"/>
        <v>238681238847.22949</v>
      </c>
      <c r="L100">
        <f ca="1">IF('NGPS 2020'!$A108="MR",INDIRECT("'NGPS 2020'!"&amp;'Country Selector'!$B$3&amp;ROW($A108))*10^12,0)*'Process Emissions Multipliers'!$B$40</f>
        <v>265201376496.92163</v>
      </c>
      <c r="M100" s="90">
        <f t="shared" ca="1" si="16"/>
        <v>238681238847.22949</v>
      </c>
      <c r="N100" s="90">
        <f t="shared" ca="1" si="21"/>
        <v>212161101197.53729</v>
      </c>
      <c r="O100" s="90">
        <f t="shared" ca="1" si="21"/>
        <v>185640963547.84515</v>
      </c>
      <c r="P100" s="90">
        <f t="shared" ca="1" si="21"/>
        <v>159120825898.15298</v>
      </c>
      <c r="Q100" s="90">
        <f t="shared" ca="1" si="21"/>
        <v>132600688248.46082</v>
      </c>
      <c r="R100" s="90">
        <f t="shared" ca="1" si="21"/>
        <v>106080550598.76865</v>
      </c>
      <c r="S100" s="90">
        <f t="shared" ca="1" si="21"/>
        <v>79560412949.076492</v>
      </c>
      <c r="T100" s="90">
        <f t="shared" ca="1" si="21"/>
        <v>53040275299.384323</v>
      </c>
      <c r="U100" s="90">
        <f t="shared" ca="1" si="21"/>
        <v>26520137649.692162</v>
      </c>
      <c r="V100">
        <f ca="1">IF('NGPS 2030'!$A108="MR",INDIRECT("'NGPS 2030'!"&amp;'Country Selector'!$B$3&amp;ROW($A108))*10^12,0)*'Process Emissions Multipliers'!$D$40</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Multipliers'!$E$40</f>
        <v>0</v>
      </c>
    </row>
    <row r="101" spans="1:42">
      <c r="A101" s="74">
        <v>49</v>
      </c>
      <c r="B101">
        <f ca="1">IF('NGPS 2010'!$A109="MR",INDIRECT("'NGPS 2010'!"&amp;'Country Selector'!$B$3&amp;ROW($A109))*10^12,0)</f>
        <v>0</v>
      </c>
      <c r="C101" s="90">
        <f t="shared" ca="1" si="15"/>
        <v>34336805611.85265</v>
      </c>
      <c r="D101" s="90">
        <f t="shared" ca="1" si="20"/>
        <v>68673611223.705299</v>
      </c>
      <c r="E101" s="90">
        <f t="shared" ca="1" si="20"/>
        <v>103010416835.55795</v>
      </c>
      <c r="F101" s="90">
        <f t="shared" ca="1" si="20"/>
        <v>137347222447.4106</v>
      </c>
      <c r="G101" s="90">
        <f t="shared" ca="1" si="20"/>
        <v>171684028059.26324</v>
      </c>
      <c r="H101" s="90">
        <f t="shared" ca="1" si="20"/>
        <v>206020833671.11591</v>
      </c>
      <c r="I101" s="90">
        <f t="shared" ca="1" si="20"/>
        <v>240357639282.96857</v>
      </c>
      <c r="J101" s="90">
        <f t="shared" ca="1" si="20"/>
        <v>274694444894.8212</v>
      </c>
      <c r="K101" s="90">
        <f t="shared" ca="1" si="20"/>
        <v>309031250506.67383</v>
      </c>
      <c r="L101">
        <f ca="1">IF('NGPS 2020'!$A109="MR",INDIRECT("'NGPS 2020'!"&amp;'Country Selector'!$B$3&amp;ROW($A109))*10^12,0)*'Process Emissions Multipliers'!$B$40</f>
        <v>343368056118.52649</v>
      </c>
      <c r="M101" s="90">
        <f t="shared" ca="1" si="16"/>
        <v>309031250506.67383</v>
      </c>
      <c r="N101" s="90">
        <f t="shared" ca="1" si="21"/>
        <v>274694444894.8212</v>
      </c>
      <c r="O101" s="90">
        <f t="shared" ca="1" si="21"/>
        <v>240357639282.96857</v>
      </c>
      <c r="P101" s="90">
        <f t="shared" ca="1" si="21"/>
        <v>206020833671.11591</v>
      </c>
      <c r="Q101" s="90">
        <f t="shared" ca="1" si="21"/>
        <v>171684028059.26324</v>
      </c>
      <c r="R101" s="90">
        <f t="shared" ca="1" si="21"/>
        <v>137347222447.4106</v>
      </c>
      <c r="S101" s="90">
        <f t="shared" ca="1" si="21"/>
        <v>103010416835.55795</v>
      </c>
      <c r="T101" s="90">
        <f t="shared" ca="1" si="21"/>
        <v>68673611223.705299</v>
      </c>
      <c r="U101" s="90">
        <f t="shared" ca="1" si="21"/>
        <v>34336805611.85265</v>
      </c>
      <c r="V101">
        <f ca="1">IF('NGPS 2030'!$A109="MR",INDIRECT("'NGPS 2030'!"&amp;'Country Selector'!$B$3&amp;ROW($A109))*10^12,0)*'Process Emissions Multipliers'!$D$40</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Multipliers'!$E$40</f>
        <v>0</v>
      </c>
    </row>
    <row r="102" spans="1:42">
      <c r="A102" s="74">
        <v>50</v>
      </c>
      <c r="B102">
        <f ca="1">IF('NGPS 2010'!$A110="MR",INDIRECT("'NGPS 2010'!"&amp;'Country Selector'!$B$3&amp;ROW($A110))*10^12,0)</f>
        <v>0</v>
      </c>
      <c r="C102" s="90">
        <f t="shared" ca="1" si="15"/>
        <v>413902.56534767244</v>
      </c>
      <c r="D102" s="90">
        <f t="shared" ca="1" si="20"/>
        <v>827805.13069534488</v>
      </c>
      <c r="E102" s="90">
        <f t="shared" ca="1" si="20"/>
        <v>1241707.6960430173</v>
      </c>
      <c r="F102" s="90">
        <f t="shared" ca="1" si="20"/>
        <v>1655610.2613906898</v>
      </c>
      <c r="G102" s="90">
        <f t="shared" ca="1" si="20"/>
        <v>2069512.826738362</v>
      </c>
      <c r="H102" s="90">
        <f t="shared" ca="1" si="20"/>
        <v>2483415.3920860346</v>
      </c>
      <c r="I102" s="90">
        <f t="shared" ca="1" si="20"/>
        <v>2897317.9574337071</v>
      </c>
      <c r="J102" s="90">
        <f t="shared" ca="1" si="20"/>
        <v>3311220.5227813795</v>
      </c>
      <c r="K102" s="90">
        <f t="shared" ca="1" si="20"/>
        <v>3725123.088129052</v>
      </c>
      <c r="L102">
        <f ca="1">IF('NGPS 2020'!$A110="MR",INDIRECT("'NGPS 2020'!"&amp;'Country Selector'!$B$3&amp;ROW($A110))*10^12,0)*'Process Emissions Multipliers'!$B$40</f>
        <v>4139025.6534767244</v>
      </c>
      <c r="M102" s="90">
        <f t="shared" ca="1" si="16"/>
        <v>24682917830.645039</v>
      </c>
      <c r="N102" s="90">
        <f t="shared" ca="1" si="21"/>
        <v>49361696635.636597</v>
      </c>
      <c r="O102" s="90">
        <f t="shared" ca="1" si="21"/>
        <v>74040475440.628143</v>
      </c>
      <c r="P102" s="90">
        <f t="shared" ca="1" si="21"/>
        <v>98719254245.61972</v>
      </c>
      <c r="Q102" s="90">
        <f t="shared" ca="1" si="21"/>
        <v>123398033050.61125</v>
      </c>
      <c r="R102" s="90">
        <f t="shared" ca="1" si="21"/>
        <v>148076811855.60281</v>
      </c>
      <c r="S102" s="90">
        <f t="shared" ca="1" si="21"/>
        <v>172755590660.59439</v>
      </c>
      <c r="T102" s="90">
        <f t="shared" ca="1" si="21"/>
        <v>197434369465.58597</v>
      </c>
      <c r="U102" s="90">
        <f t="shared" ca="1" si="21"/>
        <v>222113148270.57748</v>
      </c>
      <c r="V102">
        <f ca="1">IF('NGPS 2030'!$A110="MR",INDIRECT("'NGPS 2030'!"&amp;'Country Selector'!$B$3&amp;ROW($A110))*10^12,0)*'Process Emissions Multipliers'!$D$40</f>
        <v>246791927075.56906</v>
      </c>
      <c r="W102" s="90">
        <f t="shared" ca="1" si="22"/>
        <v>249976556802.38211</v>
      </c>
      <c r="X102" s="90">
        <f t="shared" ca="1" si="22"/>
        <v>253161186529.19513</v>
      </c>
      <c r="Y102" s="90">
        <f t="shared" ca="1" si="22"/>
        <v>256345816256.00818</v>
      </c>
      <c r="Z102" s="90">
        <f t="shared" ca="1" si="22"/>
        <v>259530445982.82123</v>
      </c>
      <c r="AA102" s="90">
        <f t="shared" ca="1" si="22"/>
        <v>262715075709.63428</v>
      </c>
      <c r="AB102" s="90">
        <f t="shared" ca="1" si="22"/>
        <v>265899705436.44727</v>
      </c>
      <c r="AC102" s="90">
        <f t="shared" ca="1" si="22"/>
        <v>269084335163.26031</v>
      </c>
      <c r="AD102" s="90">
        <f t="shared" ca="1" si="22"/>
        <v>272268964890.07333</v>
      </c>
      <c r="AE102" s="90">
        <f t="shared" ca="1" si="22"/>
        <v>275453594616.88635</v>
      </c>
      <c r="AF102" s="90">
        <f t="shared" ca="1" si="22"/>
        <v>278638224343.6994</v>
      </c>
      <c r="AG102" s="90">
        <f t="shared" ca="1" si="22"/>
        <v>281822854070.51245</v>
      </c>
      <c r="AH102" s="90">
        <f t="shared" ca="1" si="22"/>
        <v>285007483797.32544</v>
      </c>
      <c r="AI102" s="90">
        <f t="shared" ca="1" si="22"/>
        <v>288192113524.13855</v>
      </c>
      <c r="AJ102" s="90">
        <f t="shared" ca="1" si="22"/>
        <v>291376743250.95154</v>
      </c>
      <c r="AK102" s="90">
        <f t="shared" ca="1" si="22"/>
        <v>294561372977.76459</v>
      </c>
      <c r="AL102" s="90">
        <f t="shared" ca="1" si="22"/>
        <v>297746002704.57764</v>
      </c>
      <c r="AM102" s="90">
        <f t="shared" ca="1" si="19"/>
        <v>300930632431.39069</v>
      </c>
      <c r="AN102" s="90">
        <f t="shared" ca="1" si="19"/>
        <v>304115262158.20367</v>
      </c>
      <c r="AO102" s="90">
        <f t="shared" ca="1" si="19"/>
        <v>307299891885.01672</v>
      </c>
      <c r="AP102">
        <f ca="1">V102*'Process Emissions Multipliers'!$E$40</f>
        <v>310484521611.82977</v>
      </c>
    </row>
    <row r="103" spans="1:42">
      <c r="A103" s="74">
        <v>51</v>
      </c>
      <c r="B103">
        <f ca="1">IF('NGPS 2010'!$A111="MR",INDIRECT("'NGPS 2010'!"&amp;'Country Selector'!$B$3&amp;ROW($A111))*10^12,0)</f>
        <v>243385833071.39673</v>
      </c>
      <c r="C103" s="90">
        <f t="shared" ca="1" si="15"/>
        <v>219047249764.25705</v>
      </c>
      <c r="D103" s="90">
        <f t="shared" ca="1" si="20"/>
        <v>194708666457.11737</v>
      </c>
      <c r="E103" s="90">
        <f t="shared" ca="1" si="20"/>
        <v>170370083149.97772</v>
      </c>
      <c r="F103" s="90">
        <f t="shared" ca="1" si="20"/>
        <v>146031499842.83804</v>
      </c>
      <c r="G103" s="90">
        <f t="shared" ca="1" si="20"/>
        <v>121692916535.69836</v>
      </c>
      <c r="H103" s="90">
        <f t="shared" ca="1" si="20"/>
        <v>97354333228.558685</v>
      </c>
      <c r="I103" s="90">
        <f t="shared" ca="1" si="20"/>
        <v>73015749921.419022</v>
      </c>
      <c r="J103" s="90">
        <f t="shared" ca="1" si="20"/>
        <v>48677166614.279343</v>
      </c>
      <c r="K103" s="90">
        <f t="shared" ca="1" si="20"/>
        <v>24338583307.139671</v>
      </c>
      <c r="L103">
        <f ca="1">IF('NGPS 2020'!$A111="MR",INDIRECT("'NGPS 2020'!"&amp;'Country Selector'!$B$3&amp;ROW($A111))*10^12,0)*'Process Emissions Multipliers'!$B$40</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IF('NGPS 2030'!$A111="MR",INDIRECT("'NGPS 2030'!"&amp;'Country Selector'!$B$3&amp;ROW($A111))*10^12,0)*'Process Emissions Multipliers'!$D$40</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Multipliers'!$E$40</f>
        <v>0</v>
      </c>
    </row>
    <row r="104" spans="1:42">
      <c r="A104" s="74">
        <v>52</v>
      </c>
      <c r="B104">
        <f ca="1">IF('NGPS 2010'!$A112="MR",INDIRECT("'NGPS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IF('NGPS 2020'!$A112="MR",INDIRECT("'NGPS 2020'!"&amp;'Country Selector'!$B$3&amp;ROW($A112))*10^12,0)*'Process Emissions Multipliers'!$B$40</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IF('NGPS 2030'!$A112="MR",INDIRECT("'NGPS 2030'!"&amp;'Country Selector'!$B$3&amp;ROW($A112))*10^12,0)*'Process Emissions Multipliers'!$D$40</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Multipliers'!$E$40</f>
        <v>0</v>
      </c>
    </row>
    <row r="105" spans="1:42">
      <c r="A105" s="74">
        <v>53</v>
      </c>
      <c r="B105">
        <f ca="1">IF('NGPS 2010'!$A113="MR",INDIRECT("'NGPS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IF('NGPS 2020'!$A113="MR",INDIRECT("'NGPS 2020'!"&amp;'Country Selector'!$B$3&amp;ROW($A113))*10^12,0)*'Process Emissions Multipliers'!$B$40</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IF('NGPS 2030'!$A113="MR",INDIRECT("'NGPS 2030'!"&amp;'Country Selector'!$B$3&amp;ROW($A113))*10^12,0)*'Process Emissions Multipliers'!$D$40</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Multipliers'!$E$40</f>
        <v>0</v>
      </c>
    </row>
    <row r="106" spans="1:42">
      <c r="A106" s="74">
        <v>54</v>
      </c>
      <c r="B106">
        <f ca="1">IF('NGPS 2010'!$A114="MR",INDIRECT("'NGPS 2010'!"&amp;'Country Selector'!$B$3&amp;ROW($A114))*10^12,0)</f>
        <v>3073823.4322313927</v>
      </c>
      <c r="C106" s="90">
        <f t="shared" ca="1" si="15"/>
        <v>2766441.0890082535</v>
      </c>
      <c r="D106" s="90">
        <f t="shared" ca="1" si="20"/>
        <v>2459058.7457851144</v>
      </c>
      <c r="E106" s="90">
        <f t="shared" ca="1" si="20"/>
        <v>2151676.4025619747</v>
      </c>
      <c r="F106" s="90">
        <f t="shared" ca="1" si="20"/>
        <v>1844294.0593388355</v>
      </c>
      <c r="G106" s="90">
        <f t="shared" ca="1" si="20"/>
        <v>1536911.7161156964</v>
      </c>
      <c r="H106" s="90">
        <f t="shared" ca="1" si="20"/>
        <v>1229529.3728925572</v>
      </c>
      <c r="I106" s="90">
        <f t="shared" ca="1" si="20"/>
        <v>922147.02966941777</v>
      </c>
      <c r="J106" s="90">
        <f t="shared" ca="1" si="20"/>
        <v>614764.68644627859</v>
      </c>
      <c r="K106" s="90">
        <f t="shared" ca="1" si="20"/>
        <v>307382.34322313929</v>
      </c>
      <c r="L106">
        <f ca="1">IF('NGPS 2020'!$A114="MR",INDIRECT("'NGPS 2020'!"&amp;'Country Selector'!$B$3&amp;ROW($A114))*10^12,0)*'Process Emissions Multipliers'!$B$40</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IF('NGPS 2030'!$A114="MR",INDIRECT("'NGPS 2030'!"&amp;'Country Selector'!$B$3&amp;ROW($A114))*10^12,0)*'Process Emissions Multipliers'!$D$40</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Multipliers'!$E$40</f>
        <v>0</v>
      </c>
    </row>
    <row r="107" spans="1:42">
      <c r="A107" s="74">
        <v>55</v>
      </c>
      <c r="B107">
        <f ca="1">IF('NGPS 2010'!$A115="MR",INDIRECT("'NGPS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IF('NGPS 2020'!$A115="MR",INDIRECT("'NGPS 2020'!"&amp;'Country Selector'!$B$3&amp;ROW($A115))*10^12,0)*'Process Emissions Multipliers'!$B$40</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IF('NGPS 2030'!$A115="MR",INDIRECT("'NGPS 2030'!"&amp;'Country Selector'!$B$3&amp;ROW($A115))*10^12,0)*'Process Emissions Multipliers'!$D$40</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Multipliers'!$E$40</f>
        <v>0</v>
      </c>
    </row>
    <row r="108" spans="1:42">
      <c r="A108" s="74">
        <v>56</v>
      </c>
      <c r="B108">
        <f ca="1">IF('NGPS 2010'!$A116="MR",INDIRECT("'NGPS 2010'!"&amp;'Country Selector'!$B$3&amp;ROW($A116))*10^12,0)</f>
        <v>1868426770.5353363</v>
      </c>
      <c r="C108" s="90">
        <f t="shared" ca="1" si="15"/>
        <v>2083326628.1841121</v>
      </c>
      <c r="D108" s="90">
        <f t="shared" ca="1" si="20"/>
        <v>2298226485.8328886</v>
      </c>
      <c r="E108" s="90">
        <f t="shared" ca="1" si="20"/>
        <v>2513126343.4816647</v>
      </c>
      <c r="F108" s="90">
        <f t="shared" ca="1" si="20"/>
        <v>2728026201.1304407</v>
      </c>
      <c r="G108" s="90">
        <f t="shared" ca="1" si="20"/>
        <v>2942926058.7792168</v>
      </c>
      <c r="H108" s="90">
        <f t="shared" ca="1" si="20"/>
        <v>3157825916.4279928</v>
      </c>
      <c r="I108" s="90">
        <f t="shared" ca="1" si="20"/>
        <v>3372725774.0767689</v>
      </c>
      <c r="J108" s="90">
        <f t="shared" ca="1" si="20"/>
        <v>3587625631.7255449</v>
      </c>
      <c r="K108" s="90">
        <f t="shared" ca="1" si="20"/>
        <v>3802525489.3743215</v>
      </c>
      <c r="L108">
        <f ca="1">IF('NGPS 2020'!$A116="MR",INDIRECT("'NGPS 2020'!"&amp;'Country Selector'!$B$3&amp;ROW($A116))*10^12,0)*'Process Emissions Multipliers'!$B$40</f>
        <v>4017425347.0230975</v>
      </c>
      <c r="M108" s="90">
        <f t="shared" ca="1" si="16"/>
        <v>4041646210.3683724</v>
      </c>
      <c r="N108" s="90">
        <f t="shared" ca="1" si="21"/>
        <v>4065867073.7136469</v>
      </c>
      <c r="O108" s="90">
        <f t="shared" ca="1" si="21"/>
        <v>4090087937.0589218</v>
      </c>
      <c r="P108" s="90">
        <f t="shared" ca="1" si="21"/>
        <v>4114308800.4041967</v>
      </c>
      <c r="Q108" s="90">
        <f t="shared" ca="1" si="21"/>
        <v>4138529663.7494707</v>
      </c>
      <c r="R108" s="90">
        <f t="shared" ca="1" si="21"/>
        <v>4162750527.0947456</v>
      </c>
      <c r="S108" s="90">
        <f t="shared" ca="1" si="21"/>
        <v>4186971390.4400206</v>
      </c>
      <c r="T108" s="90">
        <f t="shared" ca="1" si="21"/>
        <v>4211192253.7852955</v>
      </c>
      <c r="U108" s="90">
        <f t="shared" ca="1" si="21"/>
        <v>4235413117.1305695</v>
      </c>
      <c r="V108">
        <f ca="1">IF('NGPS 2030'!$A116="MR",INDIRECT("'NGPS 2030'!"&amp;'Country Selector'!$B$3&amp;ROW($A116))*10^12,0)*'Process Emissions Multipliers'!$D$40</f>
        <v>4259633980.4758449</v>
      </c>
      <c r="W108" s="90">
        <f t="shared" ca="1" si="22"/>
        <v>4314600758.199544</v>
      </c>
      <c r="X108" s="90">
        <f t="shared" ca="1" si="22"/>
        <v>4369567535.9232435</v>
      </c>
      <c r="Y108" s="90">
        <f t="shared" ca="1" si="22"/>
        <v>4424534313.6469431</v>
      </c>
      <c r="Z108" s="90">
        <f t="shared" ca="1" si="22"/>
        <v>4479501091.3706436</v>
      </c>
      <c r="AA108" s="90">
        <f t="shared" ca="1" si="22"/>
        <v>4534467869.0943432</v>
      </c>
      <c r="AB108" s="90">
        <f t="shared" ca="1" si="22"/>
        <v>4589434646.8180428</v>
      </c>
      <c r="AC108" s="90">
        <f t="shared" ca="1" si="22"/>
        <v>4644401424.5417423</v>
      </c>
      <c r="AD108" s="90">
        <f t="shared" ca="1" si="22"/>
        <v>4699368202.2654419</v>
      </c>
      <c r="AE108" s="90">
        <f t="shared" ca="1" si="22"/>
        <v>4754334979.9891415</v>
      </c>
      <c r="AF108" s="90">
        <f t="shared" ca="1" si="22"/>
        <v>4809301757.712841</v>
      </c>
      <c r="AG108" s="90">
        <f t="shared" ca="1" si="22"/>
        <v>4864268535.4365406</v>
      </c>
      <c r="AH108" s="90">
        <f t="shared" ca="1" si="22"/>
        <v>4919235313.1602411</v>
      </c>
      <c r="AI108" s="90">
        <f t="shared" ca="1" si="22"/>
        <v>4974202090.8839407</v>
      </c>
      <c r="AJ108" s="90">
        <f t="shared" ca="1" si="22"/>
        <v>5029168868.6076403</v>
      </c>
      <c r="AK108" s="90">
        <f t="shared" ca="1" si="22"/>
        <v>5084135646.3313398</v>
      </c>
      <c r="AL108" s="90">
        <f t="shared" ca="1" si="22"/>
        <v>5139102424.0550394</v>
      </c>
      <c r="AM108" s="90">
        <f t="shared" ca="1" si="19"/>
        <v>5194069201.7787399</v>
      </c>
      <c r="AN108" s="90">
        <f t="shared" ca="1" si="19"/>
        <v>5249035979.5024395</v>
      </c>
      <c r="AO108" s="90">
        <f t="shared" ca="1" si="19"/>
        <v>5304002757.2261391</v>
      </c>
      <c r="AP108">
        <f ca="1">V108*'Process Emissions Multipliers'!$E$40</f>
        <v>5358969534.9498386</v>
      </c>
    </row>
    <row r="109" spans="1:42">
      <c r="A109" s="74">
        <v>57</v>
      </c>
      <c r="B109">
        <f ca="1">IF('NGPS 2010'!$A117="MR",INDIRECT("'NGPS 2010'!"&amp;'Country Selector'!$B$3&amp;ROW($A117))*10^12,0)</f>
        <v>108251705525.39375</v>
      </c>
      <c r="C109" s="90">
        <f t="shared" ca="1" si="15"/>
        <v>97426534972.854385</v>
      </c>
      <c r="D109" s="90">
        <f t="shared" ca="1" si="20"/>
        <v>86601364420.315002</v>
      </c>
      <c r="E109" s="90">
        <f t="shared" ca="1" si="20"/>
        <v>75776193867.77562</v>
      </c>
      <c r="F109" s="90">
        <f t="shared" ca="1" si="20"/>
        <v>64951023315.236252</v>
      </c>
      <c r="G109" s="90">
        <f t="shared" ca="1" si="20"/>
        <v>54125852762.696877</v>
      </c>
      <c r="H109" s="90">
        <f t="shared" ca="1" si="20"/>
        <v>43300682210.157501</v>
      </c>
      <c r="I109" s="90">
        <f t="shared" ca="1" si="20"/>
        <v>32475511657.618126</v>
      </c>
      <c r="J109" s="90">
        <f t="shared" ca="1" si="20"/>
        <v>21650341105.078751</v>
      </c>
      <c r="K109" s="90">
        <f t="shared" ca="1" si="20"/>
        <v>10825170552.539375</v>
      </c>
      <c r="L109">
        <f ca="1">IF('NGPS 2020'!$A117="MR",INDIRECT("'NGPS 2020'!"&amp;'Country Selector'!$B$3&amp;ROW($A117))*10^12,0)*'Process Emissions Multipliers'!$B$40</f>
        <v>0</v>
      </c>
      <c r="M109" s="90">
        <f t="shared" ca="1" si="16"/>
        <v>424064.63807369501</v>
      </c>
      <c r="N109" s="90">
        <f t="shared" ca="1" si="21"/>
        <v>848129.27614739002</v>
      </c>
      <c r="O109" s="90">
        <f t="shared" ca="1" si="21"/>
        <v>1272193.9142210849</v>
      </c>
      <c r="P109" s="90">
        <f t="shared" ca="1" si="21"/>
        <v>1696258.55229478</v>
      </c>
      <c r="Q109" s="90">
        <f t="shared" ca="1" si="21"/>
        <v>2120323.1903684749</v>
      </c>
      <c r="R109" s="90">
        <f t="shared" ca="1" si="21"/>
        <v>2544387.8284421698</v>
      </c>
      <c r="S109" s="90">
        <f t="shared" ca="1" si="21"/>
        <v>2968452.4665158647</v>
      </c>
      <c r="T109" s="90">
        <f t="shared" ca="1" si="21"/>
        <v>3392517.1045895601</v>
      </c>
      <c r="U109" s="90">
        <f t="shared" ca="1" si="21"/>
        <v>3816581.7426632545</v>
      </c>
      <c r="V109">
        <f ca="1">IF('NGPS 2030'!$A117="MR",INDIRECT("'NGPS 2030'!"&amp;'Country Selector'!$B$3&amp;ROW($A117))*10^12,0)*'Process Emissions Multipliers'!$D$40</f>
        <v>4240646.3807369499</v>
      </c>
      <c r="W109" s="90">
        <f t="shared" ca="1" si="22"/>
        <v>4295368.1404193966</v>
      </c>
      <c r="X109" s="90">
        <f t="shared" ca="1" si="22"/>
        <v>4350089.9001018414</v>
      </c>
      <c r="Y109" s="90">
        <f t="shared" ca="1" si="22"/>
        <v>4404811.6597842872</v>
      </c>
      <c r="Z109" s="90">
        <f t="shared" ca="1" si="22"/>
        <v>4459533.4194667339</v>
      </c>
      <c r="AA109" s="90">
        <f t="shared" ca="1" si="22"/>
        <v>4514255.1791491797</v>
      </c>
      <c r="AB109" s="90">
        <f t="shared" ca="1" si="22"/>
        <v>4568976.9388316255</v>
      </c>
      <c r="AC109" s="90">
        <f t="shared" ca="1" si="22"/>
        <v>4623698.6985140704</v>
      </c>
      <c r="AD109" s="90">
        <f t="shared" ca="1" si="22"/>
        <v>4678420.4581965171</v>
      </c>
      <c r="AE109" s="90">
        <f t="shared" ca="1" si="22"/>
        <v>4733142.2178789629</v>
      </c>
      <c r="AF109" s="90">
        <f t="shared" ca="1" si="22"/>
        <v>4787863.9775614087</v>
      </c>
      <c r="AG109" s="90">
        <f t="shared" ca="1" si="22"/>
        <v>4842585.7372438544</v>
      </c>
      <c r="AH109" s="90">
        <f t="shared" ca="1" si="22"/>
        <v>4897307.4969263002</v>
      </c>
      <c r="AI109" s="90">
        <f t="shared" ca="1" si="22"/>
        <v>4952029.256608746</v>
      </c>
      <c r="AJ109" s="90">
        <f t="shared" ca="1" si="22"/>
        <v>5006751.0162911918</v>
      </c>
      <c r="AK109" s="90">
        <f t="shared" ca="1" si="22"/>
        <v>5061472.7759736385</v>
      </c>
      <c r="AL109" s="90">
        <f t="shared" ca="1" si="22"/>
        <v>5116194.5356560834</v>
      </c>
      <c r="AM109" s="90">
        <f t="shared" ca="1" si="19"/>
        <v>5170916.2953385301</v>
      </c>
      <c r="AN109" s="90">
        <f t="shared" ca="1" si="19"/>
        <v>5225638.0550209759</v>
      </c>
      <c r="AO109" s="90">
        <f t="shared" ca="1" si="19"/>
        <v>5280359.8147034217</v>
      </c>
      <c r="AP109">
        <f ca="1">V109*'Process Emissions Multipliers'!$E$40</f>
        <v>5335081.5743858675</v>
      </c>
    </row>
    <row r="110" spans="1:42">
      <c r="A110" s="74">
        <v>58</v>
      </c>
      <c r="B110">
        <f ca="1">IF('NGPS 2010'!$A118="MR",INDIRECT("'NGPS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IF('NGPS 2020'!$A118="MR",INDIRECT("'NGPS 2020'!"&amp;'Country Selector'!$B$3&amp;ROW($A118))*10^12,0)*'Process Emissions Multipliers'!$B$40</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IF('NGPS 2030'!$A118="MR",INDIRECT("'NGPS 2030'!"&amp;'Country Selector'!$B$3&amp;ROW($A118))*10^12,0)*'Process Emissions Multipliers'!$D$40</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Multipliers'!$E$40</f>
        <v>0</v>
      </c>
    </row>
    <row r="111" spans="1:42">
      <c r="A111" s="74">
        <v>59</v>
      </c>
      <c r="B111">
        <f ca="1">IF('NGPS 2010'!$A119="MR",INDIRECT("'NGPS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IF('NGPS 2020'!$A119="MR",INDIRECT("'NGPS 2020'!"&amp;'Country Selector'!$B$3&amp;ROW($A119))*10^12,0)*'Process Emissions Multipliers'!$B$40</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IF('NGPS 2030'!$A119="MR",INDIRECT("'NGPS 2030'!"&amp;'Country Selector'!$B$3&amp;ROW($A119))*10^12,0)*'Process Emissions Multipliers'!$D$40</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Multipliers'!$E$40</f>
        <v>0</v>
      </c>
    </row>
    <row r="112" spans="1:42">
      <c r="A112" s="74">
        <v>60</v>
      </c>
      <c r="B112">
        <f ca="1">IF('NGPS 2010'!$A120="MR",INDIRECT("'NGPS 2010'!"&amp;'Country Selector'!$B$3&amp;ROW($A120))*10^12,0)</f>
        <v>1115090897.6453876</v>
      </c>
      <c r="C112" s="90">
        <f t="shared" ca="1" si="15"/>
        <v>1003832277.5018259</v>
      </c>
      <c r="D112" s="90">
        <f t="shared" ca="1" si="20"/>
        <v>892573657.35826409</v>
      </c>
      <c r="E112" s="90">
        <f t="shared" ca="1" si="20"/>
        <v>781315037.21470237</v>
      </c>
      <c r="F112" s="90">
        <f t="shared" ca="1" si="20"/>
        <v>670056417.07114053</v>
      </c>
      <c r="G112" s="90">
        <f t="shared" ca="1" si="20"/>
        <v>558797796.92757881</v>
      </c>
      <c r="H112" s="90">
        <f t="shared" ca="1" si="20"/>
        <v>447539176.78401703</v>
      </c>
      <c r="I112" s="90">
        <f t="shared" ca="1" si="20"/>
        <v>336280556.64045525</v>
      </c>
      <c r="J112" s="90">
        <f t="shared" ca="1" si="20"/>
        <v>225021936.4968935</v>
      </c>
      <c r="K112" s="90">
        <f t="shared" ca="1" si="20"/>
        <v>113763316.35333171</v>
      </c>
      <c r="L112">
        <f ca="1">IF('NGPS 2020'!$A120="MR",INDIRECT("'NGPS 2020'!"&amp;'Country Selector'!$B$3&amp;ROW($A120))*10^12,0)*'Process Emissions Multipliers'!$B$40</f>
        <v>2504696.2097699484</v>
      </c>
      <c r="M112" s="90">
        <f t="shared" ca="1" si="16"/>
        <v>3324614223.6012778</v>
      </c>
      <c r="N112" s="90">
        <f t="shared" ca="1" si="21"/>
        <v>6646723750.9927864</v>
      </c>
      <c r="O112" s="90">
        <f t="shared" ca="1" si="21"/>
        <v>9968833278.3842964</v>
      </c>
      <c r="P112" s="90">
        <f t="shared" ca="1" si="21"/>
        <v>13290942805.775803</v>
      </c>
      <c r="Q112" s="90">
        <f t="shared" ca="1" si="21"/>
        <v>16613052333.167313</v>
      </c>
      <c r="R112" s="90">
        <f t="shared" ca="1" si="21"/>
        <v>19935161860.558823</v>
      </c>
      <c r="S112" s="90">
        <f t="shared" ca="1" si="21"/>
        <v>23257271387.950325</v>
      </c>
      <c r="T112" s="90">
        <f t="shared" ca="1" si="21"/>
        <v>26579380915.341835</v>
      </c>
      <c r="U112" s="90">
        <f t="shared" ca="1" si="21"/>
        <v>29901490442.733341</v>
      </c>
      <c r="V112">
        <f ca="1">IF('NGPS 2030'!$A120="MR",INDIRECT("'NGPS 2030'!"&amp;'Country Selector'!$B$3&amp;ROW($A120))*10^12,0)*'Process Emissions Multipliers'!$D$40</f>
        <v>33223599970.124851</v>
      </c>
      <c r="W112" s="90">
        <f t="shared" ca="1" si="24"/>
        <v>33652320898.521374</v>
      </c>
      <c r="X112" s="90">
        <f t="shared" ca="1" si="24"/>
        <v>34081041826.917892</v>
      </c>
      <c r="Y112" s="90">
        <f t="shared" ca="1" si="24"/>
        <v>34509762755.314407</v>
      </c>
      <c r="Z112" s="90">
        <f t="shared" ca="1" si="24"/>
        <v>34938483683.71093</v>
      </c>
      <c r="AA112" s="90">
        <f t="shared" ca="1" si="24"/>
        <v>35367204612.107452</v>
      </c>
      <c r="AB112" s="90">
        <f t="shared" ca="1" si="24"/>
        <v>35795925540.503967</v>
      </c>
      <c r="AC112" s="90">
        <f t="shared" ca="1" si="24"/>
        <v>36224646468.900497</v>
      </c>
      <c r="AD112" s="90">
        <f t="shared" ca="1" si="24"/>
        <v>36653367397.297012</v>
      </c>
      <c r="AE112" s="90">
        <f t="shared" ca="1" si="24"/>
        <v>37082088325.693527</v>
      </c>
      <c r="AF112" s="90">
        <f t="shared" ca="1" si="24"/>
        <v>37510809254.090057</v>
      </c>
      <c r="AG112" s="90">
        <f t="shared" ca="1" si="24"/>
        <v>37939530182.486572</v>
      </c>
      <c r="AH112" s="90">
        <f t="shared" ca="1" si="24"/>
        <v>38368251110.883095</v>
      </c>
      <c r="AI112" s="90">
        <f t="shared" ca="1" si="24"/>
        <v>38796972039.27961</v>
      </c>
      <c r="AJ112" s="90">
        <f t="shared" ca="1" si="24"/>
        <v>39225692967.676132</v>
      </c>
      <c r="AK112" s="90">
        <f t="shared" ca="1" si="24"/>
        <v>39654413896.072647</v>
      </c>
      <c r="AL112" s="90">
        <f t="shared" ca="1" si="24"/>
        <v>40083134824.46917</v>
      </c>
      <c r="AM112" s="90">
        <f t="shared" ca="1" si="23"/>
        <v>40511855752.8657</v>
      </c>
      <c r="AN112" s="90">
        <f t="shared" ca="1" si="23"/>
        <v>40940576681.262207</v>
      </c>
      <c r="AO112" s="90">
        <f t="shared" ca="1" si="23"/>
        <v>41369297609.65873</v>
      </c>
      <c r="AP112">
        <f ca="1">V112*'Process Emissions Multipliers'!$E$40</f>
        <v>41798018538.055252</v>
      </c>
    </row>
    <row r="113" spans="1:42">
      <c r="A113" s="74">
        <v>61</v>
      </c>
      <c r="B113">
        <f ca="1">IF('NGPS 2010'!$A121="MR",INDIRECT("'NGPS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IF('NGPS 2020'!$A121="MR",INDIRECT("'NGPS 2020'!"&amp;'Country Selector'!$B$3&amp;ROW($A121))*10^12,0)*'Process Emissions Multipliers'!$B$40</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IF('NGPS 2030'!$A121="MR",INDIRECT("'NGPS 2030'!"&amp;'Country Selector'!$B$3&amp;ROW($A121))*10^12,0)*'Process Emissions Multipliers'!$D$40</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Multipliers'!$E$40</f>
        <v>0</v>
      </c>
    </row>
    <row r="114" spans="1:42">
      <c r="A114" s="74">
        <v>62</v>
      </c>
      <c r="B114">
        <f ca="1">IF('NGPS 2010'!$A122="MR",INDIRECT("'NGPS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IF('NGPS 2020'!$A122="MR",INDIRECT("'NGPS 2020'!"&amp;'Country Selector'!$B$3&amp;ROW($A122))*10^12,0)*'Process Emissions Multipliers'!$B$40</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IF('NGPS 2030'!$A122="MR",INDIRECT("'NGPS 2030'!"&amp;'Country Selector'!$B$3&amp;ROW($A122))*10^12,0)*'Process Emissions Multipliers'!$D$40</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Multipliers'!$E$40</f>
        <v>0</v>
      </c>
    </row>
    <row r="115" spans="1:42">
      <c r="A115" s="74">
        <v>63</v>
      </c>
      <c r="B115">
        <f ca="1">IF('NGPS 2010'!$A123="MR",INDIRECT("'NGPS 2010'!"&amp;'Country Selector'!$B$3&amp;ROW($A123))*10^12,0)</f>
        <v>0</v>
      </c>
      <c r="C115" s="90">
        <f t="shared" ca="1" si="15"/>
        <v>1962319359.9232452</v>
      </c>
      <c r="D115" s="90">
        <f t="shared" ca="1" si="20"/>
        <v>3924638719.8464904</v>
      </c>
      <c r="E115" s="90">
        <f t="shared" ca="1" si="20"/>
        <v>5886958079.7697353</v>
      </c>
      <c r="F115" s="90">
        <f t="shared" ca="1" si="20"/>
        <v>7849277439.6929808</v>
      </c>
      <c r="G115" s="90">
        <f t="shared" ca="1" si="20"/>
        <v>9811596799.6162262</v>
      </c>
      <c r="H115" s="90">
        <f t="shared" ca="1" si="20"/>
        <v>11773916159.539471</v>
      </c>
      <c r="I115" s="90">
        <f t="shared" ca="1" si="20"/>
        <v>13736235519.462717</v>
      </c>
      <c r="J115" s="90">
        <f t="shared" ca="1" si="20"/>
        <v>15698554879.385962</v>
      </c>
      <c r="K115" s="90">
        <f t="shared" ca="1" si="20"/>
        <v>17660874239.309208</v>
      </c>
      <c r="L115">
        <f ca="1">IF('NGPS 2020'!$A123="MR",INDIRECT("'NGPS 2020'!"&amp;'Country Selector'!$B$3&amp;ROW($A123))*10^12,0)*'Process Emissions Multipliers'!$B$40</f>
        <v>19623193599.232452</v>
      </c>
      <c r="M115" s="90">
        <f t="shared" ca="1" si="16"/>
        <v>17660874239.309208</v>
      </c>
      <c r="N115" s="90">
        <f t="shared" ca="1" si="21"/>
        <v>15698554879.385962</v>
      </c>
      <c r="O115" s="90">
        <f t="shared" ca="1" si="21"/>
        <v>13736235519.462717</v>
      </c>
      <c r="P115" s="90">
        <f t="shared" ca="1" si="21"/>
        <v>11773916159.539471</v>
      </c>
      <c r="Q115" s="90">
        <f t="shared" ca="1" si="21"/>
        <v>9811596799.6162262</v>
      </c>
      <c r="R115" s="90">
        <f t="shared" ca="1" si="21"/>
        <v>7849277439.6929808</v>
      </c>
      <c r="S115" s="90">
        <f t="shared" ca="1" si="21"/>
        <v>5886958079.7697353</v>
      </c>
      <c r="T115" s="90">
        <f t="shared" ca="1" si="21"/>
        <v>3924638719.8464904</v>
      </c>
      <c r="U115" s="90">
        <f t="shared" ca="1" si="21"/>
        <v>1962319359.9232452</v>
      </c>
      <c r="V115">
        <f ca="1">IF('NGPS 2030'!$A123="MR",INDIRECT("'NGPS 2030'!"&amp;'Country Selector'!$B$3&amp;ROW($A123))*10^12,0)*'Process Emissions Multipliers'!$D$40</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Multipliers'!$E$40</f>
        <v>0</v>
      </c>
    </row>
    <row r="116" spans="1:42">
      <c r="A116" s="74">
        <v>64</v>
      </c>
      <c r="B116">
        <f ca="1">IF('NGPS 2010'!$A124="MR",INDIRECT("'NGPS 2010'!"&amp;'Country Selector'!$B$3&amp;ROW($A124))*10^12,0)</f>
        <v>1860098.1341876376</v>
      </c>
      <c r="C116" s="90">
        <f t="shared" ca="1" si="15"/>
        <v>1674088.3207688737</v>
      </c>
      <c r="D116" s="90">
        <f t="shared" ca="1" si="20"/>
        <v>1488078.50735011</v>
      </c>
      <c r="E116" s="90">
        <f t="shared" ca="1" si="20"/>
        <v>1302068.6939313463</v>
      </c>
      <c r="F116" s="90">
        <f t="shared" ca="1" si="20"/>
        <v>1116058.8805125826</v>
      </c>
      <c r="G116" s="90">
        <f t="shared" ca="1" si="20"/>
        <v>930049.0670938188</v>
      </c>
      <c r="H116" s="90">
        <f t="shared" ca="1" si="20"/>
        <v>744039.25367505499</v>
      </c>
      <c r="I116" s="90">
        <f t="shared" ca="1" si="20"/>
        <v>558029.4402562913</v>
      </c>
      <c r="J116" s="90">
        <f t="shared" ca="1" si="20"/>
        <v>372019.6268375275</v>
      </c>
      <c r="K116" s="90">
        <f t="shared" ca="1" si="20"/>
        <v>186009.81341876375</v>
      </c>
      <c r="L116">
        <f ca="1">IF('NGPS 2020'!$A124="MR",INDIRECT("'NGPS 2020'!"&amp;'Country Selector'!$B$3&amp;ROW($A124))*10^12,0)*'Process Emissions Multipliers'!$B$40</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IF('NGPS 2030'!$A124="MR",INDIRECT("'NGPS 2030'!"&amp;'Country Selector'!$B$3&amp;ROW($A124))*10^12,0)*'Process Emissions Multipliers'!$D$40</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Multipliers'!$E$40</f>
        <v>0</v>
      </c>
    </row>
    <row r="117" spans="1:42">
      <c r="A117" s="74">
        <v>65</v>
      </c>
      <c r="B117">
        <f ca="1">IF('NGPS 2010'!$A125="MR",INDIRECT("'NGPS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IF('NGPS 2020'!$A125="MR",INDIRECT("'NGPS 2020'!"&amp;'Country Selector'!$B$3&amp;ROW($A125))*10^12,0)*'Process Emissions Multipliers'!$B$40</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IF('NGPS 2030'!$A125="MR",INDIRECT("'NGPS 2030'!"&amp;'Country Selector'!$B$3&amp;ROW($A125))*10^12,0)*'Process Emissions Multipliers'!$D$40</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Multipliers'!$E$40</f>
        <v>0</v>
      </c>
    </row>
    <row r="118" spans="1:42">
      <c r="A118" s="74">
        <v>66</v>
      </c>
      <c r="B118">
        <f ca="1">IF('NGPS 2010'!$A126="MR",INDIRECT("'NGPS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IF('NGPS 2020'!$A126="MR",INDIRECT("'NGPS 2020'!"&amp;'Country Selector'!$B$3&amp;ROW($A126))*10^12,0)*'Process Emissions Multipliers'!$B$40</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IF('NGPS 2030'!$A126="MR",INDIRECT("'NGPS 2030'!"&amp;'Country Selector'!$B$3&amp;ROW($A126))*10^12,0)*'Process Emissions Multipliers'!$D$40</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Multipliers'!$E$40</f>
        <v>0</v>
      </c>
    </row>
    <row r="119" spans="1:42">
      <c r="A119" s="74">
        <v>67</v>
      </c>
      <c r="B119">
        <f ca="1">IF('NGPS 2010'!$A127="MR",INDIRECT("'NGPS 2010'!"&amp;'Country Selector'!$B$3&amp;ROW($A127))*10^12,0)</f>
        <v>14573051084.276756</v>
      </c>
      <c r="C119" s="90">
        <f t="shared" ca="1" si="15"/>
        <v>13115745975.849081</v>
      </c>
      <c r="D119" s="90">
        <f t="shared" ca="1" si="20"/>
        <v>11658440867.421406</v>
      </c>
      <c r="E119" s="90">
        <f t="shared" ca="1" si="20"/>
        <v>10201135758.993729</v>
      </c>
      <c r="F119" s="90">
        <f t="shared" ca="1" si="20"/>
        <v>8743830650.5660534</v>
      </c>
      <c r="G119" s="90">
        <f t="shared" ca="1" si="20"/>
        <v>7286525542.1383791</v>
      </c>
      <c r="H119" s="90">
        <f t="shared" ca="1" si="20"/>
        <v>5829220433.7107029</v>
      </c>
      <c r="I119" s="90">
        <f t="shared" ca="1" si="20"/>
        <v>4371915325.2830267</v>
      </c>
      <c r="J119" s="90">
        <f t="shared" ca="1" si="20"/>
        <v>2914610216.8553514</v>
      </c>
      <c r="K119" s="90">
        <f t="shared" ca="1" si="20"/>
        <v>1457305108.4276757</v>
      </c>
      <c r="L119">
        <f ca="1">IF('NGPS 2020'!$A127="MR",INDIRECT("'NGPS 2020'!"&amp;'Country Selector'!$B$3&amp;ROW($A127))*10^12,0)*'Process Emissions Multipliers'!$B$40</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IF('NGPS 2030'!$A127="MR",INDIRECT("'NGPS 2030'!"&amp;'Country Selector'!$B$3&amp;ROW($A127))*10^12,0)*'Process Emissions Multipliers'!$D$40</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Multipliers'!$E$40</f>
        <v>0</v>
      </c>
    </row>
    <row r="120" spans="1:42">
      <c r="A120" s="74">
        <v>68</v>
      </c>
      <c r="B120">
        <f ca="1">IF('NGPS 2010'!$A128="MR",INDIRECT("'NGPS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IF('NGPS 2020'!$A128="MR",INDIRECT("'NGPS 2020'!"&amp;'Country Selector'!$B$3&amp;ROW($A128))*10^12,0)*'Process Emissions Multipliers'!$B$40</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IF('NGPS 2030'!$A128="MR",INDIRECT("'NGPS 2030'!"&amp;'Country Selector'!$B$3&amp;ROW($A128))*10^12,0)*'Process Emissions Multipliers'!$D$40</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Multipliers'!$E$40</f>
        <v>0</v>
      </c>
    </row>
    <row r="121" spans="1:42">
      <c r="A121" s="74">
        <v>69</v>
      </c>
      <c r="B121">
        <f ca="1">IF('NGPS 2010'!$A129="MR",INDIRECT("'NGPS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IF('NGPS 2020'!$A129="MR",INDIRECT("'NGPS 2020'!"&amp;'Country Selector'!$B$3&amp;ROW($A129))*10^12,0)*'Process Emissions Multipliers'!$B$40</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IF('NGPS 2030'!$A129="MR",INDIRECT("'NGPS 2030'!"&amp;'Country Selector'!$B$3&amp;ROW($A129))*10^12,0)*'Process Emissions Multipliers'!$D$40</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Multipliers'!$E$40</f>
        <v>0</v>
      </c>
    </row>
    <row r="122" spans="1:42">
      <c r="A122" s="74">
        <v>70</v>
      </c>
      <c r="B122">
        <f ca="1">IF('NGPS 2010'!$A130="MR",INDIRECT("'NGPS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IF('NGPS 2020'!$A130="MR",INDIRECT("'NGPS 2020'!"&amp;'Country Selector'!$B$3&amp;ROW($A130))*10^12,0)*'Process Emissions Multipliers'!$B$40</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IF('NGPS 2030'!$A130="MR",INDIRECT("'NGPS 2030'!"&amp;'Country Selector'!$B$3&amp;ROW($A130))*10^12,0)*'Process Emissions Multipliers'!$D$40</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Multipliers'!$E$40</f>
        <v>0</v>
      </c>
    </row>
    <row r="123" spans="1:42">
      <c r="A123" s="74">
        <v>71</v>
      </c>
      <c r="B123">
        <f ca="1">IF('NGPS 2010'!$A131="MR",INDIRECT("'NGPS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IF('NGPS 2020'!$A131="MR",INDIRECT("'NGPS 2020'!"&amp;'Country Selector'!$B$3&amp;ROW($A131))*10^12,0)*'Process Emissions Multipliers'!$B$40</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IF('NGPS 2030'!$A131="MR",INDIRECT("'NGPS 2030'!"&amp;'Country Selector'!$B$3&amp;ROW($A131))*10^12,0)*'Process Emissions Multipliers'!$D$40</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Multipliers'!$E$40</f>
        <v>0</v>
      </c>
    </row>
    <row r="124" spans="1:42">
      <c r="A124" s="74">
        <v>72</v>
      </c>
      <c r="B124">
        <f ca="1">IF('NGPS 2010'!$A132="MR",INDIRECT("'NGPS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IF('NGPS 2020'!$A132="MR",INDIRECT("'NGPS 2020'!"&amp;'Country Selector'!$B$3&amp;ROW($A132))*10^12,0)*'Process Emissions Multipliers'!$B$40</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IF('NGPS 2030'!$A132="MR",INDIRECT("'NGPS 2030'!"&amp;'Country Selector'!$B$3&amp;ROW($A132))*10^12,0)*'Process Emissions Multipliers'!$D$40</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Multipliers'!$E$40</f>
        <v>0</v>
      </c>
    </row>
    <row r="125" spans="1:42">
      <c r="A125" s="74">
        <v>73</v>
      </c>
      <c r="B125">
        <f ca="1">IF('NGPS 2010'!$A133="MR",INDIRECT("'NGPS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IF('NGPS 2020'!$A133="MR",INDIRECT("'NGPS 2020'!"&amp;'Country Selector'!$B$3&amp;ROW($A133))*10^12,0)*'Process Emissions Multipliers'!$B$40</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IF('NGPS 2030'!$A133="MR",INDIRECT("'NGPS 2030'!"&amp;'Country Selector'!$B$3&amp;ROW($A133))*10^12,0)*'Process Emissions Multipliers'!$D$40</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Multipliers'!$E$40</f>
        <v>0</v>
      </c>
    </row>
    <row r="126" spans="1:42">
      <c r="A126" s="74">
        <v>74</v>
      </c>
      <c r="B126">
        <f ca="1">IF('NGPS 2010'!$A134="MR",INDIRECT("'NGPS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IF('NGPS 2020'!$A134="MR",INDIRECT("'NGPS 2020'!"&amp;'Country Selector'!$B$3&amp;ROW($A134))*10^12,0)*'Process Emissions Multipliers'!$B$40</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IF('NGPS 2030'!$A134="MR",INDIRECT("'NGPS 2030'!"&amp;'Country Selector'!$B$3&amp;ROW($A134))*10^12,0)*'Process Emissions Multipliers'!$D$40</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Multipliers'!$E$40</f>
        <v>0</v>
      </c>
    </row>
    <row r="127" spans="1:42">
      <c r="A127" s="74">
        <v>75</v>
      </c>
      <c r="B127">
        <f ca="1">IF('NGPS 2010'!$A135="MR",INDIRECT("'NGPS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IF('NGPS 2020'!$A135="MR",INDIRECT("'NGPS 2020'!"&amp;'Country Selector'!$B$3&amp;ROW($A135))*10^12,0)*'Process Emissions Multipliers'!$B$40</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IF('NGPS 2030'!$A135="MR",INDIRECT("'NGPS 2030'!"&amp;'Country Selector'!$B$3&amp;ROW($A135))*10^12,0)*'Process Emissions Multipliers'!$D$40</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Multipliers'!$E$40</f>
        <v>0</v>
      </c>
    </row>
    <row r="128" spans="1:42">
      <c r="A128" s="74">
        <v>76</v>
      </c>
      <c r="B128">
        <f ca="1">IF('NGPS 2010'!$A136="MR",INDIRECT("'NGPS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IF('NGPS 2020'!$A136="MR",INDIRECT("'NGPS 2020'!"&amp;'Country Selector'!$B$3&amp;ROW($A136))*10^12,0)*'Process Emissions Multipliers'!$B$40</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IF('NGPS 2030'!$A136="MR",INDIRECT("'NGPS 2030'!"&amp;'Country Selector'!$B$3&amp;ROW($A136))*10^12,0)*'Process Emissions Multipliers'!$D$40</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Multipliers'!$E$40</f>
        <v>0</v>
      </c>
    </row>
    <row r="129" spans="1:42">
      <c r="A129" s="74">
        <v>77</v>
      </c>
      <c r="B129">
        <f ca="1">IF('NGPS 2010'!$A137="MR",INDIRECT("'NGPS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IF('NGPS 2020'!$A137="MR",INDIRECT("'NGPS 2020'!"&amp;'Country Selector'!$B$3&amp;ROW($A137))*10^12,0)*'Process Emissions Multipliers'!$B$40</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IF('NGPS 2030'!$A137="MR",INDIRECT("'NGPS 2030'!"&amp;'Country Selector'!$B$3&amp;ROW($A137))*10^12,0)*'Process Emissions Multipliers'!$D$40</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Multipliers'!$E$40</f>
        <v>0</v>
      </c>
    </row>
    <row r="130" spans="1:42">
      <c r="A130" s="74">
        <v>78</v>
      </c>
      <c r="B130">
        <f ca="1">IF('NGPS 2010'!$A138="MR",INDIRECT("'NGPS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IF('NGPS 2020'!$A138="MR",INDIRECT("'NGPS 2020'!"&amp;'Country Selector'!$B$3&amp;ROW($A138))*10^12,0)*'Process Emissions Multipliers'!$B$40</f>
        <v>0</v>
      </c>
      <c r="M130" s="90">
        <f t="shared" ca="1" si="28"/>
        <v>3809832500.7466345</v>
      </c>
      <c r="N130" s="90">
        <f t="shared" ca="1" si="28"/>
        <v>7619665001.493269</v>
      </c>
      <c r="O130" s="90">
        <f t="shared" ca="1" si="28"/>
        <v>11429497502.239904</v>
      </c>
      <c r="P130" s="90">
        <f t="shared" ca="1" si="28"/>
        <v>15239330002.986538</v>
      </c>
      <c r="Q130" s="90">
        <f t="shared" ca="1" si="28"/>
        <v>19049162503.733173</v>
      </c>
      <c r="R130" s="90">
        <f t="shared" ca="1" si="28"/>
        <v>22858995004.479809</v>
      </c>
      <c r="S130" s="90">
        <f t="shared" ca="1" si="28"/>
        <v>26668827505.226444</v>
      </c>
      <c r="T130" s="90">
        <f t="shared" ca="1" si="28"/>
        <v>30478660005.973076</v>
      </c>
      <c r="U130" s="90">
        <f t="shared" ca="1" si="28"/>
        <v>34288492506.719715</v>
      </c>
      <c r="V130">
        <f ca="1">IF('NGPS 2030'!$A138="MR",INDIRECT("'NGPS 2030'!"&amp;'Country Selector'!$B$3&amp;ROW($A138))*10^12,0)*'Process Emissions Multipliers'!$D$40</f>
        <v>38098325007.466347</v>
      </c>
      <c r="W130" s="90">
        <f t="shared" ca="1" si="26"/>
        <v>38589949915.129601</v>
      </c>
      <c r="X130" s="90">
        <f t="shared" ca="1" si="26"/>
        <v>39081574822.792847</v>
      </c>
      <c r="Y130" s="90">
        <f t="shared" ca="1" si="26"/>
        <v>39573199730.456093</v>
      </c>
      <c r="Z130" s="90">
        <f t="shared" ca="1" si="26"/>
        <v>40064824638.119339</v>
      </c>
      <c r="AA130" s="90">
        <f t="shared" ca="1" si="26"/>
        <v>40556449545.782593</v>
      </c>
      <c r="AB130" s="90">
        <f t="shared" ca="1" si="26"/>
        <v>41048074453.445839</v>
      </c>
      <c r="AC130" s="90">
        <f t="shared" ca="1" si="26"/>
        <v>41539699361.109085</v>
      </c>
      <c r="AD130" s="90">
        <f t="shared" ca="1" si="26"/>
        <v>42031324268.772339</v>
      </c>
      <c r="AE130" s="90">
        <f t="shared" ca="1" si="26"/>
        <v>42522949176.435585</v>
      </c>
      <c r="AF130" s="90">
        <f t="shared" ca="1" si="26"/>
        <v>43014574084.098831</v>
      </c>
      <c r="AG130" s="90">
        <f t="shared" ca="1" si="26"/>
        <v>43506198991.762085</v>
      </c>
      <c r="AH130" s="90">
        <f t="shared" ca="1" si="26"/>
        <v>43997823899.425323</v>
      </c>
      <c r="AI130" s="90">
        <f t="shared" ca="1" si="26"/>
        <v>44489448807.088577</v>
      </c>
      <c r="AJ130" s="90">
        <f t="shared" ca="1" si="26"/>
        <v>44981073714.751823</v>
      </c>
      <c r="AK130" s="90">
        <f t="shared" ca="1" si="26"/>
        <v>45472698622.41507</v>
      </c>
      <c r="AL130" s="90">
        <f t="shared" ca="1" si="26"/>
        <v>45964323530.078323</v>
      </c>
      <c r="AM130" s="90">
        <f t="shared" ca="1" si="25"/>
        <v>46455948437.74157</v>
      </c>
      <c r="AN130" s="90">
        <f t="shared" ca="1" si="25"/>
        <v>46947573345.404823</v>
      </c>
      <c r="AO130" s="90">
        <f t="shared" ca="1" si="25"/>
        <v>47439198253.068062</v>
      </c>
      <c r="AP130">
        <f ca="1">V130*'Process Emissions Multipliers'!$E$40</f>
        <v>47930823160.731316</v>
      </c>
    </row>
    <row r="131" spans="1:42">
      <c r="A131" s="74">
        <v>79</v>
      </c>
      <c r="B131">
        <f ca="1">IF('NGPS 2010'!$A139="MR",INDIRECT("'NGPS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IF('NGPS 2020'!$A139="MR",INDIRECT("'NGPS 2020'!"&amp;'Country Selector'!$B$3&amp;ROW($A139))*10^12,0)*'Process Emissions Multipliers'!$B$40</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IF('NGPS 2030'!$A139="MR",INDIRECT("'NGPS 2030'!"&amp;'Country Selector'!$B$3&amp;ROW($A139))*10^12,0)*'Process Emissions Multipliers'!$D$40</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Multipliers'!$E$40</f>
        <v>0</v>
      </c>
    </row>
    <row r="132" spans="1:42">
      <c r="A132" s="74">
        <v>80</v>
      </c>
      <c r="B132">
        <f ca="1">IF('NGPS 2010'!$A140="MR",INDIRECT("'NGPS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IF('NGPS 2020'!$A140="MR",INDIRECT("'NGPS 2020'!"&amp;'Country Selector'!$B$3&amp;ROW($A140))*10^12,0)*'Process Emissions Multipliers'!$B$40</f>
        <v>0</v>
      </c>
      <c r="M132" s="90">
        <f t="shared" ca="1" si="28"/>
        <v>799679.32946326421</v>
      </c>
      <c r="N132" s="90">
        <f t="shared" ca="1" si="28"/>
        <v>1599358.6589265284</v>
      </c>
      <c r="O132" s="90">
        <f t="shared" ca="1" si="28"/>
        <v>2399037.9883897929</v>
      </c>
      <c r="P132" s="90">
        <f t="shared" ca="1" si="28"/>
        <v>3198717.3178530568</v>
      </c>
      <c r="Q132" s="90">
        <f t="shared" ca="1" si="28"/>
        <v>3998396.6473163208</v>
      </c>
      <c r="R132" s="90">
        <f t="shared" ca="1" si="28"/>
        <v>4798075.9767795857</v>
      </c>
      <c r="S132" s="90">
        <f t="shared" ca="1" si="28"/>
        <v>5597755.3062428497</v>
      </c>
      <c r="T132" s="90">
        <f t="shared" ca="1" si="28"/>
        <v>6397434.6357061137</v>
      </c>
      <c r="U132" s="90">
        <f t="shared" ca="1" si="28"/>
        <v>7197113.9651693776</v>
      </c>
      <c r="V132">
        <f ca="1">IF('NGPS 2030'!$A140="MR",INDIRECT("'NGPS 2030'!"&amp;'Country Selector'!$B$3&amp;ROW($A140))*10^12,0)*'Process Emissions Multipliers'!$D$40</f>
        <v>7996793.2946326425</v>
      </c>
      <c r="W132" s="90">
        <f t="shared" ca="1" si="26"/>
        <v>8099984.7804605719</v>
      </c>
      <c r="X132" s="90">
        <f t="shared" ca="1" si="26"/>
        <v>8203176.2662885031</v>
      </c>
      <c r="Y132" s="90">
        <f t="shared" ca="1" si="26"/>
        <v>8306367.7521164343</v>
      </c>
      <c r="Z132" s="90">
        <f t="shared" ca="1" si="26"/>
        <v>8409559.2379443645</v>
      </c>
      <c r="AA132" s="90">
        <f t="shared" ca="1" si="26"/>
        <v>8512750.7237722948</v>
      </c>
      <c r="AB132" s="90">
        <f t="shared" ca="1" si="26"/>
        <v>8615942.2096002251</v>
      </c>
      <c r="AC132" s="90">
        <f t="shared" ca="1" si="26"/>
        <v>8719133.6954281572</v>
      </c>
      <c r="AD132" s="90">
        <f t="shared" ca="1" si="26"/>
        <v>8822325.1812560875</v>
      </c>
      <c r="AE132" s="90">
        <f t="shared" ca="1" si="26"/>
        <v>8925516.6670840159</v>
      </c>
      <c r="AF132" s="90">
        <f t="shared" ca="1" si="26"/>
        <v>9028708.152911948</v>
      </c>
      <c r="AG132" s="90">
        <f t="shared" ca="1" si="26"/>
        <v>9131899.6387398783</v>
      </c>
      <c r="AH132" s="90">
        <f t="shared" ca="1" si="26"/>
        <v>9235091.1245678104</v>
      </c>
      <c r="AI132" s="90">
        <f t="shared" ca="1" si="26"/>
        <v>9338282.6103957407</v>
      </c>
      <c r="AJ132" s="90">
        <f t="shared" ca="1" si="26"/>
        <v>9441474.096223671</v>
      </c>
      <c r="AK132" s="90">
        <f t="shared" ca="1" si="26"/>
        <v>9544665.5820516013</v>
      </c>
      <c r="AL132" s="90">
        <f t="shared" ca="1" si="26"/>
        <v>9647857.0678795315</v>
      </c>
      <c r="AM132" s="90">
        <f t="shared" ca="1" si="25"/>
        <v>9751048.5537074637</v>
      </c>
      <c r="AN132" s="90">
        <f t="shared" ca="1" si="25"/>
        <v>9854240.0395353921</v>
      </c>
      <c r="AO132" s="90">
        <f t="shared" ca="1" si="25"/>
        <v>9957431.5253633261</v>
      </c>
      <c r="AP132">
        <f ca="1">V132*'Process Emissions Multipliers'!$E$40</f>
        <v>10060623.011191254</v>
      </c>
    </row>
    <row r="133" spans="1:42">
      <c r="A133" s="74">
        <v>81</v>
      </c>
      <c r="B133">
        <f ca="1">IF('NGPS 2010'!$A141="MR",INDIRECT("'NGPS 2010'!"&amp;'Country Selector'!$B$3&amp;ROW($A141))*10^12,0)</f>
        <v>0</v>
      </c>
      <c r="C133" s="90">
        <f t="shared" ca="1" si="27"/>
        <v>2250240215.0882754</v>
      </c>
      <c r="D133" s="90">
        <f t="shared" ca="1" si="27"/>
        <v>4500480430.1765509</v>
      </c>
      <c r="E133" s="90">
        <f t="shared" ca="1" si="27"/>
        <v>6750720645.2648268</v>
      </c>
      <c r="F133" s="90">
        <f t="shared" ca="1" si="27"/>
        <v>9000960860.3531017</v>
      </c>
      <c r="G133" s="90">
        <f t="shared" ca="1" si="27"/>
        <v>11251201075.441378</v>
      </c>
      <c r="H133" s="90">
        <f t="shared" ca="1" si="27"/>
        <v>13501441290.529654</v>
      </c>
      <c r="I133" s="90">
        <f t="shared" ca="1" si="27"/>
        <v>15751681505.617929</v>
      </c>
      <c r="J133" s="90">
        <f t="shared" ca="1" si="27"/>
        <v>18001921720.706203</v>
      </c>
      <c r="K133" s="90">
        <f t="shared" ca="1" si="27"/>
        <v>20252161935.794479</v>
      </c>
      <c r="L133">
        <f ca="1">IF('NGPS 2020'!$A141="MR",INDIRECT("'NGPS 2020'!"&amp;'Country Selector'!$B$3&amp;ROW($A141))*10^12,0)*'Process Emissions Multipliers'!$B$40</f>
        <v>22502402150.882755</v>
      </c>
      <c r="M133" s="90">
        <f t="shared" ca="1" si="28"/>
        <v>20252161935.794479</v>
      </c>
      <c r="N133" s="90">
        <f t="shared" ca="1" si="28"/>
        <v>18001921720.706203</v>
      </c>
      <c r="O133" s="90">
        <f t="shared" ca="1" si="28"/>
        <v>15751681505.617929</v>
      </c>
      <c r="P133" s="90">
        <f t="shared" ca="1" si="28"/>
        <v>13501441290.529654</v>
      </c>
      <c r="Q133" s="90">
        <f t="shared" ca="1" si="28"/>
        <v>11251201075.441378</v>
      </c>
      <c r="R133" s="90">
        <f t="shared" ca="1" si="28"/>
        <v>9000960860.3531017</v>
      </c>
      <c r="S133" s="90">
        <f t="shared" ca="1" si="28"/>
        <v>6750720645.2648268</v>
      </c>
      <c r="T133" s="90">
        <f t="shared" ca="1" si="28"/>
        <v>4500480430.1765509</v>
      </c>
      <c r="U133" s="90">
        <f t="shared" ca="1" si="28"/>
        <v>2250240215.0882754</v>
      </c>
      <c r="V133">
        <f ca="1">IF('NGPS 2030'!$A141="MR",INDIRECT("'NGPS 2030'!"&amp;'Country Selector'!$B$3&amp;ROW($A141))*10^12,0)*'Process Emissions Multipliers'!$D$40</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Multipliers'!$E$40</f>
        <v>0</v>
      </c>
    </row>
    <row r="134" spans="1:42">
      <c r="A134" s="74">
        <v>82</v>
      </c>
      <c r="B134">
        <f ca="1">IF('NGPS 2010'!$A142="MR",INDIRECT("'NGPS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IF('NGPS 2020'!$A142="MR",INDIRECT("'NGPS 2020'!"&amp;'Country Selector'!$B$3&amp;ROW($A142))*10^12,0)*'Process Emissions Multipliers'!$B$40</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IF('NGPS 2030'!$A142="MR",INDIRECT("'NGPS 2030'!"&amp;'Country Selector'!$B$3&amp;ROW($A142))*10^12,0)*'Process Emissions Multipliers'!$D$40</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Multipliers'!$E$40</f>
        <v>0</v>
      </c>
    </row>
    <row r="135" spans="1:42">
      <c r="A135" s="74">
        <v>83</v>
      </c>
      <c r="B135">
        <f ca="1">IF('NGPS 2010'!$A143="MR",INDIRECT("'NGPS 2010'!"&amp;'Country Selector'!$B$3&amp;ROW($A143))*10^12,0)</f>
        <v>0</v>
      </c>
      <c r="C135" s="90">
        <f t="shared" ca="1" si="27"/>
        <v>472322.7559254418</v>
      </c>
      <c r="D135" s="90">
        <f t="shared" ca="1" si="27"/>
        <v>944645.5118508836</v>
      </c>
      <c r="E135" s="90">
        <f t="shared" ca="1" si="27"/>
        <v>1416968.2677763253</v>
      </c>
      <c r="F135" s="90">
        <f t="shared" ca="1" si="27"/>
        <v>1889291.0237017672</v>
      </c>
      <c r="G135" s="90">
        <f t="shared" ca="1" si="27"/>
        <v>2361613.7796272091</v>
      </c>
      <c r="H135" s="90">
        <f t="shared" ca="1" si="27"/>
        <v>2833936.5355526507</v>
      </c>
      <c r="I135" s="90">
        <f t="shared" ca="1" si="27"/>
        <v>3306259.2914780928</v>
      </c>
      <c r="J135" s="90">
        <f t="shared" ca="1" si="27"/>
        <v>3778582.0474035344</v>
      </c>
      <c r="K135" s="90">
        <f t="shared" ca="1" si="27"/>
        <v>4250904.803328976</v>
      </c>
      <c r="L135">
        <f ca="1">IF('NGPS 2020'!$A143="MR",INDIRECT("'NGPS 2020'!"&amp;'Country Selector'!$B$3&amp;ROW($A143))*10^12,0)*'Process Emissions Multipliers'!$B$40</f>
        <v>4723227.5592544181</v>
      </c>
      <c r="M135" s="90">
        <f t="shared" ca="1" si="28"/>
        <v>4250904.803328976</v>
      </c>
      <c r="N135" s="90">
        <f t="shared" ca="1" si="28"/>
        <v>3778582.0474035344</v>
      </c>
      <c r="O135" s="90">
        <f t="shared" ca="1" si="28"/>
        <v>3306259.2914780928</v>
      </c>
      <c r="P135" s="90">
        <f t="shared" ca="1" si="28"/>
        <v>2833936.5355526507</v>
      </c>
      <c r="Q135" s="90">
        <f t="shared" ca="1" si="28"/>
        <v>2361613.7796272091</v>
      </c>
      <c r="R135" s="90">
        <f t="shared" ca="1" si="28"/>
        <v>1889291.0237017672</v>
      </c>
      <c r="S135" s="90">
        <f t="shared" ca="1" si="28"/>
        <v>1416968.2677763253</v>
      </c>
      <c r="T135" s="90">
        <f t="shared" ca="1" si="28"/>
        <v>944645.5118508836</v>
      </c>
      <c r="U135" s="90">
        <f t="shared" ca="1" si="28"/>
        <v>472322.7559254418</v>
      </c>
      <c r="V135">
        <f ca="1">IF('NGPS 2030'!$A143="MR",INDIRECT("'NGPS 2030'!"&amp;'Country Selector'!$B$3&amp;ROW($A143))*10^12,0)*'Process Emissions Multipliers'!$D$40</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Multipliers'!$E$40</f>
        <v>0</v>
      </c>
    </row>
    <row r="136" spans="1:42">
      <c r="A136" s="74">
        <v>84</v>
      </c>
      <c r="B136">
        <f ca="1">IF('NGPS 2010'!$A144="MR",INDIRECT("'NGPS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IF('NGPS 2020'!$A144="MR",INDIRECT("'NGPS 2020'!"&amp;'Country Selector'!$B$3&amp;ROW($A144))*10^12,0)*'Process Emissions Multipliers'!$B$40</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IF('NGPS 2030'!$A144="MR",INDIRECT("'NGPS 2030'!"&amp;'Country Selector'!$B$3&amp;ROW($A144))*10^12,0)*'Process Emissions Multipliers'!$D$40</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Multipliers'!$E$40</f>
        <v>0</v>
      </c>
    </row>
    <row r="137" spans="1:42">
      <c r="A137" s="74">
        <v>85</v>
      </c>
      <c r="B137">
        <f ca="1">IF('NGPS 2010'!$A145="MR",INDIRECT("'NGPS 2010'!"&amp;'Country Selector'!$B$3&amp;ROW($A145))*10^12,0)</f>
        <v>16711278641.03994</v>
      </c>
      <c r="C137" s="90">
        <f t="shared" ca="1" si="27"/>
        <v>15040150776.935947</v>
      </c>
      <c r="D137" s="90">
        <f t="shared" ca="1" si="27"/>
        <v>13369022912.831951</v>
      </c>
      <c r="E137" s="90">
        <f t="shared" ca="1" si="27"/>
        <v>11697895048.727957</v>
      </c>
      <c r="F137" s="90">
        <f t="shared" ca="1" si="27"/>
        <v>10026767184.623964</v>
      </c>
      <c r="G137" s="90">
        <f t="shared" ca="1" si="27"/>
        <v>8355639320.5199709</v>
      </c>
      <c r="H137" s="90">
        <f t="shared" ca="1" si="27"/>
        <v>6684511456.4159756</v>
      </c>
      <c r="I137" s="90">
        <f t="shared" ca="1" si="27"/>
        <v>5013383592.3119822</v>
      </c>
      <c r="J137" s="90">
        <f t="shared" ca="1" si="27"/>
        <v>3342255728.2079878</v>
      </c>
      <c r="K137" s="90">
        <f t="shared" ca="1" si="27"/>
        <v>1671127864.1039939</v>
      </c>
      <c r="L137">
        <f ca="1">IF('NGPS 2020'!$A145="MR",INDIRECT("'NGPS 2020'!"&amp;'Country Selector'!$B$3&amp;ROW($A145))*10^12,0)*'Process Emissions Multipliers'!$B$40</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IF('NGPS 2030'!$A145="MR",INDIRECT("'NGPS 2030'!"&amp;'Country Selector'!$B$3&amp;ROW($A145))*10^12,0)*'Process Emissions Multipliers'!$D$40</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Multipliers'!$E$40</f>
        <v>0</v>
      </c>
    </row>
    <row r="138" spans="1:42">
      <c r="A138" s="74">
        <v>86</v>
      </c>
      <c r="B138">
        <f ca="1">IF('NGPS 2010'!$A146="MR",INDIRECT("'NGPS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IF('NGPS 2020'!$A146="MR",INDIRECT("'NGPS 2020'!"&amp;'Country Selector'!$B$3&amp;ROW($A146))*10^12,0)*'Process Emissions Multipliers'!$B$40</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IF('NGPS 2030'!$A146="MR",INDIRECT("'NGPS 2030'!"&amp;'Country Selector'!$B$3&amp;ROW($A146))*10^12,0)*'Process Emissions Multipliers'!$D$40</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Multipliers'!$E$40</f>
        <v>0</v>
      </c>
    </row>
    <row r="139" spans="1:42">
      <c r="A139" s="74">
        <v>87</v>
      </c>
      <c r="B139">
        <f ca="1">IF('NGPS 2010'!$A147="MR",INDIRECT("'NGPS 2010'!"&amp;'Country Selector'!$B$3&amp;ROW($A147))*10^12,0)</f>
        <v>3507677.5937170624</v>
      </c>
      <c r="C139" s="90">
        <f t="shared" ca="1" si="27"/>
        <v>3156909.8343453561</v>
      </c>
      <c r="D139" s="90">
        <f t="shared" ca="1" si="27"/>
        <v>2806142.0749736498</v>
      </c>
      <c r="E139" s="90">
        <f t="shared" ca="1" si="27"/>
        <v>2455374.315601944</v>
      </c>
      <c r="F139" s="90">
        <f t="shared" ca="1" si="27"/>
        <v>2104606.5562302372</v>
      </c>
      <c r="G139" s="90">
        <f t="shared" ca="1" si="27"/>
        <v>1753838.7968585312</v>
      </c>
      <c r="H139" s="90">
        <f t="shared" ca="1" si="27"/>
        <v>1403071.0374868249</v>
      </c>
      <c r="I139" s="90">
        <f t="shared" ca="1" si="27"/>
        <v>1052303.2781151186</v>
      </c>
      <c r="J139" s="90">
        <f t="shared" ca="1" si="27"/>
        <v>701535.51874341245</v>
      </c>
      <c r="K139" s="90">
        <f t="shared" ca="1" si="27"/>
        <v>350767.75937170623</v>
      </c>
      <c r="L139">
        <f ca="1">IF('NGPS 2020'!$A147="MR",INDIRECT("'NGPS 2020'!"&amp;'Country Selector'!$B$3&amp;ROW($A147))*10^12,0)*'Process Emissions Multipliers'!$B$40</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IF('NGPS 2030'!$A147="MR",INDIRECT("'NGPS 2030'!"&amp;'Country Selector'!$B$3&amp;ROW($A147))*10^12,0)*'Process Emissions Multipliers'!$D$40</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Multipliers'!$E$40</f>
        <v>0</v>
      </c>
    </row>
    <row r="140" spans="1:42">
      <c r="A140" s="74">
        <v>88</v>
      </c>
      <c r="B140">
        <f ca="1">IF('NGPS 2010'!$A148="MR",INDIRECT("'NGPS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IF('NGPS 2020'!$A148="MR",INDIRECT("'NGPS 2020'!"&amp;'Country Selector'!$B$3&amp;ROW($A148))*10^12,0)*'Process Emissions Multipliers'!$B$40</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IF('NGPS 2030'!$A148="MR",INDIRECT("'NGPS 2030'!"&amp;'Country Selector'!$B$3&amp;ROW($A148))*10^12,0)*'Process Emissions Multipliers'!$D$40</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Multipliers'!$E$40</f>
        <v>0</v>
      </c>
    </row>
    <row r="141" spans="1:42">
      <c r="A141" s="74">
        <v>89</v>
      </c>
      <c r="B141">
        <f ca="1">IF('NGPS 2010'!$A149="MR",INDIRECT("'NGPS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IF('NGPS 2020'!$A149="MR",INDIRECT("'NGPS 2020'!"&amp;'Country Selector'!$B$3&amp;ROW($A149))*10^12,0)*'Process Emissions Multipliers'!$B$40</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IF('NGPS 2030'!$A149="MR",INDIRECT("'NGPS 2030'!"&amp;'Country Selector'!$B$3&amp;ROW($A149))*10^12,0)*'Process Emissions Multipliers'!$D$40</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Multipliers'!$E$40</f>
        <v>0</v>
      </c>
    </row>
    <row r="142" spans="1:42">
      <c r="A142" s="74">
        <v>90</v>
      </c>
      <c r="B142">
        <f ca="1">IF('NGPS 2010'!$A150="MR",INDIRECT("'NGPS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IF('NGPS 2020'!$A150="MR",INDIRECT("'NGPS 2020'!"&amp;'Country Selector'!$B$3&amp;ROW($A150))*10^12,0)*'Process Emissions Multipliers'!$B$40</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IF('NGPS 2030'!$A150="MR",INDIRECT("'NGPS 2030'!"&amp;'Country Selector'!$B$3&amp;ROW($A150))*10^12,0)*'Process Emissions Multipliers'!$D$40</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Multipliers'!$E$40</f>
        <v>0</v>
      </c>
    </row>
    <row r="143" spans="1:42">
      <c r="A143" s="74">
        <v>91</v>
      </c>
      <c r="B143">
        <f ca="1">IF('NGPS 2010'!$A151="MR",INDIRECT("'NGPS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IF('NGPS 2020'!$A151="MR",INDIRECT("'NGPS 2020'!"&amp;'Country Selector'!$B$3&amp;ROW($A151))*10^12,0)*'Process Emissions Multipliers'!$B$40</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IF('NGPS 2030'!$A151="MR",INDIRECT("'NGPS 2030'!"&amp;'Country Selector'!$B$3&amp;ROW($A151))*10^12,0)*'Process Emissions Multipliers'!$D$40</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Multipliers'!$E$40</f>
        <v>0</v>
      </c>
    </row>
    <row r="144" spans="1:42">
      <c r="A144" s="74">
        <v>92</v>
      </c>
      <c r="B144">
        <f ca="1">IF('NGPS 2010'!$A152="MR",INDIRECT("'NGPS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IF('NGPS 2020'!$A152="MR",INDIRECT("'NGPS 2020'!"&amp;'Country Selector'!$B$3&amp;ROW($A152))*10^12,0)*'Process Emissions Multipliers'!$B$40</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IF('NGPS 2030'!$A152="MR",INDIRECT("'NGPS 2030'!"&amp;'Country Selector'!$B$3&amp;ROW($A152))*10^12,0)*'Process Emissions Multipliers'!$D$40</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Multipliers'!$E$40</f>
        <v>0</v>
      </c>
    </row>
    <row r="145" spans="1:42">
      <c r="A145" s="74">
        <v>93</v>
      </c>
      <c r="B145">
        <f ca="1">IF('NGPS 2010'!$A153="MR",INDIRECT("'NGPS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IF('NGPS 2020'!$A153="MR",INDIRECT("'NGPS 2020'!"&amp;'Country Selector'!$B$3&amp;ROW($A153))*10^12,0)*'Process Emissions Multipliers'!$B$40</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IF('NGPS 2030'!$A153="MR",INDIRECT("'NGPS 2030'!"&amp;'Country Selector'!$B$3&amp;ROW($A153))*10^12,0)*'Process Emissions Multipliers'!$D$40</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Multipliers'!$E$40</f>
        <v>0</v>
      </c>
    </row>
    <row r="146" spans="1:42">
      <c r="A146" s="74">
        <v>94</v>
      </c>
      <c r="B146">
        <f ca="1">IF('NGPS 2010'!$A154="MR",INDIRECT("'NGPS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IF('NGPS 2020'!$A154="MR",INDIRECT("'NGPS 2020'!"&amp;'Country Selector'!$B$3&amp;ROW($A154))*10^12,0)*'Process Emissions Multipliers'!$B$40</f>
        <v>0</v>
      </c>
      <c r="M146" s="90">
        <f t="shared" ca="1" si="28"/>
        <v>399839.66415743285</v>
      </c>
      <c r="N146" s="90">
        <f t="shared" ca="1" si="28"/>
        <v>799679.32831486571</v>
      </c>
      <c r="O146" s="90">
        <f t="shared" ca="1" si="28"/>
        <v>1199518.9924722984</v>
      </c>
      <c r="P146" s="90">
        <f t="shared" ca="1" si="28"/>
        <v>1599358.6566297314</v>
      </c>
      <c r="Q146" s="90">
        <f t="shared" ca="1" si="28"/>
        <v>1999198.3207871641</v>
      </c>
      <c r="R146" s="90">
        <f t="shared" ca="1" si="28"/>
        <v>2399037.9849445969</v>
      </c>
      <c r="S146" s="90">
        <f t="shared" ca="1" si="28"/>
        <v>2798877.6491020299</v>
      </c>
      <c r="T146" s="90">
        <f t="shared" ca="1" si="28"/>
        <v>3198717.3132594628</v>
      </c>
      <c r="U146" s="90">
        <f t="shared" ca="1" si="28"/>
        <v>3598556.9774168953</v>
      </c>
      <c r="V146">
        <f ca="1">IF('NGPS 2030'!$A154="MR",INDIRECT("'NGPS 2030'!"&amp;'Country Selector'!$B$3&amp;ROW($A154))*10^12,0)*'Process Emissions Multipliers'!$D$40</f>
        <v>3998396.6415743283</v>
      </c>
      <c r="W146" s="90">
        <f t="shared" ca="1" si="30"/>
        <v>4049992.3844141983</v>
      </c>
      <c r="X146" s="90">
        <f t="shared" ca="1" si="30"/>
        <v>4101588.1272540679</v>
      </c>
      <c r="Y146" s="90">
        <f t="shared" ca="1" si="30"/>
        <v>4153183.870093938</v>
      </c>
      <c r="Z146" s="90">
        <f t="shared" ca="1" si="30"/>
        <v>4204779.612933808</v>
      </c>
      <c r="AA146" s="90">
        <f t="shared" ca="1" si="30"/>
        <v>4256375.355773678</v>
      </c>
      <c r="AB146" s="90">
        <f t="shared" ca="1" si="30"/>
        <v>4307971.0986135481</v>
      </c>
      <c r="AC146" s="90">
        <f t="shared" ca="1" si="30"/>
        <v>4359566.8414534181</v>
      </c>
      <c r="AD146" s="90">
        <f t="shared" ca="1" si="30"/>
        <v>4411162.5842932882</v>
      </c>
      <c r="AE146" s="90">
        <f t="shared" ca="1" si="30"/>
        <v>4462758.3271331582</v>
      </c>
      <c r="AF146" s="90">
        <f t="shared" ca="1" si="30"/>
        <v>4514354.0699730283</v>
      </c>
      <c r="AG146" s="90">
        <f t="shared" ca="1" si="30"/>
        <v>4565949.8128128983</v>
      </c>
      <c r="AH146" s="90">
        <f t="shared" ca="1" si="30"/>
        <v>4617545.5556527674</v>
      </c>
      <c r="AI146" s="90">
        <f t="shared" ca="1" si="30"/>
        <v>4669141.2984926384</v>
      </c>
      <c r="AJ146" s="90">
        <f t="shared" ca="1" si="30"/>
        <v>4720737.0413325075</v>
      </c>
      <c r="AK146" s="90">
        <f t="shared" ca="1" si="30"/>
        <v>4772332.7841723785</v>
      </c>
      <c r="AL146" s="90">
        <f t="shared" ca="1" si="30"/>
        <v>4823928.5270122476</v>
      </c>
      <c r="AM146" s="90">
        <f t="shared" ca="1" si="29"/>
        <v>4875524.2698521176</v>
      </c>
      <c r="AN146" s="90">
        <f t="shared" ca="1" si="29"/>
        <v>4927120.0126919877</v>
      </c>
      <c r="AO146" s="90">
        <f t="shared" ca="1" si="29"/>
        <v>4978715.7555318587</v>
      </c>
      <c r="AP146">
        <f ca="1">V146*'Process Emissions Multipliers'!$E$40</f>
        <v>5030311.4983717278</v>
      </c>
    </row>
    <row r="147" spans="1:42">
      <c r="A147" s="74">
        <v>95</v>
      </c>
      <c r="B147">
        <f ca="1">IF('NGPS 2010'!$A155="MR",INDIRECT("'NGPS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IF('NGPS 2020'!$A155="MR",INDIRECT("'NGPS 2020'!"&amp;'Country Selector'!$B$3&amp;ROW($A155))*10^12,0)*'Process Emissions Multipliers'!$B$40</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IF('NGPS 2030'!$A155="MR",INDIRECT("'NGPS 2030'!"&amp;'Country Selector'!$B$3&amp;ROW($A155))*10^12,0)*'Process Emissions Multipliers'!$D$40</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Multipliers'!$E$40</f>
        <v>0</v>
      </c>
    </row>
    <row r="148" spans="1:42">
      <c r="A148" s="74">
        <v>96</v>
      </c>
      <c r="B148">
        <f ca="1">IF('NGPS 2010'!$A156="MR",INDIRECT("'NGPS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IF('NGPS 2020'!$A156="MR",INDIRECT("'NGPS 2020'!"&amp;'Country Selector'!$B$3&amp;ROW($A156))*10^12,0)*'Process Emissions Multipliers'!$B$40</f>
        <v>0</v>
      </c>
      <c r="M148" s="90">
        <f t="shared" ca="1" si="28"/>
        <v>682914.07232107397</v>
      </c>
      <c r="N148" s="90">
        <f t="shared" ca="1" si="28"/>
        <v>1365828.1446421479</v>
      </c>
      <c r="O148" s="90">
        <f t="shared" ca="1" si="28"/>
        <v>2048742.2169632218</v>
      </c>
      <c r="P148" s="90">
        <f t="shared" ca="1" si="28"/>
        <v>2731656.2892842959</v>
      </c>
      <c r="Q148" s="90">
        <f t="shared" ca="1" si="28"/>
        <v>3414570.36160537</v>
      </c>
      <c r="R148" s="90">
        <f t="shared" ca="1" si="28"/>
        <v>4097484.4339264436</v>
      </c>
      <c r="S148" s="90">
        <f t="shared" ca="1" si="28"/>
        <v>4780398.5062475186</v>
      </c>
      <c r="T148" s="90">
        <f t="shared" ca="1" si="28"/>
        <v>5463312.5785685917</v>
      </c>
      <c r="U148" s="90">
        <f t="shared" ca="1" si="28"/>
        <v>6146226.6508896658</v>
      </c>
      <c r="V148">
        <f ca="1">IF('NGPS 2030'!$A156="MR",INDIRECT("'NGPS 2030'!"&amp;'Country Selector'!$B$3&amp;ROW($A156))*10^12,0)*'Process Emissions Multipliers'!$D$40</f>
        <v>6829140.7232107399</v>
      </c>
      <c r="W148" s="90">
        <f t="shared" ca="1" si="30"/>
        <v>6917264.6939314958</v>
      </c>
      <c r="X148" s="90">
        <f t="shared" ca="1" si="30"/>
        <v>7005388.6646522516</v>
      </c>
      <c r="Y148" s="90">
        <f t="shared" ca="1" si="30"/>
        <v>7093512.6353730075</v>
      </c>
      <c r="Z148" s="90">
        <f t="shared" ca="1" si="30"/>
        <v>7181636.6060937634</v>
      </c>
      <c r="AA148" s="90">
        <f t="shared" ca="1" si="30"/>
        <v>7269760.5768145192</v>
      </c>
      <c r="AB148" s="90">
        <f t="shared" ca="1" si="30"/>
        <v>7357884.547535276</v>
      </c>
      <c r="AC148" s="90">
        <f t="shared" ca="1" si="30"/>
        <v>7446008.518256031</v>
      </c>
      <c r="AD148" s="90">
        <f t="shared" ca="1" si="30"/>
        <v>7534132.4889767868</v>
      </c>
      <c r="AE148" s="90">
        <f t="shared" ca="1" si="30"/>
        <v>7622256.4596975427</v>
      </c>
      <c r="AF148" s="90">
        <f t="shared" ca="1" si="30"/>
        <v>7710380.4304182995</v>
      </c>
      <c r="AG148" s="90">
        <f t="shared" ca="1" si="30"/>
        <v>7798504.4011390544</v>
      </c>
      <c r="AH148" s="90">
        <f t="shared" ca="1" si="30"/>
        <v>7886628.3718598112</v>
      </c>
      <c r="AI148" s="90">
        <f t="shared" ca="1" si="30"/>
        <v>7974752.3425805671</v>
      </c>
      <c r="AJ148" s="90">
        <f t="shared" ca="1" si="30"/>
        <v>8062876.313301323</v>
      </c>
      <c r="AK148" s="90">
        <f t="shared" ca="1" si="30"/>
        <v>8151000.2840220788</v>
      </c>
      <c r="AL148" s="90">
        <f t="shared" ca="1" si="30"/>
        <v>8239124.2547428347</v>
      </c>
      <c r="AM148" s="90">
        <f t="shared" ca="1" si="29"/>
        <v>8327248.2254635915</v>
      </c>
      <c r="AN148" s="90">
        <f t="shared" ca="1" si="29"/>
        <v>8415372.1961843465</v>
      </c>
      <c r="AO148" s="90">
        <f t="shared" ca="1" si="29"/>
        <v>8503496.1669051014</v>
      </c>
      <c r="AP148">
        <f ca="1">V148*'Process Emissions Multipliers'!$E$40</f>
        <v>8591620.1376258582</v>
      </c>
    </row>
    <row r="149" spans="1:42">
      <c r="A149" s="74">
        <v>97</v>
      </c>
      <c r="B149">
        <f ca="1">IF('NGPS 2010'!$A157="MR",INDIRECT("'NGPS 2010'!"&amp;'Country Selector'!$B$3&amp;ROW($A157))*10^12,0)</f>
        <v>0</v>
      </c>
      <c r="C149" s="90">
        <f t="shared" ca="1" si="27"/>
        <v>236161.3779627209</v>
      </c>
      <c r="D149" s="90">
        <f t="shared" ca="1" si="27"/>
        <v>472322.7559254418</v>
      </c>
      <c r="E149" s="90">
        <f t="shared" ca="1" si="27"/>
        <v>708484.13388816267</v>
      </c>
      <c r="F149" s="90">
        <f t="shared" ca="1" si="27"/>
        <v>944645.5118508836</v>
      </c>
      <c r="G149" s="90">
        <f t="shared" ca="1" si="27"/>
        <v>1180806.8898136045</v>
      </c>
      <c r="H149" s="90">
        <f t="shared" ca="1" si="27"/>
        <v>1416968.2677763253</v>
      </c>
      <c r="I149" s="90">
        <f t="shared" ca="1" si="27"/>
        <v>1653129.6457390464</v>
      </c>
      <c r="J149" s="90">
        <f t="shared" ca="1" si="27"/>
        <v>1889291.0237017672</v>
      </c>
      <c r="K149" s="90">
        <f t="shared" ca="1" si="27"/>
        <v>2125452.401664488</v>
      </c>
      <c r="L149">
        <f ca="1">IF('NGPS 2020'!$A157="MR",INDIRECT("'NGPS 2020'!"&amp;'Country Selector'!$B$3&amp;ROW($A157))*10^12,0)*'Process Emissions Multipliers'!$B$40</f>
        <v>2361613.7796272091</v>
      </c>
      <c r="M149" s="90">
        <f t="shared" ca="1" si="28"/>
        <v>2125452.401664488</v>
      </c>
      <c r="N149" s="90">
        <f t="shared" ca="1" si="28"/>
        <v>1889291.0237017672</v>
      </c>
      <c r="O149" s="90">
        <f t="shared" ca="1" si="28"/>
        <v>1653129.6457390464</v>
      </c>
      <c r="P149" s="90">
        <f t="shared" ca="1" si="28"/>
        <v>1416968.2677763253</v>
      </c>
      <c r="Q149" s="90">
        <f t="shared" ca="1" si="28"/>
        <v>1180806.8898136045</v>
      </c>
      <c r="R149" s="90">
        <f t="shared" ca="1" si="28"/>
        <v>944645.5118508836</v>
      </c>
      <c r="S149" s="90">
        <f t="shared" ca="1" si="28"/>
        <v>708484.13388816267</v>
      </c>
      <c r="T149" s="90">
        <f t="shared" ca="1" si="28"/>
        <v>472322.7559254418</v>
      </c>
      <c r="U149" s="90">
        <f t="shared" ca="1" si="28"/>
        <v>236161.3779627209</v>
      </c>
      <c r="V149">
        <f ca="1">IF('NGPS 2030'!$A157="MR",INDIRECT("'NGPS 2030'!"&amp;'Country Selector'!$B$3&amp;ROW($A157))*10^12,0)*'Process Emissions Multipliers'!$D$40</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Multipliers'!$E$40</f>
        <v>0</v>
      </c>
    </row>
    <row r="150" spans="1:42">
      <c r="A150" s="74">
        <v>98</v>
      </c>
      <c r="B150">
        <f ca="1">IF('NGPS 2010'!$A158="MR",INDIRECT("'NGPS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IF('NGPS 2020'!$A158="MR",INDIRECT("'NGPS 2020'!"&amp;'Country Selector'!$B$3&amp;ROW($A158))*10^12,0)*'Process Emissions Multipliers'!$B$40</f>
        <v>0</v>
      </c>
      <c r="M150" s="90">
        <f t="shared" ca="1" si="28"/>
        <v>105001394388.67056</v>
      </c>
      <c r="N150" s="90">
        <f t="shared" ca="1" si="28"/>
        <v>210002788777.34113</v>
      </c>
      <c r="O150" s="90">
        <f t="shared" ca="1" si="28"/>
        <v>315004183166.01166</v>
      </c>
      <c r="P150" s="90">
        <f t="shared" ca="1" si="28"/>
        <v>420005577554.68225</v>
      </c>
      <c r="Q150" s="90">
        <f t="shared" ca="1" si="28"/>
        <v>525006971943.35272</v>
      </c>
      <c r="R150" s="90">
        <f t="shared" ca="1" si="28"/>
        <v>630008366332.02332</v>
      </c>
      <c r="S150" s="90">
        <f t="shared" ca="1" si="28"/>
        <v>735009760720.69397</v>
      </c>
      <c r="T150" s="90">
        <f t="shared" ca="1" si="28"/>
        <v>840011155109.3645</v>
      </c>
      <c r="U150" s="90">
        <f t="shared" ca="1" si="28"/>
        <v>945012549498.03491</v>
      </c>
      <c r="V150">
        <f ca="1">IF('NGPS 2030'!$A158="MR",INDIRECT("'NGPS 2030'!"&amp;'Country Selector'!$B$3&amp;ROW($A158))*10^12,0)*'Process Emissions Multipliers'!$D$40</f>
        <v>1050013943886.7056</v>
      </c>
      <c r="W150" s="90">
        <f t="shared" ca="1" si="30"/>
        <v>1063563437417.1235</v>
      </c>
      <c r="X150" s="90">
        <f t="shared" ca="1" si="30"/>
        <v>1077112930947.5414</v>
      </c>
      <c r="Y150" s="90">
        <f t="shared" ca="1" si="30"/>
        <v>1090662424477.9595</v>
      </c>
      <c r="Z150" s="90">
        <f t="shared" ca="1" si="30"/>
        <v>1104211918008.3774</v>
      </c>
      <c r="AA150" s="90">
        <f t="shared" ca="1" si="30"/>
        <v>1117761411538.7952</v>
      </c>
      <c r="AB150" s="90">
        <f t="shared" ca="1" si="30"/>
        <v>1131310905069.2131</v>
      </c>
      <c r="AC150" s="90">
        <f t="shared" ca="1" si="30"/>
        <v>1144860398599.6311</v>
      </c>
      <c r="AD150" s="90">
        <f t="shared" ca="1" si="30"/>
        <v>1158409892130.0491</v>
      </c>
      <c r="AE150" s="90">
        <f t="shared" ca="1" si="30"/>
        <v>1171959385660.467</v>
      </c>
      <c r="AF150" s="90">
        <f t="shared" ca="1" si="30"/>
        <v>1185508879190.8848</v>
      </c>
      <c r="AG150" s="90">
        <f t="shared" ca="1" si="30"/>
        <v>1199058372721.3027</v>
      </c>
      <c r="AH150" s="90">
        <f t="shared" ca="1" si="30"/>
        <v>1212607866251.7207</v>
      </c>
      <c r="AI150" s="90">
        <f t="shared" ca="1" si="30"/>
        <v>1226157359782.1387</v>
      </c>
      <c r="AJ150" s="90">
        <f t="shared" ca="1" si="30"/>
        <v>1239706853312.5566</v>
      </c>
      <c r="AK150" s="90">
        <f t="shared" ca="1" si="30"/>
        <v>1253256346842.9746</v>
      </c>
      <c r="AL150" s="90">
        <f t="shared" ca="1" si="30"/>
        <v>1266805840373.3926</v>
      </c>
      <c r="AM150" s="90">
        <f t="shared" ca="1" si="29"/>
        <v>1280355333903.8103</v>
      </c>
      <c r="AN150" s="90">
        <f t="shared" ca="1" si="29"/>
        <v>1293904827434.2285</v>
      </c>
      <c r="AO150" s="90">
        <f t="shared" ca="1" si="29"/>
        <v>1307454320964.6462</v>
      </c>
      <c r="AP150">
        <f ca="1">V150*'Process Emissions Multipliers'!$E$40</f>
        <v>1321003814495.0642</v>
      </c>
    </row>
    <row r="151" spans="1:42">
      <c r="A151" s="74">
        <v>99</v>
      </c>
      <c r="B151">
        <f ca="1">IF('NGPS 2010'!$A159="MR",INDIRECT("'NGPS 2010'!"&amp;'Country Selector'!$B$3&amp;ROW($A159))*10^12,0)</f>
        <v>0</v>
      </c>
      <c r="C151" s="90">
        <f t="shared" ca="1" si="27"/>
        <v>403356.50157936022</v>
      </c>
      <c r="D151" s="90">
        <f t="shared" ca="1" si="27"/>
        <v>806713.00315872044</v>
      </c>
      <c r="E151" s="90">
        <f t="shared" ca="1" si="27"/>
        <v>1210069.5047380805</v>
      </c>
      <c r="F151" s="90">
        <f t="shared" ca="1" si="27"/>
        <v>1613426.0063174409</v>
      </c>
      <c r="G151" s="90">
        <f t="shared" ca="1" si="27"/>
        <v>2016782.507896801</v>
      </c>
      <c r="H151" s="90">
        <f t="shared" ca="1" si="27"/>
        <v>2420139.0094761611</v>
      </c>
      <c r="I151" s="90">
        <f t="shared" ca="1" si="27"/>
        <v>2823495.5110555212</v>
      </c>
      <c r="J151" s="90">
        <f t="shared" ca="1" si="27"/>
        <v>3226852.0126348818</v>
      </c>
      <c r="K151" s="90">
        <f t="shared" ca="1" si="27"/>
        <v>3630208.5142142414</v>
      </c>
      <c r="L151">
        <f ca="1">IF('NGPS 2020'!$A159="MR",INDIRECT("'NGPS 2020'!"&amp;'Country Selector'!$B$3&amp;ROW($A159))*10^12,0)*'Process Emissions Multipliers'!$B$40</f>
        <v>4033565.015793602</v>
      </c>
      <c r="M151" s="90">
        <f t="shared" ca="1" si="28"/>
        <v>3630208.5142142414</v>
      </c>
      <c r="N151" s="90">
        <f t="shared" ca="1" si="28"/>
        <v>3226852.0126348818</v>
      </c>
      <c r="O151" s="90">
        <f t="shared" ca="1" si="28"/>
        <v>2823495.5110555212</v>
      </c>
      <c r="P151" s="90">
        <f t="shared" ca="1" si="28"/>
        <v>2420139.0094761611</v>
      </c>
      <c r="Q151" s="90">
        <f t="shared" ca="1" si="28"/>
        <v>2016782.507896801</v>
      </c>
      <c r="R151" s="90">
        <f t="shared" ca="1" si="28"/>
        <v>1613426.0063174409</v>
      </c>
      <c r="S151" s="90">
        <f t="shared" ca="1" si="28"/>
        <v>1210069.5047380805</v>
      </c>
      <c r="T151" s="90">
        <f t="shared" ca="1" si="28"/>
        <v>806713.00315872044</v>
      </c>
      <c r="U151" s="90">
        <f t="shared" ca="1" si="28"/>
        <v>403356.50157936022</v>
      </c>
      <c r="V151">
        <f ca="1">IF('NGPS 2030'!$A159="MR",INDIRECT("'NGPS 2030'!"&amp;'Country Selector'!$B$3&amp;ROW($A159))*10^12,0)*'Process Emissions Multipliers'!$D$40</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Multipliers'!$E$40</f>
        <v>0</v>
      </c>
    </row>
    <row r="152" spans="1:42">
      <c r="A152" s="74">
        <v>100</v>
      </c>
      <c r="B152">
        <f ca="1">IF('NGPS 2010'!$A160="MR",INDIRECT("'NGPS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IF('NGPS 2020'!$A160="MR",INDIRECT("'NGPS 2020'!"&amp;'Country Selector'!$B$3&amp;ROW($A160))*10^12,0)*'Process Emissions Multipliers'!$B$40</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IF('NGPS 2030'!$A160="MR",INDIRECT("'NGPS 2030'!"&amp;'Country Selector'!$B$3&amp;ROW($A160))*10^12,0)*'Process Emissions Multipliers'!$D$40</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Multipliers'!$E$40</f>
        <v>0</v>
      </c>
    </row>
    <row r="153" spans="1:42">
      <c r="A153" s="74">
        <v>150</v>
      </c>
      <c r="B153">
        <f ca="1">IF('NGPS 2010'!$A161="MR",INDIRECT("'NGPS 2010'!"&amp;'Country Selector'!$B$3&amp;ROW($A161))*10^12,0)</f>
        <v>713436621362.24146</v>
      </c>
      <c r="C153" s="90">
        <f t="shared" ca="1" si="27"/>
        <v>738159401754.3667</v>
      </c>
      <c r="D153" s="90">
        <f t="shared" ca="1" si="27"/>
        <v>762882182146.49194</v>
      </c>
      <c r="E153" s="90">
        <f t="shared" ca="1" si="27"/>
        <v>787604962538.61719</v>
      </c>
      <c r="F153" s="90">
        <f t="shared" ca="1" si="27"/>
        <v>812327742930.74243</v>
      </c>
      <c r="G153" s="90">
        <f t="shared" ca="1" si="27"/>
        <v>837050523322.86768</v>
      </c>
      <c r="H153" s="90">
        <f t="shared" ca="1" si="27"/>
        <v>861773303714.99292</v>
      </c>
      <c r="I153" s="90">
        <f t="shared" ca="1" si="27"/>
        <v>886496084107.11816</v>
      </c>
      <c r="J153" s="90">
        <f t="shared" ca="1" si="27"/>
        <v>911218864499.24341</v>
      </c>
      <c r="K153" s="90">
        <f t="shared" ca="1" si="27"/>
        <v>935941644891.36865</v>
      </c>
      <c r="L153">
        <f ca="1">IF('NGPS 2020'!$A161="MR",INDIRECT("'NGPS 2020'!"&amp;'Country Selector'!$B$3&amp;ROW($A161))*10^12,0)*'Process Emissions Multipliers'!$B$40</f>
        <v>960664425283.4939</v>
      </c>
      <c r="M153" s="90">
        <f t="shared" ca="1" si="28"/>
        <v>922244581465.82983</v>
      </c>
      <c r="N153" s="90">
        <f t="shared" ca="1" si="28"/>
        <v>883824737648.16565</v>
      </c>
      <c r="O153" s="90">
        <f t="shared" ca="1" si="28"/>
        <v>845404893830.50146</v>
      </c>
      <c r="P153" s="90">
        <f t="shared" ca="1" si="28"/>
        <v>806985050012.83728</v>
      </c>
      <c r="Q153" s="90">
        <f t="shared" ca="1" si="28"/>
        <v>768565206195.1731</v>
      </c>
      <c r="R153" s="90">
        <f t="shared" ca="1" si="28"/>
        <v>730145362377.50903</v>
      </c>
      <c r="S153" s="90">
        <f t="shared" ca="1" si="28"/>
        <v>691725518559.84485</v>
      </c>
      <c r="T153" s="90">
        <f t="shared" ca="1" si="28"/>
        <v>653305674742.18066</v>
      </c>
      <c r="U153" s="90">
        <f t="shared" ca="1" si="28"/>
        <v>614885830924.5166</v>
      </c>
      <c r="V153">
        <f ca="1">IF('NGPS 2030'!$A161="MR",INDIRECT("'NGPS 2030'!"&amp;'Country Selector'!$B$3&amp;ROW($A161))*10^12,0)*'Process Emissions Multipliers'!$D$40</f>
        <v>576465987106.85242</v>
      </c>
      <c r="W153" s="90">
        <f t="shared" ca="1" si="30"/>
        <v>583904766570.95923</v>
      </c>
      <c r="X153" s="90">
        <f t="shared" ca="1" si="30"/>
        <v>591343546035.06616</v>
      </c>
      <c r="Y153" s="90">
        <f t="shared" ca="1" si="30"/>
        <v>598782325499.17297</v>
      </c>
      <c r="Z153" s="90">
        <f t="shared" ca="1" si="30"/>
        <v>606221104963.27979</v>
      </c>
      <c r="AA153" s="90">
        <f t="shared" ca="1" si="30"/>
        <v>613659884427.38672</v>
      </c>
      <c r="AB153" s="90">
        <f t="shared" ca="1" si="30"/>
        <v>621098663891.49353</v>
      </c>
      <c r="AC153" s="90">
        <f t="shared" ca="1" si="30"/>
        <v>628537443355.60046</v>
      </c>
      <c r="AD153" s="90">
        <f t="shared" ca="1" si="30"/>
        <v>635976222819.70728</v>
      </c>
      <c r="AE153" s="90">
        <f t="shared" ca="1" si="30"/>
        <v>643415002283.81421</v>
      </c>
      <c r="AF153" s="90">
        <f t="shared" ca="1" si="30"/>
        <v>650853781747.92102</v>
      </c>
      <c r="AG153" s="90">
        <f t="shared" ca="1" si="30"/>
        <v>658292561212.02783</v>
      </c>
      <c r="AH153" s="90">
        <f t="shared" ca="1" si="30"/>
        <v>665731340676.13477</v>
      </c>
      <c r="AI153" s="90">
        <f t="shared" ca="1" si="30"/>
        <v>673170120140.24158</v>
      </c>
      <c r="AJ153" s="90">
        <f t="shared" ca="1" si="30"/>
        <v>680608899604.34851</v>
      </c>
      <c r="AK153" s="90">
        <f t="shared" ca="1" si="30"/>
        <v>688047679068.45532</v>
      </c>
      <c r="AL153" s="90">
        <f t="shared" ca="1" si="30"/>
        <v>695486458532.56213</v>
      </c>
      <c r="AM153" s="90">
        <f t="shared" ca="1" si="29"/>
        <v>702925237996.66907</v>
      </c>
      <c r="AN153" s="90">
        <f t="shared" ca="1" si="29"/>
        <v>710364017460.77588</v>
      </c>
      <c r="AO153" s="90">
        <f t="shared" ca="1" si="29"/>
        <v>717802796924.88281</v>
      </c>
      <c r="AP153">
        <f ca="1">V153*'Process Emissions Multipliers'!$E$40</f>
        <v>725241576388.98962</v>
      </c>
    </row>
    <row r="154" spans="1:42">
      <c r="A154" s="74">
        <v>200</v>
      </c>
      <c r="B154">
        <f ca="1">IF('NGPS 2010'!$A162="MR",INDIRECT("'NGPS 2010'!"&amp;'Country Selector'!$B$3&amp;ROW($A162))*10^12,0)</f>
        <v>168555875810.54364</v>
      </c>
      <c r="C154" s="90">
        <f t="shared" ca="1" si="27"/>
        <v>178179794762.16251</v>
      </c>
      <c r="D154" s="90">
        <f t="shared" ca="1" si="27"/>
        <v>187803713713.78134</v>
      </c>
      <c r="E154" s="90">
        <f t="shared" ca="1" si="27"/>
        <v>197427632665.40018</v>
      </c>
      <c r="F154" s="90">
        <f t="shared" ca="1" si="27"/>
        <v>207051551617.01904</v>
      </c>
      <c r="G154" s="90">
        <f t="shared" ca="1" si="27"/>
        <v>216675470568.63788</v>
      </c>
      <c r="H154" s="90">
        <f t="shared" ca="1" si="27"/>
        <v>226299389520.25671</v>
      </c>
      <c r="I154" s="90">
        <f t="shared" ca="1" si="27"/>
        <v>235923308471.87558</v>
      </c>
      <c r="J154" s="90">
        <f t="shared" ca="1" si="27"/>
        <v>245547227423.49445</v>
      </c>
      <c r="K154" s="90">
        <f t="shared" ca="1" si="27"/>
        <v>255171146375.11328</v>
      </c>
      <c r="L154">
        <f ca="1">IF('NGPS 2020'!$A162="MR",INDIRECT("'NGPS 2020'!"&amp;'Country Selector'!$B$3&amp;ROW($A162))*10^12,0)*'Process Emissions Multipliers'!$B$40</f>
        <v>264795065326.73215</v>
      </c>
      <c r="M154" s="90">
        <f t="shared" ca="1" si="28"/>
        <v>283147432260.48462</v>
      </c>
      <c r="N154" s="90">
        <f t="shared" ca="1" si="28"/>
        <v>301499799194.23712</v>
      </c>
      <c r="O154" s="90">
        <f t="shared" ca="1" si="28"/>
        <v>319852166127.98962</v>
      </c>
      <c r="P154" s="90">
        <f t="shared" ca="1" si="28"/>
        <v>338204533061.74207</v>
      </c>
      <c r="Q154" s="90">
        <f t="shared" ca="1" si="28"/>
        <v>356556899995.49451</v>
      </c>
      <c r="R154" s="90">
        <f t="shared" ca="1" si="28"/>
        <v>374909266929.24707</v>
      </c>
      <c r="S154" s="90">
        <f t="shared" ca="1" si="28"/>
        <v>393261633862.99951</v>
      </c>
      <c r="T154" s="90">
        <f t="shared" ca="1" si="28"/>
        <v>411614000796.75201</v>
      </c>
      <c r="U154" s="90">
        <f t="shared" ca="1" si="28"/>
        <v>429966367730.50446</v>
      </c>
      <c r="V154">
        <f ca="1">IF('NGPS 2030'!$A162="MR",INDIRECT("'NGPS 2030'!"&amp;'Country Selector'!$B$3&amp;ROW($A162))*10^12,0)*'Process Emissions Multipliers'!$D$40</f>
        <v>448318734664.25696</v>
      </c>
      <c r="W154" s="90">
        <f t="shared" ca="1" si="30"/>
        <v>454103888118.89899</v>
      </c>
      <c r="X154" s="90">
        <f t="shared" ca="1" si="30"/>
        <v>459889041573.54102</v>
      </c>
      <c r="Y154" s="90">
        <f t="shared" ca="1" si="30"/>
        <v>465674195028.18311</v>
      </c>
      <c r="Z154" s="90">
        <f t="shared" ca="1" si="30"/>
        <v>471459348482.8252</v>
      </c>
      <c r="AA154" s="90">
        <f t="shared" ca="1" si="30"/>
        <v>477244501937.46729</v>
      </c>
      <c r="AB154" s="90">
        <f t="shared" ca="1" si="30"/>
        <v>483029655392.10925</v>
      </c>
      <c r="AC154" s="90">
        <f t="shared" ca="1" si="30"/>
        <v>488814808846.75134</v>
      </c>
      <c r="AD154" s="90">
        <f t="shared" ca="1" si="30"/>
        <v>494599962301.39343</v>
      </c>
      <c r="AE154" s="90">
        <f t="shared" ca="1" si="30"/>
        <v>500385115756.0354</v>
      </c>
      <c r="AF154" s="90">
        <f t="shared" ca="1" si="30"/>
        <v>506170269210.67749</v>
      </c>
      <c r="AG154" s="90">
        <f t="shared" ca="1" si="30"/>
        <v>511955422665.31958</v>
      </c>
      <c r="AH154" s="90">
        <f t="shared" ca="1" si="30"/>
        <v>517740576119.96155</v>
      </c>
      <c r="AI154" s="90">
        <f t="shared" ca="1" si="30"/>
        <v>523525729574.60364</v>
      </c>
      <c r="AJ154" s="90">
        <f t="shared" ca="1" si="30"/>
        <v>529310883029.24573</v>
      </c>
      <c r="AK154" s="90">
        <f t="shared" ca="1" si="30"/>
        <v>535096036483.88782</v>
      </c>
      <c r="AL154" s="90">
        <f t="shared" ca="1" si="30"/>
        <v>540881189938.52979</v>
      </c>
      <c r="AM154" s="90">
        <f t="shared" ca="1" si="29"/>
        <v>546666343393.17188</v>
      </c>
      <c r="AN154" s="90">
        <f t="shared" ca="1" si="29"/>
        <v>552451496847.81384</v>
      </c>
      <c r="AO154" s="90">
        <f t="shared" ca="1" si="29"/>
        <v>558236650302.45605</v>
      </c>
      <c r="AP154">
        <f ca="1">V154*'Process Emissions Multipliers'!$E$40</f>
        <v>564021803757.09802</v>
      </c>
    </row>
    <row r="155" spans="1:42">
      <c r="A155" s="74">
        <v>250</v>
      </c>
      <c r="B155">
        <f ca="1">IF('NGPS 2010'!$A163="MR",INDIRECT("'NGPS 2010'!"&amp;'Country Selector'!$B$3&amp;ROW($A163))*10^12,0)</f>
        <v>28222293369.420727</v>
      </c>
      <c r="C155" s="90">
        <f t="shared" ca="1" si="27"/>
        <v>25417521571.292553</v>
      </c>
      <c r="D155" s="90">
        <f t="shared" ca="1" si="27"/>
        <v>22612749773.164379</v>
      </c>
      <c r="E155" s="90">
        <f t="shared" ca="1" si="27"/>
        <v>19807977975.036205</v>
      </c>
      <c r="F155" s="90">
        <f t="shared" ca="1" si="27"/>
        <v>17003206176.908028</v>
      </c>
      <c r="G155" s="90">
        <f t="shared" ca="1" si="27"/>
        <v>14198434378.779856</v>
      </c>
      <c r="H155" s="90">
        <f t="shared" ca="1" si="27"/>
        <v>11393662580.651682</v>
      </c>
      <c r="I155" s="90">
        <f t="shared" ca="1" si="27"/>
        <v>8588890782.5235062</v>
      </c>
      <c r="J155" s="90">
        <f t="shared" ca="1" si="27"/>
        <v>5784118984.3953323</v>
      </c>
      <c r="K155" s="90">
        <f t="shared" ca="1" si="27"/>
        <v>2979347186.2671576</v>
      </c>
      <c r="L155">
        <f ca="1">IF('NGPS 2020'!$A163="MR",INDIRECT("'NGPS 2020'!"&amp;'Country Selector'!$B$3&amp;ROW($A163))*10^12,0)*'Process Emissions Multipliers'!$B$40</f>
        <v>174575388.13898292</v>
      </c>
      <c r="M155" s="90">
        <f t="shared" ca="1" si="28"/>
        <v>186674826.53547415</v>
      </c>
      <c r="N155" s="90">
        <f t="shared" ca="1" si="28"/>
        <v>198774264.93196538</v>
      </c>
      <c r="O155" s="90">
        <f t="shared" ca="1" si="28"/>
        <v>210873703.32845661</v>
      </c>
      <c r="P155" s="90">
        <f t="shared" ca="1" si="28"/>
        <v>222973141.72494787</v>
      </c>
      <c r="Q155" s="90">
        <f t="shared" ca="1" si="28"/>
        <v>235072580.1214391</v>
      </c>
      <c r="R155" s="90">
        <f t="shared" ca="1" si="28"/>
        <v>247172018.51793033</v>
      </c>
      <c r="S155" s="90">
        <f t="shared" ca="1" si="28"/>
        <v>259271456.91442156</v>
      </c>
      <c r="T155" s="90">
        <f t="shared" ca="1" si="28"/>
        <v>271370895.31091279</v>
      </c>
      <c r="U155" s="90">
        <f t="shared" ca="1" si="28"/>
        <v>283470333.70740402</v>
      </c>
      <c r="V155">
        <f ca="1">IF('NGPS 2030'!$A163="MR",INDIRECT("'NGPS 2030'!"&amp;'Country Selector'!$B$3&amp;ROW($A163))*10^12,0)*'Process Emissions Multipliers'!$D$40</f>
        <v>295569772.10389525</v>
      </c>
      <c r="W155" s="90">
        <f t="shared" ca="1" si="30"/>
        <v>299383836.42011249</v>
      </c>
      <c r="X155" s="90">
        <f t="shared" ca="1" si="30"/>
        <v>303197900.73632973</v>
      </c>
      <c r="Y155" s="90">
        <f t="shared" ca="1" si="30"/>
        <v>307011965.05254698</v>
      </c>
      <c r="Z155" s="90">
        <f t="shared" ca="1" si="30"/>
        <v>310826029.36876428</v>
      </c>
      <c r="AA155" s="90">
        <f t="shared" ca="1" si="30"/>
        <v>314640093.68498152</v>
      </c>
      <c r="AB155" s="90">
        <f t="shared" ca="1" si="30"/>
        <v>318454158.00119877</v>
      </c>
      <c r="AC155" s="90">
        <f t="shared" ca="1" si="30"/>
        <v>322268222.31741607</v>
      </c>
      <c r="AD155" s="90">
        <f t="shared" ca="1" si="30"/>
        <v>326082286.63363326</v>
      </c>
      <c r="AE155" s="90">
        <f t="shared" ca="1" si="30"/>
        <v>329896350.94985056</v>
      </c>
      <c r="AF155" s="90">
        <f t="shared" ca="1" si="30"/>
        <v>333710415.2660678</v>
      </c>
      <c r="AG155" s="90">
        <f t="shared" ca="1" si="30"/>
        <v>337524479.58228505</v>
      </c>
      <c r="AH155" s="90">
        <f t="shared" ca="1" si="30"/>
        <v>341338543.89850235</v>
      </c>
      <c r="AI155" s="90">
        <f t="shared" ca="1" si="30"/>
        <v>345152608.21471953</v>
      </c>
      <c r="AJ155" s="90">
        <f t="shared" ca="1" si="30"/>
        <v>348966672.53093684</v>
      </c>
      <c r="AK155" s="90">
        <f t="shared" ca="1" si="30"/>
        <v>352780736.84715402</v>
      </c>
      <c r="AL155" s="90">
        <f t="shared" ca="1" si="30"/>
        <v>356594801.16337132</v>
      </c>
      <c r="AM155" s="90">
        <f t="shared" ca="1" si="29"/>
        <v>360408865.47958863</v>
      </c>
      <c r="AN155" s="90">
        <f t="shared" ca="1" si="29"/>
        <v>364222929.79580581</v>
      </c>
      <c r="AO155" s="90">
        <f t="shared" ca="1" si="29"/>
        <v>368036994.11202312</v>
      </c>
      <c r="AP155">
        <f ca="1">V155*'Process Emissions Multipliers'!$E$40</f>
        <v>371851058.42824036</v>
      </c>
    </row>
    <row r="156" spans="1:42">
      <c r="A156" s="74">
        <v>300</v>
      </c>
      <c r="B156">
        <f ca="1">IF('NGPS 2010'!$A164="MR",INDIRECT("'NGPS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IF('NGPS 2020'!$A164="MR",INDIRECT("'NGPS 2020'!"&amp;'Country Selector'!$B$3&amp;ROW($A164))*10^12,0)*'Process Emissions Multipliers'!$B$40</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IF('NGPS 2030'!$A164="MR",INDIRECT("'NGPS 2030'!"&amp;'Country Selector'!$B$3&amp;ROW($A164))*10^12,0)*'Process Emissions Multipliers'!$D$40</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Multipliers'!$E$40</f>
        <v>0</v>
      </c>
    </row>
    <row r="157" spans="1:42">
      <c r="A157" s="74">
        <v>350</v>
      </c>
      <c r="B157">
        <f ca="1">IF('NGPS 2010'!$A165="MR",INDIRECT("'NGPS 2010'!"&amp;'Country Selector'!$B$3&amp;ROW($A165))*10^12,0)</f>
        <v>0</v>
      </c>
      <c r="C157" s="90">
        <f t="shared" ref="C157:C177" ca="1" si="33">$B157*($L$1-C$1)/($L$1-$B$1)+$L157*(C$1-$B$1)/($L$1-$B$1)</f>
        <v>2153142275.9457808</v>
      </c>
      <c r="D157" s="90">
        <f t="shared" ca="1" si="31"/>
        <v>4306284551.8915615</v>
      </c>
      <c r="E157" s="90">
        <f t="shared" ca="1" si="31"/>
        <v>6459426827.8373413</v>
      </c>
      <c r="F157" s="90">
        <f t="shared" ca="1" si="31"/>
        <v>8612569103.783123</v>
      </c>
      <c r="G157" s="90">
        <f t="shared" ca="1" si="31"/>
        <v>10765711379.728903</v>
      </c>
      <c r="H157" s="90">
        <f t="shared" ca="1" si="31"/>
        <v>12918853655.674683</v>
      </c>
      <c r="I157" s="90">
        <f t="shared" ca="1" si="31"/>
        <v>15071995931.620464</v>
      </c>
      <c r="J157" s="90">
        <f t="shared" ca="1" si="31"/>
        <v>17225138207.566246</v>
      </c>
      <c r="K157" s="90">
        <f t="shared" ca="1" si="31"/>
        <v>19378280483.512024</v>
      </c>
      <c r="L157">
        <f ca="1">IF('NGPS 2020'!$A165="MR",INDIRECT("'NGPS 2020'!"&amp;'Country Selector'!$B$3&amp;ROW($A165))*10^12,0)*'Process Emissions Multipliers'!$B$40</f>
        <v>21531422759.457806</v>
      </c>
      <c r="M157" s="90">
        <f t="shared" ref="M157:M177" ca="1" si="34">$L157*($V$1-M$1)/($V$1-$L$1)+$V157*(M$1-$L$1)/($V$1-$L$1)</f>
        <v>295543351890.40509</v>
      </c>
      <c r="N157" s="90">
        <f t="shared" ca="1" si="32"/>
        <v>569555281021.35242</v>
      </c>
      <c r="O157" s="90">
        <f t="shared" ca="1" si="32"/>
        <v>843567210152.29968</v>
      </c>
      <c r="P157" s="90">
        <f t="shared" ca="1" si="32"/>
        <v>1117579139283.2471</v>
      </c>
      <c r="Q157" s="90">
        <f t="shared" ca="1" si="32"/>
        <v>1391591068414.1943</v>
      </c>
      <c r="R157" s="90">
        <f t="shared" ca="1" si="32"/>
        <v>1665602997545.1416</v>
      </c>
      <c r="S157" s="90">
        <f t="shared" ca="1" si="32"/>
        <v>1939614926676.0889</v>
      </c>
      <c r="T157" s="90">
        <f t="shared" ca="1" si="32"/>
        <v>2213626855807.0361</v>
      </c>
      <c r="U157" s="90">
        <f t="shared" ca="1" si="32"/>
        <v>2487638784937.9834</v>
      </c>
      <c r="V157">
        <f ca="1">IF('NGPS 2030'!$A165="MR",INDIRECT("'NGPS 2030'!"&amp;'Country Selector'!$B$3&amp;ROW($A165))*10^12,0)*'Process Emissions Multipliers'!$D$40</f>
        <v>2761650714068.9307</v>
      </c>
      <c r="W157" s="90">
        <f t="shared" ca="1" si="30"/>
        <v>2797287353659.6792</v>
      </c>
      <c r="X157" s="90">
        <f t="shared" ca="1" si="30"/>
        <v>2832923993250.4277</v>
      </c>
      <c r="Y157" s="90">
        <f t="shared" ca="1" si="30"/>
        <v>2868560632841.1763</v>
      </c>
      <c r="Z157" s="90">
        <f t="shared" ca="1" si="30"/>
        <v>2904197272431.9248</v>
      </c>
      <c r="AA157" s="90">
        <f t="shared" ca="1" si="30"/>
        <v>2939833912022.6738</v>
      </c>
      <c r="AB157" s="90">
        <f t="shared" ca="1" si="30"/>
        <v>2975470551613.4219</v>
      </c>
      <c r="AC157" s="90">
        <f t="shared" ca="1" si="30"/>
        <v>3011107191204.1709</v>
      </c>
      <c r="AD157" s="90">
        <f t="shared" ca="1" si="30"/>
        <v>3046743830794.9194</v>
      </c>
      <c r="AE157" s="90">
        <f t="shared" ca="1" si="30"/>
        <v>3082380470385.668</v>
      </c>
      <c r="AF157" s="90">
        <f t="shared" ca="1" si="30"/>
        <v>3118017109976.4165</v>
      </c>
      <c r="AG157" s="90">
        <f t="shared" ca="1" si="30"/>
        <v>3153653749567.165</v>
      </c>
      <c r="AH157" s="90">
        <f t="shared" ca="1" si="30"/>
        <v>3189290389157.9136</v>
      </c>
      <c r="AI157" s="90">
        <f t="shared" ca="1" si="30"/>
        <v>3224927028748.6621</v>
      </c>
      <c r="AJ157" s="90">
        <f t="shared" ca="1" si="30"/>
        <v>3260563668339.4106</v>
      </c>
      <c r="AK157" s="90">
        <f t="shared" ca="1" si="30"/>
        <v>3296200307930.1592</v>
      </c>
      <c r="AL157" s="90">
        <f t="shared" ca="1" si="30"/>
        <v>3331836947520.9082</v>
      </c>
      <c r="AM157" s="90">
        <f t="shared" ca="1" si="29"/>
        <v>3367473587111.6572</v>
      </c>
      <c r="AN157" s="90">
        <f t="shared" ca="1" si="29"/>
        <v>3403110226702.4053</v>
      </c>
      <c r="AO157" s="90">
        <f t="shared" ca="1" si="29"/>
        <v>3438746866293.1533</v>
      </c>
      <c r="AP157">
        <f ca="1">V157*'Process Emissions Multipliers'!$E$40</f>
        <v>3474383505883.9023</v>
      </c>
    </row>
    <row r="158" spans="1:42">
      <c r="A158" s="74">
        <v>400</v>
      </c>
      <c r="B158">
        <f ca="1">IF('NGPS 2010'!$A166="MR",INDIRECT("'NGPS 2010'!"&amp;'Country Selector'!$B$3&amp;ROW($A166))*10^12,0)</f>
        <v>1211358099942.4373</v>
      </c>
      <c r="C158" s="90">
        <f t="shared" ca="1" si="33"/>
        <v>1251183339585.095</v>
      </c>
      <c r="D158" s="90">
        <f t="shared" ca="1" si="31"/>
        <v>1291008579227.7527</v>
      </c>
      <c r="E158" s="90">
        <f t="shared" ca="1" si="31"/>
        <v>1330833818870.4102</v>
      </c>
      <c r="F158" s="90">
        <f t="shared" ca="1" si="31"/>
        <v>1370659058513.0679</v>
      </c>
      <c r="G158" s="90">
        <f t="shared" ca="1" si="31"/>
        <v>1410484298155.7256</v>
      </c>
      <c r="H158" s="90">
        <f t="shared" ca="1" si="31"/>
        <v>1450309537798.3833</v>
      </c>
      <c r="I158" s="90">
        <f t="shared" ca="1" si="31"/>
        <v>1490134777441.041</v>
      </c>
      <c r="J158" s="90">
        <f t="shared" ca="1" si="31"/>
        <v>1529960017083.6987</v>
      </c>
      <c r="K158" s="90">
        <f t="shared" ca="1" si="31"/>
        <v>1569785256726.3562</v>
      </c>
      <c r="L158">
        <f ca="1">IF('NGPS 2020'!$A166="MR",INDIRECT("'NGPS 2020'!"&amp;'Country Selector'!$B$3&amp;ROW($A166))*10^12,0)*'Process Emissions Multipliers'!$B$40</f>
        <v>1609610496369.0139</v>
      </c>
      <c r="M158" s="90">
        <f t="shared" ca="1" si="34"/>
        <v>1448649446732.1125</v>
      </c>
      <c r="N158" s="90">
        <f t="shared" ca="1" si="32"/>
        <v>1287688397095.2112</v>
      </c>
      <c r="O158" s="90">
        <f t="shared" ca="1" si="32"/>
        <v>1126727347458.3098</v>
      </c>
      <c r="P158" s="90">
        <f t="shared" ca="1" si="32"/>
        <v>965766297821.40845</v>
      </c>
      <c r="Q158" s="90">
        <f t="shared" ca="1" si="32"/>
        <v>804805248184.50696</v>
      </c>
      <c r="R158" s="90">
        <f t="shared" ca="1" si="32"/>
        <v>643844198547.60559</v>
      </c>
      <c r="S158" s="90">
        <f t="shared" ca="1" si="32"/>
        <v>482883148910.70422</v>
      </c>
      <c r="T158" s="90">
        <f t="shared" ca="1" si="32"/>
        <v>321922099273.8028</v>
      </c>
      <c r="U158" s="90">
        <f t="shared" ca="1" si="32"/>
        <v>160961049636.9014</v>
      </c>
      <c r="V158">
        <f ca="1">IF('NGPS 2030'!$A166="MR",INDIRECT("'NGPS 2030'!"&amp;'Country Selector'!$B$3&amp;ROW($A166))*10^12,0)*'Process Emissions Multipliers'!$D$40</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Multipliers'!$E$40</f>
        <v>0</v>
      </c>
    </row>
    <row r="159" spans="1:42">
      <c r="A159" s="74">
        <v>450</v>
      </c>
      <c r="B159">
        <f ca="1">IF('NGPS 2010'!$A167="MR",INDIRECT("'NGPS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IF('NGPS 2020'!$A167="MR",INDIRECT("'NGPS 2020'!"&amp;'Country Selector'!$B$3&amp;ROW($A167))*10^12,0)*'Process Emissions Multipliers'!$B$40</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IF('NGPS 2030'!$A167="MR",INDIRECT("'NGPS 2030'!"&amp;'Country Selector'!$B$3&amp;ROW($A167))*10^12,0)*'Process Emissions Multipliers'!$D$40</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Multipliers'!$E$40</f>
        <v>0</v>
      </c>
    </row>
    <row r="160" spans="1:42">
      <c r="A160" s="74">
        <v>500</v>
      </c>
      <c r="B160">
        <f ca="1">IF('NGPS 2010'!$A168="MR",INDIRECT("'NGPS 2010'!"&amp;'Country Selector'!$B$3&amp;ROW($A168))*10^12,0)</f>
        <v>3012116090.8009868</v>
      </c>
      <c r="C160" s="90">
        <f t="shared" ca="1" si="33"/>
        <v>3116497907.9112501</v>
      </c>
      <c r="D160" s="90">
        <f t="shared" ca="1" si="31"/>
        <v>3220879725.0215139</v>
      </c>
      <c r="E160" s="90">
        <f t="shared" ca="1" si="31"/>
        <v>3325261542.1317768</v>
      </c>
      <c r="F160" s="90">
        <f t="shared" ca="1" si="31"/>
        <v>3429643359.2420406</v>
      </c>
      <c r="G160" s="90">
        <f t="shared" ca="1" si="31"/>
        <v>3534025176.3523045</v>
      </c>
      <c r="H160" s="90">
        <f t="shared" ca="1" si="31"/>
        <v>3638406993.4625673</v>
      </c>
      <c r="I160" s="90">
        <f t="shared" ca="1" si="31"/>
        <v>3742788810.5728312</v>
      </c>
      <c r="J160" s="90">
        <f t="shared" ca="1" si="31"/>
        <v>3847170627.6830945</v>
      </c>
      <c r="K160" s="90">
        <f t="shared" ca="1" si="31"/>
        <v>3951552444.7933583</v>
      </c>
      <c r="L160">
        <f ca="1">IF('NGPS 2020'!$A168="MR",INDIRECT("'NGPS 2020'!"&amp;'Country Selector'!$B$3&amp;ROW($A168))*10^12,0)*'Process Emissions Multipliers'!$B$40</f>
        <v>4055934261.9036217</v>
      </c>
      <c r="M160" s="90">
        <f t="shared" ca="1" si="34"/>
        <v>4337042196.2291183</v>
      </c>
      <c r="N160" s="90">
        <f t="shared" ca="1" si="32"/>
        <v>4618150130.5546131</v>
      </c>
      <c r="O160" s="90">
        <f t="shared" ca="1" si="32"/>
        <v>4899258064.8801098</v>
      </c>
      <c r="P160" s="90">
        <f t="shared" ca="1" si="32"/>
        <v>5180365999.2056055</v>
      </c>
      <c r="Q160" s="90">
        <f t="shared" ca="1" si="32"/>
        <v>5461473933.5311012</v>
      </c>
      <c r="R160" s="90">
        <f t="shared" ca="1" si="32"/>
        <v>5742581867.8565979</v>
      </c>
      <c r="S160" s="90">
        <f t="shared" ca="1" si="32"/>
        <v>6023689802.1820927</v>
      </c>
      <c r="T160" s="90">
        <f t="shared" ca="1" si="32"/>
        <v>6304797736.5075893</v>
      </c>
      <c r="U160" s="90">
        <f t="shared" ca="1" si="32"/>
        <v>6585905670.833086</v>
      </c>
      <c r="V160">
        <f ca="1">IF('NGPS 2030'!$A168="MR",INDIRECT("'NGPS 2030'!"&amp;'Country Selector'!$B$3&amp;ROW($A168))*10^12,0)*'Process Emissions Multipliers'!$D$40</f>
        <v>6867013605.1585817</v>
      </c>
      <c r="W160" s="90">
        <f t="shared" ca="1" si="36"/>
        <v>6955626291.6453686</v>
      </c>
      <c r="X160" s="90">
        <f t="shared" ca="1" si="36"/>
        <v>7044238978.1321573</v>
      </c>
      <c r="Y160" s="90">
        <f t="shared" ca="1" si="36"/>
        <v>7132851664.6189442</v>
      </c>
      <c r="Z160" s="90">
        <f t="shared" ca="1" si="36"/>
        <v>7221464351.105732</v>
      </c>
      <c r="AA160" s="90">
        <f t="shared" ca="1" si="36"/>
        <v>7310077037.5925198</v>
      </c>
      <c r="AB160" s="90">
        <f t="shared" ca="1" si="36"/>
        <v>7398689724.0793076</v>
      </c>
      <c r="AC160" s="90">
        <f t="shared" ca="1" si="36"/>
        <v>7487302410.5660963</v>
      </c>
      <c r="AD160" s="90">
        <f t="shared" ca="1" si="36"/>
        <v>7575915097.0528831</v>
      </c>
      <c r="AE160" s="90">
        <f t="shared" ca="1" si="36"/>
        <v>7664527783.5396709</v>
      </c>
      <c r="AF160" s="90">
        <f t="shared" ca="1" si="36"/>
        <v>7753140470.0264587</v>
      </c>
      <c r="AG160" s="90">
        <f t="shared" ca="1" si="36"/>
        <v>7841753156.5132465</v>
      </c>
      <c r="AH160" s="90">
        <f t="shared" ca="1" si="36"/>
        <v>7930365843.0000343</v>
      </c>
      <c r="AI160" s="90">
        <f t="shared" ca="1" si="36"/>
        <v>8018978529.4868221</v>
      </c>
      <c r="AJ160" s="90">
        <f t="shared" ca="1" si="36"/>
        <v>8107591215.9736099</v>
      </c>
      <c r="AK160" s="90">
        <f t="shared" ca="1" si="36"/>
        <v>8196203902.4603968</v>
      </c>
      <c r="AL160" s="90">
        <f t="shared" ca="1" si="36"/>
        <v>8284816588.9471846</v>
      </c>
      <c r="AM160" s="90">
        <f t="shared" ca="1" si="35"/>
        <v>8373429275.4339724</v>
      </c>
      <c r="AN160" s="90">
        <f t="shared" ca="1" si="35"/>
        <v>8462041961.9207592</v>
      </c>
      <c r="AO160" s="90">
        <f t="shared" ca="1" si="35"/>
        <v>8550654648.407547</v>
      </c>
      <c r="AP160">
        <f ca="1">V160*'Process Emissions Multipliers'!$E$40</f>
        <v>8639267334.8943348</v>
      </c>
    </row>
    <row r="161" spans="1:42">
      <c r="A161" s="74">
        <v>550</v>
      </c>
      <c r="B161">
        <f ca="1">IF('NGPS 2010'!$A169="MR",INDIRECT("'NGPS 2010'!"&amp;'Country Selector'!$B$3&amp;ROW($A169))*10^12,0)</f>
        <v>132818657058.13445</v>
      </c>
      <c r="C161" s="90">
        <f t="shared" ca="1" si="33"/>
        <v>137421352423.08655</v>
      </c>
      <c r="D161" s="90">
        <f t="shared" ca="1" si="31"/>
        <v>142024047788.03867</v>
      </c>
      <c r="E161" s="90">
        <f t="shared" ca="1" si="31"/>
        <v>146626743152.99078</v>
      </c>
      <c r="F161" s="90">
        <f t="shared" ca="1" si="31"/>
        <v>151229438517.94287</v>
      </c>
      <c r="G161" s="90">
        <f t="shared" ca="1" si="31"/>
        <v>155832133882.89499</v>
      </c>
      <c r="H161" s="90">
        <f t="shared" ca="1" si="31"/>
        <v>160434829247.84711</v>
      </c>
      <c r="I161" s="90">
        <f t="shared" ca="1" si="31"/>
        <v>165037524612.79922</v>
      </c>
      <c r="J161" s="90">
        <f t="shared" ca="1" si="31"/>
        <v>169640219977.75134</v>
      </c>
      <c r="K161" s="90">
        <f t="shared" ca="1" si="31"/>
        <v>174242915342.70343</v>
      </c>
      <c r="L161">
        <f ca="1">IF('NGPS 2020'!$A169="MR",INDIRECT("'NGPS 2020'!"&amp;'Country Selector'!$B$3&amp;ROW($A169))*10^12,0)*'Process Emissions Multipliers'!$B$40</f>
        <v>178845610707.65555</v>
      </c>
      <c r="M161" s="90">
        <f t="shared" ca="1" si="34"/>
        <v>191241008892.84421</v>
      </c>
      <c r="N161" s="90">
        <f t="shared" ca="1" si="32"/>
        <v>203636407078.0329</v>
      </c>
      <c r="O161" s="90">
        <f t="shared" ca="1" si="32"/>
        <v>216031805263.22156</v>
      </c>
      <c r="P161" s="90">
        <f t="shared" ca="1" si="32"/>
        <v>228427203448.41022</v>
      </c>
      <c r="Q161" s="90">
        <f t="shared" ca="1" si="32"/>
        <v>240822601633.59888</v>
      </c>
      <c r="R161" s="90">
        <f t="shared" ca="1" si="32"/>
        <v>253217999818.78757</v>
      </c>
      <c r="S161" s="90">
        <f t="shared" ca="1" si="32"/>
        <v>265613398003.97623</v>
      </c>
      <c r="T161" s="90">
        <f t="shared" ca="1" si="32"/>
        <v>278008796189.16492</v>
      </c>
      <c r="U161" s="90">
        <f t="shared" ca="1" si="32"/>
        <v>290404194374.35352</v>
      </c>
      <c r="V161">
        <f ca="1">IF('NGPS 2030'!$A169="MR",INDIRECT("'NGPS 2030'!"&amp;'Country Selector'!$B$3&amp;ROW($A169))*10^12,0)*'Process Emissions Multipliers'!$D$40</f>
        <v>302799592559.54224</v>
      </c>
      <c r="W161" s="90">
        <f t="shared" ca="1" si="36"/>
        <v>306706951261.09619</v>
      </c>
      <c r="X161" s="90">
        <f t="shared" ca="1" si="36"/>
        <v>310614309962.65009</v>
      </c>
      <c r="Y161" s="90">
        <f t="shared" ca="1" si="36"/>
        <v>314521668664.2041</v>
      </c>
      <c r="Z161" s="90">
        <f t="shared" ca="1" si="36"/>
        <v>318429027365.75806</v>
      </c>
      <c r="AA161" s="90">
        <f t="shared" ca="1" si="36"/>
        <v>322336386067.31201</v>
      </c>
      <c r="AB161" s="90">
        <f t="shared" ca="1" si="36"/>
        <v>326243744768.86597</v>
      </c>
      <c r="AC161" s="90">
        <f t="shared" ca="1" si="36"/>
        <v>330151103470.41992</v>
      </c>
      <c r="AD161" s="90">
        <f t="shared" ca="1" si="36"/>
        <v>334058462171.97388</v>
      </c>
      <c r="AE161" s="90">
        <f t="shared" ca="1" si="36"/>
        <v>337965820873.52783</v>
      </c>
      <c r="AF161" s="90">
        <f t="shared" ca="1" si="36"/>
        <v>341873179575.08179</v>
      </c>
      <c r="AG161" s="90">
        <f t="shared" ca="1" si="36"/>
        <v>345780538276.63568</v>
      </c>
      <c r="AH161" s="90">
        <f t="shared" ca="1" si="36"/>
        <v>349687896978.18964</v>
      </c>
      <c r="AI161" s="90">
        <f t="shared" ca="1" si="36"/>
        <v>353595255679.74359</v>
      </c>
      <c r="AJ161" s="90">
        <f t="shared" ca="1" si="36"/>
        <v>357502614381.29761</v>
      </c>
      <c r="AK161" s="90">
        <f t="shared" ca="1" si="36"/>
        <v>361409973082.8515</v>
      </c>
      <c r="AL161" s="90">
        <f t="shared" ca="1" si="36"/>
        <v>365317331784.40546</v>
      </c>
      <c r="AM161" s="90">
        <f t="shared" ca="1" si="35"/>
        <v>369224690485.95941</v>
      </c>
      <c r="AN161" s="90">
        <f t="shared" ca="1" si="35"/>
        <v>373132049187.51337</v>
      </c>
      <c r="AO161" s="90">
        <f t="shared" ca="1" si="35"/>
        <v>377039407889.06732</v>
      </c>
      <c r="AP161">
        <f ca="1">V161*'Process Emissions Multipliers'!$E$40</f>
        <v>380946766590.62128</v>
      </c>
    </row>
    <row r="162" spans="1:42">
      <c r="A162" s="74">
        <v>600</v>
      </c>
      <c r="B162">
        <f ca="1">IF('NGPS 2010'!$A170="MR",INDIRECT("'NGPS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IF('NGPS 2020'!$A170="MR",INDIRECT("'NGPS 2020'!"&amp;'Country Selector'!$B$3&amp;ROW($A170))*10^12,0)*'Process Emissions Multipliers'!$B$40</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IF('NGPS 2030'!$A170="MR",INDIRECT("'NGPS 2030'!"&amp;'Country Selector'!$B$3&amp;ROW($A170))*10^12,0)*'Process Emissions Multipliers'!$D$40</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Multipliers'!$E$40</f>
        <v>0</v>
      </c>
    </row>
    <row r="163" spans="1:42">
      <c r="A163" s="74">
        <v>650</v>
      </c>
      <c r="B163">
        <f ca="1">IF('NGPS 2010'!$A171="MR",INDIRECT("'NGPS 2010'!"&amp;'Country Selector'!$B$3&amp;ROW($A171))*10^12,0)</f>
        <v>675704828.41361463</v>
      </c>
      <c r="C163" s="90">
        <f t="shared" ca="1" si="33"/>
        <v>699120691.44617176</v>
      </c>
      <c r="D163" s="90">
        <f t="shared" ca="1" si="31"/>
        <v>722536554.47872901</v>
      </c>
      <c r="E163" s="90">
        <f t="shared" ca="1" si="31"/>
        <v>745952417.51128626</v>
      </c>
      <c r="F163" s="90">
        <f t="shared" ca="1" si="31"/>
        <v>769368280.54384339</v>
      </c>
      <c r="G163" s="90">
        <f t="shared" ca="1" si="31"/>
        <v>792784143.57640052</v>
      </c>
      <c r="H163" s="90">
        <f t="shared" ca="1" si="31"/>
        <v>816200006.60895777</v>
      </c>
      <c r="I163" s="90">
        <f t="shared" ca="1" si="31"/>
        <v>839615869.64151502</v>
      </c>
      <c r="J163" s="90">
        <f t="shared" ca="1" si="31"/>
        <v>863031732.67407215</v>
      </c>
      <c r="K163" s="90">
        <f t="shared" ca="1" si="31"/>
        <v>886447595.70662928</v>
      </c>
      <c r="L163">
        <f ca="1">IF('NGPS 2020'!$A171="MR",INDIRECT("'NGPS 2020'!"&amp;'Country Selector'!$B$3&amp;ROW($A171))*10^12,0)*'Process Emissions Multipliers'!$B$40</f>
        <v>909863458.73918653</v>
      </c>
      <c r="M163" s="90">
        <f t="shared" ca="1" si="34"/>
        <v>972924105.40884733</v>
      </c>
      <c r="N163" s="90">
        <f t="shared" ca="1" si="32"/>
        <v>1035984752.0785081</v>
      </c>
      <c r="O163" s="90">
        <f t="shared" ca="1" si="32"/>
        <v>1099045398.7481689</v>
      </c>
      <c r="P163" s="90">
        <f t="shared" ca="1" si="32"/>
        <v>1162106045.41783</v>
      </c>
      <c r="Q163" s="90">
        <f t="shared" ca="1" si="32"/>
        <v>1225166692.0874906</v>
      </c>
      <c r="R163" s="90">
        <f t="shared" ca="1" si="32"/>
        <v>1288227338.7571516</v>
      </c>
      <c r="S163" s="90">
        <f t="shared" ca="1" si="32"/>
        <v>1351287985.4268122</v>
      </c>
      <c r="T163" s="90">
        <f t="shared" ca="1" si="32"/>
        <v>1414348632.0964732</v>
      </c>
      <c r="U163" s="90">
        <f t="shared" ca="1" si="32"/>
        <v>1477409278.7661338</v>
      </c>
      <c r="V163">
        <f ca="1">IF('NGPS 2030'!$A171="MR",INDIRECT("'NGPS 2030'!"&amp;'Country Selector'!$B$3&amp;ROW($A171))*10^12,0)*'Process Emissions Multipliers'!$D$40</f>
        <v>1540469925.4357948</v>
      </c>
      <c r="W163" s="90">
        <f t="shared" ca="1" si="36"/>
        <v>1560348316.0133848</v>
      </c>
      <c r="X163" s="90">
        <f t="shared" ca="1" si="36"/>
        <v>1580226706.5909748</v>
      </c>
      <c r="Y163" s="90">
        <f t="shared" ca="1" si="36"/>
        <v>1600105097.1685653</v>
      </c>
      <c r="Z163" s="90">
        <f t="shared" ca="1" si="36"/>
        <v>1619983487.7461553</v>
      </c>
      <c r="AA163" s="90">
        <f t="shared" ca="1" si="36"/>
        <v>1639861878.3237453</v>
      </c>
      <c r="AB163" s="90">
        <f t="shared" ca="1" si="36"/>
        <v>1659740268.9013352</v>
      </c>
      <c r="AC163" s="90">
        <f t="shared" ca="1" si="36"/>
        <v>1679618659.4789255</v>
      </c>
      <c r="AD163" s="90">
        <f t="shared" ca="1" si="36"/>
        <v>1699497050.0565155</v>
      </c>
      <c r="AE163" s="90">
        <f t="shared" ca="1" si="36"/>
        <v>1719375440.6341057</v>
      </c>
      <c r="AF163" s="90">
        <f t="shared" ca="1" si="36"/>
        <v>1739253831.2116957</v>
      </c>
      <c r="AG163" s="90">
        <f t="shared" ca="1" si="36"/>
        <v>1759132221.7892857</v>
      </c>
      <c r="AH163" s="90">
        <f t="shared" ca="1" si="36"/>
        <v>1779010612.3668756</v>
      </c>
      <c r="AI163" s="90">
        <f t="shared" ca="1" si="36"/>
        <v>1798889002.9444656</v>
      </c>
      <c r="AJ163" s="90">
        <f t="shared" ca="1" si="36"/>
        <v>1818767393.5220561</v>
      </c>
      <c r="AK163" s="90">
        <f t="shared" ca="1" si="36"/>
        <v>1838645784.0996461</v>
      </c>
      <c r="AL163" s="90">
        <f t="shared" ca="1" si="36"/>
        <v>1858524174.6772361</v>
      </c>
      <c r="AM163" s="90">
        <f t="shared" ca="1" si="35"/>
        <v>1878402565.2548261</v>
      </c>
      <c r="AN163" s="90">
        <f t="shared" ca="1" si="35"/>
        <v>1898280955.8324163</v>
      </c>
      <c r="AO163" s="90">
        <f t="shared" ca="1" si="35"/>
        <v>1918159346.4100065</v>
      </c>
      <c r="AP163">
        <f ca="1">V163*'Process Emissions Multipliers'!$E$40</f>
        <v>1938037736.9875965</v>
      </c>
    </row>
    <row r="164" spans="1:42">
      <c r="A164" s="74">
        <v>700</v>
      </c>
      <c r="B164">
        <f ca="1">IF('NGPS 2010'!$A172="MR",INDIRECT("'NGPS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IF('NGPS 2020'!$A172="MR",INDIRECT("'NGPS 2020'!"&amp;'Country Selector'!$B$3&amp;ROW($A172))*10^12,0)*'Process Emissions Multipliers'!$B$40</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IF('NGPS 2030'!$A172="MR",INDIRECT("'NGPS 2030'!"&amp;'Country Selector'!$B$3&amp;ROW($A172))*10^12,0)*'Process Emissions Multipliers'!$D$40</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Multipliers'!$E$40</f>
        <v>0</v>
      </c>
    </row>
    <row r="165" spans="1:42">
      <c r="A165" s="74">
        <v>750</v>
      </c>
      <c r="B165">
        <f ca="1">IF('NGPS 2010'!$A173="MR",INDIRECT("'NGPS 2010'!"&amp;'Country Selector'!$B$3&amp;ROW($A173))*10^12,0)</f>
        <v>1096406699188.3179</v>
      </c>
      <c r="C165" s="90">
        <f t="shared" ca="1" si="33"/>
        <v>1134401557322.2009</v>
      </c>
      <c r="D165" s="90">
        <f t="shared" ca="1" si="31"/>
        <v>1172396415456.084</v>
      </c>
      <c r="E165" s="90">
        <f t="shared" ca="1" si="31"/>
        <v>1210391273589.967</v>
      </c>
      <c r="F165" s="90">
        <f t="shared" ca="1" si="31"/>
        <v>1248386131723.8501</v>
      </c>
      <c r="G165" s="90">
        <f t="shared" ca="1" si="31"/>
        <v>1286380989857.7332</v>
      </c>
      <c r="H165" s="90">
        <f t="shared" ca="1" si="31"/>
        <v>1324375847991.6162</v>
      </c>
      <c r="I165" s="90">
        <f t="shared" ca="1" si="31"/>
        <v>1362370706125.4993</v>
      </c>
      <c r="J165" s="90">
        <f t="shared" ca="1" si="31"/>
        <v>1400365564259.3823</v>
      </c>
      <c r="K165" s="90">
        <f t="shared" ca="1" si="31"/>
        <v>1438360422393.2654</v>
      </c>
      <c r="L165">
        <f ca="1">IF('NGPS 2020'!$A173="MR",INDIRECT("'NGPS 2020'!"&amp;'Country Selector'!$B$3&amp;ROW($A173))*10^12,0)*'Process Emissions Multipliers'!$B$40</f>
        <v>1476355280527.1484</v>
      </c>
      <c r="M165" s="90">
        <f t="shared" ca="1" si="34"/>
        <v>1578678236581.4258</v>
      </c>
      <c r="N165" s="90">
        <f t="shared" ca="1" si="32"/>
        <v>1681001192635.7031</v>
      </c>
      <c r="O165" s="90">
        <f t="shared" ca="1" si="32"/>
        <v>1783324148689.9805</v>
      </c>
      <c r="P165" s="90">
        <f t="shared" ca="1" si="32"/>
        <v>1885647104744.2578</v>
      </c>
      <c r="Q165" s="90">
        <f t="shared" ca="1" si="32"/>
        <v>1987970060798.5352</v>
      </c>
      <c r="R165" s="90">
        <f t="shared" ca="1" si="32"/>
        <v>2090293016852.8125</v>
      </c>
      <c r="S165" s="90">
        <f t="shared" ca="1" si="32"/>
        <v>2192615972907.0898</v>
      </c>
      <c r="T165" s="90">
        <f t="shared" ca="1" si="32"/>
        <v>2294938928961.3672</v>
      </c>
      <c r="U165" s="90">
        <f t="shared" ca="1" si="32"/>
        <v>2397261885015.6445</v>
      </c>
      <c r="V165">
        <f ca="1">IF('NGPS 2030'!$A173="MR",INDIRECT("'NGPS 2030'!"&amp;'Country Selector'!$B$3&amp;ROW($A173))*10^12,0)*'Process Emissions Multipliers'!$D$40</f>
        <v>2499584841069.9219</v>
      </c>
      <c r="W165" s="90">
        <f t="shared" ca="1" si="36"/>
        <v>2531839754283.2095</v>
      </c>
      <c r="X165" s="90">
        <f t="shared" ca="1" si="36"/>
        <v>2564094667496.4971</v>
      </c>
      <c r="Y165" s="90">
        <f t="shared" ca="1" si="36"/>
        <v>2596349580709.7852</v>
      </c>
      <c r="Z165" s="90">
        <f t="shared" ca="1" si="36"/>
        <v>2628604493923.0728</v>
      </c>
      <c r="AA165" s="90">
        <f t="shared" ca="1" si="36"/>
        <v>2660859407136.3604</v>
      </c>
      <c r="AB165" s="90">
        <f t="shared" ca="1" si="36"/>
        <v>2693114320349.6479</v>
      </c>
      <c r="AC165" s="90">
        <f t="shared" ca="1" si="36"/>
        <v>2725369233562.9355</v>
      </c>
      <c r="AD165" s="90">
        <f t="shared" ca="1" si="36"/>
        <v>2757624146776.2236</v>
      </c>
      <c r="AE165" s="90">
        <f t="shared" ca="1" si="36"/>
        <v>2789879059989.5112</v>
      </c>
      <c r="AF165" s="90">
        <f t="shared" ca="1" si="36"/>
        <v>2822133973202.7988</v>
      </c>
      <c r="AG165" s="90">
        <f t="shared" ca="1" si="36"/>
        <v>2854388886416.0864</v>
      </c>
      <c r="AH165" s="90">
        <f t="shared" ca="1" si="36"/>
        <v>2886643799629.374</v>
      </c>
      <c r="AI165" s="90">
        <f t="shared" ca="1" si="36"/>
        <v>2918898712842.6616</v>
      </c>
      <c r="AJ165" s="90">
        <f t="shared" ca="1" si="36"/>
        <v>2951153626055.9497</v>
      </c>
      <c r="AK165" s="90">
        <f t="shared" ca="1" si="36"/>
        <v>2983408539269.2373</v>
      </c>
      <c r="AL165" s="90">
        <f t="shared" ca="1" si="36"/>
        <v>3015663452482.5249</v>
      </c>
      <c r="AM165" s="90">
        <f t="shared" ca="1" si="35"/>
        <v>3047918365695.8125</v>
      </c>
      <c r="AN165" s="90">
        <f t="shared" ca="1" si="35"/>
        <v>3080173278909.1006</v>
      </c>
      <c r="AO165" s="90">
        <f t="shared" ca="1" si="35"/>
        <v>3112428192122.3882</v>
      </c>
      <c r="AP165">
        <f ca="1">V165*'Process Emissions Multipliers'!$E$40</f>
        <v>3144683105335.6758</v>
      </c>
    </row>
    <row r="166" spans="1:42">
      <c r="A166" s="74">
        <v>800</v>
      </c>
      <c r="B166">
        <f ca="1">IF('NGPS 2010'!$A174="MR",INDIRECT("'NGPS 2010'!"&amp;'Country Selector'!$B$3&amp;ROW($A174))*10^12,0)</f>
        <v>427936.66565899004</v>
      </c>
      <c r="C166" s="90">
        <f t="shared" ca="1" si="33"/>
        <v>442766.37550024188</v>
      </c>
      <c r="D166" s="90">
        <f t="shared" ca="1" si="31"/>
        <v>457596.08534149372</v>
      </c>
      <c r="E166" s="90">
        <f t="shared" ca="1" si="31"/>
        <v>472425.79518274561</v>
      </c>
      <c r="F166" s="90">
        <f t="shared" ca="1" si="31"/>
        <v>487255.50502399751</v>
      </c>
      <c r="G166" s="90">
        <f t="shared" ca="1" si="31"/>
        <v>502085.21486524935</v>
      </c>
      <c r="H166" s="90">
        <f t="shared" ca="1" si="31"/>
        <v>516914.92470650119</v>
      </c>
      <c r="I166" s="90">
        <f t="shared" ca="1" si="31"/>
        <v>531744.63454775303</v>
      </c>
      <c r="J166" s="90">
        <f t="shared" ca="1" si="31"/>
        <v>546574.34438900487</v>
      </c>
      <c r="K166" s="90">
        <f t="shared" ca="1" si="31"/>
        <v>561404.05423025682</v>
      </c>
      <c r="L166">
        <f ca="1">IF('NGPS 2020'!$A174="MR",INDIRECT("'NGPS 2020'!"&amp;'Country Selector'!$B$3&amp;ROW($A174))*10^12,0)*'Process Emissions Multipliers'!$B$40</f>
        <v>576233.76407150866</v>
      </c>
      <c r="M166" s="90">
        <f t="shared" ca="1" si="34"/>
        <v>653758.3882062668</v>
      </c>
      <c r="N166" s="90">
        <f t="shared" ca="1" si="32"/>
        <v>731283.01234102482</v>
      </c>
      <c r="O166" s="90">
        <f t="shared" ca="1" si="32"/>
        <v>808807.63647578307</v>
      </c>
      <c r="P166" s="90">
        <f t="shared" ca="1" si="32"/>
        <v>886332.2606105411</v>
      </c>
      <c r="Q166" s="90">
        <f t="shared" ca="1" si="32"/>
        <v>963856.88474529935</v>
      </c>
      <c r="R166" s="90">
        <f t="shared" ca="1" si="32"/>
        <v>1041381.5088800574</v>
      </c>
      <c r="S166" s="90">
        <f t="shared" ca="1" si="32"/>
        <v>1118906.1330148154</v>
      </c>
      <c r="T166" s="90">
        <f t="shared" ca="1" si="32"/>
        <v>1196430.7571495736</v>
      </c>
      <c r="U166" s="90">
        <f t="shared" ca="1" si="32"/>
        <v>1273955.3812843319</v>
      </c>
      <c r="V166">
        <f ca="1">IF('NGPS 2030'!$A174="MR",INDIRECT("'NGPS 2030'!"&amp;'Country Selector'!$B$3&amp;ROW($A174))*10^12,0)*'Process Emissions Multipliers'!$D$40</f>
        <v>1351480.0054190899</v>
      </c>
      <c r="W166" s="90">
        <f t="shared" ca="1" si="36"/>
        <v>1368919.6496224159</v>
      </c>
      <c r="X166" s="90">
        <f t="shared" ca="1" si="36"/>
        <v>1386359.2938257419</v>
      </c>
      <c r="Y166" s="90">
        <f t="shared" ca="1" si="36"/>
        <v>1403798.9380290676</v>
      </c>
      <c r="Z166" s="90">
        <f t="shared" ca="1" si="36"/>
        <v>1421238.5822323933</v>
      </c>
      <c r="AA166" s="90">
        <f t="shared" ca="1" si="36"/>
        <v>1438678.2264357195</v>
      </c>
      <c r="AB166" s="90">
        <f t="shared" ca="1" si="36"/>
        <v>1456117.8706390453</v>
      </c>
      <c r="AC166" s="90">
        <f t="shared" ca="1" si="36"/>
        <v>1473557.514842371</v>
      </c>
      <c r="AD166" s="90">
        <f t="shared" ca="1" si="36"/>
        <v>1490997.1590456972</v>
      </c>
      <c r="AE166" s="90">
        <f t="shared" ca="1" si="36"/>
        <v>1508436.8032490229</v>
      </c>
      <c r="AF166" s="90">
        <f t="shared" ca="1" si="36"/>
        <v>1525876.4474523491</v>
      </c>
      <c r="AG166" s="90">
        <f t="shared" ca="1" si="36"/>
        <v>1543316.0916556749</v>
      </c>
      <c r="AH166" s="90">
        <f t="shared" ca="1" si="36"/>
        <v>1560755.7358590006</v>
      </c>
      <c r="AI166" s="90">
        <f t="shared" ca="1" si="36"/>
        <v>1578195.3800623266</v>
      </c>
      <c r="AJ166" s="90">
        <f t="shared" ca="1" si="36"/>
        <v>1595635.0242656523</v>
      </c>
      <c r="AK166" s="90">
        <f t="shared" ca="1" si="36"/>
        <v>1613074.6684689783</v>
      </c>
      <c r="AL166" s="90">
        <f t="shared" ca="1" si="36"/>
        <v>1630514.3126723042</v>
      </c>
      <c r="AM166" s="90">
        <f t="shared" ca="1" si="35"/>
        <v>1647953.9568756302</v>
      </c>
      <c r="AN166" s="90">
        <f t="shared" ca="1" si="35"/>
        <v>1665393.6010789562</v>
      </c>
      <c r="AO166" s="90">
        <f t="shared" ca="1" si="35"/>
        <v>1682833.2452822819</v>
      </c>
      <c r="AP166">
        <f ca="1">V166*'Process Emissions Multipliers'!$E$40</f>
        <v>1700272.8894856079</v>
      </c>
    </row>
    <row r="167" spans="1:42">
      <c r="A167" s="74">
        <v>850</v>
      </c>
      <c r="B167">
        <f ca="1">IF('NGPS 2010'!$A175="MR",INDIRECT("'NGPS 2010'!"&amp;'Country Selector'!$B$3&amp;ROW($A175))*10^12,0)</f>
        <v>164870.46750057745</v>
      </c>
      <c r="C167" s="90">
        <f t="shared" ca="1" si="33"/>
        <v>170583.88588081094</v>
      </c>
      <c r="D167" s="90">
        <f t="shared" ca="1" si="31"/>
        <v>176297.3042610444</v>
      </c>
      <c r="E167" s="90">
        <f t="shared" ca="1" si="31"/>
        <v>182010.72264127788</v>
      </c>
      <c r="F167" s="90">
        <f t="shared" ca="1" si="31"/>
        <v>187724.1410215114</v>
      </c>
      <c r="G167" s="90">
        <f t="shared" ca="1" si="31"/>
        <v>193437.55940174486</v>
      </c>
      <c r="H167" s="90">
        <f t="shared" ca="1" si="31"/>
        <v>199150.97778197835</v>
      </c>
      <c r="I167" s="90">
        <f t="shared" ca="1" si="31"/>
        <v>204864.39616221184</v>
      </c>
      <c r="J167" s="90">
        <f t="shared" ca="1" si="31"/>
        <v>210577.8145424453</v>
      </c>
      <c r="K167" s="90">
        <f t="shared" ca="1" si="31"/>
        <v>216291.23292267878</v>
      </c>
      <c r="L167">
        <f ca="1">IF('NGPS 2020'!$A175="MR",INDIRECT("'NGPS 2020'!"&amp;'Country Selector'!$B$3&amp;ROW($A175))*10^12,0)*'Process Emissions Multipliers'!$B$40</f>
        <v>222004.65130291227</v>
      </c>
      <c r="M167" s="90">
        <f t="shared" ca="1" si="34"/>
        <v>199804.18617262103</v>
      </c>
      <c r="N167" s="90">
        <f t="shared" ca="1" si="32"/>
        <v>177603.72104232982</v>
      </c>
      <c r="O167" s="90">
        <f t="shared" ca="1" si="32"/>
        <v>155403.25591203858</v>
      </c>
      <c r="P167" s="90">
        <f t="shared" ca="1" si="32"/>
        <v>133202.79078174738</v>
      </c>
      <c r="Q167" s="90">
        <f t="shared" ca="1" si="32"/>
        <v>111002.32565145614</v>
      </c>
      <c r="R167" s="90">
        <f t="shared" ca="1" si="32"/>
        <v>88801.860521164912</v>
      </c>
      <c r="S167" s="90">
        <f t="shared" ca="1" si="32"/>
        <v>66601.395390873688</v>
      </c>
      <c r="T167" s="90">
        <f t="shared" ca="1" si="32"/>
        <v>44400.930260582456</v>
      </c>
      <c r="U167" s="90">
        <f t="shared" ca="1" si="32"/>
        <v>22200.465130291228</v>
      </c>
      <c r="V167">
        <f ca="1">IF('NGPS 2030'!$A175="MR",INDIRECT("'NGPS 2030'!"&amp;'Country Selector'!$B$3&amp;ROW($A175))*10^12,0)*'Process Emissions Multipliers'!$D$40</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Multipliers'!$E$40</f>
        <v>0</v>
      </c>
    </row>
    <row r="168" spans="1:42">
      <c r="A168" s="74">
        <v>900</v>
      </c>
      <c r="B168">
        <f ca="1">IF('NGPS 2010'!$A176="MR",INDIRECT("'NGPS 2010'!"&amp;'Country Selector'!$B$3&amp;ROW($A176))*10^12,0)</f>
        <v>730938013427.2168</v>
      </c>
      <c r="C168" s="90">
        <f t="shared" ca="1" si="33"/>
        <v>756267926264.66028</v>
      </c>
      <c r="D168" s="90">
        <f t="shared" ca="1" si="31"/>
        <v>781597839102.10376</v>
      </c>
      <c r="E168" s="90">
        <f t="shared" ca="1" si="31"/>
        <v>806927751939.54724</v>
      </c>
      <c r="F168" s="90">
        <f t="shared" ca="1" si="31"/>
        <v>832257664776.99072</v>
      </c>
      <c r="G168" s="90">
        <f t="shared" ca="1" si="31"/>
        <v>857587577614.4342</v>
      </c>
      <c r="H168" s="90">
        <f t="shared" ca="1" si="31"/>
        <v>882917490451.87769</v>
      </c>
      <c r="I168" s="90">
        <f t="shared" ca="1" si="31"/>
        <v>908247403289.32117</v>
      </c>
      <c r="J168" s="90">
        <f t="shared" ca="1" si="31"/>
        <v>933577316126.76465</v>
      </c>
      <c r="K168" s="90">
        <f t="shared" ca="1" si="31"/>
        <v>958907228964.20825</v>
      </c>
      <c r="L168">
        <f ca="1">IF('NGPS 2020'!$A176="MR",INDIRECT("'NGPS 2020'!"&amp;'Country Selector'!$B$3&amp;ROW($A176))*10^12,0)*'Process Emissions Multipliers'!$B$40</f>
        <v>984237141801.65161</v>
      </c>
      <c r="M168" s="90">
        <f t="shared" ca="1" si="34"/>
        <v>1052452465806.5854</v>
      </c>
      <c r="N168" s="90">
        <f t="shared" ca="1" si="32"/>
        <v>1120667789811.519</v>
      </c>
      <c r="O168" s="90">
        <f t="shared" ca="1" si="32"/>
        <v>1188883113816.4526</v>
      </c>
      <c r="P168" s="90">
        <f t="shared" ca="1" si="32"/>
        <v>1257098437821.3862</v>
      </c>
      <c r="Q168" s="90">
        <f t="shared" ca="1" si="32"/>
        <v>1325313761826.3201</v>
      </c>
      <c r="R168" s="90">
        <f t="shared" ca="1" si="32"/>
        <v>1393529085831.2539</v>
      </c>
      <c r="S168" s="90">
        <f t="shared" ca="1" si="32"/>
        <v>1461744409836.1875</v>
      </c>
      <c r="T168" s="90">
        <f t="shared" ca="1" si="32"/>
        <v>1529959733841.1211</v>
      </c>
      <c r="U168" s="90">
        <f t="shared" ca="1" si="32"/>
        <v>1598175057846.0547</v>
      </c>
      <c r="V168">
        <f ca="1">IF('NGPS 2030'!$A176="MR",INDIRECT("'NGPS 2030'!"&amp;'Country Selector'!$B$3&amp;ROW($A176))*10^12,0)*'Process Emissions Multipliers'!$D$40</f>
        <v>1666390381850.9885</v>
      </c>
      <c r="W168" s="90">
        <f t="shared" ca="1" si="36"/>
        <v>1687893663621.1938</v>
      </c>
      <c r="X168" s="90">
        <f t="shared" ca="1" si="36"/>
        <v>1709396945391.3997</v>
      </c>
      <c r="Y168" s="90">
        <f t="shared" ca="1" si="36"/>
        <v>1730900227161.6052</v>
      </c>
      <c r="Z168" s="90">
        <f t="shared" ca="1" si="36"/>
        <v>1752403508931.8105</v>
      </c>
      <c r="AA168" s="90">
        <f t="shared" ca="1" si="36"/>
        <v>1773906790702.0164</v>
      </c>
      <c r="AB168" s="90">
        <f t="shared" ca="1" si="36"/>
        <v>1795410072472.2217</v>
      </c>
      <c r="AC168" s="90">
        <f t="shared" ca="1" si="36"/>
        <v>1816913354242.4275</v>
      </c>
      <c r="AD168" s="90">
        <f t="shared" ca="1" si="36"/>
        <v>1838416636012.6328</v>
      </c>
      <c r="AE168" s="90">
        <f t="shared" ca="1" si="36"/>
        <v>1859919917782.8386</v>
      </c>
      <c r="AF168" s="90">
        <f t="shared" ca="1" si="36"/>
        <v>1881423199553.0439</v>
      </c>
      <c r="AG168" s="90">
        <f t="shared" ca="1" si="36"/>
        <v>1902926481323.2495</v>
      </c>
      <c r="AH168" s="90">
        <f t="shared" ca="1" si="36"/>
        <v>1924429763093.4551</v>
      </c>
      <c r="AI168" s="90">
        <f t="shared" ca="1" si="36"/>
        <v>1945933044863.6609</v>
      </c>
      <c r="AJ168" s="90">
        <f t="shared" ca="1" si="36"/>
        <v>1967436326633.8665</v>
      </c>
      <c r="AK168" s="90">
        <f t="shared" ca="1" si="36"/>
        <v>1988939608404.0718</v>
      </c>
      <c r="AL168" s="90">
        <f t="shared" ca="1" si="36"/>
        <v>2010442890174.2773</v>
      </c>
      <c r="AM168" s="90">
        <f t="shared" ca="1" si="35"/>
        <v>2031946171944.4829</v>
      </c>
      <c r="AN168" s="90">
        <f t="shared" ca="1" si="35"/>
        <v>2053449453714.6887</v>
      </c>
      <c r="AO168" s="90">
        <f t="shared" ca="1" si="35"/>
        <v>2074952735484.8938</v>
      </c>
      <c r="AP168">
        <f ca="1">V168*'Process Emissions Multipliers'!$E$40</f>
        <v>2096456017255.0996</v>
      </c>
    </row>
    <row r="169" spans="1:42">
      <c r="A169" s="74">
        <v>950</v>
      </c>
      <c r="B169">
        <f ca="1">IF('NGPS 2010'!$A177="MR",INDIRECT("'NGPS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IF('NGPS 2020'!$A177="MR",INDIRECT("'NGPS 2020'!"&amp;'Country Selector'!$B$3&amp;ROW($A177))*10^12,0)*'Process Emissions Multipliers'!$B$40</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IF('NGPS 2030'!$A177="MR",INDIRECT("'NGPS 2030'!"&amp;'Country Selector'!$B$3&amp;ROW($A177))*10^12,0)*'Process Emissions Multipliers'!$D$40</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Multipliers'!$E$40</f>
        <v>0</v>
      </c>
    </row>
    <row r="170" spans="1:42">
      <c r="A170" s="74">
        <v>1000</v>
      </c>
      <c r="B170">
        <f ca="1">IF('NGPS 2010'!$A178="MR",INDIRECT("'NGPS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IF('NGPS 2020'!$A178="MR",INDIRECT("'NGPS 2020'!"&amp;'Country Selector'!$B$3&amp;ROW($A178))*10^12,0)*'Process Emissions Multipliers'!$B$40</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IF('NGPS 2030'!$A178="MR",INDIRECT("'NGPS 2030'!"&amp;'Country Selector'!$B$3&amp;ROW($A178))*10^12,0)*'Process Emissions Multipliers'!$D$40</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Multipliers'!$E$40</f>
        <v>0</v>
      </c>
    </row>
    <row r="171" spans="1:42">
      <c r="A171" s="74">
        <v>1500</v>
      </c>
      <c r="B171">
        <f ca="1">IF('NGPS 2010'!$A179="MR",INDIRECT("'NGPS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IF('NGPS 2020'!$A179="MR",INDIRECT("'NGPS 2020'!"&amp;'Country Selector'!$B$3&amp;ROW($A179))*10^12,0)*'Process Emissions Multipliers'!$B$40</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IF('NGPS 2030'!$A179="MR",INDIRECT("'NGPS 2030'!"&amp;'Country Selector'!$B$3&amp;ROW($A179))*10^12,0)*'Process Emissions Multipliers'!$D$40</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Multipliers'!$E$40</f>
        <v>0</v>
      </c>
    </row>
    <row r="172" spans="1:42">
      <c r="A172" s="74">
        <v>2000</v>
      </c>
      <c r="B172">
        <f ca="1">IF('NGPS 2010'!$A180="MR",INDIRECT("'NGPS 2010'!"&amp;'Country Selector'!$B$3&amp;ROW($A180))*10^12,0)</f>
        <v>1908585206.1664355</v>
      </c>
      <c r="C172" s="90">
        <f t="shared" ca="1" si="33"/>
        <v>1974725283.7471945</v>
      </c>
      <c r="D172" s="90">
        <f t="shared" ca="1" si="31"/>
        <v>2040865361.3279538</v>
      </c>
      <c r="E172" s="90">
        <f t="shared" ca="1" si="31"/>
        <v>2107005438.9087133</v>
      </c>
      <c r="F172" s="90">
        <f t="shared" ca="1" si="31"/>
        <v>2173145516.4894724</v>
      </c>
      <c r="G172" s="90">
        <f t="shared" ca="1" si="31"/>
        <v>2239285594.0702314</v>
      </c>
      <c r="H172" s="90">
        <f t="shared" ca="1" si="31"/>
        <v>2305425671.6509905</v>
      </c>
      <c r="I172" s="90">
        <f t="shared" ca="1" si="31"/>
        <v>2371565749.23175</v>
      </c>
      <c r="J172" s="90">
        <f t="shared" ca="1" si="31"/>
        <v>2437705826.8125095</v>
      </c>
      <c r="K172" s="90">
        <f t="shared" ca="1" si="31"/>
        <v>2503845904.3932686</v>
      </c>
      <c r="L172">
        <f ca="1">IF('NGPS 2020'!$A180="MR",INDIRECT("'NGPS 2020'!"&amp;'Country Selector'!$B$3&amp;ROW($A180))*10^12,0)*'Process Emissions Multipliers'!$B$40</f>
        <v>2569985981.9740276</v>
      </c>
      <c r="M172" s="90">
        <f t="shared" ca="1" si="34"/>
        <v>2748106090.4333992</v>
      </c>
      <c r="N172" s="90">
        <f t="shared" ca="1" si="32"/>
        <v>2926226198.8927698</v>
      </c>
      <c r="O172" s="90">
        <f t="shared" ca="1" si="32"/>
        <v>3104346307.3521409</v>
      </c>
      <c r="P172" s="90">
        <f t="shared" ca="1" si="32"/>
        <v>3282466415.811512</v>
      </c>
      <c r="Q172" s="90">
        <f t="shared" ca="1" si="32"/>
        <v>3460586524.2708831</v>
      </c>
      <c r="R172" s="90">
        <f t="shared" ca="1" si="32"/>
        <v>3638706632.7302542</v>
      </c>
      <c r="S172" s="90">
        <f t="shared" ca="1" si="32"/>
        <v>3816826741.1896253</v>
      </c>
      <c r="T172" s="90">
        <f t="shared" ca="1" si="32"/>
        <v>3994946849.6489964</v>
      </c>
      <c r="U172" s="90">
        <f t="shared" ca="1" si="32"/>
        <v>4173066958.1083679</v>
      </c>
      <c r="V172">
        <f ca="1">IF('NGPS 2030'!$A180="MR",INDIRECT("'NGPS 2030'!"&amp;'Country Selector'!$B$3&amp;ROW($A180))*10^12,0)*'Process Emissions Multipliers'!$D$40</f>
        <v>4351187066.5677385</v>
      </c>
      <c r="W172" s="90">
        <f t="shared" ca="1" si="36"/>
        <v>4407335255.2192783</v>
      </c>
      <c r="X172" s="90">
        <f t="shared" ca="1" si="36"/>
        <v>4463483443.8708181</v>
      </c>
      <c r="Y172" s="90">
        <f t="shared" ca="1" si="36"/>
        <v>4519631632.522357</v>
      </c>
      <c r="Z172" s="90">
        <f t="shared" ca="1" si="36"/>
        <v>4575779821.1738968</v>
      </c>
      <c r="AA172" s="90">
        <f t="shared" ca="1" si="36"/>
        <v>4631928009.8254356</v>
      </c>
      <c r="AB172" s="90">
        <f t="shared" ca="1" si="36"/>
        <v>4688076198.4769754</v>
      </c>
      <c r="AC172" s="90">
        <f t="shared" ca="1" si="36"/>
        <v>4744224387.1285152</v>
      </c>
      <c r="AD172" s="90">
        <f t="shared" ca="1" si="36"/>
        <v>4800372575.7800541</v>
      </c>
      <c r="AE172" s="90">
        <f t="shared" ca="1" si="36"/>
        <v>4856520764.4315929</v>
      </c>
      <c r="AF172" s="90">
        <f t="shared" ca="1" si="36"/>
        <v>4912668953.0831337</v>
      </c>
      <c r="AG172" s="90">
        <f t="shared" ca="1" si="36"/>
        <v>4968817141.7346725</v>
      </c>
      <c r="AH172" s="90">
        <f t="shared" ca="1" si="36"/>
        <v>5024965330.3862123</v>
      </c>
      <c r="AI172" s="90">
        <f t="shared" ca="1" si="36"/>
        <v>5081113519.0377522</v>
      </c>
      <c r="AJ172" s="90">
        <f t="shared" ca="1" si="36"/>
        <v>5137261707.689291</v>
      </c>
      <c r="AK172" s="90">
        <f t="shared" ca="1" si="36"/>
        <v>5193409896.3408308</v>
      </c>
      <c r="AL172" s="90">
        <f t="shared" ca="1" si="36"/>
        <v>5249558084.9923706</v>
      </c>
      <c r="AM172" s="90">
        <f t="shared" ca="1" si="35"/>
        <v>5305706273.6439095</v>
      </c>
      <c r="AN172" s="90">
        <f t="shared" ca="1" si="35"/>
        <v>5361854462.2954483</v>
      </c>
      <c r="AO172" s="90">
        <f t="shared" ca="1" si="35"/>
        <v>5418002650.9469881</v>
      </c>
      <c r="AP172">
        <f ca="1">V172*'Process Emissions Multipliers'!$E$40</f>
        <v>5474150839.5985279</v>
      </c>
    </row>
    <row r="173" spans="1:42">
      <c r="A173" s="74">
        <v>3000</v>
      </c>
      <c r="B173">
        <f ca="1">IF('NGPS 2010'!$A181="MR",INDIRECT("'NGPS 2010'!"&amp;'Country Selector'!$B$3&amp;ROW($A181))*10^12,0)</f>
        <v>309187351850.69226</v>
      </c>
      <c r="C173" s="90">
        <f t="shared" ca="1" si="33"/>
        <v>319901924808.93384</v>
      </c>
      <c r="D173" s="90">
        <f t="shared" ca="1" si="31"/>
        <v>330616497767.17542</v>
      </c>
      <c r="E173" s="90">
        <f t="shared" ca="1" si="31"/>
        <v>341331070725.41699</v>
      </c>
      <c r="F173" s="90">
        <f t="shared" ca="1" si="31"/>
        <v>352045643683.65857</v>
      </c>
      <c r="G173" s="90">
        <f t="shared" ca="1" si="31"/>
        <v>362760216641.90021</v>
      </c>
      <c r="H173" s="90">
        <f t="shared" ca="1" si="31"/>
        <v>373474789600.14178</v>
      </c>
      <c r="I173" s="90">
        <f t="shared" ca="1" si="31"/>
        <v>384189362558.3833</v>
      </c>
      <c r="J173" s="90">
        <f t="shared" ca="1" si="31"/>
        <v>394903935516.62494</v>
      </c>
      <c r="K173" s="90">
        <f t="shared" ca="1" si="31"/>
        <v>405618508474.86658</v>
      </c>
      <c r="L173">
        <f ca="1">IF('NGPS 2020'!$A181="MR",INDIRECT("'NGPS 2020'!"&amp;'Country Selector'!$B$3&amp;ROW($A181))*10^12,0)*'Process Emissions Multipliers'!$B$40</f>
        <v>416333081433.10815</v>
      </c>
      <c r="M173" s="90">
        <f t="shared" ca="1" si="34"/>
        <v>445188216885.47101</v>
      </c>
      <c r="N173" s="90">
        <f t="shared" ca="1" si="32"/>
        <v>474043352337.8338</v>
      </c>
      <c r="O173" s="90">
        <f t="shared" ca="1" si="32"/>
        <v>502898487790.19659</v>
      </c>
      <c r="P173" s="90">
        <f t="shared" ca="1" si="32"/>
        <v>531753623242.55945</v>
      </c>
      <c r="Q173" s="90">
        <f t="shared" ca="1" si="32"/>
        <v>560608758694.92236</v>
      </c>
      <c r="R173" s="90">
        <f t="shared" ca="1" si="32"/>
        <v>589463894147.28516</v>
      </c>
      <c r="S173" s="90">
        <f t="shared" ca="1" si="32"/>
        <v>618319029599.64795</v>
      </c>
      <c r="T173" s="90">
        <f t="shared" ca="1" si="32"/>
        <v>647174165052.01074</v>
      </c>
      <c r="U173" s="90">
        <f t="shared" ca="1" si="32"/>
        <v>676029300504.37354</v>
      </c>
      <c r="V173">
        <f ca="1">IF('NGPS 2030'!$A181="MR",INDIRECT("'NGPS 2030'!"&amp;'Country Selector'!$B$3&amp;ROW($A181))*10^12,0)*'Process Emissions Multipliers'!$D$40</f>
        <v>704884435956.73645</v>
      </c>
      <c r="W173" s="90">
        <f t="shared" ca="1" si="36"/>
        <v>713980340978.08789</v>
      </c>
      <c r="X173" s="90">
        <f t="shared" ca="1" si="36"/>
        <v>723076245999.43921</v>
      </c>
      <c r="Y173" s="90">
        <f t="shared" ca="1" si="36"/>
        <v>732172151020.79065</v>
      </c>
      <c r="Z173" s="90">
        <f t="shared" ca="1" si="36"/>
        <v>741268056042.14209</v>
      </c>
      <c r="AA173" s="90">
        <f t="shared" ca="1" si="36"/>
        <v>750363961063.49365</v>
      </c>
      <c r="AB173" s="90">
        <f t="shared" ca="1" si="36"/>
        <v>759459866084.84497</v>
      </c>
      <c r="AC173" s="90">
        <f t="shared" ca="1" si="36"/>
        <v>768555771106.19641</v>
      </c>
      <c r="AD173" s="90">
        <f t="shared" ca="1" si="36"/>
        <v>777651676127.54785</v>
      </c>
      <c r="AE173" s="90">
        <f t="shared" ca="1" si="36"/>
        <v>786747581148.89917</v>
      </c>
      <c r="AF173" s="90">
        <f t="shared" ca="1" si="36"/>
        <v>795843486170.25073</v>
      </c>
      <c r="AG173" s="90">
        <f t="shared" ca="1" si="36"/>
        <v>804939391191.60205</v>
      </c>
      <c r="AH173" s="90">
        <f t="shared" ca="1" si="36"/>
        <v>814035296212.95349</v>
      </c>
      <c r="AI173" s="90">
        <f t="shared" ca="1" si="36"/>
        <v>823131201234.30481</v>
      </c>
      <c r="AJ173" s="90">
        <f t="shared" ca="1" si="36"/>
        <v>832227106255.65625</v>
      </c>
      <c r="AK173" s="90">
        <f t="shared" ca="1" si="36"/>
        <v>841323011277.00757</v>
      </c>
      <c r="AL173" s="90">
        <f t="shared" ca="1" si="36"/>
        <v>850418916298.35913</v>
      </c>
      <c r="AM173" s="90">
        <f t="shared" ca="1" si="35"/>
        <v>859514821319.71057</v>
      </c>
      <c r="AN173" s="90">
        <f t="shared" ca="1" si="35"/>
        <v>868610726341.06201</v>
      </c>
      <c r="AO173" s="90">
        <f t="shared" ca="1" si="35"/>
        <v>877706631362.41333</v>
      </c>
      <c r="AP173">
        <f ca="1">V173*'Process Emissions Multipliers'!$E$40</f>
        <v>886802536383.76477</v>
      </c>
    </row>
    <row r="174" spans="1:42">
      <c r="A174" s="74">
        <v>5000</v>
      </c>
      <c r="B174">
        <f ca="1">IF('NGPS 2010'!$A182="MR",INDIRECT("'NGPS 2010'!"&amp;'Country Selector'!$B$3&amp;ROW($A182))*10^12,0)</f>
        <v>124971901888.24448</v>
      </c>
      <c r="C174" s="90">
        <f t="shared" ca="1" si="33"/>
        <v>129302675939.9541</v>
      </c>
      <c r="D174" s="90">
        <f t="shared" ca="1" si="31"/>
        <v>133633449991.66374</v>
      </c>
      <c r="E174" s="90">
        <f t="shared" ca="1" si="31"/>
        <v>137964224043.37338</v>
      </c>
      <c r="F174" s="90">
        <f t="shared" ca="1" si="31"/>
        <v>142294998095.08301</v>
      </c>
      <c r="G174" s="90">
        <f t="shared" ca="1" si="31"/>
        <v>146625772146.79266</v>
      </c>
      <c r="H174" s="90">
        <f t="shared" ca="1" si="31"/>
        <v>150956546198.50229</v>
      </c>
      <c r="I174" s="90">
        <f t="shared" ca="1" si="31"/>
        <v>155287320250.21191</v>
      </c>
      <c r="J174" s="90">
        <f t="shared" ca="1" si="31"/>
        <v>159618094301.92157</v>
      </c>
      <c r="K174" s="90">
        <f t="shared" ca="1" si="31"/>
        <v>163948868353.63116</v>
      </c>
      <c r="L174">
        <f ca="1">IF('NGPS 2020'!$A182="MR",INDIRECT("'NGPS 2020'!"&amp;'Country Selector'!$B$3&amp;ROW($A182))*10^12,0)*'Process Emissions Multipliers'!$B$40</f>
        <v>168279642405.34082</v>
      </c>
      <c r="M174" s="90">
        <f t="shared" ca="1" si="34"/>
        <v>179942736432.76501</v>
      </c>
      <c r="N174" s="90">
        <f t="shared" ca="1" si="32"/>
        <v>191605830460.18924</v>
      </c>
      <c r="O174" s="90">
        <f t="shared" ca="1" si="32"/>
        <v>203268924487.61346</v>
      </c>
      <c r="P174" s="90">
        <f t="shared" ca="1" si="32"/>
        <v>214932018515.03766</v>
      </c>
      <c r="Q174" s="90">
        <f t="shared" ca="1" si="32"/>
        <v>226595112542.46188</v>
      </c>
      <c r="R174" s="90">
        <f t="shared" ca="1" si="32"/>
        <v>238258206569.88608</v>
      </c>
      <c r="S174" s="90">
        <f t="shared" ca="1" si="32"/>
        <v>249921300597.3103</v>
      </c>
      <c r="T174" s="90">
        <f t="shared" ca="1" si="32"/>
        <v>261584394624.73453</v>
      </c>
      <c r="U174" s="90">
        <f t="shared" ca="1" si="32"/>
        <v>273247488652.15875</v>
      </c>
      <c r="V174">
        <f ca="1">IF('NGPS 2030'!$A182="MR",INDIRECT("'NGPS 2030'!"&amp;'Country Selector'!$B$3&amp;ROW($A182))*10^12,0)*'Process Emissions Multipliers'!$D$40</f>
        <v>284910582679.58295</v>
      </c>
      <c r="W174" s="90">
        <f t="shared" ca="1" si="36"/>
        <v>288587099662.27661</v>
      </c>
      <c r="X174" s="90">
        <f t="shared" ca="1" si="36"/>
        <v>292263616644.97028</v>
      </c>
      <c r="Y174" s="90">
        <f t="shared" ca="1" si="36"/>
        <v>295940133627.66388</v>
      </c>
      <c r="Z174" s="90">
        <f t="shared" ca="1" si="36"/>
        <v>299616650610.35754</v>
      </c>
      <c r="AA174" s="90">
        <f t="shared" ca="1" si="36"/>
        <v>303293167593.05121</v>
      </c>
      <c r="AB174" s="90">
        <f t="shared" ca="1" si="36"/>
        <v>306969684575.74487</v>
      </c>
      <c r="AC174" s="90">
        <f t="shared" ca="1" si="36"/>
        <v>310646201558.43848</v>
      </c>
      <c r="AD174" s="90">
        <f t="shared" ca="1" si="36"/>
        <v>314322718541.13214</v>
      </c>
      <c r="AE174" s="90">
        <f t="shared" ca="1" si="36"/>
        <v>317999235523.82581</v>
      </c>
      <c r="AF174" s="90">
        <f t="shared" ca="1" si="36"/>
        <v>321675752506.51947</v>
      </c>
      <c r="AG174" s="90">
        <f t="shared" ca="1" si="36"/>
        <v>325352269489.21313</v>
      </c>
      <c r="AH174" s="90">
        <f t="shared" ca="1" si="36"/>
        <v>329028786471.90674</v>
      </c>
      <c r="AI174" s="90">
        <f t="shared" ca="1" si="36"/>
        <v>332705303454.60046</v>
      </c>
      <c r="AJ174" s="90">
        <f t="shared" ca="1" si="36"/>
        <v>336381820437.29407</v>
      </c>
      <c r="AK174" s="90">
        <f t="shared" ca="1" si="36"/>
        <v>340058337419.98773</v>
      </c>
      <c r="AL174" s="90">
        <f t="shared" ref="AL174:AO177" ca="1" si="37">$V174*($AP$1-AL$1)/($AP$1-$V$1)+$AP174*(AL$1-$V$1)/($AP$1-$V$1)</f>
        <v>343734854402.68134</v>
      </c>
      <c r="AM174" s="90">
        <f t="shared" ca="1" si="37"/>
        <v>347411371385.37506</v>
      </c>
      <c r="AN174" s="90">
        <f t="shared" ca="1" si="37"/>
        <v>351087888368.06873</v>
      </c>
      <c r="AO174" s="90">
        <f t="shared" ca="1" si="37"/>
        <v>354764405350.76233</v>
      </c>
      <c r="AP174">
        <f ca="1">V174*'Process Emissions Multipliers'!$E$40</f>
        <v>358440922333.45599</v>
      </c>
    </row>
    <row r="175" spans="1:42">
      <c r="A175" s="74">
        <v>10000</v>
      </c>
      <c r="B175">
        <f ca="1">IF('NGPS 2010'!$A183="MR",INDIRECT("'NGPS 2010'!"&amp;'Country Selector'!$B$3&amp;ROW($A183))*10^12,0)</f>
        <v>423082454.74131924</v>
      </c>
      <c r="C175" s="90">
        <f t="shared" ca="1" si="33"/>
        <v>437743946.55732924</v>
      </c>
      <c r="D175" s="90">
        <f t="shared" ca="1" si="31"/>
        <v>452405438.37333924</v>
      </c>
      <c r="E175" s="90">
        <f t="shared" ca="1" si="31"/>
        <v>467066930.18934923</v>
      </c>
      <c r="F175" s="90">
        <f t="shared" ca="1" si="31"/>
        <v>481728422.00535923</v>
      </c>
      <c r="G175" s="90">
        <f t="shared" ca="1" si="31"/>
        <v>496389913.82136917</v>
      </c>
      <c r="H175" s="90">
        <f t="shared" ca="1" si="31"/>
        <v>511051405.63737923</v>
      </c>
      <c r="I175" s="90">
        <f t="shared" ca="1" si="31"/>
        <v>525712897.45338917</v>
      </c>
      <c r="J175" s="90">
        <f t="shared" ca="1" si="31"/>
        <v>540374389.26939917</v>
      </c>
      <c r="K175" s="90">
        <f t="shared" ca="1" si="31"/>
        <v>555035881.08540916</v>
      </c>
      <c r="L175">
        <f ca="1">IF('NGPS 2020'!$A183="MR",INDIRECT("'NGPS 2020'!"&amp;'Country Selector'!$B$3&amp;ROW($A183))*10^12,0)*'Process Emissions Multipliers'!$B$40</f>
        <v>569697372.90141916</v>
      </c>
      <c r="M175" s="90">
        <f t="shared" ca="1" si="34"/>
        <v>609181852.0235312</v>
      </c>
      <c r="N175" s="90">
        <f t="shared" ca="1" si="32"/>
        <v>648666331.14564335</v>
      </c>
      <c r="O175" s="90">
        <f t="shared" ca="1" si="32"/>
        <v>688150810.26775551</v>
      </c>
      <c r="P175" s="90">
        <f t="shared" ca="1" si="32"/>
        <v>727635289.38986754</v>
      </c>
      <c r="Q175" s="90">
        <f t="shared" ca="1" si="32"/>
        <v>767119768.51197958</v>
      </c>
      <c r="R175" s="90">
        <f t="shared" ca="1" si="32"/>
        <v>806604247.63409173</v>
      </c>
      <c r="S175" s="90">
        <f t="shared" ca="1" si="32"/>
        <v>846088726.75620389</v>
      </c>
      <c r="T175" s="90">
        <f t="shared" ca="1" si="32"/>
        <v>885573205.87831593</v>
      </c>
      <c r="U175" s="90">
        <f t="shared" ca="1" si="32"/>
        <v>925057685.00042808</v>
      </c>
      <c r="V175">
        <f ca="1">IF('NGPS 2030'!$A183="MR",INDIRECT("'NGPS 2030'!"&amp;'Country Selector'!$B$3&amp;ROW($A183))*10^12,0)*'Process Emissions Multipliers'!$D$40</f>
        <v>964542164.12254012</v>
      </c>
      <c r="W175" s="90">
        <f t="shared" ref="W175:AL177" ca="1" si="38">$V175*($AP$1-W$1)/($AP$1-$V$1)+$AP175*(W$1-$V$1)/($AP$1-$V$1)</f>
        <v>976988720.55989325</v>
      </c>
      <c r="X175" s="90">
        <f t="shared" ca="1" si="38"/>
        <v>989435276.9972465</v>
      </c>
      <c r="Y175" s="90">
        <f t="shared" ca="1" si="38"/>
        <v>1001881833.4345996</v>
      </c>
      <c r="Z175" s="90">
        <f t="shared" ca="1" si="38"/>
        <v>1014328389.8719528</v>
      </c>
      <c r="AA175" s="90">
        <f t="shared" ca="1" si="38"/>
        <v>1026774946.3093059</v>
      </c>
      <c r="AB175" s="90">
        <f t="shared" ca="1" si="38"/>
        <v>1039221502.746659</v>
      </c>
      <c r="AC175" s="90">
        <f t="shared" ca="1" si="38"/>
        <v>1051668059.1840122</v>
      </c>
      <c r="AD175" s="90">
        <f t="shared" ca="1" si="38"/>
        <v>1064114615.6213654</v>
      </c>
      <c r="AE175" s="90">
        <f t="shared" ca="1" si="38"/>
        <v>1076561172.0587187</v>
      </c>
      <c r="AF175" s="90">
        <f t="shared" ca="1" si="38"/>
        <v>1089007728.4960718</v>
      </c>
      <c r="AG175" s="90">
        <f t="shared" ca="1" si="38"/>
        <v>1101454284.9334249</v>
      </c>
      <c r="AH175" s="90">
        <f t="shared" ca="1" si="38"/>
        <v>1113900841.3707781</v>
      </c>
      <c r="AI175" s="90">
        <f t="shared" ca="1" si="38"/>
        <v>1126347397.8081312</v>
      </c>
      <c r="AJ175" s="90">
        <f t="shared" ca="1" si="38"/>
        <v>1138793954.2454844</v>
      </c>
      <c r="AK175" s="90">
        <f t="shared" ca="1" si="38"/>
        <v>1151240510.6828377</v>
      </c>
      <c r="AL175" s="90">
        <f t="shared" ca="1" si="38"/>
        <v>1163687067.1201906</v>
      </c>
      <c r="AM175" s="90">
        <f t="shared" ca="1" si="37"/>
        <v>1176133623.5575438</v>
      </c>
      <c r="AN175" s="90">
        <f t="shared" ca="1" si="37"/>
        <v>1188580179.9948971</v>
      </c>
      <c r="AO175" s="90">
        <f t="shared" ca="1" si="37"/>
        <v>1201026736.4322503</v>
      </c>
      <c r="AP175">
        <f ca="1">V175*'Process Emissions Multipliers'!$E$40</f>
        <v>1213473292.8696034</v>
      </c>
    </row>
    <row r="176" spans="1:42">
      <c r="A176" s="74">
        <v>100000</v>
      </c>
      <c r="B176">
        <f ca="1">IF('NGPS 2010'!$A184="MR",INDIRECT("'NGPS 2010'!"&amp;'Country Selector'!$B$3&amp;ROW($A184))*10^12,0)</f>
        <v>25735257065.093719</v>
      </c>
      <c r="C176" s="90">
        <f t="shared" ca="1" si="33"/>
        <v>26627086202.903984</v>
      </c>
      <c r="D176" s="90">
        <f t="shared" ca="1" si="31"/>
        <v>27518915340.714249</v>
      </c>
      <c r="E176" s="90">
        <f t="shared" ca="1" si="31"/>
        <v>28410744478.524513</v>
      </c>
      <c r="F176" s="90">
        <f t="shared" ca="1" si="31"/>
        <v>29302573616.334778</v>
      </c>
      <c r="G176" s="90">
        <f t="shared" ca="1" si="31"/>
        <v>30194402754.145042</v>
      </c>
      <c r="H176" s="90">
        <f t="shared" ca="1" si="31"/>
        <v>31086231891.955307</v>
      </c>
      <c r="I176" s="90">
        <f t="shared" ca="1" si="31"/>
        <v>31978061029.765572</v>
      </c>
      <c r="J176" s="90">
        <f t="shared" ca="1" si="31"/>
        <v>32869890167.575836</v>
      </c>
      <c r="K176" s="90">
        <f t="shared" ca="1" si="31"/>
        <v>33761719305.386101</v>
      </c>
      <c r="L176">
        <f ca="1">IF('NGPS 2020'!$A184="MR",INDIRECT("'NGPS 2020'!"&amp;'Country Selector'!$B$3&amp;ROW($A184))*10^12,0)*'Process Emissions Multipliers'!$B$40</f>
        <v>34653548443.196365</v>
      </c>
      <c r="M176" s="90">
        <f t="shared" ca="1" si="34"/>
        <v>37055310106.699089</v>
      </c>
      <c r="N176" s="90">
        <f t="shared" ca="1" si="32"/>
        <v>39457071770.201813</v>
      </c>
      <c r="O176" s="90">
        <f t="shared" ca="1" si="32"/>
        <v>41858833433.704536</v>
      </c>
      <c r="P176" s="90">
        <f t="shared" ca="1" si="32"/>
        <v>44260595097.20726</v>
      </c>
      <c r="Q176" s="90">
        <f t="shared" ca="1" si="32"/>
        <v>46662356760.709976</v>
      </c>
      <c r="R176" s="90">
        <f t="shared" ca="1" si="32"/>
        <v>49064118424.212708</v>
      </c>
      <c r="S176" s="90">
        <f t="shared" ca="1" si="32"/>
        <v>51465880087.715424</v>
      </c>
      <c r="T176" s="90">
        <f t="shared" ca="1" si="32"/>
        <v>53867641751.218147</v>
      </c>
      <c r="U176" s="90">
        <f t="shared" ca="1" si="32"/>
        <v>56269403414.720863</v>
      </c>
      <c r="V176">
        <f ca="1">IF('NGPS 2030'!$A184="MR",INDIRECT("'NGPS 2030'!"&amp;'Country Selector'!$B$3&amp;ROW($A184))*10^12,0)*'Process Emissions Multipliers'!$D$40</f>
        <v>58671165078.223587</v>
      </c>
      <c r="W176" s="90">
        <f t="shared" ca="1" si="38"/>
        <v>59428264139.886375</v>
      </c>
      <c r="X176" s="90">
        <f t="shared" ca="1" si="38"/>
        <v>60185363201.549171</v>
      </c>
      <c r="Y176" s="90">
        <f t="shared" ca="1" si="38"/>
        <v>60942462263.211967</v>
      </c>
      <c r="Z176" s="90">
        <f t="shared" ca="1" si="38"/>
        <v>61699561324.874756</v>
      </c>
      <c r="AA176" s="90">
        <f t="shared" ca="1" si="38"/>
        <v>62456660386.537544</v>
      </c>
      <c r="AB176" s="90">
        <f t="shared" ca="1" si="38"/>
        <v>63213759448.200348</v>
      </c>
      <c r="AC176" s="90">
        <f t="shared" ca="1" si="38"/>
        <v>63970858509.863129</v>
      </c>
      <c r="AD176" s="90">
        <f t="shared" ca="1" si="38"/>
        <v>64727957571.525932</v>
      </c>
      <c r="AE176" s="90">
        <f t="shared" ca="1" si="38"/>
        <v>65485056633.188721</v>
      </c>
      <c r="AF176" s="90">
        <f t="shared" ca="1" si="38"/>
        <v>66242155694.851509</v>
      </c>
      <c r="AG176" s="90">
        <f t="shared" ca="1" si="38"/>
        <v>66999254756.514297</v>
      </c>
      <c r="AH176" s="90">
        <f t="shared" ca="1" si="38"/>
        <v>67756353818.177094</v>
      </c>
      <c r="AI176" s="90">
        <f t="shared" ca="1" si="38"/>
        <v>68513452879.83989</v>
      </c>
      <c r="AJ176" s="90">
        <f t="shared" ca="1" si="38"/>
        <v>69270551941.502686</v>
      </c>
      <c r="AK176" s="90">
        <f t="shared" ca="1" si="38"/>
        <v>70027651003.165466</v>
      </c>
      <c r="AL176" s="90">
        <f t="shared" ca="1" si="38"/>
        <v>70784750064.828262</v>
      </c>
      <c r="AM176" s="90">
        <f t="shared" ca="1" si="37"/>
        <v>71541849126.491058</v>
      </c>
      <c r="AN176" s="90">
        <f t="shared" ca="1" si="37"/>
        <v>72298948188.153854</v>
      </c>
      <c r="AO176" s="90">
        <f t="shared" ca="1" si="37"/>
        <v>73056047249.816635</v>
      </c>
      <c r="AP176">
        <f ca="1">V176*'Process Emissions Multipliers'!$E$40</f>
        <v>73813146311.479431</v>
      </c>
    </row>
    <row r="177" spans="1:42">
      <c r="A177" s="74">
        <v>1000000</v>
      </c>
      <c r="B177">
        <f ca="1">IF('NGPS 2010'!$A185="MR",INDIRECT("'NGPS 2010'!"&amp;'Country Selector'!$B$3&amp;ROW($A185))*10^12,0)</f>
        <v>346351827227.64313</v>
      </c>
      <c r="C177" s="90">
        <f t="shared" ca="1" si="33"/>
        <v>358354297250.55347</v>
      </c>
      <c r="D177" s="90">
        <f t="shared" ca="1" si="31"/>
        <v>370356767273.46393</v>
      </c>
      <c r="E177" s="90">
        <f t="shared" ca="1" si="31"/>
        <v>382359237296.37433</v>
      </c>
      <c r="F177" s="90">
        <f t="shared" ca="1" si="31"/>
        <v>394361707319.28473</v>
      </c>
      <c r="G177" s="90">
        <f t="shared" ca="1" si="31"/>
        <v>406364177342.19519</v>
      </c>
      <c r="H177" s="90">
        <f t="shared" ca="1" si="31"/>
        <v>418366647365.10553</v>
      </c>
      <c r="I177" s="90">
        <f t="shared" ca="1" si="31"/>
        <v>430369117388.01599</v>
      </c>
      <c r="J177" s="90">
        <f t="shared" ca="1" si="31"/>
        <v>442371587410.92633</v>
      </c>
      <c r="K177" s="90">
        <f t="shared" ca="1" si="31"/>
        <v>454374057433.83667</v>
      </c>
      <c r="L177">
        <f ca="1">IF('NGPS 2020'!$A185="MR",INDIRECT("'NGPS 2020'!"&amp;'Country Selector'!$B$3&amp;ROW($A185))*10^12,0)*'Process Emissions Multipliers'!$B$40</f>
        <v>466376527456.74713</v>
      </c>
      <c r="M177" s="90">
        <f t="shared" ca="1" si="34"/>
        <v>498700064719.85303</v>
      </c>
      <c r="N177" s="90">
        <f t="shared" ca="1" si="32"/>
        <v>531023601982.95905</v>
      </c>
      <c r="O177" s="90">
        <f t="shared" ca="1" si="32"/>
        <v>563347139246.06494</v>
      </c>
      <c r="P177" s="90">
        <f t="shared" ca="1" si="32"/>
        <v>595670676509.1709</v>
      </c>
      <c r="Q177" s="90">
        <f t="shared" ca="1" si="32"/>
        <v>627994213772.27686</v>
      </c>
      <c r="R177" s="90">
        <f t="shared" ca="1" si="32"/>
        <v>660317751035.38281</v>
      </c>
      <c r="S177" s="90">
        <f t="shared" ca="1" si="32"/>
        <v>692641288298.48877</v>
      </c>
      <c r="T177" s="90">
        <f t="shared" ca="1" si="32"/>
        <v>724964825561.59473</v>
      </c>
      <c r="U177" s="90">
        <f t="shared" ca="1" si="32"/>
        <v>757288362824.70068</v>
      </c>
      <c r="V177">
        <f ca="1">IF('NGPS 2030'!$A185="MR",INDIRECT("'NGPS 2030'!"&amp;'Country Selector'!$B$3&amp;ROW($A185))*10^12,0)*'Process Emissions Multipliers'!$D$40</f>
        <v>789611900087.80664</v>
      </c>
      <c r="W177" s="90">
        <f t="shared" ca="1" si="38"/>
        <v>799801137472.76758</v>
      </c>
      <c r="X177" s="90">
        <f t="shared" ca="1" si="38"/>
        <v>809990374857.72864</v>
      </c>
      <c r="Y177" s="90">
        <f t="shared" ca="1" si="38"/>
        <v>820179612242.68958</v>
      </c>
      <c r="Z177" s="90">
        <f t="shared" ca="1" si="38"/>
        <v>830368849627.65063</v>
      </c>
      <c r="AA177" s="90">
        <f t="shared" ca="1" si="38"/>
        <v>840558087012.61157</v>
      </c>
      <c r="AB177" s="90">
        <f t="shared" ca="1" si="38"/>
        <v>850747324397.57251</v>
      </c>
      <c r="AC177" s="90">
        <f t="shared" ca="1" si="38"/>
        <v>860936561782.53345</v>
      </c>
      <c r="AD177" s="90">
        <f t="shared" ca="1" si="38"/>
        <v>871125799167.49438</v>
      </c>
      <c r="AE177" s="90">
        <f t="shared" ca="1" si="38"/>
        <v>881315036552.45544</v>
      </c>
      <c r="AF177" s="90">
        <f t="shared" ca="1" si="38"/>
        <v>891504273937.41638</v>
      </c>
      <c r="AG177" s="90">
        <f t="shared" ca="1" si="38"/>
        <v>901693511322.37744</v>
      </c>
      <c r="AH177" s="90">
        <f t="shared" ca="1" si="38"/>
        <v>911882748707.33838</v>
      </c>
      <c r="AI177" s="90">
        <f t="shared" ca="1" si="38"/>
        <v>922071986092.29944</v>
      </c>
      <c r="AJ177" s="90">
        <f t="shared" ca="1" si="38"/>
        <v>932261223477.26025</v>
      </c>
      <c r="AK177" s="90">
        <f t="shared" ca="1" si="38"/>
        <v>942450460862.22144</v>
      </c>
      <c r="AL177" s="90">
        <f t="shared" ca="1" si="38"/>
        <v>952639698247.18237</v>
      </c>
      <c r="AM177" s="90">
        <f t="shared" ca="1" si="37"/>
        <v>962828935632.14331</v>
      </c>
      <c r="AN177" s="90">
        <f t="shared" ca="1" si="37"/>
        <v>973018173017.10425</v>
      </c>
      <c r="AO177" s="90">
        <f t="shared" ca="1" si="37"/>
        <v>983207410402.06543</v>
      </c>
      <c r="AP177">
        <f ca="1">V177*'Process Emissions Multipliers'!$E$40</f>
        <v>993396647787.02625</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P177"/>
  <sheetViews>
    <sheetView workbookViewId="0"/>
  </sheetViews>
  <sheetFormatPr baseColWidth="10" defaultColWidth="8.83203125" defaultRowHeight="15"/>
  <cols>
    <col min="1" max="1" width="28.83203125" customWidth="1"/>
    <col min="12" max="12" width="12" bestFit="1" customWidth="1"/>
    <col min="22" max="22" width="10.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IF('Waste 2010'!$A10="MR",INDIRECT("'Waste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IF('Waste 2020'!$A10="MR",INDIRECT("'Waste 2020'!"&amp;'Country Selector'!$B$3&amp;ROW($A10))*10^12,0)*'Process Emissions Multipliers'!$B$37</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IF('Waste 2030'!$A10="MR",INDIRECT("'Waste 2030'!"&amp;'Country Selector'!$B$3&amp;ROW($A10))*10^12,0)*'Process Emissions Multipliers'!$D$37</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Multipliers'!$E$37</f>
        <v>0</v>
      </c>
    </row>
    <row r="3" spans="1:42">
      <c r="A3" s="74">
        <v>-49</v>
      </c>
      <c r="B3">
        <f ca="1">IF('Waste 2010'!$A11="MR",INDIRECT("'Waste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IF('Waste 2020'!$A11="MR",INDIRECT("'Waste 2020'!"&amp;'Country Selector'!$B$3&amp;ROW($A11))*10^12,0)*'Process Emissions Multipliers'!$B$37</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IF('Waste 2030'!$A11="MR",INDIRECT("'Waste 2030'!"&amp;'Country Selector'!$B$3&amp;ROW($A11))*10^12,0)*'Process Emissions Multipliers'!$D$37</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Multipliers'!$E$37</f>
        <v>0</v>
      </c>
    </row>
    <row r="4" spans="1:42">
      <c r="A4" s="74">
        <v>-48</v>
      </c>
      <c r="B4">
        <f ca="1">IF('Waste 2010'!$A12="MR",INDIRECT("'Waste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IF('Waste 2020'!$A12="MR",INDIRECT("'Waste 2020'!"&amp;'Country Selector'!$B$3&amp;ROW($A12))*10^12,0)*'Process Emissions Multipliers'!$B$37</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IF('Waste 2030'!$A12="MR",INDIRECT("'Waste 2030'!"&amp;'Country Selector'!$B$3&amp;ROW($A12))*10^12,0)*'Process Emissions Multipliers'!$D$37</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Multipliers'!$E$37</f>
        <v>0</v>
      </c>
    </row>
    <row r="5" spans="1:42">
      <c r="A5" s="74">
        <v>-47</v>
      </c>
      <c r="B5">
        <f ca="1">IF('Waste 2010'!$A13="MR",INDIRECT("'Waste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IF('Waste 2020'!$A13="MR",INDIRECT("'Waste 2020'!"&amp;'Country Selector'!$B$3&amp;ROW($A13))*10^12,0)*'Process Emissions Multipliers'!$B$37</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IF('Waste 2030'!$A13="MR",INDIRECT("'Waste 2030'!"&amp;'Country Selector'!$B$3&amp;ROW($A13))*10^12,0)*'Process Emissions Multipliers'!$D$37</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Multipliers'!$E$37</f>
        <v>0</v>
      </c>
    </row>
    <row r="6" spans="1:42">
      <c r="A6" s="74">
        <v>-46</v>
      </c>
      <c r="B6">
        <f ca="1">IF('Waste 2010'!$A14="MR",INDIRECT("'Waste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IF('Waste 2020'!$A14="MR",INDIRECT("'Waste 2020'!"&amp;'Country Selector'!$B$3&amp;ROW($A14))*10^12,0)*'Process Emissions Multipliers'!$B$37</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IF('Waste 2030'!$A14="MR",INDIRECT("'Waste 2030'!"&amp;'Country Selector'!$B$3&amp;ROW($A14))*10^12,0)*'Process Emissions Multipliers'!$D$37</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Multipliers'!$E$37</f>
        <v>0</v>
      </c>
    </row>
    <row r="7" spans="1:42">
      <c r="A7" s="74">
        <v>-45</v>
      </c>
      <c r="B7">
        <f ca="1">IF('Waste 2010'!$A15="MR",INDIRECT("'Waste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IF('Waste 2020'!$A15="MR",INDIRECT("'Waste 2020'!"&amp;'Country Selector'!$B$3&amp;ROW($A15))*10^12,0)*'Process Emissions Multipliers'!$B$37</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IF('Waste 2030'!$A15="MR",INDIRECT("'Waste 2030'!"&amp;'Country Selector'!$B$3&amp;ROW($A15))*10^12,0)*'Process Emissions Multipliers'!$D$37</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Multipliers'!$E$37</f>
        <v>0</v>
      </c>
    </row>
    <row r="8" spans="1:42">
      <c r="A8" s="74">
        <v>-44</v>
      </c>
      <c r="B8">
        <f ca="1">IF('Waste 2010'!$A16="MR",INDIRECT("'Waste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IF('Waste 2020'!$A16="MR",INDIRECT("'Waste 2020'!"&amp;'Country Selector'!$B$3&amp;ROW($A16))*10^12,0)*'Process Emissions Multipliers'!$B$37</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IF('Waste 2030'!$A16="MR",INDIRECT("'Waste 2030'!"&amp;'Country Selector'!$B$3&amp;ROW($A16))*10^12,0)*'Process Emissions Multipliers'!$D$37</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Multipliers'!$E$37</f>
        <v>0</v>
      </c>
    </row>
    <row r="9" spans="1:42">
      <c r="A9" s="74">
        <v>-43</v>
      </c>
      <c r="B9">
        <f ca="1">IF('Waste 2010'!$A17="MR",INDIRECT("'Waste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IF('Waste 2020'!$A17="MR",INDIRECT("'Waste 2020'!"&amp;'Country Selector'!$B$3&amp;ROW($A17))*10^12,0)*'Process Emissions Multipliers'!$B$37</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IF('Waste 2030'!$A17="MR",INDIRECT("'Waste 2030'!"&amp;'Country Selector'!$B$3&amp;ROW($A17))*10^12,0)*'Process Emissions Multipliers'!$D$37</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Multipliers'!$E$37</f>
        <v>0</v>
      </c>
    </row>
    <row r="10" spans="1:42">
      <c r="A10" s="74">
        <v>-42</v>
      </c>
      <c r="B10">
        <f ca="1">IF('Waste 2010'!$A18="MR",INDIRECT("'Waste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IF('Waste 2020'!$A18="MR",INDIRECT("'Waste 2020'!"&amp;'Country Selector'!$B$3&amp;ROW($A18))*10^12,0)*'Process Emissions Multipliers'!$B$37</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IF('Waste 2030'!$A18="MR",INDIRECT("'Waste 2030'!"&amp;'Country Selector'!$B$3&amp;ROW($A18))*10^12,0)*'Process Emissions Multipliers'!$D$37</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Multipliers'!$E$37</f>
        <v>0</v>
      </c>
    </row>
    <row r="11" spans="1:42">
      <c r="A11" s="74">
        <v>-41</v>
      </c>
      <c r="B11">
        <f ca="1">IF('Waste 2010'!$A19="MR",INDIRECT("'Waste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IF('Waste 2020'!$A19="MR",INDIRECT("'Waste 2020'!"&amp;'Country Selector'!$B$3&amp;ROW($A19))*10^12,0)*'Process Emissions Multipliers'!$B$37</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IF('Waste 2030'!$A19="MR",INDIRECT("'Waste 2030'!"&amp;'Country Selector'!$B$3&amp;ROW($A19))*10^12,0)*'Process Emissions Multipliers'!$D$37</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Multipliers'!$E$37</f>
        <v>0</v>
      </c>
    </row>
    <row r="12" spans="1:42">
      <c r="A12" s="74">
        <v>-40</v>
      </c>
      <c r="B12">
        <f ca="1">IF('Waste 2010'!$A20="MR",INDIRECT("'Waste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IF('Waste 2020'!$A20="MR",INDIRECT("'Waste 2020'!"&amp;'Country Selector'!$B$3&amp;ROW($A20))*10^12,0)*'Process Emissions Multipliers'!$B$37</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IF('Waste 2030'!$A20="MR",INDIRECT("'Waste 2030'!"&amp;'Country Selector'!$B$3&amp;ROW($A20))*10^12,0)*'Process Emissions Multipliers'!$D$37</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Multipliers'!$E$37</f>
        <v>0</v>
      </c>
    </row>
    <row r="13" spans="1:42">
      <c r="A13" s="74">
        <v>-39</v>
      </c>
      <c r="B13">
        <f ca="1">IF('Waste 2010'!$A21="MR",INDIRECT("'Waste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IF('Waste 2020'!$A21="MR",INDIRECT("'Waste 2020'!"&amp;'Country Selector'!$B$3&amp;ROW($A21))*10^12,0)*'Process Emissions Multipliers'!$B$37</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IF('Waste 2030'!$A21="MR",INDIRECT("'Waste 2030'!"&amp;'Country Selector'!$B$3&amp;ROW($A21))*10^12,0)*'Process Emissions Multipliers'!$D$37</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Multipliers'!$E$37</f>
        <v>0</v>
      </c>
    </row>
    <row r="14" spans="1:42">
      <c r="A14" s="74">
        <v>-38</v>
      </c>
      <c r="B14">
        <f ca="1">IF('Waste 2010'!$A22="MR",INDIRECT("'Waste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IF('Waste 2020'!$A22="MR",INDIRECT("'Waste 2020'!"&amp;'Country Selector'!$B$3&amp;ROW($A22))*10^12,0)*'Process Emissions Multipliers'!$B$37</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IF('Waste 2030'!$A22="MR",INDIRECT("'Waste 2030'!"&amp;'Country Selector'!$B$3&amp;ROW($A22))*10^12,0)*'Process Emissions Multipliers'!$D$37</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Multipliers'!$E$37</f>
        <v>0</v>
      </c>
    </row>
    <row r="15" spans="1:42">
      <c r="A15" s="74">
        <v>-37</v>
      </c>
      <c r="B15">
        <f ca="1">IF('Waste 2010'!$A23="MR",INDIRECT("'Waste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IF('Waste 2020'!$A23="MR",INDIRECT("'Waste 2020'!"&amp;'Country Selector'!$B$3&amp;ROW($A23))*10^12,0)*'Process Emissions Multipliers'!$B$37</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IF('Waste 2030'!$A23="MR",INDIRECT("'Waste 2030'!"&amp;'Country Selector'!$B$3&amp;ROW($A23))*10^12,0)*'Process Emissions Multipliers'!$D$37</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Multipliers'!$E$37</f>
        <v>0</v>
      </c>
    </row>
    <row r="16" spans="1:42">
      <c r="A16" s="74">
        <v>-36</v>
      </c>
      <c r="B16">
        <f ca="1">IF('Waste 2010'!$A24="MR",INDIRECT("'Waste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IF('Waste 2020'!$A24="MR",INDIRECT("'Waste 2020'!"&amp;'Country Selector'!$B$3&amp;ROW($A24))*10^12,0)*'Process Emissions Multipliers'!$B$37</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IF('Waste 2030'!$A24="MR",INDIRECT("'Waste 2030'!"&amp;'Country Selector'!$B$3&amp;ROW($A24))*10^12,0)*'Process Emissions Multipliers'!$D$37</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Multipliers'!$E$37</f>
        <v>0</v>
      </c>
    </row>
    <row r="17" spans="1:42">
      <c r="A17" s="74">
        <v>-35</v>
      </c>
      <c r="B17">
        <f ca="1">IF('Waste 2010'!$A25="MR",INDIRECT("'Waste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IF('Waste 2020'!$A25="MR",INDIRECT("'Waste 2020'!"&amp;'Country Selector'!$B$3&amp;ROW($A25))*10^12,0)*'Process Emissions Multipliers'!$B$37</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IF('Waste 2030'!$A25="MR",INDIRECT("'Waste 2030'!"&amp;'Country Selector'!$B$3&amp;ROW($A25))*10^12,0)*'Process Emissions Multipliers'!$D$37</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Multipliers'!$E$37</f>
        <v>0</v>
      </c>
    </row>
    <row r="18" spans="1:42">
      <c r="A18" s="74">
        <v>-34</v>
      </c>
      <c r="B18">
        <f ca="1">IF('Waste 2010'!$A26="MR",INDIRECT("'Waste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IF('Waste 2020'!$A26="MR",INDIRECT("'Waste 2020'!"&amp;'Country Selector'!$B$3&amp;ROW($A26))*10^12,0)*'Process Emissions Multipliers'!$B$37</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IF('Waste 2030'!$A26="MR",INDIRECT("'Waste 2030'!"&amp;'Country Selector'!$B$3&amp;ROW($A26))*10^12,0)*'Process Emissions Multipliers'!$D$37</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Multipliers'!$E$37</f>
        <v>0</v>
      </c>
    </row>
    <row r="19" spans="1:42">
      <c r="A19" s="74">
        <v>-33</v>
      </c>
      <c r="B19">
        <f ca="1">IF('Waste 2010'!$A27="MR",INDIRECT("'Waste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IF('Waste 2020'!$A27="MR",INDIRECT("'Waste 2020'!"&amp;'Country Selector'!$B$3&amp;ROW($A27))*10^12,0)*'Process Emissions Multipliers'!$B$37</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IF('Waste 2030'!$A27="MR",INDIRECT("'Waste 2030'!"&amp;'Country Selector'!$B$3&amp;ROW($A27))*10^12,0)*'Process Emissions Multipliers'!$D$37</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Multipliers'!$E$37</f>
        <v>0</v>
      </c>
    </row>
    <row r="20" spans="1:42">
      <c r="A20" s="74">
        <v>-32</v>
      </c>
      <c r="B20">
        <f ca="1">IF('Waste 2010'!$A28="MR",INDIRECT("'Waste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IF('Waste 2020'!$A28="MR",INDIRECT("'Waste 2020'!"&amp;'Country Selector'!$B$3&amp;ROW($A28))*10^12,0)*'Process Emissions Multipliers'!$B$37</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IF('Waste 2030'!$A28="MR",INDIRECT("'Waste 2030'!"&amp;'Country Selector'!$B$3&amp;ROW($A28))*10^12,0)*'Process Emissions Multipliers'!$D$37</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Multipliers'!$E$37</f>
        <v>0</v>
      </c>
    </row>
    <row r="21" spans="1:42">
      <c r="A21" s="74">
        <v>-31</v>
      </c>
      <c r="B21">
        <f ca="1">IF('Waste 2010'!$A29="MR",INDIRECT("'Waste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IF('Waste 2020'!$A29="MR",INDIRECT("'Waste 2020'!"&amp;'Country Selector'!$B$3&amp;ROW($A29))*10^12,0)*'Process Emissions Multipliers'!$B$37</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IF('Waste 2030'!$A29="MR",INDIRECT("'Waste 2030'!"&amp;'Country Selector'!$B$3&amp;ROW($A29))*10^12,0)*'Process Emissions Multipliers'!$D$37</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Multipliers'!$E$37</f>
        <v>0</v>
      </c>
    </row>
    <row r="22" spans="1:42">
      <c r="A22" s="74">
        <v>-30</v>
      </c>
      <c r="B22">
        <f ca="1">IF('Waste 2010'!$A30="MR",INDIRECT("'Waste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IF('Waste 2020'!$A30="MR",INDIRECT("'Waste 2020'!"&amp;'Country Selector'!$B$3&amp;ROW($A30))*10^12,0)*'Process Emissions Multipliers'!$B$37</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IF('Waste 2030'!$A30="MR",INDIRECT("'Waste 2030'!"&amp;'Country Selector'!$B$3&amp;ROW($A30))*10^12,0)*'Process Emissions Multipliers'!$D$37</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Multipliers'!$E$37</f>
        <v>0</v>
      </c>
    </row>
    <row r="23" spans="1:42">
      <c r="A23" s="74">
        <v>-29</v>
      </c>
      <c r="B23">
        <f ca="1">IF('Waste 2010'!$A31="MR",INDIRECT("'Waste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IF('Waste 2020'!$A31="MR",INDIRECT("'Waste 2020'!"&amp;'Country Selector'!$B$3&amp;ROW($A31))*10^12,0)*'Process Emissions Multipliers'!$B$37</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IF('Waste 2030'!$A31="MR",INDIRECT("'Waste 2030'!"&amp;'Country Selector'!$B$3&amp;ROW($A31))*10^12,0)*'Process Emissions Multipliers'!$D$37</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Multipliers'!$E$37</f>
        <v>0</v>
      </c>
    </row>
    <row r="24" spans="1:42">
      <c r="A24" s="74">
        <v>-28</v>
      </c>
      <c r="B24">
        <f ca="1">IF('Waste 2010'!$A32="MR",INDIRECT("'Waste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IF('Waste 2020'!$A32="MR",INDIRECT("'Waste 2020'!"&amp;'Country Selector'!$B$3&amp;ROW($A32))*10^12,0)*'Process Emissions Multipliers'!$B$37</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IF('Waste 2030'!$A32="MR",INDIRECT("'Waste 2030'!"&amp;'Country Selector'!$B$3&amp;ROW($A32))*10^12,0)*'Process Emissions Multipliers'!$D$37</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Multipliers'!$E$37</f>
        <v>0</v>
      </c>
    </row>
    <row r="25" spans="1:42">
      <c r="A25" s="74">
        <v>-27</v>
      </c>
      <c r="B25">
        <f ca="1">IF('Waste 2010'!$A33="MR",INDIRECT("'Waste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IF('Waste 2020'!$A33="MR",INDIRECT("'Waste 2020'!"&amp;'Country Selector'!$B$3&amp;ROW($A33))*10^12,0)*'Process Emissions Multipliers'!$B$37</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IF('Waste 2030'!$A33="MR",INDIRECT("'Waste 2030'!"&amp;'Country Selector'!$B$3&amp;ROW($A33))*10^12,0)*'Process Emissions Multipliers'!$D$37</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Multipliers'!$E$37</f>
        <v>0</v>
      </c>
    </row>
    <row r="26" spans="1:42">
      <c r="A26" s="74">
        <v>-26</v>
      </c>
      <c r="B26">
        <f ca="1">IF('Waste 2010'!$A34="MR",INDIRECT("'Waste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IF('Waste 2020'!$A34="MR",INDIRECT("'Waste 2020'!"&amp;'Country Selector'!$B$3&amp;ROW($A34))*10^12,0)*'Process Emissions Multipliers'!$B$37</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IF('Waste 2030'!$A34="MR",INDIRECT("'Waste 2030'!"&amp;'Country Selector'!$B$3&amp;ROW($A34))*10^12,0)*'Process Emissions Multipliers'!$D$37</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Multipliers'!$E$37</f>
        <v>0</v>
      </c>
    </row>
    <row r="27" spans="1:42">
      <c r="A27" s="74">
        <v>-25</v>
      </c>
      <c r="B27">
        <f ca="1">IF('Waste 2010'!$A35="MR",INDIRECT("'Waste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IF('Waste 2020'!$A35="MR",INDIRECT("'Waste 2020'!"&amp;'Country Selector'!$B$3&amp;ROW($A35))*10^12,0)*'Process Emissions Multipliers'!$B$37</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IF('Waste 2030'!$A35="MR",INDIRECT("'Waste 2030'!"&amp;'Country Selector'!$B$3&amp;ROW($A35))*10^12,0)*'Process Emissions Multipliers'!$D$37</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Multipliers'!$E$37</f>
        <v>0</v>
      </c>
    </row>
    <row r="28" spans="1:42">
      <c r="A28" s="74">
        <v>-24</v>
      </c>
      <c r="B28">
        <f ca="1">IF('Waste 2010'!$A36="MR",INDIRECT("'Waste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IF('Waste 2020'!$A36="MR",INDIRECT("'Waste 2020'!"&amp;'Country Selector'!$B$3&amp;ROW($A36))*10^12,0)*'Process Emissions Multipliers'!$B$37</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IF('Waste 2030'!$A36="MR",INDIRECT("'Waste 2030'!"&amp;'Country Selector'!$B$3&amp;ROW($A36))*10^12,0)*'Process Emissions Multipliers'!$D$37</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Multipliers'!$E$37</f>
        <v>0</v>
      </c>
    </row>
    <row r="29" spans="1:42">
      <c r="A29" s="74">
        <v>-23</v>
      </c>
      <c r="B29">
        <f ca="1">IF('Waste 2010'!$A37="MR",INDIRECT("'Waste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IF('Waste 2020'!$A37="MR",INDIRECT("'Waste 2020'!"&amp;'Country Selector'!$B$3&amp;ROW($A37))*10^12,0)*'Process Emissions Multipliers'!$B$37</f>
        <v>0</v>
      </c>
      <c r="M29" s="90">
        <f t="shared" ca="1" si="4"/>
        <v>4110792742.8013215</v>
      </c>
      <c r="N29" s="90">
        <f t="shared" ca="1" si="4"/>
        <v>8221585485.602643</v>
      </c>
      <c r="O29" s="90">
        <f t="shared" ca="1" si="4"/>
        <v>12332378228.403965</v>
      </c>
      <c r="P29" s="90">
        <f t="shared" ca="1" si="4"/>
        <v>16443170971.205286</v>
      </c>
      <c r="Q29" s="90">
        <f t="shared" ca="1" si="4"/>
        <v>20553963714.006607</v>
      </c>
      <c r="R29" s="90">
        <f t="shared" ca="1" si="4"/>
        <v>24664756456.80793</v>
      </c>
      <c r="S29" s="90">
        <f t="shared" ca="1" si="4"/>
        <v>28775549199.609253</v>
      </c>
      <c r="T29" s="90">
        <f t="shared" ca="1" si="4"/>
        <v>32886341942.410572</v>
      </c>
      <c r="U29" s="90">
        <f t="shared" ca="1" si="4"/>
        <v>36997134685.211891</v>
      </c>
      <c r="V29">
        <f ca="1">IF('Waste 2030'!$A37="MR",INDIRECT("'Waste 2030'!"&amp;'Country Selector'!$B$3&amp;ROW($A37))*10^12,0)*'Process Emissions Multipliers'!$D$37</f>
        <v>41107927428.013214</v>
      </c>
      <c r="W29" s="90">
        <f t="shared" ca="1" si="5"/>
        <v>41350799988.738228</v>
      </c>
      <c r="X29" s="90">
        <f t="shared" ca="1" si="5"/>
        <v>41593672549.463242</v>
      </c>
      <c r="Y29" s="90">
        <f t="shared" ca="1" si="5"/>
        <v>41836545110.188255</v>
      </c>
      <c r="Z29" s="90">
        <f t="shared" ca="1" si="5"/>
        <v>42079417670.913269</v>
      </c>
      <c r="AA29" s="90">
        <f t="shared" ca="1" si="5"/>
        <v>42322290231.638283</v>
      </c>
      <c r="AB29" s="90">
        <f t="shared" ca="1" si="5"/>
        <v>42565162792.363297</v>
      </c>
      <c r="AC29" s="90">
        <f t="shared" ca="1" si="5"/>
        <v>42808035353.088303</v>
      </c>
      <c r="AD29" s="90">
        <f t="shared" ca="1" si="5"/>
        <v>43050907913.813324</v>
      </c>
      <c r="AE29" s="90">
        <f t="shared" ca="1" si="5"/>
        <v>43293780474.53833</v>
      </c>
      <c r="AF29" s="90">
        <f t="shared" ca="1" si="5"/>
        <v>43536653035.263351</v>
      </c>
      <c r="AG29" s="90">
        <f t="shared" ca="1" si="5"/>
        <v>43779525595.988358</v>
      </c>
      <c r="AH29" s="90">
        <f t="shared" ca="1" si="5"/>
        <v>44022398156.713371</v>
      </c>
      <c r="AI29" s="90">
        <f t="shared" ca="1" si="5"/>
        <v>44265270717.438393</v>
      </c>
      <c r="AJ29" s="90">
        <f t="shared" ca="1" si="5"/>
        <v>44508143278.163406</v>
      </c>
      <c r="AK29" s="90">
        <f t="shared" ca="1" si="5"/>
        <v>44751015838.88842</v>
      </c>
      <c r="AL29" s="90">
        <f t="shared" ca="1" si="5"/>
        <v>44993888399.613434</v>
      </c>
      <c r="AM29" s="90">
        <f t="shared" ca="1" si="6"/>
        <v>45236760960.33844</v>
      </c>
      <c r="AN29" s="90">
        <f t="shared" ca="1" si="6"/>
        <v>45479633521.063454</v>
      </c>
      <c r="AO29" s="90">
        <f t="shared" ca="1" si="6"/>
        <v>45722506081.78846</v>
      </c>
      <c r="AP29">
        <f ca="1">V29*'Process Emissions Multipliers'!$E$37</f>
        <v>45965378642.513481</v>
      </c>
    </row>
    <row r="30" spans="1:42">
      <c r="A30" s="74">
        <v>-22</v>
      </c>
      <c r="B30">
        <f ca="1">IF('Waste 2010'!$A38="MR",INDIRECT("'Waste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IF('Waste 2020'!$A38="MR",INDIRECT("'Waste 2020'!"&amp;'Country Selector'!$B$3&amp;ROW($A38))*10^12,0)*'Process Emissions Multipliers'!$B$37</f>
        <v>0</v>
      </c>
      <c r="M30" s="90">
        <f t="shared" ca="1" si="4"/>
        <v>30422905969.839417</v>
      </c>
      <c r="N30" s="90">
        <f t="shared" ca="1" si="4"/>
        <v>60845811939.678833</v>
      </c>
      <c r="O30" s="90">
        <f t="shared" ca="1" si="4"/>
        <v>91268717909.51825</v>
      </c>
      <c r="P30" s="90">
        <f t="shared" ca="1" si="4"/>
        <v>121691623879.35767</v>
      </c>
      <c r="Q30" s="90">
        <f t="shared" ca="1" si="4"/>
        <v>152114529849.19708</v>
      </c>
      <c r="R30" s="90">
        <f t="shared" ca="1" si="4"/>
        <v>182537435819.0365</v>
      </c>
      <c r="S30" s="90">
        <f t="shared" ca="1" si="4"/>
        <v>212960341788.87592</v>
      </c>
      <c r="T30" s="90">
        <f t="shared" ca="1" si="4"/>
        <v>243383247758.71533</v>
      </c>
      <c r="U30" s="90">
        <f t="shared" ca="1" si="4"/>
        <v>273806153728.55475</v>
      </c>
      <c r="V30">
        <f ca="1">IF('Waste 2030'!$A38="MR",INDIRECT("'Waste 2030'!"&amp;'Country Selector'!$B$3&amp;ROW($A38))*10^12,0)*'Process Emissions Multipliers'!$D$37</f>
        <v>304229059698.39417</v>
      </c>
      <c r="W30" s="90">
        <f t="shared" ca="1" si="5"/>
        <v>306026496236.76758</v>
      </c>
      <c r="X30" s="90">
        <f t="shared" ca="1" si="5"/>
        <v>307823932775.14093</v>
      </c>
      <c r="Y30" s="90">
        <f t="shared" ca="1" si="5"/>
        <v>309621369313.51434</v>
      </c>
      <c r="Z30" s="90">
        <f t="shared" ca="1" si="5"/>
        <v>311418805851.88763</v>
      </c>
      <c r="AA30" s="90">
        <f t="shared" ca="1" si="5"/>
        <v>313216242390.26099</v>
      </c>
      <c r="AB30" s="90">
        <f t="shared" ca="1" si="5"/>
        <v>315013678928.6344</v>
      </c>
      <c r="AC30" s="90">
        <f t="shared" ca="1" si="5"/>
        <v>316811115467.00775</v>
      </c>
      <c r="AD30" s="90">
        <f t="shared" ca="1" si="5"/>
        <v>318608552005.38116</v>
      </c>
      <c r="AE30" s="90">
        <f t="shared" ca="1" si="5"/>
        <v>320405988543.75452</v>
      </c>
      <c r="AF30" s="90">
        <f t="shared" ca="1" si="5"/>
        <v>322203425082.12793</v>
      </c>
      <c r="AG30" s="90">
        <f t="shared" ca="1" si="5"/>
        <v>324000861620.50128</v>
      </c>
      <c r="AH30" s="90">
        <f t="shared" ca="1" si="5"/>
        <v>325798298158.87463</v>
      </c>
      <c r="AI30" s="90">
        <f t="shared" ca="1" si="5"/>
        <v>327595734697.24805</v>
      </c>
      <c r="AJ30" s="90">
        <f t="shared" ca="1" si="5"/>
        <v>329393171235.62134</v>
      </c>
      <c r="AK30" s="90">
        <f t="shared" ca="1" si="5"/>
        <v>331190607773.99475</v>
      </c>
      <c r="AL30" s="90">
        <f t="shared" ca="1" si="5"/>
        <v>332988044312.36816</v>
      </c>
      <c r="AM30" s="90">
        <f t="shared" ca="1" si="6"/>
        <v>334785480850.74146</v>
      </c>
      <c r="AN30" s="90">
        <f t="shared" ca="1" si="6"/>
        <v>336582917389.11493</v>
      </c>
      <c r="AO30" s="90">
        <f t="shared" ca="1" si="6"/>
        <v>338380353927.48828</v>
      </c>
      <c r="AP30">
        <f ca="1">V30*'Process Emissions Multipliers'!$E$37</f>
        <v>340177790465.86163</v>
      </c>
    </row>
    <row r="31" spans="1:42">
      <c r="A31" s="74">
        <v>-21</v>
      </c>
      <c r="B31">
        <f ca="1">IF('Waste 2010'!$A39="MR",INDIRECT("'Waste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IF('Waste 2020'!$A39="MR",INDIRECT("'Waste 2020'!"&amp;'Country Selector'!$B$3&amp;ROW($A39))*10^12,0)*'Process Emissions Multipliers'!$B$37</f>
        <v>0</v>
      </c>
      <c r="M31" s="90">
        <f t="shared" ca="1" si="4"/>
        <v>35794536317.769012</v>
      </c>
      <c r="N31" s="90">
        <f t="shared" ca="1" si="4"/>
        <v>71589072635.538025</v>
      </c>
      <c r="O31" s="90">
        <f t="shared" ca="1" si="4"/>
        <v>107383608953.30704</v>
      </c>
      <c r="P31" s="90">
        <f t="shared" ca="1" si="4"/>
        <v>143178145271.07605</v>
      </c>
      <c r="Q31" s="90">
        <f t="shared" ca="1" si="4"/>
        <v>178972681588.84506</v>
      </c>
      <c r="R31" s="90">
        <f t="shared" ca="1" si="4"/>
        <v>214767217906.61407</v>
      </c>
      <c r="S31" s="90">
        <f t="shared" ca="1" si="4"/>
        <v>250561754224.38312</v>
      </c>
      <c r="T31" s="90">
        <f t="shared" ca="1" si="4"/>
        <v>286356290542.1521</v>
      </c>
      <c r="U31" s="90">
        <f t="shared" ca="1" si="4"/>
        <v>322150826859.92108</v>
      </c>
      <c r="V31">
        <f ca="1">IF('Waste 2030'!$A39="MR",INDIRECT("'Waste 2030'!"&amp;'Country Selector'!$B$3&amp;ROW($A39))*10^12,0)*'Process Emissions Multipliers'!$D$37</f>
        <v>357945363177.69012</v>
      </c>
      <c r="W31" s="90">
        <f t="shared" ca="1" si="5"/>
        <v>360060164686.64111</v>
      </c>
      <c r="X31" s="90">
        <f t="shared" ca="1" si="5"/>
        <v>362174966195.5921</v>
      </c>
      <c r="Y31" s="90">
        <f t="shared" ca="1" si="5"/>
        <v>364289767704.54315</v>
      </c>
      <c r="Z31" s="90">
        <f t="shared" ca="1" si="5"/>
        <v>366404569213.49414</v>
      </c>
      <c r="AA31" s="90">
        <f t="shared" ca="1" si="5"/>
        <v>368519370722.44513</v>
      </c>
      <c r="AB31" s="90">
        <f t="shared" ca="1" si="5"/>
        <v>370634172231.39612</v>
      </c>
      <c r="AC31" s="90">
        <f t="shared" ca="1" si="5"/>
        <v>372748973740.34717</v>
      </c>
      <c r="AD31" s="90">
        <f t="shared" ca="1" si="5"/>
        <v>374863775249.2981</v>
      </c>
      <c r="AE31" s="90">
        <f t="shared" ca="1" si="5"/>
        <v>376978576758.24915</v>
      </c>
      <c r="AF31" s="90">
        <f t="shared" ca="1" si="5"/>
        <v>379093378267.20013</v>
      </c>
      <c r="AG31" s="90">
        <f t="shared" ca="1" si="5"/>
        <v>381208179776.15112</v>
      </c>
      <c r="AH31" s="90">
        <f t="shared" ca="1" si="5"/>
        <v>383322981285.10211</v>
      </c>
      <c r="AI31" s="90">
        <f t="shared" ca="1" si="5"/>
        <v>385437782794.0531</v>
      </c>
      <c r="AJ31" s="90">
        <f t="shared" ca="1" si="5"/>
        <v>387552584303.00415</v>
      </c>
      <c r="AK31" s="90">
        <f t="shared" ca="1" si="5"/>
        <v>389667385811.95514</v>
      </c>
      <c r="AL31" s="90">
        <f t="shared" ca="1" si="5"/>
        <v>391782187320.90613</v>
      </c>
      <c r="AM31" s="90">
        <f t="shared" ca="1" si="6"/>
        <v>393896988829.85712</v>
      </c>
      <c r="AN31" s="90">
        <f t="shared" ca="1" si="6"/>
        <v>396011790338.80811</v>
      </c>
      <c r="AO31" s="90">
        <f t="shared" ca="1" si="6"/>
        <v>398126591847.75916</v>
      </c>
      <c r="AP31">
        <f ca="1">V31*'Process Emissions Multipliers'!$E$37</f>
        <v>400241393356.71014</v>
      </c>
    </row>
    <row r="32" spans="1:42">
      <c r="A32" s="74">
        <v>-20</v>
      </c>
      <c r="B32">
        <f ca="1">IF('Waste 2010'!$A40="MR",INDIRECT("'Waste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IF('Waste 2020'!$A40="MR",INDIRECT("'Waste 2020'!"&amp;'Country Selector'!$B$3&amp;ROW($A40))*10^12,0)*'Process Emissions Multipliers'!$B$37</f>
        <v>0</v>
      </c>
      <c r="M32" s="90">
        <f t="shared" ca="1" si="4"/>
        <v>22922032981.750069</v>
      </c>
      <c r="N32" s="90">
        <f t="shared" ca="1" si="4"/>
        <v>45844065963.500137</v>
      </c>
      <c r="O32" s="90">
        <f t="shared" ca="1" si="4"/>
        <v>68766098945.250198</v>
      </c>
      <c r="P32" s="90">
        <f t="shared" ca="1" si="4"/>
        <v>91688131927.000275</v>
      </c>
      <c r="Q32" s="90">
        <f t="shared" ca="1" si="4"/>
        <v>114610164908.75034</v>
      </c>
      <c r="R32" s="90">
        <f t="shared" ca="1" si="4"/>
        <v>137532197890.5004</v>
      </c>
      <c r="S32" s="90">
        <f t="shared" ca="1" si="4"/>
        <v>160454230872.25046</v>
      </c>
      <c r="T32" s="90">
        <f t="shared" ca="1" si="4"/>
        <v>183376263854.00055</v>
      </c>
      <c r="U32" s="90">
        <f t="shared" ca="1" si="4"/>
        <v>206298296835.75061</v>
      </c>
      <c r="V32">
        <f ca="1">IF('Waste 2030'!$A40="MR",INDIRECT("'Waste 2030'!"&amp;'Country Selector'!$B$3&amp;ROW($A40))*10^12,0)*'Process Emissions Multipliers'!$D$37</f>
        <v>229220329817.50067</v>
      </c>
      <c r="W32" s="90">
        <f t="shared" ca="1" si="5"/>
        <v>230574602142.96631</v>
      </c>
      <c r="X32" s="90">
        <f t="shared" ref="X32:AM47" ca="1" si="7">$V32*($AP$1-X$1)/($AP$1-$V$1)+$AP32*(X$1-$V$1)/($AP$1-$V$1)</f>
        <v>231928874468.43198</v>
      </c>
      <c r="Y32" s="90">
        <f t="shared" ca="1" si="7"/>
        <v>233283146793.89758</v>
      </c>
      <c r="Z32" s="90">
        <f t="shared" ca="1" si="7"/>
        <v>234637419119.36328</v>
      </c>
      <c r="AA32" s="90">
        <f t="shared" ca="1" si="7"/>
        <v>235991691444.82892</v>
      </c>
      <c r="AB32" s="90">
        <f t="shared" ca="1" si="7"/>
        <v>237345963770.29456</v>
      </c>
      <c r="AC32" s="90">
        <f t="shared" ca="1" si="7"/>
        <v>238700236095.76019</v>
      </c>
      <c r="AD32" s="90">
        <f t="shared" ca="1" si="7"/>
        <v>240054508421.22583</v>
      </c>
      <c r="AE32" s="90">
        <f t="shared" ca="1" si="7"/>
        <v>241408780746.6915</v>
      </c>
      <c r="AF32" s="90">
        <f t="shared" ca="1" si="7"/>
        <v>242763053072.15717</v>
      </c>
      <c r="AG32" s="90">
        <f t="shared" ca="1" si="7"/>
        <v>244117325397.6228</v>
      </c>
      <c r="AH32" s="90">
        <f t="shared" ca="1" si="7"/>
        <v>245471597723.08847</v>
      </c>
      <c r="AI32" s="90">
        <f t="shared" ca="1" si="7"/>
        <v>246825870048.55408</v>
      </c>
      <c r="AJ32" s="90">
        <f t="shared" ca="1" si="7"/>
        <v>248180142374.01971</v>
      </c>
      <c r="AK32" s="90">
        <f t="shared" ca="1" si="7"/>
        <v>249534414699.48541</v>
      </c>
      <c r="AL32" s="90">
        <f t="shared" ca="1" si="7"/>
        <v>250888687024.95105</v>
      </c>
      <c r="AM32" s="90">
        <f t="shared" ca="1" si="7"/>
        <v>252242959350.41666</v>
      </c>
      <c r="AN32" s="90">
        <f t="shared" ca="1" si="6"/>
        <v>253597231675.88232</v>
      </c>
      <c r="AO32" s="90">
        <f t="shared" ca="1" si="6"/>
        <v>254951504001.34799</v>
      </c>
      <c r="AP32">
        <f ca="1">V32*'Process Emissions Multipliers'!$E$37</f>
        <v>256305776326.81363</v>
      </c>
    </row>
    <row r="33" spans="1:42">
      <c r="A33" s="74">
        <v>-19</v>
      </c>
      <c r="B33">
        <f ca="1">IF('Waste 2010'!$A41="MR",INDIRECT("'Waste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IF('Waste 2020'!$A41="MR",INDIRECT("'Waste 2020'!"&amp;'Country Selector'!$B$3&amp;ROW($A41))*10^12,0)*'Process Emissions Multipliers'!$B$37</f>
        <v>0</v>
      </c>
      <c r="M33" s="90">
        <f t="shared" ca="1" si="4"/>
        <v>17707088086.971947</v>
      </c>
      <c r="N33" s="90">
        <f t="shared" ca="1" si="4"/>
        <v>35414176173.943893</v>
      </c>
      <c r="O33" s="90">
        <f t="shared" ca="1" si="4"/>
        <v>53121264260.915848</v>
      </c>
      <c r="P33" s="90">
        <f t="shared" ca="1" si="4"/>
        <v>70828352347.887787</v>
      </c>
      <c r="Q33" s="90">
        <f t="shared" ca="1" si="4"/>
        <v>88535440434.859741</v>
      </c>
      <c r="R33" s="90">
        <f t="shared" ca="1" si="4"/>
        <v>106242528521.8317</v>
      </c>
      <c r="S33" s="90">
        <f t="shared" ca="1" si="4"/>
        <v>123949616608.80363</v>
      </c>
      <c r="T33" s="90">
        <f t="shared" ca="1" si="4"/>
        <v>141656704695.77557</v>
      </c>
      <c r="U33" s="90">
        <f t="shared" ca="1" si="4"/>
        <v>159363792782.74753</v>
      </c>
      <c r="V33">
        <f ca="1">IF('Waste 2030'!$A41="MR",INDIRECT("'Waste 2030'!"&amp;'Country Selector'!$B$3&amp;ROW($A41))*10^12,0)*'Process Emissions Multipliers'!$D$37</f>
        <v>177070880869.71948</v>
      </c>
      <c r="W33" s="90">
        <f t="shared" ref="W33:AL62" ca="1" si="8">$V33*($AP$1-W$1)/($AP$1-$V$1)+$AP33*(W$1-$V$1)/($AP$1-$V$1)</f>
        <v>178117045465.14871</v>
      </c>
      <c r="X33" s="90">
        <f t="shared" ca="1" si="7"/>
        <v>179163210060.57797</v>
      </c>
      <c r="Y33" s="90">
        <f t="shared" ca="1" si="7"/>
        <v>180209374656.00726</v>
      </c>
      <c r="Z33" s="90">
        <f t="shared" ca="1" si="7"/>
        <v>181255539251.43649</v>
      </c>
      <c r="AA33" s="90">
        <f t="shared" ca="1" si="7"/>
        <v>182301703846.86572</v>
      </c>
      <c r="AB33" s="90">
        <f t="shared" ca="1" si="7"/>
        <v>183347868442.29501</v>
      </c>
      <c r="AC33" s="90">
        <f t="shared" ca="1" si="7"/>
        <v>184394033037.72424</v>
      </c>
      <c r="AD33" s="90">
        <f t="shared" ca="1" si="7"/>
        <v>185440197633.1535</v>
      </c>
      <c r="AE33" s="90">
        <f t="shared" ca="1" si="7"/>
        <v>186486362228.58276</v>
      </c>
      <c r="AF33" s="90">
        <f t="shared" ca="1" si="7"/>
        <v>187532526824.01202</v>
      </c>
      <c r="AG33" s="90">
        <f t="shared" ca="1" si="7"/>
        <v>188578691419.44128</v>
      </c>
      <c r="AH33" s="90">
        <f t="shared" ca="1" si="7"/>
        <v>189624856014.87054</v>
      </c>
      <c r="AI33" s="90">
        <f t="shared" ca="1" si="7"/>
        <v>190671020610.2998</v>
      </c>
      <c r="AJ33" s="90">
        <f t="shared" ca="1" si="7"/>
        <v>191717185205.729</v>
      </c>
      <c r="AK33" s="90">
        <f t="shared" ca="1" si="7"/>
        <v>192763349801.15829</v>
      </c>
      <c r="AL33" s="90">
        <f t="shared" ca="1" si="7"/>
        <v>193809514396.58752</v>
      </c>
      <c r="AM33" s="90">
        <f t="shared" ca="1" si="7"/>
        <v>194855678992.01682</v>
      </c>
      <c r="AN33" s="90">
        <f t="shared" ca="1" si="6"/>
        <v>195901843587.44608</v>
      </c>
      <c r="AO33" s="90">
        <f t="shared" ca="1" si="6"/>
        <v>196948008182.87531</v>
      </c>
      <c r="AP33">
        <f ca="1">V33*'Process Emissions Multipliers'!$E$37</f>
        <v>197994172778.30457</v>
      </c>
    </row>
    <row r="34" spans="1:42">
      <c r="A34" s="74">
        <v>-18</v>
      </c>
      <c r="B34">
        <f ca="1">IF('Waste 2010'!$A42="MR",INDIRECT("'Waste 2010'!"&amp;'Country Selector'!$B$3&amp;ROW($A42))*10^12,0)</f>
        <v>0</v>
      </c>
      <c r="C34" s="90">
        <f t="shared" ca="1" si="3"/>
        <v>3779079604.7775717</v>
      </c>
      <c r="D34" s="90">
        <f t="shared" ca="1" si="3"/>
        <v>7558159209.5551434</v>
      </c>
      <c r="E34" s="90">
        <f t="shared" ca="1" si="3"/>
        <v>11337238814.332714</v>
      </c>
      <c r="F34" s="90">
        <f t="shared" ca="1" si="3"/>
        <v>15116318419.110287</v>
      </c>
      <c r="G34" s="90">
        <f t="shared" ca="1" si="3"/>
        <v>18895398023.887859</v>
      </c>
      <c r="H34" s="90">
        <f t="shared" ca="1" si="3"/>
        <v>22674477628.665428</v>
      </c>
      <c r="I34" s="90">
        <f t="shared" ca="1" si="3"/>
        <v>26453557233.443001</v>
      </c>
      <c r="J34" s="90">
        <f t="shared" ca="1" si="3"/>
        <v>30232636838.220573</v>
      </c>
      <c r="K34" s="90">
        <f t="shared" ca="1" si="3"/>
        <v>34011716442.998146</v>
      </c>
      <c r="L34">
        <f ca="1">IF('Waste 2020'!$A42="MR",INDIRECT("'Waste 2020'!"&amp;'Country Selector'!$B$3&amp;ROW($A42))*10^12,0)*'Process Emissions Multipliers'!$B$37</f>
        <v>37790796047.775719</v>
      </c>
      <c r="M34" s="90">
        <f t="shared" ca="1" si="4"/>
        <v>50446503084.769814</v>
      </c>
      <c r="N34" s="90">
        <f t="shared" ca="1" si="4"/>
        <v>63102210121.763908</v>
      </c>
      <c r="O34" s="90">
        <f t="shared" ca="1" si="4"/>
        <v>75757917158.757996</v>
      </c>
      <c r="P34" s="90">
        <f t="shared" ca="1" si="4"/>
        <v>88413624195.752106</v>
      </c>
      <c r="Q34" s="90">
        <f t="shared" ca="1" si="4"/>
        <v>101069331232.7462</v>
      </c>
      <c r="R34" s="90">
        <f t="shared" ca="1" si="4"/>
        <v>113725038269.7403</v>
      </c>
      <c r="S34" s="90">
        <f t="shared" ca="1" si="4"/>
        <v>126380745306.73438</v>
      </c>
      <c r="T34" s="90">
        <f t="shared" ca="1" si="4"/>
        <v>139036452343.72849</v>
      </c>
      <c r="U34" s="90">
        <f t="shared" ca="1" si="4"/>
        <v>151692159380.72256</v>
      </c>
      <c r="V34">
        <f ca="1">IF('Waste 2030'!$A42="MR",INDIRECT("'Waste 2030'!"&amp;'Country Selector'!$B$3&amp;ROW($A42))*10^12,0)*'Process Emissions Multipliers'!$D$37</f>
        <v>164347866417.71667</v>
      </c>
      <c r="W34" s="90">
        <f t="shared" ca="1" si="8"/>
        <v>165318861300.30865</v>
      </c>
      <c r="X34" s="90">
        <f t="shared" ca="1" si="7"/>
        <v>166289856182.90063</v>
      </c>
      <c r="Y34" s="90">
        <f t="shared" ca="1" si="7"/>
        <v>167260851065.49261</v>
      </c>
      <c r="Z34" s="90">
        <f t="shared" ca="1" si="7"/>
        <v>168231845948.08459</v>
      </c>
      <c r="AA34" s="90">
        <f t="shared" ca="1" si="7"/>
        <v>169202840830.67657</v>
      </c>
      <c r="AB34" s="90">
        <f t="shared" ca="1" si="7"/>
        <v>170173835713.26852</v>
      </c>
      <c r="AC34" s="90">
        <f t="shared" ca="1" si="7"/>
        <v>171144830595.86053</v>
      </c>
      <c r="AD34" s="90">
        <f t="shared" ca="1" si="7"/>
        <v>172115825478.45251</v>
      </c>
      <c r="AE34" s="90">
        <f t="shared" ca="1" si="7"/>
        <v>173086820361.04449</v>
      </c>
      <c r="AF34" s="90">
        <f t="shared" ca="1" si="7"/>
        <v>174057815243.63647</v>
      </c>
      <c r="AG34" s="90">
        <f t="shared" ca="1" si="7"/>
        <v>175028810126.22845</v>
      </c>
      <c r="AH34" s="90">
        <f t="shared" ca="1" si="7"/>
        <v>175999805008.8204</v>
      </c>
      <c r="AI34" s="90">
        <f t="shared" ca="1" si="7"/>
        <v>176970799891.41238</v>
      </c>
      <c r="AJ34" s="90">
        <f t="shared" ca="1" si="7"/>
        <v>177941794774.00439</v>
      </c>
      <c r="AK34" s="90">
        <f t="shared" ca="1" si="7"/>
        <v>178912789656.59634</v>
      </c>
      <c r="AL34" s="90">
        <f t="shared" ca="1" si="7"/>
        <v>179883784539.18832</v>
      </c>
      <c r="AM34" s="90">
        <f t="shared" ca="1" si="7"/>
        <v>180854779421.7803</v>
      </c>
      <c r="AN34" s="90">
        <f t="shared" ca="1" si="6"/>
        <v>181825774304.37228</v>
      </c>
      <c r="AO34" s="90">
        <f t="shared" ca="1" si="6"/>
        <v>182796769186.96426</v>
      </c>
      <c r="AP34">
        <f ca="1">V34*'Process Emissions Multipliers'!$E$37</f>
        <v>183767764069.55624</v>
      </c>
    </row>
    <row r="35" spans="1:42">
      <c r="A35" s="74">
        <v>-17</v>
      </c>
      <c r="B35">
        <f ca="1">IF('Waste 2010'!$A43="MR",INDIRECT("'Waste 2010'!"&amp;'Country Selector'!$B$3&amp;ROW($A43))*10^12,0)</f>
        <v>0</v>
      </c>
      <c r="C35" s="90">
        <f t="shared" ref="C35:K63" ca="1" si="9">$B35*($L$1-C$1)/($L$1-$B$1)+$L35*(C$1-$B$1)/($L$1-$B$1)</f>
        <v>28924292361.395103</v>
      </c>
      <c r="D35" s="90">
        <f t="shared" ca="1" si="9"/>
        <v>57848584722.790207</v>
      </c>
      <c r="E35" s="90">
        <f t="shared" ca="1" si="9"/>
        <v>86772877084.185318</v>
      </c>
      <c r="F35" s="90">
        <f t="shared" ca="1" si="9"/>
        <v>115697169445.58041</v>
      </c>
      <c r="G35" s="90">
        <f t="shared" ca="1" si="9"/>
        <v>144621461806.97552</v>
      </c>
      <c r="H35" s="90">
        <f t="shared" ca="1" si="9"/>
        <v>173545754168.37064</v>
      </c>
      <c r="I35" s="90">
        <f t="shared" ca="1" si="9"/>
        <v>202470046529.76572</v>
      </c>
      <c r="J35" s="90">
        <f t="shared" ca="1" si="9"/>
        <v>231394338891.16083</v>
      </c>
      <c r="K35" s="90">
        <f t="shared" ca="1" si="9"/>
        <v>260318631252.55597</v>
      </c>
      <c r="L35">
        <f ca="1">IF('Waste 2020'!$A43="MR",INDIRECT("'Waste 2020'!"&amp;'Country Selector'!$B$3&amp;ROW($A43))*10^12,0)*'Process Emissions Multipliers'!$B$37</f>
        <v>289242923613.95105</v>
      </c>
      <c r="M35" s="90">
        <f t="shared" ref="M35:U63" ca="1" si="10">$L35*($V$1-M$1)/($V$1-$L$1)+$V35*(M$1-$L$1)/($V$1-$L$1)</f>
        <v>272924295112.89398</v>
      </c>
      <c r="N35" s="90">
        <f t="shared" ca="1" si="10"/>
        <v>256605666611.83685</v>
      </c>
      <c r="O35" s="90">
        <f t="shared" ca="1" si="10"/>
        <v>240287038110.77979</v>
      </c>
      <c r="P35" s="90">
        <f t="shared" ca="1" si="10"/>
        <v>223968409609.72272</v>
      </c>
      <c r="Q35" s="90">
        <f t="shared" ca="1" si="10"/>
        <v>207649781108.66562</v>
      </c>
      <c r="R35" s="90">
        <f t="shared" ca="1" si="10"/>
        <v>191331152607.60852</v>
      </c>
      <c r="S35" s="90">
        <f t="shared" ca="1" si="10"/>
        <v>175012524106.55145</v>
      </c>
      <c r="T35" s="90">
        <f t="shared" ca="1" si="10"/>
        <v>158693895605.49438</v>
      </c>
      <c r="U35" s="90">
        <f t="shared" ca="1" si="10"/>
        <v>142375267104.43729</v>
      </c>
      <c r="V35">
        <f ca="1">IF('Waste 2030'!$A43="MR",INDIRECT("'Waste 2030'!"&amp;'Country Selector'!$B$3&amp;ROW($A43))*10^12,0)*'Process Emissions Multipliers'!$D$37</f>
        <v>126056638603.3802</v>
      </c>
      <c r="W35" s="90">
        <f t="shared" ca="1" si="8"/>
        <v>126801402461.09604</v>
      </c>
      <c r="X35" s="90">
        <f t="shared" ca="1" si="7"/>
        <v>127546166318.81192</v>
      </c>
      <c r="Y35" s="90">
        <f t="shared" ca="1" si="7"/>
        <v>128290930176.52777</v>
      </c>
      <c r="Z35" s="90">
        <f t="shared" ca="1" si="7"/>
        <v>129035694034.24362</v>
      </c>
      <c r="AA35" s="90">
        <f t="shared" ca="1" si="7"/>
        <v>129780457891.95947</v>
      </c>
      <c r="AB35" s="90">
        <f t="shared" ca="1" si="7"/>
        <v>130525221749.67532</v>
      </c>
      <c r="AC35" s="90">
        <f t="shared" ca="1" si="7"/>
        <v>131269985607.39117</v>
      </c>
      <c r="AD35" s="90">
        <f t="shared" ca="1" si="7"/>
        <v>132014749465.10704</v>
      </c>
      <c r="AE35" s="90">
        <f t="shared" ca="1" si="7"/>
        <v>132759513322.82288</v>
      </c>
      <c r="AF35" s="90">
        <f t="shared" ca="1" si="7"/>
        <v>133504277180.53876</v>
      </c>
      <c r="AG35" s="90">
        <f t="shared" ca="1" si="7"/>
        <v>134249041038.25461</v>
      </c>
      <c r="AH35" s="90">
        <f t="shared" ca="1" si="7"/>
        <v>134993804895.97046</v>
      </c>
      <c r="AI35" s="90">
        <f t="shared" ca="1" si="7"/>
        <v>135738568753.68631</v>
      </c>
      <c r="AJ35" s="90">
        <f t="shared" ca="1" si="7"/>
        <v>136483332611.40216</v>
      </c>
      <c r="AK35" s="90">
        <f t="shared" ca="1" si="7"/>
        <v>137228096469.11803</v>
      </c>
      <c r="AL35" s="90">
        <f t="shared" ca="1" si="7"/>
        <v>137972860326.83386</v>
      </c>
      <c r="AM35" s="90">
        <f t="shared" ca="1" si="7"/>
        <v>138717624184.54971</v>
      </c>
      <c r="AN35" s="90">
        <f t="shared" ca="1" si="6"/>
        <v>139462388042.26559</v>
      </c>
      <c r="AO35" s="90">
        <f t="shared" ca="1" si="6"/>
        <v>140207151899.98145</v>
      </c>
      <c r="AP35">
        <f ca="1">V35*'Process Emissions Multipliers'!$E$37</f>
        <v>140951915757.6973</v>
      </c>
    </row>
    <row r="36" spans="1:42">
      <c r="A36" s="74">
        <v>-16</v>
      </c>
      <c r="B36">
        <f ca="1">IF('Waste 2010'!$A44="MR",INDIRECT("'Waste 2010'!"&amp;'Country Selector'!$B$3&amp;ROW($A44))*10^12,0)</f>
        <v>0</v>
      </c>
      <c r="C36" s="90">
        <f t="shared" ca="1" si="9"/>
        <v>32173202961.521496</v>
      </c>
      <c r="D36" s="90">
        <f t="shared" ca="1" si="9"/>
        <v>64346405923.042992</v>
      </c>
      <c r="E36" s="90">
        <f t="shared" ca="1" si="9"/>
        <v>96519608884.564484</v>
      </c>
      <c r="F36" s="90">
        <f t="shared" ca="1" si="9"/>
        <v>128692811846.08598</v>
      </c>
      <c r="G36" s="90">
        <f t="shared" ca="1" si="9"/>
        <v>160866014807.60748</v>
      </c>
      <c r="H36" s="90">
        <f t="shared" ca="1" si="9"/>
        <v>193039217769.12897</v>
      </c>
      <c r="I36" s="90">
        <f t="shared" ca="1" si="9"/>
        <v>225212420730.65048</v>
      </c>
      <c r="J36" s="90">
        <f t="shared" ca="1" si="9"/>
        <v>257385623692.17197</v>
      </c>
      <c r="K36" s="90">
        <f t="shared" ca="1" si="9"/>
        <v>289558826653.69348</v>
      </c>
      <c r="L36">
        <f ca="1">IF('Waste 2020'!$A44="MR",INDIRECT("'Waste 2020'!"&amp;'Country Selector'!$B$3&amp;ROW($A44))*10^12,0)*'Process Emissions Multipliers'!$B$37</f>
        <v>321732029615.21497</v>
      </c>
      <c r="M36" s="90">
        <f t="shared" ca="1" si="10"/>
        <v>301315715857.31665</v>
      </c>
      <c r="N36" s="90">
        <f t="shared" ca="1" si="10"/>
        <v>280899402099.41833</v>
      </c>
      <c r="O36" s="90">
        <f t="shared" ca="1" si="10"/>
        <v>260483088341.52002</v>
      </c>
      <c r="P36" s="90">
        <f t="shared" ca="1" si="10"/>
        <v>240066774583.6217</v>
      </c>
      <c r="Q36" s="90">
        <f t="shared" ca="1" si="10"/>
        <v>219650460825.72339</v>
      </c>
      <c r="R36" s="90">
        <f t="shared" ca="1" si="10"/>
        <v>199234147067.82507</v>
      </c>
      <c r="S36" s="90">
        <f t="shared" ca="1" si="10"/>
        <v>178817833309.92676</v>
      </c>
      <c r="T36" s="90">
        <f t="shared" ca="1" si="10"/>
        <v>158401519552.02844</v>
      </c>
      <c r="U36" s="90">
        <f t="shared" ca="1" si="10"/>
        <v>137985205794.1301</v>
      </c>
      <c r="V36">
        <f ca="1">IF('Waste 2030'!$A44="MR",INDIRECT("'Waste 2030'!"&amp;'Country Selector'!$B$3&amp;ROW($A44))*10^12,0)*'Process Emissions Multipliers'!$D$37</f>
        <v>117568892036.2318</v>
      </c>
      <c r="W36" s="90">
        <f t="shared" ca="1" si="8"/>
        <v>118263508857.29254</v>
      </c>
      <c r="X36" s="90">
        <f t="shared" ca="1" si="7"/>
        <v>118958125678.35327</v>
      </c>
      <c r="Y36" s="90">
        <f t="shared" ca="1" si="7"/>
        <v>119652742499.41403</v>
      </c>
      <c r="Z36" s="90">
        <f t="shared" ca="1" si="7"/>
        <v>120347359320.47478</v>
      </c>
      <c r="AA36" s="90">
        <f t="shared" ca="1" si="7"/>
        <v>121041976141.53552</v>
      </c>
      <c r="AB36" s="90">
        <f t="shared" ca="1" si="7"/>
        <v>121736592962.59625</v>
      </c>
      <c r="AC36" s="90">
        <f t="shared" ca="1" si="7"/>
        <v>122431209783.65701</v>
      </c>
      <c r="AD36" s="90">
        <f t="shared" ca="1" si="7"/>
        <v>123125826604.71774</v>
      </c>
      <c r="AE36" s="90">
        <f t="shared" ca="1" si="7"/>
        <v>123820443425.77849</v>
      </c>
      <c r="AF36" s="90">
        <f t="shared" ca="1" si="7"/>
        <v>124515060246.83922</v>
      </c>
      <c r="AG36" s="90">
        <f t="shared" ca="1" si="7"/>
        <v>125209677067.89996</v>
      </c>
      <c r="AH36" s="90">
        <f t="shared" ca="1" si="7"/>
        <v>125904293888.96071</v>
      </c>
      <c r="AI36" s="90">
        <f t="shared" ca="1" si="7"/>
        <v>126598910710.02145</v>
      </c>
      <c r="AJ36" s="90">
        <f t="shared" ca="1" si="7"/>
        <v>127293527531.0822</v>
      </c>
      <c r="AK36" s="90">
        <f t="shared" ca="1" si="7"/>
        <v>127988144352.14294</v>
      </c>
      <c r="AL36" s="90">
        <f t="shared" ca="1" si="7"/>
        <v>128682761173.20367</v>
      </c>
      <c r="AM36" s="90">
        <f t="shared" ca="1" si="7"/>
        <v>129377377994.26443</v>
      </c>
      <c r="AN36" s="90">
        <f t="shared" ca="1" si="6"/>
        <v>130071994815.32518</v>
      </c>
      <c r="AO36" s="90">
        <f t="shared" ca="1" si="6"/>
        <v>130766611636.38589</v>
      </c>
      <c r="AP36">
        <f ca="1">V36*'Process Emissions Multipliers'!$E$37</f>
        <v>131461228457.44666</v>
      </c>
    </row>
    <row r="37" spans="1:42">
      <c r="A37" s="74">
        <v>-15</v>
      </c>
      <c r="B37">
        <f ca="1">IF('Waste 2010'!$A45="MR",INDIRECT("'Waste 2010'!"&amp;'Country Selector'!$B$3&amp;ROW($A45))*10^12,0)</f>
        <v>0</v>
      </c>
      <c r="C37" s="90">
        <f t="shared" ca="1" si="9"/>
        <v>21066064947.209816</v>
      </c>
      <c r="D37" s="90">
        <f t="shared" ca="1" si="9"/>
        <v>42132129894.419632</v>
      </c>
      <c r="E37" s="90">
        <f t="shared" ca="1" si="9"/>
        <v>63198194841.62944</v>
      </c>
      <c r="F37" s="90">
        <f t="shared" ca="1" si="9"/>
        <v>84264259788.839264</v>
      </c>
      <c r="G37" s="90">
        <f t="shared" ca="1" si="9"/>
        <v>105330324736.04907</v>
      </c>
      <c r="H37" s="90">
        <f t="shared" ca="1" si="9"/>
        <v>126396389683.25888</v>
      </c>
      <c r="I37" s="90">
        <f t="shared" ca="1" si="9"/>
        <v>147462454630.46869</v>
      </c>
      <c r="J37" s="90">
        <f t="shared" ca="1" si="9"/>
        <v>168528519577.67853</v>
      </c>
      <c r="K37" s="90">
        <f t="shared" ca="1" si="9"/>
        <v>189594584524.88834</v>
      </c>
      <c r="L37">
        <f ca="1">IF('Waste 2020'!$A45="MR",INDIRECT("'Waste 2020'!"&amp;'Country Selector'!$B$3&amp;ROW($A45))*10^12,0)*'Process Emissions Multipliers'!$B$37</f>
        <v>210660649472.09814</v>
      </c>
      <c r="M37" s="90">
        <f t="shared" ca="1" si="10"/>
        <v>197416032864.62943</v>
      </c>
      <c r="N37" s="90">
        <f t="shared" ca="1" si="10"/>
        <v>184171416257.16071</v>
      </c>
      <c r="O37" s="90">
        <f t="shared" ca="1" si="10"/>
        <v>170926799649.69199</v>
      </c>
      <c r="P37" s="90">
        <f t="shared" ca="1" si="10"/>
        <v>157682183042.22327</v>
      </c>
      <c r="Q37" s="90">
        <f t="shared" ca="1" si="10"/>
        <v>144437566434.75455</v>
      </c>
      <c r="R37" s="90">
        <f t="shared" ca="1" si="10"/>
        <v>131192949827.28583</v>
      </c>
      <c r="S37" s="90">
        <f t="shared" ca="1" si="10"/>
        <v>117948333219.81711</v>
      </c>
      <c r="T37" s="90">
        <f t="shared" ca="1" si="10"/>
        <v>104703716612.34839</v>
      </c>
      <c r="U37" s="90">
        <f t="shared" ca="1" si="10"/>
        <v>91459100004.879669</v>
      </c>
      <c r="V37">
        <f ca="1">IF('Waste 2030'!$A45="MR",INDIRECT("'Waste 2030'!"&amp;'Country Selector'!$B$3&amp;ROW($A45))*10^12,0)*'Process Emissions Multipliers'!$D$37</f>
        <v>78214483397.41095</v>
      </c>
      <c r="W37" s="90">
        <f t="shared" ca="1" si="8"/>
        <v>78676587742.169724</v>
      </c>
      <c r="X37" s="90">
        <f t="shared" ca="1" si="7"/>
        <v>79138692086.928482</v>
      </c>
      <c r="Y37" s="90">
        <f t="shared" ca="1" si="7"/>
        <v>79600796431.687256</v>
      </c>
      <c r="Z37" s="90">
        <f t="shared" ca="1" si="7"/>
        <v>80062900776.446045</v>
      </c>
      <c r="AA37" s="90">
        <f t="shared" ca="1" si="7"/>
        <v>80525005121.204819</v>
      </c>
      <c r="AB37" s="90">
        <f t="shared" ca="1" si="7"/>
        <v>80987109465.963593</v>
      </c>
      <c r="AC37" s="90">
        <f t="shared" ca="1" si="7"/>
        <v>81449213810.722351</v>
      </c>
      <c r="AD37" s="90">
        <f t="shared" ca="1" si="7"/>
        <v>81911318155.48114</v>
      </c>
      <c r="AE37" s="90">
        <f t="shared" ca="1" si="7"/>
        <v>82373422500.239914</v>
      </c>
      <c r="AF37" s="90">
        <f t="shared" ca="1" si="7"/>
        <v>82835526844.998688</v>
      </c>
      <c r="AG37" s="90">
        <f t="shared" ca="1" si="7"/>
        <v>83297631189.757446</v>
      </c>
      <c r="AH37" s="90">
        <f t="shared" ca="1" si="7"/>
        <v>83759735534.51622</v>
      </c>
      <c r="AI37" s="90">
        <f t="shared" ca="1" si="7"/>
        <v>84221839879.274994</v>
      </c>
      <c r="AJ37" s="90">
        <f t="shared" ca="1" si="7"/>
        <v>84683944224.033768</v>
      </c>
      <c r="AK37" s="90">
        <f t="shared" ca="1" si="7"/>
        <v>85146048568.792542</v>
      </c>
      <c r="AL37" s="90">
        <f t="shared" ca="1" si="7"/>
        <v>85608152913.551315</v>
      </c>
      <c r="AM37" s="90">
        <f t="shared" ca="1" si="7"/>
        <v>86070257258.310104</v>
      </c>
      <c r="AN37" s="90">
        <f t="shared" ca="1" si="6"/>
        <v>86532361603.068863</v>
      </c>
      <c r="AO37" s="90">
        <f t="shared" ca="1" si="6"/>
        <v>86994465947.827637</v>
      </c>
      <c r="AP37">
        <f ca="1">V37*'Process Emissions Multipliers'!$E$37</f>
        <v>87456570292.586411</v>
      </c>
    </row>
    <row r="38" spans="1:42">
      <c r="A38" s="74">
        <v>-14</v>
      </c>
      <c r="B38">
        <f ca="1">IF('Waste 2010'!$A46="MR",INDIRECT("'Waste 2010'!"&amp;'Country Selector'!$B$3&amp;ROW($A46))*10^12,0)</f>
        <v>0</v>
      </c>
      <c r="C38" s="90">
        <f t="shared" ca="1" si="9"/>
        <v>16222765831.023731</v>
      </c>
      <c r="D38" s="90">
        <f t="shared" ca="1" si="9"/>
        <v>32445531662.047462</v>
      </c>
      <c r="E38" s="90">
        <f t="shared" ca="1" si="9"/>
        <v>48668297493.07119</v>
      </c>
      <c r="F38" s="90">
        <f t="shared" ca="1" si="9"/>
        <v>64891063324.094925</v>
      </c>
      <c r="G38" s="90">
        <f t="shared" ca="1" si="9"/>
        <v>81113829155.118652</v>
      </c>
      <c r="H38" s="90">
        <f t="shared" ca="1" si="9"/>
        <v>97336594986.14238</v>
      </c>
      <c r="I38" s="90">
        <f t="shared" ca="1" si="9"/>
        <v>113559360817.16611</v>
      </c>
      <c r="J38" s="90">
        <f t="shared" ca="1" si="9"/>
        <v>129782126648.18985</v>
      </c>
      <c r="K38" s="90">
        <f t="shared" ca="1" si="9"/>
        <v>146004892479.21356</v>
      </c>
      <c r="L38">
        <f ca="1">IF('Waste 2020'!$A46="MR",INDIRECT("'Waste 2020'!"&amp;'Country Selector'!$B$3&amp;ROW($A46))*10^12,0)*'Process Emissions Multipliers'!$B$37</f>
        <v>162227658310.2373</v>
      </c>
      <c r="M38" s="90">
        <f t="shared" ca="1" si="10"/>
        <v>154945502086.91718</v>
      </c>
      <c r="N38" s="90">
        <f t="shared" ca="1" si="10"/>
        <v>147663345863.59708</v>
      </c>
      <c r="O38" s="90">
        <f t="shared" ca="1" si="10"/>
        <v>140381189640.27695</v>
      </c>
      <c r="P38" s="90">
        <f t="shared" ca="1" si="10"/>
        <v>133099033416.95682</v>
      </c>
      <c r="Q38" s="90">
        <f t="shared" ca="1" si="10"/>
        <v>125816877193.63672</v>
      </c>
      <c r="R38" s="90">
        <f t="shared" ca="1" si="10"/>
        <v>118534720970.31659</v>
      </c>
      <c r="S38" s="90">
        <f t="shared" ca="1" si="10"/>
        <v>111252564746.99646</v>
      </c>
      <c r="T38" s="90">
        <f t="shared" ca="1" si="10"/>
        <v>103970408523.67636</v>
      </c>
      <c r="U38" s="90">
        <f t="shared" ca="1" si="10"/>
        <v>96688252300.356232</v>
      </c>
      <c r="V38">
        <f ca="1">IF('Waste 2030'!$A46="MR",INDIRECT("'Waste 2030'!"&amp;'Country Selector'!$B$3&amp;ROW($A46))*10^12,0)*'Process Emissions Multipliers'!$D$37</f>
        <v>89406096077.036118</v>
      </c>
      <c r="W38" s="90">
        <f t="shared" ca="1" si="8"/>
        <v>89934322354.964661</v>
      </c>
      <c r="X38" s="90">
        <f t="shared" ca="1" si="7"/>
        <v>90462548632.893219</v>
      </c>
      <c r="Y38" s="90">
        <f t="shared" ca="1" si="7"/>
        <v>90990774910.821762</v>
      </c>
      <c r="Z38" s="90">
        <f t="shared" ca="1" si="7"/>
        <v>91519001188.750305</v>
      </c>
      <c r="AA38" s="90">
        <f t="shared" ca="1" si="7"/>
        <v>92047227466.678864</v>
      </c>
      <c r="AB38" s="90">
        <f t="shared" ca="1" si="7"/>
        <v>92575453744.607407</v>
      </c>
      <c r="AC38" s="90">
        <f t="shared" ca="1" si="7"/>
        <v>93103680022.53595</v>
      </c>
      <c r="AD38" s="90">
        <f t="shared" ca="1" si="7"/>
        <v>93631906300.464508</v>
      </c>
      <c r="AE38" s="90">
        <f t="shared" ca="1" si="7"/>
        <v>94160132578.393066</v>
      </c>
      <c r="AF38" s="90">
        <f t="shared" ca="1" si="7"/>
        <v>94688358856.321609</v>
      </c>
      <c r="AG38" s="90">
        <f t="shared" ca="1" si="7"/>
        <v>95216585134.250153</v>
      </c>
      <c r="AH38" s="90">
        <f t="shared" ca="1" si="7"/>
        <v>95744811412.178711</v>
      </c>
      <c r="AI38" s="90">
        <f t="shared" ca="1" si="7"/>
        <v>96273037690.107254</v>
      </c>
      <c r="AJ38" s="90">
        <f t="shared" ca="1" si="7"/>
        <v>96801263968.035797</v>
      </c>
      <c r="AK38" s="90">
        <f t="shared" ca="1" si="7"/>
        <v>97329490245.964355</v>
      </c>
      <c r="AL38" s="90">
        <f t="shared" ca="1" si="7"/>
        <v>97857716523.892914</v>
      </c>
      <c r="AM38" s="90">
        <f t="shared" ca="1" si="7"/>
        <v>98385942801.821457</v>
      </c>
      <c r="AN38" s="90">
        <f t="shared" ca="1" si="6"/>
        <v>98914169079.75</v>
      </c>
      <c r="AO38" s="90">
        <f t="shared" ca="1" si="6"/>
        <v>99442395357.678558</v>
      </c>
      <c r="AP38">
        <f ca="1">V38*'Process Emissions Multipliers'!$E$37</f>
        <v>99970621635.607101</v>
      </c>
    </row>
    <row r="39" spans="1:42">
      <c r="A39" s="74">
        <v>-13</v>
      </c>
      <c r="B39">
        <f ca="1">IF('Waste 2010'!$A47="MR",INDIRECT("'Waste 2010'!"&amp;'Country Selector'!$B$3&amp;ROW($A47))*10^12,0)</f>
        <v>0</v>
      </c>
      <c r="C39" s="90">
        <f t="shared" ca="1" si="9"/>
        <v>15033170035.062702</v>
      </c>
      <c r="D39" s="90">
        <f t="shared" ca="1" si="9"/>
        <v>30066340070.125404</v>
      </c>
      <c r="E39" s="90">
        <f t="shared" ca="1" si="9"/>
        <v>45099510105.188103</v>
      </c>
      <c r="F39" s="90">
        <f t="shared" ca="1" si="9"/>
        <v>60132680140.250809</v>
      </c>
      <c r="G39" s="90">
        <f t="shared" ca="1" si="9"/>
        <v>75165850175.313507</v>
      </c>
      <c r="H39" s="90">
        <f t="shared" ca="1" si="9"/>
        <v>90199020210.376205</v>
      </c>
      <c r="I39" s="90">
        <f t="shared" ca="1" si="9"/>
        <v>105232190245.43892</v>
      </c>
      <c r="J39" s="90">
        <f t="shared" ca="1" si="9"/>
        <v>120265360280.50162</v>
      </c>
      <c r="K39" s="90">
        <f t="shared" ca="1" si="9"/>
        <v>135298530315.5643</v>
      </c>
      <c r="L39">
        <f ca="1">IF('Waste 2020'!$A47="MR",INDIRECT("'Waste 2020'!"&amp;'Country Selector'!$B$3&amp;ROW($A47))*10^12,0)*'Process Emissions Multipliers'!$B$37</f>
        <v>150331700350.62701</v>
      </c>
      <c r="M39" s="90">
        <f t="shared" ca="1" si="10"/>
        <v>141753478008.40781</v>
      </c>
      <c r="N39" s="90">
        <f t="shared" ca="1" si="10"/>
        <v>133175255666.18861</v>
      </c>
      <c r="O39" s="90">
        <f t="shared" ca="1" si="10"/>
        <v>124597033323.96941</v>
      </c>
      <c r="P39" s="90">
        <f t="shared" ca="1" si="10"/>
        <v>116018810981.75018</v>
      </c>
      <c r="Q39" s="90">
        <f t="shared" ca="1" si="10"/>
        <v>107440588639.53098</v>
      </c>
      <c r="R39" s="90">
        <f t="shared" ca="1" si="10"/>
        <v>98862366297.311783</v>
      </c>
      <c r="S39" s="90">
        <f t="shared" ca="1" si="10"/>
        <v>90284143955.09256</v>
      </c>
      <c r="T39" s="90">
        <f t="shared" ca="1" si="10"/>
        <v>81705921612.873367</v>
      </c>
      <c r="U39" s="90">
        <f t="shared" ca="1" si="10"/>
        <v>73127699270.65416</v>
      </c>
      <c r="V39">
        <f ca="1">IF('Waste 2030'!$A47="MR",INDIRECT("'Waste 2030'!"&amp;'Country Selector'!$B$3&amp;ROW($A47))*10^12,0)*'Process Emissions Multipliers'!$D$37</f>
        <v>64549476928.434952</v>
      </c>
      <c r="W39" s="90">
        <f t="shared" ca="1" si="8"/>
        <v>64930846112.822144</v>
      </c>
      <c r="X39" s="90">
        <f t="shared" ca="1" si="7"/>
        <v>65312215297.209328</v>
      </c>
      <c r="Y39" s="90">
        <f t="shared" ca="1" si="7"/>
        <v>65693584481.596519</v>
      </c>
      <c r="Z39" s="90">
        <f t="shared" ca="1" si="7"/>
        <v>66074953665.983711</v>
      </c>
      <c r="AA39" s="90">
        <f t="shared" ca="1" si="7"/>
        <v>66456322850.370903</v>
      </c>
      <c r="AB39" s="90">
        <f t="shared" ca="1" si="7"/>
        <v>66837692034.758087</v>
      </c>
      <c r="AC39" s="90">
        <f t="shared" ca="1" si="7"/>
        <v>67219061219.145279</v>
      </c>
      <c r="AD39" s="90">
        <f t="shared" ca="1" si="7"/>
        <v>67600430403.532471</v>
      </c>
      <c r="AE39" s="90">
        <f t="shared" ca="1" si="7"/>
        <v>67981799587.919655</v>
      </c>
      <c r="AF39" s="90">
        <f t="shared" ca="1" si="7"/>
        <v>68363168772.306847</v>
      </c>
      <c r="AG39" s="90">
        <f t="shared" ca="1" si="7"/>
        <v>68744537956.694031</v>
      </c>
      <c r="AH39" s="90">
        <f t="shared" ca="1" si="7"/>
        <v>69125907141.081223</v>
      </c>
      <c r="AI39" s="90">
        <f t="shared" ca="1" si="7"/>
        <v>69507276325.468414</v>
      </c>
      <c r="AJ39" s="90">
        <f t="shared" ca="1" si="7"/>
        <v>69888645509.855606</v>
      </c>
      <c r="AK39" s="90">
        <f t="shared" ca="1" si="7"/>
        <v>70270014694.242798</v>
      </c>
      <c r="AL39" s="90">
        <f t="shared" ca="1" si="7"/>
        <v>70651383878.62999</v>
      </c>
      <c r="AM39" s="90">
        <f t="shared" ca="1" si="7"/>
        <v>71032753063.017181</v>
      </c>
      <c r="AN39" s="90">
        <f t="shared" ca="1" si="6"/>
        <v>71414122247.404358</v>
      </c>
      <c r="AO39" s="90">
        <f t="shared" ca="1" si="6"/>
        <v>71795491431.79155</v>
      </c>
      <c r="AP39">
        <f ca="1">V39*'Process Emissions Multipliers'!$E$37</f>
        <v>72176860616.178741</v>
      </c>
    </row>
    <row r="40" spans="1:42">
      <c r="A40" s="74">
        <v>-12</v>
      </c>
      <c r="B40">
        <f ca="1">IF('Waste 2010'!$A48="MR",INDIRECT("'Waste 2010'!"&amp;'Country Selector'!$B$3&amp;ROW($A48))*10^12,0)</f>
        <v>0</v>
      </c>
      <c r="C40" s="90">
        <f t="shared" ca="1" si="9"/>
        <v>11564997449.85043</v>
      </c>
      <c r="D40" s="90">
        <f t="shared" ca="1" si="9"/>
        <v>23129994899.700859</v>
      </c>
      <c r="E40" s="90">
        <f t="shared" ca="1" si="9"/>
        <v>34694992349.551285</v>
      </c>
      <c r="F40" s="90">
        <f t="shared" ca="1" si="9"/>
        <v>46259989799.401718</v>
      </c>
      <c r="G40" s="90">
        <f t="shared" ca="1" si="9"/>
        <v>57824987249.252151</v>
      </c>
      <c r="H40" s="90">
        <f t="shared" ca="1" si="9"/>
        <v>69389984699.10257</v>
      </c>
      <c r="I40" s="90">
        <f t="shared" ca="1" si="9"/>
        <v>80954982148.953003</v>
      </c>
      <c r="J40" s="90">
        <f t="shared" ca="1" si="9"/>
        <v>92519979598.803436</v>
      </c>
      <c r="K40" s="90">
        <f t="shared" ca="1" si="9"/>
        <v>104084977048.65385</v>
      </c>
      <c r="L40">
        <f ca="1">IF('Waste 2020'!$A48="MR",INDIRECT("'Waste 2020'!"&amp;'Country Selector'!$B$3&amp;ROW($A48))*10^12,0)*'Process Emissions Multipliers'!$B$37</f>
        <v>115649974498.50429</v>
      </c>
      <c r="M40" s="90">
        <f t="shared" ca="1" si="10"/>
        <v>109262477110.96722</v>
      </c>
      <c r="N40" s="90">
        <f t="shared" ca="1" si="10"/>
        <v>102874979723.43016</v>
      </c>
      <c r="O40" s="90">
        <f t="shared" ca="1" si="10"/>
        <v>96487482335.893097</v>
      </c>
      <c r="P40" s="90">
        <f t="shared" ca="1" si="10"/>
        <v>90099984948.356018</v>
      </c>
      <c r="Q40" s="90">
        <f t="shared" ca="1" si="10"/>
        <v>83712487560.81897</v>
      </c>
      <c r="R40" s="90">
        <f t="shared" ca="1" si="10"/>
        <v>77324990173.281891</v>
      </c>
      <c r="S40" s="90">
        <f t="shared" ca="1" si="10"/>
        <v>70937492785.744812</v>
      </c>
      <c r="T40" s="90">
        <f t="shared" ca="1" si="10"/>
        <v>64549995398.207756</v>
      </c>
      <c r="U40" s="90">
        <f t="shared" ca="1" si="10"/>
        <v>58162498010.670685</v>
      </c>
      <c r="V40">
        <f ca="1">IF('Waste 2030'!$A48="MR",INDIRECT("'Waste 2030'!"&amp;'Country Selector'!$B$3&amp;ROW($A48))*10^12,0)*'Process Emissions Multipliers'!$D$37</f>
        <v>51775000623.133621</v>
      </c>
      <c r="W40" s="90">
        <f t="shared" ca="1" si="8"/>
        <v>52080896049.384438</v>
      </c>
      <c r="X40" s="90">
        <f t="shared" ca="1" si="7"/>
        <v>52386791475.635246</v>
      </c>
      <c r="Y40" s="90">
        <f t="shared" ca="1" si="7"/>
        <v>52692686901.886063</v>
      </c>
      <c r="Z40" s="90">
        <f t="shared" ca="1" si="7"/>
        <v>52998582328.136879</v>
      </c>
      <c r="AA40" s="90">
        <f t="shared" ca="1" si="7"/>
        <v>53304477754.387688</v>
      </c>
      <c r="AB40" s="90">
        <f t="shared" ca="1" si="7"/>
        <v>53610373180.638504</v>
      </c>
      <c r="AC40" s="90">
        <f t="shared" ca="1" si="7"/>
        <v>53916268606.88932</v>
      </c>
      <c r="AD40" s="90">
        <f t="shared" ca="1" si="7"/>
        <v>54222164033.140137</v>
      </c>
      <c r="AE40" s="90">
        <f t="shared" ca="1" si="7"/>
        <v>54528059459.390945</v>
      </c>
      <c r="AF40" s="90">
        <f t="shared" ca="1" si="7"/>
        <v>54833954885.641762</v>
      </c>
      <c r="AG40" s="90">
        <f t="shared" ca="1" si="7"/>
        <v>55139850311.892578</v>
      </c>
      <c r="AH40" s="90">
        <f t="shared" ca="1" si="7"/>
        <v>55445745738.143387</v>
      </c>
      <c r="AI40" s="90">
        <f t="shared" ca="1" si="7"/>
        <v>55751641164.394211</v>
      </c>
      <c r="AJ40" s="90">
        <f t="shared" ca="1" si="7"/>
        <v>56057536590.64502</v>
      </c>
      <c r="AK40" s="90">
        <f t="shared" ca="1" si="7"/>
        <v>56363432016.895828</v>
      </c>
      <c r="AL40" s="90">
        <f t="shared" ca="1" si="7"/>
        <v>56669327443.146645</v>
      </c>
      <c r="AM40" s="90">
        <f t="shared" ca="1" si="7"/>
        <v>56975222869.397461</v>
      </c>
      <c r="AN40" s="90">
        <f t="shared" ca="1" si="6"/>
        <v>57281118295.648277</v>
      </c>
      <c r="AO40" s="90">
        <f t="shared" ca="1" si="6"/>
        <v>57587013721.899094</v>
      </c>
      <c r="AP40">
        <f ca="1">V40*'Process Emissions Multipliers'!$E$37</f>
        <v>57892909148.149902</v>
      </c>
    </row>
    <row r="41" spans="1:42">
      <c r="A41" s="74">
        <v>-11</v>
      </c>
      <c r="B41">
        <f ca="1">IF('Waste 2010'!$A49="MR",INDIRECT("'Waste 2010'!"&amp;'Country Selector'!$B$3&amp;ROW($A49))*10^12,0)</f>
        <v>0</v>
      </c>
      <c r="C41" s="90">
        <f t="shared" ca="1" si="9"/>
        <v>10887191693.933578</v>
      </c>
      <c r="D41" s="90">
        <f t="shared" ca="1" si="9"/>
        <v>21774383387.867157</v>
      </c>
      <c r="E41" s="90">
        <f t="shared" ca="1" si="9"/>
        <v>32661575081.800732</v>
      </c>
      <c r="F41" s="90">
        <f t="shared" ca="1" si="9"/>
        <v>43548766775.734314</v>
      </c>
      <c r="G41" s="90">
        <f t="shared" ca="1" si="9"/>
        <v>54435958469.667892</v>
      </c>
      <c r="H41" s="90">
        <f t="shared" ca="1" si="9"/>
        <v>65323150163.601463</v>
      </c>
      <c r="I41" s="90">
        <f t="shared" ca="1" si="9"/>
        <v>76210341857.535049</v>
      </c>
      <c r="J41" s="90">
        <f t="shared" ca="1" si="9"/>
        <v>87097533551.468628</v>
      </c>
      <c r="K41" s="90">
        <f t="shared" ca="1" si="9"/>
        <v>97984725245.402206</v>
      </c>
      <c r="L41">
        <f ca="1">IF('Waste 2020'!$A49="MR",INDIRECT("'Waste 2020'!"&amp;'Country Selector'!$B$3&amp;ROW($A49))*10^12,0)*'Process Emissions Multipliers'!$B$37</f>
        <v>108871916939.33578</v>
      </c>
      <c r="M41" s="90">
        <f t="shared" ca="1" si="10"/>
        <v>101716472671.304</v>
      </c>
      <c r="N41" s="90">
        <f t="shared" ca="1" si="10"/>
        <v>94561028403.272217</v>
      </c>
      <c r="O41" s="90">
        <f t="shared" ca="1" si="10"/>
        <v>87405584135.240417</v>
      </c>
      <c r="P41" s="90">
        <f t="shared" ca="1" si="10"/>
        <v>80250139867.208618</v>
      </c>
      <c r="Q41" s="90">
        <f t="shared" ca="1" si="10"/>
        <v>73094695599.176849</v>
      </c>
      <c r="R41" s="90">
        <f t="shared" ca="1" si="10"/>
        <v>65939251331.145058</v>
      </c>
      <c r="S41" s="90">
        <f t="shared" ca="1" si="10"/>
        <v>58783807063.113266</v>
      </c>
      <c r="T41" s="90">
        <f t="shared" ca="1" si="10"/>
        <v>51628362795.081482</v>
      </c>
      <c r="U41" s="90">
        <f t="shared" ca="1" si="10"/>
        <v>44472918527.04969</v>
      </c>
      <c r="V41">
        <f ca="1">IF('Waste 2030'!$A49="MR",INDIRECT("'Waste 2030'!"&amp;'Country Selector'!$B$3&amp;ROW($A49))*10^12,0)*'Process Emissions Multipliers'!$D$37</f>
        <v>37317474259.017906</v>
      </c>
      <c r="W41" s="90">
        <f t="shared" ca="1" si="8"/>
        <v>37537952183.840286</v>
      </c>
      <c r="X41" s="90">
        <f t="shared" ca="1" si="7"/>
        <v>37758430108.662666</v>
      </c>
      <c r="Y41" s="90">
        <f t="shared" ca="1" si="7"/>
        <v>37978908033.485054</v>
      </c>
      <c r="Z41" s="90">
        <f t="shared" ca="1" si="7"/>
        <v>38199385958.307434</v>
      </c>
      <c r="AA41" s="90">
        <f t="shared" ca="1" si="7"/>
        <v>38419863883.129814</v>
      </c>
      <c r="AB41" s="90">
        <f t="shared" ca="1" si="7"/>
        <v>38640341807.952202</v>
      </c>
      <c r="AC41" s="90">
        <f t="shared" ca="1" si="7"/>
        <v>38860819732.774582</v>
      </c>
      <c r="AD41" s="90">
        <f t="shared" ca="1" si="7"/>
        <v>39081297657.59697</v>
      </c>
      <c r="AE41" s="90">
        <f t="shared" ca="1" si="7"/>
        <v>39301775582.419342</v>
      </c>
      <c r="AF41" s="90">
        <f t="shared" ca="1" si="7"/>
        <v>39522253507.24173</v>
      </c>
      <c r="AG41" s="90">
        <f t="shared" ca="1" si="7"/>
        <v>39742731432.06411</v>
      </c>
      <c r="AH41" s="90">
        <f t="shared" ca="1" si="7"/>
        <v>39963209356.886497</v>
      </c>
      <c r="AI41" s="90">
        <f t="shared" ca="1" si="7"/>
        <v>40183687281.708878</v>
      </c>
      <c r="AJ41" s="90">
        <f t="shared" ca="1" si="7"/>
        <v>40404165206.531258</v>
      </c>
      <c r="AK41" s="90">
        <f t="shared" ca="1" si="7"/>
        <v>40624643131.353638</v>
      </c>
      <c r="AL41" s="90">
        <f t="shared" ca="1" si="7"/>
        <v>40845121056.176025</v>
      </c>
      <c r="AM41" s="90">
        <f t="shared" ca="1" si="7"/>
        <v>41065598980.998405</v>
      </c>
      <c r="AN41" s="90">
        <f t="shared" ca="1" si="6"/>
        <v>41286076905.820786</v>
      </c>
      <c r="AO41" s="90">
        <f t="shared" ca="1" si="6"/>
        <v>41506554830.643173</v>
      </c>
      <c r="AP41">
        <f ca="1">V41*'Process Emissions Multipliers'!$E$37</f>
        <v>41727032755.465553</v>
      </c>
    </row>
    <row r="42" spans="1:42">
      <c r="A42" s="74">
        <v>-10</v>
      </c>
      <c r="B42">
        <f ca="1">IF('Waste 2010'!$A50="MR",INDIRECT("'Waste 2010'!"&amp;'Country Selector'!$B$3&amp;ROW($A50))*10^12,0)</f>
        <v>70306400636.464157</v>
      </c>
      <c r="C42" s="90">
        <f t="shared" ca="1" si="9"/>
        <v>70887976513.371628</v>
      </c>
      <c r="D42" s="90">
        <f t="shared" ca="1" si="9"/>
        <v>71469552390.279099</v>
      </c>
      <c r="E42" s="90">
        <f t="shared" ca="1" si="9"/>
        <v>72051128267.186584</v>
      </c>
      <c r="F42" s="90">
        <f t="shared" ca="1" si="9"/>
        <v>72632704144.094055</v>
      </c>
      <c r="G42" s="90">
        <f t="shared" ca="1" si="9"/>
        <v>73214280021.001526</v>
      </c>
      <c r="H42" s="90">
        <f t="shared" ca="1" si="9"/>
        <v>73795855897.908997</v>
      </c>
      <c r="I42" s="90">
        <f t="shared" ca="1" si="9"/>
        <v>74377431774.816467</v>
      </c>
      <c r="J42" s="90">
        <f t="shared" ca="1" si="9"/>
        <v>74959007651.723938</v>
      </c>
      <c r="K42" s="90">
        <f t="shared" ca="1" si="9"/>
        <v>75540583528.631424</v>
      </c>
      <c r="L42">
        <f ca="1">IF('Waste 2020'!$A50="MR",INDIRECT("'Waste 2020'!"&amp;'Country Selector'!$B$3&amp;ROW($A50))*10^12,0)*'Process Emissions Multipliers'!$B$37</f>
        <v>76122159405.538895</v>
      </c>
      <c r="M42" s="90">
        <f t="shared" ca="1" si="10"/>
        <v>71982612180.814301</v>
      </c>
      <c r="N42" s="90">
        <f t="shared" ca="1" si="10"/>
        <v>67843064956.089706</v>
      </c>
      <c r="O42" s="90">
        <f t="shared" ca="1" si="10"/>
        <v>63703517731.36512</v>
      </c>
      <c r="P42" s="90">
        <f t="shared" ca="1" si="10"/>
        <v>59563970506.640533</v>
      </c>
      <c r="Q42" s="90">
        <f t="shared" ca="1" si="10"/>
        <v>55424423281.915939</v>
      </c>
      <c r="R42" s="90">
        <f t="shared" ca="1" si="10"/>
        <v>51284876057.191345</v>
      </c>
      <c r="S42" s="90">
        <f t="shared" ca="1" si="10"/>
        <v>47145328832.466751</v>
      </c>
      <c r="T42" s="90">
        <f t="shared" ca="1" si="10"/>
        <v>43005781607.742157</v>
      </c>
      <c r="U42" s="90">
        <f t="shared" ca="1" si="10"/>
        <v>38866234383.017563</v>
      </c>
      <c r="V42">
        <f ca="1">IF('Waste 2030'!$A50="MR",INDIRECT("'Waste 2030'!"&amp;'Country Selector'!$B$3&amp;ROW($A50))*10^12,0)*'Process Emissions Multipliers'!$D$37</f>
        <v>34726687158.292976</v>
      </c>
      <c r="W42" s="90">
        <f t="shared" ca="1" si="8"/>
        <v>34931858276.452621</v>
      </c>
      <c r="X42" s="90">
        <f t="shared" ca="1" si="7"/>
        <v>35137029394.612267</v>
      </c>
      <c r="Y42" s="90">
        <f t="shared" ca="1" si="7"/>
        <v>35342200512.771912</v>
      </c>
      <c r="Z42" s="90">
        <f t="shared" ca="1" si="7"/>
        <v>35547371630.931564</v>
      </c>
      <c r="AA42" s="90">
        <f t="shared" ca="1" si="7"/>
        <v>35752542749.091209</v>
      </c>
      <c r="AB42" s="90">
        <f t="shared" ca="1" si="7"/>
        <v>35957713867.250854</v>
      </c>
      <c r="AC42" s="90">
        <f t="shared" ca="1" si="7"/>
        <v>36162884985.4105</v>
      </c>
      <c r="AD42" s="90">
        <f t="shared" ca="1" si="7"/>
        <v>36368056103.570145</v>
      </c>
      <c r="AE42" s="90">
        <f t="shared" ca="1" si="7"/>
        <v>36573227221.72979</v>
      </c>
      <c r="AF42" s="90">
        <f t="shared" ca="1" si="7"/>
        <v>36778398339.889435</v>
      </c>
      <c r="AG42" s="90">
        <f t="shared" ca="1" si="7"/>
        <v>36983569458.049088</v>
      </c>
      <c r="AH42" s="90">
        <f t="shared" ca="1" si="7"/>
        <v>37188740576.208733</v>
      </c>
      <c r="AI42" s="90">
        <f t="shared" ca="1" si="7"/>
        <v>37393911694.368378</v>
      </c>
      <c r="AJ42" s="90">
        <f t="shared" ca="1" si="7"/>
        <v>37599082812.528023</v>
      </c>
      <c r="AK42" s="90">
        <f t="shared" ca="1" si="7"/>
        <v>37804253930.687675</v>
      </c>
      <c r="AL42" s="90">
        <f t="shared" ca="1" si="7"/>
        <v>38009425048.847313</v>
      </c>
      <c r="AM42" s="90">
        <f t="shared" ca="1" si="7"/>
        <v>38214596167.006958</v>
      </c>
      <c r="AN42" s="90">
        <f t="shared" ca="1" si="6"/>
        <v>38419767285.166611</v>
      </c>
      <c r="AO42" s="90">
        <f t="shared" ca="1" si="6"/>
        <v>38624938403.326256</v>
      </c>
      <c r="AP42">
        <f ca="1">V42*'Process Emissions Multipliers'!$E$37</f>
        <v>38830109521.485901</v>
      </c>
    </row>
    <row r="43" spans="1:42">
      <c r="A43" s="74">
        <v>-9</v>
      </c>
      <c r="B43">
        <f ca="1">IF('Waste 2010'!$A51="MR",INDIRECT("'Waste 2010'!"&amp;'Country Selector'!$B$3&amp;ROW($A51))*10^12,0)</f>
        <v>234823242683.77264</v>
      </c>
      <c r="C43" s="90">
        <f t="shared" ca="1" si="9"/>
        <v>219606843291.53354</v>
      </c>
      <c r="D43" s="90">
        <f t="shared" ca="1" si="9"/>
        <v>204390443899.29443</v>
      </c>
      <c r="E43" s="90">
        <f t="shared" ca="1" si="9"/>
        <v>189174044507.05533</v>
      </c>
      <c r="F43" s="90">
        <f t="shared" ca="1" si="9"/>
        <v>173957645114.81622</v>
      </c>
      <c r="G43" s="90">
        <f t="shared" ca="1" si="9"/>
        <v>158741245722.57712</v>
      </c>
      <c r="H43" s="90">
        <f t="shared" ca="1" si="9"/>
        <v>143524846330.33801</v>
      </c>
      <c r="I43" s="90">
        <f t="shared" ca="1" si="9"/>
        <v>128308446938.09891</v>
      </c>
      <c r="J43" s="90">
        <f t="shared" ca="1" si="9"/>
        <v>113092047545.85982</v>
      </c>
      <c r="K43" s="90">
        <f t="shared" ca="1" si="9"/>
        <v>97875648153.620697</v>
      </c>
      <c r="L43">
        <f ca="1">IF('Waste 2020'!$A51="MR",INDIRECT("'Waste 2020'!"&amp;'Country Selector'!$B$3&amp;ROW($A51))*10^12,0)*'Process Emissions Multipliers'!$B$37</f>
        <v>82659248761.381607</v>
      </c>
      <c r="M43" s="90">
        <f t="shared" ca="1" si="10"/>
        <v>77416009277.518097</v>
      </c>
      <c r="N43" s="90">
        <f t="shared" ca="1" si="10"/>
        <v>72172769793.654587</v>
      </c>
      <c r="O43" s="90">
        <f t="shared" ca="1" si="10"/>
        <v>66929530309.791077</v>
      </c>
      <c r="P43" s="90">
        <f t="shared" ca="1" si="10"/>
        <v>61686290825.927567</v>
      </c>
      <c r="Q43" s="90">
        <f t="shared" ca="1" si="10"/>
        <v>56443051342.064056</v>
      </c>
      <c r="R43" s="90">
        <f t="shared" ca="1" si="10"/>
        <v>51199811858.200546</v>
      </c>
      <c r="S43" s="90">
        <f t="shared" ca="1" si="10"/>
        <v>45956572374.337036</v>
      </c>
      <c r="T43" s="90">
        <f t="shared" ca="1" si="10"/>
        <v>40713332890.473526</v>
      </c>
      <c r="U43" s="90">
        <f t="shared" ca="1" si="10"/>
        <v>35470093406.610016</v>
      </c>
      <c r="V43">
        <f ca="1">IF('Waste 2030'!$A51="MR",INDIRECT("'Waste 2030'!"&amp;'Country Selector'!$B$3&amp;ROW($A51))*10^12,0)*'Process Emissions Multipliers'!$D$37</f>
        <v>30226853922.74651</v>
      </c>
      <c r="W43" s="90">
        <f t="shared" ca="1" si="8"/>
        <v>30405439268.0606</v>
      </c>
      <c r="X43" s="90">
        <f t="shared" ca="1" si="7"/>
        <v>30584024613.374695</v>
      </c>
      <c r="Y43" s="90">
        <f t="shared" ca="1" si="7"/>
        <v>30762609958.688786</v>
      </c>
      <c r="Z43" s="90">
        <f t="shared" ca="1" si="7"/>
        <v>30941195304.002876</v>
      </c>
      <c r="AA43" s="90">
        <f t="shared" ca="1" si="7"/>
        <v>31119780649.316971</v>
      </c>
      <c r="AB43" s="90">
        <f t="shared" ca="1" si="7"/>
        <v>31298365994.631058</v>
      </c>
      <c r="AC43" s="90">
        <f t="shared" ca="1" si="7"/>
        <v>31476951339.945152</v>
      </c>
      <c r="AD43" s="90">
        <f t="shared" ca="1" si="7"/>
        <v>31655536685.259247</v>
      </c>
      <c r="AE43" s="90">
        <f t="shared" ca="1" si="7"/>
        <v>31834122030.573334</v>
      </c>
      <c r="AF43" s="90">
        <f t="shared" ca="1" si="7"/>
        <v>32012707375.887428</v>
      </c>
      <c r="AG43" s="90">
        <f t="shared" ca="1" si="7"/>
        <v>32191292721.201515</v>
      </c>
      <c r="AH43" s="90">
        <f t="shared" ca="1" si="7"/>
        <v>32369878066.51561</v>
      </c>
      <c r="AI43" s="90">
        <f t="shared" ca="1" si="7"/>
        <v>32548463411.8297</v>
      </c>
      <c r="AJ43" s="90">
        <f t="shared" ca="1" si="7"/>
        <v>32727048757.143791</v>
      </c>
      <c r="AK43" s="90">
        <f t="shared" ca="1" si="7"/>
        <v>32905634102.457886</v>
      </c>
      <c r="AL43" s="90">
        <f t="shared" ca="1" si="7"/>
        <v>33084219447.771976</v>
      </c>
      <c r="AM43" s="90">
        <f t="shared" ca="1" si="7"/>
        <v>33262804793.086067</v>
      </c>
      <c r="AN43" s="90">
        <f t="shared" ca="1" si="6"/>
        <v>33441390138.400158</v>
      </c>
      <c r="AO43" s="90">
        <f t="shared" ca="1" si="6"/>
        <v>33619975483.714252</v>
      </c>
      <c r="AP43">
        <f ca="1">V43*'Process Emissions Multipliers'!$E$37</f>
        <v>33798560829.028343</v>
      </c>
    </row>
    <row r="44" spans="1:42">
      <c r="A44" s="74">
        <v>-8</v>
      </c>
      <c r="B44">
        <f ca="1">IF('Waste 2010'!$A52="MR",INDIRECT("'Waste 2010'!"&amp;'Country Selector'!$B$3&amp;ROW($A52))*10^12,0)</f>
        <v>239308702828.90155</v>
      </c>
      <c r="C44" s="90">
        <f t="shared" ca="1" si="9"/>
        <v>221371882744.72714</v>
      </c>
      <c r="D44" s="90">
        <f t="shared" ca="1" si="9"/>
        <v>203435062660.5527</v>
      </c>
      <c r="E44" s="90">
        <f t="shared" ca="1" si="9"/>
        <v>185498242576.37827</v>
      </c>
      <c r="F44" s="90">
        <f t="shared" ca="1" si="9"/>
        <v>167561422492.20383</v>
      </c>
      <c r="G44" s="90">
        <f t="shared" ca="1" si="9"/>
        <v>149624602408.02942</v>
      </c>
      <c r="H44" s="90">
        <f t="shared" ca="1" si="9"/>
        <v>131687782323.85501</v>
      </c>
      <c r="I44" s="90">
        <f t="shared" ca="1" si="9"/>
        <v>113750962239.68057</v>
      </c>
      <c r="J44" s="90">
        <f t="shared" ca="1" si="9"/>
        <v>95814142155.506149</v>
      </c>
      <c r="K44" s="90">
        <f t="shared" ca="1" si="9"/>
        <v>77877322071.331726</v>
      </c>
      <c r="L44">
        <f ca="1">IF('Waste 2020'!$A52="MR",INDIRECT("'Waste 2020'!"&amp;'Country Selector'!$B$3&amp;ROW($A52))*10^12,0)*'Process Emissions Multipliers'!$B$37</f>
        <v>59940501987.157295</v>
      </c>
      <c r="M44" s="90">
        <f t="shared" ca="1" si="10"/>
        <v>58176307457.60685</v>
      </c>
      <c r="N44" s="90">
        <f t="shared" ca="1" si="10"/>
        <v>56412112928.056404</v>
      </c>
      <c r="O44" s="90">
        <f t="shared" ca="1" si="10"/>
        <v>54647918398.505951</v>
      </c>
      <c r="P44" s="90">
        <f t="shared" ca="1" si="10"/>
        <v>52883723868.955505</v>
      </c>
      <c r="Q44" s="90">
        <f t="shared" ca="1" si="10"/>
        <v>51119529339.40506</v>
      </c>
      <c r="R44" s="90">
        <f t="shared" ca="1" si="10"/>
        <v>49355334809.854614</v>
      </c>
      <c r="S44" s="90">
        <f t="shared" ca="1" si="10"/>
        <v>47591140280.304161</v>
      </c>
      <c r="T44" s="90">
        <f t="shared" ca="1" si="10"/>
        <v>45826945750.753716</v>
      </c>
      <c r="U44" s="90">
        <f t="shared" ca="1" si="10"/>
        <v>44062751221.203262</v>
      </c>
      <c r="V44">
        <f ca="1">IF('Waste 2030'!$A52="MR",INDIRECT("'Waste 2030'!"&amp;'Country Selector'!$B$3&amp;ROW($A52))*10^12,0)*'Process Emissions Multipliers'!$D$37</f>
        <v>42298556691.652817</v>
      </c>
      <c r="W44" s="90">
        <f t="shared" ca="1" si="8"/>
        <v>42548463690.653526</v>
      </c>
      <c r="X44" s="90">
        <f t="shared" ca="1" si="7"/>
        <v>42798370689.654243</v>
      </c>
      <c r="Y44" s="90">
        <f t="shared" ca="1" si="7"/>
        <v>43048277688.654953</v>
      </c>
      <c r="Z44" s="90">
        <f t="shared" ca="1" si="7"/>
        <v>43298184687.65567</v>
      </c>
      <c r="AA44" s="90">
        <f t="shared" ca="1" si="7"/>
        <v>43548091686.65638</v>
      </c>
      <c r="AB44" s="90">
        <f t="shared" ca="1" si="7"/>
        <v>43797998685.657089</v>
      </c>
      <c r="AC44" s="90">
        <f t="shared" ca="1" si="7"/>
        <v>44047905684.657806</v>
      </c>
      <c r="AD44" s="90">
        <f t="shared" ca="1" si="7"/>
        <v>44297812683.658524</v>
      </c>
      <c r="AE44" s="90">
        <f t="shared" ca="1" si="7"/>
        <v>44547719682.659233</v>
      </c>
      <c r="AF44" s="90">
        <f t="shared" ca="1" si="7"/>
        <v>44797626681.659943</v>
      </c>
      <c r="AG44" s="90">
        <f t="shared" ca="1" si="7"/>
        <v>45047533680.66066</v>
      </c>
      <c r="AH44" s="90">
        <f t="shared" ca="1" si="7"/>
        <v>45297440679.661369</v>
      </c>
      <c r="AI44" s="90">
        <f t="shared" ca="1" si="7"/>
        <v>45547347678.662086</v>
      </c>
      <c r="AJ44" s="90">
        <f t="shared" ca="1" si="7"/>
        <v>45797254677.662796</v>
      </c>
      <c r="AK44" s="90">
        <f t="shared" ca="1" si="7"/>
        <v>46047161676.663513</v>
      </c>
      <c r="AL44" s="90">
        <f t="shared" ca="1" si="7"/>
        <v>46297068675.66423</v>
      </c>
      <c r="AM44" s="90">
        <f t="shared" ca="1" si="7"/>
        <v>46546975674.66494</v>
      </c>
      <c r="AN44" s="90">
        <f t="shared" ca="1" si="6"/>
        <v>46796882673.665649</v>
      </c>
      <c r="AO44" s="90">
        <f t="shared" ca="1" si="6"/>
        <v>47046789672.666367</v>
      </c>
      <c r="AP44">
        <f ca="1">V44*'Process Emissions Multipliers'!$E$37</f>
        <v>47296696671.667076</v>
      </c>
    </row>
    <row r="45" spans="1:42">
      <c r="A45" s="74">
        <v>-7</v>
      </c>
      <c r="B45">
        <f ca="1">IF('Waste 2010'!$A53="MR",INDIRECT("'Waste 2010'!"&amp;'Country Selector'!$B$3&amp;ROW($A53))*10^12,0)</f>
        <v>168942977254.30908</v>
      </c>
      <c r="C45" s="90">
        <f t="shared" ca="1" si="9"/>
        <v>157815417876.07327</v>
      </c>
      <c r="D45" s="90">
        <f t="shared" ca="1" si="9"/>
        <v>146687858497.83746</v>
      </c>
      <c r="E45" s="90">
        <f t="shared" ca="1" si="9"/>
        <v>135560299119.60164</v>
      </c>
      <c r="F45" s="90">
        <f t="shared" ca="1" si="9"/>
        <v>124432739741.36581</v>
      </c>
      <c r="G45" s="90">
        <f t="shared" ca="1" si="9"/>
        <v>113305180363.13</v>
      </c>
      <c r="H45" s="90">
        <f t="shared" ca="1" si="9"/>
        <v>102177620984.8942</v>
      </c>
      <c r="I45" s="90">
        <f t="shared" ca="1" si="9"/>
        <v>91050061606.658371</v>
      </c>
      <c r="J45" s="90">
        <f t="shared" ca="1" si="9"/>
        <v>79922502228.422562</v>
      </c>
      <c r="K45" s="90">
        <f t="shared" ca="1" si="9"/>
        <v>68794942850.186737</v>
      </c>
      <c r="L45">
        <f ca="1">IF('Waste 2020'!$A53="MR",INDIRECT("'Waste 2020'!"&amp;'Country Selector'!$B$3&amp;ROW($A53))*10^12,0)*'Process Emissions Multipliers'!$B$37</f>
        <v>57667383471.950928</v>
      </c>
      <c r="M45" s="90">
        <f t="shared" ca="1" si="10"/>
        <v>55212969290.785217</v>
      </c>
      <c r="N45" s="90">
        <f t="shared" ca="1" si="10"/>
        <v>52758555109.619507</v>
      </c>
      <c r="O45" s="90">
        <f t="shared" ca="1" si="10"/>
        <v>50304140928.453796</v>
      </c>
      <c r="P45" s="90">
        <f t="shared" ca="1" si="10"/>
        <v>47849726747.288086</v>
      </c>
      <c r="Q45" s="90">
        <f t="shared" ca="1" si="10"/>
        <v>45395312566.122375</v>
      </c>
      <c r="R45" s="90">
        <f t="shared" ca="1" si="10"/>
        <v>42940898384.956665</v>
      </c>
      <c r="S45" s="90">
        <f t="shared" ca="1" si="10"/>
        <v>40486484203.790955</v>
      </c>
      <c r="T45" s="90">
        <f t="shared" ca="1" si="10"/>
        <v>38032070022.625244</v>
      </c>
      <c r="U45" s="90">
        <f t="shared" ca="1" si="10"/>
        <v>35577655841.459526</v>
      </c>
      <c r="V45">
        <f ca="1">IF('Waste 2030'!$A53="MR",INDIRECT("'Waste 2030'!"&amp;'Country Selector'!$B$3&amp;ROW($A53))*10^12,0)*'Process Emissions Multipliers'!$D$37</f>
        <v>33123241660.293819</v>
      </c>
      <c r="W45" s="90">
        <f t="shared" ca="1" si="8"/>
        <v>33318939352.317738</v>
      </c>
      <c r="X45" s="90">
        <f t="shared" ca="1" si="7"/>
        <v>33514637044.34166</v>
      </c>
      <c r="Y45" s="90">
        <f t="shared" ca="1" si="7"/>
        <v>33710334736.365578</v>
      </c>
      <c r="Z45" s="90">
        <f t="shared" ca="1" si="7"/>
        <v>33906032428.3895</v>
      </c>
      <c r="AA45" s="90">
        <f t="shared" ca="1" si="7"/>
        <v>34101730120.413422</v>
      </c>
      <c r="AB45" s="90">
        <f t="shared" ca="1" si="7"/>
        <v>34297427812.437344</v>
      </c>
      <c r="AC45" s="90">
        <f t="shared" ca="1" si="7"/>
        <v>34493125504.461266</v>
      </c>
      <c r="AD45" s="90">
        <f t="shared" ca="1" si="7"/>
        <v>34688823196.485184</v>
      </c>
      <c r="AE45" s="90">
        <f t="shared" ca="1" si="7"/>
        <v>34884520888.509102</v>
      </c>
      <c r="AF45" s="90">
        <f t="shared" ca="1" si="7"/>
        <v>35080218580.53302</v>
      </c>
      <c r="AG45" s="90">
        <f t="shared" ca="1" si="7"/>
        <v>35275916272.556946</v>
      </c>
      <c r="AH45" s="90">
        <f t="shared" ca="1" si="7"/>
        <v>35471613964.580872</v>
      </c>
      <c r="AI45" s="90">
        <f t="shared" ca="1" si="7"/>
        <v>35667311656.604782</v>
      </c>
      <c r="AJ45" s="90">
        <f t="shared" ca="1" si="7"/>
        <v>35863009348.628708</v>
      </c>
      <c r="AK45" s="90">
        <f t="shared" ca="1" si="7"/>
        <v>36058707040.652626</v>
      </c>
      <c r="AL45" s="90">
        <f t="shared" ca="1" si="7"/>
        <v>36254404732.676552</v>
      </c>
      <c r="AM45" s="90">
        <f t="shared" ca="1" si="7"/>
        <v>36450102424.70047</v>
      </c>
      <c r="AN45" s="90">
        <f t="shared" ca="1" si="6"/>
        <v>36645800116.724388</v>
      </c>
      <c r="AO45" s="90">
        <f t="shared" ca="1" si="6"/>
        <v>36841497808.748314</v>
      </c>
      <c r="AP45">
        <f ca="1">V45*'Process Emissions Multipliers'!$E$37</f>
        <v>37037195500.772232</v>
      </c>
    </row>
    <row r="46" spans="1:42">
      <c r="A46" s="74">
        <v>-6</v>
      </c>
      <c r="B46">
        <f ca="1">IF('Waste 2010'!$A54="MR",INDIRECT("'Waste 2010'!"&amp;'Country Selector'!$B$3&amp;ROW($A54))*10^12,0)</f>
        <v>128832799710.97562</v>
      </c>
      <c r="C46" s="90">
        <f t="shared" ca="1" si="9"/>
        <v>120608886271.0578</v>
      </c>
      <c r="D46" s="90">
        <f t="shared" ca="1" si="9"/>
        <v>112384972831.14</v>
      </c>
      <c r="E46" s="90">
        <f t="shared" ca="1" si="9"/>
        <v>104161059391.2222</v>
      </c>
      <c r="F46" s="90">
        <f t="shared" ca="1" si="9"/>
        <v>95937145951.304382</v>
      </c>
      <c r="G46" s="90">
        <f t="shared" ca="1" si="9"/>
        <v>87713232511.386581</v>
      </c>
      <c r="H46" s="90">
        <f t="shared" ca="1" si="9"/>
        <v>79489319071.468781</v>
      </c>
      <c r="I46" s="90">
        <f t="shared" ca="1" si="9"/>
        <v>71265405631.550964</v>
      </c>
      <c r="J46" s="90">
        <f t="shared" ca="1" si="9"/>
        <v>63041492191.633156</v>
      </c>
      <c r="K46" s="90">
        <f t="shared" ca="1" si="9"/>
        <v>54817578751.715347</v>
      </c>
      <c r="L46">
        <f ca="1">IF('Waste 2020'!$A54="MR",INDIRECT("'Waste 2020'!"&amp;'Country Selector'!$B$3&amp;ROW($A54))*10^12,0)*'Process Emissions Multipliers'!$B$37</f>
        <v>46593665311.797546</v>
      </c>
      <c r="M46" s="90">
        <f t="shared" ca="1" si="10"/>
        <v>45143727417.647179</v>
      </c>
      <c r="N46" s="90">
        <f t="shared" ca="1" si="10"/>
        <v>43693789523.496811</v>
      </c>
      <c r="O46" s="90">
        <f t="shared" ca="1" si="10"/>
        <v>42243851629.346443</v>
      </c>
      <c r="P46" s="90">
        <f t="shared" ca="1" si="10"/>
        <v>40793913735.196075</v>
      </c>
      <c r="Q46" s="90">
        <f t="shared" ca="1" si="10"/>
        <v>39343975841.045708</v>
      </c>
      <c r="R46" s="90">
        <f t="shared" ca="1" si="10"/>
        <v>37894037946.89534</v>
      </c>
      <c r="S46" s="90">
        <f t="shared" ca="1" si="10"/>
        <v>36444100052.744972</v>
      </c>
      <c r="T46" s="90">
        <f t="shared" ca="1" si="10"/>
        <v>34994162158.594604</v>
      </c>
      <c r="U46" s="90">
        <f t="shared" ca="1" si="10"/>
        <v>33544224264.444237</v>
      </c>
      <c r="V46">
        <f ca="1">IF('Waste 2030'!$A54="MR",INDIRECT("'Waste 2030'!"&amp;'Country Selector'!$B$3&amp;ROW($A54))*10^12,0)*'Process Emissions Multipliers'!$D$37</f>
        <v>32094286370.293869</v>
      </c>
      <c r="W46" s="90">
        <f t="shared" ca="1" si="8"/>
        <v>32283904821.115677</v>
      </c>
      <c r="X46" s="90">
        <f t="shared" ca="1" si="7"/>
        <v>32473523271.937489</v>
      </c>
      <c r="Y46" s="90">
        <f t="shared" ca="1" si="7"/>
        <v>32663141722.759293</v>
      </c>
      <c r="Z46" s="90">
        <f t="shared" ca="1" si="7"/>
        <v>32852760173.5811</v>
      </c>
      <c r="AA46" s="90">
        <f t="shared" ca="1" si="7"/>
        <v>33042378624.402908</v>
      </c>
      <c r="AB46" s="90">
        <f t="shared" ca="1" si="7"/>
        <v>33231997075.224716</v>
      </c>
      <c r="AC46" s="90">
        <f t="shared" ca="1" si="7"/>
        <v>33421615526.046524</v>
      </c>
      <c r="AD46" s="90">
        <f t="shared" ca="1" si="7"/>
        <v>33611233976.868332</v>
      </c>
      <c r="AE46" s="90">
        <f t="shared" ca="1" si="7"/>
        <v>33800852427.69014</v>
      </c>
      <c r="AF46" s="90">
        <f t="shared" ca="1" si="7"/>
        <v>33990470878.511948</v>
      </c>
      <c r="AG46" s="90">
        <f t="shared" ca="1" si="7"/>
        <v>34180089329.333755</v>
      </c>
      <c r="AH46" s="90">
        <f t="shared" ca="1" si="7"/>
        <v>34369707780.155563</v>
      </c>
      <c r="AI46" s="90">
        <f t="shared" ca="1" si="7"/>
        <v>34559326230.977371</v>
      </c>
      <c r="AJ46" s="90">
        <f t="shared" ca="1" si="7"/>
        <v>34748944681.799179</v>
      </c>
      <c r="AK46" s="90">
        <f t="shared" ca="1" si="7"/>
        <v>34938563132.620987</v>
      </c>
      <c r="AL46" s="90">
        <f t="shared" ca="1" si="7"/>
        <v>35128181583.442795</v>
      </c>
      <c r="AM46" s="90">
        <f t="shared" ca="1" si="7"/>
        <v>35317800034.264603</v>
      </c>
      <c r="AN46" s="90">
        <f t="shared" ca="1" si="6"/>
        <v>35507418485.086411</v>
      </c>
      <c r="AO46" s="90">
        <f t="shared" ca="1" si="6"/>
        <v>35697036935.908218</v>
      </c>
      <c r="AP46">
        <f ca="1">V46*'Process Emissions Multipliers'!$E$37</f>
        <v>35886655386.730026</v>
      </c>
    </row>
    <row r="47" spans="1:42">
      <c r="A47" s="74">
        <v>-5</v>
      </c>
      <c r="B47">
        <f ca="1">IF('Waste 2010'!$A55="MR",INDIRECT("'Waste 2010'!"&amp;'Country Selector'!$B$3&amp;ROW($A55))*10^12,0)</f>
        <v>129680013889.41508</v>
      </c>
      <c r="C47" s="90">
        <f t="shared" ca="1" si="9"/>
        <v>121344386451.12616</v>
      </c>
      <c r="D47" s="90">
        <f t="shared" ca="1" si="9"/>
        <v>113008759012.8372</v>
      </c>
      <c r="E47" s="90">
        <f t="shared" ca="1" si="9"/>
        <v>104673131574.54826</v>
      </c>
      <c r="F47" s="90">
        <f t="shared" ca="1" si="9"/>
        <v>96337504136.259308</v>
      </c>
      <c r="G47" s="90">
        <f t="shared" ca="1" si="9"/>
        <v>88001876697.970383</v>
      </c>
      <c r="H47" s="90">
        <f t="shared" ca="1" si="9"/>
        <v>79666249259.681442</v>
      </c>
      <c r="I47" s="90">
        <f t="shared" ca="1" si="9"/>
        <v>71330621821.392487</v>
      </c>
      <c r="J47" s="90">
        <f t="shared" ca="1" si="9"/>
        <v>62994994383.103554</v>
      </c>
      <c r="K47" s="90">
        <f t="shared" ca="1" si="9"/>
        <v>54659366944.814621</v>
      </c>
      <c r="L47">
        <f ca="1">IF('Waste 2020'!$A55="MR",INDIRECT("'Waste 2020'!"&amp;'Country Selector'!$B$3&amp;ROW($A55))*10^12,0)*'Process Emissions Multipliers'!$B$37</f>
        <v>46323739506.525673</v>
      </c>
      <c r="M47" s="90">
        <f t="shared" ca="1" si="10"/>
        <v>45748992168.481514</v>
      </c>
      <c r="N47" s="90">
        <f t="shared" ca="1" si="10"/>
        <v>45174244830.43734</v>
      </c>
      <c r="O47" s="90">
        <f t="shared" ca="1" si="10"/>
        <v>44599497492.393181</v>
      </c>
      <c r="P47" s="90">
        <f t="shared" ca="1" si="10"/>
        <v>44024750154.349014</v>
      </c>
      <c r="Q47" s="90">
        <f t="shared" ca="1" si="10"/>
        <v>43450002816.304855</v>
      </c>
      <c r="R47" s="90">
        <f t="shared" ca="1" si="10"/>
        <v>42875255478.260681</v>
      </c>
      <c r="S47" s="90">
        <f t="shared" ca="1" si="10"/>
        <v>42300508140.216522</v>
      </c>
      <c r="T47" s="90">
        <f t="shared" ca="1" si="10"/>
        <v>41725760802.172363</v>
      </c>
      <c r="U47" s="90">
        <f t="shared" ca="1" si="10"/>
        <v>41151013464.128197</v>
      </c>
      <c r="V47">
        <f ca="1">IF('Waste 2030'!$A55="MR",INDIRECT("'Waste 2030'!"&amp;'Country Selector'!$B$3&amp;ROW($A55))*10^12,0)*'Process Emissions Multipliers'!$D$37</f>
        <v>40576266126.08403</v>
      </c>
      <c r="W47" s="90">
        <f t="shared" ca="1" si="8"/>
        <v>40815997542.267906</v>
      </c>
      <c r="X47" s="90">
        <f t="shared" ca="1" si="7"/>
        <v>41055728958.45179</v>
      </c>
      <c r="Y47" s="90">
        <f t="shared" ca="1" si="7"/>
        <v>41295460374.635658</v>
      </c>
      <c r="Z47" s="90">
        <f t="shared" ca="1" si="7"/>
        <v>41535191790.819542</v>
      </c>
      <c r="AA47" s="90">
        <f t="shared" ca="1" si="7"/>
        <v>41774923207.003418</v>
      </c>
      <c r="AB47" s="90">
        <f t="shared" ca="1" si="7"/>
        <v>42014654623.187294</v>
      </c>
      <c r="AC47" s="90">
        <f t="shared" ca="1" si="7"/>
        <v>42254386039.37117</v>
      </c>
      <c r="AD47" s="90">
        <f t="shared" ca="1" si="7"/>
        <v>42494117455.555046</v>
      </c>
      <c r="AE47" s="90">
        <f t="shared" ca="1" si="7"/>
        <v>42733848871.738922</v>
      </c>
      <c r="AF47" s="90">
        <f t="shared" ca="1" si="7"/>
        <v>42973580287.922806</v>
      </c>
      <c r="AG47" s="90">
        <f t="shared" ca="1" si="7"/>
        <v>43213311704.106682</v>
      </c>
      <c r="AH47" s="90">
        <f t="shared" ca="1" si="7"/>
        <v>43453043120.290558</v>
      </c>
      <c r="AI47" s="90">
        <f t="shared" ca="1" si="7"/>
        <v>43692774536.474434</v>
      </c>
      <c r="AJ47" s="90">
        <f t="shared" ca="1" si="7"/>
        <v>43932505952.65831</v>
      </c>
      <c r="AK47" s="90">
        <f t="shared" ca="1" si="7"/>
        <v>44172237368.842186</v>
      </c>
      <c r="AL47" s="90">
        <f t="shared" ca="1" si="7"/>
        <v>44411968785.026062</v>
      </c>
      <c r="AM47" s="90">
        <f t="shared" ref="AM47:AO77" ca="1" si="11">$V47*($AP$1-AM$1)/($AP$1-$V$1)+$AP47*(AM$1-$V$1)/($AP$1-$V$1)</f>
        <v>44651700201.209946</v>
      </c>
      <c r="AN47" s="90">
        <f t="shared" ca="1" si="11"/>
        <v>44891431617.393822</v>
      </c>
      <c r="AO47" s="90">
        <f t="shared" ca="1" si="11"/>
        <v>45131163033.57769</v>
      </c>
      <c r="AP47">
        <f ca="1">V47*'Process Emissions Multipliers'!$E$37</f>
        <v>45370894449.761574</v>
      </c>
    </row>
    <row r="48" spans="1:42">
      <c r="A48" s="74">
        <v>-4</v>
      </c>
      <c r="B48">
        <f ca="1">IF('Waste 2010'!$A56="MR",INDIRECT("'Waste 2010'!"&amp;'Country Selector'!$B$3&amp;ROW($A56))*10^12,0)</f>
        <v>99915421592.460037</v>
      </c>
      <c r="C48" s="90">
        <f t="shared" ca="1" si="9"/>
        <v>95294701898.918015</v>
      </c>
      <c r="D48" s="90">
        <f t="shared" ca="1" si="9"/>
        <v>90673982205.375977</v>
      </c>
      <c r="E48" s="90">
        <f t="shared" ca="1" si="9"/>
        <v>86053262511.833939</v>
      </c>
      <c r="F48" s="90">
        <f t="shared" ca="1" si="9"/>
        <v>81432542818.291931</v>
      </c>
      <c r="G48" s="90">
        <f t="shared" ca="1" si="9"/>
        <v>76811823124.749893</v>
      </c>
      <c r="H48" s="90">
        <f t="shared" ca="1" si="9"/>
        <v>72191103431.20787</v>
      </c>
      <c r="I48" s="90">
        <f t="shared" ca="1" si="9"/>
        <v>67570383737.665848</v>
      </c>
      <c r="J48" s="90">
        <f t="shared" ca="1" si="9"/>
        <v>62949664044.12381</v>
      </c>
      <c r="K48" s="90">
        <f t="shared" ca="1" si="9"/>
        <v>58328944350.581779</v>
      </c>
      <c r="L48">
        <f ca="1">IF('Waste 2020'!$A56="MR",INDIRECT("'Waste 2020'!"&amp;'Country Selector'!$B$3&amp;ROW($A56))*10^12,0)*'Process Emissions Multipliers'!$B$37</f>
        <v>53708224657.039757</v>
      </c>
      <c r="M48" s="90">
        <f t="shared" ca="1" si="10"/>
        <v>53202263486.809814</v>
      </c>
      <c r="N48" s="90">
        <f t="shared" ca="1" si="10"/>
        <v>52696302316.579872</v>
      </c>
      <c r="O48" s="90">
        <f t="shared" ca="1" si="10"/>
        <v>52190341146.34993</v>
      </c>
      <c r="P48" s="90">
        <f t="shared" ca="1" si="10"/>
        <v>51684379976.119987</v>
      </c>
      <c r="Q48" s="90">
        <f t="shared" ca="1" si="10"/>
        <v>51178418805.890045</v>
      </c>
      <c r="R48" s="90">
        <f t="shared" ca="1" si="10"/>
        <v>50672457635.660103</v>
      </c>
      <c r="S48" s="90">
        <f t="shared" ca="1" si="10"/>
        <v>50166496465.430161</v>
      </c>
      <c r="T48" s="90">
        <f t="shared" ca="1" si="10"/>
        <v>49660535295.200218</v>
      </c>
      <c r="U48" s="90">
        <f t="shared" ca="1" si="10"/>
        <v>49154574124.970276</v>
      </c>
      <c r="V48">
        <f ca="1">IF('Waste 2030'!$A56="MR",INDIRECT("'Waste 2030'!"&amp;'Country Selector'!$B$3&amp;ROW($A56))*10^12,0)*'Process Emissions Multipliers'!$D$37</f>
        <v>48648612954.740334</v>
      </c>
      <c r="W48" s="90">
        <f t="shared" ca="1" si="8"/>
        <v>48936037155.941635</v>
      </c>
      <c r="X48" s="90">
        <f t="shared" ca="1" si="8"/>
        <v>49223461357.142944</v>
      </c>
      <c r="Y48" s="90">
        <f t="shared" ca="1" si="8"/>
        <v>49510885558.344238</v>
      </c>
      <c r="Z48" s="90">
        <f t="shared" ca="1" si="8"/>
        <v>49798309759.545547</v>
      </c>
      <c r="AA48" s="90">
        <f t="shared" ca="1" si="8"/>
        <v>50085733960.746857</v>
      </c>
      <c r="AB48" s="90">
        <f t="shared" ca="1" si="8"/>
        <v>50373158161.948151</v>
      </c>
      <c r="AC48" s="90">
        <f t="shared" ca="1" si="8"/>
        <v>50660582363.14946</v>
      </c>
      <c r="AD48" s="90">
        <f t="shared" ca="1" si="8"/>
        <v>50948006564.350761</v>
      </c>
      <c r="AE48" s="90">
        <f t="shared" ca="1" si="8"/>
        <v>51235430765.552063</v>
      </c>
      <c r="AF48" s="90">
        <f t="shared" ca="1" si="8"/>
        <v>51522854966.753372</v>
      </c>
      <c r="AG48" s="90">
        <f t="shared" ca="1" si="8"/>
        <v>51810279167.954674</v>
      </c>
      <c r="AH48" s="90">
        <f t="shared" ca="1" si="8"/>
        <v>52097703369.155975</v>
      </c>
      <c r="AI48" s="90">
        <f t="shared" ca="1" si="8"/>
        <v>52385127570.357285</v>
      </c>
      <c r="AJ48" s="90">
        <f t="shared" ca="1" si="8"/>
        <v>52672551771.558578</v>
      </c>
      <c r="AK48" s="90">
        <f t="shared" ca="1" si="8"/>
        <v>52959975972.759888</v>
      </c>
      <c r="AL48" s="90">
        <f t="shared" ca="1" si="8"/>
        <v>53247400173.961189</v>
      </c>
      <c r="AM48" s="90">
        <f t="shared" ca="1" si="11"/>
        <v>53534824375.162491</v>
      </c>
      <c r="AN48" s="90">
        <f t="shared" ca="1" si="11"/>
        <v>53822248576.3638</v>
      </c>
      <c r="AO48" s="90">
        <f t="shared" ca="1" si="11"/>
        <v>54109672777.565094</v>
      </c>
      <c r="AP48">
        <f ca="1">V48*'Process Emissions Multipliers'!$E$37</f>
        <v>54397096978.766403</v>
      </c>
    </row>
    <row r="49" spans="1:42">
      <c r="A49" s="74">
        <v>-3</v>
      </c>
      <c r="B49">
        <f ca="1">IF('Waste 2010'!$A57="MR",INDIRECT("'Waste 2010'!"&amp;'Country Selector'!$B$3&amp;ROW($A57))*10^12,0)</f>
        <v>114735526166.50928</v>
      </c>
      <c r="C49" s="90">
        <f t="shared" ca="1" si="9"/>
        <v>108431756534.99684</v>
      </c>
      <c r="D49" s="90">
        <f t="shared" ca="1" si="9"/>
        <v>102127986903.48442</v>
      </c>
      <c r="E49" s="90">
        <f t="shared" ca="1" si="9"/>
        <v>95824217271.97197</v>
      </c>
      <c r="F49" s="90">
        <f t="shared" ca="1" si="9"/>
        <v>89520447640.459534</v>
      </c>
      <c r="G49" s="90">
        <f t="shared" ca="1" si="9"/>
        <v>83216678008.947113</v>
      </c>
      <c r="H49" s="90">
        <f t="shared" ca="1" si="9"/>
        <v>76912908377.434662</v>
      </c>
      <c r="I49" s="90">
        <f t="shared" ca="1" si="9"/>
        <v>70609138745.922241</v>
      </c>
      <c r="J49" s="90">
        <f t="shared" ca="1" si="9"/>
        <v>64305369114.409805</v>
      </c>
      <c r="K49" s="90">
        <f t="shared" ca="1" si="9"/>
        <v>58001599482.897369</v>
      </c>
      <c r="L49">
        <f ca="1">IF('Waste 2020'!$A57="MR",INDIRECT("'Waste 2020'!"&amp;'Country Selector'!$B$3&amp;ROW($A57))*10^12,0)*'Process Emissions Multipliers'!$B$37</f>
        <v>51697829851.384933</v>
      </c>
      <c r="M49" s="90">
        <f t="shared" ca="1" si="10"/>
        <v>55511473252.133507</v>
      </c>
      <c r="N49" s="90">
        <f t="shared" ca="1" si="10"/>
        <v>59325116652.882072</v>
      </c>
      <c r="O49" s="90">
        <f t="shared" ca="1" si="10"/>
        <v>63138760053.630638</v>
      </c>
      <c r="P49" s="90">
        <f t="shared" ca="1" si="10"/>
        <v>66952403454.379204</v>
      </c>
      <c r="Q49" s="90">
        <f t="shared" ca="1" si="10"/>
        <v>70766046855.127777</v>
      </c>
      <c r="R49" s="90">
        <f t="shared" ca="1" si="10"/>
        <v>74579690255.876343</v>
      </c>
      <c r="S49" s="90">
        <f t="shared" ca="1" si="10"/>
        <v>78393333656.624908</v>
      </c>
      <c r="T49" s="90">
        <f t="shared" ca="1" si="10"/>
        <v>82206977057.373489</v>
      </c>
      <c r="U49" s="90">
        <f t="shared" ca="1" si="10"/>
        <v>86020620458.12204</v>
      </c>
      <c r="V49">
        <f ca="1">IF('Waste 2030'!$A57="MR",INDIRECT("'Waste 2030'!"&amp;'Country Selector'!$B$3&amp;ROW($A57))*10^12,0)*'Process Emissions Multipliers'!$D$37</f>
        <v>89834263858.870621</v>
      </c>
      <c r="W49" s="90">
        <f t="shared" ca="1" si="8"/>
        <v>90365019824.187973</v>
      </c>
      <c r="X49" s="90">
        <f t="shared" ca="1" si="8"/>
        <v>90895775789.505295</v>
      </c>
      <c r="Y49" s="90">
        <f t="shared" ca="1" si="8"/>
        <v>91426531754.822647</v>
      </c>
      <c r="Z49" s="90">
        <f t="shared" ca="1" si="8"/>
        <v>91957287720.139984</v>
      </c>
      <c r="AA49" s="90">
        <f t="shared" ca="1" si="8"/>
        <v>92488043685.457336</v>
      </c>
      <c r="AB49" s="90">
        <f t="shared" ca="1" si="8"/>
        <v>93018799650.774689</v>
      </c>
      <c r="AC49" s="90">
        <f t="shared" ca="1" si="8"/>
        <v>93549555616.092026</v>
      </c>
      <c r="AD49" s="90">
        <f t="shared" ca="1" si="8"/>
        <v>94080311581.409363</v>
      </c>
      <c r="AE49" s="90">
        <f t="shared" ca="1" si="8"/>
        <v>94611067546.726715</v>
      </c>
      <c r="AF49" s="90">
        <f t="shared" ca="1" si="8"/>
        <v>95141823512.044052</v>
      </c>
      <c r="AG49" s="90">
        <f t="shared" ca="1" si="8"/>
        <v>95672579477.361389</v>
      </c>
      <c r="AH49" s="90">
        <f t="shared" ca="1" si="8"/>
        <v>96203335442.678741</v>
      </c>
      <c r="AI49" s="90">
        <f t="shared" ca="1" si="8"/>
        <v>96734091407.996094</v>
      </c>
      <c r="AJ49" s="90">
        <f t="shared" ca="1" si="8"/>
        <v>97264847373.313416</v>
      </c>
      <c r="AK49" s="90">
        <f t="shared" ca="1" si="8"/>
        <v>97795603338.630768</v>
      </c>
      <c r="AL49" s="90">
        <f t="shared" ca="1" si="8"/>
        <v>98326359303.948105</v>
      </c>
      <c r="AM49" s="90">
        <f t="shared" ca="1" si="11"/>
        <v>98857115269.265457</v>
      </c>
      <c r="AN49" s="90">
        <f t="shared" ca="1" si="11"/>
        <v>99387871234.582794</v>
      </c>
      <c r="AO49" s="90">
        <f t="shared" ca="1" si="11"/>
        <v>99918627199.900131</v>
      </c>
      <c r="AP49">
        <f ca="1">V49*'Process Emissions Multipliers'!$E$37</f>
        <v>100449383165.21748</v>
      </c>
    </row>
    <row r="50" spans="1:42">
      <c r="A50" s="74">
        <v>-2</v>
      </c>
      <c r="B50">
        <f ca="1">IF('Waste 2010'!$A58="MR",INDIRECT("'Waste 2010'!"&amp;'Country Selector'!$B$3&amp;ROW($A58))*10^12,0)</f>
        <v>130216295731.19542</v>
      </c>
      <c r="C50" s="90">
        <f t="shared" ca="1" si="9"/>
        <v>126084616633.19116</v>
      </c>
      <c r="D50" s="90">
        <f t="shared" ca="1" si="9"/>
        <v>121952937535.1869</v>
      </c>
      <c r="E50" s="90">
        <f t="shared" ca="1" si="9"/>
        <v>117821258437.18265</v>
      </c>
      <c r="F50" s="90">
        <f t="shared" ca="1" si="9"/>
        <v>113689579339.17841</v>
      </c>
      <c r="G50" s="90">
        <f t="shared" ca="1" si="9"/>
        <v>109557900241.17413</v>
      </c>
      <c r="H50" s="90">
        <f t="shared" ca="1" si="9"/>
        <v>105426221143.16989</v>
      </c>
      <c r="I50" s="90">
        <f t="shared" ca="1" si="9"/>
        <v>101294542045.16565</v>
      </c>
      <c r="J50" s="90">
        <f t="shared" ca="1" si="9"/>
        <v>97162862947.161377</v>
      </c>
      <c r="K50" s="90">
        <f t="shared" ca="1" si="9"/>
        <v>93031183849.15712</v>
      </c>
      <c r="L50">
        <f ca="1">IF('Waste 2020'!$A58="MR",INDIRECT("'Waste 2020'!"&amp;'Country Selector'!$B$3&amp;ROW($A58))*10^12,0)*'Process Emissions Multipliers'!$B$37</f>
        <v>88899504751.152878</v>
      </c>
      <c r="M50" s="90">
        <f t="shared" ca="1" si="10"/>
        <v>88956238726.233063</v>
      </c>
      <c r="N50" s="90">
        <f t="shared" ca="1" si="10"/>
        <v>89012972701.313263</v>
      </c>
      <c r="O50" s="90">
        <f t="shared" ca="1" si="10"/>
        <v>89069706676.393463</v>
      </c>
      <c r="P50" s="90">
        <f t="shared" ca="1" si="10"/>
        <v>89126440651.473648</v>
      </c>
      <c r="Q50" s="90">
        <f t="shared" ca="1" si="10"/>
        <v>89183174626.553833</v>
      </c>
      <c r="R50" s="90">
        <f t="shared" ca="1" si="10"/>
        <v>89239908601.634033</v>
      </c>
      <c r="S50" s="90">
        <f t="shared" ca="1" si="10"/>
        <v>89296642576.714233</v>
      </c>
      <c r="T50" s="90">
        <f t="shared" ca="1" si="10"/>
        <v>89353376551.794418</v>
      </c>
      <c r="U50" s="90">
        <f t="shared" ca="1" si="10"/>
        <v>89410110526.874603</v>
      </c>
      <c r="V50">
        <f ca="1">IF('Waste 2030'!$A58="MR",INDIRECT("'Waste 2030'!"&amp;'Country Selector'!$B$3&amp;ROW($A58))*10^12,0)*'Process Emissions Multipliers'!$D$37</f>
        <v>89466844501.954803</v>
      </c>
      <c r="W50" s="90">
        <f t="shared" ca="1" si="8"/>
        <v>89995429691.812103</v>
      </c>
      <c r="X50" s="90">
        <f t="shared" ca="1" si="8"/>
        <v>90524014881.669403</v>
      </c>
      <c r="Y50" s="90">
        <f t="shared" ca="1" si="8"/>
        <v>91052600071.526703</v>
      </c>
      <c r="Z50" s="90">
        <f t="shared" ca="1" si="8"/>
        <v>91581185261.383987</v>
      </c>
      <c r="AA50" s="90">
        <f t="shared" ca="1" si="8"/>
        <v>92109770451.241287</v>
      </c>
      <c r="AB50" s="90">
        <f t="shared" ca="1" si="8"/>
        <v>92638355641.098587</v>
      </c>
      <c r="AC50" s="90">
        <f t="shared" ca="1" si="8"/>
        <v>93166940830.955872</v>
      </c>
      <c r="AD50" s="90">
        <f t="shared" ca="1" si="8"/>
        <v>93695526020.813171</v>
      </c>
      <c r="AE50" s="90">
        <f t="shared" ca="1" si="8"/>
        <v>94224111210.670471</v>
      </c>
      <c r="AF50" s="90">
        <f t="shared" ca="1" si="8"/>
        <v>94752696400.527771</v>
      </c>
      <c r="AG50" s="90">
        <f t="shared" ca="1" si="8"/>
        <v>95281281590.385071</v>
      </c>
      <c r="AH50" s="90">
        <f t="shared" ca="1" si="8"/>
        <v>95809866780.242371</v>
      </c>
      <c r="AI50" s="90">
        <f t="shared" ca="1" si="8"/>
        <v>96338451970.09967</v>
      </c>
      <c r="AJ50" s="90">
        <f t="shared" ca="1" si="8"/>
        <v>96867037159.956955</v>
      </c>
      <c r="AK50" s="90">
        <f t="shared" ca="1" si="8"/>
        <v>97395622349.81424</v>
      </c>
      <c r="AL50" s="90">
        <f t="shared" ca="1" si="8"/>
        <v>97924207539.671555</v>
      </c>
      <c r="AM50" s="90">
        <f t="shared" ca="1" si="11"/>
        <v>98452792729.528839</v>
      </c>
      <c r="AN50" s="90">
        <f t="shared" ca="1" si="11"/>
        <v>98981377919.386139</v>
      </c>
      <c r="AO50" s="90">
        <f t="shared" ca="1" si="11"/>
        <v>99509963109.243439</v>
      </c>
      <c r="AP50">
        <f ca="1">V50*'Process Emissions Multipliers'!$E$37</f>
        <v>100038548299.10074</v>
      </c>
    </row>
    <row r="51" spans="1:42">
      <c r="A51" s="74">
        <v>-1</v>
      </c>
      <c r="B51">
        <f ca="1">IF('Waste 2010'!$A59="MR",INDIRECT("'Waste 2010'!"&amp;'Country Selector'!$B$3&amp;ROW($A59))*10^12,0)</f>
        <v>141898866954.78049</v>
      </c>
      <c r="C51" s="90">
        <f t="shared" ca="1" si="9"/>
        <v>137324013591.84337</v>
      </c>
      <c r="D51" s="90">
        <f t="shared" ca="1" si="9"/>
        <v>132749160228.90625</v>
      </c>
      <c r="E51" s="90">
        <f t="shared" ca="1" si="9"/>
        <v>128174306865.96913</v>
      </c>
      <c r="F51" s="90">
        <f t="shared" ca="1" si="9"/>
        <v>123599453503.032</v>
      </c>
      <c r="G51" s="90">
        <f t="shared" ca="1" si="9"/>
        <v>119024600140.09488</v>
      </c>
      <c r="H51" s="90">
        <f t="shared" ca="1" si="9"/>
        <v>114449746777.15776</v>
      </c>
      <c r="I51" s="90">
        <f t="shared" ca="1" si="9"/>
        <v>109874893414.22064</v>
      </c>
      <c r="J51" s="90">
        <f t="shared" ca="1" si="9"/>
        <v>105300040051.28352</v>
      </c>
      <c r="K51" s="90">
        <f t="shared" ca="1" si="9"/>
        <v>100725186688.34641</v>
      </c>
      <c r="L51">
        <f ca="1">IF('Waste 2020'!$A59="MR",INDIRECT("'Waste 2020'!"&amp;'Country Selector'!$B$3&amp;ROW($A59))*10^12,0)*'Process Emissions Multipliers'!$B$37</f>
        <v>96150333325.409286</v>
      </c>
      <c r="M51" s="90">
        <f t="shared" ca="1" si="10"/>
        <v>100500788687.3166</v>
      </c>
      <c r="N51" s="90">
        <f t="shared" ca="1" si="10"/>
        <v>104851244049.22391</v>
      </c>
      <c r="O51" s="90">
        <f t="shared" ca="1" si="10"/>
        <v>109201699411.13121</v>
      </c>
      <c r="P51" s="90">
        <f t="shared" ca="1" si="10"/>
        <v>113552154773.03851</v>
      </c>
      <c r="Q51" s="90">
        <f t="shared" ca="1" si="10"/>
        <v>117902610134.94583</v>
      </c>
      <c r="R51" s="90">
        <f t="shared" ca="1" si="10"/>
        <v>122253065496.85313</v>
      </c>
      <c r="S51" s="90">
        <f t="shared" ca="1" si="10"/>
        <v>126603520858.76045</v>
      </c>
      <c r="T51" s="90">
        <f t="shared" ca="1" si="10"/>
        <v>130953976220.66776</v>
      </c>
      <c r="U51" s="90">
        <f t="shared" ca="1" si="10"/>
        <v>135304431582.57507</v>
      </c>
      <c r="V51">
        <f ca="1">IF('Waste 2030'!$A59="MR",INDIRECT("'Waste 2030'!"&amp;'Country Selector'!$B$3&amp;ROW($A59))*10^12,0)*'Process Emissions Multipliers'!$D$37</f>
        <v>139654886944.48239</v>
      </c>
      <c r="W51" s="90">
        <f t="shared" ca="1" si="8"/>
        <v>140479991544.30356</v>
      </c>
      <c r="X51" s="90">
        <f t="shared" ca="1" si="8"/>
        <v>141305096144.12473</v>
      </c>
      <c r="Y51" s="90">
        <f t="shared" ca="1" si="8"/>
        <v>142130200743.94589</v>
      </c>
      <c r="Z51" s="90">
        <f t="shared" ca="1" si="8"/>
        <v>142955305343.76709</v>
      </c>
      <c r="AA51" s="90">
        <f t="shared" ca="1" si="8"/>
        <v>143780409943.58826</v>
      </c>
      <c r="AB51" s="90">
        <f t="shared" ca="1" si="8"/>
        <v>144605514543.40942</v>
      </c>
      <c r="AC51" s="90">
        <f t="shared" ca="1" si="8"/>
        <v>145430619143.23059</v>
      </c>
      <c r="AD51" s="90">
        <f t="shared" ca="1" si="8"/>
        <v>146255723743.05176</v>
      </c>
      <c r="AE51" s="90">
        <f t="shared" ca="1" si="8"/>
        <v>147080828342.87292</v>
      </c>
      <c r="AF51" s="90">
        <f t="shared" ca="1" si="8"/>
        <v>147905932942.69412</v>
      </c>
      <c r="AG51" s="90">
        <f t="shared" ca="1" si="8"/>
        <v>148731037542.51529</v>
      </c>
      <c r="AH51" s="90">
        <f t="shared" ca="1" si="8"/>
        <v>149556142142.33646</v>
      </c>
      <c r="AI51" s="90">
        <f t="shared" ca="1" si="8"/>
        <v>150381246742.15765</v>
      </c>
      <c r="AJ51" s="90">
        <f t="shared" ca="1" si="8"/>
        <v>151206351341.97882</v>
      </c>
      <c r="AK51" s="90">
        <f t="shared" ca="1" si="8"/>
        <v>152031455941.79999</v>
      </c>
      <c r="AL51" s="90">
        <f t="shared" ca="1" si="8"/>
        <v>152856560541.62115</v>
      </c>
      <c r="AM51" s="90">
        <f t="shared" ca="1" si="11"/>
        <v>153681665141.44232</v>
      </c>
      <c r="AN51" s="90">
        <f t="shared" ca="1" si="11"/>
        <v>154506769741.26349</v>
      </c>
      <c r="AO51" s="90">
        <f t="shared" ca="1" si="11"/>
        <v>155331874341.08469</v>
      </c>
      <c r="AP51">
        <f ca="1">V51*'Process Emissions Multipliers'!$E$37</f>
        <v>156156978940.90585</v>
      </c>
    </row>
    <row r="52" spans="1:42">
      <c r="A52" s="74">
        <v>0</v>
      </c>
      <c r="B52">
        <f ca="1">IF('Waste 2010'!$A60="MR",INDIRECT("'Waste 2010'!"&amp;'Country Selector'!$B$3&amp;ROW($A60))*10^12,0)</f>
        <v>1968530500243.6689</v>
      </c>
      <c r="C52" s="90">
        <f t="shared" ca="1" si="9"/>
        <v>2028056350662.2236</v>
      </c>
      <c r="D52" s="90">
        <f t="shared" ca="1" si="9"/>
        <v>2087582201080.7783</v>
      </c>
      <c r="E52" s="90">
        <f t="shared" ca="1" si="9"/>
        <v>2147108051499.3333</v>
      </c>
      <c r="F52" s="90">
        <f t="shared" ca="1" si="9"/>
        <v>2206633901917.8877</v>
      </c>
      <c r="G52" s="90">
        <f t="shared" ca="1" si="9"/>
        <v>2266159752336.4424</v>
      </c>
      <c r="H52" s="90">
        <f t="shared" ca="1" si="9"/>
        <v>2325685602754.9971</v>
      </c>
      <c r="I52" s="90">
        <f t="shared" ca="1" si="9"/>
        <v>2385211453173.5522</v>
      </c>
      <c r="J52" s="90">
        <f t="shared" ca="1" si="9"/>
        <v>2444737303592.1069</v>
      </c>
      <c r="K52" s="90">
        <f t="shared" ca="1" si="9"/>
        <v>2504263154010.6611</v>
      </c>
      <c r="L52">
        <f ca="1">IF('Waste 2020'!$A60="MR",INDIRECT("'Waste 2020'!"&amp;'Country Selector'!$B$3&amp;ROW($A60))*10^12,0)*'Process Emissions Multipliers'!$B$37</f>
        <v>2563789004429.2163</v>
      </c>
      <c r="M52" s="90">
        <f t="shared" ca="1" si="10"/>
        <v>2584643015517.2759</v>
      </c>
      <c r="N52" s="90">
        <f t="shared" ca="1" si="10"/>
        <v>2605497026605.3359</v>
      </c>
      <c r="O52" s="90">
        <f t="shared" ca="1" si="10"/>
        <v>2626351037693.3955</v>
      </c>
      <c r="P52" s="90">
        <f t="shared" ca="1" si="10"/>
        <v>2647205048781.4551</v>
      </c>
      <c r="Q52" s="90">
        <f t="shared" ca="1" si="10"/>
        <v>2668059059869.5146</v>
      </c>
      <c r="R52" s="90">
        <f t="shared" ca="1" si="10"/>
        <v>2688913070957.5747</v>
      </c>
      <c r="S52" s="90">
        <f t="shared" ca="1" si="10"/>
        <v>2709767082045.6348</v>
      </c>
      <c r="T52" s="90">
        <f t="shared" ca="1" si="10"/>
        <v>2730621093133.6938</v>
      </c>
      <c r="U52" s="90">
        <f t="shared" ca="1" si="10"/>
        <v>2751475104221.7539</v>
      </c>
      <c r="V52">
        <f ca="1">IF('Waste 2030'!$A60="MR",INDIRECT("'Waste 2030'!"&amp;'Country Selector'!$B$3&amp;ROW($A60))*10^12,0)*'Process Emissions Multipliers'!$D$37</f>
        <v>2772329115309.8135</v>
      </c>
      <c r="W52" s="90">
        <f t="shared" ca="1" si="8"/>
        <v>2788708502779.2231</v>
      </c>
      <c r="X52" s="90">
        <f t="shared" ca="1" si="8"/>
        <v>2805087890248.6328</v>
      </c>
      <c r="Y52" s="90">
        <f t="shared" ca="1" si="8"/>
        <v>2821467277718.0425</v>
      </c>
      <c r="Z52" s="90">
        <f t="shared" ca="1" si="8"/>
        <v>2837846665187.4521</v>
      </c>
      <c r="AA52" s="90">
        <f t="shared" ca="1" si="8"/>
        <v>2854226052656.8623</v>
      </c>
      <c r="AB52" s="90">
        <f t="shared" ca="1" si="8"/>
        <v>2870605440126.2725</v>
      </c>
      <c r="AC52" s="90">
        <f t="shared" ca="1" si="8"/>
        <v>2886984827595.6821</v>
      </c>
      <c r="AD52" s="90">
        <f t="shared" ca="1" si="8"/>
        <v>2903364215065.0918</v>
      </c>
      <c r="AE52" s="90">
        <f t="shared" ca="1" si="8"/>
        <v>2919743602534.5015</v>
      </c>
      <c r="AF52" s="90">
        <f t="shared" ca="1" si="8"/>
        <v>2936122990003.9111</v>
      </c>
      <c r="AG52" s="90">
        <f t="shared" ca="1" si="8"/>
        <v>2952502377473.3208</v>
      </c>
      <c r="AH52" s="90">
        <f t="shared" ca="1" si="8"/>
        <v>2968881764942.7305</v>
      </c>
      <c r="AI52" s="90">
        <f t="shared" ca="1" si="8"/>
        <v>2985261152412.1406</v>
      </c>
      <c r="AJ52" s="90">
        <f t="shared" ca="1" si="8"/>
        <v>3001640539881.5503</v>
      </c>
      <c r="AK52" s="90">
        <f t="shared" ca="1" si="8"/>
        <v>3018019927350.96</v>
      </c>
      <c r="AL52" s="90">
        <f t="shared" ca="1" si="8"/>
        <v>3034399314820.3701</v>
      </c>
      <c r="AM52" s="90">
        <f t="shared" ca="1" si="11"/>
        <v>3050778702289.7798</v>
      </c>
      <c r="AN52" s="90">
        <f t="shared" ca="1" si="11"/>
        <v>3067158089759.1895</v>
      </c>
      <c r="AO52" s="90">
        <f t="shared" ca="1" si="11"/>
        <v>3083537477228.5991</v>
      </c>
      <c r="AP52">
        <f ca="1">V52*'Process Emissions Multipliers'!$E$37</f>
        <v>3099916864698.0088</v>
      </c>
    </row>
    <row r="53" spans="1:42">
      <c r="A53" s="74">
        <v>1</v>
      </c>
      <c r="B53">
        <f ca="1">IF('Waste 2010'!$A61="MR",INDIRECT("'Waste 2010'!"&amp;'Country Selector'!$B$3&amp;ROW($A61))*10^12,0)</f>
        <v>515849781445.92151</v>
      </c>
      <c r="C53" s="90">
        <f t="shared" ca="1" si="9"/>
        <v>474075076921.71002</v>
      </c>
      <c r="D53" s="90">
        <f t="shared" ca="1" si="9"/>
        <v>432300372397.49835</v>
      </c>
      <c r="E53" s="90">
        <f t="shared" ca="1" si="9"/>
        <v>390525667873.28687</v>
      </c>
      <c r="F53" s="90">
        <f t="shared" ca="1" si="9"/>
        <v>348750963349.07526</v>
      </c>
      <c r="G53" s="90">
        <f t="shared" ca="1" si="9"/>
        <v>306976258824.86371</v>
      </c>
      <c r="H53" s="90">
        <f t="shared" ca="1" si="9"/>
        <v>265201554300.6521</v>
      </c>
      <c r="I53" s="90">
        <f t="shared" ca="1" si="9"/>
        <v>223426849776.44055</v>
      </c>
      <c r="J53" s="90">
        <f t="shared" ca="1" si="9"/>
        <v>181652145252.229</v>
      </c>
      <c r="K53" s="90">
        <f t="shared" ca="1" si="9"/>
        <v>139877440728.01743</v>
      </c>
      <c r="L53">
        <f ca="1">IF('Waste 2020'!$A61="MR",INDIRECT("'Waste 2020'!"&amp;'Country Selector'!$B$3&amp;ROW($A61))*10^12,0)*'Process Emissions Multipliers'!$B$37</f>
        <v>98102736203.805862</v>
      </c>
      <c r="M53" s="90">
        <f t="shared" ca="1" si="10"/>
        <v>184278797119.29993</v>
      </c>
      <c r="N53" s="90">
        <f t="shared" ca="1" si="10"/>
        <v>270454858034.79401</v>
      </c>
      <c r="O53" s="90">
        <f t="shared" ca="1" si="10"/>
        <v>356630918950.28815</v>
      </c>
      <c r="P53" s="90">
        <f t="shared" ca="1" si="10"/>
        <v>442806979865.78217</v>
      </c>
      <c r="Q53" s="90">
        <f t="shared" ca="1" si="10"/>
        <v>528983040781.27631</v>
      </c>
      <c r="R53" s="90">
        <f t="shared" ca="1" si="10"/>
        <v>615159101696.77039</v>
      </c>
      <c r="S53" s="90">
        <f t="shared" ca="1" si="10"/>
        <v>701335162612.2644</v>
      </c>
      <c r="T53" s="90">
        <f t="shared" ca="1" si="10"/>
        <v>787511223527.75854</v>
      </c>
      <c r="U53" s="90">
        <f t="shared" ca="1" si="10"/>
        <v>873687284443.25269</v>
      </c>
      <c r="V53">
        <f ca="1">IF('Waste 2030'!$A61="MR",INDIRECT("'Waste 2030'!"&amp;'Country Selector'!$B$3&amp;ROW($A61))*10^12,0)*'Process Emissions Multipliers'!$D$37</f>
        <v>959863345358.7467</v>
      </c>
      <c r="W53" s="90">
        <f t="shared" ca="1" si="8"/>
        <v>965534379711.95251</v>
      </c>
      <c r="X53" s="90">
        <f t="shared" ca="1" si="8"/>
        <v>971205414065.15845</v>
      </c>
      <c r="Y53" s="90">
        <f t="shared" ca="1" si="8"/>
        <v>976876448418.36426</v>
      </c>
      <c r="Z53" s="90">
        <f t="shared" ca="1" si="8"/>
        <v>982547482771.57007</v>
      </c>
      <c r="AA53" s="90">
        <f t="shared" ca="1" si="8"/>
        <v>988218517124.77612</v>
      </c>
      <c r="AB53" s="90">
        <f t="shared" ca="1" si="8"/>
        <v>993889551477.98193</v>
      </c>
      <c r="AC53" s="90">
        <f t="shared" ca="1" si="8"/>
        <v>999560585831.18774</v>
      </c>
      <c r="AD53" s="90">
        <f t="shared" ca="1" si="8"/>
        <v>1005231620184.3937</v>
      </c>
      <c r="AE53" s="90">
        <f t="shared" ca="1" si="8"/>
        <v>1010902654537.5996</v>
      </c>
      <c r="AF53" s="90">
        <f t="shared" ca="1" si="8"/>
        <v>1016573688890.8054</v>
      </c>
      <c r="AG53" s="90">
        <f t="shared" ca="1" si="8"/>
        <v>1022244723244.0114</v>
      </c>
      <c r="AH53" s="90">
        <f t="shared" ca="1" si="8"/>
        <v>1027915757597.2172</v>
      </c>
      <c r="AI53" s="90">
        <f t="shared" ca="1" si="8"/>
        <v>1033586791950.4231</v>
      </c>
      <c r="AJ53" s="90">
        <f t="shared" ca="1" si="8"/>
        <v>1039257826303.6289</v>
      </c>
      <c r="AK53" s="90">
        <f t="shared" ca="1" si="8"/>
        <v>1044928860656.8348</v>
      </c>
      <c r="AL53" s="90">
        <f t="shared" ca="1" si="8"/>
        <v>1050599895010.0405</v>
      </c>
      <c r="AM53" s="90">
        <f t="shared" ca="1" si="11"/>
        <v>1056270929363.2466</v>
      </c>
      <c r="AN53" s="90">
        <f t="shared" ca="1" si="11"/>
        <v>1061941963716.4524</v>
      </c>
      <c r="AO53" s="90">
        <f t="shared" ca="1" si="11"/>
        <v>1067612998069.6583</v>
      </c>
      <c r="AP53">
        <f ca="1">V53*'Process Emissions Multipliers'!$E$37</f>
        <v>1073284032422.8641</v>
      </c>
    </row>
    <row r="54" spans="1:42">
      <c r="A54" s="74">
        <v>2</v>
      </c>
      <c r="B54">
        <f ca="1">IF('Waste 2010'!$A62="MR",INDIRECT("'Waste 2010'!"&amp;'Country Selector'!$B$3&amp;ROW($A62))*10^12,0)</f>
        <v>889334448545.85547</v>
      </c>
      <c r="C54" s="90">
        <f t="shared" ca="1" si="9"/>
        <v>884611028730.02832</v>
      </c>
      <c r="D54" s="90">
        <f t="shared" ca="1" si="9"/>
        <v>879887608914.20117</v>
      </c>
      <c r="E54" s="90">
        <f t="shared" ca="1" si="9"/>
        <v>875164189098.37415</v>
      </c>
      <c r="F54" s="90">
        <f t="shared" ca="1" si="9"/>
        <v>870440769282.547</v>
      </c>
      <c r="G54" s="90">
        <f t="shared" ca="1" si="9"/>
        <v>865717349466.71985</v>
      </c>
      <c r="H54" s="90">
        <f t="shared" ca="1" si="9"/>
        <v>860993929650.89282</v>
      </c>
      <c r="I54" s="90">
        <f t="shared" ca="1" si="9"/>
        <v>856270509835.06567</v>
      </c>
      <c r="J54" s="90">
        <f t="shared" ca="1" si="9"/>
        <v>851547090019.23853</v>
      </c>
      <c r="K54" s="90">
        <f t="shared" ca="1" si="9"/>
        <v>846823670203.41138</v>
      </c>
      <c r="L54">
        <f ca="1">IF('Waste 2020'!$A62="MR",INDIRECT("'Waste 2020'!"&amp;'Country Selector'!$B$3&amp;ROW($A62))*10^12,0)*'Process Emissions Multipliers'!$B$37</f>
        <v>842100250387.58423</v>
      </c>
      <c r="M54" s="90">
        <f t="shared" ca="1" si="10"/>
        <v>884093546987.08508</v>
      </c>
      <c r="N54" s="90">
        <f t="shared" ca="1" si="10"/>
        <v>926086843586.58594</v>
      </c>
      <c r="O54" s="90">
        <f t="shared" ca="1" si="10"/>
        <v>968080140186.08691</v>
      </c>
      <c r="P54" s="90">
        <f t="shared" ca="1" si="10"/>
        <v>1010073436785.5879</v>
      </c>
      <c r="Q54" s="90">
        <f t="shared" ca="1" si="10"/>
        <v>1052066733385.0886</v>
      </c>
      <c r="R54" s="90">
        <f t="shared" ca="1" si="10"/>
        <v>1094060029984.5896</v>
      </c>
      <c r="S54" s="90">
        <f t="shared" ca="1" si="10"/>
        <v>1136053326584.0903</v>
      </c>
      <c r="T54" s="90">
        <f t="shared" ca="1" si="10"/>
        <v>1178046623183.5913</v>
      </c>
      <c r="U54" s="90">
        <f t="shared" ca="1" si="10"/>
        <v>1220039919783.0923</v>
      </c>
      <c r="V54">
        <f ca="1">IF('Waste 2030'!$A62="MR",INDIRECT("'Waste 2030'!"&amp;'Country Selector'!$B$3&amp;ROW($A62))*10^12,0)*'Process Emissions Multipliers'!$D$37</f>
        <v>1262033216382.593</v>
      </c>
      <c r="W54" s="90">
        <f t="shared" ca="1" si="8"/>
        <v>1269489521240.5701</v>
      </c>
      <c r="X54" s="90">
        <f t="shared" ca="1" si="8"/>
        <v>1276945826098.5474</v>
      </c>
      <c r="Y54" s="90">
        <f t="shared" ca="1" si="8"/>
        <v>1284402130956.5244</v>
      </c>
      <c r="Z54" s="90">
        <f t="shared" ca="1" si="8"/>
        <v>1291858435814.5015</v>
      </c>
      <c r="AA54" s="90">
        <f t="shared" ca="1" si="8"/>
        <v>1299314740672.4785</v>
      </c>
      <c r="AB54" s="90">
        <f t="shared" ca="1" si="8"/>
        <v>1306771045530.4556</v>
      </c>
      <c r="AC54" s="90">
        <f t="shared" ca="1" si="8"/>
        <v>1314227350388.4329</v>
      </c>
      <c r="AD54" s="90">
        <f t="shared" ca="1" si="8"/>
        <v>1321683655246.4102</v>
      </c>
      <c r="AE54" s="90">
        <f t="shared" ca="1" si="8"/>
        <v>1329139960104.387</v>
      </c>
      <c r="AF54" s="90">
        <f t="shared" ca="1" si="8"/>
        <v>1336596264962.3643</v>
      </c>
      <c r="AG54" s="90">
        <f t="shared" ca="1" si="8"/>
        <v>1344052569820.3413</v>
      </c>
      <c r="AH54" s="90">
        <f t="shared" ca="1" si="8"/>
        <v>1351508874678.3184</v>
      </c>
      <c r="AI54" s="90">
        <f t="shared" ca="1" si="8"/>
        <v>1358965179536.2954</v>
      </c>
      <c r="AJ54" s="90">
        <f t="shared" ca="1" si="8"/>
        <v>1366421484394.2727</v>
      </c>
      <c r="AK54" s="90">
        <f t="shared" ca="1" si="8"/>
        <v>1373877789252.2495</v>
      </c>
      <c r="AL54" s="90">
        <f t="shared" ca="1" si="8"/>
        <v>1381334094110.2268</v>
      </c>
      <c r="AM54" s="90">
        <f t="shared" ca="1" si="11"/>
        <v>1388790398968.2039</v>
      </c>
      <c r="AN54" s="90">
        <f t="shared" ca="1" si="11"/>
        <v>1396246703826.1809</v>
      </c>
      <c r="AO54" s="90">
        <f t="shared" ca="1" si="11"/>
        <v>1403703008684.1582</v>
      </c>
      <c r="AP54">
        <f ca="1">V54*'Process Emissions Multipliers'!$E$37</f>
        <v>1411159313542.1353</v>
      </c>
    </row>
    <row r="55" spans="1:42">
      <c r="A55" s="74">
        <v>3</v>
      </c>
      <c r="B55">
        <f ca="1">IF('Waste 2010'!$A63="MR",INDIRECT("'Waste 2010'!"&amp;'Country Selector'!$B$3&amp;ROW($A63))*10^12,0)</f>
        <v>888731190311.66772</v>
      </c>
      <c r="C55" s="90">
        <f t="shared" ca="1" si="9"/>
        <v>951368909904.59351</v>
      </c>
      <c r="D55" s="90">
        <f t="shared" ca="1" si="9"/>
        <v>1014006629497.5192</v>
      </c>
      <c r="E55" s="90">
        <f t="shared" ca="1" si="9"/>
        <v>1076644349090.4448</v>
      </c>
      <c r="F55" s="90">
        <f t="shared" ca="1" si="9"/>
        <v>1139282068683.3706</v>
      </c>
      <c r="G55" s="90">
        <f t="shared" ca="1" si="9"/>
        <v>1201919788276.2964</v>
      </c>
      <c r="H55" s="90">
        <f t="shared" ca="1" si="9"/>
        <v>1264557507869.2222</v>
      </c>
      <c r="I55" s="90">
        <f t="shared" ca="1" si="9"/>
        <v>1327195227462.1475</v>
      </c>
      <c r="J55" s="90">
        <f t="shared" ca="1" si="9"/>
        <v>1389832947055.0732</v>
      </c>
      <c r="K55" s="90">
        <f t="shared" ca="1" si="9"/>
        <v>1452470666647.9993</v>
      </c>
      <c r="L55">
        <f ca="1">IF('Waste 2020'!$A63="MR",INDIRECT("'Waste 2020'!"&amp;'Country Selector'!$B$3&amp;ROW($A63))*10^12,0)*'Process Emissions Multipliers'!$B$37</f>
        <v>1515108386240.9248</v>
      </c>
      <c r="M55" s="90">
        <f t="shared" ca="1" si="10"/>
        <v>1471170563757.355</v>
      </c>
      <c r="N55" s="90">
        <f t="shared" ca="1" si="10"/>
        <v>1427232741273.7847</v>
      </c>
      <c r="O55" s="90">
        <f t="shared" ca="1" si="10"/>
        <v>1383294918790.2148</v>
      </c>
      <c r="P55" s="90">
        <f t="shared" ca="1" si="10"/>
        <v>1339357096306.645</v>
      </c>
      <c r="Q55" s="90">
        <f t="shared" ca="1" si="10"/>
        <v>1295419273823.075</v>
      </c>
      <c r="R55" s="90">
        <f t="shared" ca="1" si="10"/>
        <v>1251481451339.5049</v>
      </c>
      <c r="S55" s="90">
        <f t="shared" ca="1" si="10"/>
        <v>1207543628855.9351</v>
      </c>
      <c r="T55" s="90">
        <f t="shared" ca="1" si="10"/>
        <v>1163605806372.3647</v>
      </c>
      <c r="U55" s="90">
        <f t="shared" ca="1" si="10"/>
        <v>1119667983888.7949</v>
      </c>
      <c r="V55">
        <f ca="1">IF('Waste 2030'!$A63="MR",INDIRECT("'Waste 2030'!"&amp;'Country Selector'!$B$3&amp;ROW($A63))*10^12,0)*'Process Emissions Multipliers'!$D$37</f>
        <v>1075730161405.225</v>
      </c>
      <c r="W55" s="90">
        <f t="shared" ca="1" si="8"/>
        <v>1082085756427.7942</v>
      </c>
      <c r="X55" s="90">
        <f t="shared" ca="1" si="8"/>
        <v>1088441351450.3635</v>
      </c>
      <c r="Y55" s="90">
        <f t="shared" ca="1" si="8"/>
        <v>1094796946472.9326</v>
      </c>
      <c r="Z55" s="90">
        <f t="shared" ca="1" si="8"/>
        <v>1101152541495.502</v>
      </c>
      <c r="AA55" s="90">
        <f t="shared" ca="1" si="8"/>
        <v>1107508136518.0713</v>
      </c>
      <c r="AB55" s="90">
        <f t="shared" ca="1" si="8"/>
        <v>1113863731540.6406</v>
      </c>
      <c r="AC55" s="90">
        <f t="shared" ca="1" si="8"/>
        <v>1120219326563.2097</v>
      </c>
      <c r="AD55" s="90">
        <f t="shared" ca="1" si="8"/>
        <v>1126574921585.7791</v>
      </c>
      <c r="AE55" s="90">
        <f t="shared" ca="1" si="8"/>
        <v>1132930516608.3481</v>
      </c>
      <c r="AF55" s="90">
        <f t="shared" ca="1" si="8"/>
        <v>1139286111630.9175</v>
      </c>
      <c r="AG55" s="90">
        <f t="shared" ca="1" si="8"/>
        <v>1145641706653.4868</v>
      </c>
      <c r="AH55" s="90">
        <f t="shared" ca="1" si="8"/>
        <v>1151997301676.0562</v>
      </c>
      <c r="AI55" s="90">
        <f t="shared" ca="1" si="8"/>
        <v>1158352896698.6255</v>
      </c>
      <c r="AJ55" s="90">
        <f t="shared" ca="1" si="8"/>
        <v>1164708491721.1946</v>
      </c>
      <c r="AK55" s="90">
        <f t="shared" ca="1" si="8"/>
        <v>1171064086743.7639</v>
      </c>
      <c r="AL55" s="90">
        <f t="shared" ca="1" si="8"/>
        <v>1177419681766.333</v>
      </c>
      <c r="AM55" s="90">
        <f t="shared" ca="1" si="11"/>
        <v>1183775276788.9023</v>
      </c>
      <c r="AN55" s="90">
        <f t="shared" ca="1" si="11"/>
        <v>1190130871811.4714</v>
      </c>
      <c r="AO55" s="90">
        <f t="shared" ca="1" si="11"/>
        <v>1196486466834.041</v>
      </c>
      <c r="AP55">
        <f ca="1">V55*'Process Emissions Multipliers'!$E$37</f>
        <v>1202842061856.6101</v>
      </c>
    </row>
    <row r="56" spans="1:42">
      <c r="A56" s="74">
        <v>4</v>
      </c>
      <c r="B56">
        <f ca="1">IF('Waste 2010'!$A64="MR",INDIRECT("'Waste 2010'!"&amp;'Country Selector'!$B$3&amp;ROW($A64))*10^12,0)</f>
        <v>1073186305947.8623</v>
      </c>
      <c r="C56" s="90">
        <f t="shared" ca="1" si="9"/>
        <v>1123102352060.8467</v>
      </c>
      <c r="D56" s="90">
        <f t="shared" ca="1" si="9"/>
        <v>1173018398173.8306</v>
      </c>
      <c r="E56" s="90">
        <f t="shared" ca="1" si="9"/>
        <v>1222934444286.8149</v>
      </c>
      <c r="F56" s="90">
        <f t="shared" ca="1" si="9"/>
        <v>1272850490399.7988</v>
      </c>
      <c r="G56" s="90">
        <f t="shared" ca="1" si="9"/>
        <v>1322766536512.7832</v>
      </c>
      <c r="H56" s="90">
        <f t="shared" ca="1" si="9"/>
        <v>1372682582625.7671</v>
      </c>
      <c r="I56" s="90">
        <f t="shared" ca="1" si="9"/>
        <v>1422598628738.7515</v>
      </c>
      <c r="J56" s="90">
        <f t="shared" ca="1" si="9"/>
        <v>1472514674851.7356</v>
      </c>
      <c r="K56" s="90">
        <f t="shared" ca="1" si="9"/>
        <v>1522430720964.7195</v>
      </c>
      <c r="L56">
        <f ca="1">IF('Waste 2020'!$A64="MR",INDIRECT("'Waste 2020'!"&amp;'Country Selector'!$B$3&amp;ROW($A64))*10^12,0)*'Process Emissions Multipliers'!$B$37</f>
        <v>1572346767077.7039</v>
      </c>
      <c r="M56" s="90">
        <f t="shared" ca="1" si="10"/>
        <v>1556531436696.4753</v>
      </c>
      <c r="N56" s="90">
        <f t="shared" ca="1" si="10"/>
        <v>1540716106315.2471</v>
      </c>
      <c r="O56" s="90">
        <f t="shared" ca="1" si="10"/>
        <v>1524900775934.019</v>
      </c>
      <c r="P56" s="90">
        <f t="shared" ca="1" si="10"/>
        <v>1509085445552.7905</v>
      </c>
      <c r="Q56" s="90">
        <f t="shared" ca="1" si="10"/>
        <v>1493270115171.562</v>
      </c>
      <c r="R56" s="90">
        <f t="shared" ca="1" si="10"/>
        <v>1477454784790.3337</v>
      </c>
      <c r="S56" s="90">
        <f t="shared" ca="1" si="10"/>
        <v>1461639454409.1055</v>
      </c>
      <c r="T56" s="90">
        <f t="shared" ca="1" si="10"/>
        <v>1445824124027.877</v>
      </c>
      <c r="U56" s="90">
        <f t="shared" ca="1" si="10"/>
        <v>1430008793646.6484</v>
      </c>
      <c r="V56">
        <f ca="1">IF('Waste 2030'!$A64="MR",INDIRECT("'Waste 2030'!"&amp;'Country Selector'!$B$3&amp;ROW($A64))*10^12,0)*'Process Emissions Multipliers'!$D$37</f>
        <v>1414193463265.4202</v>
      </c>
      <c r="W56" s="90">
        <f t="shared" ca="1" si="8"/>
        <v>1422548756496.5208</v>
      </c>
      <c r="X56" s="90">
        <f t="shared" ca="1" si="8"/>
        <v>1430904049727.6211</v>
      </c>
      <c r="Y56" s="90">
        <f t="shared" ca="1" si="8"/>
        <v>1439259342958.7217</v>
      </c>
      <c r="Z56" s="90">
        <f t="shared" ca="1" si="8"/>
        <v>1447614636189.822</v>
      </c>
      <c r="AA56" s="90">
        <f t="shared" ca="1" si="8"/>
        <v>1455969929420.9224</v>
      </c>
      <c r="AB56" s="90">
        <f t="shared" ca="1" si="8"/>
        <v>1464325222652.0229</v>
      </c>
      <c r="AC56" s="90">
        <f t="shared" ca="1" si="8"/>
        <v>1472680515883.1235</v>
      </c>
      <c r="AD56" s="90">
        <f t="shared" ca="1" si="8"/>
        <v>1481035809114.2241</v>
      </c>
      <c r="AE56" s="90">
        <f t="shared" ca="1" si="8"/>
        <v>1489391102345.3242</v>
      </c>
      <c r="AF56" s="90">
        <f t="shared" ca="1" si="8"/>
        <v>1497746395576.4248</v>
      </c>
      <c r="AG56" s="90">
        <f t="shared" ca="1" si="8"/>
        <v>1506101688807.5254</v>
      </c>
      <c r="AH56" s="90">
        <f t="shared" ca="1" si="8"/>
        <v>1514456982038.6257</v>
      </c>
      <c r="AI56" s="90">
        <f t="shared" ca="1" si="8"/>
        <v>1522812275269.7261</v>
      </c>
      <c r="AJ56" s="90">
        <f t="shared" ca="1" si="8"/>
        <v>1531167568500.8267</v>
      </c>
      <c r="AK56" s="90">
        <f t="shared" ca="1" si="8"/>
        <v>1539522861731.927</v>
      </c>
      <c r="AL56" s="90">
        <f t="shared" ca="1" si="8"/>
        <v>1547878154963.0276</v>
      </c>
      <c r="AM56" s="90">
        <f t="shared" ca="1" si="11"/>
        <v>1556233448194.1279</v>
      </c>
      <c r="AN56" s="90">
        <f t="shared" ca="1" si="11"/>
        <v>1564588741425.2285</v>
      </c>
      <c r="AO56" s="90">
        <f t="shared" ca="1" si="11"/>
        <v>1572944034656.3291</v>
      </c>
      <c r="AP56">
        <f ca="1">V56*'Process Emissions Multipliers'!$E$37</f>
        <v>1581299327887.4294</v>
      </c>
    </row>
    <row r="57" spans="1:42">
      <c r="A57" s="74">
        <v>5</v>
      </c>
      <c r="B57">
        <f ca="1">IF('Waste 2010'!$A65="MR",INDIRECT("'Waste 2010'!"&amp;'Country Selector'!$B$3&amp;ROW($A65))*10^12,0)</f>
        <v>715669800627.31384</v>
      </c>
      <c r="C57" s="90">
        <f t="shared" ca="1" si="9"/>
        <v>745166794260.66504</v>
      </c>
      <c r="D57" s="90">
        <f t="shared" ca="1" si="9"/>
        <v>774663787894.01636</v>
      </c>
      <c r="E57" s="90">
        <f t="shared" ca="1" si="9"/>
        <v>804160781527.36768</v>
      </c>
      <c r="F57" s="90">
        <f t="shared" ca="1" si="9"/>
        <v>833657775160.71875</v>
      </c>
      <c r="G57" s="90">
        <f t="shared" ca="1" si="9"/>
        <v>863154768794.07007</v>
      </c>
      <c r="H57" s="90">
        <f t="shared" ca="1" si="9"/>
        <v>892651762427.42139</v>
      </c>
      <c r="I57" s="90">
        <f t="shared" ca="1" si="9"/>
        <v>922148756060.77246</v>
      </c>
      <c r="J57" s="90">
        <f t="shared" ca="1" si="9"/>
        <v>951645749694.12378</v>
      </c>
      <c r="K57" s="90">
        <f t="shared" ca="1" si="9"/>
        <v>981142743327.4751</v>
      </c>
      <c r="L57">
        <f ca="1">IF('Waste 2020'!$A65="MR",INDIRECT("'Waste 2020'!"&amp;'Country Selector'!$B$3&amp;ROW($A65))*10^12,0)*'Process Emissions Multipliers'!$B$37</f>
        <v>1010639736960.8263</v>
      </c>
      <c r="M57" s="90">
        <f t="shared" ca="1" si="10"/>
        <v>1011021034337.0519</v>
      </c>
      <c r="N57" s="90">
        <f t="shared" ca="1" si="10"/>
        <v>1011402331713.2773</v>
      </c>
      <c r="O57" s="90">
        <f t="shared" ca="1" si="10"/>
        <v>1011783629089.5028</v>
      </c>
      <c r="P57" s="90">
        <f t="shared" ca="1" si="10"/>
        <v>1012164926465.7284</v>
      </c>
      <c r="Q57" s="90">
        <f t="shared" ca="1" si="10"/>
        <v>1012546223841.9539</v>
      </c>
      <c r="R57" s="90">
        <f t="shared" ca="1" si="10"/>
        <v>1012927521218.1794</v>
      </c>
      <c r="S57" s="90">
        <f t="shared" ca="1" si="10"/>
        <v>1013308818594.4049</v>
      </c>
      <c r="T57" s="90">
        <f t="shared" ca="1" si="10"/>
        <v>1013690115970.6304</v>
      </c>
      <c r="U57" s="90">
        <f t="shared" ca="1" si="10"/>
        <v>1014071413346.8558</v>
      </c>
      <c r="V57">
        <f ca="1">IF('Waste 2030'!$A65="MR",INDIRECT("'Waste 2030'!"&amp;'Country Selector'!$B$3&amp;ROW($A65))*10^12,0)*'Process Emissions Multipliers'!$D$37</f>
        <v>1014452710723.0813</v>
      </c>
      <c r="W57" s="90">
        <f t="shared" ca="1" si="8"/>
        <v>1020446268243.5668</v>
      </c>
      <c r="X57" s="90">
        <f t="shared" ca="1" si="8"/>
        <v>1026439825764.0526</v>
      </c>
      <c r="Y57" s="90">
        <f t="shared" ca="1" si="8"/>
        <v>1032433383284.5382</v>
      </c>
      <c r="Z57" s="90">
        <f t="shared" ca="1" si="8"/>
        <v>1038426940805.0239</v>
      </c>
      <c r="AA57" s="90">
        <f t="shared" ca="1" si="8"/>
        <v>1044420498325.5094</v>
      </c>
      <c r="AB57" s="90">
        <f t="shared" ca="1" si="8"/>
        <v>1050414055845.9951</v>
      </c>
      <c r="AC57" s="90">
        <f t="shared" ca="1" si="8"/>
        <v>1056407613366.4807</v>
      </c>
      <c r="AD57" s="90">
        <f t="shared" ca="1" si="8"/>
        <v>1062401170886.9664</v>
      </c>
      <c r="AE57" s="90">
        <f t="shared" ca="1" si="8"/>
        <v>1068394728407.4519</v>
      </c>
      <c r="AF57" s="90">
        <f t="shared" ca="1" si="8"/>
        <v>1074388285927.9376</v>
      </c>
      <c r="AG57" s="90">
        <f t="shared" ca="1" si="8"/>
        <v>1080381843448.4233</v>
      </c>
      <c r="AH57" s="90">
        <f t="shared" ca="1" si="8"/>
        <v>1086375400968.9089</v>
      </c>
      <c r="AI57" s="90">
        <f t="shared" ca="1" si="8"/>
        <v>1092368958489.3945</v>
      </c>
      <c r="AJ57" s="90">
        <f t="shared" ca="1" si="8"/>
        <v>1098362516009.8802</v>
      </c>
      <c r="AK57" s="90">
        <f t="shared" ca="1" si="8"/>
        <v>1104356073530.3657</v>
      </c>
      <c r="AL57" s="90">
        <f t="shared" ca="1" si="8"/>
        <v>1110349631050.8513</v>
      </c>
      <c r="AM57" s="90">
        <f t="shared" ca="1" si="11"/>
        <v>1116343188571.3369</v>
      </c>
      <c r="AN57" s="90">
        <f t="shared" ca="1" si="11"/>
        <v>1122336746091.8225</v>
      </c>
      <c r="AO57" s="90">
        <f t="shared" ca="1" si="11"/>
        <v>1128330303612.3083</v>
      </c>
      <c r="AP57">
        <f ca="1">V57*'Process Emissions Multipliers'!$E$37</f>
        <v>1134323861132.7939</v>
      </c>
    </row>
    <row r="58" spans="1:42">
      <c r="A58" s="74">
        <v>6</v>
      </c>
      <c r="B58">
        <f ca="1">IF('Waste 2010'!$A66="MR",INDIRECT("'Waste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IF('Waste 2020'!$A66="MR",INDIRECT("'Waste 2020'!"&amp;'Country Selector'!$B$3&amp;ROW($A66))*10^12,0)*'Process Emissions Multipliers'!$B$37</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IF('Waste 2030'!$A66="MR",INDIRECT("'Waste 2030'!"&amp;'Country Selector'!$B$3&amp;ROW($A66))*10^12,0)*'Process Emissions Multipliers'!$D$37</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Multipliers'!$E$37</f>
        <v>0</v>
      </c>
    </row>
    <row r="59" spans="1:42">
      <c r="A59" s="74">
        <v>7</v>
      </c>
      <c r="B59">
        <f ca="1">IF('Waste 2010'!$A67="MR",INDIRECT("'Waste 2010'!"&amp;'Country Selector'!$B$3&amp;ROW($A67))*10^12,0)</f>
        <v>419807970975.19763</v>
      </c>
      <c r="C59" s="90">
        <f t="shared" ca="1" si="9"/>
        <v>436854780323.98102</v>
      </c>
      <c r="D59" s="90">
        <f t="shared" ca="1" si="9"/>
        <v>453901589672.76434</v>
      </c>
      <c r="E59" s="90">
        <f t="shared" ca="1" si="9"/>
        <v>470948399021.54773</v>
      </c>
      <c r="F59" s="90">
        <f t="shared" ca="1" si="9"/>
        <v>487995208370.33112</v>
      </c>
      <c r="G59" s="90">
        <f t="shared" ca="1" si="9"/>
        <v>505042017719.1145</v>
      </c>
      <c r="H59" s="90">
        <f t="shared" ca="1" si="9"/>
        <v>522088827067.89789</v>
      </c>
      <c r="I59" s="90">
        <f t="shared" ca="1" si="9"/>
        <v>539135636416.68121</v>
      </c>
      <c r="J59" s="90">
        <f t="shared" ca="1" si="9"/>
        <v>556182445765.4646</v>
      </c>
      <c r="K59" s="90">
        <f t="shared" ca="1" si="9"/>
        <v>573229255114.24792</v>
      </c>
      <c r="L59">
        <f ca="1">IF('Waste 2020'!$A67="MR",INDIRECT("'Waste 2020'!"&amp;'Country Selector'!$B$3&amp;ROW($A67))*10^12,0)*'Process Emissions Multipliers'!$B$37</f>
        <v>590276064463.03137</v>
      </c>
      <c r="M59" s="90">
        <f t="shared" ca="1" si="10"/>
        <v>587075733326.73438</v>
      </c>
      <c r="N59" s="90">
        <f t="shared" ca="1" si="10"/>
        <v>583875402190.4375</v>
      </c>
      <c r="O59" s="90">
        <f t="shared" ca="1" si="10"/>
        <v>580675071054.14062</v>
      </c>
      <c r="P59" s="90">
        <f t="shared" ca="1" si="10"/>
        <v>577474739917.84363</v>
      </c>
      <c r="Q59" s="90">
        <f t="shared" ca="1" si="10"/>
        <v>574274408781.54663</v>
      </c>
      <c r="R59" s="90">
        <f t="shared" ca="1" si="10"/>
        <v>571074077645.24976</v>
      </c>
      <c r="S59" s="90">
        <f t="shared" ca="1" si="10"/>
        <v>567873746508.95288</v>
      </c>
      <c r="T59" s="90">
        <f t="shared" ca="1" si="10"/>
        <v>564673415372.65588</v>
      </c>
      <c r="U59" s="90">
        <f t="shared" ca="1" si="10"/>
        <v>561473084236.35901</v>
      </c>
      <c r="V59">
        <f ca="1">IF('Waste 2030'!$A67="MR",INDIRECT("'Waste 2030'!"&amp;'Country Selector'!$B$3&amp;ROW($A67))*10^12,0)*'Process Emissions Multipliers'!$D$37</f>
        <v>558272753100.06201</v>
      </c>
      <c r="W59" s="90">
        <f t="shared" ca="1" si="8"/>
        <v>561571122577.96509</v>
      </c>
      <c r="X59" s="90">
        <f t="shared" ca="1" si="8"/>
        <v>564869492055.86829</v>
      </c>
      <c r="Y59" s="90">
        <f t="shared" ca="1" si="8"/>
        <v>568167861533.77136</v>
      </c>
      <c r="Z59" s="90">
        <f t="shared" ca="1" si="8"/>
        <v>571466231011.67456</v>
      </c>
      <c r="AA59" s="90">
        <f t="shared" ca="1" si="8"/>
        <v>574764600489.57764</v>
      </c>
      <c r="AB59" s="90">
        <f t="shared" ca="1" si="8"/>
        <v>578062969967.48071</v>
      </c>
      <c r="AC59" s="90">
        <f t="shared" ca="1" si="8"/>
        <v>581361339445.38391</v>
      </c>
      <c r="AD59" s="90">
        <f t="shared" ca="1" si="8"/>
        <v>584659708923.28699</v>
      </c>
      <c r="AE59" s="90">
        <f t="shared" ca="1" si="8"/>
        <v>587958078401.18994</v>
      </c>
      <c r="AF59" s="90">
        <f t="shared" ca="1" si="8"/>
        <v>591256447879.09326</v>
      </c>
      <c r="AG59" s="90">
        <f t="shared" ca="1" si="8"/>
        <v>594554817356.99634</v>
      </c>
      <c r="AH59" s="90">
        <f t="shared" ca="1" si="8"/>
        <v>597853186834.89941</v>
      </c>
      <c r="AI59" s="90">
        <f t="shared" ca="1" si="8"/>
        <v>601151556312.80261</v>
      </c>
      <c r="AJ59" s="90">
        <f t="shared" ca="1" si="8"/>
        <v>604449925790.70569</v>
      </c>
      <c r="AK59" s="90">
        <f t="shared" ca="1" si="8"/>
        <v>607748295268.60876</v>
      </c>
      <c r="AL59" s="90">
        <f t="shared" ca="1" si="8"/>
        <v>611046664746.51196</v>
      </c>
      <c r="AM59" s="90">
        <f t="shared" ca="1" si="11"/>
        <v>614345034224.41504</v>
      </c>
      <c r="AN59" s="90">
        <f t="shared" ca="1" si="11"/>
        <v>617643403702.31812</v>
      </c>
      <c r="AO59" s="90">
        <f t="shared" ca="1" si="11"/>
        <v>620941773180.22119</v>
      </c>
      <c r="AP59">
        <f ca="1">V59*'Process Emissions Multipliers'!$E$37</f>
        <v>624240142658.12439</v>
      </c>
    </row>
    <row r="60" spans="1:42">
      <c r="A60" s="74">
        <v>8</v>
      </c>
      <c r="B60">
        <f ca="1">IF('Waste 2010'!$A68="MR",INDIRECT("'Waste 2010'!"&amp;'Country Selector'!$B$3&amp;ROW($A68))*10^12,0)</f>
        <v>283492929474.86401</v>
      </c>
      <c r="C60" s="90">
        <f t="shared" ca="1" si="9"/>
        <v>302325676987.72388</v>
      </c>
      <c r="D60" s="90">
        <f t="shared" ca="1" si="9"/>
        <v>321158424500.58374</v>
      </c>
      <c r="E60" s="90">
        <f t="shared" ca="1" si="9"/>
        <v>339991172013.4436</v>
      </c>
      <c r="F60" s="90">
        <f t="shared" ca="1" si="9"/>
        <v>358823919526.30347</v>
      </c>
      <c r="G60" s="90">
        <f t="shared" ca="1" si="9"/>
        <v>377656667039.16333</v>
      </c>
      <c r="H60" s="90">
        <f t="shared" ca="1" si="9"/>
        <v>396489414552.02325</v>
      </c>
      <c r="I60" s="90">
        <f t="shared" ca="1" si="9"/>
        <v>415322162064.88306</v>
      </c>
      <c r="J60" s="90">
        <f t="shared" ca="1" si="9"/>
        <v>434154909577.74292</v>
      </c>
      <c r="K60" s="90">
        <f t="shared" ca="1" si="9"/>
        <v>452987657090.60284</v>
      </c>
      <c r="L60">
        <f ca="1">IF('Waste 2020'!$A68="MR",INDIRECT("'Waste 2020'!"&amp;'Country Selector'!$B$3&amp;ROW($A68))*10^12,0)*'Process Emissions Multipliers'!$B$37</f>
        <v>471820404603.46271</v>
      </c>
      <c r="M60" s="90">
        <f t="shared" ca="1" si="10"/>
        <v>467897533719.51074</v>
      </c>
      <c r="N60" s="90">
        <f t="shared" ca="1" si="10"/>
        <v>463974662835.55872</v>
      </c>
      <c r="O60" s="90">
        <f t="shared" ca="1" si="10"/>
        <v>460051791951.60675</v>
      </c>
      <c r="P60" s="90">
        <f t="shared" ca="1" si="10"/>
        <v>456128921067.65479</v>
      </c>
      <c r="Q60" s="90">
        <f t="shared" ca="1" si="10"/>
        <v>452206050183.70276</v>
      </c>
      <c r="R60" s="90">
        <f t="shared" ca="1" si="10"/>
        <v>448283179299.75079</v>
      </c>
      <c r="S60" s="90">
        <f t="shared" ca="1" si="10"/>
        <v>444360308415.79883</v>
      </c>
      <c r="T60" s="90">
        <f t="shared" ca="1" si="10"/>
        <v>440437437531.8468</v>
      </c>
      <c r="U60" s="90">
        <f t="shared" ca="1" si="10"/>
        <v>436514566647.89484</v>
      </c>
      <c r="V60">
        <f ca="1">IF('Waste 2030'!$A68="MR",INDIRECT("'Waste 2030'!"&amp;'Country Selector'!$B$3&amp;ROW($A68))*10^12,0)*'Process Emissions Multipliers'!$D$37</f>
        <v>432591695763.94287</v>
      </c>
      <c r="W60" s="90">
        <f t="shared" ca="1" si="8"/>
        <v>435147520381.53156</v>
      </c>
      <c r="X60" s="90">
        <f t="shared" ca="1" si="8"/>
        <v>437703344999.12024</v>
      </c>
      <c r="Y60" s="90">
        <f t="shared" ca="1" si="8"/>
        <v>440259169616.70886</v>
      </c>
      <c r="Z60" s="90">
        <f t="shared" ca="1" si="8"/>
        <v>442814994234.29755</v>
      </c>
      <c r="AA60" s="90">
        <f t="shared" ca="1" si="8"/>
        <v>445370818851.88623</v>
      </c>
      <c r="AB60" s="90">
        <f t="shared" ca="1" si="8"/>
        <v>447926643469.47491</v>
      </c>
      <c r="AC60" s="90">
        <f t="shared" ca="1" si="8"/>
        <v>450482468087.0636</v>
      </c>
      <c r="AD60" s="90">
        <f t="shared" ca="1" si="8"/>
        <v>453038292704.65222</v>
      </c>
      <c r="AE60" s="90">
        <f t="shared" ca="1" si="8"/>
        <v>455594117322.24084</v>
      </c>
      <c r="AF60" s="90">
        <f t="shared" ca="1" si="8"/>
        <v>458149941939.82959</v>
      </c>
      <c r="AG60" s="90">
        <f t="shared" ca="1" si="8"/>
        <v>460705766557.41821</v>
      </c>
      <c r="AH60" s="90">
        <f t="shared" ca="1" si="8"/>
        <v>463261591175.00696</v>
      </c>
      <c r="AI60" s="90">
        <f t="shared" ca="1" si="8"/>
        <v>465817415792.59564</v>
      </c>
      <c r="AJ60" s="90">
        <f t="shared" ca="1" si="8"/>
        <v>468373240410.18427</v>
      </c>
      <c r="AK60" s="90">
        <f t="shared" ca="1" si="8"/>
        <v>470929065027.77295</v>
      </c>
      <c r="AL60" s="90">
        <f t="shared" ca="1" si="8"/>
        <v>473484889645.36163</v>
      </c>
      <c r="AM60" s="90">
        <f t="shared" ca="1" si="11"/>
        <v>476040714262.95032</v>
      </c>
      <c r="AN60" s="90">
        <f t="shared" ca="1" si="11"/>
        <v>478596538880.53894</v>
      </c>
      <c r="AO60" s="90">
        <f t="shared" ca="1" si="11"/>
        <v>481152363498.12762</v>
      </c>
      <c r="AP60">
        <f ca="1">V60*'Process Emissions Multipliers'!$E$37</f>
        <v>483708188115.71631</v>
      </c>
    </row>
    <row r="61" spans="1:42">
      <c r="A61" s="74">
        <v>9</v>
      </c>
      <c r="B61">
        <f ca="1">IF('Waste 2010'!$A69="MR",INDIRECT("'Waste 2010'!"&amp;'Country Selector'!$B$3&amp;ROW($A69))*10^12,0)</f>
        <v>327485216171.20471</v>
      </c>
      <c r="C61" s="90">
        <f t="shared" ca="1" si="9"/>
        <v>332746450255.14642</v>
      </c>
      <c r="D61" s="90">
        <f t="shared" ca="1" si="9"/>
        <v>338007684339.08813</v>
      </c>
      <c r="E61" s="90">
        <f t="shared" ca="1" si="9"/>
        <v>343268918423.02991</v>
      </c>
      <c r="F61" s="90">
        <f t="shared" ca="1" si="9"/>
        <v>348530152506.97156</v>
      </c>
      <c r="G61" s="90">
        <f t="shared" ca="1" si="9"/>
        <v>353791386590.91327</v>
      </c>
      <c r="H61" s="90">
        <f t="shared" ca="1" si="9"/>
        <v>359052620674.85498</v>
      </c>
      <c r="I61" s="90">
        <f t="shared" ca="1" si="9"/>
        <v>364313854758.79663</v>
      </c>
      <c r="J61" s="90">
        <f t="shared" ca="1" si="9"/>
        <v>369575088842.7384</v>
      </c>
      <c r="K61" s="90">
        <f t="shared" ca="1" si="9"/>
        <v>374836322926.68018</v>
      </c>
      <c r="L61">
        <f ca="1">IF('Waste 2020'!$A69="MR",INDIRECT("'Waste 2020'!"&amp;'Country Selector'!$B$3&amp;ROW($A69))*10^12,0)*'Process Emissions Multipliers'!$B$37</f>
        <v>380097557010.62183</v>
      </c>
      <c r="M61" s="90">
        <f t="shared" ca="1" si="10"/>
        <v>379923688860.93317</v>
      </c>
      <c r="N61" s="90">
        <f t="shared" ca="1" si="10"/>
        <v>379749820711.24438</v>
      </c>
      <c r="O61" s="90">
        <f t="shared" ca="1" si="10"/>
        <v>379575952561.55573</v>
      </c>
      <c r="P61" s="90">
        <f t="shared" ca="1" si="10"/>
        <v>379402084411.86707</v>
      </c>
      <c r="Q61" s="90">
        <f t="shared" ca="1" si="10"/>
        <v>379228216262.17834</v>
      </c>
      <c r="R61" s="90">
        <f t="shared" ca="1" si="10"/>
        <v>379054348112.48969</v>
      </c>
      <c r="S61" s="90">
        <f t="shared" ca="1" si="10"/>
        <v>378880479962.80103</v>
      </c>
      <c r="T61" s="90">
        <f t="shared" ca="1" si="10"/>
        <v>378706611813.1123</v>
      </c>
      <c r="U61" s="90">
        <f t="shared" ca="1" si="10"/>
        <v>378532743663.42365</v>
      </c>
      <c r="V61">
        <f ca="1">IF('Waste 2030'!$A69="MR",INDIRECT("'Waste 2030'!"&amp;'Country Selector'!$B$3&amp;ROW($A69))*10^12,0)*'Process Emissions Multipliers'!$D$37</f>
        <v>378358875513.73492</v>
      </c>
      <c r="W61" s="90">
        <f t="shared" ca="1" si="8"/>
        <v>380594283492.64551</v>
      </c>
      <c r="X61" s="90">
        <f t="shared" ca="1" si="8"/>
        <v>382829691471.55609</v>
      </c>
      <c r="Y61" s="90">
        <f t="shared" ca="1" si="8"/>
        <v>385065099450.46661</v>
      </c>
      <c r="Z61" s="90">
        <f t="shared" ca="1" si="8"/>
        <v>387300507429.3772</v>
      </c>
      <c r="AA61" s="90">
        <f t="shared" ca="1" si="8"/>
        <v>389535915408.28772</v>
      </c>
      <c r="AB61" s="90">
        <f t="shared" ca="1" si="8"/>
        <v>391771323387.19836</v>
      </c>
      <c r="AC61" s="90">
        <f t="shared" ca="1" si="8"/>
        <v>394006731366.10889</v>
      </c>
      <c r="AD61" s="90">
        <f t="shared" ca="1" si="8"/>
        <v>396242139345.01947</v>
      </c>
      <c r="AE61" s="90">
        <f t="shared" ca="1" si="8"/>
        <v>398477547323.93005</v>
      </c>
      <c r="AF61" s="90">
        <f t="shared" ca="1" si="8"/>
        <v>400712955302.84058</v>
      </c>
      <c r="AG61" s="90">
        <f t="shared" ca="1" si="8"/>
        <v>402948363281.75122</v>
      </c>
      <c r="AH61" s="90">
        <f t="shared" ca="1" si="8"/>
        <v>405183771260.66174</v>
      </c>
      <c r="AI61" s="90">
        <f t="shared" ca="1" si="8"/>
        <v>407419179239.57227</v>
      </c>
      <c r="AJ61" s="90">
        <f t="shared" ca="1" si="8"/>
        <v>409654587218.48291</v>
      </c>
      <c r="AK61" s="90">
        <f t="shared" ca="1" si="8"/>
        <v>411889995197.39343</v>
      </c>
      <c r="AL61" s="90">
        <f t="shared" ca="1" si="8"/>
        <v>414125403176.30396</v>
      </c>
      <c r="AM61" s="90">
        <f t="shared" ca="1" si="11"/>
        <v>416360811155.2146</v>
      </c>
      <c r="AN61" s="90">
        <f t="shared" ca="1" si="11"/>
        <v>418596219134.12512</v>
      </c>
      <c r="AO61" s="90">
        <f t="shared" ca="1" si="11"/>
        <v>420831627113.03577</v>
      </c>
      <c r="AP61">
        <f ca="1">V61*'Process Emissions Multipliers'!$E$37</f>
        <v>423067035091.94629</v>
      </c>
    </row>
    <row r="62" spans="1:42">
      <c r="A62" s="74">
        <v>10</v>
      </c>
      <c r="B62">
        <f ca="1">IF('Waste 2010'!$A70="MR",INDIRECT("'Waste 2010'!"&amp;'Country Selector'!$B$3&amp;ROW($A70))*10^12,0)</f>
        <v>234623672711.80539</v>
      </c>
      <c r="C62" s="90">
        <f t="shared" ca="1" si="9"/>
        <v>240411898319.51724</v>
      </c>
      <c r="D62" s="90">
        <f t="shared" ca="1" si="9"/>
        <v>246200123927.22913</v>
      </c>
      <c r="E62" s="90">
        <f t="shared" ca="1" si="9"/>
        <v>251988349534.94098</v>
      </c>
      <c r="F62" s="90">
        <f t="shared" ca="1" si="9"/>
        <v>257776575142.65283</v>
      </c>
      <c r="G62" s="90">
        <f t="shared" ca="1" si="9"/>
        <v>263564800750.36469</v>
      </c>
      <c r="H62" s="90">
        <f t="shared" ca="1" si="9"/>
        <v>269353026358.07654</v>
      </c>
      <c r="I62" s="90">
        <f t="shared" ca="1" si="9"/>
        <v>275141251965.78839</v>
      </c>
      <c r="J62" s="90">
        <f t="shared" ca="1" si="9"/>
        <v>280929477573.50031</v>
      </c>
      <c r="K62" s="90">
        <f t="shared" ca="1" si="9"/>
        <v>286717703181.2121</v>
      </c>
      <c r="L62">
        <f ca="1">IF('Waste 2020'!$A70="MR",INDIRECT("'Waste 2020'!"&amp;'Country Selector'!$B$3&amp;ROW($A70))*10^12,0)*'Process Emissions Multipliers'!$B$37</f>
        <v>292505928788.92401</v>
      </c>
      <c r="M62" s="90">
        <f t="shared" ca="1" si="10"/>
        <v>299146681033.51697</v>
      </c>
      <c r="N62" s="90">
        <f t="shared" ca="1" si="10"/>
        <v>305787433278.10999</v>
      </c>
      <c r="O62" s="90">
        <f t="shared" ca="1" si="10"/>
        <v>312428185522.70288</v>
      </c>
      <c r="P62" s="90">
        <f t="shared" ca="1" si="10"/>
        <v>319068937767.2959</v>
      </c>
      <c r="Q62" s="90">
        <f t="shared" ca="1" si="10"/>
        <v>325709690011.88879</v>
      </c>
      <c r="R62" s="90">
        <f t="shared" ca="1" si="10"/>
        <v>332350442256.48181</v>
      </c>
      <c r="S62" s="90">
        <f t="shared" ca="1" si="10"/>
        <v>338991194501.07477</v>
      </c>
      <c r="T62" s="90">
        <f t="shared" ca="1" si="10"/>
        <v>345631946745.66772</v>
      </c>
      <c r="U62" s="90">
        <f t="shared" ca="1" si="10"/>
        <v>352272698990.26068</v>
      </c>
      <c r="V62">
        <f ca="1">IF('Waste 2030'!$A70="MR",INDIRECT("'Waste 2030'!"&amp;'Country Selector'!$B$3&amp;ROW($A70))*10^12,0)*'Process Emissions Multipliers'!$D$37</f>
        <v>358913451234.85364</v>
      </c>
      <c r="W62" s="90">
        <f t="shared" ca="1" si="8"/>
        <v>361033972371.14081</v>
      </c>
      <c r="X62" s="90">
        <f t="shared" ca="1" si="8"/>
        <v>363154493507.42798</v>
      </c>
      <c r="Y62" s="90">
        <f t="shared" ca="1" si="8"/>
        <v>365275014643.71515</v>
      </c>
      <c r="Z62" s="90">
        <f t="shared" ca="1" si="8"/>
        <v>367395535780.00232</v>
      </c>
      <c r="AA62" s="90">
        <f t="shared" ca="1" si="8"/>
        <v>369516056916.28949</v>
      </c>
      <c r="AB62" s="90">
        <f t="shared" ca="1" si="8"/>
        <v>371636578052.57666</v>
      </c>
      <c r="AC62" s="90">
        <f t="shared" ca="1" si="8"/>
        <v>373757099188.86383</v>
      </c>
      <c r="AD62" s="90">
        <f t="shared" ca="1" si="8"/>
        <v>375877620325.151</v>
      </c>
      <c r="AE62" s="90">
        <f t="shared" ca="1" si="8"/>
        <v>377998141461.43817</v>
      </c>
      <c r="AF62" s="90">
        <f t="shared" ca="1" si="8"/>
        <v>380118662597.72534</v>
      </c>
      <c r="AG62" s="90">
        <f t="shared" ca="1" si="8"/>
        <v>382239183734.01251</v>
      </c>
      <c r="AH62" s="90">
        <f t="shared" ca="1" si="8"/>
        <v>384359704870.29968</v>
      </c>
      <c r="AI62" s="90">
        <f t="shared" ca="1" si="8"/>
        <v>386480226006.58685</v>
      </c>
      <c r="AJ62" s="90">
        <f t="shared" ca="1" si="8"/>
        <v>388600747142.87402</v>
      </c>
      <c r="AK62" s="90">
        <f t="shared" ca="1" si="8"/>
        <v>390721268279.16125</v>
      </c>
      <c r="AL62" s="90">
        <f t="shared" ca="1" si="8"/>
        <v>392841789415.44836</v>
      </c>
      <c r="AM62" s="90">
        <f t="shared" ca="1" si="11"/>
        <v>394962310551.73547</v>
      </c>
      <c r="AN62" s="90">
        <f t="shared" ca="1" si="11"/>
        <v>397082831688.02271</v>
      </c>
      <c r="AO62" s="90">
        <f t="shared" ca="1" si="11"/>
        <v>399203352824.30988</v>
      </c>
      <c r="AP62">
        <f ca="1">V62*'Process Emissions Multipliers'!$E$37</f>
        <v>401323873960.59705</v>
      </c>
    </row>
    <row r="63" spans="1:42">
      <c r="A63" s="74">
        <v>11</v>
      </c>
      <c r="B63">
        <f ca="1">IF('Waste 2010'!$A71="MR",INDIRECT("'Waste 2010'!"&amp;'Country Selector'!$B$3&amp;ROW($A71))*10^12,0)</f>
        <v>215118350827.14371</v>
      </c>
      <c r="C63" s="90">
        <f t="shared" ca="1" si="9"/>
        <v>227993416856.6778</v>
      </c>
      <c r="D63" s="90">
        <f t="shared" ca="1" si="9"/>
        <v>240868482886.21188</v>
      </c>
      <c r="E63" s="90">
        <f t="shared" ca="1" si="9"/>
        <v>253743548915.74597</v>
      </c>
      <c r="F63" s="90">
        <f t="shared" ref="D63:K95" ca="1" si="12">$B63*($L$1-F$1)/($L$1-$B$1)+$L63*(F$1-$B$1)/($L$1-$B$1)</f>
        <v>266618614945.28006</v>
      </c>
      <c r="G63" s="90">
        <f t="shared" ca="1" si="12"/>
        <v>279493680974.81415</v>
      </c>
      <c r="H63" s="90">
        <f t="shared" ca="1" si="12"/>
        <v>292368747004.34827</v>
      </c>
      <c r="I63" s="90">
        <f t="shared" ca="1" si="12"/>
        <v>305243813033.88239</v>
      </c>
      <c r="J63" s="90">
        <f t="shared" ca="1" si="12"/>
        <v>318118879063.41638</v>
      </c>
      <c r="K63" s="90">
        <f t="shared" ca="1" si="12"/>
        <v>330993945092.9505</v>
      </c>
      <c r="L63">
        <f ca="1">IF('Waste 2020'!$A71="MR",INDIRECT("'Waste 2020'!"&amp;'Country Selector'!$B$3&amp;ROW($A71))*10^12,0)*'Process Emissions Multipliers'!$B$37</f>
        <v>343869011122.48462</v>
      </c>
      <c r="M63" s="90">
        <f t="shared" ca="1" si="10"/>
        <v>337762109764.15485</v>
      </c>
      <c r="N63" s="90">
        <f t="shared" ca="1" si="10"/>
        <v>331655208405.82507</v>
      </c>
      <c r="O63" s="90">
        <f t="shared" ca="1" si="10"/>
        <v>325548307047.49536</v>
      </c>
      <c r="P63" s="90">
        <f t="shared" ref="N63:U95" ca="1" si="13">$L63*($V$1-P$1)/($V$1-$L$1)+$V63*(P$1-$L$1)/($V$1-$L$1)</f>
        <v>319441405689.16565</v>
      </c>
      <c r="Q63" s="90">
        <f t="shared" ca="1" si="13"/>
        <v>313334504330.83588</v>
      </c>
      <c r="R63" s="90">
        <f t="shared" ca="1" si="13"/>
        <v>307227602972.5061</v>
      </c>
      <c r="S63" s="90">
        <f t="shared" ca="1" si="13"/>
        <v>301120701614.17639</v>
      </c>
      <c r="T63" s="90">
        <f t="shared" ca="1" si="13"/>
        <v>295013800255.84662</v>
      </c>
      <c r="U63" s="90">
        <f t="shared" ca="1" si="13"/>
        <v>288906898897.51685</v>
      </c>
      <c r="V63">
        <f ca="1">IF('Waste 2030'!$A71="MR",INDIRECT("'Waste 2030'!"&amp;'Country Selector'!$B$3&amp;ROW($A71))*10^12,0)*'Process Emissions Multipliers'!$D$37</f>
        <v>282799997539.18713</v>
      </c>
      <c r="W63" s="90">
        <f t="shared" ref="W63:AL78" ca="1" si="14">$V63*($AP$1-W$1)/($AP$1-$V$1)+$AP63*(W$1-$V$1)/($AP$1-$V$1)</f>
        <v>284470827568.15533</v>
      </c>
      <c r="X63" s="90">
        <f t="shared" ca="1" si="14"/>
        <v>286141657597.12354</v>
      </c>
      <c r="Y63" s="90">
        <f t="shared" ca="1" si="14"/>
        <v>287812487626.09174</v>
      </c>
      <c r="Z63" s="90">
        <f t="shared" ca="1" si="14"/>
        <v>289483317655.05994</v>
      </c>
      <c r="AA63" s="90">
        <f t="shared" ca="1" si="14"/>
        <v>291154147684.02814</v>
      </c>
      <c r="AB63" s="90">
        <f t="shared" ca="1" si="14"/>
        <v>292824977712.99634</v>
      </c>
      <c r="AC63" s="90">
        <f t="shared" ca="1" si="14"/>
        <v>294495807741.96448</v>
      </c>
      <c r="AD63" s="90">
        <f t="shared" ca="1" si="14"/>
        <v>296166637770.93274</v>
      </c>
      <c r="AE63" s="90">
        <f t="shared" ca="1" si="14"/>
        <v>297837467799.90088</v>
      </c>
      <c r="AF63" s="90">
        <f t="shared" ca="1" si="14"/>
        <v>299508297828.86914</v>
      </c>
      <c r="AG63" s="90">
        <f t="shared" ca="1" si="14"/>
        <v>301179127857.83728</v>
      </c>
      <c r="AH63" s="90">
        <f t="shared" ca="1" si="14"/>
        <v>302849957886.80554</v>
      </c>
      <c r="AI63" s="90">
        <f t="shared" ca="1" si="14"/>
        <v>304520787915.77368</v>
      </c>
      <c r="AJ63" s="90">
        <f t="shared" ca="1" si="14"/>
        <v>306191617944.74188</v>
      </c>
      <c r="AK63" s="90">
        <f t="shared" ca="1" si="14"/>
        <v>307862447973.71008</v>
      </c>
      <c r="AL63" s="90">
        <f t="shared" ca="1" si="14"/>
        <v>309533278002.67828</v>
      </c>
      <c r="AM63" s="90">
        <f t="shared" ca="1" si="11"/>
        <v>311204108031.64648</v>
      </c>
      <c r="AN63" s="90">
        <f t="shared" ca="1" si="11"/>
        <v>312874938060.61469</v>
      </c>
      <c r="AO63" s="90">
        <f t="shared" ca="1" si="11"/>
        <v>314545768089.58289</v>
      </c>
      <c r="AP63">
        <f ca="1">V63*'Process Emissions Multipliers'!$E$37</f>
        <v>316216598118.55109</v>
      </c>
    </row>
    <row r="64" spans="1:42">
      <c r="A64" s="74">
        <v>12</v>
      </c>
      <c r="B64">
        <f ca="1">IF('Waste 2010'!$A72="MR",INDIRECT("'Waste 2010'!"&amp;'Country Selector'!$B$3&amp;ROW($A72))*10^12,0)</f>
        <v>162762977679.8063</v>
      </c>
      <c r="C64" s="90">
        <f t="shared" ref="C64:K127" ca="1" si="15">$B64*($L$1-C$1)/($L$1-$B$1)+$L64*(C$1-$B$1)/($L$1-$B$1)</f>
        <v>171567817868.59256</v>
      </c>
      <c r="D64" s="90">
        <f t="shared" ca="1" si="12"/>
        <v>180372658057.37881</v>
      </c>
      <c r="E64" s="90">
        <f t="shared" ca="1" si="12"/>
        <v>189177498246.16507</v>
      </c>
      <c r="F64" s="90">
        <f t="shared" ca="1" si="12"/>
        <v>197982338434.95132</v>
      </c>
      <c r="G64" s="90">
        <f t="shared" ca="1" si="12"/>
        <v>206787178623.73758</v>
      </c>
      <c r="H64" s="90">
        <f t="shared" ca="1" si="12"/>
        <v>215592018812.52383</v>
      </c>
      <c r="I64" s="90">
        <f t="shared" ca="1" si="12"/>
        <v>224396859001.31009</v>
      </c>
      <c r="J64" s="90">
        <f t="shared" ca="1" si="12"/>
        <v>233201699190.09634</v>
      </c>
      <c r="K64" s="90">
        <f t="shared" ca="1" si="12"/>
        <v>242006539378.88257</v>
      </c>
      <c r="L64">
        <f ca="1">IF('Waste 2020'!$A72="MR",INDIRECT("'Waste 2020'!"&amp;'Country Selector'!$B$3&amp;ROW($A72))*10^12,0)*'Process Emissions Multipliers'!$B$37</f>
        <v>250811379567.66885</v>
      </c>
      <c r="M64" s="90">
        <f t="shared" ref="M64:U127" ca="1" si="16">$L64*($V$1-M$1)/($V$1-$L$1)+$V64*(M$1-$L$1)/($V$1-$L$1)</f>
        <v>249537748640.9035</v>
      </c>
      <c r="N64" s="90">
        <f t="shared" ca="1" si="13"/>
        <v>248264117714.13818</v>
      </c>
      <c r="O64" s="90">
        <f t="shared" ca="1" si="13"/>
        <v>246990486787.37286</v>
      </c>
      <c r="P64" s="90">
        <f t="shared" ca="1" si="13"/>
        <v>245716855860.60751</v>
      </c>
      <c r="Q64" s="90">
        <f t="shared" ca="1" si="13"/>
        <v>244443224933.84219</v>
      </c>
      <c r="R64" s="90">
        <f t="shared" ca="1" si="13"/>
        <v>243169594007.07684</v>
      </c>
      <c r="S64" s="90">
        <f t="shared" ca="1" si="13"/>
        <v>241895963080.31149</v>
      </c>
      <c r="T64" s="90">
        <f t="shared" ca="1" si="13"/>
        <v>240622332153.54614</v>
      </c>
      <c r="U64" s="90">
        <f t="shared" ca="1" si="13"/>
        <v>239348701226.78085</v>
      </c>
      <c r="V64">
        <f ca="1">IF('Waste 2030'!$A72="MR",INDIRECT("'Waste 2030'!"&amp;'Country Selector'!$B$3&amp;ROW($A72))*10^12,0)*'Process Emissions Multipliers'!$D$37</f>
        <v>238075070300.0155</v>
      </c>
      <c r="W64" s="90">
        <f t="shared" ca="1" si="14"/>
        <v>239481657924.01596</v>
      </c>
      <c r="X64" s="90">
        <f t="shared" ca="1" si="14"/>
        <v>240888245548.01645</v>
      </c>
      <c r="Y64" s="90">
        <f t="shared" ca="1" si="14"/>
        <v>242294833172.01688</v>
      </c>
      <c r="Z64" s="90">
        <f t="shared" ca="1" si="14"/>
        <v>243701420796.01733</v>
      </c>
      <c r="AA64" s="90">
        <f t="shared" ca="1" si="14"/>
        <v>245108008420.01779</v>
      </c>
      <c r="AB64" s="90">
        <f t="shared" ca="1" si="14"/>
        <v>246514596044.01825</v>
      </c>
      <c r="AC64" s="90">
        <f t="shared" ca="1" si="14"/>
        <v>247921183668.01871</v>
      </c>
      <c r="AD64" s="90">
        <f t="shared" ca="1" si="14"/>
        <v>249327771292.01917</v>
      </c>
      <c r="AE64" s="90">
        <f t="shared" ca="1" si="14"/>
        <v>250734358916.01959</v>
      </c>
      <c r="AF64" s="90">
        <f t="shared" ca="1" si="14"/>
        <v>252140946540.02008</v>
      </c>
      <c r="AG64" s="90">
        <f t="shared" ca="1" si="14"/>
        <v>253547534164.02057</v>
      </c>
      <c r="AH64" s="90">
        <f t="shared" ca="1" si="14"/>
        <v>254954121788.021</v>
      </c>
      <c r="AI64" s="90">
        <f t="shared" ca="1" si="14"/>
        <v>256360709412.02142</v>
      </c>
      <c r="AJ64" s="90">
        <f t="shared" ca="1" si="14"/>
        <v>257767297036.02191</v>
      </c>
      <c r="AK64" s="90">
        <f t="shared" ca="1" si="14"/>
        <v>259173884660.02237</v>
      </c>
      <c r="AL64" s="90">
        <f t="shared" ca="1" si="14"/>
        <v>260580472284.02283</v>
      </c>
      <c r="AM64" s="90">
        <f t="shared" ca="1" si="11"/>
        <v>261987059908.02325</v>
      </c>
      <c r="AN64" s="90">
        <f t="shared" ca="1" si="11"/>
        <v>263393647532.02371</v>
      </c>
      <c r="AO64" s="90">
        <f t="shared" ca="1" si="11"/>
        <v>264800235156.0242</v>
      </c>
      <c r="AP64">
        <f ca="1">V64*'Process Emissions Multipliers'!$E$37</f>
        <v>266206822780.02466</v>
      </c>
    </row>
    <row r="65" spans="1:42">
      <c r="A65" s="74">
        <v>13</v>
      </c>
      <c r="B65">
        <f ca="1">IF('Waste 2010'!$A73="MR",INDIRECT("'Waste 2010'!"&amp;'Country Selector'!$B$3&amp;ROW($A73))*10^12,0)</f>
        <v>136163845786.01526</v>
      </c>
      <c r="C65" s="90">
        <f t="shared" ca="1" si="15"/>
        <v>138634101808.6106</v>
      </c>
      <c r="D65" s="90">
        <f t="shared" ca="1" si="12"/>
        <v>141104357831.20596</v>
      </c>
      <c r="E65" s="90">
        <f t="shared" ca="1" si="12"/>
        <v>143574613853.80133</v>
      </c>
      <c r="F65" s="90">
        <f t="shared" ca="1" si="12"/>
        <v>146044869876.39667</v>
      </c>
      <c r="G65" s="90">
        <f t="shared" ca="1" si="12"/>
        <v>148515125898.992</v>
      </c>
      <c r="H65" s="90">
        <f t="shared" ca="1" si="12"/>
        <v>150985381921.58737</v>
      </c>
      <c r="I65" s="90">
        <f t="shared" ca="1" si="12"/>
        <v>153455637944.18274</v>
      </c>
      <c r="J65" s="90">
        <f t="shared" ca="1" si="12"/>
        <v>155925893966.77808</v>
      </c>
      <c r="K65" s="90">
        <f t="shared" ca="1" si="12"/>
        <v>158396149989.37344</v>
      </c>
      <c r="L65">
        <f ca="1">IF('Waste 2020'!$A73="MR",INDIRECT("'Waste 2020'!"&amp;'Country Selector'!$B$3&amp;ROW($A73))*10^12,0)*'Process Emissions Multipliers'!$B$37</f>
        <v>160866406011.96878</v>
      </c>
      <c r="M65" s="90">
        <f t="shared" ca="1" si="16"/>
        <v>160611151872.63452</v>
      </c>
      <c r="N65" s="90">
        <f t="shared" ca="1" si="13"/>
        <v>160355897733.30026</v>
      </c>
      <c r="O65" s="90">
        <f t="shared" ca="1" si="13"/>
        <v>160100643593.966</v>
      </c>
      <c r="P65" s="90">
        <f t="shared" ca="1" si="13"/>
        <v>159845389454.63174</v>
      </c>
      <c r="Q65" s="90">
        <f t="shared" ca="1" si="13"/>
        <v>159590135315.29749</v>
      </c>
      <c r="R65" s="90">
        <f t="shared" ca="1" si="13"/>
        <v>159334881175.9632</v>
      </c>
      <c r="S65" s="90">
        <f t="shared" ca="1" si="13"/>
        <v>159079627036.62894</v>
      </c>
      <c r="T65" s="90">
        <f t="shared" ca="1" si="13"/>
        <v>158824372897.29468</v>
      </c>
      <c r="U65" s="90">
        <f t="shared" ca="1" si="13"/>
        <v>158569118757.96042</v>
      </c>
      <c r="V65">
        <f ca="1">IF('Waste 2030'!$A73="MR",INDIRECT("'Waste 2030'!"&amp;'Country Selector'!$B$3&amp;ROW($A73))*10^12,0)*'Process Emissions Multipliers'!$D$37</f>
        <v>158313864618.62616</v>
      </c>
      <c r="W65" s="90">
        <f t="shared" ca="1" si="14"/>
        <v>159249209602.03674</v>
      </c>
      <c r="X65" s="90">
        <f t="shared" ca="1" si="14"/>
        <v>160184554585.44736</v>
      </c>
      <c r="Y65" s="90">
        <f t="shared" ca="1" si="14"/>
        <v>161119899568.85794</v>
      </c>
      <c r="Z65" s="90">
        <f t="shared" ca="1" si="14"/>
        <v>162055244552.26852</v>
      </c>
      <c r="AA65" s="90">
        <f t="shared" ca="1" si="14"/>
        <v>162990589535.67914</v>
      </c>
      <c r="AB65" s="90">
        <f t="shared" ca="1" si="14"/>
        <v>163925934519.08972</v>
      </c>
      <c r="AC65" s="90">
        <f t="shared" ca="1" si="14"/>
        <v>164861279502.50031</v>
      </c>
      <c r="AD65" s="90">
        <f t="shared" ca="1" si="14"/>
        <v>165796624485.91089</v>
      </c>
      <c r="AE65" s="90">
        <f t="shared" ca="1" si="14"/>
        <v>166731969469.32147</v>
      </c>
      <c r="AF65" s="90">
        <f t="shared" ca="1" si="14"/>
        <v>167667314452.73209</v>
      </c>
      <c r="AG65" s="90">
        <f t="shared" ca="1" si="14"/>
        <v>168602659436.1427</v>
      </c>
      <c r="AH65" s="90">
        <f t="shared" ca="1" si="14"/>
        <v>169538004419.55328</v>
      </c>
      <c r="AI65" s="90">
        <f t="shared" ca="1" si="14"/>
        <v>170473349402.96387</v>
      </c>
      <c r="AJ65" s="90">
        <f t="shared" ca="1" si="14"/>
        <v>171408694386.37445</v>
      </c>
      <c r="AK65" s="90">
        <f t="shared" ca="1" si="14"/>
        <v>172344039369.78503</v>
      </c>
      <c r="AL65" s="90">
        <f t="shared" ca="1" si="14"/>
        <v>173279384353.19562</v>
      </c>
      <c r="AM65" s="90">
        <f t="shared" ca="1" si="11"/>
        <v>174214729336.60623</v>
      </c>
      <c r="AN65" s="90">
        <f t="shared" ca="1" si="11"/>
        <v>175150074320.01682</v>
      </c>
      <c r="AO65" s="90">
        <f t="shared" ca="1" si="11"/>
        <v>176085419303.42743</v>
      </c>
      <c r="AP65">
        <f ca="1">V65*'Process Emissions Multipliers'!$E$37</f>
        <v>177020764286.83801</v>
      </c>
    </row>
    <row r="66" spans="1:42">
      <c r="A66" s="74">
        <v>14</v>
      </c>
      <c r="B66">
        <f ca="1">IF('Waste 2010'!$A74="MR",INDIRECT("'Waste 2010'!"&amp;'Country Selector'!$B$3&amp;ROW($A74))*10^12,0)</f>
        <v>72314924158.291656</v>
      </c>
      <c r="C66" s="90">
        <f t="shared" ca="1" si="15"/>
        <v>78780092671.913895</v>
      </c>
      <c r="D66" s="90">
        <f t="shared" ca="1" si="12"/>
        <v>85245261185.536148</v>
      </c>
      <c r="E66" s="90">
        <f t="shared" ca="1" si="12"/>
        <v>91710429699.158386</v>
      </c>
      <c r="F66" s="90">
        <f t="shared" ca="1" si="12"/>
        <v>98175598212.78064</v>
      </c>
      <c r="G66" s="90">
        <f t="shared" ca="1" si="12"/>
        <v>104640766726.40289</v>
      </c>
      <c r="H66" s="90">
        <f t="shared" ca="1" si="12"/>
        <v>111105935240.02513</v>
      </c>
      <c r="I66" s="90">
        <f t="shared" ca="1" si="12"/>
        <v>117571103753.64737</v>
      </c>
      <c r="J66" s="90">
        <f t="shared" ca="1" si="12"/>
        <v>124036272267.26962</v>
      </c>
      <c r="K66" s="90">
        <f t="shared" ca="1" si="12"/>
        <v>130501440780.89186</v>
      </c>
      <c r="L66">
        <f ca="1">IF('Waste 2020'!$A74="MR",INDIRECT("'Waste 2020'!"&amp;'Country Selector'!$B$3&amp;ROW($A74))*10^12,0)*'Process Emissions Multipliers'!$B$37</f>
        <v>136966609294.51411</v>
      </c>
      <c r="M66" s="90">
        <f t="shared" ca="1" si="16"/>
        <v>134482069492.59169</v>
      </c>
      <c r="N66" s="90">
        <f t="shared" ca="1" si="13"/>
        <v>131997529690.66927</v>
      </c>
      <c r="O66" s="90">
        <f t="shared" ca="1" si="13"/>
        <v>129512989888.74684</v>
      </c>
      <c r="P66" s="90">
        <f t="shared" ca="1" si="13"/>
        <v>127028450086.8244</v>
      </c>
      <c r="Q66" s="90">
        <f t="shared" ca="1" si="13"/>
        <v>124543910284.90198</v>
      </c>
      <c r="R66" s="90">
        <f t="shared" ca="1" si="13"/>
        <v>122059370482.97955</v>
      </c>
      <c r="S66" s="90">
        <f t="shared" ca="1" si="13"/>
        <v>119574830681.05714</v>
      </c>
      <c r="T66" s="90">
        <f t="shared" ca="1" si="13"/>
        <v>117090290879.1347</v>
      </c>
      <c r="U66" s="90">
        <f t="shared" ca="1" si="13"/>
        <v>114605751077.21228</v>
      </c>
      <c r="V66">
        <f ca="1">IF('Waste 2030'!$A74="MR",INDIRECT("'Waste 2030'!"&amp;'Country Selector'!$B$3&amp;ROW($A74))*10^12,0)*'Process Emissions Multipliers'!$D$37</f>
        <v>112121211275.28986</v>
      </c>
      <c r="W66" s="90">
        <f t="shared" ca="1" si="14"/>
        <v>112783642280.64049</v>
      </c>
      <c r="X66" s="90">
        <f t="shared" ca="1" si="14"/>
        <v>113446073285.99112</v>
      </c>
      <c r="Y66" s="90">
        <f t="shared" ca="1" si="14"/>
        <v>114108504291.34177</v>
      </c>
      <c r="Z66" s="90">
        <f t="shared" ca="1" si="14"/>
        <v>114770935296.69241</v>
      </c>
      <c r="AA66" s="90">
        <f t="shared" ca="1" si="14"/>
        <v>115433366302.04306</v>
      </c>
      <c r="AB66" s="90">
        <f t="shared" ca="1" si="14"/>
        <v>116095797307.39371</v>
      </c>
      <c r="AC66" s="90">
        <f t="shared" ca="1" si="14"/>
        <v>116758228312.74432</v>
      </c>
      <c r="AD66" s="90">
        <f t="shared" ca="1" si="14"/>
        <v>117420659318.09497</v>
      </c>
      <c r="AE66" s="90">
        <f t="shared" ca="1" si="14"/>
        <v>118083090323.4456</v>
      </c>
      <c r="AF66" s="90">
        <f t="shared" ca="1" si="14"/>
        <v>118745521328.79623</v>
      </c>
      <c r="AG66" s="90">
        <f t="shared" ca="1" si="14"/>
        <v>119407952334.14688</v>
      </c>
      <c r="AH66" s="90">
        <f t="shared" ca="1" si="14"/>
        <v>120070383339.49753</v>
      </c>
      <c r="AI66" s="90">
        <f t="shared" ca="1" si="14"/>
        <v>120732814344.84816</v>
      </c>
      <c r="AJ66" s="90">
        <f t="shared" ca="1" si="14"/>
        <v>121395245350.19881</v>
      </c>
      <c r="AK66" s="90">
        <f t="shared" ca="1" si="14"/>
        <v>122057676355.54942</v>
      </c>
      <c r="AL66" s="90">
        <f t="shared" ca="1" si="14"/>
        <v>122720107360.90007</v>
      </c>
      <c r="AM66" s="90">
        <f t="shared" ca="1" si="11"/>
        <v>123382538366.25072</v>
      </c>
      <c r="AN66" s="90">
        <f t="shared" ca="1" si="11"/>
        <v>124044969371.60135</v>
      </c>
      <c r="AO66" s="90">
        <f t="shared" ca="1" si="11"/>
        <v>124707400376.952</v>
      </c>
      <c r="AP66">
        <f ca="1">V66*'Process Emissions Multipliers'!$E$37</f>
        <v>125369831382.30263</v>
      </c>
    </row>
    <row r="67" spans="1:42">
      <c r="A67" s="74">
        <v>15</v>
      </c>
      <c r="B67">
        <f ca="1">IF('Waste 2010'!$A75="MR",INDIRECT("'Waste 2010'!"&amp;'Country Selector'!$B$3&amp;ROW($A75))*10^12,0)</f>
        <v>1932258514509.2947</v>
      </c>
      <c r="C67" s="90">
        <f t="shared" ca="1" si="15"/>
        <v>1992870221836.5916</v>
      </c>
      <c r="D67" s="90">
        <f t="shared" ca="1" si="12"/>
        <v>2053481929163.8887</v>
      </c>
      <c r="E67" s="90">
        <f t="shared" ca="1" si="12"/>
        <v>2114093636491.1855</v>
      </c>
      <c r="F67" s="90">
        <f t="shared" ca="1" si="12"/>
        <v>2174705343818.4822</v>
      </c>
      <c r="G67" s="90">
        <f t="shared" ca="1" si="12"/>
        <v>2235317051145.7793</v>
      </c>
      <c r="H67" s="90">
        <f t="shared" ca="1" si="12"/>
        <v>2295928758473.0762</v>
      </c>
      <c r="I67" s="90">
        <f t="shared" ca="1" si="12"/>
        <v>2356540465800.373</v>
      </c>
      <c r="J67" s="90">
        <f t="shared" ca="1" si="12"/>
        <v>2417152173127.6699</v>
      </c>
      <c r="K67" s="90">
        <f t="shared" ca="1" si="12"/>
        <v>2477763880454.9673</v>
      </c>
      <c r="L67">
        <f ca="1">IF('Waste 2020'!$A75="MR",INDIRECT("'Waste 2020'!"&amp;'Country Selector'!$B$3&amp;ROW($A75))*10^12,0)*'Process Emissions Multipliers'!$B$37</f>
        <v>2538375587782.2637</v>
      </c>
      <c r="M67" s="90">
        <f t="shared" ca="1" si="16"/>
        <v>2558126704174.6494</v>
      </c>
      <c r="N67" s="90">
        <f t="shared" ca="1" si="13"/>
        <v>2577877820567.0352</v>
      </c>
      <c r="O67" s="90">
        <f t="shared" ca="1" si="13"/>
        <v>2597628936959.4209</v>
      </c>
      <c r="P67" s="90">
        <f t="shared" ca="1" si="13"/>
        <v>2617380053351.8066</v>
      </c>
      <c r="Q67" s="90">
        <f t="shared" ca="1" si="13"/>
        <v>2637131169744.1924</v>
      </c>
      <c r="R67" s="90">
        <f t="shared" ca="1" si="13"/>
        <v>2656882286136.5781</v>
      </c>
      <c r="S67" s="90">
        <f t="shared" ca="1" si="13"/>
        <v>2676633402528.9634</v>
      </c>
      <c r="T67" s="90">
        <f t="shared" ca="1" si="13"/>
        <v>2696384518921.3491</v>
      </c>
      <c r="U67" s="90">
        <f t="shared" ca="1" si="13"/>
        <v>2716135635313.7354</v>
      </c>
      <c r="V67">
        <f ca="1">IF('Waste 2030'!$A75="MR",INDIRECT("'Waste 2030'!"&amp;'Country Selector'!$B$3&amp;ROW($A75))*10^12,0)*'Process Emissions Multipliers'!$D$37</f>
        <v>2735886751706.1206</v>
      </c>
      <c r="W67" s="90">
        <f t="shared" ca="1" si="14"/>
        <v>2752050831551.8901</v>
      </c>
      <c r="X67" s="90">
        <f t="shared" ca="1" si="14"/>
        <v>2768214911397.6602</v>
      </c>
      <c r="Y67" s="90">
        <f t="shared" ca="1" si="14"/>
        <v>2784378991243.4287</v>
      </c>
      <c r="Z67" s="90">
        <f t="shared" ca="1" si="14"/>
        <v>2800543071089.1987</v>
      </c>
      <c r="AA67" s="90">
        <f t="shared" ca="1" si="14"/>
        <v>2816707150934.9683</v>
      </c>
      <c r="AB67" s="90">
        <f t="shared" ca="1" si="14"/>
        <v>2832871230780.7378</v>
      </c>
      <c r="AC67" s="90">
        <f t="shared" ca="1" si="14"/>
        <v>2849035310626.5073</v>
      </c>
      <c r="AD67" s="90">
        <f t="shared" ca="1" si="14"/>
        <v>2865199390472.2769</v>
      </c>
      <c r="AE67" s="90">
        <f t="shared" ca="1" si="14"/>
        <v>2881363470318.0469</v>
      </c>
      <c r="AF67" s="90">
        <f t="shared" ca="1" si="14"/>
        <v>2897527550163.8159</v>
      </c>
      <c r="AG67" s="90">
        <f t="shared" ca="1" si="14"/>
        <v>2913691630009.5859</v>
      </c>
      <c r="AH67" s="90">
        <f t="shared" ca="1" si="14"/>
        <v>2929855709855.355</v>
      </c>
      <c r="AI67" s="90">
        <f t="shared" ca="1" si="14"/>
        <v>2946019789701.1245</v>
      </c>
      <c r="AJ67" s="90">
        <f t="shared" ca="1" si="14"/>
        <v>2962183869546.894</v>
      </c>
      <c r="AK67" s="90">
        <f t="shared" ca="1" si="14"/>
        <v>2978347949392.6641</v>
      </c>
      <c r="AL67" s="90">
        <f t="shared" ca="1" si="14"/>
        <v>2994512029238.4331</v>
      </c>
      <c r="AM67" s="90">
        <f t="shared" ca="1" si="11"/>
        <v>3010676109084.2021</v>
      </c>
      <c r="AN67" s="90">
        <f t="shared" ca="1" si="11"/>
        <v>3026840188929.9727</v>
      </c>
      <c r="AO67" s="90">
        <f t="shared" ca="1" si="11"/>
        <v>3043004268775.7417</v>
      </c>
      <c r="AP67">
        <f ca="1">V67*'Process Emissions Multipliers'!$E$37</f>
        <v>3059168348621.5112</v>
      </c>
    </row>
    <row r="68" spans="1:42">
      <c r="A68" s="74">
        <v>16</v>
      </c>
      <c r="B68">
        <f ca="1">IF('Waste 2010'!$A76="MR",INDIRECT("'Waste 2010'!"&amp;'Country Selector'!$B$3&amp;ROW($A76))*10^12,0)</f>
        <v>62147724719.812561</v>
      </c>
      <c r="C68" s="90">
        <f t="shared" ca="1" si="15"/>
        <v>63034952282.472969</v>
      </c>
      <c r="D68" s="90">
        <f t="shared" ca="1" si="12"/>
        <v>63922179845.133392</v>
      </c>
      <c r="E68" s="90">
        <f t="shared" ca="1" si="12"/>
        <v>64809407407.793808</v>
      </c>
      <c r="F68" s="90">
        <f t="shared" ca="1" si="12"/>
        <v>65696634970.454224</v>
      </c>
      <c r="G68" s="90">
        <f t="shared" ca="1" si="12"/>
        <v>66583862533.114639</v>
      </c>
      <c r="H68" s="90">
        <f t="shared" ca="1" si="12"/>
        <v>67471090095.775055</v>
      </c>
      <c r="I68" s="90">
        <f t="shared" ca="1" si="12"/>
        <v>68358317658.435471</v>
      </c>
      <c r="J68" s="90">
        <f t="shared" ca="1" si="12"/>
        <v>69245545221.095886</v>
      </c>
      <c r="K68" s="90">
        <f t="shared" ca="1" si="12"/>
        <v>70132772783.756302</v>
      </c>
      <c r="L68">
        <f ca="1">IF('Waste 2020'!$A76="MR",INDIRECT("'Waste 2020'!"&amp;'Country Selector'!$B$3&amp;ROW($A76))*10^12,0)*'Process Emissions Multipliers'!$B$37</f>
        <v>71020000346.416718</v>
      </c>
      <c r="M68" s="90">
        <f t="shared" ca="1" si="16"/>
        <v>73067623240.02388</v>
      </c>
      <c r="N68" s="90">
        <f t="shared" ca="1" si="13"/>
        <v>75115246133.631042</v>
      </c>
      <c r="O68" s="90">
        <f t="shared" ca="1" si="13"/>
        <v>77162869027.238205</v>
      </c>
      <c r="P68" s="90">
        <f t="shared" ca="1" si="13"/>
        <v>79210491920.845367</v>
      </c>
      <c r="Q68" s="90">
        <f t="shared" ca="1" si="13"/>
        <v>81258114814.452545</v>
      </c>
      <c r="R68" s="90">
        <f t="shared" ca="1" si="13"/>
        <v>83305737708.059708</v>
      </c>
      <c r="S68" s="90">
        <f t="shared" ca="1" si="13"/>
        <v>85353360601.666855</v>
      </c>
      <c r="T68" s="90">
        <f t="shared" ca="1" si="13"/>
        <v>87400983495.274033</v>
      </c>
      <c r="U68" s="90">
        <f t="shared" ca="1" si="13"/>
        <v>89448606388.88121</v>
      </c>
      <c r="V68">
        <f ca="1">IF('Waste 2030'!$A76="MR",INDIRECT("'Waste 2030'!"&amp;'Country Selector'!$B$3&amp;ROW($A76))*10^12,0)*'Process Emissions Multipliers'!$D$37</f>
        <v>91496229282.488358</v>
      </c>
      <c r="W68" s="90">
        <f t="shared" ca="1" si="14"/>
        <v>92036804419.520874</v>
      </c>
      <c r="X68" s="90">
        <f t="shared" ca="1" si="14"/>
        <v>92577379556.553391</v>
      </c>
      <c r="Y68" s="90">
        <f t="shared" ca="1" si="14"/>
        <v>93117954693.585892</v>
      </c>
      <c r="Z68" s="90">
        <f t="shared" ca="1" si="14"/>
        <v>93658529830.618423</v>
      </c>
      <c r="AA68" s="90">
        <f t="shared" ca="1" si="14"/>
        <v>94199104967.65094</v>
      </c>
      <c r="AB68" s="90">
        <f t="shared" ca="1" si="14"/>
        <v>94739680104.683441</v>
      </c>
      <c r="AC68" s="90">
        <f t="shared" ca="1" si="14"/>
        <v>95280255241.715958</v>
      </c>
      <c r="AD68" s="90">
        <f t="shared" ca="1" si="14"/>
        <v>95820830378.748474</v>
      </c>
      <c r="AE68" s="90">
        <f t="shared" ca="1" si="14"/>
        <v>96361405515.780991</v>
      </c>
      <c r="AF68" s="90">
        <f t="shared" ca="1" si="14"/>
        <v>96901980652.813507</v>
      </c>
      <c r="AG68" s="90">
        <f t="shared" ca="1" si="14"/>
        <v>97442555789.846024</v>
      </c>
      <c r="AH68" s="90">
        <f t="shared" ca="1" si="14"/>
        <v>97983130926.878525</v>
      </c>
      <c r="AI68" s="90">
        <f t="shared" ca="1" si="14"/>
        <v>98523706063.911041</v>
      </c>
      <c r="AJ68" s="90">
        <f t="shared" ca="1" si="14"/>
        <v>99064281200.943558</v>
      </c>
      <c r="AK68" s="90">
        <f t="shared" ca="1" si="14"/>
        <v>99604856337.976059</v>
      </c>
      <c r="AL68" s="90">
        <f t="shared" ca="1" si="14"/>
        <v>100145431475.00858</v>
      </c>
      <c r="AM68" s="90">
        <f t="shared" ca="1" si="11"/>
        <v>100686006612.04111</v>
      </c>
      <c r="AN68" s="90">
        <f t="shared" ca="1" si="11"/>
        <v>101226581749.07362</v>
      </c>
      <c r="AO68" s="90">
        <f t="shared" ca="1" si="11"/>
        <v>101767156886.10614</v>
      </c>
      <c r="AP68">
        <f ca="1">V68*'Process Emissions Multipliers'!$E$37</f>
        <v>102307732023.13864</v>
      </c>
    </row>
    <row r="69" spans="1:42">
      <c r="A69" s="74">
        <v>17</v>
      </c>
      <c r="B69">
        <f ca="1">IF('Waste 2010'!$A77="MR",INDIRECT("'Waste 2010'!"&amp;'Country Selector'!$B$3&amp;ROW($A77))*10^12,0)</f>
        <v>59305998740.835976</v>
      </c>
      <c r="C69" s="90">
        <f t="shared" ca="1" si="15"/>
        <v>61896539313.810555</v>
      </c>
      <c r="D69" s="90">
        <f t="shared" ca="1" si="12"/>
        <v>64487079886.785133</v>
      </c>
      <c r="E69" s="90">
        <f t="shared" ca="1" si="12"/>
        <v>67077620459.759712</v>
      </c>
      <c r="F69" s="90">
        <f t="shared" ca="1" si="12"/>
        <v>69668161032.734299</v>
      </c>
      <c r="G69" s="90">
        <f t="shared" ca="1" si="12"/>
        <v>72258701605.708878</v>
      </c>
      <c r="H69" s="90">
        <f t="shared" ca="1" si="12"/>
        <v>74849242178.683441</v>
      </c>
      <c r="I69" s="90">
        <f t="shared" ca="1" si="12"/>
        <v>77439782751.658035</v>
      </c>
      <c r="J69" s="90">
        <f t="shared" ca="1" si="12"/>
        <v>80030323324.632614</v>
      </c>
      <c r="K69" s="90">
        <f t="shared" ca="1" si="12"/>
        <v>82620863897.607193</v>
      </c>
      <c r="L69">
        <f ca="1">IF('Waste 2020'!$A77="MR",INDIRECT("'Waste 2020'!"&amp;'Country Selector'!$B$3&amp;ROW($A77))*10^12,0)*'Process Emissions Multipliers'!$B$37</f>
        <v>85211404470.581772</v>
      </c>
      <c r="M69" s="90">
        <f t="shared" ca="1" si="16"/>
        <v>84188823664.604752</v>
      </c>
      <c r="N69" s="90">
        <f t="shared" ca="1" si="13"/>
        <v>83166242858.627747</v>
      </c>
      <c r="O69" s="90">
        <f t="shared" ca="1" si="13"/>
        <v>82143662052.650742</v>
      </c>
      <c r="P69" s="90">
        <f t="shared" ca="1" si="13"/>
        <v>81121081246.673721</v>
      </c>
      <c r="Q69" s="90">
        <f t="shared" ca="1" si="13"/>
        <v>80098500440.696716</v>
      </c>
      <c r="R69" s="90">
        <f t="shared" ca="1" si="13"/>
        <v>79075919634.719711</v>
      </c>
      <c r="S69" s="90">
        <f t="shared" ca="1" si="13"/>
        <v>78053338828.742691</v>
      </c>
      <c r="T69" s="90">
        <f t="shared" ca="1" si="13"/>
        <v>77030758022.765686</v>
      </c>
      <c r="U69" s="90">
        <f t="shared" ca="1" si="13"/>
        <v>76008177216.788666</v>
      </c>
      <c r="V69">
        <f ca="1">IF('Waste 2030'!$A77="MR",INDIRECT("'Waste 2030'!"&amp;'Country Selector'!$B$3&amp;ROW($A77))*10^12,0)*'Process Emissions Multipliers'!$D$37</f>
        <v>74985596410.811661</v>
      </c>
      <c r="W69" s="90">
        <f t="shared" ca="1" si="14"/>
        <v>75428623947.280838</v>
      </c>
      <c r="X69" s="90">
        <f t="shared" ca="1" si="14"/>
        <v>75871651483.75</v>
      </c>
      <c r="Y69" s="90">
        <f t="shared" ca="1" si="14"/>
        <v>76314679020.219177</v>
      </c>
      <c r="Z69" s="90">
        <f t="shared" ca="1" si="14"/>
        <v>76757706556.688354</v>
      </c>
      <c r="AA69" s="90">
        <f t="shared" ca="1" si="14"/>
        <v>77200734093.157516</v>
      </c>
      <c r="AB69" s="90">
        <f t="shared" ca="1" si="14"/>
        <v>77643761629.626694</v>
      </c>
      <c r="AC69" s="90">
        <f t="shared" ca="1" si="14"/>
        <v>78086789166.095871</v>
      </c>
      <c r="AD69" s="90">
        <f t="shared" ca="1" si="14"/>
        <v>78529816702.565033</v>
      </c>
      <c r="AE69" s="90">
        <f t="shared" ca="1" si="14"/>
        <v>78972844239.03421</v>
      </c>
      <c r="AF69" s="90">
        <f t="shared" ca="1" si="14"/>
        <v>79415871775.503387</v>
      </c>
      <c r="AG69" s="90">
        <f t="shared" ca="1" si="14"/>
        <v>79858899311.972549</v>
      </c>
      <c r="AH69" s="90">
        <f t="shared" ca="1" si="14"/>
        <v>80301926848.441727</v>
      </c>
      <c r="AI69" s="90">
        <f t="shared" ca="1" si="14"/>
        <v>80744954384.910889</v>
      </c>
      <c r="AJ69" s="90">
        <f t="shared" ca="1" si="14"/>
        <v>81187981921.380066</v>
      </c>
      <c r="AK69" s="90">
        <f t="shared" ca="1" si="14"/>
        <v>81631009457.849243</v>
      </c>
      <c r="AL69" s="90">
        <f t="shared" ca="1" si="14"/>
        <v>82074036994.31842</v>
      </c>
      <c r="AM69" s="90">
        <f t="shared" ca="1" si="11"/>
        <v>82517064530.787582</v>
      </c>
      <c r="AN69" s="90">
        <f t="shared" ca="1" si="11"/>
        <v>82960092067.256744</v>
      </c>
      <c r="AO69" s="90">
        <f t="shared" ca="1" si="11"/>
        <v>83403119603.725922</v>
      </c>
      <c r="AP69">
        <f ca="1">V69*'Process Emissions Multipliers'!$E$37</f>
        <v>83846147140.195099</v>
      </c>
    </row>
    <row r="70" spans="1:42">
      <c r="A70" s="74">
        <v>18</v>
      </c>
      <c r="B70">
        <f ca="1">IF('Waste 2010'!$A78="MR",INDIRECT("'Waste 2010'!"&amp;'Country Selector'!$B$3&amp;ROW($A78))*10^12,0)</f>
        <v>52800404912.117569</v>
      </c>
      <c r="C70" s="90">
        <f t="shared" ca="1" si="15"/>
        <v>55062653548.522491</v>
      </c>
      <c r="D70" s="90">
        <f t="shared" ca="1" si="12"/>
        <v>57324902184.927414</v>
      </c>
      <c r="E70" s="90">
        <f t="shared" ca="1" si="12"/>
        <v>59587150821.332352</v>
      </c>
      <c r="F70" s="90">
        <f t="shared" ca="1" si="12"/>
        <v>61849399457.737274</v>
      </c>
      <c r="G70" s="90">
        <f t="shared" ca="1" si="12"/>
        <v>64111648094.142197</v>
      </c>
      <c r="H70" s="90">
        <f t="shared" ca="1" si="12"/>
        <v>66373896730.547119</v>
      </c>
      <c r="I70" s="90">
        <f t="shared" ca="1" si="12"/>
        <v>68636145366.952057</v>
      </c>
      <c r="J70" s="90">
        <f t="shared" ca="1" si="12"/>
        <v>70898394003.356964</v>
      </c>
      <c r="K70" s="90">
        <f t="shared" ca="1" si="12"/>
        <v>73160642639.761902</v>
      </c>
      <c r="L70">
        <f ca="1">IF('Waste 2020'!$A78="MR",INDIRECT("'Waste 2020'!"&amp;'Country Selector'!$B$3&amp;ROW($A78))*10^12,0)*'Process Emissions Multipliers'!$B$37</f>
        <v>75422891276.166824</v>
      </c>
      <c r="M70" s="90">
        <f t="shared" ca="1" si="16"/>
        <v>75523383094.467743</v>
      </c>
      <c r="N70" s="90">
        <f t="shared" ca="1" si="13"/>
        <v>75623874912.768646</v>
      </c>
      <c r="O70" s="90">
        <f t="shared" ca="1" si="13"/>
        <v>75724366731.06955</v>
      </c>
      <c r="P70" s="90">
        <f t="shared" ca="1" si="13"/>
        <v>75824858549.370468</v>
      </c>
      <c r="Q70" s="90">
        <f t="shared" ca="1" si="13"/>
        <v>75925350367.671371</v>
      </c>
      <c r="R70" s="90">
        <f t="shared" ca="1" si="13"/>
        <v>76025842185.97229</v>
      </c>
      <c r="S70" s="90">
        <f t="shared" ca="1" si="13"/>
        <v>76126334004.273193</v>
      </c>
      <c r="T70" s="90">
        <f t="shared" ca="1" si="13"/>
        <v>76226825822.574097</v>
      </c>
      <c r="U70" s="90">
        <f t="shared" ca="1" si="13"/>
        <v>76327317640.875015</v>
      </c>
      <c r="V70">
        <f ca="1">IF('Waste 2030'!$A78="MR",INDIRECT("'Waste 2030'!"&amp;'Country Selector'!$B$3&amp;ROW($A78))*10^12,0)*'Process Emissions Multipliers'!$D$37</f>
        <v>76427809459.175919</v>
      </c>
      <c r="W70" s="90">
        <f t="shared" ca="1" si="14"/>
        <v>76879357833.30545</v>
      </c>
      <c r="X70" s="90">
        <f t="shared" ca="1" si="14"/>
        <v>77330906207.434952</v>
      </c>
      <c r="Y70" s="90">
        <f t="shared" ca="1" si="14"/>
        <v>77782454581.564468</v>
      </c>
      <c r="Z70" s="90">
        <f t="shared" ca="1" si="14"/>
        <v>78234002955.693985</v>
      </c>
      <c r="AA70" s="90">
        <f t="shared" ca="1" si="14"/>
        <v>78685551329.823486</v>
      </c>
      <c r="AB70" s="90">
        <f t="shared" ca="1" si="14"/>
        <v>79137099703.953003</v>
      </c>
      <c r="AC70" s="90">
        <f t="shared" ca="1" si="14"/>
        <v>79588648078.08252</v>
      </c>
      <c r="AD70" s="90">
        <f t="shared" ca="1" si="14"/>
        <v>80040196452.212036</v>
      </c>
      <c r="AE70" s="90">
        <f t="shared" ca="1" si="14"/>
        <v>80491744826.341553</v>
      </c>
      <c r="AF70" s="90">
        <f t="shared" ca="1" si="14"/>
        <v>80943293200.471069</v>
      </c>
      <c r="AG70" s="90">
        <f t="shared" ca="1" si="14"/>
        <v>81394841574.600586</v>
      </c>
      <c r="AH70" s="90">
        <f t="shared" ca="1" si="14"/>
        <v>81846389948.730103</v>
      </c>
      <c r="AI70" s="90">
        <f t="shared" ca="1" si="14"/>
        <v>82297938322.859619</v>
      </c>
      <c r="AJ70" s="90">
        <f t="shared" ca="1" si="14"/>
        <v>82749486696.989136</v>
      </c>
      <c r="AK70" s="90">
        <f t="shared" ca="1" si="14"/>
        <v>83201035071.118652</v>
      </c>
      <c r="AL70" s="90">
        <f t="shared" ca="1" si="14"/>
        <v>83652583445.248169</v>
      </c>
      <c r="AM70" s="90">
        <f t="shared" ca="1" si="11"/>
        <v>84104131819.37767</v>
      </c>
      <c r="AN70" s="90">
        <f t="shared" ca="1" si="11"/>
        <v>84555680193.507187</v>
      </c>
      <c r="AO70" s="90">
        <f t="shared" ca="1" si="11"/>
        <v>85007228567.636703</v>
      </c>
      <c r="AP70">
        <f ca="1">V70*'Process Emissions Multipliers'!$E$37</f>
        <v>85458776941.76622</v>
      </c>
    </row>
    <row r="71" spans="1:42">
      <c r="A71" s="74">
        <v>19</v>
      </c>
      <c r="B71">
        <f ca="1">IF('Waste 2010'!$A79="MR",INDIRECT("'Waste 2010'!"&amp;'Country Selector'!$B$3&amp;ROW($A79))*10^12,0)</f>
        <v>32708647831.439564</v>
      </c>
      <c r="C71" s="90">
        <f t="shared" ca="1" si="15"/>
        <v>34372340496.191711</v>
      </c>
      <c r="D71" s="90">
        <f t="shared" ca="1" si="12"/>
        <v>36036033160.943871</v>
      </c>
      <c r="E71" s="90">
        <f t="shared" ca="1" si="12"/>
        <v>37699725825.696022</v>
      </c>
      <c r="F71" s="90">
        <f t="shared" ca="1" si="12"/>
        <v>39363418490.448181</v>
      </c>
      <c r="G71" s="90">
        <f t="shared" ca="1" si="12"/>
        <v>41027111155.200333</v>
      </c>
      <c r="H71" s="90">
        <f t="shared" ca="1" si="12"/>
        <v>42690803819.952484</v>
      </c>
      <c r="I71" s="90">
        <f t="shared" ca="1" si="12"/>
        <v>44354496484.704643</v>
      </c>
      <c r="J71" s="90">
        <f t="shared" ca="1" si="12"/>
        <v>46018189149.456795</v>
      </c>
      <c r="K71" s="90">
        <f t="shared" ca="1" si="12"/>
        <v>47681881814.208954</v>
      </c>
      <c r="L71">
        <f ca="1">IF('Waste 2020'!$A79="MR",INDIRECT("'Waste 2020'!"&amp;'Country Selector'!$B$3&amp;ROW($A79))*10^12,0)*'Process Emissions Multipliers'!$B$37</f>
        <v>49345574478.961105</v>
      </c>
      <c r="M71" s="90">
        <f t="shared" ca="1" si="16"/>
        <v>48277159135.43512</v>
      </c>
      <c r="N71" s="90">
        <f t="shared" ca="1" si="13"/>
        <v>47208743791.909134</v>
      </c>
      <c r="O71" s="90">
        <f t="shared" ca="1" si="13"/>
        <v>46140328448.383148</v>
      </c>
      <c r="P71" s="90">
        <f t="shared" ca="1" si="13"/>
        <v>45071913104.857155</v>
      </c>
      <c r="Q71" s="90">
        <f t="shared" ca="1" si="13"/>
        <v>44003497761.331169</v>
      </c>
      <c r="R71" s="90">
        <f t="shared" ca="1" si="13"/>
        <v>42935082417.805183</v>
      </c>
      <c r="S71" s="90">
        <f t="shared" ca="1" si="13"/>
        <v>41866667074.27919</v>
      </c>
      <c r="T71" s="90">
        <f t="shared" ca="1" si="13"/>
        <v>40798251730.753204</v>
      </c>
      <c r="U71" s="90">
        <f t="shared" ca="1" si="13"/>
        <v>39729836387.227219</v>
      </c>
      <c r="V71">
        <f ca="1">IF('Waste 2030'!$A79="MR",INDIRECT("'Waste 2030'!"&amp;'Country Selector'!$B$3&amp;ROW($A79))*10^12,0)*'Process Emissions Multipliers'!$D$37</f>
        <v>38661421043.701233</v>
      </c>
      <c r="W71" s="90">
        <f t="shared" ca="1" si="14"/>
        <v>38889839232.543152</v>
      </c>
      <c r="X71" s="90">
        <f t="shared" ca="1" si="14"/>
        <v>39118257421.385063</v>
      </c>
      <c r="Y71" s="90">
        <f t="shared" ca="1" si="14"/>
        <v>39346675610.226974</v>
      </c>
      <c r="Z71" s="90">
        <f t="shared" ca="1" si="14"/>
        <v>39575093799.068893</v>
      </c>
      <c r="AA71" s="90">
        <f t="shared" ca="1" si="14"/>
        <v>39803511987.910812</v>
      </c>
      <c r="AB71" s="90">
        <f t="shared" ca="1" si="14"/>
        <v>40031930176.752716</v>
      </c>
      <c r="AC71" s="90">
        <f t="shared" ca="1" si="14"/>
        <v>40260348365.594635</v>
      </c>
      <c r="AD71" s="90">
        <f t="shared" ca="1" si="14"/>
        <v>40488766554.436554</v>
      </c>
      <c r="AE71" s="90">
        <f t="shared" ca="1" si="14"/>
        <v>40717184743.278465</v>
      </c>
      <c r="AF71" s="90">
        <f t="shared" ca="1" si="14"/>
        <v>40945602932.120377</v>
      </c>
      <c r="AG71" s="90">
        <f t="shared" ca="1" si="14"/>
        <v>41174021120.962288</v>
      </c>
      <c r="AH71" s="90">
        <f t="shared" ca="1" si="14"/>
        <v>41402439309.804207</v>
      </c>
      <c r="AI71" s="90">
        <f t="shared" ca="1" si="14"/>
        <v>41630857498.646118</v>
      </c>
      <c r="AJ71" s="90">
        <f t="shared" ca="1" si="14"/>
        <v>41859275687.488037</v>
      </c>
      <c r="AK71" s="90">
        <f t="shared" ca="1" si="14"/>
        <v>42087693876.329948</v>
      </c>
      <c r="AL71" s="90">
        <f t="shared" ca="1" si="14"/>
        <v>42316112065.171867</v>
      </c>
      <c r="AM71" s="90">
        <f t="shared" ca="1" si="11"/>
        <v>42544530254.013779</v>
      </c>
      <c r="AN71" s="90">
        <f t="shared" ca="1" si="11"/>
        <v>42772948442.855698</v>
      </c>
      <c r="AO71" s="90">
        <f t="shared" ca="1" si="11"/>
        <v>43001366631.697601</v>
      </c>
      <c r="AP71">
        <f ca="1">V71*'Process Emissions Multipliers'!$E$37</f>
        <v>43229784820.53952</v>
      </c>
    </row>
    <row r="72" spans="1:42">
      <c r="A72" s="74">
        <v>20</v>
      </c>
      <c r="B72">
        <f ca="1">IF('Waste 2010'!$A80="MR",INDIRECT("'Waste 2010'!"&amp;'Country Selector'!$B$3&amp;ROW($A80))*10^12,0)</f>
        <v>20022270570.454025</v>
      </c>
      <c r="C72" s="90">
        <f t="shared" ca="1" si="15"/>
        <v>21766438979.131115</v>
      </c>
      <c r="D72" s="90">
        <f t="shared" ca="1" si="12"/>
        <v>23510607387.808208</v>
      </c>
      <c r="E72" s="90">
        <f t="shared" ca="1" si="12"/>
        <v>25254775796.485298</v>
      </c>
      <c r="F72" s="90">
        <f t="shared" ca="1" si="12"/>
        <v>26998944205.162392</v>
      </c>
      <c r="G72" s="90">
        <f t="shared" ca="1" si="12"/>
        <v>28743112613.839481</v>
      </c>
      <c r="H72" s="90">
        <f t="shared" ca="1" si="12"/>
        <v>30487281022.516571</v>
      </c>
      <c r="I72" s="90">
        <f t="shared" ca="1" si="12"/>
        <v>32231449431.193665</v>
      </c>
      <c r="J72" s="90">
        <f t="shared" ca="1" si="12"/>
        <v>33975617839.870754</v>
      </c>
      <c r="K72" s="90">
        <f t="shared" ca="1" si="12"/>
        <v>35719786248.547844</v>
      </c>
      <c r="L72">
        <f ca="1">IF('Waste 2020'!$A80="MR",INDIRECT("'Waste 2020'!"&amp;'Country Selector'!$B$3&amp;ROW($A80))*10^12,0)*'Process Emissions Multipliers'!$B$37</f>
        <v>37463954657.224937</v>
      </c>
      <c r="M72" s="90">
        <f t="shared" ca="1" si="16"/>
        <v>35784559116.423813</v>
      </c>
      <c r="N72" s="90">
        <f t="shared" ca="1" si="13"/>
        <v>34105163575.6227</v>
      </c>
      <c r="O72" s="90">
        <f t="shared" ca="1" si="13"/>
        <v>32425768034.821583</v>
      </c>
      <c r="P72" s="90">
        <f t="shared" ca="1" si="13"/>
        <v>30746372494.020462</v>
      </c>
      <c r="Q72" s="90">
        <f t="shared" ca="1" si="13"/>
        <v>29066976953.219345</v>
      </c>
      <c r="R72" s="90">
        <f t="shared" ca="1" si="13"/>
        <v>27387581412.418228</v>
      </c>
      <c r="S72" s="90">
        <f t="shared" ca="1" si="13"/>
        <v>25708185871.617107</v>
      </c>
      <c r="T72" s="90">
        <f t="shared" ca="1" si="13"/>
        <v>24028790330.81599</v>
      </c>
      <c r="U72" s="90">
        <f t="shared" ca="1" si="13"/>
        <v>22349394790.01487</v>
      </c>
      <c r="V72">
        <f ca="1">IF('Waste 2030'!$A80="MR",INDIRECT("'Waste 2030'!"&amp;'Country Selector'!$B$3&amp;ROW($A80))*10^12,0)*'Process Emissions Multipliers'!$D$37</f>
        <v>20669999249.213753</v>
      </c>
      <c r="W72" s="90">
        <f t="shared" ca="1" si="14"/>
        <v>20792121087.066845</v>
      </c>
      <c r="X72" s="90">
        <f t="shared" ca="1" si="14"/>
        <v>20914242924.919945</v>
      </c>
      <c r="Y72" s="90">
        <f t="shared" ca="1" si="14"/>
        <v>21036364762.773037</v>
      </c>
      <c r="Z72" s="90">
        <f t="shared" ca="1" si="14"/>
        <v>21158486600.626137</v>
      </c>
      <c r="AA72" s="90">
        <f t="shared" ca="1" si="14"/>
        <v>21280608438.479233</v>
      </c>
      <c r="AB72" s="90">
        <f t="shared" ca="1" si="14"/>
        <v>21402730276.332329</v>
      </c>
      <c r="AC72" s="90">
        <f t="shared" ca="1" si="14"/>
        <v>21524852114.185421</v>
      </c>
      <c r="AD72" s="90">
        <f t="shared" ca="1" si="14"/>
        <v>21646973952.038517</v>
      </c>
      <c r="AE72" s="90">
        <f t="shared" ca="1" si="14"/>
        <v>21769095789.891613</v>
      </c>
      <c r="AF72" s="90">
        <f t="shared" ca="1" si="14"/>
        <v>21891217627.744709</v>
      </c>
      <c r="AG72" s="90">
        <f t="shared" ca="1" si="14"/>
        <v>22013339465.597805</v>
      </c>
      <c r="AH72" s="90">
        <f t="shared" ca="1" si="14"/>
        <v>22135461303.450901</v>
      </c>
      <c r="AI72" s="90">
        <f t="shared" ca="1" si="14"/>
        <v>22257583141.303993</v>
      </c>
      <c r="AJ72" s="90">
        <f t="shared" ca="1" si="14"/>
        <v>22379704979.157089</v>
      </c>
      <c r="AK72" s="90">
        <f t="shared" ca="1" si="14"/>
        <v>22501826817.010185</v>
      </c>
      <c r="AL72" s="90">
        <f t="shared" ca="1" si="14"/>
        <v>22623948654.863281</v>
      </c>
      <c r="AM72" s="90">
        <f t="shared" ca="1" si="11"/>
        <v>22746070492.716377</v>
      </c>
      <c r="AN72" s="90">
        <f t="shared" ca="1" si="11"/>
        <v>22868192330.569473</v>
      </c>
      <c r="AO72" s="90">
        <f t="shared" ca="1" si="11"/>
        <v>22990314168.422569</v>
      </c>
      <c r="AP72">
        <f ca="1">V72*'Process Emissions Multipliers'!$E$37</f>
        <v>23112436006.275665</v>
      </c>
    </row>
    <row r="73" spans="1:42">
      <c r="A73" s="74">
        <v>21</v>
      </c>
      <c r="B73">
        <f ca="1">IF('Waste 2010'!$A81="MR",INDIRECT("'Waste 2010'!"&amp;'Country Selector'!$B$3&amp;ROW($A81))*10^12,0)</f>
        <v>18194981283.334854</v>
      </c>
      <c r="C73" s="90">
        <f t="shared" ca="1" si="15"/>
        <v>18443083619.978096</v>
      </c>
      <c r="D73" s="90">
        <f t="shared" ca="1" si="12"/>
        <v>18691185956.621338</v>
      </c>
      <c r="E73" s="90">
        <f t="shared" ca="1" si="12"/>
        <v>18939288293.264584</v>
      </c>
      <c r="F73" s="90">
        <f t="shared" ca="1" si="12"/>
        <v>19187390629.907822</v>
      </c>
      <c r="G73" s="90">
        <f t="shared" ca="1" si="12"/>
        <v>19435492966.551067</v>
      </c>
      <c r="H73" s="90">
        <f t="shared" ca="1" si="12"/>
        <v>19683595303.194309</v>
      </c>
      <c r="I73" s="90">
        <f t="shared" ca="1" si="12"/>
        <v>19931697639.837555</v>
      </c>
      <c r="J73" s="90">
        <f t="shared" ca="1" si="12"/>
        <v>20179799976.480793</v>
      </c>
      <c r="K73" s="90">
        <f t="shared" ca="1" si="12"/>
        <v>20427902313.124035</v>
      </c>
      <c r="L73">
        <f ca="1">IF('Waste 2020'!$A81="MR",INDIRECT("'Waste 2020'!"&amp;'Country Selector'!$B$3&amp;ROW($A81))*10^12,0)*'Process Emissions Multipliers'!$B$37</f>
        <v>20676004649.767281</v>
      </c>
      <c r="M73" s="90">
        <f t="shared" ca="1" si="16"/>
        <v>20947287150.271461</v>
      </c>
      <c r="N73" s="90">
        <f t="shared" ca="1" si="13"/>
        <v>21218569650.775642</v>
      </c>
      <c r="O73" s="90">
        <f t="shared" ca="1" si="13"/>
        <v>21489852151.279827</v>
      </c>
      <c r="P73" s="90">
        <f t="shared" ca="1" si="13"/>
        <v>21761134651.784012</v>
      </c>
      <c r="Q73" s="90">
        <f t="shared" ca="1" si="13"/>
        <v>22032417152.288193</v>
      </c>
      <c r="R73" s="90">
        <f t="shared" ca="1" si="13"/>
        <v>22303699652.792374</v>
      </c>
      <c r="S73" s="90">
        <f t="shared" ca="1" si="13"/>
        <v>22574982153.296555</v>
      </c>
      <c r="T73" s="90">
        <f t="shared" ca="1" si="13"/>
        <v>22846264653.800739</v>
      </c>
      <c r="U73" s="90">
        <f t="shared" ca="1" si="13"/>
        <v>23117547154.30492</v>
      </c>
      <c r="V73">
        <f ca="1">IF('Waste 2030'!$A81="MR",INDIRECT("'Waste 2030'!"&amp;'Country Selector'!$B$3&amp;ROW($A81))*10^12,0)*'Process Emissions Multipliers'!$D$37</f>
        <v>23388829654.809101</v>
      </c>
      <c r="W73" s="90">
        <f t="shared" ca="1" si="14"/>
        <v>23527014800.74165</v>
      </c>
      <c r="X73" s="90">
        <f t="shared" ca="1" si="14"/>
        <v>23665199946.674202</v>
      </c>
      <c r="Y73" s="90">
        <f t="shared" ca="1" si="14"/>
        <v>23803385092.606747</v>
      </c>
      <c r="Z73" s="90">
        <f t="shared" ca="1" si="14"/>
        <v>23941570238.539299</v>
      </c>
      <c r="AA73" s="90">
        <f t="shared" ca="1" si="14"/>
        <v>24079755384.471844</v>
      </c>
      <c r="AB73" s="90">
        <f t="shared" ca="1" si="14"/>
        <v>24217940530.404392</v>
      </c>
      <c r="AC73" s="90">
        <f t="shared" ca="1" si="14"/>
        <v>24356125676.336941</v>
      </c>
      <c r="AD73" s="90">
        <f t="shared" ca="1" si="14"/>
        <v>24494310822.269493</v>
      </c>
      <c r="AE73" s="90">
        <f t="shared" ca="1" si="14"/>
        <v>24632495968.202042</v>
      </c>
      <c r="AF73" s="90">
        <f t="shared" ca="1" si="14"/>
        <v>24770681114.134586</v>
      </c>
      <c r="AG73" s="90">
        <f t="shared" ca="1" si="14"/>
        <v>24908866260.067139</v>
      </c>
      <c r="AH73" s="90">
        <f t="shared" ca="1" si="14"/>
        <v>25047051405.999687</v>
      </c>
      <c r="AI73" s="90">
        <f t="shared" ca="1" si="14"/>
        <v>25185236551.932232</v>
      </c>
      <c r="AJ73" s="90">
        <f t="shared" ca="1" si="14"/>
        <v>25323421697.86478</v>
      </c>
      <c r="AK73" s="90">
        <f t="shared" ca="1" si="14"/>
        <v>25461606843.797329</v>
      </c>
      <c r="AL73" s="90">
        <f t="shared" ca="1" si="14"/>
        <v>25599791989.729881</v>
      </c>
      <c r="AM73" s="90">
        <f t="shared" ca="1" si="11"/>
        <v>25737977135.66243</v>
      </c>
      <c r="AN73" s="90">
        <f t="shared" ca="1" si="11"/>
        <v>25876162281.594978</v>
      </c>
      <c r="AO73" s="90">
        <f t="shared" ca="1" si="11"/>
        <v>26014347427.527523</v>
      </c>
      <c r="AP73">
        <f ca="1">V73*'Process Emissions Multipliers'!$E$37</f>
        <v>26152532573.460072</v>
      </c>
    </row>
    <row r="74" spans="1:42">
      <c r="A74" s="74">
        <v>22</v>
      </c>
      <c r="B74">
        <f ca="1">IF('Waste 2010'!$A82="MR",INDIRECT("'Waste 2010'!"&amp;'Country Selector'!$B$3&amp;ROW($A82))*10^12,0)</f>
        <v>20932703556.040268</v>
      </c>
      <c r="C74" s="90">
        <f t="shared" ca="1" si="15"/>
        <v>20982563260.643471</v>
      </c>
      <c r="D74" s="90">
        <f t="shared" ca="1" si="12"/>
        <v>21032422965.24667</v>
      </c>
      <c r="E74" s="90">
        <f t="shared" ca="1" si="12"/>
        <v>21082282669.849869</v>
      </c>
      <c r="F74" s="90">
        <f t="shared" ca="1" si="12"/>
        <v>21132142374.453072</v>
      </c>
      <c r="G74" s="90">
        <f t="shared" ca="1" si="12"/>
        <v>21182002079.056274</v>
      </c>
      <c r="H74" s="90">
        <f t="shared" ca="1" si="12"/>
        <v>21231861783.659477</v>
      </c>
      <c r="I74" s="90">
        <f t="shared" ca="1" si="12"/>
        <v>21281721488.26268</v>
      </c>
      <c r="J74" s="90">
        <f t="shared" ca="1" si="12"/>
        <v>21331581192.865879</v>
      </c>
      <c r="K74" s="90">
        <f t="shared" ca="1" si="12"/>
        <v>21381440897.469078</v>
      </c>
      <c r="L74">
        <f ca="1">IF('Waste 2020'!$A82="MR",INDIRECT("'Waste 2020'!"&amp;'Country Selector'!$B$3&amp;ROW($A82))*10^12,0)*'Process Emissions Multipliers'!$B$37</f>
        <v>21431300602.072281</v>
      </c>
      <c r="M74" s="90">
        <f t="shared" ca="1" si="16"/>
        <v>22188398145.992233</v>
      </c>
      <c r="N74" s="90">
        <f t="shared" ca="1" si="13"/>
        <v>22945495689.912193</v>
      </c>
      <c r="O74" s="90">
        <f t="shared" ca="1" si="13"/>
        <v>23702593233.832146</v>
      </c>
      <c r="P74" s="90">
        <f t="shared" ca="1" si="13"/>
        <v>24459690777.752098</v>
      </c>
      <c r="Q74" s="90">
        <f t="shared" ca="1" si="13"/>
        <v>25216788321.672058</v>
      </c>
      <c r="R74" s="90">
        <f t="shared" ca="1" si="13"/>
        <v>25973885865.59201</v>
      </c>
      <c r="S74" s="90">
        <f t="shared" ca="1" si="13"/>
        <v>26730983409.511967</v>
      </c>
      <c r="T74" s="90">
        <f t="shared" ca="1" si="13"/>
        <v>27488080953.431919</v>
      </c>
      <c r="U74" s="90">
        <f t="shared" ca="1" si="13"/>
        <v>28245178497.351875</v>
      </c>
      <c r="V74">
        <f ca="1">IF('Waste 2030'!$A82="MR",INDIRECT("'Waste 2030'!"&amp;'Country Selector'!$B$3&amp;ROW($A82))*10^12,0)*'Process Emissions Multipliers'!$D$37</f>
        <v>29002276041.271832</v>
      </c>
      <c r="W74" s="90">
        <f t="shared" ca="1" si="14"/>
        <v>29173626374.156708</v>
      </c>
      <c r="X74" s="90">
        <f t="shared" ca="1" si="14"/>
        <v>29344976707.04158</v>
      </c>
      <c r="Y74" s="90">
        <f t="shared" ca="1" si="14"/>
        <v>29516327039.92646</v>
      </c>
      <c r="Z74" s="90">
        <f t="shared" ca="1" si="14"/>
        <v>29687677372.811333</v>
      </c>
      <c r="AA74" s="90">
        <f t="shared" ca="1" si="14"/>
        <v>29859027705.696213</v>
      </c>
      <c r="AB74" s="90">
        <f t="shared" ca="1" si="14"/>
        <v>30030378038.581089</v>
      </c>
      <c r="AC74" s="90">
        <f t="shared" ca="1" si="14"/>
        <v>30201728371.465965</v>
      </c>
      <c r="AD74" s="90">
        <f t="shared" ca="1" si="14"/>
        <v>30373078704.350842</v>
      </c>
      <c r="AE74" s="90">
        <f t="shared" ca="1" si="14"/>
        <v>30544429037.235718</v>
      </c>
      <c r="AF74" s="90">
        <f t="shared" ca="1" si="14"/>
        <v>30715779370.12059</v>
      </c>
      <c r="AG74" s="90">
        <f t="shared" ca="1" si="14"/>
        <v>30887129703.005466</v>
      </c>
      <c r="AH74" s="90">
        <f t="shared" ca="1" si="14"/>
        <v>31058480035.890347</v>
      </c>
      <c r="AI74" s="90">
        <f t="shared" ca="1" si="14"/>
        <v>31229830368.775223</v>
      </c>
      <c r="AJ74" s="90">
        <f t="shared" ca="1" si="14"/>
        <v>31401180701.660099</v>
      </c>
      <c r="AK74" s="90">
        <f t="shared" ca="1" si="14"/>
        <v>31572531034.544975</v>
      </c>
      <c r="AL74" s="90">
        <f t="shared" ca="1" si="14"/>
        <v>31743881367.429848</v>
      </c>
      <c r="AM74" s="90">
        <f t="shared" ca="1" si="11"/>
        <v>31915231700.314728</v>
      </c>
      <c r="AN74" s="90">
        <f t="shared" ca="1" si="11"/>
        <v>32086582033.1996</v>
      </c>
      <c r="AO74" s="90">
        <f t="shared" ca="1" si="11"/>
        <v>32257932366.084476</v>
      </c>
      <c r="AP74">
        <f ca="1">V74*'Process Emissions Multipliers'!$E$37</f>
        <v>32429282698.969357</v>
      </c>
    </row>
    <row r="75" spans="1:42">
      <c r="A75" s="74">
        <v>23</v>
      </c>
      <c r="B75">
        <f ca="1">IF('Waste 2010'!$A83="MR",INDIRECT("'Waste 2010'!"&amp;'Country Selector'!$B$3&amp;ROW($A83))*10^12,0)</f>
        <v>18710538639.872707</v>
      </c>
      <c r="C75" s="90">
        <f t="shared" ca="1" si="15"/>
        <v>19419865856.276237</v>
      </c>
      <c r="D75" s="90">
        <f t="shared" ca="1" si="12"/>
        <v>20129193072.679771</v>
      </c>
      <c r="E75" s="90">
        <f t="shared" ca="1" si="12"/>
        <v>20838520289.083298</v>
      </c>
      <c r="F75" s="90">
        <f t="shared" ca="1" si="12"/>
        <v>21547847505.486832</v>
      </c>
      <c r="G75" s="90">
        <f t="shared" ca="1" si="12"/>
        <v>22257174721.890362</v>
      </c>
      <c r="H75" s="90">
        <f t="shared" ca="1" si="12"/>
        <v>22966501938.293892</v>
      </c>
      <c r="I75" s="90">
        <f t="shared" ca="1" si="12"/>
        <v>23675829154.697422</v>
      </c>
      <c r="J75" s="90">
        <f t="shared" ca="1" si="12"/>
        <v>24385156371.100952</v>
      </c>
      <c r="K75" s="90">
        <f t="shared" ca="1" si="12"/>
        <v>25094483587.504486</v>
      </c>
      <c r="L75">
        <f ca="1">IF('Waste 2020'!$A83="MR",INDIRECT("'Waste 2020'!"&amp;'Country Selector'!$B$3&amp;ROW($A83))*10^12,0)*'Process Emissions Multipliers'!$B$37</f>
        <v>25803810803.908016</v>
      </c>
      <c r="M75" s="90">
        <f t="shared" ca="1" si="16"/>
        <v>25194293543.668007</v>
      </c>
      <c r="N75" s="90">
        <f t="shared" ca="1" si="13"/>
        <v>24584776283.427998</v>
      </c>
      <c r="O75" s="90">
        <f t="shared" ca="1" si="13"/>
        <v>23975259023.187988</v>
      </c>
      <c r="P75" s="90">
        <f t="shared" ca="1" si="13"/>
        <v>23365741762.947979</v>
      </c>
      <c r="Q75" s="90">
        <f t="shared" ca="1" si="13"/>
        <v>22756224502.70797</v>
      </c>
      <c r="R75" s="90">
        <f t="shared" ca="1" si="13"/>
        <v>22146707242.46796</v>
      </c>
      <c r="S75" s="90">
        <f t="shared" ca="1" si="13"/>
        <v>21537189982.227951</v>
      </c>
      <c r="T75" s="90">
        <f t="shared" ca="1" si="13"/>
        <v>20927672721.987942</v>
      </c>
      <c r="U75" s="90">
        <f t="shared" ca="1" si="13"/>
        <v>20318155461.747932</v>
      </c>
      <c r="V75">
        <f ca="1">IF('Waste 2030'!$A83="MR",INDIRECT("'Waste 2030'!"&amp;'Country Selector'!$B$3&amp;ROW($A83))*10^12,0)*'Process Emissions Multipliers'!$D$37</f>
        <v>19708638201.507923</v>
      </c>
      <c r="W75" s="90">
        <f t="shared" ca="1" si="14"/>
        <v>19825080156.330025</v>
      </c>
      <c r="X75" s="90">
        <f t="shared" ca="1" si="14"/>
        <v>19941522111.152134</v>
      </c>
      <c r="Y75" s="90">
        <f t="shared" ca="1" si="14"/>
        <v>20057964065.974236</v>
      </c>
      <c r="Z75" s="90">
        <f t="shared" ca="1" si="14"/>
        <v>20174406020.796341</v>
      </c>
      <c r="AA75" s="90">
        <f t="shared" ca="1" si="14"/>
        <v>20290847975.618443</v>
      </c>
      <c r="AB75" s="90">
        <f t="shared" ca="1" si="14"/>
        <v>20407289930.440548</v>
      </c>
      <c r="AC75" s="90">
        <f t="shared" ca="1" si="14"/>
        <v>20523731885.262653</v>
      </c>
      <c r="AD75" s="90">
        <f t="shared" ca="1" si="14"/>
        <v>20640173840.084759</v>
      </c>
      <c r="AE75" s="90">
        <f t="shared" ca="1" si="14"/>
        <v>20756615794.90686</v>
      </c>
      <c r="AF75" s="90">
        <f t="shared" ca="1" si="14"/>
        <v>20873057749.728966</v>
      </c>
      <c r="AG75" s="90">
        <f t="shared" ca="1" si="14"/>
        <v>20989499704.551071</v>
      </c>
      <c r="AH75" s="90">
        <f t="shared" ca="1" si="14"/>
        <v>21105941659.373173</v>
      </c>
      <c r="AI75" s="90">
        <f t="shared" ca="1" si="14"/>
        <v>21222383614.195278</v>
      </c>
      <c r="AJ75" s="90">
        <f t="shared" ca="1" si="14"/>
        <v>21338825569.017384</v>
      </c>
      <c r="AK75" s="90">
        <f t="shared" ca="1" si="14"/>
        <v>21455267523.839485</v>
      </c>
      <c r="AL75" s="90">
        <f t="shared" ca="1" si="14"/>
        <v>21571709478.661594</v>
      </c>
      <c r="AM75" s="90">
        <f t="shared" ca="1" si="11"/>
        <v>21688151433.483696</v>
      </c>
      <c r="AN75" s="90">
        <f t="shared" ca="1" si="11"/>
        <v>21804593388.305798</v>
      </c>
      <c r="AO75" s="90">
        <f t="shared" ca="1" si="11"/>
        <v>21921035343.127907</v>
      </c>
      <c r="AP75">
        <f ca="1">V75*'Process Emissions Multipliers'!$E$37</f>
        <v>22037477297.950008</v>
      </c>
    </row>
    <row r="76" spans="1:42">
      <c r="A76" s="74">
        <v>24</v>
      </c>
      <c r="B76">
        <f ca="1">IF('Waste 2010'!$A84="MR",INDIRECT("'Waste 2010'!"&amp;'Country Selector'!$B$3&amp;ROW($A84))*10^12,0)</f>
        <v>13392238207.080353</v>
      </c>
      <c r="C76" s="90">
        <f t="shared" ca="1" si="15"/>
        <v>13922694428.687248</v>
      </c>
      <c r="D76" s="90">
        <f t="shared" ca="1" si="12"/>
        <v>14453150650.29414</v>
      </c>
      <c r="E76" s="90">
        <f t="shared" ca="1" si="12"/>
        <v>14983606871.901035</v>
      </c>
      <c r="F76" s="90">
        <f t="shared" ca="1" si="12"/>
        <v>15514063093.507931</v>
      </c>
      <c r="G76" s="90">
        <f t="shared" ca="1" si="12"/>
        <v>16044519315.114824</v>
      </c>
      <c r="H76" s="90">
        <f t="shared" ca="1" si="12"/>
        <v>16574975536.721718</v>
      </c>
      <c r="I76" s="90">
        <f t="shared" ca="1" si="12"/>
        <v>17105431758.328613</v>
      </c>
      <c r="J76" s="90">
        <f t="shared" ca="1" si="12"/>
        <v>17635887979.935505</v>
      </c>
      <c r="K76" s="90">
        <f t="shared" ca="1" si="12"/>
        <v>18166344201.5424</v>
      </c>
      <c r="L76">
        <f ca="1">IF('Waste 2020'!$A84="MR",INDIRECT("'Waste 2020'!"&amp;'Country Selector'!$B$3&amp;ROW($A84))*10^12,0)*'Process Emissions Multipliers'!$B$37</f>
        <v>18696800423.149296</v>
      </c>
      <c r="M76" s="90">
        <f t="shared" ca="1" si="16"/>
        <v>18699488646.150772</v>
      </c>
      <c r="N76" s="90">
        <f t="shared" ca="1" si="13"/>
        <v>18702176869.152248</v>
      </c>
      <c r="O76" s="90">
        <f t="shared" ca="1" si="13"/>
        <v>18704865092.153728</v>
      </c>
      <c r="P76" s="90">
        <f t="shared" ca="1" si="13"/>
        <v>18707553315.155205</v>
      </c>
      <c r="Q76" s="90">
        <f t="shared" ca="1" si="13"/>
        <v>18710241538.156681</v>
      </c>
      <c r="R76" s="90">
        <f t="shared" ca="1" si="13"/>
        <v>18712929761.158157</v>
      </c>
      <c r="S76" s="90">
        <f t="shared" ca="1" si="13"/>
        <v>18715617984.159637</v>
      </c>
      <c r="T76" s="90">
        <f t="shared" ca="1" si="13"/>
        <v>18718306207.161114</v>
      </c>
      <c r="U76" s="90">
        <f t="shared" ca="1" si="13"/>
        <v>18720994430.16259</v>
      </c>
      <c r="V76">
        <f ca="1">IF('Waste 2030'!$A84="MR",INDIRECT("'Waste 2030'!"&amp;'Country Selector'!$B$3&amp;ROW($A84))*10^12,0)*'Process Emissions Multipliers'!$D$37</f>
        <v>18723682653.164066</v>
      </c>
      <c r="W76" s="90">
        <f t="shared" ca="1" si="14"/>
        <v>18834305324.670429</v>
      </c>
      <c r="X76" s="90">
        <f t="shared" ca="1" si="14"/>
        <v>18944927996.176792</v>
      </c>
      <c r="Y76" s="90">
        <f t="shared" ca="1" si="14"/>
        <v>19055550667.683151</v>
      </c>
      <c r="Z76" s="90">
        <f t="shared" ca="1" si="14"/>
        <v>19166173339.189514</v>
      </c>
      <c r="AA76" s="90">
        <f t="shared" ca="1" si="14"/>
        <v>19276796010.695877</v>
      </c>
      <c r="AB76" s="90">
        <f t="shared" ca="1" si="14"/>
        <v>19387418682.20224</v>
      </c>
      <c r="AC76" s="90">
        <f t="shared" ca="1" si="14"/>
        <v>19498041353.708603</v>
      </c>
      <c r="AD76" s="90">
        <f t="shared" ca="1" si="14"/>
        <v>19608664025.214966</v>
      </c>
      <c r="AE76" s="90">
        <f t="shared" ca="1" si="14"/>
        <v>19719286696.721325</v>
      </c>
      <c r="AF76" s="90">
        <f t="shared" ca="1" si="14"/>
        <v>19829909368.227684</v>
      </c>
      <c r="AG76" s="90">
        <f t="shared" ca="1" si="14"/>
        <v>19940532039.734047</v>
      </c>
      <c r="AH76" s="90">
        <f t="shared" ca="1" si="14"/>
        <v>20051154711.24041</v>
      </c>
      <c r="AI76" s="90">
        <f t="shared" ca="1" si="14"/>
        <v>20161777382.746773</v>
      </c>
      <c r="AJ76" s="90">
        <f t="shared" ca="1" si="14"/>
        <v>20272400054.253136</v>
      </c>
      <c r="AK76" s="90">
        <f t="shared" ca="1" si="14"/>
        <v>20383022725.759495</v>
      </c>
      <c r="AL76" s="90">
        <f t="shared" ca="1" si="14"/>
        <v>20493645397.265858</v>
      </c>
      <c r="AM76" s="90">
        <f t="shared" ca="1" si="11"/>
        <v>20604268068.772221</v>
      </c>
      <c r="AN76" s="90">
        <f t="shared" ca="1" si="11"/>
        <v>20714890740.278584</v>
      </c>
      <c r="AO76" s="90">
        <f t="shared" ca="1" si="11"/>
        <v>20825513411.784943</v>
      </c>
      <c r="AP76">
        <f ca="1">V76*'Process Emissions Multipliers'!$E$37</f>
        <v>20936136083.291306</v>
      </c>
    </row>
    <row r="77" spans="1:42">
      <c r="A77" s="74">
        <v>25</v>
      </c>
      <c r="B77">
        <f ca="1">IF('Waste 2010'!$A85="MR",INDIRECT("'Waste 2010'!"&amp;'Country Selector'!$B$3&amp;ROW($A85))*10^12,0)</f>
        <v>18292422041.847446</v>
      </c>
      <c r="C77" s="90">
        <f t="shared" ca="1" si="15"/>
        <v>18201613933.654003</v>
      </c>
      <c r="D77" s="90">
        <f t="shared" ca="1" si="12"/>
        <v>18110805825.460564</v>
      </c>
      <c r="E77" s="90">
        <f t="shared" ca="1" si="12"/>
        <v>18019997717.267124</v>
      </c>
      <c r="F77" s="90">
        <f t="shared" ca="1" si="12"/>
        <v>17929189609.073685</v>
      </c>
      <c r="G77" s="90">
        <f t="shared" ca="1" si="12"/>
        <v>17838381500.880241</v>
      </c>
      <c r="H77" s="90">
        <f t="shared" ca="1" si="12"/>
        <v>17747573392.686798</v>
      </c>
      <c r="I77" s="90">
        <f t="shared" ca="1" si="12"/>
        <v>17656765284.493359</v>
      </c>
      <c r="J77" s="90">
        <f t="shared" ca="1" si="12"/>
        <v>17565957176.299919</v>
      </c>
      <c r="K77" s="90">
        <f t="shared" ca="1" si="12"/>
        <v>17475149068.106476</v>
      </c>
      <c r="L77">
        <f ca="1">IF('Waste 2020'!$A85="MR",INDIRECT("'Waste 2020'!"&amp;'Country Selector'!$B$3&amp;ROW($A85))*10^12,0)*'Process Emissions Multipliers'!$B$37</f>
        <v>17384340959.913036</v>
      </c>
      <c r="M77" s="90">
        <f t="shared" ca="1" si="16"/>
        <v>18173708611.471298</v>
      </c>
      <c r="N77" s="90">
        <f t="shared" ca="1" si="13"/>
        <v>18963076263.02956</v>
      </c>
      <c r="O77" s="90">
        <f t="shared" ca="1" si="13"/>
        <v>19752443914.587822</v>
      </c>
      <c r="P77" s="90">
        <f t="shared" ca="1" si="13"/>
        <v>20541811566.14608</v>
      </c>
      <c r="Q77" s="90">
        <f t="shared" ca="1" si="13"/>
        <v>21331179217.704346</v>
      </c>
      <c r="R77" s="90">
        <f t="shared" ca="1" si="13"/>
        <v>22120546869.262604</v>
      </c>
      <c r="S77" s="90">
        <f t="shared" ca="1" si="13"/>
        <v>22909914520.820866</v>
      </c>
      <c r="T77" s="90">
        <f t="shared" ca="1" si="13"/>
        <v>23699282172.379131</v>
      </c>
      <c r="U77" s="90">
        <f t="shared" ca="1" si="13"/>
        <v>24488649823.937389</v>
      </c>
      <c r="V77">
        <f ca="1">IF('Waste 2030'!$A85="MR",INDIRECT("'Waste 2030'!"&amp;'Country Selector'!$B$3&amp;ROW($A85))*10^12,0)*'Process Emissions Multipliers'!$D$37</f>
        <v>25278017475.495651</v>
      </c>
      <c r="W77" s="90">
        <f t="shared" ca="1" si="14"/>
        <v>25427364261.345562</v>
      </c>
      <c r="X77" s="90">
        <f t="shared" ca="1" si="14"/>
        <v>25576711047.19548</v>
      </c>
      <c r="Y77" s="90">
        <f t="shared" ca="1" si="14"/>
        <v>25726057833.045391</v>
      </c>
      <c r="Z77" s="90">
        <f t="shared" ca="1" si="14"/>
        <v>25875404618.895306</v>
      </c>
      <c r="AA77" s="90">
        <f t="shared" ca="1" si="14"/>
        <v>26024751404.745216</v>
      </c>
      <c r="AB77" s="90">
        <f t="shared" ca="1" si="14"/>
        <v>26174098190.595131</v>
      </c>
      <c r="AC77" s="90">
        <f t="shared" ca="1" si="14"/>
        <v>26323444976.445045</v>
      </c>
      <c r="AD77" s="90">
        <f t="shared" ca="1" si="14"/>
        <v>26472791762.29496</v>
      </c>
      <c r="AE77" s="90">
        <f t="shared" ca="1" si="14"/>
        <v>26622138548.144875</v>
      </c>
      <c r="AF77" s="90">
        <f t="shared" ca="1" si="14"/>
        <v>26771485333.994785</v>
      </c>
      <c r="AG77" s="90">
        <f t="shared" ca="1" si="14"/>
        <v>26920832119.844696</v>
      </c>
      <c r="AH77" s="90">
        <f t="shared" ca="1" si="14"/>
        <v>27070178905.694611</v>
      </c>
      <c r="AI77" s="90">
        <f t="shared" ca="1" si="14"/>
        <v>27219525691.544525</v>
      </c>
      <c r="AJ77" s="90">
        <f t="shared" ca="1" si="14"/>
        <v>27368872477.39444</v>
      </c>
      <c r="AK77" s="90">
        <f t="shared" ca="1" si="14"/>
        <v>27518219263.244354</v>
      </c>
      <c r="AL77" s="90">
        <f t="shared" ca="1" si="14"/>
        <v>27667566049.094269</v>
      </c>
      <c r="AM77" s="90">
        <f t="shared" ca="1" si="11"/>
        <v>27816912834.94418</v>
      </c>
      <c r="AN77" s="90">
        <f t="shared" ca="1" si="11"/>
        <v>27966259620.794094</v>
      </c>
      <c r="AO77" s="90">
        <f t="shared" ca="1" si="11"/>
        <v>28115606406.644009</v>
      </c>
      <c r="AP77">
        <f ca="1">V77*'Process Emissions Multipliers'!$E$37</f>
        <v>28264953192.493919</v>
      </c>
    </row>
    <row r="78" spans="1:42">
      <c r="A78" s="74">
        <v>26</v>
      </c>
      <c r="B78">
        <f ca="1">IF('Waste 2010'!$A86="MR",INDIRECT("'Waste 2010'!"&amp;'Country Selector'!$B$3&amp;ROW($A86))*10^12,0)</f>
        <v>16112474883.479776</v>
      </c>
      <c r="C78" s="90">
        <f t="shared" ca="1" si="15"/>
        <v>17138708042.720112</v>
      </c>
      <c r="D78" s="90">
        <f t="shared" ca="1" si="12"/>
        <v>18164941201.960449</v>
      </c>
      <c r="E78" s="90">
        <f t="shared" ca="1" si="12"/>
        <v>19191174361.200783</v>
      </c>
      <c r="F78" s="90">
        <f t="shared" ca="1" si="12"/>
        <v>20217407520.441116</v>
      </c>
      <c r="G78" s="90">
        <f t="shared" ca="1" si="12"/>
        <v>21243640679.681454</v>
      </c>
      <c r="H78" s="90">
        <f t="shared" ca="1" si="12"/>
        <v>22269873838.921791</v>
      </c>
      <c r="I78" s="90">
        <f t="shared" ca="1" si="12"/>
        <v>23296106998.162128</v>
      </c>
      <c r="J78" s="90">
        <f t="shared" ca="1" si="12"/>
        <v>24322340157.402458</v>
      </c>
      <c r="K78" s="90">
        <f t="shared" ca="1" si="12"/>
        <v>25348573316.642796</v>
      </c>
      <c r="L78">
        <f ca="1">IF('Waste 2020'!$A86="MR",INDIRECT("'Waste 2020'!"&amp;'Country Selector'!$B$3&amp;ROW($A86))*10^12,0)*'Process Emissions Multipliers'!$B$37</f>
        <v>26374806475.883133</v>
      </c>
      <c r="M78" s="90">
        <f t="shared" ca="1" si="16"/>
        <v>25454375016.697128</v>
      </c>
      <c r="N78" s="90">
        <f t="shared" ca="1" si="13"/>
        <v>24533943557.511127</v>
      </c>
      <c r="O78" s="90">
        <f t="shared" ca="1" si="13"/>
        <v>23613512098.325127</v>
      </c>
      <c r="P78" s="90">
        <f t="shared" ca="1" si="13"/>
        <v>22693080639.139126</v>
      </c>
      <c r="Q78" s="90">
        <f t="shared" ca="1" si="13"/>
        <v>21772649179.953125</v>
      </c>
      <c r="R78" s="90">
        <f t="shared" ca="1" si="13"/>
        <v>20852217720.76712</v>
      </c>
      <c r="S78" s="90">
        <f t="shared" ca="1" si="13"/>
        <v>19931786261.58112</v>
      </c>
      <c r="T78" s="90">
        <f t="shared" ca="1" si="13"/>
        <v>19011354802.395119</v>
      </c>
      <c r="U78" s="90">
        <f t="shared" ca="1" si="13"/>
        <v>18090923343.209114</v>
      </c>
      <c r="V78">
        <f ca="1">IF('Waste 2030'!$A86="MR",INDIRECT("'Waste 2030'!"&amp;'Country Selector'!$B$3&amp;ROW($A86))*10^12,0)*'Process Emissions Multipliers'!$D$37</f>
        <v>17170491884.023113</v>
      </c>
      <c r="W78" s="90">
        <f t="shared" ca="1" si="14"/>
        <v>17271938042.79829</v>
      </c>
      <c r="X78" s="90">
        <f t="shared" ca="1" si="14"/>
        <v>17373384201.573467</v>
      </c>
      <c r="Y78" s="90">
        <f t="shared" ca="1" si="14"/>
        <v>17474830360.348652</v>
      </c>
      <c r="Z78" s="90">
        <f t="shared" ca="1" si="14"/>
        <v>17576276519.123829</v>
      </c>
      <c r="AA78" s="90">
        <f t="shared" ca="1" si="14"/>
        <v>17677722677.89901</v>
      </c>
      <c r="AB78" s="90">
        <f t="shared" ca="1" si="14"/>
        <v>17779168836.674187</v>
      </c>
      <c r="AC78" s="90">
        <f t="shared" ca="1" si="14"/>
        <v>17880614995.449364</v>
      </c>
      <c r="AD78" s="90">
        <f t="shared" ca="1" si="14"/>
        <v>17982061154.224541</v>
      </c>
      <c r="AE78" s="90">
        <f t="shared" ca="1" si="14"/>
        <v>18083507312.999718</v>
      </c>
      <c r="AF78" s="90">
        <f t="shared" ca="1" si="14"/>
        <v>18184953471.774902</v>
      </c>
      <c r="AG78" s="90">
        <f t="shared" ca="1" si="14"/>
        <v>18286399630.550079</v>
      </c>
      <c r="AH78" s="90">
        <f t="shared" ca="1" si="14"/>
        <v>18387845789.325256</v>
      </c>
      <c r="AI78" s="90">
        <f t="shared" ca="1" si="14"/>
        <v>18489291948.100437</v>
      </c>
      <c r="AJ78" s="90">
        <f t="shared" ca="1" si="14"/>
        <v>18590738106.875618</v>
      </c>
      <c r="AK78" s="90">
        <f t="shared" ca="1" si="14"/>
        <v>18692184265.650795</v>
      </c>
      <c r="AL78" s="90">
        <f t="shared" ref="AL78:AO93" ca="1" si="17">$V78*($AP$1-AL$1)/($AP$1-$V$1)+$AP78*(AL$1-$V$1)/($AP$1-$V$1)</f>
        <v>18793630424.425972</v>
      </c>
      <c r="AM78" s="90">
        <f t="shared" ca="1" si="17"/>
        <v>18895076583.201149</v>
      </c>
      <c r="AN78" s="90">
        <f t="shared" ca="1" si="17"/>
        <v>18996522741.976326</v>
      </c>
      <c r="AO78" s="90">
        <f t="shared" ca="1" si="17"/>
        <v>19097968900.751511</v>
      </c>
      <c r="AP78">
        <f ca="1">V78*'Process Emissions Multipliers'!$E$37</f>
        <v>19199415059.526688</v>
      </c>
    </row>
    <row r="79" spans="1:42">
      <c r="A79" s="74">
        <v>27</v>
      </c>
      <c r="B79">
        <f ca="1">IF('Waste 2010'!$A87="MR",INDIRECT("'Waste 2010'!"&amp;'Country Selector'!$B$3&amp;ROW($A87))*10^12,0)</f>
        <v>12476322047.911381</v>
      </c>
      <c r="C79" s="90">
        <f t="shared" ca="1" si="15"/>
        <v>12620235417.870642</v>
      </c>
      <c r="D79" s="90">
        <f t="shared" ca="1" si="12"/>
        <v>12764148787.829903</v>
      </c>
      <c r="E79" s="90">
        <f t="shared" ca="1" si="12"/>
        <v>12908062157.789164</v>
      </c>
      <c r="F79" s="90">
        <f t="shared" ca="1" si="12"/>
        <v>13051975527.748423</v>
      </c>
      <c r="G79" s="90">
        <f t="shared" ca="1" si="12"/>
        <v>13195888897.707684</v>
      </c>
      <c r="H79" s="90">
        <f t="shared" ca="1" si="12"/>
        <v>13339802267.666943</v>
      </c>
      <c r="I79" s="90">
        <f t="shared" ca="1" si="12"/>
        <v>13483715637.626204</v>
      </c>
      <c r="J79" s="90">
        <f t="shared" ca="1" si="12"/>
        <v>13627629007.585464</v>
      </c>
      <c r="K79" s="90">
        <f t="shared" ca="1" si="12"/>
        <v>13771542377.544724</v>
      </c>
      <c r="L79">
        <f ca="1">IF('Waste 2020'!$A87="MR",INDIRECT("'Waste 2020'!"&amp;'Country Selector'!$B$3&amp;ROW($A87))*10^12,0)*'Process Emissions Multipliers'!$B$37</f>
        <v>13915455747.503984</v>
      </c>
      <c r="M79" s="90">
        <f t="shared" ca="1" si="16"/>
        <v>14100508639.231745</v>
      </c>
      <c r="N79" s="90">
        <f t="shared" ca="1" si="13"/>
        <v>14285561530.959505</v>
      </c>
      <c r="O79" s="90">
        <f t="shared" ca="1" si="13"/>
        <v>14470614422.687265</v>
      </c>
      <c r="P79" s="90">
        <f t="shared" ca="1" si="13"/>
        <v>14655667314.415026</v>
      </c>
      <c r="Q79" s="90">
        <f t="shared" ca="1" si="13"/>
        <v>14840720206.142788</v>
      </c>
      <c r="R79" s="90">
        <f t="shared" ca="1" si="13"/>
        <v>15025773097.870548</v>
      </c>
      <c r="S79" s="90">
        <f t="shared" ca="1" si="13"/>
        <v>15210825989.598307</v>
      </c>
      <c r="T79" s="90">
        <f t="shared" ca="1" si="13"/>
        <v>15395878881.326067</v>
      </c>
      <c r="U79" s="90">
        <f t="shared" ca="1" si="13"/>
        <v>15580931773.053829</v>
      </c>
      <c r="V79">
        <f ca="1">IF('Waste 2030'!$A87="MR",INDIRECT("'Waste 2030'!"&amp;'Country Selector'!$B$3&amp;ROW($A87))*10^12,0)*'Process Emissions Multipliers'!$D$37</f>
        <v>15765984664.781588</v>
      </c>
      <c r="W79" s="90">
        <f t="shared" ref="W79:AL94" ca="1" si="18">$V79*($AP$1-W$1)/($AP$1-$V$1)+$AP79*(W$1-$V$1)/($AP$1-$V$1)</f>
        <v>15859132758.287207</v>
      </c>
      <c r="X79" s="90">
        <f t="shared" ca="1" si="18"/>
        <v>15952280851.792828</v>
      </c>
      <c r="Y79" s="90">
        <f t="shared" ca="1" si="18"/>
        <v>16045428945.298447</v>
      </c>
      <c r="Z79" s="90">
        <f t="shared" ca="1" si="18"/>
        <v>16138577038.804066</v>
      </c>
      <c r="AA79" s="90">
        <f t="shared" ca="1" si="18"/>
        <v>16231725132.309685</v>
      </c>
      <c r="AB79" s="90">
        <f t="shared" ca="1" si="18"/>
        <v>16324873225.815304</v>
      </c>
      <c r="AC79" s="90">
        <f t="shared" ca="1" si="18"/>
        <v>16418021319.320925</v>
      </c>
      <c r="AD79" s="90">
        <f t="shared" ca="1" si="18"/>
        <v>16511169412.826546</v>
      </c>
      <c r="AE79" s="90">
        <f t="shared" ca="1" si="18"/>
        <v>16604317506.332165</v>
      </c>
      <c r="AF79" s="90">
        <f t="shared" ca="1" si="18"/>
        <v>16697465599.837784</v>
      </c>
      <c r="AG79" s="90">
        <f t="shared" ca="1" si="18"/>
        <v>16790613693.343403</v>
      </c>
      <c r="AH79" s="90">
        <f t="shared" ca="1" si="18"/>
        <v>16883761786.849022</v>
      </c>
      <c r="AI79" s="90">
        <f t="shared" ca="1" si="18"/>
        <v>16976909880.354641</v>
      </c>
      <c r="AJ79" s="90">
        <f t="shared" ca="1" si="18"/>
        <v>17070057973.860262</v>
      </c>
      <c r="AK79" s="90">
        <f t="shared" ca="1" si="18"/>
        <v>17163206067.365879</v>
      </c>
      <c r="AL79" s="90">
        <f t="shared" ca="1" si="18"/>
        <v>17256354160.871498</v>
      </c>
      <c r="AM79" s="90">
        <f t="shared" ca="1" si="17"/>
        <v>17349502254.377121</v>
      </c>
      <c r="AN79" s="90">
        <f t="shared" ca="1" si="17"/>
        <v>17442650347.88274</v>
      </c>
      <c r="AO79" s="90">
        <f t="shared" ca="1" si="17"/>
        <v>17535798441.388359</v>
      </c>
      <c r="AP79">
        <f ca="1">V79*'Process Emissions Multipliers'!$E$37</f>
        <v>17628946534.893978</v>
      </c>
    </row>
    <row r="80" spans="1:42">
      <c r="A80" s="74">
        <v>28</v>
      </c>
      <c r="B80">
        <f ca="1">IF('Waste 2010'!$A88="MR",INDIRECT("'Waste 2010'!"&amp;'Country Selector'!$B$3&amp;ROW($A88))*10^12,0)</f>
        <v>11171198643.088686</v>
      </c>
      <c r="C80" s="90">
        <f t="shared" ca="1" si="15"/>
        <v>11230485332.671206</v>
      </c>
      <c r="D80" s="90">
        <f t="shared" ca="1" si="12"/>
        <v>11289772022.253727</v>
      </c>
      <c r="E80" s="90">
        <f t="shared" ca="1" si="12"/>
        <v>11349058711.836246</v>
      </c>
      <c r="F80" s="90">
        <f t="shared" ca="1" si="12"/>
        <v>11408345401.418766</v>
      </c>
      <c r="G80" s="90">
        <f t="shared" ca="1" si="12"/>
        <v>11467632091.001286</v>
      </c>
      <c r="H80" s="90">
        <f t="shared" ca="1" si="12"/>
        <v>11526918780.583807</v>
      </c>
      <c r="I80" s="90">
        <f t="shared" ca="1" si="12"/>
        <v>11586205470.166328</v>
      </c>
      <c r="J80" s="90">
        <f t="shared" ca="1" si="12"/>
        <v>11645492159.748846</v>
      </c>
      <c r="K80" s="90">
        <f t="shared" ca="1" si="12"/>
        <v>11704778849.331366</v>
      </c>
      <c r="L80">
        <f ca="1">IF('Waste 2020'!$A88="MR",INDIRECT("'Waste 2020'!"&amp;'Country Selector'!$B$3&amp;ROW($A88))*10^12,0)*'Process Emissions Multipliers'!$B$37</f>
        <v>11764065538.913887</v>
      </c>
      <c r="M80" s="90">
        <f t="shared" ca="1" si="16"/>
        <v>11893554696.272182</v>
      </c>
      <c r="N80" s="90">
        <f t="shared" ca="1" si="13"/>
        <v>12023043853.630478</v>
      </c>
      <c r="O80" s="90">
        <f t="shared" ca="1" si="13"/>
        <v>12152533010.988775</v>
      </c>
      <c r="P80" s="90">
        <f t="shared" ca="1" si="13"/>
        <v>12282022168.347071</v>
      </c>
      <c r="Q80" s="90">
        <f t="shared" ca="1" si="13"/>
        <v>12411511325.705366</v>
      </c>
      <c r="R80" s="90">
        <f t="shared" ca="1" si="13"/>
        <v>12541000483.063663</v>
      </c>
      <c r="S80" s="90">
        <f t="shared" ca="1" si="13"/>
        <v>12670489640.421957</v>
      </c>
      <c r="T80" s="90">
        <f t="shared" ca="1" si="13"/>
        <v>12799978797.780254</v>
      </c>
      <c r="U80" s="90">
        <f t="shared" ca="1" si="13"/>
        <v>12929467955.138548</v>
      </c>
      <c r="V80">
        <f ca="1">IF('Waste 2030'!$A88="MR",INDIRECT("'Waste 2030'!"&amp;'Country Selector'!$B$3&amp;ROW($A88))*10^12,0)*'Process Emissions Multipliers'!$D$37</f>
        <v>13058957112.496845</v>
      </c>
      <c r="W80" s="90">
        <f t="shared" ca="1" si="18"/>
        <v>13136111631.168806</v>
      </c>
      <c r="X80" s="90">
        <f t="shared" ca="1" si="18"/>
        <v>13213266149.840765</v>
      </c>
      <c r="Y80" s="90">
        <f t="shared" ca="1" si="18"/>
        <v>13290420668.512726</v>
      </c>
      <c r="Z80" s="90">
        <f t="shared" ca="1" si="18"/>
        <v>13367575187.184687</v>
      </c>
      <c r="AA80" s="90">
        <f t="shared" ca="1" si="18"/>
        <v>13444729705.856647</v>
      </c>
      <c r="AB80" s="90">
        <f t="shared" ca="1" si="18"/>
        <v>13521884224.528606</v>
      </c>
      <c r="AC80" s="90">
        <f t="shared" ca="1" si="18"/>
        <v>13599038743.200569</v>
      </c>
      <c r="AD80" s="90">
        <f t="shared" ca="1" si="18"/>
        <v>13676193261.872528</v>
      </c>
      <c r="AE80" s="90">
        <f t="shared" ca="1" si="18"/>
        <v>13753347780.544489</v>
      </c>
      <c r="AF80" s="90">
        <f t="shared" ca="1" si="18"/>
        <v>13830502299.21645</v>
      </c>
      <c r="AG80" s="90">
        <f t="shared" ca="1" si="18"/>
        <v>13907656817.888409</v>
      </c>
      <c r="AH80" s="90">
        <f t="shared" ca="1" si="18"/>
        <v>13984811336.560371</v>
      </c>
      <c r="AI80" s="90">
        <f t="shared" ca="1" si="18"/>
        <v>14061965855.232328</v>
      </c>
      <c r="AJ80" s="90">
        <f t="shared" ca="1" si="18"/>
        <v>14139120373.904291</v>
      </c>
      <c r="AK80" s="90">
        <f t="shared" ca="1" si="18"/>
        <v>14216274892.576248</v>
      </c>
      <c r="AL80" s="90">
        <f t="shared" ca="1" si="18"/>
        <v>14293429411.248211</v>
      </c>
      <c r="AM80" s="90">
        <f t="shared" ca="1" si="17"/>
        <v>14370583929.920172</v>
      </c>
      <c r="AN80" s="90">
        <f t="shared" ca="1" si="17"/>
        <v>14447738448.592133</v>
      </c>
      <c r="AO80" s="90">
        <f t="shared" ca="1" si="17"/>
        <v>14524892967.26409</v>
      </c>
      <c r="AP80">
        <f ca="1">V80*'Process Emissions Multipliers'!$E$37</f>
        <v>14602047485.936052</v>
      </c>
    </row>
    <row r="81" spans="1:42">
      <c r="A81" s="74">
        <v>29</v>
      </c>
      <c r="B81">
        <f ca="1">IF('Waste 2010'!$A89="MR",INDIRECT("'Waste 2010'!"&amp;'Country Selector'!$B$3&amp;ROW($A89))*10^12,0)</f>
        <v>15218008688.620443</v>
      </c>
      <c r="C81" s="90">
        <f t="shared" ca="1" si="15"/>
        <v>15705816849.030481</v>
      </c>
      <c r="D81" s="90">
        <f t="shared" ca="1" si="12"/>
        <v>16193625009.440521</v>
      </c>
      <c r="E81" s="90">
        <f t="shared" ca="1" si="12"/>
        <v>16681433169.850561</v>
      </c>
      <c r="F81" s="90">
        <f t="shared" ca="1" si="12"/>
        <v>17169241330.260599</v>
      </c>
      <c r="G81" s="90">
        <f t="shared" ca="1" si="12"/>
        <v>17657049490.670639</v>
      </c>
      <c r="H81" s="90">
        <f t="shared" ca="1" si="12"/>
        <v>18144857651.080677</v>
      </c>
      <c r="I81" s="90">
        <f t="shared" ca="1" si="12"/>
        <v>18632665811.490715</v>
      </c>
      <c r="J81" s="90">
        <f t="shared" ca="1" si="12"/>
        <v>19120473971.900757</v>
      </c>
      <c r="K81" s="90">
        <f t="shared" ca="1" si="12"/>
        <v>19608282132.310795</v>
      </c>
      <c r="L81">
        <f ca="1">IF('Waste 2020'!$A89="MR",INDIRECT("'Waste 2020'!"&amp;'Country Selector'!$B$3&amp;ROW($A89))*10^12,0)*'Process Emissions Multipliers'!$B$37</f>
        <v>20096090292.720833</v>
      </c>
      <c r="M81" s="90">
        <f t="shared" ca="1" si="16"/>
        <v>20261907089.956917</v>
      </c>
      <c r="N81" s="90">
        <f t="shared" ca="1" si="13"/>
        <v>20427723887.193001</v>
      </c>
      <c r="O81" s="90">
        <f t="shared" ca="1" si="13"/>
        <v>20593540684.429085</v>
      </c>
      <c r="P81" s="90">
        <f t="shared" ca="1" si="13"/>
        <v>20759357481.665165</v>
      </c>
      <c r="Q81" s="90">
        <f t="shared" ca="1" si="13"/>
        <v>20925174278.901249</v>
      </c>
      <c r="R81" s="90">
        <f t="shared" ca="1" si="13"/>
        <v>21090991076.137333</v>
      </c>
      <c r="S81" s="90">
        <f t="shared" ca="1" si="13"/>
        <v>21256807873.373413</v>
      </c>
      <c r="T81" s="90">
        <f t="shared" ca="1" si="13"/>
        <v>21422624670.609497</v>
      </c>
      <c r="U81" s="90">
        <f t="shared" ca="1" si="13"/>
        <v>21588441467.845581</v>
      </c>
      <c r="V81">
        <f ca="1">IF('Waste 2030'!$A89="MR",INDIRECT("'Waste 2030'!"&amp;'Country Selector'!$B$3&amp;ROW($A89))*10^12,0)*'Process Emissions Multipliers'!$D$37</f>
        <v>21754258265.081665</v>
      </c>
      <c r="W81" s="90">
        <f t="shared" ca="1" si="18"/>
        <v>21882786087.86636</v>
      </c>
      <c r="X81" s="90">
        <f t="shared" ca="1" si="18"/>
        <v>22011313910.651047</v>
      </c>
      <c r="Y81" s="90">
        <f t="shared" ca="1" si="18"/>
        <v>22139841733.435741</v>
      </c>
      <c r="Z81" s="90">
        <f t="shared" ca="1" si="18"/>
        <v>22268369556.220432</v>
      </c>
      <c r="AA81" s="90">
        <f t="shared" ca="1" si="18"/>
        <v>22396897379.005127</v>
      </c>
      <c r="AB81" s="90">
        <f t="shared" ca="1" si="18"/>
        <v>22525425201.789818</v>
      </c>
      <c r="AC81" s="90">
        <f t="shared" ca="1" si="18"/>
        <v>22653953024.574509</v>
      </c>
      <c r="AD81" s="90">
        <f t="shared" ca="1" si="18"/>
        <v>22782480847.359203</v>
      </c>
      <c r="AE81" s="90">
        <f t="shared" ca="1" si="18"/>
        <v>22911008670.143898</v>
      </c>
      <c r="AF81" s="90">
        <f t="shared" ca="1" si="18"/>
        <v>23039536492.928589</v>
      </c>
      <c r="AG81" s="90">
        <f t="shared" ca="1" si="18"/>
        <v>23168064315.71328</v>
      </c>
      <c r="AH81" s="90">
        <f t="shared" ca="1" si="18"/>
        <v>23296592138.497971</v>
      </c>
      <c r="AI81" s="90">
        <f t="shared" ca="1" si="18"/>
        <v>23425119961.282661</v>
      </c>
      <c r="AJ81" s="90">
        <f t="shared" ca="1" si="18"/>
        <v>23553647784.067356</v>
      </c>
      <c r="AK81" s="90">
        <f t="shared" ca="1" si="18"/>
        <v>23682175606.852047</v>
      </c>
      <c r="AL81" s="90">
        <f t="shared" ca="1" si="18"/>
        <v>23810703429.636742</v>
      </c>
      <c r="AM81" s="90">
        <f t="shared" ca="1" si="17"/>
        <v>23939231252.421432</v>
      </c>
      <c r="AN81" s="90">
        <f t="shared" ca="1" si="17"/>
        <v>24067759075.206127</v>
      </c>
      <c r="AO81" s="90">
        <f t="shared" ca="1" si="17"/>
        <v>24196286897.990814</v>
      </c>
      <c r="AP81">
        <f ca="1">V81*'Process Emissions Multipliers'!$E$37</f>
        <v>24324814720.775509</v>
      </c>
    </row>
    <row r="82" spans="1:42">
      <c r="A82" s="74">
        <v>30</v>
      </c>
      <c r="B82">
        <f ca="1">IF('Waste 2010'!$A90="MR",INDIRECT("'Waste 2010'!"&amp;'Country Selector'!$B$3&amp;ROW($A90))*10^12,0)</f>
        <v>13086163303.93697</v>
      </c>
      <c r="C82" s="90">
        <f t="shared" ca="1" si="15"/>
        <v>12769936170.69239</v>
      </c>
      <c r="D82" s="90">
        <f t="shared" ca="1" si="12"/>
        <v>12453709037.447813</v>
      </c>
      <c r="E82" s="90">
        <f t="shared" ca="1" si="12"/>
        <v>12137481904.203234</v>
      </c>
      <c r="F82" s="90">
        <f t="shared" ca="1" si="12"/>
        <v>11821254770.958656</v>
      </c>
      <c r="G82" s="90">
        <f t="shared" ca="1" si="12"/>
        <v>11505027637.714077</v>
      </c>
      <c r="H82" s="90">
        <f t="shared" ca="1" si="12"/>
        <v>11188800504.4695</v>
      </c>
      <c r="I82" s="90">
        <f t="shared" ca="1" si="12"/>
        <v>10872573371.224922</v>
      </c>
      <c r="J82" s="90">
        <f t="shared" ca="1" si="12"/>
        <v>10556346237.980343</v>
      </c>
      <c r="K82" s="90">
        <f t="shared" ca="1" si="12"/>
        <v>10240119104.735765</v>
      </c>
      <c r="L82">
        <f ca="1">IF('Waste 2020'!$A90="MR",INDIRECT("'Waste 2020'!"&amp;'Country Selector'!$B$3&amp;ROW($A90))*10^12,0)*'Process Emissions Multipliers'!$B$37</f>
        <v>9923891971.4911861</v>
      </c>
      <c r="M82" s="90">
        <f t="shared" ca="1" si="16"/>
        <v>11329008871.418926</v>
      </c>
      <c r="N82" s="90">
        <f t="shared" ca="1" si="13"/>
        <v>12734125771.346664</v>
      </c>
      <c r="O82" s="90">
        <f t="shared" ca="1" si="13"/>
        <v>14139242671.274403</v>
      </c>
      <c r="P82" s="90">
        <f t="shared" ca="1" si="13"/>
        <v>15544359571.202141</v>
      </c>
      <c r="Q82" s="90">
        <f t="shared" ca="1" si="13"/>
        <v>16949476471.129879</v>
      </c>
      <c r="R82" s="90">
        <f t="shared" ca="1" si="13"/>
        <v>18354593371.057621</v>
      </c>
      <c r="S82" s="90">
        <f t="shared" ca="1" si="13"/>
        <v>19759710270.985355</v>
      </c>
      <c r="T82" s="90">
        <f t="shared" ca="1" si="13"/>
        <v>21164827170.913097</v>
      </c>
      <c r="U82" s="90">
        <f t="shared" ca="1" si="13"/>
        <v>22569944070.840839</v>
      </c>
      <c r="V82">
        <f ca="1">IF('Waste 2030'!$A90="MR",INDIRECT("'Waste 2030'!"&amp;'Country Selector'!$B$3&amp;ROW($A90))*10^12,0)*'Process Emissions Multipliers'!$D$37</f>
        <v>23975060970.768574</v>
      </c>
      <c r="W82" s="90">
        <f t="shared" ca="1" si="18"/>
        <v>24116709670.078598</v>
      </c>
      <c r="X82" s="90">
        <f t="shared" ca="1" si="18"/>
        <v>24258358369.388622</v>
      </c>
      <c r="Y82" s="90">
        <f t="shared" ca="1" si="18"/>
        <v>24400007068.698643</v>
      </c>
      <c r="Z82" s="90">
        <f t="shared" ca="1" si="18"/>
        <v>24541655768.008667</v>
      </c>
      <c r="AA82" s="90">
        <f t="shared" ca="1" si="18"/>
        <v>24683304467.318687</v>
      </c>
      <c r="AB82" s="90">
        <f t="shared" ca="1" si="18"/>
        <v>24824953166.628712</v>
      </c>
      <c r="AC82" s="90">
        <f t="shared" ca="1" si="18"/>
        <v>24966601865.938736</v>
      </c>
      <c r="AD82" s="90">
        <f t="shared" ca="1" si="18"/>
        <v>25108250565.248756</v>
      </c>
      <c r="AE82" s="90">
        <f t="shared" ca="1" si="18"/>
        <v>25249899264.558781</v>
      </c>
      <c r="AF82" s="90">
        <f t="shared" ca="1" si="18"/>
        <v>25391547963.868805</v>
      </c>
      <c r="AG82" s="90">
        <f t="shared" ca="1" si="18"/>
        <v>25533196663.178825</v>
      </c>
      <c r="AH82" s="90">
        <f t="shared" ca="1" si="18"/>
        <v>25674845362.488853</v>
      </c>
      <c r="AI82" s="90">
        <f t="shared" ca="1" si="18"/>
        <v>25816494061.79887</v>
      </c>
      <c r="AJ82" s="90">
        <f t="shared" ca="1" si="18"/>
        <v>25958142761.108894</v>
      </c>
      <c r="AK82" s="90">
        <f t="shared" ca="1" si="18"/>
        <v>26099791460.418915</v>
      </c>
      <c r="AL82" s="90">
        <f t="shared" ca="1" si="18"/>
        <v>26241440159.728943</v>
      </c>
      <c r="AM82" s="90">
        <f t="shared" ca="1" si="17"/>
        <v>26383088859.038967</v>
      </c>
      <c r="AN82" s="90">
        <f t="shared" ca="1" si="17"/>
        <v>26524737558.348988</v>
      </c>
      <c r="AO82" s="90">
        <f t="shared" ca="1" si="17"/>
        <v>26666386257.659012</v>
      </c>
      <c r="AP82">
        <f ca="1">V82*'Process Emissions Multipliers'!$E$37</f>
        <v>26808034956.969032</v>
      </c>
    </row>
    <row r="83" spans="1:42">
      <c r="A83" s="74">
        <v>31</v>
      </c>
      <c r="B83">
        <f ca="1">IF('Waste 2010'!$A91="MR",INDIRECT("'Waste 2010'!"&amp;'Country Selector'!$B$3&amp;ROW($A91))*10^12,0)</f>
        <v>12760064847.133989</v>
      </c>
      <c r="C83" s="90">
        <f t="shared" ca="1" si="15"/>
        <v>13666483308.650845</v>
      </c>
      <c r="D83" s="90">
        <f t="shared" ca="1" si="12"/>
        <v>14572901770.167702</v>
      </c>
      <c r="E83" s="90">
        <f t="shared" ca="1" si="12"/>
        <v>15479320231.684557</v>
      </c>
      <c r="F83" s="90">
        <f t="shared" ca="1" si="12"/>
        <v>16385738693.201412</v>
      </c>
      <c r="G83" s="90">
        <f t="shared" ca="1" si="12"/>
        <v>17292157154.718269</v>
      </c>
      <c r="H83" s="90">
        <f t="shared" ca="1" si="12"/>
        <v>18198575616.235123</v>
      </c>
      <c r="I83" s="90">
        <f t="shared" ca="1" si="12"/>
        <v>19104994077.75198</v>
      </c>
      <c r="J83" s="90">
        <f t="shared" ca="1" si="12"/>
        <v>20011412539.268837</v>
      </c>
      <c r="K83" s="90">
        <f t="shared" ca="1" si="12"/>
        <v>20917831000.78569</v>
      </c>
      <c r="L83">
        <f ca="1">IF('Waste 2020'!$A91="MR",INDIRECT("'Waste 2020'!"&amp;'Country Selector'!$B$3&amp;ROW($A91))*10^12,0)*'Process Emissions Multipliers'!$B$37</f>
        <v>21824249462.302547</v>
      </c>
      <c r="M83" s="90">
        <f t="shared" ca="1" si="16"/>
        <v>20497237978.43071</v>
      </c>
      <c r="N83" s="90">
        <f t="shared" ca="1" si="13"/>
        <v>19170226494.558868</v>
      </c>
      <c r="O83" s="90">
        <f t="shared" ca="1" si="13"/>
        <v>17843215010.687031</v>
      </c>
      <c r="P83" s="90">
        <f t="shared" ca="1" si="13"/>
        <v>16516203526.815193</v>
      </c>
      <c r="Q83" s="90">
        <f t="shared" ca="1" si="13"/>
        <v>15189192042.943356</v>
      </c>
      <c r="R83" s="90">
        <f t="shared" ca="1" si="13"/>
        <v>13862180559.071518</v>
      </c>
      <c r="S83" s="90">
        <f t="shared" ca="1" si="13"/>
        <v>12535169075.199678</v>
      </c>
      <c r="T83" s="90">
        <f t="shared" ca="1" si="13"/>
        <v>11208157591.327841</v>
      </c>
      <c r="U83" s="90">
        <f t="shared" ca="1" si="13"/>
        <v>9881146107.4560032</v>
      </c>
      <c r="V83">
        <f ca="1">IF('Waste 2030'!$A91="MR",INDIRECT("'Waste 2030'!"&amp;'Country Selector'!$B$3&amp;ROW($A91))*10^12,0)*'Process Emissions Multipliers'!$D$37</f>
        <v>8554134623.5841646</v>
      </c>
      <c r="W83" s="90">
        <f t="shared" ca="1" si="18"/>
        <v>8604673892.0611401</v>
      </c>
      <c r="X83" s="90">
        <f t="shared" ca="1" si="18"/>
        <v>8655213160.5381165</v>
      </c>
      <c r="Y83" s="90">
        <f t="shared" ca="1" si="18"/>
        <v>8705752429.0150909</v>
      </c>
      <c r="Z83" s="90">
        <f t="shared" ca="1" si="18"/>
        <v>8756291697.4920654</v>
      </c>
      <c r="AA83" s="90">
        <f t="shared" ca="1" si="18"/>
        <v>8806830965.9690418</v>
      </c>
      <c r="AB83" s="90">
        <f t="shared" ca="1" si="18"/>
        <v>8857370234.4460182</v>
      </c>
      <c r="AC83" s="90">
        <f t="shared" ca="1" si="18"/>
        <v>8907909502.9229927</v>
      </c>
      <c r="AD83" s="90">
        <f t="shared" ca="1" si="18"/>
        <v>8958448771.3999691</v>
      </c>
      <c r="AE83" s="90">
        <f t="shared" ca="1" si="18"/>
        <v>9008988039.8769436</v>
      </c>
      <c r="AF83" s="90">
        <f t="shared" ca="1" si="18"/>
        <v>9059527308.35392</v>
      </c>
      <c r="AG83" s="90">
        <f t="shared" ca="1" si="18"/>
        <v>9110066576.8308945</v>
      </c>
      <c r="AH83" s="90">
        <f t="shared" ca="1" si="18"/>
        <v>9160605845.3078709</v>
      </c>
      <c r="AI83" s="90">
        <f t="shared" ca="1" si="18"/>
        <v>9211145113.7848473</v>
      </c>
      <c r="AJ83" s="90">
        <f t="shared" ca="1" si="18"/>
        <v>9261684382.2618217</v>
      </c>
      <c r="AK83" s="90">
        <f t="shared" ca="1" si="18"/>
        <v>9312223650.7387962</v>
      </c>
      <c r="AL83" s="90">
        <f t="shared" ca="1" si="18"/>
        <v>9362762919.2157726</v>
      </c>
      <c r="AM83" s="90">
        <f t="shared" ca="1" si="17"/>
        <v>9413302187.692749</v>
      </c>
      <c r="AN83" s="90">
        <f t="shared" ca="1" si="17"/>
        <v>9463841456.1697216</v>
      </c>
      <c r="AO83" s="90">
        <f t="shared" ca="1" si="17"/>
        <v>9514380724.6466999</v>
      </c>
      <c r="AP83">
        <f ca="1">V83*'Process Emissions Multipliers'!$E$37</f>
        <v>9564919993.1236744</v>
      </c>
    </row>
    <row r="84" spans="1:42">
      <c r="A84" s="74">
        <v>32</v>
      </c>
      <c r="B84">
        <f ca="1">IF('Waste 2010'!$A92="MR",INDIRECT("'Waste 2010'!"&amp;'Country Selector'!$B$3&amp;ROW($A92))*10^12,0)</f>
        <v>5327547346.4111652</v>
      </c>
      <c r="C84" s="90">
        <f t="shared" ca="1" si="15"/>
        <v>5933798429.4391747</v>
      </c>
      <c r="D84" s="90">
        <f t="shared" ca="1" si="12"/>
        <v>6540049512.467186</v>
      </c>
      <c r="E84" s="90">
        <f t="shared" ca="1" si="12"/>
        <v>7146300595.4951973</v>
      </c>
      <c r="F84" s="90">
        <f t="shared" ca="1" si="12"/>
        <v>7752551678.5232067</v>
      </c>
      <c r="G84" s="90">
        <f t="shared" ca="1" si="12"/>
        <v>8358802761.551218</v>
      </c>
      <c r="H84" s="90">
        <f t="shared" ca="1" si="12"/>
        <v>8965053844.5792294</v>
      </c>
      <c r="I84" s="90">
        <f t="shared" ca="1" si="12"/>
        <v>9571304927.6072388</v>
      </c>
      <c r="J84" s="90">
        <f t="shared" ca="1" si="12"/>
        <v>10177556010.635248</v>
      </c>
      <c r="K84" s="90">
        <f t="shared" ca="1" si="12"/>
        <v>10783807093.663261</v>
      </c>
      <c r="L84">
        <f ca="1">IF('Waste 2020'!$A92="MR",INDIRECT("'Waste 2020'!"&amp;'Country Selector'!$B$3&amp;ROW($A92))*10^12,0)*'Process Emissions Multipliers'!$B$37</f>
        <v>11390058176.691271</v>
      </c>
      <c r="M84" s="90">
        <f t="shared" ca="1" si="16"/>
        <v>10896673544.179716</v>
      </c>
      <c r="N84" s="90">
        <f t="shared" ca="1" si="13"/>
        <v>10403288911.668161</v>
      </c>
      <c r="O84" s="90">
        <f t="shared" ca="1" si="13"/>
        <v>9909904279.1566067</v>
      </c>
      <c r="P84" s="90">
        <f t="shared" ca="1" si="13"/>
        <v>9416519646.645052</v>
      </c>
      <c r="Q84" s="90">
        <f t="shared" ca="1" si="13"/>
        <v>8923135014.1334972</v>
      </c>
      <c r="R84" s="90">
        <f t="shared" ca="1" si="13"/>
        <v>8429750381.6219425</v>
      </c>
      <c r="S84" s="90">
        <f t="shared" ca="1" si="13"/>
        <v>7936365749.1103878</v>
      </c>
      <c r="T84" s="90">
        <f t="shared" ca="1" si="13"/>
        <v>7442981116.5988331</v>
      </c>
      <c r="U84" s="90">
        <f t="shared" ca="1" si="13"/>
        <v>6949596484.0872784</v>
      </c>
      <c r="V84">
        <f ca="1">IF('Waste 2030'!$A92="MR",INDIRECT("'Waste 2030'!"&amp;'Country Selector'!$B$3&amp;ROW($A92))*10^12,0)*'Process Emissions Multipliers'!$D$37</f>
        <v>6456211851.5757236</v>
      </c>
      <c r="W84" s="90">
        <f t="shared" ca="1" si="18"/>
        <v>6494356238.8772068</v>
      </c>
      <c r="X84" s="90">
        <f t="shared" ca="1" si="18"/>
        <v>6532500626.178688</v>
      </c>
      <c r="Y84" s="90">
        <f t="shared" ca="1" si="18"/>
        <v>6570645013.4801712</v>
      </c>
      <c r="Z84" s="90">
        <f t="shared" ca="1" si="18"/>
        <v>6608789400.7816544</v>
      </c>
      <c r="AA84" s="90">
        <f t="shared" ca="1" si="18"/>
        <v>6646933788.0831356</v>
      </c>
      <c r="AB84" s="90">
        <f t="shared" ca="1" si="18"/>
        <v>6685078175.3846188</v>
      </c>
      <c r="AC84" s="90">
        <f t="shared" ca="1" si="18"/>
        <v>6723222562.6861019</v>
      </c>
      <c r="AD84" s="90">
        <f t="shared" ca="1" si="18"/>
        <v>6761366949.9875851</v>
      </c>
      <c r="AE84" s="90">
        <f t="shared" ca="1" si="18"/>
        <v>6799511337.2890682</v>
      </c>
      <c r="AF84" s="90">
        <f t="shared" ca="1" si="18"/>
        <v>6837655724.5905495</v>
      </c>
      <c r="AG84" s="90">
        <f t="shared" ca="1" si="18"/>
        <v>6875800111.8920326</v>
      </c>
      <c r="AH84" s="90">
        <f t="shared" ca="1" si="18"/>
        <v>6913944499.1935158</v>
      </c>
      <c r="AI84" s="90">
        <f t="shared" ca="1" si="18"/>
        <v>6952088886.494998</v>
      </c>
      <c r="AJ84" s="90">
        <f t="shared" ca="1" si="18"/>
        <v>6990233273.7964802</v>
      </c>
      <c r="AK84" s="90">
        <f t="shared" ca="1" si="18"/>
        <v>7028377661.0979633</v>
      </c>
      <c r="AL84" s="90">
        <f t="shared" ca="1" si="18"/>
        <v>7066522048.3994455</v>
      </c>
      <c r="AM84" s="90">
        <f t="shared" ca="1" si="17"/>
        <v>7104666435.7009287</v>
      </c>
      <c r="AN84" s="90">
        <f t="shared" ca="1" si="17"/>
        <v>7142810823.0024118</v>
      </c>
      <c r="AO84" s="90">
        <f t="shared" ca="1" si="17"/>
        <v>7180955210.3038931</v>
      </c>
      <c r="AP84">
        <f ca="1">V84*'Process Emissions Multipliers'!$E$37</f>
        <v>7219099597.6053762</v>
      </c>
    </row>
    <row r="85" spans="1:42">
      <c r="A85" s="74">
        <v>33</v>
      </c>
      <c r="B85">
        <f ca="1">IF('Waste 2010'!$A93="MR",INDIRECT("'Waste 2010'!"&amp;'Country Selector'!$B$3&amp;ROW($A93))*10^12,0)</f>
        <v>6195474481.353713</v>
      </c>
      <c r="C85" s="90">
        <f t="shared" ca="1" si="15"/>
        <v>6305202239.9589214</v>
      </c>
      <c r="D85" s="90">
        <f t="shared" ca="1" si="12"/>
        <v>6414929998.5641308</v>
      </c>
      <c r="E85" s="90">
        <f t="shared" ca="1" si="12"/>
        <v>6524657757.1693401</v>
      </c>
      <c r="F85" s="90">
        <f t="shared" ca="1" si="12"/>
        <v>6634385515.7745476</v>
      </c>
      <c r="G85" s="90">
        <f t="shared" ca="1" si="12"/>
        <v>6744113274.3797569</v>
      </c>
      <c r="H85" s="90">
        <f t="shared" ca="1" si="12"/>
        <v>6853841032.9849663</v>
      </c>
      <c r="I85" s="90">
        <f t="shared" ca="1" si="12"/>
        <v>6963568791.5901747</v>
      </c>
      <c r="J85" s="90">
        <f t="shared" ca="1" si="12"/>
        <v>7073296550.1953831</v>
      </c>
      <c r="K85" s="90">
        <f t="shared" ca="1" si="12"/>
        <v>7183024308.8005915</v>
      </c>
      <c r="L85">
        <f ca="1">IF('Waste 2020'!$A93="MR",INDIRECT("'Waste 2020'!"&amp;'Country Selector'!$B$3&amp;ROW($A93))*10^12,0)*'Process Emissions Multipliers'!$B$37</f>
        <v>7292752067.4058008</v>
      </c>
      <c r="M85" s="90">
        <f t="shared" ca="1" si="16"/>
        <v>7285513870.605135</v>
      </c>
      <c r="N85" s="90">
        <f t="shared" ca="1" si="13"/>
        <v>7278275673.804471</v>
      </c>
      <c r="O85" s="90">
        <f t="shared" ca="1" si="13"/>
        <v>7271037477.0038071</v>
      </c>
      <c r="P85" s="90">
        <f t="shared" ca="1" si="13"/>
        <v>7263799280.2031412</v>
      </c>
      <c r="Q85" s="90">
        <f t="shared" ca="1" si="13"/>
        <v>7256561083.4024773</v>
      </c>
      <c r="R85" s="90">
        <f t="shared" ca="1" si="13"/>
        <v>7249322886.6018114</v>
      </c>
      <c r="S85" s="90">
        <f t="shared" ca="1" si="13"/>
        <v>7242084689.8011456</v>
      </c>
      <c r="T85" s="90">
        <f t="shared" ca="1" si="13"/>
        <v>7234846493.0004816</v>
      </c>
      <c r="U85" s="90">
        <f t="shared" ca="1" si="13"/>
        <v>7227608296.1998177</v>
      </c>
      <c r="V85">
        <f ca="1">IF('Waste 2030'!$A93="MR",INDIRECT("'Waste 2030'!"&amp;'Country Selector'!$B$3&amp;ROW($A93))*10^12,0)*'Process Emissions Multipliers'!$D$37</f>
        <v>7220370099.3991518</v>
      </c>
      <c r="W85" s="90">
        <f t="shared" ca="1" si="18"/>
        <v>7263029262.3670311</v>
      </c>
      <c r="X85" s="90">
        <f t="shared" ca="1" si="18"/>
        <v>7305688425.3349123</v>
      </c>
      <c r="Y85" s="90">
        <f t="shared" ca="1" si="18"/>
        <v>7348347588.3027916</v>
      </c>
      <c r="Z85" s="90">
        <f t="shared" ca="1" si="18"/>
        <v>7391006751.2706709</v>
      </c>
      <c r="AA85" s="90">
        <f t="shared" ca="1" si="18"/>
        <v>7433665914.2385511</v>
      </c>
      <c r="AB85" s="90">
        <f t="shared" ca="1" si="18"/>
        <v>7476325077.2064304</v>
      </c>
      <c r="AC85" s="90">
        <f t="shared" ca="1" si="18"/>
        <v>7518984240.1743116</v>
      </c>
      <c r="AD85" s="90">
        <f t="shared" ca="1" si="18"/>
        <v>7561643403.1421909</v>
      </c>
      <c r="AE85" s="90">
        <f t="shared" ca="1" si="18"/>
        <v>7604302566.1100702</v>
      </c>
      <c r="AF85" s="90">
        <f t="shared" ca="1" si="18"/>
        <v>7646961729.0779495</v>
      </c>
      <c r="AG85" s="90">
        <f t="shared" ca="1" si="18"/>
        <v>7689620892.0458298</v>
      </c>
      <c r="AH85" s="90">
        <f t="shared" ca="1" si="18"/>
        <v>7732280055.01371</v>
      </c>
      <c r="AI85" s="90">
        <f t="shared" ca="1" si="18"/>
        <v>7774939217.9815884</v>
      </c>
      <c r="AJ85" s="90">
        <f t="shared" ca="1" si="18"/>
        <v>7817598380.9494705</v>
      </c>
      <c r="AK85" s="90">
        <f t="shared" ca="1" si="18"/>
        <v>7860257543.9173489</v>
      </c>
      <c r="AL85" s="90">
        <f t="shared" ca="1" si="18"/>
        <v>7902916706.8852291</v>
      </c>
      <c r="AM85" s="90">
        <f t="shared" ca="1" si="17"/>
        <v>7945575869.8531084</v>
      </c>
      <c r="AN85" s="90">
        <f t="shared" ca="1" si="17"/>
        <v>7988235032.8209877</v>
      </c>
      <c r="AO85" s="90">
        <f t="shared" ca="1" si="17"/>
        <v>8030894195.788868</v>
      </c>
      <c r="AP85">
        <f ca="1">V85*'Process Emissions Multipliers'!$E$37</f>
        <v>8073553358.7567482</v>
      </c>
    </row>
    <row r="86" spans="1:42">
      <c r="A86" s="74">
        <v>34</v>
      </c>
      <c r="B86">
        <f ca="1">IF('Waste 2010'!$A94="MR",INDIRECT("'Waste 2010'!"&amp;'Country Selector'!$B$3&amp;ROW($A94))*10^12,0)</f>
        <v>3993722801.0664682</v>
      </c>
      <c r="C86" s="90">
        <f t="shared" ca="1" si="15"/>
        <v>3854947918.7117548</v>
      </c>
      <c r="D86" s="90">
        <f t="shared" ca="1" si="12"/>
        <v>3716173036.3570414</v>
      </c>
      <c r="E86" s="90">
        <f t="shared" ca="1" si="12"/>
        <v>3577398154.0023279</v>
      </c>
      <c r="F86" s="90">
        <f t="shared" ca="1" si="12"/>
        <v>3438623271.6476145</v>
      </c>
      <c r="G86" s="90">
        <f t="shared" ca="1" si="12"/>
        <v>3299848389.292901</v>
      </c>
      <c r="H86" s="90">
        <f t="shared" ca="1" si="12"/>
        <v>3161073506.9381876</v>
      </c>
      <c r="I86" s="90">
        <f t="shared" ca="1" si="12"/>
        <v>3022298624.5834742</v>
      </c>
      <c r="J86" s="90">
        <f t="shared" ca="1" si="12"/>
        <v>2883523742.2287602</v>
      </c>
      <c r="K86" s="90">
        <f t="shared" ca="1" si="12"/>
        <v>2744748859.8740468</v>
      </c>
      <c r="L86">
        <f ca="1">IF('Waste 2020'!$A94="MR",INDIRECT("'Waste 2020'!"&amp;'Country Selector'!$B$3&amp;ROW($A94))*10^12,0)*'Process Emissions Multipliers'!$B$37</f>
        <v>2605973977.5193334</v>
      </c>
      <c r="M86" s="90">
        <f t="shared" ca="1" si="16"/>
        <v>2865112979.0158529</v>
      </c>
      <c r="N86" s="90">
        <f t="shared" ca="1" si="13"/>
        <v>3124251980.5123725</v>
      </c>
      <c r="O86" s="90">
        <f t="shared" ca="1" si="13"/>
        <v>3383390982.0088921</v>
      </c>
      <c r="P86" s="90">
        <f t="shared" ca="1" si="13"/>
        <v>3642529983.5054121</v>
      </c>
      <c r="Q86" s="90">
        <f t="shared" ca="1" si="13"/>
        <v>3901668985.0019312</v>
      </c>
      <c r="R86" s="90">
        <f t="shared" ca="1" si="13"/>
        <v>4160807986.4984512</v>
      </c>
      <c r="S86" s="90">
        <f t="shared" ca="1" si="13"/>
        <v>4419946987.9949713</v>
      </c>
      <c r="T86" s="90">
        <f t="shared" ca="1" si="13"/>
        <v>4679085989.4914904</v>
      </c>
      <c r="U86" s="90">
        <f t="shared" ca="1" si="13"/>
        <v>4938224990.9880095</v>
      </c>
      <c r="V86">
        <f ca="1">IF('Waste 2030'!$A94="MR",INDIRECT("'Waste 2030'!"&amp;'Country Selector'!$B$3&amp;ROW($A94))*10^12,0)*'Process Emissions Multipliers'!$D$37</f>
        <v>5197363992.4845295</v>
      </c>
      <c r="W86" s="90">
        <f t="shared" ca="1" si="18"/>
        <v>5228070894.5555515</v>
      </c>
      <c r="X86" s="90">
        <f t="shared" ca="1" si="18"/>
        <v>5258777796.6265745</v>
      </c>
      <c r="Y86" s="90">
        <f t="shared" ca="1" si="18"/>
        <v>5289484698.6975965</v>
      </c>
      <c r="Z86" s="90">
        <f t="shared" ca="1" si="18"/>
        <v>5320191600.7686195</v>
      </c>
      <c r="AA86" s="90">
        <f t="shared" ca="1" si="18"/>
        <v>5350898502.8396416</v>
      </c>
      <c r="AB86" s="90">
        <f t="shared" ca="1" si="18"/>
        <v>5381605404.9106646</v>
      </c>
      <c r="AC86" s="90">
        <f t="shared" ca="1" si="18"/>
        <v>5412312306.9816866</v>
      </c>
      <c r="AD86" s="90">
        <f t="shared" ca="1" si="18"/>
        <v>5443019209.0527096</v>
      </c>
      <c r="AE86" s="90">
        <f t="shared" ca="1" si="18"/>
        <v>5473726111.1237316</v>
      </c>
      <c r="AF86" s="90">
        <f t="shared" ca="1" si="18"/>
        <v>5504433013.1947536</v>
      </c>
      <c r="AG86" s="90">
        <f t="shared" ca="1" si="18"/>
        <v>5535139915.2657757</v>
      </c>
      <c r="AH86" s="90">
        <f t="shared" ca="1" si="18"/>
        <v>5565846817.3367987</v>
      </c>
      <c r="AI86" s="90">
        <f t="shared" ca="1" si="18"/>
        <v>5596553719.4078217</v>
      </c>
      <c r="AJ86" s="90">
        <f t="shared" ca="1" si="18"/>
        <v>5627260621.4788437</v>
      </c>
      <c r="AK86" s="90">
        <f t="shared" ca="1" si="18"/>
        <v>5657967523.5498657</v>
      </c>
      <c r="AL86" s="90">
        <f t="shared" ca="1" si="18"/>
        <v>5688674425.6208887</v>
      </c>
      <c r="AM86" s="90">
        <f t="shared" ca="1" si="17"/>
        <v>5719381327.6919107</v>
      </c>
      <c r="AN86" s="90">
        <f t="shared" ca="1" si="17"/>
        <v>5750088229.7629328</v>
      </c>
      <c r="AO86" s="90">
        <f t="shared" ca="1" si="17"/>
        <v>5780795131.8339558</v>
      </c>
      <c r="AP86">
        <f ca="1">V86*'Process Emissions Multipliers'!$E$37</f>
        <v>5811502033.9049778</v>
      </c>
    </row>
    <row r="87" spans="1:42">
      <c r="A87" s="74">
        <v>35</v>
      </c>
      <c r="B87">
        <f ca="1">IF('Waste 2010'!$A95="MR",INDIRECT("'Waste 2010'!"&amp;'Country Selector'!$B$3&amp;ROW($A95))*10^12,0)</f>
        <v>4235143857.9846244</v>
      </c>
      <c r="C87" s="90">
        <f t="shared" ca="1" si="15"/>
        <v>4316825142.4490042</v>
      </c>
      <c r="D87" s="90">
        <f t="shared" ca="1" si="12"/>
        <v>4398506426.9133835</v>
      </c>
      <c r="E87" s="90">
        <f t="shared" ca="1" si="12"/>
        <v>4480187711.3777637</v>
      </c>
      <c r="F87" s="90">
        <f t="shared" ca="1" si="12"/>
        <v>4561868995.8421421</v>
      </c>
      <c r="G87" s="90">
        <f t="shared" ca="1" si="12"/>
        <v>4643550280.3065224</v>
      </c>
      <c r="H87" s="90">
        <f t="shared" ca="1" si="12"/>
        <v>4725231564.7709017</v>
      </c>
      <c r="I87" s="90">
        <f t="shared" ca="1" si="12"/>
        <v>4806912849.235281</v>
      </c>
      <c r="J87" s="90">
        <f t="shared" ca="1" si="12"/>
        <v>4888594133.6996613</v>
      </c>
      <c r="K87" s="90">
        <f t="shared" ca="1" si="12"/>
        <v>4970275418.1640406</v>
      </c>
      <c r="L87">
        <f ca="1">IF('Waste 2020'!$A95="MR",INDIRECT("'Waste 2020'!"&amp;'Country Selector'!$B$3&amp;ROW($A95))*10^12,0)*'Process Emissions Multipliers'!$B$37</f>
        <v>5051956702.6284199</v>
      </c>
      <c r="M87" s="90">
        <f t="shared" ca="1" si="16"/>
        <v>5077599669.2699394</v>
      </c>
      <c r="N87" s="90">
        <f t="shared" ca="1" si="13"/>
        <v>5103242635.9114599</v>
      </c>
      <c r="O87" s="90">
        <f t="shared" ca="1" si="13"/>
        <v>5128885602.5529804</v>
      </c>
      <c r="P87" s="90">
        <f t="shared" ca="1" si="13"/>
        <v>5154528569.1945</v>
      </c>
      <c r="Q87" s="90">
        <f t="shared" ca="1" si="13"/>
        <v>5180171535.8360195</v>
      </c>
      <c r="R87" s="90">
        <f t="shared" ca="1" si="13"/>
        <v>5205814502.4775391</v>
      </c>
      <c r="S87" s="90">
        <f t="shared" ca="1" si="13"/>
        <v>5231457469.1190596</v>
      </c>
      <c r="T87" s="90">
        <f t="shared" ca="1" si="13"/>
        <v>5257100435.7605791</v>
      </c>
      <c r="U87" s="90">
        <f t="shared" ca="1" si="13"/>
        <v>5282743402.4020996</v>
      </c>
      <c r="V87">
        <f ca="1">IF('Waste 2030'!$A95="MR",INDIRECT("'Waste 2030'!"&amp;'Country Selector'!$B$3&amp;ROW($A95))*10^12,0)*'Process Emissions Multipliers'!$D$37</f>
        <v>5308386369.0436192</v>
      </c>
      <c r="W87" s="90">
        <f t="shared" ca="1" si="18"/>
        <v>5339749210.0193672</v>
      </c>
      <c r="X87" s="90">
        <f t="shared" ca="1" si="18"/>
        <v>5371112050.9951162</v>
      </c>
      <c r="Y87" s="90">
        <f t="shared" ca="1" si="18"/>
        <v>5402474891.9708643</v>
      </c>
      <c r="Z87" s="90">
        <f t="shared" ca="1" si="18"/>
        <v>5433837732.9466124</v>
      </c>
      <c r="AA87" s="90">
        <f t="shared" ca="1" si="18"/>
        <v>5465200573.9223604</v>
      </c>
      <c r="AB87" s="90">
        <f t="shared" ca="1" si="18"/>
        <v>5496563414.8981094</v>
      </c>
      <c r="AC87" s="90">
        <f t="shared" ca="1" si="18"/>
        <v>5527926255.8738575</v>
      </c>
      <c r="AD87" s="90">
        <f t="shared" ca="1" si="18"/>
        <v>5559289096.8496056</v>
      </c>
      <c r="AE87" s="90">
        <f t="shared" ca="1" si="18"/>
        <v>5590651937.8253536</v>
      </c>
      <c r="AF87" s="90">
        <f t="shared" ca="1" si="18"/>
        <v>5622014778.8011017</v>
      </c>
      <c r="AG87" s="90">
        <f t="shared" ca="1" si="18"/>
        <v>5653377619.7768507</v>
      </c>
      <c r="AH87" s="90">
        <f t="shared" ca="1" si="18"/>
        <v>5684740460.7525988</v>
      </c>
      <c r="AI87" s="90">
        <f t="shared" ca="1" si="18"/>
        <v>5716103301.7283478</v>
      </c>
      <c r="AJ87" s="90">
        <f t="shared" ca="1" si="18"/>
        <v>5747466142.7040958</v>
      </c>
      <c r="AK87" s="90">
        <f t="shared" ca="1" si="18"/>
        <v>5778828983.6798439</v>
      </c>
      <c r="AL87" s="90">
        <f t="shared" ca="1" si="18"/>
        <v>5810191824.655592</v>
      </c>
      <c r="AM87" s="90">
        <f t="shared" ca="1" si="17"/>
        <v>5841554665.63134</v>
      </c>
      <c r="AN87" s="90">
        <f t="shared" ca="1" si="17"/>
        <v>5872917506.6070881</v>
      </c>
      <c r="AO87" s="90">
        <f t="shared" ca="1" si="17"/>
        <v>5904280347.5828362</v>
      </c>
      <c r="AP87">
        <f ca="1">V87*'Process Emissions Multipliers'!$E$37</f>
        <v>5935643188.5585852</v>
      </c>
    </row>
    <row r="88" spans="1:42">
      <c r="A88" s="74">
        <v>36</v>
      </c>
      <c r="B88">
        <f ca="1">IF('Waste 2010'!$A96="MR",INDIRECT("'Waste 2010'!"&amp;'Country Selector'!$B$3&amp;ROW($A96))*10^12,0)</f>
        <v>2137346955.9637926</v>
      </c>
      <c r="C88" s="90">
        <f t="shared" ca="1" si="15"/>
        <v>2442501682.7234521</v>
      </c>
      <c r="D88" s="90">
        <f t="shared" ca="1" si="12"/>
        <v>2747656409.4831114</v>
      </c>
      <c r="E88" s="90">
        <f t="shared" ca="1" si="12"/>
        <v>3052811136.2427707</v>
      </c>
      <c r="F88" s="90">
        <f t="shared" ca="1" si="12"/>
        <v>3357965863.00243</v>
      </c>
      <c r="G88" s="90">
        <f t="shared" ca="1" si="12"/>
        <v>3663120589.7620897</v>
      </c>
      <c r="H88" s="90">
        <f t="shared" ca="1" si="12"/>
        <v>3968275316.521749</v>
      </c>
      <c r="I88" s="90">
        <f t="shared" ca="1" si="12"/>
        <v>4273430043.2814083</v>
      </c>
      <c r="J88" s="90">
        <f t="shared" ca="1" si="12"/>
        <v>4578584770.0410681</v>
      </c>
      <c r="K88" s="90">
        <f t="shared" ca="1" si="12"/>
        <v>4883739496.8007269</v>
      </c>
      <c r="L88">
        <f ca="1">IF('Waste 2020'!$A96="MR",INDIRECT("'Waste 2020'!"&amp;'Country Selector'!$B$3&amp;ROW($A96))*10^12,0)*'Process Emissions Multipliers'!$B$37</f>
        <v>5188894223.5603867</v>
      </c>
      <c r="M88" s="90">
        <f t="shared" ca="1" si="16"/>
        <v>4977157946.702713</v>
      </c>
      <c r="N88" s="90">
        <f t="shared" ca="1" si="13"/>
        <v>4765421669.8450403</v>
      </c>
      <c r="O88" s="90">
        <f t="shared" ca="1" si="13"/>
        <v>4553685392.9873667</v>
      </c>
      <c r="P88" s="90">
        <f t="shared" ca="1" si="13"/>
        <v>4341949116.129694</v>
      </c>
      <c r="Q88" s="90">
        <f t="shared" ca="1" si="13"/>
        <v>4130212839.2720203</v>
      </c>
      <c r="R88" s="90">
        <f t="shared" ca="1" si="13"/>
        <v>3918476562.4143472</v>
      </c>
      <c r="S88" s="90">
        <f t="shared" ca="1" si="13"/>
        <v>3706740285.556674</v>
      </c>
      <c r="T88" s="90">
        <f t="shared" ca="1" si="13"/>
        <v>3495004008.6990004</v>
      </c>
      <c r="U88" s="90">
        <f t="shared" ca="1" si="13"/>
        <v>3283267731.8413272</v>
      </c>
      <c r="V88">
        <f ca="1">IF('Waste 2030'!$A96="MR",INDIRECT("'Waste 2030'!"&amp;'Country Selector'!$B$3&amp;ROW($A96))*10^12,0)*'Process Emissions Multipliers'!$D$37</f>
        <v>3071531454.983654</v>
      </c>
      <c r="W88" s="90">
        <f t="shared" ca="1" si="18"/>
        <v>3089678580.2826772</v>
      </c>
      <c r="X88" s="90">
        <f t="shared" ca="1" si="18"/>
        <v>3107825705.5817003</v>
      </c>
      <c r="Y88" s="90">
        <f t="shared" ca="1" si="18"/>
        <v>3125972830.8807235</v>
      </c>
      <c r="Z88" s="90">
        <f t="shared" ca="1" si="18"/>
        <v>3144119956.1797466</v>
      </c>
      <c r="AA88" s="90">
        <f t="shared" ca="1" si="18"/>
        <v>3162267081.4787698</v>
      </c>
      <c r="AB88" s="90">
        <f t="shared" ca="1" si="18"/>
        <v>3180414206.7777929</v>
      </c>
      <c r="AC88" s="90">
        <f t="shared" ca="1" si="18"/>
        <v>3198561332.0768166</v>
      </c>
      <c r="AD88" s="90">
        <f t="shared" ca="1" si="18"/>
        <v>3216708457.3758392</v>
      </c>
      <c r="AE88" s="90">
        <f t="shared" ca="1" si="18"/>
        <v>3234855582.6748624</v>
      </c>
      <c r="AF88" s="90">
        <f t="shared" ca="1" si="18"/>
        <v>3253002707.9738855</v>
      </c>
      <c r="AG88" s="90">
        <f t="shared" ca="1" si="18"/>
        <v>3271149833.2729087</v>
      </c>
      <c r="AH88" s="90">
        <f t="shared" ca="1" si="18"/>
        <v>3289296958.5719318</v>
      </c>
      <c r="AI88" s="90">
        <f t="shared" ca="1" si="18"/>
        <v>3307444083.870955</v>
      </c>
      <c r="AJ88" s="90">
        <f t="shared" ca="1" si="18"/>
        <v>3325591209.1699781</v>
      </c>
      <c r="AK88" s="90">
        <f t="shared" ca="1" si="18"/>
        <v>3343738334.4690013</v>
      </c>
      <c r="AL88" s="90">
        <f t="shared" ca="1" si="18"/>
        <v>3361885459.7680244</v>
      </c>
      <c r="AM88" s="90">
        <f t="shared" ca="1" si="17"/>
        <v>3380032585.0670476</v>
      </c>
      <c r="AN88" s="90">
        <f t="shared" ca="1" si="17"/>
        <v>3398179710.3660707</v>
      </c>
      <c r="AO88" s="90">
        <f t="shared" ca="1" si="17"/>
        <v>3416326835.6650939</v>
      </c>
      <c r="AP88">
        <f ca="1">V88*'Process Emissions Multipliers'!$E$37</f>
        <v>3434473960.9641171</v>
      </c>
    </row>
    <row r="89" spans="1:42">
      <c r="A89" s="74">
        <v>37</v>
      </c>
      <c r="B89">
        <f ca="1">IF('Waste 2010'!$A97="MR",INDIRECT("'Waste 2010'!"&amp;'Country Selector'!$B$3&amp;ROW($A97))*10^12,0)</f>
        <v>2468695471.1690135</v>
      </c>
      <c r="C89" s="90">
        <f t="shared" ca="1" si="15"/>
        <v>2464959912.9595604</v>
      </c>
      <c r="D89" s="90">
        <f t="shared" ca="1" si="12"/>
        <v>2461224354.7501078</v>
      </c>
      <c r="E89" s="90">
        <f t="shared" ca="1" si="12"/>
        <v>2457488796.5406547</v>
      </c>
      <c r="F89" s="90">
        <f t="shared" ca="1" si="12"/>
        <v>2453753238.3312016</v>
      </c>
      <c r="G89" s="90">
        <f t="shared" ca="1" si="12"/>
        <v>2450017680.1217489</v>
      </c>
      <c r="H89" s="90">
        <f t="shared" ca="1" si="12"/>
        <v>2446282121.9122963</v>
      </c>
      <c r="I89" s="90">
        <f t="shared" ca="1" si="12"/>
        <v>2442546563.7028432</v>
      </c>
      <c r="J89" s="90">
        <f t="shared" ca="1" si="12"/>
        <v>2438811005.4933906</v>
      </c>
      <c r="K89" s="90">
        <f t="shared" ca="1" si="12"/>
        <v>2435075447.2839379</v>
      </c>
      <c r="L89">
        <f ca="1">IF('Waste 2020'!$A97="MR",INDIRECT("'Waste 2020'!"&amp;'Country Selector'!$B$3&amp;ROW($A97))*10^12,0)*'Process Emissions Multipliers'!$B$37</f>
        <v>2431339889.0744848</v>
      </c>
      <c r="M89" s="90">
        <f t="shared" ca="1" si="16"/>
        <v>2519999411.5592723</v>
      </c>
      <c r="N89" s="90">
        <f t="shared" ca="1" si="13"/>
        <v>2608658934.0440593</v>
      </c>
      <c r="O89" s="90">
        <f t="shared" ca="1" si="13"/>
        <v>2697318456.5288467</v>
      </c>
      <c r="P89" s="90">
        <f t="shared" ca="1" si="13"/>
        <v>2785977979.0136337</v>
      </c>
      <c r="Q89" s="90">
        <f t="shared" ca="1" si="13"/>
        <v>2874637501.4984212</v>
      </c>
      <c r="R89" s="90">
        <f t="shared" ca="1" si="13"/>
        <v>2963297023.9832087</v>
      </c>
      <c r="S89" s="90">
        <f t="shared" ca="1" si="13"/>
        <v>3051956546.4679956</v>
      </c>
      <c r="T89" s="90">
        <f t="shared" ca="1" si="13"/>
        <v>3140616068.9527831</v>
      </c>
      <c r="U89" s="90">
        <f t="shared" ca="1" si="13"/>
        <v>3229275591.4375701</v>
      </c>
      <c r="V89">
        <f ca="1">IF('Waste 2030'!$A97="MR",INDIRECT("'Waste 2030'!"&amp;'Country Selector'!$B$3&amp;ROW($A97))*10^12,0)*'Process Emissions Multipliers'!$D$37</f>
        <v>3317935113.9223576</v>
      </c>
      <c r="W89" s="90">
        <f t="shared" ca="1" si="18"/>
        <v>3337538033.5501814</v>
      </c>
      <c r="X89" s="90">
        <f t="shared" ca="1" si="18"/>
        <v>3357140953.1780052</v>
      </c>
      <c r="Y89" s="90">
        <f t="shared" ca="1" si="18"/>
        <v>3376743872.805829</v>
      </c>
      <c r="Z89" s="90">
        <f t="shared" ca="1" si="18"/>
        <v>3396346792.4336534</v>
      </c>
      <c r="AA89" s="90">
        <f t="shared" ca="1" si="18"/>
        <v>3415949712.0614772</v>
      </c>
      <c r="AB89" s="90">
        <f t="shared" ca="1" si="18"/>
        <v>3435552631.689301</v>
      </c>
      <c r="AC89" s="90">
        <f t="shared" ca="1" si="18"/>
        <v>3455155551.3171253</v>
      </c>
      <c r="AD89" s="90">
        <f t="shared" ca="1" si="18"/>
        <v>3474758470.9449492</v>
      </c>
      <c r="AE89" s="90">
        <f t="shared" ca="1" si="18"/>
        <v>3494361390.572773</v>
      </c>
      <c r="AF89" s="90">
        <f t="shared" ca="1" si="18"/>
        <v>3513964310.2005968</v>
      </c>
      <c r="AG89" s="90">
        <f t="shared" ca="1" si="18"/>
        <v>3533567229.8284206</v>
      </c>
      <c r="AH89" s="90">
        <f t="shared" ca="1" si="18"/>
        <v>3553170149.4562445</v>
      </c>
      <c r="AI89" s="90">
        <f t="shared" ca="1" si="18"/>
        <v>3572773069.0840688</v>
      </c>
      <c r="AJ89" s="90">
        <f t="shared" ca="1" si="18"/>
        <v>3592375988.7118926</v>
      </c>
      <c r="AK89" s="90">
        <f t="shared" ca="1" si="18"/>
        <v>3611978908.3397164</v>
      </c>
      <c r="AL89" s="90">
        <f t="shared" ca="1" si="18"/>
        <v>3631581827.9675403</v>
      </c>
      <c r="AM89" s="90">
        <f t="shared" ca="1" si="17"/>
        <v>3651184747.5953641</v>
      </c>
      <c r="AN89" s="90">
        <f t="shared" ca="1" si="17"/>
        <v>3670787667.2231884</v>
      </c>
      <c r="AO89" s="90">
        <f t="shared" ca="1" si="17"/>
        <v>3690390586.8510122</v>
      </c>
      <c r="AP89">
        <f ca="1">V89*'Process Emissions Multipliers'!$E$37</f>
        <v>3709993506.4788361</v>
      </c>
    </row>
    <row r="90" spans="1:42">
      <c r="A90" s="74">
        <v>38</v>
      </c>
      <c r="B90">
        <f ca="1">IF('Waste 2010'!$A98="MR",INDIRECT("'Waste 2010'!"&amp;'Country Selector'!$B$3&amp;ROW($A98))*10^12,0)</f>
        <v>1290247085.3042302</v>
      </c>
      <c r="C90" s="90">
        <f t="shared" ca="1" si="15"/>
        <v>1415342335.7063794</v>
      </c>
      <c r="D90" s="90">
        <f t="shared" ca="1" si="12"/>
        <v>1540437586.1085291</v>
      </c>
      <c r="E90" s="90">
        <f t="shared" ca="1" si="12"/>
        <v>1665532836.5106785</v>
      </c>
      <c r="F90" s="90">
        <f t="shared" ca="1" si="12"/>
        <v>1790628086.912828</v>
      </c>
      <c r="G90" s="90">
        <f t="shared" ca="1" si="12"/>
        <v>1915723337.3149774</v>
      </c>
      <c r="H90" s="90">
        <f t="shared" ca="1" si="12"/>
        <v>2040818587.7171268</v>
      </c>
      <c r="I90" s="90">
        <f t="shared" ca="1" si="12"/>
        <v>2165913838.119276</v>
      </c>
      <c r="J90" s="90">
        <f t="shared" ca="1" si="12"/>
        <v>2291009088.5214257</v>
      </c>
      <c r="K90" s="90">
        <f t="shared" ca="1" si="12"/>
        <v>2416104338.9235754</v>
      </c>
      <c r="L90">
        <f ca="1">IF('Waste 2020'!$A98="MR",INDIRECT("'Waste 2020'!"&amp;'Country Selector'!$B$3&amp;ROW($A98))*10^12,0)*'Process Emissions Multipliers'!$B$37</f>
        <v>2541199589.3257246</v>
      </c>
      <c r="M90" s="90">
        <f t="shared" ca="1" si="16"/>
        <v>2481585420.4570436</v>
      </c>
      <c r="N90" s="90">
        <f t="shared" ca="1" si="13"/>
        <v>2421971251.5883622</v>
      </c>
      <c r="O90" s="90">
        <f t="shared" ca="1" si="13"/>
        <v>2362357082.7196808</v>
      </c>
      <c r="P90" s="90">
        <f t="shared" ca="1" si="13"/>
        <v>2302742913.8509998</v>
      </c>
      <c r="Q90" s="90">
        <f t="shared" ca="1" si="13"/>
        <v>2243128744.9823189</v>
      </c>
      <c r="R90" s="90">
        <f t="shared" ca="1" si="13"/>
        <v>2183514576.1136379</v>
      </c>
      <c r="S90" s="90">
        <f t="shared" ca="1" si="13"/>
        <v>2123900407.2449567</v>
      </c>
      <c r="T90" s="90">
        <f t="shared" ca="1" si="13"/>
        <v>2064286238.3762758</v>
      </c>
      <c r="U90" s="90">
        <f t="shared" ca="1" si="13"/>
        <v>2004672069.5075946</v>
      </c>
      <c r="V90">
        <f ca="1">IF('Waste 2030'!$A98="MR",INDIRECT("'Waste 2030'!"&amp;'Country Selector'!$B$3&amp;ROW($A98))*10^12,0)*'Process Emissions Multipliers'!$D$37</f>
        <v>1945057900.6389134</v>
      </c>
      <c r="W90" s="90">
        <f t="shared" ca="1" si="18"/>
        <v>1956549630.4011066</v>
      </c>
      <c r="X90" s="90">
        <f t="shared" ca="1" si="18"/>
        <v>1968041360.1633008</v>
      </c>
      <c r="Y90" s="90">
        <f t="shared" ca="1" si="18"/>
        <v>1979533089.925494</v>
      </c>
      <c r="Z90" s="90">
        <f t="shared" ca="1" si="18"/>
        <v>1991024819.6876876</v>
      </c>
      <c r="AA90" s="90">
        <f t="shared" ca="1" si="18"/>
        <v>2002516549.4498811</v>
      </c>
      <c r="AB90" s="90">
        <f t="shared" ca="1" si="18"/>
        <v>2014008279.2120748</v>
      </c>
      <c r="AC90" s="90">
        <f t="shared" ca="1" si="18"/>
        <v>2025500008.9742682</v>
      </c>
      <c r="AD90" s="90">
        <f t="shared" ca="1" si="18"/>
        <v>2036991738.7364616</v>
      </c>
      <c r="AE90" s="90">
        <f t="shared" ca="1" si="18"/>
        <v>2048483468.4986553</v>
      </c>
      <c r="AF90" s="90">
        <f t="shared" ca="1" si="18"/>
        <v>2059975198.260849</v>
      </c>
      <c r="AG90" s="90">
        <f t="shared" ca="1" si="18"/>
        <v>2071466928.0230424</v>
      </c>
      <c r="AH90" s="90">
        <f t="shared" ca="1" si="18"/>
        <v>2082958657.7852361</v>
      </c>
      <c r="AI90" s="90">
        <f t="shared" ca="1" si="18"/>
        <v>2094450387.5474296</v>
      </c>
      <c r="AJ90" s="90">
        <f t="shared" ca="1" si="18"/>
        <v>2105942117.309623</v>
      </c>
      <c r="AK90" s="90">
        <f t="shared" ca="1" si="18"/>
        <v>2117433847.0718164</v>
      </c>
      <c r="AL90" s="90">
        <f t="shared" ca="1" si="18"/>
        <v>2128925576.8340101</v>
      </c>
      <c r="AM90" s="90">
        <f t="shared" ca="1" si="17"/>
        <v>2140417306.5962038</v>
      </c>
      <c r="AN90" s="90">
        <f t="shared" ca="1" si="17"/>
        <v>2151909036.3583975</v>
      </c>
      <c r="AO90" s="90">
        <f t="shared" ca="1" si="17"/>
        <v>2163400766.1205907</v>
      </c>
      <c r="AP90">
        <f ca="1">V90*'Process Emissions Multipliers'!$E$37</f>
        <v>2174892495.8827844</v>
      </c>
    </row>
    <row r="91" spans="1:42">
      <c r="A91" s="74">
        <v>39</v>
      </c>
      <c r="B91">
        <f ca="1">IF('Waste 2010'!$A99="MR",INDIRECT("'Waste 2010'!"&amp;'Country Selector'!$B$3&amp;ROW($A99))*10^12,0)</f>
        <v>1605851085.2392516</v>
      </c>
      <c r="C91" s="90">
        <f t="shared" ca="1" si="15"/>
        <v>1608917596.4854345</v>
      </c>
      <c r="D91" s="90">
        <f t="shared" ca="1" si="12"/>
        <v>1611984107.731617</v>
      </c>
      <c r="E91" s="90">
        <f t="shared" ca="1" si="12"/>
        <v>1615050618.9777999</v>
      </c>
      <c r="F91" s="90">
        <f t="shared" ca="1" si="12"/>
        <v>1618117130.2239826</v>
      </c>
      <c r="G91" s="90">
        <f t="shared" ca="1" si="12"/>
        <v>1621183641.4701653</v>
      </c>
      <c r="H91" s="90">
        <f t="shared" ca="1" si="12"/>
        <v>1624250152.7163482</v>
      </c>
      <c r="I91" s="90">
        <f t="shared" ca="1" si="12"/>
        <v>1627316663.9625309</v>
      </c>
      <c r="J91" s="90">
        <f t="shared" ca="1" si="12"/>
        <v>1630383175.2087138</v>
      </c>
      <c r="K91" s="90">
        <f t="shared" ca="1" si="12"/>
        <v>1633449686.4548962</v>
      </c>
      <c r="L91">
        <f ca="1">IF('Waste 2020'!$A99="MR",INDIRECT("'Waste 2020'!"&amp;'Country Selector'!$B$3&amp;ROW($A99))*10^12,0)*'Process Emissions Multipliers'!$B$37</f>
        <v>1636516197.7010791</v>
      </c>
      <c r="M91" s="90">
        <f t="shared" ca="1" si="16"/>
        <v>1676799797.1078176</v>
      </c>
      <c r="N91" s="90">
        <f t="shared" ca="1" si="13"/>
        <v>1717083396.5145564</v>
      </c>
      <c r="O91" s="90">
        <f t="shared" ca="1" si="13"/>
        <v>1757366995.9212947</v>
      </c>
      <c r="P91" s="90">
        <f t="shared" ca="1" si="13"/>
        <v>1797650595.3280332</v>
      </c>
      <c r="Q91" s="90">
        <f t="shared" ca="1" si="13"/>
        <v>1837934194.7347717</v>
      </c>
      <c r="R91" s="90">
        <f t="shared" ca="1" si="13"/>
        <v>1878217794.1415102</v>
      </c>
      <c r="S91" s="90">
        <f t="shared" ca="1" si="13"/>
        <v>1918501393.5482488</v>
      </c>
      <c r="T91" s="90">
        <f t="shared" ca="1" si="13"/>
        <v>1958784992.9549875</v>
      </c>
      <c r="U91" s="90">
        <f t="shared" ca="1" si="13"/>
        <v>1999068592.361726</v>
      </c>
      <c r="V91">
        <f ca="1">IF('Waste 2030'!$A99="MR",INDIRECT("'Waste 2030'!"&amp;'Country Selector'!$B$3&amp;ROW($A99))*10^12,0)*'Process Emissions Multipliers'!$D$37</f>
        <v>2039352191.7684643</v>
      </c>
      <c r="W91" s="90">
        <f t="shared" ca="1" si="18"/>
        <v>2051401028.0884743</v>
      </c>
      <c r="X91" s="90">
        <f t="shared" ca="1" si="18"/>
        <v>2063449864.4084842</v>
      </c>
      <c r="Y91" s="90">
        <f t="shared" ca="1" si="18"/>
        <v>2075498700.7284942</v>
      </c>
      <c r="Z91" s="90">
        <f t="shared" ca="1" si="18"/>
        <v>2087547537.0485039</v>
      </c>
      <c r="AA91" s="90">
        <f t="shared" ca="1" si="18"/>
        <v>2099596373.3685136</v>
      </c>
      <c r="AB91" s="90">
        <f t="shared" ca="1" si="18"/>
        <v>2111645209.6885235</v>
      </c>
      <c r="AC91" s="90">
        <f t="shared" ca="1" si="18"/>
        <v>2123694046.0085335</v>
      </c>
      <c r="AD91" s="90">
        <f t="shared" ca="1" si="18"/>
        <v>2135742882.3285432</v>
      </c>
      <c r="AE91" s="90">
        <f t="shared" ca="1" si="18"/>
        <v>2147791718.6485529</v>
      </c>
      <c r="AF91" s="90">
        <f t="shared" ca="1" si="18"/>
        <v>2159840554.9685631</v>
      </c>
      <c r="AG91" s="90">
        <f t="shared" ca="1" si="18"/>
        <v>2171889391.2885733</v>
      </c>
      <c r="AH91" s="90">
        <f t="shared" ca="1" si="18"/>
        <v>2183938227.6085825</v>
      </c>
      <c r="AI91" s="90">
        <f t="shared" ca="1" si="18"/>
        <v>2195987063.9285927</v>
      </c>
      <c r="AJ91" s="90">
        <f t="shared" ca="1" si="18"/>
        <v>2208035900.2486024</v>
      </c>
      <c r="AK91" s="90">
        <f t="shared" ca="1" si="18"/>
        <v>2220084736.5686121</v>
      </c>
      <c r="AL91" s="90">
        <f t="shared" ca="1" si="18"/>
        <v>2232133572.8886223</v>
      </c>
      <c r="AM91" s="90">
        <f t="shared" ca="1" si="17"/>
        <v>2244182409.208632</v>
      </c>
      <c r="AN91" s="90">
        <f t="shared" ca="1" si="17"/>
        <v>2256231245.5286422</v>
      </c>
      <c r="AO91" s="90">
        <f t="shared" ca="1" si="17"/>
        <v>2268280081.8486514</v>
      </c>
      <c r="AP91">
        <f ca="1">V91*'Process Emissions Multipliers'!$E$37</f>
        <v>2280328918.1686616</v>
      </c>
    </row>
    <row r="92" spans="1:42">
      <c r="A92" s="74">
        <v>40</v>
      </c>
      <c r="B92">
        <f ca="1">IF('Waste 2010'!$A100="MR",INDIRECT("'Waste 2010'!"&amp;'Country Selector'!$B$3&amp;ROW($A100))*10^12,0)</f>
        <v>1693019039.0382905</v>
      </c>
      <c r="C92" s="90">
        <f t="shared" ca="1" si="15"/>
        <v>1685738629.437027</v>
      </c>
      <c r="D92" s="90">
        <f t="shared" ca="1" si="12"/>
        <v>1678458219.8357632</v>
      </c>
      <c r="E92" s="90">
        <f t="shared" ca="1" si="12"/>
        <v>1671177810.2344999</v>
      </c>
      <c r="F92" s="90">
        <f t="shared" ca="1" si="12"/>
        <v>1663897400.6332362</v>
      </c>
      <c r="G92" s="90">
        <f t="shared" ca="1" si="12"/>
        <v>1656616991.0319724</v>
      </c>
      <c r="H92" s="90">
        <f t="shared" ca="1" si="12"/>
        <v>1649336581.4307089</v>
      </c>
      <c r="I92" s="90">
        <f t="shared" ca="1" si="12"/>
        <v>1642056171.8294454</v>
      </c>
      <c r="J92" s="90">
        <f t="shared" ca="1" si="12"/>
        <v>1634775762.2281818</v>
      </c>
      <c r="K92" s="90">
        <f t="shared" ca="1" si="12"/>
        <v>1627495352.6269181</v>
      </c>
      <c r="L92">
        <f ca="1">IF('Waste 2020'!$A100="MR",INDIRECT("'Waste 2020'!"&amp;'Country Selector'!$B$3&amp;ROW($A100))*10^12,0)*'Process Emissions Multipliers'!$B$37</f>
        <v>1620214943.0256546</v>
      </c>
      <c r="M92" s="90">
        <f t="shared" ca="1" si="16"/>
        <v>1656818772.925143</v>
      </c>
      <c r="N92" s="90">
        <f t="shared" ca="1" si="13"/>
        <v>1693422602.8246315</v>
      </c>
      <c r="O92" s="90">
        <f t="shared" ca="1" si="13"/>
        <v>1730026432.7241201</v>
      </c>
      <c r="P92" s="90">
        <f t="shared" ca="1" si="13"/>
        <v>1766630262.6236086</v>
      </c>
      <c r="Q92" s="90">
        <f t="shared" ca="1" si="13"/>
        <v>1803234092.5230968</v>
      </c>
      <c r="R92" s="90">
        <f t="shared" ca="1" si="13"/>
        <v>1839837922.4225855</v>
      </c>
      <c r="S92" s="90">
        <f t="shared" ca="1" si="13"/>
        <v>1876441752.3220739</v>
      </c>
      <c r="T92" s="90">
        <f t="shared" ca="1" si="13"/>
        <v>1913045582.2215624</v>
      </c>
      <c r="U92" s="90">
        <f t="shared" ca="1" si="13"/>
        <v>1949649412.1210508</v>
      </c>
      <c r="V92">
        <f ca="1">IF('Waste 2030'!$A100="MR",INDIRECT("'Waste 2030'!"&amp;'Country Selector'!$B$3&amp;ROW($A100))*10^12,0)*'Process Emissions Multipliers'!$D$37</f>
        <v>1986253242.0205393</v>
      </c>
      <c r="W92" s="90">
        <f t="shared" ca="1" si="18"/>
        <v>1997988360.7998223</v>
      </c>
      <c r="X92" s="90">
        <f t="shared" ca="1" si="18"/>
        <v>2009723479.5791056</v>
      </c>
      <c r="Y92" s="90">
        <f t="shared" ca="1" si="18"/>
        <v>2021458598.3583887</v>
      </c>
      <c r="Z92" s="90">
        <f t="shared" ca="1" si="18"/>
        <v>2033193717.1376719</v>
      </c>
      <c r="AA92" s="90">
        <f t="shared" ca="1" si="18"/>
        <v>2044928835.9169552</v>
      </c>
      <c r="AB92" s="90">
        <f t="shared" ca="1" si="18"/>
        <v>2056663954.6962385</v>
      </c>
      <c r="AC92" s="90">
        <f t="shared" ca="1" si="18"/>
        <v>2068399073.4755216</v>
      </c>
      <c r="AD92" s="90">
        <f t="shared" ca="1" si="18"/>
        <v>2080134192.2548048</v>
      </c>
      <c r="AE92" s="90">
        <f t="shared" ca="1" si="18"/>
        <v>2091869311.0340879</v>
      </c>
      <c r="AF92" s="90">
        <f t="shared" ca="1" si="18"/>
        <v>2103604429.8133712</v>
      </c>
      <c r="AG92" s="90">
        <f t="shared" ca="1" si="18"/>
        <v>2115339548.5926545</v>
      </c>
      <c r="AH92" s="90">
        <f t="shared" ca="1" si="18"/>
        <v>2127074667.3719378</v>
      </c>
      <c r="AI92" s="90">
        <f t="shared" ca="1" si="18"/>
        <v>2138809786.1512208</v>
      </c>
      <c r="AJ92" s="90">
        <f t="shared" ca="1" si="18"/>
        <v>2150544904.9305038</v>
      </c>
      <c r="AK92" s="90">
        <f t="shared" ca="1" si="18"/>
        <v>2162280023.7097869</v>
      </c>
      <c r="AL92" s="90">
        <f t="shared" ca="1" si="18"/>
        <v>2174015142.4890704</v>
      </c>
      <c r="AM92" s="90">
        <f t="shared" ca="1" si="17"/>
        <v>2185750261.2683535</v>
      </c>
      <c r="AN92" s="90">
        <f t="shared" ca="1" si="17"/>
        <v>2197485380.0476365</v>
      </c>
      <c r="AO92" s="90">
        <f t="shared" ca="1" si="17"/>
        <v>2209220498.82692</v>
      </c>
      <c r="AP92">
        <f ca="1">V92*'Process Emissions Multipliers'!$E$37</f>
        <v>2220955617.6062031</v>
      </c>
    </row>
    <row r="93" spans="1:42">
      <c r="A93" s="74">
        <v>41</v>
      </c>
      <c r="B93">
        <f ca="1">IF('Waste 2010'!$A101="MR",INDIRECT("'Waste 2010'!"&amp;'Country Selector'!$B$3&amp;ROW($A101))*10^12,0)</f>
        <v>1019312972.7138484</v>
      </c>
      <c r="C93" s="90">
        <f t="shared" ca="1" si="15"/>
        <v>1178811381.3243825</v>
      </c>
      <c r="D93" s="90">
        <f t="shared" ca="1" si="12"/>
        <v>1338309789.9349167</v>
      </c>
      <c r="E93" s="90">
        <f t="shared" ca="1" si="12"/>
        <v>1497808198.5454507</v>
      </c>
      <c r="F93" s="90">
        <f t="shared" ca="1" si="12"/>
        <v>1657306607.1559849</v>
      </c>
      <c r="G93" s="90">
        <f t="shared" ca="1" si="12"/>
        <v>1816805015.7665191</v>
      </c>
      <c r="H93" s="90">
        <f t="shared" ca="1" si="12"/>
        <v>1976303424.3770533</v>
      </c>
      <c r="I93" s="90">
        <f t="shared" ca="1" si="12"/>
        <v>2135801832.9875875</v>
      </c>
      <c r="J93" s="90">
        <f t="shared" ca="1" si="12"/>
        <v>2295300241.5981216</v>
      </c>
      <c r="K93" s="90">
        <f t="shared" ca="1" si="12"/>
        <v>2454798650.2086558</v>
      </c>
      <c r="L93">
        <f ca="1">IF('Waste 2020'!$A101="MR",INDIRECT("'Waste 2020'!"&amp;'Country Selector'!$B$3&amp;ROW($A101))*10^12,0)*'Process Emissions Multipliers'!$B$37</f>
        <v>2614297058.81919</v>
      </c>
      <c r="M93" s="90">
        <f t="shared" ca="1" si="16"/>
        <v>2452620778.5352712</v>
      </c>
      <c r="N93" s="90">
        <f t="shared" ca="1" si="13"/>
        <v>2290944498.2513523</v>
      </c>
      <c r="O93" s="90">
        <f t="shared" ca="1" si="13"/>
        <v>2129268217.9674335</v>
      </c>
      <c r="P93" s="90">
        <f t="shared" ca="1" si="13"/>
        <v>1967591937.6835148</v>
      </c>
      <c r="Q93" s="90">
        <f t="shared" ca="1" si="13"/>
        <v>1805915657.3995962</v>
      </c>
      <c r="R93" s="90">
        <f t="shared" ca="1" si="13"/>
        <v>1644239377.1156774</v>
      </c>
      <c r="S93" s="90">
        <f t="shared" ca="1" si="13"/>
        <v>1482563096.8317585</v>
      </c>
      <c r="T93" s="90">
        <f t="shared" ca="1" si="13"/>
        <v>1320886816.5478399</v>
      </c>
      <c r="U93" s="90">
        <f t="shared" ca="1" si="13"/>
        <v>1159210536.263921</v>
      </c>
      <c r="V93">
        <f ca="1">IF('Waste 2030'!$A101="MR",INDIRECT("'Waste 2030'!"&amp;'Country Selector'!$B$3&amp;ROW($A101))*10^12,0)*'Process Emissions Multipliers'!$D$37</f>
        <v>997534255.98000228</v>
      </c>
      <c r="W93" s="90">
        <f t="shared" ca="1" si="18"/>
        <v>1003427856.4196024</v>
      </c>
      <c r="X93" s="90">
        <f t="shared" ca="1" si="18"/>
        <v>1009321456.8592024</v>
      </c>
      <c r="Y93" s="90">
        <f t="shared" ca="1" si="18"/>
        <v>1015215057.2988023</v>
      </c>
      <c r="Z93" s="90">
        <f t="shared" ca="1" si="18"/>
        <v>1021108657.7384024</v>
      </c>
      <c r="AA93" s="90">
        <f t="shared" ca="1" si="18"/>
        <v>1027002258.1780025</v>
      </c>
      <c r="AB93" s="90">
        <f t="shared" ca="1" si="18"/>
        <v>1032895858.6176023</v>
      </c>
      <c r="AC93" s="90">
        <f t="shared" ca="1" si="18"/>
        <v>1038789459.0572025</v>
      </c>
      <c r="AD93" s="90">
        <f t="shared" ca="1" si="18"/>
        <v>1044683059.4968024</v>
      </c>
      <c r="AE93" s="90">
        <f t="shared" ca="1" si="18"/>
        <v>1050576659.9364024</v>
      </c>
      <c r="AF93" s="90">
        <f t="shared" ca="1" si="18"/>
        <v>1056470260.3760024</v>
      </c>
      <c r="AG93" s="90">
        <f t="shared" ca="1" si="18"/>
        <v>1062363860.8156025</v>
      </c>
      <c r="AH93" s="90">
        <f t="shared" ca="1" si="18"/>
        <v>1068257461.2552025</v>
      </c>
      <c r="AI93" s="90">
        <f t="shared" ca="1" si="18"/>
        <v>1074151061.6948025</v>
      </c>
      <c r="AJ93" s="90">
        <f t="shared" ca="1" si="18"/>
        <v>1080044662.1344025</v>
      </c>
      <c r="AK93" s="90">
        <f t="shared" ca="1" si="18"/>
        <v>1085938262.5740025</v>
      </c>
      <c r="AL93" s="90">
        <f t="shared" ca="1" si="18"/>
        <v>1091831863.0136027</v>
      </c>
      <c r="AM93" s="90">
        <f t="shared" ca="1" si="17"/>
        <v>1097725463.4532027</v>
      </c>
      <c r="AN93" s="90">
        <f t="shared" ca="1" si="17"/>
        <v>1103619063.8928027</v>
      </c>
      <c r="AO93" s="90">
        <f t="shared" ca="1" si="17"/>
        <v>1109512664.3324027</v>
      </c>
      <c r="AP93">
        <f ca="1">V93*'Process Emissions Multipliers'!$E$37</f>
        <v>1115406264.7720027</v>
      </c>
    </row>
    <row r="94" spans="1:42">
      <c r="A94" s="74">
        <v>42</v>
      </c>
      <c r="B94">
        <f ca="1">IF('Waste 2010'!$A102="MR",INDIRECT("'Waste 2010'!"&amp;'Country Selector'!$B$3&amp;ROW($A102))*10^12,0)</f>
        <v>757299107.75557125</v>
      </c>
      <c r="C94" s="90">
        <f t="shared" ca="1" si="15"/>
        <v>801160185.35517049</v>
      </c>
      <c r="D94" s="90">
        <f t="shared" ca="1" si="12"/>
        <v>845021262.95476973</v>
      </c>
      <c r="E94" s="90">
        <f t="shared" ca="1" si="12"/>
        <v>888882340.55436897</v>
      </c>
      <c r="F94" s="90">
        <f t="shared" ca="1" si="12"/>
        <v>932743418.1539681</v>
      </c>
      <c r="G94" s="90">
        <f t="shared" ca="1" si="12"/>
        <v>976604495.75356746</v>
      </c>
      <c r="H94" s="90">
        <f t="shared" ca="1" si="12"/>
        <v>1020465573.3531667</v>
      </c>
      <c r="I94" s="90">
        <f t="shared" ca="1" si="12"/>
        <v>1064326650.9527658</v>
      </c>
      <c r="J94" s="90">
        <f t="shared" ca="1" si="12"/>
        <v>1108187728.5523651</v>
      </c>
      <c r="K94" s="90">
        <f t="shared" ca="1" si="12"/>
        <v>1152048806.1519642</v>
      </c>
      <c r="L94">
        <f ca="1">IF('Waste 2020'!$A102="MR",INDIRECT("'Waste 2020'!"&amp;'Country Selector'!$B$3&amp;ROW($A102))*10^12,0)*'Process Emissions Multipliers'!$B$37</f>
        <v>1195909883.7515635</v>
      </c>
      <c r="M94" s="90">
        <f t="shared" ca="1" si="16"/>
        <v>1239002164.5461986</v>
      </c>
      <c r="N94" s="90">
        <f t="shared" ca="1" si="13"/>
        <v>1282094445.3408339</v>
      </c>
      <c r="O94" s="90">
        <f t="shared" ca="1" si="13"/>
        <v>1325186726.135469</v>
      </c>
      <c r="P94" s="90">
        <f t="shared" ca="1" si="13"/>
        <v>1368279006.9301043</v>
      </c>
      <c r="Q94" s="90">
        <f t="shared" ca="1" si="13"/>
        <v>1411371287.7247396</v>
      </c>
      <c r="R94" s="90">
        <f t="shared" ca="1" si="13"/>
        <v>1454463568.5193746</v>
      </c>
      <c r="S94" s="90">
        <f t="shared" ca="1" si="13"/>
        <v>1497555849.3140101</v>
      </c>
      <c r="T94" s="90">
        <f t="shared" ca="1" si="13"/>
        <v>1540648130.1086452</v>
      </c>
      <c r="U94" s="90">
        <f t="shared" ca="1" si="13"/>
        <v>1583740410.9032805</v>
      </c>
      <c r="V94">
        <f ca="1">IF('Waste 2030'!$A102="MR",INDIRECT("'Waste 2030'!"&amp;'Country Selector'!$B$3&amp;ROW($A102))*10^12,0)*'Process Emissions Multipliers'!$D$37</f>
        <v>1626832691.6979156</v>
      </c>
      <c r="W94" s="90">
        <f t="shared" ca="1" si="18"/>
        <v>1636444293.3140697</v>
      </c>
      <c r="X94" s="90">
        <f t="shared" ca="1" si="18"/>
        <v>1646055894.9302239</v>
      </c>
      <c r="Y94" s="90">
        <f t="shared" ca="1" si="18"/>
        <v>1655667496.5463781</v>
      </c>
      <c r="Z94" s="90">
        <f t="shared" ca="1" si="18"/>
        <v>1665279098.1625321</v>
      </c>
      <c r="AA94" s="90">
        <f t="shared" ca="1" si="18"/>
        <v>1674890699.7786865</v>
      </c>
      <c r="AB94" s="90">
        <f t="shared" ca="1" si="18"/>
        <v>1684502301.3948405</v>
      </c>
      <c r="AC94" s="90">
        <f t="shared" ca="1" si="18"/>
        <v>1694113903.0109944</v>
      </c>
      <c r="AD94" s="90">
        <f t="shared" ca="1" si="18"/>
        <v>1703725504.6271486</v>
      </c>
      <c r="AE94" s="90">
        <f t="shared" ca="1" si="18"/>
        <v>1713337106.2433028</v>
      </c>
      <c r="AF94" s="90">
        <f t="shared" ca="1" si="18"/>
        <v>1722948707.859457</v>
      </c>
      <c r="AG94" s="90">
        <f t="shared" ca="1" si="18"/>
        <v>1732560309.4756112</v>
      </c>
      <c r="AH94" s="90">
        <f t="shared" ca="1" si="18"/>
        <v>1742171911.0917654</v>
      </c>
      <c r="AI94" s="90">
        <f t="shared" ca="1" si="18"/>
        <v>1751783512.7079194</v>
      </c>
      <c r="AJ94" s="90">
        <f t="shared" ca="1" si="18"/>
        <v>1761395114.3240736</v>
      </c>
      <c r="AK94" s="90">
        <f t="shared" ca="1" si="18"/>
        <v>1771006715.9402275</v>
      </c>
      <c r="AL94" s="90">
        <f t="shared" ref="AL94:AO109" ca="1" si="19">$V94*($AP$1-AL$1)/($AP$1-$V$1)+$AP94*(AL$1-$V$1)/($AP$1-$V$1)</f>
        <v>1780618317.5563819</v>
      </c>
      <c r="AM94" s="90">
        <f t="shared" ca="1" si="19"/>
        <v>1790229919.1725361</v>
      </c>
      <c r="AN94" s="90">
        <f t="shared" ca="1" si="19"/>
        <v>1799841520.7886901</v>
      </c>
      <c r="AO94" s="90">
        <f t="shared" ca="1" si="19"/>
        <v>1809453122.4048445</v>
      </c>
      <c r="AP94">
        <f ca="1">V94*'Process Emissions Multipliers'!$E$37</f>
        <v>1819064724.0209985</v>
      </c>
    </row>
    <row r="95" spans="1:42">
      <c r="A95" s="74">
        <v>43</v>
      </c>
      <c r="B95">
        <f ca="1">IF('Waste 2010'!$A103="MR",INDIRECT("'Waste 2010'!"&amp;'Country Selector'!$B$3&amp;ROW($A103))*10^12,0)</f>
        <v>1236384919.0499821</v>
      </c>
      <c r="C95" s="90">
        <f t="shared" ca="1" si="15"/>
        <v>1253011905.5236044</v>
      </c>
      <c r="D95" s="90">
        <f t="shared" ca="1" si="12"/>
        <v>1269638891.997227</v>
      </c>
      <c r="E95" s="90">
        <f t="shared" ref="D95:K126" ca="1" si="20">$B95*($L$1-E$1)/($L$1-$B$1)+$L95*(E$1-$B$1)/($L$1-$B$1)</f>
        <v>1286265878.470849</v>
      </c>
      <c r="F95" s="90">
        <f t="shared" ca="1" si="20"/>
        <v>1302892864.9444716</v>
      </c>
      <c r="G95" s="90">
        <f t="shared" ca="1" si="20"/>
        <v>1319519851.4180942</v>
      </c>
      <c r="H95" s="90">
        <f t="shared" ca="1" si="20"/>
        <v>1336146837.8917165</v>
      </c>
      <c r="I95" s="90">
        <f t="shared" ca="1" si="20"/>
        <v>1352773824.3653388</v>
      </c>
      <c r="J95" s="90">
        <f t="shared" ca="1" si="20"/>
        <v>1369400810.8389611</v>
      </c>
      <c r="K95" s="90">
        <f t="shared" ca="1" si="20"/>
        <v>1386027797.3125837</v>
      </c>
      <c r="L95">
        <f ca="1">IF('Waste 2020'!$A103="MR",INDIRECT("'Waste 2020'!"&amp;'Country Selector'!$B$3&amp;ROW($A103))*10^12,0)*'Process Emissions Multipliers'!$B$37</f>
        <v>1402654783.786206</v>
      </c>
      <c r="M95" s="90">
        <f t="shared" ca="1" si="16"/>
        <v>1383586938.8521743</v>
      </c>
      <c r="N95" s="90">
        <f t="shared" ca="1" si="13"/>
        <v>1364519093.9181428</v>
      </c>
      <c r="O95" s="90">
        <f t="shared" ref="N95:U126" ca="1" si="21">$L95*($V$1-O$1)/($V$1-$L$1)+$V95*(O$1-$L$1)/($V$1-$L$1)</f>
        <v>1345451248.9841113</v>
      </c>
      <c r="P95" s="90">
        <f t="shared" ca="1" si="21"/>
        <v>1326383404.0500793</v>
      </c>
      <c r="Q95" s="90">
        <f t="shared" ca="1" si="21"/>
        <v>1307315559.1160479</v>
      </c>
      <c r="R95" s="90">
        <f t="shared" ca="1" si="21"/>
        <v>1288247714.1820164</v>
      </c>
      <c r="S95" s="90">
        <f t="shared" ca="1" si="21"/>
        <v>1269179869.2479846</v>
      </c>
      <c r="T95" s="90">
        <f t="shared" ca="1" si="21"/>
        <v>1250112024.3139532</v>
      </c>
      <c r="U95" s="90">
        <f t="shared" ca="1" si="21"/>
        <v>1231044179.3799217</v>
      </c>
      <c r="V95">
        <f ca="1">IF('Waste 2030'!$A103="MR",INDIRECT("'Waste 2030'!"&amp;'Country Selector'!$B$3&amp;ROW($A103))*10^12,0)*'Process Emissions Multipliers'!$D$37</f>
        <v>1211976334.4458899</v>
      </c>
      <c r="W95" s="90">
        <f t="shared" ref="W95:AL110" ca="1" si="22">$V95*($AP$1-W$1)/($AP$1-$V$1)+$AP95*(W$1-$V$1)/($AP$1-$V$1)</f>
        <v>1219136894.8122683</v>
      </c>
      <c r="X95" s="90">
        <f t="shared" ca="1" si="22"/>
        <v>1226297455.1786468</v>
      </c>
      <c r="Y95" s="90">
        <f t="shared" ca="1" si="22"/>
        <v>1233458015.5450249</v>
      </c>
      <c r="Z95" s="90">
        <f t="shared" ca="1" si="22"/>
        <v>1240618575.9114032</v>
      </c>
      <c r="AA95" s="90">
        <f t="shared" ca="1" si="22"/>
        <v>1247779136.2777817</v>
      </c>
      <c r="AB95" s="90">
        <f t="shared" ca="1" si="22"/>
        <v>1254939696.64416</v>
      </c>
      <c r="AC95" s="90">
        <f t="shared" ca="1" si="22"/>
        <v>1262100257.0105383</v>
      </c>
      <c r="AD95" s="90">
        <f t="shared" ca="1" si="22"/>
        <v>1269260817.3769169</v>
      </c>
      <c r="AE95" s="90">
        <f t="shared" ca="1" si="22"/>
        <v>1276421377.743295</v>
      </c>
      <c r="AF95" s="90">
        <f t="shared" ca="1" si="22"/>
        <v>1283581938.1096735</v>
      </c>
      <c r="AG95" s="90">
        <f t="shared" ca="1" si="22"/>
        <v>1290742498.4760518</v>
      </c>
      <c r="AH95" s="90">
        <f t="shared" ca="1" si="22"/>
        <v>1297903058.8424301</v>
      </c>
      <c r="AI95" s="90">
        <f t="shared" ca="1" si="22"/>
        <v>1305063619.2088084</v>
      </c>
      <c r="AJ95" s="90">
        <f t="shared" ca="1" si="22"/>
        <v>1312224179.5751867</v>
      </c>
      <c r="AK95" s="90">
        <f t="shared" ca="1" si="22"/>
        <v>1319384739.941565</v>
      </c>
      <c r="AL95" s="90">
        <f t="shared" ca="1" si="22"/>
        <v>1326545300.3079436</v>
      </c>
      <c r="AM95" s="90">
        <f t="shared" ca="1" si="19"/>
        <v>1333705860.6743217</v>
      </c>
      <c r="AN95" s="90">
        <f t="shared" ca="1" si="19"/>
        <v>1340866421.0407</v>
      </c>
      <c r="AO95" s="90">
        <f t="shared" ca="1" si="19"/>
        <v>1348026981.4070785</v>
      </c>
      <c r="AP95">
        <f ca="1">V95*'Process Emissions Multipliers'!$E$37</f>
        <v>1355187541.7734568</v>
      </c>
    </row>
    <row r="96" spans="1:42">
      <c r="A96" s="74">
        <v>44</v>
      </c>
      <c r="B96">
        <f ca="1">IF('Waste 2010'!$A104="MR",INDIRECT("'Waste 2010'!"&amp;'Country Selector'!$B$3&amp;ROW($A104))*10^12,0)</f>
        <v>607658328.81770623</v>
      </c>
      <c r="C96" s="90">
        <f t="shared" ca="1" si="15"/>
        <v>642471591.13327515</v>
      </c>
      <c r="D96" s="90">
        <f t="shared" ca="1" si="20"/>
        <v>677284853.44884408</v>
      </c>
      <c r="E96" s="90">
        <f t="shared" ca="1" si="20"/>
        <v>712098115.76441312</v>
      </c>
      <c r="F96" s="90">
        <f t="shared" ca="1" si="20"/>
        <v>746911378.07998204</v>
      </c>
      <c r="G96" s="90">
        <f t="shared" ca="1" si="20"/>
        <v>781724640.39555097</v>
      </c>
      <c r="H96" s="90">
        <f t="shared" ca="1" si="20"/>
        <v>816537902.71111989</v>
      </c>
      <c r="I96" s="90">
        <f t="shared" ca="1" si="20"/>
        <v>851351165.02668881</v>
      </c>
      <c r="J96" s="90">
        <f t="shared" ca="1" si="20"/>
        <v>886164427.34225762</v>
      </c>
      <c r="K96" s="90">
        <f t="shared" ca="1" si="20"/>
        <v>920977689.65782654</v>
      </c>
      <c r="L96">
        <f ca="1">IF('Waste 2020'!$A104="MR",INDIRECT("'Waste 2020'!"&amp;'Country Selector'!$B$3&amp;ROW($A104))*10^12,0)*'Process Emissions Multipliers'!$B$37</f>
        <v>955790951.97339547</v>
      </c>
      <c r="M96" s="90">
        <f t="shared" ca="1" si="16"/>
        <v>926076129.44654441</v>
      </c>
      <c r="N96" s="90">
        <f t="shared" ca="1" si="21"/>
        <v>896361306.91969323</v>
      </c>
      <c r="O96" s="90">
        <f t="shared" ca="1" si="21"/>
        <v>866646484.39284205</v>
      </c>
      <c r="P96" s="90">
        <f t="shared" ca="1" si="21"/>
        <v>836931661.865991</v>
      </c>
      <c r="Q96" s="90">
        <f t="shared" ca="1" si="21"/>
        <v>807216839.33913994</v>
      </c>
      <c r="R96" s="90">
        <f t="shared" ca="1" si="21"/>
        <v>777502016.81228876</v>
      </c>
      <c r="S96" s="90">
        <f t="shared" ca="1" si="21"/>
        <v>747787194.28543758</v>
      </c>
      <c r="T96" s="90">
        <f t="shared" ca="1" si="21"/>
        <v>718072371.75858641</v>
      </c>
      <c r="U96" s="90">
        <f t="shared" ca="1" si="21"/>
        <v>688357549.23173535</v>
      </c>
      <c r="V96">
        <f ca="1">IF('Waste 2030'!$A104="MR",INDIRECT("'Waste 2030'!"&amp;'Country Selector'!$B$3&amp;ROW($A104))*10^12,0)*'Process Emissions Multipliers'!$D$37</f>
        <v>658642726.70488417</v>
      </c>
      <c r="W96" s="90">
        <f t="shared" ca="1" si="22"/>
        <v>662534098.8962419</v>
      </c>
      <c r="X96" s="90">
        <f t="shared" ca="1" si="22"/>
        <v>666425471.08759964</v>
      </c>
      <c r="Y96" s="90">
        <f t="shared" ca="1" si="22"/>
        <v>670316843.27895725</v>
      </c>
      <c r="Z96" s="90">
        <f t="shared" ca="1" si="22"/>
        <v>674208215.47031498</v>
      </c>
      <c r="AA96" s="90">
        <f t="shared" ca="1" si="22"/>
        <v>678099587.66167259</v>
      </c>
      <c r="AB96" s="90">
        <f t="shared" ca="1" si="22"/>
        <v>681990959.8530302</v>
      </c>
      <c r="AC96" s="90">
        <f t="shared" ca="1" si="22"/>
        <v>685882332.04438794</v>
      </c>
      <c r="AD96" s="90">
        <f t="shared" ca="1" si="22"/>
        <v>689773704.23574567</v>
      </c>
      <c r="AE96" s="90">
        <f t="shared" ca="1" si="22"/>
        <v>693665076.42710328</v>
      </c>
      <c r="AF96" s="90">
        <f t="shared" ca="1" si="22"/>
        <v>697556448.61846101</v>
      </c>
      <c r="AG96" s="90">
        <f t="shared" ca="1" si="22"/>
        <v>701447820.80981874</v>
      </c>
      <c r="AH96" s="90">
        <f t="shared" ca="1" si="22"/>
        <v>705339193.00117636</v>
      </c>
      <c r="AI96" s="90">
        <f t="shared" ca="1" si="22"/>
        <v>709230565.19253397</v>
      </c>
      <c r="AJ96" s="90">
        <f t="shared" ca="1" si="22"/>
        <v>713121937.38389182</v>
      </c>
      <c r="AK96" s="90">
        <f t="shared" ca="1" si="22"/>
        <v>717013309.57524943</v>
      </c>
      <c r="AL96" s="90">
        <f t="shared" ca="1" si="22"/>
        <v>720904681.76660717</v>
      </c>
      <c r="AM96" s="90">
        <f t="shared" ca="1" si="19"/>
        <v>724796053.95796478</v>
      </c>
      <c r="AN96" s="90">
        <f t="shared" ca="1" si="19"/>
        <v>728687426.14932251</v>
      </c>
      <c r="AO96" s="90">
        <f t="shared" ca="1" si="19"/>
        <v>732578798.34068012</v>
      </c>
      <c r="AP96">
        <f ca="1">V96*'Process Emissions Multipliers'!$E$37</f>
        <v>736470170.53203785</v>
      </c>
    </row>
    <row r="97" spans="1:42">
      <c r="A97" s="74">
        <v>45</v>
      </c>
      <c r="B97">
        <f ca="1">IF('Waste 2010'!$A105="MR",INDIRECT("'Waste 2010'!"&amp;'Country Selector'!$B$3&amp;ROW($A105))*10^12,0)</f>
        <v>541355278.73278022</v>
      </c>
      <c r="C97" s="90">
        <f t="shared" ca="1" si="15"/>
        <v>554226350.17460692</v>
      </c>
      <c r="D97" s="90">
        <f t="shared" ca="1" si="20"/>
        <v>567097421.61643362</v>
      </c>
      <c r="E97" s="90">
        <f t="shared" ca="1" si="20"/>
        <v>579968493.05826032</v>
      </c>
      <c r="F97" s="90">
        <f t="shared" ca="1" si="20"/>
        <v>592839564.50008702</v>
      </c>
      <c r="G97" s="90">
        <f t="shared" ca="1" si="20"/>
        <v>605710635.94191372</v>
      </c>
      <c r="H97" s="90">
        <f t="shared" ca="1" si="20"/>
        <v>618581707.38374043</v>
      </c>
      <c r="I97" s="90">
        <f t="shared" ca="1" si="20"/>
        <v>631452778.82556725</v>
      </c>
      <c r="J97" s="90">
        <f t="shared" ca="1" si="20"/>
        <v>644323850.26739383</v>
      </c>
      <c r="K97" s="90">
        <f t="shared" ca="1" si="20"/>
        <v>657194921.70922053</v>
      </c>
      <c r="L97">
        <f ca="1">IF('Waste 2020'!$A105="MR",INDIRECT("'Waste 2020'!"&amp;'Country Selector'!$B$3&amp;ROW($A105))*10^12,0)*'Process Emissions Multipliers'!$B$37</f>
        <v>670065993.15104723</v>
      </c>
      <c r="M97" s="90">
        <f t="shared" ca="1" si="16"/>
        <v>677044886.69192481</v>
      </c>
      <c r="N97" s="90">
        <f t="shared" ca="1" si="21"/>
        <v>684023780.23280251</v>
      </c>
      <c r="O97" s="90">
        <f t="shared" ca="1" si="21"/>
        <v>691002673.77368021</v>
      </c>
      <c r="P97" s="90">
        <f t="shared" ca="1" si="21"/>
        <v>697981567.31455779</v>
      </c>
      <c r="Q97" s="90">
        <f t="shared" ca="1" si="21"/>
        <v>704960460.85543537</v>
      </c>
      <c r="R97" s="90">
        <f t="shared" ca="1" si="21"/>
        <v>711939354.39631295</v>
      </c>
      <c r="S97" s="90">
        <f t="shared" ca="1" si="21"/>
        <v>718918247.93719053</v>
      </c>
      <c r="T97" s="90">
        <f t="shared" ca="1" si="21"/>
        <v>725897141.47806823</v>
      </c>
      <c r="U97" s="90">
        <f t="shared" ca="1" si="21"/>
        <v>732876035.01894593</v>
      </c>
      <c r="V97">
        <f ca="1">IF('Waste 2030'!$A105="MR",INDIRECT("'Waste 2030'!"&amp;'Country Selector'!$B$3&amp;ROW($A105))*10^12,0)*'Process Emissions Multipliers'!$D$37</f>
        <v>739854928.55982351</v>
      </c>
      <c r="W97" s="90">
        <f t="shared" ca="1" si="22"/>
        <v>744226116.12161469</v>
      </c>
      <c r="X97" s="90">
        <f t="shared" ca="1" si="22"/>
        <v>748597303.68340588</v>
      </c>
      <c r="Y97" s="90">
        <f t="shared" ca="1" si="22"/>
        <v>752968491.24519718</v>
      </c>
      <c r="Z97" s="90">
        <f t="shared" ca="1" si="22"/>
        <v>757339678.80698824</v>
      </c>
      <c r="AA97" s="90">
        <f t="shared" ca="1" si="22"/>
        <v>761710866.36877942</v>
      </c>
      <c r="AB97" s="90">
        <f t="shared" ca="1" si="22"/>
        <v>766082053.9305706</v>
      </c>
      <c r="AC97" s="90">
        <f t="shared" ca="1" si="22"/>
        <v>770453241.49236178</v>
      </c>
      <c r="AD97" s="90">
        <f t="shared" ca="1" si="22"/>
        <v>774824429.05415297</v>
      </c>
      <c r="AE97" s="90">
        <f t="shared" ca="1" si="22"/>
        <v>779195616.61594415</v>
      </c>
      <c r="AF97" s="90">
        <f t="shared" ca="1" si="22"/>
        <v>783566804.17773533</v>
      </c>
      <c r="AG97" s="90">
        <f t="shared" ca="1" si="22"/>
        <v>787937991.73952651</v>
      </c>
      <c r="AH97" s="90">
        <f t="shared" ca="1" si="22"/>
        <v>792309179.30131769</v>
      </c>
      <c r="AI97" s="90">
        <f t="shared" ca="1" si="22"/>
        <v>796680366.86310887</v>
      </c>
      <c r="AJ97" s="90">
        <f t="shared" ca="1" si="22"/>
        <v>801051554.42490005</v>
      </c>
      <c r="AK97" s="90">
        <f t="shared" ca="1" si="22"/>
        <v>805422741.98669136</v>
      </c>
      <c r="AL97" s="90">
        <f t="shared" ca="1" si="22"/>
        <v>809793929.54848254</v>
      </c>
      <c r="AM97" s="90">
        <f t="shared" ca="1" si="19"/>
        <v>814165117.11027372</v>
      </c>
      <c r="AN97" s="90">
        <f t="shared" ca="1" si="19"/>
        <v>818536304.6720649</v>
      </c>
      <c r="AO97" s="90">
        <f t="shared" ca="1" si="19"/>
        <v>822907492.23385608</v>
      </c>
      <c r="AP97">
        <f ca="1">V97*'Process Emissions Multipliers'!$E$37</f>
        <v>827278679.79564726</v>
      </c>
    </row>
    <row r="98" spans="1:42">
      <c r="A98" s="74">
        <v>46</v>
      </c>
      <c r="B98">
        <f ca="1">IF('Waste 2010'!$A106="MR",INDIRECT("'Waste 2010'!"&amp;'Country Selector'!$B$3&amp;ROW($A106))*10^12,0)</f>
        <v>1115344543.9493482</v>
      </c>
      <c r="C98" s="90">
        <f t="shared" ca="1" si="15"/>
        <v>1140378829.3322527</v>
      </c>
      <c r="D98" s="90">
        <f t="shared" ca="1" si="20"/>
        <v>1165413114.715157</v>
      </c>
      <c r="E98" s="90">
        <f t="shared" ca="1" si="20"/>
        <v>1190447400.0980616</v>
      </c>
      <c r="F98" s="90">
        <f t="shared" ca="1" si="20"/>
        <v>1215481685.4809661</v>
      </c>
      <c r="G98" s="90">
        <f t="shared" ca="1" si="20"/>
        <v>1240515970.8638706</v>
      </c>
      <c r="H98" s="90">
        <f t="shared" ca="1" si="20"/>
        <v>1265550256.2467752</v>
      </c>
      <c r="I98" s="90">
        <f t="shared" ca="1" si="20"/>
        <v>1290584541.6296797</v>
      </c>
      <c r="J98" s="90">
        <f t="shared" ca="1" si="20"/>
        <v>1315618827.012584</v>
      </c>
      <c r="K98" s="90">
        <f t="shared" ca="1" si="20"/>
        <v>1340653112.3954885</v>
      </c>
      <c r="L98">
        <f ca="1">IF('Waste 2020'!$A106="MR",INDIRECT("'Waste 2020'!"&amp;'Country Selector'!$B$3&amp;ROW($A106))*10^12,0)*'Process Emissions Multipliers'!$B$37</f>
        <v>1365687397.778393</v>
      </c>
      <c r="M98" s="90">
        <f t="shared" ca="1" si="16"/>
        <v>1376846259.6065874</v>
      </c>
      <c r="N98" s="90">
        <f t="shared" ca="1" si="21"/>
        <v>1388005121.434782</v>
      </c>
      <c r="O98" s="90">
        <f t="shared" ca="1" si="21"/>
        <v>1399163983.2629766</v>
      </c>
      <c r="P98" s="90">
        <f t="shared" ca="1" si="21"/>
        <v>1410322845.0911713</v>
      </c>
      <c r="Q98" s="90">
        <f t="shared" ca="1" si="21"/>
        <v>1421481706.9193659</v>
      </c>
      <c r="R98" s="90">
        <f t="shared" ca="1" si="21"/>
        <v>1432640568.7475603</v>
      </c>
      <c r="S98" s="90">
        <f t="shared" ca="1" si="21"/>
        <v>1443799430.5757546</v>
      </c>
      <c r="T98" s="90">
        <f t="shared" ca="1" si="21"/>
        <v>1454958292.4039495</v>
      </c>
      <c r="U98" s="90">
        <f t="shared" ca="1" si="21"/>
        <v>1466117154.2321439</v>
      </c>
      <c r="V98">
        <f ca="1">IF('Waste 2030'!$A106="MR",INDIRECT("'Waste 2030'!"&amp;'Country Selector'!$B$3&amp;ROW($A106))*10^12,0)*'Process Emissions Multipliers'!$D$37</f>
        <v>1477276016.0603385</v>
      </c>
      <c r="W98" s="90">
        <f t="shared" ca="1" si="22"/>
        <v>1486004011.6409116</v>
      </c>
      <c r="X98" s="90">
        <f t="shared" ca="1" si="22"/>
        <v>1494732007.2214849</v>
      </c>
      <c r="Y98" s="90">
        <f t="shared" ca="1" si="22"/>
        <v>1503460002.8020577</v>
      </c>
      <c r="Z98" s="90">
        <f t="shared" ca="1" si="22"/>
        <v>1512187998.3826311</v>
      </c>
      <c r="AA98" s="90">
        <f t="shared" ca="1" si="22"/>
        <v>1520915993.9632044</v>
      </c>
      <c r="AB98" s="90">
        <f t="shared" ca="1" si="22"/>
        <v>1529643989.5437772</v>
      </c>
      <c r="AC98" s="90">
        <f t="shared" ca="1" si="22"/>
        <v>1538371985.1243505</v>
      </c>
      <c r="AD98" s="90">
        <f t="shared" ca="1" si="22"/>
        <v>1547099980.7049236</v>
      </c>
      <c r="AE98" s="90">
        <f t="shared" ca="1" si="22"/>
        <v>1555827976.2854967</v>
      </c>
      <c r="AF98" s="90">
        <f t="shared" ca="1" si="22"/>
        <v>1564555971.8660698</v>
      </c>
      <c r="AG98" s="90">
        <f t="shared" ca="1" si="22"/>
        <v>1573283967.4466429</v>
      </c>
      <c r="AH98" s="90">
        <f t="shared" ca="1" si="22"/>
        <v>1582011963.0272162</v>
      </c>
      <c r="AI98" s="90">
        <f t="shared" ca="1" si="22"/>
        <v>1590739958.607789</v>
      </c>
      <c r="AJ98" s="90">
        <f t="shared" ca="1" si="22"/>
        <v>1599467954.1883621</v>
      </c>
      <c r="AK98" s="90">
        <f t="shared" ca="1" si="22"/>
        <v>1608195949.7689352</v>
      </c>
      <c r="AL98" s="90">
        <f t="shared" ca="1" si="22"/>
        <v>1616923945.3495088</v>
      </c>
      <c r="AM98" s="90">
        <f t="shared" ca="1" si="19"/>
        <v>1625651940.9300816</v>
      </c>
      <c r="AN98" s="90">
        <f t="shared" ca="1" si="19"/>
        <v>1634379936.5106547</v>
      </c>
      <c r="AO98" s="90">
        <f t="shared" ca="1" si="19"/>
        <v>1643107932.091228</v>
      </c>
      <c r="AP98">
        <f ca="1">V98*'Process Emissions Multipliers'!$E$37</f>
        <v>1651835927.6718011</v>
      </c>
    </row>
    <row r="99" spans="1:42">
      <c r="A99" s="74">
        <v>47</v>
      </c>
      <c r="B99">
        <f ca="1">IF('Waste 2010'!$A107="MR",INDIRECT("'Waste 2010'!"&amp;'Country Selector'!$B$3&amp;ROW($A107))*10^12,0)</f>
        <v>1106956869.6679966</v>
      </c>
      <c r="C99" s="90">
        <f t="shared" ca="1" si="15"/>
        <v>1090662098.7531016</v>
      </c>
      <c r="D99" s="90">
        <f t="shared" ca="1" si="20"/>
        <v>1074367327.8382063</v>
      </c>
      <c r="E99" s="90">
        <f t="shared" ca="1" si="20"/>
        <v>1058072556.9233114</v>
      </c>
      <c r="F99" s="90">
        <f t="shared" ca="1" si="20"/>
        <v>1041777786.0084163</v>
      </c>
      <c r="G99" s="90">
        <f t="shared" ca="1" si="20"/>
        <v>1025483015.0935211</v>
      </c>
      <c r="H99" s="90">
        <f t="shared" ca="1" si="20"/>
        <v>1009188244.1786261</v>
      </c>
      <c r="I99" s="90">
        <f t="shared" ca="1" si="20"/>
        <v>992893473.263731</v>
      </c>
      <c r="J99" s="90">
        <f t="shared" ca="1" si="20"/>
        <v>976598702.34883583</v>
      </c>
      <c r="K99" s="90">
        <f t="shared" ca="1" si="20"/>
        <v>960303931.43394065</v>
      </c>
      <c r="L99">
        <f ca="1">IF('Waste 2020'!$A107="MR",INDIRECT("'Waste 2020'!"&amp;'Country Selector'!$B$3&amp;ROW($A107))*10^12,0)*'Process Emissions Multipliers'!$B$37</f>
        <v>944009160.51904559</v>
      </c>
      <c r="M99" s="90">
        <f t="shared" ca="1" si="16"/>
        <v>1028011551.4398299</v>
      </c>
      <c r="N99" s="90">
        <f t="shared" ca="1" si="21"/>
        <v>1112013942.3606143</v>
      </c>
      <c r="O99" s="90">
        <f t="shared" ca="1" si="21"/>
        <v>1196016333.2813988</v>
      </c>
      <c r="P99" s="90">
        <f t="shared" ca="1" si="21"/>
        <v>1280018724.202183</v>
      </c>
      <c r="Q99" s="90">
        <f t="shared" ca="1" si="21"/>
        <v>1364021115.1229672</v>
      </c>
      <c r="R99" s="90">
        <f t="shared" ca="1" si="21"/>
        <v>1448023506.0437517</v>
      </c>
      <c r="S99" s="90">
        <f t="shared" ca="1" si="21"/>
        <v>1532025896.9645362</v>
      </c>
      <c r="T99" s="90">
        <f t="shared" ca="1" si="21"/>
        <v>1616028287.8853204</v>
      </c>
      <c r="U99" s="90">
        <f t="shared" ca="1" si="21"/>
        <v>1700030678.8061047</v>
      </c>
      <c r="V99">
        <f ca="1">IF('Waste 2030'!$A107="MR",INDIRECT("'Waste 2030'!"&amp;'Country Selector'!$B$3&amp;ROW($A107))*10^12,0)*'Process Emissions Multipliers'!$D$37</f>
        <v>1784033069.7268891</v>
      </c>
      <c r="W99" s="90">
        <f t="shared" ca="1" si="22"/>
        <v>1794573437.6600926</v>
      </c>
      <c r="X99" s="90">
        <f t="shared" ca="1" si="22"/>
        <v>1805113805.5932956</v>
      </c>
      <c r="Y99" s="90">
        <f t="shared" ca="1" si="22"/>
        <v>1815654173.5264988</v>
      </c>
      <c r="Z99" s="90">
        <f t="shared" ca="1" si="22"/>
        <v>1826194541.459702</v>
      </c>
      <c r="AA99" s="90">
        <f t="shared" ca="1" si="22"/>
        <v>1836734909.3929052</v>
      </c>
      <c r="AB99" s="90">
        <f t="shared" ca="1" si="22"/>
        <v>1847275277.3261085</v>
      </c>
      <c r="AC99" s="90">
        <f t="shared" ca="1" si="22"/>
        <v>1857815645.2593117</v>
      </c>
      <c r="AD99" s="90">
        <f t="shared" ca="1" si="22"/>
        <v>1868356013.1925151</v>
      </c>
      <c r="AE99" s="90">
        <f t="shared" ca="1" si="22"/>
        <v>1878896381.1257181</v>
      </c>
      <c r="AF99" s="90">
        <f t="shared" ca="1" si="22"/>
        <v>1889436749.0589213</v>
      </c>
      <c r="AG99" s="90">
        <f t="shared" ca="1" si="22"/>
        <v>1899977116.9921246</v>
      </c>
      <c r="AH99" s="90">
        <f t="shared" ca="1" si="22"/>
        <v>1910517484.9253278</v>
      </c>
      <c r="AI99" s="90">
        <f t="shared" ca="1" si="22"/>
        <v>1921057852.858531</v>
      </c>
      <c r="AJ99" s="90">
        <f t="shared" ca="1" si="22"/>
        <v>1931598220.7917345</v>
      </c>
      <c r="AK99" s="90">
        <f t="shared" ca="1" si="22"/>
        <v>1942138588.7249374</v>
      </c>
      <c r="AL99" s="90">
        <f t="shared" ca="1" si="22"/>
        <v>1952678956.6581409</v>
      </c>
      <c r="AM99" s="90">
        <f t="shared" ca="1" si="19"/>
        <v>1963219324.5913441</v>
      </c>
      <c r="AN99" s="90">
        <f t="shared" ca="1" si="19"/>
        <v>1973759692.5245473</v>
      </c>
      <c r="AO99" s="90">
        <f t="shared" ca="1" si="19"/>
        <v>1984300060.4577508</v>
      </c>
      <c r="AP99">
        <f ca="1">V99*'Process Emissions Multipliers'!$E$37</f>
        <v>1994840428.3909538</v>
      </c>
    </row>
    <row r="100" spans="1:42">
      <c r="A100" s="74">
        <v>48</v>
      </c>
      <c r="B100">
        <f ca="1">IF('Waste 2010'!$A108="MR",INDIRECT("'Waste 2010'!"&amp;'Country Selector'!$B$3&amp;ROW($A108))*10^12,0)</f>
        <v>1053175508.5398942</v>
      </c>
      <c r="C100" s="90">
        <f t="shared" ca="1" si="15"/>
        <v>1082926446.1231432</v>
      </c>
      <c r="D100" s="90">
        <f t="shared" ca="1" si="20"/>
        <v>1112677383.7063918</v>
      </c>
      <c r="E100" s="90">
        <f t="shared" ca="1" si="20"/>
        <v>1142428321.2896409</v>
      </c>
      <c r="F100" s="90">
        <f t="shared" ca="1" si="20"/>
        <v>1172179258.8728895</v>
      </c>
      <c r="G100" s="90">
        <f t="shared" ca="1" si="20"/>
        <v>1201930196.4561384</v>
      </c>
      <c r="H100" s="90">
        <f t="shared" ca="1" si="20"/>
        <v>1231681134.0393872</v>
      </c>
      <c r="I100" s="90">
        <f t="shared" ca="1" si="20"/>
        <v>1261432071.6226358</v>
      </c>
      <c r="J100" s="90">
        <f t="shared" ca="1" si="20"/>
        <v>1291183009.2058849</v>
      </c>
      <c r="K100" s="90">
        <f t="shared" ca="1" si="20"/>
        <v>1320933946.7891335</v>
      </c>
      <c r="L100">
        <f ca="1">IF('Waste 2020'!$A108="MR",INDIRECT("'Waste 2020'!"&amp;'Country Selector'!$B$3&amp;ROW($A108))*10^12,0)*'Process Emissions Multipliers'!$B$37</f>
        <v>1350684884.3723824</v>
      </c>
      <c r="M100" s="90">
        <f t="shared" ca="1" si="16"/>
        <v>1296889305.9606051</v>
      </c>
      <c r="N100" s="90">
        <f t="shared" ca="1" si="21"/>
        <v>1243093727.5488281</v>
      </c>
      <c r="O100" s="90">
        <f t="shared" ca="1" si="21"/>
        <v>1189298149.1370506</v>
      </c>
      <c r="P100" s="90">
        <f t="shared" ca="1" si="21"/>
        <v>1135502570.7252736</v>
      </c>
      <c r="Q100" s="90">
        <f t="shared" ca="1" si="21"/>
        <v>1081706992.3134964</v>
      </c>
      <c r="R100" s="90">
        <f t="shared" ca="1" si="21"/>
        <v>1027911413.9017192</v>
      </c>
      <c r="S100" s="90">
        <f t="shared" ca="1" si="21"/>
        <v>974115835.48994195</v>
      </c>
      <c r="T100" s="90">
        <f t="shared" ca="1" si="21"/>
        <v>920320257.07816482</v>
      </c>
      <c r="U100" s="90">
        <f t="shared" ca="1" si="21"/>
        <v>866524678.66638744</v>
      </c>
      <c r="V100">
        <f ca="1">IF('Waste 2030'!$A108="MR",INDIRECT("'Waste 2030'!"&amp;'Country Selector'!$B$3&amp;ROW($A108))*10^12,0)*'Process Emissions Multipliers'!$D$37</f>
        <v>812729100.2546103</v>
      </c>
      <c r="W100" s="90">
        <f t="shared" ca="1" si="22"/>
        <v>817530840.6999352</v>
      </c>
      <c r="X100" s="90">
        <f t="shared" ca="1" si="22"/>
        <v>822332581.1452601</v>
      </c>
      <c r="Y100" s="90">
        <f t="shared" ca="1" si="22"/>
        <v>827134321.59058511</v>
      </c>
      <c r="Z100" s="90">
        <f t="shared" ca="1" si="22"/>
        <v>831936062.03591013</v>
      </c>
      <c r="AA100" s="90">
        <f t="shared" ca="1" si="22"/>
        <v>836737802.48123503</v>
      </c>
      <c r="AB100" s="90">
        <f t="shared" ca="1" si="22"/>
        <v>841539542.92655993</v>
      </c>
      <c r="AC100" s="90">
        <f t="shared" ca="1" si="22"/>
        <v>846341283.37188482</v>
      </c>
      <c r="AD100" s="90">
        <f t="shared" ca="1" si="22"/>
        <v>851143023.81720984</v>
      </c>
      <c r="AE100" s="90">
        <f t="shared" ca="1" si="22"/>
        <v>855944764.26253474</v>
      </c>
      <c r="AF100" s="90">
        <f t="shared" ca="1" si="22"/>
        <v>860746504.70785975</v>
      </c>
      <c r="AG100" s="90">
        <f t="shared" ca="1" si="22"/>
        <v>865548245.15318465</v>
      </c>
      <c r="AH100" s="90">
        <f t="shared" ca="1" si="22"/>
        <v>870349985.59850955</v>
      </c>
      <c r="AI100" s="90">
        <f t="shared" ca="1" si="22"/>
        <v>875151726.04383445</v>
      </c>
      <c r="AJ100" s="90">
        <f t="shared" ca="1" si="22"/>
        <v>879953466.48915946</v>
      </c>
      <c r="AK100" s="90">
        <f t="shared" ca="1" si="22"/>
        <v>884755206.93448424</v>
      </c>
      <c r="AL100" s="90">
        <f t="shared" ca="1" si="22"/>
        <v>889556947.37980926</v>
      </c>
      <c r="AM100" s="90">
        <f t="shared" ca="1" si="19"/>
        <v>894358687.82513428</v>
      </c>
      <c r="AN100" s="90">
        <f t="shared" ca="1" si="19"/>
        <v>899160428.27045929</v>
      </c>
      <c r="AO100" s="90">
        <f t="shared" ca="1" si="19"/>
        <v>903962168.71578419</v>
      </c>
      <c r="AP100">
        <f ca="1">V100*'Process Emissions Multipliers'!$E$37</f>
        <v>908763909.16110909</v>
      </c>
    </row>
    <row r="101" spans="1:42">
      <c r="A101" s="74">
        <v>49</v>
      </c>
      <c r="B101">
        <f ca="1">IF('Waste 2010'!$A109="MR",INDIRECT("'Waste 2010'!"&amp;'Country Selector'!$B$3&amp;ROW($A109))*10^12,0)</f>
        <v>893762657.3004564</v>
      </c>
      <c r="C101" s="90">
        <f t="shared" ca="1" si="15"/>
        <v>911160472.89956999</v>
      </c>
      <c r="D101" s="90">
        <f t="shared" ca="1" si="20"/>
        <v>928558288.49868381</v>
      </c>
      <c r="E101" s="90">
        <f t="shared" ca="1" si="20"/>
        <v>945956104.09779739</v>
      </c>
      <c r="F101" s="90">
        <f t="shared" ca="1" si="20"/>
        <v>963353919.6969111</v>
      </c>
      <c r="G101" s="90">
        <f t="shared" ca="1" si="20"/>
        <v>980751735.2960248</v>
      </c>
      <c r="H101" s="90">
        <f t="shared" ca="1" si="20"/>
        <v>998149550.8951385</v>
      </c>
      <c r="I101" s="90">
        <f t="shared" ca="1" si="20"/>
        <v>1015547366.4942521</v>
      </c>
      <c r="J101" s="90">
        <f t="shared" ca="1" si="20"/>
        <v>1032945182.0933659</v>
      </c>
      <c r="K101" s="90">
        <f t="shared" ca="1" si="20"/>
        <v>1050342997.6924795</v>
      </c>
      <c r="L101">
        <f ca="1">IF('Waste 2020'!$A109="MR",INDIRECT("'Waste 2020'!"&amp;'Country Selector'!$B$3&amp;ROW($A109))*10^12,0)*'Process Emissions Multipliers'!$B$37</f>
        <v>1067740813.2915932</v>
      </c>
      <c r="M101" s="90">
        <f t="shared" ca="1" si="16"/>
        <v>1088118186.8194199</v>
      </c>
      <c r="N101" s="90">
        <f t="shared" ca="1" si="21"/>
        <v>1108495560.3472466</v>
      </c>
      <c r="O101" s="90">
        <f t="shared" ca="1" si="21"/>
        <v>1128872933.8750732</v>
      </c>
      <c r="P101" s="90">
        <f t="shared" ca="1" si="21"/>
        <v>1149250307.4029</v>
      </c>
      <c r="Q101" s="90">
        <f t="shared" ca="1" si="21"/>
        <v>1169627680.9307268</v>
      </c>
      <c r="R101" s="90">
        <f t="shared" ca="1" si="21"/>
        <v>1190005054.4585533</v>
      </c>
      <c r="S101" s="90">
        <f t="shared" ca="1" si="21"/>
        <v>1210382427.9863801</v>
      </c>
      <c r="T101" s="90">
        <f t="shared" ca="1" si="21"/>
        <v>1230759801.5142069</v>
      </c>
      <c r="U101" s="90">
        <f t="shared" ca="1" si="21"/>
        <v>1251137175.0420334</v>
      </c>
      <c r="V101">
        <f ca="1">IF('Waste 2030'!$A109="MR",INDIRECT("'Waste 2030'!"&amp;'Country Selector'!$B$3&amp;ROW($A109))*10^12,0)*'Process Emissions Multipliers'!$D$37</f>
        <v>1271514548.5698602</v>
      </c>
      <c r="W101" s="90">
        <f t="shared" ca="1" si="22"/>
        <v>1279026870.7357261</v>
      </c>
      <c r="X101" s="90">
        <f t="shared" ca="1" si="22"/>
        <v>1286539192.901592</v>
      </c>
      <c r="Y101" s="90">
        <f t="shared" ca="1" si="22"/>
        <v>1294051515.0674579</v>
      </c>
      <c r="Z101" s="90">
        <f t="shared" ca="1" si="22"/>
        <v>1301563837.2333238</v>
      </c>
      <c r="AA101" s="90">
        <f t="shared" ca="1" si="22"/>
        <v>1309076159.3991899</v>
      </c>
      <c r="AB101" s="90">
        <f t="shared" ca="1" si="22"/>
        <v>1316588481.5650558</v>
      </c>
      <c r="AC101" s="90">
        <f t="shared" ca="1" si="22"/>
        <v>1324100803.7309217</v>
      </c>
      <c r="AD101" s="90">
        <f t="shared" ca="1" si="22"/>
        <v>1331613125.8967876</v>
      </c>
      <c r="AE101" s="90">
        <f t="shared" ca="1" si="22"/>
        <v>1339125448.0626535</v>
      </c>
      <c r="AF101" s="90">
        <f t="shared" ca="1" si="22"/>
        <v>1346637770.2285194</v>
      </c>
      <c r="AG101" s="90">
        <f t="shared" ca="1" si="22"/>
        <v>1354150092.3943853</v>
      </c>
      <c r="AH101" s="90">
        <f t="shared" ca="1" si="22"/>
        <v>1361662414.5602512</v>
      </c>
      <c r="AI101" s="90">
        <f t="shared" ca="1" si="22"/>
        <v>1369174736.7261171</v>
      </c>
      <c r="AJ101" s="90">
        <f t="shared" ca="1" si="22"/>
        <v>1376687058.891983</v>
      </c>
      <c r="AK101" s="90">
        <f t="shared" ca="1" si="22"/>
        <v>1384199381.0578489</v>
      </c>
      <c r="AL101" s="90">
        <f t="shared" ca="1" si="22"/>
        <v>1391711703.2237151</v>
      </c>
      <c r="AM101" s="90">
        <f t="shared" ca="1" si="19"/>
        <v>1399224025.389581</v>
      </c>
      <c r="AN101" s="90">
        <f t="shared" ca="1" si="19"/>
        <v>1406736347.5554469</v>
      </c>
      <c r="AO101" s="90">
        <f t="shared" ca="1" si="19"/>
        <v>1414248669.7213128</v>
      </c>
      <c r="AP101">
        <f ca="1">V101*'Process Emissions Multipliers'!$E$37</f>
        <v>1421760991.8871787</v>
      </c>
    </row>
    <row r="102" spans="1:42">
      <c r="A102" s="74">
        <v>50</v>
      </c>
      <c r="B102">
        <f ca="1">IF('Waste 2010'!$A110="MR",INDIRECT("'Waste 2010'!"&amp;'Country Selector'!$B$3&amp;ROW($A110))*10^12,0)</f>
        <v>926616969.89182472</v>
      </c>
      <c r="C102" s="90">
        <f t="shared" ca="1" si="15"/>
        <v>956456840.67507768</v>
      </c>
      <c r="D102" s="90">
        <f t="shared" ca="1" si="20"/>
        <v>986296711.45833063</v>
      </c>
      <c r="E102" s="90">
        <f t="shared" ca="1" si="20"/>
        <v>1016136582.2415836</v>
      </c>
      <c r="F102" s="90">
        <f t="shared" ca="1" si="20"/>
        <v>1045976453.0248365</v>
      </c>
      <c r="G102" s="90">
        <f t="shared" ca="1" si="20"/>
        <v>1075816323.8080895</v>
      </c>
      <c r="H102" s="90">
        <f t="shared" ca="1" si="20"/>
        <v>1105656194.5913424</v>
      </c>
      <c r="I102" s="90">
        <f t="shared" ca="1" si="20"/>
        <v>1135496065.3745954</v>
      </c>
      <c r="J102" s="90">
        <f t="shared" ca="1" si="20"/>
        <v>1165335936.1578484</v>
      </c>
      <c r="K102" s="90">
        <f t="shared" ca="1" si="20"/>
        <v>1195175806.9411013</v>
      </c>
      <c r="L102">
        <f ca="1">IF('Waste 2020'!$A110="MR",INDIRECT("'Waste 2020'!"&amp;'Country Selector'!$B$3&amp;ROW($A110))*10^12,0)*'Process Emissions Multipliers'!$B$37</f>
        <v>1225015677.7243543</v>
      </c>
      <c r="M102" s="90">
        <f t="shared" ca="1" si="16"/>
        <v>1183679935.7741747</v>
      </c>
      <c r="N102" s="90">
        <f t="shared" ca="1" si="21"/>
        <v>1142344193.8239949</v>
      </c>
      <c r="O102" s="90">
        <f t="shared" ca="1" si="21"/>
        <v>1101008451.8738153</v>
      </c>
      <c r="P102" s="90">
        <f t="shared" ca="1" si="21"/>
        <v>1059672709.9236355</v>
      </c>
      <c r="Q102" s="90">
        <f t="shared" ca="1" si="21"/>
        <v>1018336967.9734558</v>
      </c>
      <c r="R102" s="90">
        <f t="shared" ca="1" si="21"/>
        <v>977001226.02327609</v>
      </c>
      <c r="S102" s="90">
        <f t="shared" ca="1" si="21"/>
        <v>935665484.07309639</v>
      </c>
      <c r="T102" s="90">
        <f t="shared" ca="1" si="21"/>
        <v>894329742.1229167</v>
      </c>
      <c r="U102" s="90">
        <f t="shared" ca="1" si="21"/>
        <v>852994000.172737</v>
      </c>
      <c r="V102">
        <f ca="1">IF('Waste 2030'!$A110="MR",INDIRECT("'Waste 2030'!"&amp;'Country Selector'!$B$3&amp;ROW($A110))*10^12,0)*'Process Emissions Multipliers'!$D$37</f>
        <v>811658258.22255731</v>
      </c>
      <c r="W102" s="90">
        <f t="shared" ca="1" si="22"/>
        <v>816453671.95275128</v>
      </c>
      <c r="X102" s="90">
        <f t="shared" ca="1" si="22"/>
        <v>821249085.68294549</v>
      </c>
      <c r="Y102" s="90">
        <f t="shared" ca="1" si="22"/>
        <v>826044499.41313958</v>
      </c>
      <c r="Z102" s="90">
        <f t="shared" ca="1" si="22"/>
        <v>830839913.14333367</v>
      </c>
      <c r="AA102" s="90">
        <f t="shared" ca="1" si="22"/>
        <v>835635326.87352777</v>
      </c>
      <c r="AB102" s="90">
        <f t="shared" ca="1" si="22"/>
        <v>840430740.60372186</v>
      </c>
      <c r="AC102" s="90">
        <f t="shared" ca="1" si="22"/>
        <v>845226154.33391595</v>
      </c>
      <c r="AD102" s="90">
        <f t="shared" ca="1" si="22"/>
        <v>850021568.06411004</v>
      </c>
      <c r="AE102" s="90">
        <f t="shared" ca="1" si="22"/>
        <v>854816981.79430401</v>
      </c>
      <c r="AF102" s="90">
        <f t="shared" ca="1" si="22"/>
        <v>859612395.52449822</v>
      </c>
      <c r="AG102" s="90">
        <f t="shared" ca="1" si="22"/>
        <v>864407809.25469232</v>
      </c>
      <c r="AH102" s="90">
        <f t="shared" ca="1" si="22"/>
        <v>869203222.98488641</v>
      </c>
      <c r="AI102" s="90">
        <f t="shared" ca="1" si="22"/>
        <v>873998636.7150805</v>
      </c>
      <c r="AJ102" s="90">
        <f t="shared" ca="1" si="22"/>
        <v>878794050.44527447</v>
      </c>
      <c r="AK102" s="90">
        <f t="shared" ca="1" si="22"/>
        <v>883589464.17546868</v>
      </c>
      <c r="AL102" s="90">
        <f t="shared" ca="1" si="22"/>
        <v>888384877.90566266</v>
      </c>
      <c r="AM102" s="90">
        <f t="shared" ca="1" si="19"/>
        <v>893180291.63585687</v>
      </c>
      <c r="AN102" s="90">
        <f t="shared" ca="1" si="19"/>
        <v>897975705.36605084</v>
      </c>
      <c r="AO102" s="90">
        <f t="shared" ca="1" si="19"/>
        <v>902771119.09624505</v>
      </c>
      <c r="AP102">
        <f ca="1">V102*'Process Emissions Multipliers'!$E$37</f>
        <v>907566532.82643902</v>
      </c>
    </row>
    <row r="103" spans="1:42">
      <c r="A103" s="74">
        <v>51</v>
      </c>
      <c r="B103">
        <f ca="1">IF('Waste 2010'!$A111="MR",INDIRECT("'Waste 2010'!"&amp;'Country Selector'!$B$3&amp;ROW($A111))*10^12,0)</f>
        <v>433475826.47257352</v>
      </c>
      <c r="C103" s="90">
        <f t="shared" ca="1" si="15"/>
        <v>429645883.12510592</v>
      </c>
      <c r="D103" s="90">
        <f t="shared" ca="1" si="20"/>
        <v>425815939.77763838</v>
      </c>
      <c r="E103" s="90">
        <f t="shared" ca="1" si="20"/>
        <v>421985996.43017089</v>
      </c>
      <c r="F103" s="90">
        <f t="shared" ca="1" si="20"/>
        <v>418156053.08270329</v>
      </c>
      <c r="G103" s="90">
        <f t="shared" ca="1" si="20"/>
        <v>414326109.73523569</v>
      </c>
      <c r="H103" s="90">
        <f t="shared" ca="1" si="20"/>
        <v>410496166.38776815</v>
      </c>
      <c r="I103" s="90">
        <f t="shared" ca="1" si="20"/>
        <v>406666223.04030055</v>
      </c>
      <c r="J103" s="90">
        <f t="shared" ca="1" si="20"/>
        <v>402836279.69283307</v>
      </c>
      <c r="K103" s="90">
        <f t="shared" ca="1" si="20"/>
        <v>399006336.34536546</v>
      </c>
      <c r="L103">
        <f ca="1">IF('Waste 2020'!$A111="MR",INDIRECT("'Waste 2020'!"&amp;'Country Selector'!$B$3&amp;ROW($A111))*10^12,0)*'Process Emissions Multipliers'!$B$37</f>
        <v>395176392.99789792</v>
      </c>
      <c r="M103" s="90">
        <f t="shared" ca="1" si="16"/>
        <v>445843829.05636811</v>
      </c>
      <c r="N103" s="90">
        <f t="shared" ca="1" si="21"/>
        <v>496511265.11483836</v>
      </c>
      <c r="O103" s="90">
        <f t="shared" ca="1" si="21"/>
        <v>547178701.17330849</v>
      </c>
      <c r="P103" s="90">
        <f t="shared" ca="1" si="21"/>
        <v>597846137.23177874</v>
      </c>
      <c r="Q103" s="90">
        <f t="shared" ca="1" si="21"/>
        <v>648513573.29024887</v>
      </c>
      <c r="R103" s="90">
        <f t="shared" ca="1" si="21"/>
        <v>699181009.34871912</v>
      </c>
      <c r="S103" s="90">
        <f t="shared" ca="1" si="21"/>
        <v>749848445.40718925</v>
      </c>
      <c r="T103" s="90">
        <f t="shared" ca="1" si="21"/>
        <v>800515881.4656595</v>
      </c>
      <c r="U103" s="90">
        <f t="shared" ca="1" si="21"/>
        <v>851183317.52412963</v>
      </c>
      <c r="V103">
        <f ca="1">IF('Waste 2030'!$A111="MR",INDIRECT("'Waste 2030'!"&amp;'Country Selector'!$B$3&amp;ROW($A111))*10^12,0)*'Process Emissions Multipliers'!$D$37</f>
        <v>901850753.58259988</v>
      </c>
      <c r="W103" s="90">
        <f t="shared" ca="1" si="22"/>
        <v>907179039.77017164</v>
      </c>
      <c r="X103" s="90">
        <f t="shared" ca="1" si="22"/>
        <v>912507325.95774353</v>
      </c>
      <c r="Y103" s="90">
        <f t="shared" ca="1" si="22"/>
        <v>917835612.14531541</v>
      </c>
      <c r="Z103" s="90">
        <f t="shared" ca="1" si="22"/>
        <v>923163898.33288741</v>
      </c>
      <c r="AA103" s="90">
        <f t="shared" ca="1" si="22"/>
        <v>928492184.52045918</v>
      </c>
      <c r="AB103" s="90">
        <f t="shared" ca="1" si="22"/>
        <v>933820470.70803106</v>
      </c>
      <c r="AC103" s="90">
        <f t="shared" ca="1" si="22"/>
        <v>939148756.89560294</v>
      </c>
      <c r="AD103" s="90">
        <f t="shared" ca="1" si="22"/>
        <v>944477043.08317482</v>
      </c>
      <c r="AE103" s="90">
        <f t="shared" ca="1" si="22"/>
        <v>949805329.27074659</v>
      </c>
      <c r="AF103" s="90">
        <f t="shared" ca="1" si="22"/>
        <v>955133615.45831847</v>
      </c>
      <c r="AG103" s="90">
        <f t="shared" ca="1" si="22"/>
        <v>960461901.64589024</v>
      </c>
      <c r="AH103" s="90">
        <f t="shared" ca="1" si="22"/>
        <v>965790187.83346224</v>
      </c>
      <c r="AI103" s="90">
        <f t="shared" ca="1" si="22"/>
        <v>971118474.021034</v>
      </c>
      <c r="AJ103" s="90">
        <f t="shared" ca="1" si="22"/>
        <v>976446760.208606</v>
      </c>
      <c r="AK103" s="90">
        <f t="shared" ca="1" si="22"/>
        <v>981775046.39617777</v>
      </c>
      <c r="AL103" s="90">
        <f t="shared" ca="1" si="22"/>
        <v>987103332.58374965</v>
      </c>
      <c r="AM103" s="90">
        <f t="shared" ca="1" si="19"/>
        <v>992431618.77132154</v>
      </c>
      <c r="AN103" s="90">
        <f t="shared" ca="1" si="19"/>
        <v>997759904.95889342</v>
      </c>
      <c r="AO103" s="90">
        <f t="shared" ca="1" si="19"/>
        <v>1003088191.1464651</v>
      </c>
      <c r="AP103">
        <f ca="1">V103*'Process Emissions Multipliers'!$E$37</f>
        <v>1008416477.3340371</v>
      </c>
    </row>
    <row r="104" spans="1:42">
      <c r="A104" s="74">
        <v>52</v>
      </c>
      <c r="B104">
        <f ca="1">IF('Waste 2010'!$A112="MR",INDIRECT("'Waste 2010'!"&amp;'Country Selector'!$B$3&amp;ROW($A112))*10^12,0)</f>
        <v>564835502.21564376</v>
      </c>
      <c r="C104" s="90">
        <f t="shared" ca="1" si="15"/>
        <v>599841712.0867939</v>
      </c>
      <c r="D104" s="90">
        <f t="shared" ca="1" si="20"/>
        <v>634847921.95794404</v>
      </c>
      <c r="E104" s="90">
        <f t="shared" ca="1" si="20"/>
        <v>669854131.82909417</v>
      </c>
      <c r="F104" s="90">
        <f t="shared" ca="1" si="20"/>
        <v>704860341.70024443</v>
      </c>
      <c r="G104" s="90">
        <f t="shared" ca="1" si="20"/>
        <v>739866551.57139456</v>
      </c>
      <c r="H104" s="90">
        <f t="shared" ca="1" si="20"/>
        <v>774872761.4425447</v>
      </c>
      <c r="I104" s="90">
        <f t="shared" ca="1" si="20"/>
        <v>809878971.31369495</v>
      </c>
      <c r="J104" s="90">
        <f t="shared" ca="1" si="20"/>
        <v>844885181.18484497</v>
      </c>
      <c r="K104" s="90">
        <f t="shared" ca="1" si="20"/>
        <v>879891391.05599523</v>
      </c>
      <c r="L104">
        <f ca="1">IF('Waste 2020'!$A112="MR",INDIRECT("'Waste 2020'!"&amp;'Country Selector'!$B$3&amp;ROW($A112))*10^12,0)*'Process Emissions Multipliers'!$B$37</f>
        <v>914897600.92714536</v>
      </c>
      <c r="M104" s="90">
        <f t="shared" ca="1" si="16"/>
        <v>918384162.52091479</v>
      </c>
      <c r="N104" s="90">
        <f t="shared" ca="1" si="21"/>
        <v>921870724.1146841</v>
      </c>
      <c r="O104" s="90">
        <f t="shared" ca="1" si="21"/>
        <v>925357285.70845366</v>
      </c>
      <c r="P104" s="90">
        <f t="shared" ca="1" si="21"/>
        <v>928843847.30222285</v>
      </c>
      <c r="Q104" s="90">
        <f t="shared" ca="1" si="21"/>
        <v>932330408.89599228</v>
      </c>
      <c r="R104" s="90">
        <f t="shared" ca="1" si="21"/>
        <v>935816970.48976159</v>
      </c>
      <c r="S104" s="90">
        <f t="shared" ca="1" si="21"/>
        <v>939303532.0835309</v>
      </c>
      <c r="T104" s="90">
        <f t="shared" ca="1" si="21"/>
        <v>942790093.67730045</v>
      </c>
      <c r="U104" s="90">
        <f t="shared" ca="1" si="21"/>
        <v>946276655.27106988</v>
      </c>
      <c r="V104">
        <f ca="1">IF('Waste 2030'!$A112="MR",INDIRECT("'Waste 2030'!"&amp;'Country Selector'!$B$3&amp;ROW($A112))*10^12,0)*'Process Emissions Multipliers'!$D$37</f>
        <v>949763216.8648392</v>
      </c>
      <c r="W104" s="90">
        <f t="shared" ca="1" si="22"/>
        <v>955374577.9573276</v>
      </c>
      <c r="X104" s="90">
        <f t="shared" ca="1" si="22"/>
        <v>960985939.04981601</v>
      </c>
      <c r="Y104" s="90">
        <f t="shared" ca="1" si="22"/>
        <v>966597300.1423043</v>
      </c>
      <c r="Z104" s="90">
        <f t="shared" ca="1" si="22"/>
        <v>972208661.23479271</v>
      </c>
      <c r="AA104" s="90">
        <f t="shared" ca="1" si="22"/>
        <v>977820022.32728124</v>
      </c>
      <c r="AB104" s="90">
        <f t="shared" ca="1" si="22"/>
        <v>983431383.41976953</v>
      </c>
      <c r="AC104" s="90">
        <f t="shared" ca="1" si="22"/>
        <v>989042744.51225805</v>
      </c>
      <c r="AD104" s="90">
        <f t="shared" ca="1" si="22"/>
        <v>994654105.60474634</v>
      </c>
      <c r="AE104" s="90">
        <f t="shared" ca="1" si="22"/>
        <v>1000265466.6972347</v>
      </c>
      <c r="AF104" s="90">
        <f t="shared" ca="1" si="22"/>
        <v>1005876827.7897232</v>
      </c>
      <c r="AG104" s="90">
        <f t="shared" ca="1" si="22"/>
        <v>1011488188.8822114</v>
      </c>
      <c r="AH104" s="90">
        <f t="shared" ca="1" si="22"/>
        <v>1017099549.9746999</v>
      </c>
      <c r="AI104" s="90">
        <f t="shared" ca="1" si="22"/>
        <v>1022710911.0671883</v>
      </c>
      <c r="AJ104" s="90">
        <f t="shared" ca="1" si="22"/>
        <v>1028322272.1596766</v>
      </c>
      <c r="AK104" s="90">
        <f t="shared" ca="1" si="22"/>
        <v>1033933633.252165</v>
      </c>
      <c r="AL104" s="90">
        <f t="shared" ca="1" si="22"/>
        <v>1039544994.3446535</v>
      </c>
      <c r="AM104" s="90">
        <f t="shared" ca="1" si="19"/>
        <v>1045156355.4371419</v>
      </c>
      <c r="AN104" s="90">
        <f t="shared" ca="1" si="19"/>
        <v>1050767716.5296302</v>
      </c>
      <c r="AO104" s="90">
        <f t="shared" ca="1" si="19"/>
        <v>1056379077.6221186</v>
      </c>
      <c r="AP104">
        <f ca="1">V104*'Process Emissions Multipliers'!$E$37</f>
        <v>1061990438.714607</v>
      </c>
    </row>
    <row r="105" spans="1:42">
      <c r="A105" s="74">
        <v>53</v>
      </c>
      <c r="B105">
        <f ca="1">IF('Waste 2010'!$A113="MR",INDIRECT("'Waste 2010'!"&amp;'Country Selector'!$B$3&amp;ROW($A113))*10^12,0)</f>
        <v>483457272.89778042</v>
      </c>
      <c r="C105" s="90">
        <f t="shared" ca="1" si="15"/>
        <v>508967755.57758313</v>
      </c>
      <c r="D105" s="90">
        <f t="shared" ca="1" si="20"/>
        <v>534478238.25738585</v>
      </c>
      <c r="E105" s="90">
        <f t="shared" ca="1" si="20"/>
        <v>559988720.93718863</v>
      </c>
      <c r="F105" s="90">
        <f t="shared" ca="1" si="20"/>
        <v>585499203.61699128</v>
      </c>
      <c r="G105" s="90">
        <f t="shared" ca="1" si="20"/>
        <v>611009686.29679406</v>
      </c>
      <c r="H105" s="90">
        <f t="shared" ca="1" si="20"/>
        <v>636520168.97659683</v>
      </c>
      <c r="I105" s="90">
        <f t="shared" ca="1" si="20"/>
        <v>662030651.65639949</v>
      </c>
      <c r="J105" s="90">
        <f t="shared" ca="1" si="20"/>
        <v>687541134.33620226</v>
      </c>
      <c r="K105" s="90">
        <f t="shared" ca="1" si="20"/>
        <v>713051617.01600492</v>
      </c>
      <c r="L105">
        <f ca="1">IF('Waste 2020'!$A113="MR",INDIRECT("'Waste 2020'!"&amp;'Country Selector'!$B$3&amp;ROW($A113))*10^12,0)*'Process Emissions Multipliers'!$B$37</f>
        <v>738562099.6958077</v>
      </c>
      <c r="M105" s="90">
        <f t="shared" ca="1" si="16"/>
        <v>717455236.55951214</v>
      </c>
      <c r="N105" s="90">
        <f t="shared" ca="1" si="21"/>
        <v>696348373.4232167</v>
      </c>
      <c r="O105" s="90">
        <f t="shared" ca="1" si="21"/>
        <v>675241510.28692114</v>
      </c>
      <c r="P105" s="90">
        <f t="shared" ca="1" si="21"/>
        <v>654134647.15062571</v>
      </c>
      <c r="Q105" s="90">
        <f t="shared" ca="1" si="21"/>
        <v>633027784.01433015</v>
      </c>
      <c r="R105" s="90">
        <f t="shared" ca="1" si="21"/>
        <v>611920920.87803459</v>
      </c>
      <c r="S105" s="90">
        <f t="shared" ca="1" si="21"/>
        <v>590814057.74173903</v>
      </c>
      <c r="T105" s="90">
        <f t="shared" ca="1" si="21"/>
        <v>569707194.60544348</v>
      </c>
      <c r="U105" s="90">
        <f t="shared" ca="1" si="21"/>
        <v>548600331.46914792</v>
      </c>
      <c r="V105">
        <f ca="1">IF('Waste 2030'!$A113="MR",INDIRECT("'Waste 2030'!"&amp;'Country Selector'!$B$3&amp;ROW($A113))*10^12,0)*'Process Emissions Multipliers'!$D$37</f>
        <v>527493468.33285248</v>
      </c>
      <c r="W105" s="90">
        <f t="shared" ca="1" si="22"/>
        <v>530609988.61094403</v>
      </c>
      <c r="X105" s="90">
        <f t="shared" ca="1" si="22"/>
        <v>533726508.88903552</v>
      </c>
      <c r="Y105" s="90">
        <f t="shared" ca="1" si="22"/>
        <v>536843029.16712713</v>
      </c>
      <c r="Z105" s="90">
        <f t="shared" ca="1" si="22"/>
        <v>539959549.44521868</v>
      </c>
      <c r="AA105" s="90">
        <f t="shared" ca="1" si="22"/>
        <v>543076069.72331023</v>
      </c>
      <c r="AB105" s="90">
        <f t="shared" ca="1" si="22"/>
        <v>546192590.00140166</v>
      </c>
      <c r="AC105" s="90">
        <f t="shared" ca="1" si="22"/>
        <v>549309110.27949333</v>
      </c>
      <c r="AD105" s="90">
        <f t="shared" ca="1" si="22"/>
        <v>552425630.55758488</v>
      </c>
      <c r="AE105" s="90">
        <f t="shared" ca="1" si="22"/>
        <v>555542150.83567643</v>
      </c>
      <c r="AF105" s="90">
        <f t="shared" ca="1" si="22"/>
        <v>558658671.11376786</v>
      </c>
      <c r="AG105" s="90">
        <f t="shared" ca="1" si="22"/>
        <v>561775191.39185941</v>
      </c>
      <c r="AH105" s="90">
        <f t="shared" ca="1" si="22"/>
        <v>564891711.66995096</v>
      </c>
      <c r="AI105" s="90">
        <f t="shared" ca="1" si="22"/>
        <v>568008231.94804263</v>
      </c>
      <c r="AJ105" s="90">
        <f t="shared" ca="1" si="22"/>
        <v>571124752.22613406</v>
      </c>
      <c r="AK105" s="90">
        <f t="shared" ca="1" si="22"/>
        <v>574241272.50422561</v>
      </c>
      <c r="AL105" s="90">
        <f t="shared" ca="1" si="22"/>
        <v>577357792.78231716</v>
      </c>
      <c r="AM105" s="90">
        <f t="shared" ca="1" si="19"/>
        <v>580474313.06040883</v>
      </c>
      <c r="AN105" s="90">
        <f t="shared" ca="1" si="19"/>
        <v>583590833.33850026</v>
      </c>
      <c r="AO105" s="90">
        <f t="shared" ca="1" si="19"/>
        <v>586707353.61659181</v>
      </c>
      <c r="AP105">
        <f ca="1">V105*'Process Emissions Multipliers'!$E$37</f>
        <v>589823873.89468336</v>
      </c>
    </row>
    <row r="106" spans="1:42">
      <c r="A106" s="74">
        <v>54</v>
      </c>
      <c r="B106">
        <f ca="1">IF('Waste 2010'!$A114="MR",INDIRECT("'Waste 2010'!"&amp;'Country Selector'!$B$3&amp;ROW($A114))*10^12,0)</f>
        <v>601135461.1246134</v>
      </c>
      <c r="C106" s="90">
        <f t="shared" ca="1" si="15"/>
        <v>607609468.93877339</v>
      </c>
      <c r="D106" s="90">
        <f t="shared" ca="1" si="20"/>
        <v>614083476.7529335</v>
      </c>
      <c r="E106" s="90">
        <f t="shared" ca="1" si="20"/>
        <v>620557484.56709349</v>
      </c>
      <c r="F106" s="90">
        <f t="shared" ca="1" si="20"/>
        <v>627031492.38125348</v>
      </c>
      <c r="G106" s="90">
        <f t="shared" ca="1" si="20"/>
        <v>633505500.19541347</v>
      </c>
      <c r="H106" s="90">
        <f t="shared" ca="1" si="20"/>
        <v>639979508.00957346</v>
      </c>
      <c r="I106" s="90">
        <f t="shared" ca="1" si="20"/>
        <v>646453515.82373357</v>
      </c>
      <c r="J106" s="90">
        <f t="shared" ca="1" si="20"/>
        <v>652927523.63789356</v>
      </c>
      <c r="K106" s="90">
        <f t="shared" ca="1" si="20"/>
        <v>659401531.45205355</v>
      </c>
      <c r="L106">
        <f ca="1">IF('Waste 2020'!$A114="MR",INDIRECT("'Waste 2020'!"&amp;'Country Selector'!$B$3&amp;ROW($A114))*10^12,0)*'Process Emissions Multipliers'!$B$37</f>
        <v>665875539.26621354</v>
      </c>
      <c r="M106" s="90">
        <f t="shared" ca="1" si="16"/>
        <v>675080983.47267973</v>
      </c>
      <c r="N106" s="90">
        <f t="shared" ca="1" si="21"/>
        <v>684286427.67914593</v>
      </c>
      <c r="O106" s="90">
        <f t="shared" ca="1" si="21"/>
        <v>693491871.88561213</v>
      </c>
      <c r="P106" s="90">
        <f t="shared" ca="1" si="21"/>
        <v>702697316.09207833</v>
      </c>
      <c r="Q106" s="90">
        <f t="shared" ca="1" si="21"/>
        <v>711902760.29854453</v>
      </c>
      <c r="R106" s="90">
        <f t="shared" ca="1" si="21"/>
        <v>721108204.50501072</v>
      </c>
      <c r="S106" s="90">
        <f t="shared" ca="1" si="21"/>
        <v>730313648.71147692</v>
      </c>
      <c r="T106" s="90">
        <f t="shared" ca="1" si="21"/>
        <v>739519092.91794312</v>
      </c>
      <c r="U106" s="90">
        <f t="shared" ca="1" si="21"/>
        <v>748724537.12440932</v>
      </c>
      <c r="V106">
        <f ca="1">IF('Waste 2030'!$A114="MR",INDIRECT("'Waste 2030'!"&amp;'Country Selector'!$B$3&amp;ROW($A114))*10^12,0)*'Process Emissions Multipliers'!$D$37</f>
        <v>757929981.33087552</v>
      </c>
      <c r="W106" s="90">
        <f t="shared" ca="1" si="22"/>
        <v>762407959.34955442</v>
      </c>
      <c r="X106" s="90">
        <f t="shared" ca="1" si="22"/>
        <v>766885937.36823344</v>
      </c>
      <c r="Y106" s="90">
        <f t="shared" ca="1" si="22"/>
        <v>771363915.38691223</v>
      </c>
      <c r="Z106" s="90">
        <f t="shared" ca="1" si="22"/>
        <v>775841893.40559113</v>
      </c>
      <c r="AA106" s="90">
        <f t="shared" ca="1" si="22"/>
        <v>780319871.42427015</v>
      </c>
      <c r="AB106" s="90">
        <f t="shared" ca="1" si="22"/>
        <v>784797849.44294906</v>
      </c>
      <c r="AC106" s="90">
        <f t="shared" ca="1" si="22"/>
        <v>789275827.46162796</v>
      </c>
      <c r="AD106" s="90">
        <f t="shared" ca="1" si="22"/>
        <v>793753805.48030686</v>
      </c>
      <c r="AE106" s="90">
        <f t="shared" ca="1" si="22"/>
        <v>798231783.49898577</v>
      </c>
      <c r="AF106" s="90">
        <f t="shared" ca="1" si="22"/>
        <v>802709761.51766467</v>
      </c>
      <c r="AG106" s="90">
        <f t="shared" ca="1" si="22"/>
        <v>807187739.53634357</v>
      </c>
      <c r="AH106" s="90">
        <f t="shared" ca="1" si="22"/>
        <v>811665717.55502248</v>
      </c>
      <c r="AI106" s="90">
        <f t="shared" ca="1" si="22"/>
        <v>816143695.57370138</v>
      </c>
      <c r="AJ106" s="90">
        <f t="shared" ca="1" si="22"/>
        <v>820621673.5923804</v>
      </c>
      <c r="AK106" s="90">
        <f t="shared" ca="1" si="22"/>
        <v>825099651.61105919</v>
      </c>
      <c r="AL106" s="90">
        <f t="shared" ca="1" si="22"/>
        <v>829577629.62973809</v>
      </c>
      <c r="AM106" s="90">
        <f t="shared" ca="1" si="19"/>
        <v>834055607.64841712</v>
      </c>
      <c r="AN106" s="90">
        <f t="shared" ca="1" si="19"/>
        <v>838533585.6670959</v>
      </c>
      <c r="AO106" s="90">
        <f t="shared" ca="1" si="19"/>
        <v>843011563.68577492</v>
      </c>
      <c r="AP106">
        <f ca="1">V106*'Process Emissions Multipliers'!$E$37</f>
        <v>847489541.70445383</v>
      </c>
    </row>
    <row r="107" spans="1:42">
      <c r="A107" s="74">
        <v>55</v>
      </c>
      <c r="B107">
        <f ca="1">IF('Waste 2010'!$A115="MR",INDIRECT("'Waste 2010'!"&amp;'Country Selector'!$B$3&amp;ROW($A115))*10^12,0)</f>
        <v>554351035.47907257</v>
      </c>
      <c r="C107" s="90">
        <f t="shared" ca="1" si="15"/>
        <v>540884819.99850798</v>
      </c>
      <c r="D107" s="90">
        <f t="shared" ca="1" si="20"/>
        <v>527418604.5179432</v>
      </c>
      <c r="E107" s="90">
        <f t="shared" ca="1" si="20"/>
        <v>513952389.03737855</v>
      </c>
      <c r="F107" s="90">
        <f t="shared" ca="1" si="20"/>
        <v>500486173.55681384</v>
      </c>
      <c r="G107" s="90">
        <f t="shared" ca="1" si="20"/>
        <v>487019958.07624924</v>
      </c>
      <c r="H107" s="90">
        <f t="shared" ca="1" si="20"/>
        <v>473553742.59568453</v>
      </c>
      <c r="I107" s="90">
        <f t="shared" ca="1" si="20"/>
        <v>460087527.11511987</v>
      </c>
      <c r="J107" s="90">
        <f t="shared" ca="1" si="20"/>
        <v>446621311.63455522</v>
      </c>
      <c r="K107" s="90">
        <f t="shared" ca="1" si="20"/>
        <v>433155096.15399051</v>
      </c>
      <c r="L107">
        <f ca="1">IF('Waste 2020'!$A115="MR",INDIRECT("'Waste 2020'!"&amp;'Country Selector'!$B$3&amp;ROW($A115))*10^12,0)*'Process Emissions Multipliers'!$B$37</f>
        <v>419688880.67342585</v>
      </c>
      <c r="M107" s="90">
        <f t="shared" ca="1" si="16"/>
        <v>446139682.35455608</v>
      </c>
      <c r="N107" s="90">
        <f t="shared" ca="1" si="21"/>
        <v>472590484.03568631</v>
      </c>
      <c r="O107" s="90">
        <f t="shared" ca="1" si="21"/>
        <v>499041285.71681654</v>
      </c>
      <c r="P107" s="90">
        <f t="shared" ca="1" si="21"/>
        <v>525492087.39794672</v>
      </c>
      <c r="Q107" s="90">
        <f t="shared" ca="1" si="21"/>
        <v>551942889.07907701</v>
      </c>
      <c r="R107" s="90">
        <f t="shared" ca="1" si="21"/>
        <v>578393690.76020718</v>
      </c>
      <c r="S107" s="90">
        <f t="shared" ca="1" si="21"/>
        <v>604844492.44133747</v>
      </c>
      <c r="T107" s="90">
        <f t="shared" ca="1" si="21"/>
        <v>631295294.12246764</v>
      </c>
      <c r="U107" s="90">
        <f t="shared" ca="1" si="21"/>
        <v>657746095.80359793</v>
      </c>
      <c r="V107">
        <f ca="1">IF('Waste 2030'!$A115="MR",INDIRECT("'Waste 2030'!"&amp;'Country Selector'!$B$3&amp;ROW($A115))*10^12,0)*'Process Emissions Multipliers'!$D$37</f>
        <v>684196897.4847281</v>
      </c>
      <c r="W107" s="90">
        <f t="shared" ca="1" si="22"/>
        <v>688239248.02218151</v>
      </c>
      <c r="X107" s="90">
        <f t="shared" ca="1" si="22"/>
        <v>692281598.55963492</v>
      </c>
      <c r="Y107" s="90">
        <f t="shared" ca="1" si="22"/>
        <v>696323949.09708834</v>
      </c>
      <c r="Z107" s="90">
        <f t="shared" ca="1" si="22"/>
        <v>700366299.63454175</v>
      </c>
      <c r="AA107" s="90">
        <f t="shared" ca="1" si="22"/>
        <v>704408650.17199516</v>
      </c>
      <c r="AB107" s="90">
        <f t="shared" ca="1" si="22"/>
        <v>708451000.70944858</v>
      </c>
      <c r="AC107" s="90">
        <f t="shared" ca="1" si="22"/>
        <v>712493351.24690211</v>
      </c>
      <c r="AD107" s="90">
        <f t="shared" ca="1" si="22"/>
        <v>716535701.7843554</v>
      </c>
      <c r="AE107" s="90">
        <f t="shared" ca="1" si="22"/>
        <v>720578052.32180882</v>
      </c>
      <c r="AF107" s="90">
        <f t="shared" ca="1" si="22"/>
        <v>724620402.85926223</v>
      </c>
      <c r="AG107" s="90">
        <f t="shared" ca="1" si="22"/>
        <v>728662753.39671564</v>
      </c>
      <c r="AH107" s="90">
        <f t="shared" ca="1" si="22"/>
        <v>732705103.93416905</v>
      </c>
      <c r="AI107" s="90">
        <f t="shared" ca="1" si="22"/>
        <v>736747454.47162247</v>
      </c>
      <c r="AJ107" s="90">
        <f t="shared" ca="1" si="22"/>
        <v>740789805.009076</v>
      </c>
      <c r="AK107" s="90">
        <f t="shared" ca="1" si="22"/>
        <v>744832155.54652929</v>
      </c>
      <c r="AL107" s="90">
        <f t="shared" ca="1" si="22"/>
        <v>748874506.08398283</v>
      </c>
      <c r="AM107" s="90">
        <f t="shared" ca="1" si="19"/>
        <v>752916856.62143636</v>
      </c>
      <c r="AN107" s="90">
        <f t="shared" ca="1" si="19"/>
        <v>756959207.15888965</v>
      </c>
      <c r="AO107" s="90">
        <f t="shared" ca="1" si="19"/>
        <v>761001557.69634295</v>
      </c>
      <c r="AP107">
        <f ca="1">V107*'Process Emissions Multipliers'!$E$37</f>
        <v>765043908.23379648</v>
      </c>
    </row>
    <row r="108" spans="1:42">
      <c r="A108" s="74">
        <v>56</v>
      </c>
      <c r="B108">
        <f ca="1">IF('Waste 2010'!$A116="MR",INDIRECT("'Waste 2010'!"&amp;'Country Selector'!$B$3&amp;ROW($A116))*10^12,0)</f>
        <v>348906023.0439378</v>
      </c>
      <c r="C108" s="90">
        <f t="shared" ca="1" si="15"/>
        <v>403488274.24925828</v>
      </c>
      <c r="D108" s="90">
        <f t="shared" ca="1" si="20"/>
        <v>458070525.4545787</v>
      </c>
      <c r="E108" s="90">
        <f t="shared" ca="1" si="20"/>
        <v>512652776.65989912</v>
      </c>
      <c r="F108" s="90">
        <f t="shared" ca="1" si="20"/>
        <v>567235027.86521959</v>
      </c>
      <c r="G108" s="90">
        <f t="shared" ca="1" si="20"/>
        <v>621817279.07053995</v>
      </c>
      <c r="H108" s="90">
        <f t="shared" ca="1" si="20"/>
        <v>676399530.27586031</v>
      </c>
      <c r="I108" s="90">
        <f t="shared" ca="1" si="20"/>
        <v>730981781.48118079</v>
      </c>
      <c r="J108" s="90">
        <f t="shared" ca="1" si="20"/>
        <v>785564032.68650126</v>
      </c>
      <c r="K108" s="90">
        <f t="shared" ca="1" si="20"/>
        <v>840146283.89182162</v>
      </c>
      <c r="L108">
        <f ca="1">IF('Waste 2020'!$A116="MR",INDIRECT("'Waste 2020'!"&amp;'Country Selector'!$B$3&amp;ROW($A116))*10^12,0)*'Process Emissions Multipliers'!$B$37</f>
        <v>894728535.0971421</v>
      </c>
      <c r="M108" s="90">
        <f t="shared" ca="1" si="16"/>
        <v>901387849.84194243</v>
      </c>
      <c r="N108" s="90">
        <f t="shared" ca="1" si="21"/>
        <v>908047164.58674288</v>
      </c>
      <c r="O108" s="90">
        <f t="shared" ca="1" si="21"/>
        <v>914706479.33154321</v>
      </c>
      <c r="P108" s="90">
        <f t="shared" ca="1" si="21"/>
        <v>921365794.07634354</v>
      </c>
      <c r="Q108" s="90">
        <f t="shared" ca="1" si="21"/>
        <v>928025108.82114387</v>
      </c>
      <c r="R108" s="90">
        <f t="shared" ca="1" si="21"/>
        <v>934684423.56594431</v>
      </c>
      <c r="S108" s="90">
        <f t="shared" ca="1" si="21"/>
        <v>941343738.31074452</v>
      </c>
      <c r="T108" s="90">
        <f t="shared" ca="1" si="21"/>
        <v>948003053.05554485</v>
      </c>
      <c r="U108" s="90">
        <f t="shared" ca="1" si="21"/>
        <v>954662367.8003453</v>
      </c>
      <c r="V108">
        <f ca="1">IF('Waste 2030'!$A116="MR",INDIRECT("'Waste 2030'!"&amp;'Country Selector'!$B$3&amp;ROW($A116))*10^12,0)*'Process Emissions Multipliers'!$D$37</f>
        <v>961321682.54514563</v>
      </c>
      <c r="W108" s="90">
        <f t="shared" ca="1" si="22"/>
        <v>967001333.00013578</v>
      </c>
      <c r="X108" s="90">
        <f t="shared" ca="1" si="22"/>
        <v>972680983.45512593</v>
      </c>
      <c r="Y108" s="90">
        <f t="shared" ca="1" si="22"/>
        <v>978360633.91011608</v>
      </c>
      <c r="Z108" s="90">
        <f t="shared" ca="1" si="22"/>
        <v>984040284.36510634</v>
      </c>
      <c r="AA108" s="90">
        <f t="shared" ca="1" si="22"/>
        <v>989719934.82009649</v>
      </c>
      <c r="AB108" s="90">
        <f t="shared" ca="1" si="22"/>
        <v>995399585.27508664</v>
      </c>
      <c r="AC108" s="90">
        <f t="shared" ca="1" si="22"/>
        <v>1001079235.7300768</v>
      </c>
      <c r="AD108" s="90">
        <f t="shared" ca="1" si="22"/>
        <v>1006758886.1850671</v>
      </c>
      <c r="AE108" s="90">
        <f t="shared" ca="1" si="22"/>
        <v>1012438536.6400571</v>
      </c>
      <c r="AF108" s="90">
        <f t="shared" ca="1" si="22"/>
        <v>1018118187.0950472</v>
      </c>
      <c r="AG108" s="90">
        <f t="shared" ca="1" si="22"/>
        <v>1023797837.5500375</v>
      </c>
      <c r="AH108" s="90">
        <f t="shared" ca="1" si="22"/>
        <v>1029477488.0050275</v>
      </c>
      <c r="AI108" s="90">
        <f t="shared" ca="1" si="22"/>
        <v>1035157138.4600178</v>
      </c>
      <c r="AJ108" s="90">
        <f t="shared" ca="1" si="22"/>
        <v>1040836788.9150079</v>
      </c>
      <c r="AK108" s="90">
        <f t="shared" ca="1" si="22"/>
        <v>1046516439.3699981</v>
      </c>
      <c r="AL108" s="90">
        <f t="shared" ca="1" si="22"/>
        <v>1052196089.8249884</v>
      </c>
      <c r="AM108" s="90">
        <f t="shared" ca="1" si="19"/>
        <v>1057875740.2799785</v>
      </c>
      <c r="AN108" s="90">
        <f t="shared" ca="1" si="19"/>
        <v>1063555390.7349687</v>
      </c>
      <c r="AO108" s="90">
        <f t="shared" ca="1" si="19"/>
        <v>1069235041.1899587</v>
      </c>
      <c r="AP108">
        <f ca="1">V108*'Process Emissions Multipliers'!$E$37</f>
        <v>1074914691.644949</v>
      </c>
    </row>
    <row r="109" spans="1:42">
      <c r="A109" s="74">
        <v>57</v>
      </c>
      <c r="B109">
        <f ca="1">IF('Waste 2010'!$A117="MR",INDIRECT("'Waste 2010'!"&amp;'Country Selector'!$B$3&amp;ROW($A117))*10^12,0)</f>
        <v>628288650.85684526</v>
      </c>
      <c r="C109" s="90">
        <f t="shared" ca="1" si="15"/>
        <v>679739287.18280578</v>
      </c>
      <c r="D109" s="90">
        <f t="shared" ca="1" si="20"/>
        <v>731189923.50876641</v>
      </c>
      <c r="E109" s="90">
        <f t="shared" ca="1" si="20"/>
        <v>782640559.83472705</v>
      </c>
      <c r="F109" s="90">
        <f t="shared" ca="1" si="20"/>
        <v>834091196.16068745</v>
      </c>
      <c r="G109" s="90">
        <f t="shared" ca="1" si="20"/>
        <v>885541832.48664808</v>
      </c>
      <c r="H109" s="90">
        <f t="shared" ca="1" si="20"/>
        <v>936992468.81260872</v>
      </c>
      <c r="I109" s="90">
        <f t="shared" ca="1" si="20"/>
        <v>988443105.13856936</v>
      </c>
      <c r="J109" s="90">
        <f t="shared" ca="1" si="20"/>
        <v>1039893741.4645299</v>
      </c>
      <c r="K109" s="90">
        <f t="shared" ca="1" si="20"/>
        <v>1091344377.7904904</v>
      </c>
      <c r="L109">
        <f ca="1">IF('Waste 2020'!$A117="MR",INDIRECT("'Waste 2020'!"&amp;'Country Selector'!$B$3&amp;ROW($A117))*10^12,0)*'Process Emissions Multipliers'!$B$37</f>
        <v>1142795014.116451</v>
      </c>
      <c r="M109" s="90">
        <f t="shared" ca="1" si="16"/>
        <v>1118866505.8821847</v>
      </c>
      <c r="N109" s="90">
        <f t="shared" ca="1" si="21"/>
        <v>1094937997.6479182</v>
      </c>
      <c r="O109" s="90">
        <f t="shared" ca="1" si="21"/>
        <v>1071009489.4136519</v>
      </c>
      <c r="P109" s="90">
        <f t="shared" ca="1" si="21"/>
        <v>1047080981.1793855</v>
      </c>
      <c r="Q109" s="90">
        <f t="shared" ca="1" si="21"/>
        <v>1023152472.9451193</v>
      </c>
      <c r="R109" s="90">
        <f t="shared" ca="1" si="21"/>
        <v>999223964.71085286</v>
      </c>
      <c r="S109" s="90">
        <f t="shared" ca="1" si="21"/>
        <v>975295456.47658658</v>
      </c>
      <c r="T109" s="90">
        <f t="shared" ca="1" si="21"/>
        <v>951366948.24232018</v>
      </c>
      <c r="U109" s="90">
        <f t="shared" ca="1" si="21"/>
        <v>927438440.00805378</v>
      </c>
      <c r="V109">
        <f ca="1">IF('Waste 2030'!$A117="MR",INDIRECT("'Waste 2030'!"&amp;'Country Selector'!$B$3&amp;ROW($A117))*10^12,0)*'Process Emissions Multipliers'!$D$37</f>
        <v>903509931.7737875</v>
      </c>
      <c r="W109" s="90">
        <f t="shared" ca="1" si="22"/>
        <v>908848020.6656357</v>
      </c>
      <c r="X109" s="90">
        <f t="shared" ca="1" si="22"/>
        <v>914186109.55748403</v>
      </c>
      <c r="Y109" s="90">
        <f t="shared" ca="1" si="22"/>
        <v>919524198.44933224</v>
      </c>
      <c r="Z109" s="90">
        <f t="shared" ca="1" si="22"/>
        <v>924862287.34118056</v>
      </c>
      <c r="AA109" s="90">
        <f t="shared" ca="1" si="22"/>
        <v>930200376.23302889</v>
      </c>
      <c r="AB109" s="90">
        <f t="shared" ca="1" si="22"/>
        <v>935538465.1248771</v>
      </c>
      <c r="AC109" s="90">
        <f t="shared" ca="1" si="22"/>
        <v>940876554.01672542</v>
      </c>
      <c r="AD109" s="90">
        <f t="shared" ca="1" si="22"/>
        <v>946214642.90857363</v>
      </c>
      <c r="AE109" s="90">
        <f t="shared" ca="1" si="22"/>
        <v>951552731.80042183</v>
      </c>
      <c r="AF109" s="90">
        <f t="shared" ca="1" si="22"/>
        <v>956890820.69227016</v>
      </c>
      <c r="AG109" s="90">
        <f t="shared" ca="1" si="22"/>
        <v>962228909.58411837</v>
      </c>
      <c r="AH109" s="90">
        <f t="shared" ca="1" si="22"/>
        <v>967566998.47596657</v>
      </c>
      <c r="AI109" s="90">
        <f t="shared" ca="1" si="22"/>
        <v>972905087.36781502</v>
      </c>
      <c r="AJ109" s="90">
        <f t="shared" ca="1" si="22"/>
        <v>978243176.25966311</v>
      </c>
      <c r="AK109" s="90">
        <f t="shared" ca="1" si="22"/>
        <v>983581265.15151155</v>
      </c>
      <c r="AL109" s="90">
        <f t="shared" ca="1" si="22"/>
        <v>988919354.04335976</v>
      </c>
      <c r="AM109" s="90">
        <f t="shared" ca="1" si="19"/>
        <v>994257442.93520796</v>
      </c>
      <c r="AN109" s="90">
        <f t="shared" ca="1" si="19"/>
        <v>999595531.82705629</v>
      </c>
      <c r="AO109" s="90">
        <f t="shared" ca="1" si="19"/>
        <v>1004933620.7189046</v>
      </c>
      <c r="AP109">
        <f ca="1">V109*'Process Emissions Multipliers'!$E$37</f>
        <v>1010271709.6107528</v>
      </c>
    </row>
    <row r="110" spans="1:42">
      <c r="A110" s="74">
        <v>58</v>
      </c>
      <c r="B110">
        <f ca="1">IF('Waste 2010'!$A118="MR",INDIRECT("'Waste 2010'!"&amp;'Country Selector'!$B$3&amp;ROW($A118))*10^12,0)</f>
        <v>672804048.72249734</v>
      </c>
      <c r="C110" s="90">
        <f t="shared" ca="1" si="15"/>
        <v>685801779.81821942</v>
      </c>
      <c r="D110" s="90">
        <f t="shared" ca="1" si="20"/>
        <v>698799510.9139415</v>
      </c>
      <c r="E110" s="90">
        <f t="shared" ca="1" si="20"/>
        <v>711797242.00966358</v>
      </c>
      <c r="F110" s="90">
        <f t="shared" ca="1" si="20"/>
        <v>724794973.10538554</v>
      </c>
      <c r="G110" s="90">
        <f t="shared" ca="1" si="20"/>
        <v>737792704.20110774</v>
      </c>
      <c r="H110" s="90">
        <f t="shared" ca="1" si="20"/>
        <v>750790435.2968297</v>
      </c>
      <c r="I110" s="90">
        <f t="shared" ca="1" si="20"/>
        <v>763788166.39255178</v>
      </c>
      <c r="J110" s="90">
        <f t="shared" ca="1" si="20"/>
        <v>776785897.48827386</v>
      </c>
      <c r="K110" s="90">
        <f t="shared" ca="1" si="20"/>
        <v>789783628.58399594</v>
      </c>
      <c r="L110">
        <f ca="1">IF('Waste 2020'!$A118="MR",INDIRECT("'Waste 2020'!"&amp;'Country Selector'!$B$3&amp;ROW($A118))*10^12,0)*'Process Emissions Multipliers'!$B$37</f>
        <v>802781359.67971802</v>
      </c>
      <c r="M110" s="90">
        <f t="shared" ca="1" si="16"/>
        <v>761780697.46835697</v>
      </c>
      <c r="N110" s="90">
        <f t="shared" ca="1" si="21"/>
        <v>720780035.2569958</v>
      </c>
      <c r="O110" s="90">
        <f t="shared" ca="1" si="21"/>
        <v>679779373.04563475</v>
      </c>
      <c r="P110" s="90">
        <f t="shared" ca="1" si="21"/>
        <v>638778710.83427358</v>
      </c>
      <c r="Q110" s="90">
        <f t="shared" ca="1" si="21"/>
        <v>597778048.62291253</v>
      </c>
      <c r="R110" s="90">
        <f t="shared" ca="1" si="21"/>
        <v>556777386.41155148</v>
      </c>
      <c r="S110" s="90">
        <f t="shared" ca="1" si="21"/>
        <v>515776724.20019037</v>
      </c>
      <c r="T110" s="90">
        <f t="shared" ca="1" si="21"/>
        <v>474776061.98882926</v>
      </c>
      <c r="U110" s="90">
        <f t="shared" ca="1" si="21"/>
        <v>433775399.7774682</v>
      </c>
      <c r="V110">
        <f ca="1">IF('Waste 2030'!$A118="MR",INDIRECT("'Waste 2030'!"&amp;'Country Selector'!$B$3&amp;ROW($A118))*10^12,0)*'Process Emissions Multipliers'!$D$37</f>
        <v>392774737.56610709</v>
      </c>
      <c r="W110" s="90">
        <f t="shared" ca="1" si="22"/>
        <v>395095316.88667309</v>
      </c>
      <c r="X110" s="90">
        <f t="shared" ca="1" si="22"/>
        <v>397415896.20723915</v>
      </c>
      <c r="Y110" s="90">
        <f t="shared" ca="1" si="22"/>
        <v>399736475.52780509</v>
      </c>
      <c r="Z110" s="90">
        <f t="shared" ca="1" si="22"/>
        <v>402057054.84837109</v>
      </c>
      <c r="AA110" s="90">
        <f t="shared" ca="1" si="22"/>
        <v>404377634.16893715</v>
      </c>
      <c r="AB110" s="90">
        <f t="shared" ca="1" si="22"/>
        <v>406698213.48950315</v>
      </c>
      <c r="AC110" s="90">
        <f t="shared" ca="1" si="22"/>
        <v>409018792.81006914</v>
      </c>
      <c r="AD110" s="90">
        <f t="shared" ca="1" si="22"/>
        <v>411339372.13063514</v>
      </c>
      <c r="AE110" s="90">
        <f t="shared" ca="1" si="22"/>
        <v>413659951.45120108</v>
      </c>
      <c r="AF110" s="90">
        <f t="shared" ca="1" si="22"/>
        <v>415980530.77176714</v>
      </c>
      <c r="AG110" s="90">
        <f t="shared" ca="1" si="22"/>
        <v>418301110.0923332</v>
      </c>
      <c r="AH110" s="90">
        <f t="shared" ca="1" si="22"/>
        <v>420621689.41289914</v>
      </c>
      <c r="AI110" s="90">
        <f t="shared" ca="1" si="22"/>
        <v>422942268.73346519</v>
      </c>
      <c r="AJ110" s="90">
        <f t="shared" ca="1" si="22"/>
        <v>425262848.05403119</v>
      </c>
      <c r="AK110" s="90">
        <f t="shared" ca="1" si="22"/>
        <v>427583427.37459713</v>
      </c>
      <c r="AL110" s="90">
        <f t="shared" ref="AL110:AO125" ca="1" si="23">$V110*($AP$1-AL$1)/($AP$1-$V$1)+$AP110*(AL$1-$V$1)/($AP$1-$V$1)</f>
        <v>429904006.69516313</v>
      </c>
      <c r="AM110" s="90">
        <f t="shared" ca="1" si="23"/>
        <v>432224586.01572919</v>
      </c>
      <c r="AN110" s="90">
        <f t="shared" ca="1" si="23"/>
        <v>434545165.33629513</v>
      </c>
      <c r="AO110" s="90">
        <f t="shared" ca="1" si="23"/>
        <v>436865744.65686119</v>
      </c>
      <c r="AP110">
        <f ca="1">V110*'Process Emissions Multipliers'!$E$37</f>
        <v>439186323.97742718</v>
      </c>
    </row>
    <row r="111" spans="1:42">
      <c r="A111" s="74">
        <v>59</v>
      </c>
      <c r="B111">
        <f ca="1">IF('Waste 2010'!$A119="MR",INDIRECT("'Waste 2010'!"&amp;'Country Selector'!$B$3&amp;ROW($A119))*10^12,0)</f>
        <v>302299601.81848979</v>
      </c>
      <c r="C111" s="90">
        <f t="shared" ca="1" si="15"/>
        <v>300350171.73195958</v>
      </c>
      <c r="D111" s="90">
        <f t="shared" ca="1" si="20"/>
        <v>298400741.64542931</v>
      </c>
      <c r="E111" s="90">
        <f t="shared" ca="1" si="20"/>
        <v>296451311.55889904</v>
      </c>
      <c r="F111" s="90">
        <f t="shared" ca="1" si="20"/>
        <v>294501881.47236884</v>
      </c>
      <c r="G111" s="90">
        <f t="shared" ca="1" si="20"/>
        <v>292552451.38583857</v>
      </c>
      <c r="H111" s="90">
        <f t="shared" ca="1" si="20"/>
        <v>290603021.2993083</v>
      </c>
      <c r="I111" s="90">
        <f t="shared" ca="1" si="20"/>
        <v>288653591.21277809</v>
      </c>
      <c r="J111" s="90">
        <f t="shared" ca="1" si="20"/>
        <v>286704161.12624782</v>
      </c>
      <c r="K111" s="90">
        <f t="shared" ca="1" si="20"/>
        <v>284754731.03971761</v>
      </c>
      <c r="L111">
        <f ca="1">IF('Waste 2020'!$A119="MR",INDIRECT("'Waste 2020'!"&amp;'Country Selector'!$B$3&amp;ROW($A119))*10^12,0)*'Process Emissions Multipliers'!$B$37</f>
        <v>282805300.95318735</v>
      </c>
      <c r="M111" s="90">
        <f t="shared" ca="1" si="16"/>
        <v>307362324.16535681</v>
      </c>
      <c r="N111" s="90">
        <f t="shared" ca="1" si="21"/>
        <v>331919347.37752634</v>
      </c>
      <c r="O111" s="90">
        <f t="shared" ca="1" si="21"/>
        <v>356476370.58969581</v>
      </c>
      <c r="P111" s="90">
        <f t="shared" ca="1" si="21"/>
        <v>381033393.80186534</v>
      </c>
      <c r="Q111" s="90">
        <f t="shared" ca="1" si="21"/>
        <v>405590417.01403487</v>
      </c>
      <c r="R111" s="90">
        <f t="shared" ca="1" si="21"/>
        <v>430147440.22620428</v>
      </c>
      <c r="S111" s="90">
        <f t="shared" ca="1" si="21"/>
        <v>454704463.43837374</v>
      </c>
      <c r="T111" s="90">
        <f t="shared" ca="1" si="21"/>
        <v>479261486.65054327</v>
      </c>
      <c r="U111" s="90">
        <f t="shared" ca="1" si="21"/>
        <v>503818509.8627128</v>
      </c>
      <c r="V111">
        <f ca="1">IF('Waste 2030'!$A119="MR",INDIRECT("'Waste 2030'!"&amp;'Country Selector'!$B$3&amp;ROW($A119))*10^12,0)*'Process Emissions Multipliers'!$D$37</f>
        <v>528375533.07488227</v>
      </c>
      <c r="W111" s="90">
        <f t="shared" ref="W111:AL126" ca="1" si="24">$V111*($AP$1-W$1)/($AP$1-$V$1)+$AP111*(W$1-$V$1)/($AP$1-$V$1)</f>
        <v>531497264.74007177</v>
      </c>
      <c r="X111" s="90">
        <f t="shared" ca="1" si="24"/>
        <v>534618996.40526128</v>
      </c>
      <c r="Y111" s="90">
        <f t="shared" ca="1" si="24"/>
        <v>537740728.07045078</v>
      </c>
      <c r="Z111" s="90">
        <f t="shared" ca="1" si="24"/>
        <v>540862459.73564029</v>
      </c>
      <c r="AA111" s="90">
        <f t="shared" ca="1" si="24"/>
        <v>543984191.40082979</v>
      </c>
      <c r="AB111" s="90">
        <f t="shared" ca="1" si="24"/>
        <v>547105923.0660193</v>
      </c>
      <c r="AC111" s="90">
        <f t="shared" ca="1" si="24"/>
        <v>550227654.7312088</v>
      </c>
      <c r="AD111" s="90">
        <f t="shared" ca="1" si="24"/>
        <v>553349386.39639831</v>
      </c>
      <c r="AE111" s="90">
        <f t="shared" ca="1" si="24"/>
        <v>556471118.06158781</v>
      </c>
      <c r="AF111" s="90">
        <f t="shared" ca="1" si="24"/>
        <v>559592849.72677732</v>
      </c>
      <c r="AG111" s="90">
        <f t="shared" ca="1" si="24"/>
        <v>562714581.39196682</v>
      </c>
      <c r="AH111" s="90">
        <f t="shared" ca="1" si="24"/>
        <v>565836313.05715632</v>
      </c>
      <c r="AI111" s="90">
        <f t="shared" ca="1" si="24"/>
        <v>568958044.72234571</v>
      </c>
      <c r="AJ111" s="90">
        <f t="shared" ca="1" si="24"/>
        <v>572079776.38753533</v>
      </c>
      <c r="AK111" s="90">
        <f t="shared" ca="1" si="24"/>
        <v>575201508.05272484</v>
      </c>
      <c r="AL111" s="90">
        <f t="shared" ca="1" si="24"/>
        <v>578323239.71791422</v>
      </c>
      <c r="AM111" s="90">
        <f t="shared" ca="1" si="23"/>
        <v>581444971.38310373</v>
      </c>
      <c r="AN111" s="90">
        <f t="shared" ca="1" si="23"/>
        <v>584566703.04829323</v>
      </c>
      <c r="AO111" s="90">
        <f t="shared" ca="1" si="23"/>
        <v>587688434.71348274</v>
      </c>
      <c r="AP111">
        <f ca="1">V111*'Process Emissions Multipliers'!$E$37</f>
        <v>590810166.37867224</v>
      </c>
    </row>
    <row r="112" spans="1:42">
      <c r="A112" s="74">
        <v>60</v>
      </c>
      <c r="B112">
        <f ca="1">IF('Waste 2010'!$A120="MR",INDIRECT("'Waste 2010'!"&amp;'Country Selector'!$B$3&amp;ROW($A120))*10^12,0)</f>
        <v>320385096.50078595</v>
      </c>
      <c r="C112" s="90">
        <f t="shared" ca="1" si="15"/>
        <v>334578106.93605018</v>
      </c>
      <c r="D112" s="90">
        <f t="shared" ca="1" si="20"/>
        <v>348771117.37131447</v>
      </c>
      <c r="E112" s="90">
        <f t="shared" ca="1" si="20"/>
        <v>362964127.80657876</v>
      </c>
      <c r="F112" s="90">
        <f t="shared" ca="1" si="20"/>
        <v>377157138.24184299</v>
      </c>
      <c r="G112" s="90">
        <f t="shared" ca="1" si="20"/>
        <v>391350148.67710721</v>
      </c>
      <c r="H112" s="90">
        <f t="shared" ca="1" si="20"/>
        <v>405543159.1123715</v>
      </c>
      <c r="I112" s="90">
        <f t="shared" ca="1" si="20"/>
        <v>419736169.54763573</v>
      </c>
      <c r="J112" s="90">
        <f t="shared" ca="1" si="20"/>
        <v>433929179.98289996</v>
      </c>
      <c r="K112" s="90">
        <f t="shared" ca="1" si="20"/>
        <v>448122190.41816419</v>
      </c>
      <c r="L112">
        <f ca="1">IF('Waste 2020'!$A120="MR",INDIRECT("'Waste 2020'!"&amp;'Country Selector'!$B$3&amp;ROW($A120))*10^12,0)*'Process Emissions Multipliers'!$B$37</f>
        <v>462315200.85342848</v>
      </c>
      <c r="M112" s="90">
        <f t="shared" ca="1" si="16"/>
        <v>462777914.85364485</v>
      </c>
      <c r="N112" s="90">
        <f t="shared" ca="1" si="21"/>
        <v>463240628.85386127</v>
      </c>
      <c r="O112" s="90">
        <f t="shared" ca="1" si="21"/>
        <v>463703342.8540777</v>
      </c>
      <c r="P112" s="90">
        <f t="shared" ca="1" si="21"/>
        <v>464166056.85429406</v>
      </c>
      <c r="Q112" s="90">
        <f t="shared" ca="1" si="21"/>
        <v>464628770.85451043</v>
      </c>
      <c r="R112" s="90">
        <f t="shared" ca="1" si="21"/>
        <v>465091484.85472679</v>
      </c>
      <c r="S112" s="90">
        <f t="shared" ca="1" si="21"/>
        <v>465554198.85494328</v>
      </c>
      <c r="T112" s="90">
        <f t="shared" ca="1" si="21"/>
        <v>466016912.85515964</v>
      </c>
      <c r="U112" s="90">
        <f t="shared" ca="1" si="21"/>
        <v>466479626.85537601</v>
      </c>
      <c r="V112">
        <f ca="1">IF('Waste 2030'!$A120="MR",INDIRECT("'Waste 2030'!"&amp;'Country Selector'!$B$3&amp;ROW($A120))*10^12,0)*'Process Emissions Multipliers'!$D$37</f>
        <v>466942340.85559243</v>
      </c>
      <c r="W112" s="90">
        <f t="shared" ca="1" si="24"/>
        <v>469701114.87145895</v>
      </c>
      <c r="X112" s="90">
        <f t="shared" ca="1" si="24"/>
        <v>472459888.88732547</v>
      </c>
      <c r="Y112" s="90">
        <f t="shared" ca="1" si="24"/>
        <v>475218662.90319198</v>
      </c>
      <c r="Z112" s="90">
        <f t="shared" ca="1" si="24"/>
        <v>477977436.91905856</v>
      </c>
      <c r="AA112" s="90">
        <f t="shared" ca="1" si="24"/>
        <v>480736210.93492508</v>
      </c>
      <c r="AB112" s="90">
        <f t="shared" ca="1" si="24"/>
        <v>483494984.9507916</v>
      </c>
      <c r="AC112" s="90">
        <f t="shared" ca="1" si="24"/>
        <v>486253758.96665812</v>
      </c>
      <c r="AD112" s="90">
        <f t="shared" ca="1" si="24"/>
        <v>489012532.98252463</v>
      </c>
      <c r="AE112" s="90">
        <f t="shared" ca="1" si="24"/>
        <v>491771306.99839121</v>
      </c>
      <c r="AF112" s="90">
        <f t="shared" ca="1" si="24"/>
        <v>494530081.01425767</v>
      </c>
      <c r="AG112" s="90">
        <f t="shared" ca="1" si="24"/>
        <v>497288855.03012419</v>
      </c>
      <c r="AH112" s="90">
        <f t="shared" ca="1" si="24"/>
        <v>500047629.04599071</v>
      </c>
      <c r="AI112" s="90">
        <f t="shared" ca="1" si="24"/>
        <v>502806403.06185728</v>
      </c>
      <c r="AJ112" s="90">
        <f t="shared" ca="1" si="24"/>
        <v>505565177.07772374</v>
      </c>
      <c r="AK112" s="90">
        <f t="shared" ca="1" si="24"/>
        <v>508323951.09359032</v>
      </c>
      <c r="AL112" s="90">
        <f t="shared" ca="1" si="24"/>
        <v>511082725.1094569</v>
      </c>
      <c r="AM112" s="90">
        <f t="shared" ca="1" si="23"/>
        <v>513841499.12532336</v>
      </c>
      <c r="AN112" s="90">
        <f t="shared" ca="1" si="23"/>
        <v>516600273.14118993</v>
      </c>
      <c r="AO112" s="90">
        <f t="shared" ca="1" si="23"/>
        <v>519359047.15705639</v>
      </c>
      <c r="AP112">
        <f ca="1">V112*'Process Emissions Multipliers'!$E$37</f>
        <v>522117821.17292297</v>
      </c>
    </row>
    <row r="113" spans="1:42">
      <c r="A113" s="74">
        <v>61</v>
      </c>
      <c r="B113">
        <f ca="1">IF('Waste 2010'!$A121="MR",INDIRECT("'Waste 2010'!"&amp;'Country Selector'!$B$3&amp;ROW($A121))*10^12,0)</f>
        <v>349201612.16156489</v>
      </c>
      <c r="C113" s="90">
        <f t="shared" ca="1" si="15"/>
        <v>342596822.75433534</v>
      </c>
      <c r="D113" s="90">
        <f t="shared" ca="1" si="20"/>
        <v>335992033.3471058</v>
      </c>
      <c r="E113" s="90">
        <f t="shared" ca="1" si="20"/>
        <v>329387243.93987626</v>
      </c>
      <c r="F113" s="90">
        <f t="shared" ca="1" si="20"/>
        <v>322782454.53264672</v>
      </c>
      <c r="G113" s="90">
        <f t="shared" ca="1" si="20"/>
        <v>316177665.12541711</v>
      </c>
      <c r="H113" s="90">
        <f t="shared" ca="1" si="20"/>
        <v>309572875.71818757</v>
      </c>
      <c r="I113" s="90">
        <f t="shared" ca="1" si="20"/>
        <v>302968086.31095803</v>
      </c>
      <c r="J113" s="90">
        <f t="shared" ca="1" si="20"/>
        <v>296363296.90372849</v>
      </c>
      <c r="K113" s="90">
        <f t="shared" ca="1" si="20"/>
        <v>289758507.496499</v>
      </c>
      <c r="L113">
        <f ca="1">IF('Waste 2020'!$A121="MR",INDIRECT("'Waste 2020'!"&amp;'Country Selector'!$B$3&amp;ROW($A121))*10^12,0)*'Process Emissions Multipliers'!$B$37</f>
        <v>283153718.0892694</v>
      </c>
      <c r="M113" s="90">
        <f t="shared" ca="1" si="16"/>
        <v>280204873.87556487</v>
      </c>
      <c r="N113" s="90">
        <f t="shared" ca="1" si="21"/>
        <v>277256029.66186029</v>
      </c>
      <c r="O113" s="90">
        <f t="shared" ca="1" si="21"/>
        <v>274307185.4481557</v>
      </c>
      <c r="P113" s="90">
        <f t="shared" ca="1" si="21"/>
        <v>271358341.23445117</v>
      </c>
      <c r="Q113" s="90">
        <f t="shared" ca="1" si="21"/>
        <v>268409497.02074656</v>
      </c>
      <c r="R113" s="90">
        <f t="shared" ca="1" si="21"/>
        <v>265460652.807042</v>
      </c>
      <c r="S113" s="90">
        <f t="shared" ca="1" si="21"/>
        <v>262511808.59333745</v>
      </c>
      <c r="T113" s="90">
        <f t="shared" ca="1" si="21"/>
        <v>259562964.37963289</v>
      </c>
      <c r="U113" s="90">
        <f t="shared" ca="1" si="21"/>
        <v>256614120.1659283</v>
      </c>
      <c r="V113">
        <f ca="1">IF('Waste 2030'!$A121="MR",INDIRECT("'Waste 2030'!"&amp;'Country Selector'!$B$3&amp;ROW($A121))*10^12,0)*'Process Emissions Multipliers'!$D$37</f>
        <v>253665275.95222375</v>
      </c>
      <c r="W113" s="90">
        <f t="shared" ca="1" si="24"/>
        <v>255163973.13770992</v>
      </c>
      <c r="X113" s="90">
        <f t="shared" ca="1" si="24"/>
        <v>256662670.32319611</v>
      </c>
      <c r="Y113" s="90">
        <f t="shared" ca="1" si="24"/>
        <v>258161367.50868225</v>
      </c>
      <c r="Z113" s="90">
        <f t="shared" ca="1" si="24"/>
        <v>259660064.69416851</v>
      </c>
      <c r="AA113" s="90">
        <f t="shared" ca="1" si="24"/>
        <v>261158761.87965465</v>
      </c>
      <c r="AB113" s="90">
        <f t="shared" ca="1" si="24"/>
        <v>262657459.06514084</v>
      </c>
      <c r="AC113" s="90">
        <f t="shared" ca="1" si="24"/>
        <v>264156156.25062701</v>
      </c>
      <c r="AD113" s="90">
        <f t="shared" ca="1" si="24"/>
        <v>265654853.43611321</v>
      </c>
      <c r="AE113" s="90">
        <f t="shared" ca="1" si="24"/>
        <v>267153550.62159941</v>
      </c>
      <c r="AF113" s="90">
        <f t="shared" ca="1" si="24"/>
        <v>268652247.80708557</v>
      </c>
      <c r="AG113" s="90">
        <f t="shared" ca="1" si="24"/>
        <v>270150944.99257177</v>
      </c>
      <c r="AH113" s="90">
        <f t="shared" ca="1" si="24"/>
        <v>271649642.17805791</v>
      </c>
      <c r="AI113" s="90">
        <f t="shared" ca="1" si="24"/>
        <v>273148339.36354417</v>
      </c>
      <c r="AJ113" s="90">
        <f t="shared" ca="1" si="24"/>
        <v>274647036.5490303</v>
      </c>
      <c r="AK113" s="90">
        <f t="shared" ca="1" si="24"/>
        <v>276145733.7345165</v>
      </c>
      <c r="AL113" s="90">
        <f t="shared" ca="1" si="24"/>
        <v>277644430.9200027</v>
      </c>
      <c r="AM113" s="90">
        <f t="shared" ca="1" si="23"/>
        <v>279143128.1054889</v>
      </c>
      <c r="AN113" s="90">
        <f t="shared" ca="1" si="23"/>
        <v>280641825.29097503</v>
      </c>
      <c r="AO113" s="90">
        <f t="shared" ca="1" si="23"/>
        <v>282140522.47646123</v>
      </c>
      <c r="AP113">
        <f ca="1">V113*'Process Emissions Multipliers'!$E$37</f>
        <v>283639219.66194743</v>
      </c>
    </row>
    <row r="114" spans="1:42">
      <c r="A114" s="74">
        <v>62</v>
      </c>
      <c r="B114">
        <f ca="1">IF('Waste 2010'!$A122="MR",INDIRECT("'Waste 2010'!"&amp;'Country Selector'!$B$3&amp;ROW($A122))*10^12,0)</f>
        <v>181241597.89323357</v>
      </c>
      <c r="C114" s="90">
        <f t="shared" ca="1" si="15"/>
        <v>198863323.1273362</v>
      </c>
      <c r="D114" s="90">
        <f t="shared" ca="1" si="20"/>
        <v>216485048.36143887</v>
      </c>
      <c r="E114" s="90">
        <f t="shared" ca="1" si="20"/>
        <v>234106773.59554151</v>
      </c>
      <c r="F114" s="90">
        <f t="shared" ca="1" si="20"/>
        <v>251728498.82964414</v>
      </c>
      <c r="G114" s="90">
        <f t="shared" ca="1" si="20"/>
        <v>269350224.06374681</v>
      </c>
      <c r="H114" s="90">
        <f t="shared" ca="1" si="20"/>
        <v>286971949.29784942</v>
      </c>
      <c r="I114" s="90">
        <f t="shared" ca="1" si="20"/>
        <v>304593674.53195208</v>
      </c>
      <c r="J114" s="90">
        <f t="shared" ca="1" si="20"/>
        <v>322215399.76605475</v>
      </c>
      <c r="K114" s="90">
        <f t="shared" ca="1" si="20"/>
        <v>339837125.00015736</v>
      </c>
      <c r="L114">
        <f ca="1">IF('Waste 2020'!$A122="MR",INDIRECT("'Waste 2020'!"&amp;'Country Selector'!$B$3&amp;ROW($A122))*10^12,0)*'Process Emissions Multipliers'!$B$37</f>
        <v>357458850.23426002</v>
      </c>
      <c r="M114" s="90">
        <f t="shared" ca="1" si="16"/>
        <v>329270796.37796849</v>
      </c>
      <c r="N114" s="90">
        <f t="shared" ca="1" si="21"/>
        <v>301082742.52167696</v>
      </c>
      <c r="O114" s="90">
        <f t="shared" ca="1" si="21"/>
        <v>272894688.66538537</v>
      </c>
      <c r="P114" s="90">
        <f t="shared" ca="1" si="21"/>
        <v>244706634.80909386</v>
      </c>
      <c r="Q114" s="90">
        <f t="shared" ca="1" si="21"/>
        <v>216518580.95280233</v>
      </c>
      <c r="R114" s="90">
        <f t="shared" ca="1" si="21"/>
        <v>188330527.0965108</v>
      </c>
      <c r="S114" s="90">
        <f t="shared" ca="1" si="21"/>
        <v>160142473.24021924</v>
      </c>
      <c r="T114" s="90">
        <f t="shared" ca="1" si="21"/>
        <v>131954419.38392772</v>
      </c>
      <c r="U114" s="90">
        <f t="shared" ca="1" si="21"/>
        <v>103766365.52763617</v>
      </c>
      <c r="V114">
        <f ca="1">IF('Waste 2030'!$A122="MR",INDIRECT("'Waste 2030'!"&amp;'Country Selector'!$B$3&amp;ROW($A122))*10^12,0)*'Process Emissions Multipliers'!$D$37</f>
        <v>75578311.671344638</v>
      </c>
      <c r="W114" s="90">
        <f t="shared" ca="1" si="24"/>
        <v>76024841.069428176</v>
      </c>
      <c r="X114" s="90">
        <f t="shared" ca="1" si="24"/>
        <v>76471370.467511714</v>
      </c>
      <c r="Y114" s="90">
        <f t="shared" ca="1" si="24"/>
        <v>76917899.865595266</v>
      </c>
      <c r="Z114" s="90">
        <f t="shared" ca="1" si="24"/>
        <v>77364429.263678804</v>
      </c>
      <c r="AA114" s="90">
        <f t="shared" ca="1" si="24"/>
        <v>77810958.661762342</v>
      </c>
      <c r="AB114" s="90">
        <f t="shared" ca="1" si="24"/>
        <v>78257488.059845895</v>
      </c>
      <c r="AC114" s="90">
        <f t="shared" ca="1" si="24"/>
        <v>78704017.457929432</v>
      </c>
      <c r="AD114" s="90">
        <f t="shared" ca="1" si="24"/>
        <v>79150546.85601297</v>
      </c>
      <c r="AE114" s="90">
        <f t="shared" ca="1" si="24"/>
        <v>79597076.254096508</v>
      </c>
      <c r="AF114" s="90">
        <f t="shared" ca="1" si="24"/>
        <v>80043605.652180046</v>
      </c>
      <c r="AG114" s="90">
        <f t="shared" ca="1" si="24"/>
        <v>80490135.050263599</v>
      </c>
      <c r="AH114" s="90">
        <f t="shared" ca="1" si="24"/>
        <v>80936664.448347136</v>
      </c>
      <c r="AI114" s="90">
        <f t="shared" ca="1" si="24"/>
        <v>81383193.846430674</v>
      </c>
      <c r="AJ114" s="90">
        <f t="shared" ca="1" si="24"/>
        <v>81829723.244514212</v>
      </c>
      <c r="AK114" s="90">
        <f t="shared" ca="1" si="24"/>
        <v>82276252.642597765</v>
      </c>
      <c r="AL114" s="90">
        <f t="shared" ca="1" si="24"/>
        <v>82722782.040681303</v>
      </c>
      <c r="AM114" s="90">
        <f t="shared" ca="1" si="23"/>
        <v>83169311.43876484</v>
      </c>
      <c r="AN114" s="90">
        <f t="shared" ca="1" si="23"/>
        <v>83615840.836848393</v>
      </c>
      <c r="AO114" s="90">
        <f t="shared" ca="1" si="23"/>
        <v>84062370.234931931</v>
      </c>
      <c r="AP114">
        <f ca="1">V114*'Process Emissions Multipliers'!$E$37</f>
        <v>84508899.633015469</v>
      </c>
    </row>
    <row r="115" spans="1:42">
      <c r="A115" s="74">
        <v>63</v>
      </c>
      <c r="B115">
        <f ca="1">IF('Waste 2010'!$A123="MR",INDIRECT("'Waste 2010'!"&amp;'Country Selector'!$B$3&amp;ROW($A123))*10^12,0)</f>
        <v>530334251.67292589</v>
      </c>
      <c r="C115" s="90">
        <f t="shared" ca="1" si="15"/>
        <v>498731280.22845638</v>
      </c>
      <c r="D115" s="90">
        <f t="shared" ca="1" si="20"/>
        <v>467128308.78398693</v>
      </c>
      <c r="E115" s="90">
        <f t="shared" ca="1" si="20"/>
        <v>435525337.33951741</v>
      </c>
      <c r="F115" s="90">
        <f t="shared" ca="1" si="20"/>
        <v>403922365.89504796</v>
      </c>
      <c r="G115" s="90">
        <f t="shared" ca="1" si="20"/>
        <v>372319394.45057845</v>
      </c>
      <c r="H115" s="90">
        <f t="shared" ca="1" si="20"/>
        <v>340716423.006109</v>
      </c>
      <c r="I115" s="90">
        <f t="shared" ca="1" si="20"/>
        <v>309113451.56163955</v>
      </c>
      <c r="J115" s="90">
        <f t="shared" ca="1" si="20"/>
        <v>277510480.1171701</v>
      </c>
      <c r="K115" s="90">
        <f t="shared" ca="1" si="20"/>
        <v>245907508.67270061</v>
      </c>
      <c r="L115">
        <f ca="1">IF('Waste 2020'!$A123="MR",INDIRECT("'Waste 2020'!"&amp;'Country Selector'!$B$3&amp;ROW($A123))*10^12,0)*'Process Emissions Multipliers'!$B$37</f>
        <v>214304537.22823113</v>
      </c>
      <c r="M115" s="90">
        <f t="shared" ca="1" si="16"/>
        <v>236087395.50019038</v>
      </c>
      <c r="N115" s="90">
        <f t="shared" ca="1" si="21"/>
        <v>257870253.77214959</v>
      </c>
      <c r="O115" s="90">
        <f t="shared" ca="1" si="21"/>
        <v>279653112.04410881</v>
      </c>
      <c r="P115" s="90">
        <f t="shared" ca="1" si="21"/>
        <v>301435970.31606805</v>
      </c>
      <c r="Q115" s="90">
        <f t="shared" ca="1" si="21"/>
        <v>323218828.58802724</v>
      </c>
      <c r="R115" s="90">
        <f t="shared" ca="1" si="21"/>
        <v>345001686.85998654</v>
      </c>
      <c r="S115" s="90">
        <f t="shared" ca="1" si="21"/>
        <v>366784545.13194573</v>
      </c>
      <c r="T115" s="90">
        <f t="shared" ca="1" si="21"/>
        <v>388567403.40390497</v>
      </c>
      <c r="U115" s="90">
        <f t="shared" ca="1" si="21"/>
        <v>410350261.67586422</v>
      </c>
      <c r="V115">
        <f ca="1">IF('Waste 2030'!$A123="MR",INDIRECT("'Waste 2030'!"&amp;'Country Selector'!$B$3&amp;ROW($A123))*10^12,0)*'Process Emissions Multipliers'!$D$37</f>
        <v>432133119.94782346</v>
      </c>
      <c r="W115" s="90">
        <f t="shared" ca="1" si="24"/>
        <v>434686235.22223395</v>
      </c>
      <c r="X115" s="90">
        <f t="shared" ca="1" si="24"/>
        <v>437239350.49664438</v>
      </c>
      <c r="Y115" s="90">
        <f t="shared" ca="1" si="24"/>
        <v>439792465.77105486</v>
      </c>
      <c r="Z115" s="90">
        <f t="shared" ca="1" si="24"/>
        <v>442345581.04546529</v>
      </c>
      <c r="AA115" s="90">
        <f t="shared" ca="1" si="24"/>
        <v>444898696.31987572</v>
      </c>
      <c r="AB115" s="90">
        <f t="shared" ca="1" si="24"/>
        <v>447451811.5942862</v>
      </c>
      <c r="AC115" s="90">
        <f t="shared" ca="1" si="24"/>
        <v>450004926.86869669</v>
      </c>
      <c r="AD115" s="90">
        <f t="shared" ca="1" si="24"/>
        <v>452558042.14310718</v>
      </c>
      <c r="AE115" s="90">
        <f t="shared" ca="1" si="24"/>
        <v>455111157.41751766</v>
      </c>
      <c r="AF115" s="90">
        <f t="shared" ca="1" si="24"/>
        <v>457664272.69192803</v>
      </c>
      <c r="AG115" s="90">
        <f t="shared" ca="1" si="24"/>
        <v>460217387.96633857</v>
      </c>
      <c r="AH115" s="90">
        <f t="shared" ca="1" si="24"/>
        <v>462770503.240749</v>
      </c>
      <c r="AI115" s="90">
        <f t="shared" ca="1" si="24"/>
        <v>465323618.51515949</v>
      </c>
      <c r="AJ115" s="90">
        <f t="shared" ca="1" si="24"/>
        <v>467876733.78956991</v>
      </c>
      <c r="AK115" s="90">
        <f t="shared" ca="1" si="24"/>
        <v>470429849.06398046</v>
      </c>
      <c r="AL115" s="90">
        <f t="shared" ca="1" si="24"/>
        <v>472982964.33839083</v>
      </c>
      <c r="AM115" s="90">
        <f t="shared" ca="1" si="23"/>
        <v>475536079.61280125</v>
      </c>
      <c r="AN115" s="90">
        <f t="shared" ca="1" si="23"/>
        <v>478089194.8872118</v>
      </c>
      <c r="AO115" s="90">
        <f t="shared" ca="1" si="23"/>
        <v>480642310.16162229</v>
      </c>
      <c r="AP115">
        <f ca="1">V115*'Process Emissions Multipliers'!$E$37</f>
        <v>483195425.43603271</v>
      </c>
    </row>
    <row r="116" spans="1:42">
      <c r="A116" s="74">
        <v>64</v>
      </c>
      <c r="B116">
        <f ca="1">IF('Waste 2010'!$A124="MR",INDIRECT("'Waste 2010'!"&amp;'Country Selector'!$B$3&amp;ROW($A124))*10^12,0)</f>
        <v>409292508.50574309</v>
      </c>
      <c r="C116" s="90">
        <f t="shared" ca="1" si="15"/>
        <v>419750138.04563177</v>
      </c>
      <c r="D116" s="90">
        <f t="shared" ca="1" si="20"/>
        <v>430207767.58552045</v>
      </c>
      <c r="E116" s="90">
        <f t="shared" ca="1" si="20"/>
        <v>440665397.12540913</v>
      </c>
      <c r="F116" s="90">
        <f t="shared" ca="1" si="20"/>
        <v>451123026.66529787</v>
      </c>
      <c r="G116" s="90">
        <f t="shared" ca="1" si="20"/>
        <v>461580656.20518649</v>
      </c>
      <c r="H116" s="90">
        <f t="shared" ca="1" si="20"/>
        <v>472038285.74507523</v>
      </c>
      <c r="I116" s="90">
        <f t="shared" ca="1" si="20"/>
        <v>482495915.28496391</v>
      </c>
      <c r="J116" s="90">
        <f t="shared" ca="1" si="20"/>
        <v>492953544.82485259</v>
      </c>
      <c r="K116" s="90">
        <f t="shared" ca="1" si="20"/>
        <v>503411174.36474127</v>
      </c>
      <c r="L116">
        <f ca="1">IF('Waste 2020'!$A124="MR",INDIRECT("'Waste 2020'!"&amp;'Country Selector'!$B$3&amp;ROW($A124))*10^12,0)*'Process Emissions Multipliers'!$B$37</f>
        <v>513868803.90462995</v>
      </c>
      <c r="M116" s="90">
        <f t="shared" ca="1" si="16"/>
        <v>500269845.08747685</v>
      </c>
      <c r="N116" s="90">
        <f t="shared" ca="1" si="21"/>
        <v>486670886.27032381</v>
      </c>
      <c r="O116" s="90">
        <f t="shared" ca="1" si="21"/>
        <v>473071927.45317072</v>
      </c>
      <c r="P116" s="90">
        <f t="shared" ca="1" si="21"/>
        <v>459472968.63601768</v>
      </c>
      <c r="Q116" s="90">
        <f t="shared" ca="1" si="21"/>
        <v>445874009.81886458</v>
      </c>
      <c r="R116" s="90">
        <f t="shared" ca="1" si="21"/>
        <v>432275051.00171149</v>
      </c>
      <c r="S116" s="90">
        <f t="shared" ca="1" si="21"/>
        <v>418676092.18455845</v>
      </c>
      <c r="T116" s="90">
        <f t="shared" ca="1" si="21"/>
        <v>405077133.36740535</v>
      </c>
      <c r="U116" s="90">
        <f t="shared" ca="1" si="21"/>
        <v>391478174.55025226</v>
      </c>
      <c r="V116">
        <f ca="1">IF('Waste 2030'!$A124="MR",INDIRECT("'Waste 2030'!"&amp;'Country Selector'!$B$3&amp;ROW($A124))*10^12,0)*'Process Emissions Multipliers'!$D$37</f>
        <v>377879215.73309922</v>
      </c>
      <c r="W116" s="90">
        <f t="shared" ca="1" si="24"/>
        <v>380111789.8012172</v>
      </c>
      <c r="X116" s="90">
        <f t="shared" ca="1" si="24"/>
        <v>382344363.86933511</v>
      </c>
      <c r="Y116" s="90">
        <f t="shared" ca="1" si="24"/>
        <v>384576937.93745309</v>
      </c>
      <c r="Z116" s="90">
        <f t="shared" ca="1" si="24"/>
        <v>386809512.00557107</v>
      </c>
      <c r="AA116" s="90">
        <f t="shared" ca="1" si="24"/>
        <v>389042086.07368904</v>
      </c>
      <c r="AB116" s="90">
        <f t="shared" ca="1" si="24"/>
        <v>391274660.14180708</v>
      </c>
      <c r="AC116" s="90">
        <f t="shared" ca="1" si="24"/>
        <v>393507234.209925</v>
      </c>
      <c r="AD116" s="90">
        <f t="shared" ca="1" si="24"/>
        <v>395739808.27804297</v>
      </c>
      <c r="AE116" s="90">
        <f t="shared" ca="1" si="24"/>
        <v>397972382.34616095</v>
      </c>
      <c r="AF116" s="90">
        <f t="shared" ca="1" si="24"/>
        <v>400204956.41427886</v>
      </c>
      <c r="AG116" s="90">
        <f t="shared" ca="1" si="24"/>
        <v>402437530.48239684</v>
      </c>
      <c r="AH116" s="90">
        <f t="shared" ca="1" si="24"/>
        <v>404670104.55051482</v>
      </c>
      <c r="AI116" s="90">
        <f t="shared" ca="1" si="24"/>
        <v>406902678.61863279</v>
      </c>
      <c r="AJ116" s="90">
        <f t="shared" ca="1" si="24"/>
        <v>409135252.68675077</v>
      </c>
      <c r="AK116" s="90">
        <f t="shared" ca="1" si="24"/>
        <v>411367826.75486869</v>
      </c>
      <c r="AL116" s="90">
        <f t="shared" ca="1" si="24"/>
        <v>413600400.82298672</v>
      </c>
      <c r="AM116" s="90">
        <f t="shared" ca="1" si="23"/>
        <v>415832974.8911047</v>
      </c>
      <c r="AN116" s="90">
        <f t="shared" ca="1" si="23"/>
        <v>418065548.95922261</v>
      </c>
      <c r="AO116" s="90">
        <f t="shared" ca="1" si="23"/>
        <v>420298123.02734059</v>
      </c>
      <c r="AP116">
        <f ca="1">V116*'Process Emissions Multipliers'!$E$37</f>
        <v>422530697.09545857</v>
      </c>
    </row>
    <row r="117" spans="1:42">
      <c r="A117" s="74">
        <v>65</v>
      </c>
      <c r="B117">
        <f ca="1">IF('Waste 2010'!$A125="MR",INDIRECT("'Waste 2010'!"&amp;'Country Selector'!$B$3&amp;ROW($A125))*10^12,0)</f>
        <v>200738564.95805842</v>
      </c>
      <c r="C117" s="90">
        <f t="shared" ca="1" si="15"/>
        <v>210868402.72515458</v>
      </c>
      <c r="D117" s="90">
        <f t="shared" ca="1" si="20"/>
        <v>220998240.4922508</v>
      </c>
      <c r="E117" s="90">
        <f t="shared" ca="1" si="20"/>
        <v>231128078.25934699</v>
      </c>
      <c r="F117" s="90">
        <f t="shared" ca="1" si="20"/>
        <v>241257916.02644318</v>
      </c>
      <c r="G117" s="90">
        <f t="shared" ca="1" si="20"/>
        <v>251387753.79353935</v>
      </c>
      <c r="H117" s="90">
        <f t="shared" ca="1" si="20"/>
        <v>261517591.56063557</v>
      </c>
      <c r="I117" s="90">
        <f t="shared" ca="1" si="20"/>
        <v>271647429.32773173</v>
      </c>
      <c r="J117" s="90">
        <f t="shared" ca="1" si="20"/>
        <v>281777267.09482789</v>
      </c>
      <c r="K117" s="90">
        <f t="shared" ca="1" si="20"/>
        <v>291907104.86192411</v>
      </c>
      <c r="L117">
        <f ca="1">IF('Waste 2020'!$A125="MR",INDIRECT("'Waste 2020'!"&amp;'Country Selector'!$B$3&amp;ROW($A125))*10^12,0)*'Process Emissions Multipliers'!$B$37</f>
        <v>302036942.62902027</v>
      </c>
      <c r="M117" s="90">
        <f t="shared" ca="1" si="16"/>
        <v>280074546.9113701</v>
      </c>
      <c r="N117" s="90">
        <f t="shared" ca="1" si="21"/>
        <v>258112151.19371989</v>
      </c>
      <c r="O117" s="90">
        <f t="shared" ca="1" si="21"/>
        <v>236149755.47606972</v>
      </c>
      <c r="P117" s="90">
        <f t="shared" ca="1" si="21"/>
        <v>214187359.75841954</v>
      </c>
      <c r="Q117" s="90">
        <f t="shared" ca="1" si="21"/>
        <v>192224964.04076934</v>
      </c>
      <c r="R117" s="90">
        <f t="shared" ca="1" si="21"/>
        <v>170262568.32311913</v>
      </c>
      <c r="S117" s="90">
        <f t="shared" ca="1" si="21"/>
        <v>148300172.60546896</v>
      </c>
      <c r="T117" s="90">
        <f t="shared" ca="1" si="21"/>
        <v>126337776.88781875</v>
      </c>
      <c r="U117" s="90">
        <f t="shared" ca="1" si="21"/>
        <v>104375381.17016855</v>
      </c>
      <c r="V117">
        <f ca="1">IF('Waste 2030'!$A125="MR",INDIRECT("'Waste 2030'!"&amp;'Country Selector'!$B$3&amp;ROW($A125))*10^12,0)*'Process Emissions Multipliers'!$D$37</f>
        <v>82412985.452518374</v>
      </c>
      <c r="W117" s="90">
        <f t="shared" ca="1" si="24"/>
        <v>82899895.254743189</v>
      </c>
      <c r="X117" s="90">
        <f t="shared" ca="1" si="24"/>
        <v>83386805.056968018</v>
      </c>
      <c r="Y117" s="90">
        <f t="shared" ca="1" si="24"/>
        <v>83873714.859192848</v>
      </c>
      <c r="Z117" s="90">
        <f t="shared" ca="1" si="24"/>
        <v>84360624.661417678</v>
      </c>
      <c r="AA117" s="90">
        <f t="shared" ca="1" si="24"/>
        <v>84847534.463642493</v>
      </c>
      <c r="AB117" s="90">
        <f t="shared" ca="1" si="24"/>
        <v>85334444.265867338</v>
      </c>
      <c r="AC117" s="90">
        <f t="shared" ca="1" si="24"/>
        <v>85821354.068092152</v>
      </c>
      <c r="AD117" s="90">
        <f t="shared" ca="1" si="24"/>
        <v>86308263.870316982</v>
      </c>
      <c r="AE117" s="90">
        <f t="shared" ca="1" si="24"/>
        <v>86795173.672541812</v>
      </c>
      <c r="AF117" s="90">
        <f t="shared" ca="1" si="24"/>
        <v>87282083.474766642</v>
      </c>
      <c r="AG117" s="90">
        <f t="shared" ca="1" si="24"/>
        <v>87768993.276991457</v>
      </c>
      <c r="AH117" s="90">
        <f t="shared" ca="1" si="24"/>
        <v>88255903.079216287</v>
      </c>
      <c r="AI117" s="90">
        <f t="shared" ca="1" si="24"/>
        <v>88742812.881441116</v>
      </c>
      <c r="AJ117" s="90">
        <f t="shared" ca="1" si="24"/>
        <v>89229722.683665946</v>
      </c>
      <c r="AK117" s="90">
        <f t="shared" ca="1" si="24"/>
        <v>89716632.485890746</v>
      </c>
      <c r="AL117" s="90">
        <f t="shared" ca="1" si="24"/>
        <v>90203542.288115591</v>
      </c>
      <c r="AM117" s="90">
        <f t="shared" ca="1" si="23"/>
        <v>90690452.090340421</v>
      </c>
      <c r="AN117" s="90">
        <f t="shared" ca="1" si="23"/>
        <v>91177361.892565235</v>
      </c>
      <c r="AO117" s="90">
        <f t="shared" ca="1" si="23"/>
        <v>91664271.69479008</v>
      </c>
      <c r="AP117">
        <f ca="1">V117*'Process Emissions Multipliers'!$E$37</f>
        <v>92151181.497014895</v>
      </c>
    </row>
    <row r="118" spans="1:42">
      <c r="A118" s="74">
        <v>66</v>
      </c>
      <c r="B118">
        <f ca="1">IF('Waste 2010'!$A126="MR",INDIRECT("'Waste 2010'!"&amp;'Country Selector'!$B$3&amp;ROW($A126))*10^12,0)</f>
        <v>106351189.51007883</v>
      </c>
      <c r="C118" s="90">
        <f t="shared" ca="1" si="15"/>
        <v>104599334.81907389</v>
      </c>
      <c r="D118" s="90">
        <f t="shared" ca="1" si="20"/>
        <v>102847480.12806895</v>
      </c>
      <c r="E118" s="90">
        <f t="shared" ca="1" si="20"/>
        <v>101095625.43706399</v>
      </c>
      <c r="F118" s="90">
        <f t="shared" ca="1" si="20"/>
        <v>99343770.74605906</v>
      </c>
      <c r="G118" s="90">
        <f t="shared" ca="1" si="20"/>
        <v>97591916.055054113</v>
      </c>
      <c r="H118" s="90">
        <f t="shared" ca="1" si="20"/>
        <v>95840061.364049166</v>
      </c>
      <c r="I118" s="90">
        <f t="shared" ca="1" si="20"/>
        <v>94088206.673044235</v>
      </c>
      <c r="J118" s="90">
        <f t="shared" ca="1" si="20"/>
        <v>92336351.982039273</v>
      </c>
      <c r="K118" s="90">
        <f t="shared" ca="1" si="20"/>
        <v>90584497.291034341</v>
      </c>
      <c r="L118">
        <f ca="1">IF('Waste 2020'!$A126="MR",INDIRECT("'Waste 2020'!"&amp;'Country Selector'!$B$3&amp;ROW($A126))*10^12,0)*'Process Emissions Multipliers'!$B$37</f>
        <v>88832642.600029394</v>
      </c>
      <c r="M118" s="90">
        <f t="shared" ca="1" si="16"/>
        <v>97872114.272723317</v>
      </c>
      <c r="N118" s="90">
        <f t="shared" ca="1" si="21"/>
        <v>106911585.94541726</v>
      </c>
      <c r="O118" s="90">
        <f t="shared" ca="1" si="21"/>
        <v>115951057.61811119</v>
      </c>
      <c r="P118" s="90">
        <f t="shared" ca="1" si="21"/>
        <v>124990529.29080512</v>
      </c>
      <c r="Q118" s="90">
        <f t="shared" ca="1" si="21"/>
        <v>134030000.96349907</v>
      </c>
      <c r="R118" s="90">
        <f t="shared" ca="1" si="21"/>
        <v>143069472.63619301</v>
      </c>
      <c r="S118" s="90">
        <f t="shared" ca="1" si="21"/>
        <v>152108944.30888695</v>
      </c>
      <c r="T118" s="90">
        <f t="shared" ca="1" si="21"/>
        <v>161148415.98158085</v>
      </c>
      <c r="U118" s="90">
        <f t="shared" ca="1" si="21"/>
        <v>170187887.65427479</v>
      </c>
      <c r="V118">
        <f ca="1">IF('Waste 2030'!$A126="MR",INDIRECT("'Waste 2030'!"&amp;'Country Selector'!$B$3&amp;ROW($A126))*10^12,0)*'Process Emissions Multipliers'!$D$37</f>
        <v>179227359.32696873</v>
      </c>
      <c r="W118" s="90">
        <f t="shared" ca="1" si="24"/>
        <v>180286264.76042679</v>
      </c>
      <c r="X118" s="90">
        <f t="shared" ca="1" si="24"/>
        <v>181345170.19388485</v>
      </c>
      <c r="Y118" s="90">
        <f t="shared" ca="1" si="24"/>
        <v>182404075.62734291</v>
      </c>
      <c r="Z118" s="90">
        <f t="shared" ca="1" si="24"/>
        <v>183462981.06080097</v>
      </c>
      <c r="AA118" s="90">
        <f t="shared" ca="1" si="24"/>
        <v>184521886.49425906</v>
      </c>
      <c r="AB118" s="90">
        <f t="shared" ca="1" si="24"/>
        <v>185580791.92771715</v>
      </c>
      <c r="AC118" s="90">
        <f t="shared" ca="1" si="24"/>
        <v>186639697.36117518</v>
      </c>
      <c r="AD118" s="90">
        <f t="shared" ca="1" si="24"/>
        <v>187698602.79463327</v>
      </c>
      <c r="AE118" s="90">
        <f t="shared" ca="1" si="24"/>
        <v>188757508.2280913</v>
      </c>
      <c r="AF118" s="90">
        <f t="shared" ca="1" si="24"/>
        <v>189816413.66154939</v>
      </c>
      <c r="AG118" s="90">
        <f t="shared" ca="1" si="24"/>
        <v>190875319.09500745</v>
      </c>
      <c r="AH118" s="90">
        <f t="shared" ca="1" si="24"/>
        <v>191934224.52846551</v>
      </c>
      <c r="AI118" s="90">
        <f t="shared" ca="1" si="24"/>
        <v>192993129.9619236</v>
      </c>
      <c r="AJ118" s="90">
        <f t="shared" ca="1" si="24"/>
        <v>194052035.39538163</v>
      </c>
      <c r="AK118" s="90">
        <f t="shared" ca="1" si="24"/>
        <v>195110940.82883972</v>
      </c>
      <c r="AL118" s="90">
        <f t="shared" ca="1" si="24"/>
        <v>196169846.26229775</v>
      </c>
      <c r="AM118" s="90">
        <f t="shared" ca="1" si="23"/>
        <v>197228751.69575584</v>
      </c>
      <c r="AN118" s="90">
        <f t="shared" ca="1" si="23"/>
        <v>198287657.1292139</v>
      </c>
      <c r="AO118" s="90">
        <f t="shared" ca="1" si="23"/>
        <v>199346562.56267196</v>
      </c>
      <c r="AP118">
        <f ca="1">V118*'Process Emissions Multipliers'!$E$37</f>
        <v>200405467.99613002</v>
      </c>
    </row>
    <row r="119" spans="1:42">
      <c r="A119" s="74">
        <v>67</v>
      </c>
      <c r="B119">
        <f ca="1">IF('Waste 2010'!$A127="MR",INDIRECT("'Waste 2010'!"&amp;'Country Selector'!$B$3&amp;ROW($A127))*10^12,0)</f>
        <v>210893275.31242931</v>
      </c>
      <c r="C119" s="90">
        <f t="shared" ca="1" si="15"/>
        <v>203429172.9136318</v>
      </c>
      <c r="D119" s="90">
        <f t="shared" ca="1" si="20"/>
        <v>195965070.51483423</v>
      </c>
      <c r="E119" s="90">
        <f t="shared" ca="1" si="20"/>
        <v>188500968.11603671</v>
      </c>
      <c r="F119" s="90">
        <f t="shared" ca="1" si="20"/>
        <v>181036865.7172392</v>
      </c>
      <c r="G119" s="90">
        <f t="shared" ca="1" si="20"/>
        <v>173572763.31844163</v>
      </c>
      <c r="H119" s="90">
        <f t="shared" ca="1" si="20"/>
        <v>166108660.91964412</v>
      </c>
      <c r="I119" s="90">
        <f t="shared" ca="1" si="20"/>
        <v>158644558.52084661</v>
      </c>
      <c r="J119" s="90">
        <f t="shared" ca="1" si="20"/>
        <v>151180456.12204903</v>
      </c>
      <c r="K119" s="90">
        <f t="shared" ca="1" si="20"/>
        <v>143716353.72325152</v>
      </c>
      <c r="L119">
        <f ca="1">IF('Waste 2020'!$A127="MR",INDIRECT("'Waste 2020'!"&amp;'Country Selector'!$B$3&amp;ROW($A127))*10^12,0)*'Process Emissions Multipliers'!$B$37</f>
        <v>136252251.32445398</v>
      </c>
      <c r="M119" s="90">
        <f t="shared" ca="1" si="16"/>
        <v>130632426.2669706</v>
      </c>
      <c r="N119" s="90">
        <f t="shared" ca="1" si="21"/>
        <v>125012601.20948723</v>
      </c>
      <c r="O119" s="90">
        <f t="shared" ca="1" si="21"/>
        <v>119392776.15200385</v>
      </c>
      <c r="P119" s="90">
        <f t="shared" ca="1" si="21"/>
        <v>113772951.09452048</v>
      </c>
      <c r="Q119" s="90">
        <f t="shared" ca="1" si="21"/>
        <v>108153126.03703707</v>
      </c>
      <c r="R119" s="90">
        <f t="shared" ca="1" si="21"/>
        <v>102533300.9795537</v>
      </c>
      <c r="S119" s="90">
        <f t="shared" ca="1" si="21"/>
        <v>96913475.922070324</v>
      </c>
      <c r="T119" s="90">
        <f t="shared" ca="1" si="21"/>
        <v>91293650.864586949</v>
      </c>
      <c r="U119" s="90">
        <f t="shared" ca="1" si="21"/>
        <v>85673825.807103559</v>
      </c>
      <c r="V119">
        <f ca="1">IF('Waste 2030'!$A127="MR",INDIRECT("'Waste 2030'!"&amp;'Country Selector'!$B$3&amp;ROW($A127))*10^12,0)*'Process Emissions Multipliers'!$D$37</f>
        <v>80054000.749620184</v>
      </c>
      <c r="W119" s="90">
        <f t="shared" ca="1" si="24"/>
        <v>80526973.272800535</v>
      </c>
      <c r="X119" s="90">
        <f t="shared" ca="1" si="24"/>
        <v>80999945.795980901</v>
      </c>
      <c r="Y119" s="90">
        <f t="shared" ca="1" si="24"/>
        <v>81472918.319161251</v>
      </c>
      <c r="Z119" s="90">
        <f t="shared" ca="1" si="24"/>
        <v>81945890.842341602</v>
      </c>
      <c r="AA119" s="90">
        <f t="shared" ca="1" si="24"/>
        <v>82418863.365521967</v>
      </c>
      <c r="AB119" s="90">
        <f t="shared" ca="1" si="24"/>
        <v>82891835.888702318</v>
      </c>
      <c r="AC119" s="90">
        <f t="shared" ca="1" si="24"/>
        <v>83364808.411882669</v>
      </c>
      <c r="AD119" s="90">
        <f t="shared" ca="1" si="24"/>
        <v>83837780.935063034</v>
      </c>
      <c r="AE119" s="90">
        <f t="shared" ca="1" si="24"/>
        <v>84310753.4582434</v>
      </c>
      <c r="AF119" s="90">
        <f t="shared" ca="1" si="24"/>
        <v>84783725.981423751</v>
      </c>
      <c r="AG119" s="90">
        <f t="shared" ca="1" si="24"/>
        <v>85256698.504604101</v>
      </c>
      <c r="AH119" s="90">
        <f t="shared" ca="1" si="24"/>
        <v>85729671.027784467</v>
      </c>
      <c r="AI119" s="90">
        <f t="shared" ca="1" si="24"/>
        <v>86202643.550964803</v>
      </c>
      <c r="AJ119" s="90">
        <f t="shared" ca="1" si="24"/>
        <v>86675616.074145168</v>
      </c>
      <c r="AK119" s="90">
        <f t="shared" ca="1" si="24"/>
        <v>87148588.597325534</v>
      </c>
      <c r="AL119" s="90">
        <f t="shared" ca="1" si="24"/>
        <v>87621561.120505899</v>
      </c>
      <c r="AM119" s="90">
        <f t="shared" ca="1" si="23"/>
        <v>88094533.64368625</v>
      </c>
      <c r="AN119" s="90">
        <f t="shared" ca="1" si="23"/>
        <v>88567506.166866601</v>
      </c>
      <c r="AO119" s="90">
        <f t="shared" ca="1" si="23"/>
        <v>89040478.690046966</v>
      </c>
      <c r="AP119">
        <f ca="1">V119*'Process Emissions Multipliers'!$E$37</f>
        <v>89513451.213227317</v>
      </c>
    </row>
    <row r="120" spans="1:42">
      <c r="A120" s="74">
        <v>68</v>
      </c>
      <c r="B120">
        <f ca="1">IF('Waste 2010'!$A128="MR",INDIRECT("'Waste 2010'!"&amp;'Country Selector'!$B$3&amp;ROW($A128))*10^12,0)</f>
        <v>160483751.02961642</v>
      </c>
      <c r="C120" s="90">
        <f t="shared" ca="1" si="15"/>
        <v>166570528.7818526</v>
      </c>
      <c r="D120" s="90">
        <f t="shared" ca="1" si="20"/>
        <v>172657306.53408879</v>
      </c>
      <c r="E120" s="90">
        <f t="shared" ca="1" si="20"/>
        <v>178744084.28632501</v>
      </c>
      <c r="F120" s="90">
        <f t="shared" ca="1" si="20"/>
        <v>184830862.0385612</v>
      </c>
      <c r="G120" s="90">
        <f t="shared" ca="1" si="20"/>
        <v>190917639.79079738</v>
      </c>
      <c r="H120" s="90">
        <f t="shared" ca="1" si="20"/>
        <v>197004417.54303357</v>
      </c>
      <c r="I120" s="90">
        <f t="shared" ca="1" si="20"/>
        <v>203091195.29526976</v>
      </c>
      <c r="J120" s="90">
        <f t="shared" ca="1" si="20"/>
        <v>209177973.04750597</v>
      </c>
      <c r="K120" s="90">
        <f t="shared" ca="1" si="20"/>
        <v>215264750.79974213</v>
      </c>
      <c r="L120">
        <f ca="1">IF('Waste 2020'!$A128="MR",INDIRECT("'Waste 2020'!"&amp;'Country Selector'!$B$3&amp;ROW($A128))*10^12,0)*'Process Emissions Multipliers'!$B$37</f>
        <v>221351528.55197835</v>
      </c>
      <c r="M120" s="90">
        <f t="shared" ca="1" si="16"/>
        <v>221728790.95311052</v>
      </c>
      <c r="N120" s="90">
        <f t="shared" ca="1" si="21"/>
        <v>222106053.35424274</v>
      </c>
      <c r="O120" s="90">
        <f t="shared" ca="1" si="21"/>
        <v>222483315.75537491</v>
      </c>
      <c r="P120" s="90">
        <f t="shared" ca="1" si="21"/>
        <v>222860578.15650713</v>
      </c>
      <c r="Q120" s="90">
        <f t="shared" ca="1" si="21"/>
        <v>223237840.5576393</v>
      </c>
      <c r="R120" s="90">
        <f t="shared" ca="1" si="21"/>
        <v>223615102.95877153</v>
      </c>
      <c r="S120" s="90">
        <f t="shared" ca="1" si="21"/>
        <v>223992365.35990369</v>
      </c>
      <c r="T120" s="90">
        <f t="shared" ca="1" si="21"/>
        <v>224369627.76103589</v>
      </c>
      <c r="U120" s="90">
        <f t="shared" ca="1" si="21"/>
        <v>224746890.16216812</v>
      </c>
      <c r="V120">
        <f ca="1">IF('Waste 2030'!$A128="MR",INDIRECT("'Waste 2030'!"&amp;'Country Selector'!$B$3&amp;ROW($A128))*10^12,0)*'Process Emissions Multipliers'!$D$37</f>
        <v>225124152.56330028</v>
      </c>
      <c r="W120" s="90">
        <f t="shared" ca="1" si="24"/>
        <v>226454223.98346236</v>
      </c>
      <c r="X120" s="90">
        <f t="shared" ca="1" si="24"/>
        <v>227784295.40362448</v>
      </c>
      <c r="Y120" s="90">
        <f t="shared" ca="1" si="24"/>
        <v>229114366.82378653</v>
      </c>
      <c r="Z120" s="90">
        <f t="shared" ca="1" si="24"/>
        <v>230444438.24394861</v>
      </c>
      <c r="AA120" s="90">
        <f t="shared" ca="1" si="24"/>
        <v>231774509.66411069</v>
      </c>
      <c r="AB120" s="90">
        <f t="shared" ca="1" si="24"/>
        <v>233104581.08427274</v>
      </c>
      <c r="AC120" s="90">
        <f t="shared" ca="1" si="24"/>
        <v>234434652.50443482</v>
      </c>
      <c r="AD120" s="90">
        <f t="shared" ca="1" si="24"/>
        <v>235764723.92459694</v>
      </c>
      <c r="AE120" s="90">
        <f t="shared" ca="1" si="24"/>
        <v>237094795.34475902</v>
      </c>
      <c r="AF120" s="90">
        <f t="shared" ca="1" si="24"/>
        <v>238424866.7649211</v>
      </c>
      <c r="AG120" s="90">
        <f t="shared" ca="1" si="24"/>
        <v>239754938.18508315</v>
      </c>
      <c r="AH120" s="90">
        <f t="shared" ca="1" si="24"/>
        <v>241085009.60524526</v>
      </c>
      <c r="AI120" s="90">
        <f t="shared" ca="1" si="24"/>
        <v>242415081.02540731</v>
      </c>
      <c r="AJ120" s="90">
        <f t="shared" ca="1" si="24"/>
        <v>243745152.4455694</v>
      </c>
      <c r="AK120" s="90">
        <f t="shared" ca="1" si="24"/>
        <v>245075223.86573151</v>
      </c>
      <c r="AL120" s="90">
        <f t="shared" ca="1" si="24"/>
        <v>246405295.28589359</v>
      </c>
      <c r="AM120" s="90">
        <f t="shared" ca="1" si="23"/>
        <v>247735366.70605567</v>
      </c>
      <c r="AN120" s="90">
        <f t="shared" ca="1" si="23"/>
        <v>249065438.12621778</v>
      </c>
      <c r="AO120" s="90">
        <f t="shared" ca="1" si="23"/>
        <v>250395509.5463798</v>
      </c>
      <c r="AP120">
        <f ca="1">V120*'Process Emissions Multipliers'!$E$37</f>
        <v>251725580.96654192</v>
      </c>
    </row>
    <row r="121" spans="1:42">
      <c r="A121" s="74">
        <v>69</v>
      </c>
      <c r="B121">
        <f ca="1">IF('Waste 2010'!$A129="MR",INDIRECT("'Waste 2010'!"&amp;'Country Selector'!$B$3&amp;ROW($A129))*10^12,0)</f>
        <v>283363222.63733393</v>
      </c>
      <c r="C121" s="90">
        <f t="shared" ca="1" si="15"/>
        <v>284234856.74807984</v>
      </c>
      <c r="D121" s="90">
        <f t="shared" ca="1" si="20"/>
        <v>285106490.85882574</v>
      </c>
      <c r="E121" s="90">
        <f t="shared" ca="1" si="20"/>
        <v>285978124.96957171</v>
      </c>
      <c r="F121" s="90">
        <f t="shared" ca="1" si="20"/>
        <v>286849759.08031762</v>
      </c>
      <c r="G121" s="90">
        <f t="shared" ca="1" si="20"/>
        <v>287721393.19106352</v>
      </c>
      <c r="H121" s="90">
        <f t="shared" ca="1" si="20"/>
        <v>288593027.30180943</v>
      </c>
      <c r="I121" s="90">
        <f t="shared" ca="1" si="20"/>
        <v>289464661.41255534</v>
      </c>
      <c r="J121" s="90">
        <f t="shared" ca="1" si="20"/>
        <v>290336295.52330124</v>
      </c>
      <c r="K121" s="90">
        <f t="shared" ca="1" si="20"/>
        <v>291207929.63404715</v>
      </c>
      <c r="L121">
        <f ca="1">IF('Waste 2020'!$A129="MR",INDIRECT("'Waste 2020'!"&amp;'Country Selector'!$B$3&amp;ROW($A129))*10^12,0)*'Process Emissions Multipliers'!$B$37</f>
        <v>292079563.74479306</v>
      </c>
      <c r="M121" s="90">
        <f t="shared" ca="1" si="16"/>
        <v>288435196.20355844</v>
      </c>
      <c r="N121" s="90">
        <f t="shared" ca="1" si="21"/>
        <v>284790828.66232389</v>
      </c>
      <c r="O121" s="90">
        <f t="shared" ca="1" si="21"/>
        <v>281146461.12108928</v>
      </c>
      <c r="P121" s="90">
        <f t="shared" ca="1" si="21"/>
        <v>277502093.57985467</v>
      </c>
      <c r="Q121" s="90">
        <f t="shared" ca="1" si="21"/>
        <v>273857726.03862011</v>
      </c>
      <c r="R121" s="90">
        <f t="shared" ca="1" si="21"/>
        <v>270213358.4973855</v>
      </c>
      <c r="S121" s="90">
        <f t="shared" ca="1" si="21"/>
        <v>266568990.95615092</v>
      </c>
      <c r="T121" s="90">
        <f t="shared" ca="1" si="21"/>
        <v>262924623.41491634</v>
      </c>
      <c r="U121" s="90">
        <f t="shared" ca="1" si="21"/>
        <v>259280255.87368172</v>
      </c>
      <c r="V121">
        <f ca="1">IF('Waste 2030'!$A129="MR",INDIRECT("'Waste 2030'!"&amp;'Country Selector'!$B$3&amp;ROW($A129))*10^12,0)*'Process Emissions Multipliers'!$D$37</f>
        <v>255635888.33244714</v>
      </c>
      <c r="W121" s="90">
        <f t="shared" ca="1" si="24"/>
        <v>257146228.22786611</v>
      </c>
      <c r="X121" s="90">
        <f t="shared" ca="1" si="24"/>
        <v>258656568.12328503</v>
      </c>
      <c r="Y121" s="90">
        <f t="shared" ca="1" si="24"/>
        <v>260166908.018704</v>
      </c>
      <c r="Z121" s="90">
        <f t="shared" ca="1" si="24"/>
        <v>261677247.91412294</v>
      </c>
      <c r="AA121" s="90">
        <f t="shared" ca="1" si="24"/>
        <v>263187587.80954185</v>
      </c>
      <c r="AB121" s="90">
        <f t="shared" ca="1" si="24"/>
        <v>264697927.70496082</v>
      </c>
      <c r="AC121" s="90">
        <f t="shared" ca="1" si="24"/>
        <v>266208267.60037974</v>
      </c>
      <c r="AD121" s="90">
        <f t="shared" ca="1" si="24"/>
        <v>267718607.49579868</v>
      </c>
      <c r="AE121" s="90">
        <f t="shared" ca="1" si="24"/>
        <v>269228947.39121765</v>
      </c>
      <c r="AF121" s="90">
        <f t="shared" ca="1" si="24"/>
        <v>270739287.28663659</v>
      </c>
      <c r="AG121" s="90">
        <f t="shared" ca="1" si="24"/>
        <v>272249627.18205547</v>
      </c>
      <c r="AH121" s="90">
        <f t="shared" ca="1" si="24"/>
        <v>273759967.07747447</v>
      </c>
      <c r="AI121" s="90">
        <f t="shared" ca="1" si="24"/>
        <v>275270306.97289342</v>
      </c>
      <c r="AJ121" s="90">
        <f t="shared" ca="1" si="24"/>
        <v>276780646.86831236</v>
      </c>
      <c r="AK121" s="90">
        <f t="shared" ca="1" si="24"/>
        <v>278290986.7637313</v>
      </c>
      <c r="AL121" s="90">
        <f t="shared" ca="1" si="24"/>
        <v>279801326.65915024</v>
      </c>
      <c r="AM121" s="90">
        <f t="shared" ca="1" si="23"/>
        <v>281311666.55456918</v>
      </c>
      <c r="AN121" s="90">
        <f t="shared" ca="1" si="23"/>
        <v>282822006.44998813</v>
      </c>
      <c r="AO121" s="90">
        <f t="shared" ca="1" si="23"/>
        <v>284332346.34540707</v>
      </c>
      <c r="AP121">
        <f ca="1">V121*'Process Emissions Multipliers'!$E$37</f>
        <v>285842686.24082601</v>
      </c>
    </row>
    <row r="122" spans="1:42">
      <c r="A122" s="74">
        <v>70</v>
      </c>
      <c r="B122">
        <f ca="1">IF('Waste 2010'!$A130="MR",INDIRECT("'Waste 2010'!"&amp;'Country Selector'!$B$3&amp;ROW($A130))*10^12,0)</f>
        <v>112913127.72776507</v>
      </c>
      <c r="C122" s="90">
        <f t="shared" ca="1" si="15"/>
        <v>127448863.48471901</v>
      </c>
      <c r="D122" s="90">
        <f t="shared" ca="1" si="20"/>
        <v>141984599.24167293</v>
      </c>
      <c r="E122" s="90">
        <f t="shared" ca="1" si="20"/>
        <v>156520334.99862689</v>
      </c>
      <c r="F122" s="90">
        <f t="shared" ca="1" si="20"/>
        <v>171056070.75558084</v>
      </c>
      <c r="G122" s="90">
        <f t="shared" ca="1" si="20"/>
        <v>185591806.51253477</v>
      </c>
      <c r="H122" s="90">
        <f t="shared" ca="1" si="20"/>
        <v>200127542.26948872</v>
      </c>
      <c r="I122" s="90">
        <f t="shared" ca="1" si="20"/>
        <v>214663278.02644265</v>
      </c>
      <c r="J122" s="90">
        <f t="shared" ca="1" si="20"/>
        <v>229199013.7833966</v>
      </c>
      <c r="K122" s="90">
        <f t="shared" ca="1" si="20"/>
        <v>243734749.54035053</v>
      </c>
      <c r="L122">
        <f ca="1">IF('Waste 2020'!$A130="MR",INDIRECT("'Waste 2020'!"&amp;'Country Selector'!$B$3&amp;ROW($A130))*10^12,0)*'Process Emissions Multipliers'!$B$37</f>
        <v>258270485.29730448</v>
      </c>
      <c r="M122" s="90">
        <f t="shared" ca="1" si="16"/>
        <v>251072094.77587542</v>
      </c>
      <c r="N122" s="90">
        <f t="shared" ca="1" si="21"/>
        <v>243873704.25444639</v>
      </c>
      <c r="O122" s="90">
        <f t="shared" ca="1" si="21"/>
        <v>236675313.73301736</v>
      </c>
      <c r="P122" s="90">
        <f t="shared" ca="1" si="21"/>
        <v>229476923.21158832</v>
      </c>
      <c r="Q122" s="90">
        <f t="shared" ca="1" si="21"/>
        <v>222278532.69015926</v>
      </c>
      <c r="R122" s="90">
        <f t="shared" ca="1" si="21"/>
        <v>215080142.16873026</v>
      </c>
      <c r="S122" s="90">
        <f t="shared" ca="1" si="21"/>
        <v>207881751.6473012</v>
      </c>
      <c r="T122" s="90">
        <f t="shared" ca="1" si="21"/>
        <v>200683361.12587214</v>
      </c>
      <c r="U122" s="90">
        <f t="shared" ca="1" si="21"/>
        <v>193484970.6044431</v>
      </c>
      <c r="V122">
        <f ca="1">IF('Waste 2030'!$A130="MR",INDIRECT("'Waste 2030'!"&amp;'Country Selector'!$B$3&amp;ROW($A130))*10^12,0)*'Process Emissions Multipliers'!$D$37</f>
        <v>186286580.08301407</v>
      </c>
      <c r="W122" s="90">
        <f t="shared" ca="1" si="24"/>
        <v>187387192.58197051</v>
      </c>
      <c r="X122" s="90">
        <f t="shared" ca="1" si="24"/>
        <v>188487805.08092701</v>
      </c>
      <c r="Y122" s="90">
        <f t="shared" ca="1" si="24"/>
        <v>189588417.57988346</v>
      </c>
      <c r="Z122" s="90">
        <f t="shared" ca="1" si="24"/>
        <v>190689030.07883996</v>
      </c>
      <c r="AA122" s="90">
        <f t="shared" ca="1" si="24"/>
        <v>191789642.57779646</v>
      </c>
      <c r="AB122" s="90">
        <f t="shared" ca="1" si="24"/>
        <v>192890255.0767529</v>
      </c>
      <c r="AC122" s="90">
        <f t="shared" ca="1" si="24"/>
        <v>193990867.5757094</v>
      </c>
      <c r="AD122" s="90">
        <f t="shared" ca="1" si="24"/>
        <v>195091480.07466584</v>
      </c>
      <c r="AE122" s="90">
        <f t="shared" ca="1" si="24"/>
        <v>196192092.57362232</v>
      </c>
      <c r="AF122" s="90">
        <f t="shared" ca="1" si="24"/>
        <v>197292705.07257879</v>
      </c>
      <c r="AG122" s="90">
        <f t="shared" ca="1" si="24"/>
        <v>198393317.57153526</v>
      </c>
      <c r="AH122" s="90">
        <f t="shared" ca="1" si="24"/>
        <v>199493930.07049173</v>
      </c>
      <c r="AI122" s="90">
        <f t="shared" ca="1" si="24"/>
        <v>200594542.56944823</v>
      </c>
      <c r="AJ122" s="90">
        <f t="shared" ca="1" si="24"/>
        <v>201695155.06840467</v>
      </c>
      <c r="AK122" s="90">
        <f t="shared" ca="1" si="24"/>
        <v>202795767.56736118</v>
      </c>
      <c r="AL122" s="90">
        <f t="shared" ca="1" si="24"/>
        <v>203896380.06631762</v>
      </c>
      <c r="AM122" s="90">
        <f t="shared" ca="1" si="23"/>
        <v>204996992.56527409</v>
      </c>
      <c r="AN122" s="90">
        <f t="shared" ca="1" si="23"/>
        <v>206097605.06423056</v>
      </c>
      <c r="AO122" s="90">
        <f t="shared" ca="1" si="23"/>
        <v>207198217.563187</v>
      </c>
      <c r="AP122">
        <f ca="1">V122*'Process Emissions Multipliers'!$E$37</f>
        <v>208298830.0621435</v>
      </c>
    </row>
    <row r="123" spans="1:42">
      <c r="A123" s="74">
        <v>71</v>
      </c>
      <c r="B123">
        <f ca="1">IF('Waste 2010'!$A131="MR",INDIRECT("'Waste 2010'!"&amp;'Country Selector'!$B$3&amp;ROW($A131))*10^12,0)</f>
        <v>209248435.58667305</v>
      </c>
      <c r="C123" s="90">
        <f t="shared" ca="1" si="15"/>
        <v>193104160.52327481</v>
      </c>
      <c r="D123" s="90">
        <f t="shared" ca="1" si="20"/>
        <v>176959885.45987657</v>
      </c>
      <c r="E123" s="90">
        <f t="shared" ca="1" si="20"/>
        <v>160815610.39647835</v>
      </c>
      <c r="F123" s="90">
        <f t="shared" ca="1" si="20"/>
        <v>144671335.33308011</v>
      </c>
      <c r="G123" s="90">
        <f t="shared" ca="1" si="20"/>
        <v>128527060.26968186</v>
      </c>
      <c r="H123" s="90">
        <f t="shared" ca="1" si="20"/>
        <v>112382785.20628361</v>
      </c>
      <c r="I123" s="90">
        <f t="shared" ca="1" si="20"/>
        <v>96238510.142885387</v>
      </c>
      <c r="J123" s="90">
        <f t="shared" ca="1" si="20"/>
        <v>80094235.079487145</v>
      </c>
      <c r="K123" s="90">
        <f t="shared" ca="1" si="20"/>
        <v>63949960.016088888</v>
      </c>
      <c r="L123">
        <f ca="1">IF('Waste 2020'!$A131="MR",INDIRECT("'Waste 2020'!"&amp;'Country Selector'!$B$3&amp;ROW($A131))*10^12,0)*'Process Emissions Multipliers'!$B$37</f>
        <v>47805684.952690654</v>
      </c>
      <c r="M123" s="90">
        <f t="shared" ca="1" si="16"/>
        <v>64039012.794249341</v>
      </c>
      <c r="N123" s="90">
        <f t="shared" ca="1" si="21"/>
        <v>80272340.635808051</v>
      </c>
      <c r="O123" s="90">
        <f t="shared" ca="1" si="21"/>
        <v>96505668.477366745</v>
      </c>
      <c r="P123" s="90">
        <f t="shared" ca="1" si="21"/>
        <v>112738996.31892543</v>
      </c>
      <c r="Q123" s="90">
        <f t="shared" ca="1" si="21"/>
        <v>128972324.16048412</v>
      </c>
      <c r="R123" s="90">
        <f t="shared" ca="1" si="21"/>
        <v>145205652.00204283</v>
      </c>
      <c r="S123" s="90">
        <f t="shared" ca="1" si="21"/>
        <v>161438979.84360152</v>
      </c>
      <c r="T123" s="90">
        <f t="shared" ca="1" si="21"/>
        <v>177672307.68516019</v>
      </c>
      <c r="U123" s="90">
        <f t="shared" ca="1" si="21"/>
        <v>193905635.52671888</v>
      </c>
      <c r="V123">
        <f ca="1">IF('Waste 2030'!$A131="MR",INDIRECT("'Waste 2030'!"&amp;'Country Selector'!$B$3&amp;ROW($A131))*10^12,0)*'Process Emissions Multipliers'!$D$37</f>
        <v>210138963.36827758</v>
      </c>
      <c r="W123" s="90">
        <f t="shared" ca="1" si="24"/>
        <v>211380499.76611051</v>
      </c>
      <c r="X123" s="90">
        <f t="shared" ca="1" si="24"/>
        <v>212622036.16394347</v>
      </c>
      <c r="Y123" s="90">
        <f t="shared" ca="1" si="24"/>
        <v>213863572.5617764</v>
      </c>
      <c r="Z123" s="90">
        <f t="shared" ca="1" si="24"/>
        <v>215105108.95960933</v>
      </c>
      <c r="AA123" s="90">
        <f t="shared" ca="1" si="24"/>
        <v>216346645.35744226</v>
      </c>
      <c r="AB123" s="90">
        <f t="shared" ca="1" si="24"/>
        <v>217588181.75527522</v>
      </c>
      <c r="AC123" s="90">
        <f t="shared" ca="1" si="24"/>
        <v>218829718.15310818</v>
      </c>
      <c r="AD123" s="90">
        <f t="shared" ca="1" si="24"/>
        <v>220071254.55094111</v>
      </c>
      <c r="AE123" s="90">
        <f t="shared" ca="1" si="24"/>
        <v>221312790.94877404</v>
      </c>
      <c r="AF123" s="90">
        <f t="shared" ca="1" si="24"/>
        <v>222554327.34660697</v>
      </c>
      <c r="AG123" s="90">
        <f t="shared" ca="1" si="24"/>
        <v>223795863.7444399</v>
      </c>
      <c r="AH123" s="90">
        <f t="shared" ca="1" si="24"/>
        <v>225037400.14227283</v>
      </c>
      <c r="AI123" s="90">
        <f t="shared" ca="1" si="24"/>
        <v>226278936.54010576</v>
      </c>
      <c r="AJ123" s="90">
        <f t="shared" ca="1" si="24"/>
        <v>227520472.93793875</v>
      </c>
      <c r="AK123" s="90">
        <f t="shared" ca="1" si="24"/>
        <v>228762009.33577165</v>
      </c>
      <c r="AL123" s="90">
        <f t="shared" ca="1" si="24"/>
        <v>230003545.73360461</v>
      </c>
      <c r="AM123" s="90">
        <f t="shared" ca="1" si="23"/>
        <v>231245082.13143754</v>
      </c>
      <c r="AN123" s="90">
        <f t="shared" ca="1" si="23"/>
        <v>232486618.52927047</v>
      </c>
      <c r="AO123" s="90">
        <f t="shared" ca="1" si="23"/>
        <v>233728154.92710343</v>
      </c>
      <c r="AP123">
        <f ca="1">V123*'Process Emissions Multipliers'!$E$37</f>
        <v>234969691.32493636</v>
      </c>
    </row>
    <row r="124" spans="1:42">
      <c r="A124" s="74">
        <v>72</v>
      </c>
      <c r="B124">
        <f ca="1">IF('Waste 2010'!$A132="MR",INDIRECT("'Waste 2010'!"&amp;'Country Selector'!$B$3&amp;ROW($A132))*10^12,0)</f>
        <v>269773909.80320591</v>
      </c>
      <c r="C124" s="90">
        <f t="shared" ca="1" si="15"/>
        <v>257487255.4964233</v>
      </c>
      <c r="D124" s="90">
        <f t="shared" ca="1" si="20"/>
        <v>245200601.18964067</v>
      </c>
      <c r="E124" s="90">
        <f t="shared" ca="1" si="20"/>
        <v>232913946.88285804</v>
      </c>
      <c r="F124" s="90">
        <f t="shared" ca="1" si="20"/>
        <v>220627292.57607538</v>
      </c>
      <c r="G124" s="90">
        <f t="shared" ca="1" si="20"/>
        <v>208340638.26929277</v>
      </c>
      <c r="H124" s="90">
        <f t="shared" ca="1" si="20"/>
        <v>196053983.96251017</v>
      </c>
      <c r="I124" s="90">
        <f t="shared" ca="1" si="20"/>
        <v>183767329.65572751</v>
      </c>
      <c r="J124" s="90">
        <f t="shared" ca="1" si="20"/>
        <v>171480675.3489449</v>
      </c>
      <c r="K124" s="90">
        <f t="shared" ca="1" si="20"/>
        <v>159194021.04216227</v>
      </c>
      <c r="L124">
        <f ca="1">IF('Waste 2020'!$A132="MR",INDIRECT("'Waste 2020'!"&amp;'Country Selector'!$B$3&amp;ROW($A132))*10^12,0)*'Process Emissions Multipliers'!$B$37</f>
        <v>146907366.73537964</v>
      </c>
      <c r="M124" s="90">
        <f t="shared" ca="1" si="16"/>
        <v>142883093.4058679</v>
      </c>
      <c r="N124" s="90">
        <f t="shared" ca="1" si="21"/>
        <v>138858820.07635614</v>
      </c>
      <c r="O124" s="90">
        <f t="shared" ca="1" si="21"/>
        <v>134834546.74684441</v>
      </c>
      <c r="P124" s="90">
        <f t="shared" ca="1" si="21"/>
        <v>130810273.41733266</v>
      </c>
      <c r="Q124" s="90">
        <f t="shared" ca="1" si="21"/>
        <v>126786000.08782092</v>
      </c>
      <c r="R124" s="90">
        <f t="shared" ca="1" si="21"/>
        <v>122761726.75830919</v>
      </c>
      <c r="S124" s="90">
        <f t="shared" ca="1" si="21"/>
        <v>118737453.42879744</v>
      </c>
      <c r="T124" s="90">
        <f t="shared" ca="1" si="21"/>
        <v>114713180.09928568</v>
      </c>
      <c r="U124" s="90">
        <f t="shared" ca="1" si="21"/>
        <v>110688906.76977395</v>
      </c>
      <c r="V124">
        <f ca="1">IF('Waste 2030'!$A132="MR",INDIRECT("'Waste 2030'!"&amp;'Country Selector'!$B$3&amp;ROW($A132))*10^12,0)*'Process Emissions Multipliers'!$D$37</f>
        <v>106664633.4402622</v>
      </c>
      <c r="W124" s="90">
        <f t="shared" ca="1" si="24"/>
        <v>107294826.06449012</v>
      </c>
      <c r="X124" s="90">
        <f t="shared" ca="1" si="24"/>
        <v>107925018.68871808</v>
      </c>
      <c r="Y124" s="90">
        <f t="shared" ca="1" si="24"/>
        <v>108555211.31294602</v>
      </c>
      <c r="Z124" s="90">
        <f t="shared" ca="1" si="24"/>
        <v>109185403.93717396</v>
      </c>
      <c r="AA124" s="90">
        <f t="shared" ca="1" si="24"/>
        <v>109815596.5614019</v>
      </c>
      <c r="AB124" s="90">
        <f t="shared" ca="1" si="24"/>
        <v>110445789.18562984</v>
      </c>
      <c r="AC124" s="90">
        <f t="shared" ca="1" si="24"/>
        <v>111075981.80985779</v>
      </c>
      <c r="AD124" s="90">
        <f t="shared" ca="1" si="24"/>
        <v>111706174.43408573</v>
      </c>
      <c r="AE124" s="90">
        <f t="shared" ca="1" si="24"/>
        <v>112336367.05831365</v>
      </c>
      <c r="AF124" s="90">
        <f t="shared" ca="1" si="24"/>
        <v>112966559.68254159</v>
      </c>
      <c r="AG124" s="90">
        <f t="shared" ca="1" si="24"/>
        <v>113596752.30676955</v>
      </c>
      <c r="AH124" s="90">
        <f t="shared" ca="1" si="24"/>
        <v>114226944.93099748</v>
      </c>
      <c r="AI124" s="90">
        <f t="shared" ca="1" si="24"/>
        <v>114857137.55522543</v>
      </c>
      <c r="AJ124" s="90">
        <f t="shared" ca="1" si="24"/>
        <v>115487330.17945337</v>
      </c>
      <c r="AK124" s="90">
        <f t="shared" ca="1" si="24"/>
        <v>116117522.80368131</v>
      </c>
      <c r="AL124" s="90">
        <f t="shared" ca="1" si="24"/>
        <v>116747715.42790926</v>
      </c>
      <c r="AM124" s="90">
        <f t="shared" ca="1" si="23"/>
        <v>117377908.05213718</v>
      </c>
      <c r="AN124" s="90">
        <f t="shared" ca="1" si="23"/>
        <v>118008100.67636512</v>
      </c>
      <c r="AO124" s="90">
        <f t="shared" ca="1" si="23"/>
        <v>118638293.30059305</v>
      </c>
      <c r="AP124">
        <f ca="1">V124*'Process Emissions Multipliers'!$E$37</f>
        <v>119268485.924821</v>
      </c>
    </row>
    <row r="125" spans="1:42">
      <c r="A125" s="74">
        <v>73</v>
      </c>
      <c r="B125">
        <f ca="1">IF('Waste 2010'!$A133="MR",INDIRECT("'Waste 2010'!"&amp;'Country Selector'!$B$3&amp;ROW($A133))*10^12,0)</f>
        <v>185419673.52270207</v>
      </c>
      <c r="C125" s="90">
        <f t="shared" ca="1" si="15"/>
        <v>188640066.0847179</v>
      </c>
      <c r="D125" s="90">
        <f t="shared" ca="1" si="20"/>
        <v>191860458.64673376</v>
      </c>
      <c r="E125" s="90">
        <f t="shared" ca="1" si="20"/>
        <v>195080851.20874959</v>
      </c>
      <c r="F125" s="90">
        <f t="shared" ca="1" si="20"/>
        <v>198301243.77076542</v>
      </c>
      <c r="G125" s="90">
        <f t="shared" ca="1" si="20"/>
        <v>201521636.33278126</v>
      </c>
      <c r="H125" s="90">
        <f t="shared" ca="1" si="20"/>
        <v>204742028.89479709</v>
      </c>
      <c r="I125" s="90">
        <f t="shared" ca="1" si="20"/>
        <v>207962421.45681292</v>
      </c>
      <c r="J125" s="90">
        <f t="shared" ca="1" si="20"/>
        <v>211182814.01882875</v>
      </c>
      <c r="K125" s="90">
        <f t="shared" ca="1" si="20"/>
        <v>214403206.58084461</v>
      </c>
      <c r="L125">
        <f ca="1">IF('Waste 2020'!$A133="MR",INDIRECT("'Waste 2020'!"&amp;'Country Selector'!$B$3&amp;ROW($A133))*10^12,0)*'Process Emissions Multipliers'!$B$37</f>
        <v>217623599.14286044</v>
      </c>
      <c r="M125" s="90">
        <f t="shared" ca="1" si="16"/>
        <v>218972159.02992684</v>
      </c>
      <c r="N125" s="90">
        <f t="shared" ca="1" si="21"/>
        <v>220320718.91699326</v>
      </c>
      <c r="O125" s="90">
        <f t="shared" ca="1" si="21"/>
        <v>221669278.80405968</v>
      </c>
      <c r="P125" s="90">
        <f t="shared" ca="1" si="21"/>
        <v>223017838.69112611</v>
      </c>
      <c r="Q125" s="90">
        <f t="shared" ca="1" si="21"/>
        <v>224366398.57819253</v>
      </c>
      <c r="R125" s="90">
        <f t="shared" ca="1" si="21"/>
        <v>225714958.4652589</v>
      </c>
      <c r="S125" s="90">
        <f t="shared" ca="1" si="21"/>
        <v>227063518.35232535</v>
      </c>
      <c r="T125" s="90">
        <f t="shared" ca="1" si="21"/>
        <v>228412078.23939174</v>
      </c>
      <c r="U125" s="90">
        <f t="shared" ca="1" si="21"/>
        <v>229760638.12645814</v>
      </c>
      <c r="V125">
        <f ca="1">IF('Waste 2030'!$A133="MR",INDIRECT("'Waste 2030'!"&amp;'Country Selector'!$B$3&amp;ROW($A133))*10^12,0)*'Process Emissions Multipliers'!$D$37</f>
        <v>231109198.01352456</v>
      </c>
      <c r="W125" s="90">
        <f t="shared" ca="1" si="24"/>
        <v>232474630.09051123</v>
      </c>
      <c r="X125" s="90">
        <f t="shared" ca="1" si="24"/>
        <v>233840062.16749787</v>
      </c>
      <c r="Y125" s="90">
        <f t="shared" ca="1" si="24"/>
        <v>235205494.24448454</v>
      </c>
      <c r="Z125" s="90">
        <f t="shared" ca="1" si="24"/>
        <v>236570926.32147121</v>
      </c>
      <c r="AA125" s="90">
        <f t="shared" ca="1" si="24"/>
        <v>237936358.39845788</v>
      </c>
      <c r="AB125" s="90">
        <f t="shared" ca="1" si="24"/>
        <v>239301790.47544453</v>
      </c>
      <c r="AC125" s="90">
        <f t="shared" ca="1" si="24"/>
        <v>240667222.55243117</v>
      </c>
      <c r="AD125" s="90">
        <f t="shared" ca="1" si="24"/>
        <v>242032654.62941784</v>
      </c>
      <c r="AE125" s="90">
        <f t="shared" ca="1" si="24"/>
        <v>243398086.70640451</v>
      </c>
      <c r="AF125" s="90">
        <f t="shared" ca="1" si="24"/>
        <v>244763518.78339118</v>
      </c>
      <c r="AG125" s="90">
        <f t="shared" ca="1" si="24"/>
        <v>246128950.86037779</v>
      </c>
      <c r="AH125" s="90">
        <f t="shared" ca="1" si="24"/>
        <v>247494382.93736446</v>
      </c>
      <c r="AI125" s="90">
        <f t="shared" ca="1" si="24"/>
        <v>248859815.01435113</v>
      </c>
      <c r="AJ125" s="90">
        <f t="shared" ca="1" si="24"/>
        <v>250225247.0913378</v>
      </c>
      <c r="AK125" s="90">
        <f t="shared" ca="1" si="24"/>
        <v>251590679.16832441</v>
      </c>
      <c r="AL125" s="90">
        <f t="shared" ca="1" si="24"/>
        <v>252956111.24531111</v>
      </c>
      <c r="AM125" s="90">
        <f t="shared" ca="1" si="23"/>
        <v>254321543.32229775</v>
      </c>
      <c r="AN125" s="90">
        <f t="shared" ca="1" si="23"/>
        <v>255686975.39928442</v>
      </c>
      <c r="AO125" s="90">
        <f t="shared" ca="1" si="23"/>
        <v>257052407.47627106</v>
      </c>
      <c r="AP125">
        <f ca="1">V125*'Process Emissions Multipliers'!$E$37</f>
        <v>258417839.55325773</v>
      </c>
    </row>
    <row r="126" spans="1:42">
      <c r="A126" s="74">
        <v>74</v>
      </c>
      <c r="B126">
        <f ca="1">IF('Waste 2010'!$A134="MR",INDIRECT("'Waste 2010'!"&amp;'Country Selector'!$B$3&amp;ROW($A134))*10^12,0)</f>
        <v>117157105.14614841</v>
      </c>
      <c r="C126" s="90">
        <f t="shared" ca="1" si="15"/>
        <v>123206827.22864139</v>
      </c>
      <c r="D126" s="90">
        <f t="shared" ca="1" si="20"/>
        <v>129256549.31113437</v>
      </c>
      <c r="E126" s="90">
        <f t="shared" ca="1" si="20"/>
        <v>135306271.39362735</v>
      </c>
      <c r="F126" s="90">
        <f t="shared" ca="1" si="20"/>
        <v>141355993.47612032</v>
      </c>
      <c r="G126" s="90">
        <f t="shared" ca="1" si="20"/>
        <v>147405715.5586133</v>
      </c>
      <c r="H126" s="90">
        <f t="shared" ca="1" si="20"/>
        <v>153455437.64110631</v>
      </c>
      <c r="I126" s="90">
        <f t="shared" ca="1" si="20"/>
        <v>159505159.72359928</v>
      </c>
      <c r="J126" s="90">
        <f t="shared" ca="1" si="20"/>
        <v>165554881.80609223</v>
      </c>
      <c r="K126" s="90">
        <f t="shared" ca="1" si="20"/>
        <v>171604603.88858524</v>
      </c>
      <c r="L126">
        <f ca="1">IF('Waste 2020'!$A134="MR",INDIRECT("'Waste 2020'!"&amp;'Country Selector'!$B$3&amp;ROW($A134))*10^12,0)*'Process Emissions Multipliers'!$B$37</f>
        <v>177654325.97107822</v>
      </c>
      <c r="M126" s="90">
        <f t="shared" ca="1" si="16"/>
        <v>173681962.30337888</v>
      </c>
      <c r="N126" s="90">
        <f t="shared" ca="1" si="21"/>
        <v>169709598.63567954</v>
      </c>
      <c r="O126" s="90">
        <f t="shared" ca="1" si="21"/>
        <v>165737234.96798021</v>
      </c>
      <c r="P126" s="90">
        <f t="shared" ca="1" si="21"/>
        <v>161764871.30028087</v>
      </c>
      <c r="Q126" s="90">
        <f t="shared" ca="1" si="21"/>
        <v>157792507.63258153</v>
      </c>
      <c r="R126" s="90">
        <f t="shared" ca="1" si="21"/>
        <v>153820143.96488219</v>
      </c>
      <c r="S126" s="90">
        <f t="shared" ca="1" si="21"/>
        <v>149847780.29718286</v>
      </c>
      <c r="T126" s="90">
        <f t="shared" ca="1" si="21"/>
        <v>145875416.62948352</v>
      </c>
      <c r="U126" s="90">
        <f t="shared" ca="1" si="21"/>
        <v>141903052.96178421</v>
      </c>
      <c r="V126">
        <f ca="1">IF('Waste 2030'!$A134="MR",INDIRECT("'Waste 2030'!"&amp;'Country Selector'!$B$3&amp;ROW($A134))*10^12,0)*'Process Emissions Multipliers'!$D$37</f>
        <v>137930689.29408488</v>
      </c>
      <c r="W126" s="90">
        <f t="shared" ca="1" si="24"/>
        <v>138745607.04371077</v>
      </c>
      <c r="X126" s="90">
        <f t="shared" ca="1" si="24"/>
        <v>139560524.79333663</v>
      </c>
      <c r="Y126" s="90">
        <f t="shared" ca="1" si="24"/>
        <v>140375442.54296255</v>
      </c>
      <c r="Z126" s="90">
        <f t="shared" ca="1" si="24"/>
        <v>141190360.29258841</v>
      </c>
      <c r="AA126" s="90">
        <f t="shared" ca="1" si="24"/>
        <v>142005278.0422143</v>
      </c>
      <c r="AB126" s="90">
        <f t="shared" ca="1" si="24"/>
        <v>142820195.79184017</v>
      </c>
      <c r="AC126" s="90">
        <f t="shared" ca="1" si="24"/>
        <v>143635113.54146606</v>
      </c>
      <c r="AD126" s="90">
        <f t="shared" ca="1" si="24"/>
        <v>144450031.29109192</v>
      </c>
      <c r="AE126" s="90">
        <f t="shared" ca="1" si="24"/>
        <v>145264949.04071784</v>
      </c>
      <c r="AF126" s="90">
        <f t="shared" ca="1" si="24"/>
        <v>146079866.7903437</v>
      </c>
      <c r="AG126" s="90">
        <f t="shared" ca="1" si="24"/>
        <v>146894784.53996956</v>
      </c>
      <c r="AH126" s="90">
        <f t="shared" ca="1" si="24"/>
        <v>147709702.28959548</v>
      </c>
      <c r="AI126" s="90">
        <f t="shared" ca="1" si="24"/>
        <v>148524620.03922135</v>
      </c>
      <c r="AJ126" s="90">
        <f t="shared" ca="1" si="24"/>
        <v>149339537.78884721</v>
      </c>
      <c r="AK126" s="90">
        <f t="shared" ca="1" si="24"/>
        <v>150154455.53847313</v>
      </c>
      <c r="AL126" s="90">
        <f t="shared" ref="AL126:AO141" ca="1" si="25">$V126*($AP$1-AL$1)/($AP$1-$V$1)+$AP126*(AL$1-$V$1)/($AP$1-$V$1)</f>
        <v>150969373.28809899</v>
      </c>
      <c r="AM126" s="90">
        <f t="shared" ca="1" si="25"/>
        <v>151784291.03772488</v>
      </c>
      <c r="AN126" s="90">
        <f t="shared" ca="1" si="25"/>
        <v>152599208.78735077</v>
      </c>
      <c r="AO126" s="90">
        <f t="shared" ca="1" si="25"/>
        <v>153414126.53697664</v>
      </c>
      <c r="AP126">
        <f ca="1">V126*'Process Emissions Multipliers'!$E$37</f>
        <v>154229044.28660253</v>
      </c>
    </row>
    <row r="127" spans="1:42">
      <c r="A127" s="74">
        <v>75</v>
      </c>
      <c r="B127">
        <f ca="1">IF('Waste 2010'!$A135="MR",INDIRECT("'Waste 2010'!"&amp;'Country Selector'!$B$3&amp;ROW($A135))*10^12,0)</f>
        <v>124019789.56688708</v>
      </c>
      <c r="C127" s="90">
        <f t="shared" ca="1" si="15"/>
        <v>132398899.51155061</v>
      </c>
      <c r="D127" s="90">
        <f t="shared" ca="1" si="15"/>
        <v>140778009.45621413</v>
      </c>
      <c r="E127" s="90">
        <f t="shared" ca="1" si="15"/>
        <v>149157119.40087765</v>
      </c>
      <c r="F127" s="90">
        <f t="shared" ca="1" si="15"/>
        <v>157536229.34554118</v>
      </c>
      <c r="G127" s="90">
        <f t="shared" ca="1" si="15"/>
        <v>165915339.2902047</v>
      </c>
      <c r="H127" s="90">
        <f t="shared" ca="1" si="15"/>
        <v>174294449.23486823</v>
      </c>
      <c r="I127" s="90">
        <f t="shared" ca="1" si="15"/>
        <v>182673559.17953169</v>
      </c>
      <c r="J127" s="90">
        <f t="shared" ca="1" si="15"/>
        <v>191052669.12419525</v>
      </c>
      <c r="K127" s="90">
        <f t="shared" ca="1" si="15"/>
        <v>199431779.06885877</v>
      </c>
      <c r="L127">
        <f ca="1">IF('Waste 2020'!$A135="MR",INDIRECT("'Waste 2020'!"&amp;'Country Selector'!$B$3&amp;ROW($A135))*10^12,0)*'Process Emissions Multipliers'!$B$37</f>
        <v>207810889.0135223</v>
      </c>
      <c r="M127" s="90">
        <f t="shared" ca="1" si="16"/>
        <v>205491867.30134186</v>
      </c>
      <c r="N127" s="90">
        <f t="shared" ca="1" si="16"/>
        <v>203172845.58916143</v>
      </c>
      <c r="O127" s="90">
        <f t="shared" ca="1" si="16"/>
        <v>200853823.87698096</v>
      </c>
      <c r="P127" s="90">
        <f t="shared" ca="1" si="16"/>
        <v>198534802.16480052</v>
      </c>
      <c r="Q127" s="90">
        <f t="shared" ca="1" si="16"/>
        <v>196215780.45262009</v>
      </c>
      <c r="R127" s="90">
        <f t="shared" ca="1" si="16"/>
        <v>193896758.74043965</v>
      </c>
      <c r="S127" s="90">
        <f t="shared" ca="1" si="16"/>
        <v>191577737.02825922</v>
      </c>
      <c r="T127" s="90">
        <f t="shared" ca="1" si="16"/>
        <v>189258715.31607875</v>
      </c>
      <c r="U127" s="90">
        <f t="shared" ca="1" si="16"/>
        <v>186939693.60389832</v>
      </c>
      <c r="V127">
        <f ca="1">IF('Waste 2030'!$A135="MR",INDIRECT("'Waste 2030'!"&amp;'Country Selector'!$B$3&amp;ROW($A135))*10^12,0)*'Process Emissions Multipliers'!$D$37</f>
        <v>184620671.89171788</v>
      </c>
      <c r="W127" s="90">
        <f t="shared" ref="W127:AL142" ca="1" si="26">$V127*($AP$1-W$1)/($AP$1-$V$1)+$AP127*(W$1-$V$1)/($AP$1-$V$1)</f>
        <v>185711441.92442349</v>
      </c>
      <c r="X127" s="90">
        <f t="shared" ca="1" si="26"/>
        <v>186802211.95712912</v>
      </c>
      <c r="Y127" s="90">
        <f t="shared" ca="1" si="26"/>
        <v>187892981.98983473</v>
      </c>
      <c r="Z127" s="90">
        <f t="shared" ca="1" si="26"/>
        <v>188983752.02254033</v>
      </c>
      <c r="AA127" s="90">
        <f t="shared" ca="1" si="26"/>
        <v>190074522.05524594</v>
      </c>
      <c r="AB127" s="90">
        <f t="shared" ca="1" si="26"/>
        <v>191165292.08795154</v>
      </c>
      <c r="AC127" s="90">
        <f t="shared" ca="1" si="26"/>
        <v>192256062.12065718</v>
      </c>
      <c r="AD127" s="90">
        <f t="shared" ca="1" si="26"/>
        <v>193346832.15336281</v>
      </c>
      <c r="AE127" s="90">
        <f t="shared" ca="1" si="26"/>
        <v>194437602.18606842</v>
      </c>
      <c r="AF127" s="90">
        <f t="shared" ca="1" si="26"/>
        <v>195528372.21877402</v>
      </c>
      <c r="AG127" s="90">
        <f t="shared" ca="1" si="26"/>
        <v>196619142.25147966</v>
      </c>
      <c r="AH127" s="90">
        <f t="shared" ca="1" si="26"/>
        <v>197709912.28418523</v>
      </c>
      <c r="AI127" s="90">
        <f t="shared" ca="1" si="26"/>
        <v>198800682.31689087</v>
      </c>
      <c r="AJ127" s="90">
        <f t="shared" ca="1" si="26"/>
        <v>199891452.3495965</v>
      </c>
      <c r="AK127" s="90">
        <f t="shared" ca="1" si="26"/>
        <v>200982222.38230211</v>
      </c>
      <c r="AL127" s="90">
        <f t="shared" ca="1" si="26"/>
        <v>202072992.41500774</v>
      </c>
      <c r="AM127" s="90">
        <f t="shared" ca="1" si="25"/>
        <v>203163762.44771335</v>
      </c>
      <c r="AN127" s="90">
        <f t="shared" ca="1" si="25"/>
        <v>204254532.48041898</v>
      </c>
      <c r="AO127" s="90">
        <f t="shared" ca="1" si="25"/>
        <v>205345302.51312459</v>
      </c>
      <c r="AP127">
        <f ca="1">V127*'Process Emissions Multipliers'!$E$37</f>
        <v>206436072.54583019</v>
      </c>
    </row>
    <row r="128" spans="1:42">
      <c r="A128" s="74">
        <v>76</v>
      </c>
      <c r="B128">
        <f ca="1">IF('Waste 2010'!$A136="MR",INDIRECT("'Waste 2010'!"&amp;'Country Selector'!$B$3&amp;ROW($A136))*10^12,0)</f>
        <v>165093630.06100842</v>
      </c>
      <c r="C128" s="90">
        <f t="shared" ref="C128:K156" ca="1" si="27">$B128*($L$1-C$1)/($L$1-$B$1)+$L128*(C$1-$B$1)/($L$1-$B$1)</f>
        <v>158399515.82895893</v>
      </c>
      <c r="D128" s="90">
        <f t="shared" ca="1" si="27"/>
        <v>151705401.5969094</v>
      </c>
      <c r="E128" s="90">
        <f t="shared" ca="1" si="27"/>
        <v>145011287.36485988</v>
      </c>
      <c r="F128" s="90">
        <f t="shared" ca="1" si="27"/>
        <v>138317173.13281035</v>
      </c>
      <c r="G128" s="90">
        <f t="shared" ca="1" si="27"/>
        <v>131623058.90076086</v>
      </c>
      <c r="H128" s="90">
        <f t="shared" ca="1" si="27"/>
        <v>124928944.66871133</v>
      </c>
      <c r="I128" s="90">
        <f t="shared" ca="1" si="27"/>
        <v>118234830.43666184</v>
      </c>
      <c r="J128" s="90">
        <f t="shared" ca="1" si="27"/>
        <v>111540716.20461231</v>
      </c>
      <c r="K128" s="90">
        <f t="shared" ca="1" si="27"/>
        <v>104846601.97256282</v>
      </c>
      <c r="L128">
        <f ca="1">IF('Waste 2020'!$A136="MR",INDIRECT("'Waste 2020'!"&amp;'Country Selector'!$B$3&amp;ROW($A136))*10^12,0)*'Process Emissions Multipliers'!$B$37</f>
        <v>98152487.740513295</v>
      </c>
      <c r="M128" s="90">
        <f t="shared" ref="M128:U156" ca="1" si="28">$L128*($V$1-M$1)/($V$1-$L$1)+$V128*(M$1-$L$1)/($V$1-$L$1)</f>
        <v>107703621.99367332</v>
      </c>
      <c r="N128" s="90">
        <f t="shared" ca="1" si="28"/>
        <v>117254756.24683332</v>
      </c>
      <c r="O128" s="90">
        <f t="shared" ca="1" si="28"/>
        <v>126805890.49999335</v>
      </c>
      <c r="P128" s="90">
        <f t="shared" ca="1" si="28"/>
        <v>136357024.75315338</v>
      </c>
      <c r="Q128" s="90">
        <f t="shared" ca="1" si="28"/>
        <v>145908159.00631338</v>
      </c>
      <c r="R128" s="90">
        <f t="shared" ca="1" si="28"/>
        <v>155459293.25947341</v>
      </c>
      <c r="S128" s="90">
        <f t="shared" ca="1" si="28"/>
        <v>165010427.51263344</v>
      </c>
      <c r="T128" s="90">
        <f t="shared" ca="1" si="28"/>
        <v>174561561.76579344</v>
      </c>
      <c r="U128" s="90">
        <f t="shared" ca="1" si="28"/>
        <v>184112696.0189535</v>
      </c>
      <c r="V128">
        <f ca="1">IF('Waste 2030'!$A136="MR",INDIRECT("'Waste 2030'!"&amp;'Country Selector'!$B$3&amp;ROW($A136))*10^12,0)*'Process Emissions Multipliers'!$D$37</f>
        <v>193663830.2721135</v>
      </c>
      <c r="W128" s="90">
        <f t="shared" ca="1" si="26"/>
        <v>194808028.80803749</v>
      </c>
      <c r="X128" s="90">
        <f t="shared" ca="1" si="26"/>
        <v>195952227.34396151</v>
      </c>
      <c r="Y128" s="90">
        <f t="shared" ca="1" si="26"/>
        <v>197096425.87988549</v>
      </c>
      <c r="Z128" s="90">
        <f t="shared" ca="1" si="26"/>
        <v>198240624.41580948</v>
      </c>
      <c r="AA128" s="90">
        <f t="shared" ca="1" si="26"/>
        <v>199384822.95173347</v>
      </c>
      <c r="AB128" s="90">
        <f t="shared" ca="1" si="26"/>
        <v>200529021.48765749</v>
      </c>
      <c r="AC128" s="90">
        <f t="shared" ca="1" si="26"/>
        <v>201673220.02358145</v>
      </c>
      <c r="AD128" s="90">
        <f t="shared" ca="1" si="26"/>
        <v>202817418.55950546</v>
      </c>
      <c r="AE128" s="90">
        <f t="shared" ca="1" si="26"/>
        <v>203961617.09542945</v>
      </c>
      <c r="AF128" s="90">
        <f t="shared" ca="1" si="26"/>
        <v>205105815.63135344</v>
      </c>
      <c r="AG128" s="90">
        <f t="shared" ca="1" si="26"/>
        <v>206250014.16727746</v>
      </c>
      <c r="AH128" s="90">
        <f t="shared" ca="1" si="26"/>
        <v>207394212.70320141</v>
      </c>
      <c r="AI128" s="90">
        <f t="shared" ca="1" si="26"/>
        <v>208538411.23912543</v>
      </c>
      <c r="AJ128" s="90">
        <f t="shared" ca="1" si="26"/>
        <v>209682609.77504942</v>
      </c>
      <c r="AK128" s="90">
        <f t="shared" ca="1" si="26"/>
        <v>210826808.31097341</v>
      </c>
      <c r="AL128" s="90">
        <f t="shared" ca="1" si="26"/>
        <v>211971006.84689742</v>
      </c>
      <c r="AM128" s="90">
        <f t="shared" ca="1" si="25"/>
        <v>213115205.38282141</v>
      </c>
      <c r="AN128" s="90">
        <f t="shared" ca="1" si="25"/>
        <v>214259403.9187454</v>
      </c>
      <c r="AO128" s="90">
        <f t="shared" ca="1" si="25"/>
        <v>215403602.45466942</v>
      </c>
      <c r="AP128">
        <f ca="1">V128*'Process Emissions Multipliers'!$E$37</f>
        <v>216547800.9905934</v>
      </c>
    </row>
    <row r="129" spans="1:42">
      <c r="A129" s="74">
        <v>77</v>
      </c>
      <c r="B129">
        <f ca="1">IF('Waste 2010'!$A137="MR",INDIRECT("'Waste 2010'!"&amp;'Country Selector'!$B$3&amp;ROW($A137))*10^12,0)</f>
        <v>239946247.58394423</v>
      </c>
      <c r="C129" s="90">
        <f t="shared" ca="1" si="27"/>
        <v>233576780.81078997</v>
      </c>
      <c r="D129" s="90">
        <f t="shared" ca="1" si="27"/>
        <v>227207314.03763577</v>
      </c>
      <c r="E129" s="90">
        <f t="shared" ca="1" si="27"/>
        <v>220837847.26448151</v>
      </c>
      <c r="F129" s="90">
        <f t="shared" ca="1" si="27"/>
        <v>214468380.49132735</v>
      </c>
      <c r="G129" s="90">
        <f t="shared" ca="1" si="27"/>
        <v>208098913.71817309</v>
      </c>
      <c r="H129" s="90">
        <f t="shared" ca="1" si="27"/>
        <v>201729446.94501886</v>
      </c>
      <c r="I129" s="90">
        <f t="shared" ca="1" si="27"/>
        <v>195359980.17186463</v>
      </c>
      <c r="J129" s="90">
        <f t="shared" ca="1" si="27"/>
        <v>188990513.3987104</v>
      </c>
      <c r="K129" s="90">
        <f t="shared" ca="1" si="27"/>
        <v>182621046.62555617</v>
      </c>
      <c r="L129">
        <f ca="1">IF('Waste 2020'!$A137="MR",INDIRECT("'Waste 2020'!"&amp;'Country Selector'!$B$3&amp;ROW($A137))*10^12,0)*'Process Emissions Multipliers'!$B$37</f>
        <v>176251579.85240194</v>
      </c>
      <c r="M129" s="90">
        <f t="shared" ca="1" si="28"/>
        <v>178898521.47161007</v>
      </c>
      <c r="N129" s="90">
        <f t="shared" ca="1" si="28"/>
        <v>181545463.09081823</v>
      </c>
      <c r="O129" s="90">
        <f t="shared" ca="1" si="28"/>
        <v>184192404.71002635</v>
      </c>
      <c r="P129" s="90">
        <f t="shared" ca="1" si="28"/>
        <v>186839346.32923448</v>
      </c>
      <c r="Q129" s="90">
        <f t="shared" ca="1" si="28"/>
        <v>189486287.94844264</v>
      </c>
      <c r="R129" s="90">
        <f t="shared" ca="1" si="28"/>
        <v>192133229.56765079</v>
      </c>
      <c r="S129" s="90">
        <f t="shared" ca="1" si="28"/>
        <v>194780171.18685889</v>
      </c>
      <c r="T129" s="90">
        <f t="shared" ca="1" si="28"/>
        <v>197427112.80606705</v>
      </c>
      <c r="U129" s="90">
        <f t="shared" ca="1" si="28"/>
        <v>200074054.42527521</v>
      </c>
      <c r="V129">
        <f ca="1">IF('Waste 2030'!$A137="MR",INDIRECT("'Waste 2030'!"&amp;'Country Selector'!$B$3&amp;ROW($A137))*10^12,0)*'Process Emissions Multipliers'!$D$37</f>
        <v>202720996.04448333</v>
      </c>
      <c r="W129" s="90">
        <f t="shared" ca="1" si="26"/>
        <v>203918705.84165734</v>
      </c>
      <c r="X129" s="90">
        <f t="shared" ca="1" si="26"/>
        <v>205116415.63883135</v>
      </c>
      <c r="Y129" s="90">
        <f t="shared" ca="1" si="26"/>
        <v>206314125.43600529</v>
      </c>
      <c r="Z129" s="90">
        <f t="shared" ca="1" si="26"/>
        <v>207511835.23317933</v>
      </c>
      <c r="AA129" s="90">
        <f t="shared" ca="1" si="26"/>
        <v>208709545.03035331</v>
      </c>
      <c r="AB129" s="90">
        <f t="shared" ca="1" si="26"/>
        <v>209907254.82752728</v>
      </c>
      <c r="AC129" s="90">
        <f t="shared" ca="1" si="26"/>
        <v>211104964.62470129</v>
      </c>
      <c r="AD129" s="90">
        <f t="shared" ca="1" si="26"/>
        <v>212302674.4218753</v>
      </c>
      <c r="AE129" s="90">
        <f t="shared" ca="1" si="26"/>
        <v>213500384.21904927</v>
      </c>
      <c r="AF129" s="90">
        <f t="shared" ca="1" si="26"/>
        <v>214698094.01622331</v>
      </c>
      <c r="AG129" s="90">
        <f t="shared" ca="1" si="26"/>
        <v>215895803.81339729</v>
      </c>
      <c r="AH129" s="90">
        <f t="shared" ca="1" si="26"/>
        <v>217093513.61057127</v>
      </c>
      <c r="AI129" s="90">
        <f t="shared" ca="1" si="26"/>
        <v>218291223.40774524</v>
      </c>
      <c r="AJ129" s="90">
        <f t="shared" ca="1" si="26"/>
        <v>219488933.20491928</v>
      </c>
      <c r="AK129" s="90">
        <f t="shared" ca="1" si="26"/>
        <v>220686643.00209326</v>
      </c>
      <c r="AL129" s="90">
        <f t="shared" ca="1" si="26"/>
        <v>221884352.79926726</v>
      </c>
      <c r="AM129" s="90">
        <f t="shared" ca="1" si="25"/>
        <v>223082062.59644124</v>
      </c>
      <c r="AN129" s="90">
        <f t="shared" ca="1" si="25"/>
        <v>224279772.39361525</v>
      </c>
      <c r="AO129" s="90">
        <f t="shared" ca="1" si="25"/>
        <v>225477482.19078922</v>
      </c>
      <c r="AP129">
        <f ca="1">V129*'Process Emissions Multipliers'!$E$37</f>
        <v>226675191.98796323</v>
      </c>
    </row>
    <row r="130" spans="1:42">
      <c r="A130" s="74">
        <v>78</v>
      </c>
      <c r="B130">
        <f ca="1">IF('Waste 2010'!$A138="MR",INDIRECT("'Waste 2010'!"&amp;'Country Selector'!$B$3&amp;ROW($A138))*10^12,0)</f>
        <v>146132561.89122126</v>
      </c>
      <c r="C130" s="90">
        <f t="shared" ca="1" si="27"/>
        <v>153158825.8647683</v>
      </c>
      <c r="D130" s="90">
        <f t="shared" ca="1" si="27"/>
        <v>160185089.83831534</v>
      </c>
      <c r="E130" s="90">
        <f t="shared" ca="1" si="27"/>
        <v>167211353.81186238</v>
      </c>
      <c r="F130" s="90">
        <f t="shared" ca="1" si="27"/>
        <v>174237617.78540945</v>
      </c>
      <c r="G130" s="90">
        <f t="shared" ca="1" si="27"/>
        <v>181263881.75895649</v>
      </c>
      <c r="H130" s="90">
        <f t="shared" ca="1" si="27"/>
        <v>188290145.73250353</v>
      </c>
      <c r="I130" s="90">
        <f t="shared" ca="1" si="27"/>
        <v>195316409.70605057</v>
      </c>
      <c r="J130" s="90">
        <f t="shared" ca="1" si="27"/>
        <v>202342673.67959762</v>
      </c>
      <c r="K130" s="90">
        <f t="shared" ca="1" si="27"/>
        <v>209368937.65314466</v>
      </c>
      <c r="L130">
        <f ca="1">IF('Waste 2020'!$A138="MR",INDIRECT("'Waste 2020'!"&amp;'Country Selector'!$B$3&amp;ROW($A138))*10^12,0)*'Process Emissions Multipliers'!$B$37</f>
        <v>216395201.6266917</v>
      </c>
      <c r="M130" s="90">
        <f t="shared" ca="1" si="28"/>
        <v>205614631.07282126</v>
      </c>
      <c r="N130" s="90">
        <f t="shared" ca="1" si="28"/>
        <v>194834060.51895079</v>
      </c>
      <c r="O130" s="90">
        <f t="shared" ca="1" si="28"/>
        <v>184053489.96508032</v>
      </c>
      <c r="P130" s="90">
        <f t="shared" ca="1" si="28"/>
        <v>173272919.41120988</v>
      </c>
      <c r="Q130" s="90">
        <f t="shared" ca="1" si="28"/>
        <v>162492348.85733944</v>
      </c>
      <c r="R130" s="90">
        <f t="shared" ca="1" si="28"/>
        <v>151711778.30346897</v>
      </c>
      <c r="S130" s="90">
        <f t="shared" ca="1" si="28"/>
        <v>140931207.74959853</v>
      </c>
      <c r="T130" s="90">
        <f t="shared" ca="1" si="28"/>
        <v>130150637.19572806</v>
      </c>
      <c r="U130" s="90">
        <f t="shared" ca="1" si="28"/>
        <v>119370066.64185762</v>
      </c>
      <c r="V130">
        <f ca="1">IF('Waste 2030'!$A138="MR",INDIRECT("'Waste 2030'!"&amp;'Country Selector'!$B$3&amp;ROW($A138))*10^12,0)*'Process Emissions Multipliers'!$D$37</f>
        <v>108589496.08798717</v>
      </c>
      <c r="W130" s="90">
        <f t="shared" ca="1" si="26"/>
        <v>109231061.12502079</v>
      </c>
      <c r="X130" s="90">
        <f t="shared" ca="1" si="26"/>
        <v>109872626.16205439</v>
      </c>
      <c r="Y130" s="90">
        <f t="shared" ca="1" si="26"/>
        <v>110514191.19908801</v>
      </c>
      <c r="Z130" s="90">
        <f t="shared" ca="1" si="26"/>
        <v>111155756.23612161</v>
      </c>
      <c r="AA130" s="90">
        <f t="shared" ca="1" si="26"/>
        <v>111797321.27315521</v>
      </c>
      <c r="AB130" s="90">
        <f t="shared" ca="1" si="26"/>
        <v>112438886.31018883</v>
      </c>
      <c r="AC130" s="90">
        <f t="shared" ca="1" si="26"/>
        <v>113080451.34722245</v>
      </c>
      <c r="AD130" s="90">
        <f t="shared" ca="1" si="26"/>
        <v>113722016.38425605</v>
      </c>
      <c r="AE130" s="90">
        <f t="shared" ca="1" si="26"/>
        <v>114363581.42128965</v>
      </c>
      <c r="AF130" s="90">
        <f t="shared" ca="1" si="26"/>
        <v>115005146.45832327</v>
      </c>
      <c r="AG130" s="90">
        <f t="shared" ca="1" si="26"/>
        <v>115646711.49535689</v>
      </c>
      <c r="AH130" s="90">
        <f t="shared" ca="1" si="26"/>
        <v>116288276.53239049</v>
      </c>
      <c r="AI130" s="90">
        <f t="shared" ca="1" si="26"/>
        <v>116929841.56942411</v>
      </c>
      <c r="AJ130" s="90">
        <f t="shared" ca="1" si="26"/>
        <v>117571406.60645773</v>
      </c>
      <c r="AK130" s="90">
        <f t="shared" ca="1" si="26"/>
        <v>118212971.64349133</v>
      </c>
      <c r="AL130" s="90">
        <f t="shared" ca="1" si="26"/>
        <v>118854536.68052495</v>
      </c>
      <c r="AM130" s="90">
        <f t="shared" ca="1" si="25"/>
        <v>119496101.71755855</v>
      </c>
      <c r="AN130" s="90">
        <f t="shared" ca="1" si="25"/>
        <v>120137666.75459215</v>
      </c>
      <c r="AO130" s="90">
        <f t="shared" ca="1" si="25"/>
        <v>120779231.79162577</v>
      </c>
      <c r="AP130">
        <f ca="1">V130*'Process Emissions Multipliers'!$E$37</f>
        <v>121420796.82865939</v>
      </c>
    </row>
    <row r="131" spans="1:42">
      <c r="A131" s="74">
        <v>79</v>
      </c>
      <c r="B131">
        <f ca="1">IF('Waste 2010'!$A139="MR",INDIRECT("'Waste 2010'!"&amp;'Country Selector'!$B$3&amp;ROW($A139))*10^12,0)</f>
        <v>42084376.538298331</v>
      </c>
      <c r="C131" s="90">
        <f t="shared" ca="1" si="27"/>
        <v>52129732.09316013</v>
      </c>
      <c r="D131" s="90">
        <f t="shared" ca="1" si="27"/>
        <v>62175087.648021936</v>
      </c>
      <c r="E131" s="90">
        <f t="shared" ca="1" si="27"/>
        <v>72220443.20288375</v>
      </c>
      <c r="F131" s="90">
        <f t="shared" ca="1" si="27"/>
        <v>82265798.757745534</v>
      </c>
      <c r="G131" s="90">
        <f t="shared" ca="1" si="27"/>
        <v>92311154.312607348</v>
      </c>
      <c r="H131" s="90">
        <f t="shared" ca="1" si="27"/>
        <v>102356509.86746916</v>
      </c>
      <c r="I131" s="90">
        <f t="shared" ca="1" si="27"/>
        <v>112401865.42233095</v>
      </c>
      <c r="J131" s="90">
        <f t="shared" ca="1" si="27"/>
        <v>122447220.97719276</v>
      </c>
      <c r="K131" s="90">
        <f t="shared" ca="1" si="27"/>
        <v>132492576.53205456</v>
      </c>
      <c r="L131">
        <f ca="1">IF('Waste 2020'!$A139="MR",INDIRECT("'Waste 2020'!"&amp;'Country Selector'!$B$3&amp;ROW($A139))*10^12,0)*'Process Emissions Multipliers'!$B$37</f>
        <v>142537932.08691636</v>
      </c>
      <c r="M131" s="90">
        <f t="shared" ca="1" si="28"/>
        <v>143082054.1707609</v>
      </c>
      <c r="N131" s="90">
        <f t="shared" ca="1" si="28"/>
        <v>143626176.25460544</v>
      </c>
      <c r="O131" s="90">
        <f t="shared" ca="1" si="28"/>
        <v>144170298.33844995</v>
      </c>
      <c r="P131" s="90">
        <f t="shared" ca="1" si="28"/>
        <v>144714420.42229453</v>
      </c>
      <c r="Q131" s="90">
        <f t="shared" ca="1" si="28"/>
        <v>145258542.50613904</v>
      </c>
      <c r="R131" s="90">
        <f t="shared" ca="1" si="28"/>
        <v>145802664.58998358</v>
      </c>
      <c r="S131" s="90">
        <f t="shared" ca="1" si="28"/>
        <v>146346786.67382812</v>
      </c>
      <c r="T131" s="90">
        <f t="shared" ca="1" si="28"/>
        <v>146890908.75767267</v>
      </c>
      <c r="U131" s="90">
        <f t="shared" ca="1" si="28"/>
        <v>147435030.84151721</v>
      </c>
      <c r="V131">
        <f ca="1">IF('Waste 2030'!$A139="MR",INDIRECT("'Waste 2030'!"&amp;'Country Selector'!$B$3&amp;ROW($A139))*10^12,0)*'Process Emissions Multipliers'!$D$37</f>
        <v>147979152.92536175</v>
      </c>
      <c r="W131" s="90">
        <f t="shared" ca="1" si="26"/>
        <v>148853438.69099268</v>
      </c>
      <c r="X131" s="90">
        <f t="shared" ca="1" si="26"/>
        <v>149727724.45662358</v>
      </c>
      <c r="Y131" s="90">
        <f t="shared" ca="1" si="26"/>
        <v>150602010.22225451</v>
      </c>
      <c r="Z131" s="90">
        <f t="shared" ca="1" si="26"/>
        <v>151476295.98788545</v>
      </c>
      <c r="AA131" s="90">
        <f t="shared" ca="1" si="26"/>
        <v>152350581.75351638</v>
      </c>
      <c r="AB131" s="90">
        <f t="shared" ca="1" si="26"/>
        <v>153224867.51914728</v>
      </c>
      <c r="AC131" s="90">
        <f t="shared" ca="1" si="26"/>
        <v>154099153.28477821</v>
      </c>
      <c r="AD131" s="90">
        <f t="shared" ca="1" si="26"/>
        <v>154973439.05040914</v>
      </c>
      <c r="AE131" s="90">
        <f t="shared" ca="1" si="26"/>
        <v>155847724.81604007</v>
      </c>
      <c r="AF131" s="90">
        <f t="shared" ca="1" si="26"/>
        <v>156722010.581671</v>
      </c>
      <c r="AG131" s="90">
        <f t="shared" ca="1" si="26"/>
        <v>157596296.3473019</v>
      </c>
      <c r="AH131" s="90">
        <f t="shared" ca="1" si="26"/>
        <v>158470582.11293283</v>
      </c>
      <c r="AI131" s="90">
        <f t="shared" ca="1" si="26"/>
        <v>159344867.87856376</v>
      </c>
      <c r="AJ131" s="90">
        <f t="shared" ca="1" si="26"/>
        <v>160219153.64419466</v>
      </c>
      <c r="AK131" s="90">
        <f t="shared" ca="1" si="26"/>
        <v>161093439.40982559</v>
      </c>
      <c r="AL131" s="90">
        <f t="shared" ca="1" si="26"/>
        <v>161967725.17545652</v>
      </c>
      <c r="AM131" s="90">
        <f t="shared" ca="1" si="25"/>
        <v>162842010.94108745</v>
      </c>
      <c r="AN131" s="90">
        <f t="shared" ca="1" si="25"/>
        <v>163716296.70671836</v>
      </c>
      <c r="AO131" s="90">
        <f t="shared" ca="1" si="25"/>
        <v>164590582.47234932</v>
      </c>
      <c r="AP131">
        <f ca="1">V131*'Process Emissions Multipliers'!$E$37</f>
        <v>165464868.23798022</v>
      </c>
    </row>
    <row r="132" spans="1:42">
      <c r="A132" s="74">
        <v>80</v>
      </c>
      <c r="B132">
        <f ca="1">IF('Waste 2010'!$A140="MR",INDIRECT("'Waste 2010'!"&amp;'Country Selector'!$B$3&amp;ROW($A140))*10^12,0)</f>
        <v>73487171.635022715</v>
      </c>
      <c r="C132" s="90">
        <f t="shared" ca="1" si="27"/>
        <v>80020669.898115531</v>
      </c>
      <c r="D132" s="90">
        <f t="shared" ca="1" si="27"/>
        <v>86554168.161208346</v>
      </c>
      <c r="E132" s="90">
        <f t="shared" ca="1" si="27"/>
        <v>93087666.424301162</v>
      </c>
      <c r="F132" s="90">
        <f t="shared" ca="1" si="27"/>
        <v>99621164.687393993</v>
      </c>
      <c r="G132" s="90">
        <f t="shared" ca="1" si="27"/>
        <v>106154662.95048681</v>
      </c>
      <c r="H132" s="90">
        <f t="shared" ca="1" si="27"/>
        <v>112688161.21357961</v>
      </c>
      <c r="I132" s="90">
        <f t="shared" ca="1" si="27"/>
        <v>119221659.47667243</v>
      </c>
      <c r="J132" s="90">
        <f t="shared" ca="1" si="27"/>
        <v>125755157.73976524</v>
      </c>
      <c r="K132" s="90">
        <f t="shared" ca="1" si="27"/>
        <v>132288656.00285807</v>
      </c>
      <c r="L132">
        <f ca="1">IF('Waste 2020'!$A140="MR",INDIRECT("'Waste 2020'!"&amp;'Country Selector'!$B$3&amp;ROW($A140))*10^12,0)*'Process Emissions Multipliers'!$B$37</f>
        <v>138822154.26595089</v>
      </c>
      <c r="M132" s="90">
        <f t="shared" ca="1" si="28"/>
        <v>140907303.2839016</v>
      </c>
      <c r="N132" s="90">
        <f t="shared" ca="1" si="28"/>
        <v>142992452.30185235</v>
      </c>
      <c r="O132" s="90">
        <f t="shared" ca="1" si="28"/>
        <v>145077601.31980306</v>
      </c>
      <c r="P132" s="90">
        <f t="shared" ca="1" si="28"/>
        <v>147162750.33775377</v>
      </c>
      <c r="Q132" s="90">
        <f t="shared" ca="1" si="28"/>
        <v>149247899.35570455</v>
      </c>
      <c r="R132" s="90">
        <f t="shared" ca="1" si="28"/>
        <v>151333048.37365526</v>
      </c>
      <c r="S132" s="90">
        <f t="shared" ca="1" si="28"/>
        <v>153418197.39160597</v>
      </c>
      <c r="T132" s="90">
        <f t="shared" ca="1" si="28"/>
        <v>155503346.40955672</v>
      </c>
      <c r="U132" s="90">
        <f t="shared" ca="1" si="28"/>
        <v>157588495.42750746</v>
      </c>
      <c r="V132">
        <f ca="1">IF('Waste 2030'!$A140="MR",INDIRECT("'Waste 2030'!"&amp;'Country Selector'!$B$3&amp;ROW($A140))*10^12,0)*'Process Emissions Multipliers'!$D$37</f>
        <v>159673644.44545817</v>
      </c>
      <c r="W132" s="90">
        <f t="shared" ca="1" si="26"/>
        <v>160617023.2371687</v>
      </c>
      <c r="X132" s="90">
        <f t="shared" ca="1" si="26"/>
        <v>161560402.02887928</v>
      </c>
      <c r="Y132" s="90">
        <f t="shared" ca="1" si="26"/>
        <v>162503780.82058981</v>
      </c>
      <c r="Z132" s="90">
        <f t="shared" ca="1" si="26"/>
        <v>163447159.61230034</v>
      </c>
      <c r="AA132" s="90">
        <f t="shared" ca="1" si="26"/>
        <v>164390538.40401086</v>
      </c>
      <c r="AB132" s="90">
        <f t="shared" ca="1" si="26"/>
        <v>165333917.19572145</v>
      </c>
      <c r="AC132" s="90">
        <f t="shared" ca="1" si="26"/>
        <v>166277295.98743197</v>
      </c>
      <c r="AD132" s="90">
        <f t="shared" ca="1" si="26"/>
        <v>167220674.7791425</v>
      </c>
      <c r="AE132" s="90">
        <f t="shared" ca="1" si="26"/>
        <v>168164053.57085305</v>
      </c>
      <c r="AF132" s="90">
        <f t="shared" ca="1" si="26"/>
        <v>169107432.36256361</v>
      </c>
      <c r="AG132" s="90">
        <f t="shared" ca="1" si="26"/>
        <v>170050811.15427417</v>
      </c>
      <c r="AH132" s="90">
        <f t="shared" ca="1" si="26"/>
        <v>170994189.94598466</v>
      </c>
      <c r="AI132" s="90">
        <f t="shared" ca="1" si="26"/>
        <v>171937568.73769522</v>
      </c>
      <c r="AJ132" s="90">
        <f t="shared" ca="1" si="26"/>
        <v>172880947.52940577</v>
      </c>
      <c r="AK132" s="90">
        <f t="shared" ca="1" si="26"/>
        <v>173824326.32111633</v>
      </c>
      <c r="AL132" s="90">
        <f t="shared" ca="1" si="26"/>
        <v>174767705.11282685</v>
      </c>
      <c r="AM132" s="90">
        <f t="shared" ca="1" si="25"/>
        <v>175711083.90453738</v>
      </c>
      <c r="AN132" s="90">
        <f t="shared" ca="1" si="25"/>
        <v>176654462.69624794</v>
      </c>
      <c r="AO132" s="90">
        <f t="shared" ca="1" si="25"/>
        <v>177597841.48795846</v>
      </c>
      <c r="AP132">
        <f ca="1">V132*'Process Emissions Multipliers'!$E$37</f>
        <v>178541220.27966902</v>
      </c>
    </row>
    <row r="133" spans="1:42">
      <c r="A133" s="74">
        <v>81</v>
      </c>
      <c r="B133">
        <f ca="1">IF('Waste 2010'!$A141="MR",INDIRECT("'Waste 2010'!"&amp;'Country Selector'!$B$3&amp;ROW($A141))*10^12,0)</f>
        <v>859563615798.2085</v>
      </c>
      <c r="C133" s="90">
        <f t="shared" ca="1" si="27"/>
        <v>886234869291.91882</v>
      </c>
      <c r="D133" s="90">
        <f t="shared" ca="1" si="27"/>
        <v>912906122785.62915</v>
      </c>
      <c r="E133" s="90">
        <f t="shared" ca="1" si="27"/>
        <v>939577376279.33936</v>
      </c>
      <c r="F133" s="90">
        <f t="shared" ca="1" si="27"/>
        <v>966248629773.0498</v>
      </c>
      <c r="G133" s="90">
        <f t="shared" ca="1" si="27"/>
        <v>992919883266.76001</v>
      </c>
      <c r="H133" s="90">
        <f t="shared" ca="1" si="27"/>
        <v>1019591136760.4702</v>
      </c>
      <c r="I133" s="90">
        <f t="shared" ca="1" si="27"/>
        <v>1046262390254.1805</v>
      </c>
      <c r="J133" s="90">
        <f t="shared" ca="1" si="27"/>
        <v>1072933643747.891</v>
      </c>
      <c r="K133" s="90">
        <f t="shared" ca="1" si="27"/>
        <v>1099604897241.6013</v>
      </c>
      <c r="L133">
        <f ca="1">IF('Waste 2020'!$A141="MR",INDIRECT("'Waste 2020'!"&amp;'Country Selector'!$B$3&amp;ROW($A141))*10^12,0)*'Process Emissions Multipliers'!$B$37</f>
        <v>1126276150735.3115</v>
      </c>
      <c r="M133" s="90">
        <f t="shared" ca="1" si="28"/>
        <v>1136162309867.1528</v>
      </c>
      <c r="N133" s="90">
        <f t="shared" ca="1" si="28"/>
        <v>1146048468998.9937</v>
      </c>
      <c r="O133" s="90">
        <f t="shared" ca="1" si="28"/>
        <v>1155934628130.8347</v>
      </c>
      <c r="P133" s="90">
        <f t="shared" ca="1" si="28"/>
        <v>1165820787262.6758</v>
      </c>
      <c r="Q133" s="90">
        <f t="shared" ca="1" si="28"/>
        <v>1175706946394.5171</v>
      </c>
      <c r="R133" s="90">
        <f t="shared" ca="1" si="28"/>
        <v>1185593105526.3579</v>
      </c>
      <c r="S133" s="90">
        <f t="shared" ca="1" si="28"/>
        <v>1195479264658.1992</v>
      </c>
      <c r="T133" s="90">
        <f t="shared" ca="1" si="28"/>
        <v>1205365423790.0403</v>
      </c>
      <c r="U133" s="90">
        <f t="shared" ca="1" si="28"/>
        <v>1215251582921.8813</v>
      </c>
      <c r="V133">
        <f ca="1">IF('Waste 2030'!$A141="MR",INDIRECT("'Waste 2030'!"&amp;'Country Selector'!$B$3&amp;ROW($A141))*10^12,0)*'Process Emissions Multipliers'!$D$37</f>
        <v>1225137742053.7224</v>
      </c>
      <c r="W133" s="90">
        <f t="shared" ca="1" si="26"/>
        <v>1232376062233.5591</v>
      </c>
      <c r="X133" s="90">
        <f t="shared" ca="1" si="26"/>
        <v>1239614382413.3955</v>
      </c>
      <c r="Y133" s="90">
        <f t="shared" ca="1" si="26"/>
        <v>1246852702593.2324</v>
      </c>
      <c r="Z133" s="90">
        <f t="shared" ca="1" si="26"/>
        <v>1254091022773.0688</v>
      </c>
      <c r="AA133" s="90">
        <f t="shared" ca="1" si="26"/>
        <v>1261329342952.9055</v>
      </c>
      <c r="AB133" s="90">
        <f t="shared" ca="1" si="26"/>
        <v>1268567663132.7422</v>
      </c>
      <c r="AC133" s="90">
        <f t="shared" ca="1" si="26"/>
        <v>1275805983312.5789</v>
      </c>
      <c r="AD133" s="90">
        <f t="shared" ca="1" si="26"/>
        <v>1283044303492.4155</v>
      </c>
      <c r="AE133" s="90">
        <f t="shared" ca="1" si="26"/>
        <v>1290282623672.2522</v>
      </c>
      <c r="AF133" s="90">
        <f t="shared" ca="1" si="26"/>
        <v>1297520943852.0889</v>
      </c>
      <c r="AG133" s="90">
        <f t="shared" ca="1" si="26"/>
        <v>1304759264031.9253</v>
      </c>
      <c r="AH133" s="90">
        <f t="shared" ca="1" si="26"/>
        <v>1311997584211.7622</v>
      </c>
      <c r="AI133" s="90">
        <f t="shared" ca="1" si="26"/>
        <v>1319235904391.5986</v>
      </c>
      <c r="AJ133" s="90">
        <f t="shared" ca="1" si="26"/>
        <v>1326474224571.4355</v>
      </c>
      <c r="AK133" s="90">
        <f t="shared" ca="1" si="26"/>
        <v>1333712544751.272</v>
      </c>
      <c r="AL133" s="90">
        <f t="shared" ca="1" si="26"/>
        <v>1340950864931.1086</v>
      </c>
      <c r="AM133" s="90">
        <f t="shared" ca="1" si="25"/>
        <v>1348189185110.9456</v>
      </c>
      <c r="AN133" s="90">
        <f t="shared" ca="1" si="25"/>
        <v>1355427505290.782</v>
      </c>
      <c r="AO133" s="90">
        <f t="shared" ca="1" si="25"/>
        <v>1362665825470.6187</v>
      </c>
      <c r="AP133">
        <f ca="1">V133*'Process Emissions Multipliers'!$E$37</f>
        <v>1369904145650.4553</v>
      </c>
    </row>
    <row r="134" spans="1:42">
      <c r="A134" s="74">
        <v>82</v>
      </c>
      <c r="B134">
        <f ca="1">IF('Waste 2010'!$A142="MR",INDIRECT("'Waste 2010'!"&amp;'Country Selector'!$B$3&amp;ROW($A142))*10^12,0)</f>
        <v>46896223.249603964</v>
      </c>
      <c r="C134" s="90">
        <f t="shared" ca="1" si="27"/>
        <v>56428041.266872995</v>
      </c>
      <c r="D134" s="90">
        <f t="shared" ca="1" si="27"/>
        <v>65959859.284142025</v>
      </c>
      <c r="E134" s="90">
        <f t="shared" ca="1" si="27"/>
        <v>75491677.301411048</v>
      </c>
      <c r="F134" s="90">
        <f t="shared" ca="1" si="27"/>
        <v>85023495.318680078</v>
      </c>
      <c r="G134" s="90">
        <f t="shared" ca="1" si="27"/>
        <v>94555313.335949108</v>
      </c>
      <c r="H134" s="90">
        <f t="shared" ca="1" si="27"/>
        <v>104087131.35321814</v>
      </c>
      <c r="I134" s="90">
        <f t="shared" ca="1" si="27"/>
        <v>113618949.37048717</v>
      </c>
      <c r="J134" s="90">
        <f t="shared" ca="1" si="27"/>
        <v>123150767.3877562</v>
      </c>
      <c r="K134" s="90">
        <f t="shared" ca="1" si="27"/>
        <v>132682585.40502521</v>
      </c>
      <c r="L134">
        <f ca="1">IF('Waste 2020'!$A142="MR",INDIRECT("'Waste 2020'!"&amp;'Country Selector'!$B$3&amp;ROW($A142))*10^12,0)*'Process Emissions Multipliers'!$B$37</f>
        <v>142214403.42229426</v>
      </c>
      <c r="M134" s="90">
        <f t="shared" ca="1" si="28"/>
        <v>146046982.84811282</v>
      </c>
      <c r="N134" s="90">
        <f t="shared" ca="1" si="28"/>
        <v>149879562.27393138</v>
      </c>
      <c r="O134" s="90">
        <f t="shared" ca="1" si="28"/>
        <v>153712141.69974995</v>
      </c>
      <c r="P134" s="90">
        <f t="shared" ca="1" si="28"/>
        <v>157544721.12556851</v>
      </c>
      <c r="Q134" s="90">
        <f t="shared" ca="1" si="28"/>
        <v>161377300.55138707</v>
      </c>
      <c r="R134" s="90">
        <f t="shared" ca="1" si="28"/>
        <v>165209879.97720563</v>
      </c>
      <c r="S134" s="90">
        <f t="shared" ca="1" si="28"/>
        <v>169042459.4030242</v>
      </c>
      <c r="T134" s="90">
        <f t="shared" ca="1" si="28"/>
        <v>172875038.82884276</v>
      </c>
      <c r="U134" s="90">
        <f t="shared" ca="1" si="28"/>
        <v>176707618.25466132</v>
      </c>
      <c r="V134">
        <f ca="1">IF('Waste 2030'!$A142="MR",INDIRECT("'Waste 2030'!"&amp;'Country Selector'!$B$3&amp;ROW($A142))*10^12,0)*'Process Emissions Multipliers'!$D$37</f>
        <v>180540197.68047988</v>
      </c>
      <c r="W134" s="90">
        <f t="shared" ca="1" si="26"/>
        <v>181606859.58410525</v>
      </c>
      <c r="X134" s="90">
        <f t="shared" ca="1" si="26"/>
        <v>182673521.48773062</v>
      </c>
      <c r="Y134" s="90">
        <f t="shared" ca="1" si="26"/>
        <v>183740183.39135599</v>
      </c>
      <c r="Z134" s="90">
        <f t="shared" ca="1" si="26"/>
        <v>184806845.29498136</v>
      </c>
      <c r="AA134" s="90">
        <f t="shared" ca="1" si="26"/>
        <v>185873507.19860676</v>
      </c>
      <c r="AB134" s="90">
        <f t="shared" ca="1" si="26"/>
        <v>186940169.1022321</v>
      </c>
      <c r="AC134" s="90">
        <f t="shared" ca="1" si="26"/>
        <v>188006831.0058575</v>
      </c>
      <c r="AD134" s="90">
        <f t="shared" ca="1" si="26"/>
        <v>189073492.90948287</v>
      </c>
      <c r="AE134" s="90">
        <f t="shared" ca="1" si="26"/>
        <v>190140154.81310827</v>
      </c>
      <c r="AF134" s="90">
        <f t="shared" ca="1" si="26"/>
        <v>191206816.71673363</v>
      </c>
      <c r="AG134" s="90">
        <f t="shared" ca="1" si="26"/>
        <v>192273478.620359</v>
      </c>
      <c r="AH134" s="90">
        <f t="shared" ca="1" si="26"/>
        <v>193340140.52398437</v>
      </c>
      <c r="AI134" s="90">
        <f t="shared" ca="1" si="26"/>
        <v>194406802.42760974</v>
      </c>
      <c r="AJ134" s="90">
        <f t="shared" ca="1" si="26"/>
        <v>195473464.33123511</v>
      </c>
      <c r="AK134" s="90">
        <f t="shared" ca="1" si="26"/>
        <v>196540126.23486048</v>
      </c>
      <c r="AL134" s="90">
        <f t="shared" ca="1" si="26"/>
        <v>197606788.13848585</v>
      </c>
      <c r="AM134" s="90">
        <f t="shared" ca="1" si="25"/>
        <v>198673450.04211125</v>
      </c>
      <c r="AN134" s="90">
        <f t="shared" ca="1" si="25"/>
        <v>199740111.94573662</v>
      </c>
      <c r="AO134" s="90">
        <f t="shared" ca="1" si="25"/>
        <v>200806773.84936199</v>
      </c>
      <c r="AP134">
        <f ca="1">V134*'Process Emissions Multipliers'!$E$37</f>
        <v>201873435.75298735</v>
      </c>
    </row>
    <row r="135" spans="1:42">
      <c r="A135" s="74">
        <v>83</v>
      </c>
      <c r="B135">
        <f ca="1">IF('Waste 2010'!$A143="MR",INDIRECT("'Waste 2010'!"&amp;'Country Selector'!$B$3&amp;ROW($A143))*10^12,0)</f>
        <v>146101776.509866</v>
      </c>
      <c r="C135" s="90">
        <f t="shared" ca="1" si="27"/>
        <v>136303003.34882593</v>
      </c>
      <c r="D135" s="90">
        <f t="shared" ca="1" si="27"/>
        <v>126504230.18778585</v>
      </c>
      <c r="E135" s="90">
        <f t="shared" ca="1" si="27"/>
        <v>116705457.02674575</v>
      </c>
      <c r="F135" s="90">
        <f t="shared" ca="1" si="27"/>
        <v>106906683.86570568</v>
      </c>
      <c r="G135" s="90">
        <f t="shared" ca="1" si="27"/>
        <v>97107910.704665601</v>
      </c>
      <c r="H135" s="90">
        <f t="shared" ca="1" si="27"/>
        <v>87309137.543625534</v>
      </c>
      <c r="I135" s="90">
        <f t="shared" ca="1" si="27"/>
        <v>77510364.382585436</v>
      </c>
      <c r="J135" s="90">
        <f t="shared" ca="1" si="27"/>
        <v>67711591.221545368</v>
      </c>
      <c r="K135" s="90">
        <f t="shared" ca="1" si="27"/>
        <v>57912818.060505286</v>
      </c>
      <c r="L135">
        <f ca="1">IF('Waste 2020'!$A143="MR",INDIRECT("'Waste 2020'!"&amp;'Country Selector'!$B$3&amp;ROW($A143))*10^12,0)*'Process Emissions Multipliers'!$B$37</f>
        <v>48114044.899465211</v>
      </c>
      <c r="M135" s="90">
        <f t="shared" ca="1" si="28"/>
        <v>54491525.876518242</v>
      </c>
      <c r="N135" s="90">
        <f t="shared" ca="1" si="28"/>
        <v>60869006.853571266</v>
      </c>
      <c r="O135" s="90">
        <f t="shared" ca="1" si="28"/>
        <v>67246487.830624297</v>
      </c>
      <c r="P135" s="90">
        <f t="shared" ca="1" si="28"/>
        <v>73623968.807677329</v>
      </c>
      <c r="Q135" s="90">
        <f t="shared" ca="1" si="28"/>
        <v>80001449.78473036</v>
      </c>
      <c r="R135" s="90">
        <f t="shared" ca="1" si="28"/>
        <v>86378930.761783391</v>
      </c>
      <c r="S135" s="90">
        <f t="shared" ca="1" si="28"/>
        <v>92756411.738836423</v>
      </c>
      <c r="T135" s="90">
        <f t="shared" ca="1" si="28"/>
        <v>99133892.715889454</v>
      </c>
      <c r="U135" s="90">
        <f t="shared" ca="1" si="28"/>
        <v>105511373.69294249</v>
      </c>
      <c r="V135">
        <f ca="1">IF('Waste 2030'!$A143="MR",INDIRECT("'Waste 2030'!"&amp;'Country Selector'!$B$3&amp;ROW($A143))*10^12,0)*'Process Emissions Multipliers'!$D$37</f>
        <v>111888854.66999552</v>
      </c>
      <c r="W135" s="90">
        <f t="shared" ca="1" si="26"/>
        <v>112549912.87337682</v>
      </c>
      <c r="X135" s="90">
        <f t="shared" ca="1" si="26"/>
        <v>113210971.07675809</v>
      </c>
      <c r="Y135" s="90">
        <f t="shared" ca="1" si="26"/>
        <v>113872029.28013937</v>
      </c>
      <c r="Z135" s="90">
        <f t="shared" ca="1" si="26"/>
        <v>114533087.48352066</v>
      </c>
      <c r="AA135" s="90">
        <f t="shared" ca="1" si="26"/>
        <v>115194145.68690194</v>
      </c>
      <c r="AB135" s="90">
        <f t="shared" ca="1" si="26"/>
        <v>115855203.89028323</v>
      </c>
      <c r="AC135" s="90">
        <f t="shared" ca="1" si="26"/>
        <v>116516262.09366453</v>
      </c>
      <c r="AD135" s="90">
        <f t="shared" ca="1" si="26"/>
        <v>117177320.2970458</v>
      </c>
      <c r="AE135" s="90">
        <f t="shared" ca="1" si="26"/>
        <v>117838378.5004271</v>
      </c>
      <c r="AF135" s="90">
        <f t="shared" ca="1" si="26"/>
        <v>118499436.70380837</v>
      </c>
      <c r="AG135" s="90">
        <f t="shared" ca="1" si="26"/>
        <v>119160494.90718967</v>
      </c>
      <c r="AH135" s="90">
        <f t="shared" ca="1" si="26"/>
        <v>119821553.11057094</v>
      </c>
      <c r="AI135" s="90">
        <f t="shared" ca="1" si="26"/>
        <v>120482611.31395224</v>
      </c>
      <c r="AJ135" s="90">
        <f t="shared" ca="1" si="26"/>
        <v>121143669.51733352</v>
      </c>
      <c r="AK135" s="90">
        <f t="shared" ca="1" si="26"/>
        <v>121804727.72071481</v>
      </c>
      <c r="AL135" s="90">
        <f t="shared" ca="1" si="26"/>
        <v>122465785.92409609</v>
      </c>
      <c r="AM135" s="90">
        <f t="shared" ca="1" si="25"/>
        <v>123126844.12747738</v>
      </c>
      <c r="AN135" s="90">
        <f t="shared" ca="1" si="25"/>
        <v>123787902.33085865</v>
      </c>
      <c r="AO135" s="90">
        <f t="shared" ca="1" si="25"/>
        <v>124448960.53423995</v>
      </c>
      <c r="AP135">
        <f ca="1">V135*'Process Emissions Multipliers'!$E$37</f>
        <v>125110018.73762123</v>
      </c>
    </row>
    <row r="136" spans="1:42">
      <c r="A136" s="74">
        <v>84</v>
      </c>
      <c r="B136">
        <f ca="1">IF('Waste 2010'!$A144="MR",INDIRECT("'Waste 2010'!"&amp;'Country Selector'!$B$3&amp;ROW($A144))*10^12,0)</f>
        <v>49292748.268925376</v>
      </c>
      <c r="C136" s="90">
        <f t="shared" ca="1" si="27"/>
        <v>58012355.645133227</v>
      </c>
      <c r="D136" s="90">
        <f t="shared" ca="1" si="27"/>
        <v>66731963.021341093</v>
      </c>
      <c r="E136" s="90">
        <f t="shared" ca="1" si="27"/>
        <v>75451570.397548944</v>
      </c>
      <c r="F136" s="90">
        <f t="shared" ca="1" si="27"/>
        <v>84171177.773756802</v>
      </c>
      <c r="G136" s="90">
        <f t="shared" ca="1" si="27"/>
        <v>92890785.14996466</v>
      </c>
      <c r="H136" s="90">
        <f t="shared" ca="1" si="27"/>
        <v>101610392.52617252</v>
      </c>
      <c r="I136" s="90">
        <f t="shared" ca="1" si="27"/>
        <v>110329999.90238039</v>
      </c>
      <c r="J136" s="90">
        <f t="shared" ca="1" si="27"/>
        <v>119049607.27858824</v>
      </c>
      <c r="K136" s="90">
        <f t="shared" ca="1" si="27"/>
        <v>127769214.65479609</v>
      </c>
      <c r="L136">
        <f ca="1">IF('Waste 2020'!$A144="MR",INDIRECT("'Waste 2020'!"&amp;'Country Selector'!$B$3&amp;ROW($A144))*10^12,0)*'Process Emissions Multipliers'!$B$37</f>
        <v>136488822.03100395</v>
      </c>
      <c r="M136" s="90">
        <f t="shared" ca="1" si="28"/>
        <v>135500582.59958917</v>
      </c>
      <c r="N136" s="90">
        <f t="shared" ca="1" si="28"/>
        <v>134512343.16817439</v>
      </c>
      <c r="O136" s="90">
        <f t="shared" ca="1" si="28"/>
        <v>133524103.73675963</v>
      </c>
      <c r="P136" s="90">
        <f t="shared" ca="1" si="28"/>
        <v>132535864.30534485</v>
      </c>
      <c r="Q136" s="90">
        <f t="shared" ca="1" si="28"/>
        <v>131547624.87393007</v>
      </c>
      <c r="R136" s="90">
        <f t="shared" ca="1" si="28"/>
        <v>130559385.44251528</v>
      </c>
      <c r="S136" s="90">
        <f t="shared" ca="1" si="28"/>
        <v>129571146.0111005</v>
      </c>
      <c r="T136" s="90">
        <f t="shared" ca="1" si="28"/>
        <v>128582906.57968575</v>
      </c>
      <c r="U136" s="90">
        <f t="shared" ca="1" si="28"/>
        <v>127594667.14827096</v>
      </c>
      <c r="V136">
        <f ca="1">IF('Waste 2030'!$A144="MR",INDIRECT("'Waste 2030'!"&amp;'Country Selector'!$B$3&amp;ROW($A144))*10^12,0)*'Process Emissions Multipliers'!$D$37</f>
        <v>126606427.71685618</v>
      </c>
      <c r="W136" s="90">
        <f t="shared" ca="1" si="26"/>
        <v>127354439.8212778</v>
      </c>
      <c r="X136" s="90">
        <f t="shared" ca="1" si="26"/>
        <v>128102451.92569941</v>
      </c>
      <c r="Y136" s="90">
        <f t="shared" ca="1" si="26"/>
        <v>128850464.03012103</v>
      </c>
      <c r="Z136" s="90">
        <f t="shared" ca="1" si="26"/>
        <v>129598476.13454264</v>
      </c>
      <c r="AA136" s="90">
        <f t="shared" ca="1" si="26"/>
        <v>130346488.23896426</v>
      </c>
      <c r="AB136" s="90">
        <f t="shared" ca="1" si="26"/>
        <v>131094500.34338586</v>
      </c>
      <c r="AC136" s="90">
        <f t="shared" ca="1" si="26"/>
        <v>131842512.44780749</v>
      </c>
      <c r="AD136" s="90">
        <f t="shared" ca="1" si="26"/>
        <v>132590524.55222909</v>
      </c>
      <c r="AE136" s="90">
        <f t="shared" ca="1" si="26"/>
        <v>133338536.65665071</v>
      </c>
      <c r="AF136" s="90">
        <f t="shared" ca="1" si="26"/>
        <v>134086548.76107234</v>
      </c>
      <c r="AG136" s="90">
        <f t="shared" ca="1" si="26"/>
        <v>134834560.86549395</v>
      </c>
      <c r="AH136" s="90">
        <f t="shared" ca="1" si="26"/>
        <v>135582572.96991557</v>
      </c>
      <c r="AI136" s="90">
        <f t="shared" ca="1" si="26"/>
        <v>136330585.07433715</v>
      </c>
      <c r="AJ136" s="90">
        <f t="shared" ca="1" si="26"/>
        <v>137078597.17875877</v>
      </c>
      <c r="AK136" s="90">
        <f t="shared" ca="1" si="26"/>
        <v>137826609.28318039</v>
      </c>
      <c r="AL136" s="90">
        <f t="shared" ca="1" si="26"/>
        <v>138574621.387602</v>
      </c>
      <c r="AM136" s="90">
        <f t="shared" ca="1" si="25"/>
        <v>139322633.49202362</v>
      </c>
      <c r="AN136" s="90">
        <f t="shared" ca="1" si="25"/>
        <v>140070645.59644526</v>
      </c>
      <c r="AO136" s="90">
        <f t="shared" ca="1" si="25"/>
        <v>140818657.70086685</v>
      </c>
      <c r="AP136">
        <f ca="1">V136*'Process Emissions Multipliers'!$E$37</f>
        <v>141566669.80528846</v>
      </c>
    </row>
    <row r="137" spans="1:42">
      <c r="A137" s="74">
        <v>85</v>
      </c>
      <c r="B137">
        <f ca="1">IF('Waste 2010'!$A145="MR",INDIRECT("'Waste 2010'!"&amp;'Country Selector'!$B$3&amp;ROW($A145))*10^12,0)</f>
        <v>97177521.471536472</v>
      </c>
      <c r="C137" s="90">
        <f t="shared" ca="1" si="27"/>
        <v>96749785.001890987</v>
      </c>
      <c r="D137" s="90">
        <f t="shared" ca="1" si="27"/>
        <v>96322048.532245502</v>
      </c>
      <c r="E137" s="90">
        <f t="shared" ca="1" si="27"/>
        <v>95894312.062600002</v>
      </c>
      <c r="F137" s="90">
        <f t="shared" ca="1" si="27"/>
        <v>95466575.592954516</v>
      </c>
      <c r="G137" s="90">
        <f t="shared" ca="1" si="27"/>
        <v>95038839.123309031</v>
      </c>
      <c r="H137" s="90">
        <f t="shared" ca="1" si="27"/>
        <v>94611102.653663546</v>
      </c>
      <c r="I137" s="90">
        <f t="shared" ca="1" si="27"/>
        <v>94183366.184018046</v>
      </c>
      <c r="J137" s="90">
        <f t="shared" ca="1" si="27"/>
        <v>93755629.71437256</v>
      </c>
      <c r="K137" s="90">
        <f t="shared" ca="1" si="27"/>
        <v>93327893.244727075</v>
      </c>
      <c r="L137">
        <f ca="1">IF('Waste 2020'!$A145="MR",INDIRECT("'Waste 2020'!"&amp;'Country Selector'!$B$3&amp;ROW($A145))*10^12,0)*'Process Emissions Multipliers'!$B$37</f>
        <v>92900156.77508159</v>
      </c>
      <c r="M137" s="90">
        <f t="shared" ca="1" si="28"/>
        <v>97295533.314574063</v>
      </c>
      <c r="N137" s="90">
        <f t="shared" ca="1" si="28"/>
        <v>101690909.85406655</v>
      </c>
      <c r="O137" s="90">
        <f t="shared" ca="1" si="28"/>
        <v>106086286.39355901</v>
      </c>
      <c r="P137" s="90">
        <f t="shared" ca="1" si="28"/>
        <v>110481662.9330515</v>
      </c>
      <c r="Q137" s="90">
        <f t="shared" ca="1" si="28"/>
        <v>114877039.47254398</v>
      </c>
      <c r="R137" s="90">
        <f t="shared" ca="1" si="28"/>
        <v>119272416.01203644</v>
      </c>
      <c r="S137" s="90">
        <f t="shared" ca="1" si="28"/>
        <v>123667792.55152893</v>
      </c>
      <c r="T137" s="90">
        <f t="shared" ca="1" si="28"/>
        <v>128063169.09102142</v>
      </c>
      <c r="U137" s="90">
        <f t="shared" ca="1" si="28"/>
        <v>132458545.63051388</v>
      </c>
      <c r="V137">
        <f ca="1">IF('Waste 2030'!$A145="MR",INDIRECT("'Waste 2030'!"&amp;'Country Selector'!$B$3&amp;ROW($A145))*10^12,0)*'Process Emissions Multipliers'!$D$37</f>
        <v>136853922.17000636</v>
      </c>
      <c r="W137" s="90">
        <f t="shared" ca="1" si="26"/>
        <v>137662478.19805953</v>
      </c>
      <c r="X137" s="90">
        <f t="shared" ca="1" si="26"/>
        <v>138471034.22611263</v>
      </c>
      <c r="Y137" s="90">
        <f t="shared" ca="1" si="26"/>
        <v>139279590.25416577</v>
      </c>
      <c r="Z137" s="90">
        <f t="shared" ca="1" si="26"/>
        <v>140088146.28221893</v>
      </c>
      <c r="AA137" s="90">
        <f t="shared" ca="1" si="26"/>
        <v>140896702.31027207</v>
      </c>
      <c r="AB137" s="90">
        <f t="shared" ca="1" si="26"/>
        <v>141705258.3383252</v>
      </c>
      <c r="AC137" s="90">
        <f t="shared" ca="1" si="26"/>
        <v>142513814.36637834</v>
      </c>
      <c r="AD137" s="90">
        <f t="shared" ca="1" si="26"/>
        <v>143322370.39443147</v>
      </c>
      <c r="AE137" s="90">
        <f t="shared" ca="1" si="26"/>
        <v>144130926.42248464</v>
      </c>
      <c r="AF137" s="90">
        <f t="shared" ca="1" si="26"/>
        <v>144939482.45053777</v>
      </c>
      <c r="AG137" s="90">
        <f t="shared" ca="1" si="26"/>
        <v>145748038.47859091</v>
      </c>
      <c r="AH137" s="90">
        <f t="shared" ca="1" si="26"/>
        <v>146556594.50664407</v>
      </c>
      <c r="AI137" s="90">
        <f t="shared" ca="1" si="26"/>
        <v>147365150.5346972</v>
      </c>
      <c r="AJ137" s="90">
        <f t="shared" ca="1" si="26"/>
        <v>148173706.56275034</v>
      </c>
      <c r="AK137" s="90">
        <f t="shared" ca="1" si="26"/>
        <v>148982262.59080347</v>
      </c>
      <c r="AL137" s="90">
        <f t="shared" ca="1" si="26"/>
        <v>149790818.61885661</v>
      </c>
      <c r="AM137" s="90">
        <f t="shared" ca="1" si="25"/>
        <v>150599374.64690974</v>
      </c>
      <c r="AN137" s="90">
        <f t="shared" ca="1" si="25"/>
        <v>151407930.67496288</v>
      </c>
      <c r="AO137" s="90">
        <f t="shared" ca="1" si="25"/>
        <v>152216486.70301607</v>
      </c>
      <c r="AP137">
        <f ca="1">V137*'Process Emissions Multipliers'!$E$37</f>
        <v>153025042.73106918</v>
      </c>
    </row>
    <row r="138" spans="1:42">
      <c r="A138" s="74">
        <v>86</v>
      </c>
      <c r="B138">
        <f ca="1">IF('Waste 2010'!$A146="MR",INDIRECT("'Waste 2010'!"&amp;'Country Selector'!$B$3&amp;ROW($A146))*10^12,0)</f>
        <v>22794228.248912416</v>
      </c>
      <c r="C138" s="90">
        <f t="shared" ca="1" si="27"/>
        <v>27661483.061066832</v>
      </c>
      <c r="D138" s="90">
        <f t="shared" ca="1" si="27"/>
        <v>32528737.873221248</v>
      </c>
      <c r="E138" s="90">
        <f t="shared" ca="1" si="27"/>
        <v>37395992.685375661</v>
      </c>
      <c r="F138" s="90">
        <f t="shared" ca="1" si="27"/>
        <v>42263247.497530073</v>
      </c>
      <c r="G138" s="90">
        <f t="shared" ca="1" si="27"/>
        <v>47130502.309684485</v>
      </c>
      <c r="H138" s="90">
        <f t="shared" ca="1" si="27"/>
        <v>51997757.121838897</v>
      </c>
      <c r="I138" s="90">
        <f t="shared" ca="1" si="27"/>
        <v>56865011.933993317</v>
      </c>
      <c r="J138" s="90">
        <f t="shared" ca="1" si="27"/>
        <v>61732266.746147737</v>
      </c>
      <c r="K138" s="90">
        <f t="shared" ca="1" si="27"/>
        <v>66599521.558302149</v>
      </c>
      <c r="L138">
        <f ca="1">IF('Waste 2020'!$A146="MR",INDIRECT("'Waste 2020'!"&amp;'Country Selector'!$B$3&amp;ROW($A146))*10^12,0)*'Process Emissions Multipliers'!$B$37</f>
        <v>71466776.370456561</v>
      </c>
      <c r="M138" s="90">
        <f t="shared" ca="1" si="28"/>
        <v>78422295.284906223</v>
      </c>
      <c r="N138" s="90">
        <f t="shared" ca="1" si="28"/>
        <v>85377814.199355885</v>
      </c>
      <c r="O138" s="90">
        <f t="shared" ca="1" si="28"/>
        <v>92333333.113805547</v>
      </c>
      <c r="P138" s="90">
        <f t="shared" ca="1" si="28"/>
        <v>99288852.028255209</v>
      </c>
      <c r="Q138" s="90">
        <f t="shared" ca="1" si="28"/>
        <v>106244370.94270489</v>
      </c>
      <c r="R138" s="90">
        <f t="shared" ca="1" si="28"/>
        <v>113199889.85715453</v>
      </c>
      <c r="S138" s="90">
        <f t="shared" ca="1" si="28"/>
        <v>120155408.77160421</v>
      </c>
      <c r="T138" s="90">
        <f t="shared" ca="1" si="28"/>
        <v>127110927.68605387</v>
      </c>
      <c r="U138" s="90">
        <f t="shared" ca="1" si="28"/>
        <v>134066446.60050352</v>
      </c>
      <c r="V138">
        <f ca="1">IF('Waste 2030'!$A146="MR",INDIRECT("'Waste 2030'!"&amp;'Country Selector'!$B$3&amp;ROW($A146))*10^12,0)*'Process Emissions Multipliers'!$D$37</f>
        <v>141021965.5149532</v>
      </c>
      <c r="W138" s="90">
        <f t="shared" ca="1" si="26"/>
        <v>141855147.04528135</v>
      </c>
      <c r="X138" s="90">
        <f t="shared" ca="1" si="26"/>
        <v>142688328.57560951</v>
      </c>
      <c r="Y138" s="90">
        <f t="shared" ca="1" si="26"/>
        <v>143521510.10593769</v>
      </c>
      <c r="Z138" s="90">
        <f t="shared" ca="1" si="26"/>
        <v>144354691.63626584</v>
      </c>
      <c r="AA138" s="90">
        <f t="shared" ca="1" si="26"/>
        <v>145187873.16659403</v>
      </c>
      <c r="AB138" s="90">
        <f t="shared" ca="1" si="26"/>
        <v>146021054.69692218</v>
      </c>
      <c r="AC138" s="90">
        <f t="shared" ca="1" si="26"/>
        <v>146854236.22725034</v>
      </c>
      <c r="AD138" s="90">
        <f t="shared" ca="1" si="26"/>
        <v>147687417.75757849</v>
      </c>
      <c r="AE138" s="90">
        <f t="shared" ca="1" si="26"/>
        <v>148520599.28790668</v>
      </c>
      <c r="AF138" s="90">
        <f t="shared" ca="1" si="26"/>
        <v>149353780.81823486</v>
      </c>
      <c r="AG138" s="90">
        <f t="shared" ca="1" si="26"/>
        <v>150186962.34856302</v>
      </c>
      <c r="AH138" s="90">
        <f t="shared" ca="1" si="26"/>
        <v>151020143.87889117</v>
      </c>
      <c r="AI138" s="90">
        <f t="shared" ca="1" si="26"/>
        <v>151853325.40921935</v>
      </c>
      <c r="AJ138" s="90">
        <f t="shared" ca="1" si="26"/>
        <v>152686506.93954751</v>
      </c>
      <c r="AK138" s="90">
        <f t="shared" ca="1" si="26"/>
        <v>153519688.46987566</v>
      </c>
      <c r="AL138" s="90">
        <f t="shared" ca="1" si="26"/>
        <v>154352870.00020382</v>
      </c>
      <c r="AM138" s="90">
        <f t="shared" ca="1" si="25"/>
        <v>155186051.530532</v>
      </c>
      <c r="AN138" s="90">
        <f t="shared" ca="1" si="25"/>
        <v>156019233.06086016</v>
      </c>
      <c r="AO138" s="90">
        <f t="shared" ca="1" si="25"/>
        <v>156852414.59118834</v>
      </c>
      <c r="AP138">
        <f ca="1">V138*'Process Emissions Multipliers'!$E$37</f>
        <v>157685596.1215165</v>
      </c>
    </row>
    <row r="139" spans="1:42">
      <c r="A139" s="74">
        <v>87</v>
      </c>
      <c r="B139">
        <f ca="1">IF('Waste 2010'!$A147="MR",INDIRECT("'Waste 2010'!"&amp;'Country Selector'!$B$3&amp;ROW($A147))*10^12,0)</f>
        <v>49235921.814272389</v>
      </c>
      <c r="C139" s="90">
        <f t="shared" ca="1" si="27"/>
        <v>58484787.242731154</v>
      </c>
      <c r="D139" s="90">
        <f t="shared" ca="1" si="27"/>
        <v>67733652.671189904</v>
      </c>
      <c r="E139" s="90">
        <f t="shared" ca="1" si="27"/>
        <v>76982518.099648684</v>
      </c>
      <c r="F139" s="90">
        <f t="shared" ca="1" si="27"/>
        <v>86231383.528107435</v>
      </c>
      <c r="G139" s="90">
        <f t="shared" ca="1" si="27"/>
        <v>95480248.956566215</v>
      </c>
      <c r="H139" s="90">
        <f t="shared" ca="1" si="27"/>
        <v>104729114.38502496</v>
      </c>
      <c r="I139" s="90">
        <f t="shared" ca="1" si="27"/>
        <v>113977979.81348374</v>
      </c>
      <c r="J139" s="90">
        <f t="shared" ca="1" si="27"/>
        <v>123226845.2419425</v>
      </c>
      <c r="K139" s="90">
        <f t="shared" ca="1" si="27"/>
        <v>132475710.67040126</v>
      </c>
      <c r="L139">
        <f ca="1">IF('Waste 2020'!$A147="MR",INDIRECT("'Waste 2020'!"&amp;'Country Selector'!$B$3&amp;ROW($A147))*10^12,0)*'Process Emissions Multipliers'!$B$37</f>
        <v>141724576.09886003</v>
      </c>
      <c r="M139" s="90">
        <f t="shared" ca="1" si="28"/>
        <v>134274586.16829321</v>
      </c>
      <c r="N139" s="90">
        <f t="shared" ca="1" si="28"/>
        <v>126824596.23772639</v>
      </c>
      <c r="O139" s="90">
        <f t="shared" ca="1" si="28"/>
        <v>119374606.30715957</v>
      </c>
      <c r="P139" s="90">
        <f t="shared" ca="1" si="28"/>
        <v>111924616.37659276</v>
      </c>
      <c r="Q139" s="90">
        <f t="shared" ca="1" si="28"/>
        <v>104474626.44602594</v>
      </c>
      <c r="R139" s="90">
        <f t="shared" ca="1" si="28"/>
        <v>97024636.51545912</v>
      </c>
      <c r="S139" s="90">
        <f t="shared" ca="1" si="28"/>
        <v>89574646.584892303</v>
      </c>
      <c r="T139" s="90">
        <f t="shared" ca="1" si="28"/>
        <v>82124656.654325485</v>
      </c>
      <c r="U139" s="90">
        <f t="shared" ca="1" si="28"/>
        <v>74674666.723758668</v>
      </c>
      <c r="V139">
        <f ca="1">IF('Waste 2030'!$A147="MR",INDIRECT("'Waste 2030'!"&amp;'Country Selector'!$B$3&amp;ROW($A147))*10^12,0)*'Process Emissions Multipliers'!$D$37</f>
        <v>67224676.79319185</v>
      </c>
      <c r="W139" s="90">
        <f t="shared" ca="1" si="26"/>
        <v>67621851.509072751</v>
      </c>
      <c r="X139" s="90">
        <f t="shared" ca="1" si="26"/>
        <v>68019026.224953651</v>
      </c>
      <c r="Y139" s="90">
        <f t="shared" ca="1" si="26"/>
        <v>68416200.940834552</v>
      </c>
      <c r="Z139" s="90">
        <f t="shared" ca="1" si="26"/>
        <v>68813375.656715453</v>
      </c>
      <c r="AA139" s="90">
        <f t="shared" ca="1" si="26"/>
        <v>69210550.372596353</v>
      </c>
      <c r="AB139" s="90">
        <f t="shared" ca="1" si="26"/>
        <v>69607725.088477254</v>
      </c>
      <c r="AC139" s="90">
        <f t="shared" ca="1" si="26"/>
        <v>70004899.804358169</v>
      </c>
      <c r="AD139" s="90">
        <f t="shared" ca="1" si="26"/>
        <v>70402074.52023907</v>
      </c>
      <c r="AE139" s="90">
        <f t="shared" ca="1" si="26"/>
        <v>70799249.236119956</v>
      </c>
      <c r="AF139" s="90">
        <f t="shared" ca="1" si="26"/>
        <v>71196423.952000871</v>
      </c>
      <c r="AG139" s="90">
        <f t="shared" ca="1" si="26"/>
        <v>71593598.667881772</v>
      </c>
      <c r="AH139" s="90">
        <f t="shared" ca="1" si="26"/>
        <v>71990773.383762673</v>
      </c>
      <c r="AI139" s="90">
        <f t="shared" ca="1" si="26"/>
        <v>72387948.099643573</v>
      </c>
      <c r="AJ139" s="90">
        <f t="shared" ca="1" si="26"/>
        <v>72785122.815524489</v>
      </c>
      <c r="AK139" s="90">
        <f t="shared" ca="1" si="26"/>
        <v>73182297.531405389</v>
      </c>
      <c r="AL139" s="90">
        <f t="shared" ca="1" si="26"/>
        <v>73579472.24728629</v>
      </c>
      <c r="AM139" s="90">
        <f t="shared" ca="1" si="25"/>
        <v>73976646.963167176</v>
      </c>
      <c r="AN139" s="90">
        <f t="shared" ca="1" si="25"/>
        <v>74373821.679048091</v>
      </c>
      <c r="AO139" s="90">
        <f t="shared" ca="1" si="25"/>
        <v>74770996.394928977</v>
      </c>
      <c r="AP139">
        <f ca="1">V139*'Process Emissions Multipliers'!$E$37</f>
        <v>75168171.110809892</v>
      </c>
    </row>
    <row r="140" spans="1:42">
      <c r="A140" s="74">
        <v>88</v>
      </c>
      <c r="B140">
        <f ca="1">IF('Waste 2010'!$A148="MR",INDIRECT("'Waste 2010'!"&amp;'Country Selector'!$B$3&amp;ROW($A148))*10^12,0)</f>
        <v>127159121.84724231</v>
      </c>
      <c r="C140" s="90">
        <f t="shared" ca="1" si="27"/>
        <v>120090148.82449287</v>
      </c>
      <c r="D140" s="90">
        <f t="shared" ca="1" si="27"/>
        <v>113021175.80174345</v>
      </c>
      <c r="E140" s="90">
        <f t="shared" ca="1" si="27"/>
        <v>105952202.77899402</v>
      </c>
      <c r="F140" s="90">
        <f t="shared" ca="1" si="27"/>
        <v>98883229.756244585</v>
      </c>
      <c r="G140" s="90">
        <f t="shared" ca="1" si="27"/>
        <v>91814256.733495146</v>
      </c>
      <c r="H140" s="90">
        <f t="shared" ca="1" si="27"/>
        <v>84745283.710745722</v>
      </c>
      <c r="I140" s="90">
        <f t="shared" ca="1" si="27"/>
        <v>77676310.687996298</v>
      </c>
      <c r="J140" s="90">
        <f t="shared" ca="1" si="27"/>
        <v>70607337.665246859</v>
      </c>
      <c r="K140" s="90">
        <f t="shared" ca="1" si="27"/>
        <v>63538364.64249742</v>
      </c>
      <c r="L140">
        <f ca="1">IF('Waste 2020'!$A148="MR",INDIRECT("'Waste 2020'!"&amp;'Country Selector'!$B$3&amp;ROW($A148))*10^12,0)*'Process Emissions Multipliers'!$B$37</f>
        <v>56469391.619747996</v>
      </c>
      <c r="M140" s="90">
        <f t="shared" ca="1" si="28"/>
        <v>54686367.107146457</v>
      </c>
      <c r="N140" s="90">
        <f t="shared" ca="1" si="28"/>
        <v>52903342.594544917</v>
      </c>
      <c r="O140" s="90">
        <f t="shared" ca="1" si="28"/>
        <v>51120318.081943378</v>
      </c>
      <c r="P140" s="90">
        <f t="shared" ca="1" si="28"/>
        <v>49337293.569341838</v>
      </c>
      <c r="Q140" s="90">
        <f t="shared" ca="1" si="28"/>
        <v>47554269.056740299</v>
      </c>
      <c r="R140" s="90">
        <f t="shared" ca="1" si="28"/>
        <v>45771244.544138759</v>
      </c>
      <c r="S140" s="90">
        <f t="shared" ca="1" si="28"/>
        <v>43988220.03153722</v>
      </c>
      <c r="T140" s="90">
        <f t="shared" ca="1" si="28"/>
        <v>42205195.518935673</v>
      </c>
      <c r="U140" s="90">
        <f t="shared" ca="1" si="28"/>
        <v>40422171.006334133</v>
      </c>
      <c r="V140">
        <f ca="1">IF('Waste 2030'!$A148="MR",INDIRECT("'Waste 2030'!"&amp;'Country Selector'!$B$3&amp;ROW($A148))*10^12,0)*'Process Emissions Multipliers'!$D$37</f>
        <v>38639146.493732594</v>
      </c>
      <c r="W140" s="90">
        <f t="shared" ca="1" si="26"/>
        <v>38867433.080780692</v>
      </c>
      <c r="X140" s="90">
        <f t="shared" ca="1" si="26"/>
        <v>39095719.667828776</v>
      </c>
      <c r="Y140" s="90">
        <f t="shared" ca="1" si="26"/>
        <v>39324006.254876867</v>
      </c>
      <c r="Z140" s="90">
        <f t="shared" ca="1" si="26"/>
        <v>39552292.841924958</v>
      </c>
      <c r="AA140" s="90">
        <f t="shared" ca="1" si="26"/>
        <v>39780579.428973049</v>
      </c>
      <c r="AB140" s="90">
        <f t="shared" ca="1" si="26"/>
        <v>40008866.016021147</v>
      </c>
      <c r="AC140" s="90">
        <f t="shared" ca="1" si="26"/>
        <v>40237152.603069231</v>
      </c>
      <c r="AD140" s="90">
        <f t="shared" ca="1" si="26"/>
        <v>40465439.190117329</v>
      </c>
      <c r="AE140" s="90">
        <f t="shared" ca="1" si="26"/>
        <v>40693725.777165413</v>
      </c>
      <c r="AF140" s="90">
        <f t="shared" ca="1" si="26"/>
        <v>40922012.364213511</v>
      </c>
      <c r="AG140" s="90">
        <f t="shared" ca="1" si="26"/>
        <v>41150298.951261595</v>
      </c>
      <c r="AH140" s="90">
        <f t="shared" ca="1" si="26"/>
        <v>41378585.538309693</v>
      </c>
      <c r="AI140" s="90">
        <f t="shared" ca="1" si="26"/>
        <v>41606872.125357792</v>
      </c>
      <c r="AJ140" s="90">
        <f t="shared" ca="1" si="26"/>
        <v>41835158.712405875</v>
      </c>
      <c r="AK140" s="90">
        <f t="shared" ca="1" si="26"/>
        <v>42063445.299453959</v>
      </c>
      <c r="AL140" s="90">
        <f t="shared" ca="1" si="26"/>
        <v>42291731.886502057</v>
      </c>
      <c r="AM140" s="90">
        <f t="shared" ca="1" si="25"/>
        <v>42520018.473550148</v>
      </c>
      <c r="AN140" s="90">
        <f t="shared" ca="1" si="25"/>
        <v>42748305.060598239</v>
      </c>
      <c r="AO140" s="90">
        <f t="shared" ca="1" si="25"/>
        <v>42976591.64764633</v>
      </c>
      <c r="AP140">
        <f ca="1">V140*'Process Emissions Multipliers'!$E$37</f>
        <v>43204878.234694421</v>
      </c>
    </row>
    <row r="141" spans="1:42">
      <c r="A141" s="74">
        <v>89</v>
      </c>
      <c r="B141">
        <f ca="1">IF('Waste 2010'!$A149="MR",INDIRECT("'Waste 2010'!"&amp;'Country Selector'!$B$3&amp;ROW($A149))*10^12,0)</f>
        <v>39314948.084623322</v>
      </c>
      <c r="C141" s="90">
        <f t="shared" ca="1" si="27"/>
        <v>46205356.91140411</v>
      </c>
      <c r="D141" s="90">
        <f t="shared" ca="1" si="27"/>
        <v>53095765.738184884</v>
      </c>
      <c r="E141" s="90">
        <f t="shared" ca="1" si="27"/>
        <v>59986174.564965665</v>
      </c>
      <c r="F141" s="90">
        <f t="shared" ca="1" si="27"/>
        <v>66876583.391746461</v>
      </c>
      <c r="G141" s="90">
        <f t="shared" ca="1" si="27"/>
        <v>73766992.218527228</v>
      </c>
      <c r="H141" s="90">
        <f t="shared" ca="1" si="27"/>
        <v>80657401.045308024</v>
      </c>
      <c r="I141" s="90">
        <f t="shared" ca="1" si="27"/>
        <v>87547809.872088805</v>
      </c>
      <c r="J141" s="90">
        <f t="shared" ca="1" si="27"/>
        <v>94438218.698869586</v>
      </c>
      <c r="K141" s="90">
        <f t="shared" ca="1" si="27"/>
        <v>101328627.52565038</v>
      </c>
      <c r="L141">
        <f ca="1">IF('Waste 2020'!$A149="MR",INDIRECT("'Waste 2020'!"&amp;'Country Selector'!$B$3&amp;ROW($A149))*10^12,0)*'Process Emissions Multipliers'!$B$37</f>
        <v>108219036.35243116</v>
      </c>
      <c r="M141" s="90">
        <f t="shared" ca="1" si="28"/>
        <v>112423503.64643238</v>
      </c>
      <c r="N141" s="90">
        <f t="shared" ca="1" si="28"/>
        <v>116627970.94043359</v>
      </c>
      <c r="O141" s="90">
        <f t="shared" ca="1" si="28"/>
        <v>120832438.23443481</v>
      </c>
      <c r="P141" s="90">
        <f t="shared" ca="1" si="28"/>
        <v>125036905.52843603</v>
      </c>
      <c r="Q141" s="90">
        <f t="shared" ca="1" si="28"/>
        <v>129241372.82243726</v>
      </c>
      <c r="R141" s="90">
        <f t="shared" ca="1" si="28"/>
        <v>133445840.11643848</v>
      </c>
      <c r="S141" s="90">
        <f t="shared" ca="1" si="28"/>
        <v>137650307.4104397</v>
      </c>
      <c r="T141" s="90">
        <f t="shared" ca="1" si="28"/>
        <v>141854774.70444092</v>
      </c>
      <c r="U141" s="90">
        <f t="shared" ca="1" si="28"/>
        <v>146059241.99844214</v>
      </c>
      <c r="V141">
        <f ca="1">IF('Waste 2030'!$A149="MR",INDIRECT("'Waste 2030'!"&amp;'Country Selector'!$B$3&amp;ROW($A149))*10^12,0)*'Process Emissions Multipliers'!$D$37</f>
        <v>150263709.29244336</v>
      </c>
      <c r="W141" s="90">
        <f t="shared" ca="1" si="26"/>
        <v>151151492.60197175</v>
      </c>
      <c r="X141" s="90">
        <f t="shared" ca="1" si="26"/>
        <v>152039275.91150016</v>
      </c>
      <c r="Y141" s="90">
        <f t="shared" ca="1" si="26"/>
        <v>152927059.22102857</v>
      </c>
      <c r="Z141" s="90">
        <f t="shared" ca="1" si="26"/>
        <v>153814842.53055695</v>
      </c>
      <c r="AA141" s="90">
        <f t="shared" ca="1" si="26"/>
        <v>154702625.84008536</v>
      </c>
      <c r="AB141" s="90">
        <f t="shared" ca="1" si="26"/>
        <v>155590409.14961374</v>
      </c>
      <c r="AC141" s="90">
        <f t="shared" ca="1" si="26"/>
        <v>156478192.45914215</v>
      </c>
      <c r="AD141" s="90">
        <f t="shared" ca="1" si="26"/>
        <v>157365975.76867053</v>
      </c>
      <c r="AE141" s="90">
        <f t="shared" ca="1" si="26"/>
        <v>158253759.07819894</v>
      </c>
      <c r="AF141" s="90">
        <f t="shared" ca="1" si="26"/>
        <v>159141542.38772732</v>
      </c>
      <c r="AG141" s="90">
        <f t="shared" ca="1" si="26"/>
        <v>160029325.69725573</v>
      </c>
      <c r="AH141" s="90">
        <f t="shared" ca="1" si="26"/>
        <v>160917109.00678414</v>
      </c>
      <c r="AI141" s="90">
        <f t="shared" ca="1" si="26"/>
        <v>161804892.31631255</v>
      </c>
      <c r="AJ141" s="90">
        <f t="shared" ca="1" si="26"/>
        <v>162692675.6258409</v>
      </c>
      <c r="AK141" s="90">
        <f t="shared" ca="1" si="26"/>
        <v>163580458.93536931</v>
      </c>
      <c r="AL141" s="90">
        <f t="shared" ca="1" si="26"/>
        <v>164468242.24489772</v>
      </c>
      <c r="AM141" s="90">
        <f t="shared" ca="1" si="25"/>
        <v>165356025.5544261</v>
      </c>
      <c r="AN141" s="90">
        <f t="shared" ca="1" si="25"/>
        <v>166243808.86395451</v>
      </c>
      <c r="AO141" s="90">
        <f t="shared" ca="1" si="25"/>
        <v>167131592.17348289</v>
      </c>
      <c r="AP141">
        <f ca="1">V141*'Process Emissions Multipliers'!$E$37</f>
        <v>168019375.48301131</v>
      </c>
    </row>
    <row r="142" spans="1:42">
      <c r="A142" s="74">
        <v>90</v>
      </c>
      <c r="B142">
        <f ca="1">IF('Waste 2010'!$A150="MR",INDIRECT("'Waste 2010'!"&amp;'Country Selector'!$B$3&amp;ROW($A150))*10^12,0)</f>
        <v>43593046.640921786</v>
      </c>
      <c r="C142" s="90">
        <f t="shared" ca="1" si="27"/>
        <v>55578459.378934696</v>
      </c>
      <c r="D142" s="90">
        <f t="shared" ca="1" si="27"/>
        <v>67563872.116947606</v>
      </c>
      <c r="E142" s="90">
        <f t="shared" ca="1" si="27"/>
        <v>79549284.854960516</v>
      </c>
      <c r="F142" s="90">
        <f t="shared" ca="1" si="27"/>
        <v>91534697.592973426</v>
      </c>
      <c r="G142" s="90">
        <f t="shared" ca="1" si="27"/>
        <v>103520110.33098635</v>
      </c>
      <c r="H142" s="90">
        <f t="shared" ca="1" si="27"/>
        <v>115505523.06899925</v>
      </c>
      <c r="I142" s="90">
        <f t="shared" ca="1" si="27"/>
        <v>127490935.80701216</v>
      </c>
      <c r="J142" s="90">
        <f t="shared" ca="1" si="27"/>
        <v>139476348.54502508</v>
      </c>
      <c r="K142" s="90">
        <f t="shared" ca="1" si="27"/>
        <v>151461761.28303799</v>
      </c>
      <c r="L142">
        <f ca="1">IF('Waste 2020'!$A150="MR",INDIRECT("'Waste 2020'!"&amp;'Country Selector'!$B$3&amp;ROW($A150))*10^12,0)*'Process Emissions Multipliers'!$B$37</f>
        <v>163447174.0210509</v>
      </c>
      <c r="M142" s="90">
        <f t="shared" ca="1" si="28"/>
        <v>150531151.14052448</v>
      </c>
      <c r="N142" s="90">
        <f t="shared" ca="1" si="28"/>
        <v>137615128.25999805</v>
      </c>
      <c r="O142" s="90">
        <f t="shared" ca="1" si="28"/>
        <v>124699105.37947164</v>
      </c>
      <c r="P142" s="90">
        <f t="shared" ca="1" si="28"/>
        <v>111783082.49894524</v>
      </c>
      <c r="Q142" s="90">
        <f t="shared" ca="1" si="28"/>
        <v>98867059.618418828</v>
      </c>
      <c r="R142" s="90">
        <f t="shared" ca="1" si="28"/>
        <v>85951036.737892419</v>
      </c>
      <c r="S142" s="90">
        <f t="shared" ca="1" si="28"/>
        <v>73035013.857365996</v>
      </c>
      <c r="T142" s="90">
        <f t="shared" ca="1" si="28"/>
        <v>60118990.976839587</v>
      </c>
      <c r="U142" s="90">
        <f t="shared" ca="1" si="28"/>
        <v>47202968.096313164</v>
      </c>
      <c r="V142">
        <f ca="1">IF('Waste 2030'!$A150="MR",INDIRECT("'Waste 2030'!"&amp;'Country Selector'!$B$3&amp;ROW($A150))*10^12,0)*'Process Emissions Multipliers'!$D$37</f>
        <v>34286945.215786755</v>
      </c>
      <c r="W142" s="90">
        <f t="shared" ca="1" si="26"/>
        <v>34489518.264466457</v>
      </c>
      <c r="X142" s="90">
        <f t="shared" ca="1" si="26"/>
        <v>34692091.313146144</v>
      </c>
      <c r="Y142" s="90">
        <f t="shared" ca="1" si="26"/>
        <v>34894664.361825846</v>
      </c>
      <c r="Z142" s="90">
        <f t="shared" ca="1" si="26"/>
        <v>35097237.410505548</v>
      </c>
      <c r="AA142" s="90">
        <f t="shared" ca="1" si="26"/>
        <v>35299810.459185243</v>
      </c>
      <c r="AB142" s="90">
        <f t="shared" ca="1" si="26"/>
        <v>35502383.507864937</v>
      </c>
      <c r="AC142" s="90">
        <f t="shared" ca="1" si="26"/>
        <v>35704956.556544632</v>
      </c>
      <c r="AD142" s="90">
        <f t="shared" ca="1" si="26"/>
        <v>35907529.605224334</v>
      </c>
      <c r="AE142" s="90">
        <f t="shared" ca="1" si="26"/>
        <v>36110102.653904036</v>
      </c>
      <c r="AF142" s="90">
        <f t="shared" ca="1" si="26"/>
        <v>36312675.70258373</v>
      </c>
      <c r="AG142" s="90">
        <f t="shared" ca="1" si="26"/>
        <v>36515248.751263425</v>
      </c>
      <c r="AH142" s="90">
        <f t="shared" ca="1" si="26"/>
        <v>36717821.799943119</v>
      </c>
      <c r="AI142" s="90">
        <f t="shared" ca="1" si="26"/>
        <v>36920394.848622814</v>
      </c>
      <c r="AJ142" s="90">
        <f t="shared" ca="1" si="26"/>
        <v>37122967.897302516</v>
      </c>
      <c r="AK142" s="90">
        <f t="shared" ca="1" si="26"/>
        <v>37325540.945982218</v>
      </c>
      <c r="AL142" s="90">
        <f t="shared" ref="AL142:AO157" ca="1" si="29">$V142*($AP$1-AL$1)/($AP$1-$V$1)+$AP142*(AL$1-$V$1)/($AP$1-$V$1)</f>
        <v>37528113.994661912</v>
      </c>
      <c r="AM142" s="90">
        <f t="shared" ca="1" si="29"/>
        <v>37730687.043341607</v>
      </c>
      <c r="AN142" s="90">
        <f t="shared" ca="1" si="29"/>
        <v>37933260.092021309</v>
      </c>
      <c r="AO142" s="90">
        <f t="shared" ca="1" si="29"/>
        <v>38135833.140700996</v>
      </c>
      <c r="AP142">
        <f ca="1">V142*'Process Emissions Multipliers'!$E$37</f>
        <v>38338406.189380698</v>
      </c>
    </row>
    <row r="143" spans="1:42">
      <c r="A143" s="74">
        <v>91</v>
      </c>
      <c r="B143">
        <f ca="1">IF('Waste 2010'!$A151="MR",INDIRECT("'Waste 2010'!"&amp;'Country Selector'!$B$3&amp;ROW($A151))*10^12,0)</f>
        <v>28955541.694131169</v>
      </c>
      <c r="C143" s="90">
        <f t="shared" ca="1" si="27"/>
        <v>37420567.083268538</v>
      </c>
      <c r="D143" s="90">
        <f t="shared" ca="1" si="27"/>
        <v>45885592.472405896</v>
      </c>
      <c r="E143" s="90">
        <f t="shared" ca="1" si="27"/>
        <v>54350617.861543268</v>
      </c>
      <c r="F143" s="90">
        <f t="shared" ca="1" si="27"/>
        <v>62815643.250680625</v>
      </c>
      <c r="G143" s="90">
        <f t="shared" ca="1" si="27"/>
        <v>71280668.639817998</v>
      </c>
      <c r="H143" s="90">
        <f t="shared" ca="1" si="27"/>
        <v>79745694.028955355</v>
      </c>
      <c r="I143" s="90">
        <f t="shared" ca="1" si="27"/>
        <v>88210719.418092728</v>
      </c>
      <c r="J143" s="90">
        <f t="shared" ca="1" si="27"/>
        <v>96675744.807230085</v>
      </c>
      <c r="K143" s="90">
        <f t="shared" ca="1" si="27"/>
        <v>105140770.19636744</v>
      </c>
      <c r="L143">
        <f ca="1">IF('Waste 2020'!$A151="MR",INDIRECT("'Waste 2020'!"&amp;'Country Selector'!$B$3&amp;ROW($A151))*10^12,0)*'Process Emissions Multipliers'!$B$37</f>
        <v>113605795.58550481</v>
      </c>
      <c r="M143" s="90">
        <f t="shared" ca="1" si="28"/>
        <v>112975635.20915647</v>
      </c>
      <c r="N143" s="90">
        <f t="shared" ca="1" si="28"/>
        <v>112345474.83280814</v>
      </c>
      <c r="O143" s="90">
        <f t="shared" ca="1" si="28"/>
        <v>111715314.45645981</v>
      </c>
      <c r="P143" s="90">
        <f t="shared" ca="1" si="28"/>
        <v>111085154.08011147</v>
      </c>
      <c r="Q143" s="90">
        <f t="shared" ca="1" si="28"/>
        <v>110454993.70376313</v>
      </c>
      <c r="R143" s="90">
        <f t="shared" ca="1" si="28"/>
        <v>109824833.32741478</v>
      </c>
      <c r="S143" s="90">
        <f t="shared" ca="1" si="28"/>
        <v>109194672.95106645</v>
      </c>
      <c r="T143" s="90">
        <f t="shared" ca="1" si="28"/>
        <v>108564512.57471812</v>
      </c>
      <c r="U143" s="90">
        <f t="shared" ca="1" si="28"/>
        <v>107934352.19836977</v>
      </c>
      <c r="V143">
        <f ca="1">IF('Waste 2030'!$A151="MR",INDIRECT("'Waste 2030'!"&amp;'Country Selector'!$B$3&amp;ROW($A151))*10^12,0)*'Process Emissions Multipliers'!$D$37</f>
        <v>107304191.82202144</v>
      </c>
      <c r="W143" s="90">
        <f t="shared" ref="W143:AL158" ca="1" si="30">$V143*($AP$1-W$1)/($AP$1-$V$1)+$AP143*(W$1-$V$1)/($AP$1-$V$1)</f>
        <v>107938163.06491564</v>
      </c>
      <c r="X143" s="90">
        <f t="shared" ca="1" si="30"/>
        <v>108572134.30780986</v>
      </c>
      <c r="Y143" s="90">
        <f t="shared" ca="1" si="30"/>
        <v>109206105.55070406</v>
      </c>
      <c r="Z143" s="90">
        <f t="shared" ca="1" si="30"/>
        <v>109840076.79359826</v>
      </c>
      <c r="AA143" s="90">
        <f t="shared" ca="1" si="30"/>
        <v>110474048.03649248</v>
      </c>
      <c r="AB143" s="90">
        <f t="shared" ca="1" si="30"/>
        <v>111108019.27938667</v>
      </c>
      <c r="AC143" s="90">
        <f t="shared" ca="1" si="30"/>
        <v>111741990.5222809</v>
      </c>
      <c r="AD143" s="90">
        <f t="shared" ca="1" si="30"/>
        <v>112375961.7651751</v>
      </c>
      <c r="AE143" s="90">
        <f t="shared" ca="1" si="30"/>
        <v>113009933.00806931</v>
      </c>
      <c r="AF143" s="90">
        <f t="shared" ca="1" si="30"/>
        <v>113643904.25096351</v>
      </c>
      <c r="AG143" s="90">
        <f t="shared" ca="1" si="30"/>
        <v>114277875.49385771</v>
      </c>
      <c r="AH143" s="90">
        <f t="shared" ca="1" si="30"/>
        <v>114911846.73675191</v>
      </c>
      <c r="AI143" s="90">
        <f t="shared" ca="1" si="30"/>
        <v>115545817.97964613</v>
      </c>
      <c r="AJ143" s="90">
        <f t="shared" ca="1" si="30"/>
        <v>116179789.22254035</v>
      </c>
      <c r="AK143" s="90">
        <f t="shared" ca="1" si="30"/>
        <v>116813760.46543454</v>
      </c>
      <c r="AL143" s="90">
        <f t="shared" ca="1" si="30"/>
        <v>117447731.70832875</v>
      </c>
      <c r="AM143" s="90">
        <f t="shared" ca="1" si="29"/>
        <v>118081702.95122296</v>
      </c>
      <c r="AN143" s="90">
        <f t="shared" ca="1" si="29"/>
        <v>118715674.19411716</v>
      </c>
      <c r="AO143" s="90">
        <f t="shared" ca="1" si="29"/>
        <v>119349645.43701138</v>
      </c>
      <c r="AP143">
        <f ca="1">V143*'Process Emissions Multipliers'!$E$37</f>
        <v>119983616.67990558</v>
      </c>
    </row>
    <row r="144" spans="1:42">
      <c r="A144" s="74">
        <v>92</v>
      </c>
      <c r="B144">
        <f ca="1">IF('Waste 2010'!$A152="MR",INDIRECT("'Waste 2010'!"&amp;'Country Selector'!$B$3&amp;ROW($A152))*10^12,0)</f>
        <v>141746075.99315438</v>
      </c>
      <c r="C144" s="90">
        <f t="shared" ca="1" si="27"/>
        <v>135503571.27734199</v>
      </c>
      <c r="D144" s="90">
        <f t="shared" ca="1" si="27"/>
        <v>129261066.56152967</v>
      </c>
      <c r="E144" s="90">
        <f t="shared" ca="1" si="27"/>
        <v>123018561.84571728</v>
      </c>
      <c r="F144" s="90">
        <f t="shared" ca="1" si="27"/>
        <v>116776057.12990493</v>
      </c>
      <c r="G144" s="90">
        <f t="shared" ca="1" si="27"/>
        <v>110533552.41409257</v>
      </c>
      <c r="H144" s="90">
        <f t="shared" ca="1" si="27"/>
        <v>104291047.69828022</v>
      </c>
      <c r="I144" s="90">
        <f t="shared" ca="1" si="27"/>
        <v>98048542.982467845</v>
      </c>
      <c r="J144" s="90">
        <f t="shared" ca="1" si="27"/>
        <v>91806038.26665549</v>
      </c>
      <c r="K144" s="90">
        <f t="shared" ca="1" si="27"/>
        <v>85563533.55084312</v>
      </c>
      <c r="L144">
        <f ca="1">IF('Waste 2020'!$A152="MR",INDIRECT("'Waste 2020'!"&amp;'Country Selector'!$B$3&amp;ROW($A152))*10^12,0)*'Process Emissions Multipliers'!$B$37</f>
        <v>79321028.835030764</v>
      </c>
      <c r="M144" s="90">
        <f t="shared" ca="1" si="28"/>
        <v>82307108.710004568</v>
      </c>
      <c r="N144" s="90">
        <f t="shared" ca="1" si="28"/>
        <v>85293188.584978387</v>
      </c>
      <c r="O144" s="90">
        <f t="shared" ca="1" si="28"/>
        <v>88279268.459952191</v>
      </c>
      <c r="P144" s="90">
        <f t="shared" ca="1" si="28"/>
        <v>91265348.334926009</v>
      </c>
      <c r="Q144" s="90">
        <f t="shared" ca="1" si="28"/>
        <v>94251428.209899813</v>
      </c>
      <c r="R144" s="90">
        <f t="shared" ca="1" si="28"/>
        <v>97237508.084873632</v>
      </c>
      <c r="S144" s="90">
        <f t="shared" ca="1" si="28"/>
        <v>100223587.95984745</v>
      </c>
      <c r="T144" s="90">
        <f t="shared" ca="1" si="28"/>
        <v>103209667.83482125</v>
      </c>
      <c r="U144" s="90">
        <f t="shared" ca="1" si="28"/>
        <v>106195747.70979507</v>
      </c>
      <c r="V144">
        <f ca="1">IF('Waste 2030'!$A152="MR",INDIRECT("'Waste 2030'!"&amp;'Country Selector'!$B$3&amp;ROW($A152))*10^12,0)*'Process Emissions Multipliers'!$D$37</f>
        <v>109181827.58476888</v>
      </c>
      <c r="W144" s="90">
        <f t="shared" ca="1" si="30"/>
        <v>109826892.21607596</v>
      </c>
      <c r="X144" s="90">
        <f t="shared" ca="1" si="30"/>
        <v>110471956.84738305</v>
      </c>
      <c r="Y144" s="90">
        <f t="shared" ca="1" si="30"/>
        <v>111117021.47869012</v>
      </c>
      <c r="Z144" s="90">
        <f t="shared" ca="1" si="30"/>
        <v>111762086.10999721</v>
      </c>
      <c r="AA144" s="90">
        <f t="shared" ca="1" si="30"/>
        <v>112407150.74130431</v>
      </c>
      <c r="AB144" s="90">
        <f t="shared" ca="1" si="30"/>
        <v>113052215.37261137</v>
      </c>
      <c r="AC144" s="90">
        <f t="shared" ca="1" si="30"/>
        <v>113697280.00391847</v>
      </c>
      <c r="AD144" s="90">
        <f t="shared" ca="1" si="30"/>
        <v>114342344.63522553</v>
      </c>
      <c r="AE144" s="90">
        <f t="shared" ca="1" si="30"/>
        <v>114987409.26653263</v>
      </c>
      <c r="AF144" s="90">
        <f t="shared" ca="1" si="30"/>
        <v>115632473.89783971</v>
      </c>
      <c r="AG144" s="90">
        <f t="shared" ca="1" si="30"/>
        <v>116277538.52914679</v>
      </c>
      <c r="AH144" s="90">
        <f t="shared" ca="1" si="30"/>
        <v>116922603.16045389</v>
      </c>
      <c r="AI144" s="90">
        <f t="shared" ca="1" si="30"/>
        <v>117567667.79176097</v>
      </c>
      <c r="AJ144" s="90">
        <f t="shared" ca="1" si="30"/>
        <v>118212732.42306806</v>
      </c>
      <c r="AK144" s="90">
        <f t="shared" ca="1" si="30"/>
        <v>118857797.05437514</v>
      </c>
      <c r="AL144" s="90">
        <f t="shared" ca="1" si="30"/>
        <v>119502861.68568221</v>
      </c>
      <c r="AM144" s="90">
        <f t="shared" ca="1" si="29"/>
        <v>120147926.3169893</v>
      </c>
      <c r="AN144" s="90">
        <f t="shared" ca="1" si="29"/>
        <v>120792990.94829638</v>
      </c>
      <c r="AO144" s="90">
        <f t="shared" ca="1" si="29"/>
        <v>121438055.57960346</v>
      </c>
      <c r="AP144">
        <f ca="1">V144*'Process Emissions Multipliers'!$E$37</f>
        <v>122083120.21091056</v>
      </c>
    </row>
    <row r="145" spans="1:42">
      <c r="A145" s="74">
        <v>93</v>
      </c>
      <c r="B145">
        <f ca="1">IF('Waste 2010'!$A153="MR",INDIRECT("'Waste 2010'!"&amp;'Country Selector'!$B$3&amp;ROW($A153))*10^12,0)</f>
        <v>67624445.462044492</v>
      </c>
      <c r="C145" s="90">
        <f t="shared" ca="1" si="27"/>
        <v>70051056.781980604</v>
      </c>
      <c r="D145" s="90">
        <f t="shared" ca="1" si="27"/>
        <v>72477668.10191673</v>
      </c>
      <c r="E145" s="90">
        <f t="shared" ca="1" si="27"/>
        <v>74904279.421852857</v>
      </c>
      <c r="F145" s="90">
        <f t="shared" ca="1" si="27"/>
        <v>77330890.741788968</v>
      </c>
      <c r="G145" s="90">
        <f t="shared" ca="1" si="27"/>
        <v>79757502.06172508</v>
      </c>
      <c r="H145" s="90">
        <f t="shared" ca="1" si="27"/>
        <v>82184113.381661206</v>
      </c>
      <c r="I145" s="90">
        <f t="shared" ca="1" si="27"/>
        <v>84610724.701597318</v>
      </c>
      <c r="J145" s="90">
        <f t="shared" ca="1" si="27"/>
        <v>87037336.02153343</v>
      </c>
      <c r="K145" s="90">
        <f t="shared" ca="1" si="27"/>
        <v>89463947.341469556</v>
      </c>
      <c r="L145">
        <f ca="1">IF('Waste 2020'!$A153="MR",INDIRECT("'Waste 2020'!"&amp;'Country Selector'!$B$3&amp;ROW($A153))*10^12,0)*'Process Emissions Multipliers'!$B$37</f>
        <v>91890558.661405668</v>
      </c>
      <c r="M145" s="90">
        <f t="shared" ca="1" si="28"/>
        <v>84635402.264948323</v>
      </c>
      <c r="N145" s="90">
        <f t="shared" ca="1" si="28"/>
        <v>77380245.868490979</v>
      </c>
      <c r="O145" s="90">
        <f t="shared" ca="1" si="28"/>
        <v>70125089.472033635</v>
      </c>
      <c r="P145" s="90">
        <f t="shared" ca="1" si="28"/>
        <v>62869933.07557629</v>
      </c>
      <c r="Q145" s="90">
        <f t="shared" ca="1" si="28"/>
        <v>55614776.679118946</v>
      </c>
      <c r="R145" s="90">
        <f t="shared" ca="1" si="28"/>
        <v>48359620.282661602</v>
      </c>
      <c r="S145" s="90">
        <f t="shared" ca="1" si="28"/>
        <v>41104463.886204258</v>
      </c>
      <c r="T145" s="90">
        <f t="shared" ca="1" si="28"/>
        <v>33849307.489746913</v>
      </c>
      <c r="U145" s="90">
        <f t="shared" ca="1" si="28"/>
        <v>26594151.093289565</v>
      </c>
      <c r="V145">
        <f ca="1">IF('Waste 2030'!$A153="MR",INDIRECT("'Waste 2030'!"&amp;'Country Selector'!$B$3&amp;ROW($A153))*10^12,0)*'Process Emissions Multipliers'!$D$37</f>
        <v>19338994.696832221</v>
      </c>
      <c r="W145" s="90">
        <f t="shared" ca="1" si="30"/>
        <v>19453252.735554609</v>
      </c>
      <c r="X145" s="90">
        <f t="shared" ca="1" si="30"/>
        <v>19567510.774276998</v>
      </c>
      <c r="Y145" s="90">
        <f t="shared" ca="1" si="30"/>
        <v>19681768.81299939</v>
      </c>
      <c r="Z145" s="90">
        <f t="shared" ca="1" si="30"/>
        <v>19796026.851721779</v>
      </c>
      <c r="AA145" s="90">
        <f t="shared" ca="1" si="30"/>
        <v>19910284.890444167</v>
      </c>
      <c r="AB145" s="90">
        <f t="shared" ca="1" si="30"/>
        <v>20024542.929166555</v>
      </c>
      <c r="AC145" s="90">
        <f t="shared" ca="1" si="30"/>
        <v>20138800.967888944</v>
      </c>
      <c r="AD145" s="90">
        <f t="shared" ca="1" si="30"/>
        <v>20253059.006611332</v>
      </c>
      <c r="AE145" s="90">
        <f t="shared" ca="1" si="30"/>
        <v>20367317.045333724</v>
      </c>
      <c r="AF145" s="90">
        <f t="shared" ca="1" si="30"/>
        <v>20481575.084056113</v>
      </c>
      <c r="AG145" s="90">
        <f t="shared" ca="1" si="30"/>
        <v>20595833.122778505</v>
      </c>
      <c r="AH145" s="90">
        <f t="shared" ca="1" si="30"/>
        <v>20710091.16150089</v>
      </c>
      <c r="AI145" s="90">
        <f t="shared" ca="1" si="30"/>
        <v>20824349.200223282</v>
      </c>
      <c r="AJ145" s="90">
        <f t="shared" ca="1" si="30"/>
        <v>20938607.23894567</v>
      </c>
      <c r="AK145" s="90">
        <f t="shared" ca="1" si="30"/>
        <v>21052865.277668059</v>
      </c>
      <c r="AL145" s="90">
        <f t="shared" ca="1" si="30"/>
        <v>21167123.316390447</v>
      </c>
      <c r="AM145" s="90">
        <f t="shared" ca="1" si="29"/>
        <v>21281381.355112836</v>
      </c>
      <c r="AN145" s="90">
        <f t="shared" ca="1" si="29"/>
        <v>21395639.393835228</v>
      </c>
      <c r="AO145" s="90">
        <f t="shared" ca="1" si="29"/>
        <v>21509897.432557616</v>
      </c>
      <c r="AP145">
        <f ca="1">V145*'Process Emissions Multipliers'!$E$37</f>
        <v>21624155.471280005</v>
      </c>
    </row>
    <row r="146" spans="1:42">
      <c r="A146" s="74">
        <v>94</v>
      </c>
      <c r="B146">
        <f ca="1">IF('Waste 2010'!$A154="MR",INDIRECT("'Waste 2010'!"&amp;'Country Selector'!$B$3&amp;ROW($A154))*10^12,0)</f>
        <v>55757940.994993761</v>
      </c>
      <c r="C146" s="90">
        <f t="shared" ca="1" si="27"/>
        <v>58574553.021601647</v>
      </c>
      <c r="D146" s="90">
        <f t="shared" ca="1" si="27"/>
        <v>61391165.048209533</v>
      </c>
      <c r="E146" s="90">
        <f t="shared" ca="1" si="27"/>
        <v>64207777.074817419</v>
      </c>
      <c r="F146" s="90">
        <f t="shared" ca="1" si="27"/>
        <v>67024389.101425305</v>
      </c>
      <c r="G146" s="90">
        <f t="shared" ca="1" si="27"/>
        <v>69841001.128033191</v>
      </c>
      <c r="H146" s="90">
        <f t="shared" ca="1" si="27"/>
        <v>72657613.154641077</v>
      </c>
      <c r="I146" s="90">
        <f t="shared" ca="1" si="27"/>
        <v>75474225.181248963</v>
      </c>
      <c r="J146" s="90">
        <f t="shared" ca="1" si="27"/>
        <v>78290837.207856849</v>
      </c>
      <c r="K146" s="90">
        <f t="shared" ca="1" si="27"/>
        <v>81107449.234464735</v>
      </c>
      <c r="L146">
        <f ca="1">IF('Waste 2020'!$A154="MR",INDIRECT("'Waste 2020'!"&amp;'Country Selector'!$B$3&amp;ROW($A154))*10^12,0)*'Process Emissions Multipliers'!$B$37</f>
        <v>83924061.261072621</v>
      </c>
      <c r="M146" s="90">
        <f t="shared" ca="1" si="28"/>
        <v>75875260.102491587</v>
      </c>
      <c r="N146" s="90">
        <f t="shared" ca="1" si="28"/>
        <v>67826458.943910554</v>
      </c>
      <c r="O146" s="90">
        <f t="shared" ca="1" si="28"/>
        <v>59777657.785329506</v>
      </c>
      <c r="P146" s="90">
        <f t="shared" ca="1" si="28"/>
        <v>51728856.626748465</v>
      </c>
      <c r="Q146" s="90">
        <f t="shared" ca="1" si="28"/>
        <v>43680055.468167432</v>
      </c>
      <c r="R146" s="90">
        <f t="shared" ca="1" si="28"/>
        <v>35631254.309586398</v>
      </c>
      <c r="S146" s="90">
        <f t="shared" ca="1" si="28"/>
        <v>27582453.151005358</v>
      </c>
      <c r="T146" s="90">
        <f t="shared" ca="1" si="28"/>
        <v>19533651.99242432</v>
      </c>
      <c r="U146" s="90">
        <f t="shared" ca="1" si="28"/>
        <v>11484850.833843281</v>
      </c>
      <c r="V146">
        <f ca="1">IF('Waste 2030'!$A154="MR",INDIRECT("'Waste 2030'!"&amp;'Country Selector'!$B$3&amp;ROW($A154))*10^12,0)*'Process Emissions Multipliers'!$D$37</f>
        <v>3436049.675262243</v>
      </c>
      <c r="W146" s="90">
        <f t="shared" ca="1" si="30"/>
        <v>3456350.435617303</v>
      </c>
      <c r="X146" s="90">
        <f t="shared" ca="1" si="30"/>
        <v>3476651.1959723625</v>
      </c>
      <c r="Y146" s="90">
        <f t="shared" ca="1" si="30"/>
        <v>3496951.9563274225</v>
      </c>
      <c r="Z146" s="90">
        <f t="shared" ca="1" si="30"/>
        <v>3517252.716682483</v>
      </c>
      <c r="AA146" s="90">
        <f t="shared" ca="1" si="30"/>
        <v>3537553.4770375425</v>
      </c>
      <c r="AB146" s="90">
        <f t="shared" ca="1" si="30"/>
        <v>3557854.2373926025</v>
      </c>
      <c r="AC146" s="90">
        <f t="shared" ca="1" si="30"/>
        <v>3578154.9977476625</v>
      </c>
      <c r="AD146" s="90">
        <f t="shared" ca="1" si="30"/>
        <v>3598455.7581027225</v>
      </c>
      <c r="AE146" s="90">
        <f t="shared" ca="1" si="30"/>
        <v>3618756.5184577825</v>
      </c>
      <c r="AF146" s="90">
        <f t="shared" ca="1" si="30"/>
        <v>3639057.2788128424</v>
      </c>
      <c r="AG146" s="90">
        <f t="shared" ca="1" si="30"/>
        <v>3659358.0391679024</v>
      </c>
      <c r="AH146" s="90">
        <f t="shared" ca="1" si="30"/>
        <v>3679658.7995229624</v>
      </c>
      <c r="AI146" s="90">
        <f t="shared" ca="1" si="30"/>
        <v>3699959.5598780224</v>
      </c>
      <c r="AJ146" s="90">
        <f t="shared" ca="1" si="30"/>
        <v>3720260.3202330819</v>
      </c>
      <c r="AK146" s="90">
        <f t="shared" ca="1" si="30"/>
        <v>3740561.0805881424</v>
      </c>
      <c r="AL146" s="90">
        <f t="shared" ca="1" si="30"/>
        <v>3760861.8409432024</v>
      </c>
      <c r="AM146" s="90">
        <f t="shared" ca="1" si="29"/>
        <v>3781162.6012982619</v>
      </c>
      <c r="AN146" s="90">
        <f t="shared" ca="1" si="29"/>
        <v>3801463.3616533224</v>
      </c>
      <c r="AO146" s="90">
        <f t="shared" ca="1" si="29"/>
        <v>3821764.1220083819</v>
      </c>
      <c r="AP146">
        <f ca="1">V146*'Process Emissions Multipliers'!$E$37</f>
        <v>3842064.8823634419</v>
      </c>
    </row>
    <row r="147" spans="1:42">
      <c r="A147" s="74">
        <v>95</v>
      </c>
      <c r="B147">
        <f ca="1">IF('Waste 2010'!$A155="MR",INDIRECT("'Waste 2010'!"&amp;'Country Selector'!$B$3&amp;ROW($A155))*10^12,0)</f>
        <v>78697704.484653741</v>
      </c>
      <c r="C147" s="90">
        <f t="shared" ca="1" si="27"/>
        <v>74111427.338847712</v>
      </c>
      <c r="D147" s="90">
        <f t="shared" ca="1" si="27"/>
        <v>69525150.193041682</v>
      </c>
      <c r="E147" s="90">
        <f t="shared" ca="1" si="27"/>
        <v>64938873.047235653</v>
      </c>
      <c r="F147" s="90">
        <f t="shared" ca="1" si="27"/>
        <v>60352595.901429608</v>
      </c>
      <c r="G147" s="90">
        <f t="shared" ca="1" si="27"/>
        <v>55766318.755623579</v>
      </c>
      <c r="H147" s="90">
        <f t="shared" ca="1" si="27"/>
        <v>51180041.60981755</v>
      </c>
      <c r="I147" s="90">
        <f t="shared" ca="1" si="27"/>
        <v>46593764.464011513</v>
      </c>
      <c r="J147" s="90">
        <f t="shared" ca="1" si="27"/>
        <v>42007487.318205476</v>
      </c>
      <c r="K147" s="90">
        <f t="shared" ca="1" si="27"/>
        <v>37421210.172399446</v>
      </c>
      <c r="L147">
        <f ca="1">IF('Waste 2020'!$A155="MR",INDIRECT("'Waste 2020'!"&amp;'Country Selector'!$B$3&amp;ROW($A155))*10^12,0)*'Process Emissions Multipliers'!$B$37</f>
        <v>32834933.026593413</v>
      </c>
      <c r="M147" s="90">
        <f t="shared" ca="1" si="28"/>
        <v>37658890.862799808</v>
      </c>
      <c r="N147" s="90">
        <f t="shared" ca="1" si="28"/>
        <v>42482848.6990062</v>
      </c>
      <c r="O147" s="90">
        <f t="shared" ca="1" si="28"/>
        <v>47306806.535212591</v>
      </c>
      <c r="P147" s="90">
        <f t="shared" ca="1" si="28"/>
        <v>52130764.371418983</v>
      </c>
      <c r="Q147" s="90">
        <f t="shared" ca="1" si="28"/>
        <v>56954722.207625374</v>
      </c>
      <c r="R147" s="90">
        <f t="shared" ca="1" si="28"/>
        <v>61778680.043831766</v>
      </c>
      <c r="S147" s="90">
        <f t="shared" ca="1" si="28"/>
        <v>66602637.880038157</v>
      </c>
      <c r="T147" s="90">
        <f t="shared" ca="1" si="28"/>
        <v>71426595.716244549</v>
      </c>
      <c r="U147" s="90">
        <f t="shared" ca="1" si="28"/>
        <v>76250553.55245094</v>
      </c>
      <c r="V147">
        <f ca="1">IF('Waste 2030'!$A155="MR",INDIRECT("'Waste 2030'!"&amp;'Country Selector'!$B$3&amp;ROW($A155))*10^12,0)*'Process Emissions Multipliers'!$D$37</f>
        <v>81074511.388657331</v>
      </c>
      <c r="W147" s="90">
        <f t="shared" ca="1" si="30"/>
        <v>81553513.260619238</v>
      </c>
      <c r="X147" s="90">
        <f t="shared" ca="1" si="30"/>
        <v>82032515.13258113</v>
      </c>
      <c r="Y147" s="90">
        <f t="shared" ca="1" si="30"/>
        <v>82511517.004543051</v>
      </c>
      <c r="Z147" s="90">
        <f t="shared" ca="1" si="30"/>
        <v>82990518.876504958</v>
      </c>
      <c r="AA147" s="90">
        <f t="shared" ca="1" si="30"/>
        <v>83469520.748466849</v>
      </c>
      <c r="AB147" s="90">
        <f t="shared" ca="1" si="30"/>
        <v>83948522.620428771</v>
      </c>
      <c r="AC147" s="90">
        <f t="shared" ca="1" si="30"/>
        <v>84427524.492390662</v>
      </c>
      <c r="AD147" s="90">
        <f t="shared" ca="1" si="30"/>
        <v>84906526.364352569</v>
      </c>
      <c r="AE147" s="90">
        <f t="shared" ca="1" si="30"/>
        <v>85385528.236314476</v>
      </c>
      <c r="AF147" s="90">
        <f t="shared" ca="1" si="30"/>
        <v>85864530.108276382</v>
      </c>
      <c r="AG147" s="90">
        <f t="shared" ca="1" si="30"/>
        <v>86343531.980238289</v>
      </c>
      <c r="AH147" s="90">
        <f t="shared" ca="1" si="30"/>
        <v>86822533.85220021</v>
      </c>
      <c r="AI147" s="90">
        <f t="shared" ca="1" si="30"/>
        <v>87301535.724162102</v>
      </c>
      <c r="AJ147" s="90">
        <f t="shared" ca="1" si="30"/>
        <v>87780537.596124008</v>
      </c>
      <c r="AK147" s="90">
        <f t="shared" ca="1" si="30"/>
        <v>88259539.468085915</v>
      </c>
      <c r="AL147" s="90">
        <f t="shared" ca="1" si="30"/>
        <v>88738541.340047807</v>
      </c>
      <c r="AM147" s="90">
        <f t="shared" ca="1" si="29"/>
        <v>89217543.212009713</v>
      </c>
      <c r="AN147" s="90">
        <f t="shared" ca="1" si="29"/>
        <v>89696545.08397162</v>
      </c>
      <c r="AO147" s="90">
        <f t="shared" ca="1" si="29"/>
        <v>90175546.955933526</v>
      </c>
      <c r="AP147">
        <f ca="1">V147*'Process Emissions Multipliers'!$E$37</f>
        <v>90654548.827895433</v>
      </c>
    </row>
    <row r="148" spans="1:42">
      <c r="A148" s="74">
        <v>96</v>
      </c>
      <c r="B148">
        <f ca="1">IF('Waste 2010'!$A156="MR",INDIRECT("'Waste 2010'!"&amp;'Country Selector'!$B$3&amp;ROW($A156))*10^12,0)</f>
        <v>48413937.946634181</v>
      </c>
      <c r="C148" s="90">
        <f t="shared" ca="1" si="27"/>
        <v>45685921.48913601</v>
      </c>
      <c r="D148" s="90">
        <f t="shared" ca="1" si="27"/>
        <v>42957905.031637847</v>
      </c>
      <c r="E148" s="90">
        <f t="shared" ca="1" si="27"/>
        <v>40229888.574139692</v>
      </c>
      <c r="F148" s="90">
        <f t="shared" ca="1" si="27"/>
        <v>37501872.116641521</v>
      </c>
      <c r="G148" s="90">
        <f t="shared" ca="1" si="27"/>
        <v>34773855.659143358</v>
      </c>
      <c r="H148" s="90">
        <f t="shared" ca="1" si="27"/>
        <v>32045839.201645192</v>
      </c>
      <c r="I148" s="90">
        <f t="shared" ca="1" si="27"/>
        <v>29317822.744147025</v>
      </c>
      <c r="J148" s="90">
        <f t="shared" ca="1" si="27"/>
        <v>26589806.286648862</v>
      </c>
      <c r="K148" s="90">
        <f t="shared" ca="1" si="27"/>
        <v>23861789.829150699</v>
      </c>
      <c r="L148">
        <f ca="1">IF('Waste 2020'!$A156="MR",INDIRECT("'Waste 2020'!"&amp;'Country Selector'!$B$3&amp;ROW($A156))*10^12,0)*'Process Emissions Multipliers'!$B$37</f>
        <v>21133773.371652532</v>
      </c>
      <c r="M148" s="90">
        <f t="shared" ca="1" si="28"/>
        <v>26352565.6986183</v>
      </c>
      <c r="N148" s="90">
        <f t="shared" ca="1" si="28"/>
        <v>31571358.025584068</v>
      </c>
      <c r="O148" s="90">
        <f t="shared" ca="1" si="28"/>
        <v>36790150.352549836</v>
      </c>
      <c r="P148" s="90">
        <f t="shared" ca="1" si="28"/>
        <v>42008942.6795156</v>
      </c>
      <c r="Q148" s="90">
        <f t="shared" ca="1" si="28"/>
        <v>47227735.006481372</v>
      </c>
      <c r="R148" s="90">
        <f t="shared" ca="1" si="28"/>
        <v>52446527.333447143</v>
      </c>
      <c r="S148" s="90">
        <f t="shared" ca="1" si="28"/>
        <v>57665319.660412915</v>
      </c>
      <c r="T148" s="90">
        <f t="shared" ca="1" si="28"/>
        <v>62884111.987378672</v>
      </c>
      <c r="U148" s="90">
        <f t="shared" ca="1" si="28"/>
        <v>68102904.314344451</v>
      </c>
      <c r="V148">
        <f ca="1">IF('Waste 2030'!$A156="MR",INDIRECT("'Waste 2030'!"&amp;'Country Selector'!$B$3&amp;ROW($A156))*10^12,0)*'Process Emissions Multipliers'!$D$37</f>
        <v>73321696.641310215</v>
      </c>
      <c r="W148" s="90">
        <f t="shared" ca="1" si="30"/>
        <v>73754893.577622861</v>
      </c>
      <c r="X148" s="90">
        <f t="shared" ca="1" si="30"/>
        <v>74188090.513935491</v>
      </c>
      <c r="Y148" s="90">
        <f t="shared" ca="1" si="30"/>
        <v>74621287.450248137</v>
      </c>
      <c r="Z148" s="90">
        <f t="shared" ca="1" si="30"/>
        <v>75054484.386560768</v>
      </c>
      <c r="AA148" s="90">
        <f t="shared" ca="1" si="30"/>
        <v>75487681.322873414</v>
      </c>
      <c r="AB148" s="90">
        <f t="shared" ca="1" si="30"/>
        <v>75920878.259186059</v>
      </c>
      <c r="AC148" s="90">
        <f t="shared" ca="1" si="30"/>
        <v>76354075.19549869</v>
      </c>
      <c r="AD148" s="90">
        <f t="shared" ca="1" si="30"/>
        <v>76787272.131811321</v>
      </c>
      <c r="AE148" s="90">
        <f t="shared" ca="1" si="30"/>
        <v>77220469.068123966</v>
      </c>
      <c r="AF148" s="90">
        <f t="shared" ca="1" si="30"/>
        <v>77653666.004436612</v>
      </c>
      <c r="AG148" s="90">
        <f t="shared" ca="1" si="30"/>
        <v>78086862.940749243</v>
      </c>
      <c r="AH148" s="90">
        <f t="shared" ca="1" si="30"/>
        <v>78520059.877061874</v>
      </c>
      <c r="AI148" s="90">
        <f t="shared" ca="1" si="30"/>
        <v>78953256.813374519</v>
      </c>
      <c r="AJ148" s="90">
        <f t="shared" ca="1" si="30"/>
        <v>79386453.749687165</v>
      </c>
      <c r="AK148" s="90">
        <f t="shared" ca="1" si="30"/>
        <v>79819650.685999796</v>
      </c>
      <c r="AL148" s="90">
        <f t="shared" ca="1" si="30"/>
        <v>80252847.622312441</v>
      </c>
      <c r="AM148" s="90">
        <f t="shared" ca="1" si="29"/>
        <v>80686044.558625087</v>
      </c>
      <c r="AN148" s="90">
        <f t="shared" ca="1" si="29"/>
        <v>81119241.494937718</v>
      </c>
      <c r="AO148" s="90">
        <f t="shared" ca="1" si="29"/>
        <v>81552438.431250349</v>
      </c>
      <c r="AP148">
        <f ca="1">V148*'Process Emissions Multipliers'!$E$37</f>
        <v>81985635.367562994</v>
      </c>
    </row>
    <row r="149" spans="1:42">
      <c r="A149" s="74">
        <v>97</v>
      </c>
      <c r="B149">
        <f ca="1">IF('Waste 2010'!$A157="MR",INDIRECT("'Waste 2010'!"&amp;'Country Selector'!$B$3&amp;ROW($A157))*10^12,0)</f>
        <v>41416298.312668689</v>
      </c>
      <c r="C149" s="90">
        <f t="shared" ca="1" si="27"/>
        <v>46269838.125463434</v>
      </c>
      <c r="D149" s="90">
        <f t="shared" ca="1" si="27"/>
        <v>51123377.938258186</v>
      </c>
      <c r="E149" s="90">
        <f t="shared" ca="1" si="27"/>
        <v>55976917.751052931</v>
      </c>
      <c r="F149" s="90">
        <f t="shared" ca="1" si="27"/>
        <v>60830457.563847683</v>
      </c>
      <c r="G149" s="90">
        <f t="shared" ca="1" si="27"/>
        <v>65683997.376642436</v>
      </c>
      <c r="H149" s="90">
        <f t="shared" ca="1" si="27"/>
        <v>70537537.189437181</v>
      </c>
      <c r="I149" s="90">
        <f t="shared" ca="1" si="27"/>
        <v>75391077.002231941</v>
      </c>
      <c r="J149" s="90">
        <f t="shared" ca="1" si="27"/>
        <v>80244616.815026671</v>
      </c>
      <c r="K149" s="90">
        <f t="shared" ca="1" si="27"/>
        <v>85098156.627821416</v>
      </c>
      <c r="L149">
        <f ca="1">IF('Waste 2020'!$A157="MR",INDIRECT("'Waste 2020'!"&amp;'Country Selector'!$B$3&amp;ROW($A157))*10^12,0)*'Process Emissions Multipliers'!$B$37</f>
        <v>89951696.440616176</v>
      </c>
      <c r="M149" s="90">
        <f t="shared" ca="1" si="28"/>
        <v>93090682.855721191</v>
      </c>
      <c r="N149" s="90">
        <f t="shared" ca="1" si="28"/>
        <v>96229669.270826221</v>
      </c>
      <c r="O149" s="90">
        <f t="shared" ca="1" si="28"/>
        <v>99368655.685931265</v>
      </c>
      <c r="P149" s="90">
        <f t="shared" ca="1" si="28"/>
        <v>102507642.10103628</v>
      </c>
      <c r="Q149" s="90">
        <f t="shared" ca="1" si="28"/>
        <v>105646628.5161413</v>
      </c>
      <c r="R149" s="90">
        <f t="shared" ca="1" si="28"/>
        <v>108785614.93124634</v>
      </c>
      <c r="S149" s="90">
        <f t="shared" ca="1" si="28"/>
        <v>111924601.34635136</v>
      </c>
      <c r="T149" s="90">
        <f t="shared" ca="1" si="28"/>
        <v>115063587.76145639</v>
      </c>
      <c r="U149" s="90">
        <f t="shared" ca="1" si="28"/>
        <v>118202574.17656142</v>
      </c>
      <c r="V149">
        <f ca="1">IF('Waste 2030'!$A157="MR",INDIRECT("'Waste 2030'!"&amp;'Country Selector'!$B$3&amp;ROW($A157))*10^12,0)*'Process Emissions Multipliers'!$D$37</f>
        <v>121341560.59166645</v>
      </c>
      <c r="W149" s="90">
        <f t="shared" ca="1" si="30"/>
        <v>122058466.97413673</v>
      </c>
      <c r="X149" s="90">
        <f t="shared" ca="1" si="30"/>
        <v>122775373.35660698</v>
      </c>
      <c r="Y149" s="90">
        <f t="shared" ca="1" si="30"/>
        <v>123492279.73907727</v>
      </c>
      <c r="Z149" s="90">
        <f t="shared" ca="1" si="30"/>
        <v>124209186.12154752</v>
      </c>
      <c r="AA149" s="90">
        <f t="shared" ca="1" si="30"/>
        <v>124926092.5040178</v>
      </c>
      <c r="AB149" s="90">
        <f t="shared" ca="1" si="30"/>
        <v>125642998.88648808</v>
      </c>
      <c r="AC149" s="90">
        <f t="shared" ca="1" si="30"/>
        <v>126359905.26895835</v>
      </c>
      <c r="AD149" s="90">
        <f t="shared" ca="1" si="30"/>
        <v>127076811.65142862</v>
      </c>
      <c r="AE149" s="90">
        <f t="shared" ca="1" si="30"/>
        <v>127793718.03389889</v>
      </c>
      <c r="AF149" s="90">
        <f t="shared" ca="1" si="30"/>
        <v>128510624.41636916</v>
      </c>
      <c r="AG149" s="90">
        <f t="shared" ca="1" si="30"/>
        <v>129227530.79883942</v>
      </c>
      <c r="AH149" s="90">
        <f t="shared" ca="1" si="30"/>
        <v>129944437.1813097</v>
      </c>
      <c r="AI149" s="90">
        <f t="shared" ca="1" si="30"/>
        <v>130661343.56377998</v>
      </c>
      <c r="AJ149" s="90">
        <f t="shared" ca="1" si="30"/>
        <v>131378249.94625024</v>
      </c>
      <c r="AK149" s="90">
        <f t="shared" ca="1" si="30"/>
        <v>132095156.32872051</v>
      </c>
      <c r="AL149" s="90">
        <f t="shared" ca="1" si="30"/>
        <v>132812062.71119079</v>
      </c>
      <c r="AM149" s="90">
        <f t="shared" ca="1" si="29"/>
        <v>133528969.09366107</v>
      </c>
      <c r="AN149" s="90">
        <f t="shared" ca="1" si="29"/>
        <v>134245875.47613135</v>
      </c>
      <c r="AO149" s="90">
        <f t="shared" ca="1" si="29"/>
        <v>134962781.8586016</v>
      </c>
      <c r="AP149">
        <f ca="1">V149*'Process Emissions Multipliers'!$E$37</f>
        <v>135679688.24107188</v>
      </c>
    </row>
    <row r="150" spans="1:42">
      <c r="A150" s="74">
        <v>98</v>
      </c>
      <c r="B150">
        <f ca="1">IF('Waste 2010'!$A158="MR",INDIRECT("'Waste 2010'!"&amp;'Country Selector'!$B$3&amp;ROW($A158))*10^12,0)</f>
        <v>152981713.97759575</v>
      </c>
      <c r="C150" s="90">
        <f t="shared" ca="1" si="27"/>
        <v>138787837.40853608</v>
      </c>
      <c r="D150" s="90">
        <f t="shared" ca="1" si="27"/>
        <v>124593960.83947638</v>
      </c>
      <c r="E150" s="90">
        <f t="shared" ca="1" si="27"/>
        <v>110400084.27041668</v>
      </c>
      <c r="F150" s="90">
        <f t="shared" ca="1" si="27"/>
        <v>96206207.701356992</v>
      </c>
      <c r="G150" s="90">
        <f t="shared" ca="1" si="27"/>
        <v>82012331.132297322</v>
      </c>
      <c r="H150" s="90">
        <f t="shared" ca="1" si="27"/>
        <v>67818454.563237637</v>
      </c>
      <c r="I150" s="90">
        <f t="shared" ca="1" si="27"/>
        <v>53624577.994177945</v>
      </c>
      <c r="J150" s="90">
        <f t="shared" ca="1" si="27"/>
        <v>39430701.42511826</v>
      </c>
      <c r="K150" s="90">
        <f t="shared" ca="1" si="27"/>
        <v>25236824.856058571</v>
      </c>
      <c r="L150">
        <f ca="1">IF('Waste 2020'!$A158="MR",INDIRECT("'Waste 2020'!"&amp;'Country Selector'!$B$3&amp;ROW($A158))*10^12,0)*'Process Emissions Multipliers'!$B$37</f>
        <v>11042948.286998885</v>
      </c>
      <c r="M150" s="90">
        <f t="shared" ca="1" si="28"/>
        <v>20765156.317240097</v>
      </c>
      <c r="N150" s="90">
        <f t="shared" ca="1" si="28"/>
        <v>30487364.347481303</v>
      </c>
      <c r="O150" s="90">
        <f t="shared" ca="1" si="28"/>
        <v>40209572.377722517</v>
      </c>
      <c r="P150" s="90">
        <f t="shared" ca="1" si="28"/>
        <v>49931780.407963723</v>
      </c>
      <c r="Q150" s="90">
        <f t="shared" ca="1" si="28"/>
        <v>59653988.438204937</v>
      </c>
      <c r="R150" s="90">
        <f t="shared" ca="1" si="28"/>
        <v>69376196.468446136</v>
      </c>
      <c r="S150" s="90">
        <f t="shared" ca="1" si="28"/>
        <v>79098404.498687357</v>
      </c>
      <c r="T150" s="90">
        <f t="shared" ca="1" si="28"/>
        <v>88820612.528928563</v>
      </c>
      <c r="U150" s="90">
        <f t="shared" ca="1" si="28"/>
        <v>98542820.559169784</v>
      </c>
      <c r="V150">
        <f ca="1">IF('Waste 2030'!$A158="MR",INDIRECT("'Waste 2030'!"&amp;'Country Selector'!$B$3&amp;ROW($A158))*10^12,0)*'Process Emissions Multipliers'!$D$37</f>
        <v>108265028.58941099</v>
      </c>
      <c r="W150" s="90">
        <f t="shared" ca="1" si="30"/>
        <v>108904676.61779976</v>
      </c>
      <c r="X150" s="90">
        <f t="shared" ca="1" si="30"/>
        <v>109544324.64618853</v>
      </c>
      <c r="Y150" s="90">
        <f t="shared" ca="1" si="30"/>
        <v>110183972.67457728</v>
      </c>
      <c r="Z150" s="90">
        <f t="shared" ca="1" si="30"/>
        <v>110823620.70296603</v>
      </c>
      <c r="AA150" s="90">
        <f t="shared" ca="1" si="30"/>
        <v>111463268.7313548</v>
      </c>
      <c r="AB150" s="90">
        <f t="shared" ca="1" si="30"/>
        <v>112102916.75974357</v>
      </c>
      <c r="AC150" s="90">
        <f t="shared" ca="1" si="30"/>
        <v>112742564.78813234</v>
      </c>
      <c r="AD150" s="90">
        <f t="shared" ca="1" si="30"/>
        <v>113382212.81652109</v>
      </c>
      <c r="AE150" s="90">
        <f t="shared" ca="1" si="30"/>
        <v>114021860.84490988</v>
      </c>
      <c r="AF150" s="90">
        <f t="shared" ca="1" si="30"/>
        <v>114661508.87329863</v>
      </c>
      <c r="AG150" s="90">
        <f t="shared" ca="1" si="30"/>
        <v>115301156.9016874</v>
      </c>
      <c r="AH150" s="90">
        <f t="shared" ca="1" si="30"/>
        <v>115940804.93007615</v>
      </c>
      <c r="AI150" s="90">
        <f t="shared" ca="1" si="30"/>
        <v>116580452.95846492</v>
      </c>
      <c r="AJ150" s="90">
        <f t="shared" ca="1" si="30"/>
        <v>117220100.98685369</v>
      </c>
      <c r="AK150" s="90">
        <f t="shared" ca="1" si="30"/>
        <v>117859749.01524246</v>
      </c>
      <c r="AL150" s="90">
        <f t="shared" ca="1" si="30"/>
        <v>118499397.04363121</v>
      </c>
      <c r="AM150" s="90">
        <f t="shared" ca="1" si="29"/>
        <v>119139045.07201998</v>
      </c>
      <c r="AN150" s="90">
        <f t="shared" ca="1" si="29"/>
        <v>119778693.10040873</v>
      </c>
      <c r="AO150" s="90">
        <f t="shared" ca="1" si="29"/>
        <v>120418341.1287975</v>
      </c>
      <c r="AP150">
        <f ca="1">V150*'Process Emissions Multipliers'!$E$37</f>
        <v>121057989.15718627</v>
      </c>
    </row>
    <row r="151" spans="1:42">
      <c r="A151" s="74">
        <v>99</v>
      </c>
      <c r="B151">
        <f ca="1">IF('Waste 2010'!$A159="MR",INDIRECT("'Waste 2010'!"&amp;'Country Selector'!$B$3&amp;ROW($A159))*10^12,0)</f>
        <v>73777874.053604364</v>
      </c>
      <c r="C151" s="90">
        <f t="shared" ca="1" si="27"/>
        <v>72178381.712918103</v>
      </c>
      <c r="D151" s="90">
        <f t="shared" ca="1" si="27"/>
        <v>70578889.372231841</v>
      </c>
      <c r="E151" s="90">
        <f t="shared" ca="1" si="27"/>
        <v>68979397.031545579</v>
      </c>
      <c r="F151" s="90">
        <f t="shared" ca="1" si="27"/>
        <v>67379904.690859318</v>
      </c>
      <c r="G151" s="90">
        <f t="shared" ca="1" si="27"/>
        <v>65780412.350173041</v>
      </c>
      <c r="H151" s="90">
        <f t="shared" ca="1" si="27"/>
        <v>64180920.00948678</v>
      </c>
      <c r="I151" s="90">
        <f t="shared" ca="1" si="27"/>
        <v>62581427.668800518</v>
      </c>
      <c r="J151" s="90">
        <f t="shared" ca="1" si="27"/>
        <v>60981935.328114256</v>
      </c>
      <c r="K151" s="90">
        <f t="shared" ca="1" si="27"/>
        <v>59382442.987427995</v>
      </c>
      <c r="L151">
        <f ca="1">IF('Waste 2020'!$A159="MR",INDIRECT("'Waste 2020'!"&amp;'Country Selector'!$B$3&amp;ROW($A159))*10^12,0)*'Process Emissions Multipliers'!$B$37</f>
        <v>57782950.646741726</v>
      </c>
      <c r="M151" s="90">
        <f t="shared" ca="1" si="28"/>
        <v>57564839.707061931</v>
      </c>
      <c r="N151" s="90">
        <f t="shared" ca="1" si="28"/>
        <v>57346728.76738213</v>
      </c>
      <c r="O151" s="90">
        <f t="shared" ca="1" si="28"/>
        <v>57128617.827702329</v>
      </c>
      <c r="P151" s="90">
        <f t="shared" ca="1" si="28"/>
        <v>56910506.888022542</v>
      </c>
      <c r="Q151" s="90">
        <f t="shared" ca="1" si="28"/>
        <v>56692395.948342741</v>
      </c>
      <c r="R151" s="90">
        <f t="shared" ca="1" si="28"/>
        <v>56474285.008662947</v>
      </c>
      <c r="S151" s="90">
        <f t="shared" ca="1" si="28"/>
        <v>56256174.068983153</v>
      </c>
      <c r="T151" s="90">
        <f t="shared" ca="1" si="28"/>
        <v>56038063.129303358</v>
      </c>
      <c r="U151" s="90">
        <f t="shared" ca="1" si="28"/>
        <v>55819952.18962355</v>
      </c>
      <c r="V151">
        <f ca="1">IF('Waste 2030'!$A159="MR",INDIRECT("'Waste 2030'!"&amp;'Country Selector'!$B$3&amp;ROW($A159))*10^12,0)*'Process Emissions Multipliers'!$D$37</f>
        <v>55601841.249943763</v>
      </c>
      <c r="W151" s="90">
        <f t="shared" ca="1" si="30"/>
        <v>55930346.2953282</v>
      </c>
      <c r="X151" s="90">
        <f t="shared" ca="1" si="30"/>
        <v>56258851.340712629</v>
      </c>
      <c r="Y151" s="90">
        <f t="shared" ca="1" si="30"/>
        <v>56587356.386097066</v>
      </c>
      <c r="Z151" s="90">
        <f t="shared" ca="1" si="30"/>
        <v>56915861.431481503</v>
      </c>
      <c r="AA151" s="90">
        <f t="shared" ca="1" si="30"/>
        <v>57244366.476865932</v>
      </c>
      <c r="AB151" s="90">
        <f t="shared" ca="1" si="30"/>
        <v>57572871.522250369</v>
      </c>
      <c r="AC151" s="90">
        <f t="shared" ca="1" si="30"/>
        <v>57901376.567634806</v>
      </c>
      <c r="AD151" s="90">
        <f t="shared" ca="1" si="30"/>
        <v>58229881.613019243</v>
      </c>
      <c r="AE151" s="90">
        <f t="shared" ca="1" si="30"/>
        <v>58558386.65840368</v>
      </c>
      <c r="AF151" s="90">
        <f t="shared" ca="1" si="30"/>
        <v>58886891.703788102</v>
      </c>
      <c r="AG151" s="90">
        <f t="shared" ca="1" si="30"/>
        <v>59215396.749172546</v>
      </c>
      <c r="AH151" s="90">
        <f t="shared" ca="1" si="30"/>
        <v>59543901.794556975</v>
      </c>
      <c r="AI151" s="90">
        <f t="shared" ca="1" si="30"/>
        <v>59872406.839941412</v>
      </c>
      <c r="AJ151" s="90">
        <f t="shared" ca="1" si="30"/>
        <v>60200911.885325849</v>
      </c>
      <c r="AK151" s="90">
        <f t="shared" ca="1" si="30"/>
        <v>60529416.930710278</v>
      </c>
      <c r="AL151" s="90">
        <f t="shared" ca="1" si="30"/>
        <v>60857921.976094723</v>
      </c>
      <c r="AM151" s="90">
        <f t="shared" ca="1" si="29"/>
        <v>61186427.021479152</v>
      </c>
      <c r="AN151" s="90">
        <f t="shared" ca="1" si="29"/>
        <v>61514932.066863589</v>
      </c>
      <c r="AO151" s="90">
        <f t="shared" ca="1" si="29"/>
        <v>61843437.112248018</v>
      </c>
      <c r="AP151">
        <f ca="1">V151*'Process Emissions Multipliers'!$E$37</f>
        <v>62171942.157632455</v>
      </c>
    </row>
    <row r="152" spans="1:42">
      <c r="A152" s="74">
        <v>100</v>
      </c>
      <c r="B152">
        <f ca="1">IF('Waste 2010'!$A160="MR",INDIRECT("'Waste 2010'!"&amp;'Country Selector'!$B$3&amp;ROW($A160))*10^12,0)</f>
        <v>30984599.43728926</v>
      </c>
      <c r="C152" s="90">
        <f t="shared" ca="1" si="27"/>
        <v>37730405.270448498</v>
      </c>
      <c r="D152" s="90">
        <f t="shared" ca="1" si="27"/>
        <v>44476211.103607744</v>
      </c>
      <c r="E152" s="90">
        <f t="shared" ca="1" si="27"/>
        <v>51222016.936766982</v>
      </c>
      <c r="F152" s="90">
        <f t="shared" ca="1" si="27"/>
        <v>57967822.76992622</v>
      </c>
      <c r="G152" s="90">
        <f t="shared" ca="1" si="27"/>
        <v>64713628.603085458</v>
      </c>
      <c r="H152" s="90">
        <f t="shared" ca="1" si="27"/>
        <v>71459434.436244696</v>
      </c>
      <c r="I152" s="90">
        <f t="shared" ca="1" si="27"/>
        <v>78205240.269403934</v>
      </c>
      <c r="J152" s="90">
        <f t="shared" ca="1" si="27"/>
        <v>84951046.102563173</v>
      </c>
      <c r="K152" s="90">
        <f t="shared" ca="1" si="27"/>
        <v>91696851.935722426</v>
      </c>
      <c r="L152">
        <f ca="1">IF('Waste 2020'!$A160="MR",INDIRECT("'Waste 2020'!"&amp;'Country Selector'!$B$3&amp;ROW($A160))*10^12,0)*'Process Emissions Multipliers'!$B$37</f>
        <v>98442657.768881664</v>
      </c>
      <c r="M152" s="90">
        <f t="shared" ca="1" si="28"/>
        <v>96263316.93884632</v>
      </c>
      <c r="N152" s="90">
        <f t="shared" ca="1" si="28"/>
        <v>94083976.108810946</v>
      </c>
      <c r="O152" s="90">
        <f t="shared" ca="1" si="28"/>
        <v>91904635.278775603</v>
      </c>
      <c r="P152" s="90">
        <f t="shared" ca="1" si="28"/>
        <v>89725294.448740244</v>
      </c>
      <c r="Q152" s="90">
        <f t="shared" ca="1" si="28"/>
        <v>87545953.6187049</v>
      </c>
      <c r="R152" s="90">
        <f t="shared" ca="1" si="28"/>
        <v>85366612.788669541</v>
      </c>
      <c r="S152" s="90">
        <f t="shared" ca="1" si="28"/>
        <v>83187271.958634198</v>
      </c>
      <c r="T152" s="90">
        <f t="shared" ca="1" si="28"/>
        <v>81007931.128598839</v>
      </c>
      <c r="U152" s="90">
        <f t="shared" ca="1" si="28"/>
        <v>78828590.29856348</v>
      </c>
      <c r="V152">
        <f ca="1">IF('Waste 2030'!$A160="MR",INDIRECT("'Waste 2030'!"&amp;'Country Selector'!$B$3&amp;ROW($A160))*10^12,0)*'Process Emissions Multipliers'!$D$37</f>
        <v>76649249.468528137</v>
      </c>
      <c r="W152" s="90">
        <f t="shared" ca="1" si="30"/>
        <v>77102106.147539049</v>
      </c>
      <c r="X152" s="90">
        <f t="shared" ca="1" si="30"/>
        <v>77554962.826549962</v>
      </c>
      <c r="Y152" s="90">
        <f t="shared" ca="1" si="30"/>
        <v>78007819.505560875</v>
      </c>
      <c r="Z152" s="90">
        <f t="shared" ca="1" si="30"/>
        <v>78460676.184571803</v>
      </c>
      <c r="AA152" s="90">
        <f t="shared" ca="1" si="30"/>
        <v>78913532.863582715</v>
      </c>
      <c r="AB152" s="90">
        <f t="shared" ca="1" si="30"/>
        <v>79366389.542593628</v>
      </c>
      <c r="AC152" s="90">
        <f t="shared" ca="1" si="30"/>
        <v>79819246.221604541</v>
      </c>
      <c r="AD152" s="90">
        <f t="shared" ca="1" si="30"/>
        <v>80272102.900615454</v>
      </c>
      <c r="AE152" s="90">
        <f t="shared" ca="1" si="30"/>
        <v>80724959.579626381</v>
      </c>
      <c r="AF152" s="90">
        <f t="shared" ca="1" si="30"/>
        <v>81177816.258637294</v>
      </c>
      <c r="AG152" s="90">
        <f t="shared" ca="1" si="30"/>
        <v>81630672.937648207</v>
      </c>
      <c r="AH152" s="90">
        <f t="shared" ca="1" si="30"/>
        <v>82083529.61665912</v>
      </c>
      <c r="AI152" s="90">
        <f t="shared" ca="1" si="30"/>
        <v>82536386.295670047</v>
      </c>
      <c r="AJ152" s="90">
        <f t="shared" ca="1" si="30"/>
        <v>82989242.97468096</v>
      </c>
      <c r="AK152" s="90">
        <f t="shared" ca="1" si="30"/>
        <v>83442099.653691873</v>
      </c>
      <c r="AL152" s="90">
        <f t="shared" ca="1" si="30"/>
        <v>83894956.332702786</v>
      </c>
      <c r="AM152" s="90">
        <f t="shared" ca="1" si="29"/>
        <v>84347813.011713699</v>
      </c>
      <c r="AN152" s="90">
        <f t="shared" ca="1" si="29"/>
        <v>84800669.690724626</v>
      </c>
      <c r="AO152" s="90">
        <f t="shared" ca="1" si="29"/>
        <v>85253526.369735524</v>
      </c>
      <c r="AP152">
        <f ca="1">V152*'Process Emissions Multipliers'!$E$37</f>
        <v>85706383.048746452</v>
      </c>
    </row>
    <row r="153" spans="1:42">
      <c r="A153" s="74">
        <v>150</v>
      </c>
      <c r="B153">
        <f ca="1">IF('Waste 2010'!$A161="MR",INDIRECT("'Waste 2010'!"&amp;'Country Selector'!$B$3&amp;ROW($A161))*10^12,0)</f>
        <v>3712540070106.3979</v>
      </c>
      <c r="C153" s="90">
        <f t="shared" ca="1" si="27"/>
        <v>3827759437911.0991</v>
      </c>
      <c r="D153" s="90">
        <f t="shared" ca="1" si="27"/>
        <v>3942978805715.8003</v>
      </c>
      <c r="E153" s="90">
        <f t="shared" ca="1" si="27"/>
        <v>4058198173520.5015</v>
      </c>
      <c r="F153" s="90">
        <f t="shared" ca="1" si="27"/>
        <v>4173417541325.2031</v>
      </c>
      <c r="G153" s="90">
        <f t="shared" ca="1" si="27"/>
        <v>4288636909129.9038</v>
      </c>
      <c r="H153" s="90">
        <f t="shared" ca="1" si="27"/>
        <v>4403856276934.6055</v>
      </c>
      <c r="I153" s="90">
        <f t="shared" ca="1" si="27"/>
        <v>4519075644739.3066</v>
      </c>
      <c r="J153" s="90">
        <f t="shared" ca="1" si="27"/>
        <v>4634295012544.0078</v>
      </c>
      <c r="K153" s="90">
        <f t="shared" ca="1" si="27"/>
        <v>4749514380348.709</v>
      </c>
      <c r="L153">
        <f ca="1">IF('Waste 2020'!$A161="MR",INDIRECT("'Waste 2020'!"&amp;'Country Selector'!$B$3&amp;ROW($A161))*10^12,0)*'Process Emissions Multipliers'!$B$37</f>
        <v>4864733748153.4102</v>
      </c>
      <c r="M153" s="90">
        <f t="shared" ca="1" si="28"/>
        <v>4907413599478.7363</v>
      </c>
      <c r="N153" s="90">
        <f t="shared" ca="1" si="28"/>
        <v>4950093450804.0635</v>
      </c>
      <c r="O153" s="90">
        <f t="shared" ca="1" si="28"/>
        <v>4992773302129.3906</v>
      </c>
      <c r="P153" s="90">
        <f t="shared" ca="1" si="28"/>
        <v>5035453153454.7168</v>
      </c>
      <c r="Q153" s="90">
        <f t="shared" ca="1" si="28"/>
        <v>5078133004780.043</v>
      </c>
      <c r="R153" s="90">
        <f t="shared" ca="1" si="28"/>
        <v>5120812856105.3701</v>
      </c>
      <c r="S153" s="90">
        <f t="shared" ca="1" si="28"/>
        <v>5163492707430.6963</v>
      </c>
      <c r="T153" s="90">
        <f t="shared" ca="1" si="28"/>
        <v>5206172558756.0234</v>
      </c>
      <c r="U153" s="90">
        <f t="shared" ca="1" si="28"/>
        <v>5248852410081.3506</v>
      </c>
      <c r="V153">
        <f ca="1">IF('Waste 2030'!$A161="MR",INDIRECT("'Waste 2030'!"&amp;'Country Selector'!$B$3&amp;ROW($A161))*10^12,0)*'Process Emissions Multipliers'!$D$37</f>
        <v>5291532261406.6768</v>
      </c>
      <c r="W153" s="90">
        <f t="shared" ca="1" si="30"/>
        <v>5322795525475.083</v>
      </c>
      <c r="X153" s="90">
        <f t="shared" ca="1" si="30"/>
        <v>5354058789543.4902</v>
      </c>
      <c r="Y153" s="90">
        <f t="shared" ca="1" si="30"/>
        <v>5385322053611.8955</v>
      </c>
      <c r="Z153" s="90">
        <f t="shared" ca="1" si="30"/>
        <v>5416585317680.3018</v>
      </c>
      <c r="AA153" s="90">
        <f t="shared" ca="1" si="30"/>
        <v>5447848581748.709</v>
      </c>
      <c r="AB153" s="90">
        <f t="shared" ca="1" si="30"/>
        <v>5479111845817.1143</v>
      </c>
      <c r="AC153" s="90">
        <f t="shared" ca="1" si="30"/>
        <v>5510375109885.5215</v>
      </c>
      <c r="AD153" s="90">
        <f t="shared" ca="1" si="30"/>
        <v>5541638373953.9277</v>
      </c>
      <c r="AE153" s="90">
        <f t="shared" ca="1" si="30"/>
        <v>5572901638022.334</v>
      </c>
      <c r="AF153" s="90">
        <f t="shared" ca="1" si="30"/>
        <v>5604164902090.7402</v>
      </c>
      <c r="AG153" s="90">
        <f t="shared" ca="1" si="30"/>
        <v>5635428166159.1465</v>
      </c>
      <c r="AH153" s="90">
        <f t="shared" ca="1" si="30"/>
        <v>5666691430227.5527</v>
      </c>
      <c r="AI153" s="90">
        <f t="shared" ca="1" si="30"/>
        <v>5697954694295.959</v>
      </c>
      <c r="AJ153" s="90">
        <f t="shared" ca="1" si="30"/>
        <v>5729217958364.3652</v>
      </c>
      <c r="AK153" s="90">
        <f t="shared" ca="1" si="30"/>
        <v>5760481222432.7725</v>
      </c>
      <c r="AL153" s="90">
        <f t="shared" ca="1" si="30"/>
        <v>5791744486501.1777</v>
      </c>
      <c r="AM153" s="90">
        <f t="shared" ca="1" si="29"/>
        <v>5823007750569.585</v>
      </c>
      <c r="AN153" s="90">
        <f t="shared" ca="1" si="29"/>
        <v>5854271014637.9912</v>
      </c>
      <c r="AO153" s="90">
        <f t="shared" ca="1" si="29"/>
        <v>5885534278706.3975</v>
      </c>
      <c r="AP153">
        <f ca="1">V153*'Process Emissions Multipliers'!$E$37</f>
        <v>5916797542774.8037</v>
      </c>
    </row>
    <row r="154" spans="1:42">
      <c r="A154" s="74">
        <v>200</v>
      </c>
      <c r="B154">
        <f ca="1">IF('Waste 2010'!$A162="MR",INDIRECT("'Waste 2010'!"&amp;'Country Selector'!$B$3&amp;ROW($A162))*10^12,0)</f>
        <v>518165852.52950633</v>
      </c>
      <c r="C154" s="90">
        <f t="shared" ca="1" si="27"/>
        <v>524764491.46043372</v>
      </c>
      <c r="D154" s="90">
        <f t="shared" ca="1" si="27"/>
        <v>531363130.391361</v>
      </c>
      <c r="E154" s="90">
        <f t="shared" ca="1" si="27"/>
        <v>537961769.32228839</v>
      </c>
      <c r="F154" s="90">
        <f t="shared" ca="1" si="27"/>
        <v>544560408.25321579</v>
      </c>
      <c r="G154" s="90">
        <f t="shared" ca="1" si="27"/>
        <v>551159047.18414307</v>
      </c>
      <c r="H154" s="90">
        <f t="shared" ca="1" si="27"/>
        <v>557757686.11507046</v>
      </c>
      <c r="I154" s="90">
        <f t="shared" ca="1" si="27"/>
        <v>564356325.04599786</v>
      </c>
      <c r="J154" s="90">
        <f t="shared" ca="1" si="27"/>
        <v>570954963.97692513</v>
      </c>
      <c r="K154" s="90">
        <f t="shared" ca="1" si="27"/>
        <v>577553602.90785253</v>
      </c>
      <c r="L154">
        <f ca="1">IF('Waste 2020'!$A162="MR",INDIRECT("'Waste 2020'!"&amp;'Country Selector'!$B$3&amp;ROW($A162))*10^12,0)*'Process Emissions Multipliers'!$B$37</f>
        <v>584152241.83877993</v>
      </c>
      <c r="M154" s="90">
        <f t="shared" ca="1" si="28"/>
        <v>583247255.28131878</v>
      </c>
      <c r="N154" s="90">
        <f t="shared" ca="1" si="28"/>
        <v>582342268.72385764</v>
      </c>
      <c r="O154" s="90">
        <f t="shared" ca="1" si="28"/>
        <v>581437282.16639662</v>
      </c>
      <c r="P154" s="90">
        <f t="shared" ca="1" si="28"/>
        <v>580532295.60893548</v>
      </c>
      <c r="Q154" s="90">
        <f t="shared" ca="1" si="28"/>
        <v>579627309.05147433</v>
      </c>
      <c r="R154" s="90">
        <f t="shared" ca="1" si="28"/>
        <v>578722322.49401319</v>
      </c>
      <c r="S154" s="90">
        <f t="shared" ca="1" si="28"/>
        <v>577817335.93655205</v>
      </c>
      <c r="T154" s="90">
        <f t="shared" ca="1" si="28"/>
        <v>576912349.37909102</v>
      </c>
      <c r="U154" s="90">
        <f t="shared" ca="1" si="28"/>
        <v>576007362.82162988</v>
      </c>
      <c r="V154">
        <f ca="1">IF('Waste 2030'!$A162="MR",INDIRECT("'Waste 2030'!"&amp;'Country Selector'!$B$3&amp;ROW($A162))*10^12,0)*'Process Emissions Multipliers'!$D$37</f>
        <v>575102376.26416874</v>
      </c>
      <c r="W154" s="90">
        <f t="shared" ca="1" si="30"/>
        <v>578500177.99102354</v>
      </c>
      <c r="X154" s="90">
        <f t="shared" ca="1" si="30"/>
        <v>581897979.7178781</v>
      </c>
      <c r="Y154" s="90">
        <f t="shared" ca="1" si="30"/>
        <v>585295781.44473267</v>
      </c>
      <c r="Z154" s="90">
        <f t="shared" ca="1" si="30"/>
        <v>588693583.17158735</v>
      </c>
      <c r="AA154" s="90">
        <f t="shared" ca="1" si="30"/>
        <v>592091384.89844203</v>
      </c>
      <c r="AB154" s="90">
        <f t="shared" ca="1" si="30"/>
        <v>595489186.62529659</v>
      </c>
      <c r="AC154" s="90">
        <f t="shared" ca="1" si="30"/>
        <v>598886988.35215127</v>
      </c>
      <c r="AD154" s="90">
        <f t="shared" ca="1" si="30"/>
        <v>602284790.07900596</v>
      </c>
      <c r="AE154" s="90">
        <f t="shared" ca="1" si="30"/>
        <v>605682591.80586052</v>
      </c>
      <c r="AF154" s="90">
        <f t="shared" ca="1" si="30"/>
        <v>609080393.5327152</v>
      </c>
      <c r="AG154" s="90">
        <f t="shared" ca="1" si="30"/>
        <v>612478195.25956988</v>
      </c>
      <c r="AH154" s="90">
        <f t="shared" ca="1" si="30"/>
        <v>615875996.98642445</v>
      </c>
      <c r="AI154" s="90">
        <f t="shared" ca="1" si="30"/>
        <v>619273798.71327913</v>
      </c>
      <c r="AJ154" s="90">
        <f t="shared" ca="1" si="30"/>
        <v>622671600.44013381</v>
      </c>
      <c r="AK154" s="90">
        <f t="shared" ca="1" si="30"/>
        <v>626069402.16698837</v>
      </c>
      <c r="AL154" s="90">
        <f t="shared" ca="1" si="30"/>
        <v>629467203.89384305</v>
      </c>
      <c r="AM154" s="90">
        <f t="shared" ca="1" si="29"/>
        <v>632865005.62069774</v>
      </c>
      <c r="AN154" s="90">
        <f t="shared" ca="1" si="29"/>
        <v>636262807.34755242</v>
      </c>
      <c r="AO154" s="90">
        <f t="shared" ca="1" si="29"/>
        <v>639660609.0744071</v>
      </c>
      <c r="AP154">
        <f ca="1">V154*'Process Emissions Multipliers'!$E$37</f>
        <v>643058410.80126166</v>
      </c>
    </row>
    <row r="155" spans="1:42">
      <c r="A155" s="74">
        <v>250</v>
      </c>
      <c r="B155">
        <f ca="1">IF('Waste 2010'!$A163="MR",INDIRECT("'Waste 2010'!"&amp;'Country Selector'!$B$3&amp;ROW($A163))*10^12,0)</f>
        <v>1953415482224.8303</v>
      </c>
      <c r="C155" s="90">
        <f t="shared" ca="1" si="27"/>
        <v>2014046470571.3291</v>
      </c>
      <c r="D155" s="90">
        <f t="shared" ca="1" si="27"/>
        <v>2074677458917.8281</v>
      </c>
      <c r="E155" s="90">
        <f t="shared" ca="1" si="27"/>
        <v>2135308447264.3271</v>
      </c>
      <c r="F155" s="90">
        <f t="shared" ca="1" si="27"/>
        <v>2195939435610.8257</v>
      </c>
      <c r="G155" s="90">
        <f t="shared" ca="1" si="27"/>
        <v>2256570423957.3247</v>
      </c>
      <c r="H155" s="90">
        <f t="shared" ca="1" si="27"/>
        <v>2317201412303.8232</v>
      </c>
      <c r="I155" s="90">
        <f t="shared" ca="1" si="27"/>
        <v>2377832400650.3223</v>
      </c>
      <c r="J155" s="90">
        <f t="shared" ca="1" si="27"/>
        <v>2438463388996.8213</v>
      </c>
      <c r="K155" s="90">
        <f t="shared" ca="1" si="27"/>
        <v>2499094377343.3198</v>
      </c>
      <c r="L155">
        <f ca="1">IF('Waste 2020'!$A163="MR",INDIRECT("'Waste 2020'!"&amp;'Country Selector'!$B$3&amp;ROW($A163))*10^12,0)*'Process Emissions Multipliers'!$B$37</f>
        <v>2559725365689.8188</v>
      </c>
      <c r="M155" s="90">
        <f t="shared" ca="1" si="28"/>
        <v>2582194454961.8599</v>
      </c>
      <c r="N155" s="90">
        <f t="shared" ca="1" si="28"/>
        <v>2604663544233.9004</v>
      </c>
      <c r="O155" s="90">
        <f t="shared" ca="1" si="28"/>
        <v>2627132633505.9414</v>
      </c>
      <c r="P155" s="90">
        <f t="shared" ca="1" si="28"/>
        <v>2649601722777.9824</v>
      </c>
      <c r="Q155" s="90">
        <f t="shared" ca="1" si="28"/>
        <v>2672070812050.0234</v>
      </c>
      <c r="R155" s="90">
        <f t="shared" ca="1" si="28"/>
        <v>2694539901322.064</v>
      </c>
      <c r="S155" s="90">
        <f t="shared" ca="1" si="28"/>
        <v>2717008990594.105</v>
      </c>
      <c r="T155" s="90">
        <f t="shared" ca="1" si="28"/>
        <v>2739478079866.146</v>
      </c>
      <c r="U155" s="90">
        <f t="shared" ca="1" si="28"/>
        <v>2761947169138.1865</v>
      </c>
      <c r="V155">
        <f ca="1">IF('Waste 2030'!$A163="MR",INDIRECT("'Waste 2030'!"&amp;'Country Selector'!$B$3&amp;ROW($A163))*10^12,0)*'Process Emissions Multipliers'!$D$37</f>
        <v>2784416258410.2275</v>
      </c>
      <c r="W155" s="90">
        <f t="shared" ca="1" si="30"/>
        <v>2800867058757.4033</v>
      </c>
      <c r="X155" s="90">
        <f t="shared" ca="1" si="30"/>
        <v>2817317859104.5796</v>
      </c>
      <c r="Y155" s="90">
        <f t="shared" ca="1" si="30"/>
        <v>2833768659451.7559</v>
      </c>
      <c r="Z155" s="90">
        <f t="shared" ca="1" si="30"/>
        <v>2850219459798.9326</v>
      </c>
      <c r="AA155" s="90">
        <f t="shared" ca="1" si="30"/>
        <v>2866670260146.1084</v>
      </c>
      <c r="AB155" s="90">
        <f t="shared" ca="1" si="30"/>
        <v>2883121060493.2847</v>
      </c>
      <c r="AC155" s="90">
        <f t="shared" ca="1" si="30"/>
        <v>2899571860840.4609</v>
      </c>
      <c r="AD155" s="90">
        <f t="shared" ca="1" si="30"/>
        <v>2916022661187.6367</v>
      </c>
      <c r="AE155" s="90">
        <f t="shared" ca="1" si="30"/>
        <v>2932473461534.8135</v>
      </c>
      <c r="AF155" s="90">
        <f t="shared" ca="1" si="30"/>
        <v>2948924261881.9893</v>
      </c>
      <c r="AG155" s="90">
        <f t="shared" ca="1" si="30"/>
        <v>2965375062229.165</v>
      </c>
      <c r="AH155" s="90">
        <f t="shared" ca="1" si="30"/>
        <v>2981825862576.3418</v>
      </c>
      <c r="AI155" s="90">
        <f t="shared" ca="1" si="30"/>
        <v>2998276662923.5181</v>
      </c>
      <c r="AJ155" s="90">
        <f t="shared" ca="1" si="30"/>
        <v>3014727463270.6938</v>
      </c>
      <c r="AK155" s="90">
        <f t="shared" ca="1" si="30"/>
        <v>3031178263617.8701</v>
      </c>
      <c r="AL155" s="90">
        <f t="shared" ca="1" si="30"/>
        <v>3047629063965.0464</v>
      </c>
      <c r="AM155" s="90">
        <f t="shared" ca="1" si="29"/>
        <v>3064079864312.2227</v>
      </c>
      <c r="AN155" s="90">
        <f t="shared" ca="1" si="29"/>
        <v>3080530664659.3989</v>
      </c>
      <c r="AO155" s="90">
        <f t="shared" ca="1" si="29"/>
        <v>3096981465006.5747</v>
      </c>
      <c r="AP155">
        <f ca="1">V155*'Process Emissions Multipliers'!$E$37</f>
        <v>3113432265353.751</v>
      </c>
    </row>
    <row r="156" spans="1:42">
      <c r="A156" s="74">
        <v>300</v>
      </c>
      <c r="B156">
        <f ca="1">IF('Waste 2010'!$A164="MR",INDIRECT("'Waste 2010'!"&amp;'Country Selector'!$B$3&amp;ROW($A164))*10^12,0)</f>
        <v>146581468.00883287</v>
      </c>
      <c r="C156" s="90">
        <f t="shared" ca="1" si="27"/>
        <v>151349288.53884423</v>
      </c>
      <c r="D156" s="90">
        <f t="shared" ca="1" si="27"/>
        <v>156117109.06885555</v>
      </c>
      <c r="E156" s="90">
        <f t="shared" ca="1" si="27"/>
        <v>160884929.59886688</v>
      </c>
      <c r="F156" s="90">
        <f t="shared" ref="D156:K177" ca="1" si="31">$B156*($L$1-F$1)/($L$1-$B$1)+$L156*(F$1-$B$1)/($L$1-$B$1)</f>
        <v>165652750.12887824</v>
      </c>
      <c r="G156" s="90">
        <f t="shared" ca="1" si="31"/>
        <v>170420570.65888959</v>
      </c>
      <c r="H156" s="90">
        <f t="shared" ca="1" si="31"/>
        <v>175188391.18890092</v>
      </c>
      <c r="I156" s="90">
        <f t="shared" ca="1" si="31"/>
        <v>179956211.7189123</v>
      </c>
      <c r="J156" s="90">
        <f t="shared" ca="1" si="31"/>
        <v>184724032.24892363</v>
      </c>
      <c r="K156" s="90">
        <f t="shared" ca="1" si="31"/>
        <v>189491852.77893499</v>
      </c>
      <c r="L156">
        <f ca="1">IF('Waste 2020'!$A164="MR",INDIRECT("'Waste 2020'!"&amp;'Country Selector'!$B$3&amp;ROW($A164))*10^12,0)*'Process Emissions Multipliers'!$B$37</f>
        <v>194259673.30894631</v>
      </c>
      <c r="M156" s="90">
        <f t="shared" ca="1" si="28"/>
        <v>195354546.38176847</v>
      </c>
      <c r="N156" s="90">
        <f t="shared" ca="1" si="28"/>
        <v>196449419.45459062</v>
      </c>
      <c r="O156" s="90">
        <f t="shared" ca="1" si="28"/>
        <v>197544292.52741277</v>
      </c>
      <c r="P156" s="90">
        <f t="shared" ref="N156:U177" ca="1" si="32">$L156*($V$1-P$1)/($V$1-$L$1)+$V156*(P$1-$L$1)/($V$1-$L$1)</f>
        <v>198639165.6002349</v>
      </c>
      <c r="Q156" s="90">
        <f t="shared" ca="1" si="32"/>
        <v>199734038.67305705</v>
      </c>
      <c r="R156" s="90">
        <f t="shared" ca="1" si="32"/>
        <v>200828911.74587917</v>
      </c>
      <c r="S156" s="90">
        <f t="shared" ca="1" si="32"/>
        <v>201923784.81870133</v>
      </c>
      <c r="T156" s="90">
        <f t="shared" ca="1" si="32"/>
        <v>203018657.89152351</v>
      </c>
      <c r="U156" s="90">
        <f t="shared" ca="1" si="32"/>
        <v>204113530.96434563</v>
      </c>
      <c r="V156">
        <f ca="1">IF('Waste 2030'!$A164="MR",INDIRECT("'Waste 2030'!"&amp;'Country Selector'!$B$3&amp;ROW($A164))*10^12,0)*'Process Emissions Multipliers'!$D$37</f>
        <v>205208404.03716779</v>
      </c>
      <c r="W156" s="90">
        <f t="shared" ca="1" si="30"/>
        <v>206420809.85981789</v>
      </c>
      <c r="X156" s="90">
        <f t="shared" ca="1" si="30"/>
        <v>207633215.68246794</v>
      </c>
      <c r="Y156" s="90">
        <f t="shared" ca="1" si="30"/>
        <v>208845621.50511801</v>
      </c>
      <c r="Z156" s="90">
        <f t="shared" ca="1" si="30"/>
        <v>210058027.32776812</v>
      </c>
      <c r="AA156" s="90">
        <f t="shared" ca="1" si="30"/>
        <v>211270433.15041819</v>
      </c>
      <c r="AB156" s="90">
        <f t="shared" ca="1" si="30"/>
        <v>212482838.97306824</v>
      </c>
      <c r="AC156" s="90">
        <f t="shared" ca="1" si="30"/>
        <v>213695244.79571834</v>
      </c>
      <c r="AD156" s="90">
        <f t="shared" ca="1" si="30"/>
        <v>214907650.61836842</v>
      </c>
      <c r="AE156" s="90">
        <f t="shared" ca="1" si="30"/>
        <v>216120056.44101852</v>
      </c>
      <c r="AF156" s="90">
        <f t="shared" ca="1" si="30"/>
        <v>217332462.2636686</v>
      </c>
      <c r="AG156" s="90">
        <f t="shared" ca="1" si="30"/>
        <v>218544868.08631867</v>
      </c>
      <c r="AH156" s="90">
        <f t="shared" ca="1" si="30"/>
        <v>219757273.90896875</v>
      </c>
      <c r="AI156" s="90">
        <f t="shared" ca="1" si="30"/>
        <v>220969679.73161882</v>
      </c>
      <c r="AJ156" s="90">
        <f t="shared" ca="1" si="30"/>
        <v>222182085.5542689</v>
      </c>
      <c r="AK156" s="90">
        <f t="shared" ca="1" si="30"/>
        <v>223394491.37691897</v>
      </c>
      <c r="AL156" s="90">
        <f t="shared" ca="1" si="30"/>
        <v>224606897.19956905</v>
      </c>
      <c r="AM156" s="90">
        <f t="shared" ca="1" si="29"/>
        <v>225819303.02221915</v>
      </c>
      <c r="AN156" s="90">
        <f t="shared" ca="1" si="29"/>
        <v>227031708.8448692</v>
      </c>
      <c r="AO156" s="90">
        <f t="shared" ca="1" si="29"/>
        <v>228244114.6675193</v>
      </c>
      <c r="AP156">
        <f ca="1">V156*'Process Emissions Multipliers'!$E$37</f>
        <v>229456520.49016938</v>
      </c>
    </row>
    <row r="157" spans="1:42">
      <c r="A157" s="74">
        <v>350</v>
      </c>
      <c r="B157">
        <f ca="1">IF('Waste 2010'!$A165="MR",INDIRECT("'Waste 2010'!"&amp;'Country Selector'!$B$3&amp;ROW($A165))*10^12,0)</f>
        <v>127711172.58125742</v>
      </c>
      <c r="C157" s="90">
        <f t="shared" ref="C157:C177" ca="1" si="33">$B157*($L$1-C$1)/($L$1-$B$1)+$L157*(C$1-$B$1)/($L$1-$B$1)</f>
        <v>129548790.91166423</v>
      </c>
      <c r="D157" s="90">
        <f t="shared" ca="1" si="31"/>
        <v>131386409.24207103</v>
      </c>
      <c r="E157" s="90">
        <f t="shared" ca="1" si="31"/>
        <v>133224027.57247785</v>
      </c>
      <c r="F157" s="90">
        <f t="shared" ca="1" si="31"/>
        <v>135061645.90288466</v>
      </c>
      <c r="G157" s="90">
        <f t="shared" ca="1" si="31"/>
        <v>136899264.23329145</v>
      </c>
      <c r="H157" s="90">
        <f t="shared" ca="1" si="31"/>
        <v>138736882.56369826</v>
      </c>
      <c r="I157" s="90">
        <f t="shared" ca="1" si="31"/>
        <v>140574500.89410508</v>
      </c>
      <c r="J157" s="90">
        <f t="shared" ca="1" si="31"/>
        <v>142412119.22451186</v>
      </c>
      <c r="K157" s="90">
        <f t="shared" ca="1" si="31"/>
        <v>144249737.55491868</v>
      </c>
      <c r="L157">
        <f ca="1">IF('Waste 2020'!$A165="MR",INDIRECT("'Waste 2020'!"&amp;'Country Selector'!$B$3&amp;ROW($A165))*10^12,0)*'Process Emissions Multipliers'!$B$37</f>
        <v>146087355.88532549</v>
      </c>
      <c r="M157" s="90">
        <f t="shared" ref="M157:M177" ca="1" si="34">$L157*($V$1-M$1)/($V$1-$L$1)+$V157*(M$1-$L$1)/($V$1-$L$1)</f>
        <v>147922713.35384727</v>
      </c>
      <c r="N157" s="90">
        <f t="shared" ca="1" si="32"/>
        <v>149758070.82236904</v>
      </c>
      <c r="O157" s="90">
        <f t="shared" ca="1" si="32"/>
        <v>151593428.29089081</v>
      </c>
      <c r="P157" s="90">
        <f t="shared" ca="1" si="32"/>
        <v>153428785.75941259</v>
      </c>
      <c r="Q157" s="90">
        <f t="shared" ca="1" si="32"/>
        <v>155264143.22793436</v>
      </c>
      <c r="R157" s="90">
        <f t="shared" ca="1" si="32"/>
        <v>157099500.69645613</v>
      </c>
      <c r="S157" s="90">
        <f t="shared" ca="1" si="32"/>
        <v>158934858.16497788</v>
      </c>
      <c r="T157" s="90">
        <f t="shared" ca="1" si="32"/>
        <v>160770215.63349965</v>
      </c>
      <c r="U157" s="90">
        <f t="shared" ca="1" si="32"/>
        <v>162605573.10202143</v>
      </c>
      <c r="V157">
        <f ca="1">IF('Waste 2030'!$A165="MR",INDIRECT("'Waste 2030'!"&amp;'Country Selector'!$B$3&amp;ROW($A165))*10^12,0)*'Process Emissions Multipliers'!$D$37</f>
        <v>164440930.5705432</v>
      </c>
      <c r="W157" s="90">
        <f t="shared" ca="1" si="30"/>
        <v>165412475.29182866</v>
      </c>
      <c r="X157" s="90">
        <f t="shared" ca="1" si="30"/>
        <v>166384020.01311412</v>
      </c>
      <c r="Y157" s="90">
        <f t="shared" ca="1" si="30"/>
        <v>167355564.73439959</v>
      </c>
      <c r="Z157" s="90">
        <f t="shared" ca="1" si="30"/>
        <v>168327109.45568505</v>
      </c>
      <c r="AA157" s="90">
        <f t="shared" ca="1" si="30"/>
        <v>169298654.17697048</v>
      </c>
      <c r="AB157" s="90">
        <f t="shared" ca="1" si="30"/>
        <v>170270198.89825594</v>
      </c>
      <c r="AC157" s="90">
        <f t="shared" ca="1" si="30"/>
        <v>171241743.61954141</v>
      </c>
      <c r="AD157" s="90">
        <f t="shared" ca="1" si="30"/>
        <v>172213288.34082687</v>
      </c>
      <c r="AE157" s="90">
        <f t="shared" ca="1" si="30"/>
        <v>173184833.06211233</v>
      </c>
      <c r="AF157" s="90">
        <f t="shared" ca="1" si="30"/>
        <v>174156377.78339779</v>
      </c>
      <c r="AG157" s="90">
        <f t="shared" ca="1" si="30"/>
        <v>175127922.50468326</v>
      </c>
      <c r="AH157" s="90">
        <f t="shared" ca="1" si="30"/>
        <v>176099467.22596872</v>
      </c>
      <c r="AI157" s="90">
        <f t="shared" ca="1" si="30"/>
        <v>177071011.94725418</v>
      </c>
      <c r="AJ157" s="90">
        <f t="shared" ca="1" si="30"/>
        <v>178042556.66853964</v>
      </c>
      <c r="AK157" s="90">
        <f t="shared" ca="1" si="30"/>
        <v>179014101.38982508</v>
      </c>
      <c r="AL157" s="90">
        <f t="shared" ca="1" si="30"/>
        <v>179985646.11111057</v>
      </c>
      <c r="AM157" s="90">
        <f t="shared" ca="1" si="29"/>
        <v>180957190.83239603</v>
      </c>
      <c r="AN157" s="90">
        <f t="shared" ca="1" si="29"/>
        <v>181928735.55368146</v>
      </c>
      <c r="AO157" s="90">
        <f t="shared" ca="1" si="29"/>
        <v>182900280.27496693</v>
      </c>
      <c r="AP157">
        <f ca="1">V157*'Process Emissions Multipliers'!$E$37</f>
        <v>183871824.99625239</v>
      </c>
    </row>
    <row r="158" spans="1:42">
      <c r="A158" s="74">
        <v>400</v>
      </c>
      <c r="B158">
        <f ca="1">IF('Waste 2010'!$A166="MR",INDIRECT("'Waste 2010'!"&amp;'Country Selector'!$B$3&amp;ROW($A166))*10^12,0)</f>
        <v>43740274.669801235</v>
      </c>
      <c r="C158" s="90">
        <f t="shared" ca="1" si="33"/>
        <v>45267491.488628179</v>
      </c>
      <c r="D158" s="90">
        <f t="shared" ca="1" si="31"/>
        <v>46794708.307455115</v>
      </c>
      <c r="E158" s="90">
        <f t="shared" ca="1" si="31"/>
        <v>48321925.126282051</v>
      </c>
      <c r="F158" s="90">
        <f t="shared" ca="1" si="31"/>
        <v>49849141.945108987</v>
      </c>
      <c r="G158" s="90">
        <f t="shared" ca="1" si="31"/>
        <v>51376358.763935931</v>
      </c>
      <c r="H158" s="90">
        <f t="shared" ca="1" si="31"/>
        <v>52903575.582762867</v>
      </c>
      <c r="I158" s="90">
        <f t="shared" ca="1" si="31"/>
        <v>54430792.401589811</v>
      </c>
      <c r="J158" s="90">
        <f t="shared" ca="1" si="31"/>
        <v>55958009.22041674</v>
      </c>
      <c r="K158" s="90">
        <f t="shared" ca="1" si="31"/>
        <v>57485226.039243676</v>
      </c>
      <c r="L158">
        <f ca="1">IF('Waste 2020'!$A166="MR",INDIRECT("'Waste 2020'!"&amp;'Country Selector'!$B$3&amp;ROW($A166))*10^12,0)*'Process Emissions Multipliers'!$B$37</f>
        <v>59012442.858070619</v>
      </c>
      <c r="M158" s="90">
        <f t="shared" ca="1" si="34"/>
        <v>58571055.74993027</v>
      </c>
      <c r="N158" s="90">
        <f t="shared" ca="1" si="32"/>
        <v>58129668.641789928</v>
      </c>
      <c r="O158" s="90">
        <f t="shared" ca="1" si="32"/>
        <v>57688281.533649594</v>
      </c>
      <c r="P158" s="90">
        <f t="shared" ca="1" si="32"/>
        <v>57246894.425509244</v>
      </c>
      <c r="Q158" s="90">
        <f t="shared" ca="1" si="32"/>
        <v>56805507.317368902</v>
      </c>
      <c r="R158" s="90">
        <f t="shared" ca="1" si="32"/>
        <v>56364120.209228553</v>
      </c>
      <c r="S158" s="90">
        <f t="shared" ca="1" si="32"/>
        <v>55922733.101088211</v>
      </c>
      <c r="T158" s="90">
        <f t="shared" ca="1" si="32"/>
        <v>55481345.992947869</v>
      </c>
      <c r="U158" s="90">
        <f t="shared" ca="1" si="32"/>
        <v>55039958.884807527</v>
      </c>
      <c r="V158">
        <f ca="1">IF('Waste 2030'!$A166="MR",INDIRECT("'Waste 2030'!"&amp;'Country Selector'!$B$3&amp;ROW($A166))*10^12,0)*'Process Emissions Multipliers'!$D$37</f>
        <v>54598571.776667178</v>
      </c>
      <c r="W158" s="90">
        <f t="shared" ca="1" si="30"/>
        <v>54921149.336982012</v>
      </c>
      <c r="X158" s="90">
        <f t="shared" ca="1" si="30"/>
        <v>55243726.897296838</v>
      </c>
      <c r="Y158" s="90">
        <f t="shared" ca="1" si="30"/>
        <v>55566304.457611665</v>
      </c>
      <c r="Z158" s="90">
        <f t="shared" ca="1" si="30"/>
        <v>55888882.017926499</v>
      </c>
      <c r="AA158" s="90">
        <f t="shared" ca="1" si="30"/>
        <v>56211459.578241333</v>
      </c>
      <c r="AB158" s="90">
        <f t="shared" ca="1" si="30"/>
        <v>56534037.138556153</v>
      </c>
      <c r="AC158" s="90">
        <f t="shared" ca="1" si="30"/>
        <v>56856614.698870987</v>
      </c>
      <c r="AD158" s="90">
        <f t="shared" ca="1" si="30"/>
        <v>57179192.259185821</v>
      </c>
      <c r="AE158" s="90">
        <f t="shared" ca="1" si="30"/>
        <v>57501769.819500655</v>
      </c>
      <c r="AF158" s="90">
        <f t="shared" ca="1" si="30"/>
        <v>57824347.379815482</v>
      </c>
      <c r="AG158" s="90">
        <f t="shared" ca="1" si="30"/>
        <v>58146924.940130308</v>
      </c>
      <c r="AH158" s="90">
        <f t="shared" ca="1" si="30"/>
        <v>58469502.500445142</v>
      </c>
      <c r="AI158" s="90">
        <f t="shared" ca="1" si="30"/>
        <v>58792080.060759969</v>
      </c>
      <c r="AJ158" s="90">
        <f t="shared" ca="1" si="30"/>
        <v>59114657.621074796</v>
      </c>
      <c r="AK158" s="90">
        <f t="shared" ca="1" si="30"/>
        <v>59437235.18138963</v>
      </c>
      <c r="AL158" s="90">
        <f t="shared" ref="AL158:AO173" ca="1" si="35">$V158*($AP$1-AL$1)/($AP$1-$V$1)+$AP158*(AL$1-$V$1)/($AP$1-$V$1)</f>
        <v>59759812.741704464</v>
      </c>
      <c r="AM158" s="90">
        <f t="shared" ca="1" si="35"/>
        <v>60082390.302019298</v>
      </c>
      <c r="AN158" s="90">
        <f t="shared" ca="1" si="35"/>
        <v>60404967.862334125</v>
      </c>
      <c r="AO158" s="90">
        <f t="shared" ca="1" si="35"/>
        <v>60727545.422648959</v>
      </c>
      <c r="AP158">
        <f ca="1">V158*'Process Emissions Multipliers'!$E$37</f>
        <v>61050122.982963786</v>
      </c>
    </row>
    <row r="159" spans="1:42">
      <c r="A159" s="74">
        <v>450</v>
      </c>
      <c r="B159">
        <f ca="1">IF('Waste 2010'!$A167="MR",INDIRECT("'Waste 2010'!"&amp;'Country Selector'!$B$3&amp;ROW($A167))*10^12,0)</f>
        <v>42409307.436486185</v>
      </c>
      <c r="C159" s="90">
        <f t="shared" ca="1" si="33"/>
        <v>42930611.873801991</v>
      </c>
      <c r="D159" s="90">
        <f t="shared" ca="1" si="31"/>
        <v>43451916.311117806</v>
      </c>
      <c r="E159" s="90">
        <f t="shared" ca="1" si="31"/>
        <v>43973220.74843362</v>
      </c>
      <c r="F159" s="90">
        <f t="shared" ca="1" si="31"/>
        <v>44494525.185749426</v>
      </c>
      <c r="G159" s="90">
        <f t="shared" ca="1" si="31"/>
        <v>45015829.623065233</v>
      </c>
      <c r="H159" s="90">
        <f t="shared" ca="1" si="31"/>
        <v>45537134.060381047</v>
      </c>
      <c r="I159" s="90">
        <f t="shared" ca="1" si="31"/>
        <v>46058438.497696862</v>
      </c>
      <c r="J159" s="90">
        <f t="shared" ca="1" si="31"/>
        <v>46579742.935012668</v>
      </c>
      <c r="K159" s="90">
        <f t="shared" ca="1" si="31"/>
        <v>47101047.372328475</v>
      </c>
      <c r="L159">
        <f ca="1">IF('Waste 2020'!$A167="MR",INDIRECT("'Waste 2020'!"&amp;'Country Selector'!$B$3&amp;ROW($A167))*10^12,0)*'Process Emissions Multipliers'!$B$37</f>
        <v>47622351.809644289</v>
      </c>
      <c r="M159" s="90">
        <f t="shared" ca="1" si="34"/>
        <v>47799359.540188946</v>
      </c>
      <c r="N159" s="90">
        <f t="shared" ca="1" si="32"/>
        <v>47976367.27073361</v>
      </c>
      <c r="O159" s="90">
        <f t="shared" ca="1" si="32"/>
        <v>48153375.001278274</v>
      </c>
      <c r="P159" s="90">
        <f t="shared" ca="1" si="32"/>
        <v>48330382.731822938</v>
      </c>
      <c r="Q159" s="90">
        <f t="shared" ca="1" si="32"/>
        <v>48507390.462367594</v>
      </c>
      <c r="R159" s="90">
        <f t="shared" ca="1" si="32"/>
        <v>48684398.192912251</v>
      </c>
      <c r="S159" s="90">
        <f t="shared" ca="1" si="32"/>
        <v>48861405.923456922</v>
      </c>
      <c r="T159" s="90">
        <f t="shared" ca="1" si="32"/>
        <v>49038413.654001579</v>
      </c>
      <c r="U159" s="90">
        <f t="shared" ca="1" si="32"/>
        <v>49215421.384546235</v>
      </c>
      <c r="V159">
        <f ca="1">IF('Waste 2030'!$A167="MR",INDIRECT("'Waste 2030'!"&amp;'Country Selector'!$B$3&amp;ROW($A167))*10^12,0)*'Process Emissions Multipliers'!$D$37</f>
        <v>49392429.115090899</v>
      </c>
      <c r="W159" s="90">
        <f t="shared" ref="W159:AL174" ca="1" si="36">$V159*($AP$1-W$1)/($AP$1-$V$1)+$AP159*(W$1-$V$1)/($AP$1-$V$1)</f>
        <v>49684247.907478765</v>
      </c>
      <c r="X159" s="90">
        <f t="shared" ca="1" si="36"/>
        <v>49976066.69986663</v>
      </c>
      <c r="Y159" s="90">
        <f t="shared" ca="1" si="36"/>
        <v>50267885.492254496</v>
      </c>
      <c r="Z159" s="90">
        <f t="shared" ca="1" si="36"/>
        <v>50559704.284642361</v>
      </c>
      <c r="AA159" s="90">
        <f t="shared" ca="1" si="36"/>
        <v>50851523.077030234</v>
      </c>
      <c r="AB159" s="90">
        <f t="shared" ca="1" si="36"/>
        <v>51143341.869418092</v>
      </c>
      <c r="AC159" s="90">
        <f t="shared" ca="1" si="36"/>
        <v>51435160.661805958</v>
      </c>
      <c r="AD159" s="90">
        <f t="shared" ca="1" si="36"/>
        <v>51726979.454193823</v>
      </c>
      <c r="AE159" s="90">
        <f t="shared" ca="1" si="36"/>
        <v>52018798.246581689</v>
      </c>
      <c r="AF159" s="90">
        <f t="shared" ca="1" si="36"/>
        <v>52310617.038969554</v>
      </c>
      <c r="AG159" s="90">
        <f t="shared" ca="1" si="36"/>
        <v>52602435.831357419</v>
      </c>
      <c r="AH159" s="90">
        <f t="shared" ca="1" si="36"/>
        <v>52894254.623745285</v>
      </c>
      <c r="AI159" s="90">
        <f t="shared" ca="1" si="36"/>
        <v>53186073.41613315</v>
      </c>
      <c r="AJ159" s="90">
        <f t="shared" ca="1" si="36"/>
        <v>53477892.208521016</v>
      </c>
      <c r="AK159" s="90">
        <f t="shared" ca="1" si="36"/>
        <v>53769711.000908881</v>
      </c>
      <c r="AL159" s="90">
        <f t="shared" ca="1" si="36"/>
        <v>54061529.793296747</v>
      </c>
      <c r="AM159" s="90">
        <f t="shared" ca="1" si="35"/>
        <v>54353348.585684612</v>
      </c>
      <c r="AN159" s="90">
        <f t="shared" ca="1" si="35"/>
        <v>54645167.378072478</v>
      </c>
      <c r="AO159" s="90">
        <f t="shared" ca="1" si="35"/>
        <v>54936986.170460351</v>
      </c>
      <c r="AP159">
        <f ca="1">V159*'Process Emissions Multipliers'!$E$37</f>
        <v>55228804.962848209</v>
      </c>
    </row>
    <row r="160" spans="1:42">
      <c r="A160" s="74">
        <v>500</v>
      </c>
      <c r="B160">
        <f ca="1">IF('Waste 2010'!$A168="MR",INDIRECT("'Waste 2010'!"&amp;'Country Selector'!$B$3&amp;ROW($A168))*10^12,0)</f>
        <v>11938669.906896848</v>
      </c>
      <c r="C160" s="90">
        <f t="shared" ca="1" si="33"/>
        <v>12309219.241054744</v>
      </c>
      <c r="D160" s="90">
        <f t="shared" ca="1" si="31"/>
        <v>12679768.575212639</v>
      </c>
      <c r="E160" s="90">
        <f t="shared" ca="1" si="31"/>
        <v>13050317.909370536</v>
      </c>
      <c r="F160" s="90">
        <f t="shared" ca="1" si="31"/>
        <v>13420867.243528431</v>
      </c>
      <c r="G160" s="90">
        <f t="shared" ca="1" si="31"/>
        <v>13791416.577686327</v>
      </c>
      <c r="H160" s="90">
        <f t="shared" ca="1" si="31"/>
        <v>14161965.911844224</v>
      </c>
      <c r="I160" s="90">
        <f t="shared" ca="1" si="31"/>
        <v>14532515.246002119</v>
      </c>
      <c r="J160" s="90">
        <f t="shared" ca="1" si="31"/>
        <v>14903064.580160012</v>
      </c>
      <c r="K160" s="90">
        <f t="shared" ca="1" si="31"/>
        <v>15273613.914317908</v>
      </c>
      <c r="L160">
        <f ca="1">IF('Waste 2020'!$A168="MR",INDIRECT("'Waste 2020'!"&amp;'Country Selector'!$B$3&amp;ROW($A168))*10^12,0)*'Process Emissions Multipliers'!$B$37</f>
        <v>15644163.248475805</v>
      </c>
      <c r="M160" s="90">
        <f t="shared" ca="1" si="34"/>
        <v>15781481.723337686</v>
      </c>
      <c r="N160" s="90">
        <f t="shared" ca="1" si="32"/>
        <v>15918800.19819957</v>
      </c>
      <c r="O160" s="90">
        <f t="shared" ca="1" si="32"/>
        <v>16056118.673061455</v>
      </c>
      <c r="P160" s="90">
        <f t="shared" ca="1" si="32"/>
        <v>16193437.147923337</v>
      </c>
      <c r="Q160" s="90">
        <f t="shared" ca="1" si="32"/>
        <v>16330755.62278522</v>
      </c>
      <c r="R160" s="90">
        <f t="shared" ca="1" si="32"/>
        <v>16468074.097647103</v>
      </c>
      <c r="S160" s="90">
        <f t="shared" ca="1" si="32"/>
        <v>16605392.572508987</v>
      </c>
      <c r="T160" s="90">
        <f t="shared" ca="1" si="32"/>
        <v>16742711.04737087</v>
      </c>
      <c r="U160" s="90">
        <f t="shared" ca="1" si="32"/>
        <v>16880029.522232752</v>
      </c>
      <c r="V160">
        <f ca="1">IF('Waste 2030'!$A168="MR",INDIRECT("'Waste 2030'!"&amp;'Country Selector'!$B$3&amp;ROW($A168))*10^12,0)*'Process Emissions Multipliers'!$D$37</f>
        <v>17017347.997094635</v>
      </c>
      <c r="W160" s="90">
        <f t="shared" ca="1" si="36"/>
        <v>17117889.355985586</v>
      </c>
      <c r="X160" s="90">
        <f t="shared" ca="1" si="36"/>
        <v>17218430.714876536</v>
      </c>
      <c r="Y160" s="90">
        <f t="shared" ca="1" si="36"/>
        <v>17318972.073767487</v>
      </c>
      <c r="Z160" s="90">
        <f t="shared" ca="1" si="36"/>
        <v>17419513.432658441</v>
      </c>
      <c r="AA160" s="90">
        <f t="shared" ca="1" si="36"/>
        <v>17520054.791549392</v>
      </c>
      <c r="AB160" s="90">
        <f t="shared" ca="1" si="36"/>
        <v>17620596.150440343</v>
      </c>
      <c r="AC160" s="90">
        <f t="shared" ca="1" si="36"/>
        <v>17721137.509331293</v>
      </c>
      <c r="AD160" s="90">
        <f t="shared" ca="1" si="36"/>
        <v>17821678.868222244</v>
      </c>
      <c r="AE160" s="90">
        <f t="shared" ca="1" si="36"/>
        <v>17922220.227113195</v>
      </c>
      <c r="AF160" s="90">
        <f t="shared" ca="1" si="36"/>
        <v>18022761.586004145</v>
      </c>
      <c r="AG160" s="90">
        <f t="shared" ca="1" si="36"/>
        <v>18123302.9448951</v>
      </c>
      <c r="AH160" s="90">
        <f t="shared" ca="1" si="36"/>
        <v>18223844.303786051</v>
      </c>
      <c r="AI160" s="90">
        <f t="shared" ca="1" si="36"/>
        <v>18324385.662677001</v>
      </c>
      <c r="AJ160" s="90">
        <f t="shared" ca="1" si="36"/>
        <v>18424927.021567952</v>
      </c>
      <c r="AK160" s="90">
        <f t="shared" ca="1" si="36"/>
        <v>18525468.380458903</v>
      </c>
      <c r="AL160" s="90">
        <f t="shared" ca="1" si="36"/>
        <v>18626009.739349857</v>
      </c>
      <c r="AM160" s="90">
        <f t="shared" ca="1" si="35"/>
        <v>18726551.098240804</v>
      </c>
      <c r="AN160" s="90">
        <f t="shared" ca="1" si="35"/>
        <v>18827092.457131758</v>
      </c>
      <c r="AO160" s="90">
        <f t="shared" ca="1" si="35"/>
        <v>18927633.816022709</v>
      </c>
      <c r="AP160">
        <f ca="1">V160*'Process Emissions Multipliers'!$E$37</f>
        <v>19028175.17491366</v>
      </c>
    </row>
    <row r="161" spans="1:42">
      <c r="A161" s="74">
        <v>550</v>
      </c>
      <c r="B161">
        <f ca="1">IF('Waste 2010'!$A169="MR",INDIRECT("'Waste 2010'!"&amp;'Country Selector'!$B$3&amp;ROW($A169))*10^12,0)</f>
        <v>18468684.576333772</v>
      </c>
      <c r="C161" s="90">
        <f t="shared" ca="1" si="33"/>
        <v>20323115.993155785</v>
      </c>
      <c r="D161" s="90">
        <f t="shared" ca="1" si="31"/>
        <v>22177547.409977794</v>
      </c>
      <c r="E161" s="90">
        <f t="shared" ca="1" si="31"/>
        <v>24031978.826799806</v>
      </c>
      <c r="F161" s="90">
        <f t="shared" ca="1" si="31"/>
        <v>25886410.243621819</v>
      </c>
      <c r="G161" s="90">
        <f t="shared" ca="1" si="31"/>
        <v>27740841.660443828</v>
      </c>
      <c r="H161" s="90">
        <f t="shared" ca="1" si="31"/>
        <v>29595273.07726584</v>
      </c>
      <c r="I161" s="90">
        <f t="shared" ca="1" si="31"/>
        <v>31449704.494087853</v>
      </c>
      <c r="J161" s="90">
        <f t="shared" ca="1" si="31"/>
        <v>33304135.910909865</v>
      </c>
      <c r="K161" s="90">
        <f t="shared" ca="1" si="31"/>
        <v>35158567.32773187</v>
      </c>
      <c r="L161">
        <f ca="1">IF('Waste 2020'!$A169="MR",INDIRECT("'Waste 2020'!"&amp;'Country Selector'!$B$3&amp;ROW($A169))*10^12,0)*'Process Emissions Multipliers'!$B$37</f>
        <v>37012998.744553886</v>
      </c>
      <c r="M161" s="90">
        <f t="shared" ca="1" si="34"/>
        <v>37337884.675787926</v>
      </c>
      <c r="N161" s="90">
        <f t="shared" ca="1" si="32"/>
        <v>37662770.60702198</v>
      </c>
      <c r="O161" s="90">
        <f t="shared" ca="1" si="32"/>
        <v>37987656.538256027</v>
      </c>
      <c r="P161" s="90">
        <f t="shared" ca="1" si="32"/>
        <v>38312542.469490074</v>
      </c>
      <c r="Q161" s="90">
        <f t="shared" ca="1" si="32"/>
        <v>38637428.40072412</v>
      </c>
      <c r="R161" s="90">
        <f t="shared" ca="1" si="32"/>
        <v>38962314.331958167</v>
      </c>
      <c r="S161" s="90">
        <f t="shared" ca="1" si="32"/>
        <v>39287200.263192214</v>
      </c>
      <c r="T161" s="90">
        <f t="shared" ca="1" si="32"/>
        <v>39612086.194426261</v>
      </c>
      <c r="U161" s="90">
        <f t="shared" ca="1" si="32"/>
        <v>39936972.125660315</v>
      </c>
      <c r="V161">
        <f ca="1">IF('Waste 2030'!$A169="MR",INDIRECT("'Waste 2030'!"&amp;'Country Selector'!$B$3&amp;ROW($A169))*10^12,0)*'Process Emissions Multipliers'!$D$37</f>
        <v>40261858.056894355</v>
      </c>
      <c r="W161" s="90">
        <f t="shared" ca="1" si="36"/>
        <v>40499731.897236913</v>
      </c>
      <c r="X161" s="90">
        <f t="shared" ca="1" si="36"/>
        <v>40737605.737579487</v>
      </c>
      <c r="Y161" s="90">
        <f t="shared" ca="1" si="36"/>
        <v>40975479.577922046</v>
      </c>
      <c r="Z161" s="90">
        <f t="shared" ca="1" si="36"/>
        <v>41213353.418264613</v>
      </c>
      <c r="AA161" s="90">
        <f t="shared" ca="1" si="36"/>
        <v>41451227.258607179</v>
      </c>
      <c r="AB161" s="90">
        <f t="shared" ca="1" si="36"/>
        <v>41689101.098949745</v>
      </c>
      <c r="AC161" s="90">
        <f t="shared" ca="1" si="36"/>
        <v>41926974.939292304</v>
      </c>
      <c r="AD161" s="90">
        <f t="shared" ca="1" si="36"/>
        <v>42164848.779634871</v>
      </c>
      <c r="AE161" s="90">
        <f t="shared" ca="1" si="36"/>
        <v>42402722.619977437</v>
      </c>
      <c r="AF161" s="90">
        <f t="shared" ca="1" si="36"/>
        <v>42640596.460319996</v>
      </c>
      <c r="AG161" s="90">
        <f t="shared" ca="1" si="36"/>
        <v>42878470.300662562</v>
      </c>
      <c r="AH161" s="90">
        <f t="shared" ca="1" si="36"/>
        <v>43116344.141005129</v>
      </c>
      <c r="AI161" s="90">
        <f t="shared" ca="1" si="36"/>
        <v>43354217.981347695</v>
      </c>
      <c r="AJ161" s="90">
        <f t="shared" ca="1" si="36"/>
        <v>43592091.821690261</v>
      </c>
      <c r="AK161" s="90">
        <f t="shared" ca="1" si="36"/>
        <v>43829965.66203282</v>
      </c>
      <c r="AL161" s="90">
        <f t="shared" ca="1" si="36"/>
        <v>44067839.502375387</v>
      </c>
      <c r="AM161" s="90">
        <f t="shared" ca="1" si="35"/>
        <v>44305713.342717953</v>
      </c>
      <c r="AN161" s="90">
        <f t="shared" ca="1" si="35"/>
        <v>44543587.183060512</v>
      </c>
      <c r="AO161" s="90">
        <f t="shared" ca="1" si="35"/>
        <v>44781461.023403086</v>
      </c>
      <c r="AP161">
        <f ca="1">V161*'Process Emissions Multipliers'!$E$37</f>
        <v>45019334.863745645</v>
      </c>
    </row>
    <row r="162" spans="1:42">
      <c r="A162" s="74">
        <v>600</v>
      </c>
      <c r="B162">
        <f ca="1">IF('Waste 2010'!$A170="MR",INDIRECT("'Waste 2010'!"&amp;'Country Selector'!$B$3&amp;ROW($A170))*10^12,0)</f>
        <v>29695245.288507976</v>
      </c>
      <c r="C162" s="90">
        <f t="shared" ca="1" si="33"/>
        <v>29837328.832419507</v>
      </c>
      <c r="D162" s="90">
        <f t="shared" ca="1" si="31"/>
        <v>29979412.376331042</v>
      </c>
      <c r="E162" s="90">
        <f t="shared" ca="1" si="31"/>
        <v>30121495.920242574</v>
      </c>
      <c r="F162" s="90">
        <f t="shared" ca="1" si="31"/>
        <v>30263579.464154109</v>
      </c>
      <c r="G162" s="90">
        <f t="shared" ca="1" si="31"/>
        <v>30405663.008065641</v>
      </c>
      <c r="H162" s="90">
        <f t="shared" ca="1" si="31"/>
        <v>30547746.551977172</v>
      </c>
      <c r="I162" s="90">
        <f t="shared" ca="1" si="31"/>
        <v>30689830.095888708</v>
      </c>
      <c r="J162" s="90">
        <f t="shared" ca="1" si="31"/>
        <v>30831913.639800239</v>
      </c>
      <c r="K162" s="90">
        <f t="shared" ca="1" si="31"/>
        <v>30973997.183711771</v>
      </c>
      <c r="L162">
        <f ca="1">IF('Waste 2020'!$A170="MR",INDIRECT("'Waste 2020'!"&amp;'Country Selector'!$B$3&amp;ROW($A170))*10^12,0)*'Process Emissions Multipliers'!$B$37</f>
        <v>31116080.727623306</v>
      </c>
      <c r="M162" s="90">
        <f t="shared" ca="1" si="34"/>
        <v>31389205.770699326</v>
      </c>
      <c r="N162" s="90">
        <f t="shared" ca="1" si="32"/>
        <v>31662330.813775353</v>
      </c>
      <c r="O162" s="90">
        <f t="shared" ca="1" si="32"/>
        <v>31935455.856851377</v>
      </c>
      <c r="P162" s="90">
        <f t="shared" ca="1" si="32"/>
        <v>32208580.8999274</v>
      </c>
      <c r="Q162" s="90">
        <f t="shared" ca="1" si="32"/>
        <v>32481705.943003424</v>
      </c>
      <c r="R162" s="90">
        <f t="shared" ca="1" si="32"/>
        <v>32754830.986079447</v>
      </c>
      <c r="S162" s="90">
        <f t="shared" ca="1" si="32"/>
        <v>33027956.02915547</v>
      </c>
      <c r="T162" s="90">
        <f t="shared" ca="1" si="32"/>
        <v>33301081.072231494</v>
      </c>
      <c r="U162" s="90">
        <f t="shared" ca="1" si="32"/>
        <v>33574206.115307517</v>
      </c>
      <c r="V162">
        <f ca="1">IF('Waste 2030'!$A170="MR",INDIRECT("'Waste 2030'!"&amp;'Country Selector'!$B$3&amp;ROW($A170))*10^12,0)*'Process Emissions Multipliers'!$D$37</f>
        <v>33847331.158383541</v>
      </c>
      <c r="W162" s="90">
        <f t="shared" ca="1" si="36"/>
        <v>34047306.893150024</v>
      </c>
      <c r="X162" s="90">
        <f t="shared" ca="1" si="36"/>
        <v>34247282.627916507</v>
      </c>
      <c r="Y162" s="90">
        <f t="shared" ca="1" si="36"/>
        <v>34447258.362682983</v>
      </c>
      <c r="Z162" s="90">
        <f t="shared" ca="1" si="36"/>
        <v>34647234.097449467</v>
      </c>
      <c r="AA162" s="90">
        <f t="shared" ca="1" si="36"/>
        <v>34847209.83221595</v>
      </c>
      <c r="AB162" s="90">
        <f t="shared" ca="1" si="36"/>
        <v>35047185.566982433</v>
      </c>
      <c r="AC162" s="90">
        <f t="shared" ca="1" si="36"/>
        <v>35247161.301748917</v>
      </c>
      <c r="AD162" s="90">
        <f t="shared" ca="1" si="36"/>
        <v>35447137.036515392</v>
      </c>
      <c r="AE162" s="90">
        <f t="shared" ca="1" si="36"/>
        <v>35647112.771281876</v>
      </c>
      <c r="AF162" s="90">
        <f t="shared" ca="1" si="36"/>
        <v>35847088.506048359</v>
      </c>
      <c r="AG162" s="90">
        <f t="shared" ca="1" si="36"/>
        <v>36047064.240814842</v>
      </c>
      <c r="AH162" s="90">
        <f t="shared" ca="1" si="36"/>
        <v>36247039.975581318</v>
      </c>
      <c r="AI162" s="90">
        <f t="shared" ca="1" si="36"/>
        <v>36447015.710347801</v>
      </c>
      <c r="AJ162" s="90">
        <f t="shared" ca="1" si="36"/>
        <v>36646991.445114285</v>
      </c>
      <c r="AK162" s="90">
        <f t="shared" ca="1" si="36"/>
        <v>36846967.179880768</v>
      </c>
      <c r="AL162" s="90">
        <f t="shared" ca="1" si="36"/>
        <v>37046942.914647251</v>
      </c>
      <c r="AM162" s="90">
        <f t="shared" ca="1" si="35"/>
        <v>37246918.649413735</v>
      </c>
      <c r="AN162" s="90">
        <f t="shared" ca="1" si="35"/>
        <v>37446894.384180211</v>
      </c>
      <c r="AO162" s="90">
        <f t="shared" ca="1" si="35"/>
        <v>37646870.118946694</v>
      </c>
      <c r="AP162">
        <f ca="1">V162*'Process Emissions Multipliers'!$E$37</f>
        <v>37846845.853713177</v>
      </c>
    </row>
    <row r="163" spans="1:42">
      <c r="A163" s="74">
        <v>650</v>
      </c>
      <c r="B163">
        <f ca="1">IF('Waste 2010'!$A171="MR",INDIRECT("'Waste 2010'!"&amp;'Country Selector'!$B$3&amp;ROW($A171))*10^12,0)</f>
        <v>8028774.8467355864</v>
      </c>
      <c r="C163" s="90">
        <f t="shared" ca="1" si="33"/>
        <v>7776354.4538779603</v>
      </c>
      <c r="D163" s="90">
        <f t="shared" ca="1" si="31"/>
        <v>7523934.0610203343</v>
      </c>
      <c r="E163" s="90">
        <f t="shared" ca="1" si="31"/>
        <v>7271513.6681627082</v>
      </c>
      <c r="F163" s="90">
        <f t="shared" ca="1" si="31"/>
        <v>7019093.275305083</v>
      </c>
      <c r="G163" s="90">
        <f t="shared" ca="1" si="31"/>
        <v>6766672.882447456</v>
      </c>
      <c r="H163" s="90">
        <f t="shared" ca="1" si="31"/>
        <v>6514252.4895898299</v>
      </c>
      <c r="I163" s="90">
        <f t="shared" ca="1" si="31"/>
        <v>6261832.0967322038</v>
      </c>
      <c r="J163" s="90">
        <f t="shared" ca="1" si="31"/>
        <v>6009411.7038745778</v>
      </c>
      <c r="K163" s="90">
        <f t="shared" ca="1" si="31"/>
        <v>5756991.3110169517</v>
      </c>
      <c r="L163">
        <f ca="1">IF('Waste 2020'!$A171="MR",INDIRECT("'Waste 2020'!"&amp;'Country Selector'!$B$3&amp;ROW($A171))*10^12,0)*'Process Emissions Multipliers'!$B$37</f>
        <v>5504570.9181593256</v>
      </c>
      <c r="M163" s="90">
        <f t="shared" ca="1" si="34"/>
        <v>5552887.9338612966</v>
      </c>
      <c r="N163" s="90">
        <f t="shared" ca="1" si="32"/>
        <v>5601204.9495632686</v>
      </c>
      <c r="O163" s="90">
        <f t="shared" ca="1" si="32"/>
        <v>5649521.9652652396</v>
      </c>
      <c r="P163" s="90">
        <f t="shared" ca="1" si="32"/>
        <v>5697838.9809672106</v>
      </c>
      <c r="Q163" s="90">
        <f t="shared" ca="1" si="32"/>
        <v>5746155.9966691826</v>
      </c>
      <c r="R163" s="90">
        <f t="shared" ca="1" si="32"/>
        <v>5794473.0123711536</v>
      </c>
      <c r="S163" s="90">
        <f t="shared" ca="1" si="32"/>
        <v>5842790.0280731255</v>
      </c>
      <c r="T163" s="90">
        <f t="shared" ca="1" si="32"/>
        <v>5891107.0437750965</v>
      </c>
      <c r="U163" s="90">
        <f t="shared" ca="1" si="32"/>
        <v>5939424.0594770685</v>
      </c>
      <c r="V163">
        <f ca="1">IF('Waste 2030'!$A171="MR",INDIRECT("'Waste 2030'!"&amp;'Country Selector'!$B$3&amp;ROW($A171))*10^12,0)*'Process Emissions Multipliers'!$D$37</f>
        <v>5987741.0751790395</v>
      </c>
      <c r="W163" s="90">
        <f t="shared" ca="1" si="36"/>
        <v>6023117.6582099823</v>
      </c>
      <c r="X163" s="90">
        <f t="shared" ca="1" si="36"/>
        <v>6058494.2412409252</v>
      </c>
      <c r="Y163" s="90">
        <f t="shared" ca="1" si="36"/>
        <v>6093870.824271868</v>
      </c>
      <c r="Z163" s="90">
        <f t="shared" ca="1" si="36"/>
        <v>6129247.4073028099</v>
      </c>
      <c r="AA163" s="90">
        <f t="shared" ca="1" si="36"/>
        <v>6164623.9903337527</v>
      </c>
      <c r="AB163" s="90">
        <f t="shared" ca="1" si="36"/>
        <v>6200000.5733646955</v>
      </c>
      <c r="AC163" s="90">
        <f t="shared" ca="1" si="36"/>
        <v>6235377.1563956384</v>
      </c>
      <c r="AD163" s="90">
        <f t="shared" ca="1" si="36"/>
        <v>6270753.7394265812</v>
      </c>
      <c r="AE163" s="90">
        <f t="shared" ca="1" si="36"/>
        <v>6306130.322457524</v>
      </c>
      <c r="AF163" s="90">
        <f t="shared" ca="1" si="36"/>
        <v>6341506.9054884668</v>
      </c>
      <c r="AG163" s="90">
        <f t="shared" ca="1" si="36"/>
        <v>6376883.4885194097</v>
      </c>
      <c r="AH163" s="90">
        <f t="shared" ca="1" si="36"/>
        <v>6412260.0715503525</v>
      </c>
      <c r="AI163" s="90">
        <f t="shared" ca="1" si="36"/>
        <v>6447636.6545812953</v>
      </c>
      <c r="AJ163" s="90">
        <f t="shared" ca="1" si="36"/>
        <v>6483013.2376122372</v>
      </c>
      <c r="AK163" s="90">
        <f t="shared" ca="1" si="36"/>
        <v>6518389.820643181</v>
      </c>
      <c r="AL163" s="90">
        <f t="shared" ca="1" si="36"/>
        <v>6553766.4036741238</v>
      </c>
      <c r="AM163" s="90">
        <f t="shared" ca="1" si="35"/>
        <v>6589142.9867050657</v>
      </c>
      <c r="AN163" s="90">
        <f t="shared" ca="1" si="35"/>
        <v>6624519.5697360085</v>
      </c>
      <c r="AO163" s="90">
        <f t="shared" ca="1" si="35"/>
        <v>6659896.1527669514</v>
      </c>
      <c r="AP163">
        <f ca="1">V163*'Process Emissions Multipliers'!$E$37</f>
        <v>6695272.7357978942</v>
      </c>
    </row>
    <row r="164" spans="1:42">
      <c r="A164" s="74">
        <v>700</v>
      </c>
      <c r="B164">
        <f ca="1">IF('Waste 2010'!$A172="MR",INDIRECT("'Waste 2010'!"&amp;'Country Selector'!$B$3&amp;ROW($A172))*10^12,0)</f>
        <v>9129825.6350569315</v>
      </c>
      <c r="C164" s="90">
        <f t="shared" ca="1" si="33"/>
        <v>9413194.7904902697</v>
      </c>
      <c r="D164" s="90">
        <f t="shared" ca="1" si="31"/>
        <v>9696563.9459236078</v>
      </c>
      <c r="E164" s="90">
        <f t="shared" ca="1" si="31"/>
        <v>9979933.1013569459</v>
      </c>
      <c r="F164" s="90">
        <f t="shared" ca="1" si="31"/>
        <v>10263302.256790284</v>
      </c>
      <c r="G164" s="90">
        <f t="shared" ca="1" si="31"/>
        <v>10546671.41222362</v>
      </c>
      <c r="H164" s="90">
        <f t="shared" ca="1" si="31"/>
        <v>10830040.567656957</v>
      </c>
      <c r="I164" s="90">
        <f t="shared" ca="1" si="31"/>
        <v>11113409.723090297</v>
      </c>
      <c r="J164" s="90">
        <f t="shared" ca="1" si="31"/>
        <v>11396778.878523635</v>
      </c>
      <c r="K164" s="90">
        <f t="shared" ca="1" si="31"/>
        <v>11680148.033956969</v>
      </c>
      <c r="L164">
        <f ca="1">IF('Waste 2020'!$A172="MR",INDIRECT("'Waste 2020'!"&amp;'Country Selector'!$B$3&amp;ROW($A172))*10^12,0)*'Process Emissions Multipliers'!$B$37</f>
        <v>11963517.189390309</v>
      </c>
      <c r="M164" s="90">
        <f t="shared" ca="1" si="34"/>
        <v>12068528.362295069</v>
      </c>
      <c r="N164" s="90">
        <f t="shared" ca="1" si="32"/>
        <v>12173539.535199834</v>
      </c>
      <c r="O164" s="90">
        <f t="shared" ca="1" si="32"/>
        <v>12278550.708104596</v>
      </c>
      <c r="P164" s="90">
        <f t="shared" ca="1" si="32"/>
        <v>12383561.881009355</v>
      </c>
      <c r="Q164" s="90">
        <f t="shared" ca="1" si="32"/>
        <v>12488573.053914119</v>
      </c>
      <c r="R164" s="90">
        <f t="shared" ca="1" si="32"/>
        <v>12593584.226818882</v>
      </c>
      <c r="S164" s="90">
        <f t="shared" ca="1" si="32"/>
        <v>12698595.399723642</v>
      </c>
      <c r="T164" s="90">
        <f t="shared" ca="1" si="32"/>
        <v>12803606.572628405</v>
      </c>
      <c r="U164" s="90">
        <f t="shared" ca="1" si="32"/>
        <v>12908617.745533166</v>
      </c>
      <c r="V164">
        <f ca="1">IF('Waste 2030'!$A172="MR",INDIRECT("'Waste 2030'!"&amp;'Country Selector'!$B$3&amp;ROW($A172))*10^12,0)*'Process Emissions Multipliers'!$D$37</f>
        <v>13013628.918437928</v>
      </c>
      <c r="W164" s="90">
        <f t="shared" ca="1" si="36"/>
        <v>13090515.630502917</v>
      </c>
      <c r="X164" s="90">
        <f t="shared" ca="1" si="36"/>
        <v>13167402.342567906</v>
      </c>
      <c r="Y164" s="90">
        <f t="shared" ca="1" si="36"/>
        <v>13244289.054632895</v>
      </c>
      <c r="Z164" s="90">
        <f t="shared" ca="1" si="36"/>
        <v>13321175.766697884</v>
      </c>
      <c r="AA164" s="90">
        <f t="shared" ca="1" si="36"/>
        <v>13398062.478762873</v>
      </c>
      <c r="AB164" s="90">
        <f t="shared" ca="1" si="36"/>
        <v>13474949.190827861</v>
      </c>
      <c r="AC164" s="90">
        <f t="shared" ca="1" si="36"/>
        <v>13551835.90289285</v>
      </c>
      <c r="AD164" s="90">
        <f t="shared" ca="1" si="36"/>
        <v>13628722.614957839</v>
      </c>
      <c r="AE164" s="90">
        <f t="shared" ca="1" si="36"/>
        <v>13705609.327022828</v>
      </c>
      <c r="AF164" s="90">
        <f t="shared" ca="1" si="36"/>
        <v>13782496.039087815</v>
      </c>
      <c r="AG164" s="90">
        <f t="shared" ca="1" si="36"/>
        <v>13859382.751152806</v>
      </c>
      <c r="AH164" s="90">
        <f t="shared" ca="1" si="36"/>
        <v>13936269.463217795</v>
      </c>
      <c r="AI164" s="90">
        <f t="shared" ca="1" si="36"/>
        <v>14013156.175282784</v>
      </c>
      <c r="AJ164" s="90">
        <f t="shared" ca="1" si="36"/>
        <v>14090042.887347771</v>
      </c>
      <c r="AK164" s="90">
        <f t="shared" ca="1" si="36"/>
        <v>14166929.59941276</v>
      </c>
      <c r="AL164" s="90">
        <f t="shared" ca="1" si="36"/>
        <v>14243816.311477749</v>
      </c>
      <c r="AM164" s="90">
        <f t="shared" ca="1" si="35"/>
        <v>14320703.023542739</v>
      </c>
      <c r="AN164" s="90">
        <f t="shared" ca="1" si="35"/>
        <v>14397589.735607726</v>
      </c>
      <c r="AO164" s="90">
        <f t="shared" ca="1" si="35"/>
        <v>14474476.447672714</v>
      </c>
      <c r="AP164">
        <f ca="1">V164*'Process Emissions Multipliers'!$E$37</f>
        <v>14551363.159737704</v>
      </c>
    </row>
    <row r="165" spans="1:42">
      <c r="A165" s="74">
        <v>750</v>
      </c>
      <c r="B165">
        <f ca="1">IF('Waste 2010'!$A173="MR",INDIRECT("'Waste 2010'!"&amp;'Country Selector'!$B$3&amp;ROW($A173))*10^12,0)</f>
        <v>2237232.2234787135</v>
      </c>
      <c r="C165" s="90">
        <f t="shared" ca="1" si="33"/>
        <v>2306670.855915891</v>
      </c>
      <c r="D165" s="90">
        <f t="shared" ca="1" si="31"/>
        <v>2376109.4883530685</v>
      </c>
      <c r="E165" s="90">
        <f t="shared" ca="1" si="31"/>
        <v>2445548.1207902459</v>
      </c>
      <c r="F165" s="90">
        <f t="shared" ca="1" si="31"/>
        <v>2514986.7532274234</v>
      </c>
      <c r="G165" s="90">
        <f t="shared" ca="1" si="31"/>
        <v>2584425.3856646009</v>
      </c>
      <c r="H165" s="90">
        <f t="shared" ca="1" si="31"/>
        <v>2653864.0181017783</v>
      </c>
      <c r="I165" s="90">
        <f t="shared" ca="1" si="31"/>
        <v>2723302.6505389558</v>
      </c>
      <c r="J165" s="90">
        <f t="shared" ca="1" si="31"/>
        <v>2792741.2829761337</v>
      </c>
      <c r="K165" s="90">
        <f t="shared" ca="1" si="31"/>
        <v>2862179.9154133112</v>
      </c>
      <c r="L165">
        <f ca="1">IF('Waste 2020'!$A173="MR",INDIRECT("'Waste 2020'!"&amp;'Country Selector'!$B$3&amp;ROW($A173))*10^12,0)*'Process Emissions Multipliers'!$B$37</f>
        <v>2931618.5478504887</v>
      </c>
      <c r="M165" s="90">
        <f t="shared" ca="1" si="34"/>
        <v>2957351.1735076089</v>
      </c>
      <c r="N165" s="90">
        <f t="shared" ca="1" si="32"/>
        <v>2983083.7991647287</v>
      </c>
      <c r="O165" s="90">
        <f t="shared" ca="1" si="32"/>
        <v>3008816.424821849</v>
      </c>
      <c r="P165" s="90">
        <f t="shared" ca="1" si="32"/>
        <v>3034549.0504789688</v>
      </c>
      <c r="Q165" s="90">
        <f t="shared" ca="1" si="32"/>
        <v>3060281.676136089</v>
      </c>
      <c r="R165" s="90">
        <f t="shared" ca="1" si="32"/>
        <v>3086014.3017932093</v>
      </c>
      <c r="S165" s="90">
        <f t="shared" ca="1" si="32"/>
        <v>3111746.9274503291</v>
      </c>
      <c r="T165" s="90">
        <f t="shared" ca="1" si="32"/>
        <v>3137479.5531074493</v>
      </c>
      <c r="U165" s="90">
        <f t="shared" ca="1" si="32"/>
        <v>3163212.1787645691</v>
      </c>
      <c r="V165">
        <f ca="1">IF('Waste 2030'!$A173="MR",INDIRECT("'Waste 2030'!"&amp;'Country Selector'!$B$3&amp;ROW($A173))*10^12,0)*'Process Emissions Multipliers'!$D$37</f>
        <v>3188944.8044216894</v>
      </c>
      <c r="W165" s="90">
        <f t="shared" ca="1" si="36"/>
        <v>3207785.6275698985</v>
      </c>
      <c r="X165" s="90">
        <f t="shared" ca="1" si="36"/>
        <v>3226626.4507181081</v>
      </c>
      <c r="Y165" s="90">
        <f t="shared" ca="1" si="36"/>
        <v>3245467.2738663177</v>
      </c>
      <c r="Z165" s="90">
        <f t="shared" ca="1" si="36"/>
        <v>3264308.0970145268</v>
      </c>
      <c r="AA165" s="90">
        <f t="shared" ca="1" si="36"/>
        <v>3283148.9201627364</v>
      </c>
      <c r="AB165" s="90">
        <f t="shared" ca="1" si="36"/>
        <v>3301989.7433109456</v>
      </c>
      <c r="AC165" s="90">
        <f t="shared" ca="1" si="36"/>
        <v>3320830.5664591556</v>
      </c>
      <c r="AD165" s="90">
        <f t="shared" ca="1" si="36"/>
        <v>3339671.3896073643</v>
      </c>
      <c r="AE165" s="90">
        <f t="shared" ca="1" si="36"/>
        <v>3358512.2127555739</v>
      </c>
      <c r="AF165" s="90">
        <f t="shared" ca="1" si="36"/>
        <v>3377353.035903783</v>
      </c>
      <c r="AG165" s="90">
        <f t="shared" ca="1" si="36"/>
        <v>3396193.8590519922</v>
      </c>
      <c r="AH165" s="90">
        <f t="shared" ca="1" si="36"/>
        <v>3415034.6822002018</v>
      </c>
      <c r="AI165" s="90">
        <f t="shared" ca="1" si="36"/>
        <v>3433875.5053484114</v>
      </c>
      <c r="AJ165" s="90">
        <f t="shared" ca="1" si="36"/>
        <v>3452716.328496621</v>
      </c>
      <c r="AK165" s="90">
        <f t="shared" ca="1" si="36"/>
        <v>3471557.1516448301</v>
      </c>
      <c r="AL165" s="90">
        <f t="shared" ca="1" si="36"/>
        <v>3490397.9747930397</v>
      </c>
      <c r="AM165" s="90">
        <f t="shared" ca="1" si="35"/>
        <v>3509238.7979412489</v>
      </c>
      <c r="AN165" s="90">
        <f t="shared" ca="1" si="35"/>
        <v>3528079.6210894585</v>
      </c>
      <c r="AO165" s="90">
        <f t="shared" ca="1" si="35"/>
        <v>3546920.4442376681</v>
      </c>
      <c r="AP165">
        <f ca="1">V165*'Process Emissions Multipliers'!$E$37</f>
        <v>3565761.2673858772</v>
      </c>
    </row>
    <row r="166" spans="1:42">
      <c r="A166" s="74">
        <v>800</v>
      </c>
      <c r="B166">
        <f ca="1">IF('Waste 2010'!$A174="MR",INDIRECT("'Waste 2010'!"&amp;'Country Selector'!$B$3&amp;ROW($A174))*10^12,0)</f>
        <v>3447325.0281052971</v>
      </c>
      <c r="C166" s="90">
        <f t="shared" ca="1" si="33"/>
        <v>3554322.2068424118</v>
      </c>
      <c r="D166" s="90">
        <f t="shared" ca="1" si="31"/>
        <v>3661319.3855795269</v>
      </c>
      <c r="E166" s="90">
        <f t="shared" ca="1" si="31"/>
        <v>3768316.5643166415</v>
      </c>
      <c r="F166" s="90">
        <f t="shared" ca="1" si="31"/>
        <v>3875313.7430537567</v>
      </c>
      <c r="G166" s="90">
        <f t="shared" ca="1" si="31"/>
        <v>3982310.9217908713</v>
      </c>
      <c r="H166" s="90">
        <f t="shared" ca="1" si="31"/>
        <v>4089308.100527986</v>
      </c>
      <c r="I166" s="90">
        <f t="shared" ca="1" si="31"/>
        <v>4196305.2792651011</v>
      </c>
      <c r="J166" s="90">
        <f t="shared" ca="1" si="31"/>
        <v>4303302.4580022162</v>
      </c>
      <c r="K166" s="90">
        <f t="shared" ca="1" si="31"/>
        <v>4410299.6367393304</v>
      </c>
      <c r="L166">
        <f ca="1">IF('Waste 2020'!$A174="MR",INDIRECT("'Waste 2020'!"&amp;'Country Selector'!$B$3&amp;ROW($A174))*10^12,0)*'Process Emissions Multipliers'!$B$37</f>
        <v>4517296.8154764455</v>
      </c>
      <c r="M166" s="90">
        <f t="shared" ca="1" si="34"/>
        <v>4556947.917133254</v>
      </c>
      <c r="N166" s="90">
        <f t="shared" ca="1" si="32"/>
        <v>4596599.0187900625</v>
      </c>
      <c r="O166" s="90">
        <f t="shared" ca="1" si="32"/>
        <v>4636250.120446871</v>
      </c>
      <c r="P166" s="90">
        <f t="shared" ca="1" si="32"/>
        <v>4675901.2221036796</v>
      </c>
      <c r="Q166" s="90">
        <f t="shared" ca="1" si="32"/>
        <v>4715552.3237604881</v>
      </c>
      <c r="R166" s="90">
        <f t="shared" ca="1" si="32"/>
        <v>4755203.4254172966</v>
      </c>
      <c r="S166" s="90">
        <f t="shared" ca="1" si="32"/>
        <v>4794854.527074106</v>
      </c>
      <c r="T166" s="90">
        <f t="shared" ca="1" si="32"/>
        <v>4834505.6287309136</v>
      </c>
      <c r="U166" s="90">
        <f t="shared" ca="1" si="32"/>
        <v>4874156.7303877221</v>
      </c>
      <c r="V166">
        <f ca="1">IF('Waste 2030'!$A174="MR",INDIRECT("'Waste 2030'!"&amp;'Country Selector'!$B$3&amp;ROW($A174))*10^12,0)*'Process Emissions Multipliers'!$D$37</f>
        <v>4913807.8320445307</v>
      </c>
      <c r="W166" s="90">
        <f t="shared" ca="1" si="36"/>
        <v>4942839.436548776</v>
      </c>
      <c r="X166" s="90">
        <f t="shared" ca="1" si="36"/>
        <v>4971871.0410530204</v>
      </c>
      <c r="Y166" s="90">
        <f t="shared" ca="1" si="36"/>
        <v>5000902.6455572657</v>
      </c>
      <c r="Z166" s="90">
        <f t="shared" ca="1" si="36"/>
        <v>5029934.2500615101</v>
      </c>
      <c r="AA166" s="90">
        <f t="shared" ca="1" si="36"/>
        <v>5058965.8545657555</v>
      </c>
      <c r="AB166" s="90">
        <f t="shared" ca="1" si="36"/>
        <v>5087997.4590700008</v>
      </c>
      <c r="AC166" s="90">
        <f t="shared" ca="1" si="36"/>
        <v>5117029.0635742452</v>
      </c>
      <c r="AD166" s="90">
        <f t="shared" ca="1" si="36"/>
        <v>5146060.6680784896</v>
      </c>
      <c r="AE166" s="90">
        <f t="shared" ca="1" si="36"/>
        <v>5175092.2725827349</v>
      </c>
      <c r="AF166" s="90">
        <f t="shared" ca="1" si="36"/>
        <v>5204123.8770869803</v>
      </c>
      <c r="AG166" s="90">
        <f t="shared" ca="1" si="36"/>
        <v>5233155.4815912247</v>
      </c>
      <c r="AH166" s="90">
        <f t="shared" ca="1" si="36"/>
        <v>5262187.0860954691</v>
      </c>
      <c r="AI166" s="90">
        <f t="shared" ca="1" si="36"/>
        <v>5291218.6905997153</v>
      </c>
      <c r="AJ166" s="90">
        <f t="shared" ca="1" si="36"/>
        <v>5320250.2951039597</v>
      </c>
      <c r="AK166" s="90">
        <f t="shared" ca="1" si="36"/>
        <v>5349281.8996082041</v>
      </c>
      <c r="AL166" s="90">
        <f t="shared" ca="1" si="36"/>
        <v>5378313.5041124495</v>
      </c>
      <c r="AM166" s="90">
        <f t="shared" ca="1" si="35"/>
        <v>5407345.1086166939</v>
      </c>
      <c r="AN166" s="90">
        <f t="shared" ca="1" si="35"/>
        <v>5436376.7131209392</v>
      </c>
      <c r="AO166" s="90">
        <f t="shared" ca="1" si="35"/>
        <v>5465408.3176251836</v>
      </c>
      <c r="AP166">
        <f ca="1">V166*'Process Emissions Multipliers'!$E$37</f>
        <v>5494439.9221294289</v>
      </c>
    </row>
    <row r="167" spans="1:42">
      <c r="A167" s="74">
        <v>850</v>
      </c>
      <c r="B167">
        <f ca="1">IF('Waste 2010'!$A175="MR",INDIRECT("'Waste 2010'!"&amp;'Country Selector'!$B$3&amp;ROW($A175))*10^12,0)</f>
        <v>794320.46362626355</v>
      </c>
      <c r="C167" s="90">
        <f t="shared" ca="1" si="33"/>
        <v>818974.37583612022</v>
      </c>
      <c r="D167" s="90">
        <f t="shared" ca="1" si="31"/>
        <v>843628.28804597678</v>
      </c>
      <c r="E167" s="90">
        <f t="shared" ca="1" si="31"/>
        <v>868282.20025583345</v>
      </c>
      <c r="F167" s="90">
        <f t="shared" ca="1" si="31"/>
        <v>892936.11246569012</v>
      </c>
      <c r="G167" s="90">
        <f t="shared" ca="1" si="31"/>
        <v>917590.0246755468</v>
      </c>
      <c r="H167" s="90">
        <f t="shared" ca="1" si="31"/>
        <v>942243.93688540347</v>
      </c>
      <c r="I167" s="90">
        <f t="shared" ca="1" si="31"/>
        <v>966897.84909526003</v>
      </c>
      <c r="J167" s="90">
        <f t="shared" ca="1" si="31"/>
        <v>991551.76130511682</v>
      </c>
      <c r="K167" s="90">
        <f t="shared" ca="1" si="31"/>
        <v>1016205.6735149734</v>
      </c>
      <c r="L167">
        <f ca="1">IF('Waste 2020'!$A175="MR",INDIRECT("'Waste 2020'!"&amp;'Country Selector'!$B$3&amp;ROW($A175))*10^12,0)*'Process Emissions Multipliers'!$B$37</f>
        <v>1040859.58572483</v>
      </c>
      <c r="M167" s="90">
        <f t="shared" ca="1" si="34"/>
        <v>1049995.85234396</v>
      </c>
      <c r="N167" s="90">
        <f t="shared" ca="1" si="32"/>
        <v>1059132.11896309</v>
      </c>
      <c r="O167" s="90">
        <f t="shared" ca="1" si="32"/>
        <v>1068268.3855822198</v>
      </c>
      <c r="P167" s="90">
        <f t="shared" ca="1" si="32"/>
        <v>1077404.6522013498</v>
      </c>
      <c r="Q167" s="90">
        <f t="shared" ca="1" si="32"/>
        <v>1086540.9188204797</v>
      </c>
      <c r="R167" s="90">
        <f t="shared" ca="1" si="32"/>
        <v>1095677.1854396097</v>
      </c>
      <c r="S167" s="90">
        <f t="shared" ca="1" si="32"/>
        <v>1104813.4520587395</v>
      </c>
      <c r="T167" s="90">
        <f t="shared" ca="1" si="32"/>
        <v>1113949.7186778695</v>
      </c>
      <c r="U167" s="90">
        <f t="shared" ca="1" si="32"/>
        <v>1123085.9852969993</v>
      </c>
      <c r="V167">
        <f ca="1">IF('Waste 2030'!$A175="MR",INDIRECT("'Waste 2030'!"&amp;'Country Selector'!$B$3&amp;ROW($A175))*10^12,0)*'Process Emissions Multipliers'!$D$37</f>
        <v>1132222.2519161294</v>
      </c>
      <c r="W167" s="90">
        <f t="shared" ca="1" si="36"/>
        <v>1138911.6117266975</v>
      </c>
      <c r="X167" s="90">
        <f t="shared" ca="1" si="36"/>
        <v>1145600.9715372659</v>
      </c>
      <c r="Y167" s="90">
        <f t="shared" ca="1" si="36"/>
        <v>1152290.3313478343</v>
      </c>
      <c r="Z167" s="90">
        <f t="shared" ca="1" si="36"/>
        <v>1158979.6911584027</v>
      </c>
      <c r="AA167" s="90">
        <f t="shared" ca="1" si="36"/>
        <v>1165669.0509689711</v>
      </c>
      <c r="AB167" s="90">
        <f t="shared" ca="1" si="36"/>
        <v>1172358.4107795395</v>
      </c>
      <c r="AC167" s="90">
        <f t="shared" ca="1" si="36"/>
        <v>1179047.7705901079</v>
      </c>
      <c r="AD167" s="90">
        <f t="shared" ca="1" si="36"/>
        <v>1185737.1304006763</v>
      </c>
      <c r="AE167" s="90">
        <f t="shared" ca="1" si="36"/>
        <v>1192426.4902112447</v>
      </c>
      <c r="AF167" s="90">
        <f t="shared" ca="1" si="36"/>
        <v>1199115.8500218128</v>
      </c>
      <c r="AG167" s="90">
        <f t="shared" ca="1" si="36"/>
        <v>1205805.2098323812</v>
      </c>
      <c r="AH167" s="90">
        <f t="shared" ca="1" si="36"/>
        <v>1212494.5696429494</v>
      </c>
      <c r="AI167" s="90">
        <f t="shared" ca="1" si="36"/>
        <v>1219183.9294535178</v>
      </c>
      <c r="AJ167" s="90">
        <f t="shared" ca="1" si="36"/>
        <v>1225873.2892640862</v>
      </c>
      <c r="AK167" s="90">
        <f t="shared" ca="1" si="36"/>
        <v>1232562.6490746546</v>
      </c>
      <c r="AL167" s="90">
        <f t="shared" ca="1" si="36"/>
        <v>1239252.008885223</v>
      </c>
      <c r="AM167" s="90">
        <f t="shared" ca="1" si="35"/>
        <v>1245941.3686957911</v>
      </c>
      <c r="AN167" s="90">
        <f t="shared" ca="1" si="35"/>
        <v>1252630.7285063597</v>
      </c>
      <c r="AO167" s="90">
        <f t="shared" ca="1" si="35"/>
        <v>1259320.0883169277</v>
      </c>
      <c r="AP167">
        <f ca="1">V167*'Process Emissions Multipliers'!$E$37</f>
        <v>1266009.4481274963</v>
      </c>
    </row>
    <row r="168" spans="1:42">
      <c r="A168" s="74">
        <v>900</v>
      </c>
      <c r="B168">
        <f ca="1">IF('Waste 2010'!$A176="MR",INDIRECT("'Waste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IF('Waste 2020'!$A176="MR",INDIRECT("'Waste 2020'!"&amp;'Country Selector'!$B$3&amp;ROW($A176))*10^12,0)*'Process Emissions Multipliers'!$B$37</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IF('Waste 2030'!$A176="MR",INDIRECT("'Waste 2030'!"&amp;'Country Selector'!$B$3&amp;ROW($A176))*10^12,0)*'Process Emissions Multipliers'!$D$37</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Multipliers'!$E$37</f>
        <v>0</v>
      </c>
    </row>
    <row r="169" spans="1:42">
      <c r="A169" s="74">
        <v>950</v>
      </c>
      <c r="B169">
        <f ca="1">IF('Waste 2010'!$A177="MR",INDIRECT("'Waste 2010'!"&amp;'Country Selector'!$B$3&amp;ROW($A177))*10^12,0)</f>
        <v>2293476.4025706043</v>
      </c>
      <c r="C169" s="90">
        <f t="shared" ca="1" si="33"/>
        <v>2348979.7196039399</v>
      </c>
      <c r="D169" s="90">
        <f t="shared" ca="1" si="31"/>
        <v>2404483.0366372755</v>
      </c>
      <c r="E169" s="90">
        <f t="shared" ca="1" si="31"/>
        <v>2459986.353670611</v>
      </c>
      <c r="F169" s="90">
        <f t="shared" ca="1" si="31"/>
        <v>2515489.6707039471</v>
      </c>
      <c r="G169" s="90">
        <f t="shared" ca="1" si="31"/>
        <v>2570992.9877372826</v>
      </c>
      <c r="H169" s="90">
        <f t="shared" ca="1" si="31"/>
        <v>2626496.3047706182</v>
      </c>
      <c r="I169" s="90">
        <f t="shared" ca="1" si="31"/>
        <v>2681999.6218039542</v>
      </c>
      <c r="J169" s="90">
        <f t="shared" ca="1" si="31"/>
        <v>2737502.9388372898</v>
      </c>
      <c r="K169" s="90">
        <f t="shared" ca="1" si="31"/>
        <v>2793006.2558706254</v>
      </c>
      <c r="L169">
        <f ca="1">IF('Waste 2020'!$A177="MR",INDIRECT("'Waste 2020'!"&amp;'Country Selector'!$B$3&amp;ROW($A177))*10^12,0)*'Process Emissions Multipliers'!$B$37</f>
        <v>2848509.5729039609</v>
      </c>
      <c r="M169" s="90">
        <f t="shared" ca="1" si="34"/>
        <v>3236447.8629425894</v>
      </c>
      <c r="N169" s="90">
        <f t="shared" ca="1" si="32"/>
        <v>3624386.1529812175</v>
      </c>
      <c r="O169" s="90">
        <f t="shared" ca="1" si="32"/>
        <v>4012324.443019846</v>
      </c>
      <c r="P169" s="90">
        <f t="shared" ca="1" si="32"/>
        <v>4400262.733058474</v>
      </c>
      <c r="Q169" s="90">
        <f t="shared" ca="1" si="32"/>
        <v>4788201.0230971025</v>
      </c>
      <c r="R169" s="90">
        <f t="shared" ca="1" si="32"/>
        <v>5176139.313135731</v>
      </c>
      <c r="S169" s="90">
        <f t="shared" ca="1" si="32"/>
        <v>5564077.6031743595</v>
      </c>
      <c r="T169" s="90">
        <f t="shared" ca="1" si="32"/>
        <v>5952015.8932129871</v>
      </c>
      <c r="U169" s="90">
        <f t="shared" ca="1" si="32"/>
        <v>6339954.1832516156</v>
      </c>
      <c r="V169">
        <f ca="1">IF('Waste 2030'!$A177="MR",INDIRECT("'Waste 2030'!"&amp;'Country Selector'!$B$3&amp;ROW($A177))*10^12,0)*'Process Emissions Multipliers'!$D$37</f>
        <v>6727892.4732902441</v>
      </c>
      <c r="W169" s="90">
        <f t="shared" ca="1" si="36"/>
        <v>6767641.9954750342</v>
      </c>
      <c r="X169" s="90">
        <f t="shared" ca="1" si="36"/>
        <v>6807391.5176598234</v>
      </c>
      <c r="Y169" s="90">
        <f t="shared" ca="1" si="36"/>
        <v>6847141.0398446145</v>
      </c>
      <c r="Z169" s="90">
        <f t="shared" ca="1" si="36"/>
        <v>6886890.5620294036</v>
      </c>
      <c r="AA169" s="90">
        <f t="shared" ca="1" si="36"/>
        <v>6926640.0842141937</v>
      </c>
      <c r="AB169" s="90">
        <f t="shared" ca="1" si="36"/>
        <v>6966389.6063989848</v>
      </c>
      <c r="AC169" s="90">
        <f t="shared" ca="1" si="36"/>
        <v>7006139.128583774</v>
      </c>
      <c r="AD169" s="90">
        <f t="shared" ca="1" si="36"/>
        <v>7045888.6507685632</v>
      </c>
      <c r="AE169" s="90">
        <f t="shared" ca="1" si="36"/>
        <v>7085638.1729533542</v>
      </c>
      <c r="AF169" s="90">
        <f t="shared" ca="1" si="36"/>
        <v>7125387.6951381434</v>
      </c>
      <c r="AG169" s="90">
        <f t="shared" ca="1" si="36"/>
        <v>7165137.2173229335</v>
      </c>
      <c r="AH169" s="90">
        <f t="shared" ca="1" si="36"/>
        <v>7204886.7395077236</v>
      </c>
      <c r="AI169" s="90">
        <f t="shared" ca="1" si="36"/>
        <v>7244636.2616925128</v>
      </c>
      <c r="AJ169" s="90">
        <f t="shared" ca="1" si="36"/>
        <v>7284385.7838773038</v>
      </c>
      <c r="AK169" s="90">
        <f t="shared" ca="1" si="36"/>
        <v>7324135.306062093</v>
      </c>
      <c r="AL169" s="90">
        <f t="shared" ca="1" si="36"/>
        <v>7363884.8282468822</v>
      </c>
      <c r="AM169" s="90">
        <f t="shared" ca="1" si="35"/>
        <v>7403634.3504316732</v>
      </c>
      <c r="AN169" s="90">
        <f t="shared" ca="1" si="35"/>
        <v>7443383.8726164633</v>
      </c>
      <c r="AO169" s="90">
        <f t="shared" ca="1" si="35"/>
        <v>7483133.3948012525</v>
      </c>
      <c r="AP169">
        <f ca="1">V169*'Process Emissions Multipliers'!$E$37</f>
        <v>7522882.9169860426</v>
      </c>
    </row>
    <row r="170" spans="1:42">
      <c r="A170" s="74">
        <v>1000</v>
      </c>
      <c r="B170">
        <f ca="1">IF('Waste 2010'!$A178="MR",INDIRECT("'Waste 2010'!"&amp;'Country Selector'!$B$3&amp;ROW($A178))*10^12,0)</f>
        <v>2426535.630206672</v>
      </c>
      <c r="C170" s="90">
        <f t="shared" ca="1" si="33"/>
        <v>2517530.8208363438</v>
      </c>
      <c r="D170" s="90">
        <f t="shared" ca="1" si="31"/>
        <v>2608526.0114660165</v>
      </c>
      <c r="E170" s="90">
        <f t="shared" ca="1" si="31"/>
        <v>2699521.2020956888</v>
      </c>
      <c r="F170" s="90">
        <f t="shared" ca="1" si="31"/>
        <v>2790516.3927253606</v>
      </c>
      <c r="G170" s="90">
        <f t="shared" ca="1" si="31"/>
        <v>2881511.5833550328</v>
      </c>
      <c r="H170" s="90">
        <f t="shared" ca="1" si="31"/>
        <v>2972506.7739847051</v>
      </c>
      <c r="I170" s="90">
        <f t="shared" ca="1" si="31"/>
        <v>3063501.9646143774</v>
      </c>
      <c r="J170" s="90">
        <f t="shared" ca="1" si="31"/>
        <v>3154497.1552440496</v>
      </c>
      <c r="K170" s="90">
        <f t="shared" ca="1" si="31"/>
        <v>3245492.3458737214</v>
      </c>
      <c r="L170">
        <f ca="1">IF('Waste 2020'!$A178="MR",INDIRECT("'Waste 2020'!"&amp;'Country Selector'!$B$3&amp;ROW($A178))*10^12,0)*'Process Emissions Multipliers'!$B$37</f>
        <v>3336487.5365033937</v>
      </c>
      <c r="M170" s="90">
        <f t="shared" ca="1" si="34"/>
        <v>5173696871.4455729</v>
      </c>
      <c r="N170" s="90">
        <f t="shared" ca="1" si="32"/>
        <v>10344057255.354643</v>
      </c>
      <c r="O170" s="90">
        <f t="shared" ca="1" si="32"/>
        <v>15514417639.263712</v>
      </c>
      <c r="P170" s="90">
        <f t="shared" ca="1" si="32"/>
        <v>20684778023.172779</v>
      </c>
      <c r="Q170" s="90">
        <f t="shared" ca="1" si="32"/>
        <v>25855138407.081852</v>
      </c>
      <c r="R170" s="90">
        <f t="shared" ca="1" si="32"/>
        <v>31025498790.990921</v>
      </c>
      <c r="S170" s="90">
        <f t="shared" ca="1" si="32"/>
        <v>36195859174.899986</v>
      </c>
      <c r="T170" s="90">
        <f t="shared" ca="1" si="32"/>
        <v>41366219558.809059</v>
      </c>
      <c r="U170" s="90">
        <f t="shared" ca="1" si="32"/>
        <v>46536579942.718124</v>
      </c>
      <c r="V170">
        <f ca="1">IF('Waste 2030'!$A178="MR",INDIRECT("'Waste 2030'!"&amp;'Country Selector'!$B$3&amp;ROW($A178))*10^12,0)*'Process Emissions Multipliers'!$D$37</f>
        <v>51706940326.627197</v>
      </c>
      <c r="W170" s="90">
        <f t="shared" ca="1" si="36"/>
        <v>52012433641.180084</v>
      </c>
      <c r="X170" s="90">
        <f t="shared" ca="1" si="36"/>
        <v>52317926955.732979</v>
      </c>
      <c r="Y170" s="90">
        <f t="shared" ca="1" si="36"/>
        <v>52623420270.285866</v>
      </c>
      <c r="Z170" s="90">
        <f t="shared" ca="1" si="36"/>
        <v>52928913584.83876</v>
      </c>
      <c r="AA170" s="90">
        <f t="shared" ca="1" si="36"/>
        <v>53234406899.391647</v>
      </c>
      <c r="AB170" s="90">
        <f t="shared" ca="1" si="36"/>
        <v>53539900213.944534</v>
      </c>
      <c r="AC170" s="90">
        <f t="shared" ca="1" si="36"/>
        <v>53845393528.497429</v>
      </c>
      <c r="AD170" s="90">
        <f t="shared" ca="1" si="36"/>
        <v>54150886843.050316</v>
      </c>
      <c r="AE170" s="90">
        <f t="shared" ca="1" si="36"/>
        <v>54456380157.60321</v>
      </c>
      <c r="AF170" s="90">
        <f t="shared" ca="1" si="36"/>
        <v>54761873472.156097</v>
      </c>
      <c r="AG170" s="90">
        <f t="shared" ca="1" si="36"/>
        <v>55067366786.708984</v>
      </c>
      <c r="AH170" s="90">
        <f t="shared" ca="1" si="36"/>
        <v>55372860101.261879</v>
      </c>
      <c r="AI170" s="90">
        <f t="shared" ca="1" si="36"/>
        <v>55678353415.814774</v>
      </c>
      <c r="AJ170" s="90">
        <f t="shared" ca="1" si="36"/>
        <v>55983846730.367661</v>
      </c>
      <c r="AK170" s="90">
        <f t="shared" ca="1" si="36"/>
        <v>56289340044.920547</v>
      </c>
      <c r="AL170" s="90">
        <f t="shared" ca="1" si="36"/>
        <v>56594833359.473434</v>
      </c>
      <c r="AM170" s="90">
        <f t="shared" ca="1" si="35"/>
        <v>56900326674.026329</v>
      </c>
      <c r="AN170" s="90">
        <f t="shared" ca="1" si="35"/>
        <v>57205819988.579216</v>
      </c>
      <c r="AO170" s="90">
        <f t="shared" ca="1" si="35"/>
        <v>57511313303.132103</v>
      </c>
      <c r="AP170">
        <f ca="1">V170*'Process Emissions Multipliers'!$E$37</f>
        <v>57816806617.684998</v>
      </c>
    </row>
    <row r="171" spans="1:42">
      <c r="A171" s="74">
        <v>1500</v>
      </c>
      <c r="B171">
        <f ca="1">IF('Waste 2010'!$A179="MR",INDIRECT("'Waste 2010'!"&amp;'Country Selector'!$B$3&amp;ROW($A179))*10^12,0)</f>
        <v>18145307759.301231</v>
      </c>
      <c r="C171" s="90">
        <f t="shared" ca="1" si="33"/>
        <v>19797830323.543282</v>
      </c>
      <c r="D171" s="90">
        <f t="shared" ca="1" si="31"/>
        <v>21450352887.785332</v>
      </c>
      <c r="E171" s="90">
        <f t="shared" ca="1" si="31"/>
        <v>23102875452.027382</v>
      </c>
      <c r="F171" s="90">
        <f t="shared" ca="1" si="31"/>
        <v>24755398016.269432</v>
      </c>
      <c r="G171" s="90">
        <f t="shared" ca="1" si="31"/>
        <v>26407920580.511482</v>
      </c>
      <c r="H171" s="90">
        <f t="shared" ca="1" si="31"/>
        <v>28060443144.753532</v>
      </c>
      <c r="I171" s="90">
        <f t="shared" ca="1" si="31"/>
        <v>29712965708.995583</v>
      </c>
      <c r="J171" s="90">
        <f t="shared" ca="1" si="31"/>
        <v>31365488273.237633</v>
      </c>
      <c r="K171" s="90">
        <f t="shared" ca="1" si="31"/>
        <v>33018010837.479683</v>
      </c>
      <c r="L171">
        <f ca="1">IF('Waste 2020'!$A179="MR",INDIRECT("'Waste 2020'!"&amp;'Country Selector'!$B$3&amp;ROW($A179))*10^12,0)*'Process Emissions Multipliers'!$B$37</f>
        <v>34670533401.721733</v>
      </c>
      <c r="M171" s="90">
        <f t="shared" ca="1" si="34"/>
        <v>31334622907.139572</v>
      </c>
      <c r="N171" s="90">
        <f t="shared" ca="1" si="32"/>
        <v>27998712412.557411</v>
      </c>
      <c r="O171" s="90">
        <f t="shared" ca="1" si="32"/>
        <v>24662801917.975246</v>
      </c>
      <c r="P171" s="90">
        <f t="shared" ca="1" si="32"/>
        <v>21326891423.393085</v>
      </c>
      <c r="Q171" s="90">
        <f t="shared" ca="1" si="32"/>
        <v>17990980928.810921</v>
      </c>
      <c r="R171" s="90">
        <f t="shared" ca="1" si="32"/>
        <v>14655070434.228762</v>
      </c>
      <c r="S171" s="90">
        <f t="shared" ca="1" si="32"/>
        <v>11319159939.646599</v>
      </c>
      <c r="T171" s="90">
        <f t="shared" ca="1" si="32"/>
        <v>7983249445.0644369</v>
      </c>
      <c r="U171" s="90">
        <f t="shared" ca="1" si="32"/>
        <v>4647338950.482275</v>
      </c>
      <c r="V171">
        <f ca="1">IF('Waste 2030'!$A179="MR",INDIRECT("'Waste 2030'!"&amp;'Country Selector'!$B$3&amp;ROW($A179))*10^12,0)*'Process Emissions Multipliers'!$D$37</f>
        <v>1311428455.9001122</v>
      </c>
      <c r="W171" s="90">
        <f t="shared" ca="1" si="36"/>
        <v>1319176596.1548083</v>
      </c>
      <c r="X171" s="90">
        <f t="shared" ca="1" si="36"/>
        <v>1326924736.4095042</v>
      </c>
      <c r="Y171" s="90">
        <f t="shared" ca="1" si="36"/>
        <v>1334672876.6642001</v>
      </c>
      <c r="Z171" s="90">
        <f t="shared" ca="1" si="36"/>
        <v>1342421016.9188962</v>
      </c>
      <c r="AA171" s="90">
        <f t="shared" ca="1" si="36"/>
        <v>1350169157.1735921</v>
      </c>
      <c r="AB171" s="90">
        <f t="shared" ca="1" si="36"/>
        <v>1357917297.428288</v>
      </c>
      <c r="AC171" s="90">
        <f t="shared" ca="1" si="36"/>
        <v>1365665437.6829841</v>
      </c>
      <c r="AD171" s="90">
        <f t="shared" ca="1" si="36"/>
        <v>1373413577.9376802</v>
      </c>
      <c r="AE171" s="90">
        <f t="shared" ca="1" si="36"/>
        <v>1381161718.1923761</v>
      </c>
      <c r="AF171" s="90">
        <f t="shared" ca="1" si="36"/>
        <v>1388909858.447072</v>
      </c>
      <c r="AG171" s="90">
        <f t="shared" ca="1" si="36"/>
        <v>1396657998.7017679</v>
      </c>
      <c r="AH171" s="90">
        <f t="shared" ca="1" si="36"/>
        <v>1404406138.9564638</v>
      </c>
      <c r="AI171" s="90">
        <f t="shared" ca="1" si="36"/>
        <v>1412154279.2111602</v>
      </c>
      <c r="AJ171" s="90">
        <f t="shared" ca="1" si="36"/>
        <v>1419902419.4658561</v>
      </c>
      <c r="AK171" s="90">
        <f t="shared" ca="1" si="36"/>
        <v>1427650559.720552</v>
      </c>
      <c r="AL171" s="90">
        <f t="shared" ca="1" si="36"/>
        <v>1435398699.9752481</v>
      </c>
      <c r="AM171" s="90">
        <f t="shared" ca="1" si="35"/>
        <v>1443146840.2299442</v>
      </c>
      <c r="AN171" s="90">
        <f t="shared" ca="1" si="35"/>
        <v>1450894980.4846399</v>
      </c>
      <c r="AO171" s="90">
        <f t="shared" ca="1" si="35"/>
        <v>1458643120.7393358</v>
      </c>
      <c r="AP171">
        <f ca="1">V171*'Process Emissions Multipliers'!$E$37</f>
        <v>1466391260.9940319</v>
      </c>
    </row>
    <row r="172" spans="1:42">
      <c r="A172" s="74">
        <v>2000</v>
      </c>
      <c r="B172">
        <f ca="1">IF('Waste 2010'!$A180="MR",INDIRECT("'Waste 2010'!"&amp;'Country Selector'!$B$3&amp;ROW($A180))*10^12,0)</f>
        <v>458841768.03667742</v>
      </c>
      <c r="C172" s="90">
        <f t="shared" ca="1" si="33"/>
        <v>2324726271.8566022</v>
      </c>
      <c r="D172" s="90">
        <f t="shared" ca="1" si="31"/>
        <v>4190610775.6765265</v>
      </c>
      <c r="E172" s="90">
        <f t="shared" ca="1" si="31"/>
        <v>6056495279.4964514</v>
      </c>
      <c r="F172" s="90">
        <f t="shared" ca="1" si="31"/>
        <v>7922379783.3163757</v>
      </c>
      <c r="G172" s="90">
        <f t="shared" ca="1" si="31"/>
        <v>9788264287.136301</v>
      </c>
      <c r="H172" s="90">
        <f t="shared" ca="1" si="31"/>
        <v>11654148790.956224</v>
      </c>
      <c r="I172" s="90">
        <f t="shared" ca="1" si="31"/>
        <v>13520033294.77615</v>
      </c>
      <c r="J172" s="90">
        <f t="shared" ca="1" si="31"/>
        <v>15385917798.596075</v>
      </c>
      <c r="K172" s="90">
        <f t="shared" ca="1" si="31"/>
        <v>17251802302.416</v>
      </c>
      <c r="L172">
        <f ca="1">IF('Waste 2020'!$A180="MR",INDIRECT("'Waste 2020'!"&amp;'Country Selector'!$B$3&amp;ROW($A180))*10^12,0)*'Process Emissions Multipliers'!$B$37</f>
        <v>19117686806.235924</v>
      </c>
      <c r="M172" s="90">
        <f t="shared" ca="1" si="34"/>
        <v>19927707934.67765</v>
      </c>
      <c r="N172" s="90">
        <f t="shared" ca="1" si="32"/>
        <v>20737729063.119373</v>
      </c>
      <c r="O172" s="90">
        <f t="shared" ca="1" si="32"/>
        <v>21547750191.5611</v>
      </c>
      <c r="P172" s="90">
        <f t="shared" ca="1" si="32"/>
        <v>22357771320.002823</v>
      </c>
      <c r="Q172" s="90">
        <f t="shared" ca="1" si="32"/>
        <v>23167792448.44455</v>
      </c>
      <c r="R172" s="90">
        <f t="shared" ca="1" si="32"/>
        <v>23977813576.886276</v>
      </c>
      <c r="S172" s="90">
        <f t="shared" ca="1" si="32"/>
        <v>24787834705.327999</v>
      </c>
      <c r="T172" s="90">
        <f t="shared" ca="1" si="32"/>
        <v>25597855833.769726</v>
      </c>
      <c r="U172" s="90">
        <f t="shared" ca="1" si="32"/>
        <v>26407876962.211449</v>
      </c>
      <c r="V172">
        <f ca="1">IF('Waste 2030'!$A180="MR",INDIRECT("'Waste 2030'!"&amp;'Country Selector'!$B$3&amp;ROW($A180))*10^12,0)*'Process Emissions Multipliers'!$D$37</f>
        <v>27217898090.653175</v>
      </c>
      <c r="W172" s="90">
        <f t="shared" ca="1" si="36"/>
        <v>27378706017.99044</v>
      </c>
      <c r="X172" s="90">
        <f t="shared" ca="1" si="36"/>
        <v>27539513945.327698</v>
      </c>
      <c r="Y172" s="90">
        <f t="shared" ca="1" si="36"/>
        <v>27700321872.664963</v>
      </c>
      <c r="Z172" s="90">
        <f t="shared" ca="1" si="36"/>
        <v>27861129800.002224</v>
      </c>
      <c r="AA172" s="90">
        <f t="shared" ca="1" si="36"/>
        <v>28021937727.339485</v>
      </c>
      <c r="AB172" s="90">
        <f t="shared" ca="1" si="36"/>
        <v>28182745654.676746</v>
      </c>
      <c r="AC172" s="90">
        <f t="shared" ca="1" si="36"/>
        <v>28343553582.014008</v>
      </c>
      <c r="AD172" s="90">
        <f t="shared" ca="1" si="36"/>
        <v>28504361509.351273</v>
      </c>
      <c r="AE172" s="90">
        <f t="shared" ca="1" si="36"/>
        <v>28665169436.688534</v>
      </c>
      <c r="AF172" s="90">
        <f t="shared" ca="1" si="36"/>
        <v>28825977364.025795</v>
      </c>
      <c r="AG172" s="90">
        <f t="shared" ca="1" si="36"/>
        <v>28986785291.363056</v>
      </c>
      <c r="AH172" s="90">
        <f t="shared" ca="1" si="36"/>
        <v>29147593218.700317</v>
      </c>
      <c r="AI172" s="90">
        <f t="shared" ca="1" si="36"/>
        <v>29308401146.037579</v>
      </c>
      <c r="AJ172" s="90">
        <f t="shared" ca="1" si="36"/>
        <v>29469209073.374844</v>
      </c>
      <c r="AK172" s="90">
        <f t="shared" ca="1" si="36"/>
        <v>29630017000.712105</v>
      </c>
      <c r="AL172" s="90">
        <f t="shared" ca="1" si="36"/>
        <v>29790824928.049366</v>
      </c>
      <c r="AM172" s="90">
        <f t="shared" ca="1" si="35"/>
        <v>29951632855.386631</v>
      </c>
      <c r="AN172" s="90">
        <f t="shared" ca="1" si="35"/>
        <v>30112440782.723892</v>
      </c>
      <c r="AO172" s="90">
        <f t="shared" ca="1" si="35"/>
        <v>30273248710.06115</v>
      </c>
      <c r="AP172">
        <f ca="1">V172*'Process Emissions Multipliers'!$E$37</f>
        <v>30434056637.398415</v>
      </c>
    </row>
    <row r="173" spans="1:42">
      <c r="A173" s="74">
        <v>3000</v>
      </c>
      <c r="B173">
        <f ca="1">IF('Waste 2010'!$A181="MR",INDIRECT("'Waste 2010'!"&amp;'Country Selector'!$B$3&amp;ROW($A181))*10^12,0)</f>
        <v>9550159353.6724281</v>
      </c>
      <c r="C173" s="90">
        <f t="shared" ca="1" si="33"/>
        <v>8595665760.8463039</v>
      </c>
      <c r="D173" s="90">
        <f t="shared" ca="1" si="31"/>
        <v>7641172168.0201778</v>
      </c>
      <c r="E173" s="90">
        <f t="shared" ca="1" si="31"/>
        <v>6686678575.1940527</v>
      </c>
      <c r="F173" s="90">
        <f t="shared" ca="1" si="31"/>
        <v>5732184982.3679276</v>
      </c>
      <c r="G173" s="90">
        <f t="shared" ca="1" si="31"/>
        <v>4777691389.5418024</v>
      </c>
      <c r="H173" s="90">
        <f t="shared" ca="1" si="31"/>
        <v>3823197796.7156773</v>
      </c>
      <c r="I173" s="90">
        <f t="shared" ca="1" si="31"/>
        <v>2868704203.8895521</v>
      </c>
      <c r="J173" s="90">
        <f t="shared" ca="1" si="31"/>
        <v>1914210611.0634272</v>
      </c>
      <c r="K173" s="90">
        <f t="shared" ca="1" si="31"/>
        <v>959717018.23730195</v>
      </c>
      <c r="L173">
        <f ca="1">IF('Waste 2020'!$A181="MR",INDIRECT("'Waste 2020'!"&amp;'Country Selector'!$B$3&amp;ROW($A181))*10^12,0)*'Process Emissions Multipliers'!$B$37</f>
        <v>5223425.4111768706</v>
      </c>
      <c r="M173" s="90">
        <f t="shared" ca="1" si="34"/>
        <v>655582126.32086194</v>
      </c>
      <c r="N173" s="90">
        <f t="shared" ca="1" si="32"/>
        <v>1305940827.2305472</v>
      </c>
      <c r="O173" s="90">
        <f t="shared" ca="1" si="32"/>
        <v>1956299528.1402326</v>
      </c>
      <c r="P173" s="90">
        <f t="shared" ca="1" si="32"/>
        <v>2606658229.0499172</v>
      </c>
      <c r="Q173" s="90">
        <f t="shared" ca="1" si="32"/>
        <v>3257016929.9596024</v>
      </c>
      <c r="R173" s="90">
        <f t="shared" ca="1" si="32"/>
        <v>3907375630.869288</v>
      </c>
      <c r="S173" s="90">
        <f t="shared" ca="1" si="32"/>
        <v>4557734331.7789726</v>
      </c>
      <c r="T173" s="90">
        <f t="shared" ca="1" si="32"/>
        <v>5208093032.6886578</v>
      </c>
      <c r="U173" s="90">
        <f t="shared" ca="1" si="32"/>
        <v>5858451733.5983429</v>
      </c>
      <c r="V173">
        <f ca="1">IF('Waste 2030'!$A181="MR",INDIRECT("'Waste 2030'!"&amp;'Country Selector'!$B$3&amp;ROW($A181))*10^12,0)*'Process Emissions Multipliers'!$D$37</f>
        <v>6508810434.508028</v>
      </c>
      <c r="W173" s="90">
        <f t="shared" ca="1" si="36"/>
        <v>6547265583.098793</v>
      </c>
      <c r="X173" s="90">
        <f t="shared" ca="1" si="36"/>
        <v>6585720731.689559</v>
      </c>
      <c r="Y173" s="90">
        <f t="shared" ca="1" si="36"/>
        <v>6624175880.280324</v>
      </c>
      <c r="Z173" s="90">
        <f t="shared" ca="1" si="36"/>
        <v>6662631028.8710899</v>
      </c>
      <c r="AA173" s="90">
        <f t="shared" ca="1" si="36"/>
        <v>6701086177.4618559</v>
      </c>
      <c r="AB173" s="90">
        <f t="shared" ca="1" si="36"/>
        <v>6739541326.0526209</v>
      </c>
      <c r="AC173" s="90">
        <f t="shared" ca="1" si="36"/>
        <v>6777996474.6433868</v>
      </c>
      <c r="AD173" s="90">
        <f t="shared" ca="1" si="36"/>
        <v>6816451623.2341518</v>
      </c>
      <c r="AE173" s="90">
        <f t="shared" ca="1" si="36"/>
        <v>6854906771.8249168</v>
      </c>
      <c r="AF173" s="90">
        <f t="shared" ca="1" si="36"/>
        <v>6893361920.4156818</v>
      </c>
      <c r="AG173" s="90">
        <f t="shared" ca="1" si="36"/>
        <v>6931817069.0064487</v>
      </c>
      <c r="AH173" s="90">
        <f t="shared" ca="1" si="36"/>
        <v>6970272217.5972137</v>
      </c>
      <c r="AI173" s="90">
        <f t="shared" ca="1" si="36"/>
        <v>7008727366.1879787</v>
      </c>
      <c r="AJ173" s="90">
        <f t="shared" ca="1" si="36"/>
        <v>7047182514.7787447</v>
      </c>
      <c r="AK173" s="90">
        <f t="shared" ca="1" si="36"/>
        <v>7085637663.3695107</v>
      </c>
      <c r="AL173" s="90">
        <f t="shared" ca="1" si="36"/>
        <v>7124092811.9602757</v>
      </c>
      <c r="AM173" s="90">
        <f t="shared" ca="1" si="35"/>
        <v>7162547960.5510416</v>
      </c>
      <c r="AN173" s="90">
        <f t="shared" ca="1" si="35"/>
        <v>7201003109.1418066</v>
      </c>
      <c r="AO173" s="90">
        <f t="shared" ca="1" si="35"/>
        <v>7239458257.7325706</v>
      </c>
      <c r="AP173">
        <f ca="1">V173*'Process Emissions Multipliers'!$E$37</f>
        <v>7277913406.3233376</v>
      </c>
    </row>
    <row r="174" spans="1:42">
      <c r="A174" s="74">
        <v>5000</v>
      </c>
      <c r="B174">
        <f ca="1">IF('Waste 2010'!$A182="MR",INDIRECT("'Waste 2010'!"&amp;'Country Selector'!$B$3&amp;ROW($A182))*10^12,0)</f>
        <v>2282079045.7203088</v>
      </c>
      <c r="C174" s="90">
        <f t="shared" ca="1" si="33"/>
        <v>2489913936.5249534</v>
      </c>
      <c r="D174" s="90">
        <f t="shared" ca="1" si="31"/>
        <v>2697748827.3295979</v>
      </c>
      <c r="E174" s="90">
        <f t="shared" ca="1" si="31"/>
        <v>2905583718.134243</v>
      </c>
      <c r="F174" s="90">
        <f t="shared" ca="1" si="31"/>
        <v>3113418608.9388876</v>
      </c>
      <c r="G174" s="90">
        <f t="shared" ca="1" si="31"/>
        <v>3321253499.7435322</v>
      </c>
      <c r="H174" s="90">
        <f t="shared" ca="1" si="31"/>
        <v>3529088390.5481768</v>
      </c>
      <c r="I174" s="90">
        <f t="shared" ca="1" si="31"/>
        <v>3736923281.3528214</v>
      </c>
      <c r="J174" s="90">
        <f t="shared" ca="1" si="31"/>
        <v>3944758172.1574655</v>
      </c>
      <c r="K174" s="90">
        <f t="shared" ca="1" si="31"/>
        <v>4152593062.9621105</v>
      </c>
      <c r="L174">
        <f ca="1">IF('Waste 2020'!$A182="MR",INDIRECT("'Waste 2020'!"&amp;'Country Selector'!$B$3&amp;ROW($A182))*10^12,0)*'Process Emissions Multipliers'!$B$37</f>
        <v>4360427953.7667551</v>
      </c>
      <c r="M174" s="90">
        <f t="shared" ca="1" si="34"/>
        <v>3924515666.4334493</v>
      </c>
      <c r="N174" s="90">
        <f t="shared" ca="1" si="32"/>
        <v>3488603379.1001434</v>
      </c>
      <c r="O174" s="90">
        <f t="shared" ca="1" si="32"/>
        <v>3052691091.7668386</v>
      </c>
      <c r="P174" s="90">
        <f t="shared" ca="1" si="32"/>
        <v>2616778804.4335327</v>
      </c>
      <c r="Q174" s="90">
        <f t="shared" ca="1" si="32"/>
        <v>2180866517.1002269</v>
      </c>
      <c r="R174" s="90">
        <f t="shared" ca="1" si="32"/>
        <v>1744954229.7669213</v>
      </c>
      <c r="S174" s="90">
        <f t="shared" ca="1" si="32"/>
        <v>1309041942.4336157</v>
      </c>
      <c r="T174" s="90">
        <f t="shared" ca="1" si="32"/>
        <v>873129655.10031009</v>
      </c>
      <c r="U174" s="90">
        <f t="shared" ca="1" si="32"/>
        <v>437217367.76700443</v>
      </c>
      <c r="V174">
        <f ca="1">IF('Waste 2030'!$A182="MR",INDIRECT("'Waste 2030'!"&amp;'Country Selector'!$B$3&amp;ROW($A182))*10^12,0)*'Process Emissions Multipliers'!$D$37</f>
        <v>1305080.4336988234</v>
      </c>
      <c r="W174" s="90">
        <f t="shared" ca="1" si="36"/>
        <v>1312791.0687688987</v>
      </c>
      <c r="X174" s="90">
        <f t="shared" ca="1" si="36"/>
        <v>1320501.7038389738</v>
      </c>
      <c r="Y174" s="90">
        <f t="shared" ca="1" si="36"/>
        <v>1328212.3389090488</v>
      </c>
      <c r="Z174" s="90">
        <f t="shared" ca="1" si="36"/>
        <v>1335922.9739791243</v>
      </c>
      <c r="AA174" s="90">
        <f t="shared" ca="1" si="36"/>
        <v>1343633.6090491994</v>
      </c>
      <c r="AB174" s="90">
        <f t="shared" ca="1" si="36"/>
        <v>1351344.2441192744</v>
      </c>
      <c r="AC174" s="90">
        <f t="shared" ca="1" si="36"/>
        <v>1359054.8791893497</v>
      </c>
      <c r="AD174" s="90">
        <f t="shared" ca="1" si="36"/>
        <v>1366765.514259425</v>
      </c>
      <c r="AE174" s="90">
        <f t="shared" ca="1" si="36"/>
        <v>1374476.1493295003</v>
      </c>
      <c r="AF174" s="90">
        <f t="shared" ca="1" si="36"/>
        <v>1382186.7843995753</v>
      </c>
      <c r="AG174" s="90">
        <f t="shared" ca="1" si="36"/>
        <v>1389897.4194696506</v>
      </c>
      <c r="AH174" s="90">
        <f t="shared" ca="1" si="36"/>
        <v>1397608.0545397257</v>
      </c>
      <c r="AI174" s="90">
        <f t="shared" ca="1" si="36"/>
        <v>1405318.6896098009</v>
      </c>
      <c r="AJ174" s="90">
        <f t="shared" ca="1" si="36"/>
        <v>1413029.324679876</v>
      </c>
      <c r="AK174" s="90">
        <f t="shared" ca="1" si="36"/>
        <v>1420739.9597499513</v>
      </c>
      <c r="AL174" s="90">
        <f t="shared" ref="AL174:AO177" ca="1" si="37">$V174*($AP$1-AL$1)/($AP$1-$V$1)+$AP174*(AL$1-$V$1)/($AP$1-$V$1)</f>
        <v>1428450.5948200265</v>
      </c>
      <c r="AM174" s="90">
        <f t="shared" ca="1" si="37"/>
        <v>1436161.2298901016</v>
      </c>
      <c r="AN174" s="90">
        <f t="shared" ca="1" si="37"/>
        <v>1443871.8649601769</v>
      </c>
      <c r="AO174" s="90">
        <f t="shared" ca="1" si="37"/>
        <v>1451582.5000302519</v>
      </c>
      <c r="AP174">
        <f ca="1">V174*'Process Emissions Multipliers'!$E$37</f>
        <v>1459293.1351003272</v>
      </c>
    </row>
    <row r="175" spans="1:42">
      <c r="A175" s="74">
        <v>10000</v>
      </c>
      <c r="B175">
        <f ca="1">IF('Waste 2010'!$A183="MR",INDIRECT("'Waste 2010'!"&amp;'Country Selector'!$B$3&amp;ROW($A183))*10^12,0)</f>
        <v>51326974902.327293</v>
      </c>
      <c r="C175" s="90">
        <f t="shared" ca="1" si="33"/>
        <v>56002645285.620712</v>
      </c>
      <c r="D175" s="90">
        <f t="shared" ca="1" si="31"/>
        <v>60678315668.914146</v>
      </c>
      <c r="E175" s="90">
        <f t="shared" ca="1" si="31"/>
        <v>65353986052.207581</v>
      </c>
      <c r="F175" s="90">
        <f t="shared" ca="1" si="31"/>
        <v>70029656435.501007</v>
      </c>
      <c r="G175" s="90">
        <f t="shared" ca="1" si="31"/>
        <v>74705326818.794434</v>
      </c>
      <c r="H175" s="90">
        <f t="shared" ca="1" si="31"/>
        <v>79380997202.08786</v>
      </c>
      <c r="I175" s="90">
        <f t="shared" ca="1" si="31"/>
        <v>84056667585.381287</v>
      </c>
      <c r="J175" s="90">
        <f t="shared" ca="1" si="31"/>
        <v>88732337968.674713</v>
      </c>
      <c r="K175" s="90">
        <f t="shared" ca="1" si="31"/>
        <v>93408008351.968155</v>
      </c>
      <c r="L175">
        <f ca="1">IF('Waste 2020'!$A183="MR",INDIRECT("'Waste 2020'!"&amp;'Country Selector'!$B$3&amp;ROW($A183))*10^12,0)*'Process Emissions Multipliers'!$B$37</f>
        <v>98083678735.261581</v>
      </c>
      <c r="M175" s="90">
        <f t="shared" ca="1" si="34"/>
        <v>102907463651.96307</v>
      </c>
      <c r="N175" s="90">
        <f t="shared" ca="1" si="32"/>
        <v>107731248568.66455</v>
      </c>
      <c r="O175" s="90">
        <f t="shared" ca="1" si="32"/>
        <v>112555033485.36606</v>
      </c>
      <c r="P175" s="90">
        <f t="shared" ca="1" si="32"/>
        <v>117378818402.06754</v>
      </c>
      <c r="Q175" s="90">
        <f t="shared" ca="1" si="32"/>
        <v>122202603318.76904</v>
      </c>
      <c r="R175" s="90">
        <f t="shared" ca="1" si="32"/>
        <v>127026388235.47052</v>
      </c>
      <c r="S175" s="90">
        <f t="shared" ca="1" si="32"/>
        <v>131850173152.17201</v>
      </c>
      <c r="T175" s="90">
        <f t="shared" ca="1" si="32"/>
        <v>136673958068.8735</v>
      </c>
      <c r="U175" s="90">
        <f t="shared" ca="1" si="32"/>
        <v>141497742985.57498</v>
      </c>
      <c r="V175">
        <f ca="1">IF('Waste 2030'!$A183="MR",INDIRECT("'Waste 2030'!"&amp;'Country Selector'!$B$3&amp;ROW($A183))*10^12,0)*'Process Emissions Multipliers'!$D$37</f>
        <v>146321527902.27649</v>
      </c>
      <c r="W175" s="90">
        <f t="shared" ref="W175:AL177" ca="1" si="38">$V175*($AP$1-W$1)/($AP$1-$V$1)+$AP175*(W$1-$V$1)/($AP$1-$V$1)</f>
        <v>147186020140.00983</v>
      </c>
      <c r="X175" s="90">
        <f t="shared" ca="1" si="38"/>
        <v>148050512377.74313</v>
      </c>
      <c r="Y175" s="90">
        <f t="shared" ca="1" si="38"/>
        <v>148915004615.47647</v>
      </c>
      <c r="Z175" s="90">
        <f t="shared" ca="1" si="38"/>
        <v>149779496853.20981</v>
      </c>
      <c r="AA175" s="90">
        <f t="shared" ca="1" si="38"/>
        <v>150643989090.94312</v>
      </c>
      <c r="AB175" s="90">
        <f t="shared" ca="1" si="38"/>
        <v>151508481328.67645</v>
      </c>
      <c r="AC175" s="90">
        <f t="shared" ca="1" si="38"/>
        <v>152372973566.40979</v>
      </c>
      <c r="AD175" s="90">
        <f t="shared" ca="1" si="38"/>
        <v>153237465804.14313</v>
      </c>
      <c r="AE175" s="90">
        <f t="shared" ca="1" si="38"/>
        <v>154101958041.87646</v>
      </c>
      <c r="AF175" s="90">
        <f t="shared" ca="1" si="38"/>
        <v>154966450279.60977</v>
      </c>
      <c r="AG175" s="90">
        <f t="shared" ca="1" si="38"/>
        <v>155830942517.34308</v>
      </c>
      <c r="AH175" s="90">
        <f t="shared" ca="1" si="38"/>
        <v>156695434755.07642</v>
      </c>
      <c r="AI175" s="90">
        <f t="shared" ca="1" si="38"/>
        <v>157559926992.80975</v>
      </c>
      <c r="AJ175" s="90">
        <f t="shared" ca="1" si="38"/>
        <v>158424419230.54309</v>
      </c>
      <c r="AK175" s="90">
        <f t="shared" ca="1" si="38"/>
        <v>159288911468.27643</v>
      </c>
      <c r="AL175" s="90">
        <f t="shared" ca="1" si="38"/>
        <v>160153403706.00974</v>
      </c>
      <c r="AM175" s="90">
        <f t="shared" ca="1" si="37"/>
        <v>161017895943.74304</v>
      </c>
      <c r="AN175" s="90">
        <f t="shared" ca="1" si="37"/>
        <v>161882388181.47641</v>
      </c>
      <c r="AO175" s="90">
        <f t="shared" ca="1" si="37"/>
        <v>162746880419.20972</v>
      </c>
      <c r="AP175">
        <f ca="1">V175*'Process Emissions Multipliers'!$E$37</f>
        <v>163611372656.94305</v>
      </c>
    </row>
    <row r="176" spans="1:42">
      <c r="A176" s="74">
        <v>100000</v>
      </c>
      <c r="B176">
        <f ca="1">IF('Waste 2010'!$A184="MR",INDIRECT("'Waste 2010'!"&amp;'Country Selector'!$B$3&amp;ROW($A184))*10^12,0)</f>
        <v>54656.709380651591</v>
      </c>
      <c r="C176" s="90">
        <f t="shared" ca="1" si="33"/>
        <v>56353.130038177471</v>
      </c>
      <c r="D176" s="90">
        <f t="shared" ca="1" si="31"/>
        <v>58049.55069570335</v>
      </c>
      <c r="E176" s="90">
        <f t="shared" ca="1" si="31"/>
        <v>59745.971353229223</v>
      </c>
      <c r="F176" s="90">
        <f t="shared" ca="1" si="31"/>
        <v>61442.392010755102</v>
      </c>
      <c r="G176" s="90">
        <f t="shared" ca="1" si="31"/>
        <v>63138.812668280982</v>
      </c>
      <c r="H176" s="90">
        <f t="shared" ca="1" si="31"/>
        <v>64835.233325806861</v>
      </c>
      <c r="I176" s="90">
        <f t="shared" ca="1" si="31"/>
        <v>66531.653983332741</v>
      </c>
      <c r="J176" s="90">
        <f t="shared" ca="1" si="31"/>
        <v>68228.074640858613</v>
      </c>
      <c r="K176" s="90">
        <f t="shared" ca="1" si="31"/>
        <v>69924.495298384485</v>
      </c>
      <c r="L176">
        <f ca="1">IF('Waste 2020'!$A184="MR",INDIRECT("'Waste 2020'!"&amp;'Country Selector'!$B$3&amp;ROW($A184))*10^12,0)*'Process Emissions Multipliers'!$B$37</f>
        <v>71620.915955910372</v>
      </c>
      <c r="M176" s="90">
        <f t="shared" ca="1" si="34"/>
        <v>72249.576728437736</v>
      </c>
      <c r="N176" s="90">
        <f t="shared" ca="1" si="32"/>
        <v>72878.237500965086</v>
      </c>
      <c r="O176" s="90">
        <f t="shared" ca="1" si="32"/>
        <v>73506.898273492465</v>
      </c>
      <c r="P176" s="90">
        <f t="shared" ca="1" si="32"/>
        <v>74135.559046019815</v>
      </c>
      <c r="Q176" s="90">
        <f t="shared" ca="1" si="32"/>
        <v>74764.219818547179</v>
      </c>
      <c r="R176" s="90">
        <f t="shared" ca="1" si="32"/>
        <v>75392.880591074529</v>
      </c>
      <c r="S176" s="90">
        <f t="shared" ca="1" si="32"/>
        <v>76021.541363601893</v>
      </c>
      <c r="T176" s="90">
        <f t="shared" ca="1" si="32"/>
        <v>76650.202136129257</v>
      </c>
      <c r="U176" s="90">
        <f t="shared" ca="1" si="32"/>
        <v>77278.862908656622</v>
      </c>
      <c r="V176">
        <f ca="1">IF('Waste 2030'!$A184="MR",INDIRECT("'Waste 2030'!"&amp;'Country Selector'!$B$3&amp;ROW($A184))*10^12,0)*'Process Emissions Multipliers'!$D$37</f>
        <v>77907.523681183986</v>
      </c>
      <c r="W176" s="90">
        <f t="shared" ca="1" si="38"/>
        <v>78367.814456225577</v>
      </c>
      <c r="X176" s="90">
        <f t="shared" ca="1" si="38"/>
        <v>78828.105231267182</v>
      </c>
      <c r="Y176" s="90">
        <f t="shared" ca="1" si="38"/>
        <v>79288.396006308758</v>
      </c>
      <c r="Z176" s="90">
        <f t="shared" ca="1" si="38"/>
        <v>79748.686781350363</v>
      </c>
      <c r="AA176" s="90">
        <f t="shared" ca="1" si="38"/>
        <v>80208.977556391954</v>
      </c>
      <c r="AB176" s="90">
        <f t="shared" ca="1" si="38"/>
        <v>80669.268331433545</v>
      </c>
      <c r="AC176" s="90">
        <f t="shared" ca="1" si="38"/>
        <v>81129.55910647515</v>
      </c>
      <c r="AD176" s="90">
        <f t="shared" ca="1" si="38"/>
        <v>81589.84988151674</v>
      </c>
      <c r="AE176" s="90">
        <f t="shared" ca="1" si="38"/>
        <v>82050.140656558331</v>
      </c>
      <c r="AF176" s="90">
        <f t="shared" ca="1" si="38"/>
        <v>82510.431431599922</v>
      </c>
      <c r="AG176" s="90">
        <f t="shared" ca="1" si="38"/>
        <v>82970.722206641512</v>
      </c>
      <c r="AH176" s="90">
        <f t="shared" ca="1" si="38"/>
        <v>83431.012981683103</v>
      </c>
      <c r="AI176" s="90">
        <f t="shared" ca="1" si="38"/>
        <v>83891.303756724708</v>
      </c>
      <c r="AJ176" s="90">
        <f t="shared" ca="1" si="38"/>
        <v>84351.594531766284</v>
      </c>
      <c r="AK176" s="90">
        <f t="shared" ca="1" si="38"/>
        <v>84811.885306807875</v>
      </c>
      <c r="AL176" s="90">
        <f t="shared" ca="1" si="38"/>
        <v>85272.17608184948</v>
      </c>
      <c r="AM176" s="90">
        <f t="shared" ca="1" si="37"/>
        <v>85732.466856891086</v>
      </c>
      <c r="AN176" s="90">
        <f t="shared" ca="1" si="37"/>
        <v>86192.757631932662</v>
      </c>
      <c r="AO176" s="90">
        <f t="shared" ca="1" si="37"/>
        <v>86653.048406974267</v>
      </c>
      <c r="AP176">
        <f ca="1">V176*'Process Emissions Multipliers'!$E$37</f>
        <v>87113.339182015858</v>
      </c>
    </row>
    <row r="177" spans="1:42">
      <c r="A177" s="74">
        <v>1000000</v>
      </c>
      <c r="B177">
        <f ca="1">IF('Waste 2010'!$A185="MR",INDIRECT("'Waste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IF('Waste 2020'!$A185="MR",INDIRECT("'Waste 2020'!"&amp;'Country Selector'!$B$3&amp;ROW($A185))*10^12,0)*'Process Emissions Multipliers'!$B$37</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IF('Waste 2030'!$A185="MR",INDIRECT("'Waste 2030'!"&amp;'Country Selector'!$B$3&amp;ROW($A185))*10^12,0)*'Process Emissions Multipliers'!$D$37</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Multipliers'!$E$37</f>
        <v>0</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P177"/>
  <sheetViews>
    <sheetView workbookViewId="0"/>
  </sheetViews>
  <sheetFormatPr baseColWidth="10" defaultColWidth="8.83203125" defaultRowHeight="15"/>
  <cols>
    <col min="1" max="1" width="28.83203125" customWidth="1"/>
    <col min="12" max="12" width="12" bestFit="1" customWidth="1"/>
    <col min="22" max="22" width="12" bestFit="1"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IF('Waste 2010'!$A10="MD",INDIRECT("'Waste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IF('Waste 2020'!$A10="MD",INDIRECT("'Waste 2020'!"&amp;'Country Selector'!$B$3&amp;ROW($A10))*10^12,0)*'Process Emissions Multipliers'!$B$37</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IF('Waste 2030'!$A10="MD",INDIRECT("'Waste 2030'!"&amp;'Country Selector'!$B$3&amp;ROW($A10))*10^12,0)*'Process Emissions Multipliers'!$D$37</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Multipliers'!$E$37</f>
        <v>0</v>
      </c>
    </row>
    <row r="3" spans="1:42">
      <c r="A3" s="74">
        <v>-49</v>
      </c>
      <c r="B3">
        <f ca="1">IF('Waste 2010'!$A11="MD",INDIRECT("'Waste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IF('Waste 2020'!$A11="MD",INDIRECT("'Waste 2020'!"&amp;'Country Selector'!$B$3&amp;ROW($A11))*10^12,0)*'Process Emissions Multipliers'!$B$37</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IF('Waste 2030'!$A11="MD",INDIRECT("'Waste 2030'!"&amp;'Country Selector'!$B$3&amp;ROW($A11))*10^12,0)*'Process Emissions Multipliers'!$D$37</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Multipliers'!$E$37</f>
        <v>0</v>
      </c>
    </row>
    <row r="4" spans="1:42">
      <c r="A4" s="74">
        <v>-48</v>
      </c>
      <c r="B4">
        <f ca="1">IF('Waste 2010'!$A12="MD",INDIRECT("'Waste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IF('Waste 2020'!$A12="MD",INDIRECT("'Waste 2020'!"&amp;'Country Selector'!$B$3&amp;ROW($A12))*10^12,0)*'Process Emissions Multipliers'!$B$37</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IF('Waste 2030'!$A12="MD",INDIRECT("'Waste 2030'!"&amp;'Country Selector'!$B$3&amp;ROW($A12))*10^12,0)*'Process Emissions Multipliers'!$D$37</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Multipliers'!$E$37</f>
        <v>0</v>
      </c>
    </row>
    <row r="5" spans="1:42">
      <c r="A5" s="74">
        <v>-47</v>
      </c>
      <c r="B5">
        <f ca="1">IF('Waste 2010'!$A13="MD",INDIRECT("'Waste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IF('Waste 2020'!$A13="MD",INDIRECT("'Waste 2020'!"&amp;'Country Selector'!$B$3&amp;ROW($A13))*10^12,0)*'Process Emissions Multipliers'!$B$37</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IF('Waste 2030'!$A13="MD",INDIRECT("'Waste 2030'!"&amp;'Country Selector'!$B$3&amp;ROW($A13))*10^12,0)*'Process Emissions Multipliers'!$D$37</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Multipliers'!$E$37</f>
        <v>0</v>
      </c>
    </row>
    <row r="6" spans="1:42">
      <c r="A6" s="74">
        <v>-46</v>
      </c>
      <c r="B6">
        <f ca="1">IF('Waste 2010'!$A14="MD",INDIRECT("'Waste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IF('Waste 2020'!$A14="MD",INDIRECT("'Waste 2020'!"&amp;'Country Selector'!$B$3&amp;ROW($A14))*10^12,0)*'Process Emissions Multipliers'!$B$37</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IF('Waste 2030'!$A14="MD",INDIRECT("'Waste 2030'!"&amp;'Country Selector'!$B$3&amp;ROW($A14))*10^12,0)*'Process Emissions Multipliers'!$D$37</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Multipliers'!$E$37</f>
        <v>0</v>
      </c>
    </row>
    <row r="7" spans="1:42">
      <c r="A7" s="74">
        <v>-45</v>
      </c>
      <c r="B7">
        <f ca="1">IF('Waste 2010'!$A15="MD",INDIRECT("'Waste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IF('Waste 2020'!$A15="MD",INDIRECT("'Waste 2020'!"&amp;'Country Selector'!$B$3&amp;ROW($A15))*10^12,0)*'Process Emissions Multipliers'!$B$37</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IF('Waste 2030'!$A15="MD",INDIRECT("'Waste 2030'!"&amp;'Country Selector'!$B$3&amp;ROW($A15))*10^12,0)*'Process Emissions Multipliers'!$D$37</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Multipliers'!$E$37</f>
        <v>0</v>
      </c>
    </row>
    <row r="8" spans="1:42">
      <c r="A8" s="74">
        <v>-44</v>
      </c>
      <c r="B8">
        <f ca="1">IF('Waste 2010'!$A16="MD",INDIRECT("'Waste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IF('Waste 2020'!$A16="MD",INDIRECT("'Waste 2020'!"&amp;'Country Selector'!$B$3&amp;ROW($A16))*10^12,0)*'Process Emissions Multipliers'!$B$37</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IF('Waste 2030'!$A16="MD",INDIRECT("'Waste 2030'!"&amp;'Country Selector'!$B$3&amp;ROW($A16))*10^12,0)*'Process Emissions Multipliers'!$D$37</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Multipliers'!$E$37</f>
        <v>0</v>
      </c>
    </row>
    <row r="9" spans="1:42">
      <c r="A9" s="74">
        <v>-43</v>
      </c>
      <c r="B9">
        <f ca="1">IF('Waste 2010'!$A17="MD",INDIRECT("'Waste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IF('Waste 2020'!$A17="MD",INDIRECT("'Waste 2020'!"&amp;'Country Selector'!$B$3&amp;ROW($A17))*10^12,0)*'Process Emissions Multipliers'!$B$37</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IF('Waste 2030'!$A17="MD",INDIRECT("'Waste 2030'!"&amp;'Country Selector'!$B$3&amp;ROW($A17))*10^12,0)*'Process Emissions Multipliers'!$D$37</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Multipliers'!$E$37</f>
        <v>0</v>
      </c>
    </row>
    <row r="10" spans="1:42">
      <c r="A10" s="74">
        <v>-42</v>
      </c>
      <c r="B10">
        <f ca="1">IF('Waste 2010'!$A18="MD",INDIRECT("'Waste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IF('Waste 2020'!$A18="MD",INDIRECT("'Waste 2020'!"&amp;'Country Selector'!$B$3&amp;ROW($A18))*10^12,0)*'Process Emissions Multipliers'!$B$37</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IF('Waste 2030'!$A18="MD",INDIRECT("'Waste 2030'!"&amp;'Country Selector'!$B$3&amp;ROW($A18))*10^12,0)*'Process Emissions Multipliers'!$D$37</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Multipliers'!$E$37</f>
        <v>0</v>
      </c>
    </row>
    <row r="11" spans="1:42">
      <c r="A11" s="74">
        <v>-41</v>
      </c>
      <c r="B11">
        <f ca="1">IF('Waste 2010'!$A19="MD",INDIRECT("'Waste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IF('Waste 2020'!$A19="MD",INDIRECT("'Waste 2020'!"&amp;'Country Selector'!$B$3&amp;ROW($A19))*10^12,0)*'Process Emissions Multipliers'!$B$37</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IF('Waste 2030'!$A19="MD",INDIRECT("'Waste 2030'!"&amp;'Country Selector'!$B$3&amp;ROW($A19))*10^12,0)*'Process Emissions Multipliers'!$D$37</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Multipliers'!$E$37</f>
        <v>0</v>
      </c>
    </row>
    <row r="12" spans="1:42">
      <c r="A12" s="74">
        <v>-40</v>
      </c>
      <c r="B12">
        <f ca="1">IF('Waste 2010'!$A20="MD",INDIRECT("'Waste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IF('Waste 2020'!$A20="MD",INDIRECT("'Waste 2020'!"&amp;'Country Selector'!$B$3&amp;ROW($A20))*10^12,0)*'Process Emissions Multipliers'!$B$37</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IF('Waste 2030'!$A20="MD",INDIRECT("'Waste 2030'!"&amp;'Country Selector'!$B$3&amp;ROW($A20))*10^12,0)*'Process Emissions Multipliers'!$D$37</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Multipliers'!$E$37</f>
        <v>0</v>
      </c>
    </row>
    <row r="13" spans="1:42">
      <c r="A13" s="74">
        <v>-39</v>
      </c>
      <c r="B13">
        <f ca="1">IF('Waste 2010'!$A21="MD",INDIRECT("'Waste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IF('Waste 2020'!$A21="MD",INDIRECT("'Waste 2020'!"&amp;'Country Selector'!$B$3&amp;ROW($A21))*10^12,0)*'Process Emissions Multipliers'!$B$37</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IF('Waste 2030'!$A21="MD",INDIRECT("'Waste 2030'!"&amp;'Country Selector'!$B$3&amp;ROW($A21))*10^12,0)*'Process Emissions Multipliers'!$D$37</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Multipliers'!$E$37</f>
        <v>0</v>
      </c>
    </row>
    <row r="14" spans="1:42">
      <c r="A14" s="74">
        <v>-38</v>
      </c>
      <c r="B14">
        <f ca="1">IF('Waste 2010'!$A22="MD",INDIRECT("'Waste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IF('Waste 2020'!$A22="MD",INDIRECT("'Waste 2020'!"&amp;'Country Selector'!$B$3&amp;ROW($A22))*10^12,0)*'Process Emissions Multipliers'!$B$37</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IF('Waste 2030'!$A22="MD",INDIRECT("'Waste 2030'!"&amp;'Country Selector'!$B$3&amp;ROW($A22))*10^12,0)*'Process Emissions Multipliers'!$D$37</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Multipliers'!$E$37</f>
        <v>0</v>
      </c>
    </row>
    <row r="15" spans="1:42">
      <c r="A15" s="74">
        <v>-37</v>
      </c>
      <c r="B15">
        <f ca="1">IF('Waste 2010'!$A23="MD",INDIRECT("'Waste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IF('Waste 2020'!$A23="MD",INDIRECT("'Waste 2020'!"&amp;'Country Selector'!$B$3&amp;ROW($A23))*10^12,0)*'Process Emissions Multipliers'!$B$37</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IF('Waste 2030'!$A23="MD",INDIRECT("'Waste 2030'!"&amp;'Country Selector'!$B$3&amp;ROW($A23))*10^12,0)*'Process Emissions Multipliers'!$D$37</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Multipliers'!$E$37</f>
        <v>0</v>
      </c>
    </row>
    <row r="16" spans="1:42">
      <c r="A16" s="74">
        <v>-36</v>
      </c>
      <c r="B16">
        <f ca="1">IF('Waste 2010'!$A24="MD",INDIRECT("'Waste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IF('Waste 2020'!$A24="MD",INDIRECT("'Waste 2020'!"&amp;'Country Selector'!$B$3&amp;ROW($A24))*10^12,0)*'Process Emissions Multipliers'!$B$37</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IF('Waste 2030'!$A24="MD",INDIRECT("'Waste 2030'!"&amp;'Country Selector'!$B$3&amp;ROW($A24))*10^12,0)*'Process Emissions Multipliers'!$D$37</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Multipliers'!$E$37</f>
        <v>0</v>
      </c>
    </row>
    <row r="17" spans="1:42">
      <c r="A17" s="74">
        <v>-35</v>
      </c>
      <c r="B17">
        <f ca="1">IF('Waste 2010'!$A25="MD",INDIRECT("'Waste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IF('Waste 2020'!$A25="MD",INDIRECT("'Waste 2020'!"&amp;'Country Selector'!$B$3&amp;ROW($A25))*10^12,0)*'Process Emissions Multipliers'!$B$37</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IF('Waste 2030'!$A25="MD",INDIRECT("'Waste 2030'!"&amp;'Country Selector'!$B$3&amp;ROW($A25))*10^12,0)*'Process Emissions Multipliers'!$D$37</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Multipliers'!$E$37</f>
        <v>0</v>
      </c>
    </row>
    <row r="18" spans="1:42">
      <c r="A18" s="74">
        <v>-34</v>
      </c>
      <c r="B18">
        <f ca="1">IF('Waste 2010'!$A26="MD",INDIRECT("'Waste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IF('Waste 2020'!$A26="MD",INDIRECT("'Waste 2020'!"&amp;'Country Selector'!$B$3&amp;ROW($A26))*10^12,0)*'Process Emissions Multipliers'!$B$37</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IF('Waste 2030'!$A26="MD",INDIRECT("'Waste 2030'!"&amp;'Country Selector'!$B$3&amp;ROW($A26))*10^12,0)*'Process Emissions Multipliers'!$D$37</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Multipliers'!$E$37</f>
        <v>0</v>
      </c>
    </row>
    <row r="19" spans="1:42">
      <c r="A19" s="74">
        <v>-33</v>
      </c>
      <c r="B19">
        <f ca="1">IF('Waste 2010'!$A27="MD",INDIRECT("'Waste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IF('Waste 2020'!$A27="MD",INDIRECT("'Waste 2020'!"&amp;'Country Selector'!$B$3&amp;ROW($A27))*10^12,0)*'Process Emissions Multipliers'!$B$37</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IF('Waste 2030'!$A27="MD",INDIRECT("'Waste 2030'!"&amp;'Country Selector'!$B$3&amp;ROW($A27))*10^12,0)*'Process Emissions Multipliers'!$D$37</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Multipliers'!$E$37</f>
        <v>0</v>
      </c>
    </row>
    <row r="20" spans="1:42">
      <c r="A20" s="74">
        <v>-32</v>
      </c>
      <c r="B20">
        <f ca="1">IF('Waste 2010'!$A28="MD",INDIRECT("'Waste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IF('Waste 2020'!$A28="MD",INDIRECT("'Waste 2020'!"&amp;'Country Selector'!$B$3&amp;ROW($A28))*10^12,0)*'Process Emissions Multipliers'!$B$37</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IF('Waste 2030'!$A28="MD",INDIRECT("'Waste 2030'!"&amp;'Country Selector'!$B$3&amp;ROW($A28))*10^12,0)*'Process Emissions Multipliers'!$D$37</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Multipliers'!$E$37</f>
        <v>0</v>
      </c>
    </row>
    <row r="21" spans="1:42">
      <c r="A21" s="74">
        <v>-31</v>
      </c>
      <c r="B21">
        <f ca="1">IF('Waste 2010'!$A29="MD",INDIRECT("'Waste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IF('Waste 2020'!$A29="MD",INDIRECT("'Waste 2020'!"&amp;'Country Selector'!$B$3&amp;ROW($A29))*10^12,0)*'Process Emissions Multipliers'!$B$37</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IF('Waste 2030'!$A29="MD",INDIRECT("'Waste 2030'!"&amp;'Country Selector'!$B$3&amp;ROW($A29))*10^12,0)*'Process Emissions Multipliers'!$D$37</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Multipliers'!$E$37</f>
        <v>0</v>
      </c>
    </row>
    <row r="22" spans="1:42">
      <c r="A22" s="74">
        <v>-30</v>
      </c>
      <c r="B22">
        <f ca="1">IF('Waste 2010'!$A30="MD",INDIRECT("'Waste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IF('Waste 2020'!$A30="MD",INDIRECT("'Waste 2020'!"&amp;'Country Selector'!$B$3&amp;ROW($A30))*10^12,0)*'Process Emissions Multipliers'!$B$37</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IF('Waste 2030'!$A30="MD",INDIRECT("'Waste 2030'!"&amp;'Country Selector'!$B$3&amp;ROW($A30))*10^12,0)*'Process Emissions Multipliers'!$D$37</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Multipliers'!$E$37</f>
        <v>0</v>
      </c>
    </row>
    <row r="23" spans="1:42">
      <c r="A23" s="74">
        <v>-29</v>
      </c>
      <c r="B23">
        <f ca="1">IF('Waste 2010'!$A31="MD",INDIRECT("'Waste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IF('Waste 2020'!$A31="MD",INDIRECT("'Waste 2020'!"&amp;'Country Selector'!$B$3&amp;ROW($A31))*10^12,0)*'Process Emissions Multipliers'!$B$37</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IF('Waste 2030'!$A31="MD",INDIRECT("'Waste 2030'!"&amp;'Country Selector'!$B$3&amp;ROW($A31))*10^12,0)*'Process Emissions Multipliers'!$D$37</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Multipliers'!$E$37</f>
        <v>0</v>
      </c>
    </row>
    <row r="24" spans="1:42">
      <c r="A24" s="74">
        <v>-28</v>
      </c>
      <c r="B24">
        <f ca="1">IF('Waste 2010'!$A32="MD",INDIRECT("'Waste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IF('Waste 2020'!$A32="MD",INDIRECT("'Waste 2020'!"&amp;'Country Selector'!$B$3&amp;ROW($A32))*10^12,0)*'Process Emissions Multipliers'!$B$37</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IF('Waste 2030'!$A32="MD",INDIRECT("'Waste 2030'!"&amp;'Country Selector'!$B$3&amp;ROW($A32))*10^12,0)*'Process Emissions Multipliers'!$D$37</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Multipliers'!$E$37</f>
        <v>0</v>
      </c>
    </row>
    <row r="25" spans="1:42">
      <c r="A25" s="74">
        <v>-27</v>
      </c>
      <c r="B25">
        <f ca="1">IF('Waste 2010'!$A33="MD",INDIRECT("'Waste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IF('Waste 2020'!$A33="MD",INDIRECT("'Waste 2020'!"&amp;'Country Selector'!$B$3&amp;ROW($A33))*10^12,0)*'Process Emissions Multipliers'!$B$37</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IF('Waste 2030'!$A33="MD",INDIRECT("'Waste 2030'!"&amp;'Country Selector'!$B$3&amp;ROW($A33))*10^12,0)*'Process Emissions Multipliers'!$D$37</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Multipliers'!$E$37</f>
        <v>0</v>
      </c>
    </row>
    <row r="26" spans="1:42">
      <c r="A26" s="74">
        <v>-26</v>
      </c>
      <c r="B26">
        <f ca="1">IF('Waste 2010'!$A34="MD",INDIRECT("'Waste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IF('Waste 2020'!$A34="MD",INDIRECT("'Waste 2020'!"&amp;'Country Selector'!$B$3&amp;ROW($A34))*10^12,0)*'Process Emissions Multipliers'!$B$37</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IF('Waste 2030'!$A34="MD",INDIRECT("'Waste 2030'!"&amp;'Country Selector'!$B$3&amp;ROW($A34))*10^12,0)*'Process Emissions Multipliers'!$D$37</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Multipliers'!$E$37</f>
        <v>0</v>
      </c>
    </row>
    <row r="27" spans="1:42">
      <c r="A27" s="74">
        <v>-25</v>
      </c>
      <c r="B27">
        <f ca="1">IF('Waste 2010'!$A35="MD",INDIRECT("'Waste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IF('Waste 2020'!$A35="MD",INDIRECT("'Waste 2020'!"&amp;'Country Selector'!$B$3&amp;ROW($A35))*10^12,0)*'Process Emissions Multipliers'!$B$37</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IF('Waste 2030'!$A35="MD",INDIRECT("'Waste 2030'!"&amp;'Country Selector'!$B$3&amp;ROW($A35))*10^12,0)*'Process Emissions Multipliers'!$D$37</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Multipliers'!$E$37</f>
        <v>0</v>
      </c>
    </row>
    <row r="28" spans="1:42">
      <c r="A28" s="74">
        <v>-24</v>
      </c>
      <c r="B28">
        <f ca="1">IF('Waste 2010'!$A36="MD",INDIRECT("'Waste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IF('Waste 2020'!$A36="MD",INDIRECT("'Waste 2020'!"&amp;'Country Selector'!$B$3&amp;ROW($A36))*10^12,0)*'Process Emissions Multipliers'!$B$37</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IF('Waste 2030'!$A36="MD",INDIRECT("'Waste 2030'!"&amp;'Country Selector'!$B$3&amp;ROW($A36))*10^12,0)*'Process Emissions Multipliers'!$D$37</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Multipliers'!$E$37</f>
        <v>0</v>
      </c>
    </row>
    <row r="29" spans="1:42">
      <c r="A29" s="74">
        <v>-23</v>
      </c>
      <c r="B29">
        <f ca="1">IF('Waste 2010'!$A37="MD",INDIRECT("'Waste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IF('Waste 2020'!$A37="MD",INDIRECT("'Waste 2020'!"&amp;'Country Selector'!$B$3&amp;ROW($A37))*10^12,0)*'Process Emissions Multipliers'!$B$37</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IF('Waste 2030'!$A37="MD",INDIRECT("'Waste 2030'!"&amp;'Country Selector'!$B$3&amp;ROW($A37))*10^12,0)*'Process Emissions Multipliers'!$D$37</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Multipliers'!$E$37</f>
        <v>0</v>
      </c>
    </row>
    <row r="30" spans="1:42">
      <c r="A30" s="74">
        <v>-22</v>
      </c>
      <c r="B30">
        <f ca="1">IF('Waste 2010'!$A38="MD",INDIRECT("'Waste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IF('Waste 2020'!$A38="MD",INDIRECT("'Waste 2020'!"&amp;'Country Selector'!$B$3&amp;ROW($A38))*10^12,0)*'Process Emissions Multipliers'!$B$37</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IF('Waste 2030'!$A38="MD",INDIRECT("'Waste 2030'!"&amp;'Country Selector'!$B$3&amp;ROW($A38))*10^12,0)*'Process Emissions Multipliers'!$D$37</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Multipliers'!$E$37</f>
        <v>0</v>
      </c>
    </row>
    <row r="31" spans="1:42">
      <c r="A31" s="74">
        <v>-21</v>
      </c>
      <c r="B31">
        <f ca="1">IF('Waste 2010'!$A39="MD",INDIRECT("'Waste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IF('Waste 2020'!$A39="MD",INDIRECT("'Waste 2020'!"&amp;'Country Selector'!$B$3&amp;ROW($A39))*10^12,0)*'Process Emissions Multipliers'!$B$37</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IF('Waste 2030'!$A39="MD",INDIRECT("'Waste 2030'!"&amp;'Country Selector'!$B$3&amp;ROW($A39))*10^12,0)*'Process Emissions Multipliers'!$D$37</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Multipliers'!$E$37</f>
        <v>0</v>
      </c>
    </row>
    <row r="32" spans="1:42">
      <c r="A32" s="74">
        <v>-20</v>
      </c>
      <c r="B32">
        <f ca="1">IF('Waste 2010'!$A40="MD",INDIRECT("'Waste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IF('Waste 2020'!$A40="MD",INDIRECT("'Waste 2020'!"&amp;'Country Selector'!$B$3&amp;ROW($A40))*10^12,0)*'Process Emissions Multipliers'!$B$37</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IF('Waste 2030'!$A40="MD",INDIRECT("'Waste 2030'!"&amp;'Country Selector'!$B$3&amp;ROW($A40))*10^12,0)*'Process Emissions Multipliers'!$D$37</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Multipliers'!$E$37</f>
        <v>0</v>
      </c>
    </row>
    <row r="33" spans="1:42">
      <c r="A33" s="74">
        <v>-19</v>
      </c>
      <c r="B33">
        <f ca="1">IF('Waste 2010'!$A41="MD",INDIRECT("'Waste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IF('Waste 2020'!$A41="MD",INDIRECT("'Waste 2020'!"&amp;'Country Selector'!$B$3&amp;ROW($A41))*10^12,0)*'Process Emissions Multipliers'!$B$37</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IF('Waste 2030'!$A41="MD",INDIRECT("'Waste 2030'!"&amp;'Country Selector'!$B$3&amp;ROW($A41))*10^12,0)*'Process Emissions Multipliers'!$D$37</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Multipliers'!$E$37</f>
        <v>0</v>
      </c>
    </row>
    <row r="34" spans="1:42">
      <c r="A34" s="74">
        <v>-18</v>
      </c>
      <c r="B34">
        <f ca="1">IF('Waste 2010'!$A42="MD",INDIRECT("'Waste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IF('Waste 2020'!$A42="MD",INDIRECT("'Waste 2020'!"&amp;'Country Selector'!$B$3&amp;ROW($A42))*10^12,0)*'Process Emissions Multipliers'!$B$37</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IF('Waste 2030'!$A42="MD",INDIRECT("'Waste 2030'!"&amp;'Country Selector'!$B$3&amp;ROW($A42))*10^12,0)*'Process Emissions Multipliers'!$D$37</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Multipliers'!$E$37</f>
        <v>0</v>
      </c>
    </row>
    <row r="35" spans="1:42">
      <c r="A35" s="74">
        <v>-17</v>
      </c>
      <c r="B35">
        <f ca="1">IF('Waste 2010'!$A43="MD",INDIRECT("'Waste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IF('Waste 2020'!$A43="MD",INDIRECT("'Waste 2020'!"&amp;'Country Selector'!$B$3&amp;ROW($A43))*10^12,0)*'Process Emissions Multipliers'!$B$37</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IF('Waste 2030'!$A43="MD",INDIRECT("'Waste 2030'!"&amp;'Country Selector'!$B$3&amp;ROW($A43))*10^12,0)*'Process Emissions Multipliers'!$D$37</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Multipliers'!$E$37</f>
        <v>0</v>
      </c>
    </row>
    <row r="36" spans="1:42">
      <c r="A36" s="74">
        <v>-16</v>
      </c>
      <c r="B36">
        <f ca="1">IF('Waste 2010'!$A44="MD",INDIRECT("'Waste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IF('Waste 2020'!$A44="MD",INDIRECT("'Waste 2020'!"&amp;'Country Selector'!$B$3&amp;ROW($A44))*10^12,0)*'Process Emissions Multipliers'!$B$37</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IF('Waste 2030'!$A44="MD",INDIRECT("'Waste 2030'!"&amp;'Country Selector'!$B$3&amp;ROW($A44))*10^12,0)*'Process Emissions Multipliers'!$D$37</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Multipliers'!$E$37</f>
        <v>0</v>
      </c>
    </row>
    <row r="37" spans="1:42">
      <c r="A37" s="74">
        <v>-15</v>
      </c>
      <c r="B37">
        <f ca="1">IF('Waste 2010'!$A45="MD",INDIRECT("'Waste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IF('Waste 2020'!$A45="MD",INDIRECT("'Waste 2020'!"&amp;'Country Selector'!$B$3&amp;ROW($A45))*10^12,0)*'Process Emissions Multipliers'!$B$37</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IF('Waste 2030'!$A45="MD",INDIRECT("'Waste 2030'!"&amp;'Country Selector'!$B$3&amp;ROW($A45))*10^12,0)*'Process Emissions Multipliers'!$D$37</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Multipliers'!$E$37</f>
        <v>0</v>
      </c>
    </row>
    <row r="38" spans="1:42">
      <c r="A38" s="74">
        <v>-14</v>
      </c>
      <c r="B38">
        <f ca="1">IF('Waste 2010'!$A46="MD",INDIRECT("'Waste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IF('Waste 2020'!$A46="MD",INDIRECT("'Waste 2020'!"&amp;'Country Selector'!$B$3&amp;ROW($A46))*10^12,0)*'Process Emissions Multipliers'!$B$37</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IF('Waste 2030'!$A46="MD",INDIRECT("'Waste 2030'!"&amp;'Country Selector'!$B$3&amp;ROW($A46))*10^12,0)*'Process Emissions Multipliers'!$D$37</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Multipliers'!$E$37</f>
        <v>0</v>
      </c>
    </row>
    <row r="39" spans="1:42">
      <c r="A39" s="74">
        <v>-13</v>
      </c>
      <c r="B39">
        <f ca="1">IF('Waste 2010'!$A47="MD",INDIRECT("'Waste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IF('Waste 2020'!$A47="MD",INDIRECT("'Waste 2020'!"&amp;'Country Selector'!$B$3&amp;ROW($A47))*10^12,0)*'Process Emissions Multipliers'!$B$37</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IF('Waste 2030'!$A47="MD",INDIRECT("'Waste 2030'!"&amp;'Country Selector'!$B$3&amp;ROW($A47))*10^12,0)*'Process Emissions Multipliers'!$D$37</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Multipliers'!$E$37</f>
        <v>0</v>
      </c>
    </row>
    <row r="40" spans="1:42">
      <c r="A40" s="74">
        <v>-12</v>
      </c>
      <c r="B40">
        <f ca="1">IF('Waste 2010'!$A48="MD",INDIRECT("'Waste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IF('Waste 2020'!$A48="MD",INDIRECT("'Waste 2020'!"&amp;'Country Selector'!$B$3&amp;ROW($A48))*10^12,0)*'Process Emissions Multipliers'!$B$37</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IF('Waste 2030'!$A48="MD",INDIRECT("'Waste 2030'!"&amp;'Country Selector'!$B$3&amp;ROW($A48))*10^12,0)*'Process Emissions Multipliers'!$D$37</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Multipliers'!$E$37</f>
        <v>0</v>
      </c>
    </row>
    <row r="41" spans="1:42">
      <c r="A41" s="74">
        <v>-11</v>
      </c>
      <c r="B41">
        <f ca="1">IF('Waste 2010'!$A49="MD",INDIRECT("'Waste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IF('Waste 2020'!$A49="MD",INDIRECT("'Waste 2020'!"&amp;'Country Selector'!$B$3&amp;ROW($A49))*10^12,0)*'Process Emissions Multipliers'!$B$37</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IF('Waste 2030'!$A49="MD",INDIRECT("'Waste 2030'!"&amp;'Country Selector'!$B$3&amp;ROW($A49))*10^12,0)*'Process Emissions Multipliers'!$D$37</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Multipliers'!$E$37</f>
        <v>0</v>
      </c>
    </row>
    <row r="42" spans="1:42">
      <c r="A42" s="74">
        <v>-10</v>
      </c>
      <c r="B42">
        <f ca="1">IF('Waste 2010'!$A50="MD",INDIRECT("'Waste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IF('Waste 2020'!$A50="MD",INDIRECT("'Waste 2020'!"&amp;'Country Selector'!$B$3&amp;ROW($A50))*10^12,0)*'Process Emissions Multipliers'!$B$37</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IF('Waste 2030'!$A50="MD",INDIRECT("'Waste 2030'!"&amp;'Country Selector'!$B$3&amp;ROW($A50))*10^12,0)*'Process Emissions Multipliers'!$D$37</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Multipliers'!$E$37</f>
        <v>0</v>
      </c>
    </row>
    <row r="43" spans="1:42">
      <c r="A43" s="74">
        <v>-9</v>
      </c>
      <c r="B43">
        <f ca="1">IF('Waste 2010'!$A51="MD",INDIRECT("'Waste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IF('Waste 2020'!$A51="MD",INDIRECT("'Waste 2020'!"&amp;'Country Selector'!$B$3&amp;ROW($A51))*10^12,0)*'Process Emissions Multipliers'!$B$37</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IF('Waste 2030'!$A51="MD",INDIRECT("'Waste 2030'!"&amp;'Country Selector'!$B$3&amp;ROW($A51))*10^12,0)*'Process Emissions Multipliers'!$D$37</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Multipliers'!$E$37</f>
        <v>0</v>
      </c>
    </row>
    <row r="44" spans="1:42">
      <c r="A44" s="74">
        <v>-8</v>
      </c>
      <c r="B44">
        <f ca="1">IF('Waste 2010'!$A52="MD",INDIRECT("'Waste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IF('Waste 2020'!$A52="MD",INDIRECT("'Waste 2020'!"&amp;'Country Selector'!$B$3&amp;ROW($A52))*10^12,0)*'Process Emissions Multipliers'!$B$37</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IF('Waste 2030'!$A52="MD",INDIRECT("'Waste 2030'!"&amp;'Country Selector'!$B$3&amp;ROW($A52))*10^12,0)*'Process Emissions Multipliers'!$D$37</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Multipliers'!$E$37</f>
        <v>0</v>
      </c>
    </row>
    <row r="45" spans="1:42">
      <c r="A45" s="74">
        <v>-7</v>
      </c>
      <c r="B45">
        <f ca="1">IF('Waste 2010'!$A53="MD",INDIRECT("'Waste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IF('Waste 2020'!$A53="MD",INDIRECT("'Waste 2020'!"&amp;'Country Selector'!$B$3&amp;ROW($A53))*10^12,0)*'Process Emissions Multipliers'!$B$37</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IF('Waste 2030'!$A53="MD",INDIRECT("'Waste 2030'!"&amp;'Country Selector'!$B$3&amp;ROW($A53))*10^12,0)*'Process Emissions Multipliers'!$D$37</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Multipliers'!$E$37</f>
        <v>0</v>
      </c>
    </row>
    <row r="46" spans="1:42">
      <c r="A46" s="74">
        <v>-6</v>
      </c>
      <c r="B46">
        <f ca="1">IF('Waste 2010'!$A54="MD",INDIRECT("'Waste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IF('Waste 2020'!$A54="MD",INDIRECT("'Waste 2020'!"&amp;'Country Selector'!$B$3&amp;ROW($A54))*10^12,0)*'Process Emissions Multipliers'!$B$37</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IF('Waste 2030'!$A54="MD",INDIRECT("'Waste 2030'!"&amp;'Country Selector'!$B$3&amp;ROW($A54))*10^12,0)*'Process Emissions Multipliers'!$D$37</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Multipliers'!$E$37</f>
        <v>0</v>
      </c>
    </row>
    <row r="47" spans="1:42">
      <c r="A47" s="74">
        <v>-5</v>
      </c>
      <c r="B47">
        <f ca="1">IF('Waste 2010'!$A55="MD",INDIRECT("'Waste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IF('Waste 2020'!$A55="MD",INDIRECT("'Waste 2020'!"&amp;'Country Selector'!$B$3&amp;ROW($A55))*10^12,0)*'Process Emissions Multipliers'!$B$37</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IF('Waste 2030'!$A55="MD",INDIRECT("'Waste 2030'!"&amp;'Country Selector'!$B$3&amp;ROW($A55))*10^12,0)*'Process Emissions Multipliers'!$D$37</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Multipliers'!$E$37</f>
        <v>0</v>
      </c>
    </row>
    <row r="48" spans="1:42">
      <c r="A48" s="74">
        <v>-4</v>
      </c>
      <c r="B48">
        <f ca="1">IF('Waste 2010'!$A56="MD",INDIRECT("'Waste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IF('Waste 2020'!$A56="MD",INDIRECT("'Waste 2020'!"&amp;'Country Selector'!$B$3&amp;ROW($A56))*10^12,0)*'Process Emissions Multipliers'!$B$37</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IF('Waste 2030'!$A56="MD",INDIRECT("'Waste 2030'!"&amp;'Country Selector'!$B$3&amp;ROW($A56))*10^12,0)*'Process Emissions Multipliers'!$D$37</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Multipliers'!$E$37</f>
        <v>0</v>
      </c>
    </row>
    <row r="49" spans="1:42">
      <c r="A49" s="74">
        <v>-3</v>
      </c>
      <c r="B49">
        <f ca="1">IF('Waste 2010'!$A57="MD",INDIRECT("'Waste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IF('Waste 2020'!$A57="MD",INDIRECT("'Waste 2020'!"&amp;'Country Selector'!$B$3&amp;ROW($A57))*10^12,0)*'Process Emissions Multipliers'!$B$37</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IF('Waste 2030'!$A57="MD",INDIRECT("'Waste 2030'!"&amp;'Country Selector'!$B$3&amp;ROW($A57))*10^12,0)*'Process Emissions Multipliers'!$D$37</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Multipliers'!$E$37</f>
        <v>0</v>
      </c>
    </row>
    <row r="50" spans="1:42">
      <c r="A50" s="74">
        <v>-2</v>
      </c>
      <c r="B50">
        <f ca="1">IF('Waste 2010'!$A58="MD",INDIRECT("'Waste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IF('Waste 2020'!$A58="MD",INDIRECT("'Waste 2020'!"&amp;'Country Selector'!$B$3&amp;ROW($A58))*10^12,0)*'Process Emissions Multipliers'!$B$37</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IF('Waste 2030'!$A58="MD",INDIRECT("'Waste 2030'!"&amp;'Country Selector'!$B$3&amp;ROW($A58))*10^12,0)*'Process Emissions Multipliers'!$D$37</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Multipliers'!$E$37</f>
        <v>0</v>
      </c>
    </row>
    <row r="51" spans="1:42">
      <c r="A51" s="74">
        <v>-1</v>
      </c>
      <c r="B51">
        <f ca="1">IF('Waste 2010'!$A59="MD",INDIRECT("'Waste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IF('Waste 2020'!$A59="MD",INDIRECT("'Waste 2020'!"&amp;'Country Selector'!$B$3&amp;ROW($A59))*10^12,0)*'Process Emissions Multipliers'!$B$37</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IF('Waste 2030'!$A59="MD",INDIRECT("'Waste 2030'!"&amp;'Country Selector'!$B$3&amp;ROW($A59))*10^12,0)*'Process Emissions Multipliers'!$D$37</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Multipliers'!$E$37</f>
        <v>0</v>
      </c>
    </row>
    <row r="52" spans="1:42">
      <c r="A52" s="74">
        <v>0</v>
      </c>
      <c r="B52">
        <f ca="1">IF('Waste 2010'!$A60="MD",INDIRECT("'Waste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IF('Waste 2020'!$A60="MD",INDIRECT("'Waste 2020'!"&amp;'Country Selector'!$B$3&amp;ROW($A60))*10^12,0)*'Process Emissions Multipliers'!$B$37</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IF('Waste 2030'!$A60="MD",INDIRECT("'Waste 2030'!"&amp;'Country Selector'!$B$3&amp;ROW($A60))*10^12,0)*'Process Emissions Multipliers'!$D$37</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Multipliers'!$E$37</f>
        <v>0</v>
      </c>
    </row>
    <row r="53" spans="1:42">
      <c r="A53" s="74">
        <v>1</v>
      </c>
      <c r="B53">
        <f ca="1">IF('Waste 2010'!$A61="MD",INDIRECT("'Waste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IF('Waste 2020'!$A61="MD",INDIRECT("'Waste 2020'!"&amp;'Country Selector'!$B$3&amp;ROW($A61))*10^12,0)*'Process Emissions Multipliers'!$B$37</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IF('Waste 2030'!$A61="MD",INDIRECT("'Waste 2030'!"&amp;'Country Selector'!$B$3&amp;ROW($A61))*10^12,0)*'Process Emissions Multipliers'!$D$37</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Multipliers'!$E$37</f>
        <v>0</v>
      </c>
    </row>
    <row r="54" spans="1:42">
      <c r="A54" s="74">
        <v>2</v>
      </c>
      <c r="B54">
        <f ca="1">IF('Waste 2010'!$A62="MD",INDIRECT("'Waste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IF('Waste 2020'!$A62="MD",INDIRECT("'Waste 2020'!"&amp;'Country Selector'!$B$3&amp;ROW($A62))*10^12,0)*'Process Emissions Multipliers'!$B$37</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IF('Waste 2030'!$A62="MD",INDIRECT("'Waste 2030'!"&amp;'Country Selector'!$B$3&amp;ROW($A62))*10^12,0)*'Process Emissions Multipliers'!$D$37</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Multipliers'!$E$37</f>
        <v>0</v>
      </c>
    </row>
    <row r="55" spans="1:42">
      <c r="A55" s="74">
        <v>3</v>
      </c>
      <c r="B55">
        <f ca="1">IF('Waste 2010'!$A63="MD",INDIRECT("'Waste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IF('Waste 2020'!$A63="MD",INDIRECT("'Waste 2020'!"&amp;'Country Selector'!$B$3&amp;ROW($A63))*10^12,0)*'Process Emissions Multipliers'!$B$37</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IF('Waste 2030'!$A63="MD",INDIRECT("'Waste 2030'!"&amp;'Country Selector'!$B$3&amp;ROW($A63))*10^12,0)*'Process Emissions Multipliers'!$D$37</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Multipliers'!$E$37</f>
        <v>0</v>
      </c>
    </row>
    <row r="56" spans="1:42">
      <c r="A56" s="74">
        <v>4</v>
      </c>
      <c r="B56">
        <f ca="1">IF('Waste 2010'!$A64="MD",INDIRECT("'Waste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IF('Waste 2020'!$A64="MD",INDIRECT("'Waste 2020'!"&amp;'Country Selector'!$B$3&amp;ROW($A64))*10^12,0)*'Process Emissions Multipliers'!$B$37</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IF('Waste 2030'!$A64="MD",INDIRECT("'Waste 2030'!"&amp;'Country Selector'!$B$3&amp;ROW($A64))*10^12,0)*'Process Emissions Multipliers'!$D$37</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Multipliers'!$E$37</f>
        <v>0</v>
      </c>
    </row>
    <row r="57" spans="1:42">
      <c r="A57" s="74">
        <v>5</v>
      </c>
      <c r="B57">
        <f ca="1">IF('Waste 2010'!$A65="MD",INDIRECT("'Waste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IF('Waste 2020'!$A65="MD",INDIRECT("'Waste 2020'!"&amp;'Country Selector'!$B$3&amp;ROW($A65))*10^12,0)*'Process Emissions Multipliers'!$B$37</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IF('Waste 2030'!$A65="MD",INDIRECT("'Waste 2030'!"&amp;'Country Selector'!$B$3&amp;ROW($A65))*10^12,0)*'Process Emissions Multipliers'!$D$37</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Multipliers'!$E$37</f>
        <v>0</v>
      </c>
    </row>
    <row r="58" spans="1:42">
      <c r="A58" s="74">
        <v>6</v>
      </c>
      <c r="B58">
        <f ca="1">IF('Waste 2010'!$A66="MD",INDIRECT("'Waste 2010'!"&amp;'Country Selector'!$B$3&amp;ROW($A66))*10^12,0)</f>
        <v>568382353841.79651</v>
      </c>
      <c r="C58" s="90">
        <f t="shared" ca="1" si="9"/>
        <v>582876014355.68909</v>
      </c>
      <c r="D58" s="90">
        <f t="shared" ca="1" si="9"/>
        <v>597369674869.58167</v>
      </c>
      <c r="E58" s="90">
        <f t="shared" ca="1" si="9"/>
        <v>611863335383.47437</v>
      </c>
      <c r="F58" s="90">
        <f t="shared" ca="1" si="9"/>
        <v>626356995897.36694</v>
      </c>
      <c r="G58" s="90">
        <f t="shared" ca="1" si="9"/>
        <v>640850656411.25952</v>
      </c>
      <c r="H58" s="90">
        <f t="shared" ca="1" si="9"/>
        <v>655344316925.1521</v>
      </c>
      <c r="I58" s="90">
        <f t="shared" ca="1" si="9"/>
        <v>669837977439.04468</v>
      </c>
      <c r="J58" s="90">
        <f t="shared" ca="1" si="9"/>
        <v>684331637952.93726</v>
      </c>
      <c r="K58" s="90">
        <f t="shared" ca="1" si="9"/>
        <v>698825298466.82996</v>
      </c>
      <c r="L58">
        <f ca="1">IF('Waste 2020'!$A66="MD",INDIRECT("'Waste 2020'!"&amp;'Country Selector'!$B$3&amp;ROW($A66))*10^12,0)*'Process Emissions Multipliers'!$B$37</f>
        <v>713318958980.72253</v>
      </c>
      <c r="M58" s="90">
        <f t="shared" ca="1" si="10"/>
        <v>721203383131.73511</v>
      </c>
      <c r="N58" s="90">
        <f t="shared" ca="1" si="10"/>
        <v>729087807282.74756</v>
      </c>
      <c r="O58" s="90">
        <f t="shared" ca="1" si="10"/>
        <v>736972231433.76013</v>
      </c>
      <c r="P58" s="90">
        <f t="shared" ca="1" si="10"/>
        <v>744856655584.77271</v>
      </c>
      <c r="Q58" s="90">
        <f t="shared" ca="1" si="10"/>
        <v>752741079735.78516</v>
      </c>
      <c r="R58" s="90">
        <f t="shared" ca="1" si="10"/>
        <v>760625503886.79785</v>
      </c>
      <c r="S58" s="90">
        <f t="shared" ca="1" si="10"/>
        <v>768509928037.8103</v>
      </c>
      <c r="T58" s="90">
        <f t="shared" ca="1" si="10"/>
        <v>776394352188.82288</v>
      </c>
      <c r="U58" s="90">
        <f t="shared" ca="1" si="10"/>
        <v>784278776339.83533</v>
      </c>
      <c r="V58">
        <f ca="1">IF('Waste 2030'!$A66="MD",INDIRECT("'Waste 2030'!"&amp;'Country Selector'!$B$3&amp;ROW($A66))*10^12,0)*'Process Emissions Multipliers'!$D$37</f>
        <v>792163200490.8479</v>
      </c>
      <c r="W58" s="90">
        <f t="shared" ca="1" si="8"/>
        <v>796843434135.61743</v>
      </c>
      <c r="X58" s="90">
        <f t="shared" ca="1" si="8"/>
        <v>801523667780.38708</v>
      </c>
      <c r="Y58" s="90">
        <f t="shared" ca="1" si="8"/>
        <v>806203901425.15674</v>
      </c>
      <c r="Z58" s="90">
        <f t="shared" ca="1" si="8"/>
        <v>810884135069.92627</v>
      </c>
      <c r="AA58" s="90">
        <f t="shared" ca="1" si="8"/>
        <v>815564368714.69592</v>
      </c>
      <c r="AB58" s="90">
        <f t="shared" ca="1" si="8"/>
        <v>820244602359.46545</v>
      </c>
      <c r="AC58" s="90">
        <f t="shared" ca="1" si="8"/>
        <v>824924836004.23511</v>
      </c>
      <c r="AD58" s="90">
        <f t="shared" ca="1" si="8"/>
        <v>829605069649.00476</v>
      </c>
      <c r="AE58" s="90">
        <f t="shared" ca="1" si="8"/>
        <v>834285303293.77441</v>
      </c>
      <c r="AF58" s="90">
        <f t="shared" ca="1" si="8"/>
        <v>838965536938.54395</v>
      </c>
      <c r="AG58" s="90">
        <f t="shared" ca="1" si="8"/>
        <v>843645770583.31348</v>
      </c>
      <c r="AH58" s="90">
        <f t="shared" ca="1" si="8"/>
        <v>848326004228.08313</v>
      </c>
      <c r="AI58" s="90">
        <f t="shared" ca="1" si="8"/>
        <v>853006237872.85266</v>
      </c>
      <c r="AJ58" s="90">
        <f t="shared" ca="1" si="8"/>
        <v>857686471517.62231</v>
      </c>
      <c r="AK58" s="90">
        <f t="shared" ca="1" si="8"/>
        <v>862366705162.39185</v>
      </c>
      <c r="AL58" s="90">
        <f t="shared" ca="1" si="8"/>
        <v>867046938807.1615</v>
      </c>
      <c r="AM58" s="90">
        <f t="shared" ca="1" si="11"/>
        <v>871727172451.93115</v>
      </c>
      <c r="AN58" s="90">
        <f t="shared" ca="1" si="11"/>
        <v>876407406096.70081</v>
      </c>
      <c r="AO58" s="90">
        <f t="shared" ca="1" si="11"/>
        <v>881087639741.47021</v>
      </c>
      <c r="AP58">
        <f ca="1">V58*'Process Emissions Multipliers'!$E$37</f>
        <v>885767873386.23987</v>
      </c>
    </row>
    <row r="59" spans="1:42">
      <c r="A59" s="74">
        <v>7</v>
      </c>
      <c r="B59">
        <f ca="1">IF('Waste 2010'!$A67="MD",INDIRECT("'Waste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IF('Waste 2020'!$A67="MD",INDIRECT("'Waste 2020'!"&amp;'Country Selector'!$B$3&amp;ROW($A67))*10^12,0)*'Process Emissions Multipliers'!$B$37</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IF('Waste 2030'!$A67="MD",INDIRECT("'Waste 2030'!"&amp;'Country Selector'!$B$3&amp;ROW($A67))*10^12,0)*'Process Emissions Multipliers'!$D$37</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Multipliers'!$E$37</f>
        <v>0</v>
      </c>
    </row>
    <row r="60" spans="1:42">
      <c r="A60" s="74">
        <v>8</v>
      </c>
      <c r="B60">
        <f ca="1">IF('Waste 2010'!$A68="MD",INDIRECT("'Waste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IF('Waste 2020'!$A68="MD",INDIRECT("'Waste 2020'!"&amp;'Country Selector'!$B$3&amp;ROW($A68))*10^12,0)*'Process Emissions Multipliers'!$B$37</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IF('Waste 2030'!$A68="MD",INDIRECT("'Waste 2030'!"&amp;'Country Selector'!$B$3&amp;ROW($A68))*10^12,0)*'Process Emissions Multipliers'!$D$37</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Multipliers'!$E$37</f>
        <v>0</v>
      </c>
    </row>
    <row r="61" spans="1:42">
      <c r="A61" s="74">
        <v>9</v>
      </c>
      <c r="B61">
        <f ca="1">IF('Waste 2010'!$A69="MD",INDIRECT("'Waste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IF('Waste 2020'!$A69="MD",INDIRECT("'Waste 2020'!"&amp;'Country Selector'!$B$3&amp;ROW($A69))*10^12,0)*'Process Emissions Multipliers'!$B$37</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IF('Waste 2030'!$A69="MD",INDIRECT("'Waste 2030'!"&amp;'Country Selector'!$B$3&amp;ROW($A69))*10^12,0)*'Process Emissions Multipliers'!$D$37</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Multipliers'!$E$37</f>
        <v>0</v>
      </c>
    </row>
    <row r="62" spans="1:42">
      <c r="A62" s="74">
        <v>10</v>
      </c>
      <c r="B62">
        <f ca="1">IF('Waste 2010'!$A70="MD",INDIRECT("'Waste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IF('Waste 2020'!$A70="MD",INDIRECT("'Waste 2020'!"&amp;'Country Selector'!$B$3&amp;ROW($A70))*10^12,0)*'Process Emissions Multipliers'!$B$37</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IF('Waste 2030'!$A70="MD",INDIRECT("'Waste 2030'!"&amp;'Country Selector'!$B$3&amp;ROW($A70))*10^12,0)*'Process Emissions Multipliers'!$D$37</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Multipliers'!$E$37</f>
        <v>0</v>
      </c>
    </row>
    <row r="63" spans="1:42">
      <c r="A63" s="74">
        <v>11</v>
      </c>
      <c r="B63">
        <f ca="1">IF('Waste 2010'!$A71="MD",INDIRECT("'Waste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IF('Waste 2020'!$A71="MD",INDIRECT("'Waste 2020'!"&amp;'Country Selector'!$B$3&amp;ROW($A71))*10^12,0)*'Process Emissions Multipliers'!$B$37</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IF('Waste 2030'!$A71="MD",INDIRECT("'Waste 2030'!"&amp;'Country Selector'!$B$3&amp;ROW($A71))*10^12,0)*'Process Emissions Multipliers'!$D$37</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Multipliers'!$E$37</f>
        <v>0</v>
      </c>
    </row>
    <row r="64" spans="1:42">
      <c r="A64" s="74">
        <v>12</v>
      </c>
      <c r="B64">
        <f ca="1">IF('Waste 2010'!$A72="MD",INDIRECT("'Waste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IF('Waste 2020'!$A72="MD",INDIRECT("'Waste 2020'!"&amp;'Country Selector'!$B$3&amp;ROW($A72))*10^12,0)*'Process Emissions Multipliers'!$B$37</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IF('Waste 2030'!$A72="MD",INDIRECT("'Waste 2030'!"&amp;'Country Selector'!$B$3&amp;ROW($A72))*10^12,0)*'Process Emissions Multipliers'!$D$37</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Multipliers'!$E$37</f>
        <v>0</v>
      </c>
    </row>
    <row r="65" spans="1:42">
      <c r="A65" s="74">
        <v>13</v>
      </c>
      <c r="B65">
        <f ca="1">IF('Waste 2010'!$A73="MD",INDIRECT("'Waste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IF('Waste 2020'!$A73="MD",INDIRECT("'Waste 2020'!"&amp;'Country Selector'!$B$3&amp;ROW($A73))*10^12,0)*'Process Emissions Multipliers'!$B$37</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IF('Waste 2030'!$A73="MD",INDIRECT("'Waste 2030'!"&amp;'Country Selector'!$B$3&amp;ROW($A73))*10^12,0)*'Process Emissions Multipliers'!$D$37</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Multipliers'!$E$37</f>
        <v>0</v>
      </c>
    </row>
    <row r="66" spans="1:42">
      <c r="A66" s="74">
        <v>14</v>
      </c>
      <c r="B66">
        <f ca="1">IF('Waste 2010'!$A74="MD",INDIRECT("'Waste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IF('Waste 2020'!$A74="MD",INDIRECT("'Waste 2020'!"&amp;'Country Selector'!$B$3&amp;ROW($A74))*10^12,0)*'Process Emissions Multipliers'!$B$37</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IF('Waste 2030'!$A74="MD",INDIRECT("'Waste 2030'!"&amp;'Country Selector'!$B$3&amp;ROW($A74))*10^12,0)*'Process Emissions Multipliers'!$D$37</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Multipliers'!$E$37</f>
        <v>0</v>
      </c>
    </row>
    <row r="67" spans="1:42">
      <c r="A67" s="74">
        <v>15</v>
      </c>
      <c r="B67">
        <f ca="1">IF('Waste 2010'!$A75="MD",INDIRECT("'Waste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IF('Waste 2020'!$A75="MD",INDIRECT("'Waste 2020'!"&amp;'Country Selector'!$B$3&amp;ROW($A75))*10^12,0)*'Process Emissions Multipliers'!$B$37</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IF('Waste 2030'!$A75="MD",INDIRECT("'Waste 2030'!"&amp;'Country Selector'!$B$3&amp;ROW($A75))*10^12,0)*'Process Emissions Multipliers'!$D$37</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Multipliers'!$E$37</f>
        <v>0</v>
      </c>
    </row>
    <row r="68" spans="1:42">
      <c r="A68" s="74">
        <v>16</v>
      </c>
      <c r="B68">
        <f ca="1">IF('Waste 2010'!$A76="MD",INDIRECT("'Waste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IF('Waste 2020'!$A76="MD",INDIRECT("'Waste 2020'!"&amp;'Country Selector'!$B$3&amp;ROW($A76))*10^12,0)*'Process Emissions Multipliers'!$B$37</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IF('Waste 2030'!$A76="MD",INDIRECT("'Waste 2030'!"&amp;'Country Selector'!$B$3&amp;ROW($A76))*10^12,0)*'Process Emissions Multipliers'!$D$37</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Multipliers'!$E$37</f>
        <v>0</v>
      </c>
    </row>
    <row r="69" spans="1:42">
      <c r="A69" s="74">
        <v>17</v>
      </c>
      <c r="B69">
        <f ca="1">IF('Waste 2010'!$A77="MD",INDIRECT("'Waste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IF('Waste 2020'!$A77="MD",INDIRECT("'Waste 2020'!"&amp;'Country Selector'!$B$3&amp;ROW($A77))*10^12,0)*'Process Emissions Multipliers'!$B$37</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IF('Waste 2030'!$A77="MD",INDIRECT("'Waste 2030'!"&amp;'Country Selector'!$B$3&amp;ROW($A77))*10^12,0)*'Process Emissions Multipliers'!$D$37</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Multipliers'!$E$37</f>
        <v>0</v>
      </c>
    </row>
    <row r="70" spans="1:42">
      <c r="A70" s="74">
        <v>18</v>
      </c>
      <c r="B70">
        <f ca="1">IF('Waste 2010'!$A78="MD",INDIRECT("'Waste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IF('Waste 2020'!$A78="MD",INDIRECT("'Waste 2020'!"&amp;'Country Selector'!$B$3&amp;ROW($A78))*10^12,0)*'Process Emissions Multipliers'!$B$37</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IF('Waste 2030'!$A78="MD",INDIRECT("'Waste 2030'!"&amp;'Country Selector'!$B$3&amp;ROW($A78))*10^12,0)*'Process Emissions Multipliers'!$D$37</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Multipliers'!$E$37</f>
        <v>0</v>
      </c>
    </row>
    <row r="71" spans="1:42">
      <c r="A71" s="74">
        <v>19</v>
      </c>
      <c r="B71">
        <f ca="1">IF('Waste 2010'!$A79="MD",INDIRECT("'Waste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IF('Waste 2020'!$A79="MD",INDIRECT("'Waste 2020'!"&amp;'Country Selector'!$B$3&amp;ROW($A79))*10^12,0)*'Process Emissions Multipliers'!$B$37</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IF('Waste 2030'!$A79="MD",INDIRECT("'Waste 2030'!"&amp;'Country Selector'!$B$3&amp;ROW($A79))*10^12,0)*'Process Emissions Multipliers'!$D$37</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Multipliers'!$E$37</f>
        <v>0</v>
      </c>
    </row>
    <row r="72" spans="1:42">
      <c r="A72" s="74">
        <v>20</v>
      </c>
      <c r="B72">
        <f ca="1">IF('Waste 2010'!$A80="MD",INDIRECT("'Waste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IF('Waste 2020'!$A80="MD",INDIRECT("'Waste 2020'!"&amp;'Country Selector'!$B$3&amp;ROW($A80))*10^12,0)*'Process Emissions Multipliers'!$B$37</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IF('Waste 2030'!$A80="MD",INDIRECT("'Waste 2030'!"&amp;'Country Selector'!$B$3&amp;ROW($A80))*10^12,0)*'Process Emissions Multipliers'!$D$37</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Multipliers'!$E$37</f>
        <v>0</v>
      </c>
    </row>
    <row r="73" spans="1:42">
      <c r="A73" s="74">
        <v>21</v>
      </c>
      <c r="B73">
        <f ca="1">IF('Waste 2010'!$A81="MD",INDIRECT("'Waste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IF('Waste 2020'!$A81="MD",INDIRECT("'Waste 2020'!"&amp;'Country Selector'!$B$3&amp;ROW($A81))*10^12,0)*'Process Emissions Multipliers'!$B$37</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IF('Waste 2030'!$A81="MD",INDIRECT("'Waste 2030'!"&amp;'Country Selector'!$B$3&amp;ROW($A81))*10^12,0)*'Process Emissions Multipliers'!$D$37</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Multipliers'!$E$37</f>
        <v>0</v>
      </c>
    </row>
    <row r="74" spans="1:42">
      <c r="A74" s="74">
        <v>22</v>
      </c>
      <c r="B74">
        <f ca="1">IF('Waste 2010'!$A82="MD",INDIRECT("'Waste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IF('Waste 2020'!$A82="MD",INDIRECT("'Waste 2020'!"&amp;'Country Selector'!$B$3&amp;ROW($A82))*10^12,0)*'Process Emissions Multipliers'!$B$37</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IF('Waste 2030'!$A82="MD",INDIRECT("'Waste 2030'!"&amp;'Country Selector'!$B$3&amp;ROW($A82))*10^12,0)*'Process Emissions Multipliers'!$D$37</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Multipliers'!$E$37</f>
        <v>0</v>
      </c>
    </row>
    <row r="75" spans="1:42">
      <c r="A75" s="74">
        <v>23</v>
      </c>
      <c r="B75">
        <f ca="1">IF('Waste 2010'!$A83="MD",INDIRECT("'Waste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IF('Waste 2020'!$A83="MD",INDIRECT("'Waste 2020'!"&amp;'Country Selector'!$B$3&amp;ROW($A83))*10^12,0)*'Process Emissions Multipliers'!$B$37</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IF('Waste 2030'!$A83="MD",INDIRECT("'Waste 2030'!"&amp;'Country Selector'!$B$3&amp;ROW($A83))*10^12,0)*'Process Emissions Multipliers'!$D$37</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Multipliers'!$E$37</f>
        <v>0</v>
      </c>
    </row>
    <row r="76" spans="1:42">
      <c r="A76" s="74">
        <v>24</v>
      </c>
      <c r="B76">
        <f ca="1">IF('Waste 2010'!$A84="MD",INDIRECT("'Waste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IF('Waste 2020'!$A84="MD",INDIRECT("'Waste 2020'!"&amp;'Country Selector'!$B$3&amp;ROW($A84))*10^12,0)*'Process Emissions Multipliers'!$B$37</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IF('Waste 2030'!$A84="MD",INDIRECT("'Waste 2030'!"&amp;'Country Selector'!$B$3&amp;ROW($A84))*10^12,0)*'Process Emissions Multipliers'!$D$37</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Multipliers'!$E$37</f>
        <v>0</v>
      </c>
    </row>
    <row r="77" spans="1:42">
      <c r="A77" s="74">
        <v>25</v>
      </c>
      <c r="B77">
        <f ca="1">IF('Waste 2010'!$A85="MD",INDIRECT("'Waste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IF('Waste 2020'!$A85="MD",INDIRECT("'Waste 2020'!"&amp;'Country Selector'!$B$3&amp;ROW($A85))*10^12,0)*'Process Emissions Multipliers'!$B$37</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IF('Waste 2030'!$A85="MD",INDIRECT("'Waste 2030'!"&amp;'Country Selector'!$B$3&amp;ROW($A85))*10^12,0)*'Process Emissions Multipliers'!$D$37</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Multipliers'!$E$37</f>
        <v>0</v>
      </c>
    </row>
    <row r="78" spans="1:42">
      <c r="A78" s="74">
        <v>26</v>
      </c>
      <c r="B78">
        <f ca="1">IF('Waste 2010'!$A86="MD",INDIRECT("'Waste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IF('Waste 2020'!$A86="MD",INDIRECT("'Waste 2020'!"&amp;'Country Selector'!$B$3&amp;ROW($A86))*10^12,0)*'Process Emissions Multipliers'!$B$37</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IF('Waste 2030'!$A86="MD",INDIRECT("'Waste 2030'!"&amp;'Country Selector'!$B$3&amp;ROW($A86))*10^12,0)*'Process Emissions Multipliers'!$D$37</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Multipliers'!$E$37</f>
        <v>0</v>
      </c>
    </row>
    <row r="79" spans="1:42">
      <c r="A79" s="74">
        <v>27</v>
      </c>
      <c r="B79">
        <f ca="1">IF('Waste 2010'!$A87="MD",INDIRECT("'Waste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IF('Waste 2020'!$A87="MD",INDIRECT("'Waste 2020'!"&amp;'Country Selector'!$B$3&amp;ROW($A87))*10^12,0)*'Process Emissions Multipliers'!$B$37</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IF('Waste 2030'!$A87="MD",INDIRECT("'Waste 2030'!"&amp;'Country Selector'!$B$3&amp;ROW($A87))*10^12,0)*'Process Emissions Multipliers'!$D$37</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Multipliers'!$E$37</f>
        <v>0</v>
      </c>
    </row>
    <row r="80" spans="1:42">
      <c r="A80" s="74">
        <v>28</v>
      </c>
      <c r="B80">
        <f ca="1">IF('Waste 2010'!$A88="MD",INDIRECT("'Waste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IF('Waste 2020'!$A88="MD",INDIRECT("'Waste 2020'!"&amp;'Country Selector'!$B$3&amp;ROW($A88))*10^12,0)*'Process Emissions Multipliers'!$B$37</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IF('Waste 2030'!$A88="MD",INDIRECT("'Waste 2030'!"&amp;'Country Selector'!$B$3&amp;ROW($A88))*10^12,0)*'Process Emissions Multipliers'!$D$37</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Multipliers'!$E$37</f>
        <v>0</v>
      </c>
    </row>
    <row r="81" spans="1:42">
      <c r="A81" s="74">
        <v>29</v>
      </c>
      <c r="B81">
        <f ca="1">IF('Waste 2010'!$A89="MD",INDIRECT("'Waste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IF('Waste 2020'!$A89="MD",INDIRECT("'Waste 2020'!"&amp;'Country Selector'!$B$3&amp;ROW($A89))*10^12,0)*'Process Emissions Multipliers'!$B$37</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IF('Waste 2030'!$A89="MD",INDIRECT("'Waste 2030'!"&amp;'Country Selector'!$B$3&amp;ROW($A89))*10^12,0)*'Process Emissions Multipliers'!$D$37</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Multipliers'!$E$37</f>
        <v>0</v>
      </c>
    </row>
    <row r="82" spans="1:42">
      <c r="A82" s="74">
        <v>30</v>
      </c>
      <c r="B82">
        <f ca="1">IF('Waste 2010'!$A90="MD",INDIRECT("'Waste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IF('Waste 2020'!$A90="MD",INDIRECT("'Waste 2020'!"&amp;'Country Selector'!$B$3&amp;ROW($A90))*10^12,0)*'Process Emissions Multipliers'!$B$37</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IF('Waste 2030'!$A90="MD",INDIRECT("'Waste 2030'!"&amp;'Country Selector'!$B$3&amp;ROW($A90))*10^12,0)*'Process Emissions Multipliers'!$D$37</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Multipliers'!$E$37</f>
        <v>0</v>
      </c>
    </row>
    <row r="83" spans="1:42">
      <c r="A83" s="74">
        <v>31</v>
      </c>
      <c r="B83">
        <f ca="1">IF('Waste 2010'!$A91="MD",INDIRECT("'Waste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IF('Waste 2020'!$A91="MD",INDIRECT("'Waste 2020'!"&amp;'Country Selector'!$B$3&amp;ROW($A91))*10^12,0)*'Process Emissions Multipliers'!$B$37</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IF('Waste 2030'!$A91="MD",INDIRECT("'Waste 2030'!"&amp;'Country Selector'!$B$3&amp;ROW($A91))*10^12,0)*'Process Emissions Multipliers'!$D$37</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Multipliers'!$E$37</f>
        <v>0</v>
      </c>
    </row>
    <row r="84" spans="1:42">
      <c r="A84" s="74">
        <v>32</v>
      </c>
      <c r="B84">
        <f ca="1">IF('Waste 2010'!$A92="MD",INDIRECT("'Waste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IF('Waste 2020'!$A92="MD",INDIRECT("'Waste 2020'!"&amp;'Country Selector'!$B$3&amp;ROW($A92))*10^12,0)*'Process Emissions Multipliers'!$B$37</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IF('Waste 2030'!$A92="MD",INDIRECT("'Waste 2030'!"&amp;'Country Selector'!$B$3&amp;ROW($A92))*10^12,0)*'Process Emissions Multipliers'!$D$37</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Multipliers'!$E$37</f>
        <v>0</v>
      </c>
    </row>
    <row r="85" spans="1:42">
      <c r="A85" s="74">
        <v>33</v>
      </c>
      <c r="B85">
        <f ca="1">IF('Waste 2010'!$A93="MD",INDIRECT("'Waste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IF('Waste 2020'!$A93="MD",INDIRECT("'Waste 2020'!"&amp;'Country Selector'!$B$3&amp;ROW($A93))*10^12,0)*'Process Emissions Multipliers'!$B$37</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IF('Waste 2030'!$A93="MD",INDIRECT("'Waste 2030'!"&amp;'Country Selector'!$B$3&amp;ROW($A93))*10^12,0)*'Process Emissions Multipliers'!$D$37</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Multipliers'!$E$37</f>
        <v>0</v>
      </c>
    </row>
    <row r="86" spans="1:42">
      <c r="A86" s="74">
        <v>34</v>
      </c>
      <c r="B86">
        <f ca="1">IF('Waste 2010'!$A94="MD",INDIRECT("'Waste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IF('Waste 2020'!$A94="MD",INDIRECT("'Waste 2020'!"&amp;'Country Selector'!$B$3&amp;ROW($A94))*10^12,0)*'Process Emissions Multipliers'!$B$37</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IF('Waste 2030'!$A94="MD",INDIRECT("'Waste 2030'!"&amp;'Country Selector'!$B$3&amp;ROW($A94))*10^12,0)*'Process Emissions Multipliers'!$D$37</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Multipliers'!$E$37</f>
        <v>0</v>
      </c>
    </row>
    <row r="87" spans="1:42">
      <c r="A87" s="74">
        <v>35</v>
      </c>
      <c r="B87">
        <f ca="1">IF('Waste 2010'!$A95="MD",INDIRECT("'Waste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IF('Waste 2020'!$A95="MD",INDIRECT("'Waste 2020'!"&amp;'Country Selector'!$B$3&amp;ROW($A95))*10^12,0)*'Process Emissions Multipliers'!$B$37</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IF('Waste 2030'!$A95="MD",INDIRECT("'Waste 2030'!"&amp;'Country Selector'!$B$3&amp;ROW($A95))*10^12,0)*'Process Emissions Multipliers'!$D$37</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Multipliers'!$E$37</f>
        <v>0</v>
      </c>
    </row>
    <row r="88" spans="1:42">
      <c r="A88" s="74">
        <v>36</v>
      </c>
      <c r="B88">
        <f ca="1">IF('Waste 2010'!$A96="MD",INDIRECT("'Waste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IF('Waste 2020'!$A96="MD",INDIRECT("'Waste 2020'!"&amp;'Country Selector'!$B$3&amp;ROW($A96))*10^12,0)*'Process Emissions Multipliers'!$B$37</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IF('Waste 2030'!$A96="MD",INDIRECT("'Waste 2030'!"&amp;'Country Selector'!$B$3&amp;ROW($A96))*10^12,0)*'Process Emissions Multipliers'!$D$37</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Multipliers'!$E$37</f>
        <v>0</v>
      </c>
    </row>
    <row r="89" spans="1:42">
      <c r="A89" s="74">
        <v>37</v>
      </c>
      <c r="B89">
        <f ca="1">IF('Waste 2010'!$A97="MD",INDIRECT("'Waste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IF('Waste 2020'!$A97="MD",INDIRECT("'Waste 2020'!"&amp;'Country Selector'!$B$3&amp;ROW($A97))*10^12,0)*'Process Emissions Multipliers'!$B$37</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IF('Waste 2030'!$A97="MD",INDIRECT("'Waste 2030'!"&amp;'Country Selector'!$B$3&amp;ROW($A97))*10^12,0)*'Process Emissions Multipliers'!$D$37</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Multipliers'!$E$37</f>
        <v>0</v>
      </c>
    </row>
    <row r="90" spans="1:42">
      <c r="A90" s="74">
        <v>38</v>
      </c>
      <c r="B90">
        <f ca="1">IF('Waste 2010'!$A98="MD",INDIRECT("'Waste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IF('Waste 2020'!$A98="MD",INDIRECT("'Waste 2020'!"&amp;'Country Selector'!$B$3&amp;ROW($A98))*10^12,0)*'Process Emissions Multipliers'!$B$37</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IF('Waste 2030'!$A98="MD",INDIRECT("'Waste 2030'!"&amp;'Country Selector'!$B$3&amp;ROW($A98))*10^12,0)*'Process Emissions Multipliers'!$D$37</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Multipliers'!$E$37</f>
        <v>0</v>
      </c>
    </row>
    <row r="91" spans="1:42">
      <c r="A91" s="74">
        <v>39</v>
      </c>
      <c r="B91">
        <f ca="1">IF('Waste 2010'!$A99="MD",INDIRECT("'Waste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IF('Waste 2020'!$A99="MD",INDIRECT("'Waste 2020'!"&amp;'Country Selector'!$B$3&amp;ROW($A99))*10^12,0)*'Process Emissions Multipliers'!$B$37</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IF('Waste 2030'!$A99="MD",INDIRECT("'Waste 2030'!"&amp;'Country Selector'!$B$3&amp;ROW($A99))*10^12,0)*'Process Emissions Multipliers'!$D$37</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Multipliers'!$E$37</f>
        <v>0</v>
      </c>
    </row>
    <row r="92" spans="1:42">
      <c r="A92" s="74">
        <v>40</v>
      </c>
      <c r="B92">
        <f ca="1">IF('Waste 2010'!$A100="MD",INDIRECT("'Waste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IF('Waste 2020'!$A100="MD",INDIRECT("'Waste 2020'!"&amp;'Country Selector'!$B$3&amp;ROW($A100))*10^12,0)*'Process Emissions Multipliers'!$B$37</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IF('Waste 2030'!$A100="MD",INDIRECT("'Waste 2030'!"&amp;'Country Selector'!$B$3&amp;ROW($A100))*10^12,0)*'Process Emissions Multipliers'!$D$37</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Multipliers'!$E$37</f>
        <v>0</v>
      </c>
    </row>
    <row r="93" spans="1:42">
      <c r="A93" s="74">
        <v>41</v>
      </c>
      <c r="B93">
        <f ca="1">IF('Waste 2010'!$A101="MD",INDIRECT("'Waste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IF('Waste 2020'!$A101="MD",INDIRECT("'Waste 2020'!"&amp;'Country Selector'!$B$3&amp;ROW($A101))*10^12,0)*'Process Emissions Multipliers'!$B$37</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IF('Waste 2030'!$A101="MD",INDIRECT("'Waste 2030'!"&amp;'Country Selector'!$B$3&amp;ROW($A101))*10^12,0)*'Process Emissions Multipliers'!$D$37</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Multipliers'!$E$37</f>
        <v>0</v>
      </c>
    </row>
    <row r="94" spans="1:42">
      <c r="A94" s="74">
        <v>42</v>
      </c>
      <c r="B94">
        <f ca="1">IF('Waste 2010'!$A102="MD",INDIRECT("'Waste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IF('Waste 2020'!$A102="MD",INDIRECT("'Waste 2020'!"&amp;'Country Selector'!$B$3&amp;ROW($A102))*10^12,0)*'Process Emissions Multipliers'!$B$37</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IF('Waste 2030'!$A102="MD",INDIRECT("'Waste 2030'!"&amp;'Country Selector'!$B$3&amp;ROW($A102))*10^12,0)*'Process Emissions Multipliers'!$D$37</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Multipliers'!$E$37</f>
        <v>0</v>
      </c>
    </row>
    <row r="95" spans="1:42">
      <c r="A95" s="74">
        <v>43</v>
      </c>
      <c r="B95">
        <f ca="1">IF('Waste 2010'!$A103="MD",INDIRECT("'Waste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IF('Waste 2020'!$A103="MD",INDIRECT("'Waste 2020'!"&amp;'Country Selector'!$B$3&amp;ROW($A103))*10^12,0)*'Process Emissions Multipliers'!$B$37</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IF('Waste 2030'!$A103="MD",INDIRECT("'Waste 2030'!"&amp;'Country Selector'!$B$3&amp;ROW($A103))*10^12,0)*'Process Emissions Multipliers'!$D$37</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Multipliers'!$E$37</f>
        <v>0</v>
      </c>
    </row>
    <row r="96" spans="1:42">
      <c r="A96" s="74">
        <v>44</v>
      </c>
      <c r="B96">
        <f ca="1">IF('Waste 2010'!$A104="MD",INDIRECT("'Waste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IF('Waste 2020'!$A104="MD",INDIRECT("'Waste 2020'!"&amp;'Country Selector'!$B$3&amp;ROW($A104))*10^12,0)*'Process Emissions Multipliers'!$B$37</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IF('Waste 2030'!$A104="MD",INDIRECT("'Waste 2030'!"&amp;'Country Selector'!$B$3&amp;ROW($A104))*10^12,0)*'Process Emissions Multipliers'!$D$37</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Multipliers'!$E$37</f>
        <v>0</v>
      </c>
    </row>
    <row r="97" spans="1:42">
      <c r="A97" s="74">
        <v>45</v>
      </c>
      <c r="B97">
        <f ca="1">IF('Waste 2010'!$A105="MD",INDIRECT("'Waste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IF('Waste 2020'!$A105="MD",INDIRECT("'Waste 2020'!"&amp;'Country Selector'!$B$3&amp;ROW($A105))*10^12,0)*'Process Emissions Multipliers'!$B$37</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IF('Waste 2030'!$A105="MD",INDIRECT("'Waste 2030'!"&amp;'Country Selector'!$B$3&amp;ROW($A105))*10^12,0)*'Process Emissions Multipliers'!$D$37</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Multipliers'!$E$37</f>
        <v>0</v>
      </c>
    </row>
    <row r="98" spans="1:42">
      <c r="A98" s="74">
        <v>46</v>
      </c>
      <c r="B98">
        <f ca="1">IF('Waste 2010'!$A106="MD",INDIRECT("'Waste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IF('Waste 2020'!$A106="MD",INDIRECT("'Waste 2020'!"&amp;'Country Selector'!$B$3&amp;ROW($A106))*10^12,0)*'Process Emissions Multipliers'!$B$37</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IF('Waste 2030'!$A106="MD",INDIRECT("'Waste 2030'!"&amp;'Country Selector'!$B$3&amp;ROW($A106))*10^12,0)*'Process Emissions Multipliers'!$D$37</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Multipliers'!$E$37</f>
        <v>0</v>
      </c>
    </row>
    <row r="99" spans="1:42">
      <c r="A99" s="74">
        <v>47</v>
      </c>
      <c r="B99">
        <f ca="1">IF('Waste 2010'!$A107="MD",INDIRECT("'Waste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IF('Waste 2020'!$A107="MD",INDIRECT("'Waste 2020'!"&amp;'Country Selector'!$B$3&amp;ROW($A107))*10^12,0)*'Process Emissions Multipliers'!$B$37</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IF('Waste 2030'!$A107="MD",INDIRECT("'Waste 2030'!"&amp;'Country Selector'!$B$3&amp;ROW($A107))*10^12,0)*'Process Emissions Multipliers'!$D$37</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Multipliers'!$E$37</f>
        <v>0</v>
      </c>
    </row>
    <row r="100" spans="1:42">
      <c r="A100" s="74">
        <v>48</v>
      </c>
      <c r="B100">
        <f ca="1">IF('Waste 2010'!$A108="MD",INDIRECT("'Waste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IF('Waste 2020'!$A108="MD",INDIRECT("'Waste 2020'!"&amp;'Country Selector'!$B$3&amp;ROW($A108))*10^12,0)*'Process Emissions Multipliers'!$B$37</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IF('Waste 2030'!$A108="MD",INDIRECT("'Waste 2030'!"&amp;'Country Selector'!$B$3&amp;ROW($A108))*10^12,0)*'Process Emissions Multipliers'!$D$37</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Multipliers'!$E$37</f>
        <v>0</v>
      </c>
    </row>
    <row r="101" spans="1:42">
      <c r="A101" s="74">
        <v>49</v>
      </c>
      <c r="B101">
        <f ca="1">IF('Waste 2010'!$A109="MD",INDIRECT("'Waste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IF('Waste 2020'!$A109="MD",INDIRECT("'Waste 2020'!"&amp;'Country Selector'!$B$3&amp;ROW($A109))*10^12,0)*'Process Emissions Multipliers'!$B$37</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IF('Waste 2030'!$A109="MD",INDIRECT("'Waste 2030'!"&amp;'Country Selector'!$B$3&amp;ROW($A109))*10^12,0)*'Process Emissions Multipliers'!$D$37</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Multipliers'!$E$37</f>
        <v>0</v>
      </c>
    </row>
    <row r="102" spans="1:42">
      <c r="A102" s="74">
        <v>50</v>
      </c>
      <c r="B102">
        <f ca="1">IF('Waste 2010'!$A110="MD",INDIRECT("'Waste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IF('Waste 2020'!$A110="MD",INDIRECT("'Waste 2020'!"&amp;'Country Selector'!$B$3&amp;ROW($A110))*10^12,0)*'Process Emissions Multipliers'!$B$37</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IF('Waste 2030'!$A110="MD",INDIRECT("'Waste 2030'!"&amp;'Country Selector'!$B$3&amp;ROW($A110))*10^12,0)*'Process Emissions Multipliers'!$D$37</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Multipliers'!$E$37</f>
        <v>0</v>
      </c>
    </row>
    <row r="103" spans="1:42">
      <c r="A103" s="74">
        <v>51</v>
      </c>
      <c r="B103">
        <f ca="1">IF('Waste 2010'!$A111="MD",INDIRECT("'Waste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IF('Waste 2020'!$A111="MD",INDIRECT("'Waste 2020'!"&amp;'Country Selector'!$B$3&amp;ROW($A111))*10^12,0)*'Process Emissions Multipliers'!$B$37</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IF('Waste 2030'!$A111="MD",INDIRECT("'Waste 2030'!"&amp;'Country Selector'!$B$3&amp;ROW($A111))*10^12,0)*'Process Emissions Multipliers'!$D$37</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Multipliers'!$E$37</f>
        <v>0</v>
      </c>
    </row>
    <row r="104" spans="1:42">
      <c r="A104" s="74">
        <v>52</v>
      </c>
      <c r="B104">
        <f ca="1">IF('Waste 2010'!$A112="MD",INDIRECT("'Waste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IF('Waste 2020'!$A112="MD",INDIRECT("'Waste 2020'!"&amp;'Country Selector'!$B$3&amp;ROW($A112))*10^12,0)*'Process Emissions Multipliers'!$B$37</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IF('Waste 2030'!$A112="MD",INDIRECT("'Waste 2030'!"&amp;'Country Selector'!$B$3&amp;ROW($A112))*10^12,0)*'Process Emissions Multipliers'!$D$37</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Multipliers'!$E$37</f>
        <v>0</v>
      </c>
    </row>
    <row r="105" spans="1:42">
      <c r="A105" s="74">
        <v>53</v>
      </c>
      <c r="B105">
        <f ca="1">IF('Waste 2010'!$A113="MD",INDIRECT("'Waste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IF('Waste 2020'!$A113="MD",INDIRECT("'Waste 2020'!"&amp;'Country Selector'!$B$3&amp;ROW($A113))*10^12,0)*'Process Emissions Multipliers'!$B$37</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IF('Waste 2030'!$A113="MD",INDIRECT("'Waste 2030'!"&amp;'Country Selector'!$B$3&amp;ROW($A113))*10^12,0)*'Process Emissions Multipliers'!$D$37</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Multipliers'!$E$37</f>
        <v>0</v>
      </c>
    </row>
    <row r="106" spans="1:42">
      <c r="A106" s="74">
        <v>54</v>
      </c>
      <c r="B106">
        <f ca="1">IF('Waste 2010'!$A114="MD",INDIRECT("'Waste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IF('Waste 2020'!$A114="MD",INDIRECT("'Waste 2020'!"&amp;'Country Selector'!$B$3&amp;ROW($A114))*10^12,0)*'Process Emissions Multipliers'!$B$37</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IF('Waste 2030'!$A114="MD",INDIRECT("'Waste 2030'!"&amp;'Country Selector'!$B$3&amp;ROW($A114))*10^12,0)*'Process Emissions Multipliers'!$D$37</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Multipliers'!$E$37</f>
        <v>0</v>
      </c>
    </row>
    <row r="107" spans="1:42">
      <c r="A107" s="74">
        <v>55</v>
      </c>
      <c r="B107">
        <f ca="1">IF('Waste 2010'!$A115="MD",INDIRECT("'Waste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IF('Waste 2020'!$A115="MD",INDIRECT("'Waste 2020'!"&amp;'Country Selector'!$B$3&amp;ROW($A115))*10^12,0)*'Process Emissions Multipliers'!$B$37</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IF('Waste 2030'!$A115="MD",INDIRECT("'Waste 2030'!"&amp;'Country Selector'!$B$3&amp;ROW($A115))*10^12,0)*'Process Emissions Multipliers'!$D$37</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Multipliers'!$E$37</f>
        <v>0</v>
      </c>
    </row>
    <row r="108" spans="1:42">
      <c r="A108" s="74">
        <v>56</v>
      </c>
      <c r="B108">
        <f ca="1">IF('Waste 2010'!$A116="MD",INDIRECT("'Waste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IF('Waste 2020'!$A116="MD",INDIRECT("'Waste 2020'!"&amp;'Country Selector'!$B$3&amp;ROW($A116))*10^12,0)*'Process Emissions Multipliers'!$B$37</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IF('Waste 2030'!$A116="MD",INDIRECT("'Waste 2030'!"&amp;'Country Selector'!$B$3&amp;ROW($A116))*10^12,0)*'Process Emissions Multipliers'!$D$37</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Multipliers'!$E$37</f>
        <v>0</v>
      </c>
    </row>
    <row r="109" spans="1:42">
      <c r="A109" s="74">
        <v>57</v>
      </c>
      <c r="B109">
        <f ca="1">IF('Waste 2010'!$A117="MD",INDIRECT("'Waste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IF('Waste 2020'!$A117="MD",INDIRECT("'Waste 2020'!"&amp;'Country Selector'!$B$3&amp;ROW($A117))*10^12,0)*'Process Emissions Multipliers'!$B$37</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IF('Waste 2030'!$A117="MD",INDIRECT("'Waste 2030'!"&amp;'Country Selector'!$B$3&amp;ROW($A117))*10^12,0)*'Process Emissions Multipliers'!$D$37</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Multipliers'!$E$37</f>
        <v>0</v>
      </c>
    </row>
    <row r="110" spans="1:42">
      <c r="A110" s="74">
        <v>58</v>
      </c>
      <c r="B110">
        <f ca="1">IF('Waste 2010'!$A118="MD",INDIRECT("'Waste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IF('Waste 2020'!$A118="MD",INDIRECT("'Waste 2020'!"&amp;'Country Selector'!$B$3&amp;ROW($A118))*10^12,0)*'Process Emissions Multipliers'!$B$37</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IF('Waste 2030'!$A118="MD",INDIRECT("'Waste 2030'!"&amp;'Country Selector'!$B$3&amp;ROW($A118))*10^12,0)*'Process Emissions Multipliers'!$D$37</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Multipliers'!$E$37</f>
        <v>0</v>
      </c>
    </row>
    <row r="111" spans="1:42">
      <c r="A111" s="74">
        <v>59</v>
      </c>
      <c r="B111">
        <f ca="1">IF('Waste 2010'!$A119="MD",INDIRECT("'Waste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IF('Waste 2020'!$A119="MD",INDIRECT("'Waste 2020'!"&amp;'Country Selector'!$B$3&amp;ROW($A119))*10^12,0)*'Process Emissions Multipliers'!$B$37</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IF('Waste 2030'!$A119="MD",INDIRECT("'Waste 2030'!"&amp;'Country Selector'!$B$3&amp;ROW($A119))*10^12,0)*'Process Emissions Multipliers'!$D$37</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Multipliers'!$E$37</f>
        <v>0</v>
      </c>
    </row>
    <row r="112" spans="1:42">
      <c r="A112" s="74">
        <v>60</v>
      </c>
      <c r="B112">
        <f ca="1">IF('Waste 2010'!$A120="MD",INDIRECT("'Waste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IF('Waste 2020'!$A120="MD",INDIRECT("'Waste 2020'!"&amp;'Country Selector'!$B$3&amp;ROW($A120))*10^12,0)*'Process Emissions Multipliers'!$B$37</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IF('Waste 2030'!$A120="MD",INDIRECT("'Waste 2030'!"&amp;'Country Selector'!$B$3&amp;ROW($A120))*10^12,0)*'Process Emissions Multipliers'!$D$37</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Multipliers'!$E$37</f>
        <v>0</v>
      </c>
    </row>
    <row r="113" spans="1:42">
      <c r="A113" s="74">
        <v>61</v>
      </c>
      <c r="B113">
        <f ca="1">IF('Waste 2010'!$A121="MD",INDIRECT("'Waste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IF('Waste 2020'!$A121="MD",INDIRECT("'Waste 2020'!"&amp;'Country Selector'!$B$3&amp;ROW($A121))*10^12,0)*'Process Emissions Multipliers'!$B$37</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IF('Waste 2030'!$A121="MD",INDIRECT("'Waste 2030'!"&amp;'Country Selector'!$B$3&amp;ROW($A121))*10^12,0)*'Process Emissions Multipliers'!$D$37</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Multipliers'!$E$37</f>
        <v>0</v>
      </c>
    </row>
    <row r="114" spans="1:42">
      <c r="A114" s="74">
        <v>62</v>
      </c>
      <c r="B114">
        <f ca="1">IF('Waste 2010'!$A122="MD",INDIRECT("'Waste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IF('Waste 2020'!$A122="MD",INDIRECT("'Waste 2020'!"&amp;'Country Selector'!$B$3&amp;ROW($A122))*10^12,0)*'Process Emissions Multipliers'!$B$37</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IF('Waste 2030'!$A122="MD",INDIRECT("'Waste 2030'!"&amp;'Country Selector'!$B$3&amp;ROW($A122))*10^12,0)*'Process Emissions Multipliers'!$D$37</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Multipliers'!$E$37</f>
        <v>0</v>
      </c>
    </row>
    <row r="115" spans="1:42">
      <c r="A115" s="74">
        <v>63</v>
      </c>
      <c r="B115">
        <f ca="1">IF('Waste 2010'!$A123="MD",INDIRECT("'Waste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IF('Waste 2020'!$A123="MD",INDIRECT("'Waste 2020'!"&amp;'Country Selector'!$B$3&amp;ROW($A123))*10^12,0)*'Process Emissions Multipliers'!$B$37</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IF('Waste 2030'!$A123="MD",INDIRECT("'Waste 2030'!"&amp;'Country Selector'!$B$3&amp;ROW($A123))*10^12,0)*'Process Emissions Multipliers'!$D$37</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Multipliers'!$E$37</f>
        <v>0</v>
      </c>
    </row>
    <row r="116" spans="1:42">
      <c r="A116" s="74">
        <v>64</v>
      </c>
      <c r="B116">
        <f ca="1">IF('Waste 2010'!$A124="MD",INDIRECT("'Waste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IF('Waste 2020'!$A124="MD",INDIRECT("'Waste 2020'!"&amp;'Country Selector'!$B$3&amp;ROW($A124))*10^12,0)*'Process Emissions Multipliers'!$B$37</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IF('Waste 2030'!$A124="MD",INDIRECT("'Waste 2030'!"&amp;'Country Selector'!$B$3&amp;ROW($A124))*10^12,0)*'Process Emissions Multipliers'!$D$37</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Multipliers'!$E$37</f>
        <v>0</v>
      </c>
    </row>
    <row r="117" spans="1:42">
      <c r="A117" s="74">
        <v>65</v>
      </c>
      <c r="B117">
        <f ca="1">IF('Waste 2010'!$A125="MD",INDIRECT("'Waste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IF('Waste 2020'!$A125="MD",INDIRECT("'Waste 2020'!"&amp;'Country Selector'!$B$3&amp;ROW($A125))*10^12,0)*'Process Emissions Multipliers'!$B$37</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IF('Waste 2030'!$A125="MD",INDIRECT("'Waste 2030'!"&amp;'Country Selector'!$B$3&amp;ROW($A125))*10^12,0)*'Process Emissions Multipliers'!$D$37</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Multipliers'!$E$37</f>
        <v>0</v>
      </c>
    </row>
    <row r="118" spans="1:42">
      <c r="A118" s="74">
        <v>66</v>
      </c>
      <c r="B118">
        <f ca="1">IF('Waste 2010'!$A126="MD",INDIRECT("'Waste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IF('Waste 2020'!$A126="MD",INDIRECT("'Waste 2020'!"&amp;'Country Selector'!$B$3&amp;ROW($A126))*10^12,0)*'Process Emissions Multipliers'!$B$37</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IF('Waste 2030'!$A126="MD",INDIRECT("'Waste 2030'!"&amp;'Country Selector'!$B$3&amp;ROW($A126))*10^12,0)*'Process Emissions Multipliers'!$D$37</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Multipliers'!$E$37</f>
        <v>0</v>
      </c>
    </row>
    <row r="119" spans="1:42">
      <c r="A119" s="74">
        <v>67</v>
      </c>
      <c r="B119">
        <f ca="1">IF('Waste 2010'!$A127="MD",INDIRECT("'Waste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IF('Waste 2020'!$A127="MD",INDIRECT("'Waste 2020'!"&amp;'Country Selector'!$B$3&amp;ROW($A127))*10^12,0)*'Process Emissions Multipliers'!$B$37</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IF('Waste 2030'!$A127="MD",INDIRECT("'Waste 2030'!"&amp;'Country Selector'!$B$3&amp;ROW($A127))*10^12,0)*'Process Emissions Multipliers'!$D$37</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Multipliers'!$E$37</f>
        <v>0</v>
      </c>
    </row>
    <row r="120" spans="1:42">
      <c r="A120" s="74">
        <v>68</v>
      </c>
      <c r="B120">
        <f ca="1">IF('Waste 2010'!$A128="MD",INDIRECT("'Waste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IF('Waste 2020'!$A128="MD",INDIRECT("'Waste 2020'!"&amp;'Country Selector'!$B$3&amp;ROW($A128))*10^12,0)*'Process Emissions Multipliers'!$B$37</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IF('Waste 2030'!$A128="MD",INDIRECT("'Waste 2030'!"&amp;'Country Selector'!$B$3&amp;ROW($A128))*10^12,0)*'Process Emissions Multipliers'!$D$37</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Multipliers'!$E$37</f>
        <v>0</v>
      </c>
    </row>
    <row r="121" spans="1:42">
      <c r="A121" s="74">
        <v>69</v>
      </c>
      <c r="B121">
        <f ca="1">IF('Waste 2010'!$A129="MD",INDIRECT("'Waste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IF('Waste 2020'!$A129="MD",INDIRECT("'Waste 2020'!"&amp;'Country Selector'!$B$3&amp;ROW($A129))*10^12,0)*'Process Emissions Multipliers'!$B$37</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IF('Waste 2030'!$A129="MD",INDIRECT("'Waste 2030'!"&amp;'Country Selector'!$B$3&amp;ROW($A129))*10^12,0)*'Process Emissions Multipliers'!$D$37</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Multipliers'!$E$37</f>
        <v>0</v>
      </c>
    </row>
    <row r="122" spans="1:42">
      <c r="A122" s="74">
        <v>70</v>
      </c>
      <c r="B122">
        <f ca="1">IF('Waste 2010'!$A130="MD",INDIRECT("'Waste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IF('Waste 2020'!$A130="MD",INDIRECT("'Waste 2020'!"&amp;'Country Selector'!$B$3&amp;ROW($A130))*10^12,0)*'Process Emissions Multipliers'!$B$37</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IF('Waste 2030'!$A130="MD",INDIRECT("'Waste 2030'!"&amp;'Country Selector'!$B$3&amp;ROW($A130))*10^12,0)*'Process Emissions Multipliers'!$D$37</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Multipliers'!$E$37</f>
        <v>0</v>
      </c>
    </row>
    <row r="123" spans="1:42">
      <c r="A123" s="74">
        <v>71</v>
      </c>
      <c r="B123">
        <f ca="1">IF('Waste 2010'!$A131="MD",INDIRECT("'Waste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IF('Waste 2020'!$A131="MD",INDIRECT("'Waste 2020'!"&amp;'Country Selector'!$B$3&amp;ROW($A131))*10^12,0)*'Process Emissions Multipliers'!$B$37</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IF('Waste 2030'!$A131="MD",INDIRECT("'Waste 2030'!"&amp;'Country Selector'!$B$3&amp;ROW($A131))*10^12,0)*'Process Emissions Multipliers'!$D$37</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Multipliers'!$E$37</f>
        <v>0</v>
      </c>
    </row>
    <row r="124" spans="1:42">
      <c r="A124" s="74">
        <v>72</v>
      </c>
      <c r="B124">
        <f ca="1">IF('Waste 2010'!$A132="MD",INDIRECT("'Waste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IF('Waste 2020'!$A132="MD",INDIRECT("'Waste 2020'!"&amp;'Country Selector'!$B$3&amp;ROW($A132))*10^12,0)*'Process Emissions Multipliers'!$B$37</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IF('Waste 2030'!$A132="MD",INDIRECT("'Waste 2030'!"&amp;'Country Selector'!$B$3&amp;ROW($A132))*10^12,0)*'Process Emissions Multipliers'!$D$37</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Multipliers'!$E$37</f>
        <v>0</v>
      </c>
    </row>
    <row r="125" spans="1:42">
      <c r="A125" s="74">
        <v>73</v>
      </c>
      <c r="B125">
        <f ca="1">IF('Waste 2010'!$A133="MD",INDIRECT("'Waste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IF('Waste 2020'!$A133="MD",INDIRECT("'Waste 2020'!"&amp;'Country Selector'!$B$3&amp;ROW($A133))*10^12,0)*'Process Emissions Multipliers'!$B$37</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IF('Waste 2030'!$A133="MD",INDIRECT("'Waste 2030'!"&amp;'Country Selector'!$B$3&amp;ROW($A133))*10^12,0)*'Process Emissions Multipliers'!$D$37</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Multipliers'!$E$37</f>
        <v>0</v>
      </c>
    </row>
    <row r="126" spans="1:42">
      <c r="A126" s="74">
        <v>74</v>
      </c>
      <c r="B126">
        <f ca="1">IF('Waste 2010'!$A134="MD",INDIRECT("'Waste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IF('Waste 2020'!$A134="MD",INDIRECT("'Waste 2020'!"&amp;'Country Selector'!$B$3&amp;ROW($A134))*10^12,0)*'Process Emissions Multipliers'!$B$37</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IF('Waste 2030'!$A134="MD",INDIRECT("'Waste 2030'!"&amp;'Country Selector'!$B$3&amp;ROW($A134))*10^12,0)*'Process Emissions Multipliers'!$D$37</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Multipliers'!$E$37</f>
        <v>0</v>
      </c>
    </row>
    <row r="127" spans="1:42">
      <c r="A127" s="74">
        <v>75</v>
      </c>
      <c r="B127">
        <f ca="1">IF('Waste 2010'!$A135="MD",INDIRECT("'Waste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IF('Waste 2020'!$A135="MD",INDIRECT("'Waste 2020'!"&amp;'Country Selector'!$B$3&amp;ROW($A135))*10^12,0)*'Process Emissions Multipliers'!$B$37</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IF('Waste 2030'!$A135="MD",INDIRECT("'Waste 2030'!"&amp;'Country Selector'!$B$3&amp;ROW($A135))*10^12,0)*'Process Emissions Multipliers'!$D$37</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Multipliers'!$E$37</f>
        <v>0</v>
      </c>
    </row>
    <row r="128" spans="1:42">
      <c r="A128" s="74">
        <v>76</v>
      </c>
      <c r="B128">
        <f ca="1">IF('Waste 2010'!$A136="MD",INDIRECT("'Waste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IF('Waste 2020'!$A136="MD",INDIRECT("'Waste 2020'!"&amp;'Country Selector'!$B$3&amp;ROW($A136))*10^12,0)*'Process Emissions Multipliers'!$B$37</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IF('Waste 2030'!$A136="MD",INDIRECT("'Waste 2030'!"&amp;'Country Selector'!$B$3&amp;ROW($A136))*10^12,0)*'Process Emissions Multipliers'!$D$37</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Multipliers'!$E$37</f>
        <v>0</v>
      </c>
    </row>
    <row r="129" spans="1:42">
      <c r="A129" s="74">
        <v>77</v>
      </c>
      <c r="B129">
        <f ca="1">IF('Waste 2010'!$A137="MD",INDIRECT("'Waste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IF('Waste 2020'!$A137="MD",INDIRECT("'Waste 2020'!"&amp;'Country Selector'!$B$3&amp;ROW($A137))*10^12,0)*'Process Emissions Multipliers'!$B$37</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IF('Waste 2030'!$A137="MD",INDIRECT("'Waste 2030'!"&amp;'Country Selector'!$B$3&amp;ROW($A137))*10^12,0)*'Process Emissions Multipliers'!$D$37</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Multipliers'!$E$37</f>
        <v>0</v>
      </c>
    </row>
    <row r="130" spans="1:42">
      <c r="A130" s="74">
        <v>78</v>
      </c>
      <c r="B130">
        <f ca="1">IF('Waste 2010'!$A138="MD",INDIRECT("'Waste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IF('Waste 2020'!$A138="MD",INDIRECT("'Waste 2020'!"&amp;'Country Selector'!$B$3&amp;ROW($A138))*10^12,0)*'Process Emissions Multipliers'!$B$37</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IF('Waste 2030'!$A138="MD",INDIRECT("'Waste 2030'!"&amp;'Country Selector'!$B$3&amp;ROW($A138))*10^12,0)*'Process Emissions Multipliers'!$D$37</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Multipliers'!$E$37</f>
        <v>0</v>
      </c>
    </row>
    <row r="131" spans="1:42">
      <c r="A131" s="74">
        <v>79</v>
      </c>
      <c r="B131">
        <f ca="1">IF('Waste 2010'!$A139="MD",INDIRECT("'Waste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IF('Waste 2020'!$A139="MD",INDIRECT("'Waste 2020'!"&amp;'Country Selector'!$B$3&amp;ROW($A139))*10^12,0)*'Process Emissions Multipliers'!$B$37</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IF('Waste 2030'!$A139="MD",INDIRECT("'Waste 2030'!"&amp;'Country Selector'!$B$3&amp;ROW($A139))*10^12,0)*'Process Emissions Multipliers'!$D$37</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Multipliers'!$E$37</f>
        <v>0</v>
      </c>
    </row>
    <row r="132" spans="1:42">
      <c r="A132" s="74">
        <v>80</v>
      </c>
      <c r="B132">
        <f ca="1">IF('Waste 2010'!$A140="MD",INDIRECT("'Waste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IF('Waste 2020'!$A140="MD",INDIRECT("'Waste 2020'!"&amp;'Country Selector'!$B$3&amp;ROW($A140))*10^12,0)*'Process Emissions Multipliers'!$B$37</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IF('Waste 2030'!$A140="MD",INDIRECT("'Waste 2030'!"&amp;'Country Selector'!$B$3&amp;ROW($A140))*10^12,0)*'Process Emissions Multipliers'!$D$37</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Multipliers'!$E$37</f>
        <v>0</v>
      </c>
    </row>
    <row r="133" spans="1:42">
      <c r="A133" s="74">
        <v>81</v>
      </c>
      <c r="B133">
        <f ca="1">IF('Waste 2010'!$A141="MD",INDIRECT("'Waste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IF('Waste 2020'!$A141="MD",INDIRECT("'Waste 2020'!"&amp;'Country Selector'!$B$3&amp;ROW($A141))*10^12,0)*'Process Emissions Multipliers'!$B$37</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IF('Waste 2030'!$A141="MD",INDIRECT("'Waste 2030'!"&amp;'Country Selector'!$B$3&amp;ROW($A141))*10^12,0)*'Process Emissions Multipliers'!$D$37</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Multipliers'!$E$37</f>
        <v>0</v>
      </c>
    </row>
    <row r="134" spans="1:42">
      <c r="A134" s="74">
        <v>82</v>
      </c>
      <c r="B134">
        <f ca="1">IF('Waste 2010'!$A142="MD",INDIRECT("'Waste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IF('Waste 2020'!$A142="MD",INDIRECT("'Waste 2020'!"&amp;'Country Selector'!$B$3&amp;ROW($A142))*10^12,0)*'Process Emissions Multipliers'!$B$37</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IF('Waste 2030'!$A142="MD",INDIRECT("'Waste 2030'!"&amp;'Country Selector'!$B$3&amp;ROW($A142))*10^12,0)*'Process Emissions Multipliers'!$D$37</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Multipliers'!$E$37</f>
        <v>0</v>
      </c>
    </row>
    <row r="135" spans="1:42">
      <c r="A135" s="74">
        <v>83</v>
      </c>
      <c r="B135">
        <f ca="1">IF('Waste 2010'!$A143="MD",INDIRECT("'Waste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IF('Waste 2020'!$A143="MD",INDIRECT("'Waste 2020'!"&amp;'Country Selector'!$B$3&amp;ROW($A143))*10^12,0)*'Process Emissions Multipliers'!$B$37</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IF('Waste 2030'!$A143="MD",INDIRECT("'Waste 2030'!"&amp;'Country Selector'!$B$3&amp;ROW($A143))*10^12,0)*'Process Emissions Multipliers'!$D$37</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Multipliers'!$E$37</f>
        <v>0</v>
      </c>
    </row>
    <row r="136" spans="1:42">
      <c r="A136" s="74">
        <v>84</v>
      </c>
      <c r="B136">
        <f ca="1">IF('Waste 2010'!$A144="MD",INDIRECT("'Waste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IF('Waste 2020'!$A144="MD",INDIRECT("'Waste 2020'!"&amp;'Country Selector'!$B$3&amp;ROW($A144))*10^12,0)*'Process Emissions Multipliers'!$B$37</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IF('Waste 2030'!$A144="MD",INDIRECT("'Waste 2030'!"&amp;'Country Selector'!$B$3&amp;ROW($A144))*10^12,0)*'Process Emissions Multipliers'!$D$37</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Multipliers'!$E$37</f>
        <v>0</v>
      </c>
    </row>
    <row r="137" spans="1:42">
      <c r="A137" s="74">
        <v>85</v>
      </c>
      <c r="B137">
        <f ca="1">IF('Waste 2010'!$A145="MD",INDIRECT("'Waste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IF('Waste 2020'!$A145="MD",INDIRECT("'Waste 2020'!"&amp;'Country Selector'!$B$3&amp;ROW($A145))*10^12,0)*'Process Emissions Multipliers'!$B$37</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IF('Waste 2030'!$A145="MD",INDIRECT("'Waste 2030'!"&amp;'Country Selector'!$B$3&amp;ROW($A145))*10^12,0)*'Process Emissions Multipliers'!$D$37</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Multipliers'!$E$37</f>
        <v>0</v>
      </c>
    </row>
    <row r="138" spans="1:42">
      <c r="A138" s="74">
        <v>86</v>
      </c>
      <c r="B138">
        <f ca="1">IF('Waste 2010'!$A146="MD",INDIRECT("'Waste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IF('Waste 2020'!$A146="MD",INDIRECT("'Waste 2020'!"&amp;'Country Selector'!$B$3&amp;ROW($A146))*10^12,0)*'Process Emissions Multipliers'!$B$37</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IF('Waste 2030'!$A146="MD",INDIRECT("'Waste 2030'!"&amp;'Country Selector'!$B$3&amp;ROW($A146))*10^12,0)*'Process Emissions Multipliers'!$D$37</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Multipliers'!$E$37</f>
        <v>0</v>
      </c>
    </row>
    <row r="139" spans="1:42">
      <c r="A139" s="74">
        <v>87</v>
      </c>
      <c r="B139">
        <f ca="1">IF('Waste 2010'!$A147="MD",INDIRECT("'Waste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IF('Waste 2020'!$A147="MD",INDIRECT("'Waste 2020'!"&amp;'Country Selector'!$B$3&amp;ROW($A147))*10^12,0)*'Process Emissions Multipliers'!$B$37</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IF('Waste 2030'!$A147="MD",INDIRECT("'Waste 2030'!"&amp;'Country Selector'!$B$3&amp;ROW($A147))*10^12,0)*'Process Emissions Multipliers'!$D$37</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Multipliers'!$E$37</f>
        <v>0</v>
      </c>
    </row>
    <row r="140" spans="1:42">
      <c r="A140" s="74">
        <v>88</v>
      </c>
      <c r="B140">
        <f ca="1">IF('Waste 2010'!$A148="MD",INDIRECT("'Waste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IF('Waste 2020'!$A148="MD",INDIRECT("'Waste 2020'!"&amp;'Country Selector'!$B$3&amp;ROW($A148))*10^12,0)*'Process Emissions Multipliers'!$B$37</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IF('Waste 2030'!$A148="MD",INDIRECT("'Waste 2030'!"&amp;'Country Selector'!$B$3&amp;ROW($A148))*10^12,0)*'Process Emissions Multipliers'!$D$37</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Multipliers'!$E$37</f>
        <v>0</v>
      </c>
    </row>
    <row r="141" spans="1:42">
      <c r="A141" s="74">
        <v>89</v>
      </c>
      <c r="B141">
        <f ca="1">IF('Waste 2010'!$A149="MD",INDIRECT("'Waste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IF('Waste 2020'!$A149="MD",INDIRECT("'Waste 2020'!"&amp;'Country Selector'!$B$3&amp;ROW($A149))*10^12,0)*'Process Emissions Multipliers'!$B$37</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IF('Waste 2030'!$A149="MD",INDIRECT("'Waste 2030'!"&amp;'Country Selector'!$B$3&amp;ROW($A149))*10^12,0)*'Process Emissions Multipliers'!$D$37</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Multipliers'!$E$37</f>
        <v>0</v>
      </c>
    </row>
    <row r="142" spans="1:42">
      <c r="A142" s="74">
        <v>90</v>
      </c>
      <c r="B142">
        <f ca="1">IF('Waste 2010'!$A150="MD",INDIRECT("'Waste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IF('Waste 2020'!$A150="MD",INDIRECT("'Waste 2020'!"&amp;'Country Selector'!$B$3&amp;ROW($A150))*10^12,0)*'Process Emissions Multipliers'!$B$37</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IF('Waste 2030'!$A150="MD",INDIRECT("'Waste 2030'!"&amp;'Country Selector'!$B$3&amp;ROW($A150))*10^12,0)*'Process Emissions Multipliers'!$D$37</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Multipliers'!$E$37</f>
        <v>0</v>
      </c>
    </row>
    <row r="143" spans="1:42">
      <c r="A143" s="74">
        <v>91</v>
      </c>
      <c r="B143">
        <f ca="1">IF('Waste 2010'!$A151="MD",INDIRECT("'Waste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IF('Waste 2020'!$A151="MD",INDIRECT("'Waste 2020'!"&amp;'Country Selector'!$B$3&amp;ROW($A151))*10^12,0)*'Process Emissions Multipliers'!$B$37</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IF('Waste 2030'!$A151="MD",INDIRECT("'Waste 2030'!"&amp;'Country Selector'!$B$3&amp;ROW($A151))*10^12,0)*'Process Emissions Multipliers'!$D$37</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Multipliers'!$E$37</f>
        <v>0</v>
      </c>
    </row>
    <row r="144" spans="1:42">
      <c r="A144" s="74">
        <v>92</v>
      </c>
      <c r="B144">
        <f ca="1">IF('Waste 2010'!$A152="MD",INDIRECT("'Waste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IF('Waste 2020'!$A152="MD",INDIRECT("'Waste 2020'!"&amp;'Country Selector'!$B$3&amp;ROW($A152))*10^12,0)*'Process Emissions Multipliers'!$B$37</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IF('Waste 2030'!$A152="MD",INDIRECT("'Waste 2030'!"&amp;'Country Selector'!$B$3&amp;ROW($A152))*10^12,0)*'Process Emissions Multipliers'!$D$37</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Multipliers'!$E$37</f>
        <v>0</v>
      </c>
    </row>
    <row r="145" spans="1:42">
      <c r="A145" s="74">
        <v>93</v>
      </c>
      <c r="B145">
        <f ca="1">IF('Waste 2010'!$A153="MD",INDIRECT("'Waste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IF('Waste 2020'!$A153="MD",INDIRECT("'Waste 2020'!"&amp;'Country Selector'!$B$3&amp;ROW($A153))*10^12,0)*'Process Emissions Multipliers'!$B$37</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IF('Waste 2030'!$A153="MD",INDIRECT("'Waste 2030'!"&amp;'Country Selector'!$B$3&amp;ROW($A153))*10^12,0)*'Process Emissions Multipliers'!$D$37</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Multipliers'!$E$37</f>
        <v>0</v>
      </c>
    </row>
    <row r="146" spans="1:42">
      <c r="A146" s="74">
        <v>94</v>
      </c>
      <c r="B146">
        <f ca="1">IF('Waste 2010'!$A154="MD",INDIRECT("'Waste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IF('Waste 2020'!$A154="MD",INDIRECT("'Waste 2020'!"&amp;'Country Selector'!$B$3&amp;ROW($A154))*10^12,0)*'Process Emissions Multipliers'!$B$37</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IF('Waste 2030'!$A154="MD",INDIRECT("'Waste 2030'!"&amp;'Country Selector'!$B$3&amp;ROW($A154))*10^12,0)*'Process Emissions Multipliers'!$D$37</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Multipliers'!$E$37</f>
        <v>0</v>
      </c>
    </row>
    <row r="147" spans="1:42">
      <c r="A147" s="74">
        <v>95</v>
      </c>
      <c r="B147">
        <f ca="1">IF('Waste 2010'!$A155="MD",INDIRECT("'Waste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IF('Waste 2020'!$A155="MD",INDIRECT("'Waste 2020'!"&amp;'Country Selector'!$B$3&amp;ROW($A155))*10^12,0)*'Process Emissions Multipliers'!$B$37</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IF('Waste 2030'!$A155="MD",INDIRECT("'Waste 2030'!"&amp;'Country Selector'!$B$3&amp;ROW($A155))*10^12,0)*'Process Emissions Multipliers'!$D$37</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Multipliers'!$E$37</f>
        <v>0</v>
      </c>
    </row>
    <row r="148" spans="1:42">
      <c r="A148" s="74">
        <v>96</v>
      </c>
      <c r="B148">
        <f ca="1">IF('Waste 2010'!$A156="MD",INDIRECT("'Waste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IF('Waste 2020'!$A156="MD",INDIRECT("'Waste 2020'!"&amp;'Country Selector'!$B$3&amp;ROW($A156))*10^12,0)*'Process Emissions Multipliers'!$B$37</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IF('Waste 2030'!$A156="MD",INDIRECT("'Waste 2030'!"&amp;'Country Selector'!$B$3&amp;ROW($A156))*10^12,0)*'Process Emissions Multipliers'!$D$37</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Multipliers'!$E$37</f>
        <v>0</v>
      </c>
    </row>
    <row r="149" spans="1:42">
      <c r="A149" s="74">
        <v>97</v>
      </c>
      <c r="B149">
        <f ca="1">IF('Waste 2010'!$A157="MD",INDIRECT("'Waste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IF('Waste 2020'!$A157="MD",INDIRECT("'Waste 2020'!"&amp;'Country Selector'!$B$3&amp;ROW($A157))*10^12,0)*'Process Emissions Multipliers'!$B$37</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IF('Waste 2030'!$A157="MD",INDIRECT("'Waste 2030'!"&amp;'Country Selector'!$B$3&amp;ROW($A157))*10^12,0)*'Process Emissions Multipliers'!$D$37</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Multipliers'!$E$37</f>
        <v>0</v>
      </c>
    </row>
    <row r="150" spans="1:42">
      <c r="A150" s="74">
        <v>98</v>
      </c>
      <c r="B150">
        <f ca="1">IF('Waste 2010'!$A158="MD",INDIRECT("'Waste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IF('Waste 2020'!$A158="MD",INDIRECT("'Waste 2020'!"&amp;'Country Selector'!$B$3&amp;ROW($A158))*10^12,0)*'Process Emissions Multipliers'!$B$37</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IF('Waste 2030'!$A158="MD",INDIRECT("'Waste 2030'!"&amp;'Country Selector'!$B$3&amp;ROW($A158))*10^12,0)*'Process Emissions Multipliers'!$D$37</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Multipliers'!$E$37</f>
        <v>0</v>
      </c>
    </row>
    <row r="151" spans="1:42">
      <c r="A151" s="74">
        <v>99</v>
      </c>
      <c r="B151">
        <f ca="1">IF('Waste 2010'!$A159="MD",INDIRECT("'Waste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IF('Waste 2020'!$A159="MD",INDIRECT("'Waste 2020'!"&amp;'Country Selector'!$B$3&amp;ROW($A159))*10^12,0)*'Process Emissions Multipliers'!$B$37</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IF('Waste 2030'!$A159="MD",INDIRECT("'Waste 2030'!"&amp;'Country Selector'!$B$3&amp;ROW($A159))*10^12,0)*'Process Emissions Multipliers'!$D$37</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Multipliers'!$E$37</f>
        <v>0</v>
      </c>
    </row>
    <row r="152" spans="1:42">
      <c r="A152" s="74">
        <v>100</v>
      </c>
      <c r="B152">
        <f ca="1">IF('Waste 2010'!$A160="MD",INDIRECT("'Waste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IF('Waste 2020'!$A160="MD",INDIRECT("'Waste 2020'!"&amp;'Country Selector'!$B$3&amp;ROW($A160))*10^12,0)*'Process Emissions Multipliers'!$B$37</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IF('Waste 2030'!$A160="MD",INDIRECT("'Waste 2030'!"&amp;'Country Selector'!$B$3&amp;ROW($A160))*10^12,0)*'Process Emissions Multipliers'!$D$37</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Multipliers'!$E$37</f>
        <v>0</v>
      </c>
    </row>
    <row r="153" spans="1:42">
      <c r="A153" s="74">
        <v>150</v>
      </c>
      <c r="B153">
        <f ca="1">IF('Waste 2010'!$A161="MD",INDIRECT("'Waste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IF('Waste 2020'!$A161="MD",INDIRECT("'Waste 2020'!"&amp;'Country Selector'!$B$3&amp;ROW($A161))*10^12,0)*'Process Emissions Multipliers'!$B$37</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IF('Waste 2030'!$A161="MD",INDIRECT("'Waste 2030'!"&amp;'Country Selector'!$B$3&amp;ROW($A161))*10^12,0)*'Process Emissions Multipliers'!$D$37</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Multipliers'!$E$37</f>
        <v>0</v>
      </c>
    </row>
    <row r="154" spans="1:42">
      <c r="A154" s="74">
        <v>200</v>
      </c>
      <c r="B154">
        <f ca="1">IF('Waste 2010'!$A162="MD",INDIRECT("'Waste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IF('Waste 2020'!$A162="MD",INDIRECT("'Waste 2020'!"&amp;'Country Selector'!$B$3&amp;ROW($A162))*10^12,0)*'Process Emissions Multipliers'!$B$37</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IF('Waste 2030'!$A162="MD",INDIRECT("'Waste 2030'!"&amp;'Country Selector'!$B$3&amp;ROW($A162))*10^12,0)*'Process Emissions Multipliers'!$D$37</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Multipliers'!$E$37</f>
        <v>0</v>
      </c>
    </row>
    <row r="155" spans="1:42">
      <c r="A155" s="74">
        <v>250</v>
      </c>
      <c r="B155">
        <f ca="1">IF('Waste 2010'!$A163="MD",INDIRECT("'Waste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IF('Waste 2020'!$A163="MD",INDIRECT("'Waste 2020'!"&amp;'Country Selector'!$B$3&amp;ROW($A163))*10^12,0)*'Process Emissions Multipliers'!$B$37</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IF('Waste 2030'!$A163="MD",INDIRECT("'Waste 2030'!"&amp;'Country Selector'!$B$3&amp;ROW($A163))*10^12,0)*'Process Emissions Multipliers'!$D$37</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Multipliers'!$E$37</f>
        <v>0</v>
      </c>
    </row>
    <row r="156" spans="1:42">
      <c r="A156" s="74">
        <v>300</v>
      </c>
      <c r="B156">
        <f ca="1">IF('Waste 2010'!$A164="MD",INDIRECT("'Waste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IF('Waste 2020'!$A164="MD",INDIRECT("'Waste 2020'!"&amp;'Country Selector'!$B$3&amp;ROW($A164))*10^12,0)*'Process Emissions Multipliers'!$B$37</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IF('Waste 2030'!$A164="MD",INDIRECT("'Waste 2030'!"&amp;'Country Selector'!$B$3&amp;ROW($A164))*10^12,0)*'Process Emissions Multipliers'!$D$37</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Multipliers'!$E$37</f>
        <v>0</v>
      </c>
    </row>
    <row r="157" spans="1:42">
      <c r="A157" s="74">
        <v>350</v>
      </c>
      <c r="B157">
        <f ca="1">IF('Waste 2010'!$A165="MD",INDIRECT("'Waste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IF('Waste 2020'!$A165="MD",INDIRECT("'Waste 2020'!"&amp;'Country Selector'!$B$3&amp;ROW($A165))*10^12,0)*'Process Emissions Multipliers'!$B$37</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IF('Waste 2030'!$A165="MD",INDIRECT("'Waste 2030'!"&amp;'Country Selector'!$B$3&amp;ROW($A165))*10^12,0)*'Process Emissions Multipliers'!$D$37</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Multipliers'!$E$37</f>
        <v>0</v>
      </c>
    </row>
    <row r="158" spans="1:42">
      <c r="A158" s="74">
        <v>400</v>
      </c>
      <c r="B158">
        <f ca="1">IF('Waste 2010'!$A166="MD",INDIRECT("'Waste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IF('Waste 2020'!$A166="MD",INDIRECT("'Waste 2020'!"&amp;'Country Selector'!$B$3&amp;ROW($A166))*10^12,0)*'Process Emissions Multipliers'!$B$37</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IF('Waste 2030'!$A166="MD",INDIRECT("'Waste 2030'!"&amp;'Country Selector'!$B$3&amp;ROW($A166))*10^12,0)*'Process Emissions Multipliers'!$D$37</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Multipliers'!$E$37</f>
        <v>0</v>
      </c>
    </row>
    <row r="159" spans="1:42">
      <c r="A159" s="74">
        <v>450</v>
      </c>
      <c r="B159">
        <f ca="1">IF('Waste 2010'!$A167="MD",INDIRECT("'Waste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IF('Waste 2020'!$A167="MD",INDIRECT("'Waste 2020'!"&amp;'Country Selector'!$B$3&amp;ROW($A167))*10^12,0)*'Process Emissions Multipliers'!$B$37</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IF('Waste 2030'!$A167="MD",INDIRECT("'Waste 2030'!"&amp;'Country Selector'!$B$3&amp;ROW($A167))*10^12,0)*'Process Emissions Multipliers'!$D$37</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Multipliers'!$E$37</f>
        <v>0</v>
      </c>
    </row>
    <row r="160" spans="1:42">
      <c r="A160" s="74">
        <v>500</v>
      </c>
      <c r="B160">
        <f ca="1">IF('Waste 2010'!$A168="MD",INDIRECT("'Waste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IF('Waste 2020'!$A168="MD",INDIRECT("'Waste 2020'!"&amp;'Country Selector'!$B$3&amp;ROW($A168))*10^12,0)*'Process Emissions Multipliers'!$B$37</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IF('Waste 2030'!$A168="MD",INDIRECT("'Waste 2030'!"&amp;'Country Selector'!$B$3&amp;ROW($A168))*10^12,0)*'Process Emissions Multipliers'!$D$37</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Multipliers'!$E$37</f>
        <v>0</v>
      </c>
    </row>
    <row r="161" spans="1:42">
      <c r="A161" s="74">
        <v>550</v>
      </c>
      <c r="B161">
        <f ca="1">IF('Waste 2010'!$A169="MD",INDIRECT("'Waste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IF('Waste 2020'!$A169="MD",INDIRECT("'Waste 2020'!"&amp;'Country Selector'!$B$3&amp;ROW($A169))*10^12,0)*'Process Emissions Multipliers'!$B$37</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IF('Waste 2030'!$A169="MD",INDIRECT("'Waste 2030'!"&amp;'Country Selector'!$B$3&amp;ROW($A169))*10^12,0)*'Process Emissions Multipliers'!$D$37</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Multipliers'!$E$37</f>
        <v>0</v>
      </c>
    </row>
    <row r="162" spans="1:42">
      <c r="A162" s="74">
        <v>600</v>
      </c>
      <c r="B162">
        <f ca="1">IF('Waste 2010'!$A170="MD",INDIRECT("'Waste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IF('Waste 2020'!$A170="MD",INDIRECT("'Waste 2020'!"&amp;'Country Selector'!$B$3&amp;ROW($A170))*10^12,0)*'Process Emissions Multipliers'!$B$37</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IF('Waste 2030'!$A170="MD",INDIRECT("'Waste 2030'!"&amp;'Country Selector'!$B$3&amp;ROW($A170))*10^12,0)*'Process Emissions Multipliers'!$D$37</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Multipliers'!$E$37</f>
        <v>0</v>
      </c>
    </row>
    <row r="163" spans="1:42">
      <c r="A163" s="74">
        <v>650</v>
      </c>
      <c r="B163">
        <f ca="1">IF('Waste 2010'!$A171="MD",INDIRECT("'Waste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IF('Waste 2020'!$A171="MD",INDIRECT("'Waste 2020'!"&amp;'Country Selector'!$B$3&amp;ROW($A171))*10^12,0)*'Process Emissions Multipliers'!$B$37</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IF('Waste 2030'!$A171="MD",INDIRECT("'Waste 2030'!"&amp;'Country Selector'!$B$3&amp;ROW($A171))*10^12,0)*'Process Emissions Multipliers'!$D$37</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Multipliers'!$E$37</f>
        <v>0</v>
      </c>
    </row>
    <row r="164" spans="1:42">
      <c r="A164" s="74">
        <v>700</v>
      </c>
      <c r="B164">
        <f ca="1">IF('Waste 2010'!$A172="MD",INDIRECT("'Waste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IF('Waste 2020'!$A172="MD",INDIRECT("'Waste 2020'!"&amp;'Country Selector'!$B$3&amp;ROW($A172))*10^12,0)*'Process Emissions Multipliers'!$B$37</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IF('Waste 2030'!$A172="MD",INDIRECT("'Waste 2030'!"&amp;'Country Selector'!$B$3&amp;ROW($A172))*10^12,0)*'Process Emissions Multipliers'!$D$37</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Multipliers'!$E$37</f>
        <v>0</v>
      </c>
    </row>
    <row r="165" spans="1:42">
      <c r="A165" s="74">
        <v>750</v>
      </c>
      <c r="B165">
        <f ca="1">IF('Waste 2010'!$A173="MD",INDIRECT("'Waste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IF('Waste 2020'!$A173="MD",INDIRECT("'Waste 2020'!"&amp;'Country Selector'!$B$3&amp;ROW($A173))*10^12,0)*'Process Emissions Multipliers'!$B$37</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IF('Waste 2030'!$A173="MD",INDIRECT("'Waste 2030'!"&amp;'Country Selector'!$B$3&amp;ROW($A173))*10^12,0)*'Process Emissions Multipliers'!$D$37</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Multipliers'!$E$37</f>
        <v>0</v>
      </c>
    </row>
    <row r="166" spans="1:42">
      <c r="A166" s="74">
        <v>800</v>
      </c>
      <c r="B166">
        <f ca="1">IF('Waste 2010'!$A174="MD",INDIRECT("'Waste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IF('Waste 2020'!$A174="MD",INDIRECT("'Waste 2020'!"&amp;'Country Selector'!$B$3&amp;ROW($A174))*10^12,0)*'Process Emissions Multipliers'!$B$37</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IF('Waste 2030'!$A174="MD",INDIRECT("'Waste 2030'!"&amp;'Country Selector'!$B$3&amp;ROW($A174))*10^12,0)*'Process Emissions Multipliers'!$D$37</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Multipliers'!$E$37</f>
        <v>0</v>
      </c>
    </row>
    <row r="167" spans="1:42">
      <c r="A167" s="74">
        <v>850</v>
      </c>
      <c r="B167">
        <f ca="1">IF('Waste 2010'!$A175="MD",INDIRECT("'Waste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IF('Waste 2020'!$A175="MD",INDIRECT("'Waste 2020'!"&amp;'Country Selector'!$B$3&amp;ROW($A175))*10^12,0)*'Process Emissions Multipliers'!$B$37</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IF('Waste 2030'!$A175="MD",INDIRECT("'Waste 2030'!"&amp;'Country Selector'!$B$3&amp;ROW($A175))*10^12,0)*'Process Emissions Multipliers'!$D$37</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Multipliers'!$E$37</f>
        <v>0</v>
      </c>
    </row>
    <row r="168" spans="1:42">
      <c r="A168" s="74">
        <v>900</v>
      </c>
      <c r="B168">
        <f ca="1">IF('Waste 2010'!$A176="MD",INDIRECT("'Waste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IF('Waste 2020'!$A176="MD",INDIRECT("'Waste 2020'!"&amp;'Country Selector'!$B$3&amp;ROW($A176))*10^12,0)*'Process Emissions Multipliers'!$B$37</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IF('Waste 2030'!$A176="MD",INDIRECT("'Waste 2030'!"&amp;'Country Selector'!$B$3&amp;ROW($A176))*10^12,0)*'Process Emissions Multipliers'!$D$37</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Multipliers'!$E$37</f>
        <v>0</v>
      </c>
    </row>
    <row r="169" spans="1:42">
      <c r="A169" s="74">
        <v>950</v>
      </c>
      <c r="B169">
        <f ca="1">IF('Waste 2010'!$A177="MD",INDIRECT("'Waste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IF('Waste 2020'!$A177="MD",INDIRECT("'Waste 2020'!"&amp;'Country Selector'!$B$3&amp;ROW($A177))*10^12,0)*'Process Emissions Multipliers'!$B$37</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IF('Waste 2030'!$A177="MD",INDIRECT("'Waste 2030'!"&amp;'Country Selector'!$B$3&amp;ROW($A177))*10^12,0)*'Process Emissions Multipliers'!$D$37</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Multipliers'!$E$37</f>
        <v>0</v>
      </c>
    </row>
    <row r="170" spans="1:42">
      <c r="A170" s="74">
        <v>1000</v>
      </c>
      <c r="B170">
        <f ca="1">IF('Waste 2010'!$A178="MD",INDIRECT("'Waste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IF('Waste 2020'!$A178="MD",INDIRECT("'Waste 2020'!"&amp;'Country Selector'!$B$3&amp;ROW($A178))*10^12,0)*'Process Emissions Multipliers'!$B$37</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IF('Waste 2030'!$A178="MD",INDIRECT("'Waste 2030'!"&amp;'Country Selector'!$B$3&amp;ROW($A178))*10^12,0)*'Process Emissions Multipliers'!$D$37</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Multipliers'!$E$37</f>
        <v>0</v>
      </c>
    </row>
    <row r="171" spans="1:42">
      <c r="A171" s="74">
        <v>1500</v>
      </c>
      <c r="B171">
        <f ca="1">IF('Waste 2010'!$A179="MD",INDIRECT("'Waste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IF('Waste 2020'!$A179="MD",INDIRECT("'Waste 2020'!"&amp;'Country Selector'!$B$3&amp;ROW($A179))*10^12,0)*'Process Emissions Multipliers'!$B$37</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IF('Waste 2030'!$A179="MD",INDIRECT("'Waste 2030'!"&amp;'Country Selector'!$B$3&amp;ROW($A179))*10^12,0)*'Process Emissions Multipliers'!$D$37</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Multipliers'!$E$37</f>
        <v>0</v>
      </c>
    </row>
    <row r="172" spans="1:42">
      <c r="A172" s="74">
        <v>2000</v>
      </c>
      <c r="B172">
        <f ca="1">IF('Waste 2010'!$A180="MD",INDIRECT("'Waste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IF('Waste 2020'!$A180="MD",INDIRECT("'Waste 2020'!"&amp;'Country Selector'!$B$3&amp;ROW($A180))*10^12,0)*'Process Emissions Multipliers'!$B$37</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IF('Waste 2030'!$A180="MD",INDIRECT("'Waste 2030'!"&amp;'Country Selector'!$B$3&amp;ROW($A180))*10^12,0)*'Process Emissions Multipliers'!$D$37</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Multipliers'!$E$37</f>
        <v>0</v>
      </c>
    </row>
    <row r="173" spans="1:42">
      <c r="A173" s="74">
        <v>3000</v>
      </c>
      <c r="B173">
        <f ca="1">IF('Waste 2010'!$A181="MD",INDIRECT("'Waste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IF('Waste 2020'!$A181="MD",INDIRECT("'Waste 2020'!"&amp;'Country Selector'!$B$3&amp;ROW($A181))*10^12,0)*'Process Emissions Multipliers'!$B$37</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IF('Waste 2030'!$A181="MD",INDIRECT("'Waste 2030'!"&amp;'Country Selector'!$B$3&amp;ROW($A181))*10^12,0)*'Process Emissions Multipliers'!$D$37</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Multipliers'!$E$37</f>
        <v>0</v>
      </c>
    </row>
    <row r="174" spans="1:42">
      <c r="A174" s="74">
        <v>5000</v>
      </c>
      <c r="B174">
        <f ca="1">IF('Waste 2010'!$A182="MD",INDIRECT("'Waste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IF('Waste 2020'!$A182="MD",INDIRECT("'Waste 2020'!"&amp;'Country Selector'!$B$3&amp;ROW($A182))*10^12,0)*'Process Emissions Multipliers'!$B$37</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IF('Waste 2030'!$A182="MD",INDIRECT("'Waste 2030'!"&amp;'Country Selector'!$B$3&amp;ROW($A182))*10^12,0)*'Process Emissions Multipliers'!$D$37</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Multipliers'!$E$37</f>
        <v>0</v>
      </c>
    </row>
    <row r="175" spans="1:42">
      <c r="A175" s="74">
        <v>10000</v>
      </c>
      <c r="B175">
        <f ca="1">IF('Waste 2010'!$A183="MD",INDIRECT("'Waste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IF('Waste 2020'!$A183="MD",INDIRECT("'Waste 2020'!"&amp;'Country Selector'!$B$3&amp;ROW($A183))*10^12,0)*'Process Emissions Multipliers'!$B$37</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IF('Waste 2030'!$A183="MD",INDIRECT("'Waste 2030'!"&amp;'Country Selector'!$B$3&amp;ROW($A183))*10^12,0)*'Process Emissions Multipliers'!$D$37</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Multipliers'!$E$37</f>
        <v>0</v>
      </c>
    </row>
    <row r="176" spans="1:42">
      <c r="A176" s="74">
        <v>100000</v>
      </c>
      <c r="B176">
        <f ca="1">IF('Waste 2010'!$A184="MD",INDIRECT("'Waste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IF('Waste 2020'!$A184="MD",INDIRECT("'Waste 2020'!"&amp;'Country Selector'!$B$3&amp;ROW($A184))*10^12,0)*'Process Emissions Multipliers'!$B$37</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IF('Waste 2030'!$A184="MD",INDIRECT("'Waste 2030'!"&amp;'Country Selector'!$B$3&amp;ROW($A184))*10^12,0)*'Process Emissions Multipliers'!$D$37</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Multipliers'!$E$37</f>
        <v>0</v>
      </c>
    </row>
    <row r="177" spans="1:42">
      <c r="A177" s="74">
        <v>1000000</v>
      </c>
      <c r="B177">
        <f ca="1">IF('Waste 2010'!$A185="MD",INDIRECT("'Waste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IF('Waste 2020'!$A185="MD",INDIRECT("'Waste 2020'!"&amp;'Country Selector'!$B$3&amp;ROW($A185))*10^12,0)*'Process Emissions Multipliers'!$B$37</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IF('Waste 2030'!$A185="MD",INDIRECT("'Waste 2030'!"&amp;'Country Selector'!$B$3&amp;ROW($A185))*10^12,0)*'Process Emissions Multipliers'!$D$37</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Multipliers'!$E$37</f>
        <v>0</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P177"/>
  <sheetViews>
    <sheetView workbookViewId="0"/>
  </sheetViews>
  <sheetFormatPr baseColWidth="10" defaultColWidth="8.83203125" defaultRowHeight="15"/>
  <cols>
    <col min="1" max="1" width="28.83203125" customWidth="1"/>
    <col min="2" max="2" width="11" bestFit="1" customWidth="1"/>
    <col min="12" max="12" width="9.1640625" customWidth="1"/>
    <col min="22" max="22" width="10.83203125" customWidth="1"/>
    <col min="42" max="42" width="10.332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IF('Soil 2010'!$A10="CM",INDIRECT("'Soil 2010'!"&amp;'Country Selector'!$B$3&amp;ROW($A10))*10^12,0)</f>
        <v>295698342580.84235</v>
      </c>
      <c r="C2" s="90">
        <f ca="1">$B2*($L$1-C$1)/($L$1-$B$1)+$L2*(C$1-$B$1)/($L$1-$B$1)</f>
        <v>323826751572.18549</v>
      </c>
      <c r="D2" s="90">
        <f t="shared" ref="D2:K17" ca="1" si="0">$B2*($L$1-D$1)/($L$1-$B$1)+$L2*(D$1-$B$1)/($L$1-$B$1)</f>
        <v>351955160563.52869</v>
      </c>
      <c r="E2" s="90">
        <f t="shared" ca="1" si="0"/>
        <v>380083569554.87183</v>
      </c>
      <c r="F2" s="90">
        <f t="shared" ca="1" si="0"/>
        <v>408211978546.21497</v>
      </c>
      <c r="G2" s="90">
        <f t="shared" ca="1" si="0"/>
        <v>436340387537.55811</v>
      </c>
      <c r="H2" s="90">
        <f t="shared" ca="1" si="0"/>
        <v>464468796528.90125</v>
      </c>
      <c r="I2" s="90">
        <f t="shared" ca="1" si="0"/>
        <v>492597205520.24451</v>
      </c>
      <c r="J2" s="90">
        <f t="shared" ca="1" si="0"/>
        <v>520725614511.58759</v>
      </c>
      <c r="K2" s="90">
        <f t="shared" ca="1" si="0"/>
        <v>548854023502.93073</v>
      </c>
      <c r="L2">
        <f ca="1">IF('Soil 2020'!$A10="CM",INDIRECT("'Soil 2020'!"&amp;'Country Selector'!$B$3&amp;ROW($A10))*10^12,0)*'Process Emissions Multipliers'!$B$43</f>
        <v>576982432494.27393</v>
      </c>
      <c r="M2" s="90">
        <f ca="1">$L2*($V$1-M$1)/($V$1-$L$1)+$V2*(M$1-$L$1)/($V$1-$L$1)</f>
        <v>569065556264.08765</v>
      </c>
      <c r="N2" s="90">
        <f t="shared" ref="N2:U17" ca="1" si="1">$L2*($V$1-N$1)/($V$1-$L$1)+$V2*(N$1-$L$1)/($V$1-$L$1)</f>
        <v>561148680033.90137</v>
      </c>
      <c r="O2" s="90">
        <f t="shared" ca="1" si="1"/>
        <v>553231803803.71521</v>
      </c>
      <c r="P2" s="90">
        <f t="shared" ca="1" si="1"/>
        <v>545314927573.52893</v>
      </c>
      <c r="Q2" s="90">
        <f t="shared" ca="1" si="1"/>
        <v>537398051343.34265</v>
      </c>
      <c r="R2" s="90">
        <f t="shared" ca="1" si="1"/>
        <v>529481175113.15649</v>
      </c>
      <c r="S2" s="90">
        <f t="shared" ca="1" si="1"/>
        <v>521564298882.97015</v>
      </c>
      <c r="T2" s="90">
        <f t="shared" ca="1" si="1"/>
        <v>513647422652.78394</v>
      </c>
      <c r="U2" s="90">
        <f t="shared" ca="1" si="1"/>
        <v>505730546422.59766</v>
      </c>
      <c r="V2">
        <f ca="1">IF('Soil 2030'!$A10="CM",INDIRECT("'Soil 2030'!"&amp;'Country Selector'!$B$3&amp;ROW($A10))*10^12,0)*'Process Emissions Multipliers'!$D$43</f>
        <v>497813670192.41144</v>
      </c>
      <c r="W2" s="90">
        <f ca="1">$V2*($AP$1-W$1)/($AP$1-$V$1)+$AP2*(W$1-$V$1)/($AP$1-$V$1)</f>
        <v>499539002088.53522</v>
      </c>
      <c r="X2" s="90">
        <f t="shared" ref="X2:AO16" ca="1" si="2">$V2*($AP$1-X$1)/($AP$1-$V$1)+$AP2*(X$1-$V$1)/($AP$1-$V$1)</f>
        <v>501264333984.65906</v>
      </c>
      <c r="Y2" s="90">
        <f t="shared" ca="1" si="2"/>
        <v>502989665880.78284</v>
      </c>
      <c r="Z2" s="90">
        <f t="shared" ca="1" si="2"/>
        <v>504714997776.90674</v>
      </c>
      <c r="AA2" s="90">
        <f t="shared" ca="1" si="2"/>
        <v>506440329673.03058</v>
      </c>
      <c r="AB2" s="90">
        <f t="shared" ca="1" si="2"/>
        <v>508165661569.15436</v>
      </c>
      <c r="AC2" s="90">
        <f t="shared" ca="1" si="2"/>
        <v>509890993465.2782</v>
      </c>
      <c r="AD2" s="90">
        <f t="shared" ca="1" si="2"/>
        <v>511616325361.4021</v>
      </c>
      <c r="AE2" s="90">
        <f t="shared" ca="1" si="2"/>
        <v>513341657257.52582</v>
      </c>
      <c r="AF2" s="90">
        <f t="shared" ca="1" si="2"/>
        <v>515066989153.64966</v>
      </c>
      <c r="AG2" s="90">
        <f t="shared" ca="1" si="2"/>
        <v>516792321049.7735</v>
      </c>
      <c r="AH2" s="90">
        <f t="shared" ca="1" si="2"/>
        <v>518517652945.89734</v>
      </c>
      <c r="AI2" s="90">
        <f t="shared" ca="1" si="2"/>
        <v>520242984842.02112</v>
      </c>
      <c r="AJ2" s="90">
        <f t="shared" ca="1" si="2"/>
        <v>521968316738.14502</v>
      </c>
      <c r="AK2" s="90">
        <f t="shared" ca="1" si="2"/>
        <v>523693648634.2688</v>
      </c>
      <c r="AL2" s="90">
        <f t="shared" ca="1" si="2"/>
        <v>525418980530.39264</v>
      </c>
      <c r="AM2" s="90">
        <f t="shared" ca="1" si="2"/>
        <v>527144312426.51648</v>
      </c>
      <c r="AN2" s="90">
        <f t="shared" ca="1" si="2"/>
        <v>528869644322.64026</v>
      </c>
      <c r="AO2" s="90">
        <f t="shared" ca="1" si="2"/>
        <v>530594976218.7641</v>
      </c>
      <c r="AP2">
        <f ca="1">V2*'Process Emissions Multipliers'!$E$43</f>
        <v>532320308114.88794</v>
      </c>
    </row>
    <row r="3" spans="1:42">
      <c r="A3" s="74">
        <v>-49</v>
      </c>
      <c r="B3">
        <f ca="1">IF('Soil 2010'!$A11="CM",INDIRECT("'Soil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IF('Soil 2020'!$A11="CM",INDIRECT("'Soil 2020'!"&amp;'Country Selector'!$B$3&amp;ROW($A11))*10^12,0)*'Process Emissions Multipliers'!$B$43</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IF('Soil 2030'!$A11="CM",INDIRECT("'Soil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Multipliers'!$E$43</f>
        <v>0</v>
      </c>
    </row>
    <row r="4" spans="1:42">
      <c r="A4" s="74">
        <v>-48</v>
      </c>
      <c r="B4">
        <f ca="1">IF('Soil 2010'!$A12="CM",INDIRECT("'Soil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IF('Soil 2020'!$A12="CM",INDIRECT("'Soil 2020'!"&amp;'Country Selector'!$B$3&amp;ROW($A12))*10^12,0)*'Process Emissions Multipliers'!$B$43</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IF('Soil 2030'!$A12="CM",INDIRECT("'Soil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Multipliers'!$E$43</f>
        <v>0</v>
      </c>
    </row>
    <row r="5" spans="1:42">
      <c r="A5" s="74">
        <v>-47</v>
      </c>
      <c r="B5">
        <f ca="1">IF('Soil 2010'!$A13="CM",INDIRECT("'Soil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IF('Soil 2020'!$A13="CM",INDIRECT("'Soil 2020'!"&amp;'Country Selector'!$B$3&amp;ROW($A13))*10^12,0)*'Process Emissions Multipliers'!$B$43</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IF('Soil 2030'!$A13="CM",INDIRECT("'Soil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Multipliers'!$E$43</f>
        <v>0</v>
      </c>
    </row>
    <row r="6" spans="1:42">
      <c r="A6" s="74">
        <v>-46</v>
      </c>
      <c r="B6">
        <f ca="1">IF('Soil 2010'!$A14="CM",INDIRECT("'Soil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IF('Soil 2020'!$A14="CM",INDIRECT("'Soil 2020'!"&amp;'Country Selector'!$B$3&amp;ROW($A14))*10^12,0)*'Process Emissions Multipliers'!$B$43</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IF('Soil 2030'!$A14="CM",INDIRECT("'Soil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Multipliers'!$E$43</f>
        <v>0</v>
      </c>
    </row>
    <row r="7" spans="1:42">
      <c r="A7" s="74">
        <v>-45</v>
      </c>
      <c r="B7">
        <f ca="1">IF('Soil 2010'!$A15="CM",INDIRECT("'Soil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IF('Soil 2020'!$A15="CM",INDIRECT("'Soil 2020'!"&amp;'Country Selector'!$B$3&amp;ROW($A15))*10^12,0)*'Process Emissions Multipliers'!$B$43</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IF('Soil 2030'!$A15="CM",INDIRECT("'Soil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Multipliers'!$E$43</f>
        <v>0</v>
      </c>
    </row>
    <row r="8" spans="1:42">
      <c r="A8" s="74">
        <v>-44</v>
      </c>
      <c r="B8">
        <f ca="1">IF('Soil 2010'!$A16="CM",INDIRECT("'Soil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IF('Soil 2020'!$A16="CM",INDIRECT("'Soil 2020'!"&amp;'Country Selector'!$B$3&amp;ROW($A16))*10^12,0)*'Process Emissions Multipliers'!$B$43</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IF('Soil 2030'!$A16="CM",INDIRECT("'Soil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Multipliers'!$E$43</f>
        <v>0</v>
      </c>
    </row>
    <row r="9" spans="1:42">
      <c r="A9" s="74">
        <v>-43</v>
      </c>
      <c r="B9">
        <f ca="1">IF('Soil 2010'!$A17="CM",INDIRECT("'Soil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IF('Soil 2020'!$A17="CM",INDIRECT("'Soil 2020'!"&amp;'Country Selector'!$B$3&amp;ROW($A17))*10^12,0)*'Process Emissions Multipliers'!$B$43</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IF('Soil 2030'!$A17="CM",INDIRECT("'Soil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Multipliers'!$E$43</f>
        <v>0</v>
      </c>
    </row>
    <row r="10" spans="1:42">
      <c r="A10" s="74">
        <v>-42</v>
      </c>
      <c r="B10">
        <f ca="1">IF('Soil 2010'!$A18="CM",INDIRECT("'Soil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IF('Soil 2020'!$A18="CM",INDIRECT("'Soil 2020'!"&amp;'Country Selector'!$B$3&amp;ROW($A18))*10^12,0)*'Process Emissions Multipliers'!$B$43</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IF('Soil 2030'!$A18="CM",INDIRECT("'Soil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Multipliers'!$E$43</f>
        <v>0</v>
      </c>
    </row>
    <row r="11" spans="1:42">
      <c r="A11" s="74">
        <v>-41</v>
      </c>
      <c r="B11">
        <f ca="1">IF('Soil 2010'!$A19="CM",INDIRECT("'Soil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IF('Soil 2020'!$A19="CM",INDIRECT("'Soil 2020'!"&amp;'Country Selector'!$B$3&amp;ROW($A19))*10^12,0)*'Process Emissions Multipliers'!$B$43</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IF('Soil 2030'!$A19="CM",INDIRECT("'Soil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Multipliers'!$E$43</f>
        <v>0</v>
      </c>
    </row>
    <row r="12" spans="1:42">
      <c r="A12" s="74">
        <v>-40</v>
      </c>
      <c r="B12">
        <f ca="1">IF('Soil 2010'!$A20="CM",INDIRECT("'Soil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IF('Soil 2020'!$A20="CM",INDIRECT("'Soil 2020'!"&amp;'Country Selector'!$B$3&amp;ROW($A20))*10^12,0)*'Process Emissions Multipliers'!$B$43</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IF('Soil 2030'!$A20="CM",INDIRECT("'Soil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Multipliers'!$E$43</f>
        <v>0</v>
      </c>
    </row>
    <row r="13" spans="1:42">
      <c r="A13" s="74">
        <v>-39</v>
      </c>
      <c r="B13">
        <f ca="1">IF('Soil 2010'!$A21="CM",INDIRECT("'Soil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IF('Soil 2020'!$A21="CM",INDIRECT("'Soil 2020'!"&amp;'Country Selector'!$B$3&amp;ROW($A21))*10^12,0)*'Process Emissions Multipliers'!$B$43</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IF('Soil 2030'!$A21="CM",INDIRECT("'Soil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Multipliers'!$E$43</f>
        <v>0</v>
      </c>
    </row>
    <row r="14" spans="1:42">
      <c r="A14" s="74">
        <v>-38</v>
      </c>
      <c r="B14">
        <f ca="1">IF('Soil 2010'!$A22="CM",INDIRECT("'Soil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IF('Soil 2020'!$A22="CM",INDIRECT("'Soil 2020'!"&amp;'Country Selector'!$B$3&amp;ROW($A22))*10^12,0)*'Process Emissions Multipliers'!$B$43</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IF('Soil 2030'!$A22="CM",INDIRECT("'Soil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Multipliers'!$E$43</f>
        <v>0</v>
      </c>
    </row>
    <row r="15" spans="1:42">
      <c r="A15" s="74">
        <v>-37</v>
      </c>
      <c r="B15">
        <f ca="1">IF('Soil 2010'!$A23="CM",INDIRECT("'Soil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IF('Soil 2020'!$A23="CM",INDIRECT("'Soil 2020'!"&amp;'Country Selector'!$B$3&amp;ROW($A23))*10^12,0)*'Process Emissions Multipliers'!$B$43</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IF('Soil 2030'!$A23="CM",INDIRECT("'Soil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Multipliers'!$E$43</f>
        <v>0</v>
      </c>
    </row>
    <row r="16" spans="1:42">
      <c r="A16" s="74">
        <v>-36</v>
      </c>
      <c r="B16">
        <f ca="1">IF('Soil 2010'!$A24="CM",INDIRECT("'Soil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IF('Soil 2020'!$A24="CM",INDIRECT("'Soil 2020'!"&amp;'Country Selector'!$B$3&amp;ROW($A24))*10^12,0)*'Process Emissions Multipliers'!$B$43</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IF('Soil 2030'!$A24="CM",INDIRECT("'Soil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Multipliers'!$E$43</f>
        <v>0</v>
      </c>
    </row>
    <row r="17" spans="1:42">
      <c r="A17" s="74">
        <v>-35</v>
      </c>
      <c r="B17">
        <f ca="1">IF('Soil 2010'!$A25="CM",INDIRECT("'Soil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IF('Soil 2020'!$A25="CM",INDIRECT("'Soil 2020'!"&amp;'Country Selector'!$B$3&amp;ROW($A25))*10^12,0)*'Process Emissions Multipliers'!$B$43</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IF('Soil 2030'!$A25="CM",INDIRECT("'Soil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Multipliers'!$E$43</f>
        <v>0</v>
      </c>
    </row>
    <row r="18" spans="1:42">
      <c r="A18" s="74">
        <v>-34</v>
      </c>
      <c r="B18">
        <f ca="1">IF('Soil 2010'!$A26="CM",INDIRECT("'Soil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IF('Soil 2020'!$A26="CM",INDIRECT("'Soil 2020'!"&amp;'Country Selector'!$B$3&amp;ROW($A26))*10^12,0)*'Process Emissions Multipliers'!$B$43</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IF('Soil 2030'!$A26="CM",INDIRECT("'Soil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Multipliers'!$E$43</f>
        <v>0</v>
      </c>
    </row>
    <row r="19" spans="1:42">
      <c r="A19" s="74">
        <v>-33</v>
      </c>
      <c r="B19">
        <f ca="1">IF('Soil 2010'!$A27="CM",INDIRECT("'Soil 2010'!"&amp;'Country Selector'!$B$3&amp;ROW($A27))*10^12,0)</f>
        <v>1056225093.3117135</v>
      </c>
      <c r="C19" s="90">
        <f t="shared" ca="1" si="3"/>
        <v>950602583.98054218</v>
      </c>
      <c r="D19" s="90">
        <f t="shared" ca="1" si="3"/>
        <v>844980074.64937079</v>
      </c>
      <c r="E19" s="90">
        <f t="shared" ca="1" si="3"/>
        <v>739357565.3181994</v>
      </c>
      <c r="F19" s="90">
        <f t="shared" ca="1" si="3"/>
        <v>633735055.98702812</v>
      </c>
      <c r="G19" s="90">
        <f t="shared" ca="1" si="3"/>
        <v>528112546.65585673</v>
      </c>
      <c r="H19" s="90">
        <f t="shared" ca="1" si="3"/>
        <v>422490037.32468539</v>
      </c>
      <c r="I19" s="90">
        <f t="shared" ca="1" si="3"/>
        <v>316867527.99351406</v>
      </c>
      <c r="J19" s="90">
        <f t="shared" ca="1" si="3"/>
        <v>211245018.6623427</v>
      </c>
      <c r="K19" s="90">
        <f t="shared" ca="1" si="3"/>
        <v>105622509.33117135</v>
      </c>
      <c r="L19">
        <f ca="1">IF('Soil 2020'!$A27="CM",INDIRECT("'Soil 2020'!"&amp;'Country Selector'!$B$3&amp;ROW($A27))*10^12,0)*'Process Emissions Multipliers'!$B$43</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IF('Soil 2030'!$A27="CM",INDIRECT("'Soil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Multipliers'!$E$43</f>
        <v>0</v>
      </c>
    </row>
    <row r="20" spans="1:42">
      <c r="A20" s="74">
        <v>-32</v>
      </c>
      <c r="B20">
        <f ca="1">IF('Soil 2010'!$A28="CM",INDIRECT("'Soil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IF('Soil 2020'!$A28="CM",INDIRECT("'Soil 2020'!"&amp;'Country Selector'!$B$3&amp;ROW($A28))*10^12,0)*'Process Emissions Multipliers'!$B$43</f>
        <v>0</v>
      </c>
      <c r="M20" s="90">
        <f t="shared" ca="1" si="4"/>
        <v>6021753863.1930475</v>
      </c>
      <c r="N20" s="90">
        <f t="shared" ca="1" si="4"/>
        <v>12043507726.386095</v>
      </c>
      <c r="O20" s="90">
        <f t="shared" ca="1" si="4"/>
        <v>18065261589.57914</v>
      </c>
      <c r="P20" s="90">
        <f t="shared" ca="1" si="4"/>
        <v>24087015452.77219</v>
      </c>
      <c r="Q20" s="90">
        <f t="shared" ca="1" si="4"/>
        <v>30108769315.965233</v>
      </c>
      <c r="R20" s="90">
        <f t="shared" ca="1" si="4"/>
        <v>36130523179.158279</v>
      </c>
      <c r="S20" s="90">
        <f t="shared" ca="1" si="4"/>
        <v>42152277042.351334</v>
      </c>
      <c r="T20" s="90">
        <f t="shared" ca="1" si="4"/>
        <v>48174030905.54438</v>
      </c>
      <c r="U20" s="90">
        <f t="shared" ca="1" si="4"/>
        <v>54195784768.737427</v>
      </c>
      <c r="V20">
        <f ca="1">IF('Soil 2030'!$A28="CM",INDIRECT("'Soil 2030'!"&amp;'Country Selector'!$B$3&amp;ROW($A28))*10^12,0)*'Process Emissions Multipliers'!$D$43</f>
        <v>60217538631.930473</v>
      </c>
      <c r="W20" s="90">
        <f t="shared" ca="1" si="5"/>
        <v>60426241699.621605</v>
      </c>
      <c r="X20" s="90">
        <f t="shared" ca="1" si="5"/>
        <v>60634944767.312744</v>
      </c>
      <c r="Y20" s="90">
        <f t="shared" ca="1" si="5"/>
        <v>60843647835.003868</v>
      </c>
      <c r="Z20" s="90">
        <f t="shared" ca="1" si="5"/>
        <v>61052350902.695007</v>
      </c>
      <c r="AA20" s="90">
        <f t="shared" ca="1" si="5"/>
        <v>61261053970.386147</v>
      </c>
      <c r="AB20" s="90">
        <f t="shared" ca="1" si="5"/>
        <v>61469757038.077271</v>
      </c>
      <c r="AC20" s="90">
        <f t="shared" ca="1" si="5"/>
        <v>61678460105.768402</v>
      </c>
      <c r="AD20" s="90">
        <f t="shared" ca="1" si="5"/>
        <v>61887163173.459534</v>
      </c>
      <c r="AE20" s="90">
        <f t="shared" ca="1" si="5"/>
        <v>62095866241.150665</v>
      </c>
      <c r="AF20" s="90">
        <f t="shared" ca="1" si="5"/>
        <v>62304569308.841797</v>
      </c>
      <c r="AG20" s="90">
        <f t="shared" ca="1" si="5"/>
        <v>62513272376.532944</v>
      </c>
      <c r="AH20" s="90">
        <f t="shared" ca="1" si="5"/>
        <v>62721975444.224075</v>
      </c>
      <c r="AI20" s="90">
        <f t="shared" ca="1" si="5"/>
        <v>62930678511.915207</v>
      </c>
      <c r="AJ20" s="90">
        <f t="shared" ca="1" si="5"/>
        <v>63139381579.606339</v>
      </c>
      <c r="AK20" s="90">
        <f t="shared" ca="1" si="5"/>
        <v>63348084647.29747</v>
      </c>
      <c r="AL20" s="90">
        <f t="shared" ca="1" si="5"/>
        <v>63556787714.988602</v>
      </c>
      <c r="AM20" s="90">
        <f t="shared" ca="1" si="6"/>
        <v>63765490782.679733</v>
      </c>
      <c r="AN20" s="90">
        <f t="shared" ca="1" si="6"/>
        <v>63974193850.370865</v>
      </c>
      <c r="AO20" s="90">
        <f t="shared" ca="1" si="6"/>
        <v>64182896918.062004</v>
      </c>
      <c r="AP20">
        <f ca="1">V20*'Process Emissions Multipliers'!$E$43</f>
        <v>64391599985.753136</v>
      </c>
    </row>
    <row r="21" spans="1:42">
      <c r="A21" s="74">
        <v>-31</v>
      </c>
      <c r="B21">
        <f ca="1">IF('Soil 2010'!$A29="CM",INDIRECT("'Soil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IF('Soil 2020'!$A29="CM",INDIRECT("'Soil 2020'!"&amp;'Country Selector'!$B$3&amp;ROW($A29))*10^12,0)*'Process Emissions Multipliers'!$B$43</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IF('Soil 2030'!$A29="CM",INDIRECT("'Soil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Multipliers'!$E$43</f>
        <v>0</v>
      </c>
    </row>
    <row r="22" spans="1:42">
      <c r="A22" s="74">
        <v>-30</v>
      </c>
      <c r="B22">
        <f ca="1">IF('Soil 2010'!$A30="CM",INDIRECT("'Soil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IF('Soil 2020'!$A30="CM",INDIRECT("'Soil 2020'!"&amp;'Country Selector'!$B$3&amp;ROW($A30))*10^12,0)*'Process Emissions Multipliers'!$B$43</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IF('Soil 2030'!$A30="CM",INDIRECT("'Soil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Multipliers'!$E$43</f>
        <v>0</v>
      </c>
    </row>
    <row r="23" spans="1:42">
      <c r="A23" s="74">
        <v>-29</v>
      </c>
      <c r="B23">
        <f ca="1">IF('Soil 2010'!$A31="CM",INDIRECT("'Soil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IF('Soil 2020'!$A31="CM",INDIRECT("'Soil 2020'!"&amp;'Country Selector'!$B$3&amp;ROW($A31))*10^12,0)*'Process Emissions Multipliers'!$B$43</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IF('Soil 2030'!$A31="CM",INDIRECT("'Soil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Multipliers'!$E$43</f>
        <v>0</v>
      </c>
    </row>
    <row r="24" spans="1:42">
      <c r="A24" s="74">
        <v>-28</v>
      </c>
      <c r="B24">
        <f ca="1">IF('Soil 2010'!$A32="CM",INDIRECT("'Soil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IF('Soil 2020'!$A32="CM",INDIRECT("'Soil 2020'!"&amp;'Country Selector'!$B$3&amp;ROW($A32))*10^12,0)*'Process Emissions Multipliers'!$B$43</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IF('Soil 2030'!$A32="CM",INDIRECT("'Soil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Multipliers'!$E$43</f>
        <v>0</v>
      </c>
    </row>
    <row r="25" spans="1:42">
      <c r="A25" s="74">
        <v>-27</v>
      </c>
      <c r="B25">
        <f ca="1">IF('Soil 2010'!$A33="CM",INDIRECT("'Soil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IF('Soil 2020'!$A33="CM",INDIRECT("'Soil 2020'!"&amp;'Country Selector'!$B$3&amp;ROW($A33))*10^12,0)*'Process Emissions Multipliers'!$B$43</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IF('Soil 2030'!$A33="CM",INDIRECT("'Soil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Multipliers'!$E$43</f>
        <v>0</v>
      </c>
    </row>
    <row r="26" spans="1:42">
      <c r="A26" s="74">
        <v>-26</v>
      </c>
      <c r="B26">
        <f ca="1">IF('Soil 2010'!$A34="CM",INDIRECT("'Soil 2010'!"&amp;'Country Selector'!$B$3&amp;ROW($A34))*10^12,0)</f>
        <v>41632393712.038422</v>
      </c>
      <c r="C26" s="90">
        <f t="shared" ca="1" si="3"/>
        <v>37469154340.834579</v>
      </c>
      <c r="D26" s="90">
        <f t="shared" ca="1" si="3"/>
        <v>33305914969.630737</v>
      </c>
      <c r="E26" s="90">
        <f t="shared" ca="1" si="3"/>
        <v>29142675598.426891</v>
      </c>
      <c r="F26" s="90">
        <f t="shared" ca="1" si="3"/>
        <v>24979436227.223053</v>
      </c>
      <c r="G26" s="90">
        <f t="shared" ca="1" si="3"/>
        <v>20816196856.019211</v>
      </c>
      <c r="H26" s="90">
        <f t="shared" ca="1" si="3"/>
        <v>16652957484.815369</v>
      </c>
      <c r="I26" s="90">
        <f t="shared" ca="1" si="3"/>
        <v>12489718113.611526</v>
      </c>
      <c r="J26" s="90">
        <f t="shared" ca="1" si="3"/>
        <v>8326478742.4076843</v>
      </c>
      <c r="K26" s="90">
        <f t="shared" ca="1" si="3"/>
        <v>4163239371.2038422</v>
      </c>
      <c r="L26">
        <f ca="1">IF('Soil 2020'!$A34="CM",INDIRECT("'Soil 2020'!"&amp;'Country Selector'!$B$3&amp;ROW($A34))*10^12,0)*'Process Emissions Multipliers'!$B$43</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IF('Soil 2030'!$A34="CM",INDIRECT("'Soil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Multipliers'!$E$43</f>
        <v>0</v>
      </c>
    </row>
    <row r="27" spans="1:42">
      <c r="A27" s="74">
        <v>-25</v>
      </c>
      <c r="B27">
        <f ca="1">IF('Soil 2010'!$A35="CM",INDIRECT("'Soil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IF('Soil 2020'!$A35="CM",INDIRECT("'Soil 2020'!"&amp;'Country Selector'!$B$3&amp;ROW($A35))*10^12,0)*'Process Emissions Multipliers'!$B$43</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IF('Soil 2030'!$A35="CM",INDIRECT("'Soil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Multipliers'!$E$43</f>
        <v>0</v>
      </c>
    </row>
    <row r="28" spans="1:42">
      <c r="A28" s="74">
        <v>-24</v>
      </c>
      <c r="B28">
        <f ca="1">IF('Soil 2010'!$A36="CM",INDIRECT("'Soil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IF('Soil 2020'!$A36="CM",INDIRECT("'Soil 2020'!"&amp;'Country Selector'!$B$3&amp;ROW($A36))*10^12,0)*'Process Emissions Multipliers'!$B$43</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IF('Soil 2030'!$A36="CM",INDIRECT("'Soil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Multipliers'!$E$43</f>
        <v>0</v>
      </c>
    </row>
    <row r="29" spans="1:42">
      <c r="A29" s="74">
        <v>-23</v>
      </c>
      <c r="B29">
        <f ca="1">IF('Soil 2010'!$A37="CM",INDIRECT("'Soil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IF('Soil 2020'!$A37="CM",INDIRECT("'Soil 2020'!"&amp;'Country Selector'!$B$3&amp;ROW($A37))*10^12,0)*'Process Emissions Multipliers'!$B$43</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IF('Soil 2030'!$A37="CM",INDIRECT("'Soil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Multipliers'!$E$43</f>
        <v>0</v>
      </c>
    </row>
    <row r="30" spans="1:42">
      <c r="A30" s="74">
        <v>-22</v>
      </c>
      <c r="B30">
        <f ca="1">IF('Soil 2010'!$A38="CM",INDIRECT("'Soil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IF('Soil 2020'!$A38="CM",INDIRECT("'Soil 2020'!"&amp;'Country Selector'!$B$3&amp;ROW($A38))*10^12,0)*'Process Emissions Multipliers'!$B$43</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IF('Soil 2030'!$A38="CM",INDIRECT("'Soil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Multipliers'!$E$43</f>
        <v>0</v>
      </c>
    </row>
    <row r="31" spans="1:42">
      <c r="A31" s="74">
        <v>-21</v>
      </c>
      <c r="B31">
        <f ca="1">IF('Soil 2010'!$A39="CM",INDIRECT("'Soil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IF('Soil 2020'!$A39="CM",INDIRECT("'Soil 2020'!"&amp;'Country Selector'!$B$3&amp;ROW($A39))*10^12,0)*'Process Emissions Multipliers'!$B$43</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IF('Soil 2030'!$A39="CM",INDIRECT("'Soil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Multipliers'!$E$43</f>
        <v>0</v>
      </c>
    </row>
    <row r="32" spans="1:42">
      <c r="A32" s="74">
        <v>-20</v>
      </c>
      <c r="B32">
        <f ca="1">IF('Soil 2010'!$A40="CM",INDIRECT("'Soil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IF('Soil 2020'!$A40="CM",INDIRECT("'Soil 2020'!"&amp;'Country Selector'!$B$3&amp;ROW($A40))*10^12,0)*'Process Emissions Multipliers'!$B$43</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IF('Soil 2030'!$A40="CM",INDIRECT("'Soil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Multipliers'!$E$43</f>
        <v>0</v>
      </c>
    </row>
    <row r="33" spans="1:42">
      <c r="A33" s="74">
        <v>-19</v>
      </c>
      <c r="B33">
        <f ca="1">IF('Soil 2010'!$A41="CM",INDIRECT("'Soil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IF('Soil 2020'!$A41="CM",INDIRECT("'Soil 2020'!"&amp;'Country Selector'!$B$3&amp;ROW($A41))*10^12,0)*'Process Emissions Multipliers'!$B$43</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IF('Soil 2030'!$A41="CM",INDIRECT("'Soil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Multipliers'!$E$43</f>
        <v>0</v>
      </c>
    </row>
    <row r="34" spans="1:42">
      <c r="A34" s="74">
        <v>-18</v>
      </c>
      <c r="B34">
        <f ca="1">IF('Soil 2010'!$A42="CM",INDIRECT("'Soil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IF('Soil 2020'!$A42="CM",INDIRECT("'Soil 2020'!"&amp;'Country Selector'!$B$3&amp;ROW($A42))*10^12,0)*'Process Emissions Multipliers'!$B$43</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IF('Soil 2030'!$A42="CM",INDIRECT("'Soil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Multipliers'!$E$43</f>
        <v>0</v>
      </c>
    </row>
    <row r="35" spans="1:42">
      <c r="A35" s="74">
        <v>-17</v>
      </c>
      <c r="B35">
        <f ca="1">IF('Soil 2010'!$A43="CM",INDIRECT("'Soil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IF('Soil 2020'!$A43="CM",INDIRECT("'Soil 2020'!"&amp;'Country Selector'!$B$3&amp;ROW($A43))*10^12,0)*'Process Emissions Multipliers'!$B$43</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IF('Soil 2030'!$A43="CM",INDIRECT("'Soil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Multipliers'!$E$43</f>
        <v>0</v>
      </c>
    </row>
    <row r="36" spans="1:42">
      <c r="A36" s="74">
        <v>-16</v>
      </c>
      <c r="B36">
        <f ca="1">IF('Soil 2010'!$A44="CM",INDIRECT("'Soil 2010'!"&amp;'Country Selector'!$B$3&amp;ROW($A44))*10^12,0)</f>
        <v>171012262581.60358</v>
      </c>
      <c r="C36" s="90">
        <f t="shared" ca="1" si="9"/>
        <v>153911036323.44321</v>
      </c>
      <c r="D36" s="90">
        <f t="shared" ca="1" si="9"/>
        <v>136809810065.28287</v>
      </c>
      <c r="E36" s="90">
        <f t="shared" ca="1" si="9"/>
        <v>119708583807.12251</v>
      </c>
      <c r="F36" s="90">
        <f t="shared" ca="1" si="9"/>
        <v>102607357548.96214</v>
      </c>
      <c r="G36" s="90">
        <f t="shared" ca="1" si="9"/>
        <v>85506131290.801788</v>
      </c>
      <c r="H36" s="90">
        <f t="shared" ca="1" si="9"/>
        <v>68404905032.641434</v>
      </c>
      <c r="I36" s="90">
        <f t="shared" ca="1" si="9"/>
        <v>51303678774.481071</v>
      </c>
      <c r="J36" s="90">
        <f t="shared" ca="1" si="9"/>
        <v>34202452516.320717</v>
      </c>
      <c r="K36" s="90">
        <f t="shared" ca="1" si="9"/>
        <v>17101226258.160358</v>
      </c>
      <c r="L36">
        <f ca="1">IF('Soil 2020'!$A44="CM",INDIRECT("'Soil 2020'!"&amp;'Country Selector'!$B$3&amp;ROW($A44))*10^12,0)*'Process Emissions Multipliers'!$B$43</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IF('Soil 2030'!$A44="CM",INDIRECT("'Soil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Multipliers'!$E$43</f>
        <v>0</v>
      </c>
    </row>
    <row r="37" spans="1:42">
      <c r="A37" s="74">
        <v>-15</v>
      </c>
      <c r="B37">
        <f ca="1">IF('Soil 2010'!$A45="CM",INDIRECT("'Soil 2010'!"&amp;'Country Selector'!$B$3&amp;ROW($A45))*10^12,0)</f>
        <v>167810302505.45959</v>
      </c>
      <c r="C37" s="90">
        <f t="shared" ca="1" si="9"/>
        <v>151029272254.91364</v>
      </c>
      <c r="D37" s="90">
        <f t="shared" ca="1" si="9"/>
        <v>134248242004.36768</v>
      </c>
      <c r="E37" s="90">
        <f t="shared" ca="1" si="9"/>
        <v>117467211753.82173</v>
      </c>
      <c r="F37" s="90">
        <f t="shared" ca="1" si="9"/>
        <v>100686181503.27576</v>
      </c>
      <c r="G37" s="90">
        <f t="shared" ca="1" si="9"/>
        <v>83905151252.729797</v>
      </c>
      <c r="H37" s="90">
        <f t="shared" ca="1" si="9"/>
        <v>67124121002.183838</v>
      </c>
      <c r="I37" s="90">
        <f t="shared" ca="1" si="9"/>
        <v>50343090751.637878</v>
      </c>
      <c r="J37" s="90">
        <f t="shared" ca="1" si="9"/>
        <v>33562060501.091919</v>
      </c>
      <c r="K37" s="90">
        <f t="shared" ca="1" si="9"/>
        <v>16781030250.545959</v>
      </c>
      <c r="L37">
        <f ca="1">IF('Soil 2020'!$A45="CM",INDIRECT("'Soil 2020'!"&amp;'Country Selector'!$B$3&amp;ROW($A45))*10^12,0)*'Process Emissions Multipliers'!$B$43</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IF('Soil 2030'!$A45="CM",INDIRECT("'Soil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Multipliers'!$E$43</f>
        <v>0</v>
      </c>
    </row>
    <row r="38" spans="1:42">
      <c r="A38" s="74">
        <v>-14</v>
      </c>
      <c r="B38">
        <f ca="1">IF('Soil 2010'!$A46="CM",INDIRECT("'Soil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IF('Soil 2020'!$A46="CM",INDIRECT("'Soil 2020'!"&amp;'Country Selector'!$B$3&amp;ROW($A46))*10^12,0)*'Process Emissions Multipliers'!$B$43</f>
        <v>0</v>
      </c>
      <c r="M38" s="90">
        <f t="shared" ca="1" si="10"/>
        <v>16133513536.754171</v>
      </c>
      <c r="N38" s="90">
        <f t="shared" ca="1" si="10"/>
        <v>32267027073.508343</v>
      </c>
      <c r="O38" s="90">
        <f t="shared" ca="1" si="10"/>
        <v>48400540610.262512</v>
      </c>
      <c r="P38" s="90">
        <f t="shared" ca="1" si="10"/>
        <v>64534054147.016685</v>
      </c>
      <c r="Q38" s="90">
        <f t="shared" ca="1" si="10"/>
        <v>80667567683.770859</v>
      </c>
      <c r="R38" s="90">
        <f t="shared" ca="1" si="10"/>
        <v>96801081220.525024</v>
      </c>
      <c r="S38" s="90">
        <f t="shared" ca="1" si="10"/>
        <v>112934594757.27921</v>
      </c>
      <c r="T38" s="90">
        <f t="shared" ca="1" si="10"/>
        <v>129068108294.03337</v>
      </c>
      <c r="U38" s="90">
        <f t="shared" ca="1" si="10"/>
        <v>145201621830.78754</v>
      </c>
      <c r="V38">
        <f ca="1">IF('Soil 2030'!$A46="CM",INDIRECT("'Soil 2030'!"&amp;'Country Selector'!$B$3&amp;ROW($A46))*10^12,0)*'Process Emissions Multipliers'!$D$43</f>
        <v>161335135367.54172</v>
      </c>
      <c r="W38" s="90">
        <f t="shared" ca="1" si="8"/>
        <v>161894293686.57196</v>
      </c>
      <c r="X38" s="90">
        <f t="shared" ca="1" si="7"/>
        <v>162453452005.60223</v>
      </c>
      <c r="Y38" s="90">
        <f t="shared" ca="1" si="7"/>
        <v>163012610324.63251</v>
      </c>
      <c r="Z38" s="90">
        <f t="shared" ca="1" si="7"/>
        <v>163571768643.66278</v>
      </c>
      <c r="AA38" s="90">
        <f t="shared" ca="1" si="7"/>
        <v>164130926962.69305</v>
      </c>
      <c r="AB38" s="90">
        <f t="shared" ca="1" si="7"/>
        <v>164690085281.72333</v>
      </c>
      <c r="AC38" s="90">
        <f t="shared" ca="1" si="7"/>
        <v>165249243600.75357</v>
      </c>
      <c r="AD38" s="90">
        <f t="shared" ca="1" si="7"/>
        <v>165808401919.78381</v>
      </c>
      <c r="AE38" s="90">
        <f t="shared" ca="1" si="7"/>
        <v>166367560238.81409</v>
      </c>
      <c r="AF38" s="90">
        <f t="shared" ca="1" si="7"/>
        <v>166926718557.84436</v>
      </c>
      <c r="AG38" s="90">
        <f t="shared" ca="1" si="7"/>
        <v>167485876876.87463</v>
      </c>
      <c r="AH38" s="90">
        <f t="shared" ca="1" si="7"/>
        <v>168045035195.90491</v>
      </c>
      <c r="AI38" s="90">
        <f t="shared" ca="1" si="7"/>
        <v>168604193514.93518</v>
      </c>
      <c r="AJ38" s="90">
        <f t="shared" ca="1" si="7"/>
        <v>169163351833.96542</v>
      </c>
      <c r="AK38" s="90">
        <f t="shared" ca="1" si="7"/>
        <v>169722510152.9957</v>
      </c>
      <c r="AL38" s="90">
        <f t="shared" ca="1" si="7"/>
        <v>170281668472.02594</v>
      </c>
      <c r="AM38" s="90">
        <f t="shared" ca="1" si="7"/>
        <v>170840826791.05621</v>
      </c>
      <c r="AN38" s="90">
        <f t="shared" ca="1" si="6"/>
        <v>171399985110.08649</v>
      </c>
      <c r="AO38" s="90">
        <f t="shared" ca="1" si="6"/>
        <v>171959143429.11673</v>
      </c>
      <c r="AP38">
        <f ca="1">V38*'Process Emissions Multipliers'!$E$43</f>
        <v>172518301748.147</v>
      </c>
    </row>
    <row r="39" spans="1:42">
      <c r="A39" s="74">
        <v>-13</v>
      </c>
      <c r="B39">
        <f ca="1">IF('Soil 2010'!$A47="CM",INDIRECT("'Soil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IF('Soil 2020'!$A47="CM",INDIRECT("'Soil 2020'!"&amp;'Country Selector'!$B$3&amp;ROW($A47))*10^12,0)*'Process Emissions Multipliers'!$B$43</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IF('Soil 2030'!$A47="CM",INDIRECT("'Soil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Multipliers'!$E$43</f>
        <v>0</v>
      </c>
    </row>
    <row r="40" spans="1:42">
      <c r="A40" s="74">
        <v>-12</v>
      </c>
      <c r="B40">
        <f ca="1">IF('Soil 2010'!$A48="CM",INDIRECT("'Soil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IF('Soil 2020'!$A48="CM",INDIRECT("'Soil 2020'!"&amp;'Country Selector'!$B$3&amp;ROW($A48))*10^12,0)*'Process Emissions Multipliers'!$B$43</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IF('Soil 2030'!$A48="CM",INDIRECT("'Soil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Multipliers'!$E$43</f>
        <v>0</v>
      </c>
    </row>
    <row r="41" spans="1:42">
      <c r="A41" s="74">
        <v>-11</v>
      </c>
      <c r="B41">
        <f ca="1">IF('Soil 2010'!$A49="CM",INDIRECT("'Soil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IF('Soil 2020'!$A49="CM",INDIRECT("'Soil 2020'!"&amp;'Country Selector'!$B$3&amp;ROW($A49))*10^12,0)*'Process Emissions Multipliers'!$B$43</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IF('Soil 2030'!$A49="CM",INDIRECT("'Soil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Multipliers'!$E$43</f>
        <v>0</v>
      </c>
    </row>
    <row r="42" spans="1:42">
      <c r="A42" s="74">
        <v>-10</v>
      </c>
      <c r="B42">
        <f ca="1">IF('Soil 2010'!$A50="CM",INDIRECT("'Soil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IF('Soil 2020'!$A50="CM",INDIRECT("'Soil 2020'!"&amp;'Country Selector'!$B$3&amp;ROW($A50))*10^12,0)*'Process Emissions Multipliers'!$B$43</f>
        <v>0</v>
      </c>
      <c r="M42" s="90">
        <f t="shared" ca="1" si="10"/>
        <v>189281040.88702315</v>
      </c>
      <c r="N42" s="90">
        <f t="shared" ca="1" si="10"/>
        <v>378562081.7740463</v>
      </c>
      <c r="O42" s="90">
        <f t="shared" ca="1" si="10"/>
        <v>567843122.66106939</v>
      </c>
      <c r="P42" s="90">
        <f t="shared" ca="1" si="10"/>
        <v>757124163.5480926</v>
      </c>
      <c r="Q42" s="90">
        <f t="shared" ca="1" si="10"/>
        <v>946405204.43511558</v>
      </c>
      <c r="R42" s="90">
        <f t="shared" ca="1" si="10"/>
        <v>1135686245.3221388</v>
      </c>
      <c r="S42" s="90">
        <f t="shared" ca="1" si="10"/>
        <v>1324967286.209162</v>
      </c>
      <c r="T42" s="90">
        <f t="shared" ca="1" si="10"/>
        <v>1514248327.0961852</v>
      </c>
      <c r="U42" s="90">
        <f t="shared" ca="1" si="10"/>
        <v>1703529367.9832082</v>
      </c>
      <c r="V42">
        <f ca="1">IF('Soil 2030'!$A50="CM",INDIRECT("'Soil 2030'!"&amp;'Country Selector'!$B$3&amp;ROW($A50))*10^12,0)*'Process Emissions Multipliers'!$D$43</f>
        <v>1892810408.8702314</v>
      </c>
      <c r="W42" s="90">
        <f t="shared" ca="1" si="8"/>
        <v>1899370546.4624286</v>
      </c>
      <c r="X42" s="90">
        <f t="shared" ca="1" si="7"/>
        <v>1905930684.054626</v>
      </c>
      <c r="Y42" s="90">
        <f t="shared" ca="1" si="7"/>
        <v>1912490821.6468234</v>
      </c>
      <c r="Z42" s="90">
        <f t="shared" ca="1" si="7"/>
        <v>1919050959.2390211</v>
      </c>
      <c r="AA42" s="90">
        <f t="shared" ca="1" si="7"/>
        <v>1925611096.8312182</v>
      </c>
      <c r="AB42" s="90">
        <f t="shared" ca="1" si="7"/>
        <v>1932171234.4234157</v>
      </c>
      <c r="AC42" s="90">
        <f t="shared" ca="1" si="7"/>
        <v>1938731372.0156128</v>
      </c>
      <c r="AD42" s="90">
        <f t="shared" ca="1" si="7"/>
        <v>1945291509.6078105</v>
      </c>
      <c r="AE42" s="90">
        <f t="shared" ca="1" si="7"/>
        <v>1951851647.2000079</v>
      </c>
      <c r="AF42" s="90">
        <f t="shared" ca="1" si="7"/>
        <v>1958411784.7922053</v>
      </c>
      <c r="AG42" s="90">
        <f t="shared" ca="1" si="7"/>
        <v>1964971922.3844025</v>
      </c>
      <c r="AH42" s="90">
        <f t="shared" ca="1" si="7"/>
        <v>1971532059.9765999</v>
      </c>
      <c r="AI42" s="90">
        <f t="shared" ca="1" si="7"/>
        <v>1978092197.5687976</v>
      </c>
      <c r="AJ42" s="90">
        <f t="shared" ca="1" si="7"/>
        <v>1984652335.1609945</v>
      </c>
      <c r="AK42" s="90">
        <f t="shared" ca="1" si="7"/>
        <v>1991212472.7531919</v>
      </c>
      <c r="AL42" s="90">
        <f t="shared" ca="1" si="7"/>
        <v>1997772610.3453894</v>
      </c>
      <c r="AM42" s="90">
        <f t="shared" ca="1" si="7"/>
        <v>2004332747.937587</v>
      </c>
      <c r="AN42" s="90">
        <f t="shared" ca="1" si="6"/>
        <v>2010892885.5297844</v>
      </c>
      <c r="AO42" s="90">
        <f t="shared" ca="1" si="6"/>
        <v>2017453023.1219816</v>
      </c>
      <c r="AP42">
        <f ca="1">V42*'Process Emissions Multipliers'!$E$43</f>
        <v>2024013160.714179</v>
      </c>
    </row>
    <row r="43" spans="1:42">
      <c r="A43" s="74">
        <v>-9</v>
      </c>
      <c r="B43">
        <f ca="1">IF('Soil 2010'!$A51="CM",INDIRECT("'Soil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IF('Soil 2020'!$A51="CM",INDIRECT("'Soil 2020'!"&amp;'Country Selector'!$B$3&amp;ROW($A51))*10^12,0)*'Process Emissions Multipliers'!$B$43</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IF('Soil 2030'!$A51="CM",INDIRECT("'Soil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Multipliers'!$E$43</f>
        <v>0</v>
      </c>
    </row>
    <row r="44" spans="1:42">
      <c r="A44" s="74">
        <v>-8</v>
      </c>
      <c r="B44">
        <f ca="1">IF('Soil 2010'!$A52="CM",INDIRECT("'Soil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IF('Soil 2020'!$A52="CM",INDIRECT("'Soil 2020'!"&amp;'Country Selector'!$B$3&amp;ROW($A52))*10^12,0)*'Process Emissions Multipliers'!$B$43</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IF('Soil 2030'!$A52="CM",INDIRECT("'Soil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Multipliers'!$E$43</f>
        <v>0</v>
      </c>
    </row>
    <row r="45" spans="1:42">
      <c r="A45" s="74">
        <v>-7</v>
      </c>
      <c r="B45">
        <f ca="1">IF('Soil 2010'!$A53="CM",INDIRECT("'Soil 2010'!"&amp;'Country Selector'!$B$3&amp;ROW($A53))*10^12,0)</f>
        <v>2005232995.0837057</v>
      </c>
      <c r="C45" s="90">
        <f t="shared" ca="1" si="9"/>
        <v>1804709695.575335</v>
      </c>
      <c r="D45" s="90">
        <f t="shared" ca="1" si="9"/>
        <v>1604186396.0669646</v>
      </c>
      <c r="E45" s="90">
        <f t="shared" ca="1" si="9"/>
        <v>1403663096.558594</v>
      </c>
      <c r="F45" s="90">
        <f t="shared" ca="1" si="9"/>
        <v>1203139797.0502234</v>
      </c>
      <c r="G45" s="90">
        <f t="shared" ca="1" si="9"/>
        <v>1002616497.5418527</v>
      </c>
      <c r="H45" s="90">
        <f t="shared" ca="1" si="9"/>
        <v>802093198.03348231</v>
      </c>
      <c r="I45" s="90">
        <f t="shared" ca="1" si="9"/>
        <v>601569898.52511168</v>
      </c>
      <c r="J45" s="90">
        <f t="shared" ca="1" si="9"/>
        <v>401046599.01674116</v>
      </c>
      <c r="K45" s="90">
        <f t="shared" ca="1" si="9"/>
        <v>200523299.50837058</v>
      </c>
      <c r="L45">
        <f ca="1">IF('Soil 2020'!$A53="CM",INDIRECT("'Soil 2020'!"&amp;'Country Selector'!$B$3&amp;ROW($A53))*10^12,0)*'Process Emissions Multipliers'!$B$43</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IF('Soil 2030'!$A53="CM",INDIRECT("'Soil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Multipliers'!$E$43</f>
        <v>0</v>
      </c>
    </row>
    <row r="46" spans="1:42">
      <c r="A46" s="74">
        <v>-6</v>
      </c>
      <c r="B46">
        <f ca="1">IF('Soil 2010'!$A54="CM",INDIRECT("'Soil 2010'!"&amp;'Country Selector'!$B$3&amp;ROW($A54))*10^12,0)</f>
        <v>5420484042.8346834</v>
      </c>
      <c r="C46" s="90">
        <f t="shared" ca="1" si="9"/>
        <v>4878435638.5512152</v>
      </c>
      <c r="D46" s="90">
        <f t="shared" ca="1" si="9"/>
        <v>4336387234.2677469</v>
      </c>
      <c r="E46" s="90">
        <f t="shared" ca="1" si="9"/>
        <v>3794338829.9842782</v>
      </c>
      <c r="F46" s="90">
        <f t="shared" ca="1" si="9"/>
        <v>3252290425.7008104</v>
      </c>
      <c r="G46" s="90">
        <f t="shared" ca="1" si="9"/>
        <v>2710242021.4173417</v>
      </c>
      <c r="H46" s="90">
        <f t="shared" ca="1" si="9"/>
        <v>2168193617.1338735</v>
      </c>
      <c r="I46" s="90">
        <f t="shared" ca="1" si="9"/>
        <v>1626145212.8504052</v>
      </c>
      <c r="J46" s="90">
        <f t="shared" ca="1" si="9"/>
        <v>1084096808.5669367</v>
      </c>
      <c r="K46" s="90">
        <f t="shared" ca="1" si="9"/>
        <v>542048404.28346837</v>
      </c>
      <c r="L46">
        <f ca="1">IF('Soil 2020'!$A54="CM",INDIRECT("'Soil 2020'!"&amp;'Country Selector'!$B$3&amp;ROW($A54))*10^12,0)*'Process Emissions Multipliers'!$B$43</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IF('Soil 2030'!$A54="CM",INDIRECT("'Soil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Multipliers'!$E$43</f>
        <v>0</v>
      </c>
    </row>
    <row r="47" spans="1:42">
      <c r="A47" s="74">
        <v>-5</v>
      </c>
      <c r="B47">
        <f ca="1">IF('Soil 2010'!$A55="CM",INDIRECT("'Soil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IF('Soil 2020'!$A55="CM",INDIRECT("'Soil 2020'!"&amp;'Country Selector'!$B$3&amp;ROW($A55))*10^12,0)*'Process Emissions Multipliers'!$B$43</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IF('Soil 2030'!$A55="CM",INDIRECT("'Soil 2030'!"&amp;'Country Selector'!$B$3&amp;ROW($A55))*10^12,0)*'Process Emissions Multipliers'!$D$43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Multipliers'!$E$43</f>
        <v>0</v>
      </c>
    </row>
    <row r="48" spans="1:42">
      <c r="A48" s="74">
        <v>-4</v>
      </c>
      <c r="B48">
        <f ca="1">IF('Soil 2010'!$A56="CM",INDIRECT("'Soil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IF('Soil 2020'!$A56="CM",INDIRECT("'Soil 2020'!"&amp;'Country Selector'!$B$3&amp;ROW($A56))*10^12,0)*'Process Emissions Multipliers'!$B$43</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IF('Soil 2030'!$A56="CM",INDIRECT("'Soil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Multipliers'!$E$43</f>
        <v>0</v>
      </c>
    </row>
    <row r="49" spans="1:42">
      <c r="A49" s="74">
        <v>-3</v>
      </c>
      <c r="B49">
        <f ca="1">IF('Soil 2010'!$A57="CM",INDIRECT("'Soil 2010'!"&amp;'Country Selector'!$B$3&amp;ROW($A57))*10^12,0)</f>
        <v>0</v>
      </c>
      <c r="C49" s="90">
        <f t="shared" ca="1" si="9"/>
        <v>276418248.30338734</v>
      </c>
      <c r="D49" s="90">
        <f t="shared" ca="1" si="9"/>
        <v>552836496.60677469</v>
      </c>
      <c r="E49" s="90">
        <f t="shared" ca="1" si="9"/>
        <v>829254744.91016209</v>
      </c>
      <c r="F49" s="90">
        <f t="shared" ca="1" si="9"/>
        <v>1105672993.2135494</v>
      </c>
      <c r="G49" s="90">
        <f t="shared" ca="1" si="9"/>
        <v>1382091241.5169368</v>
      </c>
      <c r="H49" s="90">
        <f t="shared" ca="1" si="9"/>
        <v>1658509489.8203242</v>
      </c>
      <c r="I49" s="90">
        <f t="shared" ca="1" si="9"/>
        <v>1934927738.1237113</v>
      </c>
      <c r="J49" s="90">
        <f t="shared" ca="1" si="9"/>
        <v>2211345986.4270988</v>
      </c>
      <c r="K49" s="90">
        <f t="shared" ca="1" si="9"/>
        <v>2487764234.7304864</v>
      </c>
      <c r="L49">
        <f ca="1">IF('Soil 2020'!$A57="CM",INDIRECT("'Soil 2020'!"&amp;'Country Selector'!$B$3&amp;ROW($A57))*10^12,0)*'Process Emissions Multipliers'!$B$43</f>
        <v>2764182483.0338736</v>
      </c>
      <c r="M49" s="90">
        <f t="shared" ca="1" si="10"/>
        <v>2487764234.7304864</v>
      </c>
      <c r="N49" s="90">
        <f t="shared" ca="1" si="10"/>
        <v>2211345986.4270988</v>
      </c>
      <c r="O49" s="90">
        <f t="shared" ca="1" si="10"/>
        <v>1934927738.1237113</v>
      </c>
      <c r="P49" s="90">
        <f t="shared" ca="1" si="10"/>
        <v>1658509489.8203242</v>
      </c>
      <c r="Q49" s="90">
        <f t="shared" ca="1" si="10"/>
        <v>1382091241.5169368</v>
      </c>
      <c r="R49" s="90">
        <f t="shared" ca="1" si="10"/>
        <v>1105672993.2135494</v>
      </c>
      <c r="S49" s="90">
        <f t="shared" ca="1" si="10"/>
        <v>829254744.91016209</v>
      </c>
      <c r="T49" s="90">
        <f t="shared" ca="1" si="10"/>
        <v>552836496.60677469</v>
      </c>
      <c r="U49" s="90">
        <f t="shared" ca="1" si="10"/>
        <v>276418248.30338734</v>
      </c>
      <c r="V49">
        <f ca="1">IF('Soil 2030'!$A57="CM",INDIRECT("'Soil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Multipliers'!$E$43</f>
        <v>0</v>
      </c>
    </row>
    <row r="50" spans="1:42">
      <c r="A50" s="74">
        <v>-2</v>
      </c>
      <c r="B50">
        <f ca="1">IF('Soil 2010'!$A58="CM",INDIRECT("'Soil 2010'!"&amp;'Country Selector'!$B$3&amp;ROW($A58))*10^12,0)</f>
        <v>0</v>
      </c>
      <c r="C50" s="90">
        <f t="shared" ca="1" si="9"/>
        <v>21399217403.957222</v>
      </c>
      <c r="D50" s="90">
        <f t="shared" ca="1" si="9"/>
        <v>42798434807.914444</v>
      </c>
      <c r="E50" s="90">
        <f t="shared" ca="1" si="9"/>
        <v>64197652211.871666</v>
      </c>
      <c r="F50" s="90">
        <f t="shared" ca="1" si="9"/>
        <v>85596869615.828888</v>
      </c>
      <c r="G50" s="90">
        <f t="shared" ca="1" si="9"/>
        <v>106996087019.78612</v>
      </c>
      <c r="H50" s="90">
        <f t="shared" ca="1" si="9"/>
        <v>128395304423.74333</v>
      </c>
      <c r="I50" s="90">
        <f t="shared" ca="1" si="9"/>
        <v>149794521827.70056</v>
      </c>
      <c r="J50" s="90">
        <f t="shared" ca="1" si="9"/>
        <v>171193739231.65778</v>
      </c>
      <c r="K50" s="90">
        <f t="shared" ca="1" si="9"/>
        <v>192592956635.61502</v>
      </c>
      <c r="L50">
        <f ca="1">IF('Soil 2020'!$A58="CM",INDIRECT("'Soil 2020'!"&amp;'Country Selector'!$B$3&amp;ROW($A58))*10^12,0)*'Process Emissions Multipliers'!$B$43</f>
        <v>213992174039.57224</v>
      </c>
      <c r="M50" s="90">
        <f t="shared" ca="1" si="10"/>
        <v>192592956635.61502</v>
      </c>
      <c r="N50" s="90">
        <f t="shared" ca="1" si="10"/>
        <v>171193739231.65778</v>
      </c>
      <c r="O50" s="90">
        <f t="shared" ca="1" si="10"/>
        <v>149794521827.70056</v>
      </c>
      <c r="P50" s="90">
        <f t="shared" ca="1" si="10"/>
        <v>128395304423.74333</v>
      </c>
      <c r="Q50" s="90">
        <f t="shared" ca="1" si="10"/>
        <v>106996087019.78612</v>
      </c>
      <c r="R50" s="90">
        <f t="shared" ca="1" si="10"/>
        <v>85596869615.828888</v>
      </c>
      <c r="S50" s="90">
        <f t="shared" ca="1" si="10"/>
        <v>64197652211.871666</v>
      </c>
      <c r="T50" s="90">
        <f t="shared" ca="1" si="10"/>
        <v>42798434807.914444</v>
      </c>
      <c r="U50" s="90">
        <f t="shared" ca="1" si="10"/>
        <v>21399217403.957222</v>
      </c>
      <c r="V50">
        <f ca="1">IF('Soil 2030'!$A58="CM",INDIRECT("'Soil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Multipliers'!$E$43</f>
        <v>0</v>
      </c>
    </row>
    <row r="51" spans="1:42">
      <c r="A51" s="74">
        <v>-1</v>
      </c>
      <c r="B51">
        <f ca="1">IF('Soil 2010'!$A59="CM",INDIRECT("'Soil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IF('Soil 2020'!$A59="CM",INDIRECT("'Soil 2020'!"&amp;'Country Selector'!$B$3&amp;ROW($A59))*10^12,0)*'Process Emissions Multipliers'!$B$43</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IF('Soil 2030'!$A59="CM",INDIRECT("'Soil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Multipliers'!$E$43</f>
        <v>0</v>
      </c>
    </row>
    <row r="52" spans="1:42">
      <c r="A52" s="74">
        <v>0</v>
      </c>
      <c r="B52">
        <f ca="1">IF('Soil 2010'!$A60="CM",INDIRECT("'Soil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IF('Soil 2020'!$A60="CM",INDIRECT("'Soil 2020'!"&amp;'Country Selector'!$B$3&amp;ROW($A60))*10^12,0)*'Process Emissions Multipliers'!$B$43</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IF('Soil 2030'!$A60="CM",INDIRECT("'Soil 2030'!"&amp;'Country Selector'!$B$3&amp;ROW($A60))*10^12,0)*'Process Emissions Multipliers'!$D$43</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Multipliers'!$E$43</f>
        <v>0</v>
      </c>
    </row>
    <row r="53" spans="1:42">
      <c r="A53" s="74">
        <v>1</v>
      </c>
      <c r="B53">
        <f ca="1">IF('Soil 2010'!$A61="CM",INDIRECT("'Soil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IF('Soil 2020'!$A61="CM",INDIRECT("'Soil 2020'!"&amp;'Country Selector'!$B$3&amp;ROW($A61))*10^12,0)*'Process Emissions Multipliers'!$B$43</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IF('Soil 2030'!$A61="CM",INDIRECT("'Soil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Multipliers'!$E$43</f>
        <v>0</v>
      </c>
    </row>
    <row r="54" spans="1:42">
      <c r="A54" s="74">
        <v>2</v>
      </c>
      <c r="B54">
        <f ca="1">IF('Soil 2010'!$A62="CM",INDIRECT("'Soil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IF('Soil 2020'!$A62="CM",INDIRECT("'Soil 2020'!"&amp;'Country Selector'!$B$3&amp;ROW($A62))*10^12,0)*'Process Emissions Multipliers'!$B$43</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IF('Soil 2030'!$A62="CM",INDIRECT("'Soil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Multipliers'!$E$43</f>
        <v>0</v>
      </c>
    </row>
    <row r="55" spans="1:42">
      <c r="A55" s="74">
        <v>3</v>
      </c>
      <c r="B55">
        <f ca="1">IF('Soil 2010'!$A63="CM",INDIRECT("'Soil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IF('Soil 2020'!$A63="CM",INDIRECT("'Soil 2020'!"&amp;'Country Selector'!$B$3&amp;ROW($A63))*10^12,0)*'Process Emissions Multipliers'!$B$43</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IF('Soil 2030'!$A63="CM",INDIRECT("'Soil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Multipliers'!$E$43</f>
        <v>0</v>
      </c>
    </row>
    <row r="56" spans="1:42">
      <c r="A56" s="74">
        <v>4</v>
      </c>
      <c r="B56">
        <f ca="1">IF('Soil 2010'!$A64="CM",INDIRECT("'Soil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IF('Soil 2020'!$A64="CM",INDIRECT("'Soil 2020'!"&amp;'Country Selector'!$B$3&amp;ROW($A64))*10^12,0)*'Process Emissions Multipliers'!$B$43</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IF('Soil 2030'!$A64="CM",INDIRECT("'Soil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Multipliers'!$E$43</f>
        <v>0</v>
      </c>
    </row>
    <row r="57" spans="1:42">
      <c r="A57" s="74">
        <v>5</v>
      </c>
      <c r="B57">
        <f ca="1">IF('Soil 2010'!$A65="CM",INDIRECT("'Soil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IF('Soil 2020'!$A65="CM",INDIRECT("'Soil 2020'!"&amp;'Country Selector'!$B$3&amp;ROW($A65))*10^12,0)*'Process Emissions Multipliers'!$B$43</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IF('Soil 2030'!$A65="CM",INDIRECT("'Soil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Multipliers'!$E$43</f>
        <v>0</v>
      </c>
    </row>
    <row r="58" spans="1:42">
      <c r="A58" s="74">
        <v>6</v>
      </c>
      <c r="B58">
        <f ca="1">IF('Soil 2010'!$A66="CM",INDIRECT("'Soil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IF('Soil 2020'!$A66="CM",INDIRECT("'Soil 2020'!"&amp;'Country Selector'!$B$3&amp;ROW($A66))*10^12,0)*'Process Emissions Multipliers'!$B$43</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IF('Soil 2030'!$A66="CM",INDIRECT("'Soil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Multipliers'!$E$43</f>
        <v>0</v>
      </c>
    </row>
    <row r="59" spans="1:42">
      <c r="A59" s="74">
        <v>7</v>
      </c>
      <c r="B59">
        <f ca="1">IF('Soil 2010'!$A67="CM",INDIRECT("'Soil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IF('Soil 2020'!$A67="CM",INDIRECT("'Soil 2020'!"&amp;'Country Selector'!$B$3&amp;ROW($A67))*10^12,0)*'Process Emissions Multipliers'!$B$43</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IF('Soil 2030'!$A67="CM",INDIRECT("'Soil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Multipliers'!$E$43</f>
        <v>0</v>
      </c>
    </row>
    <row r="60" spans="1:42">
      <c r="A60" s="74">
        <v>8</v>
      </c>
      <c r="B60">
        <f ca="1">IF('Soil 2010'!$A68="CM",INDIRECT("'Soil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IF('Soil 2020'!$A68="CM",INDIRECT("'Soil 2020'!"&amp;'Country Selector'!$B$3&amp;ROW($A68))*10^12,0)*'Process Emissions Multipliers'!$B$43</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IF('Soil 2030'!$A68="CM",INDIRECT("'Soil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Multipliers'!$E$43</f>
        <v>0</v>
      </c>
    </row>
    <row r="61" spans="1:42">
      <c r="A61" s="74">
        <v>9</v>
      </c>
      <c r="B61">
        <f ca="1">IF('Soil 2010'!$A69="CM",INDIRECT("'Soil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IF('Soil 2020'!$A69="CM",INDIRECT("'Soil 2020'!"&amp;'Country Selector'!$B$3&amp;ROW($A69))*10^12,0)*'Process Emissions Multipliers'!$B$43</f>
        <v>0</v>
      </c>
      <c r="M61" s="90">
        <f t="shared" ca="1" si="10"/>
        <v>48525722083.895378</v>
      </c>
      <c r="N61" s="90">
        <f t="shared" ca="1" si="10"/>
        <v>97051444167.790756</v>
      </c>
      <c r="O61" s="90">
        <f t="shared" ca="1" si="10"/>
        <v>145577166251.68613</v>
      </c>
      <c r="P61" s="90">
        <f t="shared" ca="1" si="10"/>
        <v>194102888335.58151</v>
      </c>
      <c r="Q61" s="90">
        <f t="shared" ca="1" si="10"/>
        <v>242628610419.4769</v>
      </c>
      <c r="R61" s="90">
        <f t="shared" ca="1" si="10"/>
        <v>291154332503.37225</v>
      </c>
      <c r="S61" s="90">
        <f t="shared" ca="1" si="10"/>
        <v>339680054587.2677</v>
      </c>
      <c r="T61" s="90">
        <f t="shared" ca="1" si="10"/>
        <v>388205776671.16302</v>
      </c>
      <c r="U61" s="90">
        <f t="shared" ca="1" si="10"/>
        <v>436731498755.05841</v>
      </c>
      <c r="V61">
        <f ca="1">IF('Soil 2030'!$A69="CM",INDIRECT("'Soil 2030'!"&amp;'Country Selector'!$B$3&amp;ROW($A69))*10^12,0)*'Process Emissions Multipliers'!$D$43</f>
        <v>485257220838.9538</v>
      </c>
      <c r="W61" s="90">
        <f t="shared" ca="1" si="8"/>
        <v>486939034358.88843</v>
      </c>
      <c r="X61" s="90">
        <f t="shared" ca="1" si="8"/>
        <v>488620847878.82294</v>
      </c>
      <c r="Y61" s="90">
        <f t="shared" ca="1" si="8"/>
        <v>490302661398.75751</v>
      </c>
      <c r="Z61" s="90">
        <f t="shared" ca="1" si="8"/>
        <v>491984474918.69208</v>
      </c>
      <c r="AA61" s="90">
        <f t="shared" ca="1" si="8"/>
        <v>493666288438.62665</v>
      </c>
      <c r="AB61" s="90">
        <f t="shared" ca="1" si="8"/>
        <v>495348101958.56128</v>
      </c>
      <c r="AC61" s="90">
        <f t="shared" ca="1" si="8"/>
        <v>497029915478.49579</v>
      </c>
      <c r="AD61" s="90">
        <f t="shared" ca="1" si="8"/>
        <v>498711728998.43042</v>
      </c>
      <c r="AE61" s="90">
        <f t="shared" ca="1" si="8"/>
        <v>500393542518.36499</v>
      </c>
      <c r="AF61" s="90">
        <f t="shared" ca="1" si="8"/>
        <v>502075356038.29956</v>
      </c>
      <c r="AG61" s="90">
        <f t="shared" ca="1" si="8"/>
        <v>503757169558.23413</v>
      </c>
      <c r="AH61" s="90">
        <f t="shared" ca="1" si="8"/>
        <v>505438983078.1687</v>
      </c>
      <c r="AI61" s="90">
        <f t="shared" ca="1" si="8"/>
        <v>507120796598.10333</v>
      </c>
      <c r="AJ61" s="90">
        <f t="shared" ca="1" si="8"/>
        <v>508802610118.03784</v>
      </c>
      <c r="AK61" s="90">
        <f t="shared" ca="1" si="8"/>
        <v>510484423637.97247</v>
      </c>
      <c r="AL61" s="90">
        <f t="shared" ca="1" si="8"/>
        <v>512166237157.90704</v>
      </c>
      <c r="AM61" s="90">
        <f t="shared" ca="1" si="11"/>
        <v>513848050677.84161</v>
      </c>
      <c r="AN61" s="90">
        <f t="shared" ca="1" si="11"/>
        <v>515529864197.77612</v>
      </c>
      <c r="AO61" s="90">
        <f t="shared" ca="1" si="11"/>
        <v>517211677717.71075</v>
      </c>
      <c r="AP61">
        <f ca="1">V61*'Process Emissions Multipliers'!$E$43</f>
        <v>518893491237.64532</v>
      </c>
    </row>
    <row r="62" spans="1:42">
      <c r="A62" s="74">
        <v>10</v>
      </c>
      <c r="B62">
        <f ca="1">IF('Soil 2010'!$A70="CM",INDIRECT("'Soil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IF('Soil 2020'!$A70="CM",INDIRECT("'Soil 2020'!"&amp;'Country Selector'!$B$3&amp;ROW($A70))*10^12,0)*'Process Emissions Multipliers'!$B$43</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IF('Soil 2030'!$A70="CM",INDIRECT("'Soil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Multipliers'!$E$43</f>
        <v>0</v>
      </c>
    </row>
    <row r="63" spans="1:42">
      <c r="A63" s="74">
        <v>11</v>
      </c>
      <c r="B63">
        <f ca="1">IF('Soil 2010'!$A71="CM",INDIRECT("'Soil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IF('Soil 2020'!$A71="CM",INDIRECT("'Soil 2020'!"&amp;'Country Selector'!$B$3&amp;ROW($A71))*10^12,0)*'Process Emissions Multipliers'!$B$43</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IF('Soil 2030'!$A71="CM",INDIRECT("'Soil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Multipliers'!$E$43</f>
        <v>0</v>
      </c>
    </row>
    <row r="64" spans="1:42">
      <c r="A64" s="74">
        <v>12</v>
      </c>
      <c r="B64">
        <f ca="1">IF('Soil 2010'!$A72="CM",INDIRECT("'Soil 2010'!"&amp;'Country Selector'!$B$3&amp;ROW($A72))*10^12,0)</f>
        <v>0</v>
      </c>
      <c r="C64" s="90">
        <f t="shared" ref="C64:K127" ca="1" si="15">$B64*($L$1-C$1)/($L$1-$B$1)+$L64*(C$1-$B$1)/($L$1-$B$1)</f>
        <v>53422888475.664871</v>
      </c>
      <c r="D64" s="90">
        <f t="shared" ca="1" si="12"/>
        <v>106845776951.32974</v>
      </c>
      <c r="E64" s="90">
        <f t="shared" ca="1" si="12"/>
        <v>160268665426.99463</v>
      </c>
      <c r="F64" s="90">
        <f t="shared" ca="1" si="12"/>
        <v>213691553902.65948</v>
      </c>
      <c r="G64" s="90">
        <f t="shared" ca="1" si="12"/>
        <v>267114442378.32437</v>
      </c>
      <c r="H64" s="90">
        <f t="shared" ca="1" si="12"/>
        <v>320537330853.98926</v>
      </c>
      <c r="I64" s="90">
        <f t="shared" ca="1" si="12"/>
        <v>373960219329.65411</v>
      </c>
      <c r="J64" s="90">
        <f t="shared" ca="1" si="12"/>
        <v>427383107805.31897</v>
      </c>
      <c r="K64" s="90">
        <f t="shared" ca="1" si="12"/>
        <v>480805996280.98389</v>
      </c>
      <c r="L64">
        <f ca="1">IF('Soil 2020'!$A72="CM",INDIRECT("'Soil 2020'!"&amp;'Country Selector'!$B$3&amp;ROW($A72))*10^12,0)*'Process Emissions Multipliers'!$B$43</f>
        <v>534228884756.64874</v>
      </c>
      <c r="M64" s="90">
        <f t="shared" ref="M64:U127" ca="1" si="16">$L64*($V$1-M$1)/($V$1-$L$1)+$V64*(M$1-$L$1)/($V$1-$L$1)</f>
        <v>480805996280.98389</v>
      </c>
      <c r="N64" s="90">
        <f t="shared" ca="1" si="13"/>
        <v>427383107805.31897</v>
      </c>
      <c r="O64" s="90">
        <f t="shared" ca="1" si="13"/>
        <v>373960219329.65411</v>
      </c>
      <c r="P64" s="90">
        <f t="shared" ca="1" si="13"/>
        <v>320537330853.98926</v>
      </c>
      <c r="Q64" s="90">
        <f t="shared" ca="1" si="13"/>
        <v>267114442378.32437</v>
      </c>
      <c r="R64" s="90">
        <f t="shared" ca="1" si="13"/>
        <v>213691553902.65948</v>
      </c>
      <c r="S64" s="90">
        <f t="shared" ca="1" si="13"/>
        <v>160268665426.99463</v>
      </c>
      <c r="T64" s="90">
        <f t="shared" ca="1" si="13"/>
        <v>106845776951.32974</v>
      </c>
      <c r="U64" s="90">
        <f t="shared" ca="1" si="13"/>
        <v>53422888475.664871</v>
      </c>
      <c r="V64">
        <f ca="1">IF('Soil 2030'!$A72="CM",INDIRECT("'Soil 2030'!"&amp;'Country Selector'!$B$3&amp;ROW($A72))*10^12,0)*'Process Emissions Multipliers'!$D$43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Multipliers'!$E$43</f>
        <v>0</v>
      </c>
    </row>
    <row r="65" spans="1:42">
      <c r="A65" s="74">
        <v>13</v>
      </c>
      <c r="B65">
        <f ca="1">IF('Soil 2010'!$A73="CM",INDIRECT("'Soil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IF('Soil 2020'!$A73="CM",INDIRECT("'Soil 2020'!"&amp;'Country Selector'!$B$3&amp;ROW($A73))*10^12,0)*'Process Emissions Multipliers'!$B$43</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IF('Soil 2030'!$A73="CM",INDIRECT("'Soil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Multipliers'!$E$43</f>
        <v>0</v>
      </c>
    </row>
    <row r="66" spans="1:42">
      <c r="A66" s="74">
        <v>14</v>
      </c>
      <c r="B66">
        <f ca="1">IF('Soil 2010'!$A74="CM",INDIRECT("'Soil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IF('Soil 2020'!$A74="CM",INDIRECT("'Soil 2020'!"&amp;'Country Selector'!$B$3&amp;ROW($A74))*10^12,0)*'Process Emissions Multipliers'!$B$43</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IF('Soil 2030'!$A74="CM",INDIRECT("'Soil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Multipliers'!$E$43</f>
        <v>0</v>
      </c>
    </row>
    <row r="67" spans="1:42">
      <c r="A67" s="74">
        <v>15</v>
      </c>
      <c r="B67">
        <f ca="1">IF('Soil 2010'!$A75="CM",INDIRECT("'Soil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IF('Soil 2020'!$A75="CM",INDIRECT("'Soil 2020'!"&amp;'Country Selector'!$B$3&amp;ROW($A75))*10^12,0)*'Process Emissions Multipliers'!$B$43</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IF('Soil 2030'!$A75="CM",INDIRECT("'Soil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Multipliers'!$E$43</f>
        <v>0</v>
      </c>
    </row>
    <row r="68" spans="1:42">
      <c r="A68" s="74">
        <v>16</v>
      </c>
      <c r="B68">
        <f ca="1">IF('Soil 2010'!$A76="CM",INDIRECT("'Soil 2010'!"&amp;'Country Selector'!$B$3&amp;ROW($A76))*10^12,0)</f>
        <v>1437645828.5612071</v>
      </c>
      <c r="C68" s="90">
        <f t="shared" ca="1" si="15"/>
        <v>1293881245.7050862</v>
      </c>
      <c r="D68" s="90">
        <f t="shared" ca="1" si="12"/>
        <v>1150116662.8489656</v>
      </c>
      <c r="E68" s="90">
        <f t="shared" ca="1" si="12"/>
        <v>1006352079.9928449</v>
      </c>
      <c r="F68" s="90">
        <f t="shared" ca="1" si="12"/>
        <v>862587497.13672423</v>
      </c>
      <c r="G68" s="90">
        <f t="shared" ca="1" si="12"/>
        <v>718822914.28060353</v>
      </c>
      <c r="H68" s="90">
        <f t="shared" ca="1" si="12"/>
        <v>575058331.42448282</v>
      </c>
      <c r="I68" s="90">
        <f t="shared" ca="1" si="12"/>
        <v>431293748.56836212</v>
      </c>
      <c r="J68" s="90">
        <f t="shared" ca="1" si="12"/>
        <v>287529165.71224141</v>
      </c>
      <c r="K68" s="90">
        <f t="shared" ca="1" si="12"/>
        <v>143764582.85612071</v>
      </c>
      <c r="L68">
        <f ca="1">IF('Soil 2020'!$A76="CM",INDIRECT("'Soil 2020'!"&amp;'Country Selector'!$B$3&amp;ROW($A76))*10^12,0)*'Process Emissions Multipliers'!$B$43</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IF('Soil 2030'!$A76="CM",INDIRECT("'Soil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Multipliers'!$E$43</f>
        <v>0</v>
      </c>
    </row>
    <row r="69" spans="1:42">
      <c r="A69" s="74">
        <v>17</v>
      </c>
      <c r="B69">
        <f ca="1">IF('Soil 2010'!$A77="CM",INDIRECT("'Soil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IF('Soil 2020'!$A77="CM",INDIRECT("'Soil 2020'!"&amp;'Country Selector'!$B$3&amp;ROW($A77))*10^12,0)*'Process Emissions Multipliers'!$B$43</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IF('Soil 2030'!$A77="CM",INDIRECT("'Soil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Multipliers'!$E$43</f>
        <v>0</v>
      </c>
    </row>
    <row r="70" spans="1:42">
      <c r="A70" s="74">
        <v>18</v>
      </c>
      <c r="B70">
        <f ca="1">IF('Soil 2010'!$A78="CM",INDIRECT("'Soil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IF('Soil 2020'!$A78="CM",INDIRECT("'Soil 2020'!"&amp;'Country Selector'!$B$3&amp;ROW($A78))*10^12,0)*'Process Emissions Multipliers'!$B$43</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IF('Soil 2030'!$A78="CM",INDIRECT("'Soil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Multipliers'!$E$43</f>
        <v>0</v>
      </c>
    </row>
    <row r="71" spans="1:42">
      <c r="A71" s="74">
        <v>19</v>
      </c>
      <c r="B71">
        <f ca="1">IF('Soil 2010'!$A79="CM",INDIRECT("'Soil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IF('Soil 2020'!$A79="CM",INDIRECT("'Soil 2020'!"&amp;'Country Selector'!$B$3&amp;ROW($A79))*10^12,0)*'Process Emissions Multipliers'!$B$43</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IF('Soil 2030'!$A79="CM",INDIRECT("'Soil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Multipliers'!$E$43</f>
        <v>0</v>
      </c>
    </row>
    <row r="72" spans="1:42">
      <c r="A72" s="74">
        <v>20</v>
      </c>
      <c r="B72">
        <f ca="1">IF('Soil 2010'!$A80="CM",INDIRECT("'Soil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IF('Soil 2020'!$A80="CM",INDIRECT("'Soil 2020'!"&amp;'Country Selector'!$B$3&amp;ROW($A80))*10^12,0)*'Process Emissions Multipliers'!$B$43</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IF('Soil 2030'!$A80="CM",INDIRECT("'Soil 2030'!"&amp;'Country Selector'!$B$3&amp;ROW($A80))*10^12,0)*'Process Emissions Multipliers'!$D$43</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Multipliers'!$E$43</f>
        <v>0</v>
      </c>
    </row>
    <row r="73" spans="1:42">
      <c r="A73" s="74">
        <v>21</v>
      </c>
      <c r="B73">
        <f ca="1">IF('Soil 2010'!$A81="CM",INDIRECT("'Soil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IF('Soil 2020'!$A81="CM",INDIRECT("'Soil 2020'!"&amp;'Country Selector'!$B$3&amp;ROW($A81))*10^12,0)*'Process Emissions Multipliers'!$B$43</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IF('Soil 2030'!$A81="CM",INDIRECT("'Soil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Multipliers'!$E$43</f>
        <v>0</v>
      </c>
    </row>
    <row r="74" spans="1:42">
      <c r="A74" s="74">
        <v>22</v>
      </c>
      <c r="B74">
        <f ca="1">IF('Soil 2010'!$A82="CM",INDIRECT("'Soil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IF('Soil 2020'!$A82="CM",INDIRECT("'Soil 2020'!"&amp;'Country Selector'!$B$3&amp;ROW($A82))*10^12,0)*'Process Emissions Multipliers'!$B$43</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IF('Soil 2030'!$A82="CM",INDIRECT("'Soil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Multipliers'!$E$43</f>
        <v>0</v>
      </c>
    </row>
    <row r="75" spans="1:42">
      <c r="A75" s="74">
        <v>23</v>
      </c>
      <c r="B75">
        <f ca="1">IF('Soil 2010'!$A83="CM",INDIRECT("'Soil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IF('Soil 2020'!$A83="CM",INDIRECT("'Soil 2020'!"&amp;'Country Selector'!$B$3&amp;ROW($A83))*10^12,0)*'Process Emissions Multipliers'!$B$43</f>
        <v>0</v>
      </c>
      <c r="M75" s="90">
        <f t="shared" ca="1" si="16"/>
        <v>525354189.55465013</v>
      </c>
      <c r="N75" s="90">
        <f t="shared" ca="1" si="13"/>
        <v>1050708379.1093003</v>
      </c>
      <c r="O75" s="90">
        <f t="shared" ca="1" si="13"/>
        <v>1576062568.6639504</v>
      </c>
      <c r="P75" s="90">
        <f t="shared" ca="1" si="13"/>
        <v>2101416758.2186005</v>
      </c>
      <c r="Q75" s="90">
        <f t="shared" ca="1" si="13"/>
        <v>2626770947.7732506</v>
      </c>
      <c r="R75" s="90">
        <f t="shared" ca="1" si="13"/>
        <v>3152125137.3279009</v>
      </c>
      <c r="S75" s="90">
        <f t="shared" ca="1" si="13"/>
        <v>3677479326.8825507</v>
      </c>
      <c r="T75" s="90">
        <f t="shared" ca="1" si="13"/>
        <v>4202833516.437201</v>
      </c>
      <c r="U75" s="90">
        <f t="shared" ca="1" si="13"/>
        <v>4728187705.9918509</v>
      </c>
      <c r="V75">
        <f ca="1">IF('Soil 2030'!$A83="CM",INDIRECT("'Soil 2030'!"&amp;'Country Selector'!$B$3&amp;ROW($A83))*10^12,0)*'Process Emissions Multipliers'!$D$43</f>
        <v>5253541895.5465012</v>
      </c>
      <c r="W75" s="90">
        <f t="shared" ca="1" si="14"/>
        <v>5271749718.9606419</v>
      </c>
      <c r="X75" s="90">
        <f t="shared" ca="1" si="14"/>
        <v>5289957542.3747845</v>
      </c>
      <c r="Y75" s="90">
        <f t="shared" ca="1" si="14"/>
        <v>5308165365.7889261</v>
      </c>
      <c r="Z75" s="90">
        <f t="shared" ca="1" si="14"/>
        <v>5326373189.2030678</v>
      </c>
      <c r="AA75" s="90">
        <f t="shared" ca="1" si="14"/>
        <v>5344581012.6172094</v>
      </c>
      <c r="AB75" s="90">
        <f t="shared" ca="1" si="14"/>
        <v>5362788836.0313511</v>
      </c>
      <c r="AC75" s="90">
        <f t="shared" ca="1" si="14"/>
        <v>5380996659.4454927</v>
      </c>
      <c r="AD75" s="90">
        <f t="shared" ca="1" si="14"/>
        <v>5399204482.8596344</v>
      </c>
      <c r="AE75" s="90">
        <f t="shared" ca="1" si="14"/>
        <v>5417412306.273777</v>
      </c>
      <c r="AF75" s="90">
        <f t="shared" ca="1" si="14"/>
        <v>5435620129.6879177</v>
      </c>
      <c r="AG75" s="90">
        <f t="shared" ca="1" si="14"/>
        <v>5453827953.1020603</v>
      </c>
      <c r="AH75" s="90">
        <f t="shared" ca="1" si="14"/>
        <v>5472035776.516202</v>
      </c>
      <c r="AI75" s="90">
        <f t="shared" ca="1" si="14"/>
        <v>5490243599.9303436</v>
      </c>
      <c r="AJ75" s="90">
        <f t="shared" ca="1" si="14"/>
        <v>5508451423.3444843</v>
      </c>
      <c r="AK75" s="90">
        <f t="shared" ca="1" si="14"/>
        <v>5526659246.7586269</v>
      </c>
      <c r="AL75" s="90">
        <f t="shared" ca="1" si="14"/>
        <v>5544867070.1727686</v>
      </c>
      <c r="AM75" s="90">
        <f t="shared" ca="1" si="11"/>
        <v>5563074893.5869093</v>
      </c>
      <c r="AN75" s="90">
        <f t="shared" ca="1" si="11"/>
        <v>5581282717.0010519</v>
      </c>
      <c r="AO75" s="90">
        <f t="shared" ca="1" si="11"/>
        <v>5599490540.4151936</v>
      </c>
      <c r="AP75">
        <f ca="1">V75*'Process Emissions Multipliers'!$E$43</f>
        <v>5617698363.8293352</v>
      </c>
    </row>
    <row r="76" spans="1:42">
      <c r="A76" s="74">
        <v>24</v>
      </c>
      <c r="B76">
        <f ca="1">IF('Soil 2010'!$A84="CM",INDIRECT("'Soil 2010'!"&amp;'Country Selector'!$B$3&amp;ROW($A84))*10^12,0)</f>
        <v>128495598708.21237</v>
      </c>
      <c r="C76" s="90">
        <f t="shared" ca="1" si="15"/>
        <v>115646038837.39114</v>
      </c>
      <c r="D76" s="90">
        <f t="shared" ca="1" si="12"/>
        <v>102796478966.5699</v>
      </c>
      <c r="E76" s="90">
        <f t="shared" ca="1" si="12"/>
        <v>89946919095.748657</v>
      </c>
      <c r="F76" s="90">
        <f t="shared" ca="1" si="12"/>
        <v>77097359224.927414</v>
      </c>
      <c r="G76" s="90">
        <f t="shared" ca="1" si="12"/>
        <v>64247799354.106186</v>
      </c>
      <c r="H76" s="90">
        <f t="shared" ca="1" si="12"/>
        <v>51398239483.28495</v>
      </c>
      <c r="I76" s="90">
        <f t="shared" ca="1" si="12"/>
        <v>38548679612.463707</v>
      </c>
      <c r="J76" s="90">
        <f t="shared" ca="1" si="12"/>
        <v>25699119741.642475</v>
      </c>
      <c r="K76" s="90">
        <f t="shared" ca="1" si="12"/>
        <v>12849559870.821238</v>
      </c>
      <c r="L76">
        <f ca="1">IF('Soil 2020'!$A84="CM",INDIRECT("'Soil 2020'!"&amp;'Country Selector'!$B$3&amp;ROW($A84))*10^12,0)*'Process Emissions Multipliers'!$B$43</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IF('Soil 2030'!$A84="CM",INDIRECT("'Soil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Multipliers'!$E$43</f>
        <v>0</v>
      </c>
    </row>
    <row r="77" spans="1:42">
      <c r="A77" s="74">
        <v>25</v>
      </c>
      <c r="B77">
        <f ca="1">IF('Soil 2010'!$A85="CM",INDIRECT("'Soil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IF('Soil 2020'!$A85="CM",INDIRECT("'Soil 2020'!"&amp;'Country Selector'!$B$3&amp;ROW($A85))*10^12,0)*'Process Emissions Multipliers'!$B$43</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IF('Soil 2030'!$A85="CM",INDIRECT("'Soil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Multipliers'!$E$43</f>
        <v>0</v>
      </c>
    </row>
    <row r="78" spans="1:42">
      <c r="A78" s="74">
        <v>26</v>
      </c>
      <c r="B78">
        <f ca="1">IF('Soil 2010'!$A86="CM",INDIRECT("'Soil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IF('Soil 2020'!$A86="CM",INDIRECT("'Soil 2020'!"&amp;'Country Selector'!$B$3&amp;ROW($A86))*10^12,0)*'Process Emissions Multipliers'!$B$43</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IF('Soil 2030'!$A86="CM",INDIRECT("'Soil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Multipliers'!$E$43</f>
        <v>0</v>
      </c>
    </row>
    <row r="79" spans="1:42">
      <c r="A79" s="74">
        <v>27</v>
      </c>
      <c r="B79">
        <f ca="1">IF('Soil 2010'!$A87="CM",INDIRECT("'Soil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IF('Soil 2020'!$A87="CM",INDIRECT("'Soil 2020'!"&amp;'Country Selector'!$B$3&amp;ROW($A87))*10^12,0)*'Process Emissions Multipliers'!$B$43</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IF('Soil 2030'!$A87="CM",INDIRECT("'Soil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Multipliers'!$E$43</f>
        <v>0</v>
      </c>
    </row>
    <row r="80" spans="1:42">
      <c r="A80" s="74">
        <v>28</v>
      </c>
      <c r="B80">
        <f ca="1">IF('Soil 2010'!$A88="CM",INDIRECT("'Soil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IF('Soil 2020'!$A88="CM",INDIRECT("'Soil 2020'!"&amp;'Country Selector'!$B$3&amp;ROW($A88))*10^12,0)*'Process Emissions Multipliers'!$B$43</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IF('Soil 2030'!$A88="CM",INDIRECT("'Soil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Multipliers'!$E$43</f>
        <v>0</v>
      </c>
    </row>
    <row r="81" spans="1:42">
      <c r="A81" s="74">
        <v>29</v>
      </c>
      <c r="B81">
        <f ca="1">IF('Soil 2010'!$A89="CM",INDIRECT("'Soil 2010'!"&amp;'Country Selector'!$B$3&amp;ROW($A89))*10^12,0)</f>
        <v>0</v>
      </c>
      <c r="C81" s="90">
        <f t="shared" ca="1" si="15"/>
        <v>171891389.95319071</v>
      </c>
      <c r="D81" s="90">
        <f t="shared" ca="1" si="12"/>
        <v>343782779.90638143</v>
      </c>
      <c r="E81" s="90">
        <f t="shared" ca="1" si="12"/>
        <v>515674169.85957211</v>
      </c>
      <c r="F81" s="90">
        <f t="shared" ca="1" si="12"/>
        <v>687565559.81276286</v>
      </c>
      <c r="G81" s="90">
        <f t="shared" ca="1" si="12"/>
        <v>859456949.76595342</v>
      </c>
      <c r="H81" s="90">
        <f t="shared" ca="1" si="12"/>
        <v>1031348339.7191442</v>
      </c>
      <c r="I81" s="90">
        <f t="shared" ca="1" si="12"/>
        <v>1203239729.6723351</v>
      </c>
      <c r="J81" s="90">
        <f t="shared" ca="1" si="12"/>
        <v>1375131119.6255257</v>
      </c>
      <c r="K81" s="90">
        <f t="shared" ca="1" si="12"/>
        <v>1547022509.5787163</v>
      </c>
      <c r="L81">
        <f ca="1">IF('Soil 2020'!$A89="CM",INDIRECT("'Soil 2020'!"&amp;'Country Selector'!$B$3&amp;ROW($A89))*10^12,0)*'Process Emissions Multipliers'!$B$43</f>
        <v>1718913899.5319071</v>
      </c>
      <c r="M81" s="90">
        <f t="shared" ca="1" si="16"/>
        <v>1547022509.5787163</v>
      </c>
      <c r="N81" s="90">
        <f t="shared" ca="1" si="13"/>
        <v>1375131119.6255257</v>
      </c>
      <c r="O81" s="90">
        <f t="shared" ca="1" si="13"/>
        <v>1203239729.6723351</v>
      </c>
      <c r="P81" s="90">
        <f t="shared" ca="1" si="13"/>
        <v>1031348339.7191442</v>
      </c>
      <c r="Q81" s="90">
        <f t="shared" ca="1" si="13"/>
        <v>859456949.76595342</v>
      </c>
      <c r="R81" s="90">
        <f t="shared" ca="1" si="13"/>
        <v>687565559.81276286</v>
      </c>
      <c r="S81" s="90">
        <f t="shared" ca="1" si="13"/>
        <v>515674169.85957211</v>
      </c>
      <c r="T81" s="90">
        <f t="shared" ca="1" si="13"/>
        <v>343782779.90638143</v>
      </c>
      <c r="U81" s="90">
        <f t="shared" ca="1" si="13"/>
        <v>171891389.95319071</v>
      </c>
      <c r="V81">
        <f ca="1">IF('Soil 2030'!$A89="CM",INDIRECT("'Soil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Multipliers'!$E$43</f>
        <v>0</v>
      </c>
    </row>
    <row r="82" spans="1:42">
      <c r="A82" s="74">
        <v>30</v>
      </c>
      <c r="B82">
        <f ca="1">IF('Soil 2010'!$A90="CM",INDIRECT("'Soil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IF('Soil 2020'!$A90="CM",INDIRECT("'Soil 2020'!"&amp;'Country Selector'!$B$3&amp;ROW($A90))*10^12,0)*'Process Emissions Multipliers'!$B$43</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IF('Soil 2030'!$A90="CM",INDIRECT("'Soil 2030'!"&amp;'Country Selector'!$B$3&amp;ROW($A90))*10^12,0)*'Process Emissions Multipliers'!$D$43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Multipliers'!$E$43</f>
        <v>0</v>
      </c>
    </row>
    <row r="83" spans="1:42">
      <c r="A83" s="74">
        <v>31</v>
      </c>
      <c r="B83">
        <f ca="1">IF('Soil 2010'!$A91="CM",INDIRECT("'Soil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IF('Soil 2020'!$A91="CM",INDIRECT("'Soil 2020'!"&amp;'Country Selector'!$B$3&amp;ROW($A91))*10^12,0)*'Process Emissions Multipliers'!$B$43</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IF('Soil 2030'!$A91="CM",INDIRECT("'Soil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Multipliers'!$E$43</f>
        <v>0</v>
      </c>
    </row>
    <row r="84" spans="1:42">
      <c r="A84" s="74">
        <v>32</v>
      </c>
      <c r="B84">
        <f ca="1">IF('Soil 2010'!$A92="CM",INDIRECT("'Soil 2010'!"&amp;'Country Selector'!$B$3&amp;ROW($A92))*10^12,0)</f>
        <v>80847309403.884521</v>
      </c>
      <c r="C84" s="90">
        <f t="shared" ca="1" si="15"/>
        <v>72762578463.496063</v>
      </c>
      <c r="D84" s="90">
        <f t="shared" ca="1" si="12"/>
        <v>64677847523.10762</v>
      </c>
      <c r="E84" s="90">
        <f t="shared" ca="1" si="12"/>
        <v>56593116582.719162</v>
      </c>
      <c r="F84" s="90">
        <f t="shared" ca="1" si="12"/>
        <v>48508385642.330711</v>
      </c>
      <c r="G84" s="90">
        <f t="shared" ca="1" si="12"/>
        <v>40423654701.942261</v>
      </c>
      <c r="H84" s="90">
        <f t="shared" ca="1" si="12"/>
        <v>32338923761.55381</v>
      </c>
      <c r="I84" s="90">
        <f t="shared" ca="1" si="12"/>
        <v>24254192821.165356</v>
      </c>
      <c r="J84" s="90">
        <f t="shared" ca="1" si="12"/>
        <v>16169461880.776905</v>
      </c>
      <c r="K84" s="90">
        <f t="shared" ca="1" si="12"/>
        <v>8084730940.3884525</v>
      </c>
      <c r="L84">
        <f ca="1">IF('Soil 2020'!$A92="CM",INDIRECT("'Soil 2020'!"&amp;'Country Selector'!$B$3&amp;ROW($A92))*10^12,0)*'Process Emissions Multipliers'!$B$43</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IF('Soil 2030'!$A92="CM",INDIRECT("'Soil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Multipliers'!$E$43</f>
        <v>0</v>
      </c>
    </row>
    <row r="85" spans="1:42">
      <c r="A85" s="74">
        <v>33</v>
      </c>
      <c r="B85">
        <f ca="1">IF('Soil 2010'!$A93="CM",INDIRECT("'Soil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IF('Soil 2020'!$A93="CM",INDIRECT("'Soil 2020'!"&amp;'Country Selector'!$B$3&amp;ROW($A93))*10^12,0)*'Process Emissions Multipliers'!$B$43</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IF('Soil 2030'!$A93="CM",INDIRECT("'Soil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Multipliers'!$E$43</f>
        <v>0</v>
      </c>
    </row>
    <row r="86" spans="1:42">
      <c r="A86" s="74">
        <v>34</v>
      </c>
      <c r="B86">
        <f ca="1">IF('Soil 2010'!$A94="CM",INDIRECT("'Soil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IF('Soil 2020'!$A94="CM",INDIRECT("'Soil 2020'!"&amp;'Country Selector'!$B$3&amp;ROW($A94))*10^12,0)*'Process Emissions Multipliers'!$B$43</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IF('Soil 2030'!$A94="CM",INDIRECT("'Soil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Multipliers'!$E$43</f>
        <v>0</v>
      </c>
    </row>
    <row r="87" spans="1:42">
      <c r="A87" s="74">
        <v>35</v>
      </c>
      <c r="B87">
        <f ca="1">IF('Soil 2010'!$A95="CM",INDIRECT("'Soil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IF('Soil 2020'!$A95="CM",INDIRECT("'Soil 2020'!"&amp;'Country Selector'!$B$3&amp;ROW($A95))*10^12,0)*'Process Emissions Multipliers'!$B$43</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IF('Soil 2030'!$A95="CM",INDIRECT("'Soil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Multipliers'!$E$43</f>
        <v>0</v>
      </c>
    </row>
    <row r="88" spans="1:42">
      <c r="A88" s="74">
        <v>36</v>
      </c>
      <c r="B88">
        <f ca="1">IF('Soil 2010'!$A96="CM",INDIRECT("'Soil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IF('Soil 2020'!$A96="CM",INDIRECT("'Soil 2020'!"&amp;'Country Selector'!$B$3&amp;ROW($A96))*10^12,0)*'Process Emissions Multipliers'!$B$43</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IF('Soil 2030'!$A96="CM",INDIRECT("'Soil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Multipliers'!$E$43</f>
        <v>0</v>
      </c>
    </row>
    <row r="89" spans="1:42">
      <c r="A89" s="74">
        <v>37</v>
      </c>
      <c r="B89">
        <f ca="1">IF('Soil 2010'!$A97="CM",INDIRECT("'Soil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IF('Soil 2020'!$A97="CM",INDIRECT("'Soil 2020'!"&amp;'Country Selector'!$B$3&amp;ROW($A97))*10^12,0)*'Process Emissions Multipliers'!$B$43</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IF('Soil 2030'!$A97="CM",INDIRECT("'Soil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Multipliers'!$E$43</f>
        <v>0</v>
      </c>
    </row>
    <row r="90" spans="1:42">
      <c r="A90" s="74">
        <v>38</v>
      </c>
      <c r="B90">
        <f ca="1">IF('Soil 2010'!$A98="CM",INDIRECT("'Soil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IF('Soil 2020'!$A98="CM",INDIRECT("'Soil 2020'!"&amp;'Country Selector'!$B$3&amp;ROW($A98))*10^12,0)*'Process Emissions Multipliers'!$B$43</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IF('Soil 2030'!$A98="CM",INDIRECT("'Soil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Multipliers'!$E$43</f>
        <v>0</v>
      </c>
    </row>
    <row r="91" spans="1:42">
      <c r="A91" s="74">
        <v>39</v>
      </c>
      <c r="B91">
        <f ca="1">IF('Soil 2010'!$A99="CM",INDIRECT("'Soil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IF('Soil 2020'!$A99="CM",INDIRECT("'Soil 2020'!"&amp;'Country Selector'!$B$3&amp;ROW($A99))*10^12,0)*'Process Emissions Multipliers'!$B$43</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IF('Soil 2030'!$A99="CM",INDIRECT("'Soil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Multipliers'!$E$43</f>
        <v>0</v>
      </c>
    </row>
    <row r="92" spans="1:42">
      <c r="A92" s="74">
        <v>40</v>
      </c>
      <c r="B92">
        <f ca="1">IF('Soil 2010'!$A100="CM",INDIRECT("'Soil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IF('Soil 2020'!$A100="CM",INDIRECT("'Soil 2020'!"&amp;'Country Selector'!$B$3&amp;ROW($A100))*10^12,0)*'Process Emissions Multipliers'!$B$43</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IF('Soil 2030'!$A100="CM",INDIRECT("'Soil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Multipliers'!$E$43</f>
        <v>0</v>
      </c>
    </row>
    <row r="93" spans="1:42">
      <c r="A93" s="74">
        <v>41</v>
      </c>
      <c r="B93">
        <f ca="1">IF('Soil 2010'!$A101="CM",INDIRECT("'Soil 2010'!"&amp;'Country Selector'!$B$3&amp;ROW($A101))*10^12,0)</f>
        <v>1324795518.8631089</v>
      </c>
      <c r="C93" s="90">
        <f t="shared" ca="1" si="15"/>
        <v>1938795262.2018828</v>
      </c>
      <c r="D93" s="90">
        <f t="shared" ca="1" si="12"/>
        <v>2552795005.540657</v>
      </c>
      <c r="E93" s="90">
        <f t="shared" ca="1" si="12"/>
        <v>3166794748.8794308</v>
      </c>
      <c r="F93" s="90">
        <f t="shared" ca="1" si="12"/>
        <v>3780794492.218205</v>
      </c>
      <c r="G93" s="90">
        <f t="shared" ca="1" si="12"/>
        <v>4394794235.5569792</v>
      </c>
      <c r="H93" s="90">
        <f t="shared" ca="1" si="12"/>
        <v>5008793978.8957529</v>
      </c>
      <c r="I93" s="90">
        <f t="shared" ca="1" si="12"/>
        <v>5622793722.2345266</v>
      </c>
      <c r="J93" s="90">
        <f t="shared" ca="1" si="12"/>
        <v>6236793465.5733013</v>
      </c>
      <c r="K93" s="90">
        <f t="shared" ca="1" si="12"/>
        <v>6850793208.9120741</v>
      </c>
      <c r="L93">
        <f ca="1">IF('Soil 2020'!$A101="CM",INDIRECT("'Soil 2020'!"&amp;'Country Selector'!$B$3&amp;ROW($A101))*10^12,0)*'Process Emissions Multipliers'!$B$43</f>
        <v>7464792952.2508488</v>
      </c>
      <c r="M93" s="90">
        <f t="shared" ca="1" si="16"/>
        <v>6718313657.0257635</v>
      </c>
      <c r="N93" s="90">
        <f t="shared" ca="1" si="13"/>
        <v>5971834361.8006792</v>
      </c>
      <c r="O93" s="90">
        <f t="shared" ca="1" si="13"/>
        <v>5225355066.5755939</v>
      </c>
      <c r="P93" s="90">
        <f t="shared" ca="1" si="13"/>
        <v>4478875771.3505096</v>
      </c>
      <c r="Q93" s="90">
        <f t="shared" ca="1" si="13"/>
        <v>3732396476.1254244</v>
      </c>
      <c r="R93" s="90">
        <f t="shared" ca="1" si="13"/>
        <v>2985917180.9003396</v>
      </c>
      <c r="S93" s="90">
        <f t="shared" ca="1" si="13"/>
        <v>2239437885.6752548</v>
      </c>
      <c r="T93" s="90">
        <f t="shared" ca="1" si="13"/>
        <v>1492958590.4501698</v>
      </c>
      <c r="U93" s="90">
        <f t="shared" ca="1" si="13"/>
        <v>746479295.2250849</v>
      </c>
      <c r="V93">
        <f ca="1">IF('Soil 2030'!$A101="CM",INDIRECT("'Soil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Multipliers'!$E$43</f>
        <v>0</v>
      </c>
    </row>
    <row r="94" spans="1:42">
      <c r="A94" s="74">
        <v>42</v>
      </c>
      <c r="B94">
        <f ca="1">IF('Soil 2010'!$A102="CM",INDIRECT("'Soil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IF('Soil 2020'!$A102="CM",INDIRECT("'Soil 2020'!"&amp;'Country Selector'!$B$3&amp;ROW($A102))*10^12,0)*'Process Emissions Multipliers'!$B$43</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IF('Soil 2030'!$A102="CM",INDIRECT("'Soil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Multipliers'!$E$43</f>
        <v>0</v>
      </c>
    </row>
    <row r="95" spans="1:42">
      <c r="A95" s="74">
        <v>43</v>
      </c>
      <c r="B95">
        <f ca="1">IF('Soil 2010'!$A103="CM",INDIRECT("'Soil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IF('Soil 2020'!$A103="CM",INDIRECT("'Soil 2020'!"&amp;'Country Selector'!$B$3&amp;ROW($A103))*10^12,0)*'Process Emissions Multipliers'!$B$43</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IF('Soil 2030'!$A103="CM",INDIRECT("'Soil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Multipliers'!$E$43</f>
        <v>0</v>
      </c>
    </row>
    <row r="96" spans="1:42">
      <c r="A96" s="74">
        <v>44</v>
      </c>
      <c r="B96">
        <f ca="1">IF('Soil 2010'!$A104="CM",INDIRECT("'Soil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IF('Soil 2020'!$A104="CM",INDIRECT("'Soil 2020'!"&amp;'Country Selector'!$B$3&amp;ROW($A104))*10^12,0)*'Process Emissions Multipliers'!$B$43</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IF('Soil 2030'!$A104="CM",INDIRECT("'Soil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Multipliers'!$E$43</f>
        <v>0</v>
      </c>
    </row>
    <row r="97" spans="1:42">
      <c r="A97" s="74">
        <v>45</v>
      </c>
      <c r="B97">
        <f ca="1">IF('Soil 2010'!$A105="CM",INDIRECT("'Soil 2010'!"&amp;'Country Selector'!$B$3&amp;ROW($A105))*10^12,0)</f>
        <v>2052368379.5591331</v>
      </c>
      <c r="C97" s="90">
        <f t="shared" ca="1" si="15"/>
        <v>1847131541.6032195</v>
      </c>
      <c r="D97" s="90">
        <f t="shared" ca="1" si="20"/>
        <v>1641894703.6473064</v>
      </c>
      <c r="E97" s="90">
        <f t="shared" ca="1" si="20"/>
        <v>1436657865.6913931</v>
      </c>
      <c r="F97" s="90">
        <f t="shared" ca="1" si="20"/>
        <v>1231421027.7354798</v>
      </c>
      <c r="G97" s="90">
        <f t="shared" ca="1" si="20"/>
        <v>1026184189.7795665</v>
      </c>
      <c r="H97" s="90">
        <f t="shared" ca="1" si="20"/>
        <v>820947351.82365322</v>
      </c>
      <c r="I97" s="90">
        <f t="shared" ca="1" si="20"/>
        <v>615710513.86773992</v>
      </c>
      <c r="J97" s="90">
        <f t="shared" ca="1" si="20"/>
        <v>410473675.91182661</v>
      </c>
      <c r="K97" s="90">
        <f t="shared" ca="1" si="20"/>
        <v>205236837.95591331</v>
      </c>
      <c r="L97">
        <f ca="1">IF('Soil 2020'!$A105="CM",INDIRECT("'Soil 2020'!"&amp;'Country Selector'!$B$3&amp;ROW($A105))*10^12,0)*'Process Emissions Multipliers'!$B$43</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IF('Soil 2030'!$A105="CM",INDIRECT("'Soil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Multipliers'!$E$43</f>
        <v>0</v>
      </c>
    </row>
    <row r="98" spans="1:42">
      <c r="A98" s="74">
        <v>46</v>
      </c>
      <c r="B98">
        <f ca="1">IF('Soil 2010'!$A106="CM",INDIRECT("'Soil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IF('Soil 2020'!$A106="CM",INDIRECT("'Soil 2020'!"&amp;'Country Selector'!$B$3&amp;ROW($A106))*10^12,0)*'Process Emissions Multipliers'!$B$43</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IF('Soil 2030'!$A106="CM",INDIRECT("'Soil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Multipliers'!$E$43</f>
        <v>0</v>
      </c>
    </row>
    <row r="99" spans="1:42">
      <c r="A99" s="74">
        <v>47</v>
      </c>
      <c r="B99">
        <f ca="1">IF('Soil 2010'!$A107="CM",INDIRECT("'Soil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IF('Soil 2020'!$A107="CM",INDIRECT("'Soil 2020'!"&amp;'Country Selector'!$B$3&amp;ROW($A107))*10^12,0)*'Process Emissions Multipliers'!$B$43</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IF('Soil 2030'!$A107="CM",INDIRECT("'Soil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Multipliers'!$E$43</f>
        <v>0</v>
      </c>
    </row>
    <row r="100" spans="1:42">
      <c r="A100" s="74">
        <v>48</v>
      </c>
      <c r="B100">
        <f ca="1">IF('Soil 2010'!$A108="CM",INDIRECT("'Soil 2010'!"&amp;'Country Selector'!$B$3&amp;ROW($A108))*10^12,0)</f>
        <v>0</v>
      </c>
      <c r="C100" s="90">
        <f t="shared" ca="1" si="15"/>
        <v>24021177728.011158</v>
      </c>
      <c r="D100" s="90">
        <f t="shared" ca="1" si="20"/>
        <v>48042355456.022316</v>
      </c>
      <c r="E100" s="90">
        <f t="shared" ca="1" si="20"/>
        <v>72063533184.033478</v>
      </c>
      <c r="F100" s="90">
        <f t="shared" ca="1" si="20"/>
        <v>96084710912.044632</v>
      </c>
      <c r="G100" s="90">
        <f t="shared" ca="1" si="20"/>
        <v>120105888640.05579</v>
      </c>
      <c r="H100" s="90">
        <f t="shared" ca="1" si="20"/>
        <v>144127066368.06696</v>
      </c>
      <c r="I100" s="90">
        <f t="shared" ca="1" si="20"/>
        <v>168148244096.07809</v>
      </c>
      <c r="J100" s="90">
        <f t="shared" ca="1" si="20"/>
        <v>192169421824.08926</v>
      </c>
      <c r="K100" s="90">
        <f t="shared" ca="1" si="20"/>
        <v>216190599552.1004</v>
      </c>
      <c r="L100">
        <f ca="1">IF('Soil 2020'!$A108="CM",INDIRECT("'Soil 2020'!"&amp;'Country Selector'!$B$3&amp;ROW($A108))*10^12,0)*'Process Emissions Multipliers'!$B$43</f>
        <v>240211777280.11157</v>
      </c>
      <c r="M100" s="90">
        <f t="shared" ca="1" si="16"/>
        <v>216190599552.1004</v>
      </c>
      <c r="N100" s="90">
        <f t="shared" ca="1" si="21"/>
        <v>192169421824.08926</v>
      </c>
      <c r="O100" s="90">
        <f t="shared" ca="1" si="21"/>
        <v>168148244096.07809</v>
      </c>
      <c r="P100" s="90">
        <f t="shared" ca="1" si="21"/>
        <v>144127066368.06696</v>
      </c>
      <c r="Q100" s="90">
        <f t="shared" ca="1" si="21"/>
        <v>120105888640.05579</v>
      </c>
      <c r="R100" s="90">
        <f t="shared" ca="1" si="21"/>
        <v>96084710912.044632</v>
      </c>
      <c r="S100" s="90">
        <f t="shared" ca="1" si="21"/>
        <v>72063533184.033478</v>
      </c>
      <c r="T100" s="90">
        <f t="shared" ca="1" si="21"/>
        <v>48042355456.022316</v>
      </c>
      <c r="U100" s="90">
        <f t="shared" ca="1" si="21"/>
        <v>24021177728.011158</v>
      </c>
      <c r="V100">
        <f ca="1">IF('Soil 2030'!$A108="CM",INDIRECT("'Soil 2030'!"&amp;'Country Selector'!$B$3&amp;ROW($A108))*10^12,0)*'Process Emissions Multipliers'!$D$43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Multipliers'!$E$43</f>
        <v>0</v>
      </c>
    </row>
    <row r="101" spans="1:42">
      <c r="A101" s="74">
        <v>49</v>
      </c>
      <c r="B101">
        <f ca="1">IF('Soil 2010'!$A109="CM",INDIRECT("'Soil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IF('Soil 2020'!$A109="CM",INDIRECT("'Soil 2020'!"&amp;'Country Selector'!$B$3&amp;ROW($A109))*10^12,0)*'Process Emissions Multipliers'!$B$43</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IF('Soil 2030'!$A109="CM",INDIRECT("'Soil 2030'!"&amp;'Country Selector'!$B$3&amp;ROW($A109))*10^12,0)*'Process Emissions Multipliers'!$D$43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Multipliers'!$E$43</f>
        <v>0</v>
      </c>
    </row>
    <row r="102" spans="1:42">
      <c r="A102" s="74">
        <v>50</v>
      </c>
      <c r="B102">
        <f ca="1">IF('Soil 2010'!$A110="CM",INDIRECT("'Soil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IF('Soil 2020'!$A110="CM",INDIRECT("'Soil 2020'!"&amp;'Country Selector'!$B$3&amp;ROW($A110))*10^12,0)*'Process Emissions Multipliers'!$B$43</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IF('Soil 2030'!$A110="CM",INDIRECT("'Soil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Multipliers'!$E$43</f>
        <v>0</v>
      </c>
    </row>
    <row r="103" spans="1:42">
      <c r="A103" s="74">
        <v>51</v>
      </c>
      <c r="B103">
        <f ca="1">IF('Soil 2010'!$A111="CM",INDIRECT("'Soil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IF('Soil 2020'!$A111="CM",INDIRECT("'Soil 2020'!"&amp;'Country Selector'!$B$3&amp;ROW($A111))*10^12,0)*'Process Emissions Multipliers'!$B$43</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IF('Soil 2030'!$A111="CM",INDIRECT("'Soil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Multipliers'!$E$43</f>
        <v>0</v>
      </c>
    </row>
    <row r="104" spans="1:42">
      <c r="A104" s="74">
        <v>52</v>
      </c>
      <c r="B104">
        <f ca="1">IF('Soil 2010'!$A112="CM",INDIRECT("'Soil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IF('Soil 2020'!$A112="CM",INDIRECT("'Soil 2020'!"&amp;'Country Selector'!$B$3&amp;ROW($A112))*10^12,0)*'Process Emissions Multipliers'!$B$43</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IF('Soil 2030'!$A112="CM",INDIRECT("'Soil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Multipliers'!$E$43</f>
        <v>0</v>
      </c>
    </row>
    <row r="105" spans="1:42">
      <c r="A105" s="74">
        <v>53</v>
      </c>
      <c r="B105">
        <f ca="1">IF('Soil 2010'!$A113="CM",INDIRECT("'Soil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IF('Soil 2020'!$A113="CM",INDIRECT("'Soil 2020'!"&amp;'Country Selector'!$B$3&amp;ROW($A113))*10^12,0)*'Process Emissions Multipliers'!$B$43</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IF('Soil 2030'!$A113="CM",INDIRECT("'Soil 2030'!"&amp;'Country Selector'!$B$3&amp;ROW($A113))*10^12,0)*'Process Emissions Multipliers'!$D$43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Multipliers'!$E$43</f>
        <v>0</v>
      </c>
    </row>
    <row r="106" spans="1:42">
      <c r="A106" s="74">
        <v>54</v>
      </c>
      <c r="B106">
        <f ca="1">IF('Soil 2010'!$A114="CM",INDIRECT("'Soil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IF('Soil 2020'!$A114="CM",INDIRECT("'Soil 2020'!"&amp;'Country Selector'!$B$3&amp;ROW($A114))*10^12,0)*'Process Emissions Multipliers'!$B$43</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IF('Soil 2030'!$A114="CM",INDIRECT("'Soil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Multipliers'!$E$43</f>
        <v>0</v>
      </c>
    </row>
    <row r="107" spans="1:42">
      <c r="A107" s="74">
        <v>55</v>
      </c>
      <c r="B107">
        <f ca="1">IF('Soil 2010'!$A115="CM",INDIRECT("'Soil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IF('Soil 2020'!$A115="CM",INDIRECT("'Soil 2020'!"&amp;'Country Selector'!$B$3&amp;ROW($A115))*10^12,0)*'Process Emissions Multipliers'!$B$43</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IF('Soil 2030'!$A115="CM",INDIRECT("'Soil 2030'!"&amp;'Country Selector'!$B$3&amp;ROW($A115))*10^12,0)*'Process Emissions Multipliers'!$D$43</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Multipliers'!$E$43</f>
        <v>0</v>
      </c>
    </row>
    <row r="108" spans="1:42">
      <c r="A108" s="74">
        <v>56</v>
      </c>
      <c r="B108">
        <f ca="1">IF('Soil 2010'!$A116="CM",INDIRECT("'Soil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IF('Soil 2020'!$A116="CM",INDIRECT("'Soil 2020'!"&amp;'Country Selector'!$B$3&amp;ROW($A116))*10^12,0)*'Process Emissions Multipliers'!$B$43</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IF('Soil 2030'!$A116="CM",INDIRECT("'Soil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Multipliers'!$E$43</f>
        <v>0</v>
      </c>
    </row>
    <row r="109" spans="1:42">
      <c r="A109" s="74">
        <v>57</v>
      </c>
      <c r="B109">
        <f ca="1">IF('Soil 2010'!$A117="CM",INDIRECT("'Soil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IF('Soil 2020'!$A117="CM",INDIRECT("'Soil 2020'!"&amp;'Country Selector'!$B$3&amp;ROW($A117))*10^12,0)*'Process Emissions Multipliers'!$B$43</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IF('Soil 2030'!$A117="CM",INDIRECT("'Soil 2030'!"&amp;'Country Selector'!$B$3&amp;ROW($A117))*10^12,0)*'Process Emissions Multipliers'!$D$43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Multipliers'!$E$43</f>
        <v>0</v>
      </c>
    </row>
    <row r="110" spans="1:42">
      <c r="A110" s="74">
        <v>58</v>
      </c>
      <c r="B110">
        <f ca="1">IF('Soil 2010'!$A118="CM",INDIRECT("'Soil 2010'!"&amp;'Country Selector'!$B$3&amp;ROW($A118))*10^12,0)</f>
        <v>7185138.9991106633</v>
      </c>
      <c r="C110" s="90">
        <f t="shared" ca="1" si="15"/>
        <v>6466625.0991995968</v>
      </c>
      <c r="D110" s="90">
        <f t="shared" ca="1" si="20"/>
        <v>5748111.1992885303</v>
      </c>
      <c r="E110" s="90">
        <f t="shared" ca="1" si="20"/>
        <v>5029597.2993774647</v>
      </c>
      <c r="F110" s="90">
        <f t="shared" ca="1" si="20"/>
        <v>4311083.3994663982</v>
      </c>
      <c r="G110" s="90">
        <f t="shared" ca="1" si="20"/>
        <v>3592569.4995553317</v>
      </c>
      <c r="H110" s="90">
        <f t="shared" ca="1" si="20"/>
        <v>2874055.5996442651</v>
      </c>
      <c r="I110" s="90">
        <f t="shared" ca="1" si="20"/>
        <v>2155541.6997331991</v>
      </c>
      <c r="J110" s="90">
        <f t="shared" ca="1" si="20"/>
        <v>1437027.7998221326</v>
      </c>
      <c r="K110" s="90">
        <f t="shared" ca="1" si="20"/>
        <v>718513.89991106628</v>
      </c>
      <c r="L110">
        <f ca="1">IF('Soil 2020'!$A118="CM",INDIRECT("'Soil 2020'!"&amp;'Country Selector'!$B$3&amp;ROW($A118))*10^12,0)*'Process Emissions Multipliers'!$B$43</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IF('Soil 2030'!$A118="CM",INDIRECT("'Soil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Multipliers'!$E$43</f>
        <v>0</v>
      </c>
    </row>
    <row r="111" spans="1:42">
      <c r="A111" s="74">
        <v>59</v>
      </c>
      <c r="B111">
        <f ca="1">IF('Soil 2010'!$A119="CM",INDIRECT("'Soil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IF('Soil 2020'!$A119="CM",INDIRECT("'Soil 2020'!"&amp;'Country Selector'!$B$3&amp;ROW($A119))*10^12,0)*'Process Emissions Multipliers'!$B$43</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IF('Soil 2030'!$A119="CM",INDIRECT("'Soil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Multipliers'!$E$43</f>
        <v>0</v>
      </c>
    </row>
    <row r="112" spans="1:42">
      <c r="A112" s="74">
        <v>60</v>
      </c>
      <c r="B112">
        <f ca="1">IF('Soil 2010'!$A120="CM",INDIRECT("'Soil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IF('Soil 2020'!$A120="CM",INDIRECT("'Soil 2020'!"&amp;'Country Selector'!$B$3&amp;ROW($A120))*10^12,0)*'Process Emissions Multipliers'!$B$43</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IF('Soil 2030'!$A120="CM",INDIRECT("'Soil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Multipliers'!$E$43</f>
        <v>0</v>
      </c>
    </row>
    <row r="113" spans="1:42">
      <c r="A113" s="74">
        <v>61</v>
      </c>
      <c r="B113">
        <f ca="1">IF('Soil 2010'!$A121="CM",INDIRECT("'Soil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IF('Soil 2020'!$A121="CM",INDIRECT("'Soil 2020'!"&amp;'Country Selector'!$B$3&amp;ROW($A121))*10^12,0)*'Process Emissions Multipliers'!$B$43</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IF('Soil 2030'!$A121="CM",INDIRECT("'Soil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Multipliers'!$E$43</f>
        <v>0</v>
      </c>
    </row>
    <row r="114" spans="1:42">
      <c r="A114" s="74">
        <v>62</v>
      </c>
      <c r="B114">
        <f ca="1">IF('Soil 2010'!$A122="CM",INDIRECT("'Soil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IF('Soil 2020'!$A122="CM",INDIRECT("'Soil 2020'!"&amp;'Country Selector'!$B$3&amp;ROW($A122))*10^12,0)*'Process Emissions Multipliers'!$B$43</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IF('Soil 2030'!$A122="CM",INDIRECT("'Soil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Multipliers'!$E$43</f>
        <v>0</v>
      </c>
    </row>
    <row r="115" spans="1:42">
      <c r="A115" s="74">
        <v>63</v>
      </c>
      <c r="B115">
        <f ca="1">IF('Soil 2010'!$A123="CM",INDIRECT("'Soil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IF('Soil 2020'!$A123="CM",INDIRECT("'Soil 2020'!"&amp;'Country Selector'!$B$3&amp;ROW($A123))*10^12,0)*'Process Emissions Multipliers'!$B$43</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IF('Soil 2030'!$A123="CM",INDIRECT("'Soil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Multipliers'!$E$43</f>
        <v>0</v>
      </c>
    </row>
    <row r="116" spans="1:42">
      <c r="A116" s="74">
        <v>64</v>
      </c>
      <c r="B116">
        <f ca="1">IF('Soil 2010'!$A124="CM",INDIRECT("'Soil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IF('Soil 2020'!$A124="CM",INDIRECT("'Soil 2020'!"&amp;'Country Selector'!$B$3&amp;ROW($A124))*10^12,0)*'Process Emissions Multipliers'!$B$43</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IF('Soil 2030'!$A124="CM",INDIRECT("'Soil 2030'!"&amp;'Country Selector'!$B$3&amp;ROW($A124))*10^12,0)*'Process Emissions Multipliers'!$D$43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Multipliers'!$E$43</f>
        <v>0</v>
      </c>
    </row>
    <row r="117" spans="1:42">
      <c r="A117" s="74">
        <v>65</v>
      </c>
      <c r="B117">
        <f ca="1">IF('Soil 2010'!$A125="CM",INDIRECT("'Soil 2010'!"&amp;'Country Selector'!$B$3&amp;ROW($A125))*10^12,0)</f>
        <v>443221005197.51581</v>
      </c>
      <c r="C117" s="90">
        <f t="shared" ca="1" si="15"/>
        <v>398898904677.76422</v>
      </c>
      <c r="D117" s="90">
        <f t="shared" ca="1" si="20"/>
        <v>354576804158.01263</v>
      </c>
      <c r="E117" s="90">
        <f t="shared" ca="1" si="20"/>
        <v>310254703638.26111</v>
      </c>
      <c r="F117" s="90">
        <f t="shared" ca="1" si="20"/>
        <v>265932603118.50946</v>
      </c>
      <c r="G117" s="90">
        <f t="shared" ca="1" si="20"/>
        <v>221610502598.7579</v>
      </c>
      <c r="H117" s="90">
        <f t="shared" ca="1" si="20"/>
        <v>177288402079.00632</v>
      </c>
      <c r="I117" s="90">
        <f t="shared" ca="1" si="20"/>
        <v>132966301559.25473</v>
      </c>
      <c r="J117" s="90">
        <f t="shared" ca="1" si="20"/>
        <v>88644201039.503159</v>
      </c>
      <c r="K117" s="90">
        <f t="shared" ca="1" si="20"/>
        <v>44322100519.751579</v>
      </c>
      <c r="L117">
        <f ca="1">IF('Soil 2020'!$A125="CM",INDIRECT("'Soil 2020'!"&amp;'Country Selector'!$B$3&amp;ROW($A125))*10^12,0)*'Process Emissions Multipliers'!$B$43</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IF('Soil 2030'!$A125="CM",INDIRECT("'Soil 2030'!"&amp;'Country Selector'!$B$3&amp;ROW($A125))*10^12,0)*'Process Emissions Multipliers'!$D$43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Multipliers'!$E$43</f>
        <v>0</v>
      </c>
    </row>
    <row r="118" spans="1:42">
      <c r="A118" s="74">
        <v>66</v>
      </c>
      <c r="B118">
        <f ca="1">IF('Soil 2010'!$A126="CM",INDIRECT("'Soil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IF('Soil 2020'!$A126="CM",INDIRECT("'Soil 2020'!"&amp;'Country Selector'!$B$3&amp;ROW($A126))*10^12,0)*'Process Emissions Multipliers'!$B$43</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IF('Soil 2030'!$A126="CM",INDIRECT("'Soil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Multipliers'!$E$43</f>
        <v>0</v>
      </c>
    </row>
    <row r="119" spans="1:42">
      <c r="A119" s="74">
        <v>67</v>
      </c>
      <c r="B119">
        <f ca="1">IF('Soil 2010'!$A127="CM",INDIRECT("'Soil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IF('Soil 2020'!$A127="CM",INDIRECT("'Soil 2020'!"&amp;'Country Selector'!$B$3&amp;ROW($A127))*10^12,0)*'Process Emissions Multipliers'!$B$43</f>
        <v>0</v>
      </c>
      <c r="M119" s="90">
        <f t="shared" ca="1" si="16"/>
        <v>20473718153.312271</v>
      </c>
      <c r="N119" s="90">
        <f t="shared" ca="1" si="21"/>
        <v>40947436306.624542</v>
      </c>
      <c r="O119" s="90">
        <f t="shared" ca="1" si="21"/>
        <v>61421154459.936813</v>
      </c>
      <c r="P119" s="90">
        <f t="shared" ca="1" si="21"/>
        <v>81894872613.249084</v>
      </c>
      <c r="Q119" s="90">
        <f t="shared" ca="1" si="21"/>
        <v>102368590766.56136</v>
      </c>
      <c r="R119" s="90">
        <f t="shared" ca="1" si="21"/>
        <v>122842308919.87363</v>
      </c>
      <c r="S119" s="90">
        <f t="shared" ca="1" si="21"/>
        <v>143316027073.18588</v>
      </c>
      <c r="T119" s="90">
        <f t="shared" ca="1" si="21"/>
        <v>163789745226.49817</v>
      </c>
      <c r="U119" s="90">
        <f t="shared" ca="1" si="21"/>
        <v>184263463379.81046</v>
      </c>
      <c r="V119">
        <f ca="1">IF('Soil 2030'!$A127="CM",INDIRECT("'Soil 2030'!"&amp;'Country Selector'!$B$3&amp;ROW($A127))*10^12,0)*'Process Emissions Multipliers'!$D$43</f>
        <v>204737181533.12271</v>
      </c>
      <c r="W119" s="90">
        <f t="shared" ca="1" si="24"/>
        <v>205446763472.65656</v>
      </c>
      <c r="X119" s="90">
        <f t="shared" ca="1" si="24"/>
        <v>206156345412.1904</v>
      </c>
      <c r="Y119" s="90">
        <f t="shared" ca="1" si="24"/>
        <v>206865927351.72421</v>
      </c>
      <c r="Z119" s="90">
        <f t="shared" ca="1" si="24"/>
        <v>207575509291.25806</v>
      </c>
      <c r="AA119" s="90">
        <f t="shared" ca="1" si="24"/>
        <v>208285091230.79193</v>
      </c>
      <c r="AB119" s="90">
        <f t="shared" ca="1" si="24"/>
        <v>208994673170.32574</v>
      </c>
      <c r="AC119" s="90">
        <f t="shared" ca="1" si="24"/>
        <v>209704255109.85956</v>
      </c>
      <c r="AD119" s="90">
        <f t="shared" ca="1" si="24"/>
        <v>210413837049.39343</v>
      </c>
      <c r="AE119" s="90">
        <f t="shared" ca="1" si="24"/>
        <v>211123418988.92725</v>
      </c>
      <c r="AF119" s="90">
        <f t="shared" ca="1" si="24"/>
        <v>211833000928.46112</v>
      </c>
      <c r="AG119" s="90">
        <f t="shared" ca="1" si="24"/>
        <v>212542582867.99493</v>
      </c>
      <c r="AH119" s="90">
        <f t="shared" ca="1" si="24"/>
        <v>213252164807.52878</v>
      </c>
      <c r="AI119" s="90">
        <f t="shared" ca="1" si="24"/>
        <v>213961746747.06262</v>
      </c>
      <c r="AJ119" s="90">
        <f t="shared" ca="1" si="24"/>
        <v>214671328686.59644</v>
      </c>
      <c r="AK119" s="90">
        <f t="shared" ca="1" si="24"/>
        <v>215380910626.13031</v>
      </c>
      <c r="AL119" s="90">
        <f t="shared" ca="1" si="24"/>
        <v>216090492565.66415</v>
      </c>
      <c r="AM119" s="90">
        <f t="shared" ca="1" si="23"/>
        <v>216800074505.19797</v>
      </c>
      <c r="AN119" s="90">
        <f t="shared" ca="1" si="23"/>
        <v>217509656444.73181</v>
      </c>
      <c r="AO119" s="90">
        <f t="shared" ca="1" si="23"/>
        <v>218219238384.26566</v>
      </c>
      <c r="AP119">
        <f ca="1">V119*'Process Emissions Multipliers'!$E$43</f>
        <v>218928820323.7995</v>
      </c>
    </row>
    <row r="120" spans="1:42">
      <c r="A120" s="74">
        <v>68</v>
      </c>
      <c r="B120">
        <f ca="1">IF('Soil 2010'!$A128="CM",INDIRECT("'Soil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IF('Soil 2020'!$A128="CM",INDIRECT("'Soil 2020'!"&amp;'Country Selector'!$B$3&amp;ROW($A128))*10^12,0)*'Process Emissions Multipliers'!$B$43</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IF('Soil 2030'!$A128="CM",INDIRECT("'Soil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Multipliers'!$E$43</f>
        <v>0</v>
      </c>
    </row>
    <row r="121" spans="1:42">
      <c r="A121" s="74">
        <v>69</v>
      </c>
      <c r="B121">
        <f ca="1">IF('Soil 2010'!$A129="CM",INDIRECT("'Soil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IF('Soil 2020'!$A129="CM",INDIRECT("'Soil 2020'!"&amp;'Country Selector'!$B$3&amp;ROW($A129))*10^12,0)*'Process Emissions Multipliers'!$B$43</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IF('Soil 2030'!$A129="CM",INDIRECT("'Soil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Multipliers'!$E$43</f>
        <v>0</v>
      </c>
    </row>
    <row r="122" spans="1:42">
      <c r="A122" s="74">
        <v>70</v>
      </c>
      <c r="B122">
        <f ca="1">IF('Soil 2010'!$A130="CM",INDIRECT("'Soil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IF('Soil 2020'!$A130="CM",INDIRECT("'Soil 2020'!"&amp;'Country Selector'!$B$3&amp;ROW($A130))*10^12,0)*'Process Emissions Multipliers'!$B$43</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IF('Soil 2030'!$A130="CM",INDIRECT("'Soil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Multipliers'!$E$43</f>
        <v>0</v>
      </c>
    </row>
    <row r="123" spans="1:42">
      <c r="A123" s="74">
        <v>71</v>
      </c>
      <c r="B123">
        <f ca="1">IF('Soil 2010'!$A131="CM",INDIRECT("'Soil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IF('Soil 2020'!$A131="CM",INDIRECT("'Soil 2020'!"&amp;'Country Selector'!$B$3&amp;ROW($A131))*10^12,0)*'Process Emissions Multipliers'!$B$43</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IF('Soil 2030'!$A131="CM",INDIRECT("'Soil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Multipliers'!$E$43</f>
        <v>0</v>
      </c>
    </row>
    <row r="124" spans="1:42">
      <c r="A124" s="74">
        <v>72</v>
      </c>
      <c r="B124">
        <f ca="1">IF('Soil 2010'!$A132="CM",INDIRECT("'Soil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IF('Soil 2020'!$A132="CM",INDIRECT("'Soil 2020'!"&amp;'Country Selector'!$B$3&amp;ROW($A132))*10^12,0)*'Process Emissions Multipliers'!$B$43</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IF('Soil 2030'!$A132="CM",INDIRECT("'Soil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Multipliers'!$E$43</f>
        <v>0</v>
      </c>
    </row>
    <row r="125" spans="1:42">
      <c r="A125" s="74">
        <v>73</v>
      </c>
      <c r="B125">
        <f ca="1">IF('Soil 2010'!$A133="CM",INDIRECT("'Soil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IF('Soil 2020'!$A133="CM",INDIRECT("'Soil 2020'!"&amp;'Country Selector'!$B$3&amp;ROW($A133))*10^12,0)*'Process Emissions Multipliers'!$B$43</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IF('Soil 2030'!$A133="CM",INDIRECT("'Soil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Multipliers'!$E$43</f>
        <v>0</v>
      </c>
    </row>
    <row r="126" spans="1:42">
      <c r="A126" s="74">
        <v>74</v>
      </c>
      <c r="B126">
        <f ca="1">IF('Soil 2010'!$A134="CM",INDIRECT("'Soil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IF('Soil 2020'!$A134="CM",INDIRECT("'Soil 2020'!"&amp;'Country Selector'!$B$3&amp;ROW($A134))*10^12,0)*'Process Emissions Multipliers'!$B$43</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IF('Soil 2030'!$A134="CM",INDIRECT("'Soil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Multipliers'!$E$43</f>
        <v>0</v>
      </c>
    </row>
    <row r="127" spans="1:42">
      <c r="A127" s="74">
        <v>75</v>
      </c>
      <c r="B127">
        <f ca="1">IF('Soil 2010'!$A135="CM",INDIRECT("'Soil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IF('Soil 2020'!$A135="CM",INDIRECT("'Soil 2020'!"&amp;'Country Selector'!$B$3&amp;ROW($A135))*10^12,0)*'Process Emissions Multipliers'!$B$43</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IF('Soil 2030'!$A135="CM",INDIRECT("'Soil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Multipliers'!$E$43</f>
        <v>0</v>
      </c>
    </row>
    <row r="128" spans="1:42">
      <c r="A128" s="74">
        <v>76</v>
      </c>
      <c r="B128">
        <f ca="1">IF('Soil 2010'!$A136="CM",INDIRECT("'Soil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IF('Soil 2020'!$A136="CM",INDIRECT("'Soil 2020'!"&amp;'Country Selector'!$B$3&amp;ROW($A136))*10^12,0)*'Process Emissions Multipliers'!$B$43</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IF('Soil 2030'!$A136="CM",INDIRECT("'Soil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Multipliers'!$E$43</f>
        <v>0</v>
      </c>
    </row>
    <row r="129" spans="1:42">
      <c r="A129" s="74">
        <v>77</v>
      </c>
      <c r="B129">
        <f ca="1">IF('Soil 2010'!$A137="CM",INDIRECT("'Soil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IF('Soil 2020'!$A137="CM",INDIRECT("'Soil 2020'!"&amp;'Country Selector'!$B$3&amp;ROW($A137))*10^12,0)*'Process Emissions Multipliers'!$B$43</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IF('Soil 2030'!$A137="CM",INDIRECT("'Soil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Multipliers'!$E$43</f>
        <v>0</v>
      </c>
    </row>
    <row r="130" spans="1:42">
      <c r="A130" s="74">
        <v>78</v>
      </c>
      <c r="B130">
        <f ca="1">IF('Soil 2010'!$A138="CM",INDIRECT("'Soil 2010'!"&amp;'Country Selector'!$B$3&amp;ROW($A138))*10^12,0)</f>
        <v>3741077367.5536914</v>
      </c>
      <c r="C130" s="90">
        <f t="shared" ca="1" si="27"/>
        <v>3366969630.7983222</v>
      </c>
      <c r="D130" s="90">
        <f t="shared" ca="1" si="27"/>
        <v>2992861894.042953</v>
      </c>
      <c r="E130" s="90">
        <f t="shared" ca="1" si="27"/>
        <v>2618754157.2875838</v>
      </c>
      <c r="F130" s="90">
        <f t="shared" ca="1" si="27"/>
        <v>2244646420.5322146</v>
      </c>
      <c r="G130" s="90">
        <f t="shared" ca="1" si="27"/>
        <v>1870538683.7768455</v>
      </c>
      <c r="H130" s="90">
        <f t="shared" ca="1" si="27"/>
        <v>1496430947.0214765</v>
      </c>
      <c r="I130" s="90">
        <f t="shared" ca="1" si="27"/>
        <v>1122323210.2661073</v>
      </c>
      <c r="J130" s="90">
        <f t="shared" ca="1" si="27"/>
        <v>748215473.51073825</v>
      </c>
      <c r="K130" s="90">
        <f t="shared" ca="1" si="27"/>
        <v>374107736.75536913</v>
      </c>
      <c r="L130">
        <f ca="1">IF('Soil 2020'!$A138="CM",INDIRECT("'Soil 2020'!"&amp;'Country Selector'!$B$3&amp;ROW($A138))*10^12,0)*'Process Emissions Multipliers'!$B$43</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IF('Soil 2030'!$A138="CM",INDIRECT("'Soil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Multipliers'!$E$43</f>
        <v>0</v>
      </c>
    </row>
    <row r="131" spans="1:42">
      <c r="A131" s="74">
        <v>79</v>
      </c>
      <c r="B131">
        <f ca="1">IF('Soil 2010'!$A139="CM",INDIRECT("'Soil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IF('Soil 2020'!$A139="CM",INDIRECT("'Soil 2020'!"&amp;'Country Selector'!$B$3&amp;ROW($A139))*10^12,0)*'Process Emissions Multipliers'!$B$43</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IF('Soil 2030'!$A139="CM",INDIRECT("'Soil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Multipliers'!$E$43</f>
        <v>0</v>
      </c>
    </row>
    <row r="132" spans="1:42">
      <c r="A132" s="74">
        <v>80</v>
      </c>
      <c r="B132">
        <f ca="1">IF('Soil 2010'!$A140="CM",INDIRECT("'Soil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IF('Soil 2020'!$A140="CM",INDIRECT("'Soil 2020'!"&amp;'Country Selector'!$B$3&amp;ROW($A140))*10^12,0)*'Process Emissions Multipliers'!$B$43</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IF('Soil 2030'!$A140="CM",INDIRECT("'Soil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Multipliers'!$E$43</f>
        <v>0</v>
      </c>
    </row>
    <row r="133" spans="1:42">
      <c r="A133" s="74">
        <v>81</v>
      </c>
      <c r="B133">
        <f ca="1">IF('Soil 2010'!$A141="CM",INDIRECT("'Soil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IF('Soil 2020'!$A141="CM",INDIRECT("'Soil 2020'!"&amp;'Country Selector'!$B$3&amp;ROW($A141))*10^12,0)*'Process Emissions Multipliers'!$B$43</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IF('Soil 2030'!$A141="CM",INDIRECT("'Soil 2030'!"&amp;'Country Selector'!$B$3&amp;ROW($A141))*10^12,0)*'Process Emissions Multipliers'!$D$43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Multipliers'!$E$43</f>
        <v>0</v>
      </c>
    </row>
    <row r="134" spans="1:42">
      <c r="A134" s="74">
        <v>82</v>
      </c>
      <c r="B134">
        <f ca="1">IF('Soil 2010'!$A142="CM",INDIRECT("'Soil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IF('Soil 2020'!$A142="CM",INDIRECT("'Soil 2020'!"&amp;'Country Selector'!$B$3&amp;ROW($A142))*10^12,0)*'Process Emissions Multipliers'!$B$43</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IF('Soil 2030'!$A142="CM",INDIRECT("'Soil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Multipliers'!$E$43</f>
        <v>0</v>
      </c>
    </row>
    <row r="135" spans="1:42">
      <c r="A135" s="74">
        <v>83</v>
      </c>
      <c r="B135">
        <f ca="1">IF('Soil 2010'!$A143="CM",INDIRECT("'Soil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IF('Soil 2020'!$A143="CM",INDIRECT("'Soil 2020'!"&amp;'Country Selector'!$B$3&amp;ROW($A143))*10^12,0)*'Process Emissions Multipliers'!$B$43</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IF('Soil 2030'!$A143="CM",INDIRECT("'Soil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Multipliers'!$E$43</f>
        <v>0</v>
      </c>
    </row>
    <row r="136" spans="1:42">
      <c r="A136" s="74">
        <v>84</v>
      </c>
      <c r="B136">
        <f ca="1">IF('Soil 2010'!$A144="CM",INDIRECT("'Soil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IF('Soil 2020'!$A144="CM",INDIRECT("'Soil 2020'!"&amp;'Country Selector'!$B$3&amp;ROW($A144))*10^12,0)*'Process Emissions Multipliers'!$B$43</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IF('Soil 2030'!$A144="CM",INDIRECT("'Soil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Multipliers'!$E$43</f>
        <v>0</v>
      </c>
    </row>
    <row r="137" spans="1:42">
      <c r="A137" s="74">
        <v>85</v>
      </c>
      <c r="B137">
        <f ca="1">IF('Soil 2010'!$A145="CM",INDIRECT("'Soil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IF('Soil 2020'!$A145="CM",INDIRECT("'Soil 2020'!"&amp;'Country Selector'!$B$3&amp;ROW($A145))*10^12,0)*'Process Emissions Multipliers'!$B$43</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IF('Soil 2030'!$A145="CM",INDIRECT("'Soil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Multipliers'!$E$43</f>
        <v>0</v>
      </c>
    </row>
    <row r="138" spans="1:42">
      <c r="A138" s="74">
        <v>86</v>
      </c>
      <c r="B138">
        <f ca="1">IF('Soil 2010'!$A146="CM",INDIRECT("'Soil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IF('Soil 2020'!$A146="CM",INDIRECT("'Soil 2020'!"&amp;'Country Selector'!$B$3&amp;ROW($A146))*10^12,0)*'Process Emissions Multipliers'!$B$43</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IF('Soil 2030'!$A146="CM",INDIRECT("'Soil 2030'!"&amp;'Country Selector'!$B$3&amp;ROW($A146))*10^12,0)*'Process Emissions Multipliers'!$D$43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Multipliers'!$E$43</f>
        <v>0</v>
      </c>
    </row>
    <row r="139" spans="1:42">
      <c r="A139" s="74">
        <v>87</v>
      </c>
      <c r="B139">
        <f ca="1">IF('Soil 2010'!$A147="CM",INDIRECT("'Soil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IF('Soil 2020'!$A147="CM",INDIRECT("'Soil 2020'!"&amp;'Country Selector'!$B$3&amp;ROW($A147))*10^12,0)*'Process Emissions Multipliers'!$B$43</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IF('Soil 2030'!$A147="CM",INDIRECT("'Soil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Multipliers'!$E$43</f>
        <v>0</v>
      </c>
    </row>
    <row r="140" spans="1:42">
      <c r="A140" s="74">
        <v>88</v>
      </c>
      <c r="B140">
        <f ca="1">IF('Soil 2010'!$A148="CM",INDIRECT("'Soil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IF('Soil 2020'!$A148="CM",INDIRECT("'Soil 2020'!"&amp;'Country Selector'!$B$3&amp;ROW($A148))*10^12,0)*'Process Emissions Multipliers'!$B$43</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IF('Soil 2030'!$A148="CM",INDIRECT("'Soil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Multipliers'!$E$43</f>
        <v>0</v>
      </c>
    </row>
    <row r="141" spans="1:42">
      <c r="A141" s="74">
        <v>89</v>
      </c>
      <c r="B141">
        <f ca="1">IF('Soil 2010'!$A149="CM",INDIRECT("'Soil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IF('Soil 2020'!$A149="CM",INDIRECT("'Soil 2020'!"&amp;'Country Selector'!$B$3&amp;ROW($A149))*10^12,0)*'Process Emissions Multipliers'!$B$43</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IF('Soil 2030'!$A149="CM",INDIRECT("'Soil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Multipliers'!$E$43</f>
        <v>0</v>
      </c>
    </row>
    <row r="142" spans="1:42">
      <c r="A142" s="74">
        <v>90</v>
      </c>
      <c r="B142">
        <f ca="1">IF('Soil 2010'!$A150="CM",INDIRECT("'Soil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IF('Soil 2020'!$A150="CM",INDIRECT("'Soil 2020'!"&amp;'Country Selector'!$B$3&amp;ROW($A150))*10^12,0)*'Process Emissions Multipliers'!$B$43</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IF('Soil 2030'!$A150="CM",INDIRECT("'Soil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Multipliers'!$E$43</f>
        <v>0</v>
      </c>
    </row>
    <row r="143" spans="1:42">
      <c r="A143" s="74">
        <v>91</v>
      </c>
      <c r="B143">
        <f ca="1">IF('Soil 2010'!$A151="CM",INDIRECT("'Soil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IF('Soil 2020'!$A151="CM",INDIRECT("'Soil 2020'!"&amp;'Country Selector'!$B$3&amp;ROW($A151))*10^12,0)*'Process Emissions Multipliers'!$B$43</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IF('Soil 2030'!$A151="CM",INDIRECT("'Soil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Multipliers'!$E$43</f>
        <v>0</v>
      </c>
    </row>
    <row r="144" spans="1:42">
      <c r="A144" s="74">
        <v>92</v>
      </c>
      <c r="B144">
        <f ca="1">IF('Soil 2010'!$A152="CM",INDIRECT("'Soil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IF('Soil 2020'!$A152="CM",INDIRECT("'Soil 2020'!"&amp;'Country Selector'!$B$3&amp;ROW($A152))*10^12,0)*'Process Emissions Multipliers'!$B$43</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IF('Soil 2030'!$A152="CM",INDIRECT("'Soil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Multipliers'!$E$43</f>
        <v>0</v>
      </c>
    </row>
    <row r="145" spans="1:42">
      <c r="A145" s="74">
        <v>93</v>
      </c>
      <c r="B145">
        <f ca="1">IF('Soil 2010'!$A153="CM",INDIRECT("'Soil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IF('Soil 2020'!$A153="CM",INDIRECT("'Soil 2020'!"&amp;'Country Selector'!$B$3&amp;ROW($A153))*10^12,0)*'Process Emissions Multipliers'!$B$43</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IF('Soil 2030'!$A153="CM",INDIRECT("'Soil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Multipliers'!$E$43</f>
        <v>0</v>
      </c>
    </row>
    <row r="146" spans="1:42">
      <c r="A146" s="74">
        <v>94</v>
      </c>
      <c r="B146">
        <f ca="1">IF('Soil 2010'!$A154="CM",INDIRECT("'Soil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IF('Soil 2020'!$A154="CM",INDIRECT("'Soil 2020'!"&amp;'Country Selector'!$B$3&amp;ROW($A154))*10^12,0)*'Process Emissions Multipliers'!$B$43</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IF('Soil 2030'!$A154="CM",INDIRECT("'Soil 2030'!"&amp;'Country Selector'!$B$3&amp;ROW($A154))*10^12,0)*'Process Emissions Multipliers'!$D$43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Multipliers'!$E$43</f>
        <v>0</v>
      </c>
    </row>
    <row r="147" spans="1:42">
      <c r="A147" s="74">
        <v>95</v>
      </c>
      <c r="B147">
        <f ca="1">IF('Soil 2010'!$A155="CM",INDIRECT("'Soil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IF('Soil 2020'!$A155="CM",INDIRECT("'Soil 2020'!"&amp;'Country Selector'!$B$3&amp;ROW($A155))*10^12,0)*'Process Emissions Multipliers'!$B$43</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IF('Soil 2030'!$A155="CM",INDIRECT("'Soil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Multipliers'!$E$43</f>
        <v>0</v>
      </c>
    </row>
    <row r="148" spans="1:42">
      <c r="A148" s="74">
        <v>96</v>
      </c>
      <c r="B148">
        <f ca="1">IF('Soil 2010'!$A156="CM",INDIRECT("'Soil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IF('Soil 2020'!$A156="CM",INDIRECT("'Soil 2020'!"&amp;'Country Selector'!$B$3&amp;ROW($A156))*10^12,0)*'Process Emissions Multipliers'!$B$43</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IF('Soil 2030'!$A156="CM",INDIRECT("'Soil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Multipliers'!$E$43</f>
        <v>0</v>
      </c>
    </row>
    <row r="149" spans="1:42">
      <c r="A149" s="74">
        <v>97</v>
      </c>
      <c r="B149">
        <f ca="1">IF('Soil 2010'!$A157="CM",INDIRECT("'Soil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IF('Soil 2020'!$A157="CM",INDIRECT("'Soil 2020'!"&amp;'Country Selector'!$B$3&amp;ROW($A157))*10^12,0)*'Process Emissions Multipliers'!$B$43</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IF('Soil 2030'!$A157="CM",INDIRECT("'Soil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Multipliers'!$E$43</f>
        <v>0</v>
      </c>
    </row>
    <row r="150" spans="1:42">
      <c r="A150" s="74">
        <v>98</v>
      </c>
      <c r="B150">
        <f ca="1">IF('Soil 2010'!$A158="CM",INDIRECT("'Soil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IF('Soil 2020'!$A158="CM",INDIRECT("'Soil 2020'!"&amp;'Country Selector'!$B$3&amp;ROW($A158))*10^12,0)*'Process Emissions Multipliers'!$B$43</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IF('Soil 2030'!$A158="CM",INDIRECT("'Soil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Multipliers'!$E$43</f>
        <v>0</v>
      </c>
    </row>
    <row r="151" spans="1:42">
      <c r="A151" s="74">
        <v>99</v>
      </c>
      <c r="B151">
        <f ca="1">IF('Soil 2010'!$A159="CM",INDIRECT("'Soil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IF('Soil 2020'!$A159="CM",INDIRECT("'Soil 2020'!"&amp;'Country Selector'!$B$3&amp;ROW($A159))*10^12,0)*'Process Emissions Multipliers'!$B$43</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IF('Soil 2030'!$A159="CM",INDIRECT("'Soil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Multipliers'!$E$43</f>
        <v>0</v>
      </c>
    </row>
    <row r="152" spans="1:42">
      <c r="A152" s="74">
        <v>100</v>
      </c>
      <c r="B152">
        <f ca="1">IF('Soil 2010'!$A160="CM",INDIRECT("'Soil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IF('Soil 2020'!$A160="CM",INDIRECT("'Soil 2020'!"&amp;'Country Selector'!$B$3&amp;ROW($A160))*10^12,0)*'Process Emissions Multipliers'!$B$43</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IF('Soil 2030'!$A160="CM",INDIRECT("'Soil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Multipliers'!$E$43</f>
        <v>0</v>
      </c>
    </row>
    <row r="153" spans="1:42">
      <c r="A153" s="74">
        <v>150</v>
      </c>
      <c r="B153">
        <f ca="1">IF('Soil 2010'!$A161="CM",INDIRECT("'Soil 2010'!"&amp;'Country Selector'!$B$3&amp;ROW($A161))*10^12,0)</f>
        <v>0</v>
      </c>
      <c r="C153" s="90">
        <f t="shared" ca="1" si="27"/>
        <v>111759654897.90308</v>
      </c>
      <c r="D153" s="90">
        <f t="shared" ca="1" si="27"/>
        <v>223519309795.80615</v>
      </c>
      <c r="E153" s="90">
        <f t="shared" ca="1" si="27"/>
        <v>335278964693.70923</v>
      </c>
      <c r="F153" s="90">
        <f t="shared" ca="1" si="27"/>
        <v>447038619591.6123</v>
      </c>
      <c r="G153" s="90">
        <f t="shared" ca="1" si="27"/>
        <v>558798274489.51538</v>
      </c>
      <c r="H153" s="90">
        <f t="shared" ca="1" si="27"/>
        <v>670557929387.41846</v>
      </c>
      <c r="I153" s="90">
        <f t="shared" ca="1" si="27"/>
        <v>782317584285.32153</v>
      </c>
      <c r="J153" s="90">
        <f t="shared" ca="1" si="27"/>
        <v>894077239183.22461</v>
      </c>
      <c r="K153" s="90">
        <f t="shared" ca="1" si="27"/>
        <v>1005836894081.1277</v>
      </c>
      <c r="L153">
        <f ca="1">IF('Soil 2020'!$A161="CM",INDIRECT("'Soil 2020'!"&amp;'Country Selector'!$B$3&amp;ROW($A161))*10^12,0)*'Process Emissions Multipliers'!$B$43</f>
        <v>1117596548979.0308</v>
      </c>
      <c r="M153" s="90">
        <f t="shared" ca="1" si="28"/>
        <v>1114274822032.4727</v>
      </c>
      <c r="N153" s="90">
        <f t="shared" ca="1" si="28"/>
        <v>1110953095085.9143</v>
      </c>
      <c r="O153" s="90">
        <f t="shared" ca="1" si="28"/>
        <v>1107631368139.3562</v>
      </c>
      <c r="P153" s="90">
        <f t="shared" ca="1" si="28"/>
        <v>1104309641192.7981</v>
      </c>
      <c r="Q153" s="90">
        <f t="shared" ca="1" si="28"/>
        <v>1100987914246.2397</v>
      </c>
      <c r="R153" s="90">
        <f t="shared" ca="1" si="28"/>
        <v>1097666187299.6816</v>
      </c>
      <c r="S153" s="90">
        <f t="shared" ca="1" si="28"/>
        <v>1094344460353.1235</v>
      </c>
      <c r="T153" s="90">
        <f t="shared" ca="1" si="28"/>
        <v>1091022733406.5653</v>
      </c>
      <c r="U153" s="90">
        <f t="shared" ca="1" si="28"/>
        <v>1087701006460.0072</v>
      </c>
      <c r="V153">
        <f ca="1">IF('Soil 2030'!$A161="CM",INDIRECT("'Soil 2030'!"&amp;'Country Selector'!$B$3&amp;ROW($A161))*10^12,0)*'Process Emissions Multipliers'!$D$43</f>
        <v>1084379279513.449</v>
      </c>
      <c r="W153" s="90">
        <f t="shared" ca="1" si="30"/>
        <v>1088137541430.4374</v>
      </c>
      <c r="X153" s="90">
        <f t="shared" ca="1" si="30"/>
        <v>1091895803347.4257</v>
      </c>
      <c r="Y153" s="90">
        <f t="shared" ca="1" si="30"/>
        <v>1095654065264.4139</v>
      </c>
      <c r="Z153" s="90">
        <f t="shared" ca="1" si="30"/>
        <v>1099412327181.4023</v>
      </c>
      <c r="AA153" s="90">
        <f t="shared" ca="1" si="30"/>
        <v>1103170589098.3906</v>
      </c>
      <c r="AB153" s="90">
        <f t="shared" ca="1" si="30"/>
        <v>1106928851015.3789</v>
      </c>
      <c r="AC153" s="90">
        <f t="shared" ca="1" si="30"/>
        <v>1110687112932.3672</v>
      </c>
      <c r="AD153" s="90">
        <f t="shared" ca="1" si="30"/>
        <v>1114445374849.3555</v>
      </c>
      <c r="AE153" s="90">
        <f t="shared" ca="1" si="30"/>
        <v>1118203636766.344</v>
      </c>
      <c r="AF153" s="90">
        <f t="shared" ca="1" si="30"/>
        <v>1121961898683.3323</v>
      </c>
      <c r="AG153" s="90">
        <f t="shared" ca="1" si="30"/>
        <v>1125720160600.3206</v>
      </c>
      <c r="AH153" s="90">
        <f t="shared" ca="1" si="30"/>
        <v>1129478422517.3088</v>
      </c>
      <c r="AI153" s="90">
        <f t="shared" ca="1" si="30"/>
        <v>1133236684434.2974</v>
      </c>
      <c r="AJ153" s="90">
        <f t="shared" ca="1" si="30"/>
        <v>1136994946351.2856</v>
      </c>
      <c r="AK153" s="90">
        <f t="shared" ca="1" si="30"/>
        <v>1140753208268.2739</v>
      </c>
      <c r="AL153" s="90">
        <f t="shared" ca="1" si="30"/>
        <v>1144511470185.2622</v>
      </c>
      <c r="AM153" s="90">
        <f t="shared" ca="1" si="29"/>
        <v>1148269732102.2505</v>
      </c>
      <c r="AN153" s="90">
        <f t="shared" ca="1" si="29"/>
        <v>1152027994019.2388</v>
      </c>
      <c r="AO153" s="90">
        <f t="shared" ca="1" si="29"/>
        <v>1155786255936.2273</v>
      </c>
      <c r="AP153">
        <f ca="1">V153*'Process Emissions Multipliers'!$E$43</f>
        <v>1159544517853.2156</v>
      </c>
    </row>
    <row r="154" spans="1:42">
      <c r="A154" s="74">
        <v>200</v>
      </c>
      <c r="B154">
        <f ca="1">IF('Soil 2010'!$A162="CM",INDIRECT("'Soil 2010'!"&amp;'Country Selector'!$B$3&amp;ROW($A162))*10^12,0)</f>
        <v>0</v>
      </c>
      <c r="C154" s="90">
        <f t="shared" ca="1" si="27"/>
        <v>7479730533.4732237</v>
      </c>
      <c r="D154" s="90">
        <f t="shared" ca="1" si="27"/>
        <v>14959461066.946447</v>
      </c>
      <c r="E154" s="90">
        <f t="shared" ca="1" si="27"/>
        <v>22439191600.41967</v>
      </c>
      <c r="F154" s="90">
        <f t="shared" ca="1" si="27"/>
        <v>29918922133.892895</v>
      </c>
      <c r="G154" s="90">
        <f t="shared" ca="1" si="27"/>
        <v>37398652667.366119</v>
      </c>
      <c r="H154" s="90">
        <f t="shared" ca="1" si="27"/>
        <v>44878383200.83934</v>
      </c>
      <c r="I154" s="90">
        <f t="shared" ca="1" si="27"/>
        <v>52358113734.312569</v>
      </c>
      <c r="J154" s="90">
        <f t="shared" ca="1" si="27"/>
        <v>59837844267.785789</v>
      </c>
      <c r="K154" s="90">
        <f t="shared" ca="1" si="27"/>
        <v>67317574801.25901</v>
      </c>
      <c r="L154">
        <f ca="1">IF('Soil 2020'!$A162="CM",INDIRECT("'Soil 2020'!"&amp;'Country Selector'!$B$3&amp;ROW($A162))*10^12,0)*'Process Emissions Multipliers'!$B$43</f>
        <v>74797305334.732239</v>
      </c>
      <c r="M154" s="90">
        <f t="shared" ca="1" si="28"/>
        <v>67318877457.018555</v>
      </c>
      <c r="N154" s="90">
        <f t="shared" ca="1" si="28"/>
        <v>59840449579.304871</v>
      </c>
      <c r="O154" s="90">
        <f t="shared" ca="1" si="28"/>
        <v>52362021701.591194</v>
      </c>
      <c r="P154" s="90">
        <f t="shared" ca="1" si="28"/>
        <v>44883593823.877502</v>
      </c>
      <c r="Q154" s="90">
        <f t="shared" ca="1" si="28"/>
        <v>37405165946.163826</v>
      </c>
      <c r="R154" s="90">
        <f t="shared" ca="1" si="28"/>
        <v>29926738068.450142</v>
      </c>
      <c r="S154" s="90">
        <f t="shared" ca="1" si="28"/>
        <v>22448310190.736458</v>
      </c>
      <c r="T154" s="90">
        <f t="shared" ca="1" si="28"/>
        <v>14969882313.022778</v>
      </c>
      <c r="U154" s="90">
        <f t="shared" ca="1" si="28"/>
        <v>7491454435.3090954</v>
      </c>
      <c r="V154">
        <f ca="1">IF('Soil 2030'!$A162="CM",INDIRECT("'Soil 2030'!"&amp;'Country Selector'!$B$3&amp;ROW($A162))*10^12,0)*'Process Emissions Multipliers'!$D$43</f>
        <v>13026557.595413413</v>
      </c>
      <c r="W154" s="90">
        <f t="shared" ca="1" si="30"/>
        <v>13071705.281509245</v>
      </c>
      <c r="X154" s="90">
        <f t="shared" ca="1" si="30"/>
        <v>13116852.967605077</v>
      </c>
      <c r="Y154" s="90">
        <f t="shared" ca="1" si="30"/>
        <v>13162000.653700907</v>
      </c>
      <c r="Z154" s="90">
        <f t="shared" ca="1" si="30"/>
        <v>13207148.339796741</v>
      </c>
      <c r="AA154" s="90">
        <f t="shared" ca="1" si="30"/>
        <v>13252296.025892571</v>
      </c>
      <c r="AB154" s="90">
        <f t="shared" ca="1" si="30"/>
        <v>13297443.711988403</v>
      </c>
      <c r="AC154" s="90">
        <f t="shared" ca="1" si="30"/>
        <v>13342591.398084234</v>
      </c>
      <c r="AD154" s="90">
        <f t="shared" ca="1" si="30"/>
        <v>13387739.084180064</v>
      </c>
      <c r="AE154" s="90">
        <f t="shared" ca="1" si="30"/>
        <v>13432886.770275898</v>
      </c>
      <c r="AF154" s="90">
        <f t="shared" ca="1" si="30"/>
        <v>13478034.456371728</v>
      </c>
      <c r="AG154" s="90">
        <f t="shared" ca="1" si="30"/>
        <v>13523182.142467562</v>
      </c>
      <c r="AH154" s="90">
        <f t="shared" ca="1" si="30"/>
        <v>13568329.828563392</v>
      </c>
      <c r="AI154" s="90">
        <f t="shared" ca="1" si="30"/>
        <v>13613477.514659224</v>
      </c>
      <c r="AJ154" s="90">
        <f t="shared" ca="1" si="30"/>
        <v>13658625.200755056</v>
      </c>
      <c r="AK154" s="90">
        <f t="shared" ca="1" si="30"/>
        <v>13703772.88685089</v>
      </c>
      <c r="AL154" s="90">
        <f t="shared" ca="1" si="30"/>
        <v>13748920.572946718</v>
      </c>
      <c r="AM154" s="90">
        <f t="shared" ca="1" si="29"/>
        <v>13794068.25904255</v>
      </c>
      <c r="AN154" s="90">
        <f t="shared" ca="1" si="29"/>
        <v>13839215.945138384</v>
      </c>
      <c r="AO154" s="90">
        <f t="shared" ca="1" si="29"/>
        <v>13884363.631234214</v>
      </c>
      <c r="AP154">
        <f ca="1">V154*'Process Emissions Multipliers'!$E$43</f>
        <v>13929511.317330046</v>
      </c>
    </row>
    <row r="155" spans="1:42">
      <c r="A155" s="74">
        <v>250</v>
      </c>
      <c r="B155">
        <f ca="1">IF('Soil 2010'!$A163="CM",INDIRECT("'Soil 2010'!"&amp;'Country Selector'!$B$3&amp;ROW($A163))*10^12,0)</f>
        <v>31797078795.614109</v>
      </c>
      <c r="C155" s="90">
        <f t="shared" ca="1" si="27"/>
        <v>28617370916.052696</v>
      </c>
      <c r="D155" s="90">
        <f t="shared" ca="1" si="27"/>
        <v>25437663036.491287</v>
      </c>
      <c r="E155" s="90">
        <f t="shared" ca="1" si="27"/>
        <v>22257955156.929878</v>
      </c>
      <c r="F155" s="90">
        <f t="shared" ca="1" si="27"/>
        <v>19078247277.368465</v>
      </c>
      <c r="G155" s="90">
        <f t="shared" ca="1" si="27"/>
        <v>15898539397.807056</v>
      </c>
      <c r="H155" s="90">
        <f t="shared" ca="1" si="27"/>
        <v>12718831518.245644</v>
      </c>
      <c r="I155" s="90">
        <f t="shared" ca="1" si="27"/>
        <v>9539123638.6842327</v>
      </c>
      <c r="J155" s="90">
        <f t="shared" ca="1" si="27"/>
        <v>6359415759.1228218</v>
      </c>
      <c r="K155" s="90">
        <f t="shared" ca="1" si="27"/>
        <v>3179707879.5614109</v>
      </c>
      <c r="L155">
        <f ca="1">IF('Soil 2020'!$A163="CM",INDIRECT("'Soil 2020'!"&amp;'Country Selector'!$B$3&amp;ROW($A163))*10^12,0)*'Process Emissions Multipliers'!$B$43</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IF('Soil 2030'!$A163="CM",INDIRECT("'Soil 2030'!"&amp;'Country Selector'!$B$3&amp;ROW($A163))*10^12,0)*'Process Emissions Multipliers'!$D$43</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Multipliers'!$E$43</f>
        <v>0</v>
      </c>
    </row>
    <row r="156" spans="1:42">
      <c r="A156" s="74">
        <v>300</v>
      </c>
      <c r="B156">
        <f ca="1">IF('Soil 2010'!$A164="CM",INDIRECT("'Soil 2010'!"&amp;'Country Selector'!$B$3&amp;ROW($A164))*10^12,0)</f>
        <v>980618818.20821202</v>
      </c>
      <c r="C156" s="90">
        <f t="shared" ca="1" si="27"/>
        <v>882556936.38739085</v>
      </c>
      <c r="D156" s="90">
        <f t="shared" ca="1" si="27"/>
        <v>784495054.56656957</v>
      </c>
      <c r="E156" s="90">
        <f t="shared" ca="1" si="27"/>
        <v>686433172.7457484</v>
      </c>
      <c r="F156" s="90">
        <f t="shared" ref="D156:K177" ca="1" si="31">$B156*($L$1-F$1)/($L$1-$B$1)+$L156*(F$1-$B$1)/($L$1-$B$1)</f>
        <v>588371290.92492723</v>
      </c>
      <c r="G156" s="90">
        <f t="shared" ca="1" si="31"/>
        <v>490309409.10410607</v>
      </c>
      <c r="H156" s="90">
        <f t="shared" ca="1" si="31"/>
        <v>392247527.28328478</v>
      </c>
      <c r="I156" s="90">
        <f t="shared" ca="1" si="31"/>
        <v>294185645.46246362</v>
      </c>
      <c r="J156" s="90">
        <f t="shared" ca="1" si="31"/>
        <v>196123763.64164239</v>
      </c>
      <c r="K156" s="90">
        <f t="shared" ca="1" si="31"/>
        <v>98061881.820821196</v>
      </c>
      <c r="L156">
        <f ca="1">IF('Soil 2020'!$A164="CM",INDIRECT("'Soil 2020'!"&amp;'Country Selector'!$B$3&amp;ROW($A164))*10^12,0)*'Process Emissions Multipliers'!$B$43</f>
        <v>0</v>
      </c>
      <c r="M156" s="90">
        <f t="shared" ca="1" si="28"/>
        <v>2613882511.0042453</v>
      </c>
      <c r="N156" s="90">
        <f t="shared" ca="1" si="28"/>
        <v>5227765022.0084906</v>
      </c>
      <c r="O156" s="90">
        <f t="shared" ca="1" si="28"/>
        <v>7841647533.0127363</v>
      </c>
      <c r="P156" s="90">
        <f t="shared" ref="N156:U177" ca="1" si="32">$L156*($V$1-P$1)/($V$1-$L$1)+$V156*(P$1-$L$1)/($V$1-$L$1)</f>
        <v>10455530044.016981</v>
      </c>
      <c r="Q156" s="90">
        <f t="shared" ca="1" si="32"/>
        <v>13069412555.021227</v>
      </c>
      <c r="R156" s="90">
        <f t="shared" ca="1" si="32"/>
        <v>15683295066.025473</v>
      </c>
      <c r="S156" s="90">
        <f t="shared" ca="1" si="32"/>
        <v>18297177577.029716</v>
      </c>
      <c r="T156" s="90">
        <f t="shared" ca="1" si="32"/>
        <v>20911060088.033962</v>
      </c>
      <c r="U156" s="90">
        <f t="shared" ca="1" si="32"/>
        <v>23524942599.038208</v>
      </c>
      <c r="V156">
        <f ca="1">IF('Soil 2030'!$A164="CM",INDIRECT("'Soil 2030'!"&amp;'Country Selector'!$B$3&amp;ROW($A164))*10^12,0)*'Process Emissions Multipliers'!$D$43</f>
        <v>26138825110.042454</v>
      </c>
      <c r="W156" s="90">
        <f t="shared" ca="1" si="30"/>
        <v>26229417537.26955</v>
      </c>
      <c r="X156" s="90">
        <f t="shared" ca="1" si="30"/>
        <v>26320009964.496643</v>
      </c>
      <c r="Y156" s="90">
        <f t="shared" ca="1" si="30"/>
        <v>26410602391.723736</v>
      </c>
      <c r="Z156" s="90">
        <f t="shared" ca="1" si="30"/>
        <v>26501194818.950829</v>
      </c>
      <c r="AA156" s="90">
        <f t="shared" ca="1" si="30"/>
        <v>26591787246.177921</v>
      </c>
      <c r="AB156" s="90">
        <f t="shared" ca="1" si="30"/>
        <v>26682379673.405018</v>
      </c>
      <c r="AC156" s="90">
        <f t="shared" ca="1" si="30"/>
        <v>26772972100.632111</v>
      </c>
      <c r="AD156" s="90">
        <f t="shared" ca="1" si="30"/>
        <v>26863564527.859207</v>
      </c>
      <c r="AE156" s="90">
        <f t="shared" ca="1" si="30"/>
        <v>26954156955.086304</v>
      </c>
      <c r="AF156" s="90">
        <f t="shared" ca="1" si="30"/>
        <v>27044749382.313396</v>
      </c>
      <c r="AG156" s="90">
        <f t="shared" ca="1" si="30"/>
        <v>27135341809.540489</v>
      </c>
      <c r="AH156" s="90">
        <f t="shared" ca="1" si="30"/>
        <v>27225934236.767582</v>
      </c>
      <c r="AI156" s="90">
        <f t="shared" ca="1" si="30"/>
        <v>27316526663.994678</v>
      </c>
      <c r="AJ156" s="90">
        <f t="shared" ca="1" si="30"/>
        <v>27407119091.221771</v>
      </c>
      <c r="AK156" s="90">
        <f t="shared" ca="1" si="30"/>
        <v>27497711518.448864</v>
      </c>
      <c r="AL156" s="90">
        <f t="shared" ca="1" si="30"/>
        <v>27588303945.675961</v>
      </c>
      <c r="AM156" s="90">
        <f t="shared" ca="1" si="29"/>
        <v>27678896372.903053</v>
      </c>
      <c r="AN156" s="90">
        <f t="shared" ca="1" si="29"/>
        <v>27769488800.13015</v>
      </c>
      <c r="AO156" s="90">
        <f t="shared" ca="1" si="29"/>
        <v>27860081227.357239</v>
      </c>
      <c r="AP156">
        <f ca="1">V156*'Process Emissions Multipliers'!$E$43</f>
        <v>27950673654.584335</v>
      </c>
    </row>
    <row r="157" spans="1:42">
      <c r="A157" s="74">
        <v>350</v>
      </c>
      <c r="B157">
        <f ca="1">IF('Soil 2010'!$A165="CM",INDIRECT("'Soil 2010'!"&amp;'Country Selector'!$B$3&amp;ROW($A165))*10^12,0)</f>
        <v>16985164.011051878</v>
      </c>
      <c r="C157" s="90">
        <f t="shared" ref="C157:C177" ca="1" si="33">$B157*($L$1-C$1)/($L$1-$B$1)+$L157*(C$1-$B$1)/($L$1-$B$1)</f>
        <v>4928646504.8184195</v>
      </c>
      <c r="D157" s="90">
        <f t="shared" ca="1" si="31"/>
        <v>9840307845.6257877</v>
      </c>
      <c r="E157" s="90">
        <f t="shared" ca="1" si="31"/>
        <v>14751969186.433157</v>
      </c>
      <c r="F157" s="90">
        <f t="shared" ca="1" si="31"/>
        <v>19663630527.240524</v>
      </c>
      <c r="G157" s="90">
        <f t="shared" ca="1" si="31"/>
        <v>24575291868.047894</v>
      </c>
      <c r="H157" s="90">
        <f t="shared" ca="1" si="31"/>
        <v>29486953208.855263</v>
      </c>
      <c r="I157" s="90">
        <f t="shared" ca="1" si="31"/>
        <v>34398614549.662628</v>
      </c>
      <c r="J157" s="90">
        <f t="shared" ca="1" si="31"/>
        <v>39310275890.469994</v>
      </c>
      <c r="K157" s="90">
        <f t="shared" ca="1" si="31"/>
        <v>44221937231.277367</v>
      </c>
      <c r="L157">
        <f ca="1">IF('Soil 2020'!$A165="CM",INDIRECT("'Soil 2020'!"&amp;'Country Selector'!$B$3&amp;ROW($A165))*10^12,0)*'Process Emissions Multipliers'!$B$43</f>
        <v>49133598572.084732</v>
      </c>
      <c r="M157" s="90">
        <f t="shared" ref="M157:M177" ca="1" si="34">$L157*($V$1-M$1)/($V$1-$L$1)+$V157*(M$1-$L$1)/($V$1-$L$1)</f>
        <v>45090976296.88739</v>
      </c>
      <c r="N157" s="90">
        <f t="shared" ca="1" si="32"/>
        <v>41048354021.690048</v>
      </c>
      <c r="O157" s="90">
        <f t="shared" ca="1" si="32"/>
        <v>37005731746.492706</v>
      </c>
      <c r="P157" s="90">
        <f t="shared" ca="1" si="32"/>
        <v>32963109471.295368</v>
      </c>
      <c r="Q157" s="90">
        <f t="shared" ca="1" si="32"/>
        <v>28920487196.098022</v>
      </c>
      <c r="R157" s="90">
        <f t="shared" ca="1" si="32"/>
        <v>24877864920.900681</v>
      </c>
      <c r="S157" s="90">
        <f t="shared" ca="1" si="32"/>
        <v>20835242645.703342</v>
      </c>
      <c r="T157" s="90">
        <f t="shared" ca="1" si="32"/>
        <v>16792620370.505999</v>
      </c>
      <c r="U157" s="90">
        <f t="shared" ca="1" si="32"/>
        <v>12749998095.308657</v>
      </c>
      <c r="V157">
        <f ca="1">IF('Soil 2030'!$A165="CM",INDIRECT("'Soil 2030'!"&amp;'Country Selector'!$B$3&amp;ROW($A165))*10^12,0)*'Process Emissions Multipliers'!$D$43</f>
        <v>8707375820.1113148</v>
      </c>
      <c r="W157" s="90">
        <f t="shared" ca="1" si="30"/>
        <v>8737554005.5118256</v>
      </c>
      <c r="X157" s="90">
        <f t="shared" ca="1" si="30"/>
        <v>8767732190.9123363</v>
      </c>
      <c r="Y157" s="90">
        <f t="shared" ca="1" si="30"/>
        <v>8797910376.3128471</v>
      </c>
      <c r="Z157" s="90">
        <f t="shared" ca="1" si="30"/>
        <v>8828088561.7133598</v>
      </c>
      <c r="AA157" s="90">
        <f t="shared" ca="1" si="30"/>
        <v>8858266747.1138706</v>
      </c>
      <c r="AB157" s="90">
        <f t="shared" ca="1" si="30"/>
        <v>8888444932.5143814</v>
      </c>
      <c r="AC157" s="90">
        <f t="shared" ca="1" si="30"/>
        <v>8918623117.9148922</v>
      </c>
      <c r="AD157" s="90">
        <f t="shared" ca="1" si="30"/>
        <v>8948801303.315403</v>
      </c>
      <c r="AE157" s="90">
        <f t="shared" ca="1" si="30"/>
        <v>8978979488.7159138</v>
      </c>
      <c r="AF157" s="90">
        <f t="shared" ca="1" si="30"/>
        <v>9009157674.1164246</v>
      </c>
      <c r="AG157" s="90">
        <f t="shared" ca="1" si="30"/>
        <v>9039335859.5169373</v>
      </c>
      <c r="AH157" s="90">
        <f t="shared" ca="1" si="30"/>
        <v>9069514044.9174461</v>
      </c>
      <c r="AI157" s="90">
        <f t="shared" ca="1" si="30"/>
        <v>9099692230.3179588</v>
      </c>
      <c r="AJ157" s="90">
        <f t="shared" ca="1" si="30"/>
        <v>9129870415.7184677</v>
      </c>
      <c r="AK157" s="90">
        <f t="shared" ca="1" si="30"/>
        <v>9160048601.1189804</v>
      </c>
      <c r="AL157" s="90">
        <f t="shared" ca="1" si="30"/>
        <v>9190226786.5194912</v>
      </c>
      <c r="AM157" s="90">
        <f t="shared" ca="1" si="29"/>
        <v>9220404971.9200001</v>
      </c>
      <c r="AN157" s="90">
        <f t="shared" ca="1" si="29"/>
        <v>9250583157.3205128</v>
      </c>
      <c r="AO157" s="90">
        <f t="shared" ca="1" si="29"/>
        <v>9280761342.7210236</v>
      </c>
      <c r="AP157">
        <f ca="1">V157*'Process Emissions Multipliers'!$E$43</f>
        <v>9310939528.1215343</v>
      </c>
    </row>
    <row r="158" spans="1:42">
      <c r="A158" s="74">
        <v>400</v>
      </c>
      <c r="B158">
        <f ca="1">IF('Soil 2010'!$A166="CM",INDIRECT("'Soil 2010'!"&amp;'Country Selector'!$B$3&amp;ROW($A166))*10^12,0)</f>
        <v>7132137052.486165</v>
      </c>
      <c r="C158" s="90">
        <f t="shared" ca="1" si="33"/>
        <v>9970929124.2056904</v>
      </c>
      <c r="D158" s="90">
        <f t="shared" ca="1" si="31"/>
        <v>12809721195.925217</v>
      </c>
      <c r="E158" s="90">
        <f t="shared" ca="1" si="31"/>
        <v>15648513267.644741</v>
      </c>
      <c r="F158" s="90">
        <f t="shared" ca="1" si="31"/>
        <v>18487305339.364265</v>
      </c>
      <c r="G158" s="90">
        <f t="shared" ca="1" si="31"/>
        <v>21326097411.083794</v>
      </c>
      <c r="H158" s="90">
        <f t="shared" ca="1" si="31"/>
        <v>24164889482.803314</v>
      </c>
      <c r="I158" s="90">
        <f t="shared" ca="1" si="31"/>
        <v>27003681554.522842</v>
      </c>
      <c r="J158" s="90">
        <f t="shared" ca="1" si="31"/>
        <v>29842473626.242371</v>
      </c>
      <c r="K158" s="90">
        <f t="shared" ca="1" si="31"/>
        <v>32681265697.961891</v>
      </c>
      <c r="L158">
        <f ca="1">IF('Soil 2020'!$A166="CM",INDIRECT("'Soil 2020'!"&amp;'Country Selector'!$B$3&amp;ROW($A166))*10^12,0)*'Process Emissions Multipliers'!$B$43</f>
        <v>35520057769.681419</v>
      </c>
      <c r="M158" s="90">
        <f t="shared" ca="1" si="34"/>
        <v>37564261234.982658</v>
      </c>
      <c r="N158" s="90">
        <f t="shared" ca="1" si="32"/>
        <v>39608464700.283905</v>
      </c>
      <c r="O158" s="90">
        <f t="shared" ca="1" si="32"/>
        <v>41652668165.585144</v>
      </c>
      <c r="P158" s="90">
        <f t="shared" ca="1" si="32"/>
        <v>43696871630.886383</v>
      </c>
      <c r="Q158" s="90">
        <f t="shared" ca="1" si="32"/>
        <v>45741075096.187622</v>
      </c>
      <c r="R158" s="90">
        <f t="shared" ca="1" si="32"/>
        <v>47785278561.488861</v>
      </c>
      <c r="S158" s="90">
        <f t="shared" ca="1" si="32"/>
        <v>49829482026.790108</v>
      </c>
      <c r="T158" s="90">
        <f t="shared" ca="1" si="32"/>
        <v>51873685492.091354</v>
      </c>
      <c r="U158" s="90">
        <f t="shared" ca="1" si="32"/>
        <v>53917888957.392593</v>
      </c>
      <c r="V158">
        <f ca="1">IF('Soil 2030'!$A166="CM",INDIRECT("'Soil 2030'!"&amp;'Country Selector'!$B$3&amp;ROW($A166))*10^12,0)*'Process Emissions Multipliers'!$D$43</f>
        <v>55962092422.693832</v>
      </c>
      <c r="W158" s="90">
        <f t="shared" ca="1" si="30"/>
        <v>56156046885.602386</v>
      </c>
      <c r="X158" s="90">
        <f t="shared" ca="1" si="30"/>
        <v>56350001348.510941</v>
      </c>
      <c r="Y158" s="90">
        <f t="shared" ca="1" si="30"/>
        <v>56543955811.419479</v>
      </c>
      <c r="Z158" s="90">
        <f t="shared" ca="1" si="30"/>
        <v>56737910274.328033</v>
      </c>
      <c r="AA158" s="90">
        <f t="shared" ca="1" si="30"/>
        <v>56931864737.23658</v>
      </c>
      <c r="AB158" s="90">
        <f t="shared" ca="1" si="30"/>
        <v>57125819200.145126</v>
      </c>
      <c r="AC158" s="90">
        <f t="shared" ca="1" si="30"/>
        <v>57319773663.05368</v>
      </c>
      <c r="AD158" s="90">
        <f t="shared" ca="1" si="30"/>
        <v>57513728125.962227</v>
      </c>
      <c r="AE158" s="90">
        <f t="shared" ca="1" si="30"/>
        <v>57707682588.870781</v>
      </c>
      <c r="AF158" s="90">
        <f t="shared" ca="1" si="30"/>
        <v>57901637051.779327</v>
      </c>
      <c r="AG158" s="90">
        <f t="shared" ca="1" si="30"/>
        <v>58095591514.687881</v>
      </c>
      <c r="AH158" s="90">
        <f t="shared" ca="1" si="30"/>
        <v>58289545977.596436</v>
      </c>
      <c r="AI158" s="90">
        <f t="shared" ca="1" si="30"/>
        <v>58483500440.504982</v>
      </c>
      <c r="AJ158" s="90">
        <f t="shared" ca="1" si="30"/>
        <v>58677454903.413528</v>
      </c>
      <c r="AK158" s="90">
        <f t="shared" ca="1" si="30"/>
        <v>58871409366.322083</v>
      </c>
      <c r="AL158" s="90">
        <f t="shared" ref="AL158:AO173" ca="1" si="35">$V158*($AP$1-AL$1)/($AP$1-$V$1)+$AP158*(AL$1-$V$1)/($AP$1-$V$1)</f>
        <v>59065363829.230629</v>
      </c>
      <c r="AM158" s="90">
        <f t="shared" ca="1" si="35"/>
        <v>59259318292.139183</v>
      </c>
      <c r="AN158" s="90">
        <f t="shared" ca="1" si="35"/>
        <v>59453272755.047729</v>
      </c>
      <c r="AO158" s="90">
        <f t="shared" ca="1" si="35"/>
        <v>59647227217.956284</v>
      </c>
      <c r="AP158">
        <f ca="1">V158*'Process Emissions Multipliers'!$E$43</f>
        <v>59841181680.86483</v>
      </c>
    </row>
    <row r="159" spans="1:42">
      <c r="A159" s="74">
        <v>450</v>
      </c>
      <c r="B159">
        <f ca="1">IF('Soil 2010'!$A167="CM",INDIRECT("'Soil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IF('Soil 2020'!$A167="CM",INDIRECT("'Soil 2020'!"&amp;'Country Selector'!$B$3&amp;ROW($A167))*10^12,0)*'Process Emissions Multipliers'!$B$43</f>
        <v>0</v>
      </c>
      <c r="M159" s="90">
        <f t="shared" ca="1" si="34"/>
        <v>542993383.84717476</v>
      </c>
      <c r="N159" s="90">
        <f t="shared" ca="1" si="32"/>
        <v>1085986767.6943495</v>
      </c>
      <c r="O159" s="90">
        <f t="shared" ca="1" si="32"/>
        <v>1628980151.5415242</v>
      </c>
      <c r="P159" s="90">
        <f t="shared" ca="1" si="32"/>
        <v>2171973535.3886991</v>
      </c>
      <c r="Q159" s="90">
        <f t="shared" ca="1" si="32"/>
        <v>2714966919.2358737</v>
      </c>
      <c r="R159" s="90">
        <f t="shared" ca="1" si="32"/>
        <v>3257960303.0830483</v>
      </c>
      <c r="S159" s="90">
        <f t="shared" ca="1" si="32"/>
        <v>3800953686.930223</v>
      </c>
      <c r="T159" s="90">
        <f t="shared" ca="1" si="32"/>
        <v>4343947070.7773981</v>
      </c>
      <c r="U159" s="90">
        <f t="shared" ca="1" si="32"/>
        <v>4886940454.6245728</v>
      </c>
      <c r="V159">
        <f ca="1">IF('Soil 2030'!$A167="CM",INDIRECT("'Soil 2030'!"&amp;'Country Selector'!$B$3&amp;ROW($A167))*10^12,0)*'Process Emissions Multipliers'!$D$43</f>
        <v>5429933838.4717474</v>
      </c>
      <c r="W159" s="90">
        <f t="shared" ref="W159:AL174" ca="1" si="36">$V159*($AP$1-W$1)/($AP$1-$V$1)+$AP159*(W$1-$V$1)/($AP$1-$V$1)</f>
        <v>5448753004.369173</v>
      </c>
      <c r="X159" s="90">
        <f t="shared" ca="1" si="36"/>
        <v>5467572170.2665987</v>
      </c>
      <c r="Y159" s="90">
        <f t="shared" ca="1" si="36"/>
        <v>5486391336.1640244</v>
      </c>
      <c r="Z159" s="90">
        <f t="shared" ca="1" si="36"/>
        <v>5505210502.061451</v>
      </c>
      <c r="AA159" s="90">
        <f t="shared" ca="1" si="36"/>
        <v>5524029667.9588766</v>
      </c>
      <c r="AB159" s="90">
        <f t="shared" ca="1" si="36"/>
        <v>5542848833.8563023</v>
      </c>
      <c r="AC159" s="90">
        <f t="shared" ca="1" si="36"/>
        <v>5561667999.7537279</v>
      </c>
      <c r="AD159" s="90">
        <f t="shared" ca="1" si="36"/>
        <v>5580487165.6511536</v>
      </c>
      <c r="AE159" s="90">
        <f t="shared" ca="1" si="36"/>
        <v>5599306331.5485792</v>
      </c>
      <c r="AF159" s="90">
        <f t="shared" ca="1" si="36"/>
        <v>5618125497.4460049</v>
      </c>
      <c r="AG159" s="90">
        <f t="shared" ca="1" si="36"/>
        <v>5636944663.3434305</v>
      </c>
      <c r="AH159" s="90">
        <f t="shared" ca="1" si="36"/>
        <v>5655763829.2408562</v>
      </c>
      <c r="AI159" s="90">
        <f t="shared" ca="1" si="36"/>
        <v>5674582995.1382818</v>
      </c>
      <c r="AJ159" s="90">
        <f t="shared" ca="1" si="36"/>
        <v>5693402161.0357075</v>
      </c>
      <c r="AK159" s="90">
        <f t="shared" ca="1" si="36"/>
        <v>5712221326.9331341</v>
      </c>
      <c r="AL159" s="90">
        <f t="shared" ca="1" si="36"/>
        <v>5731040492.8305588</v>
      </c>
      <c r="AM159" s="90">
        <f t="shared" ca="1" si="35"/>
        <v>5749859658.7279854</v>
      </c>
      <c r="AN159" s="90">
        <f t="shared" ca="1" si="35"/>
        <v>5768678824.625411</v>
      </c>
      <c r="AO159" s="90">
        <f t="shared" ca="1" si="35"/>
        <v>5787497990.5228367</v>
      </c>
      <c r="AP159">
        <f ca="1">V159*'Process Emissions Multipliers'!$E$43</f>
        <v>5806317156.4202623</v>
      </c>
    </row>
    <row r="160" spans="1:42">
      <c r="A160" s="74">
        <v>500</v>
      </c>
      <c r="B160">
        <f ca="1">IF('Soil 2010'!$A168="CM",INDIRECT("'Soil 2010'!"&amp;'Country Selector'!$B$3&amp;ROW($A168))*10^12,0)</f>
        <v>27819246903.565632</v>
      </c>
      <c r="C160" s="90">
        <f t="shared" ca="1" si="33"/>
        <v>25059409911.869743</v>
      </c>
      <c r="D160" s="90">
        <f t="shared" ca="1" si="31"/>
        <v>22299572920.173855</v>
      </c>
      <c r="E160" s="90">
        <f t="shared" ca="1" si="31"/>
        <v>19539735928.477966</v>
      </c>
      <c r="F160" s="90">
        <f t="shared" ca="1" si="31"/>
        <v>16779898936.782082</v>
      </c>
      <c r="G160" s="90">
        <f t="shared" ca="1" si="31"/>
        <v>14020061945.086193</v>
      </c>
      <c r="H160" s="90">
        <f t="shared" ca="1" si="31"/>
        <v>11260224953.390305</v>
      </c>
      <c r="I160" s="90">
        <f t="shared" ca="1" si="31"/>
        <v>8500387961.694417</v>
      </c>
      <c r="J160" s="90">
        <f t="shared" ca="1" si="31"/>
        <v>5740550969.9985294</v>
      </c>
      <c r="K160" s="90">
        <f t="shared" ca="1" si="31"/>
        <v>2980713978.3026414</v>
      </c>
      <c r="L160">
        <f ca="1">IF('Soil 2020'!$A168="CM",INDIRECT("'Soil 2020'!"&amp;'Country Selector'!$B$3&amp;ROW($A168))*10^12,0)*'Process Emissions Multipliers'!$B$43</f>
        <v>220876986.60675383</v>
      </c>
      <c r="M160" s="90">
        <f t="shared" ca="1" si="34"/>
        <v>398119369.35134894</v>
      </c>
      <c r="N160" s="90">
        <f t="shared" ca="1" si="32"/>
        <v>575361752.09594405</v>
      </c>
      <c r="O160" s="90">
        <f t="shared" ca="1" si="32"/>
        <v>752604134.84053922</v>
      </c>
      <c r="P160" s="90">
        <f t="shared" ca="1" si="32"/>
        <v>929846517.58513427</v>
      </c>
      <c r="Q160" s="90">
        <f t="shared" ca="1" si="32"/>
        <v>1107088900.3297291</v>
      </c>
      <c r="R160" s="90">
        <f t="shared" ca="1" si="32"/>
        <v>1284331283.0743246</v>
      </c>
      <c r="S160" s="90">
        <f t="shared" ca="1" si="32"/>
        <v>1461573665.8189197</v>
      </c>
      <c r="T160" s="90">
        <f t="shared" ca="1" si="32"/>
        <v>1638816048.5635147</v>
      </c>
      <c r="U160" s="90">
        <f t="shared" ca="1" si="32"/>
        <v>1816058431.3081095</v>
      </c>
      <c r="V160">
        <f ca="1">IF('Soil 2030'!$A168="CM",INDIRECT("'Soil 2030'!"&amp;'Country Selector'!$B$3&amp;ROW($A168))*10^12,0)*'Process Emissions Multipliers'!$D$43</f>
        <v>1993300814.0527048</v>
      </c>
      <c r="W160" s="90">
        <f t="shared" ca="1" si="36"/>
        <v>2000209233.1640673</v>
      </c>
      <c r="X160" s="90">
        <f t="shared" ca="1" si="36"/>
        <v>2007117652.2754295</v>
      </c>
      <c r="Y160" s="90">
        <f t="shared" ca="1" si="36"/>
        <v>2014026071.3867919</v>
      </c>
      <c r="Z160" s="90">
        <f t="shared" ca="1" si="36"/>
        <v>2020934490.4981546</v>
      </c>
      <c r="AA160" s="90">
        <f t="shared" ca="1" si="36"/>
        <v>2027842909.6095169</v>
      </c>
      <c r="AB160" s="90">
        <f t="shared" ca="1" si="36"/>
        <v>2034751328.7208796</v>
      </c>
      <c r="AC160" s="90">
        <f t="shared" ca="1" si="36"/>
        <v>2041659747.8322415</v>
      </c>
      <c r="AD160" s="90">
        <f t="shared" ca="1" si="36"/>
        <v>2048568166.9436042</v>
      </c>
      <c r="AE160" s="90">
        <f t="shared" ca="1" si="36"/>
        <v>2055476586.0549664</v>
      </c>
      <c r="AF160" s="90">
        <f t="shared" ca="1" si="36"/>
        <v>2062385005.1663289</v>
      </c>
      <c r="AG160" s="90">
        <f t="shared" ca="1" si="36"/>
        <v>2069293424.2776914</v>
      </c>
      <c r="AH160" s="90">
        <f t="shared" ca="1" si="36"/>
        <v>2076201843.3890538</v>
      </c>
      <c r="AI160" s="90">
        <f t="shared" ca="1" si="36"/>
        <v>2083110262.5004163</v>
      </c>
      <c r="AJ160" s="90">
        <f t="shared" ca="1" si="36"/>
        <v>2090018681.6117785</v>
      </c>
      <c r="AK160" s="90">
        <f t="shared" ca="1" si="36"/>
        <v>2096927100.723141</v>
      </c>
      <c r="AL160" s="90">
        <f t="shared" ca="1" si="36"/>
        <v>2103835519.8345034</v>
      </c>
      <c r="AM160" s="90">
        <f t="shared" ca="1" si="35"/>
        <v>2110743938.9458656</v>
      </c>
      <c r="AN160" s="90">
        <f t="shared" ca="1" si="35"/>
        <v>2117652358.0572283</v>
      </c>
      <c r="AO160" s="90">
        <f t="shared" ca="1" si="35"/>
        <v>2124560777.1685905</v>
      </c>
      <c r="AP160">
        <f ca="1">V160*'Process Emissions Multipliers'!$E$43</f>
        <v>2131469196.279953</v>
      </c>
    </row>
    <row r="161" spans="1:42">
      <c r="A161" s="74">
        <v>550</v>
      </c>
      <c r="B161">
        <f ca="1">IF('Soil 2010'!$A169="CM",INDIRECT("'Soil 2010'!"&amp;'Country Selector'!$B$3&amp;ROW($A169))*10^12,0)</f>
        <v>0</v>
      </c>
      <c r="C161" s="90">
        <f t="shared" ca="1" si="33"/>
        <v>160478268.59522814</v>
      </c>
      <c r="D161" s="90">
        <f t="shared" ca="1" si="31"/>
        <v>320956537.19045627</v>
      </c>
      <c r="E161" s="90">
        <f t="shared" ca="1" si="31"/>
        <v>481434805.78568441</v>
      </c>
      <c r="F161" s="90">
        <f t="shared" ca="1" si="31"/>
        <v>641913074.38091254</v>
      </c>
      <c r="G161" s="90">
        <f t="shared" ca="1" si="31"/>
        <v>802391342.97614074</v>
      </c>
      <c r="H161" s="90">
        <f t="shared" ca="1" si="31"/>
        <v>962869611.57136881</v>
      </c>
      <c r="I161" s="90">
        <f t="shared" ca="1" si="31"/>
        <v>1123347880.1665969</v>
      </c>
      <c r="J161" s="90">
        <f t="shared" ca="1" si="31"/>
        <v>1283826148.7618251</v>
      </c>
      <c r="K161" s="90">
        <f t="shared" ca="1" si="31"/>
        <v>1444304417.3570533</v>
      </c>
      <c r="L161">
        <f ca="1">IF('Soil 2020'!$A169="CM",INDIRECT("'Soil 2020'!"&amp;'Country Selector'!$B$3&amp;ROW($A169))*10^12,0)*'Process Emissions Multipliers'!$B$43</f>
        <v>1604782685.9522815</v>
      </c>
      <c r="M161" s="90">
        <f t="shared" ca="1" si="34"/>
        <v>1444304417.3570533</v>
      </c>
      <c r="N161" s="90">
        <f t="shared" ca="1" si="32"/>
        <v>1283826148.7618251</v>
      </c>
      <c r="O161" s="90">
        <f t="shared" ca="1" si="32"/>
        <v>1123347880.1665969</v>
      </c>
      <c r="P161" s="90">
        <f t="shared" ca="1" si="32"/>
        <v>962869611.57136881</v>
      </c>
      <c r="Q161" s="90">
        <f t="shared" ca="1" si="32"/>
        <v>802391342.97614074</v>
      </c>
      <c r="R161" s="90">
        <f t="shared" ca="1" si="32"/>
        <v>641913074.38091254</v>
      </c>
      <c r="S161" s="90">
        <f t="shared" ca="1" si="32"/>
        <v>481434805.78568441</v>
      </c>
      <c r="T161" s="90">
        <f t="shared" ca="1" si="32"/>
        <v>320956537.19045627</v>
      </c>
      <c r="U161" s="90">
        <f t="shared" ca="1" si="32"/>
        <v>160478268.59522814</v>
      </c>
      <c r="V161">
        <f ca="1">IF('Soil 2030'!$A169="CM",INDIRECT("'Soil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Multipliers'!$E$43</f>
        <v>0</v>
      </c>
    </row>
    <row r="162" spans="1:42">
      <c r="A162" s="74">
        <v>600</v>
      </c>
      <c r="B162">
        <f ca="1">IF('Soil 2010'!$A170="CM",INDIRECT("'Soil 2010'!"&amp;'Country Selector'!$B$3&amp;ROW($A170))*10^12,0)</f>
        <v>281144033.84238428</v>
      </c>
      <c r="C162" s="90">
        <f t="shared" ca="1" si="33"/>
        <v>4822805718.7769117</v>
      </c>
      <c r="D162" s="90">
        <f t="shared" ca="1" si="31"/>
        <v>9364467403.7114391</v>
      </c>
      <c r="E162" s="90">
        <f t="shared" ca="1" si="31"/>
        <v>13906129088.645964</v>
      </c>
      <c r="F162" s="90">
        <f t="shared" ca="1" si="31"/>
        <v>18447790773.580494</v>
      </c>
      <c r="G162" s="90">
        <f t="shared" ca="1" si="31"/>
        <v>22989452458.515018</v>
      </c>
      <c r="H162" s="90">
        <f t="shared" ca="1" si="31"/>
        <v>27531114143.449543</v>
      </c>
      <c r="I162" s="90">
        <f t="shared" ca="1" si="31"/>
        <v>32072775828.384075</v>
      </c>
      <c r="J162" s="90">
        <f t="shared" ca="1" si="31"/>
        <v>36614437513.318604</v>
      </c>
      <c r="K162" s="90">
        <f t="shared" ca="1" si="31"/>
        <v>41156099198.25312</v>
      </c>
      <c r="L162">
        <f ca="1">IF('Soil 2020'!$A170="CM",INDIRECT("'Soil 2020'!"&amp;'Country Selector'!$B$3&amp;ROW($A170))*10^12,0)*'Process Emissions Multipliers'!$B$43</f>
        <v>45697760883.187653</v>
      </c>
      <c r="M162" s="90">
        <f t="shared" ca="1" si="34"/>
        <v>47390113308.403656</v>
      </c>
      <c r="N162" s="90">
        <f t="shared" ca="1" si="32"/>
        <v>49082465733.619675</v>
      </c>
      <c r="O162" s="90">
        <f t="shared" ca="1" si="32"/>
        <v>50774818158.835693</v>
      </c>
      <c r="P162" s="90">
        <f t="shared" ca="1" si="32"/>
        <v>52467170584.051697</v>
      </c>
      <c r="Q162" s="90">
        <f t="shared" ca="1" si="32"/>
        <v>54159523009.267708</v>
      </c>
      <c r="R162" s="90">
        <f t="shared" ca="1" si="32"/>
        <v>55851875434.483727</v>
      </c>
      <c r="S162" s="90">
        <f t="shared" ca="1" si="32"/>
        <v>57544227859.699738</v>
      </c>
      <c r="T162" s="90">
        <f t="shared" ca="1" si="32"/>
        <v>59236580284.915741</v>
      </c>
      <c r="U162" s="90">
        <f t="shared" ca="1" si="32"/>
        <v>60928932710.131752</v>
      </c>
      <c r="V162">
        <f ca="1">IF('Soil 2030'!$A170="CM",INDIRECT("'Soil 2030'!"&amp;'Country Selector'!$B$3&amp;ROW($A170))*10^12,0)*'Process Emissions Multipliers'!$D$43</f>
        <v>62621285135.347771</v>
      </c>
      <c r="W162" s="90">
        <f t="shared" ca="1" si="36"/>
        <v>62838319152.470123</v>
      </c>
      <c r="X162" s="90">
        <f t="shared" ca="1" si="36"/>
        <v>63055353169.592468</v>
      </c>
      <c r="Y162" s="90">
        <f t="shared" ca="1" si="36"/>
        <v>63272387186.714828</v>
      </c>
      <c r="Z162" s="90">
        <f t="shared" ca="1" si="36"/>
        <v>63489421203.837173</v>
      </c>
      <c r="AA162" s="90">
        <f t="shared" ca="1" si="36"/>
        <v>63706455220.959518</v>
      </c>
      <c r="AB162" s="90">
        <f t="shared" ca="1" si="36"/>
        <v>63923489238.081879</v>
      </c>
      <c r="AC162" s="90">
        <f t="shared" ca="1" si="36"/>
        <v>64140523255.204224</v>
      </c>
      <c r="AD162" s="90">
        <f t="shared" ca="1" si="36"/>
        <v>64357557272.326584</v>
      </c>
      <c r="AE162" s="90">
        <f t="shared" ca="1" si="36"/>
        <v>64574591289.448921</v>
      </c>
      <c r="AF162" s="90">
        <f t="shared" ca="1" si="36"/>
        <v>64791625306.571274</v>
      </c>
      <c r="AG162" s="90">
        <f t="shared" ca="1" si="36"/>
        <v>65008659323.693626</v>
      </c>
      <c r="AH162" s="90">
        <f t="shared" ca="1" si="36"/>
        <v>65225693340.815979</v>
      </c>
      <c r="AI162" s="90">
        <f t="shared" ca="1" si="36"/>
        <v>65442727357.938332</v>
      </c>
      <c r="AJ162" s="90">
        <f t="shared" ca="1" si="36"/>
        <v>65659761375.060684</v>
      </c>
      <c r="AK162" s="90">
        <f t="shared" ca="1" si="36"/>
        <v>65876795392.183029</v>
      </c>
      <c r="AL162" s="90">
        <f t="shared" ca="1" si="36"/>
        <v>66093829409.305389</v>
      </c>
      <c r="AM162" s="90">
        <f t="shared" ca="1" si="35"/>
        <v>66310863426.427734</v>
      </c>
      <c r="AN162" s="90">
        <f t="shared" ca="1" si="35"/>
        <v>66527897443.550079</v>
      </c>
      <c r="AO162" s="90">
        <f t="shared" ca="1" si="35"/>
        <v>66744931460.67244</v>
      </c>
      <c r="AP162">
        <f ca="1">V162*'Process Emissions Multipliers'!$E$43</f>
        <v>66961965477.794792</v>
      </c>
    </row>
    <row r="163" spans="1:42">
      <c r="A163" s="74">
        <v>650</v>
      </c>
      <c r="B163">
        <f ca="1">IF('Soil 2010'!$A171="CM",INDIRECT("'Soil 2010'!"&amp;'Country Selector'!$B$3&amp;ROW($A171))*10^12,0)</f>
        <v>0</v>
      </c>
      <c r="C163" s="90">
        <f t="shared" ca="1" si="33"/>
        <v>1947686919.0609574</v>
      </c>
      <c r="D163" s="90">
        <f t="shared" ca="1" si="31"/>
        <v>3895373838.1219149</v>
      </c>
      <c r="E163" s="90">
        <f t="shared" ca="1" si="31"/>
        <v>5843060757.1828718</v>
      </c>
      <c r="F163" s="90">
        <f t="shared" ca="1" si="31"/>
        <v>7790747676.2438297</v>
      </c>
      <c r="G163" s="90">
        <f t="shared" ca="1" si="31"/>
        <v>9738434595.3047867</v>
      </c>
      <c r="H163" s="90">
        <f t="shared" ca="1" si="31"/>
        <v>11686121514.365744</v>
      </c>
      <c r="I163" s="90">
        <f t="shared" ca="1" si="31"/>
        <v>13633808433.426701</v>
      </c>
      <c r="J163" s="90">
        <f t="shared" ca="1" si="31"/>
        <v>15581495352.487659</v>
      </c>
      <c r="K163" s="90">
        <f t="shared" ca="1" si="31"/>
        <v>17529182271.548615</v>
      </c>
      <c r="L163">
        <f ca="1">IF('Soil 2020'!$A171="CM",INDIRECT("'Soil 2020'!"&amp;'Country Selector'!$B$3&amp;ROW($A171))*10^12,0)*'Process Emissions Multipliers'!$B$43</f>
        <v>19476869190.609573</v>
      </c>
      <c r="M163" s="90">
        <f t="shared" ca="1" si="34"/>
        <v>34355120204.685547</v>
      </c>
      <c r="N163" s="90">
        <f t="shared" ca="1" si="32"/>
        <v>49233371218.76152</v>
      </c>
      <c r="O163" s="90">
        <f t="shared" ca="1" si="32"/>
        <v>64111622232.837494</v>
      </c>
      <c r="P163" s="90">
        <f t="shared" ca="1" si="32"/>
        <v>78989873246.913467</v>
      </c>
      <c r="Q163" s="90">
        <f t="shared" ca="1" si="32"/>
        <v>93868124260.989441</v>
      </c>
      <c r="R163" s="90">
        <f t="shared" ca="1" si="32"/>
        <v>108746375275.06543</v>
      </c>
      <c r="S163" s="90">
        <f t="shared" ca="1" si="32"/>
        <v>123624626289.1414</v>
      </c>
      <c r="T163" s="90">
        <f t="shared" ca="1" si="32"/>
        <v>138502877303.21738</v>
      </c>
      <c r="U163" s="90">
        <f t="shared" ca="1" si="32"/>
        <v>153381128317.29333</v>
      </c>
      <c r="V163">
        <f ca="1">IF('Soil 2030'!$A171="CM",INDIRECT("'Soil 2030'!"&amp;'Country Selector'!$B$3&amp;ROW($A171))*10^12,0)*'Process Emissions Multipliers'!$D$43</f>
        <v>168259379331.36932</v>
      </c>
      <c r="W163" s="90">
        <f t="shared" ca="1" si="36"/>
        <v>168842535824.17957</v>
      </c>
      <c r="X163" s="90">
        <f t="shared" ca="1" si="36"/>
        <v>169425692316.98984</v>
      </c>
      <c r="Y163" s="90">
        <f t="shared" ca="1" si="36"/>
        <v>170008848809.80008</v>
      </c>
      <c r="Z163" s="90">
        <f t="shared" ca="1" si="36"/>
        <v>170592005302.61035</v>
      </c>
      <c r="AA163" s="90">
        <f t="shared" ca="1" si="36"/>
        <v>171175161795.42062</v>
      </c>
      <c r="AB163" s="90">
        <f t="shared" ca="1" si="36"/>
        <v>171758318288.2309</v>
      </c>
      <c r="AC163" s="90">
        <f t="shared" ca="1" si="36"/>
        <v>172341474781.04114</v>
      </c>
      <c r="AD163" s="90">
        <f t="shared" ca="1" si="36"/>
        <v>172924631273.85138</v>
      </c>
      <c r="AE163" s="90">
        <f t="shared" ca="1" si="36"/>
        <v>173507787766.66165</v>
      </c>
      <c r="AF163" s="90">
        <f t="shared" ca="1" si="36"/>
        <v>174090944259.47192</v>
      </c>
      <c r="AG163" s="90">
        <f t="shared" ca="1" si="36"/>
        <v>174674100752.28217</v>
      </c>
      <c r="AH163" s="90">
        <f t="shared" ca="1" si="36"/>
        <v>175257257245.09244</v>
      </c>
      <c r="AI163" s="90">
        <f t="shared" ca="1" si="36"/>
        <v>175840413737.90268</v>
      </c>
      <c r="AJ163" s="90">
        <f t="shared" ca="1" si="36"/>
        <v>176423570230.71295</v>
      </c>
      <c r="AK163" s="90">
        <f t="shared" ca="1" si="36"/>
        <v>177006726723.52319</v>
      </c>
      <c r="AL163" s="90">
        <f t="shared" ca="1" si="36"/>
        <v>177589883216.33347</v>
      </c>
      <c r="AM163" s="90">
        <f t="shared" ca="1" si="35"/>
        <v>178173039709.14374</v>
      </c>
      <c r="AN163" s="90">
        <f t="shared" ca="1" si="35"/>
        <v>178756196201.95398</v>
      </c>
      <c r="AO163" s="90">
        <f t="shared" ca="1" si="35"/>
        <v>179339352694.76422</v>
      </c>
      <c r="AP163">
        <f ca="1">V163*'Process Emissions Multipliers'!$E$43</f>
        <v>179922509187.57449</v>
      </c>
    </row>
    <row r="164" spans="1:42">
      <c r="A164" s="74">
        <v>700</v>
      </c>
      <c r="B164">
        <f ca="1">IF('Soil 2010'!$A172="CM",INDIRECT("'Soil 2010'!"&amp;'Country Selector'!$B$3&amp;ROW($A172))*10^12,0)</f>
        <v>0</v>
      </c>
      <c r="C164" s="90">
        <f t="shared" ca="1" si="33"/>
        <v>9923861983.7791672</v>
      </c>
      <c r="D164" s="90">
        <f t="shared" ca="1" si="31"/>
        <v>19847723967.558334</v>
      </c>
      <c r="E164" s="90">
        <f t="shared" ca="1" si="31"/>
        <v>29771585951.337502</v>
      </c>
      <c r="F164" s="90">
        <f t="shared" ca="1" si="31"/>
        <v>39695447935.116669</v>
      </c>
      <c r="G164" s="90">
        <f t="shared" ca="1" si="31"/>
        <v>49619309918.895836</v>
      </c>
      <c r="H164" s="90">
        <f t="shared" ca="1" si="31"/>
        <v>59543171902.675003</v>
      </c>
      <c r="I164" s="90">
        <f t="shared" ca="1" si="31"/>
        <v>69467033886.454178</v>
      </c>
      <c r="J164" s="90">
        <f t="shared" ca="1" si="31"/>
        <v>79390895870.233337</v>
      </c>
      <c r="K164" s="90">
        <f t="shared" ca="1" si="31"/>
        <v>89314757854.012497</v>
      </c>
      <c r="L164">
        <f ca="1">IF('Soil 2020'!$A172="CM",INDIRECT("'Soil 2020'!"&amp;'Country Selector'!$B$3&amp;ROW($A172))*10^12,0)*'Process Emissions Multipliers'!$B$43</f>
        <v>99238619837.791672</v>
      </c>
      <c r="M164" s="90">
        <f t="shared" ca="1" si="34"/>
        <v>89372040493.422836</v>
      </c>
      <c r="N164" s="90">
        <f t="shared" ca="1" si="32"/>
        <v>79505461149.054001</v>
      </c>
      <c r="O164" s="90">
        <f t="shared" ca="1" si="32"/>
        <v>69638881804.685181</v>
      </c>
      <c r="P164" s="90">
        <f t="shared" ca="1" si="32"/>
        <v>59772302460.316338</v>
      </c>
      <c r="Q164" s="90">
        <f t="shared" ca="1" si="32"/>
        <v>49905723115.94751</v>
      </c>
      <c r="R164" s="90">
        <f t="shared" ca="1" si="32"/>
        <v>40039143771.578674</v>
      </c>
      <c r="S164" s="90">
        <f t="shared" ca="1" si="32"/>
        <v>30172564427.209843</v>
      </c>
      <c r="T164" s="90">
        <f t="shared" ca="1" si="32"/>
        <v>20305985082.841007</v>
      </c>
      <c r="U164" s="90">
        <f t="shared" ca="1" si="32"/>
        <v>10439405738.472176</v>
      </c>
      <c r="V164">
        <f ca="1">IF('Soil 2030'!$A172="CM",INDIRECT("'Soil 2030'!"&amp;'Country Selector'!$B$3&amp;ROW($A172))*10^12,0)*'Process Emissions Multipliers'!$D$43</f>
        <v>572826394.10334218</v>
      </c>
      <c r="W164" s="90">
        <f t="shared" ca="1" si="36"/>
        <v>574811706.49604142</v>
      </c>
      <c r="X164" s="90">
        <f t="shared" ca="1" si="36"/>
        <v>576797018.88874066</v>
      </c>
      <c r="Y164" s="90">
        <f t="shared" ca="1" si="36"/>
        <v>578782331.2814399</v>
      </c>
      <c r="Z164" s="90">
        <f t="shared" ca="1" si="36"/>
        <v>580767643.67413914</v>
      </c>
      <c r="AA164" s="90">
        <f t="shared" ca="1" si="36"/>
        <v>582752956.0668385</v>
      </c>
      <c r="AB164" s="90">
        <f t="shared" ca="1" si="36"/>
        <v>584738268.45953774</v>
      </c>
      <c r="AC164" s="90">
        <f t="shared" ca="1" si="36"/>
        <v>586723580.85223699</v>
      </c>
      <c r="AD164" s="90">
        <f t="shared" ca="1" si="36"/>
        <v>588708893.24493623</v>
      </c>
      <c r="AE164" s="90">
        <f t="shared" ca="1" si="36"/>
        <v>590694205.63763547</v>
      </c>
      <c r="AF164" s="90">
        <f t="shared" ca="1" si="36"/>
        <v>592679518.03033471</v>
      </c>
      <c r="AG164" s="90">
        <f t="shared" ca="1" si="36"/>
        <v>594664830.42303395</v>
      </c>
      <c r="AH164" s="90">
        <f t="shared" ca="1" si="36"/>
        <v>596650142.81573319</v>
      </c>
      <c r="AI164" s="90">
        <f t="shared" ca="1" si="36"/>
        <v>598635455.20843244</v>
      </c>
      <c r="AJ164" s="90">
        <f t="shared" ca="1" si="36"/>
        <v>600620767.60113168</v>
      </c>
      <c r="AK164" s="90">
        <f t="shared" ca="1" si="36"/>
        <v>602606079.99383104</v>
      </c>
      <c r="AL164" s="90">
        <f t="shared" ca="1" si="36"/>
        <v>604591392.38653028</v>
      </c>
      <c r="AM164" s="90">
        <f t="shared" ca="1" si="35"/>
        <v>606576704.7792294</v>
      </c>
      <c r="AN164" s="90">
        <f t="shared" ca="1" si="35"/>
        <v>608562017.17192876</v>
      </c>
      <c r="AO164" s="90">
        <f t="shared" ca="1" si="35"/>
        <v>610547329.56462801</v>
      </c>
      <c r="AP164">
        <f ca="1">V164*'Process Emissions Multipliers'!$E$43</f>
        <v>612532641.95732725</v>
      </c>
    </row>
    <row r="165" spans="1:42">
      <c r="A165" s="74">
        <v>750</v>
      </c>
      <c r="B165">
        <f ca="1">IF('Soil 2010'!$A173="CM",INDIRECT("'Soil 2010'!"&amp;'Country Selector'!$B$3&amp;ROW($A173))*10^12,0)</f>
        <v>8763612076.0752335</v>
      </c>
      <c r="C165" s="90">
        <f t="shared" ca="1" si="33"/>
        <v>7887250868.4677095</v>
      </c>
      <c r="D165" s="90">
        <f t="shared" ca="1" si="31"/>
        <v>7010889660.8601866</v>
      </c>
      <c r="E165" s="90">
        <f t="shared" ca="1" si="31"/>
        <v>6134528453.2526636</v>
      </c>
      <c r="F165" s="90">
        <f t="shared" ca="1" si="31"/>
        <v>5258167245.6451397</v>
      </c>
      <c r="G165" s="90">
        <f t="shared" ca="1" si="31"/>
        <v>4381806038.0376167</v>
      </c>
      <c r="H165" s="90">
        <f t="shared" ca="1" si="31"/>
        <v>3505444830.4300933</v>
      </c>
      <c r="I165" s="90">
        <f t="shared" ca="1" si="31"/>
        <v>2629083622.8225698</v>
      </c>
      <c r="J165" s="90">
        <f t="shared" ca="1" si="31"/>
        <v>1752722415.2150466</v>
      </c>
      <c r="K165" s="90">
        <f t="shared" ca="1" si="31"/>
        <v>876361207.60752332</v>
      </c>
      <c r="L165">
        <f ca="1">IF('Soil 2020'!$A173="CM",INDIRECT("'Soil 2020'!"&amp;'Country Selector'!$B$3&amp;ROW($A173))*10^12,0)*'Process Emissions Multipliers'!$B$43</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IF('Soil 2030'!$A173="CM",INDIRECT("'Soil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Multipliers'!$E$43</f>
        <v>0</v>
      </c>
    </row>
    <row r="166" spans="1:42">
      <c r="A166" s="74">
        <v>800</v>
      </c>
      <c r="B166">
        <f ca="1">IF('Soil 2010'!$A174="CM",INDIRECT("'Soil 2010'!"&amp;'Country Selector'!$B$3&amp;ROW($A174))*10^12,0)</f>
        <v>470985563.54074895</v>
      </c>
      <c r="C166" s="90">
        <f t="shared" ca="1" si="33"/>
        <v>423887007.18667406</v>
      </c>
      <c r="D166" s="90">
        <f t="shared" ca="1" si="31"/>
        <v>376788450.83259916</v>
      </c>
      <c r="E166" s="90">
        <f t="shared" ca="1" si="31"/>
        <v>329689894.47852427</v>
      </c>
      <c r="F166" s="90">
        <f t="shared" ca="1" si="31"/>
        <v>282591338.12444937</v>
      </c>
      <c r="G166" s="90">
        <f t="shared" ca="1" si="31"/>
        <v>235492781.77037448</v>
      </c>
      <c r="H166" s="90">
        <f t="shared" ca="1" si="31"/>
        <v>188394225.41629958</v>
      </c>
      <c r="I166" s="90">
        <f t="shared" ca="1" si="31"/>
        <v>141295669.06222469</v>
      </c>
      <c r="J166" s="90">
        <f t="shared" ca="1" si="31"/>
        <v>94197112.708149791</v>
      </c>
      <c r="K166" s="90">
        <f t="shared" ca="1" si="31"/>
        <v>47098556.354074895</v>
      </c>
      <c r="L166">
        <f ca="1">IF('Soil 2020'!$A174="CM",INDIRECT("'Soil 2020'!"&amp;'Country Selector'!$B$3&amp;ROW($A174))*10^12,0)*'Process Emissions Multipliers'!$B$43</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IF('Soil 2030'!$A174="CM",INDIRECT("'Soil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Multipliers'!$E$43</f>
        <v>0</v>
      </c>
    </row>
    <row r="167" spans="1:42">
      <c r="A167" s="74">
        <v>850</v>
      </c>
      <c r="B167">
        <f ca="1">IF('Soil 2010'!$A175="CM",INDIRECT("'Soil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IF('Soil 2020'!$A175="CM",INDIRECT("'Soil 2020'!"&amp;'Country Selector'!$B$3&amp;ROW($A175))*10^12,0)*'Process Emissions Multipliers'!$B$43</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IF('Soil 2030'!$A175="CM",INDIRECT("'Soil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Multipliers'!$E$43</f>
        <v>0</v>
      </c>
    </row>
    <row r="168" spans="1:42">
      <c r="A168" s="74">
        <v>900</v>
      </c>
      <c r="B168">
        <f ca="1">IF('Soil 2010'!$A176="CM",INDIRECT("'Soil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IF('Soil 2020'!$A176="CM",INDIRECT("'Soil 2020'!"&amp;'Country Selector'!$B$3&amp;ROW($A176))*10^12,0)*'Process Emissions Multipliers'!$B$43</f>
        <v>0</v>
      </c>
      <c r="M168" s="90">
        <f t="shared" ca="1" si="34"/>
        <v>30939256.356867861</v>
      </c>
      <c r="N168" s="90">
        <f t="shared" ca="1" si="32"/>
        <v>61878512.713735722</v>
      </c>
      <c r="O168" s="90">
        <f t="shared" ca="1" si="32"/>
        <v>92817769.070603579</v>
      </c>
      <c r="P168" s="90">
        <f t="shared" ca="1" si="32"/>
        <v>123757025.42747144</v>
      </c>
      <c r="Q168" s="90">
        <f t="shared" ca="1" si="32"/>
        <v>154696281.78433931</v>
      </c>
      <c r="R168" s="90">
        <f t="shared" ca="1" si="32"/>
        <v>185635538.14120716</v>
      </c>
      <c r="S168" s="90">
        <f t="shared" ca="1" si="32"/>
        <v>216574794.49807501</v>
      </c>
      <c r="T168" s="90">
        <f t="shared" ca="1" si="32"/>
        <v>247514050.85494289</v>
      </c>
      <c r="U168" s="90">
        <f t="shared" ca="1" si="32"/>
        <v>278453307.21181077</v>
      </c>
      <c r="V168">
        <f ca="1">IF('Soil 2030'!$A176="CM",INDIRECT("'Soil 2030'!"&amp;'Country Selector'!$B$3&amp;ROW($A176))*10^12,0)*'Process Emissions Multipliers'!$D$43</f>
        <v>309392563.56867862</v>
      </c>
      <c r="W168" s="90">
        <f t="shared" ca="1" si="36"/>
        <v>310464862.08177936</v>
      </c>
      <c r="X168" s="90">
        <f t="shared" ca="1" si="36"/>
        <v>311537160.59488016</v>
      </c>
      <c r="Y168" s="90">
        <f t="shared" ca="1" si="36"/>
        <v>312609459.10798097</v>
      </c>
      <c r="Z168" s="90">
        <f t="shared" ca="1" si="36"/>
        <v>313681757.62108171</v>
      </c>
      <c r="AA168" s="90">
        <f t="shared" ca="1" si="36"/>
        <v>314754056.13418245</v>
      </c>
      <c r="AB168" s="90">
        <f t="shared" ca="1" si="36"/>
        <v>315826354.6472832</v>
      </c>
      <c r="AC168" s="90">
        <f t="shared" ca="1" si="36"/>
        <v>316898653.160384</v>
      </c>
      <c r="AD168" s="90">
        <f t="shared" ca="1" si="36"/>
        <v>317970951.6734848</v>
      </c>
      <c r="AE168" s="90">
        <f t="shared" ca="1" si="36"/>
        <v>319043250.18658555</v>
      </c>
      <c r="AF168" s="90">
        <f t="shared" ca="1" si="36"/>
        <v>320115548.69968629</v>
      </c>
      <c r="AG168" s="90">
        <f t="shared" ca="1" si="36"/>
        <v>321187847.21278709</v>
      </c>
      <c r="AH168" s="90">
        <f t="shared" ca="1" si="36"/>
        <v>322260145.72588789</v>
      </c>
      <c r="AI168" s="90">
        <f t="shared" ca="1" si="36"/>
        <v>323332444.23898864</v>
      </c>
      <c r="AJ168" s="90">
        <f t="shared" ca="1" si="36"/>
        <v>324404742.75208938</v>
      </c>
      <c r="AK168" s="90">
        <f t="shared" ca="1" si="36"/>
        <v>325477041.26519012</v>
      </c>
      <c r="AL168" s="90">
        <f t="shared" ca="1" si="36"/>
        <v>326549339.77829093</v>
      </c>
      <c r="AM168" s="90">
        <f t="shared" ca="1" si="35"/>
        <v>327621638.29139173</v>
      </c>
      <c r="AN168" s="90">
        <f t="shared" ca="1" si="35"/>
        <v>328693936.80449247</v>
      </c>
      <c r="AO168" s="90">
        <f t="shared" ca="1" si="35"/>
        <v>329766235.31759328</v>
      </c>
      <c r="AP168">
        <f ca="1">V168*'Process Emissions Multipliers'!$E$43</f>
        <v>330838533.83069402</v>
      </c>
    </row>
    <row r="169" spans="1:42">
      <c r="A169" s="74">
        <v>950</v>
      </c>
      <c r="B169">
        <f ca="1">IF('Soil 2010'!$A177="CM",INDIRECT("'Soil 2010'!"&amp;'Country Selector'!$B$3&amp;ROW($A177))*10^12,0)</f>
        <v>38608558057.461998</v>
      </c>
      <c r="C169" s="90">
        <f t="shared" ca="1" si="33"/>
        <v>34747702251.715797</v>
      </c>
      <c r="D169" s="90">
        <f t="shared" ca="1" si="31"/>
        <v>30886846445.969597</v>
      </c>
      <c r="E169" s="90">
        <f t="shared" ca="1" si="31"/>
        <v>27025990640.223396</v>
      </c>
      <c r="F169" s="90">
        <f t="shared" ca="1" si="31"/>
        <v>23165134834.477196</v>
      </c>
      <c r="G169" s="90">
        <f t="shared" ca="1" si="31"/>
        <v>19304279028.730999</v>
      </c>
      <c r="H169" s="90">
        <f t="shared" ca="1" si="31"/>
        <v>15443423222.984798</v>
      </c>
      <c r="I169" s="90">
        <f t="shared" ca="1" si="31"/>
        <v>11582567417.238598</v>
      </c>
      <c r="J169" s="90">
        <f t="shared" ca="1" si="31"/>
        <v>7721711611.4923992</v>
      </c>
      <c r="K169" s="90">
        <f t="shared" ca="1" si="31"/>
        <v>3860855805.7461996</v>
      </c>
      <c r="L169">
        <f ca="1">IF('Soil 2020'!$A177="CM",INDIRECT("'Soil 2020'!"&amp;'Country Selector'!$B$3&amp;ROW($A177))*10^12,0)*'Process Emissions Multipliers'!$B$43</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IF('Soil 2030'!$A177="CM",INDIRECT("'Soil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Multipliers'!$E$43</f>
        <v>0</v>
      </c>
    </row>
    <row r="170" spans="1:42">
      <c r="A170" s="74">
        <v>1000</v>
      </c>
      <c r="B170">
        <f ca="1">IF('Soil 2010'!$A178="CM",INDIRECT("'Soil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IF('Soil 2020'!$A178="CM",INDIRECT("'Soil 2020'!"&amp;'Country Selector'!$B$3&amp;ROW($A178))*10^12,0)*'Process Emissions Multipliers'!$B$43</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IF('Soil 2030'!$A178="CM",INDIRECT("'Soil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Multipliers'!$E$43</f>
        <v>0</v>
      </c>
    </row>
    <row r="171" spans="1:42">
      <c r="A171" s="74">
        <v>1500</v>
      </c>
      <c r="B171">
        <f ca="1">IF('Soil 2010'!$A179="CM",INDIRECT("'Soil 2010'!"&amp;'Country Selector'!$B$3&amp;ROW($A179))*10^12,0)</f>
        <v>0</v>
      </c>
      <c r="C171" s="90">
        <f t="shared" ca="1" si="33"/>
        <v>78998.894119398959</v>
      </c>
      <c r="D171" s="90">
        <f t="shared" ca="1" si="31"/>
        <v>157997.78823879792</v>
      </c>
      <c r="E171" s="90">
        <f t="shared" ca="1" si="31"/>
        <v>236996.68235819688</v>
      </c>
      <c r="F171" s="90">
        <f t="shared" ca="1" si="31"/>
        <v>315995.57647759584</v>
      </c>
      <c r="G171" s="90">
        <f t="shared" ca="1" si="31"/>
        <v>394994.4705969948</v>
      </c>
      <c r="H171" s="90">
        <f t="shared" ca="1" si="31"/>
        <v>473993.36471639376</v>
      </c>
      <c r="I171" s="90">
        <f t="shared" ca="1" si="31"/>
        <v>552992.25883579277</v>
      </c>
      <c r="J171" s="90">
        <f t="shared" ca="1" si="31"/>
        <v>631991.15295519168</v>
      </c>
      <c r="K171" s="90">
        <f t="shared" ca="1" si="31"/>
        <v>710990.04707459058</v>
      </c>
      <c r="L171">
        <f ca="1">IF('Soil 2020'!$A179="CM",INDIRECT("'Soil 2020'!"&amp;'Country Selector'!$B$3&amp;ROW($A179))*10^12,0)*'Process Emissions Multipliers'!$B$43</f>
        <v>789988.94119398959</v>
      </c>
      <c r="M171" s="90">
        <f t="shared" ca="1" si="34"/>
        <v>805015.27040879393</v>
      </c>
      <c r="N171" s="90">
        <f t="shared" ca="1" si="32"/>
        <v>820041.59962359839</v>
      </c>
      <c r="O171" s="90">
        <f t="shared" ca="1" si="32"/>
        <v>835067.92883840285</v>
      </c>
      <c r="P171" s="90">
        <f t="shared" ca="1" si="32"/>
        <v>850094.2580532073</v>
      </c>
      <c r="Q171" s="90">
        <f t="shared" ca="1" si="32"/>
        <v>865120.58726801164</v>
      </c>
      <c r="R171" s="90">
        <f t="shared" ca="1" si="32"/>
        <v>880146.91648281598</v>
      </c>
      <c r="S171" s="90">
        <f t="shared" ca="1" si="32"/>
        <v>895173.24569762056</v>
      </c>
      <c r="T171" s="90">
        <f t="shared" ca="1" si="32"/>
        <v>910199.5749124249</v>
      </c>
      <c r="U171" s="90">
        <f t="shared" ca="1" si="32"/>
        <v>925225.90412722924</v>
      </c>
      <c r="V171">
        <f ca="1">IF('Soil 2030'!$A179="CM",INDIRECT("'Soil 2030'!"&amp;'Country Selector'!$B$3&amp;ROW($A179))*10^12,0)*'Process Emissions Multipliers'!$D$43</f>
        <v>940252.23334203369</v>
      </c>
      <c r="W171" s="90">
        <f t="shared" ca="1" si="36"/>
        <v>943510.97705624229</v>
      </c>
      <c r="X171" s="90">
        <f t="shared" ca="1" si="36"/>
        <v>946769.72077045101</v>
      </c>
      <c r="Y171" s="90">
        <f t="shared" ca="1" si="36"/>
        <v>950028.46448465972</v>
      </c>
      <c r="Z171" s="90">
        <f t="shared" ca="1" si="36"/>
        <v>953287.20819886844</v>
      </c>
      <c r="AA171" s="90">
        <f t="shared" ca="1" si="36"/>
        <v>956545.95191307715</v>
      </c>
      <c r="AB171" s="90">
        <f t="shared" ca="1" si="36"/>
        <v>959804.69562728587</v>
      </c>
      <c r="AC171" s="90">
        <f t="shared" ca="1" si="36"/>
        <v>963063.43934149446</v>
      </c>
      <c r="AD171" s="90">
        <f t="shared" ca="1" si="36"/>
        <v>966322.18305570306</v>
      </c>
      <c r="AE171" s="90">
        <f t="shared" ca="1" si="36"/>
        <v>969580.92676991178</v>
      </c>
      <c r="AF171" s="90">
        <f t="shared" ca="1" si="36"/>
        <v>972839.67048412049</v>
      </c>
      <c r="AG171" s="90">
        <f t="shared" ca="1" si="36"/>
        <v>976098.41419832921</v>
      </c>
      <c r="AH171" s="90">
        <f t="shared" ca="1" si="36"/>
        <v>979357.15791253792</v>
      </c>
      <c r="AI171" s="90">
        <f t="shared" ca="1" si="36"/>
        <v>982615.90162674652</v>
      </c>
      <c r="AJ171" s="90">
        <f t="shared" ca="1" si="36"/>
        <v>985874.64534095523</v>
      </c>
      <c r="AK171" s="90">
        <f t="shared" ca="1" si="36"/>
        <v>989133.38905516383</v>
      </c>
      <c r="AL171" s="90">
        <f t="shared" ca="1" si="36"/>
        <v>992392.13276937255</v>
      </c>
      <c r="AM171" s="90">
        <f t="shared" ca="1" si="35"/>
        <v>995650.87648358126</v>
      </c>
      <c r="AN171" s="90">
        <f t="shared" ca="1" si="35"/>
        <v>998909.62019778998</v>
      </c>
      <c r="AO171" s="90">
        <f t="shared" ca="1" si="35"/>
        <v>1002168.3639119987</v>
      </c>
      <c r="AP171">
        <f ca="1">V171*'Process Emissions Multipliers'!$E$43</f>
        <v>1005427.1076262073</v>
      </c>
    </row>
    <row r="172" spans="1:42">
      <c r="A172" s="74">
        <v>2000</v>
      </c>
      <c r="B172">
        <f ca="1">IF('Soil 2010'!$A180="CM",INDIRECT("'Soil 2010'!"&amp;'Country Selector'!$B$3&amp;ROW($A180))*10^12,0)</f>
        <v>2664641547.14674</v>
      </c>
      <c r="C172" s="90">
        <f t="shared" ca="1" si="33"/>
        <v>8917775650.570507</v>
      </c>
      <c r="D172" s="90">
        <f t="shared" ca="1" si="31"/>
        <v>15170909753.994272</v>
      </c>
      <c r="E172" s="90">
        <f t="shared" ca="1" si="31"/>
        <v>21424043857.418037</v>
      </c>
      <c r="F172" s="90">
        <f t="shared" ca="1" si="31"/>
        <v>27677177960.841805</v>
      </c>
      <c r="G172" s="90">
        <f t="shared" ca="1" si="31"/>
        <v>33930312064.265572</v>
      </c>
      <c r="H172" s="90">
        <f t="shared" ca="1" si="31"/>
        <v>40183446167.689339</v>
      </c>
      <c r="I172" s="90">
        <f t="shared" ca="1" si="31"/>
        <v>46436580271.113098</v>
      </c>
      <c r="J172" s="90">
        <f t="shared" ca="1" si="31"/>
        <v>52689714374.536865</v>
      </c>
      <c r="K172" s="90">
        <f t="shared" ca="1" si="31"/>
        <v>58942848477.960632</v>
      </c>
      <c r="L172">
        <f ca="1">IF('Soil 2020'!$A180="CM",INDIRECT("'Soil 2020'!"&amp;'Country Selector'!$B$3&amp;ROW($A180))*10^12,0)*'Process Emissions Multipliers'!$B$43</f>
        <v>65195982581.384399</v>
      </c>
      <c r="M172" s="90">
        <f t="shared" ca="1" si="34"/>
        <v>59353148806.726242</v>
      </c>
      <c r="N172" s="90">
        <f t="shared" ca="1" si="32"/>
        <v>53510315032.068092</v>
      </c>
      <c r="O172" s="90">
        <f t="shared" ca="1" si="32"/>
        <v>47667481257.409935</v>
      </c>
      <c r="P172" s="90">
        <f t="shared" ca="1" si="32"/>
        <v>41824647482.751785</v>
      </c>
      <c r="Q172" s="90">
        <f t="shared" ca="1" si="32"/>
        <v>35981813708.093628</v>
      </c>
      <c r="R172" s="90">
        <f t="shared" ca="1" si="32"/>
        <v>30138979933.435474</v>
      </c>
      <c r="S172" s="90">
        <f t="shared" ca="1" si="32"/>
        <v>24296146158.777321</v>
      </c>
      <c r="T172" s="90">
        <f t="shared" ca="1" si="32"/>
        <v>18453312384.119167</v>
      </c>
      <c r="U172" s="90">
        <f t="shared" ca="1" si="32"/>
        <v>12610478609.461012</v>
      </c>
      <c r="V172">
        <f ca="1">IF('Soil 2030'!$A180="CM",INDIRECT("'Soil 2030'!"&amp;'Country Selector'!$B$3&amp;ROW($A180))*10^12,0)*'Process Emissions Multipliers'!$D$43</f>
        <v>6767644834.8028574</v>
      </c>
      <c r="W172" s="90">
        <f t="shared" ca="1" si="36"/>
        <v>6791100264.4028721</v>
      </c>
      <c r="X172" s="90">
        <f t="shared" ca="1" si="36"/>
        <v>6814555694.0028868</v>
      </c>
      <c r="Y172" s="90">
        <f t="shared" ca="1" si="36"/>
        <v>6838011123.6029015</v>
      </c>
      <c r="Z172" s="90">
        <f t="shared" ca="1" si="36"/>
        <v>6861466553.2029161</v>
      </c>
      <c r="AA172" s="90">
        <f t="shared" ca="1" si="36"/>
        <v>6884921982.8029308</v>
      </c>
      <c r="AB172" s="90">
        <f t="shared" ca="1" si="36"/>
        <v>6908377412.4029465</v>
      </c>
      <c r="AC172" s="90">
        <f t="shared" ca="1" si="36"/>
        <v>6931832842.0029602</v>
      </c>
      <c r="AD172" s="90">
        <f t="shared" ca="1" si="36"/>
        <v>6955288271.6029758</v>
      </c>
      <c r="AE172" s="90">
        <f t="shared" ca="1" si="36"/>
        <v>6978743701.2029896</v>
      </c>
      <c r="AF172" s="90">
        <f t="shared" ca="1" si="36"/>
        <v>7002199130.8030043</v>
      </c>
      <c r="AG172" s="90">
        <f t="shared" ca="1" si="36"/>
        <v>7025654560.403019</v>
      </c>
      <c r="AH172" s="90">
        <f t="shared" ca="1" si="36"/>
        <v>7049109990.0030346</v>
      </c>
      <c r="AI172" s="90">
        <f t="shared" ca="1" si="36"/>
        <v>7072565419.6030483</v>
      </c>
      <c r="AJ172" s="90">
        <f t="shared" ca="1" si="36"/>
        <v>7096020849.2030621</v>
      </c>
      <c r="AK172" s="90">
        <f t="shared" ca="1" si="36"/>
        <v>7119476278.8030777</v>
      </c>
      <c r="AL172" s="90">
        <f t="shared" ca="1" si="36"/>
        <v>7142931708.4030924</v>
      </c>
      <c r="AM172" s="90">
        <f t="shared" ca="1" si="35"/>
        <v>7166387138.0031071</v>
      </c>
      <c r="AN172" s="90">
        <f t="shared" ca="1" si="35"/>
        <v>7189842567.6031218</v>
      </c>
      <c r="AO172" s="90">
        <f t="shared" ca="1" si="35"/>
        <v>7213297997.2031355</v>
      </c>
      <c r="AP172">
        <f ca="1">V172*'Process Emissions Multipliers'!$E$43</f>
        <v>7236753426.8031511</v>
      </c>
    </row>
    <row r="173" spans="1:42">
      <c r="A173" s="74">
        <v>3000</v>
      </c>
      <c r="B173">
        <f ca="1">IF('Soil 2010'!$A181="CM",INDIRECT("'Soil 2010'!"&amp;'Country Selector'!$B$3&amp;ROW($A181))*10^12,0)</f>
        <v>196105958.34307355</v>
      </c>
      <c r="C173" s="90">
        <f t="shared" ca="1" si="33"/>
        <v>648445786.42851198</v>
      </c>
      <c r="D173" s="90">
        <f t="shared" ca="1" si="31"/>
        <v>1100785614.5139503</v>
      </c>
      <c r="E173" s="90">
        <f t="shared" ca="1" si="31"/>
        <v>1553125442.5993891</v>
      </c>
      <c r="F173" s="90">
        <f t="shared" ca="1" si="31"/>
        <v>2005465270.6848273</v>
      </c>
      <c r="G173" s="90">
        <f t="shared" ca="1" si="31"/>
        <v>2457805098.7702661</v>
      </c>
      <c r="H173" s="90">
        <f t="shared" ca="1" si="31"/>
        <v>2910144926.8557043</v>
      </c>
      <c r="I173" s="90">
        <f t="shared" ca="1" si="31"/>
        <v>3362484754.941143</v>
      </c>
      <c r="J173" s="90">
        <f t="shared" ca="1" si="31"/>
        <v>3814824583.0265813</v>
      </c>
      <c r="K173" s="90">
        <f t="shared" ca="1" si="31"/>
        <v>4267164411.1120195</v>
      </c>
      <c r="L173">
        <f ca="1">IF('Soil 2020'!$A181="CM",INDIRECT("'Soil 2020'!"&amp;'Country Selector'!$B$3&amp;ROW($A181))*10^12,0)*'Process Emissions Multipliers'!$B$43</f>
        <v>4719504239.1974583</v>
      </c>
      <c r="M173" s="90">
        <f t="shared" ca="1" si="34"/>
        <v>4247553815.2777123</v>
      </c>
      <c r="N173" s="90">
        <f t="shared" ca="1" si="32"/>
        <v>3775603391.3579664</v>
      </c>
      <c r="O173" s="90">
        <f t="shared" ca="1" si="32"/>
        <v>3303652967.438221</v>
      </c>
      <c r="P173" s="90">
        <f t="shared" ca="1" si="32"/>
        <v>2831702543.5184751</v>
      </c>
      <c r="Q173" s="90">
        <f t="shared" ca="1" si="32"/>
        <v>2359752119.5987291</v>
      </c>
      <c r="R173" s="90">
        <f t="shared" ca="1" si="32"/>
        <v>1887801695.6789832</v>
      </c>
      <c r="S173" s="90">
        <f t="shared" ca="1" si="32"/>
        <v>1415851271.7592375</v>
      </c>
      <c r="T173" s="90">
        <f t="shared" ca="1" si="32"/>
        <v>943900847.83949161</v>
      </c>
      <c r="U173" s="90">
        <f t="shared" ca="1" si="32"/>
        <v>471950423.9197458</v>
      </c>
      <c r="V173">
        <f ca="1">IF('Soil 2030'!$A181="CM",INDIRECT("'Soil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Multipliers'!$E$43</f>
        <v>0</v>
      </c>
    </row>
    <row r="174" spans="1:42">
      <c r="A174" s="74">
        <v>5000</v>
      </c>
      <c r="B174">
        <f ca="1">IF('Soil 2010'!$A182="CM",INDIRECT("'Soil 2010'!"&amp;'Country Selector'!$B$3&amp;ROW($A182))*10^12,0)</f>
        <v>4491597043.5461807</v>
      </c>
      <c r="C174" s="90">
        <f t="shared" ca="1" si="33"/>
        <v>4966546861.0378475</v>
      </c>
      <c r="D174" s="90">
        <f t="shared" ca="1" si="31"/>
        <v>5441496678.5295143</v>
      </c>
      <c r="E174" s="90">
        <f t="shared" ca="1" si="31"/>
        <v>5916446496.0211811</v>
      </c>
      <c r="F174" s="90">
        <f t="shared" ca="1" si="31"/>
        <v>6391396313.5128469</v>
      </c>
      <c r="G174" s="90">
        <f t="shared" ca="1" si="31"/>
        <v>6866346131.0045137</v>
      </c>
      <c r="H174" s="90">
        <f t="shared" ca="1" si="31"/>
        <v>7341295948.4961805</v>
      </c>
      <c r="I174" s="90">
        <f t="shared" ca="1" si="31"/>
        <v>7816245765.9878473</v>
      </c>
      <c r="J174" s="90">
        <f t="shared" ca="1" si="31"/>
        <v>8291195583.4795132</v>
      </c>
      <c r="K174" s="90">
        <f t="shared" ca="1" si="31"/>
        <v>8766145400.97118</v>
      </c>
      <c r="L174">
        <f ca="1">IF('Soil 2020'!$A182="CM",INDIRECT("'Soil 2020'!"&amp;'Country Selector'!$B$3&amp;ROW($A182))*10^12,0)*'Process Emissions Multipliers'!$B$43</f>
        <v>9241095218.4628468</v>
      </c>
      <c r="M174" s="90">
        <f t="shared" ca="1" si="34"/>
        <v>15432853627.355114</v>
      </c>
      <c r="N174" s="90">
        <f t="shared" ca="1" si="32"/>
        <v>21624612036.247379</v>
      </c>
      <c r="O174" s="90">
        <f t="shared" ca="1" si="32"/>
        <v>27816370445.139648</v>
      </c>
      <c r="P174" s="90">
        <f t="shared" ca="1" si="32"/>
        <v>34008128854.031914</v>
      </c>
      <c r="Q174" s="90">
        <f t="shared" ca="1" si="32"/>
        <v>40199887262.924179</v>
      </c>
      <c r="R174" s="90">
        <f t="shared" ca="1" si="32"/>
        <v>46391645671.816452</v>
      </c>
      <c r="S174" s="90">
        <f t="shared" ca="1" si="32"/>
        <v>52583404080.708717</v>
      </c>
      <c r="T174" s="90">
        <f t="shared" ca="1" si="32"/>
        <v>58775162489.600975</v>
      </c>
      <c r="U174" s="90">
        <f t="shared" ca="1" si="32"/>
        <v>64966920898.49324</v>
      </c>
      <c r="V174">
        <f ca="1">IF('Soil 2030'!$A182="CM",INDIRECT("'Soil 2030'!"&amp;'Country Selector'!$B$3&amp;ROW($A182))*10^12,0)*'Process Emissions Multipliers'!$D$43</f>
        <v>71158679307.385513</v>
      </c>
      <c r="W174" s="90">
        <f t="shared" ca="1" si="36"/>
        <v>71405302384.344452</v>
      </c>
      <c r="X174" s="90">
        <f t="shared" ca="1" si="36"/>
        <v>71651925461.303406</v>
      </c>
      <c r="Y174" s="90">
        <f t="shared" ca="1" si="36"/>
        <v>71898548538.26236</v>
      </c>
      <c r="Z174" s="90">
        <f t="shared" ca="1" si="36"/>
        <v>72145171615.221298</v>
      </c>
      <c r="AA174" s="90">
        <f t="shared" ca="1" si="36"/>
        <v>72391794692.180252</v>
      </c>
      <c r="AB174" s="90">
        <f t="shared" ca="1" si="36"/>
        <v>72638417769.139191</v>
      </c>
      <c r="AC174" s="90">
        <f t="shared" ca="1" si="36"/>
        <v>72885040846.098145</v>
      </c>
      <c r="AD174" s="90">
        <f t="shared" ca="1" si="36"/>
        <v>73131663923.057083</v>
      </c>
      <c r="AE174" s="90">
        <f t="shared" ca="1" si="36"/>
        <v>73378287000.016022</v>
      </c>
      <c r="AF174" s="90">
        <f t="shared" ca="1" si="36"/>
        <v>73624910076.974976</v>
      </c>
      <c r="AG174" s="90">
        <f t="shared" ca="1" si="36"/>
        <v>73871533153.933929</v>
      </c>
      <c r="AH174" s="90">
        <f t="shared" ca="1" si="36"/>
        <v>74118156230.892868</v>
      </c>
      <c r="AI174" s="90">
        <f t="shared" ca="1" si="36"/>
        <v>74364779307.851807</v>
      </c>
      <c r="AJ174" s="90">
        <f t="shared" ca="1" si="36"/>
        <v>74611402384.81076</v>
      </c>
      <c r="AK174" s="90">
        <f t="shared" ca="1" si="36"/>
        <v>74858025461.769699</v>
      </c>
      <c r="AL174" s="90">
        <f t="shared" ref="AL174:AO177" ca="1" si="37">$V174*($AP$1-AL$1)/($AP$1-$V$1)+$AP174*(AL$1-$V$1)/($AP$1-$V$1)</f>
        <v>75104648538.728653</v>
      </c>
      <c r="AM174" s="90">
        <f t="shared" ca="1" si="37"/>
        <v>75351271615.687607</v>
      </c>
      <c r="AN174" s="90">
        <f t="shared" ca="1" si="37"/>
        <v>75597894692.646545</v>
      </c>
      <c r="AO174" s="90">
        <f t="shared" ca="1" si="37"/>
        <v>75844517769.605499</v>
      </c>
      <c r="AP174">
        <f ca="1">V174*'Process Emissions Multipliers'!$E$43</f>
        <v>76091140846.564438</v>
      </c>
    </row>
    <row r="175" spans="1:42">
      <c r="A175" s="74">
        <v>10000</v>
      </c>
      <c r="B175">
        <f ca="1">IF('Soil 2010'!$A183="CM",INDIRECT("'Soil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IF('Soil 2020'!$A183="CM",INDIRECT("'Soil 2020'!"&amp;'Country Selector'!$B$3&amp;ROW($A183))*10^12,0)*'Process Emissions Multipliers'!$B$43</f>
        <v>0</v>
      </c>
      <c r="M175" s="90">
        <f t="shared" ca="1" si="34"/>
        <v>39431340.466117978</v>
      </c>
      <c r="N175" s="90">
        <f t="shared" ca="1" si="32"/>
        <v>78862680.932235956</v>
      </c>
      <c r="O175" s="90">
        <f t="shared" ca="1" si="32"/>
        <v>118294021.39835393</v>
      </c>
      <c r="P175" s="90">
        <f t="shared" ca="1" si="32"/>
        <v>157725361.86447191</v>
      </c>
      <c r="Q175" s="90">
        <f t="shared" ca="1" si="32"/>
        <v>197156702.33058989</v>
      </c>
      <c r="R175" s="90">
        <f t="shared" ca="1" si="32"/>
        <v>236588042.79670787</v>
      </c>
      <c r="S175" s="90">
        <f t="shared" ca="1" si="32"/>
        <v>276019383.26282585</v>
      </c>
      <c r="T175" s="90">
        <f t="shared" ca="1" si="32"/>
        <v>315450723.72894382</v>
      </c>
      <c r="U175" s="90">
        <f t="shared" ca="1" si="32"/>
        <v>354882064.1950618</v>
      </c>
      <c r="V175">
        <f ca="1">IF('Soil 2030'!$A183="CM",INDIRECT("'Soil 2030'!"&amp;'Country Selector'!$B$3&amp;ROW($A183))*10^12,0)*'Process Emissions Multipliers'!$D$43</f>
        <v>394313404.66117978</v>
      </c>
      <c r="W175" s="90">
        <f t="shared" ref="W175:AL177" ca="1" si="38">$V175*($AP$1-W$1)/($AP$1-$V$1)+$AP175*(W$1-$V$1)/($AP$1-$V$1)</f>
        <v>395680023.40804577</v>
      </c>
      <c r="X175" s="90">
        <f t="shared" ca="1" si="38"/>
        <v>397046642.15491176</v>
      </c>
      <c r="Y175" s="90">
        <f t="shared" ca="1" si="38"/>
        <v>398413260.90177774</v>
      </c>
      <c r="Z175" s="90">
        <f t="shared" ca="1" si="38"/>
        <v>399779879.64864373</v>
      </c>
      <c r="AA175" s="90">
        <f t="shared" ca="1" si="38"/>
        <v>401146498.39550972</v>
      </c>
      <c r="AB175" s="90">
        <f t="shared" ca="1" si="38"/>
        <v>402513117.14237571</v>
      </c>
      <c r="AC175" s="90">
        <f t="shared" ca="1" si="38"/>
        <v>403879735.8892417</v>
      </c>
      <c r="AD175" s="90">
        <f t="shared" ca="1" si="38"/>
        <v>405246354.63610774</v>
      </c>
      <c r="AE175" s="90">
        <f t="shared" ca="1" si="38"/>
        <v>406612973.38297373</v>
      </c>
      <c r="AF175" s="90">
        <f t="shared" ca="1" si="38"/>
        <v>407979592.12983972</v>
      </c>
      <c r="AG175" s="90">
        <f t="shared" ca="1" si="38"/>
        <v>409346210.87670571</v>
      </c>
      <c r="AH175" s="90">
        <f t="shared" ca="1" si="38"/>
        <v>410712829.62357169</v>
      </c>
      <c r="AI175" s="90">
        <f t="shared" ca="1" si="38"/>
        <v>412079448.37043768</v>
      </c>
      <c r="AJ175" s="90">
        <f t="shared" ca="1" si="38"/>
        <v>413446067.11730367</v>
      </c>
      <c r="AK175" s="90">
        <f t="shared" ca="1" si="38"/>
        <v>414812685.86416972</v>
      </c>
      <c r="AL175" s="90">
        <f t="shared" ca="1" si="38"/>
        <v>416179304.6110357</v>
      </c>
      <c r="AM175" s="90">
        <f t="shared" ca="1" si="37"/>
        <v>417545923.35790163</v>
      </c>
      <c r="AN175" s="90">
        <f t="shared" ca="1" si="37"/>
        <v>418912542.10476768</v>
      </c>
      <c r="AO175" s="90">
        <f t="shared" ca="1" si="37"/>
        <v>420279160.85163367</v>
      </c>
      <c r="AP175">
        <f ca="1">V175*'Process Emissions Multipliers'!$E$43</f>
        <v>421645779.59849966</v>
      </c>
    </row>
    <row r="176" spans="1:42">
      <c r="A176" s="74">
        <v>100000</v>
      </c>
      <c r="B176">
        <f ca="1">IF('Soil 2010'!$A184="CM",INDIRECT("'Soil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IF('Soil 2020'!$A184="CM",INDIRECT("'Soil 2020'!"&amp;'Country Selector'!$B$3&amp;ROW($A184))*10^12,0)*'Process Emissions Multipliers'!$B$43</f>
        <v>0</v>
      </c>
      <c r="M176" s="90">
        <f t="shared" ca="1" si="34"/>
        <v>21146.109800527254</v>
      </c>
      <c r="N176" s="90">
        <f t="shared" ca="1" si="32"/>
        <v>42292.219601054509</v>
      </c>
      <c r="O176" s="90">
        <f t="shared" ca="1" si="32"/>
        <v>63438.329401581759</v>
      </c>
      <c r="P176" s="90">
        <f t="shared" ca="1" si="32"/>
        <v>84584.439202109017</v>
      </c>
      <c r="Q176" s="90">
        <f t="shared" ca="1" si="32"/>
        <v>105730.54900263627</v>
      </c>
      <c r="R176" s="90">
        <f t="shared" ca="1" si="32"/>
        <v>126876.65880316352</v>
      </c>
      <c r="S176" s="90">
        <f t="shared" ca="1" si="32"/>
        <v>148022.76860369078</v>
      </c>
      <c r="T176" s="90">
        <f t="shared" ca="1" si="32"/>
        <v>169168.87840421803</v>
      </c>
      <c r="U176" s="90">
        <f t="shared" ca="1" si="32"/>
        <v>190314.98820474528</v>
      </c>
      <c r="V176">
        <f ca="1">IF('Soil 2030'!$A184="CM",INDIRECT("'Soil 2030'!"&amp;'Country Selector'!$B$3&amp;ROW($A184))*10^12,0)*'Process Emissions Multipliers'!$D$43</f>
        <v>211461.09800527254</v>
      </c>
      <c r="W176" s="90">
        <f t="shared" ca="1" si="38"/>
        <v>212193.98381983215</v>
      </c>
      <c r="X176" s="90">
        <f t="shared" ca="1" si="38"/>
        <v>212926.86963439171</v>
      </c>
      <c r="Y176" s="90">
        <f t="shared" ca="1" si="38"/>
        <v>213659.75544895127</v>
      </c>
      <c r="Z176" s="90">
        <f t="shared" ca="1" si="38"/>
        <v>214392.64126351089</v>
      </c>
      <c r="AA176" s="90">
        <f t="shared" ca="1" si="38"/>
        <v>215125.52707807047</v>
      </c>
      <c r="AB176" s="90">
        <f t="shared" ca="1" si="38"/>
        <v>215858.41289263006</v>
      </c>
      <c r="AC176" s="90">
        <f t="shared" ca="1" si="38"/>
        <v>216591.29870718965</v>
      </c>
      <c r="AD176" s="90">
        <f t="shared" ca="1" si="38"/>
        <v>217324.18452174924</v>
      </c>
      <c r="AE176" s="90">
        <f t="shared" ca="1" si="38"/>
        <v>218057.07033630883</v>
      </c>
      <c r="AF176" s="90">
        <f t="shared" ca="1" si="38"/>
        <v>218789.95615086841</v>
      </c>
      <c r="AG176" s="90">
        <f t="shared" ca="1" si="38"/>
        <v>219522.84196542803</v>
      </c>
      <c r="AH176" s="90">
        <f t="shared" ca="1" si="38"/>
        <v>220255.72777998756</v>
      </c>
      <c r="AI176" s="90">
        <f t="shared" ca="1" si="38"/>
        <v>220988.61359454718</v>
      </c>
      <c r="AJ176" s="90">
        <f t="shared" ca="1" si="38"/>
        <v>221721.49940910676</v>
      </c>
      <c r="AK176" s="90">
        <f t="shared" ca="1" si="38"/>
        <v>222454.38522366635</v>
      </c>
      <c r="AL176" s="90">
        <f t="shared" ca="1" si="38"/>
        <v>223187.27103822594</v>
      </c>
      <c r="AM176" s="90">
        <f t="shared" ca="1" si="37"/>
        <v>223920.15685278556</v>
      </c>
      <c r="AN176" s="90">
        <f t="shared" ca="1" si="37"/>
        <v>224653.04266734511</v>
      </c>
      <c r="AO176" s="90">
        <f t="shared" ca="1" si="37"/>
        <v>225385.9284819047</v>
      </c>
      <c r="AP176">
        <f ca="1">V176*'Process Emissions Multipliers'!$E$43</f>
        <v>226118.81429646429</v>
      </c>
    </row>
    <row r="177" spans="1:42">
      <c r="A177" s="74">
        <v>1000000</v>
      </c>
      <c r="B177">
        <f ca="1">IF('Soil 2010'!$A185="CM",INDIRECT("'Soil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IF('Soil 2020'!$A185="CM",INDIRECT("'Soil 2020'!"&amp;'Country Selector'!$B$3&amp;ROW($A185))*10^12,0)*'Process Emissions Multipliers'!$B$43</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IF('Soil 2030'!$A185="CM",INDIRECT("'Soil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P177"/>
  <sheetViews>
    <sheetView workbookViewId="0"/>
  </sheetViews>
  <sheetFormatPr baseColWidth="10" defaultColWidth="8.83203125" defaultRowHeight="15"/>
  <cols>
    <col min="1" max="1" width="28.83203125" customWidth="1"/>
    <col min="2" max="22" width="9.1640625" customWidth="1"/>
    <col min="42" max="4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s="90">
        <f ca="1">IF('Ric 2010'!$A10="RC",INDIRECT("'Ric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s="90">
        <f ca="1">IF('Ric 2020'!$A10="RC",INDIRECT("'Ric 2020'!"&amp;'Country Selector'!$B$3&amp;ROW($A10))*10^12,0)*'Process Emissions Multipliers'!$B$43</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s="90">
        <f ca="1">IF('Ric 2030'!$A10="RC",INDIRECT("'Ric 2030'!"&amp;'Country Selector'!$B$3&amp;ROW($A10))*10^12,0)*'Process Emissions Multipliers'!$D$43</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s="90">
        <f ca="1">V2*'Process Emissions Multipliers'!$E$43</f>
        <v>0</v>
      </c>
    </row>
    <row r="3" spans="1:42">
      <c r="A3" s="74">
        <v>-49</v>
      </c>
      <c r="B3" s="90">
        <f ca="1">IF('Ric 2010'!$A11="RC",INDIRECT("'Ric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s="90">
        <f ca="1">IF('Ric 2020'!$A11="RC",INDIRECT("'Ric 2020'!"&amp;'Country Selector'!$B$3&amp;ROW($A11))*10^12,0)*'Process Emissions Multipliers'!$B$43</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s="90">
        <f ca="1">IF('Ric 2030'!$A11="RC",INDIRECT("'Ric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s="90">
        <f ca="1">V3*'Process Emissions Multipliers'!$E$43</f>
        <v>0</v>
      </c>
    </row>
    <row r="4" spans="1:42">
      <c r="A4" s="74">
        <v>-48</v>
      </c>
      <c r="B4" s="90">
        <f ca="1">IF('Ric 2010'!$A12="RC",INDIRECT("'Ric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s="90">
        <f ca="1">IF('Ric 2020'!$A12="RC",INDIRECT("'Ric 2020'!"&amp;'Country Selector'!$B$3&amp;ROW($A12))*10^12,0)*'Process Emissions Multipliers'!$B$43</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s="90">
        <f ca="1">IF('Ric 2030'!$A12="RC",INDIRECT("'Ric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s="90">
        <f ca="1">V4*'Process Emissions Multipliers'!$E$43</f>
        <v>0</v>
      </c>
    </row>
    <row r="5" spans="1:42">
      <c r="A5" s="74">
        <v>-47</v>
      </c>
      <c r="B5" s="90">
        <f ca="1">IF('Ric 2010'!$A13="RC",INDIRECT("'Ric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s="90">
        <f ca="1">IF('Ric 2020'!$A13="RC",INDIRECT("'Ric 2020'!"&amp;'Country Selector'!$B$3&amp;ROW($A13))*10^12,0)*'Process Emissions Multipliers'!$B$43</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s="90">
        <f ca="1">IF('Ric 2030'!$A13="RC",INDIRECT("'Ric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s="90">
        <f ca="1">V5*'Process Emissions Multipliers'!$E$43</f>
        <v>0</v>
      </c>
    </row>
    <row r="6" spans="1:42">
      <c r="A6" s="74">
        <v>-46</v>
      </c>
      <c r="B6" s="90">
        <f ca="1">IF('Ric 2010'!$A14="RC",INDIRECT("'Ric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s="90">
        <f ca="1">IF('Ric 2020'!$A14="RC",INDIRECT("'Ric 2020'!"&amp;'Country Selector'!$B$3&amp;ROW($A14))*10^12,0)*'Process Emissions Multipliers'!$B$43</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s="90">
        <f ca="1">IF('Ric 2030'!$A14="RC",INDIRECT("'Ric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s="90">
        <f ca="1">V6*'Process Emissions Multipliers'!$E$43</f>
        <v>0</v>
      </c>
    </row>
    <row r="7" spans="1:42">
      <c r="A7" s="74">
        <v>-45</v>
      </c>
      <c r="B7" s="90">
        <f ca="1">IF('Ric 2010'!$A15="RC",INDIRECT("'Ric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s="90">
        <f ca="1">IF('Ric 2020'!$A15="RC",INDIRECT("'Ric 2020'!"&amp;'Country Selector'!$B$3&amp;ROW($A15))*10^12,0)*'Process Emissions Multipliers'!$B$43</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s="90">
        <f ca="1">IF('Ric 2030'!$A15="RC",INDIRECT("'Ric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s="90">
        <f ca="1">V7*'Process Emissions Multipliers'!$E$43</f>
        <v>0</v>
      </c>
    </row>
    <row r="8" spans="1:42">
      <c r="A8" s="74">
        <v>-44</v>
      </c>
      <c r="B8" s="90">
        <f ca="1">IF('Ric 2010'!$A16="RC",INDIRECT("'Ric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s="90">
        <f ca="1">IF('Ric 2020'!$A16="RC",INDIRECT("'Ric 2020'!"&amp;'Country Selector'!$B$3&amp;ROW($A16))*10^12,0)*'Process Emissions Multipliers'!$B$43</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s="90">
        <f ca="1">IF('Ric 2030'!$A16="RC",INDIRECT("'Ric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s="90">
        <f ca="1">V8*'Process Emissions Multipliers'!$E$43</f>
        <v>0</v>
      </c>
    </row>
    <row r="9" spans="1:42">
      <c r="A9" s="74">
        <v>-43</v>
      </c>
      <c r="B9" s="90">
        <f ca="1">IF('Ric 2010'!$A17="RC",INDIRECT("'Ric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s="90">
        <f ca="1">IF('Ric 2020'!$A17="RC",INDIRECT("'Ric 2020'!"&amp;'Country Selector'!$B$3&amp;ROW($A17))*10^12,0)*'Process Emissions Multipliers'!$B$43</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s="90">
        <f ca="1">IF('Ric 2030'!$A17="RC",INDIRECT("'Ric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s="90">
        <f ca="1">V9*'Process Emissions Multipliers'!$E$43</f>
        <v>0</v>
      </c>
    </row>
    <row r="10" spans="1:42">
      <c r="A10" s="74">
        <v>-42</v>
      </c>
      <c r="B10" s="90">
        <f ca="1">IF('Ric 2010'!$A18="RC",INDIRECT("'Ric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s="90">
        <f ca="1">IF('Ric 2020'!$A18="RC",INDIRECT("'Ric 2020'!"&amp;'Country Selector'!$B$3&amp;ROW($A18))*10^12,0)*'Process Emissions Multipliers'!$B$43</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s="90">
        <f ca="1">IF('Ric 2030'!$A18="RC",INDIRECT("'Ric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s="90">
        <f ca="1">V10*'Process Emissions Multipliers'!$E$43</f>
        <v>0</v>
      </c>
    </row>
    <row r="11" spans="1:42">
      <c r="A11" s="74">
        <v>-41</v>
      </c>
      <c r="B11" s="90">
        <f ca="1">IF('Ric 2010'!$A19="RC",INDIRECT("'Ric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s="90">
        <f ca="1">IF('Ric 2020'!$A19="RC",INDIRECT("'Ric 2020'!"&amp;'Country Selector'!$B$3&amp;ROW($A19))*10^12,0)*'Process Emissions Multipliers'!$B$43</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s="90">
        <f ca="1">IF('Ric 2030'!$A19="RC",INDIRECT("'Ric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s="90">
        <f ca="1">V11*'Process Emissions Multipliers'!$E$43</f>
        <v>0</v>
      </c>
    </row>
    <row r="12" spans="1:42">
      <c r="A12" s="74">
        <v>-40</v>
      </c>
      <c r="B12" s="90">
        <f ca="1">IF('Ric 2010'!$A20="RC",INDIRECT("'Ric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s="90">
        <f ca="1">IF('Ric 2020'!$A20="RC",INDIRECT("'Ric 2020'!"&amp;'Country Selector'!$B$3&amp;ROW($A20))*10^12,0)*'Process Emissions Multipliers'!$B$43</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s="90">
        <f ca="1">IF('Ric 2030'!$A20="RC",INDIRECT("'Ric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s="90">
        <f ca="1">V12*'Process Emissions Multipliers'!$E$43</f>
        <v>0</v>
      </c>
    </row>
    <row r="13" spans="1:42">
      <c r="A13" s="74">
        <v>-39</v>
      </c>
      <c r="B13" s="90">
        <f ca="1">IF('Ric 2010'!$A21="RC",INDIRECT("'Ric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s="90">
        <f ca="1">IF('Ric 2020'!$A21="RC",INDIRECT("'Ric 2020'!"&amp;'Country Selector'!$B$3&amp;ROW($A21))*10^12,0)*'Process Emissions Multipliers'!$B$43</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s="90">
        <f ca="1">IF('Ric 2030'!$A21="RC",INDIRECT("'Ric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s="90">
        <f ca="1">V13*'Process Emissions Multipliers'!$E$43</f>
        <v>0</v>
      </c>
    </row>
    <row r="14" spans="1:42">
      <c r="A14" s="74">
        <v>-38</v>
      </c>
      <c r="B14" s="90">
        <f ca="1">IF('Ric 2010'!$A22="RC",INDIRECT("'Ric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s="90">
        <f ca="1">IF('Ric 2020'!$A22="RC",INDIRECT("'Ric 2020'!"&amp;'Country Selector'!$B$3&amp;ROW($A22))*10^12,0)*'Process Emissions Multipliers'!$B$43</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s="90">
        <f ca="1">IF('Ric 2030'!$A22="RC",INDIRECT("'Ric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s="90">
        <f ca="1">V14*'Process Emissions Multipliers'!$E$43</f>
        <v>0</v>
      </c>
    </row>
    <row r="15" spans="1:42">
      <c r="A15" s="74">
        <v>-37</v>
      </c>
      <c r="B15" s="90">
        <f ca="1">IF('Ric 2010'!$A23="RC",INDIRECT("'Ric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s="90">
        <f ca="1">IF('Ric 2020'!$A23="RC",INDIRECT("'Ric 2020'!"&amp;'Country Selector'!$B$3&amp;ROW($A23))*10^12,0)*'Process Emissions Multipliers'!$B$43</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s="90">
        <f ca="1">IF('Ric 2030'!$A23="RC",INDIRECT("'Ric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s="90">
        <f ca="1">V15*'Process Emissions Multipliers'!$E$43</f>
        <v>0</v>
      </c>
    </row>
    <row r="16" spans="1:42">
      <c r="A16" s="74">
        <v>-36</v>
      </c>
      <c r="B16" s="90">
        <f ca="1">IF('Ric 2010'!$A24="RC",INDIRECT("'Ric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s="90">
        <f ca="1">IF('Ric 2020'!$A24="RC",INDIRECT("'Ric 2020'!"&amp;'Country Selector'!$B$3&amp;ROW($A24))*10^12,0)*'Process Emissions Multipliers'!$B$43</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s="90">
        <f ca="1">IF('Ric 2030'!$A24="RC",INDIRECT("'Ric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s="90">
        <f ca="1">V16*'Process Emissions Multipliers'!$E$43</f>
        <v>0</v>
      </c>
    </row>
    <row r="17" spans="1:42">
      <c r="A17" s="74">
        <v>-35</v>
      </c>
      <c r="B17" s="90">
        <f ca="1">IF('Ric 2010'!$A25="RC",INDIRECT("'Ric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s="90">
        <f ca="1">IF('Ric 2020'!$A25="RC",INDIRECT("'Ric 2020'!"&amp;'Country Selector'!$B$3&amp;ROW($A25))*10^12,0)*'Process Emissions Multipliers'!$B$43</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s="90">
        <f ca="1">IF('Ric 2030'!$A25="RC",INDIRECT("'Ric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s="90">
        <f ca="1">V17*'Process Emissions Multipliers'!$E$43</f>
        <v>0</v>
      </c>
    </row>
    <row r="18" spans="1:42">
      <c r="A18" s="74">
        <v>-34</v>
      </c>
      <c r="B18" s="90">
        <f ca="1">IF('Ric 2010'!$A26="RC",INDIRECT("'Ric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s="90">
        <f ca="1">IF('Ric 2020'!$A26="RC",INDIRECT("'Ric 2020'!"&amp;'Country Selector'!$B$3&amp;ROW($A26))*10^12,0)*'Process Emissions Multipliers'!$B$43</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s="90">
        <f ca="1">IF('Ric 2030'!$A26="RC",INDIRECT("'Ric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s="90">
        <f ca="1">V18*'Process Emissions Multipliers'!$E$43</f>
        <v>0</v>
      </c>
    </row>
    <row r="19" spans="1:42">
      <c r="A19" s="74">
        <v>-33</v>
      </c>
      <c r="B19" s="90">
        <f ca="1">IF('Ric 2010'!$A27="RC",INDIRECT("'Ric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s="90">
        <f ca="1">IF('Ric 2020'!$A27="RC",INDIRECT("'Ric 2020'!"&amp;'Country Selector'!$B$3&amp;ROW($A27))*10^12,0)*'Process Emissions Multipliers'!$B$43</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s="90">
        <f ca="1">IF('Ric 2030'!$A27="RC",INDIRECT("'Ric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s="90">
        <f ca="1">V19*'Process Emissions Multipliers'!$E$43</f>
        <v>0</v>
      </c>
    </row>
    <row r="20" spans="1:42">
      <c r="A20" s="74">
        <v>-32</v>
      </c>
      <c r="B20" s="90">
        <f ca="1">IF('Ric 2010'!$A28="RC",INDIRECT("'Ric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s="90">
        <f ca="1">IF('Ric 2020'!$A28="RC",INDIRECT("'Ric 2020'!"&amp;'Country Selector'!$B$3&amp;ROW($A28))*10^12,0)*'Process Emissions Multipliers'!$B$43</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s="90">
        <f ca="1">IF('Ric 2030'!$A28="RC",INDIRECT("'Ric 2030'!"&amp;'Country Selector'!$B$3&amp;ROW($A28))*10^12,0)*'Process Emissions Multipliers'!$D$43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s="90">
        <f ca="1">V20*'Process Emissions Multipliers'!$E$43</f>
        <v>0</v>
      </c>
    </row>
    <row r="21" spans="1:42">
      <c r="A21" s="74">
        <v>-31</v>
      </c>
      <c r="B21" s="90">
        <f ca="1">IF('Ric 2010'!$A29="RC",INDIRECT("'Ric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s="90">
        <f ca="1">IF('Ric 2020'!$A29="RC",INDIRECT("'Ric 2020'!"&amp;'Country Selector'!$B$3&amp;ROW($A29))*10^12,0)*'Process Emissions Multipliers'!$B$43</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s="90">
        <f ca="1">IF('Ric 2030'!$A29="RC",INDIRECT("'Ric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s="90">
        <f ca="1">V21*'Process Emissions Multipliers'!$E$43</f>
        <v>0</v>
      </c>
    </row>
    <row r="22" spans="1:42">
      <c r="A22" s="74">
        <v>-30</v>
      </c>
      <c r="B22" s="90">
        <f ca="1">IF('Ric 2010'!$A30="RC",INDIRECT("'Ric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s="90">
        <f ca="1">IF('Ric 2020'!$A30="RC",INDIRECT("'Ric 2020'!"&amp;'Country Selector'!$B$3&amp;ROW($A30))*10^12,0)*'Process Emissions Multipliers'!$B$43</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s="90">
        <f ca="1">IF('Ric 2030'!$A30="RC",INDIRECT("'Ric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s="90">
        <f ca="1">V22*'Process Emissions Multipliers'!$E$43</f>
        <v>0</v>
      </c>
    </row>
    <row r="23" spans="1:42">
      <c r="A23" s="74">
        <v>-29</v>
      </c>
      <c r="B23" s="90">
        <f ca="1">IF('Ric 2010'!$A31="RC",INDIRECT("'Ric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s="90">
        <f ca="1">IF('Ric 2020'!$A31="RC",INDIRECT("'Ric 2020'!"&amp;'Country Selector'!$B$3&amp;ROW($A31))*10^12,0)*'Process Emissions Multipliers'!$B$43</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s="90">
        <f ca="1">IF('Ric 2030'!$A31="RC",INDIRECT("'Ric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s="90">
        <f ca="1">V23*'Process Emissions Multipliers'!$E$43</f>
        <v>0</v>
      </c>
    </row>
    <row r="24" spans="1:42">
      <c r="A24" s="74">
        <v>-28</v>
      </c>
      <c r="B24" s="90">
        <f ca="1">IF('Ric 2010'!$A32="RC",INDIRECT("'Ric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s="90">
        <f ca="1">IF('Ric 2020'!$A32="RC",INDIRECT("'Ric 2020'!"&amp;'Country Selector'!$B$3&amp;ROW($A32))*10^12,0)*'Process Emissions Multipliers'!$B$43</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s="90">
        <f ca="1">IF('Ric 2030'!$A32="RC",INDIRECT("'Ric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s="90">
        <f ca="1">V24*'Process Emissions Multipliers'!$E$43</f>
        <v>0</v>
      </c>
    </row>
    <row r="25" spans="1:42">
      <c r="A25" s="74">
        <v>-27</v>
      </c>
      <c r="B25" s="90">
        <f ca="1">IF('Ric 2010'!$A33="RC",INDIRECT("'Ric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s="90">
        <f ca="1">IF('Ric 2020'!$A33="RC",INDIRECT("'Ric 2020'!"&amp;'Country Selector'!$B$3&amp;ROW($A33))*10^12,0)*'Process Emissions Multipliers'!$B$43</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s="90">
        <f ca="1">IF('Ric 2030'!$A33="RC",INDIRECT("'Ric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s="90">
        <f ca="1">V25*'Process Emissions Multipliers'!$E$43</f>
        <v>0</v>
      </c>
    </row>
    <row r="26" spans="1:42">
      <c r="A26" s="74">
        <v>-26</v>
      </c>
      <c r="B26" s="90">
        <f ca="1">IF('Ric 2010'!$A34="RC",INDIRECT("'Ric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s="90">
        <f ca="1">IF('Ric 2020'!$A34="RC",INDIRECT("'Ric 2020'!"&amp;'Country Selector'!$B$3&amp;ROW($A34))*10^12,0)*'Process Emissions Multipliers'!$B$43</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s="90">
        <f ca="1">IF('Ric 2030'!$A34="RC",INDIRECT("'Ric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s="90">
        <f ca="1">V26*'Process Emissions Multipliers'!$E$43</f>
        <v>0</v>
      </c>
    </row>
    <row r="27" spans="1:42">
      <c r="A27" s="74">
        <v>-25</v>
      </c>
      <c r="B27" s="90">
        <f ca="1">IF('Ric 2010'!$A35="RC",INDIRECT("'Ric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s="90">
        <f ca="1">IF('Ric 2020'!$A35="RC",INDIRECT("'Ric 2020'!"&amp;'Country Selector'!$B$3&amp;ROW($A35))*10^12,0)*'Process Emissions Multipliers'!$B$43</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s="90">
        <f ca="1">IF('Ric 2030'!$A35="RC",INDIRECT("'Ric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s="90">
        <f ca="1">V27*'Process Emissions Multipliers'!$E$43</f>
        <v>0</v>
      </c>
    </row>
    <row r="28" spans="1:42">
      <c r="A28" s="74">
        <v>-24</v>
      </c>
      <c r="B28" s="90">
        <f ca="1">IF('Ric 2010'!$A36="RC",INDIRECT("'Ric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s="90">
        <f ca="1">IF('Ric 2020'!$A36="RC",INDIRECT("'Ric 2020'!"&amp;'Country Selector'!$B$3&amp;ROW($A36))*10^12,0)*'Process Emissions Multipliers'!$B$43</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s="90">
        <f ca="1">IF('Ric 2030'!$A36="RC",INDIRECT("'Ric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s="90">
        <f ca="1">V28*'Process Emissions Multipliers'!$E$43</f>
        <v>0</v>
      </c>
    </row>
    <row r="29" spans="1:42">
      <c r="A29" s="74">
        <v>-23</v>
      </c>
      <c r="B29" s="90">
        <f ca="1">IF('Ric 2010'!$A37="RC",INDIRECT("'Ric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s="90">
        <f ca="1">IF('Ric 2020'!$A37="RC",INDIRECT("'Ric 2020'!"&amp;'Country Selector'!$B$3&amp;ROW($A37))*10^12,0)*'Process Emissions Multipliers'!$B$43</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s="90">
        <f ca="1">IF('Ric 2030'!$A37="RC",INDIRECT("'Ric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s="90">
        <f ca="1">V29*'Process Emissions Multipliers'!$E$43</f>
        <v>0</v>
      </c>
    </row>
    <row r="30" spans="1:42">
      <c r="A30" s="74">
        <v>-22</v>
      </c>
      <c r="B30" s="90">
        <f ca="1">IF('Ric 2010'!$A38="RC",INDIRECT("'Ric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s="90">
        <f ca="1">IF('Ric 2020'!$A38="RC",INDIRECT("'Ric 2020'!"&amp;'Country Selector'!$B$3&amp;ROW($A38))*10^12,0)*'Process Emissions Multipliers'!$B$43</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s="90">
        <f ca="1">IF('Ric 2030'!$A38="RC",INDIRECT("'Ric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s="90">
        <f ca="1">V30*'Process Emissions Multipliers'!$E$43</f>
        <v>0</v>
      </c>
    </row>
    <row r="31" spans="1:42">
      <c r="A31" s="74">
        <v>-21</v>
      </c>
      <c r="B31" s="90">
        <f ca="1">IF('Ric 2010'!$A39="RC",INDIRECT("'Ric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s="90">
        <f ca="1">IF('Ric 2020'!$A39="RC",INDIRECT("'Ric 2020'!"&amp;'Country Selector'!$B$3&amp;ROW($A39))*10^12,0)*'Process Emissions Multipliers'!$B$43</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s="90">
        <f ca="1">IF('Ric 2030'!$A39="RC",INDIRECT("'Ric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s="90">
        <f ca="1">V31*'Process Emissions Multipliers'!$E$43</f>
        <v>0</v>
      </c>
    </row>
    <row r="32" spans="1:42">
      <c r="A32" s="74">
        <v>-20</v>
      </c>
      <c r="B32" s="90">
        <f ca="1">IF('Ric 2010'!$A40="RC",INDIRECT("'Ric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s="90">
        <f ca="1">IF('Ric 2020'!$A40="RC",INDIRECT("'Ric 2020'!"&amp;'Country Selector'!$B$3&amp;ROW($A40))*10^12,0)*'Process Emissions Multipliers'!$B$43</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s="90">
        <f ca="1">IF('Ric 2030'!$A40="RC",INDIRECT("'Ric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s="90">
        <f ca="1">V32*'Process Emissions Multipliers'!$E$43</f>
        <v>0</v>
      </c>
    </row>
    <row r="33" spans="1:42">
      <c r="A33" s="74">
        <v>-19</v>
      </c>
      <c r="B33" s="90">
        <f ca="1">IF('Ric 2010'!$A41="RC",INDIRECT("'Ric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s="90">
        <f ca="1">IF('Ric 2020'!$A41="RC",INDIRECT("'Ric 2020'!"&amp;'Country Selector'!$B$3&amp;ROW($A41))*10^12,0)*'Process Emissions Multipliers'!$B$43</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s="90">
        <f ca="1">IF('Ric 2030'!$A41="RC",INDIRECT("'Ric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s="90">
        <f ca="1">V33*'Process Emissions Multipliers'!$E$43</f>
        <v>0</v>
      </c>
    </row>
    <row r="34" spans="1:42">
      <c r="A34" s="74">
        <v>-18</v>
      </c>
      <c r="B34" s="90">
        <f ca="1">IF('Ric 2010'!$A42="RC",INDIRECT("'Ric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s="90">
        <f ca="1">IF('Ric 2020'!$A42="RC",INDIRECT("'Ric 2020'!"&amp;'Country Selector'!$B$3&amp;ROW($A42))*10^12,0)*'Process Emissions Multipliers'!$B$43</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s="90">
        <f ca="1">IF('Ric 2030'!$A42="RC",INDIRECT("'Ric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s="90">
        <f ca="1">V34*'Process Emissions Multipliers'!$E$43</f>
        <v>0</v>
      </c>
    </row>
    <row r="35" spans="1:42">
      <c r="A35" s="74">
        <v>-17</v>
      </c>
      <c r="B35" s="90">
        <f ca="1">IF('Ric 2010'!$A43="RC",INDIRECT("'Ric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s="90">
        <f ca="1">IF('Ric 2020'!$A43="RC",INDIRECT("'Ric 2020'!"&amp;'Country Selector'!$B$3&amp;ROW($A43))*10^12,0)*'Process Emissions Multipliers'!$B$43</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s="90">
        <f ca="1">IF('Ric 2030'!$A43="RC",INDIRECT("'Ric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s="90">
        <f ca="1">V35*'Process Emissions Multipliers'!$E$43</f>
        <v>0</v>
      </c>
    </row>
    <row r="36" spans="1:42">
      <c r="A36" s="74">
        <v>-16</v>
      </c>
      <c r="B36" s="90">
        <f ca="1">IF('Ric 2010'!$A44="RC",INDIRECT("'Ric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s="90">
        <f ca="1">IF('Ric 2020'!$A44="RC",INDIRECT("'Ric 2020'!"&amp;'Country Selector'!$B$3&amp;ROW($A44))*10^12,0)*'Process Emissions Multipliers'!$B$43</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s="90">
        <f ca="1">IF('Ric 2030'!$A44="RC",INDIRECT("'Ric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s="90">
        <f ca="1">V36*'Process Emissions Multipliers'!$E$43</f>
        <v>0</v>
      </c>
    </row>
    <row r="37" spans="1:42">
      <c r="A37" s="74">
        <v>-15</v>
      </c>
      <c r="B37" s="90">
        <f ca="1">IF('Ric 2010'!$A45="RC",INDIRECT("'Ric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s="90">
        <f ca="1">IF('Ric 2020'!$A45="RC",INDIRECT("'Ric 2020'!"&amp;'Country Selector'!$B$3&amp;ROW($A45))*10^12,0)*'Process Emissions Multipliers'!$B$43</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s="90">
        <f ca="1">IF('Ric 2030'!$A45="RC",INDIRECT("'Ric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s="90">
        <f ca="1">V37*'Process Emissions Multipliers'!$E$43</f>
        <v>0</v>
      </c>
    </row>
    <row r="38" spans="1:42">
      <c r="A38" s="74">
        <v>-14</v>
      </c>
      <c r="B38" s="90">
        <f ca="1">IF('Ric 2010'!$A46="RC",INDIRECT("'Ric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s="90">
        <f ca="1">IF('Ric 2020'!$A46="RC",INDIRECT("'Ric 2020'!"&amp;'Country Selector'!$B$3&amp;ROW($A46))*10^12,0)*'Process Emissions Multipliers'!$B$43</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s="90">
        <f ca="1">IF('Ric 2030'!$A46="RC",INDIRECT("'Ric 2030'!"&amp;'Country Selector'!$B$3&amp;ROW($A46))*10^12,0)*'Process Emissions Multipliers'!$D$43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s="90">
        <f ca="1">V38*'Process Emissions Multipliers'!$E$43</f>
        <v>0</v>
      </c>
    </row>
    <row r="39" spans="1:42">
      <c r="A39" s="74">
        <v>-13</v>
      </c>
      <c r="B39" s="90">
        <f ca="1">IF('Ric 2010'!$A47="RC",INDIRECT("'Ric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s="90">
        <f ca="1">IF('Ric 2020'!$A47="RC",INDIRECT("'Ric 2020'!"&amp;'Country Selector'!$B$3&amp;ROW($A47))*10^12,0)*'Process Emissions Multipliers'!$B$43</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s="90">
        <f ca="1">IF('Ric 2030'!$A47="RC",INDIRECT("'Ric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s="90">
        <f ca="1">V39*'Process Emissions Multipliers'!$E$43</f>
        <v>0</v>
      </c>
    </row>
    <row r="40" spans="1:42">
      <c r="A40" s="74">
        <v>-12</v>
      </c>
      <c r="B40" s="90">
        <f ca="1">IF('Ric 2010'!$A48="RC",INDIRECT("'Ric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s="90">
        <f ca="1">IF('Ric 2020'!$A48="RC",INDIRECT("'Ric 2020'!"&amp;'Country Selector'!$B$3&amp;ROW($A48))*10^12,0)*'Process Emissions Multipliers'!$B$43</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s="90">
        <f ca="1">IF('Ric 2030'!$A48="RC",INDIRECT("'Ric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s="90">
        <f ca="1">V40*'Process Emissions Multipliers'!$E$43</f>
        <v>0</v>
      </c>
    </row>
    <row r="41" spans="1:42">
      <c r="A41" s="74">
        <v>-11</v>
      </c>
      <c r="B41" s="90">
        <f ca="1">IF('Ric 2010'!$A49="RC",INDIRECT("'Ric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s="90">
        <f ca="1">IF('Ric 2020'!$A49="RC",INDIRECT("'Ric 2020'!"&amp;'Country Selector'!$B$3&amp;ROW($A49))*10^12,0)*'Process Emissions Multipliers'!$B$43</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s="90">
        <f ca="1">IF('Ric 2030'!$A49="RC",INDIRECT("'Ric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s="90">
        <f ca="1">V41*'Process Emissions Multipliers'!$E$43</f>
        <v>0</v>
      </c>
    </row>
    <row r="42" spans="1:42">
      <c r="A42" s="74">
        <v>-10</v>
      </c>
      <c r="B42" s="90">
        <f ca="1">IF('Ric 2010'!$A50="RC",INDIRECT("'Ric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s="90">
        <f ca="1">IF('Ric 2020'!$A50="RC",INDIRECT("'Ric 2020'!"&amp;'Country Selector'!$B$3&amp;ROW($A50))*10^12,0)*'Process Emissions Multipliers'!$B$43</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s="90">
        <f ca="1">IF('Ric 2030'!$A50="RC",INDIRECT("'Ric 2030'!"&amp;'Country Selector'!$B$3&amp;ROW($A50))*10^12,0)*'Process Emissions Multipliers'!$D$43</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s="90">
        <f ca="1">V42*'Process Emissions Multipliers'!$E$43</f>
        <v>0</v>
      </c>
    </row>
    <row r="43" spans="1:42">
      <c r="A43" s="74">
        <v>-9</v>
      </c>
      <c r="B43" s="90">
        <f ca="1">IF('Ric 2010'!$A51="RC",INDIRECT("'Ric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s="90">
        <f ca="1">IF('Ric 2020'!$A51="RC",INDIRECT("'Ric 2020'!"&amp;'Country Selector'!$B$3&amp;ROW($A51))*10^12,0)*'Process Emissions Multipliers'!$B$43</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s="90">
        <f ca="1">IF('Ric 2030'!$A51="RC",INDIRECT("'Ric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s="90">
        <f ca="1">V43*'Process Emissions Multipliers'!$E$43</f>
        <v>0</v>
      </c>
    </row>
    <row r="44" spans="1:42">
      <c r="A44" s="74">
        <v>-8</v>
      </c>
      <c r="B44" s="90">
        <f ca="1">IF('Ric 2010'!$A52="RC",INDIRECT("'Ric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s="90">
        <f ca="1">IF('Ric 2020'!$A52="RC",INDIRECT("'Ric 2020'!"&amp;'Country Selector'!$B$3&amp;ROW($A52))*10^12,0)*'Process Emissions Multipliers'!$B$43</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s="90">
        <f ca="1">IF('Ric 2030'!$A52="RC",INDIRECT("'Ric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s="90">
        <f ca="1">V44*'Process Emissions Multipliers'!$E$43</f>
        <v>0</v>
      </c>
    </row>
    <row r="45" spans="1:42">
      <c r="A45" s="74">
        <v>-7</v>
      </c>
      <c r="B45" s="90">
        <f ca="1">IF('Ric 2010'!$A53="RC",INDIRECT("'Ric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s="90">
        <f ca="1">IF('Ric 2020'!$A53="RC",INDIRECT("'Ric 2020'!"&amp;'Country Selector'!$B$3&amp;ROW($A53))*10^12,0)*'Process Emissions Multipliers'!$B$43</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s="90">
        <f ca="1">IF('Ric 2030'!$A53="RC",INDIRECT("'Ric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s="90">
        <f ca="1">V45*'Process Emissions Multipliers'!$E$43</f>
        <v>0</v>
      </c>
    </row>
    <row r="46" spans="1:42">
      <c r="A46" s="74">
        <v>-6</v>
      </c>
      <c r="B46" s="90">
        <f ca="1">IF('Ric 2010'!$A54="RC",INDIRECT("'Ric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s="90">
        <f ca="1">IF('Ric 2020'!$A54="RC",INDIRECT("'Ric 2020'!"&amp;'Country Selector'!$B$3&amp;ROW($A54))*10^12,0)*'Process Emissions Multipliers'!$B$43</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s="90">
        <f ca="1">IF('Ric 2030'!$A54="RC",INDIRECT("'Ric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s="90">
        <f ca="1">V46*'Process Emissions Multipliers'!$E$43</f>
        <v>0</v>
      </c>
    </row>
    <row r="47" spans="1:42">
      <c r="A47" s="74">
        <v>-5</v>
      </c>
      <c r="B47" s="90">
        <f ca="1">IF('Ric 2010'!$A55="RC",INDIRECT("'Ric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s="90">
        <f ca="1">IF('Ric 2020'!$A55="RC",INDIRECT("'Ric 2020'!"&amp;'Country Selector'!$B$3&amp;ROW($A55))*10^12,0)*'Process Emissions Multipliers'!$B$43</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s="90">
        <f ca="1">IF('Ric 2030'!$A55="RC",INDIRECT("'Ric 2030'!"&amp;'Country Selector'!$B$3&amp;ROW($A55))*10^12,0)*'Process Emissions Multipliers'!$D$43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s="90">
        <f ca="1">V47*'Process Emissions Multipliers'!$E$43</f>
        <v>0</v>
      </c>
    </row>
    <row r="48" spans="1:42">
      <c r="A48" s="74">
        <v>-4</v>
      </c>
      <c r="B48" s="90">
        <f ca="1">IF('Ric 2010'!$A56="RC",INDIRECT("'Ric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s="90">
        <f ca="1">IF('Ric 2020'!$A56="RC",INDIRECT("'Ric 2020'!"&amp;'Country Selector'!$B$3&amp;ROW($A56))*10^12,0)*'Process Emissions Multipliers'!$B$43</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s="90">
        <f ca="1">IF('Ric 2030'!$A56="RC",INDIRECT("'Ric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s="90">
        <f ca="1">V48*'Process Emissions Multipliers'!$E$43</f>
        <v>0</v>
      </c>
    </row>
    <row r="49" spans="1:42">
      <c r="A49" s="74">
        <v>-3</v>
      </c>
      <c r="B49" s="90">
        <f ca="1">IF('Ric 2010'!$A57="RC",INDIRECT("'Ric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s="90">
        <f ca="1">IF('Ric 2020'!$A57="RC",INDIRECT("'Ric 2020'!"&amp;'Country Selector'!$B$3&amp;ROW($A57))*10^12,0)*'Process Emissions Multipliers'!$B$43</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s="90">
        <f ca="1">IF('Ric 2030'!$A57="RC",INDIRECT("'Ric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s="90">
        <f ca="1">V49*'Process Emissions Multipliers'!$E$43</f>
        <v>0</v>
      </c>
    </row>
    <row r="50" spans="1:42">
      <c r="A50" s="74">
        <v>-2</v>
      </c>
      <c r="B50" s="90">
        <f ca="1">IF('Ric 2010'!$A58="RC",INDIRECT("'Ric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s="90">
        <f ca="1">IF('Ric 2020'!$A58="RC",INDIRECT("'Ric 2020'!"&amp;'Country Selector'!$B$3&amp;ROW($A58))*10^12,0)*'Process Emissions Multipliers'!$B$43</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s="90">
        <f ca="1">IF('Ric 2030'!$A58="RC",INDIRECT("'Ric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s="90">
        <f ca="1">V50*'Process Emissions Multipliers'!$E$43</f>
        <v>0</v>
      </c>
    </row>
    <row r="51" spans="1:42">
      <c r="A51" s="74">
        <v>-1</v>
      </c>
      <c r="B51" s="90">
        <f ca="1">IF('Ric 2010'!$A59="RC",INDIRECT("'Ric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s="90">
        <f ca="1">IF('Ric 2020'!$A59="RC",INDIRECT("'Ric 2020'!"&amp;'Country Selector'!$B$3&amp;ROW($A59))*10^12,0)*'Process Emissions Multipliers'!$B$43</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s="90">
        <f ca="1">IF('Ric 2030'!$A59="RC",INDIRECT("'Ric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s="90">
        <f ca="1">V51*'Process Emissions Multipliers'!$E$43</f>
        <v>0</v>
      </c>
    </row>
    <row r="52" spans="1:42">
      <c r="A52" s="74">
        <v>0</v>
      </c>
      <c r="B52" s="90">
        <f ca="1">IF('Ric 2010'!$A60="RC",INDIRECT("'Ric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s="90">
        <f ca="1">IF('Ric 2020'!$A60="RC",INDIRECT("'Ric 2020'!"&amp;'Country Selector'!$B$3&amp;ROW($A60))*10^12,0)*'Process Emissions Multipliers'!$B$43</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s="90">
        <f ca="1">IF('Ric 2030'!$A60="RC",INDIRECT("'Ric 2030'!"&amp;'Country Selector'!$B$3&amp;ROW($A60))*10^12,0)*'Process Emissions Multipliers'!$D$43</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s="90">
        <f ca="1">V52*'Process Emissions Multipliers'!$E$43</f>
        <v>0</v>
      </c>
    </row>
    <row r="53" spans="1:42">
      <c r="A53" s="74">
        <v>1</v>
      </c>
      <c r="B53" s="90">
        <f ca="1">IF('Ric 2010'!$A61="RC",INDIRECT("'Ric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s="90">
        <f ca="1">IF('Ric 2020'!$A61="RC",INDIRECT("'Ric 2020'!"&amp;'Country Selector'!$B$3&amp;ROW($A61))*10^12,0)*'Process Emissions Multipliers'!$B$43</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s="90">
        <f ca="1">IF('Ric 2030'!$A61="RC",INDIRECT("'Ric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s="90">
        <f ca="1">V53*'Process Emissions Multipliers'!$E$43</f>
        <v>0</v>
      </c>
    </row>
    <row r="54" spans="1:42">
      <c r="A54" s="74">
        <v>2</v>
      </c>
      <c r="B54" s="90">
        <f ca="1">IF('Ric 2010'!$A62="RC",INDIRECT("'Ric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s="90">
        <f ca="1">IF('Ric 2020'!$A62="RC",INDIRECT("'Ric 2020'!"&amp;'Country Selector'!$B$3&amp;ROW($A62))*10^12,0)*'Process Emissions Multipliers'!$B$43</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s="90">
        <f ca="1">IF('Ric 2030'!$A62="RC",INDIRECT("'Ric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s="90">
        <f ca="1">V54*'Process Emissions Multipliers'!$E$43</f>
        <v>0</v>
      </c>
    </row>
    <row r="55" spans="1:42">
      <c r="A55" s="74">
        <v>3</v>
      </c>
      <c r="B55" s="90">
        <f ca="1">IF('Ric 2010'!$A63="RC",INDIRECT("'Ric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s="90">
        <f ca="1">IF('Ric 2020'!$A63="RC",INDIRECT("'Ric 2020'!"&amp;'Country Selector'!$B$3&amp;ROW($A63))*10^12,0)*'Process Emissions Multipliers'!$B$43</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s="90">
        <f ca="1">IF('Ric 2030'!$A63="RC",INDIRECT("'Ric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s="90">
        <f ca="1">V55*'Process Emissions Multipliers'!$E$43</f>
        <v>0</v>
      </c>
    </row>
    <row r="56" spans="1:42">
      <c r="A56" s="74">
        <v>4</v>
      </c>
      <c r="B56" s="90">
        <f ca="1">IF('Ric 2010'!$A64="RC",INDIRECT("'Ric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s="90">
        <f ca="1">IF('Ric 2020'!$A64="RC",INDIRECT("'Ric 2020'!"&amp;'Country Selector'!$B$3&amp;ROW($A64))*10^12,0)*'Process Emissions Multipliers'!$B$43</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s="90">
        <f ca="1">IF('Ric 2030'!$A64="RC",INDIRECT("'Ric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s="90">
        <f ca="1">V56*'Process Emissions Multipliers'!$E$43</f>
        <v>0</v>
      </c>
    </row>
    <row r="57" spans="1:42">
      <c r="A57" s="74">
        <v>5</v>
      </c>
      <c r="B57" s="90">
        <f ca="1">IF('Ric 2010'!$A65="RC",INDIRECT("'Ric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s="90">
        <f ca="1">IF('Ric 2020'!$A65="RC",INDIRECT("'Ric 2020'!"&amp;'Country Selector'!$B$3&amp;ROW($A65))*10^12,0)*'Process Emissions Multipliers'!$B$43</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s="90">
        <f ca="1">IF('Ric 2030'!$A65="RC",INDIRECT("'Ric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s="90">
        <f ca="1">V57*'Process Emissions Multipliers'!$E$43</f>
        <v>0</v>
      </c>
    </row>
    <row r="58" spans="1:42">
      <c r="A58" s="74">
        <v>6</v>
      </c>
      <c r="B58" s="90">
        <f ca="1">IF('Ric 2010'!$A66="RC",INDIRECT("'Ric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s="90">
        <f ca="1">IF('Ric 2020'!$A66="RC",INDIRECT("'Ric 2020'!"&amp;'Country Selector'!$B$3&amp;ROW($A66))*10^12,0)*'Process Emissions Multipliers'!$B$43</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s="90">
        <f ca="1">IF('Ric 2030'!$A66="RC",INDIRECT("'Ric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s="90">
        <f ca="1">V58*'Process Emissions Multipliers'!$E$43</f>
        <v>0</v>
      </c>
    </row>
    <row r="59" spans="1:42">
      <c r="A59" s="74">
        <v>7</v>
      </c>
      <c r="B59" s="90">
        <f ca="1">IF('Ric 2010'!$A67="RC",INDIRECT("'Ric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s="90">
        <f ca="1">IF('Ric 2020'!$A67="RC",INDIRECT("'Ric 2020'!"&amp;'Country Selector'!$B$3&amp;ROW($A67))*10^12,0)*'Process Emissions Multipliers'!$B$43</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s="90">
        <f ca="1">IF('Ric 2030'!$A67="RC",INDIRECT("'Ric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s="90">
        <f ca="1">V59*'Process Emissions Multipliers'!$E$43</f>
        <v>0</v>
      </c>
    </row>
    <row r="60" spans="1:42">
      <c r="A60" s="74">
        <v>8</v>
      </c>
      <c r="B60" s="90">
        <f ca="1">IF('Ric 2010'!$A68="RC",INDIRECT("'Ric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s="90">
        <f ca="1">IF('Ric 2020'!$A68="RC",INDIRECT("'Ric 2020'!"&amp;'Country Selector'!$B$3&amp;ROW($A68))*10^12,0)*'Process Emissions Multipliers'!$B$43</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s="90">
        <f ca="1">IF('Ric 2030'!$A68="RC",INDIRECT("'Ric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s="90">
        <f ca="1">V60*'Process Emissions Multipliers'!$E$43</f>
        <v>0</v>
      </c>
    </row>
    <row r="61" spans="1:42">
      <c r="A61" s="74">
        <v>9</v>
      </c>
      <c r="B61" s="90">
        <f ca="1">IF('Ric 2010'!$A69="RC",INDIRECT("'Ric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s="90">
        <f ca="1">IF('Ric 2020'!$A69="RC",INDIRECT("'Ric 2020'!"&amp;'Country Selector'!$B$3&amp;ROW($A69))*10^12,0)*'Process Emissions Multipliers'!$B$43</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s="90">
        <f ca="1">IF('Ric 2030'!$A69="RC",INDIRECT("'Ric 2030'!"&amp;'Country Selector'!$B$3&amp;ROW($A69))*10^12,0)*'Process Emissions Multipliers'!$D$43</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s="90">
        <f ca="1">V61*'Process Emissions Multipliers'!$E$43</f>
        <v>0</v>
      </c>
    </row>
    <row r="62" spans="1:42">
      <c r="A62" s="74">
        <v>10</v>
      </c>
      <c r="B62" s="90">
        <f ca="1">IF('Ric 2010'!$A70="RC",INDIRECT("'Ric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s="90">
        <f ca="1">IF('Ric 2020'!$A70="RC",INDIRECT("'Ric 2020'!"&amp;'Country Selector'!$B$3&amp;ROW($A70))*10^12,0)*'Process Emissions Multipliers'!$B$43</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s="90">
        <f ca="1">IF('Ric 2030'!$A70="RC",INDIRECT("'Ric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s="90">
        <f ca="1">V62*'Process Emissions Multipliers'!$E$43</f>
        <v>0</v>
      </c>
    </row>
    <row r="63" spans="1:42">
      <c r="A63" s="74">
        <v>11</v>
      </c>
      <c r="B63" s="90">
        <f ca="1">IF('Ric 2010'!$A71="RC",INDIRECT("'Ric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s="90">
        <f ca="1">IF('Ric 2020'!$A71="RC",INDIRECT("'Ric 2020'!"&amp;'Country Selector'!$B$3&amp;ROW($A71))*10^12,0)*'Process Emissions Multipliers'!$B$43</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s="90">
        <f ca="1">IF('Ric 2030'!$A71="RC",INDIRECT("'Ric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s="90">
        <f ca="1">V63*'Process Emissions Multipliers'!$E$43</f>
        <v>0</v>
      </c>
    </row>
    <row r="64" spans="1:42">
      <c r="A64" s="74">
        <v>12</v>
      </c>
      <c r="B64" s="90">
        <f ca="1">IF('Ric 2010'!$A72="RC",INDIRECT("'Ric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s="90">
        <f ca="1">IF('Ric 2020'!$A72="RC",INDIRECT("'Ric 2020'!"&amp;'Country Selector'!$B$3&amp;ROW($A72))*10^12,0)*'Process Emissions Multipliers'!$B$43</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s="90">
        <f ca="1">IF('Ric 2030'!$A72="RC",INDIRECT("'Ric 2030'!"&amp;'Country Selector'!$B$3&amp;ROW($A72))*10^12,0)*'Process Emissions Multipliers'!$D$43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s="90">
        <f ca="1">V64*'Process Emissions Multipliers'!$E$43</f>
        <v>0</v>
      </c>
    </row>
    <row r="65" spans="1:42">
      <c r="A65" s="74">
        <v>13</v>
      </c>
      <c r="B65" s="90">
        <f ca="1">IF('Ric 2010'!$A73="RC",INDIRECT("'Ric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s="90">
        <f ca="1">IF('Ric 2020'!$A73="RC",INDIRECT("'Ric 2020'!"&amp;'Country Selector'!$B$3&amp;ROW($A73))*10^12,0)*'Process Emissions Multipliers'!$B$43</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s="90">
        <f ca="1">IF('Ric 2030'!$A73="RC",INDIRECT("'Ric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s="90">
        <f ca="1">V65*'Process Emissions Multipliers'!$E$43</f>
        <v>0</v>
      </c>
    </row>
    <row r="66" spans="1:42">
      <c r="A66" s="74">
        <v>14</v>
      </c>
      <c r="B66" s="90">
        <f ca="1">IF('Ric 2010'!$A74="RC",INDIRECT("'Ric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s="90">
        <f ca="1">IF('Ric 2020'!$A74="RC",INDIRECT("'Ric 2020'!"&amp;'Country Selector'!$B$3&amp;ROW($A74))*10^12,0)*'Process Emissions Multipliers'!$B$43</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s="90">
        <f ca="1">IF('Ric 2030'!$A74="RC",INDIRECT("'Ric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s="90">
        <f ca="1">V66*'Process Emissions Multipliers'!$E$43</f>
        <v>0</v>
      </c>
    </row>
    <row r="67" spans="1:42">
      <c r="A67" s="74">
        <v>15</v>
      </c>
      <c r="B67" s="90">
        <f ca="1">IF('Ric 2010'!$A75="RC",INDIRECT("'Ric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s="90">
        <f ca="1">IF('Ric 2020'!$A75="RC",INDIRECT("'Ric 2020'!"&amp;'Country Selector'!$B$3&amp;ROW($A75))*10^12,0)*'Process Emissions Multipliers'!$B$43</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s="90">
        <f ca="1">IF('Ric 2030'!$A75="RC",INDIRECT("'Ric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s="90">
        <f ca="1">V67*'Process Emissions Multipliers'!$E$43</f>
        <v>0</v>
      </c>
    </row>
    <row r="68" spans="1:42">
      <c r="A68" s="74">
        <v>16</v>
      </c>
      <c r="B68" s="90">
        <f ca="1">IF('Ric 2010'!$A76="RC",INDIRECT("'Ric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s="90">
        <f ca="1">IF('Ric 2020'!$A76="RC",INDIRECT("'Ric 2020'!"&amp;'Country Selector'!$B$3&amp;ROW($A76))*10^12,0)*'Process Emissions Multipliers'!$B$43</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s="90">
        <f ca="1">IF('Ric 2030'!$A76="RC",INDIRECT("'Ric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s="90">
        <f ca="1">V68*'Process Emissions Multipliers'!$E$43</f>
        <v>0</v>
      </c>
    </row>
    <row r="69" spans="1:42">
      <c r="A69" s="74">
        <v>17</v>
      </c>
      <c r="B69" s="90">
        <f ca="1">IF('Ric 2010'!$A77="RC",INDIRECT("'Ric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s="90">
        <f ca="1">IF('Ric 2020'!$A77="RC",INDIRECT("'Ric 2020'!"&amp;'Country Selector'!$B$3&amp;ROW($A77))*10^12,0)*'Process Emissions Multipliers'!$B$43</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s="90">
        <f ca="1">IF('Ric 2030'!$A77="RC",INDIRECT("'Ric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s="90">
        <f ca="1">V69*'Process Emissions Multipliers'!$E$43</f>
        <v>0</v>
      </c>
    </row>
    <row r="70" spans="1:42">
      <c r="A70" s="74">
        <v>18</v>
      </c>
      <c r="B70" s="90">
        <f ca="1">IF('Ric 2010'!$A78="RC",INDIRECT("'Ric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s="90">
        <f ca="1">IF('Ric 2020'!$A78="RC",INDIRECT("'Ric 2020'!"&amp;'Country Selector'!$B$3&amp;ROW($A78))*10^12,0)*'Process Emissions Multipliers'!$B$43</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s="90">
        <f ca="1">IF('Ric 2030'!$A78="RC",INDIRECT("'Ric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s="90">
        <f ca="1">V70*'Process Emissions Multipliers'!$E$43</f>
        <v>0</v>
      </c>
    </row>
    <row r="71" spans="1:42">
      <c r="A71" s="74">
        <v>19</v>
      </c>
      <c r="B71" s="90">
        <f ca="1">IF('Ric 2010'!$A79="RC",INDIRECT("'Ric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s="90">
        <f ca="1">IF('Ric 2020'!$A79="RC",INDIRECT("'Ric 2020'!"&amp;'Country Selector'!$B$3&amp;ROW($A79))*10^12,0)*'Process Emissions Multipliers'!$B$43</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s="90">
        <f ca="1">IF('Ric 2030'!$A79="RC",INDIRECT("'Ric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s="90">
        <f ca="1">V71*'Process Emissions Multipliers'!$E$43</f>
        <v>0</v>
      </c>
    </row>
    <row r="72" spans="1:42">
      <c r="A72" s="74">
        <v>20</v>
      </c>
      <c r="B72" s="90">
        <f ca="1">IF('Ric 2010'!$A80="RC",INDIRECT("'Ric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s="90">
        <f ca="1">IF('Ric 2020'!$A80="RC",INDIRECT("'Ric 2020'!"&amp;'Country Selector'!$B$3&amp;ROW($A80))*10^12,0)*'Process Emissions Multipliers'!$B$43</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s="90">
        <f ca="1">IF('Ric 2030'!$A80="RC",INDIRECT("'Ric 2030'!"&amp;'Country Selector'!$B$3&amp;ROW($A80))*10^12,0)*'Process Emissions Multipliers'!$D$43</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s="90">
        <f ca="1">V72*'Process Emissions Multipliers'!$E$43</f>
        <v>0</v>
      </c>
    </row>
    <row r="73" spans="1:42">
      <c r="A73" s="74">
        <v>21</v>
      </c>
      <c r="B73" s="90">
        <f ca="1">IF('Ric 2010'!$A81="RC",INDIRECT("'Ric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s="90">
        <f ca="1">IF('Ric 2020'!$A81="RC",INDIRECT("'Ric 2020'!"&amp;'Country Selector'!$B$3&amp;ROW($A81))*10^12,0)*'Process Emissions Multipliers'!$B$43</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s="90">
        <f ca="1">IF('Ric 2030'!$A81="RC",INDIRECT("'Ric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s="90">
        <f ca="1">V73*'Process Emissions Multipliers'!$E$43</f>
        <v>0</v>
      </c>
    </row>
    <row r="74" spans="1:42">
      <c r="A74" s="74">
        <v>22</v>
      </c>
      <c r="B74" s="90">
        <f ca="1">IF('Ric 2010'!$A82="RC",INDIRECT("'Ric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s="90">
        <f ca="1">IF('Ric 2020'!$A82="RC",INDIRECT("'Ric 2020'!"&amp;'Country Selector'!$B$3&amp;ROW($A82))*10^12,0)*'Process Emissions Multipliers'!$B$43</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s="90">
        <f ca="1">IF('Ric 2030'!$A82="RC",INDIRECT("'Ric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s="90">
        <f ca="1">V74*'Process Emissions Multipliers'!$E$43</f>
        <v>0</v>
      </c>
    </row>
    <row r="75" spans="1:42">
      <c r="A75" s="74">
        <v>23</v>
      </c>
      <c r="B75" s="90">
        <f ca="1">IF('Ric 2010'!$A83="RC",INDIRECT("'Ric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s="90">
        <f ca="1">IF('Ric 2020'!$A83="RC",INDIRECT("'Ric 2020'!"&amp;'Country Selector'!$B$3&amp;ROW($A83))*10^12,0)*'Process Emissions Multipliers'!$B$43</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s="90">
        <f ca="1">IF('Ric 2030'!$A83="RC",INDIRECT("'Ric 2030'!"&amp;'Country Selector'!$B$3&amp;ROW($A83))*10^12,0)*'Process Emissions Multipliers'!$D$43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s="90">
        <f ca="1">V75*'Process Emissions Multipliers'!$E$43</f>
        <v>0</v>
      </c>
    </row>
    <row r="76" spans="1:42">
      <c r="A76" s="74">
        <v>24</v>
      </c>
      <c r="B76" s="90">
        <f ca="1">IF('Ric 2010'!$A84="RC",INDIRECT("'Ric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s="90">
        <f ca="1">IF('Ric 2020'!$A84="RC",INDIRECT("'Ric 2020'!"&amp;'Country Selector'!$B$3&amp;ROW($A84))*10^12,0)*'Process Emissions Multipliers'!$B$43</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s="90">
        <f ca="1">IF('Ric 2030'!$A84="RC",INDIRECT("'Ric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s="90">
        <f ca="1">V76*'Process Emissions Multipliers'!$E$43</f>
        <v>0</v>
      </c>
    </row>
    <row r="77" spans="1:42">
      <c r="A77" s="74">
        <v>25</v>
      </c>
      <c r="B77" s="90">
        <f ca="1">IF('Ric 2010'!$A85="RC",INDIRECT("'Ric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s="90">
        <f ca="1">IF('Ric 2020'!$A85="RC",INDIRECT("'Ric 2020'!"&amp;'Country Selector'!$B$3&amp;ROW($A85))*10^12,0)*'Process Emissions Multipliers'!$B$43</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s="90">
        <f ca="1">IF('Ric 2030'!$A85="RC",INDIRECT("'Ric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s="90">
        <f ca="1">V77*'Process Emissions Multipliers'!$E$43</f>
        <v>0</v>
      </c>
    </row>
    <row r="78" spans="1:42">
      <c r="A78" s="74">
        <v>26</v>
      </c>
      <c r="B78" s="90">
        <f ca="1">IF('Ric 2010'!$A86="RC",INDIRECT("'Ric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s="90">
        <f ca="1">IF('Ric 2020'!$A86="RC",INDIRECT("'Ric 2020'!"&amp;'Country Selector'!$B$3&amp;ROW($A86))*10^12,0)*'Process Emissions Multipliers'!$B$43</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s="90">
        <f ca="1">IF('Ric 2030'!$A86="RC",INDIRECT("'Ric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s="90">
        <f ca="1">V78*'Process Emissions Multipliers'!$E$43</f>
        <v>0</v>
      </c>
    </row>
    <row r="79" spans="1:42">
      <c r="A79" s="74">
        <v>27</v>
      </c>
      <c r="B79" s="90">
        <f ca="1">IF('Ric 2010'!$A87="RC",INDIRECT("'Ric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s="90">
        <f ca="1">IF('Ric 2020'!$A87="RC",INDIRECT("'Ric 2020'!"&amp;'Country Selector'!$B$3&amp;ROW($A87))*10^12,0)*'Process Emissions Multipliers'!$B$43</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s="90">
        <f ca="1">IF('Ric 2030'!$A87="RC",INDIRECT("'Ric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s="90">
        <f ca="1">V79*'Process Emissions Multipliers'!$E$43</f>
        <v>0</v>
      </c>
    </row>
    <row r="80" spans="1:42">
      <c r="A80" s="74">
        <v>28</v>
      </c>
      <c r="B80" s="90">
        <f ca="1">IF('Ric 2010'!$A88="RC",INDIRECT("'Ric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s="90">
        <f ca="1">IF('Ric 2020'!$A88="RC",INDIRECT("'Ric 2020'!"&amp;'Country Selector'!$B$3&amp;ROW($A88))*10^12,0)*'Process Emissions Multipliers'!$B$43</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s="90">
        <f ca="1">IF('Ric 2030'!$A88="RC",INDIRECT("'Ric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s="90">
        <f ca="1">V80*'Process Emissions Multipliers'!$E$43</f>
        <v>0</v>
      </c>
    </row>
    <row r="81" spans="1:42">
      <c r="A81" s="74">
        <v>29</v>
      </c>
      <c r="B81" s="90">
        <f ca="1">IF('Ric 2010'!$A89="RC",INDIRECT("'Ric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s="90">
        <f ca="1">IF('Ric 2020'!$A89="RC",INDIRECT("'Ric 2020'!"&amp;'Country Selector'!$B$3&amp;ROW($A89))*10^12,0)*'Process Emissions Multipliers'!$B$43</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s="90">
        <f ca="1">IF('Ric 2030'!$A89="RC",INDIRECT("'Ric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s="90">
        <f ca="1">V81*'Process Emissions Multipliers'!$E$43</f>
        <v>0</v>
      </c>
    </row>
    <row r="82" spans="1:42">
      <c r="A82" s="74">
        <v>30</v>
      </c>
      <c r="B82" s="90">
        <f ca="1">IF('Ric 2010'!$A90="RC",INDIRECT("'Ric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s="90">
        <f ca="1">IF('Ric 2020'!$A90="RC",INDIRECT("'Ric 2020'!"&amp;'Country Selector'!$B$3&amp;ROW($A90))*10^12,0)*'Process Emissions Multipliers'!$B$43</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s="90">
        <f ca="1">IF('Ric 2030'!$A90="RC",INDIRECT("'Ric 2030'!"&amp;'Country Selector'!$B$3&amp;ROW($A90))*10^12,0)*'Process Emissions Multipliers'!$D$43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s="90">
        <f ca="1">V82*'Process Emissions Multipliers'!$E$43</f>
        <v>0</v>
      </c>
    </row>
    <row r="83" spans="1:42">
      <c r="A83" s="74">
        <v>31</v>
      </c>
      <c r="B83" s="90">
        <f ca="1">IF('Ric 2010'!$A91="RC",INDIRECT("'Ric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s="90">
        <f ca="1">IF('Ric 2020'!$A91="RC",INDIRECT("'Ric 2020'!"&amp;'Country Selector'!$B$3&amp;ROW($A91))*10^12,0)*'Process Emissions Multipliers'!$B$43</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s="90">
        <f ca="1">IF('Ric 2030'!$A91="RC",INDIRECT("'Ric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s="90">
        <f ca="1">V83*'Process Emissions Multipliers'!$E$43</f>
        <v>0</v>
      </c>
    </row>
    <row r="84" spans="1:42">
      <c r="A84" s="74">
        <v>32</v>
      </c>
      <c r="B84" s="90">
        <f ca="1">IF('Ric 2010'!$A92="RC",INDIRECT("'Ric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s="90">
        <f ca="1">IF('Ric 2020'!$A92="RC",INDIRECT("'Ric 2020'!"&amp;'Country Selector'!$B$3&amp;ROW($A92))*10^12,0)*'Process Emissions Multipliers'!$B$43</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s="90">
        <f ca="1">IF('Ric 2030'!$A92="RC",INDIRECT("'Ric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s="90">
        <f ca="1">V84*'Process Emissions Multipliers'!$E$43</f>
        <v>0</v>
      </c>
    </row>
    <row r="85" spans="1:42">
      <c r="A85" s="74">
        <v>33</v>
      </c>
      <c r="B85" s="90">
        <f ca="1">IF('Ric 2010'!$A93="RC",INDIRECT("'Ric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s="90">
        <f ca="1">IF('Ric 2020'!$A93="RC",INDIRECT("'Ric 2020'!"&amp;'Country Selector'!$B$3&amp;ROW($A93))*10^12,0)*'Process Emissions Multipliers'!$B$43</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s="90">
        <f ca="1">IF('Ric 2030'!$A93="RC",INDIRECT("'Ric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s="90">
        <f ca="1">V85*'Process Emissions Multipliers'!$E$43</f>
        <v>0</v>
      </c>
    </row>
    <row r="86" spans="1:42">
      <c r="A86" s="74">
        <v>34</v>
      </c>
      <c r="B86" s="90">
        <f ca="1">IF('Ric 2010'!$A94="RC",INDIRECT("'Ric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s="90">
        <f ca="1">IF('Ric 2020'!$A94="RC",INDIRECT("'Ric 2020'!"&amp;'Country Selector'!$B$3&amp;ROW($A94))*10^12,0)*'Process Emissions Multipliers'!$B$43</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s="90">
        <f ca="1">IF('Ric 2030'!$A94="RC",INDIRECT("'Ric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s="90">
        <f ca="1">V86*'Process Emissions Multipliers'!$E$43</f>
        <v>0</v>
      </c>
    </row>
    <row r="87" spans="1:42">
      <c r="A87" s="74">
        <v>35</v>
      </c>
      <c r="B87" s="90">
        <f ca="1">IF('Ric 2010'!$A95="RC",INDIRECT("'Ric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s="90">
        <f ca="1">IF('Ric 2020'!$A95="RC",INDIRECT("'Ric 2020'!"&amp;'Country Selector'!$B$3&amp;ROW($A95))*10^12,0)*'Process Emissions Multipliers'!$B$43</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s="90">
        <f ca="1">IF('Ric 2030'!$A95="RC",INDIRECT("'Ric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s="90">
        <f ca="1">V87*'Process Emissions Multipliers'!$E$43</f>
        <v>0</v>
      </c>
    </row>
    <row r="88" spans="1:42">
      <c r="A88" s="74">
        <v>36</v>
      </c>
      <c r="B88" s="90">
        <f ca="1">IF('Ric 2010'!$A96="RC",INDIRECT("'Ric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s="90">
        <f ca="1">IF('Ric 2020'!$A96="RC",INDIRECT("'Ric 2020'!"&amp;'Country Selector'!$B$3&amp;ROW($A96))*10^12,0)*'Process Emissions Multipliers'!$B$43</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s="90">
        <f ca="1">IF('Ric 2030'!$A96="RC",INDIRECT("'Ric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s="90">
        <f ca="1">V88*'Process Emissions Multipliers'!$E$43</f>
        <v>0</v>
      </c>
    </row>
    <row r="89" spans="1:42">
      <c r="A89" s="74">
        <v>37</v>
      </c>
      <c r="B89" s="90">
        <f ca="1">IF('Ric 2010'!$A97="RC",INDIRECT("'Ric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s="90">
        <f ca="1">IF('Ric 2020'!$A97="RC",INDIRECT("'Ric 2020'!"&amp;'Country Selector'!$B$3&amp;ROW($A97))*10^12,0)*'Process Emissions Multipliers'!$B$43</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s="90">
        <f ca="1">IF('Ric 2030'!$A97="RC",INDIRECT("'Ric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s="90">
        <f ca="1">V89*'Process Emissions Multipliers'!$E$43</f>
        <v>0</v>
      </c>
    </row>
    <row r="90" spans="1:42">
      <c r="A90" s="74">
        <v>38</v>
      </c>
      <c r="B90" s="90">
        <f ca="1">IF('Ric 2010'!$A98="RC",INDIRECT("'Ric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s="90">
        <f ca="1">IF('Ric 2020'!$A98="RC",INDIRECT("'Ric 2020'!"&amp;'Country Selector'!$B$3&amp;ROW($A98))*10^12,0)*'Process Emissions Multipliers'!$B$43</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s="90">
        <f ca="1">IF('Ric 2030'!$A98="RC",INDIRECT("'Ric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s="90">
        <f ca="1">V90*'Process Emissions Multipliers'!$E$43</f>
        <v>0</v>
      </c>
    </row>
    <row r="91" spans="1:42">
      <c r="A91" s="74">
        <v>39</v>
      </c>
      <c r="B91" s="90">
        <f ca="1">IF('Ric 2010'!$A99="RC",INDIRECT("'Ric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s="90">
        <f ca="1">IF('Ric 2020'!$A99="RC",INDIRECT("'Ric 2020'!"&amp;'Country Selector'!$B$3&amp;ROW($A99))*10^12,0)*'Process Emissions Multipliers'!$B$43</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s="90">
        <f ca="1">IF('Ric 2030'!$A99="RC",INDIRECT("'Ric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s="90">
        <f ca="1">V91*'Process Emissions Multipliers'!$E$43</f>
        <v>0</v>
      </c>
    </row>
    <row r="92" spans="1:42">
      <c r="A92" s="74">
        <v>40</v>
      </c>
      <c r="B92" s="90">
        <f ca="1">IF('Ric 2010'!$A100="RC",INDIRECT("'Ric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s="90">
        <f ca="1">IF('Ric 2020'!$A100="RC",INDIRECT("'Ric 2020'!"&amp;'Country Selector'!$B$3&amp;ROW($A100))*10^12,0)*'Process Emissions Multipliers'!$B$43</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s="90">
        <f ca="1">IF('Ric 2030'!$A100="RC",INDIRECT("'Ric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s="90">
        <f ca="1">V92*'Process Emissions Multipliers'!$E$43</f>
        <v>0</v>
      </c>
    </row>
    <row r="93" spans="1:42">
      <c r="A93" s="74">
        <v>41</v>
      </c>
      <c r="B93" s="90">
        <f ca="1">IF('Ric 2010'!$A101="RC",INDIRECT("'Ric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s="90">
        <f ca="1">IF('Ric 2020'!$A101="RC",INDIRECT("'Ric 2020'!"&amp;'Country Selector'!$B$3&amp;ROW($A101))*10^12,0)*'Process Emissions Multipliers'!$B$43</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s="90">
        <f ca="1">IF('Ric 2030'!$A101="RC",INDIRECT("'Ric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s="90">
        <f ca="1">V93*'Process Emissions Multipliers'!$E$43</f>
        <v>0</v>
      </c>
    </row>
    <row r="94" spans="1:42">
      <c r="A94" s="74">
        <v>42</v>
      </c>
      <c r="B94" s="90">
        <f ca="1">IF('Ric 2010'!$A102="RC",INDIRECT("'Ric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s="90">
        <f ca="1">IF('Ric 2020'!$A102="RC",INDIRECT("'Ric 2020'!"&amp;'Country Selector'!$B$3&amp;ROW($A102))*10^12,0)*'Process Emissions Multipliers'!$B$43</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s="90">
        <f ca="1">IF('Ric 2030'!$A102="RC",INDIRECT("'Ric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s="90">
        <f ca="1">V94*'Process Emissions Multipliers'!$E$43</f>
        <v>0</v>
      </c>
    </row>
    <row r="95" spans="1:42">
      <c r="A95" s="74">
        <v>43</v>
      </c>
      <c r="B95" s="90">
        <f ca="1">IF('Ric 2010'!$A103="RC",INDIRECT("'Ric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s="90">
        <f ca="1">IF('Ric 2020'!$A103="RC",INDIRECT("'Ric 2020'!"&amp;'Country Selector'!$B$3&amp;ROW($A103))*10^12,0)*'Process Emissions Multipliers'!$B$43</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s="90">
        <f ca="1">IF('Ric 2030'!$A103="RC",INDIRECT("'Ric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s="90">
        <f ca="1">V95*'Process Emissions Multipliers'!$E$43</f>
        <v>0</v>
      </c>
    </row>
    <row r="96" spans="1:42">
      <c r="A96" s="74">
        <v>44</v>
      </c>
      <c r="B96" s="90">
        <f ca="1">IF('Ric 2010'!$A104="RC",INDIRECT("'Ric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s="90">
        <f ca="1">IF('Ric 2020'!$A104="RC",INDIRECT("'Ric 2020'!"&amp;'Country Selector'!$B$3&amp;ROW($A104))*10^12,0)*'Process Emissions Multipliers'!$B$43</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s="90">
        <f ca="1">IF('Ric 2030'!$A104="RC",INDIRECT("'Ric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s="90">
        <f ca="1">V96*'Process Emissions Multipliers'!$E$43</f>
        <v>0</v>
      </c>
    </row>
    <row r="97" spans="1:42">
      <c r="A97" s="74">
        <v>45</v>
      </c>
      <c r="B97" s="90">
        <f ca="1">IF('Ric 2010'!$A105="RC",INDIRECT("'Ric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s="90">
        <f ca="1">IF('Ric 2020'!$A105="RC",INDIRECT("'Ric 2020'!"&amp;'Country Selector'!$B$3&amp;ROW($A105))*10^12,0)*'Process Emissions Multipliers'!$B$43</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s="90">
        <f ca="1">IF('Ric 2030'!$A105="RC",INDIRECT("'Ric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s="90">
        <f ca="1">V97*'Process Emissions Multipliers'!$E$43</f>
        <v>0</v>
      </c>
    </row>
    <row r="98" spans="1:42">
      <c r="A98" s="74">
        <v>46</v>
      </c>
      <c r="B98" s="90">
        <f ca="1">IF('Ric 2010'!$A106="RC",INDIRECT("'Ric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s="90">
        <f ca="1">IF('Ric 2020'!$A106="RC",INDIRECT("'Ric 2020'!"&amp;'Country Selector'!$B$3&amp;ROW($A106))*10^12,0)*'Process Emissions Multipliers'!$B$43</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s="90">
        <f ca="1">IF('Ric 2030'!$A106="RC",INDIRECT("'Ric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s="90">
        <f ca="1">V98*'Process Emissions Multipliers'!$E$43</f>
        <v>0</v>
      </c>
    </row>
    <row r="99" spans="1:42">
      <c r="A99" s="74">
        <v>47</v>
      </c>
      <c r="B99" s="90">
        <f ca="1">IF('Ric 2010'!$A107="RC",INDIRECT("'Ric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s="90">
        <f ca="1">IF('Ric 2020'!$A107="RC",INDIRECT("'Ric 2020'!"&amp;'Country Selector'!$B$3&amp;ROW($A107))*10^12,0)*'Process Emissions Multipliers'!$B$43</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s="90">
        <f ca="1">IF('Ric 2030'!$A107="RC",INDIRECT("'Ric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s="90">
        <f ca="1">V99*'Process Emissions Multipliers'!$E$43</f>
        <v>0</v>
      </c>
    </row>
    <row r="100" spans="1:42">
      <c r="A100" s="74">
        <v>48</v>
      </c>
      <c r="B100" s="90">
        <f ca="1">IF('Ric 2010'!$A108="RC",INDIRECT("'Ric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s="90">
        <f ca="1">IF('Ric 2020'!$A108="RC",INDIRECT("'Ric 2020'!"&amp;'Country Selector'!$B$3&amp;ROW($A108))*10^12,0)*'Process Emissions Multipliers'!$B$43</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s="90">
        <f ca="1">IF('Ric 2030'!$A108="RC",INDIRECT("'Ric 2030'!"&amp;'Country Selector'!$B$3&amp;ROW($A108))*10^12,0)*'Process Emissions Multipliers'!$D$43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s="90">
        <f ca="1">V100*'Process Emissions Multipliers'!$E$43</f>
        <v>0</v>
      </c>
    </row>
    <row r="101" spans="1:42">
      <c r="A101" s="74">
        <v>49</v>
      </c>
      <c r="B101" s="90">
        <f ca="1">IF('Ric 2010'!$A109="RC",INDIRECT("'Ric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s="90">
        <f ca="1">IF('Ric 2020'!$A109="RC",INDIRECT("'Ric 2020'!"&amp;'Country Selector'!$B$3&amp;ROW($A109))*10^12,0)*'Process Emissions Multipliers'!$B$43</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s="90">
        <f ca="1">IF('Ric 2030'!$A109="RC",INDIRECT("'Ric 2030'!"&amp;'Country Selector'!$B$3&amp;ROW($A109))*10^12,0)*'Process Emissions Multipliers'!$D$43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s="90">
        <f ca="1">V101*'Process Emissions Multipliers'!$E$43</f>
        <v>0</v>
      </c>
    </row>
    <row r="102" spans="1:42">
      <c r="A102" s="74">
        <v>50</v>
      </c>
      <c r="B102" s="90">
        <f ca="1">IF('Ric 2010'!$A110="RC",INDIRECT("'Ric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s="90">
        <f ca="1">IF('Ric 2020'!$A110="RC",INDIRECT("'Ric 2020'!"&amp;'Country Selector'!$B$3&amp;ROW($A110))*10^12,0)*'Process Emissions Multipliers'!$B$43</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s="90">
        <f ca="1">IF('Ric 2030'!$A110="RC",INDIRECT("'Ric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s="90">
        <f ca="1">V102*'Process Emissions Multipliers'!$E$43</f>
        <v>0</v>
      </c>
    </row>
    <row r="103" spans="1:42">
      <c r="A103" s="74">
        <v>51</v>
      </c>
      <c r="B103" s="90">
        <f ca="1">IF('Ric 2010'!$A111="RC",INDIRECT("'Ric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s="90">
        <f ca="1">IF('Ric 2020'!$A111="RC",INDIRECT("'Ric 2020'!"&amp;'Country Selector'!$B$3&amp;ROW($A111))*10^12,0)*'Process Emissions Multipliers'!$B$43</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s="90">
        <f ca="1">IF('Ric 2030'!$A111="RC",INDIRECT("'Ric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s="90">
        <f ca="1">V103*'Process Emissions Multipliers'!$E$43</f>
        <v>0</v>
      </c>
    </row>
    <row r="104" spans="1:42">
      <c r="A104" s="74">
        <v>52</v>
      </c>
      <c r="B104" s="90">
        <f ca="1">IF('Ric 2010'!$A112="RC",INDIRECT("'Ric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s="90">
        <f ca="1">IF('Ric 2020'!$A112="RC",INDIRECT("'Ric 2020'!"&amp;'Country Selector'!$B$3&amp;ROW($A112))*10^12,0)*'Process Emissions Multipliers'!$B$43</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s="90">
        <f ca="1">IF('Ric 2030'!$A112="RC",INDIRECT("'Ric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s="90">
        <f ca="1">V104*'Process Emissions Multipliers'!$E$43</f>
        <v>0</v>
      </c>
    </row>
    <row r="105" spans="1:42">
      <c r="A105" s="74">
        <v>53</v>
      </c>
      <c r="B105" s="90">
        <f ca="1">IF('Ric 2010'!$A113="RC",INDIRECT("'Ric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s="90">
        <f ca="1">IF('Ric 2020'!$A113="RC",INDIRECT("'Ric 2020'!"&amp;'Country Selector'!$B$3&amp;ROW($A113))*10^12,0)*'Process Emissions Multipliers'!$B$43</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s="90">
        <f ca="1">IF('Ric 2030'!$A113="RC",INDIRECT("'Ric 2030'!"&amp;'Country Selector'!$B$3&amp;ROW($A113))*10^12,0)*'Process Emissions Multipliers'!$D$43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s="90">
        <f ca="1">V105*'Process Emissions Multipliers'!$E$43</f>
        <v>0</v>
      </c>
    </row>
    <row r="106" spans="1:42">
      <c r="A106" s="74">
        <v>54</v>
      </c>
      <c r="B106" s="90">
        <f ca="1">IF('Ric 2010'!$A114="RC",INDIRECT("'Ric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s="90">
        <f ca="1">IF('Ric 2020'!$A114="RC",INDIRECT("'Ric 2020'!"&amp;'Country Selector'!$B$3&amp;ROW($A114))*10^12,0)*'Process Emissions Multipliers'!$B$43</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s="90">
        <f ca="1">IF('Ric 2030'!$A114="RC",INDIRECT("'Ric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s="90">
        <f ca="1">V106*'Process Emissions Multipliers'!$E$43</f>
        <v>0</v>
      </c>
    </row>
    <row r="107" spans="1:42">
      <c r="A107" s="74">
        <v>55</v>
      </c>
      <c r="B107" s="90">
        <f ca="1">IF('Ric 2010'!$A115="RC",INDIRECT("'Ric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s="90">
        <f ca="1">IF('Ric 2020'!$A115="RC",INDIRECT("'Ric 2020'!"&amp;'Country Selector'!$B$3&amp;ROW($A115))*10^12,0)*'Process Emissions Multipliers'!$B$43</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s="90">
        <f ca="1">IF('Ric 2030'!$A115="RC",INDIRECT("'Ric 2030'!"&amp;'Country Selector'!$B$3&amp;ROW($A115))*10^12,0)*'Process Emissions Multipliers'!$D$43</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s="90">
        <f ca="1">V107*'Process Emissions Multipliers'!$E$43</f>
        <v>0</v>
      </c>
    </row>
    <row r="108" spans="1:42">
      <c r="A108" s="74">
        <v>56</v>
      </c>
      <c r="B108" s="90">
        <f ca="1">IF('Ric 2010'!$A116="RC",INDIRECT("'Ric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s="90">
        <f ca="1">IF('Ric 2020'!$A116="RC",INDIRECT("'Ric 2020'!"&amp;'Country Selector'!$B$3&amp;ROW($A116))*10^12,0)*'Process Emissions Multipliers'!$B$43</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s="90">
        <f ca="1">IF('Ric 2030'!$A116="RC",INDIRECT("'Ric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s="90">
        <f ca="1">V108*'Process Emissions Multipliers'!$E$43</f>
        <v>0</v>
      </c>
    </row>
    <row r="109" spans="1:42">
      <c r="A109" s="74">
        <v>57</v>
      </c>
      <c r="B109" s="90">
        <f ca="1">IF('Ric 2010'!$A117="RC",INDIRECT("'Ric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s="90">
        <f ca="1">IF('Ric 2020'!$A117="RC",INDIRECT("'Ric 2020'!"&amp;'Country Selector'!$B$3&amp;ROW($A117))*10^12,0)*'Process Emissions Multipliers'!$B$43</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s="90">
        <f ca="1">IF('Ric 2030'!$A117="RC",INDIRECT("'Ric 2030'!"&amp;'Country Selector'!$B$3&amp;ROW($A117))*10^12,0)*'Process Emissions Multipliers'!$D$43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s="90">
        <f ca="1">V109*'Process Emissions Multipliers'!$E$43</f>
        <v>0</v>
      </c>
    </row>
    <row r="110" spans="1:42">
      <c r="A110" s="74">
        <v>58</v>
      </c>
      <c r="B110" s="90">
        <f ca="1">IF('Ric 2010'!$A118="RC",INDIRECT("'Ric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s="90">
        <f ca="1">IF('Ric 2020'!$A118="RC",INDIRECT("'Ric 2020'!"&amp;'Country Selector'!$B$3&amp;ROW($A118))*10^12,0)*'Process Emissions Multipliers'!$B$43</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s="90">
        <f ca="1">IF('Ric 2030'!$A118="RC",INDIRECT("'Ric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s="90">
        <f ca="1">V110*'Process Emissions Multipliers'!$E$43</f>
        <v>0</v>
      </c>
    </row>
    <row r="111" spans="1:42">
      <c r="A111" s="74">
        <v>59</v>
      </c>
      <c r="B111" s="90">
        <f ca="1">IF('Ric 2010'!$A119="RC",INDIRECT("'Ric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s="90">
        <f ca="1">IF('Ric 2020'!$A119="RC",INDIRECT("'Ric 2020'!"&amp;'Country Selector'!$B$3&amp;ROW($A119))*10^12,0)*'Process Emissions Multipliers'!$B$43</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s="90">
        <f ca="1">IF('Ric 2030'!$A119="RC",INDIRECT("'Ric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s="90">
        <f ca="1">V111*'Process Emissions Multipliers'!$E$43</f>
        <v>0</v>
      </c>
    </row>
    <row r="112" spans="1:42">
      <c r="A112" s="74">
        <v>60</v>
      </c>
      <c r="B112" s="90">
        <f ca="1">IF('Ric 2010'!$A120="RC",INDIRECT("'Ric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s="90">
        <f ca="1">IF('Ric 2020'!$A120="RC",INDIRECT("'Ric 2020'!"&amp;'Country Selector'!$B$3&amp;ROW($A120))*10^12,0)*'Process Emissions Multipliers'!$B$43</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s="90">
        <f ca="1">IF('Ric 2030'!$A120="RC",INDIRECT("'Ric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s="90">
        <f ca="1">V112*'Process Emissions Multipliers'!$E$43</f>
        <v>0</v>
      </c>
    </row>
    <row r="113" spans="1:42">
      <c r="A113" s="74">
        <v>61</v>
      </c>
      <c r="B113" s="90">
        <f ca="1">IF('Ric 2010'!$A121="RC",INDIRECT("'Ric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s="90">
        <f ca="1">IF('Ric 2020'!$A121="RC",INDIRECT("'Ric 2020'!"&amp;'Country Selector'!$B$3&amp;ROW($A121))*10^12,0)*'Process Emissions Multipliers'!$B$43</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s="90">
        <f ca="1">IF('Ric 2030'!$A121="RC",INDIRECT("'Ric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s="90">
        <f ca="1">V113*'Process Emissions Multipliers'!$E$43</f>
        <v>0</v>
      </c>
    </row>
    <row r="114" spans="1:42">
      <c r="A114" s="74">
        <v>62</v>
      </c>
      <c r="B114" s="90">
        <f ca="1">IF('Ric 2010'!$A122="RC",INDIRECT("'Ric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s="90">
        <f ca="1">IF('Ric 2020'!$A122="RC",INDIRECT("'Ric 2020'!"&amp;'Country Selector'!$B$3&amp;ROW($A122))*10^12,0)*'Process Emissions Multipliers'!$B$43</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s="90">
        <f ca="1">IF('Ric 2030'!$A122="RC",INDIRECT("'Ric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s="90">
        <f ca="1">V114*'Process Emissions Multipliers'!$E$43</f>
        <v>0</v>
      </c>
    </row>
    <row r="115" spans="1:42">
      <c r="A115" s="74">
        <v>63</v>
      </c>
      <c r="B115" s="90">
        <f ca="1">IF('Ric 2010'!$A123="RC",INDIRECT("'Ric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s="90">
        <f ca="1">IF('Ric 2020'!$A123="RC",INDIRECT("'Ric 2020'!"&amp;'Country Selector'!$B$3&amp;ROW($A123))*10^12,0)*'Process Emissions Multipliers'!$B$43</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s="90">
        <f ca="1">IF('Ric 2030'!$A123="RC",INDIRECT("'Ric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s="90">
        <f ca="1">V115*'Process Emissions Multipliers'!$E$43</f>
        <v>0</v>
      </c>
    </row>
    <row r="116" spans="1:42">
      <c r="A116" s="74">
        <v>64</v>
      </c>
      <c r="B116" s="90">
        <f ca="1">IF('Ric 2010'!$A124="RC",INDIRECT("'Ric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s="90">
        <f ca="1">IF('Ric 2020'!$A124="RC",INDIRECT("'Ric 2020'!"&amp;'Country Selector'!$B$3&amp;ROW($A124))*10^12,0)*'Process Emissions Multipliers'!$B$43</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s="90">
        <f ca="1">IF('Ric 2030'!$A124="RC",INDIRECT("'Ric 2030'!"&amp;'Country Selector'!$B$3&amp;ROW($A124))*10^12,0)*'Process Emissions Multipliers'!$D$43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s="90">
        <f ca="1">V116*'Process Emissions Multipliers'!$E$43</f>
        <v>0</v>
      </c>
    </row>
    <row r="117" spans="1:42">
      <c r="A117" s="74">
        <v>65</v>
      </c>
      <c r="B117" s="90">
        <f ca="1">IF('Ric 2010'!$A125="RC",INDIRECT("'Ric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s="90">
        <f ca="1">IF('Ric 2020'!$A125="RC",INDIRECT("'Ric 2020'!"&amp;'Country Selector'!$B$3&amp;ROW($A125))*10^12,0)*'Process Emissions Multipliers'!$B$43</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s="90">
        <f ca="1">IF('Ric 2030'!$A125="RC",INDIRECT("'Ric 2030'!"&amp;'Country Selector'!$B$3&amp;ROW($A125))*10^12,0)*'Process Emissions Multipliers'!$D$43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s="90">
        <f ca="1">V117*'Process Emissions Multipliers'!$E$43</f>
        <v>0</v>
      </c>
    </row>
    <row r="118" spans="1:42">
      <c r="A118" s="74">
        <v>66</v>
      </c>
      <c r="B118" s="90">
        <f ca="1">IF('Ric 2010'!$A126="RC",INDIRECT("'Ric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s="90">
        <f ca="1">IF('Ric 2020'!$A126="RC",INDIRECT("'Ric 2020'!"&amp;'Country Selector'!$B$3&amp;ROW($A126))*10^12,0)*'Process Emissions Multipliers'!$B$43</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s="90">
        <f ca="1">IF('Ric 2030'!$A126="RC",INDIRECT("'Ric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s="90">
        <f ca="1">V118*'Process Emissions Multipliers'!$E$43</f>
        <v>0</v>
      </c>
    </row>
    <row r="119" spans="1:42">
      <c r="A119" s="74">
        <v>67</v>
      </c>
      <c r="B119" s="90">
        <f ca="1">IF('Ric 2010'!$A127="RC",INDIRECT("'Ric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s="90">
        <f ca="1">IF('Ric 2020'!$A127="RC",INDIRECT("'Ric 2020'!"&amp;'Country Selector'!$B$3&amp;ROW($A127))*10^12,0)*'Process Emissions Multipliers'!$B$43</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s="90">
        <f ca="1">IF('Ric 2030'!$A127="RC",INDIRECT("'Ric 2030'!"&amp;'Country Selector'!$B$3&amp;ROW($A127))*10^12,0)*'Process Emissions Multipliers'!$D$43</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s="90">
        <f ca="1">V119*'Process Emissions Multipliers'!$E$43</f>
        <v>0</v>
      </c>
    </row>
    <row r="120" spans="1:42">
      <c r="A120" s="74">
        <v>68</v>
      </c>
      <c r="B120" s="90">
        <f ca="1">IF('Ric 2010'!$A128="RC",INDIRECT("'Ric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s="90">
        <f ca="1">IF('Ric 2020'!$A128="RC",INDIRECT("'Ric 2020'!"&amp;'Country Selector'!$B$3&amp;ROW($A128))*10^12,0)*'Process Emissions Multipliers'!$B$43</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s="90">
        <f ca="1">IF('Ric 2030'!$A128="RC",INDIRECT("'Ric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s="90">
        <f ca="1">V120*'Process Emissions Multipliers'!$E$43</f>
        <v>0</v>
      </c>
    </row>
    <row r="121" spans="1:42">
      <c r="A121" s="74">
        <v>69</v>
      </c>
      <c r="B121" s="90">
        <f ca="1">IF('Ric 2010'!$A129="RC",INDIRECT("'Ric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s="90">
        <f ca="1">IF('Ric 2020'!$A129="RC",INDIRECT("'Ric 2020'!"&amp;'Country Selector'!$B$3&amp;ROW($A129))*10^12,0)*'Process Emissions Multipliers'!$B$43</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s="90">
        <f ca="1">IF('Ric 2030'!$A129="RC",INDIRECT("'Ric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s="90">
        <f ca="1">V121*'Process Emissions Multipliers'!$E$43</f>
        <v>0</v>
      </c>
    </row>
    <row r="122" spans="1:42">
      <c r="A122" s="74">
        <v>70</v>
      </c>
      <c r="B122" s="90">
        <f ca="1">IF('Ric 2010'!$A130="RC",INDIRECT("'Ric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s="90">
        <f ca="1">IF('Ric 2020'!$A130="RC",INDIRECT("'Ric 2020'!"&amp;'Country Selector'!$B$3&amp;ROW($A130))*10^12,0)*'Process Emissions Multipliers'!$B$43</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s="90">
        <f ca="1">IF('Ric 2030'!$A130="RC",INDIRECT("'Ric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s="90">
        <f ca="1">V122*'Process Emissions Multipliers'!$E$43</f>
        <v>0</v>
      </c>
    </row>
    <row r="123" spans="1:42">
      <c r="A123" s="74">
        <v>71</v>
      </c>
      <c r="B123" s="90">
        <f ca="1">IF('Ric 2010'!$A131="RC",INDIRECT("'Ric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s="90">
        <f ca="1">IF('Ric 2020'!$A131="RC",INDIRECT("'Ric 2020'!"&amp;'Country Selector'!$B$3&amp;ROW($A131))*10^12,0)*'Process Emissions Multipliers'!$B$43</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s="90">
        <f ca="1">IF('Ric 2030'!$A131="RC",INDIRECT("'Ric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s="90">
        <f ca="1">V123*'Process Emissions Multipliers'!$E$43</f>
        <v>0</v>
      </c>
    </row>
    <row r="124" spans="1:42">
      <c r="A124" s="74">
        <v>72</v>
      </c>
      <c r="B124" s="90">
        <f ca="1">IF('Ric 2010'!$A132="RC",INDIRECT("'Ric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s="90">
        <f ca="1">IF('Ric 2020'!$A132="RC",INDIRECT("'Ric 2020'!"&amp;'Country Selector'!$B$3&amp;ROW($A132))*10^12,0)*'Process Emissions Multipliers'!$B$43</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s="90">
        <f ca="1">IF('Ric 2030'!$A132="RC",INDIRECT("'Ric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s="90">
        <f ca="1">V124*'Process Emissions Multipliers'!$E$43</f>
        <v>0</v>
      </c>
    </row>
    <row r="125" spans="1:42">
      <c r="A125" s="74">
        <v>73</v>
      </c>
      <c r="B125" s="90">
        <f ca="1">IF('Ric 2010'!$A133="RC",INDIRECT("'Ric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s="90">
        <f ca="1">IF('Ric 2020'!$A133="RC",INDIRECT("'Ric 2020'!"&amp;'Country Selector'!$B$3&amp;ROW($A133))*10^12,0)*'Process Emissions Multipliers'!$B$43</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s="90">
        <f ca="1">IF('Ric 2030'!$A133="RC",INDIRECT("'Ric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s="90">
        <f ca="1">V125*'Process Emissions Multipliers'!$E$43</f>
        <v>0</v>
      </c>
    </row>
    <row r="126" spans="1:42">
      <c r="A126" s="74">
        <v>74</v>
      </c>
      <c r="B126" s="90">
        <f ca="1">IF('Ric 2010'!$A134="RC",INDIRECT("'Ric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s="90">
        <f ca="1">IF('Ric 2020'!$A134="RC",INDIRECT("'Ric 2020'!"&amp;'Country Selector'!$B$3&amp;ROW($A134))*10^12,0)*'Process Emissions Multipliers'!$B$43</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s="90">
        <f ca="1">IF('Ric 2030'!$A134="RC",INDIRECT("'Ric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s="90">
        <f ca="1">V126*'Process Emissions Multipliers'!$E$43</f>
        <v>0</v>
      </c>
    </row>
    <row r="127" spans="1:42">
      <c r="A127" s="74">
        <v>75</v>
      </c>
      <c r="B127" s="90">
        <f ca="1">IF('Ric 2010'!$A135="RC",INDIRECT("'Ric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s="90">
        <f ca="1">IF('Ric 2020'!$A135="RC",INDIRECT("'Ric 2020'!"&amp;'Country Selector'!$B$3&amp;ROW($A135))*10^12,0)*'Process Emissions Multipliers'!$B$43</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s="90">
        <f ca="1">IF('Ric 2030'!$A135="RC",INDIRECT("'Ric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s="90">
        <f ca="1">V127*'Process Emissions Multipliers'!$E$43</f>
        <v>0</v>
      </c>
    </row>
    <row r="128" spans="1:42">
      <c r="A128" s="74">
        <v>76</v>
      </c>
      <c r="B128" s="90">
        <f ca="1">IF('Ric 2010'!$A136="RC",INDIRECT("'Ric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s="90">
        <f ca="1">IF('Ric 2020'!$A136="RC",INDIRECT("'Ric 2020'!"&amp;'Country Selector'!$B$3&amp;ROW($A136))*10^12,0)*'Process Emissions Multipliers'!$B$43</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s="90">
        <f ca="1">IF('Ric 2030'!$A136="RC",INDIRECT("'Ric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s="90">
        <f ca="1">V128*'Process Emissions Multipliers'!$E$43</f>
        <v>0</v>
      </c>
    </row>
    <row r="129" spans="1:42">
      <c r="A129" s="74">
        <v>77</v>
      </c>
      <c r="B129" s="90">
        <f ca="1">IF('Ric 2010'!$A137="RC",INDIRECT("'Ric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s="90">
        <f ca="1">IF('Ric 2020'!$A137="RC",INDIRECT("'Ric 2020'!"&amp;'Country Selector'!$B$3&amp;ROW($A137))*10^12,0)*'Process Emissions Multipliers'!$B$43</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s="90">
        <f ca="1">IF('Ric 2030'!$A137="RC",INDIRECT("'Ric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s="90">
        <f ca="1">V129*'Process Emissions Multipliers'!$E$43</f>
        <v>0</v>
      </c>
    </row>
    <row r="130" spans="1:42">
      <c r="A130" s="74">
        <v>78</v>
      </c>
      <c r="B130" s="90">
        <f ca="1">IF('Ric 2010'!$A138="RC",INDIRECT("'Ric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s="90">
        <f ca="1">IF('Ric 2020'!$A138="RC",INDIRECT("'Ric 2020'!"&amp;'Country Selector'!$B$3&amp;ROW($A138))*10^12,0)*'Process Emissions Multipliers'!$B$43</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s="90">
        <f ca="1">IF('Ric 2030'!$A138="RC",INDIRECT("'Ric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s="90">
        <f ca="1">V130*'Process Emissions Multipliers'!$E$43</f>
        <v>0</v>
      </c>
    </row>
    <row r="131" spans="1:42">
      <c r="A131" s="74">
        <v>79</v>
      </c>
      <c r="B131" s="90">
        <f ca="1">IF('Ric 2010'!$A139="RC",INDIRECT("'Ric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s="90">
        <f ca="1">IF('Ric 2020'!$A139="RC",INDIRECT("'Ric 2020'!"&amp;'Country Selector'!$B$3&amp;ROW($A139))*10^12,0)*'Process Emissions Multipliers'!$B$43</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s="90">
        <f ca="1">IF('Ric 2030'!$A139="RC",INDIRECT("'Ric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s="90">
        <f ca="1">V131*'Process Emissions Multipliers'!$E$43</f>
        <v>0</v>
      </c>
    </row>
    <row r="132" spans="1:42">
      <c r="A132" s="74">
        <v>80</v>
      </c>
      <c r="B132" s="90">
        <f ca="1">IF('Ric 2010'!$A140="RC",INDIRECT("'Ric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s="90">
        <f ca="1">IF('Ric 2020'!$A140="RC",INDIRECT("'Ric 2020'!"&amp;'Country Selector'!$B$3&amp;ROW($A140))*10^12,0)*'Process Emissions Multipliers'!$B$43</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s="90">
        <f ca="1">IF('Ric 2030'!$A140="RC",INDIRECT("'Ric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s="90">
        <f ca="1">V132*'Process Emissions Multipliers'!$E$43</f>
        <v>0</v>
      </c>
    </row>
    <row r="133" spans="1:42">
      <c r="A133" s="74">
        <v>81</v>
      </c>
      <c r="B133" s="90">
        <f ca="1">IF('Ric 2010'!$A141="RC",INDIRECT("'Ric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s="90">
        <f ca="1">IF('Ric 2020'!$A141="RC",INDIRECT("'Ric 2020'!"&amp;'Country Selector'!$B$3&amp;ROW($A141))*10^12,0)*'Process Emissions Multipliers'!$B$43</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s="90">
        <f ca="1">IF('Ric 2030'!$A141="RC",INDIRECT("'Ric 2030'!"&amp;'Country Selector'!$B$3&amp;ROW($A141))*10^12,0)*'Process Emissions Multipliers'!$D$43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s="90">
        <f ca="1">V133*'Process Emissions Multipliers'!$E$43</f>
        <v>0</v>
      </c>
    </row>
    <row r="134" spans="1:42">
      <c r="A134" s="74">
        <v>82</v>
      </c>
      <c r="B134" s="90">
        <f ca="1">IF('Ric 2010'!$A142="RC",INDIRECT("'Ric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s="90">
        <f ca="1">IF('Ric 2020'!$A142="RC",INDIRECT("'Ric 2020'!"&amp;'Country Selector'!$B$3&amp;ROW($A142))*10^12,0)*'Process Emissions Multipliers'!$B$43</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s="90">
        <f ca="1">IF('Ric 2030'!$A142="RC",INDIRECT("'Ric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s="90">
        <f ca="1">V134*'Process Emissions Multipliers'!$E$43</f>
        <v>0</v>
      </c>
    </row>
    <row r="135" spans="1:42">
      <c r="A135" s="74">
        <v>83</v>
      </c>
      <c r="B135" s="90">
        <f ca="1">IF('Ric 2010'!$A143="RC",INDIRECT("'Ric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s="90">
        <f ca="1">IF('Ric 2020'!$A143="RC",INDIRECT("'Ric 2020'!"&amp;'Country Selector'!$B$3&amp;ROW($A143))*10^12,0)*'Process Emissions Multipliers'!$B$43</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s="90">
        <f ca="1">IF('Ric 2030'!$A143="RC",INDIRECT("'Ric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s="90">
        <f ca="1">V135*'Process Emissions Multipliers'!$E$43</f>
        <v>0</v>
      </c>
    </row>
    <row r="136" spans="1:42">
      <c r="A136" s="74">
        <v>84</v>
      </c>
      <c r="B136" s="90">
        <f ca="1">IF('Ric 2010'!$A144="RC",INDIRECT("'Ric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s="90">
        <f ca="1">IF('Ric 2020'!$A144="RC",INDIRECT("'Ric 2020'!"&amp;'Country Selector'!$B$3&amp;ROW($A144))*10^12,0)*'Process Emissions Multipliers'!$B$43</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s="90">
        <f ca="1">IF('Ric 2030'!$A144="RC",INDIRECT("'Ric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s="90">
        <f ca="1">V136*'Process Emissions Multipliers'!$E$43</f>
        <v>0</v>
      </c>
    </row>
    <row r="137" spans="1:42">
      <c r="A137" s="74">
        <v>85</v>
      </c>
      <c r="B137" s="90">
        <f ca="1">IF('Ric 2010'!$A145="RC",INDIRECT("'Ric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s="90">
        <f ca="1">IF('Ric 2020'!$A145="RC",INDIRECT("'Ric 2020'!"&amp;'Country Selector'!$B$3&amp;ROW($A145))*10^12,0)*'Process Emissions Multipliers'!$B$43</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s="90">
        <f ca="1">IF('Ric 2030'!$A145="RC",INDIRECT("'Ric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s="90">
        <f ca="1">V137*'Process Emissions Multipliers'!$E$43</f>
        <v>0</v>
      </c>
    </row>
    <row r="138" spans="1:42">
      <c r="A138" s="74">
        <v>86</v>
      </c>
      <c r="B138" s="90">
        <f ca="1">IF('Ric 2010'!$A146="RC",INDIRECT("'Ric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s="90">
        <f ca="1">IF('Ric 2020'!$A146="RC",INDIRECT("'Ric 2020'!"&amp;'Country Selector'!$B$3&amp;ROW($A146))*10^12,0)*'Process Emissions Multipliers'!$B$43</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s="90">
        <f ca="1">IF('Ric 2030'!$A146="RC",INDIRECT("'Ric 2030'!"&amp;'Country Selector'!$B$3&amp;ROW($A146))*10^12,0)*'Process Emissions Multipliers'!$D$43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s="90">
        <f ca="1">V138*'Process Emissions Multipliers'!$E$43</f>
        <v>0</v>
      </c>
    </row>
    <row r="139" spans="1:42">
      <c r="A139" s="74">
        <v>87</v>
      </c>
      <c r="B139" s="90">
        <f ca="1">IF('Ric 2010'!$A147="RC",INDIRECT("'Ric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s="90">
        <f ca="1">IF('Ric 2020'!$A147="RC",INDIRECT("'Ric 2020'!"&amp;'Country Selector'!$B$3&amp;ROW($A147))*10^12,0)*'Process Emissions Multipliers'!$B$43</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s="90">
        <f ca="1">IF('Ric 2030'!$A147="RC",INDIRECT("'Ric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s="90">
        <f ca="1">V139*'Process Emissions Multipliers'!$E$43</f>
        <v>0</v>
      </c>
    </row>
    <row r="140" spans="1:42">
      <c r="A140" s="74">
        <v>88</v>
      </c>
      <c r="B140" s="90">
        <f ca="1">IF('Ric 2010'!$A148="RC",INDIRECT("'Ric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s="90">
        <f ca="1">IF('Ric 2020'!$A148="RC",INDIRECT("'Ric 2020'!"&amp;'Country Selector'!$B$3&amp;ROW($A148))*10^12,0)*'Process Emissions Multipliers'!$B$43</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s="90">
        <f ca="1">IF('Ric 2030'!$A148="RC",INDIRECT("'Ric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s="90">
        <f ca="1">V140*'Process Emissions Multipliers'!$E$43</f>
        <v>0</v>
      </c>
    </row>
    <row r="141" spans="1:42">
      <c r="A141" s="74">
        <v>89</v>
      </c>
      <c r="B141" s="90">
        <f ca="1">IF('Ric 2010'!$A149="RC",INDIRECT("'Ric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s="90">
        <f ca="1">IF('Ric 2020'!$A149="RC",INDIRECT("'Ric 2020'!"&amp;'Country Selector'!$B$3&amp;ROW($A149))*10^12,0)*'Process Emissions Multipliers'!$B$43</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s="90">
        <f ca="1">IF('Ric 2030'!$A149="RC",INDIRECT("'Ric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s="90">
        <f ca="1">V141*'Process Emissions Multipliers'!$E$43</f>
        <v>0</v>
      </c>
    </row>
    <row r="142" spans="1:42">
      <c r="A142" s="74">
        <v>90</v>
      </c>
      <c r="B142" s="90">
        <f ca="1">IF('Ric 2010'!$A150="RC",INDIRECT("'Ric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s="90">
        <f ca="1">IF('Ric 2020'!$A150="RC",INDIRECT("'Ric 2020'!"&amp;'Country Selector'!$B$3&amp;ROW($A150))*10^12,0)*'Process Emissions Multipliers'!$B$43</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s="90">
        <f ca="1">IF('Ric 2030'!$A150="RC",INDIRECT("'Ric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s="90">
        <f ca="1">V142*'Process Emissions Multipliers'!$E$43</f>
        <v>0</v>
      </c>
    </row>
    <row r="143" spans="1:42">
      <c r="A143" s="74">
        <v>91</v>
      </c>
      <c r="B143" s="90">
        <f ca="1">IF('Ric 2010'!$A151="RC",INDIRECT("'Ric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s="90">
        <f ca="1">IF('Ric 2020'!$A151="RC",INDIRECT("'Ric 2020'!"&amp;'Country Selector'!$B$3&amp;ROW($A151))*10^12,0)*'Process Emissions Multipliers'!$B$43</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s="90">
        <f ca="1">IF('Ric 2030'!$A151="RC",INDIRECT("'Ric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s="90">
        <f ca="1">V143*'Process Emissions Multipliers'!$E$43</f>
        <v>0</v>
      </c>
    </row>
    <row r="144" spans="1:42">
      <c r="A144" s="74">
        <v>92</v>
      </c>
      <c r="B144" s="90">
        <f ca="1">IF('Ric 2010'!$A152="RC",INDIRECT("'Ric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s="90">
        <f ca="1">IF('Ric 2020'!$A152="RC",INDIRECT("'Ric 2020'!"&amp;'Country Selector'!$B$3&amp;ROW($A152))*10^12,0)*'Process Emissions Multipliers'!$B$43</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s="90">
        <f ca="1">IF('Ric 2030'!$A152="RC",INDIRECT("'Ric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s="90">
        <f ca="1">V144*'Process Emissions Multipliers'!$E$43</f>
        <v>0</v>
      </c>
    </row>
    <row r="145" spans="1:42">
      <c r="A145" s="74">
        <v>93</v>
      </c>
      <c r="B145" s="90">
        <f ca="1">IF('Ric 2010'!$A153="RC",INDIRECT("'Ric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s="90">
        <f ca="1">IF('Ric 2020'!$A153="RC",INDIRECT("'Ric 2020'!"&amp;'Country Selector'!$B$3&amp;ROW($A153))*10^12,0)*'Process Emissions Multipliers'!$B$43</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s="90">
        <f ca="1">IF('Ric 2030'!$A153="RC",INDIRECT("'Ric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s="90">
        <f ca="1">V145*'Process Emissions Multipliers'!$E$43</f>
        <v>0</v>
      </c>
    </row>
    <row r="146" spans="1:42">
      <c r="A146" s="74">
        <v>94</v>
      </c>
      <c r="B146" s="90">
        <f ca="1">IF('Ric 2010'!$A154="RC",INDIRECT("'Ric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s="90">
        <f ca="1">IF('Ric 2020'!$A154="RC",INDIRECT("'Ric 2020'!"&amp;'Country Selector'!$B$3&amp;ROW($A154))*10^12,0)*'Process Emissions Multipliers'!$B$43</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s="90">
        <f ca="1">IF('Ric 2030'!$A154="RC",INDIRECT("'Ric 2030'!"&amp;'Country Selector'!$B$3&amp;ROW($A154))*10^12,0)*'Process Emissions Multipliers'!$D$43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s="90">
        <f ca="1">V146*'Process Emissions Multipliers'!$E$43</f>
        <v>0</v>
      </c>
    </row>
    <row r="147" spans="1:42">
      <c r="A147" s="74">
        <v>95</v>
      </c>
      <c r="B147" s="90">
        <f ca="1">IF('Ric 2010'!$A155="RC",INDIRECT("'Ric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s="90">
        <f ca="1">IF('Ric 2020'!$A155="RC",INDIRECT("'Ric 2020'!"&amp;'Country Selector'!$B$3&amp;ROW($A155))*10^12,0)*'Process Emissions Multipliers'!$B$43</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s="90">
        <f ca="1">IF('Ric 2030'!$A155="RC",INDIRECT("'Ric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s="90">
        <f ca="1">V147*'Process Emissions Multipliers'!$E$43</f>
        <v>0</v>
      </c>
    </row>
    <row r="148" spans="1:42">
      <c r="A148" s="74">
        <v>96</v>
      </c>
      <c r="B148" s="90">
        <f ca="1">IF('Ric 2010'!$A156="RC",INDIRECT("'Ric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s="90">
        <f ca="1">IF('Ric 2020'!$A156="RC",INDIRECT("'Ric 2020'!"&amp;'Country Selector'!$B$3&amp;ROW($A156))*10^12,0)*'Process Emissions Multipliers'!$B$43</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s="90">
        <f ca="1">IF('Ric 2030'!$A156="RC",INDIRECT("'Ric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s="90">
        <f ca="1">V148*'Process Emissions Multipliers'!$E$43</f>
        <v>0</v>
      </c>
    </row>
    <row r="149" spans="1:42">
      <c r="A149" s="74">
        <v>97</v>
      </c>
      <c r="B149" s="90">
        <f ca="1">IF('Ric 2010'!$A157="RC",INDIRECT("'Ric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s="90">
        <f ca="1">IF('Ric 2020'!$A157="RC",INDIRECT("'Ric 2020'!"&amp;'Country Selector'!$B$3&amp;ROW($A157))*10^12,0)*'Process Emissions Multipliers'!$B$43</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s="90">
        <f ca="1">IF('Ric 2030'!$A157="RC",INDIRECT("'Ric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s="90">
        <f ca="1">V149*'Process Emissions Multipliers'!$E$43</f>
        <v>0</v>
      </c>
    </row>
    <row r="150" spans="1:42">
      <c r="A150" s="74">
        <v>98</v>
      </c>
      <c r="B150" s="90">
        <f ca="1">IF('Ric 2010'!$A158="RC",INDIRECT("'Ric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s="90">
        <f ca="1">IF('Ric 2020'!$A158="RC",INDIRECT("'Ric 2020'!"&amp;'Country Selector'!$B$3&amp;ROW($A158))*10^12,0)*'Process Emissions Multipliers'!$B$43</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s="90">
        <f ca="1">IF('Ric 2030'!$A158="RC",INDIRECT("'Ric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s="90">
        <f ca="1">V150*'Process Emissions Multipliers'!$E$43</f>
        <v>0</v>
      </c>
    </row>
    <row r="151" spans="1:42">
      <c r="A151" s="74">
        <v>99</v>
      </c>
      <c r="B151" s="90">
        <f ca="1">IF('Ric 2010'!$A159="RC",INDIRECT("'Ric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s="90">
        <f ca="1">IF('Ric 2020'!$A159="RC",INDIRECT("'Ric 2020'!"&amp;'Country Selector'!$B$3&amp;ROW($A159))*10^12,0)*'Process Emissions Multipliers'!$B$43</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s="90">
        <f ca="1">IF('Ric 2030'!$A159="RC",INDIRECT("'Ric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s="90">
        <f ca="1">V151*'Process Emissions Multipliers'!$E$43</f>
        <v>0</v>
      </c>
    </row>
    <row r="152" spans="1:42">
      <c r="A152" s="74">
        <v>100</v>
      </c>
      <c r="B152" s="90">
        <f ca="1">IF('Ric 2010'!$A160="RC",INDIRECT("'Ric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s="90">
        <f ca="1">IF('Ric 2020'!$A160="RC",INDIRECT("'Ric 2020'!"&amp;'Country Selector'!$B$3&amp;ROW($A160))*10^12,0)*'Process Emissions Multipliers'!$B$43</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s="90">
        <f ca="1">IF('Ric 2030'!$A160="RC",INDIRECT("'Ric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s="90">
        <f ca="1">V152*'Process Emissions Multipliers'!$E$43</f>
        <v>0</v>
      </c>
    </row>
    <row r="153" spans="1:42">
      <c r="A153" s="74">
        <v>150</v>
      </c>
      <c r="B153" s="90">
        <f ca="1">IF('Ric 2010'!$A161="RC",INDIRECT("'Ric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s="90">
        <f ca="1">IF('Ric 2020'!$A161="RC",INDIRECT("'Ric 2020'!"&amp;'Country Selector'!$B$3&amp;ROW($A161))*10^12,0)*'Process Emissions Multipliers'!$B$43</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s="90">
        <f ca="1">IF('Ric 2030'!$A161="RC",INDIRECT("'Ric 2030'!"&amp;'Country Selector'!$B$3&amp;ROW($A161))*10^12,0)*'Process Emissions Multipliers'!$D$43</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s="90">
        <f ca="1">V153*'Process Emissions Multipliers'!$E$43</f>
        <v>0</v>
      </c>
    </row>
    <row r="154" spans="1:42">
      <c r="A154" s="74">
        <v>200</v>
      </c>
      <c r="B154" s="90">
        <f ca="1">IF('Ric 2010'!$A162="RC",INDIRECT("'Ric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s="90">
        <f ca="1">IF('Ric 2020'!$A162="RC",INDIRECT("'Ric 2020'!"&amp;'Country Selector'!$B$3&amp;ROW($A162))*10^12,0)*'Process Emissions Multipliers'!$B$43</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s="90">
        <f ca="1">IF('Ric 2030'!$A162="RC",INDIRECT("'Ric 2030'!"&amp;'Country Selector'!$B$3&amp;ROW($A162))*10^12,0)*'Process Emissions Multipliers'!$D$43</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s="90">
        <f ca="1">V154*'Process Emissions Multipliers'!$E$43</f>
        <v>0</v>
      </c>
    </row>
    <row r="155" spans="1:42">
      <c r="A155" s="74">
        <v>250</v>
      </c>
      <c r="B155" s="90">
        <f ca="1">IF('Ric 2010'!$A163="RC",INDIRECT("'Ric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s="90">
        <f ca="1">IF('Ric 2020'!$A163="RC",INDIRECT("'Ric 2020'!"&amp;'Country Selector'!$B$3&amp;ROW($A163))*10^12,0)*'Process Emissions Multipliers'!$B$43</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s="90">
        <f ca="1">IF('Ric 2030'!$A163="RC",INDIRECT("'Ric 2030'!"&amp;'Country Selector'!$B$3&amp;ROW($A163))*10^12,0)*'Process Emissions Multipliers'!$D$43</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s="90">
        <f ca="1">V155*'Process Emissions Multipliers'!$E$43</f>
        <v>0</v>
      </c>
    </row>
    <row r="156" spans="1:42">
      <c r="A156" s="74">
        <v>300</v>
      </c>
      <c r="B156" s="90">
        <f ca="1">IF('Ric 2010'!$A164="RC",INDIRECT("'Ric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s="90">
        <f ca="1">IF('Ric 2020'!$A164="RC",INDIRECT("'Ric 2020'!"&amp;'Country Selector'!$B$3&amp;ROW($A164))*10^12,0)*'Process Emissions Multipliers'!$B$43</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s="90">
        <f ca="1">IF('Ric 2030'!$A164="RC",INDIRECT("'Ric 2030'!"&amp;'Country Selector'!$B$3&amp;ROW($A164))*10^12,0)*'Process Emissions Multipliers'!$D$43</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s="90">
        <f ca="1">V156*'Process Emissions Multipliers'!$E$43</f>
        <v>0</v>
      </c>
    </row>
    <row r="157" spans="1:42">
      <c r="A157" s="74">
        <v>350</v>
      </c>
      <c r="B157" s="90">
        <f ca="1">IF('Ric 2010'!$A165="RC",INDIRECT("'Ric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s="90">
        <f ca="1">IF('Ric 2020'!$A165="RC",INDIRECT("'Ric 2020'!"&amp;'Country Selector'!$B$3&amp;ROW($A165))*10^12,0)*'Process Emissions Multipliers'!$B$43</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s="90">
        <f ca="1">IF('Ric 2030'!$A165="RC",INDIRECT("'Ric 2030'!"&amp;'Country Selector'!$B$3&amp;ROW($A165))*10^12,0)*'Process Emissions Multipliers'!$D$43</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s="90">
        <f ca="1">V157*'Process Emissions Multipliers'!$E$43</f>
        <v>0</v>
      </c>
    </row>
    <row r="158" spans="1:42">
      <c r="A158" s="74">
        <v>400</v>
      </c>
      <c r="B158" s="90">
        <f ca="1">IF('Ric 2010'!$A166="RC",INDIRECT("'Ric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s="90">
        <f ca="1">IF('Ric 2020'!$A166="RC",INDIRECT("'Ric 2020'!"&amp;'Country Selector'!$B$3&amp;ROW($A166))*10^12,0)*'Process Emissions Multipliers'!$B$43</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s="90">
        <f ca="1">IF('Ric 2030'!$A166="RC",INDIRECT("'Ric 2030'!"&amp;'Country Selector'!$B$3&amp;ROW($A166))*10^12,0)*'Process Emissions Multipliers'!$D$43</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s="90">
        <f ca="1">V158*'Process Emissions Multipliers'!$E$43</f>
        <v>0</v>
      </c>
    </row>
    <row r="159" spans="1:42">
      <c r="A159" s="74">
        <v>450</v>
      </c>
      <c r="B159" s="90">
        <f ca="1">IF('Ric 2010'!$A167="RC",INDIRECT("'Ric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s="90">
        <f ca="1">IF('Ric 2020'!$A167="RC",INDIRECT("'Ric 2020'!"&amp;'Country Selector'!$B$3&amp;ROW($A167))*10^12,0)*'Process Emissions Multipliers'!$B$43</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s="90">
        <f ca="1">IF('Ric 2030'!$A167="RC",INDIRECT("'Ric 2030'!"&amp;'Country Selector'!$B$3&amp;ROW($A167))*10^12,0)*'Process Emissions Multipliers'!$D$43</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s="90">
        <f ca="1">V159*'Process Emissions Multipliers'!$E$43</f>
        <v>0</v>
      </c>
    </row>
    <row r="160" spans="1:42">
      <c r="A160" s="74">
        <v>500</v>
      </c>
      <c r="B160" s="90">
        <f ca="1">IF('Ric 2010'!$A168="RC",INDIRECT("'Ric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s="90">
        <f ca="1">IF('Ric 2020'!$A168="RC",INDIRECT("'Ric 2020'!"&amp;'Country Selector'!$B$3&amp;ROW($A168))*10^12,0)*'Process Emissions Multipliers'!$B$43</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s="90">
        <f ca="1">IF('Ric 2030'!$A168="RC",INDIRECT("'Ric 2030'!"&amp;'Country Selector'!$B$3&amp;ROW($A168))*10^12,0)*'Process Emissions Multipliers'!$D$43</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s="90">
        <f ca="1">V160*'Process Emissions Multipliers'!$E$43</f>
        <v>0</v>
      </c>
    </row>
    <row r="161" spans="1:42">
      <c r="A161" s="74">
        <v>550</v>
      </c>
      <c r="B161" s="90">
        <f ca="1">IF('Ric 2010'!$A169="RC",INDIRECT("'Ric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s="90">
        <f ca="1">IF('Ric 2020'!$A169="RC",INDIRECT("'Ric 2020'!"&amp;'Country Selector'!$B$3&amp;ROW($A169))*10^12,0)*'Process Emissions Multipliers'!$B$43</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s="90">
        <f ca="1">IF('Ric 2030'!$A169="RC",INDIRECT("'Ric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s="90">
        <f ca="1">V161*'Process Emissions Multipliers'!$E$43</f>
        <v>0</v>
      </c>
    </row>
    <row r="162" spans="1:42">
      <c r="A162" s="74">
        <v>600</v>
      </c>
      <c r="B162" s="90">
        <f ca="1">IF('Ric 2010'!$A170="RC",INDIRECT("'Ric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s="90">
        <f ca="1">IF('Ric 2020'!$A170="RC",INDIRECT("'Ric 2020'!"&amp;'Country Selector'!$B$3&amp;ROW($A170))*10^12,0)*'Process Emissions Multipliers'!$B$43</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s="90">
        <f ca="1">IF('Ric 2030'!$A170="RC",INDIRECT("'Ric 2030'!"&amp;'Country Selector'!$B$3&amp;ROW($A170))*10^12,0)*'Process Emissions Multipliers'!$D$43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s="90">
        <f ca="1">V162*'Process Emissions Multipliers'!$E$43</f>
        <v>0</v>
      </c>
    </row>
    <row r="163" spans="1:42">
      <c r="A163" s="74">
        <v>650</v>
      </c>
      <c r="B163" s="90">
        <f ca="1">IF('Ric 2010'!$A171="RC",INDIRECT("'Ric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s="90">
        <f ca="1">IF('Ric 2020'!$A171="RC",INDIRECT("'Ric 2020'!"&amp;'Country Selector'!$B$3&amp;ROW($A171))*10^12,0)*'Process Emissions Multipliers'!$B$43</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s="90">
        <f ca="1">IF('Ric 2030'!$A171="RC",INDIRECT("'Ric 2030'!"&amp;'Country Selector'!$B$3&amp;ROW($A171))*10^12,0)*'Process Emissions Multipliers'!$D$43</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s="90">
        <f ca="1">V163*'Process Emissions Multipliers'!$E$43</f>
        <v>0</v>
      </c>
    </row>
    <row r="164" spans="1:42">
      <c r="A164" s="74">
        <v>700</v>
      </c>
      <c r="B164" s="90">
        <f ca="1">IF('Ric 2010'!$A172="RC",INDIRECT("'Ric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s="90">
        <f ca="1">IF('Ric 2020'!$A172="RC",INDIRECT("'Ric 2020'!"&amp;'Country Selector'!$B$3&amp;ROW($A172))*10^12,0)*'Process Emissions Multipliers'!$B$43</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s="90">
        <f ca="1">IF('Ric 2030'!$A172="RC",INDIRECT("'Ric 2030'!"&amp;'Country Selector'!$B$3&amp;ROW($A172))*10^12,0)*'Process Emissions Multipliers'!$D$43</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s="90">
        <f ca="1">V164*'Process Emissions Multipliers'!$E$43</f>
        <v>0</v>
      </c>
    </row>
    <row r="165" spans="1:42">
      <c r="A165" s="74">
        <v>750</v>
      </c>
      <c r="B165" s="90">
        <f ca="1">IF('Ric 2010'!$A173="RC",INDIRECT("'Ric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s="90">
        <f ca="1">IF('Ric 2020'!$A173="RC",INDIRECT("'Ric 2020'!"&amp;'Country Selector'!$B$3&amp;ROW($A173))*10^12,0)*'Process Emissions Multipliers'!$B$43</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s="90">
        <f ca="1">IF('Ric 2030'!$A173="RC",INDIRECT("'Ric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s="90">
        <f ca="1">V165*'Process Emissions Multipliers'!$E$43</f>
        <v>0</v>
      </c>
    </row>
    <row r="166" spans="1:42">
      <c r="A166" s="74">
        <v>800</v>
      </c>
      <c r="B166" s="90">
        <f ca="1">IF('Ric 2010'!$A174="RC",INDIRECT("'Ric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s="90">
        <f ca="1">IF('Ric 2020'!$A174="RC",INDIRECT("'Ric 2020'!"&amp;'Country Selector'!$B$3&amp;ROW($A174))*10^12,0)*'Process Emissions Multipliers'!$B$43</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s="90">
        <f ca="1">IF('Ric 2030'!$A174="RC",INDIRECT("'Ric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s="90">
        <f ca="1">V166*'Process Emissions Multipliers'!$E$43</f>
        <v>0</v>
      </c>
    </row>
    <row r="167" spans="1:42">
      <c r="A167" s="74">
        <v>850</v>
      </c>
      <c r="B167" s="90">
        <f ca="1">IF('Ric 2010'!$A175="RC",INDIRECT("'Ric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s="90">
        <f ca="1">IF('Ric 2020'!$A175="RC",INDIRECT("'Ric 2020'!"&amp;'Country Selector'!$B$3&amp;ROW($A175))*10^12,0)*'Process Emissions Multipliers'!$B$43</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s="90">
        <f ca="1">IF('Ric 2030'!$A175="RC",INDIRECT("'Ric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s="90">
        <f ca="1">V167*'Process Emissions Multipliers'!$E$43</f>
        <v>0</v>
      </c>
    </row>
    <row r="168" spans="1:42">
      <c r="A168" s="74">
        <v>900</v>
      </c>
      <c r="B168" s="90">
        <f ca="1">IF('Ric 2010'!$A176="RC",INDIRECT("'Ric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s="90">
        <f ca="1">IF('Ric 2020'!$A176="RC",INDIRECT("'Ric 2020'!"&amp;'Country Selector'!$B$3&amp;ROW($A176))*10^12,0)*'Process Emissions Multipliers'!$B$43</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s="90">
        <f ca="1">IF('Ric 2030'!$A176="RC",INDIRECT("'Ric 2030'!"&amp;'Country Selector'!$B$3&amp;ROW($A176))*10^12,0)*'Process Emissions Multipliers'!$D$43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s="90">
        <f ca="1">V168*'Process Emissions Multipliers'!$E$43</f>
        <v>0</v>
      </c>
    </row>
    <row r="169" spans="1:42">
      <c r="A169" s="74">
        <v>950</v>
      </c>
      <c r="B169" s="90">
        <f ca="1">IF('Ric 2010'!$A177="RC",INDIRECT("'Ric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s="90">
        <f ca="1">IF('Ric 2020'!$A177="RC",INDIRECT("'Ric 2020'!"&amp;'Country Selector'!$B$3&amp;ROW($A177))*10^12,0)*'Process Emissions Multipliers'!$B$43</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s="90">
        <f ca="1">IF('Ric 2030'!$A177="RC",INDIRECT("'Ric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s="90">
        <f ca="1">V169*'Process Emissions Multipliers'!$E$43</f>
        <v>0</v>
      </c>
    </row>
    <row r="170" spans="1:42">
      <c r="A170" s="74">
        <v>1000</v>
      </c>
      <c r="B170" s="90">
        <f ca="1">IF('Ric 2010'!$A178="RC",INDIRECT("'Ric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s="90">
        <f ca="1">IF('Ric 2020'!$A178="RC",INDIRECT("'Ric 2020'!"&amp;'Country Selector'!$B$3&amp;ROW($A178))*10^12,0)*'Process Emissions Multipliers'!$B$43</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s="90">
        <f ca="1">IF('Ric 2030'!$A178="RC",INDIRECT("'Ric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s="90">
        <f ca="1">V170*'Process Emissions Multipliers'!$E$43</f>
        <v>0</v>
      </c>
    </row>
    <row r="171" spans="1:42">
      <c r="A171" s="74">
        <v>1500</v>
      </c>
      <c r="B171" s="90">
        <f ca="1">IF('Ric 2010'!$A179="RC",INDIRECT("'Ric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s="90">
        <f ca="1">IF('Ric 2020'!$A179="RC",INDIRECT("'Ric 2020'!"&amp;'Country Selector'!$B$3&amp;ROW($A179))*10^12,0)*'Process Emissions Multipliers'!$B$43</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s="90">
        <f ca="1">IF('Ric 2030'!$A179="RC",INDIRECT("'Ric 2030'!"&amp;'Country Selector'!$B$3&amp;ROW($A179))*10^12,0)*'Process Emissions Multipliers'!$D$43</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s="90">
        <f ca="1">V171*'Process Emissions Multipliers'!$E$43</f>
        <v>0</v>
      </c>
    </row>
    <row r="172" spans="1:42">
      <c r="A172" s="74">
        <v>2000</v>
      </c>
      <c r="B172" s="90">
        <f ca="1">IF('Ric 2010'!$A180="RC",INDIRECT("'Ric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s="90">
        <f ca="1">IF('Ric 2020'!$A180="RC",INDIRECT("'Ric 2020'!"&amp;'Country Selector'!$B$3&amp;ROW($A180))*10^12,0)*'Process Emissions Multipliers'!$B$43</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s="90">
        <f ca="1">IF('Ric 2030'!$A180="RC",INDIRECT("'Ric 2030'!"&amp;'Country Selector'!$B$3&amp;ROW($A180))*10^12,0)*'Process Emissions Multipliers'!$D$43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s="90">
        <f ca="1">V172*'Process Emissions Multipliers'!$E$43</f>
        <v>0</v>
      </c>
    </row>
    <row r="173" spans="1:42">
      <c r="A173" s="74">
        <v>3000</v>
      </c>
      <c r="B173" s="90">
        <f ca="1">IF('Ric 2010'!$A181="RC",INDIRECT("'Ric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s="90">
        <f ca="1">IF('Ric 2020'!$A181="RC",INDIRECT("'Ric 2020'!"&amp;'Country Selector'!$B$3&amp;ROW($A181))*10^12,0)*'Process Emissions Multipliers'!$B$43</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s="90">
        <f ca="1">IF('Ric 2030'!$A181="RC",INDIRECT("'Ric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s="90">
        <f ca="1">V173*'Process Emissions Multipliers'!$E$43</f>
        <v>0</v>
      </c>
    </row>
    <row r="174" spans="1:42">
      <c r="A174" s="74">
        <v>5000</v>
      </c>
      <c r="B174" s="90">
        <f ca="1">IF('Ric 2010'!$A182="RC",INDIRECT("'Ric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s="90">
        <f ca="1">IF('Ric 2020'!$A182="RC",INDIRECT("'Ric 2020'!"&amp;'Country Selector'!$B$3&amp;ROW($A182))*10^12,0)*'Process Emissions Multipliers'!$B$43</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s="90">
        <f ca="1">IF('Ric 2030'!$A182="RC",INDIRECT("'Ric 2030'!"&amp;'Country Selector'!$B$3&amp;ROW($A182))*10^12,0)*'Process Emissions Multipliers'!$D$43</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s="90">
        <f ca="1">V174*'Process Emissions Multipliers'!$E$43</f>
        <v>0</v>
      </c>
    </row>
    <row r="175" spans="1:42">
      <c r="A175" s="74">
        <v>10000</v>
      </c>
      <c r="B175" s="90">
        <f ca="1">IF('Ric 2010'!$A183="RC",INDIRECT("'Ric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s="90">
        <f ca="1">IF('Ric 2020'!$A183="RC",INDIRECT("'Ric 2020'!"&amp;'Country Selector'!$B$3&amp;ROW($A183))*10^12,0)*'Process Emissions Multipliers'!$B$43</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s="90">
        <f ca="1">IF('Ric 2030'!$A183="RC",INDIRECT("'Ric 2030'!"&amp;'Country Selector'!$B$3&amp;ROW($A183))*10^12,0)*'Process Emissions Multipliers'!$D$43</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s="90">
        <f ca="1">V175*'Process Emissions Multipliers'!$E$43</f>
        <v>0</v>
      </c>
    </row>
    <row r="176" spans="1:42">
      <c r="A176" s="74">
        <v>100000</v>
      </c>
      <c r="B176" s="90">
        <f ca="1">IF('Ric 2010'!$A184="RC",INDIRECT("'Ric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s="90">
        <f ca="1">IF('Ric 2020'!$A184="RC",INDIRECT("'Ric 2020'!"&amp;'Country Selector'!$B$3&amp;ROW($A184))*10^12,0)*'Process Emissions Multipliers'!$B$43</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s="90">
        <f ca="1">IF('Ric 2030'!$A184="RC",INDIRECT("'Ric 2030'!"&amp;'Country Selector'!$B$3&amp;ROW($A184))*10^12,0)*'Process Emissions Multipliers'!$D$43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s="90">
        <f ca="1">V176*'Process Emissions Multipliers'!$E$43</f>
        <v>0</v>
      </c>
    </row>
    <row r="177" spans="1:42">
      <c r="A177" s="74">
        <v>1000000</v>
      </c>
      <c r="B177" s="90">
        <f ca="1">IF('Ric 2010'!$A185="RC",INDIRECT("'Ric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s="90">
        <f ca="1">IF('Ric 2020'!$A185="RC",INDIRECT("'Ric 2020'!"&amp;'Country Selector'!$B$3&amp;ROW($A185))*10^12,0)*'Process Emissions Multipliers'!$B$43</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s="90">
        <f ca="1">IF('Ric 2030'!$A185="RC",INDIRECT("'Ric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s="90">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P177"/>
  <sheetViews>
    <sheetView workbookViewId="0"/>
  </sheetViews>
  <sheetFormatPr baseColWidth="10" defaultColWidth="8.83203125" defaultRowHeight="15"/>
  <cols>
    <col min="1" max="1" width="28.83203125" customWidth="1"/>
    <col min="2" max="3" width="12" bestFit="1" customWidth="1"/>
    <col min="12" max="12" width="12.33203125" customWidth="1"/>
    <col min="13" max="13" width="9.5" customWidth="1"/>
    <col min="22" max="22" width="9.1640625" customWidth="1"/>
    <col min="42" max="4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IF('Liv 2010'!$A10="LM",INDIRECT("'Liv 2010'!"&amp;'Country Selector'!$B$3&amp;ROW($A10))*10^12,0)</f>
        <v>34592423421.452728</v>
      </c>
      <c r="C2">
        <f ca="1">$B2*($L$1-C$1)/($L$1-$B$1)+$L2*(C$1-$B$1)/($L$1-$B$1)</f>
        <v>39009914997.113495</v>
      </c>
      <c r="D2">
        <f t="shared" ref="D2:K17" ca="1" si="0">$B2*($L$1-D$1)/($L$1-$B$1)+$L2*(D$1-$B$1)/($L$1-$B$1)</f>
        <v>43427406572.774254</v>
      </c>
      <c r="E2">
        <f t="shared" ca="1" si="0"/>
        <v>47844898148.43502</v>
      </c>
      <c r="F2">
        <f t="shared" ca="1" si="0"/>
        <v>52262389724.095779</v>
      </c>
      <c r="G2">
        <f t="shared" ca="1" si="0"/>
        <v>56679881299.756546</v>
      </c>
      <c r="H2">
        <f t="shared" ca="1" si="0"/>
        <v>61097372875.417313</v>
      </c>
      <c r="I2">
        <f t="shared" ca="1" si="0"/>
        <v>65514864451.078079</v>
      </c>
      <c r="J2">
        <f t="shared" ca="1" si="0"/>
        <v>69932356026.738831</v>
      </c>
      <c r="K2">
        <f t="shared" ca="1" si="0"/>
        <v>74349847602.399597</v>
      </c>
      <c r="L2">
        <f ca="1">IF('Liv 2020'!$A10="LM",INDIRECT("'Liv 2020'!"&amp;'Country Selector'!$B$3&amp;ROW($A10))*10^12,0)*'Process Emissions Multipliers'!$B$43</f>
        <v>78767339178.060364</v>
      </c>
      <c r="M2">
        <f ca="1">$L2*($V$1-M$1)/($V$1-$L$1)+$V2*(M$1-$L$1)/($V$1-$L$1)</f>
        <v>81152674935.400284</v>
      </c>
      <c r="N2">
        <f t="shared" ref="N2:U17" ca="1" si="1">$L2*($V$1-N$1)/($V$1-$L$1)+$V2*(N$1-$L$1)/($V$1-$L$1)</f>
        <v>83538010692.740219</v>
      </c>
      <c r="O2">
        <f t="shared" ca="1" si="1"/>
        <v>85923346450.080139</v>
      </c>
      <c r="P2">
        <f t="shared" ca="1" si="1"/>
        <v>88308682207.420074</v>
      </c>
      <c r="Q2">
        <f t="shared" ca="1" si="1"/>
        <v>90694017964.76001</v>
      </c>
      <c r="R2">
        <f t="shared" ca="1" si="1"/>
        <v>93079353722.099915</v>
      </c>
      <c r="S2">
        <f t="shared" ca="1" si="1"/>
        <v>95464689479.439865</v>
      </c>
      <c r="T2">
        <f t="shared" ca="1" si="1"/>
        <v>97850025236.779785</v>
      </c>
      <c r="U2">
        <f t="shared" ca="1" si="1"/>
        <v>100235360994.11971</v>
      </c>
      <c r="V2">
        <f ca="1">IF('Liv 2030'!$A10="LM",INDIRECT("'Liv 2030'!"&amp;'Country Selector'!$B$3&amp;ROW($A10))*10^12,0)*'Process Emissions Multipliers'!$D$43</f>
        <v>102620696751.45964</v>
      </c>
      <c r="W2" s="90">
        <f ca="1">$V2*($AP$1-W$1)/($AP$1-$V$1)+$AP2*(W$1-$V$1)/($AP$1-$V$1)</f>
        <v>102976361474.84763</v>
      </c>
      <c r="X2" s="90">
        <f t="shared" ref="X2:AO16" ca="1" si="2">$V2*($AP$1-X$1)/($AP$1-$V$1)+$AP2*(X$1-$V$1)/($AP$1-$V$1)</f>
        <v>103332026198.23563</v>
      </c>
      <c r="Y2" s="90">
        <f t="shared" ca="1" si="2"/>
        <v>103687690921.62361</v>
      </c>
      <c r="Z2" s="90">
        <f t="shared" ca="1" si="2"/>
        <v>104043355645.0116</v>
      </c>
      <c r="AA2" s="90">
        <f t="shared" ca="1" si="2"/>
        <v>104399020368.39958</v>
      </c>
      <c r="AB2" s="90">
        <f t="shared" ca="1" si="2"/>
        <v>104754685091.7876</v>
      </c>
      <c r="AC2" s="90">
        <f t="shared" ca="1" si="2"/>
        <v>105110349815.17557</v>
      </c>
      <c r="AD2" s="90">
        <f t="shared" ca="1" si="2"/>
        <v>105466014538.56355</v>
      </c>
      <c r="AE2" s="90">
        <f t="shared" ca="1" si="2"/>
        <v>105821679261.95157</v>
      </c>
      <c r="AF2" s="90">
        <f t="shared" ca="1" si="2"/>
        <v>106177343985.33954</v>
      </c>
      <c r="AG2" s="90">
        <f t="shared" ca="1" si="2"/>
        <v>106533008708.72754</v>
      </c>
      <c r="AH2" s="90">
        <f t="shared" ca="1" si="2"/>
        <v>106888673432.11551</v>
      </c>
      <c r="AI2" s="90">
        <f t="shared" ca="1" si="2"/>
        <v>107244338155.50352</v>
      </c>
      <c r="AJ2" s="90">
        <f t="shared" ca="1" si="2"/>
        <v>107600002878.89148</v>
      </c>
      <c r="AK2" s="90">
        <f t="shared" ca="1" si="2"/>
        <v>107955667602.2795</v>
      </c>
      <c r="AL2" s="90">
        <f t="shared" ca="1" si="2"/>
        <v>108311332325.66748</v>
      </c>
      <c r="AM2" s="90">
        <f t="shared" ca="1" si="2"/>
        <v>108666997049.05547</v>
      </c>
      <c r="AN2" s="90">
        <f t="shared" ca="1" si="2"/>
        <v>109022661772.44347</v>
      </c>
      <c r="AO2" s="90">
        <f t="shared" ca="1" si="2"/>
        <v>109378326495.83144</v>
      </c>
      <c r="AP2">
        <f ca="1">V2*'Process Emissions Multipliers'!$E$43</f>
        <v>109733991219.21944</v>
      </c>
    </row>
    <row r="3" spans="1:42">
      <c r="A3" s="74">
        <v>-49</v>
      </c>
      <c r="B3">
        <f ca="1">IF('Liv 2010'!$A11="LM",INDIRECT("'Liv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IF('Liv 2020'!$A11="LM",INDIRECT("'Liv 2020'!"&amp;'Country Selector'!$B$3&amp;ROW($A11))*10^12,0)*'Process Emissions Multipliers'!$B$43</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IF('Liv 2030'!$A11="LM",INDIRECT("'Liv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Multipliers'!$E$43</f>
        <v>0</v>
      </c>
    </row>
    <row r="4" spans="1:42">
      <c r="A4" s="74">
        <v>-48</v>
      </c>
      <c r="B4">
        <f ca="1">IF('Liv 2010'!$A12="LM",INDIRECT("'Liv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IF('Liv 2020'!$A12="LM",INDIRECT("'Liv 2020'!"&amp;'Country Selector'!$B$3&amp;ROW($A12))*10^12,0)*'Process Emissions Multipliers'!$B$43</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IF('Liv 2030'!$A12="LM",INDIRECT("'Liv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Multipliers'!$E$43</f>
        <v>0</v>
      </c>
    </row>
    <row r="5" spans="1:42">
      <c r="A5" s="74">
        <v>-47</v>
      </c>
      <c r="B5">
        <f ca="1">IF('Liv 2010'!$A13="LM",INDIRECT("'Liv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IF('Liv 2020'!$A13="LM",INDIRECT("'Liv 2020'!"&amp;'Country Selector'!$B$3&amp;ROW($A13))*10^12,0)*'Process Emissions Multipliers'!$B$43</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IF('Liv 2030'!$A13="LM",INDIRECT("'Liv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Multipliers'!$E$43</f>
        <v>0</v>
      </c>
    </row>
    <row r="6" spans="1:42">
      <c r="A6" s="74">
        <v>-46</v>
      </c>
      <c r="B6">
        <f ca="1">IF('Liv 2010'!$A14="LM",INDIRECT("'Liv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IF('Liv 2020'!$A14="LM",INDIRECT("'Liv 2020'!"&amp;'Country Selector'!$B$3&amp;ROW($A14))*10^12,0)*'Process Emissions Multipliers'!$B$43</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IF('Liv 2030'!$A14="LM",INDIRECT("'Liv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Multipliers'!$E$43</f>
        <v>0</v>
      </c>
    </row>
    <row r="7" spans="1:42">
      <c r="A7" s="74">
        <v>-45</v>
      </c>
      <c r="B7">
        <f ca="1">IF('Liv 2010'!$A15="LM",INDIRECT("'Liv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IF('Liv 2020'!$A15="LM",INDIRECT("'Liv 2020'!"&amp;'Country Selector'!$B$3&amp;ROW($A15))*10^12,0)*'Process Emissions Multipliers'!$B$43</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IF('Liv 2030'!$A15="LM",INDIRECT("'Liv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Multipliers'!$E$43</f>
        <v>0</v>
      </c>
    </row>
    <row r="8" spans="1:42">
      <c r="A8" s="74">
        <v>-44</v>
      </c>
      <c r="B8">
        <f ca="1">IF('Liv 2010'!$A16="LM",INDIRECT("'Liv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IF('Liv 2020'!$A16="LM",INDIRECT("'Liv 2020'!"&amp;'Country Selector'!$B$3&amp;ROW($A16))*10^12,0)*'Process Emissions Multipliers'!$B$43</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IF('Liv 2030'!$A16="LM",INDIRECT("'Liv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Multipliers'!$E$43</f>
        <v>0</v>
      </c>
    </row>
    <row r="9" spans="1:42">
      <c r="A9" s="74">
        <v>-43</v>
      </c>
      <c r="B9">
        <f ca="1">IF('Liv 2010'!$A17="LM",INDIRECT("'Liv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IF('Liv 2020'!$A17="LM",INDIRECT("'Liv 2020'!"&amp;'Country Selector'!$B$3&amp;ROW($A17))*10^12,0)*'Process Emissions Multipliers'!$B$43</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IF('Liv 2030'!$A17="LM",INDIRECT("'Liv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Multipliers'!$E$43</f>
        <v>0</v>
      </c>
    </row>
    <row r="10" spans="1:42">
      <c r="A10" s="74">
        <v>-42</v>
      </c>
      <c r="B10">
        <f ca="1">IF('Liv 2010'!$A18="LM",INDIRECT("'Liv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IF('Liv 2020'!$A18="LM",INDIRECT("'Liv 2020'!"&amp;'Country Selector'!$B$3&amp;ROW($A18))*10^12,0)*'Process Emissions Multipliers'!$B$43</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IF('Liv 2030'!$A18="LM",INDIRECT("'Liv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Multipliers'!$E$43</f>
        <v>0</v>
      </c>
    </row>
    <row r="11" spans="1:42">
      <c r="A11" s="74">
        <v>-41</v>
      </c>
      <c r="B11">
        <f ca="1">IF('Liv 2010'!$A19="LM",INDIRECT("'Liv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IF('Liv 2020'!$A19="LM",INDIRECT("'Liv 2020'!"&amp;'Country Selector'!$B$3&amp;ROW($A19))*10^12,0)*'Process Emissions Multipliers'!$B$43</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IF('Liv 2030'!$A19="LM",INDIRECT("'Liv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Multipliers'!$E$43</f>
        <v>0</v>
      </c>
    </row>
    <row r="12" spans="1:42">
      <c r="A12" s="74">
        <v>-40</v>
      </c>
      <c r="B12">
        <f ca="1">IF('Liv 2010'!$A20="LM",INDIRECT("'Liv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IF('Liv 2020'!$A20="LM",INDIRECT("'Liv 2020'!"&amp;'Country Selector'!$B$3&amp;ROW($A20))*10^12,0)*'Process Emissions Multipliers'!$B$43</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IF('Liv 2030'!$A20="LM",INDIRECT("'Liv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Multipliers'!$E$43</f>
        <v>0</v>
      </c>
    </row>
    <row r="13" spans="1:42">
      <c r="A13" s="74">
        <v>-39</v>
      </c>
      <c r="B13">
        <f ca="1">IF('Liv 2010'!$A21="LM",INDIRECT("'Liv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IF('Liv 2020'!$A21="LM",INDIRECT("'Liv 2020'!"&amp;'Country Selector'!$B$3&amp;ROW($A21))*10^12,0)*'Process Emissions Multipliers'!$B$43</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IF('Liv 2030'!$A21="LM",INDIRECT("'Liv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Multipliers'!$E$43</f>
        <v>0</v>
      </c>
    </row>
    <row r="14" spans="1:42">
      <c r="A14" s="74">
        <v>-38</v>
      </c>
      <c r="B14">
        <f ca="1">IF('Liv 2010'!$A22="LM",INDIRECT("'Liv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IF('Liv 2020'!$A22="LM",INDIRECT("'Liv 2020'!"&amp;'Country Selector'!$B$3&amp;ROW($A22))*10^12,0)*'Process Emissions Multipliers'!$B$43</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IF('Liv 2030'!$A22="LM",INDIRECT("'Liv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Multipliers'!$E$43</f>
        <v>0</v>
      </c>
    </row>
    <row r="15" spans="1:42">
      <c r="A15" s="74">
        <v>-37</v>
      </c>
      <c r="B15">
        <f ca="1">IF('Liv 2010'!$A23="LM",INDIRECT("'Liv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IF('Liv 2020'!$A23="LM",INDIRECT("'Liv 2020'!"&amp;'Country Selector'!$B$3&amp;ROW($A23))*10^12,0)*'Process Emissions Multipliers'!$B$43</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IF('Liv 2030'!$A23="LM",INDIRECT("'Liv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Multipliers'!$E$43</f>
        <v>0</v>
      </c>
    </row>
    <row r="16" spans="1:42">
      <c r="A16" s="74">
        <v>-36</v>
      </c>
      <c r="B16">
        <f ca="1">IF('Liv 2010'!$A24="LM",INDIRECT("'Liv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IF('Liv 2020'!$A24="LM",INDIRECT("'Liv 2020'!"&amp;'Country Selector'!$B$3&amp;ROW($A24))*10^12,0)*'Process Emissions Multipliers'!$B$43</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IF('Liv 2030'!$A24="LM",INDIRECT("'Liv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Multipliers'!$E$43</f>
        <v>0</v>
      </c>
    </row>
    <row r="17" spans="1:42">
      <c r="A17" s="74">
        <v>-35</v>
      </c>
      <c r="B17">
        <f ca="1">IF('Liv 2010'!$A25="LM",INDIRECT("'Liv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IF('Liv 2020'!$A25="LM",INDIRECT("'Liv 2020'!"&amp;'Country Selector'!$B$3&amp;ROW($A25))*10^12,0)*'Process Emissions Multipliers'!$B$43</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IF('Liv 2030'!$A25="LM",INDIRECT("'Liv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Multipliers'!$E$43</f>
        <v>0</v>
      </c>
    </row>
    <row r="18" spans="1:42">
      <c r="A18" s="74">
        <v>-34</v>
      </c>
      <c r="B18">
        <f ca="1">IF('Liv 2010'!$A26="LM",INDIRECT("'Liv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IF('Liv 2020'!$A26="LM",INDIRECT("'Liv 2020'!"&amp;'Country Selector'!$B$3&amp;ROW($A26))*10^12,0)*'Process Emissions Multipliers'!$B$43</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IF('Liv 2030'!$A26="LM",INDIRECT("'Liv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Multipliers'!$E$43</f>
        <v>0</v>
      </c>
    </row>
    <row r="19" spans="1:42">
      <c r="A19" s="74">
        <v>-33</v>
      </c>
      <c r="B19">
        <f ca="1">IF('Liv 2010'!$A27="LM",INDIRECT("'Liv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IF('Liv 2020'!$A27="LM",INDIRECT("'Liv 2020'!"&amp;'Country Selector'!$B$3&amp;ROW($A27))*10^12,0)*'Process Emissions Multipliers'!$B$43</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IF('Liv 2030'!$A27="LM",INDIRECT("'Liv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Multipliers'!$E$43</f>
        <v>0</v>
      </c>
    </row>
    <row r="20" spans="1:42">
      <c r="A20" s="74">
        <v>-32</v>
      </c>
      <c r="B20">
        <f ca="1">IF('Liv 2010'!$A28="LM",INDIRECT("'Liv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IF('Liv 2020'!$A28="LM",INDIRECT("'Liv 2020'!"&amp;'Country Selector'!$B$3&amp;ROW($A28))*10^12,0)*'Process Emissions Multipliers'!$B$43</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IF('Liv 2030'!$A28="LM",INDIRECT("'Liv 2030'!"&amp;'Country Selector'!$B$3&amp;ROW($A28))*10^12,0)*'Process Emissions Multipliers'!$D$43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Multipliers'!$E$43</f>
        <v>0</v>
      </c>
    </row>
    <row r="21" spans="1:42">
      <c r="A21" s="74">
        <v>-31</v>
      </c>
      <c r="B21">
        <f ca="1">IF('Liv 2010'!$A29="LM",INDIRECT("'Liv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IF('Liv 2020'!$A29="LM",INDIRECT("'Liv 2020'!"&amp;'Country Selector'!$B$3&amp;ROW($A29))*10^12,0)*'Process Emissions Multipliers'!$B$43</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IF('Liv 2030'!$A29="LM",INDIRECT("'Liv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Multipliers'!$E$43</f>
        <v>0</v>
      </c>
    </row>
    <row r="22" spans="1:42">
      <c r="A22" s="74">
        <v>-30</v>
      </c>
      <c r="B22">
        <f ca="1">IF('Liv 2010'!$A30="LM",INDIRECT("'Liv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IF('Liv 2020'!$A30="LM",INDIRECT("'Liv 2020'!"&amp;'Country Selector'!$B$3&amp;ROW($A30))*10^12,0)*'Process Emissions Multipliers'!$B$43</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IF('Liv 2030'!$A30="LM",INDIRECT("'Liv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Multipliers'!$E$43</f>
        <v>0</v>
      </c>
    </row>
    <row r="23" spans="1:42">
      <c r="A23" s="74">
        <v>-29</v>
      </c>
      <c r="B23">
        <f ca="1">IF('Liv 2010'!$A31="LM",INDIRECT("'Liv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IF('Liv 2020'!$A31="LM",INDIRECT("'Liv 2020'!"&amp;'Country Selector'!$B$3&amp;ROW($A31))*10^12,0)*'Process Emissions Multipliers'!$B$43</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IF('Liv 2030'!$A31="LM",INDIRECT("'Liv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Multipliers'!$E$43</f>
        <v>0</v>
      </c>
    </row>
    <row r="24" spans="1:42">
      <c r="A24" s="74">
        <v>-28</v>
      </c>
      <c r="B24">
        <f ca="1">IF('Liv 2010'!$A32="LM",INDIRECT("'Liv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IF('Liv 2020'!$A32="LM",INDIRECT("'Liv 2020'!"&amp;'Country Selector'!$B$3&amp;ROW($A32))*10^12,0)*'Process Emissions Multipliers'!$B$43</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IF('Liv 2030'!$A32="LM",INDIRECT("'Liv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Multipliers'!$E$43</f>
        <v>0</v>
      </c>
    </row>
    <row r="25" spans="1:42">
      <c r="A25" s="74">
        <v>-27</v>
      </c>
      <c r="B25">
        <f ca="1">IF('Liv 2010'!$A33="LM",INDIRECT("'Liv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IF('Liv 2020'!$A33="LM",INDIRECT("'Liv 2020'!"&amp;'Country Selector'!$B$3&amp;ROW($A33))*10^12,0)*'Process Emissions Multipliers'!$B$43</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IF('Liv 2030'!$A33="LM",INDIRECT("'Liv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Multipliers'!$E$43</f>
        <v>0</v>
      </c>
    </row>
    <row r="26" spans="1:42">
      <c r="A26" s="74">
        <v>-26</v>
      </c>
      <c r="B26">
        <f ca="1">IF('Liv 2010'!$A34="LM",INDIRECT("'Liv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IF('Liv 2020'!$A34="LM",INDIRECT("'Liv 2020'!"&amp;'Country Selector'!$B$3&amp;ROW($A34))*10^12,0)*'Process Emissions Multipliers'!$B$43</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IF('Liv 2030'!$A34="LM",INDIRECT("'Liv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Multipliers'!$E$43</f>
        <v>0</v>
      </c>
    </row>
    <row r="27" spans="1:42">
      <c r="A27" s="74">
        <v>-25</v>
      </c>
      <c r="B27">
        <f ca="1">IF('Liv 2010'!$A35="LM",INDIRECT("'Liv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IF('Liv 2020'!$A35="LM",INDIRECT("'Liv 2020'!"&amp;'Country Selector'!$B$3&amp;ROW($A35))*10^12,0)*'Process Emissions Multipliers'!$B$43</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IF('Liv 2030'!$A35="LM",INDIRECT("'Liv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Multipliers'!$E$43</f>
        <v>0</v>
      </c>
    </row>
    <row r="28" spans="1:42">
      <c r="A28" s="74">
        <v>-24</v>
      </c>
      <c r="B28">
        <f ca="1">IF('Liv 2010'!$A36="LM",INDIRECT("'Liv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IF('Liv 2020'!$A36="LM",INDIRECT("'Liv 2020'!"&amp;'Country Selector'!$B$3&amp;ROW($A36))*10^12,0)*'Process Emissions Multipliers'!$B$43</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IF('Liv 2030'!$A36="LM",INDIRECT("'Liv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Multipliers'!$E$43</f>
        <v>0</v>
      </c>
    </row>
    <row r="29" spans="1:42">
      <c r="A29" s="74">
        <v>-23</v>
      </c>
      <c r="B29">
        <f ca="1">IF('Liv 2010'!$A37="LM",INDIRECT("'Liv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IF('Liv 2020'!$A37="LM",INDIRECT("'Liv 2020'!"&amp;'Country Selector'!$B$3&amp;ROW($A37))*10^12,0)*'Process Emissions Multipliers'!$B$43</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IF('Liv 2030'!$A37="LM",INDIRECT("'Liv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Multipliers'!$E$43</f>
        <v>0</v>
      </c>
    </row>
    <row r="30" spans="1:42">
      <c r="A30" s="74">
        <v>-22</v>
      </c>
      <c r="B30">
        <f ca="1">IF('Liv 2010'!$A38="LM",INDIRECT("'Liv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IF('Liv 2020'!$A38="LM",INDIRECT("'Liv 2020'!"&amp;'Country Selector'!$B$3&amp;ROW($A38))*10^12,0)*'Process Emissions Multipliers'!$B$43</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IF('Liv 2030'!$A38="LM",INDIRECT("'Liv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Multipliers'!$E$43</f>
        <v>0</v>
      </c>
    </row>
    <row r="31" spans="1:42">
      <c r="A31" s="74">
        <v>-21</v>
      </c>
      <c r="B31">
        <f ca="1">IF('Liv 2010'!$A39="LM",INDIRECT("'Liv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IF('Liv 2020'!$A39="LM",INDIRECT("'Liv 2020'!"&amp;'Country Selector'!$B$3&amp;ROW($A39))*10^12,0)*'Process Emissions Multipliers'!$B$43</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IF('Liv 2030'!$A39="LM",INDIRECT("'Liv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Multipliers'!$E$43</f>
        <v>0</v>
      </c>
    </row>
    <row r="32" spans="1:42">
      <c r="A32" s="74">
        <v>-20</v>
      </c>
      <c r="B32">
        <f ca="1">IF('Liv 2010'!$A40="LM",INDIRECT("'Liv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IF('Liv 2020'!$A40="LM",INDIRECT("'Liv 2020'!"&amp;'Country Selector'!$B$3&amp;ROW($A40))*10^12,0)*'Process Emissions Multipliers'!$B$43</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IF('Liv 2030'!$A40="LM",INDIRECT("'Liv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Multipliers'!$E$43</f>
        <v>0</v>
      </c>
    </row>
    <row r="33" spans="1:42">
      <c r="A33" s="74">
        <v>-19</v>
      </c>
      <c r="B33">
        <f ca="1">IF('Liv 2010'!$A41="LM",INDIRECT("'Liv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IF('Liv 2020'!$A41="LM",INDIRECT("'Liv 2020'!"&amp;'Country Selector'!$B$3&amp;ROW($A41))*10^12,0)*'Process Emissions Multipliers'!$B$43</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IF('Liv 2030'!$A41="LM",INDIRECT("'Liv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Multipliers'!$E$43</f>
        <v>0</v>
      </c>
    </row>
    <row r="34" spans="1:42">
      <c r="A34" s="74">
        <v>-18</v>
      </c>
      <c r="B34">
        <f ca="1">IF('Liv 2010'!$A42="LM",INDIRECT("'Liv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IF('Liv 2020'!$A42="LM",INDIRECT("'Liv 2020'!"&amp;'Country Selector'!$B$3&amp;ROW($A42))*10^12,0)*'Process Emissions Multipliers'!$B$43</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IF('Liv 2030'!$A42="LM",INDIRECT("'Liv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Multipliers'!$E$43</f>
        <v>0</v>
      </c>
    </row>
    <row r="35" spans="1:42">
      <c r="A35" s="74">
        <v>-17</v>
      </c>
      <c r="B35">
        <f ca="1">IF('Liv 2010'!$A43="LM",INDIRECT("'Liv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IF('Liv 2020'!$A43="LM",INDIRECT("'Liv 2020'!"&amp;'Country Selector'!$B$3&amp;ROW($A43))*10^12,0)*'Process Emissions Multipliers'!$B$43</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IF('Liv 2030'!$A43="LM",INDIRECT("'Liv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Multipliers'!$E$43</f>
        <v>0</v>
      </c>
    </row>
    <row r="36" spans="1:42">
      <c r="A36" s="74">
        <v>-16</v>
      </c>
      <c r="B36">
        <f ca="1">IF('Liv 2010'!$A44="LM",INDIRECT("'Liv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IF('Liv 2020'!$A44="LM",INDIRECT("'Liv 2020'!"&amp;'Country Selector'!$B$3&amp;ROW($A44))*10^12,0)*'Process Emissions Multipliers'!$B$43</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IF('Liv 2030'!$A44="LM",INDIRECT("'Liv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Multipliers'!$E$43</f>
        <v>0</v>
      </c>
    </row>
    <row r="37" spans="1:42">
      <c r="A37" s="74">
        <v>-15</v>
      </c>
      <c r="B37">
        <f ca="1">IF('Liv 2010'!$A45="LM",INDIRECT("'Liv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IF('Liv 2020'!$A45="LM",INDIRECT("'Liv 2020'!"&amp;'Country Selector'!$B$3&amp;ROW($A45))*10^12,0)*'Process Emissions Multipliers'!$B$43</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IF('Liv 2030'!$A45="LM",INDIRECT("'Liv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Multipliers'!$E$43</f>
        <v>0</v>
      </c>
    </row>
    <row r="38" spans="1:42">
      <c r="A38" s="74">
        <v>-14</v>
      </c>
      <c r="B38">
        <f ca="1">IF('Liv 2010'!$A46="LM",INDIRECT("'Liv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IF('Liv 2020'!$A46="LM",INDIRECT("'Liv 2020'!"&amp;'Country Selector'!$B$3&amp;ROW($A46))*10^12,0)*'Process Emissions Multipliers'!$B$43</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IF('Liv 2030'!$A46="LM",INDIRECT("'Liv 2030'!"&amp;'Country Selector'!$B$3&amp;ROW($A46))*10^12,0)*'Process Emissions Multipliers'!$D$43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Multipliers'!$E$43</f>
        <v>0</v>
      </c>
    </row>
    <row r="39" spans="1:42">
      <c r="A39" s="74">
        <v>-13</v>
      </c>
      <c r="B39">
        <f ca="1">IF('Liv 2010'!$A47="LM",INDIRECT("'Liv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IF('Liv 2020'!$A47="LM",INDIRECT("'Liv 2020'!"&amp;'Country Selector'!$B$3&amp;ROW($A47))*10^12,0)*'Process Emissions Multipliers'!$B$43</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IF('Liv 2030'!$A47="LM",INDIRECT("'Liv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Multipliers'!$E$43</f>
        <v>0</v>
      </c>
    </row>
    <row r="40" spans="1:42">
      <c r="A40" s="74">
        <v>-12</v>
      </c>
      <c r="B40">
        <f ca="1">IF('Liv 2010'!$A48="LM",INDIRECT("'Liv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IF('Liv 2020'!$A48="LM",INDIRECT("'Liv 2020'!"&amp;'Country Selector'!$B$3&amp;ROW($A48))*10^12,0)*'Process Emissions Multipliers'!$B$43</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IF('Liv 2030'!$A48="LM",INDIRECT("'Liv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Multipliers'!$E$43</f>
        <v>0</v>
      </c>
    </row>
    <row r="41" spans="1:42">
      <c r="A41" s="74">
        <v>-11</v>
      </c>
      <c r="B41">
        <f ca="1">IF('Liv 2010'!$A49="LM",INDIRECT("'Liv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IF('Liv 2020'!$A49="LM",INDIRECT("'Liv 2020'!"&amp;'Country Selector'!$B$3&amp;ROW($A49))*10^12,0)*'Process Emissions Multipliers'!$B$43</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IF('Liv 2030'!$A49="LM",INDIRECT("'Liv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Multipliers'!$E$43</f>
        <v>0</v>
      </c>
    </row>
    <row r="42" spans="1:42">
      <c r="A42" s="74">
        <v>-10</v>
      </c>
      <c r="B42">
        <f ca="1">IF('Liv 2010'!$A50="LM",INDIRECT("'Liv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IF('Liv 2020'!$A50="LM",INDIRECT("'Liv 2020'!"&amp;'Country Selector'!$B$3&amp;ROW($A50))*10^12,0)*'Process Emissions Multipliers'!$B$43</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IF('Liv 2030'!$A50="LM",INDIRECT("'Liv 2030'!"&amp;'Country Selector'!$B$3&amp;ROW($A50))*10^12,0)*'Process Emissions Multipliers'!$D$43</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Multipliers'!$E$43</f>
        <v>0</v>
      </c>
    </row>
    <row r="43" spans="1:42">
      <c r="A43" s="74">
        <v>-9</v>
      </c>
      <c r="B43">
        <f ca="1">IF('Liv 2010'!$A51="LM",INDIRECT("'Liv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IF('Liv 2020'!$A51="LM",INDIRECT("'Liv 2020'!"&amp;'Country Selector'!$B$3&amp;ROW($A51))*10^12,0)*'Process Emissions Multipliers'!$B$43</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IF('Liv 2030'!$A51="LM",INDIRECT("'Liv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Multipliers'!$E$43</f>
        <v>0</v>
      </c>
    </row>
    <row r="44" spans="1:42">
      <c r="A44" s="74">
        <v>-8</v>
      </c>
      <c r="B44">
        <f ca="1">IF('Liv 2010'!$A52="LM",INDIRECT("'Liv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IF('Liv 2020'!$A52="LM",INDIRECT("'Liv 2020'!"&amp;'Country Selector'!$B$3&amp;ROW($A52))*10^12,0)*'Process Emissions Multipliers'!$B$43</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IF('Liv 2030'!$A52="LM",INDIRECT("'Liv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Multipliers'!$E$43</f>
        <v>0</v>
      </c>
    </row>
    <row r="45" spans="1:42">
      <c r="A45" s="74">
        <v>-7</v>
      </c>
      <c r="B45">
        <f ca="1">IF('Liv 2010'!$A53="LM",INDIRECT("'Liv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IF('Liv 2020'!$A53="LM",INDIRECT("'Liv 2020'!"&amp;'Country Selector'!$B$3&amp;ROW($A53))*10^12,0)*'Process Emissions Multipliers'!$B$43</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IF('Liv 2030'!$A53="LM",INDIRECT("'Liv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Multipliers'!$E$43</f>
        <v>0</v>
      </c>
    </row>
    <row r="46" spans="1:42">
      <c r="A46" s="74">
        <v>-6</v>
      </c>
      <c r="B46">
        <f ca="1">IF('Liv 2010'!$A54="LM",INDIRECT("'Liv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IF('Liv 2020'!$A54="LM",INDIRECT("'Liv 2020'!"&amp;'Country Selector'!$B$3&amp;ROW($A54))*10^12,0)*'Process Emissions Multipliers'!$B$43</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IF('Liv 2030'!$A54="LM",INDIRECT("'Liv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Multipliers'!$E$43</f>
        <v>0</v>
      </c>
    </row>
    <row r="47" spans="1:42">
      <c r="A47" s="74">
        <v>-5</v>
      </c>
      <c r="B47">
        <f ca="1">IF('Liv 2010'!$A55="LM",INDIRECT("'Liv 2010'!"&amp;'Country Selector'!$B$3&amp;ROW($A55))*10^12,0)</f>
        <v>0</v>
      </c>
      <c r="C47">
        <f t="shared" ca="1" si="9"/>
        <v>0</v>
      </c>
      <c r="D47">
        <f t="shared" ca="1" si="9"/>
        <v>0</v>
      </c>
      <c r="E47">
        <f t="shared" ca="1" si="9"/>
        <v>0</v>
      </c>
      <c r="F47">
        <f t="shared" ca="1" si="9"/>
        <v>0</v>
      </c>
      <c r="G47">
        <f t="shared" ca="1" si="9"/>
        <v>0</v>
      </c>
      <c r="H47">
        <f t="shared" ca="1" si="9"/>
        <v>0</v>
      </c>
      <c r="I47">
        <f t="shared" ca="1" si="9"/>
        <v>0</v>
      </c>
      <c r="J47">
        <f t="shared" ca="1" si="9"/>
        <v>0</v>
      </c>
      <c r="K47">
        <f t="shared" ca="1" si="9"/>
        <v>0</v>
      </c>
      <c r="L47">
        <f ca="1">IF('Liv 2020'!$A55="LM",INDIRECT("'Liv 2020'!"&amp;'Country Selector'!$B$3&amp;ROW($A55))*10^12,0)*'Process Emissions Multipliers'!$B$43</f>
        <v>0</v>
      </c>
      <c r="M47">
        <f t="shared" ca="1" si="10"/>
        <v>107286761194.96385</v>
      </c>
      <c r="N47">
        <f t="shared" ca="1" si="10"/>
        <v>214573522389.9277</v>
      </c>
      <c r="O47">
        <f t="shared" ca="1" si="10"/>
        <v>321860283584.89154</v>
      </c>
      <c r="P47">
        <f t="shared" ca="1" si="10"/>
        <v>429147044779.85541</v>
      </c>
      <c r="Q47">
        <f t="shared" ca="1" si="10"/>
        <v>536433805974.81921</v>
      </c>
      <c r="R47">
        <f t="shared" ca="1" si="10"/>
        <v>643720567169.78308</v>
      </c>
      <c r="S47">
        <f t="shared" ca="1" si="10"/>
        <v>751007328364.74695</v>
      </c>
      <c r="T47">
        <f t="shared" ca="1" si="10"/>
        <v>858294089559.71082</v>
      </c>
      <c r="U47">
        <f t="shared" ca="1" si="10"/>
        <v>965580850754.67456</v>
      </c>
      <c r="V47">
        <f ca="1">IF('Liv 2030'!$A55="LM",INDIRECT("'Liv 2030'!"&amp;'Country Selector'!$B$3&amp;ROW($A55))*10^12,0)*'Process Emissions Multipliers'!$D$43</f>
        <v>1072867611949.6385</v>
      </c>
      <c r="W47" s="90">
        <f t="shared" ca="1" si="8"/>
        <v>1076585976514.6362</v>
      </c>
      <c r="X47" s="90">
        <f t="shared" ca="1" si="7"/>
        <v>1080304341079.6338</v>
      </c>
      <c r="Y47" s="90">
        <f t="shared" ca="1" si="7"/>
        <v>1084022705644.6316</v>
      </c>
      <c r="Z47" s="90">
        <f t="shared" ca="1" si="7"/>
        <v>1087741070209.6294</v>
      </c>
      <c r="AA47" s="90">
        <f t="shared" ca="1" si="7"/>
        <v>1091459434774.627</v>
      </c>
      <c r="AB47" s="90">
        <f t="shared" ca="1" si="7"/>
        <v>1095177799339.6248</v>
      </c>
      <c r="AC47" s="90">
        <f t="shared" ca="1" si="7"/>
        <v>1098896163904.6223</v>
      </c>
      <c r="AD47" s="90">
        <f t="shared" ca="1" si="7"/>
        <v>1102614528469.6201</v>
      </c>
      <c r="AE47" s="90">
        <f t="shared" ca="1" si="7"/>
        <v>1106332893034.6177</v>
      </c>
      <c r="AF47" s="90">
        <f t="shared" ca="1" si="7"/>
        <v>1110051257599.6155</v>
      </c>
      <c r="AG47" s="90">
        <f t="shared" ca="1" si="7"/>
        <v>1113769622164.6133</v>
      </c>
      <c r="AH47" s="90">
        <f t="shared" ca="1" si="7"/>
        <v>1117487986729.6108</v>
      </c>
      <c r="AI47" s="90">
        <f t="shared" ca="1" si="7"/>
        <v>1121206351294.6086</v>
      </c>
      <c r="AJ47" s="90">
        <f t="shared" ca="1" si="7"/>
        <v>1124924715859.6062</v>
      </c>
      <c r="AK47" s="90">
        <f t="shared" ca="1" si="7"/>
        <v>1128643080424.604</v>
      </c>
      <c r="AL47" s="90">
        <f t="shared" ca="1" si="7"/>
        <v>1132361444989.6018</v>
      </c>
      <c r="AM47" s="90">
        <f t="shared" ref="AM47:AO77" ca="1" si="11">$V47*($AP$1-AM$1)/($AP$1-$V$1)+$AP47*(AM$1-$V$1)/($AP$1-$V$1)</f>
        <v>1136079809554.5994</v>
      </c>
      <c r="AN47" s="90">
        <f t="shared" ca="1" si="11"/>
        <v>1139798174119.5969</v>
      </c>
      <c r="AO47" s="90">
        <f t="shared" ca="1" si="11"/>
        <v>1143516538684.5947</v>
      </c>
      <c r="AP47">
        <f ca="1">V47*'Process Emissions Multipliers'!$E$43</f>
        <v>1147234903249.5925</v>
      </c>
    </row>
    <row r="48" spans="1:42">
      <c r="A48" s="74">
        <v>-4</v>
      </c>
      <c r="B48">
        <f ca="1">IF('Liv 2010'!$A56="LM",INDIRECT("'Liv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IF('Liv 2020'!$A56="LM",INDIRECT("'Liv 2020'!"&amp;'Country Selector'!$B$3&amp;ROW($A56))*10^12,0)*'Process Emissions Multipliers'!$B$43</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IF('Liv 2030'!$A56="LM",INDIRECT("'Liv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Multipliers'!$E$43</f>
        <v>0</v>
      </c>
    </row>
    <row r="49" spans="1:42">
      <c r="A49" s="74">
        <v>-3</v>
      </c>
      <c r="B49">
        <f ca="1">IF('Liv 2010'!$A57="LM",INDIRECT("'Liv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IF('Liv 2020'!$A57="LM",INDIRECT("'Liv 2020'!"&amp;'Country Selector'!$B$3&amp;ROW($A57))*10^12,0)*'Process Emissions Multipliers'!$B$43</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IF('Liv 2030'!$A57="LM",INDIRECT("'Liv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Multipliers'!$E$43</f>
        <v>0</v>
      </c>
    </row>
    <row r="50" spans="1:42">
      <c r="A50" s="74">
        <v>-2</v>
      </c>
      <c r="B50">
        <f ca="1">IF('Liv 2010'!$A58="LM",INDIRECT("'Liv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IF('Liv 2020'!$A58="LM",INDIRECT("'Liv 2020'!"&amp;'Country Selector'!$B$3&amp;ROW($A58))*10^12,0)*'Process Emissions Multipliers'!$B$43</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IF('Liv 2030'!$A58="LM",INDIRECT("'Liv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Multipliers'!$E$43</f>
        <v>0</v>
      </c>
    </row>
    <row r="51" spans="1:42">
      <c r="A51" s="74">
        <v>-1</v>
      </c>
      <c r="B51">
        <f ca="1">IF('Liv 2010'!$A59="LM",INDIRECT("'Liv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IF('Liv 2020'!$A59="LM",INDIRECT("'Liv 2020'!"&amp;'Country Selector'!$B$3&amp;ROW($A59))*10^12,0)*'Process Emissions Multipliers'!$B$43</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IF('Liv 2030'!$A59="LM",INDIRECT("'Liv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Multipliers'!$E$43</f>
        <v>0</v>
      </c>
    </row>
    <row r="52" spans="1:42">
      <c r="A52" s="74">
        <v>0</v>
      </c>
      <c r="B52">
        <f ca="1">IF('Liv 2010'!$A60="LM",INDIRECT("'Liv 2010'!"&amp;'Country Selector'!$B$3&amp;ROW($A60))*10^12,0)</f>
        <v>405967158729.45068</v>
      </c>
      <c r="C52">
        <f t="shared" ca="1" si="9"/>
        <v>552943340621.5592</v>
      </c>
      <c r="D52">
        <f t="shared" ca="1" si="9"/>
        <v>699919522513.66772</v>
      </c>
      <c r="E52">
        <f t="shared" ca="1" si="9"/>
        <v>846895704405.77625</v>
      </c>
      <c r="F52">
        <f t="shared" ca="1" si="9"/>
        <v>993871886297.88477</v>
      </c>
      <c r="G52">
        <f t="shared" ca="1" si="9"/>
        <v>1140848068189.9932</v>
      </c>
      <c r="H52">
        <f t="shared" ca="1" si="9"/>
        <v>1287824250082.1018</v>
      </c>
      <c r="I52">
        <f t="shared" ca="1" si="9"/>
        <v>1434800431974.2104</v>
      </c>
      <c r="J52">
        <f t="shared" ca="1" si="9"/>
        <v>1581776613866.3188</v>
      </c>
      <c r="K52">
        <f t="shared" ca="1" si="9"/>
        <v>1728752795758.4272</v>
      </c>
      <c r="L52">
        <f ca="1">IF('Liv 2020'!$A60="LM",INDIRECT("'Liv 2020'!"&amp;'Country Selector'!$B$3&amp;ROW($A60))*10^12,0)*'Process Emissions Multipliers'!$B$43</f>
        <v>1875728977650.5359</v>
      </c>
      <c r="M52">
        <f t="shared" ca="1" si="10"/>
        <v>1798808369129.9192</v>
      </c>
      <c r="N52">
        <f t="shared" ca="1" si="10"/>
        <v>1721887760609.3025</v>
      </c>
      <c r="O52">
        <f t="shared" ca="1" si="10"/>
        <v>1644967152088.686</v>
      </c>
      <c r="P52">
        <f t="shared" ca="1" si="10"/>
        <v>1568046543568.0693</v>
      </c>
      <c r="Q52">
        <f t="shared" ca="1" si="10"/>
        <v>1491125935047.4526</v>
      </c>
      <c r="R52">
        <f t="shared" ca="1" si="10"/>
        <v>1414205326526.8359</v>
      </c>
      <c r="S52">
        <f t="shared" ca="1" si="10"/>
        <v>1337284718006.2192</v>
      </c>
      <c r="T52">
        <f t="shared" ca="1" si="10"/>
        <v>1260364109485.6025</v>
      </c>
      <c r="U52">
        <f t="shared" ca="1" si="10"/>
        <v>1183443500964.9858</v>
      </c>
      <c r="V52">
        <f ca="1">IF('Liv 2030'!$A60="LM",INDIRECT("'Liv 2030'!"&amp;'Country Selector'!$B$3&amp;ROW($A60))*10^12,0)*'Process Emissions Multipliers'!$D$43</f>
        <v>1106522892444.3694</v>
      </c>
      <c r="W52" s="90">
        <f t="shared" ca="1" si="8"/>
        <v>1110357900107.7539</v>
      </c>
      <c r="X52" s="90">
        <f t="shared" ca="1" si="8"/>
        <v>1114192907771.1384</v>
      </c>
      <c r="Y52" s="90">
        <f t="shared" ca="1" si="8"/>
        <v>1118027915434.5229</v>
      </c>
      <c r="Z52" s="90">
        <f t="shared" ca="1" si="8"/>
        <v>1121862923097.9075</v>
      </c>
      <c r="AA52" s="90">
        <f t="shared" ca="1" si="8"/>
        <v>1125697930761.292</v>
      </c>
      <c r="AB52" s="90">
        <f t="shared" ca="1" si="8"/>
        <v>1129532938424.6765</v>
      </c>
      <c r="AC52" s="90">
        <f t="shared" ca="1" si="8"/>
        <v>1133367946088.061</v>
      </c>
      <c r="AD52" s="90">
        <f t="shared" ca="1" si="8"/>
        <v>1137202953751.4456</v>
      </c>
      <c r="AE52" s="90">
        <f t="shared" ca="1" si="8"/>
        <v>1141037961414.8298</v>
      </c>
      <c r="AF52" s="90">
        <f t="shared" ca="1" si="8"/>
        <v>1144872969078.2144</v>
      </c>
      <c r="AG52" s="90">
        <f t="shared" ca="1" si="8"/>
        <v>1148707976741.5991</v>
      </c>
      <c r="AH52" s="90">
        <f t="shared" ca="1" si="8"/>
        <v>1152542984404.9834</v>
      </c>
      <c r="AI52" s="90">
        <f t="shared" ca="1" si="8"/>
        <v>1156377992068.3679</v>
      </c>
      <c r="AJ52" s="90">
        <f t="shared" ca="1" si="8"/>
        <v>1160212999731.7524</v>
      </c>
      <c r="AK52" s="90">
        <f t="shared" ca="1" si="8"/>
        <v>1164048007395.137</v>
      </c>
      <c r="AL52" s="90">
        <f t="shared" ca="1" si="8"/>
        <v>1167883015058.5215</v>
      </c>
      <c r="AM52" s="90">
        <f t="shared" ca="1" si="11"/>
        <v>1171718022721.906</v>
      </c>
      <c r="AN52" s="90">
        <f t="shared" ca="1" si="11"/>
        <v>1175553030385.2905</v>
      </c>
      <c r="AO52" s="90">
        <f t="shared" ca="1" si="11"/>
        <v>1179388038048.675</v>
      </c>
      <c r="AP52">
        <f ca="1">V52*'Process Emissions Multipliers'!$E$43</f>
        <v>1183223045712.0596</v>
      </c>
    </row>
    <row r="53" spans="1:42">
      <c r="A53" s="74">
        <v>1</v>
      </c>
      <c r="B53">
        <f ca="1">IF('Liv 2010'!$A61="LM",INDIRECT("'Liv 2010'!"&amp;'Country Selector'!$B$3&amp;ROW($A61))*10^12,0)</f>
        <v>0</v>
      </c>
      <c r="C53">
        <f t="shared" ca="1" si="9"/>
        <v>0</v>
      </c>
      <c r="D53">
        <f t="shared" ca="1" si="9"/>
        <v>0</v>
      </c>
      <c r="E53">
        <f t="shared" ca="1" si="9"/>
        <v>0</v>
      </c>
      <c r="F53">
        <f t="shared" ca="1" si="9"/>
        <v>0</v>
      </c>
      <c r="G53">
        <f t="shared" ca="1" si="9"/>
        <v>0</v>
      </c>
      <c r="H53">
        <f t="shared" ca="1" si="9"/>
        <v>0</v>
      </c>
      <c r="I53">
        <f t="shared" ca="1" si="9"/>
        <v>0</v>
      </c>
      <c r="J53">
        <f t="shared" ca="1" si="9"/>
        <v>0</v>
      </c>
      <c r="K53">
        <f t="shared" ca="1" si="9"/>
        <v>0</v>
      </c>
      <c r="L53">
        <f ca="1">IF('Liv 2020'!$A61="LM",INDIRECT("'Liv 2020'!"&amp;'Country Selector'!$B$3&amp;ROW($A61))*10^12,0)*'Process Emissions Multipliers'!$B$43</f>
        <v>0</v>
      </c>
      <c r="M53">
        <f t="shared" ca="1" si="10"/>
        <v>0</v>
      </c>
      <c r="N53">
        <f t="shared" ca="1" si="10"/>
        <v>0</v>
      </c>
      <c r="O53">
        <f t="shared" ca="1" si="10"/>
        <v>0</v>
      </c>
      <c r="P53">
        <f t="shared" ca="1" si="10"/>
        <v>0</v>
      </c>
      <c r="Q53">
        <f t="shared" ca="1" si="10"/>
        <v>0</v>
      </c>
      <c r="R53">
        <f t="shared" ca="1" si="10"/>
        <v>0</v>
      </c>
      <c r="S53">
        <f t="shared" ca="1" si="10"/>
        <v>0</v>
      </c>
      <c r="T53">
        <f t="shared" ca="1" si="10"/>
        <v>0</v>
      </c>
      <c r="U53">
        <f t="shared" ca="1" si="10"/>
        <v>0</v>
      </c>
      <c r="V53">
        <f ca="1">IF('Liv 2030'!$A61="LM",INDIRECT("'Liv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Multipliers'!$E$43</f>
        <v>0</v>
      </c>
    </row>
    <row r="54" spans="1:42">
      <c r="A54" s="74">
        <v>2</v>
      </c>
      <c r="B54">
        <f ca="1">IF('Liv 2010'!$A62="LM",INDIRECT("'Liv 2010'!"&amp;'Country Selector'!$B$3&amp;ROW($A62))*10^12,0)</f>
        <v>0</v>
      </c>
      <c r="C54">
        <f t="shared" ca="1" si="9"/>
        <v>0</v>
      </c>
      <c r="D54">
        <f t="shared" ca="1" si="9"/>
        <v>0</v>
      </c>
      <c r="E54">
        <f t="shared" ca="1" si="9"/>
        <v>0</v>
      </c>
      <c r="F54">
        <f t="shared" ca="1" si="9"/>
        <v>0</v>
      </c>
      <c r="G54">
        <f t="shared" ca="1" si="9"/>
        <v>0</v>
      </c>
      <c r="H54">
        <f t="shared" ca="1" si="9"/>
        <v>0</v>
      </c>
      <c r="I54">
        <f t="shared" ca="1" si="9"/>
        <v>0</v>
      </c>
      <c r="J54">
        <f t="shared" ca="1" si="9"/>
        <v>0</v>
      </c>
      <c r="K54">
        <f t="shared" ca="1" si="9"/>
        <v>0</v>
      </c>
      <c r="L54">
        <f ca="1">IF('Liv 2020'!$A62="LM",INDIRECT("'Liv 2020'!"&amp;'Country Selector'!$B$3&amp;ROW($A62))*10^12,0)*'Process Emissions Multipliers'!$B$43</f>
        <v>0</v>
      </c>
      <c r="M54">
        <f t="shared" ca="1" si="10"/>
        <v>0</v>
      </c>
      <c r="N54">
        <f t="shared" ca="1" si="10"/>
        <v>0</v>
      </c>
      <c r="O54">
        <f t="shared" ca="1" si="10"/>
        <v>0</v>
      </c>
      <c r="P54">
        <f t="shared" ca="1" si="10"/>
        <v>0</v>
      </c>
      <c r="Q54">
        <f t="shared" ca="1" si="10"/>
        <v>0</v>
      </c>
      <c r="R54">
        <f t="shared" ca="1" si="10"/>
        <v>0</v>
      </c>
      <c r="S54">
        <f t="shared" ca="1" si="10"/>
        <v>0</v>
      </c>
      <c r="T54">
        <f t="shared" ca="1" si="10"/>
        <v>0</v>
      </c>
      <c r="U54">
        <f t="shared" ca="1" si="10"/>
        <v>0</v>
      </c>
      <c r="V54">
        <f ca="1">IF('Liv 2030'!$A62="LM",INDIRECT("'Liv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Multipliers'!$E$43</f>
        <v>0</v>
      </c>
    </row>
    <row r="55" spans="1:42">
      <c r="A55" s="74">
        <v>3</v>
      </c>
      <c r="B55">
        <f ca="1">IF('Liv 2010'!$A63="LM",INDIRECT("'Liv 2010'!"&amp;'Country Selector'!$B$3&amp;ROW($A63))*10^12,0)</f>
        <v>440188740264.59387</v>
      </c>
      <c r="C55">
        <f t="shared" ca="1" si="9"/>
        <v>396169866238.13446</v>
      </c>
      <c r="D55">
        <f t="shared" ca="1" si="9"/>
        <v>352150992211.67511</v>
      </c>
      <c r="E55">
        <f t="shared" ca="1" si="9"/>
        <v>308132118185.2157</v>
      </c>
      <c r="F55">
        <f t="shared" ca="1" si="9"/>
        <v>264113244158.75635</v>
      </c>
      <c r="G55">
        <f t="shared" ca="1" si="9"/>
        <v>220094370132.29694</v>
      </c>
      <c r="H55">
        <f t="shared" ca="1" si="9"/>
        <v>176075496105.83755</v>
      </c>
      <c r="I55">
        <f t="shared" ca="1" si="9"/>
        <v>132056622079.37817</v>
      </c>
      <c r="J55">
        <f t="shared" ca="1" si="9"/>
        <v>88037748052.918777</v>
      </c>
      <c r="K55">
        <f t="shared" ca="1" si="9"/>
        <v>44018874026.459389</v>
      </c>
      <c r="L55">
        <f ca="1">IF('Liv 2020'!$A63="LM",INDIRECT("'Liv 2020'!"&amp;'Country Selector'!$B$3&amp;ROW($A63))*10^12,0)*'Process Emissions Multipliers'!$B$43</f>
        <v>0</v>
      </c>
      <c r="M55">
        <f t="shared" ca="1" si="10"/>
        <v>0</v>
      </c>
      <c r="N55">
        <f t="shared" ca="1" si="10"/>
        <v>0</v>
      </c>
      <c r="O55">
        <f t="shared" ca="1" si="10"/>
        <v>0</v>
      </c>
      <c r="P55">
        <f t="shared" ca="1" si="10"/>
        <v>0</v>
      </c>
      <c r="Q55">
        <f t="shared" ca="1" si="10"/>
        <v>0</v>
      </c>
      <c r="R55">
        <f t="shared" ca="1" si="10"/>
        <v>0</v>
      </c>
      <c r="S55">
        <f t="shared" ca="1" si="10"/>
        <v>0</v>
      </c>
      <c r="T55">
        <f t="shared" ca="1" si="10"/>
        <v>0</v>
      </c>
      <c r="U55">
        <f t="shared" ca="1" si="10"/>
        <v>0</v>
      </c>
      <c r="V55">
        <f ca="1">IF('Liv 2030'!$A63="LM",INDIRECT("'Liv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Multipliers'!$E$43</f>
        <v>0</v>
      </c>
    </row>
    <row r="56" spans="1:42">
      <c r="A56" s="74">
        <v>4</v>
      </c>
      <c r="B56">
        <f ca="1">IF('Liv 2010'!$A64="LM",INDIRECT("'Liv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IF('Liv 2020'!$A64="LM",INDIRECT("'Liv 2020'!"&amp;'Country Selector'!$B$3&amp;ROW($A64))*10^12,0)*'Process Emissions Multipliers'!$B$43</f>
        <v>0</v>
      </c>
      <c r="M56">
        <f t="shared" ca="1" si="10"/>
        <v>0</v>
      </c>
      <c r="N56">
        <f t="shared" ca="1" si="10"/>
        <v>0</v>
      </c>
      <c r="O56">
        <f t="shared" ca="1" si="10"/>
        <v>0</v>
      </c>
      <c r="P56">
        <f t="shared" ca="1" si="10"/>
        <v>0</v>
      </c>
      <c r="Q56">
        <f t="shared" ca="1" si="10"/>
        <v>0</v>
      </c>
      <c r="R56">
        <f t="shared" ca="1" si="10"/>
        <v>0</v>
      </c>
      <c r="S56">
        <f t="shared" ca="1" si="10"/>
        <v>0</v>
      </c>
      <c r="T56">
        <f t="shared" ca="1" si="10"/>
        <v>0</v>
      </c>
      <c r="U56">
        <f t="shared" ca="1" si="10"/>
        <v>0</v>
      </c>
      <c r="V56">
        <f ca="1">IF('Liv 2030'!$A64="LM",INDIRECT("'Liv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Multipliers'!$E$43</f>
        <v>0</v>
      </c>
    </row>
    <row r="57" spans="1:42">
      <c r="A57" s="74">
        <v>5</v>
      </c>
      <c r="B57">
        <f ca="1">IF('Liv 2010'!$A65="LM",INDIRECT("'Liv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IF('Liv 2020'!$A65="LM",INDIRECT("'Liv 2020'!"&amp;'Country Selector'!$B$3&amp;ROW($A65))*10^12,0)*'Process Emissions Multipliers'!$B$43</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IF('Liv 2030'!$A65="LM",INDIRECT("'Liv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Multipliers'!$E$43</f>
        <v>0</v>
      </c>
    </row>
    <row r="58" spans="1:42">
      <c r="A58" s="74">
        <v>6</v>
      </c>
      <c r="B58">
        <f ca="1">IF('Liv 2010'!$A66="LM",INDIRECT("'Liv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IF('Liv 2020'!$A66="LM",INDIRECT("'Liv 2020'!"&amp;'Country Selector'!$B$3&amp;ROW($A66))*10^12,0)*'Process Emissions Multipliers'!$B$43</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IF('Liv 2030'!$A66="LM",INDIRECT("'Liv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Multipliers'!$E$43</f>
        <v>0</v>
      </c>
    </row>
    <row r="59" spans="1:42">
      <c r="A59" s="74">
        <v>7</v>
      </c>
      <c r="B59">
        <f ca="1">IF('Liv 2010'!$A67="LM",INDIRECT("'Liv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IF('Liv 2020'!$A67="LM",INDIRECT("'Liv 2020'!"&amp;'Country Selector'!$B$3&amp;ROW($A67))*10^12,0)*'Process Emissions Multipliers'!$B$43</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IF('Liv 2030'!$A67="LM",INDIRECT("'Liv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Multipliers'!$E$43</f>
        <v>0</v>
      </c>
    </row>
    <row r="60" spans="1:42">
      <c r="A60" s="74">
        <v>8</v>
      </c>
      <c r="B60">
        <f ca="1">IF('Liv 2010'!$A68="LM",INDIRECT("'Liv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IF('Liv 2020'!$A68="LM",INDIRECT("'Liv 2020'!"&amp;'Country Selector'!$B$3&amp;ROW($A68))*10^12,0)*'Process Emissions Multipliers'!$B$43</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IF('Liv 2030'!$A68="LM",INDIRECT("'Liv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Multipliers'!$E$43</f>
        <v>0</v>
      </c>
    </row>
    <row r="61" spans="1:42">
      <c r="A61" s="74">
        <v>9</v>
      </c>
      <c r="B61">
        <f ca="1">IF('Liv 2010'!$A69="LM",INDIRECT("'Liv 2010'!"&amp;'Country Selector'!$B$3&amp;ROW($A69))*10^12,0)</f>
        <v>351831799573.78009</v>
      </c>
      <c r="C61">
        <f t="shared" ca="1" si="9"/>
        <v>316648619616.4021</v>
      </c>
      <c r="D61">
        <f t="shared" ca="1" si="9"/>
        <v>281465439659.02405</v>
      </c>
      <c r="E61">
        <f t="shared" ca="1" si="9"/>
        <v>246282259701.64606</v>
      </c>
      <c r="F61">
        <f t="shared" ca="1" si="9"/>
        <v>211099079744.26807</v>
      </c>
      <c r="G61">
        <f t="shared" ca="1" si="9"/>
        <v>175915899786.89005</v>
      </c>
      <c r="H61">
        <f t="shared" ca="1" si="9"/>
        <v>140732719829.51202</v>
      </c>
      <c r="I61">
        <f t="shared" ca="1" si="9"/>
        <v>105549539872.13403</v>
      </c>
      <c r="J61">
        <f t="shared" ca="1" si="9"/>
        <v>70366359914.756012</v>
      </c>
      <c r="K61">
        <f t="shared" ca="1" si="9"/>
        <v>35183179957.378006</v>
      </c>
      <c r="L61">
        <f ca="1">IF('Liv 2020'!$A69="LM",INDIRECT("'Liv 2020'!"&amp;'Country Selector'!$B$3&amp;ROW($A69))*10^12,0)*'Process Emissions Multipliers'!$B$43</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IF('Liv 2030'!$A69="LM",INDIRECT("'Liv 2030'!"&amp;'Country Selector'!$B$3&amp;ROW($A69))*10^12,0)*'Process Emissions Multipliers'!$D$43</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Multipliers'!$E$43</f>
        <v>0</v>
      </c>
    </row>
    <row r="62" spans="1:42">
      <c r="A62" s="74">
        <v>10</v>
      </c>
      <c r="B62">
        <f ca="1">IF('Liv 2010'!$A70="LM",INDIRECT("'Liv 2010'!"&amp;'Country Selector'!$B$3&amp;ROW($A70))*10^12,0)</f>
        <v>0</v>
      </c>
      <c r="C62">
        <f t="shared" ca="1" si="9"/>
        <v>116481863104.16614</v>
      </c>
      <c r="D62">
        <f t="shared" ca="1" si="9"/>
        <v>232963726208.33228</v>
      </c>
      <c r="E62">
        <f t="shared" ca="1" si="9"/>
        <v>349445589312.49841</v>
      </c>
      <c r="F62">
        <f t="shared" ca="1" si="9"/>
        <v>465927452416.66455</v>
      </c>
      <c r="G62">
        <f t="shared" ca="1" si="9"/>
        <v>582409315520.83069</v>
      </c>
      <c r="H62">
        <f t="shared" ca="1" si="9"/>
        <v>698891178624.99683</v>
      </c>
      <c r="I62">
        <f t="shared" ca="1" si="9"/>
        <v>815373041729.16296</v>
      </c>
      <c r="J62">
        <f t="shared" ca="1" si="9"/>
        <v>931854904833.3291</v>
      </c>
      <c r="K62">
        <f t="shared" ca="1" si="9"/>
        <v>1048336767937.4954</v>
      </c>
      <c r="L62">
        <f ca="1">IF('Liv 2020'!$A70="LM",INDIRECT("'Liv 2020'!"&amp;'Country Selector'!$B$3&amp;ROW($A70))*10^12,0)*'Process Emissions Multipliers'!$B$43</f>
        <v>1164818631041.6614</v>
      </c>
      <c r="M62">
        <f t="shared" ca="1" si="10"/>
        <v>1048336767937.4954</v>
      </c>
      <c r="N62">
        <f t="shared" ca="1" si="10"/>
        <v>931854904833.3291</v>
      </c>
      <c r="O62">
        <f t="shared" ca="1" si="10"/>
        <v>815373041729.16296</v>
      </c>
      <c r="P62">
        <f t="shared" ca="1" si="10"/>
        <v>698891178624.99683</v>
      </c>
      <c r="Q62">
        <f t="shared" ca="1" si="10"/>
        <v>582409315520.83069</v>
      </c>
      <c r="R62">
        <f t="shared" ca="1" si="10"/>
        <v>465927452416.66455</v>
      </c>
      <c r="S62">
        <f t="shared" ca="1" si="10"/>
        <v>349445589312.49841</v>
      </c>
      <c r="T62">
        <f t="shared" ca="1" si="10"/>
        <v>232963726208.33228</v>
      </c>
      <c r="U62">
        <f t="shared" ca="1" si="10"/>
        <v>116481863104.16614</v>
      </c>
      <c r="V62">
        <f ca="1">IF('Liv 2030'!$A70="LM",INDIRECT("'Liv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Multipliers'!$E$43</f>
        <v>0</v>
      </c>
    </row>
    <row r="63" spans="1:42">
      <c r="A63" s="74">
        <v>11</v>
      </c>
      <c r="B63">
        <f ca="1">IF('Liv 2010'!$A71="LM",INDIRECT("'Liv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IF('Liv 2020'!$A71="LM",INDIRECT("'Liv 2020'!"&amp;'Country Selector'!$B$3&amp;ROW($A71))*10^12,0)*'Process Emissions Multipliers'!$B$43</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IF('Liv 2030'!$A71="LM",INDIRECT("'Liv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Multipliers'!$E$43</f>
        <v>0</v>
      </c>
    </row>
    <row r="64" spans="1:42">
      <c r="A64" s="74">
        <v>12</v>
      </c>
      <c r="B64">
        <f ca="1">IF('Liv 2010'!$A72="LM",INDIRECT("'Liv 2010'!"&amp;'Country Selector'!$B$3&amp;ROW($A72))*10^12,0)</f>
        <v>458453856347.1543</v>
      </c>
      <c r="C64">
        <f t="shared" ref="C64:K127" ca="1" si="15">$B64*($L$1-C$1)/($L$1-$B$1)+$L64*(C$1-$B$1)/($L$1-$B$1)</f>
        <v>504659268945.9325</v>
      </c>
      <c r="D64">
        <f t="shared" ca="1" si="12"/>
        <v>550864681544.71069</v>
      </c>
      <c r="E64">
        <f t="shared" ca="1" si="12"/>
        <v>597070094143.48877</v>
      </c>
      <c r="F64">
        <f t="shared" ca="1" si="12"/>
        <v>643275506742.26709</v>
      </c>
      <c r="G64">
        <f t="shared" ca="1" si="12"/>
        <v>689480919341.04529</v>
      </c>
      <c r="H64">
        <f t="shared" ca="1" si="12"/>
        <v>735686331939.82336</v>
      </c>
      <c r="I64">
        <f t="shared" ca="1" si="12"/>
        <v>781891744538.60156</v>
      </c>
      <c r="J64">
        <f t="shared" ca="1" si="12"/>
        <v>828097157137.37988</v>
      </c>
      <c r="K64">
        <f t="shared" ca="1" si="12"/>
        <v>874302569736.15808</v>
      </c>
      <c r="L64">
        <f ca="1">IF('Liv 2020'!$A72="LM",INDIRECT("'Liv 2020'!"&amp;'Country Selector'!$B$3&amp;ROW($A72))*10^12,0)*'Process Emissions Multipliers'!$B$43</f>
        <v>920507982334.93628</v>
      </c>
      <c r="M64">
        <f t="shared" ref="M64:U127" ca="1" si="16">$L64*($V$1-M$1)/($V$1-$L$1)+$V64*(M$1-$L$1)/($V$1-$L$1)</f>
        <v>933010004392.88269</v>
      </c>
      <c r="N64">
        <f t="shared" ca="1" si="13"/>
        <v>945512026450.82898</v>
      </c>
      <c r="O64">
        <f t="shared" ca="1" si="13"/>
        <v>958014048508.77539</v>
      </c>
      <c r="P64">
        <f t="shared" ca="1" si="13"/>
        <v>970516070566.72168</v>
      </c>
      <c r="Q64">
        <f t="shared" ca="1" si="13"/>
        <v>983018092624.66821</v>
      </c>
      <c r="R64">
        <f t="shared" ca="1" si="13"/>
        <v>995520114682.6145</v>
      </c>
      <c r="S64">
        <f t="shared" ca="1" si="13"/>
        <v>1008022136740.5609</v>
      </c>
      <c r="T64">
        <f t="shared" ca="1" si="13"/>
        <v>1020524158798.5073</v>
      </c>
      <c r="U64">
        <f t="shared" ca="1" si="13"/>
        <v>1033026180856.4539</v>
      </c>
      <c r="V64">
        <f ca="1">IF('Liv 2030'!$A72="LM",INDIRECT("'Liv 2030'!"&amp;'Country Selector'!$B$3&amp;ROW($A72))*10^12,0)*'Process Emissions Multipliers'!$D$43</f>
        <v>1045528202914.4001</v>
      </c>
      <c r="W64" s="90">
        <f t="shared" ca="1" si="14"/>
        <v>1049151814046.0269</v>
      </c>
      <c r="X64" s="90">
        <f t="shared" ca="1" si="14"/>
        <v>1052775425177.6539</v>
      </c>
      <c r="Y64" s="90">
        <f t="shared" ca="1" si="14"/>
        <v>1056399036309.2805</v>
      </c>
      <c r="Z64" s="90">
        <f t="shared" ca="1" si="14"/>
        <v>1060022647440.9075</v>
      </c>
      <c r="AA64" s="90">
        <f t="shared" ca="1" si="14"/>
        <v>1063646258572.5343</v>
      </c>
      <c r="AB64" s="90">
        <f t="shared" ca="1" si="14"/>
        <v>1067269869704.1611</v>
      </c>
      <c r="AC64" s="90">
        <f t="shared" ca="1" si="14"/>
        <v>1070893480835.7881</v>
      </c>
      <c r="AD64" s="90">
        <f t="shared" ca="1" si="14"/>
        <v>1074517091967.4148</v>
      </c>
      <c r="AE64" s="90">
        <f t="shared" ca="1" si="14"/>
        <v>1078140703099.0419</v>
      </c>
      <c r="AF64" s="90">
        <f t="shared" ca="1" si="14"/>
        <v>1081764314230.6686</v>
      </c>
      <c r="AG64" s="90">
        <f t="shared" ca="1" si="14"/>
        <v>1085387925362.2954</v>
      </c>
      <c r="AH64" s="90">
        <f t="shared" ca="1" si="14"/>
        <v>1089011536493.9224</v>
      </c>
      <c r="AI64" s="90">
        <f t="shared" ca="1" si="14"/>
        <v>1092635147625.5491</v>
      </c>
      <c r="AJ64" s="90">
        <f t="shared" ca="1" si="14"/>
        <v>1096258758757.1758</v>
      </c>
      <c r="AK64" s="90">
        <f t="shared" ca="1" si="14"/>
        <v>1099882369888.8027</v>
      </c>
      <c r="AL64" s="90">
        <f t="shared" ca="1" si="14"/>
        <v>1103505981020.4297</v>
      </c>
      <c r="AM64" s="90">
        <f t="shared" ca="1" si="11"/>
        <v>1107129592152.0564</v>
      </c>
      <c r="AN64" s="90">
        <f t="shared" ca="1" si="11"/>
        <v>1110753203283.6833</v>
      </c>
      <c r="AO64" s="90">
        <f t="shared" ca="1" si="11"/>
        <v>1114376814415.3103</v>
      </c>
      <c r="AP64">
        <f ca="1">V64*'Process Emissions Multipliers'!$E$43</f>
        <v>1118000425546.937</v>
      </c>
    </row>
    <row r="65" spans="1:42">
      <c r="A65" s="74">
        <v>13</v>
      </c>
      <c r="B65">
        <f ca="1">IF('Liv 2010'!$A73="LM",INDIRECT("'Liv 2010'!"&amp;'Country Selector'!$B$3&amp;ROW($A73))*10^12,0)</f>
        <v>0</v>
      </c>
      <c r="C65">
        <f t="shared" ca="1" si="15"/>
        <v>0</v>
      </c>
      <c r="D65">
        <f t="shared" ca="1" si="12"/>
        <v>0</v>
      </c>
      <c r="E65">
        <f t="shared" ca="1" si="12"/>
        <v>0</v>
      </c>
      <c r="F65">
        <f t="shared" ca="1" si="12"/>
        <v>0</v>
      </c>
      <c r="G65">
        <f t="shared" ca="1" si="12"/>
        <v>0</v>
      </c>
      <c r="H65">
        <f t="shared" ca="1" si="12"/>
        <v>0</v>
      </c>
      <c r="I65">
        <f t="shared" ca="1" si="12"/>
        <v>0</v>
      </c>
      <c r="J65">
        <f t="shared" ca="1" si="12"/>
        <v>0</v>
      </c>
      <c r="K65">
        <f t="shared" ca="1" si="12"/>
        <v>0</v>
      </c>
      <c r="L65">
        <f ca="1">IF('Liv 2020'!$A73="LM",INDIRECT("'Liv 2020'!"&amp;'Country Selector'!$B$3&amp;ROW($A73))*10^12,0)*'Process Emissions Multipliers'!$B$43</f>
        <v>0</v>
      </c>
      <c r="M65">
        <f t="shared" ca="1" si="16"/>
        <v>0</v>
      </c>
      <c r="N65">
        <f t="shared" ca="1" si="13"/>
        <v>0</v>
      </c>
      <c r="O65">
        <f t="shared" ca="1" si="13"/>
        <v>0</v>
      </c>
      <c r="P65">
        <f t="shared" ca="1" si="13"/>
        <v>0</v>
      </c>
      <c r="Q65">
        <f t="shared" ca="1" si="13"/>
        <v>0</v>
      </c>
      <c r="R65">
        <f t="shared" ca="1" si="13"/>
        <v>0</v>
      </c>
      <c r="S65">
        <f t="shared" ca="1" si="13"/>
        <v>0</v>
      </c>
      <c r="T65">
        <f t="shared" ca="1" si="13"/>
        <v>0</v>
      </c>
      <c r="U65">
        <f t="shared" ca="1" si="13"/>
        <v>0</v>
      </c>
      <c r="V65">
        <f ca="1">IF('Liv 2030'!$A73="LM",INDIRECT("'Liv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Multipliers'!$E$43</f>
        <v>0</v>
      </c>
    </row>
    <row r="66" spans="1:42">
      <c r="A66" s="74">
        <v>14</v>
      </c>
      <c r="B66">
        <f ca="1">IF('Liv 2010'!$A74="LM",INDIRECT("'Liv 2010'!"&amp;'Country Selector'!$B$3&amp;ROW($A74))*10^12,0)</f>
        <v>0</v>
      </c>
      <c r="C66">
        <f t="shared" ca="1" si="15"/>
        <v>0</v>
      </c>
      <c r="D66">
        <f t="shared" ca="1" si="12"/>
        <v>0</v>
      </c>
      <c r="E66">
        <f t="shared" ca="1" si="12"/>
        <v>0</v>
      </c>
      <c r="F66">
        <f t="shared" ca="1" si="12"/>
        <v>0</v>
      </c>
      <c r="G66">
        <f t="shared" ca="1" si="12"/>
        <v>0</v>
      </c>
      <c r="H66">
        <f t="shared" ca="1" si="12"/>
        <v>0</v>
      </c>
      <c r="I66">
        <f t="shared" ca="1" si="12"/>
        <v>0</v>
      </c>
      <c r="J66">
        <f t="shared" ca="1" si="12"/>
        <v>0</v>
      </c>
      <c r="K66">
        <f t="shared" ca="1" si="12"/>
        <v>0</v>
      </c>
      <c r="L66">
        <f ca="1">IF('Liv 2020'!$A74="LM",INDIRECT("'Liv 2020'!"&amp;'Country Selector'!$B$3&amp;ROW($A74))*10^12,0)*'Process Emissions Multipliers'!$B$43</f>
        <v>0</v>
      </c>
      <c r="M66">
        <f t="shared" ca="1" si="16"/>
        <v>0</v>
      </c>
      <c r="N66">
        <f t="shared" ca="1" si="13"/>
        <v>0</v>
      </c>
      <c r="O66">
        <f t="shared" ca="1" si="13"/>
        <v>0</v>
      </c>
      <c r="P66">
        <f t="shared" ca="1" si="13"/>
        <v>0</v>
      </c>
      <c r="Q66">
        <f t="shared" ca="1" si="13"/>
        <v>0</v>
      </c>
      <c r="R66">
        <f t="shared" ca="1" si="13"/>
        <v>0</v>
      </c>
      <c r="S66">
        <f t="shared" ca="1" si="13"/>
        <v>0</v>
      </c>
      <c r="T66">
        <f t="shared" ca="1" si="13"/>
        <v>0</v>
      </c>
      <c r="U66">
        <f t="shared" ca="1" si="13"/>
        <v>0</v>
      </c>
      <c r="V66">
        <f ca="1">IF('Liv 2030'!$A74="LM",INDIRECT("'Liv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Multipliers'!$E$43</f>
        <v>0</v>
      </c>
    </row>
    <row r="67" spans="1:42">
      <c r="A67" s="74">
        <v>15</v>
      </c>
      <c r="B67">
        <f ca="1">IF('Liv 2010'!$A75="LM",INDIRECT("'Liv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IF('Liv 2020'!$A75="LM",INDIRECT("'Liv 2020'!"&amp;'Country Selector'!$B$3&amp;ROW($A75))*10^12,0)*'Process Emissions Multipliers'!$B$43</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IF('Liv 2030'!$A75="LM",INDIRECT("'Liv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Multipliers'!$E$43</f>
        <v>0</v>
      </c>
    </row>
    <row r="68" spans="1:42">
      <c r="A68" s="74">
        <v>16</v>
      </c>
      <c r="B68">
        <f ca="1">IF('Liv 2010'!$A76="LM",INDIRECT("'Liv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IF('Liv 2020'!$A76="LM",INDIRECT("'Liv 2020'!"&amp;'Country Selector'!$B$3&amp;ROW($A76))*10^12,0)*'Process Emissions Multipliers'!$B$43</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IF('Liv 2030'!$A76="LM",INDIRECT("'Liv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Multipliers'!$E$43</f>
        <v>0</v>
      </c>
    </row>
    <row r="69" spans="1:42">
      <c r="A69" s="74">
        <v>17</v>
      </c>
      <c r="B69">
        <f ca="1">IF('Liv 2010'!$A77="LM",INDIRECT("'Liv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IF('Liv 2020'!$A77="LM",INDIRECT("'Liv 2020'!"&amp;'Country Selector'!$B$3&amp;ROW($A77))*10^12,0)*'Process Emissions Multipliers'!$B$43</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IF('Liv 2030'!$A77="LM",INDIRECT("'Liv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Multipliers'!$E$43</f>
        <v>0</v>
      </c>
    </row>
    <row r="70" spans="1:42">
      <c r="A70" s="74">
        <v>18</v>
      </c>
      <c r="B70">
        <f ca="1">IF('Liv 2010'!$A78="LM",INDIRECT("'Liv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IF('Liv 2020'!$A78="LM",INDIRECT("'Liv 2020'!"&amp;'Country Selector'!$B$3&amp;ROW($A78))*10^12,0)*'Process Emissions Multipliers'!$B$43</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IF('Liv 2030'!$A78="LM",INDIRECT("'Liv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Multipliers'!$E$43</f>
        <v>0</v>
      </c>
    </row>
    <row r="71" spans="1:42">
      <c r="A71" s="74">
        <v>19</v>
      </c>
      <c r="B71">
        <f ca="1">IF('Liv 2010'!$A79="LM",INDIRECT("'Liv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IF('Liv 2020'!$A79="LM",INDIRECT("'Liv 2020'!"&amp;'Country Selector'!$B$3&amp;ROW($A79))*10^12,0)*'Process Emissions Multipliers'!$B$43</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IF('Liv 2030'!$A79="LM",INDIRECT("'Liv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Multipliers'!$E$43</f>
        <v>0</v>
      </c>
    </row>
    <row r="72" spans="1:42">
      <c r="A72" s="74">
        <v>20</v>
      </c>
      <c r="B72">
        <f ca="1">IF('Liv 2010'!$A80="LM",INDIRECT("'Liv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IF('Liv 2020'!$A80="LM",INDIRECT("'Liv 2020'!"&amp;'Country Selector'!$B$3&amp;ROW($A80))*10^12,0)*'Process Emissions Multipliers'!$B$43</f>
        <v>0</v>
      </c>
      <c r="M72">
        <f t="shared" ca="1" si="16"/>
        <v>135240162062.78401</v>
      </c>
      <c r="N72">
        <f t="shared" ca="1" si="13"/>
        <v>270480324125.56802</v>
      </c>
      <c r="O72">
        <f t="shared" ca="1" si="13"/>
        <v>405720486188.35205</v>
      </c>
      <c r="P72">
        <f t="shared" ca="1" si="13"/>
        <v>540960648251.13605</v>
      </c>
      <c r="Q72">
        <f t="shared" ca="1" si="13"/>
        <v>676200810313.92004</v>
      </c>
      <c r="R72">
        <f t="shared" ca="1" si="13"/>
        <v>811440972376.7041</v>
      </c>
      <c r="S72">
        <f t="shared" ca="1" si="13"/>
        <v>946681134439.48804</v>
      </c>
      <c r="T72">
        <f t="shared" ca="1" si="13"/>
        <v>1081921296502.2721</v>
      </c>
      <c r="U72">
        <f t="shared" ca="1" si="13"/>
        <v>1217161458565.0562</v>
      </c>
      <c r="V72">
        <f ca="1">IF('Liv 2030'!$A80="LM",INDIRECT("'Liv 2030'!"&amp;'Country Selector'!$B$3&amp;ROW($A80))*10^12,0)*'Process Emissions Multipliers'!$D$43</f>
        <v>1352401620627.8401</v>
      </c>
      <c r="W72" s="90">
        <f t="shared" ca="1" si="14"/>
        <v>1357088799369.9121</v>
      </c>
      <c r="X72" s="90">
        <f t="shared" ca="1" si="14"/>
        <v>1361775978111.9844</v>
      </c>
      <c r="Y72" s="90">
        <f t="shared" ca="1" si="14"/>
        <v>1366463156854.0564</v>
      </c>
      <c r="Z72" s="90">
        <f t="shared" ca="1" si="14"/>
        <v>1371150335596.1284</v>
      </c>
      <c r="AA72" s="90">
        <f t="shared" ca="1" si="14"/>
        <v>1375837514338.2007</v>
      </c>
      <c r="AB72" s="90">
        <f t="shared" ca="1" si="14"/>
        <v>1380524693080.2727</v>
      </c>
      <c r="AC72" s="90">
        <f t="shared" ca="1" si="14"/>
        <v>1385211871822.345</v>
      </c>
      <c r="AD72" s="90">
        <f t="shared" ca="1" si="14"/>
        <v>1389899050564.417</v>
      </c>
      <c r="AE72" s="90">
        <f t="shared" ca="1" si="14"/>
        <v>1394586229306.489</v>
      </c>
      <c r="AF72" s="90">
        <f t="shared" ca="1" si="14"/>
        <v>1399273408048.561</v>
      </c>
      <c r="AG72" s="90">
        <f t="shared" ca="1" si="14"/>
        <v>1403960586790.6333</v>
      </c>
      <c r="AH72" s="90">
        <f t="shared" ca="1" si="14"/>
        <v>1408647765532.7053</v>
      </c>
      <c r="AI72" s="90">
        <f t="shared" ca="1" si="14"/>
        <v>1413334944274.7773</v>
      </c>
      <c r="AJ72" s="90">
        <f t="shared" ca="1" si="14"/>
        <v>1418022123016.8496</v>
      </c>
      <c r="AK72" s="90">
        <f t="shared" ca="1" si="14"/>
        <v>1422709301758.9216</v>
      </c>
      <c r="AL72" s="90">
        <f t="shared" ca="1" si="14"/>
        <v>1427396480500.9939</v>
      </c>
      <c r="AM72" s="90">
        <f t="shared" ca="1" si="11"/>
        <v>1432083659243.0659</v>
      </c>
      <c r="AN72" s="90">
        <f t="shared" ca="1" si="11"/>
        <v>1436770837985.1379</v>
      </c>
      <c r="AO72" s="90">
        <f t="shared" ca="1" si="11"/>
        <v>1441458016727.2102</v>
      </c>
      <c r="AP72">
        <f ca="1">V72*'Process Emissions Multipliers'!$E$43</f>
        <v>1446145195469.2822</v>
      </c>
    </row>
    <row r="73" spans="1:42">
      <c r="A73" s="74">
        <v>21</v>
      </c>
      <c r="B73">
        <f ca="1">IF('Liv 2010'!$A81="LM",INDIRECT("'Liv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IF('Liv 2020'!$A81="LM",INDIRECT("'Liv 2020'!"&amp;'Country Selector'!$B$3&amp;ROW($A81))*10^12,0)*'Process Emissions Multipliers'!$B$43</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IF('Liv 2030'!$A81="LM",INDIRECT("'Liv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Multipliers'!$E$43</f>
        <v>0</v>
      </c>
    </row>
    <row r="74" spans="1:42">
      <c r="A74" s="74">
        <v>22</v>
      </c>
      <c r="B74">
        <f ca="1">IF('Liv 2010'!$A82="LM",INDIRECT("'Liv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IF('Liv 2020'!$A82="LM",INDIRECT("'Liv 2020'!"&amp;'Country Selector'!$B$3&amp;ROW($A82))*10^12,0)*'Process Emissions Multipliers'!$B$43</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IF('Liv 2030'!$A82="LM",INDIRECT("'Liv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Multipliers'!$E$43</f>
        <v>0</v>
      </c>
    </row>
    <row r="75" spans="1:42">
      <c r="A75" s="74">
        <v>23</v>
      </c>
      <c r="B75">
        <f ca="1">IF('Liv 2010'!$A83="LM",INDIRECT("'Liv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IF('Liv 2020'!$A83="LM",INDIRECT("'Liv 2020'!"&amp;'Country Selector'!$B$3&amp;ROW($A83))*10^12,0)*'Process Emissions Multipliers'!$B$43</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IF('Liv 2030'!$A83="LM",INDIRECT("'Liv 2030'!"&amp;'Country Selector'!$B$3&amp;ROW($A83))*10^12,0)*'Process Emissions Multipliers'!$D$43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Multipliers'!$E$43</f>
        <v>0</v>
      </c>
    </row>
    <row r="76" spans="1:42">
      <c r="A76" s="74">
        <v>24</v>
      </c>
      <c r="B76">
        <f ca="1">IF('Liv 2010'!$A84="LM",INDIRECT("'Liv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IF('Liv 2020'!$A84="LM",INDIRECT("'Liv 2020'!"&amp;'Country Selector'!$B$3&amp;ROW($A84))*10^12,0)*'Process Emissions Multipliers'!$B$43</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IF('Liv 2030'!$A84="LM",INDIRECT("'Liv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Multipliers'!$E$43</f>
        <v>0</v>
      </c>
    </row>
    <row r="77" spans="1:42">
      <c r="A77" s="74">
        <v>25</v>
      </c>
      <c r="B77">
        <f ca="1">IF('Liv 2010'!$A85="LM",INDIRECT("'Liv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IF('Liv 2020'!$A85="LM",INDIRECT("'Liv 2020'!"&amp;'Country Selector'!$B$3&amp;ROW($A85))*10^12,0)*'Process Emissions Multipliers'!$B$43</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IF('Liv 2030'!$A85="LM",INDIRECT("'Liv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Multipliers'!$E$43</f>
        <v>0</v>
      </c>
    </row>
    <row r="78" spans="1:42">
      <c r="A78" s="74">
        <v>26</v>
      </c>
      <c r="B78">
        <f ca="1">IF('Liv 2010'!$A86="LM",INDIRECT("'Liv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IF('Liv 2020'!$A86="LM",INDIRECT("'Liv 2020'!"&amp;'Country Selector'!$B$3&amp;ROW($A86))*10^12,0)*'Process Emissions Multipliers'!$B$43</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IF('Liv 2030'!$A86="LM",INDIRECT("'Liv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Multipliers'!$E$43</f>
        <v>0</v>
      </c>
    </row>
    <row r="79" spans="1:42">
      <c r="A79" s="74">
        <v>27</v>
      </c>
      <c r="B79">
        <f ca="1">IF('Liv 2010'!$A87="LM",INDIRECT("'Liv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IF('Liv 2020'!$A87="LM",INDIRECT("'Liv 2020'!"&amp;'Country Selector'!$B$3&amp;ROW($A87))*10^12,0)*'Process Emissions Multipliers'!$B$43</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IF('Liv 2030'!$A87="LM",INDIRECT("'Liv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Multipliers'!$E$43</f>
        <v>0</v>
      </c>
    </row>
    <row r="80" spans="1:42">
      <c r="A80" s="74">
        <v>28</v>
      </c>
      <c r="B80">
        <f ca="1">IF('Liv 2010'!$A88="LM",INDIRECT("'Liv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IF('Liv 2020'!$A88="LM",INDIRECT("'Liv 2020'!"&amp;'Country Selector'!$B$3&amp;ROW($A88))*10^12,0)*'Process Emissions Multipliers'!$B$43</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IF('Liv 2030'!$A88="LM",INDIRECT("'Liv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Multipliers'!$E$43</f>
        <v>0</v>
      </c>
    </row>
    <row r="81" spans="1:42">
      <c r="A81" s="74">
        <v>29</v>
      </c>
      <c r="B81">
        <f ca="1">IF('Liv 2010'!$A89="LM",INDIRECT("'Liv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IF('Liv 2020'!$A89="LM",INDIRECT("'Liv 2020'!"&amp;'Country Selector'!$B$3&amp;ROW($A89))*10^12,0)*'Process Emissions Multipliers'!$B$43</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IF('Liv 2030'!$A89="LM",INDIRECT("'Liv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Multipliers'!$E$43</f>
        <v>0</v>
      </c>
    </row>
    <row r="82" spans="1:42">
      <c r="A82" s="74">
        <v>30</v>
      </c>
      <c r="B82">
        <f ca="1">IF('Liv 2010'!$A90="LM",INDIRECT("'Liv 2010'!"&amp;'Country Selector'!$B$3&amp;ROW($A90))*10^12,0)</f>
        <v>458453856347.15338</v>
      </c>
      <c r="C82">
        <f t="shared" ca="1" si="15"/>
        <v>504659268945.93152</v>
      </c>
      <c r="D82">
        <f t="shared" ca="1" si="12"/>
        <v>550864681544.70972</v>
      </c>
      <c r="E82">
        <f t="shared" ca="1" si="12"/>
        <v>597070094143.48779</v>
      </c>
      <c r="F82">
        <f t="shared" ca="1" si="12"/>
        <v>643275506742.26611</v>
      </c>
      <c r="G82">
        <f t="shared" ca="1" si="12"/>
        <v>689480919341.04419</v>
      </c>
      <c r="H82">
        <f t="shared" ca="1" si="12"/>
        <v>735686331939.82227</v>
      </c>
      <c r="I82">
        <f t="shared" ca="1" si="12"/>
        <v>781891744538.60046</v>
      </c>
      <c r="J82">
        <f t="shared" ca="1" si="12"/>
        <v>828097157137.37866</v>
      </c>
      <c r="K82">
        <f t="shared" ca="1" si="12"/>
        <v>874302569736.15674</v>
      </c>
      <c r="L82">
        <f ca="1">IF('Liv 2020'!$A90="LM",INDIRECT("'Liv 2020'!"&amp;'Country Selector'!$B$3&amp;ROW($A90))*10^12,0)*'Process Emissions Multipliers'!$B$43</f>
        <v>920507982334.93494</v>
      </c>
      <c r="M82">
        <f t="shared" ca="1" si="16"/>
        <v>933010004392.88135</v>
      </c>
      <c r="N82">
        <f t="shared" ca="1" si="13"/>
        <v>945512026450.82788</v>
      </c>
      <c r="O82">
        <f t="shared" ca="1" si="13"/>
        <v>958014048508.77441</v>
      </c>
      <c r="P82">
        <f t="shared" ca="1" si="13"/>
        <v>970516070566.7207</v>
      </c>
      <c r="Q82">
        <f t="shared" ca="1" si="13"/>
        <v>983018092624.66724</v>
      </c>
      <c r="R82">
        <f t="shared" ca="1" si="13"/>
        <v>995520114682.61377</v>
      </c>
      <c r="S82">
        <f t="shared" ca="1" si="13"/>
        <v>1008022136740.5602</v>
      </c>
      <c r="T82">
        <f t="shared" ca="1" si="13"/>
        <v>1020524158798.5066</v>
      </c>
      <c r="U82">
        <f t="shared" ca="1" si="13"/>
        <v>1033026180856.4531</v>
      </c>
      <c r="V82">
        <f ca="1">IF('Liv 2030'!$A90="LM",INDIRECT("'Liv 2030'!"&amp;'Country Selector'!$B$3&amp;ROW($A90))*10^12,0)*'Process Emissions Multipliers'!$D$43</f>
        <v>1045528202914.3995</v>
      </c>
      <c r="W82" s="90">
        <f t="shared" ca="1" si="18"/>
        <v>1049151814046.0262</v>
      </c>
      <c r="X82" s="90">
        <f t="shared" ca="1" si="18"/>
        <v>1052775425177.6532</v>
      </c>
      <c r="Y82" s="90">
        <f t="shared" ca="1" si="18"/>
        <v>1056399036309.28</v>
      </c>
      <c r="Z82" s="90">
        <f t="shared" ca="1" si="18"/>
        <v>1060022647440.907</v>
      </c>
      <c r="AA82" s="90">
        <f t="shared" ca="1" si="18"/>
        <v>1063646258572.5337</v>
      </c>
      <c r="AB82" s="90">
        <f t="shared" ca="1" si="18"/>
        <v>1067269869704.1606</v>
      </c>
      <c r="AC82" s="90">
        <f t="shared" ca="1" si="18"/>
        <v>1070893480835.7874</v>
      </c>
      <c r="AD82" s="90">
        <f t="shared" ca="1" si="18"/>
        <v>1074517091967.4143</v>
      </c>
      <c r="AE82" s="90">
        <f t="shared" ca="1" si="18"/>
        <v>1078140703099.0411</v>
      </c>
      <c r="AF82" s="90">
        <f t="shared" ca="1" si="18"/>
        <v>1081764314230.6681</v>
      </c>
      <c r="AG82" s="90">
        <f t="shared" ca="1" si="18"/>
        <v>1085387925362.2949</v>
      </c>
      <c r="AH82" s="90">
        <f t="shared" ca="1" si="18"/>
        <v>1089011536493.9216</v>
      </c>
      <c r="AI82" s="90">
        <f t="shared" ca="1" si="18"/>
        <v>1092635147625.5486</v>
      </c>
      <c r="AJ82" s="90">
        <f t="shared" ca="1" si="18"/>
        <v>1096258758757.1755</v>
      </c>
      <c r="AK82" s="90">
        <f t="shared" ca="1" si="18"/>
        <v>1099882369888.8022</v>
      </c>
      <c r="AL82" s="90">
        <f t="shared" ca="1" si="18"/>
        <v>1103505981020.4292</v>
      </c>
      <c r="AM82" s="90">
        <f t="shared" ca="1" si="17"/>
        <v>1107129592152.0562</v>
      </c>
      <c r="AN82" s="90">
        <f t="shared" ca="1" si="17"/>
        <v>1110753203283.6829</v>
      </c>
      <c r="AO82" s="90">
        <f t="shared" ca="1" si="17"/>
        <v>1114376814415.3096</v>
      </c>
      <c r="AP82">
        <f ca="1">V82*'Process Emissions Multipliers'!$E$43</f>
        <v>1118000425546.9365</v>
      </c>
    </row>
    <row r="83" spans="1:42">
      <c r="A83" s="74">
        <v>31</v>
      </c>
      <c r="B83">
        <f ca="1">IF('Liv 2010'!$A91="LM",INDIRECT("'Liv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IF('Liv 2020'!$A91="LM",INDIRECT("'Liv 2020'!"&amp;'Country Selector'!$B$3&amp;ROW($A91))*10^12,0)*'Process Emissions Multipliers'!$B$43</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IF('Liv 2030'!$A91="LM",INDIRECT("'Liv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Multipliers'!$E$43</f>
        <v>0</v>
      </c>
    </row>
    <row r="84" spans="1:42">
      <c r="A84" s="74">
        <v>32</v>
      </c>
      <c r="B84">
        <f ca="1">IF('Liv 2010'!$A92="LM",INDIRECT("'Liv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IF('Liv 2020'!$A92="LM",INDIRECT("'Liv 2020'!"&amp;'Country Selector'!$B$3&amp;ROW($A92))*10^12,0)*'Process Emissions Multipliers'!$B$43</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IF('Liv 2030'!$A92="LM",INDIRECT("'Liv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Multipliers'!$E$43</f>
        <v>0</v>
      </c>
    </row>
    <row r="85" spans="1:42">
      <c r="A85" s="74">
        <v>33</v>
      </c>
      <c r="B85">
        <f ca="1">IF('Liv 2010'!$A93="LM",INDIRECT("'Liv 2010'!"&amp;'Country Selector'!$B$3&amp;ROW($A93))*10^12,0)</f>
        <v>248181771367.20499</v>
      </c>
      <c r="C85">
        <f t="shared" ca="1" si="15"/>
        <v>223363594230.48447</v>
      </c>
      <c r="D85">
        <f t="shared" ca="1" si="12"/>
        <v>198545417093.76398</v>
      </c>
      <c r="E85">
        <f t="shared" ca="1" si="12"/>
        <v>173727239957.04349</v>
      </c>
      <c r="F85">
        <f t="shared" ca="1" si="12"/>
        <v>148909062820.323</v>
      </c>
      <c r="G85">
        <f t="shared" ca="1" si="12"/>
        <v>124090885683.60249</v>
      </c>
      <c r="H85">
        <f t="shared" ca="1" si="12"/>
        <v>99272708546.881989</v>
      </c>
      <c r="I85">
        <f t="shared" ca="1" si="12"/>
        <v>74454531410.161499</v>
      </c>
      <c r="J85">
        <f t="shared" ca="1" si="12"/>
        <v>49636354273.440994</v>
      </c>
      <c r="K85">
        <f t="shared" ca="1" si="12"/>
        <v>24818177136.720497</v>
      </c>
      <c r="L85">
        <f ca="1">IF('Liv 2020'!$A93="LM",INDIRECT("'Liv 2020'!"&amp;'Country Selector'!$B$3&amp;ROW($A93))*10^12,0)*'Process Emissions Multipliers'!$B$43</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IF('Liv 2030'!$A93="LM",INDIRECT("'Liv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Multipliers'!$E$43</f>
        <v>0</v>
      </c>
    </row>
    <row r="86" spans="1:42">
      <c r="A86" s="74">
        <v>34</v>
      </c>
      <c r="B86">
        <f ca="1">IF('Liv 2010'!$A94="LM",INDIRECT("'Liv 2010'!"&amp;'Country Selector'!$B$3&amp;ROW($A94))*10^12,0)</f>
        <v>0</v>
      </c>
      <c r="C86">
        <f t="shared" ca="1" si="15"/>
        <v>0</v>
      </c>
      <c r="D86">
        <f t="shared" ca="1" si="12"/>
        <v>0</v>
      </c>
      <c r="E86">
        <f t="shared" ca="1" si="12"/>
        <v>0</v>
      </c>
      <c r="F86">
        <f t="shared" ca="1" si="12"/>
        <v>0</v>
      </c>
      <c r="G86">
        <f t="shared" ca="1" si="12"/>
        <v>0</v>
      </c>
      <c r="H86">
        <f t="shared" ca="1" si="12"/>
        <v>0</v>
      </c>
      <c r="I86">
        <f t="shared" ca="1" si="12"/>
        <v>0</v>
      </c>
      <c r="J86">
        <f t="shared" ca="1" si="12"/>
        <v>0</v>
      </c>
      <c r="K86">
        <f t="shared" ca="1" si="12"/>
        <v>0</v>
      </c>
      <c r="L86">
        <f ca="1">IF('Liv 2020'!$A94="LM",INDIRECT("'Liv 2020'!"&amp;'Country Selector'!$B$3&amp;ROW($A94))*10^12,0)*'Process Emissions Multipliers'!$B$43</f>
        <v>0</v>
      </c>
      <c r="M86">
        <f t="shared" ca="1" si="16"/>
        <v>0</v>
      </c>
      <c r="N86">
        <f t="shared" ca="1" si="13"/>
        <v>0</v>
      </c>
      <c r="O86">
        <f t="shared" ca="1" si="13"/>
        <v>0</v>
      </c>
      <c r="P86">
        <f t="shared" ca="1" si="13"/>
        <v>0</v>
      </c>
      <c r="Q86">
        <f t="shared" ca="1" si="13"/>
        <v>0</v>
      </c>
      <c r="R86">
        <f t="shared" ca="1" si="13"/>
        <v>0</v>
      </c>
      <c r="S86">
        <f t="shared" ca="1" si="13"/>
        <v>0</v>
      </c>
      <c r="T86">
        <f t="shared" ca="1" si="13"/>
        <v>0</v>
      </c>
      <c r="U86">
        <f t="shared" ca="1" si="13"/>
        <v>0</v>
      </c>
      <c r="V86">
        <f ca="1">IF('Liv 2030'!$A94="LM",INDIRECT("'Liv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Multipliers'!$E$43</f>
        <v>0</v>
      </c>
    </row>
    <row r="87" spans="1:42">
      <c r="A87" s="74">
        <v>35</v>
      </c>
      <c r="B87">
        <f ca="1">IF('Liv 2010'!$A95="LM",INDIRECT("'Liv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IF('Liv 2020'!$A95="LM",INDIRECT("'Liv 2020'!"&amp;'Country Selector'!$B$3&amp;ROW($A95))*10^12,0)*'Process Emissions Multipliers'!$B$43</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IF('Liv 2030'!$A95="LM",INDIRECT("'Liv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Multipliers'!$E$43</f>
        <v>0</v>
      </c>
    </row>
    <row r="88" spans="1:42">
      <c r="A88" s="74">
        <v>36</v>
      </c>
      <c r="B88">
        <f ca="1">IF('Liv 2010'!$A96="LM",INDIRECT("'Liv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IF('Liv 2020'!$A96="LM",INDIRECT("'Liv 2020'!"&amp;'Country Selector'!$B$3&amp;ROW($A96))*10^12,0)*'Process Emissions Multipliers'!$B$43</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IF('Liv 2030'!$A96="LM",INDIRECT("'Liv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Multipliers'!$E$43</f>
        <v>0</v>
      </c>
    </row>
    <row r="89" spans="1:42">
      <c r="A89" s="74">
        <v>37</v>
      </c>
      <c r="B89">
        <f ca="1">IF('Liv 2010'!$A97="LM",INDIRECT("'Liv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IF('Liv 2020'!$A97="LM",INDIRECT("'Liv 2020'!"&amp;'Country Selector'!$B$3&amp;ROW($A97))*10^12,0)*'Process Emissions Multipliers'!$B$43</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IF('Liv 2030'!$A97="LM",INDIRECT("'Liv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Multipliers'!$E$43</f>
        <v>0</v>
      </c>
    </row>
    <row r="90" spans="1:42">
      <c r="A90" s="74">
        <v>38</v>
      </c>
      <c r="B90">
        <f ca="1">IF('Liv 2010'!$A98="LM",INDIRECT("'Liv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IF('Liv 2020'!$A98="LM",INDIRECT("'Liv 2020'!"&amp;'Country Selector'!$B$3&amp;ROW($A98))*10^12,0)*'Process Emissions Multipliers'!$B$43</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IF('Liv 2030'!$A98="LM",INDIRECT("'Liv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Multipliers'!$E$43</f>
        <v>0</v>
      </c>
    </row>
    <row r="91" spans="1:42">
      <c r="A91" s="74">
        <v>39</v>
      </c>
      <c r="B91">
        <f ca="1">IF('Liv 2010'!$A99="LM",INDIRECT("'Liv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IF('Liv 2020'!$A99="LM",INDIRECT("'Liv 2020'!"&amp;'Country Selector'!$B$3&amp;ROW($A99))*10^12,0)*'Process Emissions Multipliers'!$B$43</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IF('Liv 2030'!$A99="LM",INDIRECT("'Liv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Multipliers'!$E$43</f>
        <v>0</v>
      </c>
    </row>
    <row r="92" spans="1:42">
      <c r="A92" s="74">
        <v>40</v>
      </c>
      <c r="B92">
        <f ca="1">IF('Liv 2010'!$A100="LM",INDIRECT("'Liv 2010'!"&amp;'Country Selector'!$B$3&amp;ROW($A100))*10^12,0)</f>
        <v>440188740264.5932</v>
      </c>
      <c r="C92">
        <f t="shared" ca="1" si="15"/>
        <v>396169866238.13391</v>
      </c>
      <c r="D92">
        <f t="shared" ca="1" si="12"/>
        <v>352150992211.67456</v>
      </c>
      <c r="E92">
        <f t="shared" ca="1" si="12"/>
        <v>308132118185.21521</v>
      </c>
      <c r="F92">
        <f t="shared" ca="1" si="12"/>
        <v>264113244158.75592</v>
      </c>
      <c r="G92">
        <f t="shared" ca="1" si="12"/>
        <v>220094370132.29657</v>
      </c>
      <c r="H92">
        <f t="shared" ca="1" si="12"/>
        <v>176075496105.83728</v>
      </c>
      <c r="I92">
        <f t="shared" ca="1" si="12"/>
        <v>132056622079.37796</v>
      </c>
      <c r="J92">
        <f t="shared" ca="1" si="12"/>
        <v>88037748052.91864</v>
      </c>
      <c r="K92">
        <f t="shared" ca="1" si="12"/>
        <v>44018874026.45932</v>
      </c>
      <c r="L92">
        <f ca="1">IF('Liv 2020'!$A100="LM",INDIRECT("'Liv 2020'!"&amp;'Country Selector'!$B$3&amp;ROW($A100))*10^12,0)*'Process Emissions Multipliers'!$B$43</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IF('Liv 2030'!$A100="LM",INDIRECT("'Liv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Multipliers'!$E$43</f>
        <v>0</v>
      </c>
    </row>
    <row r="93" spans="1:42">
      <c r="A93" s="74">
        <v>41</v>
      </c>
      <c r="B93">
        <f ca="1">IF('Liv 2010'!$A101="LM",INDIRECT("'Liv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IF('Liv 2020'!$A101="LM",INDIRECT("'Liv 2020'!"&amp;'Country Selector'!$B$3&amp;ROW($A101))*10^12,0)*'Process Emissions Multipliers'!$B$43</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IF('Liv 2030'!$A101="LM",INDIRECT("'Liv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Multipliers'!$E$43</f>
        <v>0</v>
      </c>
    </row>
    <row r="94" spans="1:42">
      <c r="A94" s="74">
        <v>42</v>
      </c>
      <c r="B94">
        <f ca="1">IF('Liv 2010'!$A102="LM",INDIRECT("'Liv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IF('Liv 2020'!$A102="LM",INDIRECT("'Liv 2020'!"&amp;'Country Selector'!$B$3&amp;ROW($A102))*10^12,0)*'Process Emissions Multipliers'!$B$43</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IF('Liv 2030'!$A102="LM",INDIRECT("'Liv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Multipliers'!$E$43</f>
        <v>0</v>
      </c>
    </row>
    <row r="95" spans="1:42">
      <c r="A95" s="74">
        <v>43</v>
      </c>
      <c r="B95">
        <f ca="1">IF('Liv 2010'!$A103="LM",INDIRECT("'Liv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IF('Liv 2020'!$A103="LM",INDIRECT("'Liv 2020'!"&amp;'Country Selector'!$B$3&amp;ROW($A103))*10^12,0)*'Process Emissions Multipliers'!$B$43</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IF('Liv 2030'!$A103="LM",INDIRECT("'Liv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Multipliers'!$E$43</f>
        <v>0</v>
      </c>
    </row>
    <row r="96" spans="1:42">
      <c r="A96" s="74">
        <v>44</v>
      </c>
      <c r="B96">
        <f ca="1">IF('Liv 2010'!$A104="LM",INDIRECT("'Liv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IF('Liv 2020'!$A104="LM",INDIRECT("'Liv 2020'!"&amp;'Country Selector'!$B$3&amp;ROW($A104))*10^12,0)*'Process Emissions Multipliers'!$B$43</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IF('Liv 2030'!$A104="LM",INDIRECT("'Liv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Multipliers'!$E$43</f>
        <v>0</v>
      </c>
    </row>
    <row r="97" spans="1:42">
      <c r="A97" s="74">
        <v>45</v>
      </c>
      <c r="B97">
        <f ca="1">IF('Liv 2010'!$A105="LM",INDIRECT("'Liv 2010'!"&amp;'Country Selector'!$B$3&amp;ROW($A105))*10^12,0)</f>
        <v>0</v>
      </c>
      <c r="C97">
        <f t="shared" ca="1" si="15"/>
        <v>32542742001.516968</v>
      </c>
      <c r="D97">
        <f t="shared" ca="1" si="20"/>
        <v>65085484003.033936</v>
      </c>
      <c r="E97">
        <f t="shared" ca="1" si="20"/>
        <v>97628226004.550903</v>
      </c>
      <c r="F97">
        <f t="shared" ca="1" si="20"/>
        <v>130170968006.06787</v>
      </c>
      <c r="G97">
        <f t="shared" ca="1" si="20"/>
        <v>162713710007.58484</v>
      </c>
      <c r="H97">
        <f t="shared" ca="1" si="20"/>
        <v>195256452009.10181</v>
      </c>
      <c r="I97">
        <f t="shared" ca="1" si="20"/>
        <v>227799194010.61874</v>
      </c>
      <c r="J97">
        <f t="shared" ca="1" si="20"/>
        <v>260341936012.13574</v>
      </c>
      <c r="K97">
        <f t="shared" ca="1" si="20"/>
        <v>292884678013.65271</v>
      </c>
      <c r="L97">
        <f ca="1">IF('Liv 2020'!$A105="LM",INDIRECT("'Liv 2020'!"&amp;'Country Selector'!$B$3&amp;ROW($A105))*10^12,0)*'Process Emissions Multipliers'!$B$43</f>
        <v>325427420015.16968</v>
      </c>
      <c r="M97">
        <f t="shared" ca="1" si="16"/>
        <v>292884678013.65271</v>
      </c>
      <c r="N97">
        <f t="shared" ca="1" si="21"/>
        <v>260341936012.13574</v>
      </c>
      <c r="O97">
        <f t="shared" ca="1" si="21"/>
        <v>227799194010.61874</v>
      </c>
      <c r="P97">
        <f t="shared" ca="1" si="21"/>
        <v>195256452009.10181</v>
      </c>
      <c r="Q97">
        <f t="shared" ca="1" si="21"/>
        <v>162713710007.58484</v>
      </c>
      <c r="R97">
        <f t="shared" ca="1" si="21"/>
        <v>130170968006.06787</v>
      </c>
      <c r="S97">
        <f t="shared" ca="1" si="21"/>
        <v>97628226004.550903</v>
      </c>
      <c r="T97">
        <f t="shared" ca="1" si="21"/>
        <v>65085484003.033936</v>
      </c>
      <c r="U97">
        <f t="shared" ca="1" si="21"/>
        <v>32542742001.516968</v>
      </c>
      <c r="V97">
        <f ca="1">IF('Liv 2030'!$A105="LM",INDIRECT("'Liv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Multipliers'!$E$43</f>
        <v>0</v>
      </c>
    </row>
    <row r="98" spans="1:42">
      <c r="A98" s="74">
        <v>46</v>
      </c>
      <c r="B98">
        <f ca="1">IF('Liv 2010'!$A106="LM",INDIRECT("'Liv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IF('Liv 2020'!$A106="LM",INDIRECT("'Liv 2020'!"&amp;'Country Selector'!$B$3&amp;ROW($A106))*10^12,0)*'Process Emissions Multipliers'!$B$43</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IF('Liv 2030'!$A106="LM",INDIRECT("'Liv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Multipliers'!$E$43</f>
        <v>0</v>
      </c>
    </row>
    <row r="99" spans="1:42">
      <c r="A99" s="74">
        <v>47</v>
      </c>
      <c r="B99">
        <f ca="1">IF('Liv 2010'!$A107="LM",INDIRECT("'Liv 2010'!"&amp;'Country Selector'!$B$3&amp;ROW($A107))*10^12,0)</f>
        <v>0</v>
      </c>
      <c r="C99">
        <f t="shared" ca="1" si="15"/>
        <v>116481863104.16617</v>
      </c>
      <c r="D99">
        <f t="shared" ca="1" si="20"/>
        <v>232963726208.33234</v>
      </c>
      <c r="E99">
        <f t="shared" ca="1" si="20"/>
        <v>349445589312.49847</v>
      </c>
      <c r="F99">
        <f t="shared" ca="1" si="20"/>
        <v>465927452416.66467</v>
      </c>
      <c r="G99">
        <f t="shared" ca="1" si="20"/>
        <v>582409315520.83081</v>
      </c>
      <c r="H99">
        <f t="shared" ca="1" si="20"/>
        <v>698891178624.99695</v>
      </c>
      <c r="I99">
        <f t="shared" ca="1" si="20"/>
        <v>815373041729.16309</v>
      </c>
      <c r="J99">
        <f t="shared" ca="1" si="20"/>
        <v>931854904833.32935</v>
      </c>
      <c r="K99">
        <f t="shared" ca="1" si="20"/>
        <v>1048336767937.4955</v>
      </c>
      <c r="L99">
        <f ca="1">IF('Liv 2020'!$A107="LM",INDIRECT("'Liv 2020'!"&amp;'Country Selector'!$B$3&amp;ROW($A107))*10^12,0)*'Process Emissions Multipliers'!$B$43</f>
        <v>1164818631041.6616</v>
      </c>
      <c r="M99">
        <f t="shared" ca="1" si="16"/>
        <v>1048336767937.4955</v>
      </c>
      <c r="N99">
        <f t="shared" ca="1" si="21"/>
        <v>931854904833.32935</v>
      </c>
      <c r="O99">
        <f t="shared" ca="1" si="21"/>
        <v>815373041729.16309</v>
      </c>
      <c r="P99">
        <f t="shared" ca="1" si="21"/>
        <v>698891178624.99695</v>
      </c>
      <c r="Q99">
        <f t="shared" ca="1" si="21"/>
        <v>582409315520.83081</v>
      </c>
      <c r="R99">
        <f t="shared" ca="1" si="21"/>
        <v>465927452416.66467</v>
      </c>
      <c r="S99">
        <f t="shared" ca="1" si="21"/>
        <v>349445589312.49847</v>
      </c>
      <c r="T99">
        <f t="shared" ca="1" si="21"/>
        <v>232963726208.33234</v>
      </c>
      <c r="U99">
        <f t="shared" ca="1" si="21"/>
        <v>116481863104.16617</v>
      </c>
      <c r="V99">
        <f ca="1">IF('Liv 2030'!$A107="LM",INDIRECT("'Liv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Multipliers'!$E$43</f>
        <v>0</v>
      </c>
    </row>
    <row r="100" spans="1:42">
      <c r="A100" s="74">
        <v>48</v>
      </c>
      <c r="B100">
        <f ca="1">IF('Liv 2010'!$A108="LM",INDIRECT("'Liv 2010'!"&amp;'Country Selector'!$B$3&amp;ROW($A108))*10^12,0)</f>
        <v>0</v>
      </c>
      <c r="C100">
        <f t="shared" ca="1" si="15"/>
        <v>31924122297.692924</v>
      </c>
      <c r="D100">
        <f t="shared" ca="1" si="20"/>
        <v>63848244595.385849</v>
      </c>
      <c r="E100">
        <f t="shared" ca="1" si="20"/>
        <v>95772366893.078781</v>
      </c>
      <c r="F100">
        <f t="shared" ca="1" si="20"/>
        <v>127696489190.7717</v>
      </c>
      <c r="G100">
        <f t="shared" ca="1" si="20"/>
        <v>159620611488.46463</v>
      </c>
      <c r="H100">
        <f t="shared" ca="1" si="20"/>
        <v>191544733786.15756</v>
      </c>
      <c r="I100">
        <f t="shared" ca="1" si="20"/>
        <v>223468856083.85049</v>
      </c>
      <c r="J100">
        <f t="shared" ca="1" si="20"/>
        <v>255392978381.5434</v>
      </c>
      <c r="K100">
        <f t="shared" ca="1" si="20"/>
        <v>287317100679.23633</v>
      </c>
      <c r="L100">
        <f ca="1">IF('Liv 2020'!$A108="LM",INDIRECT("'Liv 2020'!"&amp;'Country Selector'!$B$3&amp;ROW($A108))*10^12,0)*'Process Emissions Multipliers'!$B$43</f>
        <v>319241222976.92926</v>
      </c>
      <c r="M100">
        <f t="shared" ca="1" si="16"/>
        <v>324527877341.13202</v>
      </c>
      <c r="N100">
        <f t="shared" ca="1" si="21"/>
        <v>329814531705.33472</v>
      </c>
      <c r="O100">
        <f t="shared" ca="1" si="21"/>
        <v>335101186069.53754</v>
      </c>
      <c r="P100">
        <f t="shared" ca="1" si="21"/>
        <v>340387840433.74023</v>
      </c>
      <c r="Q100">
        <f t="shared" ca="1" si="21"/>
        <v>345674494797.94299</v>
      </c>
      <c r="R100">
        <f t="shared" ca="1" si="21"/>
        <v>350961149162.14575</v>
      </c>
      <c r="S100">
        <f t="shared" ca="1" si="21"/>
        <v>356247803526.34851</v>
      </c>
      <c r="T100">
        <f t="shared" ca="1" si="21"/>
        <v>361534457890.55127</v>
      </c>
      <c r="U100">
        <f t="shared" ca="1" si="21"/>
        <v>366821112254.75409</v>
      </c>
      <c r="V100">
        <f ca="1">IF('Liv 2030'!$A108="LM",INDIRECT("'Liv 2030'!"&amp;'Country Selector'!$B$3&amp;ROW($A108))*10^12,0)*'Process Emissions Multipliers'!$D$43</f>
        <v>372107766618.95679</v>
      </c>
      <c r="W100" s="90">
        <f t="shared" ca="1" si="22"/>
        <v>373397424651.63983</v>
      </c>
      <c r="X100" s="90">
        <f t="shared" ca="1" si="22"/>
        <v>374687082684.323</v>
      </c>
      <c r="Y100" s="90">
        <f t="shared" ca="1" si="22"/>
        <v>375976740717.00604</v>
      </c>
      <c r="Z100" s="90">
        <f t="shared" ca="1" si="22"/>
        <v>377266398749.68909</v>
      </c>
      <c r="AA100" s="90">
        <f t="shared" ca="1" si="22"/>
        <v>378556056782.37219</v>
      </c>
      <c r="AB100" s="90">
        <f t="shared" ca="1" si="22"/>
        <v>379845714815.05518</v>
      </c>
      <c r="AC100" s="90">
        <f t="shared" ca="1" si="22"/>
        <v>381135372847.73834</v>
      </c>
      <c r="AD100" s="90">
        <f t="shared" ca="1" si="22"/>
        <v>382425030880.42139</v>
      </c>
      <c r="AE100" s="90">
        <f t="shared" ca="1" si="22"/>
        <v>383714688913.10443</v>
      </c>
      <c r="AF100" s="90">
        <f t="shared" ca="1" si="22"/>
        <v>385004346945.78754</v>
      </c>
      <c r="AG100" s="90">
        <f t="shared" ca="1" si="22"/>
        <v>386294004978.47064</v>
      </c>
      <c r="AH100" s="90">
        <f t="shared" ca="1" si="22"/>
        <v>387583663011.15369</v>
      </c>
      <c r="AI100" s="90">
        <f t="shared" ca="1" si="22"/>
        <v>388873321043.83679</v>
      </c>
      <c r="AJ100" s="90">
        <f t="shared" ca="1" si="22"/>
        <v>390162979076.5199</v>
      </c>
      <c r="AK100" s="90">
        <f t="shared" ca="1" si="22"/>
        <v>391452637109.20294</v>
      </c>
      <c r="AL100" s="90">
        <f t="shared" ca="1" si="22"/>
        <v>392742295141.88599</v>
      </c>
      <c r="AM100" s="90">
        <f t="shared" ca="1" si="19"/>
        <v>394031953174.56903</v>
      </c>
      <c r="AN100" s="90">
        <f t="shared" ca="1" si="19"/>
        <v>395321611207.25214</v>
      </c>
      <c r="AO100" s="90">
        <f t="shared" ca="1" si="19"/>
        <v>396611269239.93518</v>
      </c>
      <c r="AP100">
        <f ca="1">V100*'Process Emissions Multipliers'!$E$43</f>
        <v>397900927272.61829</v>
      </c>
    </row>
    <row r="101" spans="1:42">
      <c r="A101" s="74">
        <v>49</v>
      </c>
      <c r="B101">
        <f ca="1">IF('Liv 2010'!$A109="LM",INDIRECT("'Liv 2010'!"&amp;'Country Selector'!$B$3&amp;ROW($A109))*10^12,0)</f>
        <v>154933546344.38727</v>
      </c>
      <c r="C101">
        <f t="shared" ca="1" si="15"/>
        <v>231490989943.44205</v>
      </c>
      <c r="D101">
        <f t="shared" ca="1" si="20"/>
        <v>308048433542.49683</v>
      </c>
      <c r="E101">
        <f t="shared" ca="1" si="20"/>
        <v>384605877141.55157</v>
      </c>
      <c r="F101">
        <f t="shared" ca="1" si="20"/>
        <v>461163320740.60632</v>
      </c>
      <c r="G101">
        <f t="shared" ca="1" si="20"/>
        <v>537720764339.66113</v>
      </c>
      <c r="H101">
        <f t="shared" ca="1" si="20"/>
        <v>614278207938.71582</v>
      </c>
      <c r="I101">
        <f t="shared" ca="1" si="20"/>
        <v>690835651537.77063</v>
      </c>
      <c r="J101">
        <f t="shared" ca="1" si="20"/>
        <v>767393095136.82544</v>
      </c>
      <c r="K101">
        <f t="shared" ca="1" si="20"/>
        <v>843950538735.88013</v>
      </c>
      <c r="L101">
        <f ca="1">IF('Liv 2020'!$A109="LM",INDIRECT("'Liv 2020'!"&amp;'Country Selector'!$B$3&amp;ROW($A109))*10^12,0)*'Process Emissions Multipliers'!$B$43</f>
        <v>920507982334.93494</v>
      </c>
      <c r="M101">
        <f t="shared" ca="1" si="16"/>
        <v>933010004392.88135</v>
      </c>
      <c r="N101">
        <f t="shared" ca="1" si="21"/>
        <v>945512026450.82788</v>
      </c>
      <c r="O101">
        <f t="shared" ca="1" si="21"/>
        <v>958014048508.77441</v>
      </c>
      <c r="P101">
        <f t="shared" ca="1" si="21"/>
        <v>970516070566.7207</v>
      </c>
      <c r="Q101">
        <f t="shared" ca="1" si="21"/>
        <v>983018092624.66724</v>
      </c>
      <c r="R101">
        <f t="shared" ca="1" si="21"/>
        <v>995520114682.61377</v>
      </c>
      <c r="S101">
        <f t="shared" ca="1" si="21"/>
        <v>1008022136740.5602</v>
      </c>
      <c r="T101">
        <f t="shared" ca="1" si="21"/>
        <v>1020524158798.5066</v>
      </c>
      <c r="U101">
        <f t="shared" ca="1" si="21"/>
        <v>1033026180856.4531</v>
      </c>
      <c r="V101">
        <f ca="1">IF('Liv 2030'!$A109="LM",INDIRECT("'Liv 2030'!"&amp;'Country Selector'!$B$3&amp;ROW($A109))*10^12,0)*'Process Emissions Multipliers'!$D$43</f>
        <v>1045528202914.3995</v>
      </c>
      <c r="W101" s="90">
        <f t="shared" ca="1" si="22"/>
        <v>1049151814046.0262</v>
      </c>
      <c r="X101" s="90">
        <f t="shared" ca="1" si="22"/>
        <v>1052775425177.6532</v>
      </c>
      <c r="Y101" s="90">
        <f t="shared" ca="1" si="22"/>
        <v>1056399036309.28</v>
      </c>
      <c r="Z101" s="90">
        <f t="shared" ca="1" si="22"/>
        <v>1060022647440.907</v>
      </c>
      <c r="AA101" s="90">
        <f t="shared" ca="1" si="22"/>
        <v>1063646258572.5337</v>
      </c>
      <c r="AB101" s="90">
        <f t="shared" ca="1" si="22"/>
        <v>1067269869704.1606</v>
      </c>
      <c r="AC101" s="90">
        <f t="shared" ca="1" si="22"/>
        <v>1070893480835.7874</v>
      </c>
      <c r="AD101" s="90">
        <f t="shared" ca="1" si="22"/>
        <v>1074517091967.4143</v>
      </c>
      <c r="AE101" s="90">
        <f t="shared" ca="1" si="22"/>
        <v>1078140703099.0411</v>
      </c>
      <c r="AF101" s="90">
        <f t="shared" ca="1" si="22"/>
        <v>1081764314230.6681</v>
      </c>
      <c r="AG101" s="90">
        <f t="shared" ca="1" si="22"/>
        <v>1085387925362.2949</v>
      </c>
      <c r="AH101" s="90">
        <f t="shared" ca="1" si="22"/>
        <v>1089011536493.9216</v>
      </c>
      <c r="AI101" s="90">
        <f t="shared" ca="1" si="22"/>
        <v>1092635147625.5486</v>
      </c>
      <c r="AJ101" s="90">
        <f t="shared" ca="1" si="22"/>
        <v>1096258758757.1755</v>
      </c>
      <c r="AK101" s="90">
        <f t="shared" ca="1" si="22"/>
        <v>1099882369888.8022</v>
      </c>
      <c r="AL101" s="90">
        <f t="shared" ca="1" si="22"/>
        <v>1103505981020.4292</v>
      </c>
      <c r="AM101" s="90">
        <f t="shared" ca="1" si="19"/>
        <v>1107129592152.0562</v>
      </c>
      <c r="AN101" s="90">
        <f t="shared" ca="1" si="19"/>
        <v>1110753203283.6829</v>
      </c>
      <c r="AO101" s="90">
        <f t="shared" ca="1" si="19"/>
        <v>1114376814415.3096</v>
      </c>
      <c r="AP101">
        <f ca="1">V101*'Process Emissions Multipliers'!$E$43</f>
        <v>1118000425546.9365</v>
      </c>
    </row>
    <row r="102" spans="1:42">
      <c r="A102" s="74">
        <v>50</v>
      </c>
      <c r="B102">
        <f ca="1">IF('Liv 2010'!$A110="LM",INDIRECT("'Liv 2010'!"&amp;'Country Selector'!$B$3&amp;ROW($A110))*10^12,0)</f>
        <v>458453856347.15405</v>
      </c>
      <c r="C102">
        <f t="shared" ca="1" si="15"/>
        <v>412608470712.43866</v>
      </c>
      <c r="D102">
        <f t="shared" ca="1" si="20"/>
        <v>366763085077.72327</v>
      </c>
      <c r="E102">
        <f t="shared" ca="1" si="20"/>
        <v>320917699443.00781</v>
      </c>
      <c r="F102">
        <f t="shared" ca="1" si="20"/>
        <v>275072313808.29242</v>
      </c>
      <c r="G102">
        <f t="shared" ca="1" si="20"/>
        <v>229226928173.57706</v>
      </c>
      <c r="H102">
        <f t="shared" ca="1" si="20"/>
        <v>183381542538.86163</v>
      </c>
      <c r="I102">
        <f t="shared" ca="1" si="20"/>
        <v>137536156904.14621</v>
      </c>
      <c r="J102">
        <f t="shared" ca="1" si="20"/>
        <v>91690771269.430817</v>
      </c>
      <c r="K102">
        <f t="shared" ca="1" si="20"/>
        <v>45845385634.715408</v>
      </c>
      <c r="L102">
        <f ca="1">IF('Liv 2020'!$A110="LM",INDIRECT("'Liv 2020'!"&amp;'Country Selector'!$B$3&amp;ROW($A110))*10^12,0)*'Process Emissions Multipliers'!$B$43</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IF('Liv 2030'!$A110="LM",INDIRECT("'Liv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Multipliers'!$E$43</f>
        <v>0</v>
      </c>
    </row>
    <row r="103" spans="1:42">
      <c r="A103" s="74">
        <v>51</v>
      </c>
      <c r="B103">
        <f ca="1">IF('Liv 2010'!$A111="LM",INDIRECT("'Liv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IF('Liv 2020'!$A111="LM",INDIRECT("'Liv 2020'!"&amp;'Country Selector'!$B$3&amp;ROW($A111))*10^12,0)*'Process Emissions Multipliers'!$B$43</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IF('Liv 2030'!$A111="LM",INDIRECT("'Liv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Multipliers'!$E$43</f>
        <v>0</v>
      </c>
    </row>
    <row r="104" spans="1:42">
      <c r="A104" s="74">
        <v>52</v>
      </c>
      <c r="B104">
        <f ca="1">IF('Liv 2010'!$A112="LM",INDIRECT("'Liv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IF('Liv 2020'!$A112="LM",INDIRECT("'Liv 2020'!"&amp;'Country Selector'!$B$3&amp;ROW($A112))*10^12,0)*'Process Emissions Multipliers'!$B$43</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IF('Liv 2030'!$A112="LM",INDIRECT("'Liv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Multipliers'!$E$43</f>
        <v>0</v>
      </c>
    </row>
    <row r="105" spans="1:42">
      <c r="A105" s="74">
        <v>53</v>
      </c>
      <c r="B105">
        <f ca="1">IF('Liv 2010'!$A113="LM",INDIRECT("'Liv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IF('Liv 2020'!$A113="LM",INDIRECT("'Liv 2020'!"&amp;'Country Selector'!$B$3&amp;ROW($A113))*10^12,0)*'Process Emissions Multipliers'!$B$43</f>
        <v>0</v>
      </c>
      <c r="M105">
        <f t="shared" ca="1" si="16"/>
        <v>104552820291.43996</v>
      </c>
      <c r="N105">
        <f t="shared" ca="1" si="21"/>
        <v>209105640582.87991</v>
      </c>
      <c r="O105">
        <f t="shared" ca="1" si="21"/>
        <v>313658460874.31989</v>
      </c>
      <c r="P105">
        <f t="shared" ca="1" si="21"/>
        <v>418211281165.75983</v>
      </c>
      <c r="Q105">
        <f t="shared" ca="1" si="21"/>
        <v>522764101457.19983</v>
      </c>
      <c r="R105">
        <f t="shared" ca="1" si="21"/>
        <v>627316921748.63977</v>
      </c>
      <c r="S105">
        <f t="shared" ca="1" si="21"/>
        <v>731869742040.07971</v>
      </c>
      <c r="T105">
        <f t="shared" ca="1" si="21"/>
        <v>836422562331.51965</v>
      </c>
      <c r="U105">
        <f t="shared" ca="1" si="21"/>
        <v>940975382622.95959</v>
      </c>
      <c r="V105">
        <f ca="1">IF('Liv 2030'!$A113="LM",INDIRECT("'Liv 2030'!"&amp;'Country Selector'!$B$3&amp;ROW($A113))*10^12,0)*'Process Emissions Multipliers'!$D$43</f>
        <v>1045528202914.3995</v>
      </c>
      <c r="W105" s="90">
        <f t="shared" ca="1" si="22"/>
        <v>1049151814046.0262</v>
      </c>
      <c r="X105" s="90">
        <f t="shared" ca="1" si="22"/>
        <v>1052775425177.6532</v>
      </c>
      <c r="Y105" s="90">
        <f t="shared" ca="1" si="22"/>
        <v>1056399036309.28</v>
      </c>
      <c r="Z105" s="90">
        <f t="shared" ca="1" si="22"/>
        <v>1060022647440.907</v>
      </c>
      <c r="AA105" s="90">
        <f t="shared" ca="1" si="22"/>
        <v>1063646258572.5337</v>
      </c>
      <c r="AB105" s="90">
        <f t="shared" ca="1" si="22"/>
        <v>1067269869704.1606</v>
      </c>
      <c r="AC105" s="90">
        <f t="shared" ca="1" si="22"/>
        <v>1070893480835.7874</v>
      </c>
      <c r="AD105" s="90">
        <f t="shared" ca="1" si="22"/>
        <v>1074517091967.4143</v>
      </c>
      <c r="AE105" s="90">
        <f t="shared" ca="1" si="22"/>
        <v>1078140703099.0411</v>
      </c>
      <c r="AF105" s="90">
        <f t="shared" ca="1" si="22"/>
        <v>1081764314230.6681</v>
      </c>
      <c r="AG105" s="90">
        <f t="shared" ca="1" si="22"/>
        <v>1085387925362.2949</v>
      </c>
      <c r="AH105" s="90">
        <f t="shared" ca="1" si="22"/>
        <v>1089011536493.9216</v>
      </c>
      <c r="AI105" s="90">
        <f t="shared" ca="1" si="22"/>
        <v>1092635147625.5486</v>
      </c>
      <c r="AJ105" s="90">
        <f t="shared" ca="1" si="22"/>
        <v>1096258758757.1755</v>
      </c>
      <c r="AK105" s="90">
        <f t="shared" ca="1" si="22"/>
        <v>1099882369888.8022</v>
      </c>
      <c r="AL105" s="90">
        <f t="shared" ca="1" si="22"/>
        <v>1103505981020.4292</v>
      </c>
      <c r="AM105" s="90">
        <f t="shared" ca="1" si="19"/>
        <v>1107129592152.0562</v>
      </c>
      <c r="AN105" s="90">
        <f t="shared" ca="1" si="19"/>
        <v>1110753203283.6829</v>
      </c>
      <c r="AO105" s="90">
        <f t="shared" ca="1" si="19"/>
        <v>1114376814415.3096</v>
      </c>
      <c r="AP105">
        <f ca="1">V105*'Process Emissions Multipliers'!$E$43</f>
        <v>1118000425546.9365</v>
      </c>
    </row>
    <row r="106" spans="1:42">
      <c r="A106" s="74">
        <v>54</v>
      </c>
      <c r="B106">
        <f ca="1">IF('Liv 2010'!$A114="LM",INDIRECT("'Liv 2010'!"&amp;'Country Selector'!$B$3&amp;ROW($A114))*10^12,0)</f>
        <v>458453856347.15405</v>
      </c>
      <c r="C106">
        <f t="shared" ca="1" si="15"/>
        <v>504659268945.93225</v>
      </c>
      <c r="D106">
        <f t="shared" ca="1" si="20"/>
        <v>550864681544.71045</v>
      </c>
      <c r="E106">
        <f t="shared" ca="1" si="20"/>
        <v>597070094143.48853</v>
      </c>
      <c r="F106">
        <f t="shared" ca="1" si="20"/>
        <v>643275506742.26672</v>
      </c>
      <c r="G106">
        <f t="shared" ca="1" si="20"/>
        <v>689480919341.04492</v>
      </c>
      <c r="H106">
        <f t="shared" ca="1" si="20"/>
        <v>735686331939.82324</v>
      </c>
      <c r="I106">
        <f t="shared" ca="1" si="20"/>
        <v>781891744538.60132</v>
      </c>
      <c r="J106">
        <f t="shared" ca="1" si="20"/>
        <v>828097157137.37939</v>
      </c>
      <c r="K106">
        <f t="shared" ca="1" si="20"/>
        <v>874302569736.15759</v>
      </c>
      <c r="L106">
        <f ca="1">IF('Liv 2020'!$A114="LM",INDIRECT("'Liv 2020'!"&amp;'Country Selector'!$B$3&amp;ROW($A114))*10^12,0)*'Process Emissions Multipliers'!$B$43</f>
        <v>920507982334.93579</v>
      </c>
      <c r="M106">
        <f t="shared" ca="1" si="16"/>
        <v>828457184101.44214</v>
      </c>
      <c r="N106">
        <f t="shared" ca="1" si="21"/>
        <v>736406385867.94861</v>
      </c>
      <c r="O106">
        <f t="shared" ca="1" si="21"/>
        <v>644355587634.45508</v>
      </c>
      <c r="P106">
        <f t="shared" ca="1" si="21"/>
        <v>552304789400.96155</v>
      </c>
      <c r="Q106">
        <f t="shared" ca="1" si="21"/>
        <v>460253991167.4679</v>
      </c>
      <c r="R106">
        <f t="shared" ca="1" si="21"/>
        <v>368203192933.9743</v>
      </c>
      <c r="S106">
        <f t="shared" ca="1" si="21"/>
        <v>276152394700.48077</v>
      </c>
      <c r="T106">
        <f t="shared" ca="1" si="21"/>
        <v>184101596466.98715</v>
      </c>
      <c r="U106">
        <f t="shared" ca="1" si="21"/>
        <v>92050798233.493576</v>
      </c>
      <c r="V106">
        <f ca="1">IF('Liv 2030'!$A114="LM",INDIRECT("'Liv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Multipliers'!$E$43</f>
        <v>0</v>
      </c>
    </row>
    <row r="107" spans="1:42">
      <c r="A107" s="74">
        <v>55</v>
      </c>
      <c r="B107">
        <f ca="1">IF('Liv 2010'!$A115="LM",INDIRECT("'Liv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IF('Liv 2020'!$A115="LM",INDIRECT("'Liv 2020'!"&amp;'Country Selector'!$B$3&amp;ROW($A115))*10^12,0)*'Process Emissions Multipliers'!$B$43</f>
        <v>0</v>
      </c>
      <c r="M107">
        <f t="shared" ca="1" si="16"/>
        <v>37931840170.642601</v>
      </c>
      <c r="N107">
        <f t="shared" ca="1" si="21"/>
        <v>75863680341.285202</v>
      </c>
      <c r="O107">
        <f t="shared" ca="1" si="21"/>
        <v>113795520511.92781</v>
      </c>
      <c r="P107">
        <f t="shared" ca="1" si="21"/>
        <v>151727360682.5704</v>
      </c>
      <c r="Q107">
        <f t="shared" ca="1" si="21"/>
        <v>189659200853.21301</v>
      </c>
      <c r="R107">
        <f t="shared" ca="1" si="21"/>
        <v>227591041023.85562</v>
      </c>
      <c r="S107">
        <f t="shared" ca="1" si="21"/>
        <v>265522881194.49823</v>
      </c>
      <c r="T107">
        <f t="shared" ca="1" si="21"/>
        <v>303454721365.14081</v>
      </c>
      <c r="U107">
        <f t="shared" ca="1" si="21"/>
        <v>341386561535.78339</v>
      </c>
      <c r="V107">
        <f ca="1">IF('Liv 2030'!$A115="LM",INDIRECT("'Liv 2030'!"&amp;'Country Selector'!$B$3&amp;ROW($A115))*10^12,0)*'Process Emissions Multipliers'!$D$43</f>
        <v>379318401706.42603</v>
      </c>
      <c r="W107" s="90">
        <f t="shared" ca="1" si="22"/>
        <v>380633050492.58301</v>
      </c>
      <c r="X107" s="90">
        <f t="shared" ca="1" si="22"/>
        <v>381947699278.73999</v>
      </c>
      <c r="Y107" s="90">
        <f t="shared" ca="1" si="22"/>
        <v>383262348064.89697</v>
      </c>
      <c r="Z107" s="90">
        <f t="shared" ca="1" si="22"/>
        <v>384576996851.05396</v>
      </c>
      <c r="AA107" s="90">
        <f t="shared" ca="1" si="22"/>
        <v>385891645637.21094</v>
      </c>
      <c r="AB107" s="90">
        <f t="shared" ca="1" si="22"/>
        <v>387206294423.36792</v>
      </c>
      <c r="AC107" s="90">
        <f t="shared" ca="1" si="22"/>
        <v>388520943209.5249</v>
      </c>
      <c r="AD107" s="90">
        <f t="shared" ca="1" si="22"/>
        <v>389835591995.68188</v>
      </c>
      <c r="AE107" s="90">
        <f t="shared" ca="1" si="22"/>
        <v>391150240781.83893</v>
      </c>
      <c r="AF107" s="90">
        <f t="shared" ca="1" si="22"/>
        <v>392464889567.99585</v>
      </c>
      <c r="AG107" s="90">
        <f t="shared" ca="1" si="22"/>
        <v>393779538354.15283</v>
      </c>
      <c r="AH107" s="90">
        <f t="shared" ca="1" si="22"/>
        <v>395094187140.30981</v>
      </c>
      <c r="AI107" s="90">
        <f t="shared" ca="1" si="22"/>
        <v>396408835926.4668</v>
      </c>
      <c r="AJ107" s="90">
        <f t="shared" ca="1" si="22"/>
        <v>397723484712.62378</v>
      </c>
      <c r="AK107" s="90">
        <f t="shared" ca="1" si="22"/>
        <v>399038133498.78082</v>
      </c>
      <c r="AL107" s="90">
        <f t="shared" ca="1" si="22"/>
        <v>400352782284.93781</v>
      </c>
      <c r="AM107" s="90">
        <f t="shared" ca="1" si="19"/>
        <v>401667431071.09479</v>
      </c>
      <c r="AN107" s="90">
        <f t="shared" ca="1" si="19"/>
        <v>402982079857.25177</v>
      </c>
      <c r="AO107" s="90">
        <f t="shared" ca="1" si="19"/>
        <v>404296728643.40875</v>
      </c>
      <c r="AP107">
        <f ca="1">V107*'Process Emissions Multipliers'!$E$43</f>
        <v>405611377429.56573</v>
      </c>
    </row>
    <row r="108" spans="1:42">
      <c r="A108" s="74">
        <v>56</v>
      </c>
      <c r="B108">
        <f ca="1">IF('Liv 2010'!$A116="LM",INDIRECT("'Liv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IF('Liv 2020'!$A116="LM",INDIRECT("'Liv 2020'!"&amp;'Country Selector'!$B$3&amp;ROW($A116))*10^12,0)*'Process Emissions Multipliers'!$B$43</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IF('Liv 2030'!$A116="LM",INDIRECT("'Liv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Multipliers'!$E$43</f>
        <v>0</v>
      </c>
    </row>
    <row r="109" spans="1:42">
      <c r="A109" s="74">
        <v>57</v>
      </c>
      <c r="B109">
        <f ca="1">IF('Liv 2010'!$A117="LM",INDIRECT("'Liv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IF('Liv 2020'!$A117="LM",INDIRECT("'Liv 2020'!"&amp;'Country Selector'!$B$3&amp;ROW($A117))*10^12,0)*'Process Emissions Multipliers'!$B$43</f>
        <v>0</v>
      </c>
      <c r="M109">
        <f t="shared" ca="1" si="16"/>
        <v>135240162062.78496</v>
      </c>
      <c r="N109">
        <f t="shared" ca="1" si="21"/>
        <v>270480324125.56992</v>
      </c>
      <c r="O109">
        <f t="shared" ca="1" si="21"/>
        <v>405720486188.35486</v>
      </c>
      <c r="P109">
        <f t="shared" ca="1" si="21"/>
        <v>540960648251.13983</v>
      </c>
      <c r="Q109">
        <f t="shared" ca="1" si="21"/>
        <v>676200810313.9248</v>
      </c>
      <c r="R109">
        <f t="shared" ca="1" si="21"/>
        <v>811440972376.70972</v>
      </c>
      <c r="S109">
        <f t="shared" ca="1" si="21"/>
        <v>946681134439.49475</v>
      </c>
      <c r="T109">
        <f t="shared" ca="1" si="21"/>
        <v>1081921296502.2797</v>
      </c>
      <c r="U109">
        <f t="shared" ca="1" si="21"/>
        <v>1217161458565.0647</v>
      </c>
      <c r="V109">
        <f ca="1">IF('Liv 2030'!$A117="LM",INDIRECT("'Liv 2030'!"&amp;'Country Selector'!$B$3&amp;ROW($A117))*10^12,0)*'Process Emissions Multipliers'!$D$43</f>
        <v>1352401620627.8496</v>
      </c>
      <c r="W109" s="90">
        <f t="shared" ca="1" si="22"/>
        <v>1357088799369.9216</v>
      </c>
      <c r="X109" s="90">
        <f t="shared" ca="1" si="22"/>
        <v>1361775978111.9939</v>
      </c>
      <c r="Y109" s="90">
        <f t="shared" ca="1" si="22"/>
        <v>1366463156854.0662</v>
      </c>
      <c r="Z109" s="90">
        <f t="shared" ca="1" si="22"/>
        <v>1371150335596.1382</v>
      </c>
      <c r="AA109" s="90">
        <f t="shared" ca="1" si="22"/>
        <v>1375837514338.2102</v>
      </c>
      <c r="AB109" s="90">
        <f t="shared" ca="1" si="22"/>
        <v>1380524693080.2825</v>
      </c>
      <c r="AC109" s="90">
        <f t="shared" ca="1" si="22"/>
        <v>1385211871822.3545</v>
      </c>
      <c r="AD109" s="90">
        <f t="shared" ca="1" si="22"/>
        <v>1389899050564.4268</v>
      </c>
      <c r="AE109" s="90">
        <f t="shared" ca="1" si="22"/>
        <v>1394586229306.499</v>
      </c>
      <c r="AF109" s="90">
        <f t="shared" ca="1" si="22"/>
        <v>1399273408048.571</v>
      </c>
      <c r="AG109" s="90">
        <f t="shared" ca="1" si="22"/>
        <v>1403960586790.6431</v>
      </c>
      <c r="AH109" s="90">
        <f t="shared" ca="1" si="22"/>
        <v>1408647765532.7153</v>
      </c>
      <c r="AI109" s="90">
        <f t="shared" ca="1" si="22"/>
        <v>1413334944274.7874</v>
      </c>
      <c r="AJ109" s="90">
        <f t="shared" ca="1" si="22"/>
        <v>1418022123016.8594</v>
      </c>
      <c r="AK109" s="90">
        <f t="shared" ca="1" si="22"/>
        <v>1422709301758.9316</v>
      </c>
      <c r="AL109" s="90">
        <f t="shared" ca="1" si="22"/>
        <v>1427396480501.0039</v>
      </c>
      <c r="AM109" s="90">
        <f t="shared" ca="1" si="19"/>
        <v>1432083659243.0762</v>
      </c>
      <c r="AN109" s="90">
        <f t="shared" ca="1" si="19"/>
        <v>1436770837985.1482</v>
      </c>
      <c r="AO109" s="90">
        <f t="shared" ca="1" si="19"/>
        <v>1441458016727.2205</v>
      </c>
      <c r="AP109">
        <f ca="1">V109*'Process Emissions Multipliers'!$E$43</f>
        <v>1446145195469.2925</v>
      </c>
    </row>
    <row r="110" spans="1:42">
      <c r="A110" s="74">
        <v>58</v>
      </c>
      <c r="B110">
        <f ca="1">IF('Liv 2010'!$A118="LM",INDIRECT("'Liv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IF('Liv 2020'!$A118="LM",INDIRECT("'Liv 2020'!"&amp;'Country Selector'!$B$3&amp;ROW($A118))*10^12,0)*'Process Emissions Multipliers'!$B$43</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IF('Liv 2030'!$A118="LM",INDIRECT("'Liv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Multipliers'!$E$43</f>
        <v>0</v>
      </c>
    </row>
    <row r="111" spans="1:42">
      <c r="A111" s="74">
        <v>59</v>
      </c>
      <c r="B111">
        <f ca="1">IF('Liv 2010'!$A119="LM",INDIRECT("'Liv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IF('Liv 2020'!$A119="LM",INDIRECT("'Liv 2020'!"&amp;'Country Selector'!$B$3&amp;ROW($A119))*10^12,0)*'Process Emissions Multipliers'!$B$43</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IF('Liv 2030'!$A119="LM",INDIRECT("'Liv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Multipliers'!$E$43</f>
        <v>0</v>
      </c>
    </row>
    <row r="112" spans="1:42">
      <c r="A112" s="74">
        <v>60</v>
      </c>
      <c r="B112">
        <f ca="1">IF('Liv 2010'!$A120="LM",INDIRECT("'Liv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IF('Liv 2020'!$A120="LM",INDIRECT("'Liv 2020'!"&amp;'Country Selector'!$B$3&amp;ROW($A120))*10^12,0)*'Process Emissions Multipliers'!$B$43</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IF('Liv 2030'!$A120="LM",INDIRECT("'Liv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Multipliers'!$E$43</f>
        <v>0</v>
      </c>
    </row>
    <row r="113" spans="1:42">
      <c r="A113" s="74">
        <v>61</v>
      </c>
      <c r="B113">
        <f ca="1">IF('Liv 2010'!$A121="LM",INDIRECT("'Liv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IF('Liv 2020'!$A121="LM",INDIRECT("'Liv 2020'!"&amp;'Country Selector'!$B$3&amp;ROW($A121))*10^12,0)*'Process Emissions Multipliers'!$B$43</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IF('Liv 2030'!$A121="LM",INDIRECT("'Liv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Multipliers'!$E$43</f>
        <v>0</v>
      </c>
    </row>
    <row r="114" spans="1:42">
      <c r="A114" s="74">
        <v>62</v>
      </c>
      <c r="B114">
        <f ca="1">IF('Liv 2010'!$A122="LM",INDIRECT("'Liv 2010'!"&amp;'Country Selector'!$B$3&amp;ROW($A122))*10^12,0)</f>
        <v>318943721631.58557</v>
      </c>
      <c r="C114">
        <f t="shared" ca="1" si="15"/>
        <v>287049349468.427</v>
      </c>
      <c r="D114">
        <f t="shared" ca="1" si="20"/>
        <v>255154977305.26846</v>
      </c>
      <c r="E114">
        <f t="shared" ca="1" si="20"/>
        <v>223260605142.10992</v>
      </c>
      <c r="F114">
        <f t="shared" ca="1" si="20"/>
        <v>191366232978.95135</v>
      </c>
      <c r="G114">
        <f t="shared" ca="1" si="20"/>
        <v>159471860815.79279</v>
      </c>
      <c r="H114">
        <f t="shared" ca="1" si="20"/>
        <v>127577488652.63423</v>
      </c>
      <c r="I114">
        <f t="shared" ca="1" si="20"/>
        <v>95683116489.475677</v>
      </c>
      <c r="J114">
        <f t="shared" ca="1" si="20"/>
        <v>63788744326.317116</v>
      </c>
      <c r="K114">
        <f t="shared" ca="1" si="20"/>
        <v>31894372163.158558</v>
      </c>
      <c r="L114">
        <f ca="1">IF('Liv 2020'!$A122="LM",INDIRECT("'Liv 2020'!"&amp;'Country Selector'!$B$3&amp;ROW($A122))*10^12,0)*'Process Emissions Multipliers'!$B$43</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IF('Liv 2030'!$A122="LM",INDIRECT("'Liv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Multipliers'!$E$43</f>
        <v>0</v>
      </c>
    </row>
    <row r="115" spans="1:42">
      <c r="A115" s="74">
        <v>63</v>
      </c>
      <c r="B115">
        <f ca="1">IF('Liv 2010'!$A123="LM",INDIRECT("'Liv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IF('Liv 2020'!$A123="LM",INDIRECT("'Liv 2020'!"&amp;'Country Selector'!$B$3&amp;ROW($A123))*10^12,0)*'Process Emissions Multipliers'!$B$43</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IF('Liv 2030'!$A123="LM",INDIRECT("'Liv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Multipliers'!$E$43</f>
        <v>0</v>
      </c>
    </row>
    <row r="116" spans="1:42">
      <c r="A116" s="74">
        <v>64</v>
      </c>
      <c r="B116">
        <f ca="1">IF('Liv 2010'!$A124="LM",INDIRECT("'Liv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IF('Liv 2020'!$A124="LM",INDIRECT("'Liv 2020'!"&amp;'Country Selector'!$B$3&amp;ROW($A124))*10^12,0)*'Process Emissions Multipliers'!$B$43</f>
        <v>0</v>
      </c>
      <c r="M116">
        <f t="shared" ca="1" si="16"/>
        <v>37210776661.895988</v>
      </c>
      <c r="N116">
        <f t="shared" ca="1" si="21"/>
        <v>74421553323.791977</v>
      </c>
      <c r="O116">
        <f t="shared" ca="1" si="21"/>
        <v>111632329985.68796</v>
      </c>
      <c r="P116">
        <f t="shared" ca="1" si="21"/>
        <v>148843106647.58395</v>
      </c>
      <c r="Q116">
        <f t="shared" ca="1" si="21"/>
        <v>186053883309.47995</v>
      </c>
      <c r="R116">
        <f t="shared" ca="1" si="21"/>
        <v>223264659971.37592</v>
      </c>
      <c r="S116">
        <f t="shared" ca="1" si="21"/>
        <v>260475436633.27191</v>
      </c>
      <c r="T116">
        <f t="shared" ca="1" si="21"/>
        <v>297686213295.16791</v>
      </c>
      <c r="U116">
        <f t="shared" ca="1" si="21"/>
        <v>334896989957.0639</v>
      </c>
      <c r="V116">
        <f ca="1">IF('Liv 2030'!$A124="LM",INDIRECT("'Liv 2030'!"&amp;'Country Selector'!$B$3&amp;ROW($A124))*10^12,0)*'Process Emissions Multipliers'!$D$43</f>
        <v>372107766618.9599</v>
      </c>
      <c r="W116" s="90">
        <f t="shared" ca="1" si="24"/>
        <v>373397424651.64301</v>
      </c>
      <c r="X116" s="90">
        <f t="shared" ca="1" si="24"/>
        <v>374687082684.32605</v>
      </c>
      <c r="Y116" s="90">
        <f t="shared" ca="1" si="24"/>
        <v>375976740717.00916</v>
      </c>
      <c r="Z116" s="90">
        <f t="shared" ca="1" si="24"/>
        <v>377266398749.69226</v>
      </c>
      <c r="AA116" s="90">
        <f t="shared" ca="1" si="24"/>
        <v>378556056782.37531</v>
      </c>
      <c r="AB116" s="90">
        <f t="shared" ca="1" si="24"/>
        <v>379845714815.05841</v>
      </c>
      <c r="AC116" s="90">
        <f t="shared" ca="1" si="24"/>
        <v>381135372847.74146</v>
      </c>
      <c r="AD116" s="90">
        <f t="shared" ca="1" si="24"/>
        <v>382425030880.42456</v>
      </c>
      <c r="AE116" s="90">
        <f t="shared" ca="1" si="24"/>
        <v>383714688913.10767</v>
      </c>
      <c r="AF116" s="90">
        <f t="shared" ca="1" si="24"/>
        <v>385004346945.79077</v>
      </c>
      <c r="AG116" s="90">
        <f t="shared" ca="1" si="24"/>
        <v>386294004978.47388</v>
      </c>
      <c r="AH116" s="90">
        <f t="shared" ca="1" si="24"/>
        <v>387583663011.15698</v>
      </c>
      <c r="AI116" s="90">
        <f t="shared" ca="1" si="24"/>
        <v>388873321043.83997</v>
      </c>
      <c r="AJ116" s="90">
        <f t="shared" ca="1" si="24"/>
        <v>390162979076.52307</v>
      </c>
      <c r="AK116" s="90">
        <f t="shared" ca="1" si="24"/>
        <v>391452637109.20618</v>
      </c>
      <c r="AL116" s="90">
        <f t="shared" ca="1" si="24"/>
        <v>392742295141.88928</v>
      </c>
      <c r="AM116" s="90">
        <f t="shared" ca="1" si="23"/>
        <v>394031953174.57239</v>
      </c>
      <c r="AN116" s="90">
        <f t="shared" ca="1" si="23"/>
        <v>395321611207.25549</v>
      </c>
      <c r="AO116" s="90">
        <f t="shared" ca="1" si="23"/>
        <v>396611269239.9386</v>
      </c>
      <c r="AP116">
        <f ca="1">V116*'Process Emissions Multipliers'!$E$43</f>
        <v>397900927272.62164</v>
      </c>
    </row>
    <row r="117" spans="1:42">
      <c r="A117" s="74">
        <v>65</v>
      </c>
      <c r="B117">
        <f ca="1">IF('Liv 2010'!$A125="LM",INDIRECT("'Liv 2010'!"&amp;'Country Selector'!$B$3&amp;ROW($A125))*10^12,0)</f>
        <v>154933546344.38727</v>
      </c>
      <c r="C117">
        <f t="shared" ca="1" si="15"/>
        <v>171364314007.64166</v>
      </c>
      <c r="D117">
        <f t="shared" ca="1" si="20"/>
        <v>187795081670.89603</v>
      </c>
      <c r="E117">
        <f t="shared" ca="1" si="20"/>
        <v>204225849334.15039</v>
      </c>
      <c r="F117">
        <f t="shared" ca="1" si="20"/>
        <v>220656616997.40479</v>
      </c>
      <c r="G117">
        <f t="shared" ca="1" si="20"/>
        <v>237087384660.65918</v>
      </c>
      <c r="H117">
        <f t="shared" ca="1" si="20"/>
        <v>253518152323.91354</v>
      </c>
      <c r="I117">
        <f t="shared" ca="1" si="20"/>
        <v>269948919987.16791</v>
      </c>
      <c r="J117">
        <f t="shared" ca="1" si="20"/>
        <v>286379687650.4223</v>
      </c>
      <c r="K117">
        <f t="shared" ca="1" si="20"/>
        <v>302810455313.6767</v>
      </c>
      <c r="L117">
        <f ca="1">IF('Liv 2020'!$A125="LM",INDIRECT("'Liv 2020'!"&amp;'Country Selector'!$B$3&amp;ROW($A125))*10^12,0)*'Process Emissions Multipliers'!$B$43</f>
        <v>319241222976.93109</v>
      </c>
      <c r="M117">
        <f t="shared" ca="1" si="16"/>
        <v>324527877341.13416</v>
      </c>
      <c r="N117">
        <f t="shared" ca="1" si="21"/>
        <v>329814531705.33728</v>
      </c>
      <c r="O117">
        <f t="shared" ca="1" si="21"/>
        <v>335101186069.54034</v>
      </c>
      <c r="P117">
        <f t="shared" ca="1" si="21"/>
        <v>340387840433.74341</v>
      </c>
      <c r="Q117">
        <f t="shared" ca="1" si="21"/>
        <v>345674494797.94653</v>
      </c>
      <c r="R117">
        <f t="shared" ca="1" si="21"/>
        <v>350961149162.14966</v>
      </c>
      <c r="S117">
        <f t="shared" ca="1" si="21"/>
        <v>356247803526.35266</v>
      </c>
      <c r="T117">
        <f t="shared" ca="1" si="21"/>
        <v>361534457890.55579</v>
      </c>
      <c r="U117">
        <f t="shared" ca="1" si="21"/>
        <v>366821112254.75891</v>
      </c>
      <c r="V117">
        <f ca="1">IF('Liv 2030'!$A125="LM",INDIRECT("'Liv 2030'!"&amp;'Country Selector'!$B$3&amp;ROW($A125))*10^12,0)*'Process Emissions Multipliers'!$D$43</f>
        <v>372107766618.96198</v>
      </c>
      <c r="W117" s="90">
        <f t="shared" ca="1" si="24"/>
        <v>373397424651.64502</v>
      </c>
      <c r="X117" s="90">
        <f t="shared" ca="1" si="24"/>
        <v>374687082684.32819</v>
      </c>
      <c r="Y117" s="90">
        <f t="shared" ca="1" si="24"/>
        <v>375976740717.01123</v>
      </c>
      <c r="Z117" s="90">
        <f t="shared" ca="1" si="24"/>
        <v>377266398749.69434</v>
      </c>
      <c r="AA117" s="90">
        <f t="shared" ca="1" si="24"/>
        <v>378556056782.37744</v>
      </c>
      <c r="AB117" s="90">
        <f t="shared" ca="1" si="24"/>
        <v>379845714815.06055</v>
      </c>
      <c r="AC117" s="90">
        <f t="shared" ca="1" si="24"/>
        <v>381135372847.74365</v>
      </c>
      <c r="AD117" s="90">
        <f t="shared" ca="1" si="24"/>
        <v>382425030880.42676</v>
      </c>
      <c r="AE117" s="90">
        <f t="shared" ca="1" si="24"/>
        <v>383714688913.1098</v>
      </c>
      <c r="AF117" s="90">
        <f t="shared" ca="1" si="24"/>
        <v>385004346945.79291</v>
      </c>
      <c r="AG117" s="90">
        <f t="shared" ca="1" si="24"/>
        <v>386294004978.47601</v>
      </c>
      <c r="AH117" s="90">
        <f t="shared" ca="1" si="24"/>
        <v>387583663011.15906</v>
      </c>
      <c r="AI117" s="90">
        <f t="shared" ca="1" si="24"/>
        <v>388873321043.84216</v>
      </c>
      <c r="AJ117" s="90">
        <f t="shared" ca="1" si="24"/>
        <v>390162979076.52527</v>
      </c>
      <c r="AK117" s="90">
        <f t="shared" ca="1" si="24"/>
        <v>391452637109.20837</v>
      </c>
      <c r="AL117" s="90">
        <f t="shared" ca="1" si="24"/>
        <v>392742295141.89148</v>
      </c>
      <c r="AM117" s="90">
        <f t="shared" ca="1" si="23"/>
        <v>394031953174.57458</v>
      </c>
      <c r="AN117" s="90">
        <f t="shared" ca="1" si="23"/>
        <v>395321611207.25763</v>
      </c>
      <c r="AO117" s="90">
        <f t="shared" ca="1" si="23"/>
        <v>396611269239.94073</v>
      </c>
      <c r="AP117">
        <f ca="1">V117*'Process Emissions Multipliers'!$E$43</f>
        <v>397900927272.62384</v>
      </c>
    </row>
    <row r="118" spans="1:42">
      <c r="A118" s="74">
        <v>66</v>
      </c>
      <c r="B118">
        <f ca="1">IF('Liv 2010'!$A126="LM",INDIRECT("'Liv 2010'!"&amp;'Country Selector'!$B$3&amp;ROW($A126))*10^12,0)</f>
        <v>154933546344.38815</v>
      </c>
      <c r="C118">
        <f t="shared" ca="1" si="15"/>
        <v>171364314007.64246</v>
      </c>
      <c r="D118">
        <f t="shared" ca="1" si="20"/>
        <v>187795081670.89673</v>
      </c>
      <c r="E118">
        <f t="shared" ca="1" si="20"/>
        <v>204225849334.151</v>
      </c>
      <c r="F118">
        <f t="shared" ca="1" si="20"/>
        <v>220656616997.40533</v>
      </c>
      <c r="G118">
        <f t="shared" ca="1" si="20"/>
        <v>237087384660.65961</v>
      </c>
      <c r="H118">
        <f t="shared" ca="1" si="20"/>
        <v>253518152323.91388</v>
      </c>
      <c r="I118">
        <f t="shared" ca="1" si="20"/>
        <v>269948919987.16818</v>
      </c>
      <c r="J118">
        <f t="shared" ca="1" si="20"/>
        <v>286379687650.42249</v>
      </c>
      <c r="K118">
        <f t="shared" ca="1" si="20"/>
        <v>302810455313.67682</v>
      </c>
      <c r="L118">
        <f ca="1">IF('Liv 2020'!$A126="LM",INDIRECT("'Liv 2020'!"&amp;'Country Selector'!$B$3&amp;ROW($A126))*10^12,0)*'Process Emissions Multipliers'!$B$43</f>
        <v>319241222976.93109</v>
      </c>
      <c r="M118">
        <f t="shared" ca="1" si="16"/>
        <v>287317100679.23798</v>
      </c>
      <c r="N118">
        <f t="shared" ca="1" si="21"/>
        <v>255392978381.54486</v>
      </c>
      <c r="O118">
        <f t="shared" ca="1" si="21"/>
        <v>223468856083.85175</v>
      </c>
      <c r="P118">
        <f t="shared" ca="1" si="21"/>
        <v>191544733786.15863</v>
      </c>
      <c r="Q118">
        <f t="shared" ca="1" si="21"/>
        <v>159620611488.46555</v>
      </c>
      <c r="R118">
        <f t="shared" ca="1" si="21"/>
        <v>127696489190.77243</v>
      </c>
      <c r="S118">
        <f t="shared" ca="1" si="21"/>
        <v>95772366893.079315</v>
      </c>
      <c r="T118">
        <f t="shared" ca="1" si="21"/>
        <v>63848244595.386215</v>
      </c>
      <c r="U118">
        <f t="shared" ca="1" si="21"/>
        <v>31924122297.693108</v>
      </c>
      <c r="V118">
        <f ca="1">IF('Liv 2030'!$A126="LM",INDIRECT("'Liv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Multipliers'!$E$43</f>
        <v>0</v>
      </c>
    </row>
    <row r="119" spans="1:42">
      <c r="A119" s="74">
        <v>67</v>
      </c>
      <c r="B119">
        <f ca="1">IF('Liv 2010'!$A127="LM",INDIRECT("'Liv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IF('Liv 2020'!$A127="LM",INDIRECT("'Liv 2020'!"&amp;'Country Selector'!$B$3&amp;ROW($A127))*10^12,0)*'Process Emissions Multipliers'!$B$43</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IF('Liv 2030'!$A127="LM",INDIRECT("'Liv 2030'!"&amp;'Country Selector'!$B$3&amp;ROW($A127))*10^12,0)*'Process Emissions Multipliers'!$D$43</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Multipliers'!$E$43</f>
        <v>0</v>
      </c>
    </row>
    <row r="120" spans="1:42">
      <c r="A120" s="74">
        <v>68</v>
      </c>
      <c r="B120">
        <f ca="1">IF('Liv 2010'!$A128="LM",INDIRECT("'Liv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IF('Liv 2020'!$A128="LM",INDIRECT("'Liv 2020'!"&amp;'Country Selector'!$B$3&amp;ROW($A128))*10^12,0)*'Process Emissions Multipliers'!$B$43</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IF('Liv 2030'!$A128="LM",INDIRECT("'Liv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Multipliers'!$E$43</f>
        <v>0</v>
      </c>
    </row>
    <row r="121" spans="1:42">
      <c r="A121" s="74">
        <v>69</v>
      </c>
      <c r="B121">
        <f ca="1">IF('Liv 2010'!$A129="LM",INDIRECT("'Liv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IF('Liv 2020'!$A129="LM",INDIRECT("'Liv 2020'!"&amp;'Country Selector'!$B$3&amp;ROW($A129))*10^12,0)*'Process Emissions Multipliers'!$B$43</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IF('Liv 2030'!$A129="LM",INDIRECT("'Liv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Multipliers'!$E$43</f>
        <v>0</v>
      </c>
    </row>
    <row r="122" spans="1:42">
      <c r="A122" s="74">
        <v>70</v>
      </c>
      <c r="B122">
        <f ca="1">IF('Liv 2010'!$A130="LM",INDIRECT("'Liv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IF('Liv 2020'!$A130="LM",INDIRECT("'Liv 2020'!"&amp;'Country Selector'!$B$3&amp;ROW($A130))*10^12,0)*'Process Emissions Multipliers'!$B$43</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IF('Liv 2030'!$A130="LM",INDIRECT("'Liv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Multipliers'!$E$43</f>
        <v>0</v>
      </c>
    </row>
    <row r="123" spans="1:42">
      <c r="A123" s="74">
        <v>71</v>
      </c>
      <c r="B123">
        <f ca="1">IF('Liv 2010'!$A131="LM",INDIRECT("'Liv 2010'!"&amp;'Country Selector'!$B$3&amp;ROW($A131))*10^12,0)</f>
        <v>0</v>
      </c>
      <c r="C123">
        <f t="shared" ca="1" si="15"/>
        <v>84398249029.932755</v>
      </c>
      <c r="D123">
        <f t="shared" ca="1" si="20"/>
        <v>168796498059.86551</v>
      </c>
      <c r="E123">
        <f t="shared" ca="1" si="20"/>
        <v>253194747089.79825</v>
      </c>
      <c r="F123">
        <f t="shared" ca="1" si="20"/>
        <v>337592996119.73102</v>
      </c>
      <c r="G123">
        <f t="shared" ca="1" si="20"/>
        <v>421991245149.66376</v>
      </c>
      <c r="H123">
        <f t="shared" ca="1" si="20"/>
        <v>506389494179.5965</v>
      </c>
      <c r="I123">
        <f t="shared" ca="1" si="20"/>
        <v>590787743209.5293</v>
      </c>
      <c r="J123">
        <f t="shared" ca="1" si="20"/>
        <v>675185992239.46204</v>
      </c>
      <c r="K123">
        <f t="shared" ca="1" si="20"/>
        <v>759584241269.39478</v>
      </c>
      <c r="L123">
        <f ca="1">IF('Liv 2020'!$A131="LM",INDIRECT("'Liv 2020'!"&amp;'Country Selector'!$B$3&amp;ROW($A131))*10^12,0)*'Process Emissions Multipliers'!$B$43</f>
        <v>843982490299.32751</v>
      </c>
      <c r="M123">
        <f t="shared" ca="1" si="16"/>
        <v>759584241269.39478</v>
      </c>
      <c r="N123">
        <f t="shared" ca="1" si="21"/>
        <v>675185992239.46204</v>
      </c>
      <c r="O123">
        <f t="shared" ca="1" si="21"/>
        <v>590787743209.5293</v>
      </c>
      <c r="P123">
        <f t="shared" ca="1" si="21"/>
        <v>506389494179.5965</v>
      </c>
      <c r="Q123">
        <f t="shared" ca="1" si="21"/>
        <v>421991245149.66376</v>
      </c>
      <c r="R123">
        <f t="shared" ca="1" si="21"/>
        <v>337592996119.73102</v>
      </c>
      <c r="S123">
        <f t="shared" ca="1" si="21"/>
        <v>253194747089.79825</v>
      </c>
      <c r="T123">
        <f t="shared" ca="1" si="21"/>
        <v>168796498059.86551</v>
      </c>
      <c r="U123">
        <f t="shared" ca="1" si="21"/>
        <v>84398249029.932755</v>
      </c>
      <c r="V123">
        <f ca="1">IF('Liv 2030'!$A131="LM",INDIRECT("'Liv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Multipliers'!$E$43</f>
        <v>0</v>
      </c>
    </row>
    <row r="124" spans="1:42">
      <c r="A124" s="74">
        <v>72</v>
      </c>
      <c r="B124">
        <f ca="1">IF('Liv 2010'!$A132="LM",INDIRECT("'Liv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IF('Liv 2020'!$A132="LM",INDIRECT("'Liv 2020'!"&amp;'Country Selector'!$B$3&amp;ROW($A132))*10^12,0)*'Process Emissions Multipliers'!$B$43</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IF('Liv 2030'!$A132="LM",INDIRECT("'Liv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Multipliers'!$E$43</f>
        <v>0</v>
      </c>
    </row>
    <row r="125" spans="1:42">
      <c r="A125" s="74">
        <v>73</v>
      </c>
      <c r="B125">
        <f ca="1">IF('Liv 2010'!$A133="LM",INDIRECT("'Liv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IF('Liv 2020'!$A133="LM",INDIRECT("'Liv 2020'!"&amp;'Country Selector'!$B$3&amp;ROW($A133))*10^12,0)*'Process Emissions Multipliers'!$B$43</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IF('Liv 2030'!$A133="LM",INDIRECT("'Liv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Multipliers'!$E$43</f>
        <v>0</v>
      </c>
    </row>
    <row r="126" spans="1:42">
      <c r="A126" s="74">
        <v>74</v>
      </c>
      <c r="B126">
        <f ca="1">IF('Liv 2010'!$A134="LM",INDIRECT("'Liv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IF('Liv 2020'!$A134="LM",INDIRECT("'Liv 2020'!"&amp;'Country Selector'!$B$3&amp;ROW($A134))*10^12,0)*'Process Emissions Multipliers'!$B$43</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IF('Liv 2030'!$A134="LM",INDIRECT("'Liv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Multipliers'!$E$43</f>
        <v>0</v>
      </c>
    </row>
    <row r="127" spans="1:42">
      <c r="A127" s="74">
        <v>75</v>
      </c>
      <c r="B127">
        <f ca="1">IF('Liv 2010'!$A135="LM",INDIRECT("'Liv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IF('Liv 2020'!$A135="LM",INDIRECT("'Liv 2020'!"&amp;'Country Selector'!$B$3&amp;ROW($A135))*10^12,0)*'Process Emissions Multipliers'!$B$43</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IF('Liv 2030'!$A135="LM",INDIRECT("'Liv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Multipliers'!$E$43</f>
        <v>0</v>
      </c>
    </row>
    <row r="128" spans="1:42">
      <c r="A128" s="74">
        <v>76</v>
      </c>
      <c r="B128">
        <f ca="1">IF('Liv 2010'!$A136="LM",INDIRECT("'Liv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IF('Liv 2020'!$A136="LM",INDIRECT("'Liv 2020'!"&amp;'Country Selector'!$B$3&amp;ROW($A136))*10^12,0)*'Process Emissions Multipliers'!$B$43</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IF('Liv 2030'!$A136="LM",INDIRECT("'Liv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Multipliers'!$E$43</f>
        <v>0</v>
      </c>
    </row>
    <row r="129" spans="1:42">
      <c r="A129" s="74">
        <v>77</v>
      </c>
      <c r="B129">
        <f ca="1">IF('Liv 2010'!$A137="LM",INDIRECT("'Liv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IF('Liv 2020'!$A137="LM",INDIRECT("'Liv 2020'!"&amp;'Country Selector'!$B$3&amp;ROW($A137))*10^12,0)*'Process Emissions Multipliers'!$B$43</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IF('Liv 2030'!$A137="LM",INDIRECT("'Liv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Multipliers'!$E$43</f>
        <v>0</v>
      </c>
    </row>
    <row r="130" spans="1:42">
      <c r="A130" s="74">
        <v>78</v>
      </c>
      <c r="B130">
        <f ca="1">IF('Liv 2010'!$A138="LM",INDIRECT("'Liv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IF('Liv 2020'!$A138="LM",INDIRECT("'Liv 2020'!"&amp;'Country Selector'!$B$3&amp;ROW($A138))*10^12,0)*'Process Emissions Multipliers'!$B$43</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IF('Liv 2030'!$A138="LM",INDIRECT("'Liv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Multipliers'!$E$43</f>
        <v>0</v>
      </c>
    </row>
    <row r="131" spans="1:42">
      <c r="A131" s="74">
        <v>79</v>
      </c>
      <c r="B131">
        <f ca="1">IF('Liv 2010'!$A139="LM",INDIRECT("'Liv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IF('Liv 2020'!$A139="LM",INDIRECT("'Liv 2020'!"&amp;'Country Selector'!$B$3&amp;ROW($A139))*10^12,0)*'Process Emissions Multipliers'!$B$43</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IF('Liv 2030'!$A139="LM",INDIRECT("'Liv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Multipliers'!$E$43</f>
        <v>0</v>
      </c>
    </row>
    <row r="132" spans="1:42">
      <c r="A132" s="74">
        <v>80</v>
      </c>
      <c r="B132">
        <f ca="1">IF('Liv 2010'!$A140="LM",INDIRECT("'Liv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IF('Liv 2020'!$A140="LM",INDIRECT("'Liv 2020'!"&amp;'Country Selector'!$B$3&amp;ROW($A140))*10^12,0)*'Process Emissions Multipliers'!$B$43</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IF('Liv 2030'!$A140="LM",INDIRECT("'Liv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Multipliers'!$E$43</f>
        <v>0</v>
      </c>
    </row>
    <row r="133" spans="1:42">
      <c r="A133" s="74">
        <v>81</v>
      </c>
      <c r="B133">
        <f ca="1">IF('Liv 2010'!$A141="LM",INDIRECT("'Liv 2010'!"&amp;'Country Selector'!$B$3&amp;ROW($A141))*10^12,0)</f>
        <v>0</v>
      </c>
      <c r="C133">
        <f t="shared" ca="1" si="27"/>
        <v>92050798233.493668</v>
      </c>
      <c r="D133">
        <f t="shared" ca="1" si="27"/>
        <v>184101596466.98734</v>
      </c>
      <c r="E133">
        <f t="shared" ca="1" si="27"/>
        <v>276152394700.48102</v>
      </c>
      <c r="F133">
        <f t="shared" ca="1" si="27"/>
        <v>368203192933.97467</v>
      </c>
      <c r="G133">
        <f t="shared" ca="1" si="27"/>
        <v>460253991167.46838</v>
      </c>
      <c r="H133">
        <f t="shared" ca="1" si="27"/>
        <v>552304789400.96204</v>
      </c>
      <c r="I133">
        <f t="shared" ca="1" si="27"/>
        <v>644355587634.45569</v>
      </c>
      <c r="J133">
        <f t="shared" ca="1" si="27"/>
        <v>736406385867.94934</v>
      </c>
      <c r="K133">
        <f t="shared" ca="1" si="27"/>
        <v>828457184101.44299</v>
      </c>
      <c r="L133">
        <f ca="1">IF('Liv 2020'!$A141="LM",INDIRECT("'Liv 2020'!"&amp;'Country Selector'!$B$3&amp;ROW($A141))*10^12,0)*'Process Emissions Multipliers'!$B$43</f>
        <v>920507982334.93665</v>
      </c>
      <c r="M133">
        <f t="shared" ca="1" si="28"/>
        <v>933010004392.8833</v>
      </c>
      <c r="N133">
        <f t="shared" ca="1" si="28"/>
        <v>945512026450.82983</v>
      </c>
      <c r="O133">
        <f t="shared" ca="1" si="28"/>
        <v>958014048508.77649</v>
      </c>
      <c r="P133">
        <f t="shared" ca="1" si="28"/>
        <v>970516070566.72314</v>
      </c>
      <c r="Q133">
        <f t="shared" ca="1" si="28"/>
        <v>983018092624.66968</v>
      </c>
      <c r="R133">
        <f t="shared" ca="1" si="28"/>
        <v>995520114682.61621</v>
      </c>
      <c r="S133">
        <f t="shared" ca="1" si="28"/>
        <v>1008022136740.563</v>
      </c>
      <c r="T133">
        <f t="shared" ca="1" si="28"/>
        <v>1020524158798.5095</v>
      </c>
      <c r="U133">
        <f t="shared" ca="1" si="28"/>
        <v>1033026180856.4562</v>
      </c>
      <c r="V133">
        <f ca="1">IF('Liv 2030'!$A141="LM",INDIRECT("'Liv 2030'!"&amp;'Country Selector'!$B$3&amp;ROW($A141))*10^12,0)*'Process Emissions Multipliers'!$D$43</f>
        <v>1045528202914.4027</v>
      </c>
      <c r="W133" s="90">
        <f t="shared" ca="1" si="26"/>
        <v>1049151814046.0297</v>
      </c>
      <c r="X133" s="90">
        <f t="shared" ca="1" si="26"/>
        <v>1052775425177.6565</v>
      </c>
      <c r="Y133" s="90">
        <f t="shared" ca="1" si="26"/>
        <v>1056399036309.2834</v>
      </c>
      <c r="Z133" s="90">
        <f t="shared" ca="1" si="26"/>
        <v>1060022647440.9102</v>
      </c>
      <c r="AA133" s="90">
        <f t="shared" ca="1" si="26"/>
        <v>1063646258572.537</v>
      </c>
      <c r="AB133" s="90">
        <f t="shared" ca="1" si="26"/>
        <v>1067269869704.1638</v>
      </c>
      <c r="AC133" s="90">
        <f t="shared" ca="1" si="26"/>
        <v>1070893480835.7908</v>
      </c>
      <c r="AD133" s="90">
        <f t="shared" ca="1" si="26"/>
        <v>1074517091967.4176</v>
      </c>
      <c r="AE133" s="90">
        <f t="shared" ca="1" si="26"/>
        <v>1078140703099.0444</v>
      </c>
      <c r="AF133" s="90">
        <f t="shared" ca="1" si="26"/>
        <v>1081764314230.6714</v>
      </c>
      <c r="AG133" s="90">
        <f t="shared" ca="1" si="26"/>
        <v>1085387925362.2983</v>
      </c>
      <c r="AH133" s="90">
        <f t="shared" ca="1" si="26"/>
        <v>1089011536493.925</v>
      </c>
      <c r="AI133" s="90">
        <f t="shared" ca="1" si="26"/>
        <v>1092635147625.552</v>
      </c>
      <c r="AJ133" s="90">
        <f t="shared" ca="1" si="26"/>
        <v>1096258758757.1788</v>
      </c>
      <c r="AK133" s="90">
        <f t="shared" ca="1" si="26"/>
        <v>1099882369888.8057</v>
      </c>
      <c r="AL133" s="90">
        <f t="shared" ca="1" si="26"/>
        <v>1103505981020.4326</v>
      </c>
      <c r="AM133" s="90">
        <f t="shared" ca="1" si="25"/>
        <v>1107129592152.0596</v>
      </c>
      <c r="AN133" s="90">
        <f t="shared" ca="1" si="25"/>
        <v>1110753203283.686</v>
      </c>
      <c r="AO133" s="90">
        <f t="shared" ca="1" si="25"/>
        <v>1114376814415.3132</v>
      </c>
      <c r="AP133">
        <f ca="1">V133*'Process Emissions Multipliers'!$E$43</f>
        <v>1118000425546.9399</v>
      </c>
    </row>
    <row r="134" spans="1:42">
      <c r="A134" s="74">
        <v>82</v>
      </c>
      <c r="B134">
        <f ca="1">IF('Liv 2010'!$A142="LM",INDIRECT("'Liv 2010'!"&amp;'Country Selector'!$B$3&amp;ROW($A142))*10^12,0)</f>
        <v>458453856347.15454</v>
      </c>
      <c r="C134">
        <f t="shared" ca="1" si="27"/>
        <v>412608470712.43909</v>
      </c>
      <c r="D134">
        <f t="shared" ca="1" si="27"/>
        <v>366763085077.72363</v>
      </c>
      <c r="E134">
        <f t="shared" ca="1" si="27"/>
        <v>320917699443.00818</v>
      </c>
      <c r="F134">
        <f t="shared" ca="1" si="27"/>
        <v>275072313808.29272</v>
      </c>
      <c r="G134">
        <f t="shared" ca="1" si="27"/>
        <v>229226928173.57724</v>
      </c>
      <c r="H134">
        <f t="shared" ca="1" si="27"/>
        <v>183381542538.86182</v>
      </c>
      <c r="I134">
        <f t="shared" ca="1" si="27"/>
        <v>137536156904.14636</v>
      </c>
      <c r="J134">
        <f t="shared" ca="1" si="27"/>
        <v>91690771269.430908</v>
      </c>
      <c r="K134">
        <f t="shared" ca="1" si="27"/>
        <v>45845385634.715454</v>
      </c>
      <c r="L134">
        <f ca="1">IF('Liv 2020'!$A142="LM",INDIRECT("'Liv 2020'!"&amp;'Country Selector'!$B$3&amp;ROW($A142))*10^12,0)*'Process Emissions Multipliers'!$B$43</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IF('Liv 2030'!$A142="LM",INDIRECT("'Liv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Multipliers'!$E$43</f>
        <v>0</v>
      </c>
    </row>
    <row r="135" spans="1:42">
      <c r="A135" s="74">
        <v>83</v>
      </c>
      <c r="B135">
        <f ca="1">IF('Liv 2010'!$A143="LM",INDIRECT("'Liv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IF('Liv 2020'!$A143="LM",INDIRECT("'Liv 2020'!"&amp;'Country Selector'!$B$3&amp;ROW($A143))*10^12,0)*'Process Emissions Multipliers'!$B$43</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IF('Liv 2030'!$A143="LM",INDIRECT("'Liv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Multipliers'!$E$43</f>
        <v>0</v>
      </c>
    </row>
    <row r="136" spans="1:42">
      <c r="A136" s="74">
        <v>84</v>
      </c>
      <c r="B136">
        <f ca="1">IF('Liv 2010'!$A144="LM",INDIRECT("'Liv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IF('Liv 2020'!$A144="LM",INDIRECT("'Liv 2020'!"&amp;'Country Selector'!$B$3&amp;ROW($A144))*10^12,0)*'Process Emissions Multipliers'!$B$43</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IF('Liv 2030'!$A144="LM",INDIRECT("'Liv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Multipliers'!$E$43</f>
        <v>0</v>
      </c>
    </row>
    <row r="137" spans="1:42">
      <c r="A137" s="74">
        <v>85</v>
      </c>
      <c r="B137">
        <f ca="1">IF('Liv 2010'!$A145="LM",INDIRECT("'Liv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IF('Liv 2020'!$A145="LM",INDIRECT("'Liv 2020'!"&amp;'Country Selector'!$B$3&amp;ROW($A145))*10^12,0)*'Process Emissions Multipliers'!$B$43</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IF('Liv 2030'!$A145="LM",INDIRECT("'Liv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Multipliers'!$E$43</f>
        <v>0</v>
      </c>
    </row>
    <row r="138" spans="1:42">
      <c r="A138" s="74">
        <v>86</v>
      </c>
      <c r="B138">
        <f ca="1">IF('Liv 2010'!$A146="LM",INDIRECT("'Liv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IF('Liv 2020'!$A146="LM",INDIRECT("'Liv 2020'!"&amp;'Country Selector'!$B$3&amp;ROW($A146))*10^12,0)*'Process Emissions Multipliers'!$B$43</f>
        <v>0</v>
      </c>
      <c r="M138">
        <f t="shared" ca="1" si="28"/>
        <v>97989786327.645996</v>
      </c>
      <c r="N138">
        <f t="shared" ca="1" si="28"/>
        <v>195979572655.29199</v>
      </c>
      <c r="O138">
        <f t="shared" ca="1" si="28"/>
        <v>293969358982.93799</v>
      </c>
      <c r="P138">
        <f t="shared" ca="1" si="28"/>
        <v>391959145310.58398</v>
      </c>
      <c r="Q138">
        <f t="shared" ca="1" si="28"/>
        <v>489948931638.22998</v>
      </c>
      <c r="R138">
        <f t="shared" ca="1" si="28"/>
        <v>587938717965.87598</v>
      </c>
      <c r="S138">
        <f t="shared" ca="1" si="28"/>
        <v>685928504293.52197</v>
      </c>
      <c r="T138">
        <f t="shared" ca="1" si="28"/>
        <v>783918290621.16797</v>
      </c>
      <c r="U138">
        <f t="shared" ca="1" si="28"/>
        <v>881908076948.81409</v>
      </c>
      <c r="V138">
        <f ca="1">IF('Liv 2030'!$A146="LM",INDIRECT("'Liv 2030'!"&amp;'Country Selector'!$B$3&amp;ROW($A146))*10^12,0)*'Process Emissions Multipliers'!$D$43</f>
        <v>979897863276.45996</v>
      </c>
      <c r="W138" s="90">
        <f t="shared" ca="1" si="26"/>
        <v>983294011553.78833</v>
      </c>
      <c r="X138" s="90">
        <f t="shared" ca="1" si="26"/>
        <v>986690159831.11682</v>
      </c>
      <c r="Y138" s="90">
        <f t="shared" ca="1" si="26"/>
        <v>990086308108.44507</v>
      </c>
      <c r="Z138" s="90">
        <f t="shared" ca="1" si="26"/>
        <v>993482456385.77332</v>
      </c>
      <c r="AA138" s="90">
        <f t="shared" ca="1" si="26"/>
        <v>996878604663.10168</v>
      </c>
      <c r="AB138" s="90">
        <f t="shared" ca="1" si="26"/>
        <v>1000274752940.4301</v>
      </c>
      <c r="AC138" s="90">
        <f t="shared" ca="1" si="26"/>
        <v>1003670901217.7583</v>
      </c>
      <c r="AD138" s="90">
        <f t="shared" ca="1" si="26"/>
        <v>1007067049495.0867</v>
      </c>
      <c r="AE138" s="90">
        <f t="shared" ca="1" si="26"/>
        <v>1010463197772.415</v>
      </c>
      <c r="AF138" s="90">
        <f t="shared" ca="1" si="26"/>
        <v>1013859346049.7434</v>
      </c>
      <c r="AG138" s="90">
        <f t="shared" ca="1" si="26"/>
        <v>1017255494327.0718</v>
      </c>
      <c r="AH138" s="90">
        <f t="shared" ca="1" si="26"/>
        <v>1020651642604.4001</v>
      </c>
      <c r="AI138" s="90">
        <f t="shared" ca="1" si="26"/>
        <v>1024047790881.7285</v>
      </c>
      <c r="AJ138" s="90">
        <f t="shared" ca="1" si="26"/>
        <v>1027443939159.0568</v>
      </c>
      <c r="AK138" s="90">
        <f t="shared" ca="1" si="26"/>
        <v>1030840087436.3851</v>
      </c>
      <c r="AL138" s="90">
        <f t="shared" ca="1" si="26"/>
        <v>1034236235713.7135</v>
      </c>
      <c r="AM138" s="90">
        <f t="shared" ca="1" si="25"/>
        <v>1037632383991.0419</v>
      </c>
      <c r="AN138" s="90">
        <f t="shared" ca="1" si="25"/>
        <v>1041028532268.3702</v>
      </c>
      <c r="AO138" s="90">
        <f t="shared" ca="1" si="25"/>
        <v>1044424680545.6986</v>
      </c>
      <c r="AP138">
        <f ca="1">V138*'Process Emissions Multipliers'!$E$43</f>
        <v>1047820828823.0269</v>
      </c>
    </row>
    <row r="139" spans="1:42">
      <c r="A139" s="74">
        <v>87</v>
      </c>
      <c r="B139">
        <f ca="1">IF('Liv 2010'!$A147="LM",INDIRECT("'Liv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IF('Liv 2020'!$A147="LM",INDIRECT("'Liv 2020'!"&amp;'Country Selector'!$B$3&amp;ROW($A147))*10^12,0)*'Process Emissions Multipliers'!$B$43</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IF('Liv 2030'!$A147="LM",INDIRECT("'Liv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Multipliers'!$E$43</f>
        <v>0</v>
      </c>
    </row>
    <row r="140" spans="1:42">
      <c r="A140" s="74">
        <v>88</v>
      </c>
      <c r="B140">
        <f ca="1">IF('Liv 2010'!$A148="LM",INDIRECT("'Liv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IF('Liv 2020'!$A148="LM",INDIRECT("'Liv 2020'!"&amp;'Country Selector'!$B$3&amp;ROW($A148))*10^12,0)*'Process Emissions Multipliers'!$B$43</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IF('Liv 2030'!$A148="LM",INDIRECT("'Liv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Multipliers'!$E$43</f>
        <v>0</v>
      </c>
    </row>
    <row r="141" spans="1:42">
      <c r="A141" s="74">
        <v>89</v>
      </c>
      <c r="B141">
        <f ca="1">IF('Liv 2010'!$A149="LM",INDIRECT("'Liv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IF('Liv 2020'!$A149="LM",INDIRECT("'Liv 2020'!"&amp;'Country Selector'!$B$3&amp;ROW($A149))*10^12,0)*'Process Emissions Multipliers'!$B$43</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IF('Liv 2030'!$A149="LM",INDIRECT("'Liv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Multipliers'!$E$43</f>
        <v>0</v>
      </c>
    </row>
    <row r="142" spans="1:42">
      <c r="A142" s="74">
        <v>90</v>
      </c>
      <c r="B142">
        <f ca="1">IF('Liv 2010'!$A150="LM",INDIRECT("'Liv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IF('Liv 2020'!$A150="LM",INDIRECT("'Liv 2020'!"&amp;'Country Selector'!$B$3&amp;ROW($A150))*10^12,0)*'Process Emissions Multipliers'!$B$43</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IF('Liv 2030'!$A150="LM",INDIRECT("'Liv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Multipliers'!$E$43</f>
        <v>0</v>
      </c>
    </row>
    <row r="143" spans="1:42">
      <c r="A143" s="74">
        <v>91</v>
      </c>
      <c r="B143">
        <f ca="1">IF('Liv 2010'!$A151="LM",INDIRECT("'Liv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IF('Liv 2020'!$A151="LM",INDIRECT("'Liv 2020'!"&amp;'Country Selector'!$B$3&amp;ROW($A151))*10^12,0)*'Process Emissions Multipliers'!$B$43</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IF('Liv 2030'!$A151="LM",INDIRECT("'Liv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Multipliers'!$E$43</f>
        <v>0</v>
      </c>
    </row>
    <row r="144" spans="1:42">
      <c r="A144" s="74">
        <v>92</v>
      </c>
      <c r="B144">
        <f ca="1">IF('Liv 2010'!$A152="LM",INDIRECT("'Liv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IF('Liv 2020'!$A152="LM",INDIRECT("'Liv 2020'!"&amp;'Country Selector'!$B$3&amp;ROW($A152))*10^12,0)*'Process Emissions Multipliers'!$B$43</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IF('Liv 2030'!$A152="LM",INDIRECT("'Liv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Multipliers'!$E$43</f>
        <v>0</v>
      </c>
    </row>
    <row r="145" spans="1:42">
      <c r="A145" s="74">
        <v>93</v>
      </c>
      <c r="B145">
        <f ca="1">IF('Liv 2010'!$A153="LM",INDIRECT("'Liv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IF('Liv 2020'!$A153="LM",INDIRECT("'Liv 2020'!"&amp;'Country Selector'!$B$3&amp;ROW($A153))*10^12,0)*'Process Emissions Multipliers'!$B$43</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IF('Liv 2030'!$A153="LM",INDIRECT("'Liv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Multipliers'!$E$43</f>
        <v>0</v>
      </c>
    </row>
    <row r="146" spans="1:42">
      <c r="A146" s="74">
        <v>94</v>
      </c>
      <c r="B146">
        <f ca="1">IF('Liv 2010'!$A154="LM",INDIRECT("'Liv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IF('Liv 2020'!$A154="LM",INDIRECT("'Liv 2020'!"&amp;'Country Selector'!$B$3&amp;ROW($A154))*10^12,0)*'Process Emissions Multipliers'!$B$43</f>
        <v>0</v>
      </c>
      <c r="M146">
        <f t="shared" ca="1" si="28"/>
        <v>104552820291.44028</v>
      </c>
      <c r="N146">
        <f t="shared" ca="1" si="28"/>
        <v>209105640582.88055</v>
      </c>
      <c r="O146">
        <f t="shared" ca="1" si="28"/>
        <v>313658460874.3208</v>
      </c>
      <c r="P146">
        <f t="shared" ca="1" si="28"/>
        <v>418211281165.76111</v>
      </c>
      <c r="Q146">
        <f t="shared" ca="1" si="28"/>
        <v>522764101457.20135</v>
      </c>
      <c r="R146">
        <f t="shared" ca="1" si="28"/>
        <v>627316921748.6416</v>
      </c>
      <c r="S146">
        <f t="shared" ca="1" si="28"/>
        <v>731869742040.08191</v>
      </c>
      <c r="T146">
        <f t="shared" ca="1" si="28"/>
        <v>836422562331.52222</v>
      </c>
      <c r="U146">
        <f t="shared" ca="1" si="28"/>
        <v>940975382622.96252</v>
      </c>
      <c r="V146">
        <f ca="1">IF('Liv 2030'!$A154="LM",INDIRECT("'Liv 2030'!"&amp;'Country Selector'!$B$3&amp;ROW($A154))*10^12,0)*'Process Emissions Multipliers'!$D$43</f>
        <v>1045528202914.4027</v>
      </c>
      <c r="W146" s="90">
        <f t="shared" ca="1" si="30"/>
        <v>1049151814046.0297</v>
      </c>
      <c r="X146" s="90">
        <f t="shared" ca="1" si="30"/>
        <v>1052775425177.6565</v>
      </c>
      <c r="Y146" s="90">
        <f t="shared" ca="1" si="30"/>
        <v>1056399036309.2834</v>
      </c>
      <c r="Z146" s="90">
        <f t="shared" ca="1" si="30"/>
        <v>1060022647440.9102</v>
      </c>
      <c r="AA146" s="90">
        <f t="shared" ca="1" si="30"/>
        <v>1063646258572.537</v>
      </c>
      <c r="AB146" s="90">
        <f t="shared" ca="1" si="30"/>
        <v>1067269869704.1638</v>
      </c>
      <c r="AC146" s="90">
        <f t="shared" ca="1" si="30"/>
        <v>1070893480835.7908</v>
      </c>
      <c r="AD146" s="90">
        <f t="shared" ca="1" si="30"/>
        <v>1074517091967.4176</v>
      </c>
      <c r="AE146" s="90">
        <f t="shared" ca="1" si="30"/>
        <v>1078140703099.0444</v>
      </c>
      <c r="AF146" s="90">
        <f t="shared" ca="1" si="30"/>
        <v>1081764314230.6714</v>
      </c>
      <c r="AG146" s="90">
        <f t="shared" ca="1" si="30"/>
        <v>1085387925362.2983</v>
      </c>
      <c r="AH146" s="90">
        <f t="shared" ca="1" si="30"/>
        <v>1089011536493.925</v>
      </c>
      <c r="AI146" s="90">
        <f t="shared" ca="1" si="30"/>
        <v>1092635147625.552</v>
      </c>
      <c r="AJ146" s="90">
        <f t="shared" ca="1" si="30"/>
        <v>1096258758757.1788</v>
      </c>
      <c r="AK146" s="90">
        <f t="shared" ca="1" si="30"/>
        <v>1099882369888.8057</v>
      </c>
      <c r="AL146" s="90">
        <f t="shared" ca="1" si="30"/>
        <v>1103505981020.4326</v>
      </c>
      <c r="AM146" s="90">
        <f t="shared" ca="1" si="29"/>
        <v>1107129592152.0596</v>
      </c>
      <c r="AN146" s="90">
        <f t="shared" ca="1" si="29"/>
        <v>1110753203283.686</v>
      </c>
      <c r="AO146" s="90">
        <f t="shared" ca="1" si="29"/>
        <v>1114376814415.3132</v>
      </c>
      <c r="AP146">
        <f ca="1">V146*'Process Emissions Multipliers'!$E$43</f>
        <v>1118000425546.9399</v>
      </c>
    </row>
    <row r="147" spans="1:42">
      <c r="A147" s="74">
        <v>95</v>
      </c>
      <c r="B147">
        <f ca="1">IF('Liv 2010'!$A155="LM",INDIRECT("'Liv 2010'!"&amp;'Country Selector'!$B$3&amp;ROW($A155))*10^12,0)</f>
        <v>458453856347.15454</v>
      </c>
      <c r="C147">
        <f t="shared" ca="1" si="27"/>
        <v>504659268945.93274</v>
      </c>
      <c r="D147">
        <f t="shared" ca="1" si="27"/>
        <v>550864681544.71094</v>
      </c>
      <c r="E147">
        <f t="shared" ca="1" si="27"/>
        <v>597070094143.48926</v>
      </c>
      <c r="F147">
        <f t="shared" ca="1" si="27"/>
        <v>643275506742.26733</v>
      </c>
      <c r="G147">
        <f t="shared" ca="1" si="27"/>
        <v>689480919341.04565</v>
      </c>
      <c r="H147">
        <f t="shared" ca="1" si="27"/>
        <v>735686331939.82385</v>
      </c>
      <c r="I147">
        <f t="shared" ca="1" si="27"/>
        <v>781891744538.60205</v>
      </c>
      <c r="J147">
        <f t="shared" ca="1" si="27"/>
        <v>828097157137.38025</v>
      </c>
      <c r="K147">
        <f t="shared" ca="1" si="27"/>
        <v>874302569736.15845</v>
      </c>
      <c r="L147">
        <f ca="1">IF('Liv 2020'!$A155="LM",INDIRECT("'Liv 2020'!"&amp;'Country Selector'!$B$3&amp;ROW($A155))*10^12,0)*'Process Emissions Multipliers'!$B$43</f>
        <v>920507982334.93665</v>
      </c>
      <c r="M147">
        <f t="shared" ca="1" si="28"/>
        <v>828457184101.44299</v>
      </c>
      <c r="N147">
        <f t="shared" ca="1" si="28"/>
        <v>736406385867.94934</v>
      </c>
      <c r="O147">
        <f t="shared" ca="1" si="28"/>
        <v>644355587634.45569</v>
      </c>
      <c r="P147">
        <f t="shared" ca="1" si="28"/>
        <v>552304789400.96204</v>
      </c>
      <c r="Q147">
        <f t="shared" ca="1" si="28"/>
        <v>460253991167.46838</v>
      </c>
      <c r="R147">
        <f t="shared" ca="1" si="28"/>
        <v>368203192933.97467</v>
      </c>
      <c r="S147">
        <f t="shared" ca="1" si="28"/>
        <v>276152394700.48102</v>
      </c>
      <c r="T147">
        <f t="shared" ca="1" si="28"/>
        <v>184101596466.98734</v>
      </c>
      <c r="U147">
        <f t="shared" ca="1" si="28"/>
        <v>92050798233.493668</v>
      </c>
      <c r="V147">
        <f ca="1">IF('Liv 2030'!$A155="LM",INDIRECT("'Liv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Multipliers'!$E$43</f>
        <v>0</v>
      </c>
    </row>
    <row r="148" spans="1:42">
      <c r="A148" s="74">
        <v>96</v>
      </c>
      <c r="B148">
        <f ca="1">IF('Liv 2010'!$A156="LM",INDIRECT("'Liv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IF('Liv 2020'!$A156="LM",INDIRECT("'Liv 2020'!"&amp;'Country Selector'!$B$3&amp;ROW($A156))*10^12,0)*'Process Emissions Multipliers'!$B$43</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IF('Liv 2030'!$A156="LM",INDIRECT("'Liv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Multipliers'!$E$43</f>
        <v>0</v>
      </c>
    </row>
    <row r="149" spans="1:42">
      <c r="A149" s="74">
        <v>97</v>
      </c>
      <c r="B149">
        <f ca="1">IF('Liv 2010'!$A157="LM",INDIRECT("'Liv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IF('Liv 2020'!$A157="LM",INDIRECT("'Liv 2020'!"&amp;'Country Selector'!$B$3&amp;ROW($A157))*10^12,0)*'Process Emissions Multipliers'!$B$43</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IF('Liv 2030'!$A157="LM",INDIRECT("'Liv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Multipliers'!$E$43</f>
        <v>0</v>
      </c>
    </row>
    <row r="150" spans="1:42">
      <c r="A150" s="74">
        <v>98</v>
      </c>
      <c r="B150">
        <f ca="1">IF('Liv 2010'!$A158="LM",INDIRECT("'Liv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IF('Liv 2020'!$A158="LM",INDIRECT("'Liv 2020'!"&amp;'Country Selector'!$B$3&amp;ROW($A158))*10^12,0)*'Process Emissions Multipliers'!$B$43</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IF('Liv 2030'!$A158="LM",INDIRECT("'Liv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Multipliers'!$E$43</f>
        <v>0</v>
      </c>
    </row>
    <row r="151" spans="1:42">
      <c r="A151" s="74">
        <v>99</v>
      </c>
      <c r="B151">
        <f ca="1">IF('Liv 2010'!$A159="LM",INDIRECT("'Liv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IF('Liv 2020'!$A159="LM",INDIRECT("'Liv 2020'!"&amp;'Country Selector'!$B$3&amp;ROW($A159))*10^12,0)*'Process Emissions Multipliers'!$B$43</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IF('Liv 2030'!$A159="LM",INDIRECT("'Liv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Multipliers'!$E$43</f>
        <v>0</v>
      </c>
    </row>
    <row r="152" spans="1:42">
      <c r="A152" s="74">
        <v>100</v>
      </c>
      <c r="B152">
        <f ca="1">IF('Liv 2010'!$A160="LM",INDIRECT("'Liv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IF('Liv 2020'!$A160="LM",INDIRECT("'Liv 2020'!"&amp;'Country Selector'!$B$3&amp;ROW($A160))*10^12,0)*'Process Emissions Multipliers'!$B$43</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IF('Liv 2030'!$A160="LM",INDIRECT("'Liv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Multipliers'!$E$43</f>
        <v>0</v>
      </c>
    </row>
    <row r="153" spans="1:42">
      <c r="A153" s="74">
        <v>150</v>
      </c>
      <c r="B153">
        <f ca="1">IF('Liv 2010'!$A161="LM",INDIRECT("'Liv 2010'!"&amp;'Country Selector'!$B$3&amp;ROW($A161))*10^12,0)</f>
        <v>464800639033.16095</v>
      </c>
      <c r="C153">
        <f t="shared" ca="1" si="27"/>
        <v>514092942022.92432</v>
      </c>
      <c r="D153">
        <f t="shared" ca="1" si="27"/>
        <v>563385245012.68774</v>
      </c>
      <c r="E153">
        <f t="shared" ca="1" si="27"/>
        <v>612677548002.45117</v>
      </c>
      <c r="F153">
        <f t="shared" ca="1" si="27"/>
        <v>661969850992.2146</v>
      </c>
      <c r="G153">
        <f t="shared" ca="1" si="27"/>
        <v>711262153981.97791</v>
      </c>
      <c r="H153">
        <f t="shared" ca="1" si="27"/>
        <v>760554456971.74133</v>
      </c>
      <c r="I153">
        <f t="shared" ca="1" si="27"/>
        <v>809846759961.50464</v>
      </c>
      <c r="J153">
        <f t="shared" ca="1" si="27"/>
        <v>859139062951.26819</v>
      </c>
      <c r="K153">
        <f t="shared" ca="1" si="27"/>
        <v>908431365941.03149</v>
      </c>
      <c r="L153">
        <f ca="1">IF('Liv 2020'!$A161="LM",INDIRECT("'Liv 2020'!"&amp;'Country Selector'!$B$3&amp;ROW($A161))*10^12,0)*'Process Emissions Multipliers'!$B$43</f>
        <v>957723668930.79492</v>
      </c>
      <c r="M153">
        <f t="shared" ca="1" si="28"/>
        <v>973583632023.40381</v>
      </c>
      <c r="N153">
        <f t="shared" ca="1" si="28"/>
        <v>989443595116.0127</v>
      </c>
      <c r="O153">
        <f t="shared" ca="1" si="28"/>
        <v>1005303558208.6216</v>
      </c>
      <c r="P153">
        <f t="shared" ca="1" si="28"/>
        <v>1021163521301.2305</v>
      </c>
      <c r="Q153">
        <f t="shared" ca="1" si="28"/>
        <v>1037023484393.8394</v>
      </c>
      <c r="R153">
        <f t="shared" ca="1" si="28"/>
        <v>1052883447486.4482</v>
      </c>
      <c r="S153">
        <f t="shared" ca="1" si="28"/>
        <v>1068743410579.0571</v>
      </c>
      <c r="T153">
        <f t="shared" ca="1" si="28"/>
        <v>1084603373671.666</v>
      </c>
      <c r="U153">
        <f t="shared" ca="1" si="28"/>
        <v>1100463336764.2749</v>
      </c>
      <c r="V153">
        <f ca="1">IF('Liv 2030'!$A161="LM",INDIRECT("'Liv 2030'!"&amp;'Country Selector'!$B$3&amp;ROW($A161))*10^12,0)*'Process Emissions Multipliers'!$D$43</f>
        <v>1116323299856.8838</v>
      </c>
      <c r="W153" s="90">
        <f t="shared" ca="1" si="30"/>
        <v>1120192273954.9331</v>
      </c>
      <c r="X153" s="90">
        <f t="shared" ca="1" si="30"/>
        <v>1124061248052.9822</v>
      </c>
      <c r="Y153" s="90">
        <f t="shared" ca="1" si="30"/>
        <v>1127930222151.0317</v>
      </c>
      <c r="Z153" s="90">
        <f t="shared" ca="1" si="30"/>
        <v>1131799196249.0811</v>
      </c>
      <c r="AA153" s="90">
        <f t="shared" ca="1" si="30"/>
        <v>1135668170347.1301</v>
      </c>
      <c r="AB153" s="90">
        <f t="shared" ca="1" si="30"/>
        <v>1139537144445.1794</v>
      </c>
      <c r="AC153" s="90">
        <f t="shared" ca="1" si="30"/>
        <v>1143406118543.2285</v>
      </c>
      <c r="AD153" s="90">
        <f t="shared" ca="1" si="30"/>
        <v>1147275092641.2781</v>
      </c>
      <c r="AE153" s="90">
        <f t="shared" ca="1" si="30"/>
        <v>1151144066739.3274</v>
      </c>
      <c r="AF153" s="90">
        <f t="shared" ca="1" si="30"/>
        <v>1155013040837.3765</v>
      </c>
      <c r="AG153" s="90">
        <f t="shared" ca="1" si="30"/>
        <v>1158882014935.4258</v>
      </c>
      <c r="AH153" s="90">
        <f t="shared" ca="1" si="30"/>
        <v>1162750989033.4751</v>
      </c>
      <c r="AI153" s="90">
        <f t="shared" ca="1" si="30"/>
        <v>1166619963131.5244</v>
      </c>
      <c r="AJ153" s="90">
        <f t="shared" ca="1" si="30"/>
        <v>1170488937229.5737</v>
      </c>
      <c r="AK153" s="90">
        <f t="shared" ca="1" si="30"/>
        <v>1174357911327.623</v>
      </c>
      <c r="AL153" s="90">
        <f t="shared" ca="1" si="30"/>
        <v>1178226885425.6724</v>
      </c>
      <c r="AM153" s="90">
        <f t="shared" ca="1" si="29"/>
        <v>1182095859523.7217</v>
      </c>
      <c r="AN153" s="90">
        <f t="shared" ca="1" si="29"/>
        <v>1185964833621.7708</v>
      </c>
      <c r="AO153" s="90">
        <f t="shared" ca="1" si="29"/>
        <v>1189833807719.8203</v>
      </c>
      <c r="AP153">
        <f ca="1">V153*'Process Emissions Multipliers'!$E$43</f>
        <v>1193702781817.8694</v>
      </c>
    </row>
    <row r="154" spans="1:42">
      <c r="A154" s="74">
        <v>200</v>
      </c>
      <c r="B154">
        <f ca="1">IF('Liv 2010'!$A162="LM",INDIRECT("'Liv 2010'!"&amp;'Country Selector'!$B$3&amp;ROW($A162))*10^12,0)</f>
        <v>78336166614.334961</v>
      </c>
      <c r="C154">
        <f t="shared" ca="1" si="27"/>
        <v>70502549952.901459</v>
      </c>
      <c r="D154">
        <f t="shared" ca="1" si="27"/>
        <v>62668933291.467972</v>
      </c>
      <c r="E154">
        <f t="shared" ca="1" si="27"/>
        <v>54835316630.03447</v>
      </c>
      <c r="F154">
        <f t="shared" ca="1" si="27"/>
        <v>47001699968.600975</v>
      </c>
      <c r="G154">
        <f t="shared" ca="1" si="27"/>
        <v>39168083307.16748</v>
      </c>
      <c r="H154">
        <f t="shared" ca="1" si="27"/>
        <v>31334466645.733986</v>
      </c>
      <c r="I154">
        <f t="shared" ca="1" si="27"/>
        <v>23500849984.300488</v>
      </c>
      <c r="J154">
        <f t="shared" ca="1" si="27"/>
        <v>15667233322.866993</v>
      </c>
      <c r="K154">
        <f t="shared" ca="1" si="27"/>
        <v>7833616661.4334965</v>
      </c>
      <c r="L154">
        <f ca="1">IF('Liv 2020'!$A162="LM",INDIRECT("'Liv 2020'!"&amp;'Country Selector'!$B$3&amp;ROW($A162))*10^12,0)*'Process Emissions Multipliers'!$B$43</f>
        <v>0</v>
      </c>
      <c r="M154">
        <f t="shared" ca="1" si="28"/>
        <v>0</v>
      </c>
      <c r="N154">
        <f t="shared" ca="1" si="28"/>
        <v>0</v>
      </c>
      <c r="O154">
        <f t="shared" ca="1" si="28"/>
        <v>0</v>
      </c>
      <c r="P154">
        <f t="shared" ca="1" si="28"/>
        <v>0</v>
      </c>
      <c r="Q154">
        <f t="shared" ca="1" si="28"/>
        <v>0</v>
      </c>
      <c r="R154">
        <f t="shared" ca="1" si="28"/>
        <v>0</v>
      </c>
      <c r="S154">
        <f t="shared" ca="1" si="28"/>
        <v>0</v>
      </c>
      <c r="T154">
        <f t="shared" ca="1" si="28"/>
        <v>0</v>
      </c>
      <c r="U154">
        <f t="shared" ca="1" si="28"/>
        <v>0</v>
      </c>
      <c r="V154">
        <f ca="1">IF('Liv 2030'!$A162="LM",INDIRECT("'Liv 2030'!"&amp;'Country Selector'!$B$3&amp;ROW($A162))*10^12,0)*'Process Emissions Multipliers'!$D$43</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Multipliers'!$E$43</f>
        <v>0</v>
      </c>
    </row>
    <row r="155" spans="1:42">
      <c r="A155" s="74">
        <v>250</v>
      </c>
      <c r="B155">
        <f ca="1">IF('Liv 2010'!$A163="LM",INDIRECT("'Liv 2010'!"&amp;'Country Selector'!$B$3&amp;ROW($A163))*10^12,0)</f>
        <v>0</v>
      </c>
      <c r="C155">
        <f t="shared" ca="1" si="27"/>
        <v>16141200032.752346</v>
      </c>
      <c r="D155">
        <f t="shared" ca="1" si="27"/>
        <v>32282400065.504692</v>
      </c>
      <c r="E155">
        <f t="shared" ca="1" si="27"/>
        <v>48423600098.257042</v>
      </c>
      <c r="F155">
        <f t="shared" ca="1" si="27"/>
        <v>64564800131.009384</v>
      </c>
      <c r="G155">
        <f t="shared" ca="1" si="27"/>
        <v>80706000163.761734</v>
      </c>
      <c r="H155">
        <f t="shared" ca="1" si="27"/>
        <v>96847200196.514084</v>
      </c>
      <c r="I155">
        <f t="shared" ca="1" si="27"/>
        <v>112988400229.26643</v>
      </c>
      <c r="J155">
        <f t="shared" ca="1" si="27"/>
        <v>129129600262.01877</v>
      </c>
      <c r="K155">
        <f t="shared" ca="1" si="27"/>
        <v>145270800294.77112</v>
      </c>
      <c r="L155">
        <f ca="1">IF('Liv 2020'!$A163="LM",INDIRECT("'Liv 2020'!"&amp;'Country Selector'!$B$3&amp;ROW($A163))*10^12,0)*'Process Emissions Multipliers'!$B$43</f>
        <v>161412000327.52347</v>
      </c>
      <c r="M155">
        <f t="shared" ca="1" si="28"/>
        <v>164084993019.40976</v>
      </c>
      <c r="N155">
        <f t="shared" ca="1" si="28"/>
        <v>166757985711.29608</v>
      </c>
      <c r="O155">
        <f t="shared" ca="1" si="28"/>
        <v>169430978403.18237</v>
      </c>
      <c r="P155">
        <f t="shared" ca="1" si="28"/>
        <v>172103971095.06866</v>
      </c>
      <c r="Q155">
        <f t="shared" ca="1" si="28"/>
        <v>174776963786.95499</v>
      </c>
      <c r="R155">
        <f t="shared" ca="1" si="28"/>
        <v>177449956478.84131</v>
      </c>
      <c r="S155">
        <f t="shared" ca="1" si="28"/>
        <v>180122949170.7276</v>
      </c>
      <c r="T155">
        <f t="shared" ca="1" si="28"/>
        <v>182795941862.61389</v>
      </c>
      <c r="U155">
        <f t="shared" ca="1" si="28"/>
        <v>185468934554.50021</v>
      </c>
      <c r="V155">
        <f ca="1">IF('Liv 2030'!$A163="LM",INDIRECT("'Liv 2030'!"&amp;'Country Selector'!$B$3&amp;ROW($A163))*10^12,0)*'Process Emissions Multipliers'!$D$43</f>
        <v>188141927246.38651</v>
      </c>
      <c r="W155" s="90">
        <f t="shared" ca="1" si="30"/>
        <v>188793993044.32037</v>
      </c>
      <c r="X155" s="90">
        <f t="shared" ca="1" si="30"/>
        <v>189446058842.25424</v>
      </c>
      <c r="Y155" s="90">
        <f t="shared" ca="1" si="30"/>
        <v>190098124640.18808</v>
      </c>
      <c r="Z155" s="90">
        <f t="shared" ca="1" si="30"/>
        <v>190750190438.12195</v>
      </c>
      <c r="AA155" s="90">
        <f t="shared" ca="1" si="30"/>
        <v>191402256236.05579</v>
      </c>
      <c r="AB155" s="90">
        <f t="shared" ca="1" si="30"/>
        <v>192054322033.98969</v>
      </c>
      <c r="AC155" s="90">
        <f t="shared" ca="1" si="30"/>
        <v>192706387831.92352</v>
      </c>
      <c r="AD155" s="90">
        <f t="shared" ca="1" si="30"/>
        <v>193358453629.85739</v>
      </c>
      <c r="AE155" s="90">
        <f t="shared" ca="1" si="30"/>
        <v>194010519427.79126</v>
      </c>
      <c r="AF155" s="90">
        <f t="shared" ca="1" si="30"/>
        <v>194662585225.7251</v>
      </c>
      <c r="AG155" s="90">
        <f t="shared" ca="1" si="30"/>
        <v>195314651023.659</v>
      </c>
      <c r="AH155" s="90">
        <f t="shared" ca="1" si="30"/>
        <v>195966716821.59283</v>
      </c>
      <c r="AI155" s="90">
        <f t="shared" ca="1" si="30"/>
        <v>196618782619.52667</v>
      </c>
      <c r="AJ155" s="90">
        <f t="shared" ca="1" si="30"/>
        <v>197270848417.46057</v>
      </c>
      <c r="AK155" s="90">
        <f t="shared" ca="1" si="30"/>
        <v>197922914215.39441</v>
      </c>
      <c r="AL155" s="90">
        <f t="shared" ca="1" si="30"/>
        <v>198574980013.32825</v>
      </c>
      <c r="AM155" s="90">
        <f t="shared" ca="1" si="29"/>
        <v>199227045811.26212</v>
      </c>
      <c r="AN155" s="90">
        <f t="shared" ca="1" si="29"/>
        <v>199879111609.19598</v>
      </c>
      <c r="AO155" s="90">
        <f t="shared" ca="1" si="29"/>
        <v>200531177407.12988</v>
      </c>
      <c r="AP155">
        <f ca="1">V155*'Process Emissions Multipliers'!$E$43</f>
        <v>201183243205.06372</v>
      </c>
    </row>
    <row r="156" spans="1:42">
      <c r="A156" s="74">
        <v>300</v>
      </c>
      <c r="B156">
        <f ca="1">IF('Liv 2010'!$A164="LM",INDIRECT("'Liv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IF('Liv 2020'!$A164="LM",INDIRECT("'Liv 2020'!"&amp;'Country Selector'!$B$3&amp;ROW($A164))*10^12,0)*'Process Emissions Multipliers'!$B$43</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IF('Liv 2030'!$A164="LM",INDIRECT("'Liv 2030'!"&amp;'Country Selector'!$B$3&amp;ROW($A164))*10^12,0)*'Process Emissions Multipliers'!$D$43</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Multipliers'!$E$43</f>
        <v>0</v>
      </c>
    </row>
    <row r="157" spans="1:42">
      <c r="A157" s="74">
        <v>350</v>
      </c>
      <c r="B157">
        <f ca="1">IF('Liv 2010'!$A165="LM",INDIRECT("'Liv 2010'!"&amp;'Country Selector'!$B$3&amp;ROW($A165))*10^12,0)</f>
        <v>0</v>
      </c>
      <c r="C157">
        <f t="shared" ref="C157:C177" ca="1" si="33">$B157*($L$1-C$1)/($L$1-$B$1)+$L157*(C$1-$B$1)/($L$1-$B$1)</f>
        <v>0</v>
      </c>
      <c r="D157">
        <f t="shared" ca="1" si="31"/>
        <v>0</v>
      </c>
      <c r="E157">
        <f t="shared" ca="1" si="31"/>
        <v>0</v>
      </c>
      <c r="F157">
        <f t="shared" ca="1" si="31"/>
        <v>0</v>
      </c>
      <c r="G157">
        <f t="shared" ca="1" si="31"/>
        <v>0</v>
      </c>
      <c r="H157">
        <f t="shared" ca="1" si="31"/>
        <v>0</v>
      </c>
      <c r="I157">
        <f t="shared" ca="1" si="31"/>
        <v>0</v>
      </c>
      <c r="J157">
        <f t="shared" ca="1" si="31"/>
        <v>0</v>
      </c>
      <c r="K157">
        <f t="shared" ca="1" si="31"/>
        <v>0</v>
      </c>
      <c r="L157">
        <f ca="1">IF('Liv 2020'!$A165="LM",INDIRECT("'Liv 2020'!"&amp;'Country Selector'!$B$3&amp;ROW($A165))*10^12,0)*'Process Emissions Multipliers'!$B$43</f>
        <v>0</v>
      </c>
      <c r="M157">
        <f t="shared" ref="M157:M177" ca="1" si="34">$L157*($V$1-M$1)/($V$1-$L$1)+$V157*(M$1-$L$1)/($V$1-$L$1)</f>
        <v>0</v>
      </c>
      <c r="N157">
        <f t="shared" ca="1" si="32"/>
        <v>0</v>
      </c>
      <c r="O157">
        <f t="shared" ca="1" si="32"/>
        <v>0</v>
      </c>
      <c r="P157">
        <f t="shared" ca="1" si="32"/>
        <v>0</v>
      </c>
      <c r="Q157">
        <f t="shared" ca="1" si="32"/>
        <v>0</v>
      </c>
      <c r="R157">
        <f t="shared" ca="1" si="32"/>
        <v>0</v>
      </c>
      <c r="S157">
        <f t="shared" ca="1" si="32"/>
        <v>0</v>
      </c>
      <c r="T157">
        <f t="shared" ca="1" si="32"/>
        <v>0</v>
      </c>
      <c r="U157">
        <f t="shared" ca="1" si="32"/>
        <v>0</v>
      </c>
      <c r="V157">
        <f ca="1">IF('Liv 2030'!$A165="LM",INDIRECT("'Liv 2030'!"&amp;'Country Selector'!$B$3&amp;ROW($A165))*10^12,0)*'Process Emissions Multipliers'!$D$43</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Multipliers'!$E$43</f>
        <v>0</v>
      </c>
    </row>
    <row r="158" spans="1:42">
      <c r="A158" s="74">
        <v>400</v>
      </c>
      <c r="B158">
        <f ca="1">IF('Liv 2010'!$A166="LM",INDIRECT("'Liv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IF('Liv 2020'!$A166="LM",INDIRECT("'Liv 2020'!"&amp;'Country Selector'!$B$3&amp;ROW($A166))*10^12,0)*'Process Emissions Multipliers'!$B$43</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IF('Liv 2030'!$A166="LM",INDIRECT("'Liv 2030'!"&amp;'Country Selector'!$B$3&amp;ROW($A166))*10^12,0)*'Process Emissions Multipliers'!$D$43</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Multipliers'!$E$43</f>
        <v>0</v>
      </c>
    </row>
    <row r="159" spans="1:42">
      <c r="A159" s="74">
        <v>450</v>
      </c>
      <c r="B159">
        <f ca="1">IF('Liv 2010'!$A167="LM",INDIRECT("'Liv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IF('Liv 2020'!$A167="LM",INDIRECT("'Liv 2020'!"&amp;'Country Selector'!$B$3&amp;ROW($A167))*10^12,0)*'Process Emissions Multipliers'!$B$43</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IF('Liv 2030'!$A167="LM",INDIRECT("'Liv 2030'!"&amp;'Country Selector'!$B$3&amp;ROW($A167))*10^12,0)*'Process Emissions Multipliers'!$D$43</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Multipliers'!$E$43</f>
        <v>0</v>
      </c>
    </row>
    <row r="160" spans="1:42">
      <c r="A160" s="74">
        <v>500</v>
      </c>
      <c r="B160">
        <f ca="1">IF('Liv 2010'!$A168="LM",INDIRECT("'Liv 2010'!"&amp;'Country Selector'!$B$3&amp;ROW($A168))*10^12,0)</f>
        <v>59977656982.116653</v>
      </c>
      <c r="C160">
        <f t="shared" ca="1" si="33"/>
        <v>53979891283.904984</v>
      </c>
      <c r="D160">
        <f t="shared" ca="1" si="31"/>
        <v>47982125585.693321</v>
      </c>
      <c r="E160">
        <f t="shared" ca="1" si="31"/>
        <v>41984359887.481659</v>
      </c>
      <c r="F160">
        <f t="shared" ca="1" si="31"/>
        <v>35986594189.269997</v>
      </c>
      <c r="G160">
        <f t="shared" ca="1" si="31"/>
        <v>29988828491.058327</v>
      </c>
      <c r="H160">
        <f t="shared" ca="1" si="31"/>
        <v>23991062792.846661</v>
      </c>
      <c r="I160">
        <f t="shared" ca="1" si="31"/>
        <v>17993297094.634998</v>
      </c>
      <c r="J160">
        <f t="shared" ca="1" si="31"/>
        <v>11995531396.42333</v>
      </c>
      <c r="K160">
        <f t="shared" ca="1" si="31"/>
        <v>5997765698.2116652</v>
      </c>
      <c r="L160">
        <f ca="1">IF('Liv 2020'!$A168="LM",INDIRECT("'Liv 2020'!"&amp;'Country Selector'!$B$3&amp;ROW($A168))*10^12,0)*'Process Emissions Multipliers'!$B$43</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IF('Liv 2030'!$A168="LM",INDIRECT("'Liv 2030'!"&amp;'Country Selector'!$B$3&amp;ROW($A168))*10^12,0)*'Process Emissions Multipliers'!$D$43</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Multipliers'!$E$43</f>
        <v>0</v>
      </c>
    </row>
    <row r="161" spans="1:42">
      <c r="A161" s="74">
        <v>550</v>
      </c>
      <c r="B161">
        <f ca="1">IF('Liv 2010'!$A169="LM",INDIRECT("'Liv 2010'!"&amp;'Country Selector'!$B$3&amp;ROW($A169))*10^12,0)</f>
        <v>0</v>
      </c>
      <c r="C161">
        <f t="shared" ca="1" si="33"/>
        <v>12358421412.301006</v>
      </c>
      <c r="D161">
        <f t="shared" ca="1" si="31"/>
        <v>24716842824.602013</v>
      </c>
      <c r="E161">
        <f t="shared" ca="1" si="31"/>
        <v>37075264236.903015</v>
      </c>
      <c r="F161">
        <f t="shared" ca="1" si="31"/>
        <v>49433685649.204025</v>
      </c>
      <c r="G161">
        <f t="shared" ca="1" si="31"/>
        <v>61792107061.505028</v>
      </c>
      <c r="H161">
        <f t="shared" ca="1" si="31"/>
        <v>74150528473.80603</v>
      </c>
      <c r="I161">
        <f t="shared" ca="1" si="31"/>
        <v>86508949886.10704</v>
      </c>
      <c r="J161">
        <f t="shared" ca="1" si="31"/>
        <v>98867371298.408051</v>
      </c>
      <c r="K161">
        <f t="shared" ca="1" si="31"/>
        <v>111225792710.70906</v>
      </c>
      <c r="L161">
        <f ca="1">IF('Liv 2020'!$A169="LM",INDIRECT("'Liv 2020'!"&amp;'Country Selector'!$B$3&amp;ROW($A169))*10^12,0)*'Process Emissions Multipliers'!$B$43</f>
        <v>123584214123.01006</v>
      </c>
      <c r="M161">
        <f t="shared" ca="1" si="34"/>
        <v>111225792710.70906</v>
      </c>
      <c r="N161">
        <f t="shared" ca="1" si="32"/>
        <v>98867371298.408051</v>
      </c>
      <c r="O161">
        <f t="shared" ca="1" si="32"/>
        <v>86508949886.10704</v>
      </c>
      <c r="P161">
        <f t="shared" ca="1" si="32"/>
        <v>74150528473.80603</v>
      </c>
      <c r="Q161">
        <f t="shared" ca="1" si="32"/>
        <v>61792107061.505028</v>
      </c>
      <c r="R161">
        <f t="shared" ca="1" si="32"/>
        <v>49433685649.204025</v>
      </c>
      <c r="S161">
        <f t="shared" ca="1" si="32"/>
        <v>37075264236.903015</v>
      </c>
      <c r="T161">
        <f t="shared" ca="1" si="32"/>
        <v>24716842824.602013</v>
      </c>
      <c r="U161">
        <f t="shared" ca="1" si="32"/>
        <v>12358421412.301006</v>
      </c>
      <c r="V161">
        <f ca="1">IF('Liv 2030'!$A169="LM",INDIRECT("'Liv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Multipliers'!$E$43</f>
        <v>0</v>
      </c>
    </row>
    <row r="162" spans="1:42">
      <c r="A162" s="74">
        <v>600</v>
      </c>
      <c r="B162">
        <f ca="1">IF('Liv 2010'!$A170="LM",INDIRECT("'Liv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IF('Liv 2020'!$A170="LM",INDIRECT("'Liv 2020'!"&amp;'Country Selector'!$B$3&amp;ROW($A170))*10^12,0)*'Process Emissions Multipliers'!$B$43</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IF('Liv 2030'!$A170="LM",INDIRECT("'Liv 2030'!"&amp;'Country Selector'!$B$3&amp;ROW($A170))*10^12,0)*'Process Emissions Multipliers'!$D$43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Multipliers'!$E$43</f>
        <v>0</v>
      </c>
    </row>
    <row r="163" spans="1:42">
      <c r="A163" s="74">
        <v>650</v>
      </c>
      <c r="B163">
        <f ca="1">IF('Liv 2010'!$A171="LM",INDIRECT("'Liv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IF('Liv 2020'!$A171="LM",INDIRECT("'Liv 2020'!"&amp;'Country Selector'!$B$3&amp;ROW($A171))*10^12,0)*'Process Emissions Multipliers'!$B$43</f>
        <v>0</v>
      </c>
      <c r="M163">
        <f t="shared" ca="1" si="34"/>
        <v>14404983628.945414</v>
      </c>
      <c r="N163">
        <f t="shared" ca="1" si="32"/>
        <v>28809967257.890827</v>
      </c>
      <c r="O163">
        <f t="shared" ca="1" si="32"/>
        <v>43214950886.836243</v>
      </c>
      <c r="P163">
        <f t="shared" ca="1" si="32"/>
        <v>57619934515.781654</v>
      </c>
      <c r="Q163">
        <f t="shared" ca="1" si="32"/>
        <v>72024918144.727066</v>
      </c>
      <c r="R163">
        <f t="shared" ca="1" si="32"/>
        <v>86429901773.672485</v>
      </c>
      <c r="S163">
        <f t="shared" ca="1" si="32"/>
        <v>100834885402.61789</v>
      </c>
      <c r="T163">
        <f t="shared" ca="1" si="32"/>
        <v>115239869031.56331</v>
      </c>
      <c r="U163">
        <f t="shared" ca="1" si="32"/>
        <v>129644852660.50871</v>
      </c>
      <c r="V163">
        <f ca="1">IF('Liv 2030'!$A171="LM",INDIRECT("'Liv 2030'!"&amp;'Country Selector'!$B$3&amp;ROW($A171))*10^12,0)*'Process Emissions Multipliers'!$D$43</f>
        <v>144049836289.45413</v>
      </c>
      <c r="W163" s="90">
        <f t="shared" ca="1" si="36"/>
        <v>144549086896.78589</v>
      </c>
      <c r="X163" s="90">
        <f t="shared" ca="1" si="36"/>
        <v>145048337504.11765</v>
      </c>
      <c r="Y163" s="90">
        <f t="shared" ca="1" si="36"/>
        <v>145547588111.4494</v>
      </c>
      <c r="Z163" s="90">
        <f t="shared" ca="1" si="36"/>
        <v>146046838718.78116</v>
      </c>
      <c r="AA163" s="90">
        <f t="shared" ca="1" si="36"/>
        <v>146546089326.11292</v>
      </c>
      <c r="AB163" s="90">
        <f t="shared" ca="1" si="36"/>
        <v>147045339933.44464</v>
      </c>
      <c r="AC163" s="90">
        <f t="shared" ca="1" si="36"/>
        <v>147544590540.7764</v>
      </c>
      <c r="AD163" s="90">
        <f t="shared" ca="1" si="36"/>
        <v>148043841148.10815</v>
      </c>
      <c r="AE163" s="90">
        <f t="shared" ca="1" si="36"/>
        <v>148543091755.43991</v>
      </c>
      <c r="AF163" s="90">
        <f t="shared" ca="1" si="36"/>
        <v>149042342362.77167</v>
      </c>
      <c r="AG163" s="90">
        <f t="shared" ca="1" si="36"/>
        <v>149541592970.10342</v>
      </c>
      <c r="AH163" s="90">
        <f t="shared" ca="1" si="36"/>
        <v>150040843577.43518</v>
      </c>
      <c r="AI163" s="90">
        <f t="shared" ca="1" si="36"/>
        <v>150540094184.76691</v>
      </c>
      <c r="AJ163" s="90">
        <f t="shared" ca="1" si="36"/>
        <v>151039344792.09869</v>
      </c>
      <c r="AK163" s="90">
        <f t="shared" ca="1" si="36"/>
        <v>151538595399.43042</v>
      </c>
      <c r="AL163" s="90">
        <f t="shared" ca="1" si="36"/>
        <v>152037846006.76221</v>
      </c>
      <c r="AM163" s="90">
        <f t="shared" ca="1" si="35"/>
        <v>152537096614.09393</v>
      </c>
      <c r="AN163" s="90">
        <f t="shared" ca="1" si="35"/>
        <v>153036347221.42569</v>
      </c>
      <c r="AO163" s="90">
        <f t="shared" ca="1" si="35"/>
        <v>153535597828.75745</v>
      </c>
      <c r="AP163">
        <f ca="1">V163*'Process Emissions Multipliers'!$E$43</f>
        <v>154034848436.0892</v>
      </c>
    </row>
    <row r="164" spans="1:42">
      <c r="A164" s="74">
        <v>700</v>
      </c>
      <c r="B164">
        <f ca="1">IF('Liv 2010'!$A172="LM",INDIRECT("'Liv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IF('Liv 2020'!$A172="LM",INDIRECT("'Liv 2020'!"&amp;'Country Selector'!$B$3&amp;ROW($A172))*10^12,0)*'Process Emissions Multipliers'!$B$43</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IF('Liv 2030'!$A172="LM",INDIRECT("'Liv 2030'!"&amp;'Country Selector'!$B$3&amp;ROW($A172))*10^12,0)*'Process Emissions Multipliers'!$D$43</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Multipliers'!$E$43</f>
        <v>0</v>
      </c>
    </row>
    <row r="165" spans="1:42">
      <c r="A165" s="74">
        <v>750</v>
      </c>
      <c r="B165">
        <f ca="1">IF('Liv 2010'!$A173="LM",INDIRECT("'Liv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IF('Liv 2020'!$A173="LM",INDIRECT("'Liv 2020'!"&amp;'Country Selector'!$B$3&amp;ROW($A173))*10^12,0)*'Process Emissions Multipliers'!$B$43</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IF('Liv 2030'!$A173="LM",INDIRECT("'Liv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Multipliers'!$E$43</f>
        <v>0</v>
      </c>
    </row>
    <row r="166" spans="1:42">
      <c r="A166" s="74">
        <v>800</v>
      </c>
      <c r="B166">
        <f ca="1">IF('Liv 2010'!$A174="LM",INDIRECT("'Liv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IF('Liv 2020'!$A174="LM",INDIRECT("'Liv 2020'!"&amp;'Country Selector'!$B$3&amp;ROW($A174))*10^12,0)*'Process Emissions Multipliers'!$B$43</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IF('Liv 2030'!$A174="LM",INDIRECT("'Liv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Multipliers'!$E$43</f>
        <v>0</v>
      </c>
    </row>
    <row r="167" spans="1:42">
      <c r="A167" s="74">
        <v>850</v>
      </c>
      <c r="B167">
        <f ca="1">IF('Liv 2010'!$A175="LM",INDIRECT("'Liv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IF('Liv 2020'!$A175="LM",INDIRECT("'Liv 2020'!"&amp;'Country Selector'!$B$3&amp;ROW($A175))*10^12,0)*'Process Emissions Multipliers'!$B$43</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IF('Liv 2030'!$A175="LM",INDIRECT("'Liv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Multipliers'!$E$43</f>
        <v>0</v>
      </c>
    </row>
    <row r="168" spans="1:42">
      <c r="A168" s="74">
        <v>900</v>
      </c>
      <c r="B168">
        <f ca="1">IF('Liv 2010'!$A176="LM",INDIRECT("'Liv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IF('Liv 2020'!$A176="LM",INDIRECT("'Liv 2020'!"&amp;'Country Selector'!$B$3&amp;ROW($A176))*10^12,0)*'Process Emissions Multipliers'!$B$43</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IF('Liv 2030'!$A176="LM",INDIRECT("'Liv 2030'!"&amp;'Country Selector'!$B$3&amp;ROW($A176))*10^12,0)*'Process Emissions Multipliers'!$D$43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Multipliers'!$E$43</f>
        <v>0</v>
      </c>
    </row>
    <row r="169" spans="1:42">
      <c r="A169" s="74">
        <v>950</v>
      </c>
      <c r="B169">
        <f ca="1">IF('Liv 2010'!$A177="LM",INDIRECT("'Liv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IF('Liv 2020'!$A177="LM",INDIRECT("'Liv 2020'!"&amp;'Country Selector'!$B$3&amp;ROW($A177))*10^12,0)*'Process Emissions Multipliers'!$B$43</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IF('Liv 2030'!$A177="LM",INDIRECT("'Liv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Multipliers'!$E$43</f>
        <v>0</v>
      </c>
    </row>
    <row r="170" spans="1:42">
      <c r="A170" s="74">
        <v>1000</v>
      </c>
      <c r="B170">
        <f ca="1">IF('Liv 2010'!$A178="LM",INDIRECT("'Liv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IF('Liv 2020'!$A178="LM",INDIRECT("'Liv 2020'!"&amp;'Country Selector'!$B$3&amp;ROW($A178))*10^12,0)*'Process Emissions Multipliers'!$B$43</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IF('Liv 2030'!$A178="LM",INDIRECT("'Liv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Multipliers'!$E$43</f>
        <v>0</v>
      </c>
    </row>
    <row r="171" spans="1:42">
      <c r="A171" s="74">
        <v>1500</v>
      </c>
      <c r="B171">
        <f ca="1">IF('Liv 2010'!$A179="LM",INDIRECT("'Liv 2010'!"&amp;'Country Selector'!$B$3&amp;ROW($A179))*10^12,0)</f>
        <v>0</v>
      </c>
      <c r="C171">
        <f t="shared" ca="1" si="33"/>
        <v>0</v>
      </c>
      <c r="D171">
        <f t="shared" ca="1" si="31"/>
        <v>0</v>
      </c>
      <c r="E171">
        <f t="shared" ca="1" si="31"/>
        <v>0</v>
      </c>
      <c r="F171">
        <f t="shared" ca="1" si="31"/>
        <v>0</v>
      </c>
      <c r="G171">
        <f t="shared" ca="1" si="31"/>
        <v>0</v>
      </c>
      <c r="H171">
        <f t="shared" ca="1" si="31"/>
        <v>0</v>
      </c>
      <c r="I171">
        <f t="shared" ca="1" si="31"/>
        <v>0</v>
      </c>
      <c r="J171">
        <f t="shared" ca="1" si="31"/>
        <v>0</v>
      </c>
      <c r="K171">
        <f t="shared" ca="1" si="31"/>
        <v>0</v>
      </c>
      <c r="L171">
        <f ca="1">IF('Liv 2020'!$A179="LM",INDIRECT("'Liv 2020'!"&amp;'Country Selector'!$B$3&amp;ROW($A179))*10^12,0)*'Process Emissions Multipliers'!$B$43</f>
        <v>0</v>
      </c>
      <c r="M171">
        <f t="shared" ca="1" si="34"/>
        <v>0</v>
      </c>
      <c r="N171">
        <f t="shared" ca="1" si="32"/>
        <v>0</v>
      </c>
      <c r="O171">
        <f t="shared" ca="1" si="32"/>
        <v>0</v>
      </c>
      <c r="P171">
        <f t="shared" ca="1" si="32"/>
        <v>0</v>
      </c>
      <c r="Q171">
        <f t="shared" ca="1" si="32"/>
        <v>0</v>
      </c>
      <c r="R171">
        <f t="shared" ca="1" si="32"/>
        <v>0</v>
      </c>
      <c r="S171">
        <f t="shared" ca="1" si="32"/>
        <v>0</v>
      </c>
      <c r="T171">
        <f t="shared" ca="1" si="32"/>
        <v>0</v>
      </c>
      <c r="U171">
        <f t="shared" ca="1" si="32"/>
        <v>0</v>
      </c>
      <c r="V171">
        <f ca="1">IF('Liv 2030'!$A179="LM",INDIRECT("'Liv 2030'!"&amp;'Country Selector'!$B$3&amp;ROW($A179))*10^12,0)*'Process Emissions Multipliers'!$D$43</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Multipliers'!$E$43</f>
        <v>0</v>
      </c>
    </row>
    <row r="172" spans="1:42">
      <c r="A172" s="74">
        <v>2000</v>
      </c>
      <c r="B172">
        <f ca="1">IF('Liv 2010'!$A180="LM",INDIRECT("'Liv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IF('Liv 2020'!$A180="LM",INDIRECT("'Liv 2020'!"&amp;'Country Selector'!$B$3&amp;ROW($A180))*10^12,0)*'Process Emissions Multipliers'!$B$43</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IF('Liv 2030'!$A180="LM",INDIRECT("'Liv 2030'!"&amp;'Country Selector'!$B$3&amp;ROW($A180))*10^12,0)*'Process Emissions Multipliers'!$D$43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Multipliers'!$E$43</f>
        <v>0</v>
      </c>
    </row>
    <row r="173" spans="1:42">
      <c r="A173" s="74">
        <v>3000</v>
      </c>
      <c r="B173">
        <f ca="1">IF('Liv 2010'!$A181="LM",INDIRECT("'Liv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IF('Liv 2020'!$A181="LM",INDIRECT("'Liv 2020'!"&amp;'Country Selector'!$B$3&amp;ROW($A181))*10^12,0)*'Process Emissions Multipliers'!$B$43</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IF('Liv 2030'!$A181="LM",INDIRECT("'Liv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Multipliers'!$E$43</f>
        <v>0</v>
      </c>
    </row>
    <row r="174" spans="1:42">
      <c r="A174" s="74">
        <v>5000</v>
      </c>
      <c r="B174">
        <f ca="1">IF('Liv 2010'!$A182="LM",INDIRECT("'Liv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IF('Liv 2020'!$A182="LM",INDIRECT("'Liv 2020'!"&amp;'Country Selector'!$B$3&amp;ROW($A182))*10^12,0)*'Process Emissions Multipliers'!$B$43</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IF('Liv 2030'!$A182="LM",INDIRECT("'Liv 2030'!"&amp;'Country Selector'!$B$3&amp;ROW($A182))*10^12,0)*'Process Emissions Multipliers'!$D$43</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Multipliers'!$E$43</f>
        <v>0</v>
      </c>
    </row>
    <row r="175" spans="1:42">
      <c r="A175" s="74">
        <v>10000</v>
      </c>
      <c r="B175">
        <f ca="1">IF('Liv 2010'!$A183="LM",INDIRECT("'Liv 2010'!"&amp;'Country Selector'!$B$3&amp;ROW($A183))*10^12,0)</f>
        <v>284496478.79025263</v>
      </c>
      <c r="C175">
        <f t="shared" ca="1" si="33"/>
        <v>313606586.22991472</v>
      </c>
      <c r="D175">
        <f t="shared" ca="1" si="31"/>
        <v>342716693.66957682</v>
      </c>
      <c r="E175">
        <f t="shared" ca="1" si="31"/>
        <v>371826801.10923892</v>
      </c>
      <c r="F175">
        <f t="shared" ca="1" si="31"/>
        <v>400936908.54890096</v>
      </c>
      <c r="G175">
        <f t="shared" ca="1" si="31"/>
        <v>430047015.98856306</v>
      </c>
      <c r="H175">
        <f t="shared" ca="1" si="31"/>
        <v>459157123.42822522</v>
      </c>
      <c r="I175">
        <f t="shared" ca="1" si="31"/>
        <v>488267230.86788726</v>
      </c>
      <c r="J175">
        <f t="shared" ca="1" si="31"/>
        <v>517377338.30754936</v>
      </c>
      <c r="K175">
        <f t="shared" ca="1" si="31"/>
        <v>546487445.74721146</v>
      </c>
      <c r="L175">
        <f ca="1">IF('Liv 2020'!$A183="LM",INDIRECT("'Liv 2020'!"&amp;'Country Selector'!$B$3&amp;ROW($A183))*10^12,0)*'Process Emissions Multipliers'!$B$43</f>
        <v>575597553.18687356</v>
      </c>
      <c r="M175">
        <f t="shared" ca="1" si="34"/>
        <v>583915318.76658058</v>
      </c>
      <c r="N175">
        <f t="shared" ca="1" si="32"/>
        <v>592233084.34628773</v>
      </c>
      <c r="O175">
        <f t="shared" ca="1" si="32"/>
        <v>600550849.92599487</v>
      </c>
      <c r="P175">
        <f t="shared" ca="1" si="32"/>
        <v>608868615.50570202</v>
      </c>
      <c r="Q175">
        <f t="shared" ca="1" si="32"/>
        <v>617186381.08540905</v>
      </c>
      <c r="R175">
        <f t="shared" ca="1" si="32"/>
        <v>625504146.66511619</v>
      </c>
      <c r="S175">
        <f t="shared" ca="1" si="32"/>
        <v>633821912.24482322</v>
      </c>
      <c r="T175">
        <f t="shared" ca="1" si="32"/>
        <v>642139677.82453036</v>
      </c>
      <c r="U175">
        <f t="shared" ca="1" si="32"/>
        <v>650457443.40423739</v>
      </c>
      <c r="V175">
        <f ca="1">IF('Liv 2030'!$A183="LM",INDIRECT("'Liv 2030'!"&amp;'Country Selector'!$B$3&amp;ROW($A183))*10^12,0)*'Process Emissions Multipliers'!$D$43</f>
        <v>658775208.98394454</v>
      </c>
      <c r="W175" s="90">
        <f t="shared" ref="W175:AL177" ca="1" si="38">$V175*($AP$1-W$1)/($AP$1-$V$1)+$AP175*(W$1-$V$1)/($AP$1-$V$1)</f>
        <v>661058404.38112271</v>
      </c>
      <c r="X175" s="90">
        <f t="shared" ca="1" si="38"/>
        <v>663341599.77830064</v>
      </c>
      <c r="Y175" s="90">
        <f t="shared" ca="1" si="38"/>
        <v>665624795.1754787</v>
      </c>
      <c r="Z175" s="90">
        <f t="shared" ca="1" si="38"/>
        <v>667907990.57265687</v>
      </c>
      <c r="AA175" s="90">
        <f t="shared" ca="1" si="38"/>
        <v>670191185.96983492</v>
      </c>
      <c r="AB175" s="90">
        <f t="shared" ca="1" si="38"/>
        <v>672474381.36701298</v>
      </c>
      <c r="AC175" s="90">
        <f t="shared" ca="1" si="38"/>
        <v>674757576.76419115</v>
      </c>
      <c r="AD175" s="90">
        <f t="shared" ca="1" si="38"/>
        <v>677040772.16136909</v>
      </c>
      <c r="AE175" s="90">
        <f t="shared" ca="1" si="38"/>
        <v>679323967.55854726</v>
      </c>
      <c r="AF175" s="90">
        <f t="shared" ca="1" si="38"/>
        <v>681607162.95572531</v>
      </c>
      <c r="AG175" s="90">
        <f t="shared" ca="1" si="38"/>
        <v>683890358.35290337</v>
      </c>
      <c r="AH175" s="90">
        <f t="shared" ca="1" si="38"/>
        <v>686173553.75008154</v>
      </c>
      <c r="AI175" s="90">
        <f t="shared" ca="1" si="38"/>
        <v>688456749.14725947</v>
      </c>
      <c r="AJ175" s="90">
        <f t="shared" ca="1" si="38"/>
        <v>690739944.54443765</v>
      </c>
      <c r="AK175" s="90">
        <f t="shared" ca="1" si="38"/>
        <v>693023139.9416157</v>
      </c>
      <c r="AL175" s="90">
        <f t="shared" ca="1" si="38"/>
        <v>695306335.33879375</v>
      </c>
      <c r="AM175" s="90">
        <f t="shared" ca="1" si="37"/>
        <v>697589530.73597181</v>
      </c>
      <c r="AN175" s="90">
        <f t="shared" ca="1" si="37"/>
        <v>699872726.13314998</v>
      </c>
      <c r="AO175" s="90">
        <f t="shared" ca="1" si="37"/>
        <v>702155921.53032792</v>
      </c>
      <c r="AP175">
        <f ca="1">V175*'Process Emissions Multipliers'!$E$43</f>
        <v>704439116.92750609</v>
      </c>
    </row>
    <row r="176" spans="1:42">
      <c r="A176" s="74">
        <v>100000</v>
      </c>
      <c r="B176">
        <f ca="1">IF('Liv 2010'!$A184="LM",INDIRECT("'Liv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IF('Liv 2020'!$A184="LM",INDIRECT("'Liv 2020'!"&amp;'Country Selector'!$B$3&amp;ROW($A184))*10^12,0)*'Process Emissions Multipliers'!$B$43</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IF('Liv 2030'!$A184="LM",INDIRECT("'Liv 2030'!"&amp;'Country Selector'!$B$3&amp;ROW($A184))*10^12,0)*'Process Emissions Multipliers'!$D$43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Multipliers'!$E$43</f>
        <v>0</v>
      </c>
    </row>
    <row r="177" spans="1:42">
      <c r="A177" s="74">
        <v>1000000</v>
      </c>
      <c r="B177">
        <f ca="1">IF('Liv 2010'!$A185="LM",INDIRECT("'Liv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IF('Liv 2020'!$A185="LM",INDIRECT("'Liv 2020'!"&amp;'Country Selector'!$B$3&amp;ROW($A185))*10^12,0)*'Process Emissions Multipliers'!$B$43</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IF('Liv 2030'!$A185="LM",INDIRECT("'Liv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P177"/>
  <sheetViews>
    <sheetView workbookViewId="0"/>
  </sheetViews>
  <sheetFormatPr baseColWidth="10" defaultColWidth="8.83203125" defaultRowHeight="15"/>
  <cols>
    <col min="1" max="1" width="28.83203125" customWidth="1"/>
    <col min="12" max="12" width="9.1640625" customWidth="1"/>
    <col min="22" max="2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IF('Other 2010'!$A10="WT",INDIRECT("'Other 2010'!"&amp;'Country Selector'!$B$3&amp;ROW($A10))*10^12,0)</f>
        <v>0</v>
      </c>
      <c r="C2">
        <f ca="1">$B2*($L$1-C$1)/($L$1-$B$1)+$L2*(C$1-$B$1)/($L$1-$B$1)</f>
        <v>0</v>
      </c>
      <c r="D2">
        <f t="shared" ref="D2:K17" ca="1" si="0">$B2*($L$1-D$1)/($L$1-$B$1)+$L2*(D$1-$B$1)/($L$1-$B$1)</f>
        <v>0</v>
      </c>
      <c r="E2">
        <f t="shared" ca="1" si="0"/>
        <v>0</v>
      </c>
      <c r="F2">
        <f t="shared" ca="1" si="0"/>
        <v>0</v>
      </c>
      <c r="G2">
        <f t="shared" ca="1" si="0"/>
        <v>0</v>
      </c>
      <c r="H2">
        <f t="shared" ca="1" si="0"/>
        <v>0</v>
      </c>
      <c r="I2">
        <f t="shared" ca="1" si="0"/>
        <v>0</v>
      </c>
      <c r="J2">
        <f t="shared" ca="1" si="0"/>
        <v>0</v>
      </c>
      <c r="K2">
        <f t="shared" ca="1" si="0"/>
        <v>0</v>
      </c>
      <c r="L2">
        <f ca="1">IF('Other 2020'!$A10="WT",INDIRECT("'Other 2020'!"&amp;'Country Selector'!$B$3&amp;ROW($A10))*10^12,0)*'Process Emissions Multipliers'!$B$31</f>
        <v>0</v>
      </c>
      <c r="M2">
        <f ca="1">$L2*($V$1-M$1)/($V$1-$L$1)+$V2*(M$1-$L$1)/($V$1-$L$1)</f>
        <v>0</v>
      </c>
      <c r="N2">
        <f t="shared" ref="N2:U17" ca="1" si="1">$L2*($V$1-N$1)/($V$1-$L$1)+$V2*(N$1-$L$1)/($V$1-$L$1)</f>
        <v>0</v>
      </c>
      <c r="O2">
        <f t="shared" ca="1" si="1"/>
        <v>0</v>
      </c>
      <c r="P2">
        <f t="shared" ca="1" si="1"/>
        <v>0</v>
      </c>
      <c r="Q2">
        <f t="shared" ca="1" si="1"/>
        <v>0</v>
      </c>
      <c r="R2">
        <f t="shared" ca="1" si="1"/>
        <v>0</v>
      </c>
      <c r="S2">
        <f t="shared" ca="1" si="1"/>
        <v>0</v>
      </c>
      <c r="T2">
        <f t="shared" ca="1" si="1"/>
        <v>0</v>
      </c>
      <c r="U2">
        <f t="shared" ca="1" si="1"/>
        <v>0</v>
      </c>
      <c r="V2">
        <f ca="1">IF('Other 2030'!$A10="WT",INDIRECT("'Other 2030'!"&amp;'Country Selector'!$B$3&amp;ROW($A10))*10^12,0)*'Process Emissions Multipliers'!$D$31</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Multipliers'!$E$31</f>
        <v>0</v>
      </c>
    </row>
    <row r="3" spans="1:42">
      <c r="A3" s="74">
        <v>-49</v>
      </c>
      <c r="B3">
        <f ca="1">IF('Other 2010'!$A11="WT",INDIRECT("'Other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IF('Other 2020'!$A11="WT",INDIRECT("'Other 2020'!"&amp;'Country Selector'!$B$3&amp;ROW($A11))*10^12,0)*'Process Emissions Multipliers'!$B$31</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IF('Other 2030'!$A11="WT",INDIRECT("'Other 2030'!"&amp;'Country Selector'!$B$3&amp;ROW($A11))*10^12,0)*'Process Emissions Multipliers'!$D$31</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Multipliers'!$E$31</f>
        <v>0</v>
      </c>
    </row>
    <row r="4" spans="1:42">
      <c r="A4" s="74">
        <v>-48</v>
      </c>
      <c r="B4">
        <f ca="1">IF('Other 2010'!$A12="WT",INDIRECT("'Other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IF('Other 2020'!$A12="WT",INDIRECT("'Other 2020'!"&amp;'Country Selector'!$B$3&amp;ROW($A12))*10^12,0)*'Process Emissions Multipliers'!$B$31</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IF('Other 2030'!$A12="WT",INDIRECT("'Other 2030'!"&amp;'Country Selector'!$B$3&amp;ROW($A12))*10^12,0)*'Process Emissions Multipliers'!$D$31</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Multipliers'!$E$31</f>
        <v>0</v>
      </c>
    </row>
    <row r="5" spans="1:42">
      <c r="A5" s="74">
        <v>-47</v>
      </c>
      <c r="B5">
        <f ca="1">IF('Other 2010'!$A13="WT",INDIRECT("'Other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IF('Other 2020'!$A13="WT",INDIRECT("'Other 2020'!"&amp;'Country Selector'!$B$3&amp;ROW($A13))*10^12,0)*'Process Emissions Multipliers'!$B$31</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IF('Other 2030'!$A13="WT",INDIRECT("'Other 2030'!"&amp;'Country Selector'!$B$3&amp;ROW($A13))*10^12,0)*'Process Emissions Multipliers'!$D$31</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Multipliers'!$E$31</f>
        <v>0</v>
      </c>
    </row>
    <row r="6" spans="1:42">
      <c r="A6" s="74">
        <v>-46</v>
      </c>
      <c r="B6">
        <f ca="1">IF('Other 2010'!$A14="WT",INDIRECT("'Other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IF('Other 2020'!$A14="WT",INDIRECT("'Other 2020'!"&amp;'Country Selector'!$B$3&amp;ROW($A14))*10^12,0)*'Process Emissions Multipliers'!$B$31</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IF('Other 2030'!$A14="WT",INDIRECT("'Other 2030'!"&amp;'Country Selector'!$B$3&amp;ROW($A14))*10^12,0)*'Process Emissions Multipliers'!$D$31</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Multipliers'!$E$31</f>
        <v>0</v>
      </c>
    </row>
    <row r="7" spans="1:42">
      <c r="A7" s="74">
        <v>-45</v>
      </c>
      <c r="B7">
        <f ca="1">IF('Other 2010'!$A15="WT",INDIRECT("'Other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IF('Other 2020'!$A15="WT",INDIRECT("'Other 2020'!"&amp;'Country Selector'!$B$3&amp;ROW($A15))*10^12,0)*'Process Emissions Multipliers'!$B$31</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IF('Other 2030'!$A15="WT",INDIRECT("'Other 2030'!"&amp;'Country Selector'!$B$3&amp;ROW($A15))*10^12,0)*'Process Emissions Multipliers'!$D$31</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Multipliers'!$E$31</f>
        <v>0</v>
      </c>
    </row>
    <row r="8" spans="1:42">
      <c r="A8" s="74">
        <v>-44</v>
      </c>
      <c r="B8">
        <f ca="1">IF('Other 2010'!$A16="WT",INDIRECT("'Other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IF('Other 2020'!$A16="WT",INDIRECT("'Other 2020'!"&amp;'Country Selector'!$B$3&amp;ROW($A16))*10^12,0)*'Process Emissions Multipliers'!$B$31</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IF('Other 2030'!$A16="WT",INDIRECT("'Other 2030'!"&amp;'Country Selector'!$B$3&amp;ROW($A16))*10^12,0)*'Process Emissions Multipliers'!$D$31</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Multipliers'!$E$31</f>
        <v>0</v>
      </c>
    </row>
    <row r="9" spans="1:42">
      <c r="A9" s="74">
        <v>-43</v>
      </c>
      <c r="B9">
        <f ca="1">IF('Other 2010'!$A17="WT",INDIRECT("'Other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IF('Other 2020'!$A17="WT",INDIRECT("'Other 2020'!"&amp;'Country Selector'!$B$3&amp;ROW($A17))*10^12,0)*'Process Emissions Multipliers'!$B$31</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IF('Other 2030'!$A17="WT",INDIRECT("'Other 2030'!"&amp;'Country Selector'!$B$3&amp;ROW($A17))*10^12,0)*'Process Emissions Multipliers'!$D$31</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Multipliers'!$E$31</f>
        <v>0</v>
      </c>
    </row>
    <row r="10" spans="1:42">
      <c r="A10" s="74">
        <v>-42</v>
      </c>
      <c r="B10">
        <f ca="1">IF('Other 2010'!$A18="WT",INDIRECT("'Other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IF('Other 2020'!$A18="WT",INDIRECT("'Other 2020'!"&amp;'Country Selector'!$B$3&amp;ROW($A18))*10^12,0)*'Process Emissions Multipliers'!$B$31</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IF('Other 2030'!$A18="WT",INDIRECT("'Other 2030'!"&amp;'Country Selector'!$B$3&amp;ROW($A18))*10^12,0)*'Process Emissions Multipliers'!$D$31</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Multipliers'!$E$31</f>
        <v>0</v>
      </c>
    </row>
    <row r="11" spans="1:42">
      <c r="A11" s="74">
        <v>-41</v>
      </c>
      <c r="B11">
        <f ca="1">IF('Other 2010'!$A19="WT",INDIRECT("'Other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IF('Other 2020'!$A19="WT",INDIRECT("'Other 2020'!"&amp;'Country Selector'!$B$3&amp;ROW($A19))*10^12,0)*'Process Emissions Multipliers'!$B$31</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IF('Other 2030'!$A19="WT",INDIRECT("'Other 2030'!"&amp;'Country Selector'!$B$3&amp;ROW($A19))*10^12,0)*'Process Emissions Multipliers'!$D$31</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Multipliers'!$E$31</f>
        <v>0</v>
      </c>
    </row>
    <row r="12" spans="1:42">
      <c r="A12" s="74">
        <v>-40</v>
      </c>
      <c r="B12">
        <f ca="1">IF('Other 2010'!$A20="WT",INDIRECT("'Other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IF('Other 2020'!$A20="WT",INDIRECT("'Other 2020'!"&amp;'Country Selector'!$B$3&amp;ROW($A20))*10^12,0)*'Process Emissions Multipliers'!$B$31</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IF('Other 2030'!$A20="WT",INDIRECT("'Other 2030'!"&amp;'Country Selector'!$B$3&amp;ROW($A20))*10^12,0)*'Process Emissions Multipliers'!$D$31</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Multipliers'!$E$31</f>
        <v>0</v>
      </c>
    </row>
    <row r="13" spans="1:42">
      <c r="A13" s="74">
        <v>-39</v>
      </c>
      <c r="B13">
        <f ca="1">IF('Other 2010'!$A21="WT",INDIRECT("'Other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IF('Other 2020'!$A21="WT",INDIRECT("'Other 2020'!"&amp;'Country Selector'!$B$3&amp;ROW($A21))*10^12,0)*'Process Emissions Multipliers'!$B$31</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IF('Other 2030'!$A21="WT",INDIRECT("'Other 2030'!"&amp;'Country Selector'!$B$3&amp;ROW($A21))*10^12,0)*'Process Emissions Multipliers'!$D$31</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Multipliers'!$E$31</f>
        <v>0</v>
      </c>
    </row>
    <row r="14" spans="1:42">
      <c r="A14" s="74">
        <v>-38</v>
      </c>
      <c r="B14">
        <f ca="1">IF('Other 2010'!$A22="WT",INDIRECT("'Other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IF('Other 2020'!$A22="WT",INDIRECT("'Other 2020'!"&amp;'Country Selector'!$B$3&amp;ROW($A22))*10^12,0)*'Process Emissions Multipliers'!$B$31</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IF('Other 2030'!$A22="WT",INDIRECT("'Other 2030'!"&amp;'Country Selector'!$B$3&amp;ROW($A22))*10^12,0)*'Process Emissions Multipliers'!$D$31</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Multipliers'!$E$31</f>
        <v>0</v>
      </c>
    </row>
    <row r="15" spans="1:42">
      <c r="A15" s="74">
        <v>-37</v>
      </c>
      <c r="B15">
        <f ca="1">IF('Other 2010'!$A23="WT",INDIRECT("'Other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IF('Other 2020'!$A23="WT",INDIRECT("'Other 2020'!"&amp;'Country Selector'!$B$3&amp;ROW($A23))*10^12,0)*'Process Emissions Multipliers'!$B$31</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IF('Other 2030'!$A23="WT",INDIRECT("'Other 2030'!"&amp;'Country Selector'!$B$3&amp;ROW($A23))*10^12,0)*'Process Emissions Multipliers'!$D$31</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Multipliers'!$E$31</f>
        <v>0</v>
      </c>
    </row>
    <row r="16" spans="1:42">
      <c r="A16" s="74">
        <v>-36</v>
      </c>
      <c r="B16">
        <f ca="1">IF('Other 2010'!$A24="WT",INDIRECT("'Other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IF('Other 2020'!$A24="WT",INDIRECT("'Other 2020'!"&amp;'Country Selector'!$B$3&amp;ROW($A24))*10^12,0)*'Process Emissions Multipliers'!$B$31</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IF('Other 2030'!$A24="WT",INDIRECT("'Other 2030'!"&amp;'Country Selector'!$B$3&amp;ROW($A24))*10^12,0)*'Process Emissions Multipliers'!$D$31</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Multipliers'!$E$31</f>
        <v>0</v>
      </c>
    </row>
    <row r="17" spans="1:42">
      <c r="A17" s="74">
        <v>-35</v>
      </c>
      <c r="B17">
        <f ca="1">IF('Other 2010'!$A25="WT",INDIRECT("'Other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IF('Other 2020'!$A25="WT",INDIRECT("'Other 2020'!"&amp;'Country Selector'!$B$3&amp;ROW($A25))*10^12,0)*'Process Emissions Multipliers'!$B$31</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IF('Other 2030'!$A25="WT",INDIRECT("'Other 2030'!"&amp;'Country Selector'!$B$3&amp;ROW($A25))*10^12,0)*'Process Emissions Multipliers'!$D$31</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Multipliers'!$E$31</f>
        <v>0</v>
      </c>
    </row>
    <row r="18" spans="1:42">
      <c r="A18" s="74">
        <v>-34</v>
      </c>
      <c r="B18">
        <f ca="1">IF('Other 2010'!$A26="WT",INDIRECT("'Other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IF('Other 2020'!$A26="WT",INDIRECT("'Other 2020'!"&amp;'Country Selector'!$B$3&amp;ROW($A26))*10^12,0)*'Process Emissions Multipliers'!$B$31</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IF('Other 2030'!$A26="WT",INDIRECT("'Other 2030'!"&amp;'Country Selector'!$B$3&amp;ROW($A26))*10^12,0)*'Process Emissions Multipliers'!$D$31</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Multipliers'!$E$31</f>
        <v>0</v>
      </c>
    </row>
    <row r="19" spans="1:42">
      <c r="A19" s="74">
        <v>-33</v>
      </c>
      <c r="B19">
        <f ca="1">IF('Other 2010'!$A27="WT",INDIRECT("'Other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IF('Other 2020'!$A27="WT",INDIRECT("'Other 2020'!"&amp;'Country Selector'!$B$3&amp;ROW($A27))*10^12,0)*'Process Emissions Multipliers'!$B$31</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IF('Other 2030'!$A27="WT",INDIRECT("'Other 2030'!"&amp;'Country Selector'!$B$3&amp;ROW($A27))*10^12,0)*'Process Emissions Multipliers'!$D$31</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Multipliers'!$E$31</f>
        <v>0</v>
      </c>
    </row>
    <row r="20" spans="1:42">
      <c r="A20" s="74">
        <v>-32</v>
      </c>
      <c r="B20">
        <f ca="1">IF('Other 2010'!$A28="WT",INDIRECT("'Other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IF('Other 2020'!$A28="WT",INDIRECT("'Other 2020'!"&amp;'Country Selector'!$B$3&amp;ROW($A28))*10^12,0)*'Process Emissions Multipliers'!$B$31</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IF('Other 2030'!$A28="WT",INDIRECT("'Other 2030'!"&amp;'Country Selector'!$B$3&amp;ROW($A28))*10^12,0)*'Process Emissions Multipliers'!$D$31</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Multipliers'!$E$31</f>
        <v>0</v>
      </c>
    </row>
    <row r="21" spans="1:42">
      <c r="A21" s="74">
        <v>-31</v>
      </c>
      <c r="B21">
        <f ca="1">IF('Other 2010'!$A29="WT",INDIRECT("'Other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IF('Other 2020'!$A29="WT",INDIRECT("'Other 2020'!"&amp;'Country Selector'!$B$3&amp;ROW($A29))*10^12,0)*'Process Emissions Multipliers'!$B$31</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IF('Other 2030'!$A29="WT",INDIRECT("'Other 2030'!"&amp;'Country Selector'!$B$3&amp;ROW($A29))*10^12,0)*'Process Emissions Multipliers'!$D$31</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Multipliers'!$E$31</f>
        <v>0</v>
      </c>
    </row>
    <row r="22" spans="1:42">
      <c r="A22" s="74">
        <v>-30</v>
      </c>
      <c r="B22">
        <f ca="1">IF('Other 2010'!$A30="WT",INDIRECT("'Other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IF('Other 2020'!$A30="WT",INDIRECT("'Other 2020'!"&amp;'Country Selector'!$B$3&amp;ROW($A30))*10^12,0)*'Process Emissions Multipliers'!$B$31</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IF('Other 2030'!$A30="WT",INDIRECT("'Other 2030'!"&amp;'Country Selector'!$B$3&amp;ROW($A30))*10^12,0)*'Process Emissions Multipliers'!$D$31</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Multipliers'!$E$31</f>
        <v>0</v>
      </c>
    </row>
    <row r="23" spans="1:42">
      <c r="A23" s="74">
        <v>-29</v>
      </c>
      <c r="B23">
        <f ca="1">IF('Other 2010'!$A31="WT",INDIRECT("'Other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IF('Other 2020'!$A31="WT",INDIRECT("'Other 2020'!"&amp;'Country Selector'!$B$3&amp;ROW($A31))*10^12,0)*'Process Emissions Multipliers'!$B$31</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IF('Other 2030'!$A31="WT",INDIRECT("'Other 2030'!"&amp;'Country Selector'!$B$3&amp;ROW($A31))*10^12,0)*'Process Emissions Multipliers'!$D$31</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Multipliers'!$E$31</f>
        <v>0</v>
      </c>
    </row>
    <row r="24" spans="1:42">
      <c r="A24" s="74">
        <v>-28</v>
      </c>
      <c r="B24">
        <f ca="1">IF('Other 2010'!$A32="WT",INDIRECT("'Other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IF('Other 2020'!$A32="WT",INDIRECT("'Other 2020'!"&amp;'Country Selector'!$B$3&amp;ROW($A32))*10^12,0)*'Process Emissions Multipliers'!$B$31</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IF('Other 2030'!$A32="WT",INDIRECT("'Other 2030'!"&amp;'Country Selector'!$B$3&amp;ROW($A32))*10^12,0)*'Process Emissions Multipliers'!$D$31</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Multipliers'!$E$31</f>
        <v>0</v>
      </c>
    </row>
    <row r="25" spans="1:42">
      <c r="A25" s="74">
        <v>-27</v>
      </c>
      <c r="B25">
        <f ca="1">IF('Other 2010'!$A33="WT",INDIRECT("'Other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IF('Other 2020'!$A33="WT",INDIRECT("'Other 2020'!"&amp;'Country Selector'!$B$3&amp;ROW($A33))*10^12,0)*'Process Emissions Multipliers'!$B$31</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IF('Other 2030'!$A33="WT",INDIRECT("'Other 2030'!"&amp;'Country Selector'!$B$3&amp;ROW($A33))*10^12,0)*'Process Emissions Multipliers'!$D$31</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Multipliers'!$E$31</f>
        <v>0</v>
      </c>
    </row>
    <row r="26" spans="1:42">
      <c r="A26" s="74">
        <v>-26</v>
      </c>
      <c r="B26">
        <f ca="1">IF('Other 2010'!$A34="WT",INDIRECT("'Other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IF('Other 2020'!$A34="WT",INDIRECT("'Other 2020'!"&amp;'Country Selector'!$B$3&amp;ROW($A34))*10^12,0)*'Process Emissions Multipliers'!$B$31</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IF('Other 2030'!$A34="WT",INDIRECT("'Other 2030'!"&amp;'Country Selector'!$B$3&amp;ROW($A34))*10^12,0)*'Process Emissions Multipliers'!$D$31</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Multipliers'!$E$31</f>
        <v>0</v>
      </c>
    </row>
    <row r="27" spans="1:42">
      <c r="A27" s="74">
        <v>-25</v>
      </c>
      <c r="B27">
        <f ca="1">IF('Other 2010'!$A35="WT",INDIRECT("'Other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IF('Other 2020'!$A35="WT",INDIRECT("'Other 2020'!"&amp;'Country Selector'!$B$3&amp;ROW($A35))*10^12,0)*'Process Emissions Multipliers'!$B$31</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IF('Other 2030'!$A35="WT",INDIRECT("'Other 2030'!"&amp;'Country Selector'!$B$3&amp;ROW($A35))*10^12,0)*'Process Emissions Multipliers'!$D$31</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Multipliers'!$E$31</f>
        <v>0</v>
      </c>
    </row>
    <row r="28" spans="1:42">
      <c r="A28" s="74">
        <v>-24</v>
      </c>
      <c r="B28">
        <f ca="1">IF('Other 2010'!$A36="WT",INDIRECT("'Other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IF('Other 2020'!$A36="WT",INDIRECT("'Other 2020'!"&amp;'Country Selector'!$B$3&amp;ROW($A36))*10^12,0)*'Process Emissions Multipliers'!$B$31</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IF('Other 2030'!$A36="WT",INDIRECT("'Other 2030'!"&amp;'Country Selector'!$B$3&amp;ROW($A36))*10^12,0)*'Process Emissions Multipliers'!$D$31</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Multipliers'!$E$31</f>
        <v>0</v>
      </c>
    </row>
    <row r="29" spans="1:42">
      <c r="A29" s="74">
        <v>-23</v>
      </c>
      <c r="B29">
        <f ca="1">IF('Other 2010'!$A37="WT",INDIRECT("'Other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IF('Other 2020'!$A37="WT",INDIRECT("'Other 2020'!"&amp;'Country Selector'!$B$3&amp;ROW($A37))*10^12,0)*'Process Emissions Multipliers'!$B$31</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IF('Other 2030'!$A37="WT",INDIRECT("'Other 2030'!"&amp;'Country Selector'!$B$3&amp;ROW($A37))*10^12,0)*'Process Emissions Multipliers'!$D$31</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Multipliers'!$E$31</f>
        <v>0</v>
      </c>
    </row>
    <row r="30" spans="1:42">
      <c r="A30" s="74">
        <v>-22</v>
      </c>
      <c r="B30">
        <f ca="1">IF('Other 2010'!$A38="WT",INDIRECT("'Other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IF('Other 2020'!$A38="WT",INDIRECT("'Other 2020'!"&amp;'Country Selector'!$B$3&amp;ROW($A38))*10^12,0)*'Process Emissions Multipliers'!$B$31</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IF('Other 2030'!$A38="WT",INDIRECT("'Other 2030'!"&amp;'Country Selector'!$B$3&amp;ROW($A38))*10^12,0)*'Process Emissions Multipliers'!$D$31</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Multipliers'!$E$31</f>
        <v>0</v>
      </c>
    </row>
    <row r="31" spans="1:42">
      <c r="A31" s="74">
        <v>-21</v>
      </c>
      <c r="B31">
        <f ca="1">IF('Other 2010'!$A39="WT",INDIRECT("'Other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IF('Other 2020'!$A39="WT",INDIRECT("'Other 2020'!"&amp;'Country Selector'!$B$3&amp;ROW($A39))*10^12,0)*'Process Emissions Multipliers'!$B$31</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IF('Other 2030'!$A39="WT",INDIRECT("'Other 2030'!"&amp;'Country Selector'!$B$3&amp;ROW($A39))*10^12,0)*'Process Emissions Multipliers'!$D$31</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Multipliers'!$E$31</f>
        <v>0</v>
      </c>
    </row>
    <row r="32" spans="1:42">
      <c r="A32" s="74">
        <v>-20</v>
      </c>
      <c r="B32">
        <f ca="1">IF('Other 2010'!$A40="WT",INDIRECT("'Other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IF('Other 2020'!$A40="WT",INDIRECT("'Other 2020'!"&amp;'Country Selector'!$B$3&amp;ROW($A40))*10^12,0)*'Process Emissions Multipliers'!$B$31</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IF('Other 2030'!$A40="WT",INDIRECT("'Other 2030'!"&amp;'Country Selector'!$B$3&amp;ROW($A40))*10^12,0)*'Process Emissions Multipliers'!$D$31</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Multipliers'!$E$31</f>
        <v>0</v>
      </c>
    </row>
    <row r="33" spans="1:42">
      <c r="A33" s="74">
        <v>-19</v>
      </c>
      <c r="B33">
        <f ca="1">IF('Other 2010'!$A41="WT",INDIRECT("'Other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IF('Other 2020'!$A41="WT",INDIRECT("'Other 2020'!"&amp;'Country Selector'!$B$3&amp;ROW($A41))*10^12,0)*'Process Emissions Multipliers'!$B$31</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IF('Other 2030'!$A41="WT",INDIRECT("'Other 2030'!"&amp;'Country Selector'!$B$3&amp;ROW($A41))*10^12,0)*'Process Emissions Multipliers'!$D$31</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Multipliers'!$E$31</f>
        <v>0</v>
      </c>
    </row>
    <row r="34" spans="1:42">
      <c r="A34" s="74">
        <v>-18</v>
      </c>
      <c r="B34">
        <f ca="1">IF('Other 2010'!$A42="WT",INDIRECT("'Other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IF('Other 2020'!$A42="WT",INDIRECT("'Other 2020'!"&amp;'Country Selector'!$B$3&amp;ROW($A42))*10^12,0)*'Process Emissions Multipliers'!$B$31</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IF('Other 2030'!$A42="WT",INDIRECT("'Other 2030'!"&amp;'Country Selector'!$B$3&amp;ROW($A42))*10^12,0)*'Process Emissions Multipliers'!$D$31</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Multipliers'!$E$31</f>
        <v>0</v>
      </c>
    </row>
    <row r="35" spans="1:42">
      <c r="A35" s="74">
        <v>-17</v>
      </c>
      <c r="B35">
        <f ca="1">IF('Other 2010'!$A43="WT",INDIRECT("'Other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IF('Other 2020'!$A43="WT",INDIRECT("'Other 2020'!"&amp;'Country Selector'!$B$3&amp;ROW($A43))*10^12,0)*'Process Emissions Multipliers'!$B$31</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IF('Other 2030'!$A43="WT",INDIRECT("'Other 2030'!"&amp;'Country Selector'!$B$3&amp;ROW($A43))*10^12,0)*'Process Emissions Multipliers'!$D$31</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Multipliers'!$E$31</f>
        <v>0</v>
      </c>
    </row>
    <row r="36" spans="1:42">
      <c r="A36" s="74">
        <v>-16</v>
      </c>
      <c r="B36">
        <f ca="1">IF('Other 2010'!$A44="WT",INDIRECT("'Other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IF('Other 2020'!$A44="WT",INDIRECT("'Other 2020'!"&amp;'Country Selector'!$B$3&amp;ROW($A44))*10^12,0)*'Process Emissions Multipliers'!$B$31</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IF('Other 2030'!$A44="WT",INDIRECT("'Other 2030'!"&amp;'Country Selector'!$B$3&amp;ROW($A44))*10^12,0)*'Process Emissions Multipliers'!$D$31</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Multipliers'!$E$31</f>
        <v>0</v>
      </c>
    </row>
    <row r="37" spans="1:42">
      <c r="A37" s="74">
        <v>-15</v>
      </c>
      <c r="B37">
        <f ca="1">IF('Other 2010'!$A45="WT",INDIRECT("'Other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IF('Other 2020'!$A45="WT",INDIRECT("'Other 2020'!"&amp;'Country Selector'!$B$3&amp;ROW($A45))*10^12,0)*'Process Emissions Multipliers'!$B$31</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IF('Other 2030'!$A45="WT",INDIRECT("'Other 2030'!"&amp;'Country Selector'!$B$3&amp;ROW($A45))*10^12,0)*'Process Emissions Multipliers'!$D$31</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Multipliers'!$E$31</f>
        <v>0</v>
      </c>
    </row>
    <row r="38" spans="1:42">
      <c r="A38" s="74">
        <v>-14</v>
      </c>
      <c r="B38">
        <f ca="1">IF('Other 2010'!$A46="WT",INDIRECT("'Other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IF('Other 2020'!$A46="WT",INDIRECT("'Other 2020'!"&amp;'Country Selector'!$B$3&amp;ROW($A46))*10^12,0)*'Process Emissions Multipliers'!$B$31</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IF('Other 2030'!$A46="WT",INDIRECT("'Other 2030'!"&amp;'Country Selector'!$B$3&amp;ROW($A46))*10^12,0)*'Process Emissions Multipliers'!$D$31</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Multipliers'!$E$31</f>
        <v>0</v>
      </c>
    </row>
    <row r="39" spans="1:42">
      <c r="A39" s="74">
        <v>-13</v>
      </c>
      <c r="B39">
        <f ca="1">IF('Other 2010'!$A47="WT",INDIRECT("'Other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IF('Other 2020'!$A47="WT",INDIRECT("'Other 2020'!"&amp;'Country Selector'!$B$3&amp;ROW($A47))*10^12,0)*'Process Emissions Multipliers'!$B$31</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IF('Other 2030'!$A47="WT",INDIRECT("'Other 2030'!"&amp;'Country Selector'!$B$3&amp;ROW($A47))*10^12,0)*'Process Emissions Multipliers'!$D$31</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Multipliers'!$E$31</f>
        <v>0</v>
      </c>
    </row>
    <row r="40" spans="1:42">
      <c r="A40" s="74">
        <v>-12</v>
      </c>
      <c r="B40">
        <f ca="1">IF('Other 2010'!$A48="WT",INDIRECT("'Other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IF('Other 2020'!$A48="WT",INDIRECT("'Other 2020'!"&amp;'Country Selector'!$B$3&amp;ROW($A48))*10^12,0)*'Process Emissions Multipliers'!$B$31</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IF('Other 2030'!$A48="WT",INDIRECT("'Other 2030'!"&amp;'Country Selector'!$B$3&amp;ROW($A48))*10^12,0)*'Process Emissions Multipliers'!$D$31</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Multipliers'!$E$31</f>
        <v>0</v>
      </c>
    </row>
    <row r="41" spans="1:42">
      <c r="A41" s="74">
        <v>-11</v>
      </c>
      <c r="B41">
        <f ca="1">IF('Other 2010'!$A49="WT",INDIRECT("'Other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IF('Other 2020'!$A49="WT",INDIRECT("'Other 2020'!"&amp;'Country Selector'!$B$3&amp;ROW($A49))*10^12,0)*'Process Emissions Multipliers'!$B$31</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IF('Other 2030'!$A49="WT",INDIRECT("'Other 2030'!"&amp;'Country Selector'!$B$3&amp;ROW($A49))*10^12,0)*'Process Emissions Multipliers'!$D$31</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Multipliers'!$E$31</f>
        <v>0</v>
      </c>
    </row>
    <row r="42" spans="1:42">
      <c r="A42" s="74">
        <v>-10</v>
      </c>
      <c r="B42">
        <f ca="1">IF('Other 2010'!$A50="WT",INDIRECT("'Other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IF('Other 2020'!$A50="WT",INDIRECT("'Other 2020'!"&amp;'Country Selector'!$B$3&amp;ROW($A50))*10^12,0)*'Process Emissions Multipliers'!$B$31</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IF('Other 2030'!$A50="WT",INDIRECT("'Other 2030'!"&amp;'Country Selector'!$B$3&amp;ROW($A50))*10^12,0)*'Process Emissions Multipliers'!$D$31</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Multipliers'!$E$31</f>
        <v>0</v>
      </c>
    </row>
    <row r="43" spans="1:42">
      <c r="A43" s="74">
        <v>-9</v>
      </c>
      <c r="B43">
        <f ca="1">IF('Other 2010'!$A51="WT",INDIRECT("'Other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IF('Other 2020'!$A51="WT",INDIRECT("'Other 2020'!"&amp;'Country Selector'!$B$3&amp;ROW($A51))*10^12,0)*'Process Emissions Multipliers'!$B$31</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IF('Other 2030'!$A51="WT",INDIRECT("'Other 2030'!"&amp;'Country Selector'!$B$3&amp;ROW($A51))*10^12,0)*'Process Emissions Multipliers'!$D$31</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Multipliers'!$E$31</f>
        <v>0</v>
      </c>
    </row>
    <row r="44" spans="1:42">
      <c r="A44" s="74">
        <v>-8</v>
      </c>
      <c r="B44">
        <f ca="1">IF('Other 2010'!$A52="WT",INDIRECT("'Other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IF('Other 2020'!$A52="WT",INDIRECT("'Other 2020'!"&amp;'Country Selector'!$B$3&amp;ROW($A52))*10^12,0)*'Process Emissions Multipliers'!$B$31</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IF('Other 2030'!$A52="WT",INDIRECT("'Other 2030'!"&amp;'Country Selector'!$B$3&amp;ROW($A52))*10^12,0)*'Process Emissions Multipliers'!$D$31</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Multipliers'!$E$31</f>
        <v>0</v>
      </c>
    </row>
    <row r="45" spans="1:42">
      <c r="A45" s="74">
        <v>-7</v>
      </c>
      <c r="B45">
        <f ca="1">IF('Other 2010'!$A53="WT",INDIRECT("'Other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IF('Other 2020'!$A53="WT",INDIRECT("'Other 2020'!"&amp;'Country Selector'!$B$3&amp;ROW($A53))*10^12,0)*'Process Emissions Multipliers'!$B$31</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IF('Other 2030'!$A53="WT",INDIRECT("'Other 2030'!"&amp;'Country Selector'!$B$3&amp;ROW($A53))*10^12,0)*'Process Emissions Multipliers'!$D$31</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Multipliers'!$E$31</f>
        <v>0</v>
      </c>
    </row>
    <row r="46" spans="1:42">
      <c r="A46" s="74">
        <v>-6</v>
      </c>
      <c r="B46">
        <f ca="1">IF('Other 2010'!$A54="WT",INDIRECT("'Other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IF('Other 2020'!$A54="WT",INDIRECT("'Other 2020'!"&amp;'Country Selector'!$B$3&amp;ROW($A54))*10^12,0)*'Process Emissions Multipliers'!$B$31</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IF('Other 2030'!$A54="WT",INDIRECT("'Other 2030'!"&amp;'Country Selector'!$B$3&amp;ROW($A54))*10^12,0)*'Process Emissions Multipliers'!$D$31</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Multipliers'!$E$31</f>
        <v>0</v>
      </c>
    </row>
    <row r="47" spans="1:42">
      <c r="A47" s="74">
        <v>-5</v>
      </c>
      <c r="B47">
        <f ca="1">IF('Other 2010'!$A55="WT",INDIRECT("'Other 2010'!"&amp;'Country Selector'!$B$3&amp;ROW($A55))*10^12,0)</f>
        <v>0</v>
      </c>
      <c r="C47">
        <f t="shared" ca="1" si="9"/>
        <v>0</v>
      </c>
      <c r="D47">
        <f t="shared" ca="1" si="9"/>
        <v>0</v>
      </c>
      <c r="E47">
        <f t="shared" ca="1" si="9"/>
        <v>0</v>
      </c>
      <c r="F47">
        <f t="shared" ca="1" si="9"/>
        <v>0</v>
      </c>
      <c r="G47">
        <f t="shared" ca="1" si="9"/>
        <v>0</v>
      </c>
      <c r="H47">
        <f t="shared" ca="1" si="9"/>
        <v>0</v>
      </c>
      <c r="I47">
        <f t="shared" ca="1" si="9"/>
        <v>0</v>
      </c>
      <c r="J47">
        <f t="shared" ca="1" si="9"/>
        <v>0</v>
      </c>
      <c r="K47">
        <f t="shared" ca="1" si="9"/>
        <v>0</v>
      </c>
      <c r="L47">
        <f ca="1">IF('Other 2020'!$A55="WT",INDIRECT("'Other 2020'!"&amp;'Country Selector'!$B$3&amp;ROW($A55))*10^12,0)*'Process Emissions Multipliers'!$B$31</f>
        <v>0</v>
      </c>
      <c r="M47">
        <f t="shared" ca="1" si="10"/>
        <v>0</v>
      </c>
      <c r="N47">
        <f t="shared" ca="1" si="10"/>
        <v>0</v>
      </c>
      <c r="O47">
        <f t="shared" ca="1" si="10"/>
        <v>0</v>
      </c>
      <c r="P47">
        <f t="shared" ca="1" si="10"/>
        <v>0</v>
      </c>
      <c r="Q47">
        <f t="shared" ca="1" si="10"/>
        <v>0</v>
      </c>
      <c r="R47">
        <f t="shared" ca="1" si="10"/>
        <v>0</v>
      </c>
      <c r="S47">
        <f t="shared" ca="1" si="10"/>
        <v>0</v>
      </c>
      <c r="T47">
        <f t="shared" ca="1" si="10"/>
        <v>0</v>
      </c>
      <c r="U47">
        <f t="shared" ca="1" si="10"/>
        <v>0</v>
      </c>
      <c r="V47">
        <f ca="1">IF('Other 2030'!$A55="WT",INDIRECT("'Other 2030'!"&amp;'Country Selector'!$B$3&amp;ROW($A55))*10^12,0)*'Process Emissions Multipliers'!$D$31</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Multipliers'!$E$31</f>
        <v>0</v>
      </c>
    </row>
    <row r="48" spans="1:42">
      <c r="A48" s="74">
        <v>-4</v>
      </c>
      <c r="B48">
        <f ca="1">IF('Other 2010'!$A56="WT",INDIRECT("'Other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IF('Other 2020'!$A56="WT",INDIRECT("'Other 2020'!"&amp;'Country Selector'!$B$3&amp;ROW($A56))*10^12,0)*'Process Emissions Multipliers'!$B$31</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IF('Other 2030'!$A56="WT",INDIRECT("'Other 2030'!"&amp;'Country Selector'!$B$3&amp;ROW($A56))*10^12,0)*'Process Emissions Multipliers'!$D$31</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Multipliers'!$E$31</f>
        <v>0</v>
      </c>
    </row>
    <row r="49" spans="1:42">
      <c r="A49" s="74">
        <v>-3</v>
      </c>
      <c r="B49">
        <f ca="1">IF('Other 2010'!$A57="WT",INDIRECT("'Other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IF('Other 2020'!$A57="WT",INDIRECT("'Other 2020'!"&amp;'Country Selector'!$B$3&amp;ROW($A57))*10^12,0)*'Process Emissions Multipliers'!$B$31</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IF('Other 2030'!$A57="WT",INDIRECT("'Other 2030'!"&amp;'Country Selector'!$B$3&amp;ROW($A57))*10^12,0)*'Process Emissions Multipliers'!$D$31</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Multipliers'!$E$31</f>
        <v>0</v>
      </c>
    </row>
    <row r="50" spans="1:42">
      <c r="A50" s="74">
        <v>-2</v>
      </c>
      <c r="B50">
        <f ca="1">IF('Other 2010'!$A58="WT",INDIRECT("'Other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IF('Other 2020'!$A58="WT",INDIRECT("'Other 2020'!"&amp;'Country Selector'!$B$3&amp;ROW($A58))*10^12,0)*'Process Emissions Multipliers'!$B$31</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IF('Other 2030'!$A58="WT",INDIRECT("'Other 2030'!"&amp;'Country Selector'!$B$3&amp;ROW($A58))*10^12,0)*'Process Emissions Multipliers'!$D$31</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Multipliers'!$E$31</f>
        <v>0</v>
      </c>
    </row>
    <row r="51" spans="1:42">
      <c r="A51" s="74">
        <v>-1</v>
      </c>
      <c r="B51">
        <f ca="1">IF('Other 2010'!$A59="WT",INDIRECT("'Other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IF('Other 2020'!$A59="WT",INDIRECT("'Other 2020'!"&amp;'Country Selector'!$B$3&amp;ROW($A59))*10^12,0)*'Process Emissions Multipliers'!$B$31</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IF('Other 2030'!$A59="WT",INDIRECT("'Other 2030'!"&amp;'Country Selector'!$B$3&amp;ROW($A59))*10^12,0)*'Process Emissions Multipliers'!$D$31</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Multipliers'!$E$31</f>
        <v>0</v>
      </c>
    </row>
    <row r="52" spans="1:42">
      <c r="A52" s="74">
        <v>0</v>
      </c>
      <c r="B52">
        <f ca="1">IF('Other 2010'!$A60="WT",INDIRECT("'Other 2010'!"&amp;'Country Selector'!$B$3&amp;ROW($A60))*10^12,0)</f>
        <v>137820855898.20255</v>
      </c>
      <c r="C52">
        <f t="shared" ca="1" si="9"/>
        <v>131961376071.8568</v>
      </c>
      <c r="D52">
        <f t="shared" ca="1" si="9"/>
        <v>126101896245.51106</v>
      </c>
      <c r="E52">
        <f t="shared" ca="1" si="9"/>
        <v>120242416419.16531</v>
      </c>
      <c r="F52">
        <f t="shared" ca="1" si="9"/>
        <v>114382936592.81958</v>
      </c>
      <c r="G52">
        <f t="shared" ca="1" si="9"/>
        <v>108523456766.47382</v>
      </c>
      <c r="H52">
        <f t="shared" ca="1" si="9"/>
        <v>102663976940.12808</v>
      </c>
      <c r="I52">
        <f t="shared" ca="1" si="9"/>
        <v>96804497113.782318</v>
      </c>
      <c r="J52">
        <f t="shared" ca="1" si="9"/>
        <v>90945017287.436584</v>
      </c>
      <c r="K52">
        <f t="shared" ca="1" si="9"/>
        <v>85085537461.090836</v>
      </c>
      <c r="L52">
        <f ca="1">IF('Other 2020'!$A60="WT",INDIRECT("'Other 2020'!"&amp;'Country Selector'!$B$3&amp;ROW($A60))*10^12,0)*'Process Emissions Multipliers'!$B$31</f>
        <v>79226057634.745087</v>
      </c>
      <c r="M52">
        <f t="shared" ca="1" si="10"/>
        <v>75284711801.33403</v>
      </c>
      <c r="N52">
        <f t="shared" ca="1" si="10"/>
        <v>71343365967.922958</v>
      </c>
      <c r="O52">
        <f t="shared" ca="1" si="10"/>
        <v>67402020134.511894</v>
      </c>
      <c r="P52">
        <f t="shared" ca="1" si="10"/>
        <v>63460674301.100838</v>
      </c>
      <c r="Q52">
        <f t="shared" ca="1" si="10"/>
        <v>59519328467.689774</v>
      </c>
      <c r="R52">
        <f t="shared" ca="1" si="10"/>
        <v>55577982634.278709</v>
      </c>
      <c r="S52">
        <f t="shared" ca="1" si="10"/>
        <v>51636636800.867645</v>
      </c>
      <c r="T52">
        <f t="shared" ca="1" si="10"/>
        <v>47695290967.456589</v>
      </c>
      <c r="U52">
        <f t="shared" ca="1" si="10"/>
        <v>43753945134.045525</v>
      </c>
      <c r="V52">
        <f ca="1">IF('Other 2030'!$A60="WT",INDIRECT("'Other 2030'!"&amp;'Country Selector'!$B$3&amp;ROW($A60))*10^12,0)*'Process Emissions Multipliers'!$D$31</f>
        <v>39812599300.63446</v>
      </c>
      <c r="W52" s="90">
        <f t="shared" ca="1" si="8"/>
        <v>40962939153.361954</v>
      </c>
      <c r="X52" s="90">
        <f t="shared" ca="1" si="8"/>
        <v>42113279006.089455</v>
      </c>
      <c r="Y52" s="90">
        <f t="shared" ca="1" si="8"/>
        <v>43263618858.816956</v>
      </c>
      <c r="Z52" s="90">
        <f t="shared" ca="1" si="8"/>
        <v>44413958711.544449</v>
      </c>
      <c r="AA52" s="90">
        <f t="shared" ca="1" si="8"/>
        <v>45564298564.271935</v>
      </c>
      <c r="AB52" s="90">
        <f t="shared" ca="1" si="8"/>
        <v>46714638416.999435</v>
      </c>
      <c r="AC52" s="90">
        <f t="shared" ca="1" si="8"/>
        <v>47864978269.726929</v>
      </c>
      <c r="AD52" s="90">
        <f t="shared" ca="1" si="8"/>
        <v>49015318122.45443</v>
      </c>
      <c r="AE52" s="90">
        <f t="shared" ca="1" si="8"/>
        <v>50165657975.181923</v>
      </c>
      <c r="AF52" s="90">
        <f t="shared" ca="1" si="8"/>
        <v>51315997827.909416</v>
      </c>
      <c r="AG52" s="90">
        <f t="shared" ca="1" si="8"/>
        <v>52466337680.636917</v>
      </c>
      <c r="AH52" s="90">
        <f t="shared" ca="1" si="8"/>
        <v>53616677533.36441</v>
      </c>
      <c r="AI52" s="90">
        <f t="shared" ca="1" si="8"/>
        <v>54767017386.091911</v>
      </c>
      <c r="AJ52" s="90">
        <f t="shared" ca="1" si="8"/>
        <v>55917357238.819405</v>
      </c>
      <c r="AK52" s="90">
        <f t="shared" ca="1" si="8"/>
        <v>57067697091.546906</v>
      </c>
      <c r="AL52" s="90">
        <f t="shared" ca="1" si="8"/>
        <v>58218036944.274399</v>
      </c>
      <c r="AM52" s="90">
        <f t="shared" ca="1" si="11"/>
        <v>59368376797.001892</v>
      </c>
      <c r="AN52" s="90">
        <f t="shared" ca="1" si="11"/>
        <v>60518716649.729385</v>
      </c>
      <c r="AO52" s="90">
        <f t="shared" ca="1" si="11"/>
        <v>61669056502.456879</v>
      </c>
      <c r="AP52">
        <f ca="1">V52*'Process Emissions Multipliers'!$E$31</f>
        <v>62819396355.18438</v>
      </c>
    </row>
    <row r="53" spans="1:42">
      <c r="A53" s="74">
        <v>1</v>
      </c>
      <c r="B53">
        <f ca="1">IF('Other 2010'!$A61="WT",INDIRECT("'Other 2010'!"&amp;'Country Selector'!$B$3&amp;ROW($A61))*10^12,0)</f>
        <v>0</v>
      </c>
      <c r="C53">
        <f t="shared" ca="1" si="9"/>
        <v>0</v>
      </c>
      <c r="D53">
        <f t="shared" ca="1" si="9"/>
        <v>0</v>
      </c>
      <c r="E53">
        <f t="shared" ca="1" si="9"/>
        <v>0</v>
      </c>
      <c r="F53">
        <f t="shared" ca="1" si="9"/>
        <v>0</v>
      </c>
      <c r="G53">
        <f t="shared" ca="1" si="9"/>
        <v>0</v>
      </c>
      <c r="H53">
        <f t="shared" ca="1" si="9"/>
        <v>0</v>
      </c>
      <c r="I53">
        <f t="shared" ca="1" si="9"/>
        <v>0</v>
      </c>
      <c r="J53">
        <f t="shared" ca="1" si="9"/>
        <v>0</v>
      </c>
      <c r="K53">
        <f t="shared" ca="1" si="9"/>
        <v>0</v>
      </c>
      <c r="L53">
        <f ca="1">IF('Other 2020'!$A61="WT",INDIRECT("'Other 2020'!"&amp;'Country Selector'!$B$3&amp;ROW($A61))*10^12,0)*'Process Emissions Multipliers'!$B$31</f>
        <v>0</v>
      </c>
      <c r="M53">
        <f t="shared" ca="1" si="10"/>
        <v>0</v>
      </c>
      <c r="N53">
        <f t="shared" ca="1" si="10"/>
        <v>0</v>
      </c>
      <c r="O53">
        <f t="shared" ca="1" si="10"/>
        <v>0</v>
      </c>
      <c r="P53">
        <f t="shared" ca="1" si="10"/>
        <v>0</v>
      </c>
      <c r="Q53">
        <f t="shared" ca="1" si="10"/>
        <v>0</v>
      </c>
      <c r="R53">
        <f t="shared" ca="1" si="10"/>
        <v>0</v>
      </c>
      <c r="S53">
        <f t="shared" ca="1" si="10"/>
        <v>0</v>
      </c>
      <c r="T53">
        <f t="shared" ca="1" si="10"/>
        <v>0</v>
      </c>
      <c r="U53">
        <f t="shared" ca="1" si="10"/>
        <v>0</v>
      </c>
      <c r="V53">
        <f ca="1">IF('Other 2030'!$A61="WT",INDIRECT("'Other 2030'!"&amp;'Country Selector'!$B$3&amp;ROW($A61))*10^12,0)*'Process Emissions Multipliers'!$D$31</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Multipliers'!$E$31</f>
        <v>0</v>
      </c>
    </row>
    <row r="54" spans="1:42">
      <c r="A54" s="74">
        <v>2</v>
      </c>
      <c r="B54">
        <f ca="1">IF('Other 2010'!$A62="WT",INDIRECT("'Other 2010'!"&amp;'Country Selector'!$B$3&amp;ROW($A62))*10^12,0)</f>
        <v>0</v>
      </c>
      <c r="C54">
        <f t="shared" ca="1" si="9"/>
        <v>0</v>
      </c>
      <c r="D54">
        <f t="shared" ca="1" si="9"/>
        <v>0</v>
      </c>
      <c r="E54">
        <f t="shared" ca="1" si="9"/>
        <v>0</v>
      </c>
      <c r="F54">
        <f t="shared" ca="1" si="9"/>
        <v>0</v>
      </c>
      <c r="G54">
        <f t="shared" ca="1" si="9"/>
        <v>0</v>
      </c>
      <c r="H54">
        <f t="shared" ca="1" si="9"/>
        <v>0</v>
      </c>
      <c r="I54">
        <f t="shared" ca="1" si="9"/>
        <v>0</v>
      </c>
      <c r="J54">
        <f t="shared" ca="1" si="9"/>
        <v>0</v>
      </c>
      <c r="K54">
        <f t="shared" ca="1" si="9"/>
        <v>0</v>
      </c>
      <c r="L54">
        <f ca="1">IF('Other 2020'!$A62="WT",INDIRECT("'Other 2020'!"&amp;'Country Selector'!$B$3&amp;ROW($A62))*10^12,0)*'Process Emissions Multipliers'!$B$31</f>
        <v>0</v>
      </c>
      <c r="M54">
        <f t="shared" ca="1" si="10"/>
        <v>0</v>
      </c>
      <c r="N54">
        <f t="shared" ca="1" si="10"/>
        <v>0</v>
      </c>
      <c r="O54">
        <f t="shared" ca="1" si="10"/>
        <v>0</v>
      </c>
      <c r="P54">
        <f t="shared" ca="1" si="10"/>
        <v>0</v>
      </c>
      <c r="Q54">
        <f t="shared" ca="1" si="10"/>
        <v>0</v>
      </c>
      <c r="R54">
        <f t="shared" ca="1" si="10"/>
        <v>0</v>
      </c>
      <c r="S54">
        <f t="shared" ca="1" si="10"/>
        <v>0</v>
      </c>
      <c r="T54">
        <f t="shared" ca="1" si="10"/>
        <v>0</v>
      </c>
      <c r="U54">
        <f t="shared" ca="1" si="10"/>
        <v>0</v>
      </c>
      <c r="V54">
        <f ca="1">IF('Other 2030'!$A62="WT",INDIRECT("'Other 2030'!"&amp;'Country Selector'!$B$3&amp;ROW($A62))*10^12,0)*'Process Emissions Multipliers'!$D$31</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Multipliers'!$E$31</f>
        <v>0</v>
      </c>
    </row>
    <row r="55" spans="1:42">
      <c r="A55" s="74">
        <v>3</v>
      </c>
      <c r="B55">
        <f ca="1">IF('Other 2010'!$A63="WT",INDIRECT("'Other 2010'!"&amp;'Country Selector'!$B$3&amp;ROW($A63))*10^12,0)</f>
        <v>0</v>
      </c>
      <c r="C55">
        <f t="shared" ca="1" si="9"/>
        <v>0</v>
      </c>
      <c r="D55">
        <f t="shared" ca="1" si="9"/>
        <v>0</v>
      </c>
      <c r="E55">
        <f t="shared" ca="1" si="9"/>
        <v>0</v>
      </c>
      <c r="F55">
        <f t="shared" ca="1" si="9"/>
        <v>0</v>
      </c>
      <c r="G55">
        <f t="shared" ca="1" si="9"/>
        <v>0</v>
      </c>
      <c r="H55">
        <f t="shared" ca="1" si="9"/>
        <v>0</v>
      </c>
      <c r="I55">
        <f t="shared" ca="1" si="9"/>
        <v>0</v>
      </c>
      <c r="J55">
        <f t="shared" ca="1" si="9"/>
        <v>0</v>
      </c>
      <c r="K55">
        <f t="shared" ca="1" si="9"/>
        <v>0</v>
      </c>
      <c r="L55">
        <f ca="1">IF('Other 2020'!$A63="WT",INDIRECT("'Other 2020'!"&amp;'Country Selector'!$B$3&amp;ROW($A63))*10^12,0)*'Process Emissions Multipliers'!$B$31</f>
        <v>0</v>
      </c>
      <c r="M55">
        <f t="shared" ca="1" si="10"/>
        <v>0</v>
      </c>
      <c r="N55">
        <f t="shared" ca="1" si="10"/>
        <v>0</v>
      </c>
      <c r="O55">
        <f t="shared" ca="1" si="10"/>
        <v>0</v>
      </c>
      <c r="P55">
        <f t="shared" ca="1" si="10"/>
        <v>0</v>
      </c>
      <c r="Q55">
        <f t="shared" ca="1" si="10"/>
        <v>0</v>
      </c>
      <c r="R55">
        <f t="shared" ca="1" si="10"/>
        <v>0</v>
      </c>
      <c r="S55">
        <f t="shared" ca="1" si="10"/>
        <v>0</v>
      </c>
      <c r="T55">
        <f t="shared" ca="1" si="10"/>
        <v>0</v>
      </c>
      <c r="U55">
        <f t="shared" ca="1" si="10"/>
        <v>0</v>
      </c>
      <c r="V55">
        <f ca="1">IF('Other 2030'!$A63="WT",INDIRECT("'Other 2030'!"&amp;'Country Selector'!$B$3&amp;ROW($A63))*10^12,0)*'Process Emissions Multipliers'!$D$31</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Multipliers'!$E$31</f>
        <v>0</v>
      </c>
    </row>
    <row r="56" spans="1:42">
      <c r="A56" s="74">
        <v>4</v>
      </c>
      <c r="B56">
        <f ca="1">IF('Other 2010'!$A64="WT",INDIRECT("'Other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IF('Other 2020'!$A64="WT",INDIRECT("'Other 2020'!"&amp;'Country Selector'!$B$3&amp;ROW($A64))*10^12,0)*'Process Emissions Multipliers'!$B$31</f>
        <v>0</v>
      </c>
      <c r="M56">
        <f t="shared" ca="1" si="10"/>
        <v>0</v>
      </c>
      <c r="N56">
        <f t="shared" ca="1" si="10"/>
        <v>0</v>
      </c>
      <c r="O56">
        <f t="shared" ca="1" si="10"/>
        <v>0</v>
      </c>
      <c r="P56">
        <f t="shared" ca="1" si="10"/>
        <v>0</v>
      </c>
      <c r="Q56">
        <f t="shared" ca="1" si="10"/>
        <v>0</v>
      </c>
      <c r="R56">
        <f t="shared" ca="1" si="10"/>
        <v>0</v>
      </c>
      <c r="S56">
        <f t="shared" ca="1" si="10"/>
        <v>0</v>
      </c>
      <c r="T56">
        <f t="shared" ca="1" si="10"/>
        <v>0</v>
      </c>
      <c r="U56">
        <f t="shared" ca="1" si="10"/>
        <v>0</v>
      </c>
      <c r="V56">
        <f ca="1">IF('Other 2030'!$A64="WT",INDIRECT("'Other 2030'!"&amp;'Country Selector'!$B$3&amp;ROW($A64))*10^12,0)*'Process Emissions Multipliers'!$D$31</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Multipliers'!$E$31</f>
        <v>0</v>
      </c>
    </row>
    <row r="57" spans="1:42">
      <c r="A57" s="74">
        <v>5</v>
      </c>
      <c r="B57">
        <f ca="1">IF('Other 2010'!$A65="WT",INDIRECT("'Other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IF('Other 2020'!$A65="WT",INDIRECT("'Other 2020'!"&amp;'Country Selector'!$B$3&amp;ROW($A65))*10^12,0)*'Process Emissions Multipliers'!$B$31</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IF('Other 2030'!$A65="WT",INDIRECT("'Other 2030'!"&amp;'Country Selector'!$B$3&amp;ROW($A65))*10^12,0)*'Process Emissions Multipliers'!$D$31</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Multipliers'!$E$31</f>
        <v>0</v>
      </c>
    </row>
    <row r="58" spans="1:42">
      <c r="A58" s="74">
        <v>6</v>
      </c>
      <c r="B58">
        <f ca="1">IF('Other 2010'!$A66="WT",INDIRECT("'Other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IF('Other 2020'!$A66="WT",INDIRECT("'Other 2020'!"&amp;'Country Selector'!$B$3&amp;ROW($A66))*10^12,0)*'Process Emissions Multipliers'!$B$31</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IF('Other 2030'!$A66="WT",INDIRECT("'Other 2030'!"&amp;'Country Selector'!$B$3&amp;ROW($A66))*10^12,0)*'Process Emissions Multipliers'!$D$31</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Multipliers'!$E$31</f>
        <v>0</v>
      </c>
    </row>
    <row r="59" spans="1:42">
      <c r="A59" s="74">
        <v>7</v>
      </c>
      <c r="B59">
        <f ca="1">IF('Other 2010'!$A67="WT",INDIRECT("'Other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IF('Other 2020'!$A67="WT",INDIRECT("'Other 2020'!"&amp;'Country Selector'!$B$3&amp;ROW($A67))*10^12,0)*'Process Emissions Multipliers'!$B$31</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IF('Other 2030'!$A67="WT",INDIRECT("'Other 2030'!"&amp;'Country Selector'!$B$3&amp;ROW($A67))*10^12,0)*'Process Emissions Multipliers'!$D$31</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Multipliers'!$E$31</f>
        <v>0</v>
      </c>
    </row>
    <row r="60" spans="1:42">
      <c r="A60" s="74">
        <v>8</v>
      </c>
      <c r="B60">
        <f ca="1">IF('Other 2010'!$A68="WT",INDIRECT("'Other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IF('Other 2020'!$A68="WT",INDIRECT("'Other 2020'!"&amp;'Country Selector'!$B$3&amp;ROW($A68))*10^12,0)*'Process Emissions Multipliers'!$B$31</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IF('Other 2030'!$A68="WT",INDIRECT("'Other 2030'!"&amp;'Country Selector'!$B$3&amp;ROW($A68))*10^12,0)*'Process Emissions Multipliers'!$D$31</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Multipliers'!$E$31</f>
        <v>0</v>
      </c>
    </row>
    <row r="61" spans="1:42">
      <c r="A61" s="74">
        <v>9</v>
      </c>
      <c r="B61">
        <f ca="1">IF('Other 2010'!$A69="WT",INDIRECT("'Other 2010'!"&amp;'Country Selector'!$B$3&amp;ROW($A69))*10^12,0)</f>
        <v>0</v>
      </c>
      <c r="C61">
        <f t="shared" ca="1" si="9"/>
        <v>0</v>
      </c>
      <c r="D61">
        <f t="shared" ca="1" si="9"/>
        <v>0</v>
      </c>
      <c r="E61">
        <f t="shared" ca="1" si="9"/>
        <v>0</v>
      </c>
      <c r="F61">
        <f t="shared" ca="1" si="9"/>
        <v>0</v>
      </c>
      <c r="G61">
        <f t="shared" ca="1" si="9"/>
        <v>0</v>
      </c>
      <c r="H61">
        <f t="shared" ca="1" si="9"/>
        <v>0</v>
      </c>
      <c r="I61">
        <f t="shared" ca="1" si="9"/>
        <v>0</v>
      </c>
      <c r="J61">
        <f t="shared" ca="1" si="9"/>
        <v>0</v>
      </c>
      <c r="K61">
        <f t="shared" ca="1" si="9"/>
        <v>0</v>
      </c>
      <c r="L61">
        <f ca="1">IF('Other 2020'!$A69="WT",INDIRECT("'Other 2020'!"&amp;'Country Selector'!$B$3&amp;ROW($A69))*10^12,0)*'Process Emissions Multipliers'!$B$31</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IF('Other 2030'!$A69="WT",INDIRECT("'Other 2030'!"&amp;'Country Selector'!$B$3&amp;ROW($A69))*10^12,0)*'Process Emissions Multipliers'!$D$31</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Multipliers'!$E$31</f>
        <v>0</v>
      </c>
    </row>
    <row r="62" spans="1:42">
      <c r="A62" s="74">
        <v>10</v>
      </c>
      <c r="B62">
        <f ca="1">IF('Other 2010'!$A70="WT",INDIRECT("'Other 2010'!"&amp;'Country Selector'!$B$3&amp;ROW($A70))*10^12,0)</f>
        <v>0</v>
      </c>
      <c r="C62">
        <f t="shared" ca="1" si="9"/>
        <v>0</v>
      </c>
      <c r="D62">
        <f t="shared" ca="1" si="9"/>
        <v>0</v>
      </c>
      <c r="E62">
        <f t="shared" ca="1" si="9"/>
        <v>0</v>
      </c>
      <c r="F62">
        <f t="shared" ca="1" si="9"/>
        <v>0</v>
      </c>
      <c r="G62">
        <f t="shared" ca="1" si="9"/>
        <v>0</v>
      </c>
      <c r="H62">
        <f t="shared" ca="1" si="9"/>
        <v>0</v>
      </c>
      <c r="I62">
        <f t="shared" ca="1" si="9"/>
        <v>0</v>
      </c>
      <c r="J62">
        <f t="shared" ca="1" si="9"/>
        <v>0</v>
      </c>
      <c r="K62">
        <f t="shared" ca="1" si="9"/>
        <v>0</v>
      </c>
      <c r="L62">
        <f ca="1">IF('Other 2020'!$A70="WT",INDIRECT("'Other 2020'!"&amp;'Country Selector'!$B$3&amp;ROW($A70))*10^12,0)*'Process Emissions Multipliers'!$B$31</f>
        <v>0</v>
      </c>
      <c r="M62">
        <f t="shared" ca="1" si="10"/>
        <v>0</v>
      </c>
      <c r="N62">
        <f t="shared" ca="1" si="10"/>
        <v>0</v>
      </c>
      <c r="O62">
        <f t="shared" ca="1" si="10"/>
        <v>0</v>
      </c>
      <c r="P62">
        <f t="shared" ca="1" si="10"/>
        <v>0</v>
      </c>
      <c r="Q62">
        <f t="shared" ca="1" si="10"/>
        <v>0</v>
      </c>
      <c r="R62">
        <f t="shared" ca="1" si="10"/>
        <v>0</v>
      </c>
      <c r="S62">
        <f t="shared" ca="1" si="10"/>
        <v>0</v>
      </c>
      <c r="T62">
        <f t="shared" ca="1" si="10"/>
        <v>0</v>
      </c>
      <c r="U62">
        <f t="shared" ca="1" si="10"/>
        <v>0</v>
      </c>
      <c r="V62">
        <f ca="1">IF('Other 2030'!$A70="WT",INDIRECT("'Other 2030'!"&amp;'Country Selector'!$B$3&amp;ROW($A70))*10^12,0)*'Process Emissions Multipliers'!$D$31</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Multipliers'!$E$31</f>
        <v>0</v>
      </c>
    </row>
    <row r="63" spans="1:42">
      <c r="A63" s="74">
        <v>11</v>
      </c>
      <c r="B63">
        <f ca="1">IF('Other 2010'!$A71="WT",INDIRECT("'Other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IF('Other 2020'!$A71="WT",INDIRECT("'Other 2020'!"&amp;'Country Selector'!$B$3&amp;ROW($A71))*10^12,0)*'Process Emissions Multipliers'!$B$31</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IF('Other 2030'!$A71="WT",INDIRECT("'Other 2030'!"&amp;'Country Selector'!$B$3&amp;ROW($A71))*10^12,0)*'Process Emissions Multipliers'!$D$31</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Multipliers'!$E$31</f>
        <v>0</v>
      </c>
    </row>
    <row r="64" spans="1:42">
      <c r="A64" s="74">
        <v>12</v>
      </c>
      <c r="B64">
        <f ca="1">IF('Other 2010'!$A72="WT",INDIRECT("'Other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IF('Other 2020'!$A72="WT",INDIRECT("'Other 2020'!"&amp;'Country Selector'!$B$3&amp;ROW($A72))*10^12,0)*'Process Emissions Multipliers'!$B$31</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IF('Other 2030'!$A72="WT",INDIRECT("'Other 2030'!"&amp;'Country Selector'!$B$3&amp;ROW($A72))*10^12,0)*'Process Emissions Multipliers'!$D$31</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Multipliers'!$E$31</f>
        <v>0</v>
      </c>
    </row>
    <row r="65" spans="1:42">
      <c r="A65" s="74">
        <v>13</v>
      </c>
      <c r="B65">
        <f ca="1">IF('Other 2010'!$A73="WT",INDIRECT("'Other 2010'!"&amp;'Country Selector'!$B$3&amp;ROW($A73))*10^12,0)</f>
        <v>0</v>
      </c>
      <c r="C65">
        <f t="shared" ca="1" si="15"/>
        <v>0</v>
      </c>
      <c r="D65">
        <f t="shared" ca="1" si="12"/>
        <v>0</v>
      </c>
      <c r="E65">
        <f t="shared" ca="1" si="12"/>
        <v>0</v>
      </c>
      <c r="F65">
        <f t="shared" ca="1" si="12"/>
        <v>0</v>
      </c>
      <c r="G65">
        <f t="shared" ca="1" si="12"/>
        <v>0</v>
      </c>
      <c r="H65">
        <f t="shared" ca="1" si="12"/>
        <v>0</v>
      </c>
      <c r="I65">
        <f t="shared" ca="1" si="12"/>
        <v>0</v>
      </c>
      <c r="J65">
        <f t="shared" ca="1" si="12"/>
        <v>0</v>
      </c>
      <c r="K65">
        <f t="shared" ca="1" si="12"/>
        <v>0</v>
      </c>
      <c r="L65">
        <f ca="1">IF('Other 2020'!$A73="WT",INDIRECT("'Other 2020'!"&amp;'Country Selector'!$B$3&amp;ROW($A73))*10^12,0)*'Process Emissions Multipliers'!$B$31</f>
        <v>0</v>
      </c>
      <c r="M65">
        <f t="shared" ca="1" si="16"/>
        <v>0</v>
      </c>
      <c r="N65">
        <f t="shared" ca="1" si="13"/>
        <v>0</v>
      </c>
      <c r="O65">
        <f t="shared" ca="1" si="13"/>
        <v>0</v>
      </c>
      <c r="P65">
        <f t="shared" ca="1" si="13"/>
        <v>0</v>
      </c>
      <c r="Q65">
        <f t="shared" ca="1" si="13"/>
        <v>0</v>
      </c>
      <c r="R65">
        <f t="shared" ca="1" si="13"/>
        <v>0</v>
      </c>
      <c r="S65">
        <f t="shared" ca="1" si="13"/>
        <v>0</v>
      </c>
      <c r="T65">
        <f t="shared" ca="1" si="13"/>
        <v>0</v>
      </c>
      <c r="U65">
        <f t="shared" ca="1" si="13"/>
        <v>0</v>
      </c>
      <c r="V65">
        <f ca="1">IF('Other 2030'!$A73="WT",INDIRECT("'Other 2030'!"&amp;'Country Selector'!$B$3&amp;ROW($A73))*10^12,0)*'Process Emissions Multipliers'!$D$31</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Multipliers'!$E$31</f>
        <v>0</v>
      </c>
    </row>
    <row r="66" spans="1:42">
      <c r="A66" s="74">
        <v>14</v>
      </c>
      <c r="B66">
        <f ca="1">IF('Other 2010'!$A74="WT",INDIRECT("'Other 2010'!"&amp;'Country Selector'!$B$3&amp;ROW($A74))*10^12,0)</f>
        <v>0</v>
      </c>
      <c r="C66">
        <f t="shared" ca="1" si="15"/>
        <v>0</v>
      </c>
      <c r="D66">
        <f t="shared" ca="1" si="12"/>
        <v>0</v>
      </c>
      <c r="E66">
        <f t="shared" ca="1" si="12"/>
        <v>0</v>
      </c>
      <c r="F66">
        <f t="shared" ca="1" si="12"/>
        <v>0</v>
      </c>
      <c r="G66">
        <f t="shared" ca="1" si="12"/>
        <v>0</v>
      </c>
      <c r="H66">
        <f t="shared" ca="1" si="12"/>
        <v>0</v>
      </c>
      <c r="I66">
        <f t="shared" ca="1" si="12"/>
        <v>0</v>
      </c>
      <c r="J66">
        <f t="shared" ca="1" si="12"/>
        <v>0</v>
      </c>
      <c r="K66">
        <f t="shared" ca="1" si="12"/>
        <v>0</v>
      </c>
      <c r="L66">
        <f ca="1">IF('Other 2020'!$A74="WT",INDIRECT("'Other 2020'!"&amp;'Country Selector'!$B$3&amp;ROW($A74))*10^12,0)*'Process Emissions Multipliers'!$B$31</f>
        <v>0</v>
      </c>
      <c r="M66">
        <f t="shared" ca="1" si="16"/>
        <v>0</v>
      </c>
      <c r="N66">
        <f t="shared" ca="1" si="13"/>
        <v>0</v>
      </c>
      <c r="O66">
        <f t="shared" ca="1" si="13"/>
        <v>0</v>
      </c>
      <c r="P66">
        <f t="shared" ca="1" si="13"/>
        <v>0</v>
      </c>
      <c r="Q66">
        <f t="shared" ca="1" si="13"/>
        <v>0</v>
      </c>
      <c r="R66">
        <f t="shared" ca="1" si="13"/>
        <v>0</v>
      </c>
      <c r="S66">
        <f t="shared" ca="1" si="13"/>
        <v>0</v>
      </c>
      <c r="T66">
        <f t="shared" ca="1" si="13"/>
        <v>0</v>
      </c>
      <c r="U66">
        <f t="shared" ca="1" si="13"/>
        <v>0</v>
      </c>
      <c r="V66">
        <f ca="1">IF('Other 2030'!$A74="WT",INDIRECT("'Other 2030'!"&amp;'Country Selector'!$B$3&amp;ROW($A74))*10^12,0)*'Process Emissions Multipliers'!$D$31</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Multipliers'!$E$31</f>
        <v>0</v>
      </c>
    </row>
    <row r="67" spans="1:42">
      <c r="A67" s="74">
        <v>15</v>
      </c>
      <c r="B67">
        <f ca="1">IF('Other 2010'!$A75="WT",INDIRECT("'Other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IF('Other 2020'!$A75="WT",INDIRECT("'Other 2020'!"&amp;'Country Selector'!$B$3&amp;ROW($A75))*10^12,0)*'Process Emissions Multipliers'!$B$31</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IF('Other 2030'!$A75="WT",INDIRECT("'Other 2030'!"&amp;'Country Selector'!$B$3&amp;ROW($A75))*10^12,0)*'Process Emissions Multipliers'!$D$31</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Multipliers'!$E$31</f>
        <v>0</v>
      </c>
    </row>
    <row r="68" spans="1:42">
      <c r="A68" s="74">
        <v>16</v>
      </c>
      <c r="B68">
        <f ca="1">IF('Other 2010'!$A76="WT",INDIRECT("'Other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IF('Other 2020'!$A76="WT",INDIRECT("'Other 2020'!"&amp;'Country Selector'!$B$3&amp;ROW($A76))*10^12,0)*'Process Emissions Multipliers'!$B$31</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IF('Other 2030'!$A76="WT",INDIRECT("'Other 2030'!"&amp;'Country Selector'!$B$3&amp;ROW($A76))*10^12,0)*'Process Emissions Multipliers'!$D$31</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Multipliers'!$E$31</f>
        <v>0</v>
      </c>
    </row>
    <row r="69" spans="1:42">
      <c r="A69" s="74">
        <v>17</v>
      </c>
      <c r="B69">
        <f ca="1">IF('Other 2010'!$A77="WT",INDIRECT("'Other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IF('Other 2020'!$A77="WT",INDIRECT("'Other 2020'!"&amp;'Country Selector'!$B$3&amp;ROW($A77))*10^12,0)*'Process Emissions Multipliers'!$B$31</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IF('Other 2030'!$A77="WT",INDIRECT("'Other 2030'!"&amp;'Country Selector'!$B$3&amp;ROW($A77))*10^12,0)*'Process Emissions Multipliers'!$D$31</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Multipliers'!$E$31</f>
        <v>0</v>
      </c>
    </row>
    <row r="70" spans="1:42">
      <c r="A70" s="74">
        <v>18</v>
      </c>
      <c r="B70">
        <f ca="1">IF('Other 2010'!$A78="WT",INDIRECT("'Other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IF('Other 2020'!$A78="WT",INDIRECT("'Other 2020'!"&amp;'Country Selector'!$B$3&amp;ROW($A78))*10^12,0)*'Process Emissions Multipliers'!$B$31</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IF('Other 2030'!$A78="WT",INDIRECT("'Other 2030'!"&amp;'Country Selector'!$B$3&amp;ROW($A78))*10^12,0)*'Process Emissions Multipliers'!$D$31</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Multipliers'!$E$31</f>
        <v>0</v>
      </c>
    </row>
    <row r="71" spans="1:42">
      <c r="A71" s="74">
        <v>19</v>
      </c>
      <c r="B71">
        <f ca="1">IF('Other 2010'!$A79="WT",INDIRECT("'Other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IF('Other 2020'!$A79="WT",INDIRECT("'Other 2020'!"&amp;'Country Selector'!$B$3&amp;ROW($A79))*10^12,0)*'Process Emissions Multipliers'!$B$31</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IF('Other 2030'!$A79="WT",INDIRECT("'Other 2030'!"&amp;'Country Selector'!$B$3&amp;ROW($A79))*10^12,0)*'Process Emissions Multipliers'!$D$31</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Multipliers'!$E$31</f>
        <v>0</v>
      </c>
    </row>
    <row r="72" spans="1:42">
      <c r="A72" s="74">
        <v>20</v>
      </c>
      <c r="B72">
        <f ca="1">IF('Other 2010'!$A80="WT",INDIRECT("'Other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IF('Other 2020'!$A80="WT",INDIRECT("'Other 2020'!"&amp;'Country Selector'!$B$3&amp;ROW($A80))*10^12,0)*'Process Emissions Multipliers'!$B$31</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IF('Other 2030'!$A80="WT",INDIRECT("'Other 2030'!"&amp;'Country Selector'!$B$3&amp;ROW($A80))*10^12,0)*'Process Emissions Multipliers'!$D$31</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Multipliers'!$E$31</f>
        <v>0</v>
      </c>
    </row>
    <row r="73" spans="1:42">
      <c r="A73" s="74">
        <v>21</v>
      </c>
      <c r="B73">
        <f ca="1">IF('Other 2010'!$A81="WT",INDIRECT("'Other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IF('Other 2020'!$A81="WT",INDIRECT("'Other 2020'!"&amp;'Country Selector'!$B$3&amp;ROW($A81))*10^12,0)*'Process Emissions Multipliers'!$B$31</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IF('Other 2030'!$A81="WT",INDIRECT("'Other 2030'!"&amp;'Country Selector'!$B$3&amp;ROW($A81))*10^12,0)*'Process Emissions Multipliers'!$D$31</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Multipliers'!$E$31</f>
        <v>0</v>
      </c>
    </row>
    <row r="74" spans="1:42">
      <c r="A74" s="74">
        <v>22</v>
      </c>
      <c r="B74">
        <f ca="1">IF('Other 2010'!$A82="WT",INDIRECT("'Other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IF('Other 2020'!$A82="WT",INDIRECT("'Other 2020'!"&amp;'Country Selector'!$B$3&amp;ROW($A82))*10^12,0)*'Process Emissions Multipliers'!$B$31</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IF('Other 2030'!$A82="WT",INDIRECT("'Other 2030'!"&amp;'Country Selector'!$B$3&amp;ROW($A82))*10^12,0)*'Process Emissions Multipliers'!$D$31</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Multipliers'!$E$31</f>
        <v>0</v>
      </c>
    </row>
    <row r="75" spans="1:42">
      <c r="A75" s="74">
        <v>23</v>
      </c>
      <c r="B75">
        <f ca="1">IF('Other 2010'!$A83="WT",INDIRECT("'Other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IF('Other 2020'!$A83="WT",INDIRECT("'Other 2020'!"&amp;'Country Selector'!$B$3&amp;ROW($A83))*10^12,0)*'Process Emissions Multipliers'!$B$31</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IF('Other 2030'!$A83="WT",INDIRECT("'Other 2030'!"&amp;'Country Selector'!$B$3&amp;ROW($A83))*10^12,0)*'Process Emissions Multipliers'!$D$31</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Multipliers'!$E$31</f>
        <v>0</v>
      </c>
    </row>
    <row r="76" spans="1:42">
      <c r="A76" s="74">
        <v>24</v>
      </c>
      <c r="B76">
        <f ca="1">IF('Other 2010'!$A84="WT",INDIRECT("'Other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IF('Other 2020'!$A84="WT",INDIRECT("'Other 2020'!"&amp;'Country Selector'!$B$3&amp;ROW($A84))*10^12,0)*'Process Emissions Multipliers'!$B$31</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IF('Other 2030'!$A84="WT",INDIRECT("'Other 2030'!"&amp;'Country Selector'!$B$3&amp;ROW($A84))*10^12,0)*'Process Emissions Multipliers'!$D$31</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Multipliers'!$E$31</f>
        <v>0</v>
      </c>
    </row>
    <row r="77" spans="1:42">
      <c r="A77" s="74">
        <v>25</v>
      </c>
      <c r="B77">
        <f ca="1">IF('Other 2010'!$A85="WT",INDIRECT("'Other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IF('Other 2020'!$A85="WT",INDIRECT("'Other 2020'!"&amp;'Country Selector'!$B$3&amp;ROW($A85))*10^12,0)*'Process Emissions Multipliers'!$B$31</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IF('Other 2030'!$A85="WT",INDIRECT("'Other 2030'!"&amp;'Country Selector'!$B$3&amp;ROW($A85))*10^12,0)*'Process Emissions Multipliers'!$D$31</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Multipliers'!$E$31</f>
        <v>0</v>
      </c>
    </row>
    <row r="78" spans="1:42">
      <c r="A78" s="74">
        <v>26</v>
      </c>
      <c r="B78">
        <f ca="1">IF('Other 2010'!$A86="WT",INDIRECT("'Other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IF('Other 2020'!$A86="WT",INDIRECT("'Other 2020'!"&amp;'Country Selector'!$B$3&amp;ROW($A86))*10^12,0)*'Process Emissions Multipliers'!$B$31</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IF('Other 2030'!$A86="WT",INDIRECT("'Other 2030'!"&amp;'Country Selector'!$B$3&amp;ROW($A86))*10^12,0)*'Process Emissions Multipliers'!$D$31</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Multipliers'!$E$31</f>
        <v>0</v>
      </c>
    </row>
    <row r="79" spans="1:42">
      <c r="A79" s="74">
        <v>27</v>
      </c>
      <c r="B79">
        <f ca="1">IF('Other 2010'!$A87="WT",INDIRECT("'Other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IF('Other 2020'!$A87="WT",INDIRECT("'Other 2020'!"&amp;'Country Selector'!$B$3&amp;ROW($A87))*10^12,0)*'Process Emissions Multipliers'!$B$31</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IF('Other 2030'!$A87="WT",INDIRECT("'Other 2030'!"&amp;'Country Selector'!$B$3&amp;ROW($A87))*10^12,0)*'Process Emissions Multipliers'!$D$31</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Multipliers'!$E$31</f>
        <v>0</v>
      </c>
    </row>
    <row r="80" spans="1:42">
      <c r="A80" s="74">
        <v>28</v>
      </c>
      <c r="B80">
        <f ca="1">IF('Other 2010'!$A88="WT",INDIRECT("'Other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IF('Other 2020'!$A88="WT",INDIRECT("'Other 2020'!"&amp;'Country Selector'!$B$3&amp;ROW($A88))*10^12,0)*'Process Emissions Multipliers'!$B$31</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IF('Other 2030'!$A88="WT",INDIRECT("'Other 2030'!"&amp;'Country Selector'!$B$3&amp;ROW($A88))*10^12,0)*'Process Emissions Multipliers'!$D$31</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Multipliers'!$E$31</f>
        <v>0</v>
      </c>
    </row>
    <row r="81" spans="1:42">
      <c r="A81" s="74">
        <v>29</v>
      </c>
      <c r="B81">
        <f ca="1">IF('Other 2010'!$A89="WT",INDIRECT("'Other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IF('Other 2020'!$A89="WT",INDIRECT("'Other 2020'!"&amp;'Country Selector'!$B$3&amp;ROW($A89))*10^12,0)*'Process Emissions Multipliers'!$B$31</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IF('Other 2030'!$A89="WT",INDIRECT("'Other 2030'!"&amp;'Country Selector'!$B$3&amp;ROW($A89))*10^12,0)*'Process Emissions Multipliers'!$D$31</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Multipliers'!$E$31</f>
        <v>0</v>
      </c>
    </row>
    <row r="82" spans="1:42">
      <c r="A82" s="74">
        <v>30</v>
      </c>
      <c r="B82">
        <f ca="1">IF('Other 2010'!$A90="WT",INDIRECT("'Other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IF('Other 2020'!$A90="WT",INDIRECT("'Other 2020'!"&amp;'Country Selector'!$B$3&amp;ROW($A90))*10^12,0)*'Process Emissions Multipliers'!$B$31</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IF('Other 2030'!$A90="WT",INDIRECT("'Other 2030'!"&amp;'Country Selector'!$B$3&amp;ROW($A90))*10^12,0)*'Process Emissions Multipliers'!$D$31</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Multipliers'!$E$31</f>
        <v>0</v>
      </c>
    </row>
    <row r="83" spans="1:42">
      <c r="A83" s="74">
        <v>31</v>
      </c>
      <c r="B83">
        <f ca="1">IF('Other 2010'!$A91="WT",INDIRECT("'Other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IF('Other 2020'!$A91="WT",INDIRECT("'Other 2020'!"&amp;'Country Selector'!$B$3&amp;ROW($A91))*10^12,0)*'Process Emissions Multipliers'!$B$31</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IF('Other 2030'!$A91="WT",INDIRECT("'Other 2030'!"&amp;'Country Selector'!$B$3&amp;ROW($A91))*10^12,0)*'Process Emissions Multipliers'!$D$31</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Multipliers'!$E$31</f>
        <v>0</v>
      </c>
    </row>
    <row r="84" spans="1:42">
      <c r="A84" s="74">
        <v>32</v>
      </c>
      <c r="B84">
        <f ca="1">IF('Other 2010'!$A92="WT",INDIRECT("'Other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IF('Other 2020'!$A92="WT",INDIRECT("'Other 2020'!"&amp;'Country Selector'!$B$3&amp;ROW($A92))*10^12,0)*'Process Emissions Multipliers'!$B$31</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IF('Other 2030'!$A92="WT",INDIRECT("'Other 2030'!"&amp;'Country Selector'!$B$3&amp;ROW($A92))*10^12,0)*'Process Emissions Multipliers'!$D$31</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Multipliers'!$E$31</f>
        <v>0</v>
      </c>
    </row>
    <row r="85" spans="1:42">
      <c r="A85" s="74">
        <v>33</v>
      </c>
      <c r="B85">
        <f ca="1">IF('Other 2010'!$A93="WT",INDIRECT("'Other 2010'!"&amp;'Country Selector'!$B$3&amp;ROW($A93))*10^12,0)</f>
        <v>0</v>
      </c>
      <c r="C85">
        <f t="shared" ca="1" si="15"/>
        <v>0</v>
      </c>
      <c r="D85">
        <f t="shared" ca="1" si="12"/>
        <v>0</v>
      </c>
      <c r="E85">
        <f t="shared" ca="1" si="12"/>
        <v>0</v>
      </c>
      <c r="F85">
        <f t="shared" ca="1" si="12"/>
        <v>0</v>
      </c>
      <c r="G85">
        <f t="shared" ca="1" si="12"/>
        <v>0</v>
      </c>
      <c r="H85">
        <f t="shared" ca="1" si="12"/>
        <v>0</v>
      </c>
      <c r="I85">
        <f t="shared" ca="1" si="12"/>
        <v>0</v>
      </c>
      <c r="J85">
        <f t="shared" ca="1" si="12"/>
        <v>0</v>
      </c>
      <c r="K85">
        <f t="shared" ca="1" si="12"/>
        <v>0</v>
      </c>
      <c r="L85">
        <f ca="1">IF('Other 2020'!$A93="WT",INDIRECT("'Other 2020'!"&amp;'Country Selector'!$B$3&amp;ROW($A93))*10^12,0)*'Process Emissions Multipliers'!$B$31</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IF('Other 2030'!$A93="WT",INDIRECT("'Other 2030'!"&amp;'Country Selector'!$B$3&amp;ROW($A93))*10^12,0)*'Process Emissions Multipliers'!$D$31</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Multipliers'!$E$31</f>
        <v>0</v>
      </c>
    </row>
    <row r="86" spans="1:42">
      <c r="A86" s="74">
        <v>34</v>
      </c>
      <c r="B86">
        <f ca="1">IF('Other 2010'!$A94="WT",INDIRECT("'Other 2010'!"&amp;'Country Selector'!$B$3&amp;ROW($A94))*10^12,0)</f>
        <v>0</v>
      </c>
      <c r="C86">
        <f t="shared" ca="1" si="15"/>
        <v>0</v>
      </c>
      <c r="D86">
        <f t="shared" ca="1" si="12"/>
        <v>0</v>
      </c>
      <c r="E86">
        <f t="shared" ca="1" si="12"/>
        <v>0</v>
      </c>
      <c r="F86">
        <f t="shared" ca="1" si="12"/>
        <v>0</v>
      </c>
      <c r="G86">
        <f t="shared" ca="1" si="12"/>
        <v>0</v>
      </c>
      <c r="H86">
        <f t="shared" ca="1" si="12"/>
        <v>0</v>
      </c>
      <c r="I86">
        <f t="shared" ca="1" si="12"/>
        <v>0</v>
      </c>
      <c r="J86">
        <f t="shared" ca="1" si="12"/>
        <v>0</v>
      </c>
      <c r="K86">
        <f t="shared" ca="1" si="12"/>
        <v>0</v>
      </c>
      <c r="L86">
        <f ca="1">IF('Other 2020'!$A94="WT",INDIRECT("'Other 2020'!"&amp;'Country Selector'!$B$3&amp;ROW($A94))*10^12,0)*'Process Emissions Multipliers'!$B$31</f>
        <v>0</v>
      </c>
      <c r="M86">
        <f t="shared" ca="1" si="16"/>
        <v>0</v>
      </c>
      <c r="N86">
        <f t="shared" ca="1" si="13"/>
        <v>0</v>
      </c>
      <c r="O86">
        <f t="shared" ca="1" si="13"/>
        <v>0</v>
      </c>
      <c r="P86">
        <f t="shared" ca="1" si="13"/>
        <v>0</v>
      </c>
      <c r="Q86">
        <f t="shared" ca="1" si="13"/>
        <v>0</v>
      </c>
      <c r="R86">
        <f t="shared" ca="1" si="13"/>
        <v>0</v>
      </c>
      <c r="S86">
        <f t="shared" ca="1" si="13"/>
        <v>0</v>
      </c>
      <c r="T86">
        <f t="shared" ca="1" si="13"/>
        <v>0</v>
      </c>
      <c r="U86">
        <f t="shared" ca="1" si="13"/>
        <v>0</v>
      </c>
      <c r="V86">
        <f ca="1">IF('Other 2030'!$A94="WT",INDIRECT("'Other 2030'!"&amp;'Country Selector'!$B$3&amp;ROW($A94))*10^12,0)*'Process Emissions Multipliers'!$D$31</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Multipliers'!$E$31</f>
        <v>0</v>
      </c>
    </row>
    <row r="87" spans="1:42">
      <c r="A87" s="74">
        <v>35</v>
      </c>
      <c r="B87">
        <f ca="1">IF('Other 2010'!$A95="WT",INDIRECT("'Other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IF('Other 2020'!$A95="WT",INDIRECT("'Other 2020'!"&amp;'Country Selector'!$B$3&amp;ROW($A95))*10^12,0)*'Process Emissions Multipliers'!$B$31</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IF('Other 2030'!$A95="WT",INDIRECT("'Other 2030'!"&amp;'Country Selector'!$B$3&amp;ROW($A95))*10^12,0)*'Process Emissions Multipliers'!$D$31</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Multipliers'!$E$31</f>
        <v>0</v>
      </c>
    </row>
    <row r="88" spans="1:42">
      <c r="A88" s="74">
        <v>36</v>
      </c>
      <c r="B88">
        <f ca="1">IF('Other 2010'!$A96="WT",INDIRECT("'Other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IF('Other 2020'!$A96="WT",INDIRECT("'Other 2020'!"&amp;'Country Selector'!$B$3&amp;ROW($A96))*10^12,0)*'Process Emissions Multipliers'!$B$31</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IF('Other 2030'!$A96="WT",INDIRECT("'Other 2030'!"&amp;'Country Selector'!$B$3&amp;ROW($A96))*10^12,0)*'Process Emissions Multipliers'!$D$31</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Multipliers'!$E$31</f>
        <v>0</v>
      </c>
    </row>
    <row r="89" spans="1:42">
      <c r="A89" s="74">
        <v>37</v>
      </c>
      <c r="B89">
        <f ca="1">IF('Other 2010'!$A97="WT",INDIRECT("'Other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IF('Other 2020'!$A97="WT",INDIRECT("'Other 2020'!"&amp;'Country Selector'!$B$3&amp;ROW($A97))*10^12,0)*'Process Emissions Multipliers'!$B$31</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IF('Other 2030'!$A97="WT",INDIRECT("'Other 2030'!"&amp;'Country Selector'!$B$3&amp;ROW($A97))*10^12,0)*'Process Emissions Multipliers'!$D$31</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Multipliers'!$E$31</f>
        <v>0</v>
      </c>
    </row>
    <row r="90" spans="1:42">
      <c r="A90" s="74">
        <v>38</v>
      </c>
      <c r="B90">
        <f ca="1">IF('Other 2010'!$A98="WT",INDIRECT("'Other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IF('Other 2020'!$A98="WT",INDIRECT("'Other 2020'!"&amp;'Country Selector'!$B$3&amp;ROW($A98))*10^12,0)*'Process Emissions Multipliers'!$B$31</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IF('Other 2030'!$A98="WT",INDIRECT("'Other 2030'!"&amp;'Country Selector'!$B$3&amp;ROW($A98))*10^12,0)*'Process Emissions Multipliers'!$D$31</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Multipliers'!$E$31</f>
        <v>0</v>
      </c>
    </row>
    <row r="91" spans="1:42">
      <c r="A91" s="74">
        <v>39</v>
      </c>
      <c r="B91">
        <f ca="1">IF('Other 2010'!$A99="WT",INDIRECT("'Other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IF('Other 2020'!$A99="WT",INDIRECT("'Other 2020'!"&amp;'Country Selector'!$B$3&amp;ROW($A99))*10^12,0)*'Process Emissions Multipliers'!$B$31</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IF('Other 2030'!$A99="WT",INDIRECT("'Other 2030'!"&amp;'Country Selector'!$B$3&amp;ROW($A99))*10^12,0)*'Process Emissions Multipliers'!$D$31</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Multipliers'!$E$31</f>
        <v>0</v>
      </c>
    </row>
    <row r="92" spans="1:42">
      <c r="A92" s="74">
        <v>40</v>
      </c>
      <c r="B92">
        <f ca="1">IF('Other 2010'!$A100="WT",INDIRECT("'Other 2010'!"&amp;'Country Selector'!$B$3&amp;ROW($A100))*10^12,0)</f>
        <v>0</v>
      </c>
      <c r="C92">
        <f t="shared" ca="1" si="15"/>
        <v>0</v>
      </c>
      <c r="D92">
        <f t="shared" ca="1" si="12"/>
        <v>0</v>
      </c>
      <c r="E92">
        <f t="shared" ca="1" si="12"/>
        <v>0</v>
      </c>
      <c r="F92">
        <f t="shared" ca="1" si="12"/>
        <v>0</v>
      </c>
      <c r="G92">
        <f t="shared" ca="1" si="12"/>
        <v>0</v>
      </c>
      <c r="H92">
        <f t="shared" ca="1" si="12"/>
        <v>0</v>
      </c>
      <c r="I92">
        <f t="shared" ca="1" si="12"/>
        <v>0</v>
      </c>
      <c r="J92">
        <f t="shared" ca="1" si="12"/>
        <v>0</v>
      </c>
      <c r="K92">
        <f t="shared" ca="1" si="12"/>
        <v>0</v>
      </c>
      <c r="L92">
        <f ca="1">IF('Other 2020'!$A100="WT",INDIRECT("'Other 2020'!"&amp;'Country Selector'!$B$3&amp;ROW($A100))*10^12,0)*'Process Emissions Multipliers'!$B$31</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IF('Other 2030'!$A100="WT",INDIRECT("'Other 2030'!"&amp;'Country Selector'!$B$3&amp;ROW($A100))*10^12,0)*'Process Emissions Multipliers'!$D$31</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Multipliers'!$E$31</f>
        <v>0</v>
      </c>
    </row>
    <row r="93" spans="1:42">
      <c r="A93" s="74">
        <v>41</v>
      </c>
      <c r="B93">
        <f ca="1">IF('Other 2010'!$A101="WT",INDIRECT("'Other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IF('Other 2020'!$A101="WT",INDIRECT("'Other 2020'!"&amp;'Country Selector'!$B$3&amp;ROW($A101))*10^12,0)*'Process Emissions Multipliers'!$B$31</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IF('Other 2030'!$A101="WT",INDIRECT("'Other 2030'!"&amp;'Country Selector'!$B$3&amp;ROW($A101))*10^12,0)*'Process Emissions Multipliers'!$D$31</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Multipliers'!$E$31</f>
        <v>0</v>
      </c>
    </row>
    <row r="94" spans="1:42">
      <c r="A94" s="74">
        <v>42</v>
      </c>
      <c r="B94">
        <f ca="1">IF('Other 2010'!$A102="WT",INDIRECT("'Other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IF('Other 2020'!$A102="WT",INDIRECT("'Other 2020'!"&amp;'Country Selector'!$B$3&amp;ROW($A102))*10^12,0)*'Process Emissions Multipliers'!$B$31</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IF('Other 2030'!$A102="WT",INDIRECT("'Other 2030'!"&amp;'Country Selector'!$B$3&amp;ROW($A102))*10^12,0)*'Process Emissions Multipliers'!$D$31</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Multipliers'!$E$31</f>
        <v>0</v>
      </c>
    </row>
    <row r="95" spans="1:42">
      <c r="A95" s="74">
        <v>43</v>
      </c>
      <c r="B95">
        <f ca="1">IF('Other 2010'!$A103="WT",INDIRECT("'Other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IF('Other 2020'!$A103="WT",INDIRECT("'Other 2020'!"&amp;'Country Selector'!$B$3&amp;ROW($A103))*10^12,0)*'Process Emissions Multipliers'!$B$31</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IF('Other 2030'!$A103="WT",INDIRECT("'Other 2030'!"&amp;'Country Selector'!$B$3&amp;ROW($A103))*10^12,0)*'Process Emissions Multipliers'!$D$31</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Multipliers'!$E$31</f>
        <v>0</v>
      </c>
    </row>
    <row r="96" spans="1:42">
      <c r="A96" s="74">
        <v>44</v>
      </c>
      <c r="B96">
        <f ca="1">IF('Other 2010'!$A104="WT",INDIRECT("'Other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IF('Other 2020'!$A104="WT",INDIRECT("'Other 2020'!"&amp;'Country Selector'!$B$3&amp;ROW($A104))*10^12,0)*'Process Emissions Multipliers'!$B$31</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IF('Other 2030'!$A104="WT",INDIRECT("'Other 2030'!"&amp;'Country Selector'!$B$3&amp;ROW($A104))*10^12,0)*'Process Emissions Multipliers'!$D$31</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Multipliers'!$E$31</f>
        <v>0</v>
      </c>
    </row>
    <row r="97" spans="1:42">
      <c r="A97" s="74">
        <v>45</v>
      </c>
      <c r="B97">
        <f ca="1">IF('Other 2010'!$A105="WT",INDIRECT("'Other 2010'!"&amp;'Country Selector'!$B$3&amp;ROW($A105))*10^12,0)</f>
        <v>0</v>
      </c>
      <c r="C97">
        <f t="shared" ca="1" si="15"/>
        <v>0</v>
      </c>
      <c r="D97">
        <f t="shared" ca="1" si="20"/>
        <v>0</v>
      </c>
      <c r="E97">
        <f t="shared" ca="1" si="20"/>
        <v>0</v>
      </c>
      <c r="F97">
        <f t="shared" ca="1" si="20"/>
        <v>0</v>
      </c>
      <c r="G97">
        <f t="shared" ca="1" si="20"/>
        <v>0</v>
      </c>
      <c r="H97">
        <f t="shared" ca="1" si="20"/>
        <v>0</v>
      </c>
      <c r="I97">
        <f t="shared" ca="1" si="20"/>
        <v>0</v>
      </c>
      <c r="J97">
        <f t="shared" ca="1" si="20"/>
        <v>0</v>
      </c>
      <c r="K97">
        <f t="shared" ca="1" si="20"/>
        <v>0</v>
      </c>
      <c r="L97">
        <f ca="1">IF('Other 2020'!$A105="WT",INDIRECT("'Other 2020'!"&amp;'Country Selector'!$B$3&amp;ROW($A105))*10^12,0)*'Process Emissions Multipliers'!$B$31</f>
        <v>0</v>
      </c>
      <c r="M97">
        <f t="shared" ca="1" si="16"/>
        <v>0</v>
      </c>
      <c r="N97">
        <f t="shared" ca="1" si="21"/>
        <v>0</v>
      </c>
      <c r="O97">
        <f t="shared" ca="1" si="21"/>
        <v>0</v>
      </c>
      <c r="P97">
        <f t="shared" ca="1" si="21"/>
        <v>0</v>
      </c>
      <c r="Q97">
        <f t="shared" ca="1" si="21"/>
        <v>0</v>
      </c>
      <c r="R97">
        <f t="shared" ca="1" si="21"/>
        <v>0</v>
      </c>
      <c r="S97">
        <f t="shared" ca="1" si="21"/>
        <v>0</v>
      </c>
      <c r="T97">
        <f t="shared" ca="1" si="21"/>
        <v>0</v>
      </c>
      <c r="U97">
        <f t="shared" ca="1" si="21"/>
        <v>0</v>
      </c>
      <c r="V97">
        <f ca="1">IF('Other 2030'!$A105="WT",INDIRECT("'Other 2030'!"&amp;'Country Selector'!$B$3&amp;ROW($A105))*10^12,0)*'Process Emissions Multipliers'!$D$31</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Multipliers'!$E$31</f>
        <v>0</v>
      </c>
    </row>
    <row r="98" spans="1:42">
      <c r="A98" s="74">
        <v>46</v>
      </c>
      <c r="B98">
        <f ca="1">IF('Other 2010'!$A106="WT",INDIRECT("'Other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IF('Other 2020'!$A106="WT",INDIRECT("'Other 2020'!"&amp;'Country Selector'!$B$3&amp;ROW($A106))*10^12,0)*'Process Emissions Multipliers'!$B$31</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IF('Other 2030'!$A106="WT",INDIRECT("'Other 2030'!"&amp;'Country Selector'!$B$3&amp;ROW($A106))*10^12,0)*'Process Emissions Multipliers'!$D$31</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Multipliers'!$E$31</f>
        <v>0</v>
      </c>
    </row>
    <row r="99" spans="1:42">
      <c r="A99" s="74">
        <v>47</v>
      </c>
      <c r="B99">
        <f ca="1">IF('Other 2010'!$A107="WT",INDIRECT("'Other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IF('Other 2020'!$A107="WT",INDIRECT("'Other 2020'!"&amp;'Country Selector'!$B$3&amp;ROW($A107))*10^12,0)*'Process Emissions Multipliers'!$B$31</f>
        <v>0</v>
      </c>
      <c r="M99">
        <f t="shared" ca="1" si="16"/>
        <v>0</v>
      </c>
      <c r="N99">
        <f t="shared" ca="1" si="21"/>
        <v>0</v>
      </c>
      <c r="O99">
        <f t="shared" ca="1" si="21"/>
        <v>0</v>
      </c>
      <c r="P99">
        <f t="shared" ca="1" si="21"/>
        <v>0</v>
      </c>
      <c r="Q99">
        <f t="shared" ca="1" si="21"/>
        <v>0</v>
      </c>
      <c r="R99">
        <f t="shared" ca="1" si="21"/>
        <v>0</v>
      </c>
      <c r="S99">
        <f t="shared" ca="1" si="21"/>
        <v>0</v>
      </c>
      <c r="T99">
        <f t="shared" ca="1" si="21"/>
        <v>0</v>
      </c>
      <c r="U99">
        <f t="shared" ca="1" si="21"/>
        <v>0</v>
      </c>
      <c r="V99">
        <f ca="1">IF('Other 2030'!$A107="WT",INDIRECT("'Other 2030'!"&amp;'Country Selector'!$B$3&amp;ROW($A107))*10^12,0)*'Process Emissions Multipliers'!$D$31</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Multipliers'!$E$31</f>
        <v>0</v>
      </c>
    </row>
    <row r="100" spans="1:42">
      <c r="A100" s="74">
        <v>48</v>
      </c>
      <c r="B100">
        <f ca="1">IF('Other 2010'!$A108="WT",INDIRECT("'Other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IF('Other 2020'!$A108="WT",INDIRECT("'Other 2020'!"&amp;'Country Selector'!$B$3&amp;ROW($A108))*10^12,0)*'Process Emissions Multipliers'!$B$31</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IF('Other 2030'!$A108="WT",INDIRECT("'Other 2030'!"&amp;'Country Selector'!$B$3&amp;ROW($A108))*10^12,0)*'Process Emissions Multipliers'!$D$31</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Multipliers'!$E$31</f>
        <v>0</v>
      </c>
    </row>
    <row r="101" spans="1:42">
      <c r="A101" s="74">
        <v>49</v>
      </c>
      <c r="B101">
        <f ca="1">IF('Other 2010'!$A109="WT",INDIRECT("'Other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IF('Other 2020'!$A109="WT",INDIRECT("'Other 2020'!"&amp;'Country Selector'!$B$3&amp;ROW($A109))*10^12,0)*'Process Emissions Multipliers'!$B$31</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IF('Other 2030'!$A109="WT",INDIRECT("'Other 2030'!"&amp;'Country Selector'!$B$3&amp;ROW($A109))*10^12,0)*'Process Emissions Multipliers'!$D$31</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Multipliers'!$E$31</f>
        <v>0</v>
      </c>
    </row>
    <row r="102" spans="1:42">
      <c r="A102" s="74">
        <v>50</v>
      </c>
      <c r="B102">
        <f ca="1">IF('Other 2010'!$A110="WT",INDIRECT("'Other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IF('Other 2020'!$A110="WT",INDIRECT("'Other 2020'!"&amp;'Country Selector'!$B$3&amp;ROW($A110))*10^12,0)*'Process Emissions Multipliers'!$B$31</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IF('Other 2030'!$A110="WT",INDIRECT("'Other 2030'!"&amp;'Country Selector'!$B$3&amp;ROW($A110))*10^12,0)*'Process Emissions Multipliers'!$D$31</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Multipliers'!$E$31</f>
        <v>0</v>
      </c>
    </row>
    <row r="103" spans="1:42">
      <c r="A103" s="74">
        <v>51</v>
      </c>
      <c r="B103">
        <f ca="1">IF('Other 2010'!$A111="WT",INDIRECT("'Other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IF('Other 2020'!$A111="WT",INDIRECT("'Other 2020'!"&amp;'Country Selector'!$B$3&amp;ROW($A111))*10^12,0)*'Process Emissions Multipliers'!$B$31</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IF('Other 2030'!$A111="WT",INDIRECT("'Other 2030'!"&amp;'Country Selector'!$B$3&amp;ROW($A111))*10^12,0)*'Process Emissions Multipliers'!$D$31</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Multipliers'!$E$31</f>
        <v>0</v>
      </c>
    </row>
    <row r="104" spans="1:42">
      <c r="A104" s="74">
        <v>52</v>
      </c>
      <c r="B104">
        <f ca="1">IF('Other 2010'!$A112="WT",INDIRECT("'Other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IF('Other 2020'!$A112="WT",INDIRECT("'Other 2020'!"&amp;'Country Selector'!$B$3&amp;ROW($A112))*10^12,0)*'Process Emissions Multipliers'!$B$31</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IF('Other 2030'!$A112="WT",INDIRECT("'Other 2030'!"&amp;'Country Selector'!$B$3&amp;ROW($A112))*10^12,0)*'Process Emissions Multipliers'!$D$31</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Multipliers'!$E$31</f>
        <v>0</v>
      </c>
    </row>
    <row r="105" spans="1:42">
      <c r="A105" s="74">
        <v>53</v>
      </c>
      <c r="B105">
        <f ca="1">IF('Other 2010'!$A113="WT",INDIRECT("'Other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IF('Other 2020'!$A113="WT",INDIRECT("'Other 2020'!"&amp;'Country Selector'!$B$3&amp;ROW($A113))*10^12,0)*'Process Emissions Multipliers'!$B$31</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IF('Other 2030'!$A113="WT",INDIRECT("'Other 2030'!"&amp;'Country Selector'!$B$3&amp;ROW($A113))*10^12,0)*'Process Emissions Multipliers'!$D$31</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Multipliers'!$E$31</f>
        <v>0</v>
      </c>
    </row>
    <row r="106" spans="1:42">
      <c r="A106" s="74">
        <v>54</v>
      </c>
      <c r="B106">
        <f ca="1">IF('Other 2010'!$A114="WT",INDIRECT("'Other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IF('Other 2020'!$A114="WT",INDIRECT("'Other 2020'!"&amp;'Country Selector'!$B$3&amp;ROW($A114))*10^12,0)*'Process Emissions Multipliers'!$B$31</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IF('Other 2030'!$A114="WT",INDIRECT("'Other 2030'!"&amp;'Country Selector'!$B$3&amp;ROW($A114))*10^12,0)*'Process Emissions Multipliers'!$D$31</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Multipliers'!$E$31</f>
        <v>0</v>
      </c>
    </row>
    <row r="107" spans="1:42">
      <c r="A107" s="74">
        <v>55</v>
      </c>
      <c r="B107">
        <f ca="1">IF('Other 2010'!$A115="WT",INDIRECT("'Other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IF('Other 2020'!$A115="WT",INDIRECT("'Other 2020'!"&amp;'Country Selector'!$B$3&amp;ROW($A115))*10^12,0)*'Process Emissions Multipliers'!$B$31</f>
        <v>0</v>
      </c>
      <c r="M107">
        <f t="shared" ca="1" si="16"/>
        <v>0</v>
      </c>
      <c r="N107">
        <f t="shared" ca="1" si="21"/>
        <v>0</v>
      </c>
      <c r="O107">
        <f t="shared" ca="1" si="21"/>
        <v>0</v>
      </c>
      <c r="P107">
        <f t="shared" ca="1" si="21"/>
        <v>0</v>
      </c>
      <c r="Q107">
        <f t="shared" ca="1" si="21"/>
        <v>0</v>
      </c>
      <c r="R107">
        <f t="shared" ca="1" si="21"/>
        <v>0</v>
      </c>
      <c r="S107">
        <f t="shared" ca="1" si="21"/>
        <v>0</v>
      </c>
      <c r="T107">
        <f t="shared" ca="1" si="21"/>
        <v>0</v>
      </c>
      <c r="U107">
        <f t="shared" ca="1" si="21"/>
        <v>0</v>
      </c>
      <c r="V107">
        <f ca="1">IF('Other 2030'!$A115="WT",INDIRECT("'Other 2030'!"&amp;'Country Selector'!$B$3&amp;ROW($A115))*10^12,0)*'Process Emissions Multipliers'!$D$31</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Multipliers'!$E$31</f>
        <v>0</v>
      </c>
    </row>
    <row r="108" spans="1:42">
      <c r="A108" s="74">
        <v>56</v>
      </c>
      <c r="B108">
        <f ca="1">IF('Other 2010'!$A116="WT",INDIRECT("'Other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IF('Other 2020'!$A116="WT",INDIRECT("'Other 2020'!"&amp;'Country Selector'!$B$3&amp;ROW($A116))*10^12,0)*'Process Emissions Multipliers'!$B$31</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IF('Other 2030'!$A116="WT",INDIRECT("'Other 2030'!"&amp;'Country Selector'!$B$3&amp;ROW($A116))*10^12,0)*'Process Emissions Multipliers'!$D$31</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Multipliers'!$E$31</f>
        <v>0</v>
      </c>
    </row>
    <row r="109" spans="1:42">
      <c r="A109" s="74">
        <v>57</v>
      </c>
      <c r="B109">
        <f ca="1">IF('Other 2010'!$A117="WT",INDIRECT("'Other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IF('Other 2020'!$A117="WT",INDIRECT("'Other 2020'!"&amp;'Country Selector'!$B$3&amp;ROW($A117))*10^12,0)*'Process Emissions Multipliers'!$B$31</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IF('Other 2030'!$A117="WT",INDIRECT("'Other 2030'!"&amp;'Country Selector'!$B$3&amp;ROW($A117))*10^12,0)*'Process Emissions Multipliers'!$D$31</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Multipliers'!$E$31</f>
        <v>0</v>
      </c>
    </row>
    <row r="110" spans="1:42">
      <c r="A110" s="74">
        <v>58</v>
      </c>
      <c r="B110">
        <f ca="1">IF('Other 2010'!$A118="WT",INDIRECT("'Other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IF('Other 2020'!$A118="WT",INDIRECT("'Other 2020'!"&amp;'Country Selector'!$B$3&amp;ROW($A118))*10^12,0)*'Process Emissions Multipliers'!$B$31</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IF('Other 2030'!$A118="WT",INDIRECT("'Other 2030'!"&amp;'Country Selector'!$B$3&amp;ROW($A118))*10^12,0)*'Process Emissions Multipliers'!$D$31</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Multipliers'!$E$31</f>
        <v>0</v>
      </c>
    </row>
    <row r="111" spans="1:42">
      <c r="A111" s="74">
        <v>59</v>
      </c>
      <c r="B111">
        <f ca="1">IF('Other 2010'!$A119="WT",INDIRECT("'Other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IF('Other 2020'!$A119="WT",INDIRECT("'Other 2020'!"&amp;'Country Selector'!$B$3&amp;ROW($A119))*10^12,0)*'Process Emissions Multipliers'!$B$31</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IF('Other 2030'!$A119="WT",INDIRECT("'Other 2030'!"&amp;'Country Selector'!$B$3&amp;ROW($A119))*10^12,0)*'Process Emissions Multipliers'!$D$31</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Multipliers'!$E$31</f>
        <v>0</v>
      </c>
    </row>
    <row r="112" spans="1:42">
      <c r="A112" s="74">
        <v>60</v>
      </c>
      <c r="B112">
        <f ca="1">IF('Other 2010'!$A120="WT",INDIRECT("'Other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IF('Other 2020'!$A120="WT",INDIRECT("'Other 2020'!"&amp;'Country Selector'!$B$3&amp;ROW($A120))*10^12,0)*'Process Emissions Multipliers'!$B$31</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IF('Other 2030'!$A120="WT",INDIRECT("'Other 2030'!"&amp;'Country Selector'!$B$3&amp;ROW($A120))*10^12,0)*'Process Emissions Multipliers'!$D$31</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Multipliers'!$E$31</f>
        <v>0</v>
      </c>
    </row>
    <row r="113" spans="1:42">
      <c r="A113" s="74">
        <v>61</v>
      </c>
      <c r="B113">
        <f ca="1">IF('Other 2010'!$A121="WT",INDIRECT("'Other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IF('Other 2020'!$A121="WT",INDIRECT("'Other 2020'!"&amp;'Country Selector'!$B$3&amp;ROW($A121))*10^12,0)*'Process Emissions Multipliers'!$B$31</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IF('Other 2030'!$A121="WT",INDIRECT("'Other 2030'!"&amp;'Country Selector'!$B$3&amp;ROW($A121))*10^12,0)*'Process Emissions Multipliers'!$D$31</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Multipliers'!$E$31</f>
        <v>0</v>
      </c>
    </row>
    <row r="114" spans="1:42">
      <c r="A114" s="74">
        <v>62</v>
      </c>
      <c r="B114">
        <f ca="1">IF('Other 2010'!$A122="WT",INDIRECT("'Other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IF('Other 2020'!$A122="WT",INDIRECT("'Other 2020'!"&amp;'Country Selector'!$B$3&amp;ROW($A122))*10^12,0)*'Process Emissions Multipliers'!$B$31</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IF('Other 2030'!$A122="WT",INDIRECT("'Other 2030'!"&amp;'Country Selector'!$B$3&amp;ROW($A122))*10^12,0)*'Process Emissions Multipliers'!$D$31</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Multipliers'!$E$31</f>
        <v>0</v>
      </c>
    </row>
    <row r="115" spans="1:42">
      <c r="A115" s="74">
        <v>63</v>
      </c>
      <c r="B115">
        <f ca="1">IF('Other 2010'!$A123="WT",INDIRECT("'Other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IF('Other 2020'!$A123="WT",INDIRECT("'Other 2020'!"&amp;'Country Selector'!$B$3&amp;ROW($A123))*10^12,0)*'Process Emissions Multipliers'!$B$31</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IF('Other 2030'!$A123="WT",INDIRECT("'Other 2030'!"&amp;'Country Selector'!$B$3&amp;ROW($A123))*10^12,0)*'Process Emissions Multipliers'!$D$31</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Multipliers'!$E$31</f>
        <v>0</v>
      </c>
    </row>
    <row r="116" spans="1:42">
      <c r="A116" s="74">
        <v>64</v>
      </c>
      <c r="B116">
        <f ca="1">IF('Other 2010'!$A124="WT",INDIRECT("'Other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IF('Other 2020'!$A124="WT",INDIRECT("'Other 2020'!"&amp;'Country Selector'!$B$3&amp;ROW($A124))*10^12,0)*'Process Emissions Multipliers'!$B$31</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IF('Other 2030'!$A124="WT",INDIRECT("'Other 2030'!"&amp;'Country Selector'!$B$3&amp;ROW($A124))*10^12,0)*'Process Emissions Multipliers'!$D$31</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Multipliers'!$E$31</f>
        <v>0</v>
      </c>
    </row>
    <row r="117" spans="1:42">
      <c r="A117" s="74">
        <v>65</v>
      </c>
      <c r="B117">
        <f ca="1">IF('Other 2010'!$A125="WT",INDIRECT("'Other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IF('Other 2020'!$A125="WT",INDIRECT("'Other 2020'!"&amp;'Country Selector'!$B$3&amp;ROW($A125))*10^12,0)*'Process Emissions Multipliers'!$B$31</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IF('Other 2030'!$A125="WT",INDIRECT("'Other 2030'!"&amp;'Country Selector'!$B$3&amp;ROW($A125))*10^12,0)*'Process Emissions Multipliers'!$D$31</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Multipliers'!$E$31</f>
        <v>0</v>
      </c>
    </row>
    <row r="118" spans="1:42">
      <c r="A118" s="74">
        <v>66</v>
      </c>
      <c r="B118">
        <f ca="1">IF('Other 2010'!$A126="WT",INDIRECT("'Other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IF('Other 2020'!$A126="WT",INDIRECT("'Other 2020'!"&amp;'Country Selector'!$B$3&amp;ROW($A126))*10^12,0)*'Process Emissions Multipliers'!$B$31</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IF('Other 2030'!$A126="WT",INDIRECT("'Other 2030'!"&amp;'Country Selector'!$B$3&amp;ROW($A126))*10^12,0)*'Process Emissions Multipliers'!$D$31</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Multipliers'!$E$31</f>
        <v>0</v>
      </c>
    </row>
    <row r="119" spans="1:42">
      <c r="A119" s="74">
        <v>67</v>
      </c>
      <c r="B119">
        <f ca="1">IF('Other 2010'!$A127="WT",INDIRECT("'Other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IF('Other 2020'!$A127="WT",INDIRECT("'Other 2020'!"&amp;'Country Selector'!$B$3&amp;ROW($A127))*10^12,0)*'Process Emissions Multipliers'!$B$31</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IF('Other 2030'!$A127="WT",INDIRECT("'Other 2030'!"&amp;'Country Selector'!$B$3&amp;ROW($A127))*10^12,0)*'Process Emissions Multipliers'!$D$31</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Multipliers'!$E$31</f>
        <v>0</v>
      </c>
    </row>
    <row r="120" spans="1:42">
      <c r="A120" s="74">
        <v>68</v>
      </c>
      <c r="B120">
        <f ca="1">IF('Other 2010'!$A128="WT",INDIRECT("'Other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IF('Other 2020'!$A128="WT",INDIRECT("'Other 2020'!"&amp;'Country Selector'!$B$3&amp;ROW($A128))*10^12,0)*'Process Emissions Multipliers'!$B$31</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IF('Other 2030'!$A128="WT",INDIRECT("'Other 2030'!"&amp;'Country Selector'!$B$3&amp;ROW($A128))*10^12,0)*'Process Emissions Multipliers'!$D$31</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Multipliers'!$E$31</f>
        <v>0</v>
      </c>
    </row>
    <row r="121" spans="1:42">
      <c r="A121" s="74">
        <v>69</v>
      </c>
      <c r="B121">
        <f ca="1">IF('Other 2010'!$A129="WT",INDIRECT("'Other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IF('Other 2020'!$A129="WT",INDIRECT("'Other 2020'!"&amp;'Country Selector'!$B$3&amp;ROW($A129))*10^12,0)*'Process Emissions Multipliers'!$B$31</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IF('Other 2030'!$A129="WT",INDIRECT("'Other 2030'!"&amp;'Country Selector'!$B$3&amp;ROW($A129))*10^12,0)*'Process Emissions Multipliers'!$D$31</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Multipliers'!$E$31</f>
        <v>0</v>
      </c>
    </row>
    <row r="122" spans="1:42">
      <c r="A122" s="74">
        <v>70</v>
      </c>
      <c r="B122">
        <f ca="1">IF('Other 2010'!$A130="WT",INDIRECT("'Other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IF('Other 2020'!$A130="WT",INDIRECT("'Other 2020'!"&amp;'Country Selector'!$B$3&amp;ROW($A130))*10^12,0)*'Process Emissions Multipliers'!$B$31</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IF('Other 2030'!$A130="WT",INDIRECT("'Other 2030'!"&amp;'Country Selector'!$B$3&amp;ROW($A130))*10^12,0)*'Process Emissions Multipliers'!$D$31</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Multipliers'!$E$31</f>
        <v>0</v>
      </c>
    </row>
    <row r="123" spans="1:42">
      <c r="A123" s="74">
        <v>71</v>
      </c>
      <c r="B123">
        <f ca="1">IF('Other 2010'!$A131="WT",INDIRECT("'Other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IF('Other 2020'!$A131="WT",INDIRECT("'Other 2020'!"&amp;'Country Selector'!$B$3&amp;ROW($A131))*10^12,0)*'Process Emissions Multipliers'!$B$31</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IF('Other 2030'!$A131="WT",INDIRECT("'Other 2030'!"&amp;'Country Selector'!$B$3&amp;ROW($A131))*10^12,0)*'Process Emissions Multipliers'!$D$31</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Multipliers'!$E$31</f>
        <v>0</v>
      </c>
    </row>
    <row r="124" spans="1:42">
      <c r="A124" s="74">
        <v>72</v>
      </c>
      <c r="B124">
        <f ca="1">IF('Other 2010'!$A132="WT",INDIRECT("'Other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IF('Other 2020'!$A132="WT",INDIRECT("'Other 2020'!"&amp;'Country Selector'!$B$3&amp;ROW($A132))*10^12,0)*'Process Emissions Multipliers'!$B$31</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IF('Other 2030'!$A132="WT",INDIRECT("'Other 2030'!"&amp;'Country Selector'!$B$3&amp;ROW($A132))*10^12,0)*'Process Emissions Multipliers'!$D$31</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Multipliers'!$E$31</f>
        <v>0</v>
      </c>
    </row>
    <row r="125" spans="1:42">
      <c r="A125" s="74">
        <v>73</v>
      </c>
      <c r="B125">
        <f ca="1">IF('Other 2010'!$A133="WT",INDIRECT("'Other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IF('Other 2020'!$A133="WT",INDIRECT("'Other 2020'!"&amp;'Country Selector'!$B$3&amp;ROW($A133))*10^12,0)*'Process Emissions Multipliers'!$B$31</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IF('Other 2030'!$A133="WT",INDIRECT("'Other 2030'!"&amp;'Country Selector'!$B$3&amp;ROW($A133))*10^12,0)*'Process Emissions Multipliers'!$D$31</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Multipliers'!$E$31</f>
        <v>0</v>
      </c>
    </row>
    <row r="126" spans="1:42">
      <c r="A126" s="74">
        <v>74</v>
      </c>
      <c r="B126">
        <f ca="1">IF('Other 2010'!$A134="WT",INDIRECT("'Other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IF('Other 2020'!$A134="WT",INDIRECT("'Other 2020'!"&amp;'Country Selector'!$B$3&amp;ROW($A134))*10^12,0)*'Process Emissions Multipliers'!$B$31</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IF('Other 2030'!$A134="WT",INDIRECT("'Other 2030'!"&amp;'Country Selector'!$B$3&amp;ROW($A134))*10^12,0)*'Process Emissions Multipliers'!$D$31</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Multipliers'!$E$31</f>
        <v>0</v>
      </c>
    </row>
    <row r="127" spans="1:42">
      <c r="A127" s="74">
        <v>75</v>
      </c>
      <c r="B127">
        <f ca="1">IF('Other 2010'!$A135="WT",INDIRECT("'Other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IF('Other 2020'!$A135="WT",INDIRECT("'Other 2020'!"&amp;'Country Selector'!$B$3&amp;ROW($A135))*10^12,0)*'Process Emissions Multipliers'!$B$31</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IF('Other 2030'!$A135="WT",INDIRECT("'Other 2030'!"&amp;'Country Selector'!$B$3&amp;ROW($A135))*10^12,0)*'Process Emissions Multipliers'!$D$31</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Multipliers'!$E$31</f>
        <v>0</v>
      </c>
    </row>
    <row r="128" spans="1:42">
      <c r="A128" s="74">
        <v>76</v>
      </c>
      <c r="B128">
        <f ca="1">IF('Other 2010'!$A136="WT",INDIRECT("'Other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IF('Other 2020'!$A136="WT",INDIRECT("'Other 2020'!"&amp;'Country Selector'!$B$3&amp;ROW($A136))*10^12,0)*'Process Emissions Multipliers'!$B$31</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IF('Other 2030'!$A136="WT",INDIRECT("'Other 2030'!"&amp;'Country Selector'!$B$3&amp;ROW($A136))*10^12,0)*'Process Emissions Multipliers'!$D$31</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Multipliers'!$E$31</f>
        <v>0</v>
      </c>
    </row>
    <row r="129" spans="1:42">
      <c r="A129" s="74">
        <v>77</v>
      </c>
      <c r="B129">
        <f ca="1">IF('Other 2010'!$A137="WT",INDIRECT("'Other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IF('Other 2020'!$A137="WT",INDIRECT("'Other 2020'!"&amp;'Country Selector'!$B$3&amp;ROW($A137))*10^12,0)*'Process Emissions Multipliers'!$B$31</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IF('Other 2030'!$A137="WT",INDIRECT("'Other 2030'!"&amp;'Country Selector'!$B$3&amp;ROW($A137))*10^12,0)*'Process Emissions Multipliers'!$D$31</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Multipliers'!$E$31</f>
        <v>0</v>
      </c>
    </row>
    <row r="130" spans="1:42">
      <c r="A130" s="74">
        <v>78</v>
      </c>
      <c r="B130">
        <f ca="1">IF('Other 2010'!$A138="WT",INDIRECT("'Other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IF('Other 2020'!$A138="WT",INDIRECT("'Other 2020'!"&amp;'Country Selector'!$B$3&amp;ROW($A138))*10^12,0)*'Process Emissions Multipliers'!$B$31</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IF('Other 2030'!$A138="WT",INDIRECT("'Other 2030'!"&amp;'Country Selector'!$B$3&amp;ROW($A138))*10^12,0)*'Process Emissions Multipliers'!$D$31</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Multipliers'!$E$31</f>
        <v>0</v>
      </c>
    </row>
    <row r="131" spans="1:42">
      <c r="A131" s="74">
        <v>79</v>
      </c>
      <c r="B131">
        <f ca="1">IF('Other 2010'!$A139="WT",INDIRECT("'Other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IF('Other 2020'!$A139="WT",INDIRECT("'Other 2020'!"&amp;'Country Selector'!$B$3&amp;ROW($A139))*10^12,0)*'Process Emissions Multipliers'!$B$31</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IF('Other 2030'!$A139="WT",INDIRECT("'Other 2030'!"&amp;'Country Selector'!$B$3&amp;ROW($A139))*10^12,0)*'Process Emissions Multipliers'!$D$31</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Multipliers'!$E$31</f>
        <v>0</v>
      </c>
    </row>
    <row r="132" spans="1:42">
      <c r="A132" s="74">
        <v>80</v>
      </c>
      <c r="B132">
        <f ca="1">IF('Other 2010'!$A140="WT",INDIRECT("'Other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IF('Other 2020'!$A140="WT",INDIRECT("'Other 2020'!"&amp;'Country Selector'!$B$3&amp;ROW($A140))*10^12,0)*'Process Emissions Multipliers'!$B$31</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IF('Other 2030'!$A140="WT",INDIRECT("'Other 2030'!"&amp;'Country Selector'!$B$3&amp;ROW($A140))*10^12,0)*'Process Emissions Multipliers'!$D$31</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Multipliers'!$E$31</f>
        <v>0</v>
      </c>
    </row>
    <row r="133" spans="1:42">
      <c r="A133" s="74">
        <v>81</v>
      </c>
      <c r="B133">
        <f ca="1">IF('Other 2010'!$A141="WT",INDIRECT("'Other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IF('Other 2020'!$A141="WT",INDIRECT("'Other 2020'!"&amp;'Country Selector'!$B$3&amp;ROW($A141))*10^12,0)*'Process Emissions Multipliers'!$B$31</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IF('Other 2030'!$A141="WT",INDIRECT("'Other 2030'!"&amp;'Country Selector'!$B$3&amp;ROW($A141))*10^12,0)*'Process Emissions Multipliers'!$D$31</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Multipliers'!$E$31</f>
        <v>0</v>
      </c>
    </row>
    <row r="134" spans="1:42">
      <c r="A134" s="74">
        <v>82</v>
      </c>
      <c r="B134">
        <f ca="1">IF('Other 2010'!$A142="WT",INDIRECT("'Other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IF('Other 2020'!$A142="WT",INDIRECT("'Other 2020'!"&amp;'Country Selector'!$B$3&amp;ROW($A142))*10^12,0)*'Process Emissions Multipliers'!$B$31</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IF('Other 2030'!$A142="WT",INDIRECT("'Other 2030'!"&amp;'Country Selector'!$B$3&amp;ROW($A142))*10^12,0)*'Process Emissions Multipliers'!$D$31</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Multipliers'!$E$31</f>
        <v>0</v>
      </c>
    </row>
    <row r="135" spans="1:42">
      <c r="A135" s="74">
        <v>83</v>
      </c>
      <c r="B135">
        <f ca="1">IF('Other 2010'!$A143="WT",INDIRECT("'Other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IF('Other 2020'!$A143="WT",INDIRECT("'Other 2020'!"&amp;'Country Selector'!$B$3&amp;ROW($A143))*10^12,0)*'Process Emissions Multipliers'!$B$31</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IF('Other 2030'!$A143="WT",INDIRECT("'Other 2030'!"&amp;'Country Selector'!$B$3&amp;ROW($A143))*10^12,0)*'Process Emissions Multipliers'!$D$31</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Multipliers'!$E$31</f>
        <v>0</v>
      </c>
    </row>
    <row r="136" spans="1:42">
      <c r="A136" s="74">
        <v>84</v>
      </c>
      <c r="B136">
        <f ca="1">IF('Other 2010'!$A144="WT",INDIRECT("'Other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IF('Other 2020'!$A144="WT",INDIRECT("'Other 2020'!"&amp;'Country Selector'!$B$3&amp;ROW($A144))*10^12,0)*'Process Emissions Multipliers'!$B$31</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IF('Other 2030'!$A144="WT",INDIRECT("'Other 2030'!"&amp;'Country Selector'!$B$3&amp;ROW($A144))*10^12,0)*'Process Emissions Multipliers'!$D$31</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Multipliers'!$E$31</f>
        <v>0</v>
      </c>
    </row>
    <row r="137" spans="1:42">
      <c r="A137" s="74">
        <v>85</v>
      </c>
      <c r="B137">
        <f ca="1">IF('Other 2010'!$A145="WT",INDIRECT("'Other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IF('Other 2020'!$A145="WT",INDIRECT("'Other 2020'!"&amp;'Country Selector'!$B$3&amp;ROW($A145))*10^12,0)*'Process Emissions Multipliers'!$B$31</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IF('Other 2030'!$A145="WT",INDIRECT("'Other 2030'!"&amp;'Country Selector'!$B$3&amp;ROW($A145))*10^12,0)*'Process Emissions Multipliers'!$D$31</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Multipliers'!$E$31</f>
        <v>0</v>
      </c>
    </row>
    <row r="138" spans="1:42">
      <c r="A138" s="74">
        <v>86</v>
      </c>
      <c r="B138">
        <f ca="1">IF('Other 2010'!$A146="WT",INDIRECT("'Other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IF('Other 2020'!$A146="WT",INDIRECT("'Other 2020'!"&amp;'Country Selector'!$B$3&amp;ROW($A146))*10^12,0)*'Process Emissions Multipliers'!$B$31</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IF('Other 2030'!$A146="WT",INDIRECT("'Other 2030'!"&amp;'Country Selector'!$B$3&amp;ROW($A146))*10^12,0)*'Process Emissions Multipliers'!$D$31</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Multipliers'!$E$31</f>
        <v>0</v>
      </c>
    </row>
    <row r="139" spans="1:42">
      <c r="A139" s="74">
        <v>87</v>
      </c>
      <c r="B139">
        <f ca="1">IF('Other 2010'!$A147="WT",INDIRECT("'Other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IF('Other 2020'!$A147="WT",INDIRECT("'Other 2020'!"&amp;'Country Selector'!$B$3&amp;ROW($A147))*10^12,0)*'Process Emissions Multipliers'!$B$31</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IF('Other 2030'!$A147="WT",INDIRECT("'Other 2030'!"&amp;'Country Selector'!$B$3&amp;ROW($A147))*10^12,0)*'Process Emissions Multipliers'!$D$31</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Multipliers'!$E$31</f>
        <v>0</v>
      </c>
    </row>
    <row r="140" spans="1:42">
      <c r="A140" s="74">
        <v>88</v>
      </c>
      <c r="B140">
        <f ca="1">IF('Other 2010'!$A148="WT",INDIRECT("'Other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IF('Other 2020'!$A148="WT",INDIRECT("'Other 2020'!"&amp;'Country Selector'!$B$3&amp;ROW($A148))*10^12,0)*'Process Emissions Multipliers'!$B$31</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IF('Other 2030'!$A148="WT",INDIRECT("'Other 2030'!"&amp;'Country Selector'!$B$3&amp;ROW($A148))*10^12,0)*'Process Emissions Multipliers'!$D$31</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Multipliers'!$E$31</f>
        <v>0</v>
      </c>
    </row>
    <row r="141" spans="1:42">
      <c r="A141" s="74">
        <v>89</v>
      </c>
      <c r="B141">
        <f ca="1">IF('Other 2010'!$A149="WT",INDIRECT("'Other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IF('Other 2020'!$A149="WT",INDIRECT("'Other 2020'!"&amp;'Country Selector'!$B$3&amp;ROW($A149))*10^12,0)*'Process Emissions Multipliers'!$B$31</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IF('Other 2030'!$A149="WT",INDIRECT("'Other 2030'!"&amp;'Country Selector'!$B$3&amp;ROW($A149))*10^12,0)*'Process Emissions Multipliers'!$D$31</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Multipliers'!$E$31</f>
        <v>0</v>
      </c>
    </row>
    <row r="142" spans="1:42">
      <c r="A142" s="74">
        <v>90</v>
      </c>
      <c r="B142">
        <f ca="1">IF('Other 2010'!$A150="WT",INDIRECT("'Other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IF('Other 2020'!$A150="WT",INDIRECT("'Other 2020'!"&amp;'Country Selector'!$B$3&amp;ROW($A150))*10^12,0)*'Process Emissions Multipliers'!$B$31</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IF('Other 2030'!$A150="WT",INDIRECT("'Other 2030'!"&amp;'Country Selector'!$B$3&amp;ROW($A150))*10^12,0)*'Process Emissions Multipliers'!$D$31</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Multipliers'!$E$31</f>
        <v>0</v>
      </c>
    </row>
    <row r="143" spans="1:42">
      <c r="A143" s="74">
        <v>91</v>
      </c>
      <c r="B143">
        <f ca="1">IF('Other 2010'!$A151="WT",INDIRECT("'Other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IF('Other 2020'!$A151="WT",INDIRECT("'Other 2020'!"&amp;'Country Selector'!$B$3&amp;ROW($A151))*10^12,0)*'Process Emissions Multipliers'!$B$31</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IF('Other 2030'!$A151="WT",INDIRECT("'Other 2030'!"&amp;'Country Selector'!$B$3&amp;ROW($A151))*10^12,0)*'Process Emissions Multipliers'!$D$31</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Multipliers'!$E$31</f>
        <v>0</v>
      </c>
    </row>
    <row r="144" spans="1:42">
      <c r="A144" s="74">
        <v>92</v>
      </c>
      <c r="B144">
        <f ca="1">IF('Other 2010'!$A152="WT",INDIRECT("'Other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IF('Other 2020'!$A152="WT",INDIRECT("'Other 2020'!"&amp;'Country Selector'!$B$3&amp;ROW($A152))*10^12,0)*'Process Emissions Multipliers'!$B$31</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IF('Other 2030'!$A152="WT",INDIRECT("'Other 2030'!"&amp;'Country Selector'!$B$3&amp;ROW($A152))*10^12,0)*'Process Emissions Multipliers'!$D$31</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Multipliers'!$E$31</f>
        <v>0</v>
      </c>
    </row>
    <row r="145" spans="1:42">
      <c r="A145" s="74">
        <v>93</v>
      </c>
      <c r="B145">
        <f ca="1">IF('Other 2010'!$A153="WT",INDIRECT("'Other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IF('Other 2020'!$A153="WT",INDIRECT("'Other 2020'!"&amp;'Country Selector'!$B$3&amp;ROW($A153))*10^12,0)*'Process Emissions Multipliers'!$B$31</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IF('Other 2030'!$A153="WT",INDIRECT("'Other 2030'!"&amp;'Country Selector'!$B$3&amp;ROW($A153))*10^12,0)*'Process Emissions Multipliers'!$D$31</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Multipliers'!$E$31</f>
        <v>0</v>
      </c>
    </row>
    <row r="146" spans="1:42">
      <c r="A146" s="74">
        <v>94</v>
      </c>
      <c r="B146">
        <f ca="1">IF('Other 2010'!$A154="WT",INDIRECT("'Other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IF('Other 2020'!$A154="WT",INDIRECT("'Other 2020'!"&amp;'Country Selector'!$B$3&amp;ROW($A154))*10^12,0)*'Process Emissions Multipliers'!$B$31</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IF('Other 2030'!$A154="WT",INDIRECT("'Other 2030'!"&amp;'Country Selector'!$B$3&amp;ROW($A154))*10^12,0)*'Process Emissions Multipliers'!$D$31</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Multipliers'!$E$31</f>
        <v>0</v>
      </c>
    </row>
    <row r="147" spans="1:42">
      <c r="A147" s="74">
        <v>95</v>
      </c>
      <c r="B147">
        <f ca="1">IF('Other 2010'!$A155="WT",INDIRECT("'Other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IF('Other 2020'!$A155="WT",INDIRECT("'Other 2020'!"&amp;'Country Selector'!$B$3&amp;ROW($A155))*10^12,0)*'Process Emissions Multipliers'!$B$31</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IF('Other 2030'!$A155="WT",INDIRECT("'Other 2030'!"&amp;'Country Selector'!$B$3&amp;ROW($A155))*10^12,0)*'Process Emissions Multipliers'!$D$31</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Multipliers'!$E$31</f>
        <v>0</v>
      </c>
    </row>
    <row r="148" spans="1:42">
      <c r="A148" s="74">
        <v>96</v>
      </c>
      <c r="B148">
        <f ca="1">IF('Other 2010'!$A156="WT",INDIRECT("'Other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IF('Other 2020'!$A156="WT",INDIRECT("'Other 2020'!"&amp;'Country Selector'!$B$3&amp;ROW($A156))*10^12,0)*'Process Emissions Multipliers'!$B$31</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IF('Other 2030'!$A156="WT",INDIRECT("'Other 2030'!"&amp;'Country Selector'!$B$3&amp;ROW($A156))*10^12,0)*'Process Emissions Multipliers'!$D$31</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Multipliers'!$E$31</f>
        <v>0</v>
      </c>
    </row>
    <row r="149" spans="1:42">
      <c r="A149" s="74">
        <v>97</v>
      </c>
      <c r="B149">
        <f ca="1">IF('Other 2010'!$A157="WT",INDIRECT("'Other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IF('Other 2020'!$A157="WT",INDIRECT("'Other 2020'!"&amp;'Country Selector'!$B$3&amp;ROW($A157))*10^12,0)*'Process Emissions Multipliers'!$B$31</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IF('Other 2030'!$A157="WT",INDIRECT("'Other 2030'!"&amp;'Country Selector'!$B$3&amp;ROW($A157))*10^12,0)*'Process Emissions Multipliers'!$D$31</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Multipliers'!$E$31</f>
        <v>0</v>
      </c>
    </row>
    <row r="150" spans="1:42">
      <c r="A150" s="74">
        <v>98</v>
      </c>
      <c r="B150">
        <f ca="1">IF('Other 2010'!$A158="WT",INDIRECT("'Other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IF('Other 2020'!$A158="WT",INDIRECT("'Other 2020'!"&amp;'Country Selector'!$B$3&amp;ROW($A158))*10^12,0)*'Process Emissions Multipliers'!$B$31</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IF('Other 2030'!$A158="WT",INDIRECT("'Other 2030'!"&amp;'Country Selector'!$B$3&amp;ROW($A158))*10^12,0)*'Process Emissions Multipliers'!$D$31</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Multipliers'!$E$31</f>
        <v>0</v>
      </c>
    </row>
    <row r="151" spans="1:42">
      <c r="A151" s="74">
        <v>99</v>
      </c>
      <c r="B151">
        <f ca="1">IF('Other 2010'!$A159="WT",INDIRECT("'Other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IF('Other 2020'!$A159="WT",INDIRECT("'Other 2020'!"&amp;'Country Selector'!$B$3&amp;ROW($A159))*10^12,0)*'Process Emissions Multipliers'!$B$31</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IF('Other 2030'!$A159="WT",INDIRECT("'Other 2030'!"&amp;'Country Selector'!$B$3&amp;ROW($A159))*10^12,0)*'Process Emissions Multipliers'!$D$31</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Multipliers'!$E$31</f>
        <v>0</v>
      </c>
    </row>
    <row r="152" spans="1:42">
      <c r="A152" s="74">
        <v>100</v>
      </c>
      <c r="B152">
        <f ca="1">IF('Other 2010'!$A160="WT",INDIRECT("'Other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IF('Other 2020'!$A160="WT",INDIRECT("'Other 2020'!"&amp;'Country Selector'!$B$3&amp;ROW($A160))*10^12,0)*'Process Emissions Multipliers'!$B$31</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IF('Other 2030'!$A160="WT",INDIRECT("'Other 2030'!"&amp;'Country Selector'!$B$3&amp;ROW($A160))*10^12,0)*'Process Emissions Multipliers'!$D$31</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Multipliers'!$E$31</f>
        <v>0</v>
      </c>
    </row>
    <row r="153" spans="1:42">
      <c r="A153" s="74">
        <v>150</v>
      </c>
      <c r="B153">
        <f ca="1">IF('Other 2010'!$A161="WT",INDIRECT("'Other 2010'!"&amp;'Country Selector'!$B$3&amp;ROW($A161))*10^12,0)</f>
        <v>0</v>
      </c>
      <c r="C153">
        <f t="shared" ca="1" si="27"/>
        <v>0</v>
      </c>
      <c r="D153">
        <f t="shared" ca="1" si="27"/>
        <v>0</v>
      </c>
      <c r="E153">
        <f t="shared" ca="1" si="27"/>
        <v>0</v>
      </c>
      <c r="F153">
        <f t="shared" ca="1" si="27"/>
        <v>0</v>
      </c>
      <c r="G153">
        <f t="shared" ca="1" si="27"/>
        <v>0</v>
      </c>
      <c r="H153">
        <f t="shared" ca="1" si="27"/>
        <v>0</v>
      </c>
      <c r="I153">
        <f t="shared" ca="1" si="27"/>
        <v>0</v>
      </c>
      <c r="J153">
        <f t="shared" ca="1" si="27"/>
        <v>0</v>
      </c>
      <c r="K153">
        <f t="shared" ca="1" si="27"/>
        <v>0</v>
      </c>
      <c r="L153">
        <f ca="1">IF('Other 2020'!$A161="WT",INDIRECT("'Other 2020'!"&amp;'Country Selector'!$B$3&amp;ROW($A161))*10^12,0)*'Process Emissions Multipliers'!$B$31</f>
        <v>0</v>
      </c>
      <c r="M153">
        <f t="shared" ca="1" si="28"/>
        <v>0</v>
      </c>
      <c r="N153">
        <f t="shared" ca="1" si="28"/>
        <v>0</v>
      </c>
      <c r="O153">
        <f t="shared" ca="1" si="28"/>
        <v>0</v>
      </c>
      <c r="P153">
        <f t="shared" ca="1" si="28"/>
        <v>0</v>
      </c>
      <c r="Q153">
        <f t="shared" ca="1" si="28"/>
        <v>0</v>
      </c>
      <c r="R153">
        <f t="shared" ca="1" si="28"/>
        <v>0</v>
      </c>
      <c r="S153">
        <f t="shared" ca="1" si="28"/>
        <v>0</v>
      </c>
      <c r="T153">
        <f t="shared" ca="1" si="28"/>
        <v>0</v>
      </c>
      <c r="U153">
        <f t="shared" ca="1" si="28"/>
        <v>0</v>
      </c>
      <c r="V153">
        <f ca="1">IF('Other 2030'!$A161="WT",INDIRECT("'Other 2030'!"&amp;'Country Selector'!$B$3&amp;ROW($A161))*10^12,0)*'Process Emissions Multipliers'!$D$31</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Multipliers'!$E$31</f>
        <v>0</v>
      </c>
    </row>
    <row r="154" spans="1:42">
      <c r="A154" s="74">
        <v>200</v>
      </c>
      <c r="B154">
        <f ca="1">IF('Other 2010'!$A162="WT",INDIRECT("'Other 2010'!"&amp;'Country Selector'!$B$3&amp;ROW($A162))*10^12,0)</f>
        <v>0</v>
      </c>
      <c r="C154">
        <f t="shared" ca="1" si="27"/>
        <v>0</v>
      </c>
      <c r="D154">
        <f t="shared" ca="1" si="27"/>
        <v>0</v>
      </c>
      <c r="E154">
        <f t="shared" ca="1" si="27"/>
        <v>0</v>
      </c>
      <c r="F154">
        <f t="shared" ca="1" si="27"/>
        <v>0</v>
      </c>
      <c r="G154">
        <f t="shared" ca="1" si="27"/>
        <v>0</v>
      </c>
      <c r="H154">
        <f t="shared" ca="1" si="27"/>
        <v>0</v>
      </c>
      <c r="I154">
        <f t="shared" ca="1" si="27"/>
        <v>0</v>
      </c>
      <c r="J154">
        <f t="shared" ca="1" si="27"/>
        <v>0</v>
      </c>
      <c r="K154">
        <f t="shared" ca="1" si="27"/>
        <v>0</v>
      </c>
      <c r="L154">
        <f ca="1">IF('Other 2020'!$A162="WT",INDIRECT("'Other 2020'!"&amp;'Country Selector'!$B$3&amp;ROW($A162))*10^12,0)*'Process Emissions Multipliers'!$B$31</f>
        <v>0</v>
      </c>
      <c r="M154">
        <f t="shared" ca="1" si="28"/>
        <v>0</v>
      </c>
      <c r="N154">
        <f t="shared" ca="1" si="28"/>
        <v>0</v>
      </c>
      <c r="O154">
        <f t="shared" ca="1" si="28"/>
        <v>0</v>
      </c>
      <c r="P154">
        <f t="shared" ca="1" si="28"/>
        <v>0</v>
      </c>
      <c r="Q154">
        <f t="shared" ca="1" si="28"/>
        <v>0</v>
      </c>
      <c r="R154">
        <f t="shared" ca="1" si="28"/>
        <v>0</v>
      </c>
      <c r="S154">
        <f t="shared" ca="1" si="28"/>
        <v>0</v>
      </c>
      <c r="T154">
        <f t="shared" ca="1" si="28"/>
        <v>0</v>
      </c>
      <c r="U154">
        <f t="shared" ca="1" si="28"/>
        <v>0</v>
      </c>
      <c r="V154">
        <f ca="1">IF('Other 2030'!$A162="WT",INDIRECT("'Other 2030'!"&amp;'Country Selector'!$B$3&amp;ROW($A162))*10^12,0)*'Process Emissions Multipliers'!$D$31</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Multipliers'!$E$31</f>
        <v>0</v>
      </c>
    </row>
    <row r="155" spans="1:42">
      <c r="A155" s="74">
        <v>250</v>
      </c>
      <c r="B155">
        <f ca="1">IF('Other 2010'!$A163="WT",INDIRECT("'Other 2010'!"&amp;'Country Selector'!$B$3&amp;ROW($A163))*10^12,0)</f>
        <v>0</v>
      </c>
      <c r="C155">
        <f t="shared" ca="1" si="27"/>
        <v>0</v>
      </c>
      <c r="D155">
        <f t="shared" ca="1" si="27"/>
        <v>0</v>
      </c>
      <c r="E155">
        <f t="shared" ca="1" si="27"/>
        <v>0</v>
      </c>
      <c r="F155">
        <f t="shared" ca="1" si="27"/>
        <v>0</v>
      </c>
      <c r="G155">
        <f t="shared" ca="1" si="27"/>
        <v>0</v>
      </c>
      <c r="H155">
        <f t="shared" ca="1" si="27"/>
        <v>0</v>
      </c>
      <c r="I155">
        <f t="shared" ca="1" si="27"/>
        <v>0</v>
      </c>
      <c r="J155">
        <f t="shared" ca="1" si="27"/>
        <v>0</v>
      </c>
      <c r="K155">
        <f t="shared" ca="1" si="27"/>
        <v>0</v>
      </c>
      <c r="L155">
        <f ca="1">IF('Other 2020'!$A163="WT",INDIRECT("'Other 2020'!"&amp;'Country Selector'!$B$3&amp;ROW($A163))*10^12,0)*'Process Emissions Multipliers'!$B$31</f>
        <v>0</v>
      </c>
      <c r="M155">
        <f t="shared" ca="1" si="28"/>
        <v>0</v>
      </c>
      <c r="N155">
        <f t="shared" ca="1" si="28"/>
        <v>0</v>
      </c>
      <c r="O155">
        <f t="shared" ca="1" si="28"/>
        <v>0</v>
      </c>
      <c r="P155">
        <f t="shared" ca="1" si="28"/>
        <v>0</v>
      </c>
      <c r="Q155">
        <f t="shared" ca="1" si="28"/>
        <v>0</v>
      </c>
      <c r="R155">
        <f t="shared" ca="1" si="28"/>
        <v>0</v>
      </c>
      <c r="S155">
        <f t="shared" ca="1" si="28"/>
        <v>0</v>
      </c>
      <c r="T155">
        <f t="shared" ca="1" si="28"/>
        <v>0</v>
      </c>
      <c r="U155">
        <f t="shared" ca="1" si="28"/>
        <v>0</v>
      </c>
      <c r="V155">
        <f ca="1">IF('Other 2030'!$A163="WT",INDIRECT("'Other 2030'!"&amp;'Country Selector'!$B$3&amp;ROW($A163))*10^12,0)*'Process Emissions Multipliers'!$D$31</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Multipliers'!$E$31</f>
        <v>0</v>
      </c>
    </row>
    <row r="156" spans="1:42">
      <c r="A156" s="74">
        <v>300</v>
      </c>
      <c r="B156">
        <f ca="1">IF('Other 2010'!$A164="WT",INDIRECT("'Other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IF('Other 2020'!$A164="WT",INDIRECT("'Other 2020'!"&amp;'Country Selector'!$B$3&amp;ROW($A164))*10^12,0)*'Process Emissions Multipliers'!$B$31</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IF('Other 2030'!$A164="WT",INDIRECT("'Other 2030'!"&amp;'Country Selector'!$B$3&amp;ROW($A164))*10^12,0)*'Process Emissions Multipliers'!$D$31</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Multipliers'!$E$31</f>
        <v>0</v>
      </c>
    </row>
    <row r="157" spans="1:42">
      <c r="A157" s="74">
        <v>350</v>
      </c>
      <c r="B157">
        <f ca="1">IF('Other 2010'!$A165="WT",INDIRECT("'Other 2010'!"&amp;'Country Selector'!$B$3&amp;ROW($A165))*10^12,0)</f>
        <v>0</v>
      </c>
      <c r="C157">
        <f t="shared" ref="C157:C177" ca="1" si="33">$B157*($L$1-C$1)/($L$1-$B$1)+$L157*(C$1-$B$1)/($L$1-$B$1)</f>
        <v>0</v>
      </c>
      <c r="D157">
        <f t="shared" ca="1" si="31"/>
        <v>0</v>
      </c>
      <c r="E157">
        <f t="shared" ca="1" si="31"/>
        <v>0</v>
      </c>
      <c r="F157">
        <f t="shared" ca="1" si="31"/>
        <v>0</v>
      </c>
      <c r="G157">
        <f t="shared" ca="1" si="31"/>
        <v>0</v>
      </c>
      <c r="H157">
        <f t="shared" ca="1" si="31"/>
        <v>0</v>
      </c>
      <c r="I157">
        <f t="shared" ca="1" si="31"/>
        <v>0</v>
      </c>
      <c r="J157">
        <f t="shared" ca="1" si="31"/>
        <v>0</v>
      </c>
      <c r="K157">
        <f t="shared" ca="1" si="31"/>
        <v>0</v>
      </c>
      <c r="L157">
        <f ca="1">IF('Other 2020'!$A165="WT",INDIRECT("'Other 2020'!"&amp;'Country Selector'!$B$3&amp;ROW($A165))*10^12,0)*'Process Emissions Multipliers'!$B$31</f>
        <v>0</v>
      </c>
      <c r="M157">
        <f t="shared" ref="M157:M177" ca="1" si="34">$L157*($V$1-M$1)/($V$1-$L$1)+$V157*(M$1-$L$1)/($V$1-$L$1)</f>
        <v>0</v>
      </c>
      <c r="N157">
        <f t="shared" ca="1" si="32"/>
        <v>0</v>
      </c>
      <c r="O157">
        <f t="shared" ca="1" si="32"/>
        <v>0</v>
      </c>
      <c r="P157">
        <f t="shared" ca="1" si="32"/>
        <v>0</v>
      </c>
      <c r="Q157">
        <f t="shared" ca="1" si="32"/>
        <v>0</v>
      </c>
      <c r="R157">
        <f t="shared" ca="1" si="32"/>
        <v>0</v>
      </c>
      <c r="S157">
        <f t="shared" ca="1" si="32"/>
        <v>0</v>
      </c>
      <c r="T157">
        <f t="shared" ca="1" si="32"/>
        <v>0</v>
      </c>
      <c r="U157">
        <f t="shared" ca="1" si="32"/>
        <v>0</v>
      </c>
      <c r="V157">
        <f ca="1">IF('Other 2030'!$A165="WT",INDIRECT("'Other 2030'!"&amp;'Country Selector'!$B$3&amp;ROW($A165))*10^12,0)*'Process Emissions Multipliers'!$D$31</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Multipliers'!$E$31</f>
        <v>0</v>
      </c>
    </row>
    <row r="158" spans="1:42">
      <c r="A158" s="74">
        <v>400</v>
      </c>
      <c r="B158">
        <f ca="1">IF('Other 2010'!$A166="WT",INDIRECT("'Other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IF('Other 2020'!$A166="WT",INDIRECT("'Other 2020'!"&amp;'Country Selector'!$B$3&amp;ROW($A166))*10^12,0)*'Process Emissions Multipliers'!$B$31</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IF('Other 2030'!$A166="WT",INDIRECT("'Other 2030'!"&amp;'Country Selector'!$B$3&amp;ROW($A166))*10^12,0)*'Process Emissions Multipliers'!$D$31</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Multipliers'!$E$31</f>
        <v>0</v>
      </c>
    </row>
    <row r="159" spans="1:42">
      <c r="A159" s="74">
        <v>450</v>
      </c>
      <c r="B159">
        <f ca="1">IF('Other 2010'!$A167="WT",INDIRECT("'Other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IF('Other 2020'!$A167="WT",INDIRECT("'Other 2020'!"&amp;'Country Selector'!$B$3&amp;ROW($A167))*10^12,0)*'Process Emissions Multipliers'!$B$31</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IF('Other 2030'!$A167="WT",INDIRECT("'Other 2030'!"&amp;'Country Selector'!$B$3&amp;ROW($A167))*10^12,0)*'Process Emissions Multipliers'!$D$31</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Multipliers'!$E$31</f>
        <v>0</v>
      </c>
    </row>
    <row r="160" spans="1:42">
      <c r="A160" s="74">
        <v>500</v>
      </c>
      <c r="B160">
        <f ca="1">IF('Other 2010'!$A168="WT",INDIRECT("'Other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IF('Other 2020'!$A168="WT",INDIRECT("'Other 2020'!"&amp;'Country Selector'!$B$3&amp;ROW($A168))*10^12,0)*'Process Emissions Multipliers'!$B$31</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IF('Other 2030'!$A168="WT",INDIRECT("'Other 2030'!"&amp;'Country Selector'!$B$3&amp;ROW($A168))*10^12,0)*'Process Emissions Multipliers'!$D$31</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Multipliers'!$E$31</f>
        <v>0</v>
      </c>
    </row>
    <row r="161" spans="1:42">
      <c r="A161" s="74">
        <v>550</v>
      </c>
      <c r="B161">
        <f ca="1">IF('Other 2010'!$A169="WT",INDIRECT("'Other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IF('Other 2020'!$A169="WT",INDIRECT("'Other 2020'!"&amp;'Country Selector'!$B$3&amp;ROW($A169))*10^12,0)*'Process Emissions Multipliers'!$B$31</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IF('Other 2030'!$A169="WT",INDIRECT("'Other 2030'!"&amp;'Country Selector'!$B$3&amp;ROW($A169))*10^12,0)*'Process Emissions Multipliers'!$D$31</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Multipliers'!$E$31</f>
        <v>0</v>
      </c>
    </row>
    <row r="162" spans="1:42">
      <c r="A162" s="74">
        <v>600</v>
      </c>
      <c r="B162">
        <f ca="1">IF('Other 2010'!$A170="WT",INDIRECT("'Other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IF('Other 2020'!$A170="WT",INDIRECT("'Other 2020'!"&amp;'Country Selector'!$B$3&amp;ROW($A170))*10^12,0)*'Process Emissions Multipliers'!$B$31</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IF('Other 2030'!$A170="WT",INDIRECT("'Other 2030'!"&amp;'Country Selector'!$B$3&amp;ROW($A170))*10^12,0)*'Process Emissions Multipliers'!$D$31</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Multipliers'!$E$31</f>
        <v>0</v>
      </c>
    </row>
    <row r="163" spans="1:42">
      <c r="A163" s="74">
        <v>650</v>
      </c>
      <c r="B163">
        <f ca="1">IF('Other 2010'!$A171="WT",INDIRECT("'Other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IF('Other 2020'!$A171="WT",INDIRECT("'Other 2020'!"&amp;'Country Selector'!$B$3&amp;ROW($A171))*10^12,0)*'Process Emissions Multipliers'!$B$31</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IF('Other 2030'!$A171="WT",INDIRECT("'Other 2030'!"&amp;'Country Selector'!$B$3&amp;ROW($A171))*10^12,0)*'Process Emissions Multipliers'!$D$31</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Multipliers'!$E$31</f>
        <v>0</v>
      </c>
    </row>
    <row r="164" spans="1:42">
      <c r="A164" s="74">
        <v>700</v>
      </c>
      <c r="B164">
        <f ca="1">IF('Other 2010'!$A172="WT",INDIRECT("'Other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IF('Other 2020'!$A172="WT",INDIRECT("'Other 2020'!"&amp;'Country Selector'!$B$3&amp;ROW($A172))*10^12,0)*'Process Emissions Multipliers'!$B$31</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IF('Other 2030'!$A172="WT",INDIRECT("'Other 2030'!"&amp;'Country Selector'!$B$3&amp;ROW($A172))*10^12,0)*'Process Emissions Multipliers'!$D$31</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Multipliers'!$E$31</f>
        <v>0</v>
      </c>
    </row>
    <row r="165" spans="1:42">
      <c r="A165" s="74">
        <v>750</v>
      </c>
      <c r="B165">
        <f ca="1">IF('Other 2010'!$A173="WT",INDIRECT("'Other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IF('Other 2020'!$A173="WT",INDIRECT("'Other 2020'!"&amp;'Country Selector'!$B$3&amp;ROW($A173))*10^12,0)*'Process Emissions Multipliers'!$B$31</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IF('Other 2030'!$A173="WT",INDIRECT("'Other 2030'!"&amp;'Country Selector'!$B$3&amp;ROW($A173))*10^12,0)*'Process Emissions Multipliers'!$D$31</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Multipliers'!$E$31</f>
        <v>0</v>
      </c>
    </row>
    <row r="166" spans="1:42">
      <c r="A166" s="74">
        <v>800</v>
      </c>
      <c r="B166">
        <f ca="1">IF('Other 2010'!$A174="WT",INDIRECT("'Other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IF('Other 2020'!$A174="WT",INDIRECT("'Other 2020'!"&amp;'Country Selector'!$B$3&amp;ROW($A174))*10^12,0)*'Process Emissions Multipliers'!$B$31</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IF('Other 2030'!$A174="WT",INDIRECT("'Other 2030'!"&amp;'Country Selector'!$B$3&amp;ROW($A174))*10^12,0)*'Process Emissions Multipliers'!$D$31</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Multipliers'!$E$31</f>
        <v>0</v>
      </c>
    </row>
    <row r="167" spans="1:42">
      <c r="A167" s="74">
        <v>850</v>
      </c>
      <c r="B167">
        <f ca="1">IF('Other 2010'!$A175="WT",INDIRECT("'Other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IF('Other 2020'!$A175="WT",INDIRECT("'Other 2020'!"&amp;'Country Selector'!$B$3&amp;ROW($A175))*10^12,0)*'Process Emissions Multipliers'!$B$31</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IF('Other 2030'!$A175="WT",INDIRECT("'Other 2030'!"&amp;'Country Selector'!$B$3&amp;ROW($A175))*10^12,0)*'Process Emissions Multipliers'!$D$31</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Multipliers'!$E$31</f>
        <v>0</v>
      </c>
    </row>
    <row r="168" spans="1:42">
      <c r="A168" s="74">
        <v>900</v>
      </c>
      <c r="B168">
        <f ca="1">IF('Other 2010'!$A176="WT",INDIRECT("'Other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IF('Other 2020'!$A176="WT",INDIRECT("'Other 2020'!"&amp;'Country Selector'!$B$3&amp;ROW($A176))*10^12,0)*'Process Emissions Multipliers'!$B$31</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IF('Other 2030'!$A176="WT",INDIRECT("'Other 2030'!"&amp;'Country Selector'!$B$3&amp;ROW($A176))*10^12,0)*'Process Emissions Multipliers'!$D$31</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Multipliers'!$E$31</f>
        <v>0</v>
      </c>
    </row>
    <row r="169" spans="1:42">
      <c r="A169" s="74">
        <v>950</v>
      </c>
      <c r="B169">
        <f ca="1">IF('Other 2010'!$A177="WT",INDIRECT("'Other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IF('Other 2020'!$A177="WT",INDIRECT("'Other 2020'!"&amp;'Country Selector'!$B$3&amp;ROW($A177))*10^12,0)*'Process Emissions Multipliers'!$B$31</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IF('Other 2030'!$A177="WT",INDIRECT("'Other 2030'!"&amp;'Country Selector'!$B$3&amp;ROW($A177))*10^12,0)*'Process Emissions Multipliers'!$D$31</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Multipliers'!$E$31</f>
        <v>0</v>
      </c>
    </row>
    <row r="170" spans="1:42">
      <c r="A170" s="74">
        <v>1000</v>
      </c>
      <c r="B170">
        <f ca="1">IF('Other 2010'!$A178="WT",INDIRECT("'Other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IF('Other 2020'!$A178="WT",INDIRECT("'Other 2020'!"&amp;'Country Selector'!$B$3&amp;ROW($A178))*10^12,0)*'Process Emissions Multipliers'!$B$31</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IF('Other 2030'!$A178="WT",INDIRECT("'Other 2030'!"&amp;'Country Selector'!$B$3&amp;ROW($A178))*10^12,0)*'Process Emissions Multipliers'!$D$31</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Multipliers'!$E$31</f>
        <v>0</v>
      </c>
    </row>
    <row r="171" spans="1:42">
      <c r="A171" s="74">
        <v>1500</v>
      </c>
      <c r="B171">
        <f ca="1">IF('Other 2010'!$A179="WT",INDIRECT("'Other 2010'!"&amp;'Country Selector'!$B$3&amp;ROW($A179))*10^12,0)</f>
        <v>0</v>
      </c>
      <c r="C171">
        <f t="shared" ca="1" si="33"/>
        <v>0</v>
      </c>
      <c r="D171">
        <f t="shared" ca="1" si="31"/>
        <v>0</v>
      </c>
      <c r="E171">
        <f t="shared" ca="1" si="31"/>
        <v>0</v>
      </c>
      <c r="F171">
        <f t="shared" ca="1" si="31"/>
        <v>0</v>
      </c>
      <c r="G171">
        <f t="shared" ca="1" si="31"/>
        <v>0</v>
      </c>
      <c r="H171">
        <f t="shared" ca="1" si="31"/>
        <v>0</v>
      </c>
      <c r="I171">
        <f t="shared" ca="1" si="31"/>
        <v>0</v>
      </c>
      <c r="J171">
        <f t="shared" ca="1" si="31"/>
        <v>0</v>
      </c>
      <c r="K171">
        <f t="shared" ca="1" si="31"/>
        <v>0</v>
      </c>
      <c r="L171">
        <f ca="1">IF('Other 2020'!$A179="WT",INDIRECT("'Other 2020'!"&amp;'Country Selector'!$B$3&amp;ROW($A179))*10^12,0)*'Process Emissions Multipliers'!$B$31</f>
        <v>0</v>
      </c>
      <c r="M171">
        <f t="shared" ca="1" si="34"/>
        <v>0</v>
      </c>
      <c r="N171">
        <f t="shared" ca="1" si="32"/>
        <v>0</v>
      </c>
      <c r="O171">
        <f t="shared" ca="1" si="32"/>
        <v>0</v>
      </c>
      <c r="P171">
        <f t="shared" ca="1" si="32"/>
        <v>0</v>
      </c>
      <c r="Q171">
        <f t="shared" ca="1" si="32"/>
        <v>0</v>
      </c>
      <c r="R171">
        <f t="shared" ca="1" si="32"/>
        <v>0</v>
      </c>
      <c r="S171">
        <f t="shared" ca="1" si="32"/>
        <v>0</v>
      </c>
      <c r="T171">
        <f t="shared" ca="1" si="32"/>
        <v>0</v>
      </c>
      <c r="U171">
        <f t="shared" ca="1" si="32"/>
        <v>0</v>
      </c>
      <c r="V171">
        <f ca="1">IF('Other 2030'!$A179="WT",INDIRECT("'Other 2030'!"&amp;'Country Selector'!$B$3&amp;ROW($A179))*10^12,0)*'Process Emissions Multipliers'!$D$31</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Multipliers'!$E$31</f>
        <v>0</v>
      </c>
    </row>
    <row r="172" spans="1:42">
      <c r="A172" s="74">
        <v>2000</v>
      </c>
      <c r="B172">
        <f ca="1">IF('Other 2010'!$A180="WT",INDIRECT("'Other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IF('Other 2020'!$A180="WT",INDIRECT("'Other 2020'!"&amp;'Country Selector'!$B$3&amp;ROW($A180))*10^12,0)*'Process Emissions Multipliers'!$B$31</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IF('Other 2030'!$A180="WT",INDIRECT("'Other 2030'!"&amp;'Country Selector'!$B$3&amp;ROW($A180))*10^12,0)*'Process Emissions Multipliers'!$D$31</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Multipliers'!$E$31</f>
        <v>0</v>
      </c>
    </row>
    <row r="173" spans="1:42">
      <c r="A173" s="74">
        <v>3000</v>
      </c>
      <c r="B173">
        <f ca="1">IF('Other 2010'!$A181="WT",INDIRECT("'Other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IF('Other 2020'!$A181="WT",INDIRECT("'Other 2020'!"&amp;'Country Selector'!$B$3&amp;ROW($A181))*10^12,0)*'Process Emissions Multipliers'!$B$31</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IF('Other 2030'!$A181="WT",INDIRECT("'Other 2030'!"&amp;'Country Selector'!$B$3&amp;ROW($A181))*10^12,0)*'Process Emissions Multipliers'!$D$31</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Multipliers'!$E$31</f>
        <v>0</v>
      </c>
    </row>
    <row r="174" spans="1:42">
      <c r="A174" s="74">
        <v>5000</v>
      </c>
      <c r="B174">
        <f ca="1">IF('Other 2010'!$A182="WT",INDIRECT("'Other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IF('Other 2020'!$A182="WT",INDIRECT("'Other 2020'!"&amp;'Country Selector'!$B$3&amp;ROW($A182))*10^12,0)*'Process Emissions Multipliers'!$B$31</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IF('Other 2030'!$A182="WT",INDIRECT("'Other 2030'!"&amp;'Country Selector'!$B$3&amp;ROW($A182))*10^12,0)*'Process Emissions Multipliers'!$D$31</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Multipliers'!$E$31</f>
        <v>0</v>
      </c>
    </row>
    <row r="175" spans="1:42">
      <c r="A175" s="74">
        <v>10000</v>
      </c>
      <c r="B175">
        <f ca="1">IF('Other 2010'!$A183="WT",INDIRECT("'Other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IF('Other 2020'!$A183="WT",INDIRECT("'Other 2020'!"&amp;'Country Selector'!$B$3&amp;ROW($A183))*10^12,0)*'Process Emissions Multipliers'!$B$31</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IF('Other 2030'!$A183="WT",INDIRECT("'Other 2030'!"&amp;'Country Selector'!$B$3&amp;ROW($A183))*10^12,0)*'Process Emissions Multipliers'!$D$31</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Multipliers'!$E$31</f>
        <v>0</v>
      </c>
    </row>
    <row r="176" spans="1:42">
      <c r="A176" s="74">
        <v>100000</v>
      </c>
      <c r="B176">
        <f ca="1">IF('Other 2010'!$A184="WT",INDIRECT("'Other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IF('Other 2020'!$A184="WT",INDIRECT("'Other 2020'!"&amp;'Country Selector'!$B$3&amp;ROW($A184))*10^12,0)*'Process Emissions Multipliers'!$B$31</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IF('Other 2030'!$A184="WT",INDIRECT("'Other 2030'!"&amp;'Country Selector'!$B$3&amp;ROW($A184))*10^12,0)*'Process Emissions Multipliers'!$D$31</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Multipliers'!$E$31</f>
        <v>0</v>
      </c>
    </row>
    <row r="177" spans="1:42">
      <c r="A177" s="74">
        <v>1000000</v>
      </c>
      <c r="B177">
        <f ca="1">IF('Other 2010'!$A185="WT",INDIRECT("'Other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IF('Other 2020'!$A185="WT",INDIRECT("'Other 2020'!"&amp;'Country Selector'!$B$3&amp;ROW($A185))*10^12,0)*'Process Emissions Multipliers'!$B$31</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IF('Other 2030'!$A185="WT",INDIRECT("'Other 2030'!"&amp;'Country Selector'!$B$3&amp;ROW($A185))*10^12,0)*'Process Emissions Multipliers'!$D$31</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Multipliers'!$E$31</f>
        <v>0</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P177"/>
  <sheetViews>
    <sheetView workbookViewId="0"/>
  </sheetViews>
  <sheetFormatPr baseColWidth="10" defaultColWidth="8.83203125" defaultRowHeight="15"/>
  <cols>
    <col min="1" max="1" width="28.83203125" customWidth="1"/>
    <col min="12" max="12" width="9.1640625" customWidth="1"/>
    <col min="22" max="2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IF('Other 2010'!$A10="CP",INDIRECT("'Other 2010'!"&amp;'Country Selector'!$B$3&amp;ROW($A10))*10^12,0)</f>
        <v>0</v>
      </c>
      <c r="C2">
        <f ca="1">$B2*($L$1-C$1)/($L$1-$B$1)+$L2*(C$1-$B$1)/($L$1-$B$1)</f>
        <v>0</v>
      </c>
      <c r="D2">
        <f t="shared" ref="D2:K17" ca="1" si="0">$B2*($L$1-D$1)/($L$1-$B$1)+$L2*(D$1-$B$1)/($L$1-$B$1)</f>
        <v>0</v>
      </c>
      <c r="E2">
        <f t="shared" ca="1" si="0"/>
        <v>0</v>
      </c>
      <c r="F2">
        <f t="shared" ca="1" si="0"/>
        <v>0</v>
      </c>
      <c r="G2">
        <f t="shared" ca="1" si="0"/>
        <v>0</v>
      </c>
      <c r="H2">
        <f t="shared" ca="1" si="0"/>
        <v>0</v>
      </c>
      <c r="I2">
        <f t="shared" ca="1" si="0"/>
        <v>0</v>
      </c>
      <c r="J2">
        <f t="shared" ca="1" si="0"/>
        <v>0</v>
      </c>
      <c r="K2">
        <f t="shared" ca="1" si="0"/>
        <v>0</v>
      </c>
      <c r="L2">
        <f ca="1">IF('Other 2020'!$A10="CP",INDIRECT("'Other 2020'!"&amp;'Country Selector'!$B$3&amp;ROW($A10))*10^12,0)*'Process Emissions Multipliers'!$B$31</f>
        <v>0</v>
      </c>
      <c r="M2">
        <f ca="1">$L2*($V$1-M$1)/($V$1-$L$1)+$V2*(M$1-$L$1)/($V$1-$L$1)</f>
        <v>0</v>
      </c>
      <c r="N2">
        <f t="shared" ref="N2:U17" ca="1" si="1">$L2*($V$1-N$1)/($V$1-$L$1)+$V2*(N$1-$L$1)/($V$1-$L$1)</f>
        <v>0</v>
      </c>
      <c r="O2">
        <f t="shared" ca="1" si="1"/>
        <v>0</v>
      </c>
      <c r="P2">
        <f t="shared" ca="1" si="1"/>
        <v>0</v>
      </c>
      <c r="Q2">
        <f t="shared" ca="1" si="1"/>
        <v>0</v>
      </c>
      <c r="R2">
        <f t="shared" ca="1" si="1"/>
        <v>0</v>
      </c>
      <c r="S2">
        <f t="shared" ca="1" si="1"/>
        <v>0</v>
      </c>
      <c r="T2">
        <f t="shared" ca="1" si="1"/>
        <v>0</v>
      </c>
      <c r="U2">
        <f t="shared" ca="1" si="1"/>
        <v>0</v>
      </c>
      <c r="V2">
        <f ca="1">IF('Other 2030'!$A10="CP",INDIRECT("'Other 2030'!"&amp;'Country Selector'!$B$3&amp;ROW($A10))*10^12,0)*'Process Emissions Multipliers'!$D$31</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Multipliers'!$E$31</f>
        <v>0</v>
      </c>
    </row>
    <row r="3" spans="1:42">
      <c r="A3" s="74">
        <v>-49</v>
      </c>
      <c r="B3">
        <f ca="1">IF('Other 2010'!$A11="CP",INDIRECT("'Other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IF('Other 2020'!$A11="CP",INDIRECT("'Other 2020'!"&amp;'Country Selector'!$B$3&amp;ROW($A11))*10^12,0)*'Process Emissions Multipliers'!$B$31</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IF('Other 2030'!$A11="CP",INDIRECT("'Other 2030'!"&amp;'Country Selector'!$B$3&amp;ROW($A11))*10^12,0)*'Process Emissions Multipliers'!$D$31</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Multipliers'!$E$31</f>
        <v>0</v>
      </c>
    </row>
    <row r="4" spans="1:42">
      <c r="A4" s="74">
        <v>-48</v>
      </c>
      <c r="B4">
        <f ca="1">IF('Other 2010'!$A12="CP",INDIRECT("'Other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IF('Other 2020'!$A12="CP",INDIRECT("'Other 2020'!"&amp;'Country Selector'!$B$3&amp;ROW($A12))*10^12,0)*'Process Emissions Multipliers'!$B$31</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IF('Other 2030'!$A12="CP",INDIRECT("'Other 2030'!"&amp;'Country Selector'!$B$3&amp;ROW($A12))*10^12,0)*'Process Emissions Multipliers'!$D$31</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Multipliers'!$E$31</f>
        <v>0</v>
      </c>
    </row>
    <row r="5" spans="1:42">
      <c r="A5" s="74">
        <v>-47</v>
      </c>
      <c r="B5">
        <f ca="1">IF('Other 2010'!$A13="CP",INDIRECT("'Other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IF('Other 2020'!$A13="CP",INDIRECT("'Other 2020'!"&amp;'Country Selector'!$B$3&amp;ROW($A13))*10^12,0)*'Process Emissions Multipliers'!$B$31</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IF('Other 2030'!$A13="CP",INDIRECT("'Other 2030'!"&amp;'Country Selector'!$B$3&amp;ROW($A13))*10^12,0)*'Process Emissions Multipliers'!$D$31</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Multipliers'!$E$31</f>
        <v>0</v>
      </c>
    </row>
    <row r="6" spans="1:42">
      <c r="A6" s="74">
        <v>-46</v>
      </c>
      <c r="B6">
        <f ca="1">IF('Other 2010'!$A14="CP",INDIRECT("'Other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IF('Other 2020'!$A14="CP",INDIRECT("'Other 2020'!"&amp;'Country Selector'!$B$3&amp;ROW($A14))*10^12,0)*'Process Emissions Multipliers'!$B$31</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IF('Other 2030'!$A14="CP",INDIRECT("'Other 2030'!"&amp;'Country Selector'!$B$3&amp;ROW($A14))*10^12,0)*'Process Emissions Multipliers'!$D$31</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Multipliers'!$E$31</f>
        <v>0</v>
      </c>
    </row>
    <row r="7" spans="1:42">
      <c r="A7" s="74">
        <v>-45</v>
      </c>
      <c r="B7">
        <f ca="1">IF('Other 2010'!$A15="CP",INDIRECT("'Other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IF('Other 2020'!$A15="CP",INDIRECT("'Other 2020'!"&amp;'Country Selector'!$B$3&amp;ROW($A15))*10^12,0)*'Process Emissions Multipliers'!$B$31</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IF('Other 2030'!$A15="CP",INDIRECT("'Other 2030'!"&amp;'Country Selector'!$B$3&amp;ROW($A15))*10^12,0)*'Process Emissions Multipliers'!$D$31</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Multipliers'!$E$31</f>
        <v>0</v>
      </c>
    </row>
    <row r="8" spans="1:42">
      <c r="A8" s="74">
        <v>-44</v>
      </c>
      <c r="B8">
        <f ca="1">IF('Other 2010'!$A16="CP",INDIRECT("'Other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IF('Other 2020'!$A16="CP",INDIRECT("'Other 2020'!"&amp;'Country Selector'!$B$3&amp;ROW($A16))*10^12,0)*'Process Emissions Multipliers'!$B$31</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IF('Other 2030'!$A16="CP",INDIRECT("'Other 2030'!"&amp;'Country Selector'!$B$3&amp;ROW($A16))*10^12,0)*'Process Emissions Multipliers'!$D$31</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Multipliers'!$E$31</f>
        <v>0</v>
      </c>
    </row>
    <row r="9" spans="1:42">
      <c r="A9" s="74">
        <v>-43</v>
      </c>
      <c r="B9">
        <f ca="1">IF('Other 2010'!$A17="CP",INDIRECT("'Other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IF('Other 2020'!$A17="CP",INDIRECT("'Other 2020'!"&amp;'Country Selector'!$B$3&amp;ROW($A17))*10^12,0)*'Process Emissions Multipliers'!$B$31</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IF('Other 2030'!$A17="CP",INDIRECT("'Other 2030'!"&amp;'Country Selector'!$B$3&amp;ROW($A17))*10^12,0)*'Process Emissions Multipliers'!$D$31</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Multipliers'!$E$31</f>
        <v>0</v>
      </c>
    </row>
    <row r="10" spans="1:42">
      <c r="A10" s="74">
        <v>-42</v>
      </c>
      <c r="B10">
        <f ca="1">IF('Other 2010'!$A18="CP",INDIRECT("'Other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IF('Other 2020'!$A18="CP",INDIRECT("'Other 2020'!"&amp;'Country Selector'!$B$3&amp;ROW($A18))*10^12,0)*'Process Emissions Multipliers'!$B$31</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IF('Other 2030'!$A18="CP",INDIRECT("'Other 2030'!"&amp;'Country Selector'!$B$3&amp;ROW($A18))*10^12,0)*'Process Emissions Multipliers'!$D$31</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Multipliers'!$E$31</f>
        <v>0</v>
      </c>
    </row>
    <row r="11" spans="1:42">
      <c r="A11" s="74">
        <v>-41</v>
      </c>
      <c r="B11">
        <f ca="1">IF('Other 2010'!$A19="CP",INDIRECT("'Other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IF('Other 2020'!$A19="CP",INDIRECT("'Other 2020'!"&amp;'Country Selector'!$B$3&amp;ROW($A19))*10^12,0)*'Process Emissions Multipliers'!$B$31</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IF('Other 2030'!$A19="CP",INDIRECT("'Other 2030'!"&amp;'Country Selector'!$B$3&amp;ROW($A19))*10^12,0)*'Process Emissions Multipliers'!$D$31</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Multipliers'!$E$31</f>
        <v>0</v>
      </c>
    </row>
    <row r="12" spans="1:42">
      <c r="A12" s="74">
        <v>-40</v>
      </c>
      <c r="B12">
        <f ca="1">IF('Other 2010'!$A20="CP",INDIRECT("'Other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IF('Other 2020'!$A20="CP",INDIRECT("'Other 2020'!"&amp;'Country Selector'!$B$3&amp;ROW($A20))*10^12,0)*'Process Emissions Multipliers'!$B$31</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IF('Other 2030'!$A20="CP",INDIRECT("'Other 2030'!"&amp;'Country Selector'!$B$3&amp;ROW($A20))*10^12,0)*'Process Emissions Multipliers'!$D$31</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Multipliers'!$E$31</f>
        <v>0</v>
      </c>
    </row>
    <row r="13" spans="1:42">
      <c r="A13" s="74">
        <v>-39</v>
      </c>
      <c r="B13">
        <f ca="1">IF('Other 2010'!$A21="CP",INDIRECT("'Other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IF('Other 2020'!$A21="CP",INDIRECT("'Other 2020'!"&amp;'Country Selector'!$B$3&amp;ROW($A21))*10^12,0)*'Process Emissions Multipliers'!$B$31</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IF('Other 2030'!$A21="CP",INDIRECT("'Other 2030'!"&amp;'Country Selector'!$B$3&amp;ROW($A21))*10^12,0)*'Process Emissions Multipliers'!$D$31</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Multipliers'!$E$31</f>
        <v>0</v>
      </c>
    </row>
    <row r="14" spans="1:42">
      <c r="A14" s="74">
        <v>-38</v>
      </c>
      <c r="B14">
        <f ca="1">IF('Other 2010'!$A22="CP",INDIRECT("'Other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IF('Other 2020'!$A22="CP",INDIRECT("'Other 2020'!"&amp;'Country Selector'!$B$3&amp;ROW($A22))*10^12,0)*'Process Emissions Multipliers'!$B$31</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IF('Other 2030'!$A22="CP",INDIRECT("'Other 2030'!"&amp;'Country Selector'!$B$3&amp;ROW($A22))*10^12,0)*'Process Emissions Multipliers'!$D$31</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Multipliers'!$E$31</f>
        <v>0</v>
      </c>
    </row>
    <row r="15" spans="1:42">
      <c r="A15" s="74">
        <v>-37</v>
      </c>
      <c r="B15">
        <f ca="1">IF('Other 2010'!$A23="CP",INDIRECT("'Other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IF('Other 2020'!$A23="CP",INDIRECT("'Other 2020'!"&amp;'Country Selector'!$B$3&amp;ROW($A23))*10^12,0)*'Process Emissions Multipliers'!$B$31</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IF('Other 2030'!$A23="CP",INDIRECT("'Other 2030'!"&amp;'Country Selector'!$B$3&amp;ROW($A23))*10^12,0)*'Process Emissions Multipliers'!$D$31</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Multipliers'!$E$31</f>
        <v>0</v>
      </c>
    </row>
    <row r="16" spans="1:42">
      <c r="A16" s="74">
        <v>-36</v>
      </c>
      <c r="B16">
        <f ca="1">IF('Other 2010'!$A24="CP",INDIRECT("'Other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IF('Other 2020'!$A24="CP",INDIRECT("'Other 2020'!"&amp;'Country Selector'!$B$3&amp;ROW($A24))*10^12,0)*'Process Emissions Multipliers'!$B$31</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IF('Other 2030'!$A24="CP",INDIRECT("'Other 2030'!"&amp;'Country Selector'!$B$3&amp;ROW($A24))*10^12,0)*'Process Emissions Multipliers'!$D$31</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Multipliers'!$E$31</f>
        <v>0</v>
      </c>
    </row>
    <row r="17" spans="1:42">
      <c r="A17" s="74">
        <v>-35</v>
      </c>
      <c r="B17">
        <f ca="1">IF('Other 2010'!$A25="CP",INDIRECT("'Other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IF('Other 2020'!$A25="CP",INDIRECT("'Other 2020'!"&amp;'Country Selector'!$B$3&amp;ROW($A25))*10^12,0)*'Process Emissions Multipliers'!$B$31</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IF('Other 2030'!$A25="CP",INDIRECT("'Other 2030'!"&amp;'Country Selector'!$B$3&amp;ROW($A25))*10^12,0)*'Process Emissions Multipliers'!$D$31</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Multipliers'!$E$31</f>
        <v>0</v>
      </c>
    </row>
    <row r="18" spans="1:42">
      <c r="A18" s="74">
        <v>-34</v>
      </c>
      <c r="B18">
        <f ca="1">IF('Other 2010'!$A26="CP",INDIRECT("'Other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IF('Other 2020'!$A26="CP",INDIRECT("'Other 2020'!"&amp;'Country Selector'!$B$3&amp;ROW($A26))*10^12,0)*'Process Emissions Multipliers'!$B$31</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IF('Other 2030'!$A26="CP",INDIRECT("'Other 2030'!"&amp;'Country Selector'!$B$3&amp;ROW($A26))*10^12,0)*'Process Emissions Multipliers'!$D$31</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Multipliers'!$E$31</f>
        <v>0</v>
      </c>
    </row>
    <row r="19" spans="1:42">
      <c r="A19" s="74">
        <v>-33</v>
      </c>
      <c r="B19">
        <f ca="1">IF('Other 2010'!$A27="CP",INDIRECT("'Other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IF('Other 2020'!$A27="CP",INDIRECT("'Other 2020'!"&amp;'Country Selector'!$B$3&amp;ROW($A27))*10^12,0)*'Process Emissions Multipliers'!$B$31</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IF('Other 2030'!$A27="CP",INDIRECT("'Other 2030'!"&amp;'Country Selector'!$B$3&amp;ROW($A27))*10^12,0)*'Process Emissions Multipliers'!$D$31</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Multipliers'!$E$31</f>
        <v>0</v>
      </c>
    </row>
    <row r="20" spans="1:42">
      <c r="A20" s="74">
        <v>-32</v>
      </c>
      <c r="B20">
        <f ca="1">IF('Other 2010'!$A28="CP",INDIRECT("'Other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IF('Other 2020'!$A28="CP",INDIRECT("'Other 2020'!"&amp;'Country Selector'!$B$3&amp;ROW($A28))*10^12,0)*'Process Emissions Multipliers'!$B$31</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IF('Other 2030'!$A28="CP",INDIRECT("'Other 2030'!"&amp;'Country Selector'!$B$3&amp;ROW($A28))*10^12,0)*'Process Emissions Multipliers'!$D$31</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Multipliers'!$E$31</f>
        <v>0</v>
      </c>
    </row>
    <row r="21" spans="1:42">
      <c r="A21" s="74">
        <v>-31</v>
      </c>
      <c r="B21">
        <f ca="1">IF('Other 2010'!$A29="CP",INDIRECT("'Other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IF('Other 2020'!$A29="CP",INDIRECT("'Other 2020'!"&amp;'Country Selector'!$B$3&amp;ROW($A29))*10^12,0)*'Process Emissions Multipliers'!$B$31</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IF('Other 2030'!$A29="CP",INDIRECT("'Other 2030'!"&amp;'Country Selector'!$B$3&amp;ROW($A29))*10^12,0)*'Process Emissions Multipliers'!$D$31</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Multipliers'!$E$31</f>
        <v>0</v>
      </c>
    </row>
    <row r="22" spans="1:42">
      <c r="A22" s="74">
        <v>-30</v>
      </c>
      <c r="B22">
        <f ca="1">IF('Other 2010'!$A30="CP",INDIRECT("'Other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IF('Other 2020'!$A30="CP",INDIRECT("'Other 2020'!"&amp;'Country Selector'!$B$3&amp;ROW($A30))*10^12,0)*'Process Emissions Multipliers'!$B$31</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IF('Other 2030'!$A30="CP",INDIRECT("'Other 2030'!"&amp;'Country Selector'!$B$3&amp;ROW($A30))*10^12,0)*'Process Emissions Multipliers'!$D$31</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Multipliers'!$E$31</f>
        <v>0</v>
      </c>
    </row>
    <row r="23" spans="1:42">
      <c r="A23" s="74">
        <v>-29</v>
      </c>
      <c r="B23">
        <f ca="1">IF('Other 2010'!$A31="CP",INDIRECT("'Other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IF('Other 2020'!$A31="CP",INDIRECT("'Other 2020'!"&amp;'Country Selector'!$B$3&amp;ROW($A31))*10^12,0)*'Process Emissions Multipliers'!$B$31</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IF('Other 2030'!$A31="CP",INDIRECT("'Other 2030'!"&amp;'Country Selector'!$B$3&amp;ROW($A31))*10^12,0)*'Process Emissions Multipliers'!$D$31</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Multipliers'!$E$31</f>
        <v>0</v>
      </c>
    </row>
    <row r="24" spans="1:42">
      <c r="A24" s="74">
        <v>-28</v>
      </c>
      <c r="B24">
        <f ca="1">IF('Other 2010'!$A32="CP",INDIRECT("'Other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IF('Other 2020'!$A32="CP",INDIRECT("'Other 2020'!"&amp;'Country Selector'!$B$3&amp;ROW($A32))*10^12,0)*'Process Emissions Multipliers'!$B$31</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IF('Other 2030'!$A32="CP",INDIRECT("'Other 2030'!"&amp;'Country Selector'!$B$3&amp;ROW($A32))*10^12,0)*'Process Emissions Multipliers'!$D$31</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Multipliers'!$E$31</f>
        <v>0</v>
      </c>
    </row>
    <row r="25" spans="1:42">
      <c r="A25" s="74">
        <v>-27</v>
      </c>
      <c r="B25">
        <f ca="1">IF('Other 2010'!$A33="CP",INDIRECT("'Other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IF('Other 2020'!$A33="CP",INDIRECT("'Other 2020'!"&amp;'Country Selector'!$B$3&amp;ROW($A33))*10^12,0)*'Process Emissions Multipliers'!$B$31</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IF('Other 2030'!$A33="CP",INDIRECT("'Other 2030'!"&amp;'Country Selector'!$B$3&amp;ROW($A33))*10^12,0)*'Process Emissions Multipliers'!$D$31</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Multipliers'!$E$31</f>
        <v>0</v>
      </c>
    </row>
    <row r="26" spans="1:42">
      <c r="A26" s="74">
        <v>-26</v>
      </c>
      <c r="B26">
        <f ca="1">IF('Other 2010'!$A34="CP",INDIRECT("'Other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IF('Other 2020'!$A34="CP",INDIRECT("'Other 2020'!"&amp;'Country Selector'!$B$3&amp;ROW($A34))*10^12,0)*'Process Emissions Multipliers'!$B$31</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IF('Other 2030'!$A34="CP",INDIRECT("'Other 2030'!"&amp;'Country Selector'!$B$3&amp;ROW($A34))*10^12,0)*'Process Emissions Multipliers'!$D$31</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Multipliers'!$E$31</f>
        <v>0</v>
      </c>
    </row>
    <row r="27" spans="1:42">
      <c r="A27" s="74">
        <v>-25</v>
      </c>
      <c r="B27">
        <f ca="1">IF('Other 2010'!$A35="CP",INDIRECT("'Other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IF('Other 2020'!$A35="CP",INDIRECT("'Other 2020'!"&amp;'Country Selector'!$B$3&amp;ROW($A35))*10^12,0)*'Process Emissions Multipliers'!$B$31</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IF('Other 2030'!$A35="CP",INDIRECT("'Other 2030'!"&amp;'Country Selector'!$B$3&amp;ROW($A35))*10^12,0)*'Process Emissions Multipliers'!$D$31</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Multipliers'!$E$31</f>
        <v>0</v>
      </c>
    </row>
    <row r="28" spans="1:42">
      <c r="A28" s="74">
        <v>-24</v>
      </c>
      <c r="B28">
        <f ca="1">IF('Other 2010'!$A36="CP",INDIRECT("'Other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IF('Other 2020'!$A36="CP",INDIRECT("'Other 2020'!"&amp;'Country Selector'!$B$3&amp;ROW($A36))*10^12,0)*'Process Emissions Multipliers'!$B$31</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IF('Other 2030'!$A36="CP",INDIRECT("'Other 2030'!"&amp;'Country Selector'!$B$3&amp;ROW($A36))*10^12,0)*'Process Emissions Multipliers'!$D$31</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Multipliers'!$E$31</f>
        <v>0</v>
      </c>
    </row>
    <row r="29" spans="1:42">
      <c r="A29" s="74">
        <v>-23</v>
      </c>
      <c r="B29">
        <f ca="1">IF('Other 2010'!$A37="CP",INDIRECT("'Other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IF('Other 2020'!$A37="CP",INDIRECT("'Other 2020'!"&amp;'Country Selector'!$B$3&amp;ROW($A37))*10^12,0)*'Process Emissions Multipliers'!$B$31</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IF('Other 2030'!$A37="CP",INDIRECT("'Other 2030'!"&amp;'Country Selector'!$B$3&amp;ROW($A37))*10^12,0)*'Process Emissions Multipliers'!$D$31</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Multipliers'!$E$31</f>
        <v>0</v>
      </c>
    </row>
    <row r="30" spans="1:42">
      <c r="A30" s="74">
        <v>-22</v>
      </c>
      <c r="B30">
        <f ca="1">IF('Other 2010'!$A38="CP",INDIRECT("'Other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IF('Other 2020'!$A38="CP",INDIRECT("'Other 2020'!"&amp;'Country Selector'!$B$3&amp;ROW($A38))*10^12,0)*'Process Emissions Multipliers'!$B$31</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IF('Other 2030'!$A38="CP",INDIRECT("'Other 2030'!"&amp;'Country Selector'!$B$3&amp;ROW($A38))*10^12,0)*'Process Emissions Multipliers'!$D$31</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Multipliers'!$E$31</f>
        <v>0</v>
      </c>
    </row>
    <row r="31" spans="1:42">
      <c r="A31" s="74">
        <v>-21</v>
      </c>
      <c r="B31">
        <f ca="1">IF('Other 2010'!$A39="CP",INDIRECT("'Other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IF('Other 2020'!$A39="CP",INDIRECT("'Other 2020'!"&amp;'Country Selector'!$B$3&amp;ROW($A39))*10^12,0)*'Process Emissions Multipliers'!$B$31</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IF('Other 2030'!$A39="CP",INDIRECT("'Other 2030'!"&amp;'Country Selector'!$B$3&amp;ROW($A39))*10^12,0)*'Process Emissions Multipliers'!$D$31</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Multipliers'!$E$31</f>
        <v>0</v>
      </c>
    </row>
    <row r="32" spans="1:42">
      <c r="A32" s="74">
        <v>-20</v>
      </c>
      <c r="B32">
        <f ca="1">IF('Other 2010'!$A40="CP",INDIRECT("'Other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IF('Other 2020'!$A40="CP",INDIRECT("'Other 2020'!"&amp;'Country Selector'!$B$3&amp;ROW($A40))*10^12,0)*'Process Emissions Multipliers'!$B$31</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IF('Other 2030'!$A40="CP",INDIRECT("'Other 2030'!"&amp;'Country Selector'!$B$3&amp;ROW($A40))*10^12,0)*'Process Emissions Multipliers'!$D$31</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Multipliers'!$E$31</f>
        <v>0</v>
      </c>
    </row>
    <row r="33" spans="1:42">
      <c r="A33" s="74">
        <v>-19</v>
      </c>
      <c r="B33">
        <f ca="1">IF('Other 2010'!$A41="CP",INDIRECT("'Other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IF('Other 2020'!$A41="CP",INDIRECT("'Other 2020'!"&amp;'Country Selector'!$B$3&amp;ROW($A41))*10^12,0)*'Process Emissions Multipliers'!$B$31</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IF('Other 2030'!$A41="CP",INDIRECT("'Other 2030'!"&amp;'Country Selector'!$B$3&amp;ROW($A41))*10^12,0)*'Process Emissions Multipliers'!$D$31</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Multipliers'!$E$31</f>
        <v>0</v>
      </c>
    </row>
    <row r="34" spans="1:42">
      <c r="A34" s="74">
        <v>-18</v>
      </c>
      <c r="B34">
        <f ca="1">IF('Other 2010'!$A42="CP",INDIRECT("'Other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IF('Other 2020'!$A42="CP",INDIRECT("'Other 2020'!"&amp;'Country Selector'!$B$3&amp;ROW($A42))*10^12,0)*'Process Emissions Multipliers'!$B$31</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IF('Other 2030'!$A42="CP",INDIRECT("'Other 2030'!"&amp;'Country Selector'!$B$3&amp;ROW($A42))*10^12,0)*'Process Emissions Multipliers'!$D$31</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Multipliers'!$E$31</f>
        <v>0</v>
      </c>
    </row>
    <row r="35" spans="1:42">
      <c r="A35" s="74">
        <v>-17</v>
      </c>
      <c r="B35">
        <f ca="1">IF('Other 2010'!$A43="CP",INDIRECT("'Other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IF('Other 2020'!$A43="CP",INDIRECT("'Other 2020'!"&amp;'Country Selector'!$B$3&amp;ROW($A43))*10^12,0)*'Process Emissions Multipliers'!$B$31</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IF('Other 2030'!$A43="CP",INDIRECT("'Other 2030'!"&amp;'Country Selector'!$B$3&amp;ROW($A43))*10^12,0)*'Process Emissions Multipliers'!$D$31</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Multipliers'!$E$31</f>
        <v>0</v>
      </c>
    </row>
    <row r="36" spans="1:42">
      <c r="A36" s="74">
        <v>-16</v>
      </c>
      <c r="B36">
        <f ca="1">IF('Other 2010'!$A44="CP",INDIRECT("'Other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IF('Other 2020'!$A44="CP",INDIRECT("'Other 2020'!"&amp;'Country Selector'!$B$3&amp;ROW($A44))*10^12,0)*'Process Emissions Multipliers'!$B$31</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IF('Other 2030'!$A44="CP",INDIRECT("'Other 2030'!"&amp;'Country Selector'!$B$3&amp;ROW($A44))*10^12,0)*'Process Emissions Multipliers'!$D$31</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Multipliers'!$E$31</f>
        <v>0</v>
      </c>
    </row>
    <row r="37" spans="1:42">
      <c r="A37" s="74">
        <v>-15</v>
      </c>
      <c r="B37">
        <f ca="1">IF('Other 2010'!$A45="CP",INDIRECT("'Other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IF('Other 2020'!$A45="CP",INDIRECT("'Other 2020'!"&amp;'Country Selector'!$B$3&amp;ROW($A45))*10^12,0)*'Process Emissions Multipliers'!$B$31</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IF('Other 2030'!$A45="CP",INDIRECT("'Other 2030'!"&amp;'Country Selector'!$B$3&amp;ROW($A45))*10^12,0)*'Process Emissions Multipliers'!$D$31</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Multipliers'!$E$31</f>
        <v>0</v>
      </c>
    </row>
    <row r="38" spans="1:42">
      <c r="A38" s="74">
        <v>-14</v>
      </c>
      <c r="B38">
        <f ca="1">IF('Other 2010'!$A46="CP",INDIRECT("'Other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IF('Other 2020'!$A46="CP",INDIRECT("'Other 2020'!"&amp;'Country Selector'!$B$3&amp;ROW($A46))*10^12,0)*'Process Emissions Multipliers'!$B$31</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IF('Other 2030'!$A46="CP",INDIRECT("'Other 2030'!"&amp;'Country Selector'!$B$3&amp;ROW($A46))*10^12,0)*'Process Emissions Multipliers'!$D$31</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Multipliers'!$E$31</f>
        <v>0</v>
      </c>
    </row>
    <row r="39" spans="1:42">
      <c r="A39" s="74">
        <v>-13</v>
      </c>
      <c r="B39">
        <f ca="1">IF('Other 2010'!$A47="CP",INDIRECT("'Other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IF('Other 2020'!$A47="CP",INDIRECT("'Other 2020'!"&amp;'Country Selector'!$B$3&amp;ROW($A47))*10^12,0)*'Process Emissions Multipliers'!$B$31</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IF('Other 2030'!$A47="CP",INDIRECT("'Other 2030'!"&amp;'Country Selector'!$B$3&amp;ROW($A47))*10^12,0)*'Process Emissions Multipliers'!$D$31</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Multipliers'!$E$31</f>
        <v>0</v>
      </c>
    </row>
    <row r="40" spans="1:42">
      <c r="A40" s="74">
        <v>-12</v>
      </c>
      <c r="B40">
        <f ca="1">IF('Other 2010'!$A48="CP",INDIRECT("'Other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IF('Other 2020'!$A48="CP",INDIRECT("'Other 2020'!"&amp;'Country Selector'!$B$3&amp;ROW($A48))*10^12,0)*'Process Emissions Multipliers'!$B$31</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IF('Other 2030'!$A48="CP",INDIRECT("'Other 2030'!"&amp;'Country Selector'!$B$3&amp;ROW($A48))*10^12,0)*'Process Emissions Multipliers'!$D$31</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Multipliers'!$E$31</f>
        <v>0</v>
      </c>
    </row>
    <row r="41" spans="1:42">
      <c r="A41" s="74">
        <v>-11</v>
      </c>
      <c r="B41">
        <f ca="1">IF('Other 2010'!$A49="CP",INDIRECT("'Other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IF('Other 2020'!$A49="CP",INDIRECT("'Other 2020'!"&amp;'Country Selector'!$B$3&amp;ROW($A49))*10^12,0)*'Process Emissions Multipliers'!$B$31</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IF('Other 2030'!$A49="CP",INDIRECT("'Other 2030'!"&amp;'Country Selector'!$B$3&amp;ROW($A49))*10^12,0)*'Process Emissions Multipliers'!$D$31</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Multipliers'!$E$31</f>
        <v>0</v>
      </c>
    </row>
    <row r="42" spans="1:42">
      <c r="A42" s="74">
        <v>-10</v>
      </c>
      <c r="B42">
        <f ca="1">IF('Other 2010'!$A50="CP",INDIRECT("'Other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IF('Other 2020'!$A50="CP",INDIRECT("'Other 2020'!"&amp;'Country Selector'!$B$3&amp;ROW($A50))*10^12,0)*'Process Emissions Multipliers'!$B$31</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IF('Other 2030'!$A50="CP",INDIRECT("'Other 2030'!"&amp;'Country Selector'!$B$3&amp;ROW($A50))*10^12,0)*'Process Emissions Multipliers'!$D$31</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Multipliers'!$E$31</f>
        <v>0</v>
      </c>
    </row>
    <row r="43" spans="1:42">
      <c r="A43" s="74">
        <v>-9</v>
      </c>
      <c r="B43">
        <f ca="1">IF('Other 2010'!$A51="CP",INDIRECT("'Other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IF('Other 2020'!$A51="CP",INDIRECT("'Other 2020'!"&amp;'Country Selector'!$B$3&amp;ROW($A51))*10^12,0)*'Process Emissions Multipliers'!$B$31</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IF('Other 2030'!$A51="CP",INDIRECT("'Other 2030'!"&amp;'Country Selector'!$B$3&amp;ROW($A51))*10^12,0)*'Process Emissions Multipliers'!$D$31</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Multipliers'!$E$31</f>
        <v>0</v>
      </c>
    </row>
    <row r="44" spans="1:42">
      <c r="A44" s="74">
        <v>-8</v>
      </c>
      <c r="B44">
        <f ca="1">IF('Other 2010'!$A52="CP",INDIRECT("'Other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IF('Other 2020'!$A52="CP",INDIRECT("'Other 2020'!"&amp;'Country Selector'!$B$3&amp;ROW($A52))*10^12,0)*'Process Emissions Multipliers'!$B$31</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IF('Other 2030'!$A52="CP",INDIRECT("'Other 2030'!"&amp;'Country Selector'!$B$3&amp;ROW($A52))*10^12,0)*'Process Emissions Multipliers'!$D$31</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Multipliers'!$E$31</f>
        <v>0</v>
      </c>
    </row>
    <row r="45" spans="1:42">
      <c r="A45" s="74">
        <v>-7</v>
      </c>
      <c r="B45">
        <f ca="1">IF('Other 2010'!$A53="CP",INDIRECT("'Other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IF('Other 2020'!$A53="CP",INDIRECT("'Other 2020'!"&amp;'Country Selector'!$B$3&amp;ROW($A53))*10^12,0)*'Process Emissions Multipliers'!$B$31</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IF('Other 2030'!$A53="CP",INDIRECT("'Other 2030'!"&amp;'Country Selector'!$B$3&amp;ROW($A53))*10^12,0)*'Process Emissions Multipliers'!$D$31</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Multipliers'!$E$31</f>
        <v>0</v>
      </c>
    </row>
    <row r="46" spans="1:42">
      <c r="A46" s="74">
        <v>-6</v>
      </c>
      <c r="B46">
        <f ca="1">IF('Other 2010'!$A54="CP",INDIRECT("'Other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IF('Other 2020'!$A54="CP",INDIRECT("'Other 2020'!"&amp;'Country Selector'!$B$3&amp;ROW($A54))*10^12,0)*'Process Emissions Multipliers'!$B$31</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IF('Other 2030'!$A54="CP",INDIRECT("'Other 2030'!"&amp;'Country Selector'!$B$3&amp;ROW($A54))*10^12,0)*'Process Emissions Multipliers'!$D$31</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Multipliers'!$E$31</f>
        <v>0</v>
      </c>
    </row>
    <row r="47" spans="1:42">
      <c r="A47" s="74">
        <v>-5</v>
      </c>
      <c r="B47">
        <f ca="1">IF('Other 2010'!$A55="CP",INDIRECT("'Other 2010'!"&amp;'Country Selector'!$B$3&amp;ROW($A55))*10^12,0)</f>
        <v>2120413488.8250904</v>
      </c>
      <c r="C47">
        <f t="shared" ca="1" si="9"/>
        <v>1922943171.807411</v>
      </c>
      <c r="D47">
        <f t="shared" ca="1" si="9"/>
        <v>1725472854.7897317</v>
      </c>
      <c r="E47">
        <f t="shared" ca="1" si="9"/>
        <v>1528002537.7720523</v>
      </c>
      <c r="F47">
        <f t="shared" ca="1" si="9"/>
        <v>1330532220.7543731</v>
      </c>
      <c r="G47">
        <f t="shared" ca="1" si="9"/>
        <v>1133061903.7366936</v>
      </c>
      <c r="H47">
        <f t="shared" ca="1" si="9"/>
        <v>935591586.71901441</v>
      </c>
      <c r="I47">
        <f t="shared" ca="1" si="9"/>
        <v>738121269.70133495</v>
      </c>
      <c r="J47">
        <f t="shared" ca="1" si="9"/>
        <v>540650952.68365562</v>
      </c>
      <c r="K47">
        <f t="shared" ca="1" si="9"/>
        <v>343180635.66597629</v>
      </c>
      <c r="L47">
        <f ca="1">IF('Other 2020'!$A55="CP",INDIRECT("'Other 2020'!"&amp;'Country Selector'!$B$3&amp;ROW($A55))*10^12,0)*'Process Emissions Multipliers'!$B$31</f>
        <v>145710318.64829695</v>
      </c>
      <c r="M47">
        <f t="shared" ca="1" si="10"/>
        <v>146669149.62491721</v>
      </c>
      <c r="N47">
        <f t="shared" ca="1" si="10"/>
        <v>147627980.60153747</v>
      </c>
      <c r="O47">
        <f t="shared" ca="1" si="10"/>
        <v>148586811.57815775</v>
      </c>
      <c r="P47">
        <f t="shared" ca="1" si="10"/>
        <v>149545642.55477798</v>
      </c>
      <c r="Q47">
        <f t="shared" ca="1" si="10"/>
        <v>150504473.53139827</v>
      </c>
      <c r="R47">
        <f t="shared" ca="1" si="10"/>
        <v>151463304.50801852</v>
      </c>
      <c r="S47">
        <f t="shared" ca="1" si="10"/>
        <v>152422135.48463881</v>
      </c>
      <c r="T47">
        <f t="shared" ca="1" si="10"/>
        <v>153380966.46125904</v>
      </c>
      <c r="U47">
        <f t="shared" ca="1" si="10"/>
        <v>154339797.43787929</v>
      </c>
      <c r="V47">
        <f ca="1">IF('Other 2030'!$A55="CP",INDIRECT("'Other 2030'!"&amp;'Country Selector'!$B$3&amp;ROW($A55))*10^12,0)*'Process Emissions Multipliers'!$D$31</f>
        <v>155298628.41449958</v>
      </c>
      <c r="W47" s="90">
        <f t="shared" ca="1" si="8"/>
        <v>159785805.95320076</v>
      </c>
      <c r="X47" s="90">
        <f t="shared" ca="1" si="7"/>
        <v>164272983.49190193</v>
      </c>
      <c r="Y47" s="90">
        <f t="shared" ca="1" si="7"/>
        <v>168760161.03060317</v>
      </c>
      <c r="Z47" s="90">
        <f t="shared" ca="1" si="7"/>
        <v>173247338.56930435</v>
      </c>
      <c r="AA47" s="90">
        <f t="shared" ca="1" si="7"/>
        <v>177734516.10800552</v>
      </c>
      <c r="AB47" s="90">
        <f t="shared" ca="1" si="7"/>
        <v>182221693.64670673</v>
      </c>
      <c r="AC47" s="90">
        <f t="shared" ca="1" si="7"/>
        <v>186708871.18540791</v>
      </c>
      <c r="AD47" s="90">
        <f t="shared" ca="1" si="7"/>
        <v>191196048.72410911</v>
      </c>
      <c r="AE47" s="90">
        <f t="shared" ca="1" si="7"/>
        <v>195683226.26281029</v>
      </c>
      <c r="AF47" s="90">
        <f t="shared" ca="1" si="7"/>
        <v>200170403.80151147</v>
      </c>
      <c r="AG47" s="90">
        <f t="shared" ca="1" si="7"/>
        <v>204657581.34021264</v>
      </c>
      <c r="AH47" s="90">
        <f t="shared" ca="1" si="7"/>
        <v>209144758.87891388</v>
      </c>
      <c r="AI47" s="90">
        <f t="shared" ca="1" si="7"/>
        <v>213631936.41761506</v>
      </c>
      <c r="AJ47" s="90">
        <f t="shared" ca="1" si="7"/>
        <v>218119113.95631623</v>
      </c>
      <c r="AK47" s="90">
        <f t="shared" ca="1" si="7"/>
        <v>222606291.49501741</v>
      </c>
      <c r="AL47" s="90">
        <f t="shared" ca="1" si="7"/>
        <v>227093469.03371862</v>
      </c>
      <c r="AM47" s="90">
        <f t="shared" ref="AM47:AO77" ca="1" si="11">$V47*($AP$1-AM$1)/($AP$1-$V$1)+$AP47*(AM$1-$V$1)/($AP$1-$V$1)</f>
        <v>231580646.57241979</v>
      </c>
      <c r="AN47" s="90">
        <f t="shared" ca="1" si="11"/>
        <v>236067824.11112097</v>
      </c>
      <c r="AO47" s="90">
        <f t="shared" ca="1" si="11"/>
        <v>240555001.64982218</v>
      </c>
      <c r="AP47">
        <f ca="1">V47*'Process Emissions Multipliers'!$E$31</f>
        <v>245042179.18852335</v>
      </c>
    </row>
    <row r="48" spans="1:42">
      <c r="A48" s="74">
        <v>-4</v>
      </c>
      <c r="B48">
        <f ca="1">IF('Other 2010'!$A56="CP",INDIRECT("'Other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IF('Other 2020'!$A56="CP",INDIRECT("'Other 2020'!"&amp;'Country Selector'!$B$3&amp;ROW($A56))*10^12,0)*'Process Emissions Multipliers'!$B$31</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IF('Other 2030'!$A56="CP",INDIRECT("'Other 2030'!"&amp;'Country Selector'!$B$3&amp;ROW($A56))*10^12,0)*'Process Emissions Multipliers'!$D$31</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Multipliers'!$E$31</f>
        <v>0</v>
      </c>
    </row>
    <row r="49" spans="1:42">
      <c r="A49" s="74">
        <v>-3</v>
      </c>
      <c r="B49">
        <f ca="1">IF('Other 2010'!$A57="CP",INDIRECT("'Other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IF('Other 2020'!$A57="CP",INDIRECT("'Other 2020'!"&amp;'Country Selector'!$B$3&amp;ROW($A57))*10^12,0)*'Process Emissions Multipliers'!$B$31</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IF('Other 2030'!$A57="CP",INDIRECT("'Other 2030'!"&amp;'Country Selector'!$B$3&amp;ROW($A57))*10^12,0)*'Process Emissions Multipliers'!$D$31</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Multipliers'!$E$31</f>
        <v>0</v>
      </c>
    </row>
    <row r="50" spans="1:42">
      <c r="A50" s="74">
        <v>-2</v>
      </c>
      <c r="B50">
        <f ca="1">IF('Other 2010'!$A58="CP",INDIRECT("'Other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IF('Other 2020'!$A58="CP",INDIRECT("'Other 2020'!"&amp;'Country Selector'!$B$3&amp;ROW($A58))*10^12,0)*'Process Emissions Multipliers'!$B$31</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IF('Other 2030'!$A58="CP",INDIRECT("'Other 2030'!"&amp;'Country Selector'!$B$3&amp;ROW($A58))*10^12,0)*'Process Emissions Multipliers'!$D$31</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Multipliers'!$E$31</f>
        <v>0</v>
      </c>
    </row>
    <row r="51" spans="1:42">
      <c r="A51" s="74">
        <v>-1</v>
      </c>
      <c r="B51">
        <f ca="1">IF('Other 2010'!$A59="CP",INDIRECT("'Other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IF('Other 2020'!$A59="CP",INDIRECT("'Other 2020'!"&amp;'Country Selector'!$B$3&amp;ROW($A59))*10^12,0)*'Process Emissions Multipliers'!$B$31</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IF('Other 2030'!$A59="CP",INDIRECT("'Other 2030'!"&amp;'Country Selector'!$B$3&amp;ROW($A59))*10^12,0)*'Process Emissions Multipliers'!$D$31</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Multipliers'!$E$31</f>
        <v>0</v>
      </c>
    </row>
    <row r="52" spans="1:42">
      <c r="A52" s="74">
        <v>0</v>
      </c>
      <c r="B52">
        <f ca="1">IF('Other 2010'!$A60="CP",INDIRECT("'Other 2010'!"&amp;'Country Selector'!$B$3&amp;ROW($A60))*10^12,0)</f>
        <v>0</v>
      </c>
      <c r="C52">
        <f t="shared" ca="1" si="9"/>
        <v>0</v>
      </c>
      <c r="D52">
        <f t="shared" ca="1" si="9"/>
        <v>0</v>
      </c>
      <c r="E52">
        <f t="shared" ca="1" si="9"/>
        <v>0</v>
      </c>
      <c r="F52">
        <f t="shared" ca="1" si="9"/>
        <v>0</v>
      </c>
      <c r="G52">
        <f t="shared" ca="1" si="9"/>
        <v>0</v>
      </c>
      <c r="H52">
        <f t="shared" ca="1" si="9"/>
        <v>0</v>
      </c>
      <c r="I52">
        <f t="shared" ca="1" si="9"/>
        <v>0</v>
      </c>
      <c r="J52">
        <f t="shared" ca="1" si="9"/>
        <v>0</v>
      </c>
      <c r="K52">
        <f t="shared" ca="1" si="9"/>
        <v>0</v>
      </c>
      <c r="L52">
        <f ca="1">IF('Other 2020'!$A60="CP",INDIRECT("'Other 2020'!"&amp;'Country Selector'!$B$3&amp;ROW($A60))*10^12,0)*'Process Emissions Multipliers'!$B$31</f>
        <v>0</v>
      </c>
      <c r="M52">
        <f t="shared" ca="1" si="10"/>
        <v>0</v>
      </c>
      <c r="N52">
        <f t="shared" ca="1" si="10"/>
        <v>0</v>
      </c>
      <c r="O52">
        <f t="shared" ca="1" si="10"/>
        <v>0</v>
      </c>
      <c r="P52">
        <f t="shared" ca="1" si="10"/>
        <v>0</v>
      </c>
      <c r="Q52">
        <f t="shared" ca="1" si="10"/>
        <v>0</v>
      </c>
      <c r="R52">
        <f t="shared" ca="1" si="10"/>
        <v>0</v>
      </c>
      <c r="S52">
        <f t="shared" ca="1" si="10"/>
        <v>0</v>
      </c>
      <c r="T52">
        <f t="shared" ca="1" si="10"/>
        <v>0</v>
      </c>
      <c r="U52">
        <f t="shared" ca="1" si="10"/>
        <v>0</v>
      </c>
      <c r="V52">
        <f ca="1">IF('Other 2030'!$A60="CP",INDIRECT("'Other 2030'!"&amp;'Country Selector'!$B$3&amp;ROW($A60))*10^12,0)*'Process Emissions Multipliers'!$D$31</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Multipliers'!$E$31</f>
        <v>0</v>
      </c>
    </row>
    <row r="53" spans="1:42">
      <c r="A53" s="74">
        <v>1</v>
      </c>
      <c r="B53">
        <f ca="1">IF('Other 2010'!$A61="CP",INDIRECT("'Other 2010'!"&amp;'Country Selector'!$B$3&amp;ROW($A61))*10^12,0)</f>
        <v>20592993047.166023</v>
      </c>
      <c r="C53">
        <f t="shared" ca="1" si="9"/>
        <v>19783653371.985176</v>
      </c>
      <c r="D53">
        <f t="shared" ca="1" si="9"/>
        <v>18974313696.804329</v>
      </c>
      <c r="E53">
        <f t="shared" ca="1" si="9"/>
        <v>18164974021.623482</v>
      </c>
      <c r="F53">
        <f t="shared" ca="1" si="9"/>
        <v>17355634346.442635</v>
      </c>
      <c r="G53">
        <f t="shared" ca="1" si="9"/>
        <v>16546294671.261784</v>
      </c>
      <c r="H53">
        <f t="shared" ca="1" si="9"/>
        <v>15736954996.080936</v>
      </c>
      <c r="I53">
        <f t="shared" ca="1" si="9"/>
        <v>14927615320.900089</v>
      </c>
      <c r="J53">
        <f t="shared" ca="1" si="9"/>
        <v>14118275645.719242</v>
      </c>
      <c r="K53">
        <f t="shared" ca="1" si="9"/>
        <v>13308935970.538393</v>
      </c>
      <c r="L53">
        <f ca="1">IF('Other 2020'!$A61="CP",INDIRECT("'Other 2020'!"&amp;'Country Selector'!$B$3&amp;ROW($A61))*10^12,0)*'Process Emissions Multipliers'!$B$31</f>
        <v>12499596295.357546</v>
      </c>
      <c r="M53">
        <f t="shared" ca="1" si="10"/>
        <v>11249636665.821791</v>
      </c>
      <c r="N53">
        <f t="shared" ca="1" si="10"/>
        <v>9999677036.2860374</v>
      </c>
      <c r="O53">
        <f t="shared" ca="1" si="10"/>
        <v>8749717406.7502823</v>
      </c>
      <c r="P53">
        <f t="shared" ca="1" si="10"/>
        <v>7499757777.2145281</v>
      </c>
      <c r="Q53">
        <f t="shared" ca="1" si="10"/>
        <v>6249798147.6787729</v>
      </c>
      <c r="R53">
        <f t="shared" ca="1" si="10"/>
        <v>4999838518.1430187</v>
      </c>
      <c r="S53">
        <f t="shared" ca="1" si="10"/>
        <v>3749878888.607264</v>
      </c>
      <c r="T53">
        <f t="shared" ca="1" si="10"/>
        <v>2499919259.0715094</v>
      </c>
      <c r="U53">
        <f t="shared" ca="1" si="10"/>
        <v>1249959629.5357547</v>
      </c>
      <c r="V53">
        <f ca="1">IF('Other 2030'!$A61="CP",INDIRECT("'Other 2030'!"&amp;'Country Selector'!$B$3&amp;ROW($A61))*10^12,0)*'Process Emissions Multipliers'!$D$31</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Multipliers'!$E$31</f>
        <v>0</v>
      </c>
    </row>
    <row r="54" spans="1:42">
      <c r="A54" s="74">
        <v>2</v>
      </c>
      <c r="B54">
        <f ca="1">IF('Other 2010'!$A62="CP",INDIRECT("'Other 2010'!"&amp;'Country Selector'!$B$3&amp;ROW($A62))*10^12,0)</f>
        <v>131370414297.96339</v>
      </c>
      <c r="C54">
        <f t="shared" ca="1" si="9"/>
        <v>126166281156.73885</v>
      </c>
      <c r="D54">
        <f t="shared" ca="1" si="9"/>
        <v>120962148015.51428</v>
      </c>
      <c r="E54">
        <f t="shared" ca="1" si="9"/>
        <v>115758014874.28972</v>
      </c>
      <c r="F54">
        <f t="shared" ca="1" si="9"/>
        <v>110553881733.06517</v>
      </c>
      <c r="G54">
        <f t="shared" ca="1" si="9"/>
        <v>105349748591.84061</v>
      </c>
      <c r="H54">
        <f t="shared" ca="1" si="9"/>
        <v>100145615450.61604</v>
      </c>
      <c r="I54">
        <f t="shared" ca="1" si="9"/>
        <v>94941482309.39151</v>
      </c>
      <c r="J54">
        <f t="shared" ca="1" si="9"/>
        <v>89737349168.166931</v>
      </c>
      <c r="K54">
        <f t="shared" ca="1" si="9"/>
        <v>84533216026.942368</v>
      </c>
      <c r="L54">
        <f ca="1">IF('Other 2020'!$A62="CP",INDIRECT("'Other 2020'!"&amp;'Country Selector'!$B$3&amp;ROW($A62))*10^12,0)*'Process Emissions Multipliers'!$B$31</f>
        <v>79329082885.717819</v>
      </c>
      <c r="M54">
        <f t="shared" ca="1" si="10"/>
        <v>80488815764.062927</v>
      </c>
      <c r="N54">
        <f t="shared" ca="1" si="10"/>
        <v>81648548642.408066</v>
      </c>
      <c r="O54">
        <f t="shared" ca="1" si="10"/>
        <v>82808281520.753189</v>
      </c>
      <c r="P54">
        <f t="shared" ca="1" si="10"/>
        <v>83968014399.098297</v>
      </c>
      <c r="Q54">
        <f t="shared" ca="1" si="10"/>
        <v>85127747277.44342</v>
      </c>
      <c r="R54">
        <f t="shared" ca="1" si="10"/>
        <v>86287480155.788544</v>
      </c>
      <c r="S54">
        <f t="shared" ca="1" si="10"/>
        <v>87447213034.133667</v>
      </c>
      <c r="T54">
        <f t="shared" ca="1" si="10"/>
        <v>88606945912.478806</v>
      </c>
      <c r="U54">
        <f t="shared" ca="1" si="10"/>
        <v>89766678790.823914</v>
      </c>
      <c r="V54">
        <f ca="1">IF('Other 2030'!$A62="CP",INDIRECT("'Other 2030'!"&amp;'Country Selector'!$B$3&amp;ROW($A62))*10^12,0)*'Process Emissions Multipliers'!$D$31</f>
        <v>90926411669.169037</v>
      </c>
      <c r="W54" s="90">
        <f t="shared" ca="1" si="8"/>
        <v>93553627094.58551</v>
      </c>
      <c r="X54" s="90">
        <f t="shared" ca="1" si="8"/>
        <v>96180842520.001968</v>
      </c>
      <c r="Y54" s="90">
        <f t="shared" ca="1" si="8"/>
        <v>98808057945.418427</v>
      </c>
      <c r="Z54" s="90">
        <f t="shared" ca="1" si="8"/>
        <v>101435273370.8349</v>
      </c>
      <c r="AA54" s="90">
        <f t="shared" ca="1" si="8"/>
        <v>104062488796.25137</v>
      </c>
      <c r="AB54" s="90">
        <f t="shared" ca="1" si="8"/>
        <v>106689704221.66782</v>
      </c>
      <c r="AC54" s="90">
        <f t="shared" ca="1" si="8"/>
        <v>109316919647.08429</v>
      </c>
      <c r="AD54" s="90">
        <f t="shared" ca="1" si="8"/>
        <v>111944135072.50075</v>
      </c>
      <c r="AE54" s="90">
        <f t="shared" ca="1" si="8"/>
        <v>114571350497.91721</v>
      </c>
      <c r="AF54" s="90">
        <f t="shared" ca="1" si="8"/>
        <v>117198565923.33368</v>
      </c>
      <c r="AG54" s="90">
        <f t="shared" ca="1" si="8"/>
        <v>119825781348.75014</v>
      </c>
      <c r="AH54" s="90">
        <f t="shared" ca="1" si="8"/>
        <v>122452996774.16661</v>
      </c>
      <c r="AI54" s="90">
        <f t="shared" ca="1" si="8"/>
        <v>125080212199.58307</v>
      </c>
      <c r="AJ54" s="90">
        <f t="shared" ca="1" si="8"/>
        <v>127707427624.99954</v>
      </c>
      <c r="AK54" s="90">
        <f t="shared" ca="1" si="8"/>
        <v>130334643050.41602</v>
      </c>
      <c r="AL54" s="90">
        <f t="shared" ca="1" si="8"/>
        <v>132961858475.83246</v>
      </c>
      <c r="AM54" s="90">
        <f t="shared" ca="1" si="11"/>
        <v>135589073901.24893</v>
      </c>
      <c r="AN54" s="90">
        <f t="shared" ca="1" si="11"/>
        <v>138216289326.66541</v>
      </c>
      <c r="AO54" s="90">
        <f t="shared" ca="1" si="11"/>
        <v>140843504752.08188</v>
      </c>
      <c r="AP54">
        <f ca="1">V54*'Process Emissions Multipliers'!$E$31</f>
        <v>143470720177.49832</v>
      </c>
    </row>
    <row r="55" spans="1:42">
      <c r="A55" s="74">
        <v>3</v>
      </c>
      <c r="B55">
        <f ca="1">IF('Other 2010'!$A63="CP",INDIRECT("'Other 2010'!"&amp;'Country Selector'!$B$3&amp;ROW($A63))*10^12,0)</f>
        <v>32842603574.490814</v>
      </c>
      <c r="C55">
        <f t="shared" ca="1" si="9"/>
        <v>31541570289.184681</v>
      </c>
      <c r="D55">
        <f t="shared" ca="1" si="9"/>
        <v>30240537003.87854</v>
      </c>
      <c r="E55">
        <f t="shared" ca="1" si="9"/>
        <v>28939503718.572403</v>
      </c>
      <c r="F55">
        <f t="shared" ca="1" si="9"/>
        <v>27638470433.266266</v>
      </c>
      <c r="G55">
        <f t="shared" ca="1" si="9"/>
        <v>26337437147.960129</v>
      </c>
      <c r="H55">
        <f t="shared" ca="1" si="9"/>
        <v>25036403862.653992</v>
      </c>
      <c r="I55">
        <f t="shared" ca="1" si="9"/>
        <v>23735370577.347855</v>
      </c>
      <c r="J55">
        <f t="shared" ca="1" si="9"/>
        <v>22434337292.041718</v>
      </c>
      <c r="K55">
        <f t="shared" ca="1" si="9"/>
        <v>21133304006.73558</v>
      </c>
      <c r="L55">
        <f ca="1">IF('Other 2020'!$A63="CP",INDIRECT("'Other 2020'!"&amp;'Country Selector'!$B$3&amp;ROW($A63))*10^12,0)*'Process Emissions Multipliers'!$B$31</f>
        <v>19832270721.429443</v>
      </c>
      <c r="M55">
        <f t="shared" ca="1" si="10"/>
        <v>20122203941.0158</v>
      </c>
      <c r="N55">
        <f t="shared" ca="1" si="10"/>
        <v>20412137160.602154</v>
      </c>
      <c r="O55">
        <f t="shared" ca="1" si="10"/>
        <v>20702070380.188507</v>
      </c>
      <c r="P55">
        <f t="shared" ca="1" si="10"/>
        <v>20992003599.774864</v>
      </c>
      <c r="Q55">
        <f t="shared" ca="1" si="10"/>
        <v>21281936819.361221</v>
      </c>
      <c r="R55">
        <f t="shared" ca="1" si="10"/>
        <v>21571870038.947575</v>
      </c>
      <c r="S55">
        <f t="shared" ca="1" si="10"/>
        <v>21861803258.533928</v>
      </c>
      <c r="T55">
        <f t="shared" ca="1" si="10"/>
        <v>22151736478.120285</v>
      </c>
      <c r="U55">
        <f t="shared" ca="1" si="10"/>
        <v>22441669697.706642</v>
      </c>
      <c r="V55">
        <f ca="1">IF('Other 2030'!$A63="CP",INDIRECT("'Other 2030'!"&amp;'Country Selector'!$B$3&amp;ROW($A63))*10^12,0)*'Process Emissions Multipliers'!$D$31</f>
        <v>22731602917.292995</v>
      </c>
      <c r="W55" s="90">
        <f t="shared" ca="1" si="8"/>
        <v>23388406773.647133</v>
      </c>
      <c r="X55" s="90">
        <f t="shared" ca="1" si="8"/>
        <v>24045210630.00127</v>
      </c>
      <c r="Y55" s="90">
        <f t="shared" ca="1" si="8"/>
        <v>24702014486.355404</v>
      </c>
      <c r="Z55" s="90">
        <f t="shared" ca="1" si="8"/>
        <v>25358818342.709545</v>
      </c>
      <c r="AA55" s="90">
        <f t="shared" ca="1" si="8"/>
        <v>26015622199.063683</v>
      </c>
      <c r="AB55" s="90">
        <f t="shared" ca="1" si="8"/>
        <v>26672426055.41782</v>
      </c>
      <c r="AC55" s="90">
        <f t="shared" ca="1" si="8"/>
        <v>27329229911.771957</v>
      </c>
      <c r="AD55" s="90">
        <f t="shared" ca="1" si="8"/>
        <v>27986033768.126091</v>
      </c>
      <c r="AE55" s="90">
        <f t="shared" ca="1" si="8"/>
        <v>28642837624.480232</v>
      </c>
      <c r="AF55" s="90">
        <f t="shared" ca="1" si="8"/>
        <v>29299641480.834366</v>
      </c>
      <c r="AG55" s="90">
        <f t="shared" ca="1" si="8"/>
        <v>29956445337.188503</v>
      </c>
      <c r="AH55" s="90">
        <f t="shared" ca="1" si="8"/>
        <v>30613249193.542645</v>
      </c>
      <c r="AI55" s="90">
        <f t="shared" ca="1" si="8"/>
        <v>31270053049.896778</v>
      </c>
      <c r="AJ55" s="90">
        <f t="shared" ca="1" si="8"/>
        <v>31926856906.250916</v>
      </c>
      <c r="AK55" s="90">
        <f t="shared" ca="1" si="8"/>
        <v>32583660762.605057</v>
      </c>
      <c r="AL55" s="90">
        <f t="shared" ca="1" si="8"/>
        <v>33240464618.95919</v>
      </c>
      <c r="AM55" s="90">
        <f t="shared" ca="1" si="11"/>
        <v>33897268475.313328</v>
      </c>
      <c r="AN55" s="90">
        <f t="shared" ca="1" si="11"/>
        <v>34554072331.667465</v>
      </c>
      <c r="AO55" s="90">
        <f t="shared" ca="1" si="11"/>
        <v>35210876188.021599</v>
      </c>
      <c r="AP55">
        <f ca="1">V55*'Process Emissions Multipliers'!$E$31</f>
        <v>35867680044.37574</v>
      </c>
    </row>
    <row r="56" spans="1:42">
      <c r="A56" s="74">
        <v>4</v>
      </c>
      <c r="B56">
        <f ca="1">IF('Other 2010'!$A64="CP",INDIRECT("'Other 2010'!"&amp;'Country Selector'!$B$3&amp;ROW($A64))*10^12,0)</f>
        <v>39718843384.915436</v>
      </c>
      <c r="C56">
        <f t="shared" ca="1" si="9"/>
        <v>38145413398.451874</v>
      </c>
      <c r="D56">
        <f t="shared" ca="1" si="9"/>
        <v>36571983411.988319</v>
      </c>
      <c r="E56">
        <f t="shared" ca="1" si="9"/>
        <v>34998553425.524757</v>
      </c>
      <c r="F56">
        <f t="shared" ca="1" si="9"/>
        <v>33425123439.061195</v>
      </c>
      <c r="G56">
        <f t="shared" ca="1" si="9"/>
        <v>31851693452.597637</v>
      </c>
      <c r="H56">
        <f t="shared" ca="1" si="9"/>
        <v>30278263466.134079</v>
      </c>
      <c r="I56">
        <f t="shared" ca="1" si="9"/>
        <v>28704833479.670517</v>
      </c>
      <c r="J56">
        <f t="shared" ca="1" si="9"/>
        <v>27131403493.206955</v>
      </c>
      <c r="K56">
        <f t="shared" ca="1" si="9"/>
        <v>25557973506.743397</v>
      </c>
      <c r="L56">
        <f ca="1">IF('Other 2020'!$A64="CP",INDIRECT("'Other 2020'!"&amp;'Country Selector'!$B$3&amp;ROW($A64))*10^12,0)*'Process Emissions Multipliers'!$B$31</f>
        <v>23984543520.279839</v>
      </c>
      <c r="M56">
        <f t="shared" ca="1" si="10"/>
        <v>24335179915.921143</v>
      </c>
      <c r="N56">
        <f t="shared" ca="1" si="10"/>
        <v>24685816311.562443</v>
      </c>
      <c r="O56">
        <f t="shared" ca="1" si="10"/>
        <v>25036452707.203747</v>
      </c>
      <c r="P56">
        <f t="shared" ca="1" si="10"/>
        <v>25387089102.845047</v>
      </c>
      <c r="Q56">
        <f t="shared" ca="1" si="10"/>
        <v>25737725498.486351</v>
      </c>
      <c r="R56">
        <f t="shared" ca="1" si="10"/>
        <v>26088361894.127655</v>
      </c>
      <c r="S56">
        <f t="shared" ca="1" si="10"/>
        <v>26438998289.768955</v>
      </c>
      <c r="T56">
        <f t="shared" ca="1" si="10"/>
        <v>26789634685.410263</v>
      </c>
      <c r="U56">
        <f t="shared" ca="1" si="10"/>
        <v>27140271081.051567</v>
      </c>
      <c r="V56">
        <f ca="1">IF('Other 2030'!$A64="CP",INDIRECT("'Other 2030'!"&amp;'Country Selector'!$B$3&amp;ROW($A64))*10^12,0)*'Process Emissions Multipliers'!$D$31</f>
        <v>27490907476.692867</v>
      </c>
      <c r="W56" s="90">
        <f t="shared" ca="1" si="8"/>
        <v>28285226034.476158</v>
      </c>
      <c r="X56" s="90">
        <f t="shared" ca="1" si="8"/>
        <v>29079544592.259453</v>
      </c>
      <c r="Y56" s="90">
        <f t="shared" ca="1" si="8"/>
        <v>29873863150.042747</v>
      </c>
      <c r="Z56" s="90">
        <f t="shared" ca="1" si="8"/>
        <v>30668181707.826038</v>
      </c>
      <c r="AA56" s="90">
        <f t="shared" ca="1" si="8"/>
        <v>31462500265.609329</v>
      </c>
      <c r="AB56" s="90">
        <f t="shared" ca="1" si="8"/>
        <v>32256818823.39262</v>
      </c>
      <c r="AC56" s="90">
        <f t="shared" ca="1" si="8"/>
        <v>33051137381.175919</v>
      </c>
      <c r="AD56" s="90">
        <f t="shared" ca="1" si="8"/>
        <v>33845455938.959209</v>
      </c>
      <c r="AE56" s="90">
        <f t="shared" ca="1" si="8"/>
        <v>34639774496.7425</v>
      </c>
      <c r="AF56" s="90">
        <f t="shared" ca="1" si="8"/>
        <v>35434093054.525787</v>
      </c>
      <c r="AG56" s="90">
        <f t="shared" ca="1" si="8"/>
        <v>36228411612.309082</v>
      </c>
      <c r="AH56" s="90">
        <f t="shared" ca="1" si="8"/>
        <v>37022730170.092377</v>
      </c>
      <c r="AI56" s="90">
        <f t="shared" ca="1" si="8"/>
        <v>37817048727.875671</v>
      </c>
      <c r="AJ56" s="90">
        <f t="shared" ca="1" si="8"/>
        <v>38611367285.658966</v>
      </c>
      <c r="AK56" s="90">
        <f t="shared" ca="1" si="8"/>
        <v>39405685843.442253</v>
      </c>
      <c r="AL56" s="90">
        <f t="shared" ca="1" si="8"/>
        <v>40200004401.225555</v>
      </c>
      <c r="AM56" s="90">
        <f t="shared" ca="1" si="11"/>
        <v>40994322959.008842</v>
      </c>
      <c r="AN56" s="90">
        <f t="shared" ca="1" si="11"/>
        <v>41788641516.792137</v>
      </c>
      <c r="AO56" s="90">
        <f t="shared" ca="1" si="11"/>
        <v>42582960074.575424</v>
      </c>
      <c r="AP56">
        <f ca="1">V56*'Process Emissions Multipliers'!$E$31</f>
        <v>43377278632.358719</v>
      </c>
    </row>
    <row r="57" spans="1:42">
      <c r="A57" s="74">
        <v>5</v>
      </c>
      <c r="B57">
        <f ca="1">IF('Other 2010'!$A65="CP",INDIRECT("'Other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IF('Other 2020'!$A65="CP",INDIRECT("'Other 2020'!"&amp;'Country Selector'!$B$3&amp;ROW($A65))*10^12,0)*'Process Emissions Multipliers'!$B$31</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IF('Other 2030'!$A65="CP",INDIRECT("'Other 2030'!"&amp;'Country Selector'!$B$3&amp;ROW($A65))*10^12,0)*'Process Emissions Multipliers'!$D$31</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Multipliers'!$E$31</f>
        <v>0</v>
      </c>
    </row>
    <row r="58" spans="1:42">
      <c r="A58" s="74">
        <v>6</v>
      </c>
      <c r="B58">
        <f ca="1">IF('Other 2010'!$A66="CP",INDIRECT("'Other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IF('Other 2020'!$A66="CP",INDIRECT("'Other 2020'!"&amp;'Country Selector'!$B$3&amp;ROW($A66))*10^12,0)*'Process Emissions Multipliers'!$B$31</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IF('Other 2030'!$A66="CP",INDIRECT("'Other 2030'!"&amp;'Country Selector'!$B$3&amp;ROW($A66))*10^12,0)*'Process Emissions Multipliers'!$D$31</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Multipliers'!$E$31</f>
        <v>0</v>
      </c>
    </row>
    <row r="59" spans="1:42">
      <c r="A59" s="74">
        <v>7</v>
      </c>
      <c r="B59">
        <f ca="1">IF('Other 2010'!$A67="CP",INDIRECT("'Other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IF('Other 2020'!$A67="CP",INDIRECT("'Other 2020'!"&amp;'Country Selector'!$B$3&amp;ROW($A67))*10^12,0)*'Process Emissions Multipliers'!$B$31</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IF('Other 2030'!$A67="CP",INDIRECT("'Other 2030'!"&amp;'Country Selector'!$B$3&amp;ROW($A67))*10^12,0)*'Process Emissions Multipliers'!$D$31</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Multipliers'!$E$31</f>
        <v>0</v>
      </c>
    </row>
    <row r="60" spans="1:42">
      <c r="A60" s="74">
        <v>8</v>
      </c>
      <c r="B60">
        <f ca="1">IF('Other 2010'!$A68="CP",INDIRECT("'Other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IF('Other 2020'!$A68="CP",INDIRECT("'Other 2020'!"&amp;'Country Selector'!$B$3&amp;ROW($A68))*10^12,0)*'Process Emissions Multipliers'!$B$31</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IF('Other 2030'!$A68="CP",INDIRECT("'Other 2030'!"&amp;'Country Selector'!$B$3&amp;ROW($A68))*10^12,0)*'Process Emissions Multipliers'!$D$31</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Multipliers'!$E$31</f>
        <v>0</v>
      </c>
    </row>
    <row r="61" spans="1:42">
      <c r="A61" s="74">
        <v>9</v>
      </c>
      <c r="B61">
        <f ca="1">IF('Other 2010'!$A69="CP",INDIRECT("'Other 2010'!"&amp;'Country Selector'!$B$3&amp;ROW($A69))*10^12,0)</f>
        <v>11567489451.91588</v>
      </c>
      <c r="C61">
        <f t="shared" ca="1" si="9"/>
        <v>11109252675.095318</v>
      </c>
      <c r="D61">
        <f t="shared" ca="1" si="9"/>
        <v>10651015898.274755</v>
      </c>
      <c r="E61">
        <f t="shared" ca="1" si="9"/>
        <v>10192779121.454195</v>
      </c>
      <c r="F61">
        <f t="shared" ca="1" si="9"/>
        <v>9734542344.6336327</v>
      </c>
      <c r="G61">
        <f t="shared" ca="1" si="9"/>
        <v>9276305567.8130703</v>
      </c>
      <c r="H61">
        <f t="shared" ca="1" si="9"/>
        <v>8818068790.9925079</v>
      </c>
      <c r="I61">
        <f t="shared" ca="1" si="9"/>
        <v>8359832014.1719465</v>
      </c>
      <c r="J61">
        <f t="shared" ca="1" si="9"/>
        <v>7901595237.3513842</v>
      </c>
      <c r="K61">
        <f t="shared" ca="1" si="9"/>
        <v>7443358460.5308228</v>
      </c>
      <c r="L61">
        <f ca="1">IF('Other 2020'!$A69="CP",INDIRECT("'Other 2020'!"&amp;'Country Selector'!$B$3&amp;ROW($A69))*10^12,0)*'Process Emissions Multipliers'!$B$31</f>
        <v>6985121683.7102604</v>
      </c>
      <c r="M61">
        <f t="shared" ca="1" si="10"/>
        <v>7087239028.083313</v>
      </c>
      <c r="N61">
        <f t="shared" ca="1" si="10"/>
        <v>7189356372.4563656</v>
      </c>
      <c r="O61">
        <f t="shared" ca="1" si="10"/>
        <v>7291473716.8294182</v>
      </c>
      <c r="P61">
        <f t="shared" ca="1" si="10"/>
        <v>7393591061.2024708</v>
      </c>
      <c r="Q61">
        <f t="shared" ca="1" si="10"/>
        <v>7495708405.5755234</v>
      </c>
      <c r="R61">
        <f t="shared" ca="1" si="10"/>
        <v>7597825749.948576</v>
      </c>
      <c r="S61">
        <f t="shared" ca="1" si="10"/>
        <v>7699943094.3216286</v>
      </c>
      <c r="T61">
        <f t="shared" ca="1" si="10"/>
        <v>7802060438.6946812</v>
      </c>
      <c r="U61">
        <f t="shared" ca="1" si="10"/>
        <v>7904177783.0677328</v>
      </c>
      <c r="V61">
        <f ca="1">IF('Other 2030'!$A69="CP",INDIRECT("'Other 2030'!"&amp;'Country Selector'!$B$3&amp;ROW($A69))*10^12,0)*'Process Emissions Multipliers'!$D$31</f>
        <v>8006295127.4407864</v>
      </c>
      <c r="W61" s="90">
        <f t="shared" ca="1" si="8"/>
        <v>8237627934.631959</v>
      </c>
      <c r="X61" s="90">
        <f t="shared" ca="1" si="8"/>
        <v>8468960741.8231316</v>
      </c>
      <c r="Y61" s="90">
        <f t="shared" ca="1" si="8"/>
        <v>8700293549.0143051</v>
      </c>
      <c r="Z61" s="90">
        <f t="shared" ca="1" si="8"/>
        <v>8931626356.2054787</v>
      </c>
      <c r="AA61" s="90">
        <f t="shared" ca="1" si="8"/>
        <v>9162959163.3966522</v>
      </c>
      <c r="AB61" s="90">
        <f t="shared" ca="1" si="8"/>
        <v>9394291970.5878239</v>
      </c>
      <c r="AC61" s="90">
        <f t="shared" ca="1" si="8"/>
        <v>9625624777.7789993</v>
      </c>
      <c r="AD61" s="90">
        <f t="shared" ca="1" si="8"/>
        <v>9856957584.970171</v>
      </c>
      <c r="AE61" s="90">
        <f t="shared" ca="1" si="8"/>
        <v>10088290392.161343</v>
      </c>
      <c r="AF61" s="90">
        <f t="shared" ca="1" si="8"/>
        <v>10319623199.352516</v>
      </c>
      <c r="AG61" s="90">
        <f t="shared" ca="1" si="8"/>
        <v>10550956006.54369</v>
      </c>
      <c r="AH61" s="90">
        <f t="shared" ca="1" si="8"/>
        <v>10782288813.734863</v>
      </c>
      <c r="AI61" s="90">
        <f t="shared" ca="1" si="8"/>
        <v>11013621620.926035</v>
      </c>
      <c r="AJ61" s="90">
        <f t="shared" ca="1" si="8"/>
        <v>11244954428.11721</v>
      </c>
      <c r="AK61" s="90">
        <f t="shared" ca="1" si="8"/>
        <v>11476287235.308382</v>
      </c>
      <c r="AL61" s="90">
        <f t="shared" ca="1" si="8"/>
        <v>11707620042.499556</v>
      </c>
      <c r="AM61" s="90">
        <f t="shared" ca="1" si="11"/>
        <v>11938952849.690729</v>
      </c>
      <c r="AN61" s="90">
        <f t="shared" ca="1" si="11"/>
        <v>12170285656.881901</v>
      </c>
      <c r="AO61" s="90">
        <f t="shared" ca="1" si="11"/>
        <v>12401618464.073076</v>
      </c>
      <c r="AP61">
        <f ca="1">V61*'Process Emissions Multipliers'!$E$31</f>
        <v>12632951271.264248</v>
      </c>
    </row>
    <row r="62" spans="1:42">
      <c r="A62" s="74">
        <v>10</v>
      </c>
      <c r="B62">
        <f ca="1">IF('Other 2010'!$A70="CP",INDIRECT("'Other 2010'!"&amp;'Country Selector'!$B$3&amp;ROW($A70))*10^12,0)</f>
        <v>3023552567.3987794</v>
      </c>
      <c r="C62">
        <f t="shared" ca="1" si="9"/>
        <v>2741974522.7624545</v>
      </c>
      <c r="D62">
        <f t="shared" ca="1" si="9"/>
        <v>2460396478.1261296</v>
      </c>
      <c r="E62">
        <f t="shared" ca="1" si="9"/>
        <v>2178818433.4898043</v>
      </c>
      <c r="F62">
        <f t="shared" ca="1" si="9"/>
        <v>1897240388.8534796</v>
      </c>
      <c r="G62">
        <f t="shared" ca="1" si="9"/>
        <v>1615662344.2171547</v>
      </c>
      <c r="H62">
        <f t="shared" ca="1" si="9"/>
        <v>1334084299.5808296</v>
      </c>
      <c r="I62">
        <f t="shared" ca="1" si="9"/>
        <v>1052506254.9445047</v>
      </c>
      <c r="J62">
        <f t="shared" ca="1" si="9"/>
        <v>770928210.30817986</v>
      </c>
      <c r="K62">
        <f t="shared" ca="1" si="9"/>
        <v>489350165.67185485</v>
      </c>
      <c r="L62">
        <f ca="1">IF('Other 2020'!$A70="CP",INDIRECT("'Other 2020'!"&amp;'Country Selector'!$B$3&amp;ROW($A70))*10^12,0)*'Process Emissions Multipliers'!$B$31</f>
        <v>207772121.03552994</v>
      </c>
      <c r="M62">
        <f t="shared" ca="1" si="10"/>
        <v>209139342.98367402</v>
      </c>
      <c r="N62">
        <f t="shared" ca="1" si="10"/>
        <v>210506564.93181807</v>
      </c>
      <c r="O62">
        <f t="shared" ca="1" si="10"/>
        <v>211873786.87996218</v>
      </c>
      <c r="P62">
        <f t="shared" ca="1" si="10"/>
        <v>213241008.82810622</v>
      </c>
      <c r="Q62">
        <f t="shared" ca="1" si="10"/>
        <v>214608230.7762503</v>
      </c>
      <c r="R62">
        <f t="shared" ca="1" si="10"/>
        <v>215975452.72439435</v>
      </c>
      <c r="S62">
        <f t="shared" ca="1" si="10"/>
        <v>217342674.6725384</v>
      </c>
      <c r="T62">
        <f t="shared" ca="1" si="10"/>
        <v>218709896.62068251</v>
      </c>
      <c r="U62">
        <f t="shared" ca="1" si="10"/>
        <v>220077118.56882656</v>
      </c>
      <c r="V62">
        <f ca="1">IF('Other 2030'!$A70="CP",INDIRECT("'Other 2030'!"&amp;'Country Selector'!$B$3&amp;ROW($A70))*10^12,0)*'Process Emissions Multipliers'!$D$31</f>
        <v>221444340.51697063</v>
      </c>
      <c r="W62" s="90">
        <f t="shared" ca="1" si="8"/>
        <v>227842723.30363712</v>
      </c>
      <c r="X62" s="90">
        <f t="shared" ca="1" si="8"/>
        <v>234241106.0903036</v>
      </c>
      <c r="Y62" s="90">
        <f t="shared" ca="1" si="8"/>
        <v>240639488.87697008</v>
      </c>
      <c r="Z62" s="90">
        <f t="shared" ca="1" si="8"/>
        <v>247037871.66363657</v>
      </c>
      <c r="AA62" s="90">
        <f t="shared" ca="1" si="8"/>
        <v>253436254.45030302</v>
      </c>
      <c r="AB62" s="90">
        <f t="shared" ca="1" si="8"/>
        <v>259834637.23696953</v>
      </c>
      <c r="AC62" s="90">
        <f t="shared" ca="1" si="8"/>
        <v>266233020.02363598</v>
      </c>
      <c r="AD62" s="90">
        <f t="shared" ca="1" si="8"/>
        <v>272631402.8103025</v>
      </c>
      <c r="AE62" s="90">
        <f t="shared" ca="1" si="8"/>
        <v>279029785.59696901</v>
      </c>
      <c r="AF62" s="90">
        <f t="shared" ca="1" si="8"/>
        <v>285428168.3836354</v>
      </c>
      <c r="AG62" s="90">
        <f t="shared" ca="1" si="8"/>
        <v>291826551.17030191</v>
      </c>
      <c r="AH62" s="90">
        <f t="shared" ca="1" si="8"/>
        <v>298224933.95696843</v>
      </c>
      <c r="AI62" s="90">
        <f t="shared" ca="1" si="8"/>
        <v>304623316.74363488</v>
      </c>
      <c r="AJ62" s="90">
        <f t="shared" ca="1" si="8"/>
        <v>311021699.53030133</v>
      </c>
      <c r="AK62" s="90">
        <f t="shared" ca="1" si="8"/>
        <v>317420082.31696784</v>
      </c>
      <c r="AL62" s="90">
        <f t="shared" ca="1" si="8"/>
        <v>323818465.10363436</v>
      </c>
      <c r="AM62" s="90">
        <f t="shared" ca="1" si="11"/>
        <v>330216847.89030081</v>
      </c>
      <c r="AN62" s="90">
        <f t="shared" ca="1" si="11"/>
        <v>336615230.67696732</v>
      </c>
      <c r="AO62" s="90">
        <f t="shared" ca="1" si="11"/>
        <v>343013613.46363372</v>
      </c>
      <c r="AP62">
        <f ca="1">V62*'Process Emissions Multipliers'!$E$31</f>
        <v>349411996.25030023</v>
      </c>
    </row>
    <row r="63" spans="1:42">
      <c r="A63" s="74">
        <v>11</v>
      </c>
      <c r="B63">
        <f ca="1">IF('Other 2010'!$A71="CP",INDIRECT("'Other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IF('Other 2020'!$A71="CP",INDIRECT("'Other 2020'!"&amp;'Country Selector'!$B$3&amp;ROW($A71))*10^12,0)*'Process Emissions Multipliers'!$B$31</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IF('Other 2030'!$A71="CP",INDIRECT("'Other 2030'!"&amp;'Country Selector'!$B$3&amp;ROW($A71))*10^12,0)*'Process Emissions Multipliers'!$D$31</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Multipliers'!$E$31</f>
        <v>0</v>
      </c>
    </row>
    <row r="64" spans="1:42">
      <c r="A64" s="74">
        <v>12</v>
      </c>
      <c r="B64">
        <f ca="1">IF('Other 2010'!$A72="CP",INDIRECT("'Other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IF('Other 2020'!$A72="CP",INDIRECT("'Other 2020'!"&amp;'Country Selector'!$B$3&amp;ROW($A72))*10^12,0)*'Process Emissions Multipliers'!$B$31</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IF('Other 2030'!$A72="CP",INDIRECT("'Other 2030'!"&amp;'Country Selector'!$B$3&amp;ROW($A72))*10^12,0)*'Process Emissions Multipliers'!$D$31</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Multipliers'!$E$31</f>
        <v>0</v>
      </c>
    </row>
    <row r="65" spans="1:42">
      <c r="A65" s="74">
        <v>13</v>
      </c>
      <c r="B65">
        <f ca="1">IF('Other 2010'!$A73="CP",INDIRECT("'Other 2010'!"&amp;'Country Selector'!$B$3&amp;ROW($A73))*10^12,0)</f>
        <v>29497708882.105457</v>
      </c>
      <c r="C65">
        <f t="shared" ca="1" si="15"/>
        <v>28325605250.610332</v>
      </c>
      <c r="D65">
        <f t="shared" ca="1" si="12"/>
        <v>27153501619.115204</v>
      </c>
      <c r="E65">
        <f t="shared" ca="1" si="12"/>
        <v>25981397987.620079</v>
      </c>
      <c r="F65">
        <f t="shared" ca="1" si="12"/>
        <v>24809294356.12495</v>
      </c>
      <c r="G65">
        <f t="shared" ca="1" si="12"/>
        <v>23637190724.629822</v>
      </c>
      <c r="H65">
        <f t="shared" ca="1" si="12"/>
        <v>22465087093.134697</v>
      </c>
      <c r="I65">
        <f t="shared" ca="1" si="12"/>
        <v>21292983461.639572</v>
      </c>
      <c r="J65">
        <f t="shared" ca="1" si="12"/>
        <v>20120879830.144444</v>
      </c>
      <c r="K65">
        <f t="shared" ca="1" si="12"/>
        <v>18948776198.649315</v>
      </c>
      <c r="L65">
        <f ca="1">IF('Other 2020'!$A73="CP",INDIRECT("'Other 2020'!"&amp;'Country Selector'!$B$3&amp;ROW($A73))*10^12,0)*'Process Emissions Multipliers'!$B$31</f>
        <v>17776672567.15419</v>
      </c>
      <c r="M65">
        <f t="shared" ca="1" si="16"/>
        <v>18036636198.948181</v>
      </c>
      <c r="N65">
        <f t="shared" ca="1" si="13"/>
        <v>18296599830.742176</v>
      </c>
      <c r="O65">
        <f t="shared" ca="1" si="13"/>
        <v>18556563462.536171</v>
      </c>
      <c r="P65">
        <f t="shared" ca="1" si="13"/>
        <v>18816527094.330162</v>
      </c>
      <c r="Q65">
        <f t="shared" ca="1" si="13"/>
        <v>19076490726.124157</v>
      </c>
      <c r="R65">
        <f t="shared" ca="1" si="13"/>
        <v>19336454357.918152</v>
      </c>
      <c r="S65">
        <f t="shared" ca="1" si="13"/>
        <v>19596417989.712143</v>
      </c>
      <c r="T65">
        <f t="shared" ca="1" si="13"/>
        <v>19856381621.506138</v>
      </c>
      <c r="U65">
        <f t="shared" ca="1" si="13"/>
        <v>20116345253.300129</v>
      </c>
      <c r="V65">
        <f ca="1">IF('Other 2030'!$A73="CP",INDIRECT("'Other 2030'!"&amp;'Country Selector'!$B$3&amp;ROW($A73))*10^12,0)*'Process Emissions Multipliers'!$D$31</f>
        <v>20376308885.094124</v>
      </c>
      <c r="W65" s="90">
        <f t="shared" ca="1" si="14"/>
        <v>20965059194.638359</v>
      </c>
      <c r="X65" s="90">
        <f t="shared" ca="1" si="14"/>
        <v>21553809504.18259</v>
      </c>
      <c r="Y65" s="90">
        <f t="shared" ca="1" si="14"/>
        <v>22142559813.72683</v>
      </c>
      <c r="Z65" s="90">
        <f t="shared" ca="1" si="14"/>
        <v>22731310123.271065</v>
      </c>
      <c r="AA65" s="90">
        <f t="shared" ca="1" si="14"/>
        <v>23320060432.8153</v>
      </c>
      <c r="AB65" s="90">
        <f t="shared" ca="1" si="14"/>
        <v>23908810742.359535</v>
      </c>
      <c r="AC65" s="90">
        <f t="shared" ca="1" si="14"/>
        <v>24497561051.90377</v>
      </c>
      <c r="AD65" s="90">
        <f t="shared" ca="1" si="14"/>
        <v>25086311361.448006</v>
      </c>
      <c r="AE65" s="90">
        <f t="shared" ca="1" si="14"/>
        <v>25675061670.992241</v>
      </c>
      <c r="AF65" s="90">
        <f t="shared" ca="1" si="14"/>
        <v>26263811980.536476</v>
      </c>
      <c r="AG65" s="90">
        <f t="shared" ca="1" si="14"/>
        <v>26852562290.080708</v>
      </c>
      <c r="AH65" s="90">
        <f t="shared" ca="1" si="14"/>
        <v>27441312599.624947</v>
      </c>
      <c r="AI65" s="90">
        <f t="shared" ca="1" si="14"/>
        <v>28030062909.169182</v>
      </c>
      <c r="AJ65" s="90">
        <f t="shared" ca="1" si="14"/>
        <v>28618813218.713417</v>
      </c>
      <c r="AK65" s="90">
        <f t="shared" ca="1" si="14"/>
        <v>29207563528.257652</v>
      </c>
      <c r="AL65" s="90">
        <f t="shared" ca="1" si="14"/>
        <v>29796313837.801888</v>
      </c>
      <c r="AM65" s="90">
        <f t="shared" ca="1" si="11"/>
        <v>30385064147.346123</v>
      </c>
      <c r="AN65" s="90">
        <f t="shared" ca="1" si="11"/>
        <v>30973814456.890354</v>
      </c>
      <c r="AO65" s="90">
        <f t="shared" ca="1" si="11"/>
        <v>31562564766.434597</v>
      </c>
      <c r="AP65">
        <f ca="1">V65*'Process Emissions Multipliers'!$E$31</f>
        <v>32151315075.978828</v>
      </c>
    </row>
    <row r="66" spans="1:42">
      <c r="A66" s="74">
        <v>14</v>
      </c>
      <c r="B66">
        <f ca="1">IF('Other 2010'!$A74="CP",INDIRECT("'Other 2010'!"&amp;'Country Selector'!$B$3&amp;ROW($A74))*10^12,0)</f>
        <v>515793199846.61719</v>
      </c>
      <c r="C66">
        <f t="shared" ca="1" si="15"/>
        <v>501050318337.21857</v>
      </c>
      <c r="D66">
        <f t="shared" ca="1" si="12"/>
        <v>486307436827.82001</v>
      </c>
      <c r="E66">
        <f t="shared" ca="1" si="12"/>
        <v>471564555318.42139</v>
      </c>
      <c r="F66">
        <f t="shared" ca="1" si="12"/>
        <v>456821673809.02283</v>
      </c>
      <c r="G66">
        <f t="shared" ca="1" si="12"/>
        <v>442078792299.62421</v>
      </c>
      <c r="H66">
        <f t="shared" ca="1" si="12"/>
        <v>427335910790.22559</v>
      </c>
      <c r="I66">
        <f t="shared" ca="1" si="12"/>
        <v>412593029280.82703</v>
      </c>
      <c r="J66">
        <f t="shared" ca="1" si="12"/>
        <v>397850147771.42841</v>
      </c>
      <c r="K66">
        <f t="shared" ca="1" si="12"/>
        <v>383107266262.02985</v>
      </c>
      <c r="L66">
        <f ca="1">IF('Other 2020'!$A74="CP",INDIRECT("'Other 2020'!"&amp;'Country Selector'!$B$3&amp;ROW($A74))*10^12,0)*'Process Emissions Multipliers'!$B$31</f>
        <v>368364384752.63123</v>
      </c>
      <c r="M66">
        <f t="shared" ca="1" si="16"/>
        <v>385046157832.71741</v>
      </c>
      <c r="N66">
        <f t="shared" ca="1" si="13"/>
        <v>401727930912.80359</v>
      </c>
      <c r="O66">
        <f t="shared" ca="1" si="13"/>
        <v>418409703992.88977</v>
      </c>
      <c r="P66">
        <f t="shared" ca="1" si="13"/>
        <v>435091477072.97595</v>
      </c>
      <c r="Q66">
        <f t="shared" ca="1" si="13"/>
        <v>451773250153.06219</v>
      </c>
      <c r="R66">
        <f t="shared" ca="1" si="13"/>
        <v>468455023233.14838</v>
      </c>
      <c r="S66">
        <f t="shared" ca="1" si="13"/>
        <v>485136796313.23456</v>
      </c>
      <c r="T66">
        <f t="shared" ca="1" si="13"/>
        <v>501818569393.3208</v>
      </c>
      <c r="U66">
        <f t="shared" ca="1" si="13"/>
        <v>518500342473.40698</v>
      </c>
      <c r="V66">
        <f ca="1">IF('Other 2030'!$A74="CP",INDIRECT("'Other 2030'!"&amp;'Country Selector'!$B$3&amp;ROW($A74))*10^12,0)*'Process Emissions Multipliers'!$D$31</f>
        <v>535182115553.49316</v>
      </c>
      <c r="W66" s="90">
        <f t="shared" ca="1" si="14"/>
        <v>550645595125.35791</v>
      </c>
      <c r="X66" s="90">
        <f t="shared" ca="1" si="14"/>
        <v>566109074697.22253</v>
      </c>
      <c r="Y66" s="90">
        <f t="shared" ca="1" si="14"/>
        <v>581572554269.08716</v>
      </c>
      <c r="Z66" s="90">
        <f t="shared" ca="1" si="14"/>
        <v>597036033840.9519</v>
      </c>
      <c r="AA66" s="90">
        <f t="shared" ca="1" si="14"/>
        <v>612499513412.81653</v>
      </c>
      <c r="AB66" s="90">
        <f t="shared" ca="1" si="14"/>
        <v>627962992984.68115</v>
      </c>
      <c r="AC66" s="90">
        <f t="shared" ca="1" si="14"/>
        <v>643426472556.5459</v>
      </c>
      <c r="AD66" s="90">
        <f t="shared" ca="1" si="14"/>
        <v>658889952128.41064</v>
      </c>
      <c r="AE66" s="90">
        <f t="shared" ca="1" si="14"/>
        <v>674353431700.27539</v>
      </c>
      <c r="AF66" s="90">
        <f t="shared" ca="1" si="14"/>
        <v>689816911272.13989</v>
      </c>
      <c r="AG66" s="90">
        <f t="shared" ca="1" si="14"/>
        <v>705280390844.00464</v>
      </c>
      <c r="AH66" s="90">
        <f t="shared" ca="1" si="14"/>
        <v>720743870415.86938</v>
      </c>
      <c r="AI66" s="90">
        <f t="shared" ca="1" si="14"/>
        <v>736207349987.73401</v>
      </c>
      <c r="AJ66" s="90">
        <f t="shared" ca="1" si="14"/>
        <v>751670829559.59863</v>
      </c>
      <c r="AK66" s="90">
        <f t="shared" ca="1" si="14"/>
        <v>767134309131.46338</v>
      </c>
      <c r="AL66" s="90">
        <f t="shared" ca="1" si="14"/>
        <v>782597788703.328</v>
      </c>
      <c r="AM66" s="90">
        <f t="shared" ca="1" si="11"/>
        <v>798061268275.19263</v>
      </c>
      <c r="AN66" s="90">
        <f t="shared" ca="1" si="11"/>
        <v>813524747847.0575</v>
      </c>
      <c r="AO66" s="90">
        <f t="shared" ca="1" si="11"/>
        <v>828988227418.922</v>
      </c>
      <c r="AP66">
        <f ca="1">V66*'Process Emissions Multipliers'!$E$31</f>
        <v>844451706990.78674</v>
      </c>
    </row>
    <row r="67" spans="1:42">
      <c r="A67" s="74">
        <v>15</v>
      </c>
      <c r="B67">
        <f ca="1">IF('Other 2010'!$A75="CP",INDIRECT("'Other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IF('Other 2020'!$A75="CP",INDIRECT("'Other 2020'!"&amp;'Country Selector'!$B$3&amp;ROW($A75))*10^12,0)*'Process Emissions Multipliers'!$B$31</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IF('Other 2030'!$A75="CP",INDIRECT("'Other 2030'!"&amp;'Country Selector'!$B$3&amp;ROW($A75))*10^12,0)*'Process Emissions Multipliers'!$D$31</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Multipliers'!$E$31</f>
        <v>0</v>
      </c>
    </row>
    <row r="68" spans="1:42">
      <c r="A68" s="74">
        <v>16</v>
      </c>
      <c r="B68">
        <f ca="1">IF('Other 2010'!$A76="CP",INDIRECT("'Other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IF('Other 2020'!$A76="CP",INDIRECT("'Other 2020'!"&amp;'Country Selector'!$B$3&amp;ROW($A76))*10^12,0)*'Process Emissions Multipliers'!$B$31</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IF('Other 2030'!$A76="CP",INDIRECT("'Other 2030'!"&amp;'Country Selector'!$B$3&amp;ROW($A76))*10^12,0)*'Process Emissions Multipliers'!$D$31</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Multipliers'!$E$31</f>
        <v>0</v>
      </c>
    </row>
    <row r="69" spans="1:42">
      <c r="A69" s="74">
        <v>17</v>
      </c>
      <c r="B69">
        <f ca="1">IF('Other 2010'!$A77="CP",INDIRECT("'Other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IF('Other 2020'!$A77="CP",INDIRECT("'Other 2020'!"&amp;'Country Selector'!$B$3&amp;ROW($A77))*10^12,0)*'Process Emissions Multipliers'!$B$31</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IF('Other 2030'!$A77="CP",INDIRECT("'Other 2030'!"&amp;'Country Selector'!$B$3&amp;ROW($A77))*10^12,0)*'Process Emissions Multipliers'!$D$31</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Multipliers'!$E$31</f>
        <v>0</v>
      </c>
    </row>
    <row r="70" spans="1:42">
      <c r="A70" s="74">
        <v>18</v>
      </c>
      <c r="B70">
        <f ca="1">IF('Other 2010'!$A78="CP",INDIRECT("'Other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IF('Other 2020'!$A78="CP",INDIRECT("'Other 2020'!"&amp;'Country Selector'!$B$3&amp;ROW($A78))*10^12,0)*'Process Emissions Multipliers'!$B$31</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IF('Other 2030'!$A78="CP",INDIRECT("'Other 2030'!"&amp;'Country Selector'!$B$3&amp;ROW($A78))*10^12,0)*'Process Emissions Multipliers'!$D$31</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Multipliers'!$E$31</f>
        <v>0</v>
      </c>
    </row>
    <row r="71" spans="1:42">
      <c r="A71" s="74">
        <v>19</v>
      </c>
      <c r="B71">
        <f ca="1">IF('Other 2010'!$A79="CP",INDIRECT("'Other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IF('Other 2020'!$A79="CP",INDIRECT("'Other 2020'!"&amp;'Country Selector'!$B$3&amp;ROW($A79))*10^12,0)*'Process Emissions Multipliers'!$B$31</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IF('Other 2030'!$A79="CP",INDIRECT("'Other 2030'!"&amp;'Country Selector'!$B$3&amp;ROW($A79))*10^12,0)*'Process Emissions Multipliers'!$D$31</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Multipliers'!$E$31</f>
        <v>0</v>
      </c>
    </row>
    <row r="72" spans="1:42">
      <c r="A72" s="74">
        <v>20</v>
      </c>
      <c r="B72">
        <f ca="1">IF('Other 2010'!$A80="CP",INDIRECT("'Other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IF('Other 2020'!$A80="CP",INDIRECT("'Other 2020'!"&amp;'Country Selector'!$B$3&amp;ROW($A80))*10^12,0)*'Process Emissions Multipliers'!$B$31</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IF('Other 2030'!$A80="CP",INDIRECT("'Other 2030'!"&amp;'Country Selector'!$B$3&amp;ROW($A80))*10^12,0)*'Process Emissions Multipliers'!$D$31</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Multipliers'!$E$31</f>
        <v>0</v>
      </c>
    </row>
    <row r="73" spans="1:42">
      <c r="A73" s="74">
        <v>21</v>
      </c>
      <c r="B73">
        <f ca="1">IF('Other 2010'!$A81="CP",INDIRECT("'Other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IF('Other 2020'!$A81="CP",INDIRECT("'Other 2020'!"&amp;'Country Selector'!$B$3&amp;ROW($A81))*10^12,0)*'Process Emissions Multipliers'!$B$31</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IF('Other 2030'!$A81="CP",INDIRECT("'Other 2030'!"&amp;'Country Selector'!$B$3&amp;ROW($A81))*10^12,0)*'Process Emissions Multipliers'!$D$31</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Multipliers'!$E$31</f>
        <v>0</v>
      </c>
    </row>
    <row r="74" spans="1:42">
      <c r="A74" s="74">
        <v>22</v>
      </c>
      <c r="B74">
        <f ca="1">IF('Other 2010'!$A82="CP",INDIRECT("'Other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IF('Other 2020'!$A82="CP",INDIRECT("'Other 2020'!"&amp;'Country Selector'!$B$3&amp;ROW($A82))*10^12,0)*'Process Emissions Multipliers'!$B$31</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IF('Other 2030'!$A82="CP",INDIRECT("'Other 2030'!"&amp;'Country Selector'!$B$3&amp;ROW($A82))*10^12,0)*'Process Emissions Multipliers'!$D$31</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Multipliers'!$E$31</f>
        <v>0</v>
      </c>
    </row>
    <row r="75" spans="1:42">
      <c r="A75" s="74">
        <v>23</v>
      </c>
      <c r="B75">
        <f ca="1">IF('Other 2010'!$A83="CP",INDIRECT("'Other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IF('Other 2020'!$A83="CP",INDIRECT("'Other 2020'!"&amp;'Country Selector'!$B$3&amp;ROW($A83))*10^12,0)*'Process Emissions Multipliers'!$B$31</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IF('Other 2030'!$A83="CP",INDIRECT("'Other 2030'!"&amp;'Country Selector'!$B$3&amp;ROW($A83))*10^12,0)*'Process Emissions Multipliers'!$D$31</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Multipliers'!$E$31</f>
        <v>0</v>
      </c>
    </row>
    <row r="76" spans="1:42">
      <c r="A76" s="74">
        <v>24</v>
      </c>
      <c r="B76">
        <f ca="1">IF('Other 2010'!$A84="CP",INDIRECT("'Other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IF('Other 2020'!$A84="CP",INDIRECT("'Other 2020'!"&amp;'Country Selector'!$B$3&amp;ROW($A84))*10^12,0)*'Process Emissions Multipliers'!$B$31</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IF('Other 2030'!$A84="CP",INDIRECT("'Other 2030'!"&amp;'Country Selector'!$B$3&amp;ROW($A84))*10^12,0)*'Process Emissions Multipliers'!$D$31</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Multipliers'!$E$31</f>
        <v>0</v>
      </c>
    </row>
    <row r="77" spans="1:42">
      <c r="A77" s="74">
        <v>25</v>
      </c>
      <c r="B77">
        <f ca="1">IF('Other 2010'!$A85="CP",INDIRECT("'Other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IF('Other 2020'!$A85="CP",INDIRECT("'Other 2020'!"&amp;'Country Selector'!$B$3&amp;ROW($A85))*10^12,0)*'Process Emissions Multipliers'!$B$31</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IF('Other 2030'!$A85="CP",INDIRECT("'Other 2030'!"&amp;'Country Selector'!$B$3&amp;ROW($A85))*10^12,0)*'Process Emissions Multipliers'!$D$31</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Multipliers'!$E$31</f>
        <v>0</v>
      </c>
    </row>
    <row r="78" spans="1:42">
      <c r="A78" s="74">
        <v>26</v>
      </c>
      <c r="B78">
        <f ca="1">IF('Other 2010'!$A86="CP",INDIRECT("'Other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IF('Other 2020'!$A86="CP",INDIRECT("'Other 2020'!"&amp;'Country Selector'!$B$3&amp;ROW($A86))*10^12,0)*'Process Emissions Multipliers'!$B$31</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IF('Other 2030'!$A86="CP",INDIRECT("'Other 2030'!"&amp;'Country Selector'!$B$3&amp;ROW($A86))*10^12,0)*'Process Emissions Multipliers'!$D$31</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Multipliers'!$E$31</f>
        <v>0</v>
      </c>
    </row>
    <row r="79" spans="1:42">
      <c r="A79" s="74">
        <v>27</v>
      </c>
      <c r="B79">
        <f ca="1">IF('Other 2010'!$A87="CP",INDIRECT("'Other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IF('Other 2020'!$A87="CP",INDIRECT("'Other 2020'!"&amp;'Country Selector'!$B$3&amp;ROW($A87))*10^12,0)*'Process Emissions Multipliers'!$B$31</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IF('Other 2030'!$A87="CP",INDIRECT("'Other 2030'!"&amp;'Country Selector'!$B$3&amp;ROW($A87))*10^12,0)*'Process Emissions Multipliers'!$D$31</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Multipliers'!$E$31</f>
        <v>0</v>
      </c>
    </row>
    <row r="80" spans="1:42">
      <c r="A80" s="74">
        <v>28</v>
      </c>
      <c r="B80">
        <f ca="1">IF('Other 2010'!$A88="CP",INDIRECT("'Other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IF('Other 2020'!$A88="CP",INDIRECT("'Other 2020'!"&amp;'Country Selector'!$B$3&amp;ROW($A88))*10^12,0)*'Process Emissions Multipliers'!$B$31</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IF('Other 2030'!$A88="CP",INDIRECT("'Other 2030'!"&amp;'Country Selector'!$B$3&amp;ROW($A88))*10^12,0)*'Process Emissions Multipliers'!$D$31</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Multipliers'!$E$31</f>
        <v>0</v>
      </c>
    </row>
    <row r="81" spans="1:42">
      <c r="A81" s="74">
        <v>29</v>
      </c>
      <c r="B81">
        <f ca="1">IF('Other 2010'!$A89="CP",INDIRECT("'Other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IF('Other 2020'!$A89="CP",INDIRECT("'Other 2020'!"&amp;'Country Selector'!$B$3&amp;ROW($A89))*10^12,0)*'Process Emissions Multipliers'!$B$31</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IF('Other 2030'!$A89="CP",INDIRECT("'Other 2030'!"&amp;'Country Selector'!$B$3&amp;ROW($A89))*10^12,0)*'Process Emissions Multipliers'!$D$31</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Multipliers'!$E$31</f>
        <v>0</v>
      </c>
    </row>
    <row r="82" spans="1:42">
      <c r="A82" s="74">
        <v>30</v>
      </c>
      <c r="B82">
        <f ca="1">IF('Other 2010'!$A90="CP",INDIRECT("'Other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IF('Other 2020'!$A90="CP",INDIRECT("'Other 2020'!"&amp;'Country Selector'!$B$3&amp;ROW($A90))*10^12,0)*'Process Emissions Multipliers'!$B$31</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IF('Other 2030'!$A90="CP",INDIRECT("'Other 2030'!"&amp;'Country Selector'!$B$3&amp;ROW($A90))*10^12,0)*'Process Emissions Multipliers'!$D$31</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Multipliers'!$E$31</f>
        <v>0</v>
      </c>
    </row>
    <row r="83" spans="1:42">
      <c r="A83" s="74">
        <v>31</v>
      </c>
      <c r="B83">
        <f ca="1">IF('Other 2010'!$A91="CP",INDIRECT("'Other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IF('Other 2020'!$A91="CP",INDIRECT("'Other 2020'!"&amp;'Country Selector'!$B$3&amp;ROW($A91))*10^12,0)*'Process Emissions Multipliers'!$B$31</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IF('Other 2030'!$A91="CP",INDIRECT("'Other 2030'!"&amp;'Country Selector'!$B$3&amp;ROW($A91))*10^12,0)*'Process Emissions Multipliers'!$D$31</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Multipliers'!$E$31</f>
        <v>0</v>
      </c>
    </row>
    <row r="84" spans="1:42">
      <c r="A84" s="74">
        <v>32</v>
      </c>
      <c r="B84">
        <f ca="1">IF('Other 2010'!$A92="CP",INDIRECT("'Other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IF('Other 2020'!$A92="CP",INDIRECT("'Other 2020'!"&amp;'Country Selector'!$B$3&amp;ROW($A92))*10^12,0)*'Process Emissions Multipliers'!$B$31</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IF('Other 2030'!$A92="CP",INDIRECT("'Other 2030'!"&amp;'Country Selector'!$B$3&amp;ROW($A92))*10^12,0)*'Process Emissions Multipliers'!$D$31</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Multipliers'!$E$31</f>
        <v>0</v>
      </c>
    </row>
    <row r="85" spans="1:42">
      <c r="A85" s="74">
        <v>33</v>
      </c>
      <c r="B85">
        <f ca="1">IF('Other 2010'!$A93="CP",INDIRECT("'Other 2010'!"&amp;'Country Selector'!$B$3&amp;ROW($A93))*10^12,0)</f>
        <v>4140852523.5120397</v>
      </c>
      <c r="C85">
        <f t="shared" ca="1" si="15"/>
        <v>3854815043.32195</v>
      </c>
      <c r="D85">
        <f t="shared" ca="1" si="12"/>
        <v>3568777563.1318588</v>
      </c>
      <c r="E85">
        <f t="shared" ca="1" si="12"/>
        <v>3282740082.9417686</v>
      </c>
      <c r="F85">
        <f t="shared" ca="1" si="12"/>
        <v>2996702602.7516785</v>
      </c>
      <c r="G85">
        <f t="shared" ca="1" si="12"/>
        <v>2710665122.5615883</v>
      </c>
      <c r="H85">
        <f t="shared" ca="1" si="12"/>
        <v>2424627642.3714976</v>
      </c>
      <c r="I85">
        <f t="shared" ca="1" si="12"/>
        <v>2138590162.1814075</v>
      </c>
      <c r="J85">
        <f t="shared" ca="1" si="12"/>
        <v>1852552681.9913168</v>
      </c>
      <c r="K85">
        <f t="shared" ca="1" si="12"/>
        <v>1566515201.8012264</v>
      </c>
      <c r="L85">
        <f ca="1">IF('Other 2020'!$A93="CP",INDIRECT("'Other 2020'!"&amp;'Country Selector'!$B$3&amp;ROW($A93))*10^12,0)*'Process Emissions Multipliers'!$B$31</f>
        <v>1280477721.6111362</v>
      </c>
      <c r="M85">
        <f t="shared" ca="1" si="16"/>
        <v>1234314239.7568216</v>
      </c>
      <c r="N85">
        <f t="shared" ca="1" si="13"/>
        <v>1188150757.9025073</v>
      </c>
      <c r="O85">
        <f t="shared" ca="1" si="13"/>
        <v>1141987276.048193</v>
      </c>
      <c r="P85">
        <f t="shared" ca="1" si="13"/>
        <v>1095823794.1938784</v>
      </c>
      <c r="Q85">
        <f t="shared" ca="1" si="13"/>
        <v>1049660312.339564</v>
      </c>
      <c r="R85">
        <f t="shared" ca="1" si="13"/>
        <v>1003496830.4852495</v>
      </c>
      <c r="S85">
        <f t="shared" ca="1" si="13"/>
        <v>957333348.63093507</v>
      </c>
      <c r="T85">
        <f t="shared" ca="1" si="13"/>
        <v>911169866.77662063</v>
      </c>
      <c r="U85">
        <f t="shared" ca="1" si="13"/>
        <v>865006384.92230618</v>
      </c>
      <c r="V85">
        <f ca="1">IF('Other 2030'!$A93="CP",INDIRECT("'Other 2030'!"&amp;'Country Selector'!$B$3&amp;ROW($A93))*10^12,0)*'Process Emissions Multipliers'!$D$31</f>
        <v>818842903.06799173</v>
      </c>
      <c r="W85" s="90">
        <f t="shared" ca="1" si="18"/>
        <v>842502439.02065122</v>
      </c>
      <c r="X85" s="90">
        <f t="shared" ca="1" si="18"/>
        <v>866161974.97331083</v>
      </c>
      <c r="Y85" s="90">
        <f t="shared" ca="1" si="18"/>
        <v>889821510.92597032</v>
      </c>
      <c r="Z85" s="90">
        <f t="shared" ca="1" si="18"/>
        <v>913481046.87862992</v>
      </c>
      <c r="AA85" s="90">
        <f t="shared" ca="1" si="18"/>
        <v>937140582.83128941</v>
      </c>
      <c r="AB85" s="90">
        <f t="shared" ca="1" si="18"/>
        <v>960800118.7839489</v>
      </c>
      <c r="AC85" s="90">
        <f t="shared" ca="1" si="18"/>
        <v>984459654.73660851</v>
      </c>
      <c r="AD85" s="90">
        <f t="shared" ca="1" si="18"/>
        <v>1008119190.689268</v>
      </c>
      <c r="AE85" s="90">
        <f t="shared" ca="1" si="18"/>
        <v>1031778726.6419275</v>
      </c>
      <c r="AF85" s="90">
        <f t="shared" ca="1" si="18"/>
        <v>1055438262.5945871</v>
      </c>
      <c r="AG85" s="90">
        <f t="shared" ca="1" si="18"/>
        <v>1079097798.5472467</v>
      </c>
      <c r="AH85" s="90">
        <f t="shared" ca="1" si="18"/>
        <v>1102757334.4999061</v>
      </c>
      <c r="AI85" s="90">
        <f t="shared" ca="1" si="18"/>
        <v>1126416870.4525657</v>
      </c>
      <c r="AJ85" s="90">
        <f t="shared" ca="1" si="18"/>
        <v>1150076406.4052253</v>
      </c>
      <c r="AK85" s="90">
        <f t="shared" ca="1" si="18"/>
        <v>1173735942.3578849</v>
      </c>
      <c r="AL85" s="90">
        <f t="shared" ca="1" si="18"/>
        <v>1197395478.3105443</v>
      </c>
      <c r="AM85" s="90">
        <f t="shared" ca="1" si="17"/>
        <v>1221055014.2632036</v>
      </c>
      <c r="AN85" s="90">
        <f t="shared" ca="1" si="17"/>
        <v>1244714550.2158632</v>
      </c>
      <c r="AO85" s="90">
        <f t="shared" ca="1" si="17"/>
        <v>1268374086.1685228</v>
      </c>
      <c r="AP85">
        <f ca="1">V85*'Process Emissions Multipliers'!$E$31</f>
        <v>1292033622.1211824</v>
      </c>
    </row>
    <row r="86" spans="1:42">
      <c r="A86" s="74">
        <v>34</v>
      </c>
      <c r="B86">
        <f ca="1">IF('Other 2010'!$A94="CP",INDIRECT("'Other 2010'!"&amp;'Country Selector'!$B$3&amp;ROW($A94))*10^12,0)</f>
        <v>15110743684.022987</v>
      </c>
      <c r="C86">
        <f t="shared" ca="1" si="15"/>
        <v>14474599700.70171</v>
      </c>
      <c r="D86">
        <f t="shared" ca="1" si="12"/>
        <v>13838455717.380434</v>
      </c>
      <c r="E86">
        <f t="shared" ca="1" si="12"/>
        <v>13202311734.059158</v>
      </c>
      <c r="F86">
        <f t="shared" ca="1" si="12"/>
        <v>12566167750.737879</v>
      </c>
      <c r="G86">
        <f t="shared" ca="1" si="12"/>
        <v>11930023767.416603</v>
      </c>
      <c r="H86">
        <f t="shared" ca="1" si="12"/>
        <v>11293879784.095325</v>
      </c>
      <c r="I86">
        <f t="shared" ca="1" si="12"/>
        <v>10657735800.774048</v>
      </c>
      <c r="J86">
        <f t="shared" ca="1" si="12"/>
        <v>10021591817.452772</v>
      </c>
      <c r="K86">
        <f t="shared" ca="1" si="12"/>
        <v>9385447834.1314945</v>
      </c>
      <c r="L86">
        <f ca="1">IF('Other 2020'!$A94="CP",INDIRECT("'Other 2020'!"&amp;'Country Selector'!$B$3&amp;ROW($A94))*10^12,0)*'Process Emissions Multipliers'!$B$31</f>
        <v>8749303850.8102188</v>
      </c>
      <c r="M86">
        <f t="shared" ca="1" si="16"/>
        <v>8869688448.2450581</v>
      </c>
      <c r="N86">
        <f t="shared" ca="1" si="13"/>
        <v>8990073045.6798973</v>
      </c>
      <c r="O86">
        <f t="shared" ca="1" si="13"/>
        <v>9110457643.1147346</v>
      </c>
      <c r="P86">
        <f t="shared" ca="1" si="13"/>
        <v>9230842240.5495758</v>
      </c>
      <c r="Q86">
        <f t="shared" ca="1" si="13"/>
        <v>9351226837.9844131</v>
      </c>
      <c r="R86">
        <f t="shared" ca="1" si="13"/>
        <v>9471611435.4192524</v>
      </c>
      <c r="S86">
        <f t="shared" ca="1" si="13"/>
        <v>9591996032.8540916</v>
      </c>
      <c r="T86">
        <f t="shared" ca="1" si="13"/>
        <v>9712380630.2889309</v>
      </c>
      <c r="U86">
        <f t="shared" ca="1" si="13"/>
        <v>9832765227.7237682</v>
      </c>
      <c r="V86">
        <f ca="1">IF('Other 2030'!$A94="CP",INDIRECT("'Other 2030'!"&amp;'Country Selector'!$B$3&amp;ROW($A94))*10^12,0)*'Process Emissions Multipliers'!$D$31</f>
        <v>9953149825.1586075</v>
      </c>
      <c r="W86" s="90">
        <f t="shared" ca="1" si="18"/>
        <v>10240734788.340481</v>
      </c>
      <c r="X86" s="90">
        <f t="shared" ca="1" si="18"/>
        <v>10528319751.522354</v>
      </c>
      <c r="Y86" s="90">
        <f t="shared" ca="1" si="18"/>
        <v>10815904714.704229</v>
      </c>
      <c r="Z86" s="90">
        <f t="shared" ca="1" si="18"/>
        <v>11103489677.886103</v>
      </c>
      <c r="AA86" s="90">
        <f t="shared" ca="1" si="18"/>
        <v>11391074641.067978</v>
      </c>
      <c r="AB86" s="90">
        <f t="shared" ca="1" si="18"/>
        <v>11678659604.249851</v>
      </c>
      <c r="AC86" s="90">
        <f t="shared" ca="1" si="18"/>
        <v>11966244567.431725</v>
      </c>
      <c r="AD86" s="90">
        <f t="shared" ca="1" si="18"/>
        <v>12253829530.613598</v>
      </c>
      <c r="AE86" s="90">
        <f t="shared" ca="1" si="18"/>
        <v>12541414493.795473</v>
      </c>
      <c r="AF86" s="90">
        <f t="shared" ca="1" si="18"/>
        <v>12828999456.977346</v>
      </c>
      <c r="AG86" s="90">
        <f t="shared" ca="1" si="18"/>
        <v>13116584420.15922</v>
      </c>
      <c r="AH86" s="90">
        <f t="shared" ca="1" si="18"/>
        <v>13404169383.341095</v>
      </c>
      <c r="AI86" s="90">
        <f t="shared" ca="1" si="18"/>
        <v>13691754346.522968</v>
      </c>
      <c r="AJ86" s="90">
        <f t="shared" ca="1" si="18"/>
        <v>13979339309.704842</v>
      </c>
      <c r="AK86" s="90">
        <f t="shared" ca="1" si="18"/>
        <v>14266924272.886715</v>
      </c>
      <c r="AL86" s="90">
        <f t="shared" ca="1" si="18"/>
        <v>14554509236.068588</v>
      </c>
      <c r="AM86" s="90">
        <f t="shared" ca="1" si="17"/>
        <v>14842094199.250462</v>
      </c>
      <c r="AN86" s="90">
        <f t="shared" ca="1" si="17"/>
        <v>15129679162.432339</v>
      </c>
      <c r="AO86" s="90">
        <f t="shared" ca="1" si="17"/>
        <v>15417264125.614212</v>
      </c>
      <c r="AP86">
        <f ca="1">V86*'Process Emissions Multipliers'!$E$31</f>
        <v>15704849088.796083</v>
      </c>
    </row>
    <row r="87" spans="1:42">
      <c r="A87" s="74">
        <v>35</v>
      </c>
      <c r="B87">
        <f ca="1">IF('Other 2010'!$A95="CP",INDIRECT("'Other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IF('Other 2020'!$A95="CP",INDIRECT("'Other 2020'!"&amp;'Country Selector'!$B$3&amp;ROW($A95))*10^12,0)*'Process Emissions Multipliers'!$B$31</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IF('Other 2030'!$A95="CP",INDIRECT("'Other 2030'!"&amp;'Country Selector'!$B$3&amp;ROW($A95))*10^12,0)*'Process Emissions Multipliers'!$D$31</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Multipliers'!$E$31</f>
        <v>0</v>
      </c>
    </row>
    <row r="88" spans="1:42">
      <c r="A88" s="74">
        <v>36</v>
      </c>
      <c r="B88">
        <f ca="1">IF('Other 2010'!$A96="CP",INDIRECT("'Other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IF('Other 2020'!$A96="CP",INDIRECT("'Other 2020'!"&amp;'Country Selector'!$B$3&amp;ROW($A96))*10^12,0)*'Process Emissions Multipliers'!$B$31</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IF('Other 2030'!$A96="CP",INDIRECT("'Other 2030'!"&amp;'Country Selector'!$B$3&amp;ROW($A96))*10^12,0)*'Process Emissions Multipliers'!$D$31</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Multipliers'!$E$31</f>
        <v>0</v>
      </c>
    </row>
    <row r="89" spans="1:42">
      <c r="A89" s="74">
        <v>37</v>
      </c>
      <c r="B89">
        <f ca="1">IF('Other 2010'!$A97="CP",INDIRECT("'Other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IF('Other 2020'!$A97="CP",INDIRECT("'Other 2020'!"&amp;'Country Selector'!$B$3&amp;ROW($A97))*10^12,0)*'Process Emissions Multipliers'!$B$31</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IF('Other 2030'!$A97="CP",INDIRECT("'Other 2030'!"&amp;'Country Selector'!$B$3&amp;ROW($A97))*10^12,0)*'Process Emissions Multipliers'!$D$31</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Multipliers'!$E$31</f>
        <v>0</v>
      </c>
    </row>
    <row r="90" spans="1:42">
      <c r="A90" s="74">
        <v>38</v>
      </c>
      <c r="B90">
        <f ca="1">IF('Other 2010'!$A98="CP",INDIRECT("'Other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IF('Other 2020'!$A98="CP",INDIRECT("'Other 2020'!"&amp;'Country Selector'!$B$3&amp;ROW($A98))*10^12,0)*'Process Emissions Multipliers'!$B$31</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IF('Other 2030'!$A98="CP",INDIRECT("'Other 2030'!"&amp;'Country Selector'!$B$3&amp;ROW($A98))*10^12,0)*'Process Emissions Multipliers'!$D$31</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Multipliers'!$E$31</f>
        <v>0</v>
      </c>
    </row>
    <row r="91" spans="1:42">
      <c r="A91" s="74">
        <v>39</v>
      </c>
      <c r="B91">
        <f ca="1">IF('Other 2010'!$A99="CP",INDIRECT("'Other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IF('Other 2020'!$A99="CP",INDIRECT("'Other 2020'!"&amp;'Country Selector'!$B$3&amp;ROW($A99))*10^12,0)*'Process Emissions Multipliers'!$B$31</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IF('Other 2030'!$A99="CP",INDIRECT("'Other 2030'!"&amp;'Country Selector'!$B$3&amp;ROW($A99))*10^12,0)*'Process Emissions Multipliers'!$D$31</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Multipliers'!$E$31</f>
        <v>0</v>
      </c>
    </row>
    <row r="92" spans="1:42">
      <c r="A92" s="74">
        <v>40</v>
      </c>
      <c r="B92">
        <f ca="1">IF('Other 2010'!$A100="CP",INDIRECT("'Other 2010'!"&amp;'Country Selector'!$B$3&amp;ROW($A100))*10^12,0)</f>
        <v>0</v>
      </c>
      <c r="C92">
        <f t="shared" ca="1" si="15"/>
        <v>0</v>
      </c>
      <c r="D92">
        <f t="shared" ca="1" si="12"/>
        <v>0</v>
      </c>
      <c r="E92">
        <f t="shared" ca="1" si="12"/>
        <v>0</v>
      </c>
      <c r="F92">
        <f t="shared" ca="1" si="12"/>
        <v>0</v>
      </c>
      <c r="G92">
        <f t="shared" ca="1" si="12"/>
        <v>0</v>
      </c>
      <c r="H92">
        <f t="shared" ca="1" si="12"/>
        <v>0</v>
      </c>
      <c r="I92">
        <f t="shared" ca="1" si="12"/>
        <v>0</v>
      </c>
      <c r="J92">
        <f t="shared" ca="1" si="12"/>
        <v>0</v>
      </c>
      <c r="K92">
        <f t="shared" ca="1" si="12"/>
        <v>0</v>
      </c>
      <c r="L92">
        <f ca="1">IF('Other 2020'!$A100="CP",INDIRECT("'Other 2020'!"&amp;'Country Selector'!$B$3&amp;ROW($A100))*10^12,0)*'Process Emissions Multipliers'!$B$31</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IF('Other 2030'!$A100="CP",INDIRECT("'Other 2030'!"&amp;'Country Selector'!$B$3&amp;ROW($A100))*10^12,0)*'Process Emissions Multipliers'!$D$31</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Multipliers'!$E$31</f>
        <v>0</v>
      </c>
    </row>
    <row r="93" spans="1:42">
      <c r="A93" s="74">
        <v>41</v>
      </c>
      <c r="B93">
        <f ca="1">IF('Other 2010'!$A101="CP",INDIRECT("'Other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IF('Other 2020'!$A101="CP",INDIRECT("'Other 2020'!"&amp;'Country Selector'!$B$3&amp;ROW($A101))*10^12,0)*'Process Emissions Multipliers'!$B$31</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IF('Other 2030'!$A101="CP",INDIRECT("'Other 2030'!"&amp;'Country Selector'!$B$3&amp;ROW($A101))*10^12,0)*'Process Emissions Multipliers'!$D$31</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Multipliers'!$E$31</f>
        <v>0</v>
      </c>
    </row>
    <row r="94" spans="1:42">
      <c r="A94" s="74">
        <v>42</v>
      </c>
      <c r="B94">
        <f ca="1">IF('Other 2010'!$A102="CP",INDIRECT("'Other 2010'!"&amp;'Country Selector'!$B$3&amp;ROW($A102))*10^12,0)</f>
        <v>146721694.02951685</v>
      </c>
      <c r="C94">
        <f t="shared" ca="1" si="15"/>
        <v>136586606.28826159</v>
      </c>
      <c r="D94">
        <f t="shared" ca="1" si="12"/>
        <v>126451518.54700628</v>
      </c>
      <c r="E94">
        <f t="shared" ca="1" si="12"/>
        <v>116316430.80575103</v>
      </c>
      <c r="F94">
        <f t="shared" ca="1" si="12"/>
        <v>106181343.06449574</v>
      </c>
      <c r="G94">
        <f t="shared" ca="1" si="12"/>
        <v>96046255.323240459</v>
      </c>
      <c r="H94">
        <f t="shared" ca="1" si="12"/>
        <v>85911167.581985176</v>
      </c>
      <c r="I94">
        <f t="shared" ca="1" si="12"/>
        <v>75776079.840729907</v>
      </c>
      <c r="J94">
        <f t="shared" ca="1" si="12"/>
        <v>65640992.099474631</v>
      </c>
      <c r="K94">
        <f t="shared" ca="1" si="12"/>
        <v>55505904.358219355</v>
      </c>
      <c r="L94">
        <f ca="1">IF('Other 2020'!$A102="CP",INDIRECT("'Other 2020'!"&amp;'Country Selector'!$B$3&amp;ROW($A102))*10^12,0)*'Process Emissions Multipliers'!$B$31</f>
        <v>45370816.616964079</v>
      </c>
      <c r="M94">
        <f t="shared" ca="1" si="16"/>
        <v>43735118.60029649</v>
      </c>
      <c r="N94">
        <f t="shared" ca="1" si="13"/>
        <v>42099420.583628893</v>
      </c>
      <c r="O94">
        <f t="shared" ca="1" si="13"/>
        <v>40463722.566961296</v>
      </c>
      <c r="P94">
        <f t="shared" ca="1" si="13"/>
        <v>38828024.550293706</v>
      </c>
      <c r="Q94">
        <f t="shared" ca="1" si="13"/>
        <v>37192326.533626109</v>
      </c>
      <c r="R94">
        <f t="shared" ca="1" si="13"/>
        <v>35556628.51695852</v>
      </c>
      <c r="S94">
        <f t="shared" ca="1" si="13"/>
        <v>33920930.500290923</v>
      </c>
      <c r="T94">
        <f t="shared" ca="1" si="13"/>
        <v>32285232.48362333</v>
      </c>
      <c r="U94">
        <f t="shared" ca="1" si="13"/>
        <v>30649534.466955736</v>
      </c>
      <c r="V94">
        <f ca="1">IF('Other 2030'!$A102="CP",INDIRECT("'Other 2030'!"&amp;'Country Selector'!$B$3&amp;ROW($A102))*10^12,0)*'Process Emissions Multipliers'!$D$31</f>
        <v>29013836.450288143</v>
      </c>
      <c r="W94" s="90">
        <f t="shared" ca="1" si="18"/>
        <v>29852158.31159782</v>
      </c>
      <c r="X94" s="90">
        <f t="shared" ca="1" si="18"/>
        <v>30690480.17290749</v>
      </c>
      <c r="Y94" s="90">
        <f t="shared" ca="1" si="18"/>
        <v>31528802.034217164</v>
      </c>
      <c r="Z94" s="90">
        <f t="shared" ca="1" si="18"/>
        <v>32367123.895526841</v>
      </c>
      <c r="AA94" s="90">
        <f t="shared" ca="1" si="18"/>
        <v>33205445.756836519</v>
      </c>
      <c r="AB94" s="90">
        <f t="shared" ca="1" si="18"/>
        <v>34043767.618146189</v>
      </c>
      <c r="AC94" s="90">
        <f t="shared" ca="1" si="18"/>
        <v>34882089.479455866</v>
      </c>
      <c r="AD94" s="90">
        <f t="shared" ca="1" si="18"/>
        <v>35720411.340765536</v>
      </c>
      <c r="AE94" s="90">
        <f t="shared" ca="1" si="18"/>
        <v>36558733.202075213</v>
      </c>
      <c r="AF94" s="90">
        <f t="shared" ca="1" si="18"/>
        <v>37397055.063384883</v>
      </c>
      <c r="AG94" s="90">
        <f t="shared" ca="1" si="18"/>
        <v>38235376.92469456</v>
      </c>
      <c r="AH94" s="90">
        <f t="shared" ca="1" si="18"/>
        <v>39073698.78600423</v>
      </c>
      <c r="AI94" s="90">
        <f t="shared" ca="1" si="18"/>
        <v>39912020.647313908</v>
      </c>
      <c r="AJ94" s="90">
        <f t="shared" ca="1" si="18"/>
        <v>40750342.508623585</v>
      </c>
      <c r="AK94" s="90">
        <f t="shared" ca="1" si="18"/>
        <v>41588664.369933255</v>
      </c>
      <c r="AL94" s="90">
        <f t="shared" ref="AL94:AO109" ca="1" si="19">$V94*($AP$1-AL$1)/($AP$1-$V$1)+$AP94*(AL$1-$V$1)/($AP$1-$V$1)</f>
        <v>42426986.231242932</v>
      </c>
      <c r="AM94" s="90">
        <f t="shared" ca="1" si="19"/>
        <v>43265308.092552602</v>
      </c>
      <c r="AN94" s="90">
        <f t="shared" ca="1" si="19"/>
        <v>44103629.95386228</v>
      </c>
      <c r="AO94" s="90">
        <f t="shared" ca="1" si="19"/>
        <v>44941951.815171957</v>
      </c>
      <c r="AP94">
        <f ca="1">V94*'Process Emissions Multipliers'!$E$31</f>
        <v>45780273.676481627</v>
      </c>
    </row>
    <row r="95" spans="1:42">
      <c r="A95" s="74">
        <v>43</v>
      </c>
      <c r="B95">
        <f ca="1">IF('Other 2010'!$A103="CP",INDIRECT("'Other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IF('Other 2020'!$A103="CP",INDIRECT("'Other 2020'!"&amp;'Country Selector'!$B$3&amp;ROW($A103))*10^12,0)*'Process Emissions Multipliers'!$B$31</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IF('Other 2030'!$A103="CP",INDIRECT("'Other 2030'!"&amp;'Country Selector'!$B$3&amp;ROW($A103))*10^12,0)*'Process Emissions Multipliers'!$D$31</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Multipliers'!$E$31</f>
        <v>0</v>
      </c>
    </row>
    <row r="96" spans="1:42">
      <c r="A96" s="74">
        <v>44</v>
      </c>
      <c r="B96">
        <f ca="1">IF('Other 2010'!$A104="CP",INDIRECT("'Other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IF('Other 2020'!$A104="CP",INDIRECT("'Other 2020'!"&amp;'Country Selector'!$B$3&amp;ROW($A104))*10^12,0)*'Process Emissions Multipliers'!$B$31</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IF('Other 2030'!$A104="CP",INDIRECT("'Other 2030'!"&amp;'Country Selector'!$B$3&amp;ROW($A104))*10^12,0)*'Process Emissions Multipliers'!$D$31</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Multipliers'!$E$31</f>
        <v>0</v>
      </c>
    </row>
    <row r="97" spans="1:42">
      <c r="A97" s="74">
        <v>45</v>
      </c>
      <c r="B97">
        <f ca="1">IF('Other 2010'!$A105="CP",INDIRECT("'Other 2010'!"&amp;'Country Selector'!$B$3&amp;ROW($A105))*10^12,0)</f>
        <v>0</v>
      </c>
      <c r="C97">
        <f t="shared" ca="1" si="15"/>
        <v>0</v>
      </c>
      <c r="D97">
        <f t="shared" ca="1" si="20"/>
        <v>0</v>
      </c>
      <c r="E97">
        <f t="shared" ca="1" si="20"/>
        <v>0</v>
      </c>
      <c r="F97">
        <f t="shared" ca="1" si="20"/>
        <v>0</v>
      </c>
      <c r="G97">
        <f t="shared" ca="1" si="20"/>
        <v>0</v>
      </c>
      <c r="H97">
        <f t="shared" ca="1" si="20"/>
        <v>0</v>
      </c>
      <c r="I97">
        <f t="shared" ca="1" si="20"/>
        <v>0</v>
      </c>
      <c r="J97">
        <f t="shared" ca="1" si="20"/>
        <v>0</v>
      </c>
      <c r="K97">
        <f t="shared" ca="1" si="20"/>
        <v>0</v>
      </c>
      <c r="L97">
        <f ca="1">IF('Other 2020'!$A105="CP",INDIRECT("'Other 2020'!"&amp;'Country Selector'!$B$3&amp;ROW($A105))*10^12,0)*'Process Emissions Multipliers'!$B$31</f>
        <v>0</v>
      </c>
      <c r="M97">
        <f t="shared" ca="1" si="16"/>
        <v>0</v>
      </c>
      <c r="N97">
        <f t="shared" ca="1" si="21"/>
        <v>0</v>
      </c>
      <c r="O97">
        <f t="shared" ca="1" si="21"/>
        <v>0</v>
      </c>
      <c r="P97">
        <f t="shared" ca="1" si="21"/>
        <v>0</v>
      </c>
      <c r="Q97">
        <f t="shared" ca="1" si="21"/>
        <v>0</v>
      </c>
      <c r="R97">
        <f t="shared" ca="1" si="21"/>
        <v>0</v>
      </c>
      <c r="S97">
        <f t="shared" ca="1" si="21"/>
        <v>0</v>
      </c>
      <c r="T97">
        <f t="shared" ca="1" si="21"/>
        <v>0</v>
      </c>
      <c r="U97">
        <f t="shared" ca="1" si="21"/>
        <v>0</v>
      </c>
      <c r="V97">
        <f ca="1">IF('Other 2030'!$A105="CP",INDIRECT("'Other 2030'!"&amp;'Country Selector'!$B$3&amp;ROW($A105))*10^12,0)*'Process Emissions Multipliers'!$D$31</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Multipliers'!$E$31</f>
        <v>0</v>
      </c>
    </row>
    <row r="98" spans="1:42">
      <c r="A98" s="74">
        <v>46</v>
      </c>
      <c r="B98">
        <f ca="1">IF('Other 2010'!$A106="CP",INDIRECT("'Other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IF('Other 2020'!$A106="CP",INDIRECT("'Other 2020'!"&amp;'Country Selector'!$B$3&amp;ROW($A106))*10^12,0)*'Process Emissions Multipliers'!$B$31</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IF('Other 2030'!$A106="CP",INDIRECT("'Other 2030'!"&amp;'Country Selector'!$B$3&amp;ROW($A106))*10^12,0)*'Process Emissions Multipliers'!$D$31</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Multipliers'!$E$31</f>
        <v>0</v>
      </c>
    </row>
    <row r="99" spans="1:42">
      <c r="A99" s="74">
        <v>47</v>
      </c>
      <c r="B99">
        <f ca="1">IF('Other 2010'!$A107="CP",INDIRECT("'Other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IF('Other 2020'!$A107="CP",INDIRECT("'Other 2020'!"&amp;'Country Selector'!$B$3&amp;ROW($A107))*10^12,0)*'Process Emissions Multipliers'!$B$31</f>
        <v>0</v>
      </c>
      <c r="M99">
        <f t="shared" ca="1" si="16"/>
        <v>0</v>
      </c>
      <c r="N99">
        <f t="shared" ca="1" si="21"/>
        <v>0</v>
      </c>
      <c r="O99">
        <f t="shared" ca="1" si="21"/>
        <v>0</v>
      </c>
      <c r="P99">
        <f t="shared" ca="1" si="21"/>
        <v>0</v>
      </c>
      <c r="Q99">
        <f t="shared" ca="1" si="21"/>
        <v>0</v>
      </c>
      <c r="R99">
        <f t="shared" ca="1" si="21"/>
        <v>0</v>
      </c>
      <c r="S99">
        <f t="shared" ca="1" si="21"/>
        <v>0</v>
      </c>
      <c r="T99">
        <f t="shared" ca="1" si="21"/>
        <v>0</v>
      </c>
      <c r="U99">
        <f t="shared" ca="1" si="21"/>
        <v>0</v>
      </c>
      <c r="V99">
        <f ca="1">IF('Other 2030'!$A107="CP",INDIRECT("'Other 2030'!"&amp;'Country Selector'!$B$3&amp;ROW($A107))*10^12,0)*'Process Emissions Multipliers'!$D$31</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Multipliers'!$E$31</f>
        <v>0</v>
      </c>
    </row>
    <row r="100" spans="1:42">
      <c r="A100" s="74">
        <v>48</v>
      </c>
      <c r="B100">
        <f ca="1">IF('Other 2010'!$A108="CP",INDIRECT("'Other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IF('Other 2020'!$A108="CP",INDIRECT("'Other 2020'!"&amp;'Country Selector'!$B$3&amp;ROW($A108))*10^12,0)*'Process Emissions Multipliers'!$B$31</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IF('Other 2030'!$A108="CP",INDIRECT("'Other 2030'!"&amp;'Country Selector'!$B$3&amp;ROW($A108))*10^12,0)*'Process Emissions Multipliers'!$D$31</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Multipliers'!$E$31</f>
        <v>0</v>
      </c>
    </row>
    <row r="101" spans="1:42">
      <c r="A101" s="74">
        <v>49</v>
      </c>
      <c r="B101">
        <f ca="1">IF('Other 2010'!$A109="CP",INDIRECT("'Other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IF('Other 2020'!$A109="CP",INDIRECT("'Other 2020'!"&amp;'Country Selector'!$B$3&amp;ROW($A109))*10^12,0)*'Process Emissions Multipliers'!$B$31</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IF('Other 2030'!$A109="CP",INDIRECT("'Other 2030'!"&amp;'Country Selector'!$B$3&amp;ROW($A109))*10^12,0)*'Process Emissions Multipliers'!$D$31</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Multipliers'!$E$31</f>
        <v>0</v>
      </c>
    </row>
    <row r="102" spans="1:42">
      <c r="A102" s="74">
        <v>50</v>
      </c>
      <c r="B102">
        <f ca="1">IF('Other 2010'!$A110="CP",INDIRECT("'Other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IF('Other 2020'!$A110="CP",INDIRECT("'Other 2020'!"&amp;'Country Selector'!$B$3&amp;ROW($A110))*10^12,0)*'Process Emissions Multipliers'!$B$31</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IF('Other 2030'!$A110="CP",INDIRECT("'Other 2030'!"&amp;'Country Selector'!$B$3&amp;ROW($A110))*10^12,0)*'Process Emissions Multipliers'!$D$31</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Multipliers'!$E$31</f>
        <v>0</v>
      </c>
    </row>
    <row r="103" spans="1:42">
      <c r="A103" s="74">
        <v>51</v>
      </c>
      <c r="B103">
        <f ca="1">IF('Other 2010'!$A111="CP",INDIRECT("'Other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IF('Other 2020'!$A111="CP",INDIRECT("'Other 2020'!"&amp;'Country Selector'!$B$3&amp;ROW($A111))*10^12,0)*'Process Emissions Multipliers'!$B$31</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IF('Other 2030'!$A111="CP",INDIRECT("'Other 2030'!"&amp;'Country Selector'!$B$3&amp;ROW($A111))*10^12,0)*'Process Emissions Multipliers'!$D$31</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Multipliers'!$E$31</f>
        <v>0</v>
      </c>
    </row>
    <row r="104" spans="1:42">
      <c r="A104" s="74">
        <v>52</v>
      </c>
      <c r="B104">
        <f ca="1">IF('Other 2010'!$A112="CP",INDIRECT("'Other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IF('Other 2020'!$A112="CP",INDIRECT("'Other 2020'!"&amp;'Country Selector'!$B$3&amp;ROW($A112))*10^12,0)*'Process Emissions Multipliers'!$B$31</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IF('Other 2030'!$A112="CP",INDIRECT("'Other 2030'!"&amp;'Country Selector'!$B$3&amp;ROW($A112))*10^12,0)*'Process Emissions Multipliers'!$D$31</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Multipliers'!$E$31</f>
        <v>0</v>
      </c>
    </row>
    <row r="105" spans="1:42">
      <c r="A105" s="74">
        <v>53</v>
      </c>
      <c r="B105">
        <f ca="1">IF('Other 2010'!$A113="CP",INDIRECT("'Other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IF('Other 2020'!$A113="CP",INDIRECT("'Other 2020'!"&amp;'Country Selector'!$B$3&amp;ROW($A113))*10^12,0)*'Process Emissions Multipliers'!$B$31</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IF('Other 2030'!$A113="CP",INDIRECT("'Other 2030'!"&amp;'Country Selector'!$B$3&amp;ROW($A113))*10^12,0)*'Process Emissions Multipliers'!$D$31</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Multipliers'!$E$31</f>
        <v>0</v>
      </c>
    </row>
    <row r="106" spans="1:42">
      <c r="A106" s="74">
        <v>54</v>
      </c>
      <c r="B106">
        <f ca="1">IF('Other 2010'!$A114="CP",INDIRECT("'Other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IF('Other 2020'!$A114="CP",INDIRECT("'Other 2020'!"&amp;'Country Selector'!$B$3&amp;ROW($A114))*10^12,0)*'Process Emissions Multipliers'!$B$31</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IF('Other 2030'!$A114="CP",INDIRECT("'Other 2030'!"&amp;'Country Selector'!$B$3&amp;ROW($A114))*10^12,0)*'Process Emissions Multipliers'!$D$31</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Multipliers'!$E$31</f>
        <v>0</v>
      </c>
    </row>
    <row r="107" spans="1:42">
      <c r="A107" s="74">
        <v>55</v>
      </c>
      <c r="B107">
        <f ca="1">IF('Other 2010'!$A115="CP",INDIRECT("'Other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IF('Other 2020'!$A115="CP",INDIRECT("'Other 2020'!"&amp;'Country Selector'!$B$3&amp;ROW($A115))*10^12,0)*'Process Emissions Multipliers'!$B$31</f>
        <v>0</v>
      </c>
      <c r="M107">
        <f t="shared" ca="1" si="16"/>
        <v>0</v>
      </c>
      <c r="N107">
        <f t="shared" ca="1" si="21"/>
        <v>0</v>
      </c>
      <c r="O107">
        <f t="shared" ca="1" si="21"/>
        <v>0</v>
      </c>
      <c r="P107">
        <f t="shared" ca="1" si="21"/>
        <v>0</v>
      </c>
      <c r="Q107">
        <f t="shared" ca="1" si="21"/>
        <v>0</v>
      </c>
      <c r="R107">
        <f t="shared" ca="1" si="21"/>
        <v>0</v>
      </c>
      <c r="S107">
        <f t="shared" ca="1" si="21"/>
        <v>0</v>
      </c>
      <c r="T107">
        <f t="shared" ca="1" si="21"/>
        <v>0</v>
      </c>
      <c r="U107">
        <f t="shared" ca="1" si="21"/>
        <v>0</v>
      </c>
      <c r="V107">
        <f ca="1">IF('Other 2030'!$A115="CP",INDIRECT("'Other 2030'!"&amp;'Country Selector'!$B$3&amp;ROW($A115))*10^12,0)*'Process Emissions Multipliers'!$D$31</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Multipliers'!$E$31</f>
        <v>0</v>
      </c>
    </row>
    <row r="108" spans="1:42">
      <c r="A108" s="74">
        <v>56</v>
      </c>
      <c r="B108">
        <f ca="1">IF('Other 2010'!$A116="CP",INDIRECT("'Other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IF('Other 2020'!$A116="CP",INDIRECT("'Other 2020'!"&amp;'Country Selector'!$B$3&amp;ROW($A116))*10^12,0)*'Process Emissions Multipliers'!$B$31</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IF('Other 2030'!$A116="CP",INDIRECT("'Other 2030'!"&amp;'Country Selector'!$B$3&amp;ROW($A116))*10^12,0)*'Process Emissions Multipliers'!$D$31</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Multipliers'!$E$31</f>
        <v>0</v>
      </c>
    </row>
    <row r="109" spans="1:42">
      <c r="A109" s="74">
        <v>57</v>
      </c>
      <c r="B109">
        <f ca="1">IF('Other 2010'!$A117="CP",INDIRECT("'Other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IF('Other 2020'!$A117="CP",INDIRECT("'Other 2020'!"&amp;'Country Selector'!$B$3&amp;ROW($A117))*10^12,0)*'Process Emissions Multipliers'!$B$31</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IF('Other 2030'!$A117="CP",INDIRECT("'Other 2030'!"&amp;'Country Selector'!$B$3&amp;ROW($A117))*10^12,0)*'Process Emissions Multipliers'!$D$31</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Multipliers'!$E$31</f>
        <v>0</v>
      </c>
    </row>
    <row r="110" spans="1:42">
      <c r="A110" s="74">
        <v>58</v>
      </c>
      <c r="B110">
        <f ca="1">IF('Other 2010'!$A118="CP",INDIRECT("'Other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IF('Other 2020'!$A118="CP",INDIRECT("'Other 2020'!"&amp;'Country Selector'!$B$3&amp;ROW($A118))*10^12,0)*'Process Emissions Multipliers'!$B$31</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IF('Other 2030'!$A118="CP",INDIRECT("'Other 2030'!"&amp;'Country Selector'!$B$3&amp;ROW($A118))*10^12,0)*'Process Emissions Multipliers'!$D$31</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Multipliers'!$E$31</f>
        <v>0</v>
      </c>
    </row>
    <row r="111" spans="1:42">
      <c r="A111" s="74">
        <v>59</v>
      </c>
      <c r="B111">
        <f ca="1">IF('Other 2010'!$A119="CP",INDIRECT("'Other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IF('Other 2020'!$A119="CP",INDIRECT("'Other 2020'!"&amp;'Country Selector'!$B$3&amp;ROW($A119))*10^12,0)*'Process Emissions Multipliers'!$B$31</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IF('Other 2030'!$A119="CP",INDIRECT("'Other 2030'!"&amp;'Country Selector'!$B$3&amp;ROW($A119))*10^12,0)*'Process Emissions Multipliers'!$D$31</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Multipliers'!$E$31</f>
        <v>0</v>
      </c>
    </row>
    <row r="112" spans="1:42">
      <c r="A112" s="74">
        <v>60</v>
      </c>
      <c r="B112">
        <f ca="1">IF('Other 2010'!$A120="CP",INDIRECT("'Other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IF('Other 2020'!$A120="CP",INDIRECT("'Other 2020'!"&amp;'Country Selector'!$B$3&amp;ROW($A120))*10^12,0)*'Process Emissions Multipliers'!$B$31</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IF('Other 2030'!$A120="CP",INDIRECT("'Other 2030'!"&amp;'Country Selector'!$B$3&amp;ROW($A120))*10^12,0)*'Process Emissions Multipliers'!$D$31</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Multipliers'!$E$31</f>
        <v>0</v>
      </c>
    </row>
    <row r="113" spans="1:42">
      <c r="A113" s="74">
        <v>61</v>
      </c>
      <c r="B113">
        <f ca="1">IF('Other 2010'!$A121="CP",INDIRECT("'Other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IF('Other 2020'!$A121="CP",INDIRECT("'Other 2020'!"&amp;'Country Selector'!$B$3&amp;ROW($A121))*10^12,0)*'Process Emissions Multipliers'!$B$31</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IF('Other 2030'!$A121="CP",INDIRECT("'Other 2030'!"&amp;'Country Selector'!$B$3&amp;ROW($A121))*10^12,0)*'Process Emissions Multipliers'!$D$31</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Multipliers'!$E$31</f>
        <v>0</v>
      </c>
    </row>
    <row r="114" spans="1:42">
      <c r="A114" s="74">
        <v>62</v>
      </c>
      <c r="B114">
        <f ca="1">IF('Other 2010'!$A122="CP",INDIRECT("'Other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IF('Other 2020'!$A122="CP",INDIRECT("'Other 2020'!"&amp;'Country Selector'!$B$3&amp;ROW($A122))*10^12,0)*'Process Emissions Multipliers'!$B$31</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IF('Other 2030'!$A122="CP",INDIRECT("'Other 2030'!"&amp;'Country Selector'!$B$3&amp;ROW($A122))*10^12,0)*'Process Emissions Multipliers'!$D$31</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Multipliers'!$E$31</f>
        <v>0</v>
      </c>
    </row>
    <row r="115" spans="1:42">
      <c r="A115" s="74">
        <v>63</v>
      </c>
      <c r="B115">
        <f ca="1">IF('Other 2010'!$A123="CP",INDIRECT("'Other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IF('Other 2020'!$A123="CP",INDIRECT("'Other 2020'!"&amp;'Country Selector'!$B$3&amp;ROW($A123))*10^12,0)*'Process Emissions Multipliers'!$B$31</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IF('Other 2030'!$A123="CP",INDIRECT("'Other 2030'!"&amp;'Country Selector'!$B$3&amp;ROW($A123))*10^12,0)*'Process Emissions Multipliers'!$D$31</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Multipliers'!$E$31</f>
        <v>0</v>
      </c>
    </row>
    <row r="116" spans="1:42">
      <c r="A116" s="74">
        <v>64</v>
      </c>
      <c r="B116">
        <f ca="1">IF('Other 2010'!$A124="CP",INDIRECT("'Other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IF('Other 2020'!$A124="CP",INDIRECT("'Other 2020'!"&amp;'Country Selector'!$B$3&amp;ROW($A124))*10^12,0)*'Process Emissions Multipliers'!$B$31</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IF('Other 2030'!$A124="CP",INDIRECT("'Other 2030'!"&amp;'Country Selector'!$B$3&amp;ROW($A124))*10^12,0)*'Process Emissions Multipliers'!$D$31</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Multipliers'!$E$31</f>
        <v>0</v>
      </c>
    </row>
    <row r="117" spans="1:42">
      <c r="A117" s="74">
        <v>65</v>
      </c>
      <c r="B117">
        <f ca="1">IF('Other 2010'!$A125="CP",INDIRECT("'Other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IF('Other 2020'!$A125="CP",INDIRECT("'Other 2020'!"&amp;'Country Selector'!$B$3&amp;ROW($A125))*10^12,0)*'Process Emissions Multipliers'!$B$31</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IF('Other 2030'!$A125="CP",INDIRECT("'Other 2030'!"&amp;'Country Selector'!$B$3&amp;ROW($A125))*10^12,0)*'Process Emissions Multipliers'!$D$31</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Multipliers'!$E$31</f>
        <v>0</v>
      </c>
    </row>
    <row r="118" spans="1:42">
      <c r="A118" s="74">
        <v>66</v>
      </c>
      <c r="B118">
        <f ca="1">IF('Other 2010'!$A126="CP",INDIRECT("'Other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IF('Other 2020'!$A126="CP",INDIRECT("'Other 2020'!"&amp;'Country Selector'!$B$3&amp;ROW($A126))*10^12,0)*'Process Emissions Multipliers'!$B$31</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IF('Other 2030'!$A126="CP",INDIRECT("'Other 2030'!"&amp;'Country Selector'!$B$3&amp;ROW($A126))*10^12,0)*'Process Emissions Multipliers'!$D$31</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Multipliers'!$E$31</f>
        <v>0</v>
      </c>
    </row>
    <row r="119" spans="1:42">
      <c r="A119" s="74">
        <v>67</v>
      </c>
      <c r="B119">
        <f ca="1">IF('Other 2010'!$A127="CP",INDIRECT("'Other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IF('Other 2020'!$A127="CP",INDIRECT("'Other 2020'!"&amp;'Country Selector'!$B$3&amp;ROW($A127))*10^12,0)*'Process Emissions Multipliers'!$B$31</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IF('Other 2030'!$A127="CP",INDIRECT("'Other 2030'!"&amp;'Country Selector'!$B$3&amp;ROW($A127))*10^12,0)*'Process Emissions Multipliers'!$D$31</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Multipliers'!$E$31</f>
        <v>0</v>
      </c>
    </row>
    <row r="120" spans="1:42">
      <c r="A120" s="74">
        <v>68</v>
      </c>
      <c r="B120">
        <f ca="1">IF('Other 2010'!$A128="CP",INDIRECT("'Other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IF('Other 2020'!$A128="CP",INDIRECT("'Other 2020'!"&amp;'Country Selector'!$B$3&amp;ROW($A128))*10^12,0)*'Process Emissions Multipliers'!$B$31</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IF('Other 2030'!$A128="CP",INDIRECT("'Other 2030'!"&amp;'Country Selector'!$B$3&amp;ROW($A128))*10^12,0)*'Process Emissions Multipliers'!$D$31</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Multipliers'!$E$31</f>
        <v>0</v>
      </c>
    </row>
    <row r="121" spans="1:42">
      <c r="A121" s="74">
        <v>69</v>
      </c>
      <c r="B121">
        <f ca="1">IF('Other 2010'!$A129="CP",INDIRECT("'Other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IF('Other 2020'!$A129="CP",INDIRECT("'Other 2020'!"&amp;'Country Selector'!$B$3&amp;ROW($A129))*10^12,0)*'Process Emissions Multipliers'!$B$31</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IF('Other 2030'!$A129="CP",INDIRECT("'Other 2030'!"&amp;'Country Selector'!$B$3&amp;ROW($A129))*10^12,0)*'Process Emissions Multipliers'!$D$31</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Multipliers'!$E$31</f>
        <v>0</v>
      </c>
    </row>
    <row r="122" spans="1:42">
      <c r="A122" s="74">
        <v>70</v>
      </c>
      <c r="B122">
        <f ca="1">IF('Other 2010'!$A130="CP",INDIRECT("'Other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IF('Other 2020'!$A130="CP",INDIRECT("'Other 2020'!"&amp;'Country Selector'!$B$3&amp;ROW($A130))*10^12,0)*'Process Emissions Multipliers'!$B$31</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IF('Other 2030'!$A130="CP",INDIRECT("'Other 2030'!"&amp;'Country Selector'!$B$3&amp;ROW($A130))*10^12,0)*'Process Emissions Multipliers'!$D$31</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Multipliers'!$E$31</f>
        <v>0</v>
      </c>
    </row>
    <row r="123" spans="1:42">
      <c r="A123" s="74">
        <v>71</v>
      </c>
      <c r="B123">
        <f ca="1">IF('Other 2010'!$A131="CP",INDIRECT("'Other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IF('Other 2020'!$A131="CP",INDIRECT("'Other 2020'!"&amp;'Country Selector'!$B$3&amp;ROW($A131))*10^12,0)*'Process Emissions Multipliers'!$B$31</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IF('Other 2030'!$A131="CP",INDIRECT("'Other 2030'!"&amp;'Country Selector'!$B$3&amp;ROW($A131))*10^12,0)*'Process Emissions Multipliers'!$D$31</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Multipliers'!$E$31</f>
        <v>0</v>
      </c>
    </row>
    <row r="124" spans="1:42">
      <c r="A124" s="74">
        <v>72</v>
      </c>
      <c r="B124">
        <f ca="1">IF('Other 2010'!$A132="CP",INDIRECT("'Other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IF('Other 2020'!$A132="CP",INDIRECT("'Other 2020'!"&amp;'Country Selector'!$B$3&amp;ROW($A132))*10^12,0)*'Process Emissions Multipliers'!$B$31</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IF('Other 2030'!$A132="CP",INDIRECT("'Other 2030'!"&amp;'Country Selector'!$B$3&amp;ROW($A132))*10^12,0)*'Process Emissions Multipliers'!$D$31</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Multipliers'!$E$31</f>
        <v>0</v>
      </c>
    </row>
    <row r="125" spans="1:42">
      <c r="A125" s="74">
        <v>73</v>
      </c>
      <c r="B125">
        <f ca="1">IF('Other 2010'!$A133="CP",INDIRECT("'Other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IF('Other 2020'!$A133="CP",INDIRECT("'Other 2020'!"&amp;'Country Selector'!$B$3&amp;ROW($A133))*10^12,0)*'Process Emissions Multipliers'!$B$31</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IF('Other 2030'!$A133="CP",INDIRECT("'Other 2030'!"&amp;'Country Selector'!$B$3&amp;ROW($A133))*10^12,0)*'Process Emissions Multipliers'!$D$31</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Multipliers'!$E$31</f>
        <v>0</v>
      </c>
    </row>
    <row r="126" spans="1:42">
      <c r="A126" s="74">
        <v>74</v>
      </c>
      <c r="B126">
        <f ca="1">IF('Other 2010'!$A134="CP",INDIRECT("'Other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IF('Other 2020'!$A134="CP",INDIRECT("'Other 2020'!"&amp;'Country Selector'!$B$3&amp;ROW($A134))*10^12,0)*'Process Emissions Multipliers'!$B$31</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IF('Other 2030'!$A134="CP",INDIRECT("'Other 2030'!"&amp;'Country Selector'!$B$3&amp;ROW($A134))*10^12,0)*'Process Emissions Multipliers'!$D$31</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Multipliers'!$E$31</f>
        <v>0</v>
      </c>
    </row>
    <row r="127" spans="1:42">
      <c r="A127" s="74">
        <v>75</v>
      </c>
      <c r="B127">
        <f ca="1">IF('Other 2010'!$A135="CP",INDIRECT("'Other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IF('Other 2020'!$A135="CP",INDIRECT("'Other 2020'!"&amp;'Country Selector'!$B$3&amp;ROW($A135))*10^12,0)*'Process Emissions Multipliers'!$B$31</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IF('Other 2030'!$A135="CP",INDIRECT("'Other 2030'!"&amp;'Country Selector'!$B$3&amp;ROW($A135))*10^12,0)*'Process Emissions Multipliers'!$D$31</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Multipliers'!$E$31</f>
        <v>0</v>
      </c>
    </row>
    <row r="128" spans="1:42">
      <c r="A128" s="74">
        <v>76</v>
      </c>
      <c r="B128">
        <f ca="1">IF('Other 2010'!$A136="CP",INDIRECT("'Other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IF('Other 2020'!$A136="CP",INDIRECT("'Other 2020'!"&amp;'Country Selector'!$B$3&amp;ROW($A136))*10^12,0)*'Process Emissions Multipliers'!$B$31</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IF('Other 2030'!$A136="CP",INDIRECT("'Other 2030'!"&amp;'Country Selector'!$B$3&amp;ROW($A136))*10^12,0)*'Process Emissions Multipliers'!$D$31</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Multipliers'!$E$31</f>
        <v>0</v>
      </c>
    </row>
    <row r="129" spans="1:42">
      <c r="A129" s="74">
        <v>77</v>
      </c>
      <c r="B129">
        <f ca="1">IF('Other 2010'!$A137="CP",INDIRECT("'Other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IF('Other 2020'!$A137="CP",INDIRECT("'Other 2020'!"&amp;'Country Selector'!$B$3&amp;ROW($A137))*10^12,0)*'Process Emissions Multipliers'!$B$31</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IF('Other 2030'!$A137="CP",INDIRECT("'Other 2030'!"&amp;'Country Selector'!$B$3&amp;ROW($A137))*10^12,0)*'Process Emissions Multipliers'!$D$31</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Multipliers'!$E$31</f>
        <v>0</v>
      </c>
    </row>
    <row r="130" spans="1:42">
      <c r="A130" s="74">
        <v>78</v>
      </c>
      <c r="B130">
        <f ca="1">IF('Other 2010'!$A138="CP",INDIRECT("'Other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IF('Other 2020'!$A138="CP",INDIRECT("'Other 2020'!"&amp;'Country Selector'!$B$3&amp;ROW($A138))*10^12,0)*'Process Emissions Multipliers'!$B$31</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IF('Other 2030'!$A138="CP",INDIRECT("'Other 2030'!"&amp;'Country Selector'!$B$3&amp;ROW($A138))*10^12,0)*'Process Emissions Multipliers'!$D$31</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Multipliers'!$E$31</f>
        <v>0</v>
      </c>
    </row>
    <row r="131" spans="1:42">
      <c r="A131" s="74">
        <v>79</v>
      </c>
      <c r="B131">
        <f ca="1">IF('Other 2010'!$A139="CP",INDIRECT("'Other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IF('Other 2020'!$A139="CP",INDIRECT("'Other 2020'!"&amp;'Country Selector'!$B$3&amp;ROW($A139))*10^12,0)*'Process Emissions Multipliers'!$B$31</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IF('Other 2030'!$A139="CP",INDIRECT("'Other 2030'!"&amp;'Country Selector'!$B$3&amp;ROW($A139))*10^12,0)*'Process Emissions Multipliers'!$D$31</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Multipliers'!$E$31</f>
        <v>0</v>
      </c>
    </row>
    <row r="132" spans="1:42">
      <c r="A132" s="74">
        <v>80</v>
      </c>
      <c r="B132">
        <f ca="1">IF('Other 2010'!$A140="CP",INDIRECT("'Other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IF('Other 2020'!$A140="CP",INDIRECT("'Other 2020'!"&amp;'Country Selector'!$B$3&amp;ROW($A140))*10^12,0)*'Process Emissions Multipliers'!$B$31</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IF('Other 2030'!$A140="CP",INDIRECT("'Other 2030'!"&amp;'Country Selector'!$B$3&amp;ROW($A140))*10^12,0)*'Process Emissions Multipliers'!$D$31</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Multipliers'!$E$31</f>
        <v>0</v>
      </c>
    </row>
    <row r="133" spans="1:42">
      <c r="A133" s="74">
        <v>81</v>
      </c>
      <c r="B133">
        <f ca="1">IF('Other 2010'!$A141="CP",INDIRECT("'Other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IF('Other 2020'!$A141="CP",INDIRECT("'Other 2020'!"&amp;'Country Selector'!$B$3&amp;ROW($A141))*10^12,0)*'Process Emissions Multipliers'!$B$31</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IF('Other 2030'!$A141="CP",INDIRECT("'Other 2030'!"&amp;'Country Selector'!$B$3&amp;ROW($A141))*10^12,0)*'Process Emissions Multipliers'!$D$31</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Multipliers'!$E$31</f>
        <v>0</v>
      </c>
    </row>
    <row r="134" spans="1:42">
      <c r="A134" s="74">
        <v>82</v>
      </c>
      <c r="B134">
        <f ca="1">IF('Other 2010'!$A142="CP",INDIRECT("'Other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IF('Other 2020'!$A142="CP",INDIRECT("'Other 2020'!"&amp;'Country Selector'!$B$3&amp;ROW($A142))*10^12,0)*'Process Emissions Multipliers'!$B$31</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IF('Other 2030'!$A142="CP",INDIRECT("'Other 2030'!"&amp;'Country Selector'!$B$3&amp;ROW($A142))*10^12,0)*'Process Emissions Multipliers'!$D$31</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Multipliers'!$E$31</f>
        <v>0</v>
      </c>
    </row>
    <row r="135" spans="1:42">
      <c r="A135" s="74">
        <v>83</v>
      </c>
      <c r="B135">
        <f ca="1">IF('Other 2010'!$A143="CP",INDIRECT("'Other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IF('Other 2020'!$A143="CP",INDIRECT("'Other 2020'!"&amp;'Country Selector'!$B$3&amp;ROW($A143))*10^12,0)*'Process Emissions Multipliers'!$B$31</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IF('Other 2030'!$A143="CP",INDIRECT("'Other 2030'!"&amp;'Country Selector'!$B$3&amp;ROW($A143))*10^12,0)*'Process Emissions Multipliers'!$D$31</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Multipliers'!$E$31</f>
        <v>0</v>
      </c>
    </row>
    <row r="136" spans="1:42">
      <c r="A136" s="74">
        <v>84</v>
      </c>
      <c r="B136">
        <f ca="1">IF('Other 2010'!$A144="CP",INDIRECT("'Other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IF('Other 2020'!$A144="CP",INDIRECT("'Other 2020'!"&amp;'Country Selector'!$B$3&amp;ROW($A144))*10^12,0)*'Process Emissions Multipliers'!$B$31</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IF('Other 2030'!$A144="CP",INDIRECT("'Other 2030'!"&amp;'Country Selector'!$B$3&amp;ROW($A144))*10^12,0)*'Process Emissions Multipliers'!$D$31</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Multipliers'!$E$31</f>
        <v>0</v>
      </c>
    </row>
    <row r="137" spans="1:42">
      <c r="A137" s="74">
        <v>85</v>
      </c>
      <c r="B137">
        <f ca="1">IF('Other 2010'!$A145="CP",INDIRECT("'Other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IF('Other 2020'!$A145="CP",INDIRECT("'Other 2020'!"&amp;'Country Selector'!$B$3&amp;ROW($A145))*10^12,0)*'Process Emissions Multipliers'!$B$31</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IF('Other 2030'!$A145="CP",INDIRECT("'Other 2030'!"&amp;'Country Selector'!$B$3&amp;ROW($A145))*10^12,0)*'Process Emissions Multipliers'!$D$31</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Multipliers'!$E$31</f>
        <v>0</v>
      </c>
    </row>
    <row r="138" spans="1:42">
      <c r="A138" s="74">
        <v>86</v>
      </c>
      <c r="B138">
        <f ca="1">IF('Other 2010'!$A146="CP",INDIRECT("'Other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IF('Other 2020'!$A146="CP",INDIRECT("'Other 2020'!"&amp;'Country Selector'!$B$3&amp;ROW($A146))*10^12,0)*'Process Emissions Multipliers'!$B$31</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IF('Other 2030'!$A146="CP",INDIRECT("'Other 2030'!"&amp;'Country Selector'!$B$3&amp;ROW($A146))*10^12,0)*'Process Emissions Multipliers'!$D$31</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Multipliers'!$E$31</f>
        <v>0</v>
      </c>
    </row>
    <row r="139" spans="1:42">
      <c r="A139" s="74">
        <v>87</v>
      </c>
      <c r="B139">
        <f ca="1">IF('Other 2010'!$A147="CP",INDIRECT("'Other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IF('Other 2020'!$A147="CP",INDIRECT("'Other 2020'!"&amp;'Country Selector'!$B$3&amp;ROW($A147))*10^12,0)*'Process Emissions Multipliers'!$B$31</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IF('Other 2030'!$A147="CP",INDIRECT("'Other 2030'!"&amp;'Country Selector'!$B$3&amp;ROW($A147))*10^12,0)*'Process Emissions Multipliers'!$D$31</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Multipliers'!$E$31</f>
        <v>0</v>
      </c>
    </row>
    <row r="140" spans="1:42">
      <c r="A140" s="74">
        <v>88</v>
      </c>
      <c r="B140">
        <f ca="1">IF('Other 2010'!$A148="CP",INDIRECT("'Other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IF('Other 2020'!$A148="CP",INDIRECT("'Other 2020'!"&amp;'Country Selector'!$B$3&amp;ROW($A148))*10^12,0)*'Process Emissions Multipliers'!$B$31</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IF('Other 2030'!$A148="CP",INDIRECT("'Other 2030'!"&amp;'Country Selector'!$B$3&amp;ROW($A148))*10^12,0)*'Process Emissions Multipliers'!$D$31</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Multipliers'!$E$31</f>
        <v>0</v>
      </c>
    </row>
    <row r="141" spans="1:42">
      <c r="A141" s="74">
        <v>89</v>
      </c>
      <c r="B141">
        <f ca="1">IF('Other 2010'!$A149="CP",INDIRECT("'Other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IF('Other 2020'!$A149="CP",INDIRECT("'Other 2020'!"&amp;'Country Selector'!$B$3&amp;ROW($A149))*10^12,0)*'Process Emissions Multipliers'!$B$31</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IF('Other 2030'!$A149="CP",INDIRECT("'Other 2030'!"&amp;'Country Selector'!$B$3&amp;ROW($A149))*10^12,0)*'Process Emissions Multipliers'!$D$31</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Multipliers'!$E$31</f>
        <v>0</v>
      </c>
    </row>
    <row r="142" spans="1:42">
      <c r="A142" s="74">
        <v>90</v>
      </c>
      <c r="B142">
        <f ca="1">IF('Other 2010'!$A150="CP",INDIRECT("'Other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IF('Other 2020'!$A150="CP",INDIRECT("'Other 2020'!"&amp;'Country Selector'!$B$3&amp;ROW($A150))*10^12,0)*'Process Emissions Multipliers'!$B$31</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IF('Other 2030'!$A150="CP",INDIRECT("'Other 2030'!"&amp;'Country Selector'!$B$3&amp;ROW($A150))*10^12,0)*'Process Emissions Multipliers'!$D$31</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Multipliers'!$E$31</f>
        <v>0</v>
      </c>
    </row>
    <row r="143" spans="1:42">
      <c r="A143" s="74">
        <v>91</v>
      </c>
      <c r="B143">
        <f ca="1">IF('Other 2010'!$A151="CP",INDIRECT("'Other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IF('Other 2020'!$A151="CP",INDIRECT("'Other 2020'!"&amp;'Country Selector'!$B$3&amp;ROW($A151))*10^12,0)*'Process Emissions Multipliers'!$B$31</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IF('Other 2030'!$A151="CP",INDIRECT("'Other 2030'!"&amp;'Country Selector'!$B$3&amp;ROW($A151))*10^12,0)*'Process Emissions Multipliers'!$D$31</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Multipliers'!$E$31</f>
        <v>0</v>
      </c>
    </row>
    <row r="144" spans="1:42">
      <c r="A144" s="74">
        <v>92</v>
      </c>
      <c r="B144">
        <f ca="1">IF('Other 2010'!$A152="CP",INDIRECT("'Other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IF('Other 2020'!$A152="CP",INDIRECT("'Other 2020'!"&amp;'Country Selector'!$B$3&amp;ROW($A152))*10^12,0)*'Process Emissions Multipliers'!$B$31</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IF('Other 2030'!$A152="CP",INDIRECT("'Other 2030'!"&amp;'Country Selector'!$B$3&amp;ROW($A152))*10^12,0)*'Process Emissions Multipliers'!$D$31</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Multipliers'!$E$31</f>
        <v>0</v>
      </c>
    </row>
    <row r="145" spans="1:42">
      <c r="A145" s="74">
        <v>93</v>
      </c>
      <c r="B145">
        <f ca="1">IF('Other 2010'!$A153="CP",INDIRECT("'Other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IF('Other 2020'!$A153="CP",INDIRECT("'Other 2020'!"&amp;'Country Selector'!$B$3&amp;ROW($A153))*10^12,0)*'Process Emissions Multipliers'!$B$31</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IF('Other 2030'!$A153="CP",INDIRECT("'Other 2030'!"&amp;'Country Selector'!$B$3&amp;ROW($A153))*10^12,0)*'Process Emissions Multipliers'!$D$31</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Multipliers'!$E$31</f>
        <v>0</v>
      </c>
    </row>
    <row r="146" spans="1:42">
      <c r="A146" s="74">
        <v>94</v>
      </c>
      <c r="B146">
        <f ca="1">IF('Other 2010'!$A154="CP",INDIRECT("'Other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IF('Other 2020'!$A154="CP",INDIRECT("'Other 2020'!"&amp;'Country Selector'!$B$3&amp;ROW($A154))*10^12,0)*'Process Emissions Multipliers'!$B$31</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IF('Other 2030'!$A154="CP",INDIRECT("'Other 2030'!"&amp;'Country Selector'!$B$3&amp;ROW($A154))*10^12,0)*'Process Emissions Multipliers'!$D$31</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Multipliers'!$E$31</f>
        <v>0</v>
      </c>
    </row>
    <row r="147" spans="1:42">
      <c r="A147" s="74">
        <v>95</v>
      </c>
      <c r="B147">
        <f ca="1">IF('Other 2010'!$A155="CP",INDIRECT("'Other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IF('Other 2020'!$A155="CP",INDIRECT("'Other 2020'!"&amp;'Country Selector'!$B$3&amp;ROW($A155))*10^12,0)*'Process Emissions Multipliers'!$B$31</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IF('Other 2030'!$A155="CP",INDIRECT("'Other 2030'!"&amp;'Country Selector'!$B$3&amp;ROW($A155))*10^12,0)*'Process Emissions Multipliers'!$D$31</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Multipliers'!$E$31</f>
        <v>0</v>
      </c>
    </row>
    <row r="148" spans="1:42">
      <c r="A148" s="74">
        <v>96</v>
      </c>
      <c r="B148">
        <f ca="1">IF('Other 2010'!$A156="CP",INDIRECT("'Other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IF('Other 2020'!$A156="CP",INDIRECT("'Other 2020'!"&amp;'Country Selector'!$B$3&amp;ROW($A156))*10^12,0)*'Process Emissions Multipliers'!$B$31</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IF('Other 2030'!$A156="CP",INDIRECT("'Other 2030'!"&amp;'Country Selector'!$B$3&amp;ROW($A156))*10^12,0)*'Process Emissions Multipliers'!$D$31</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Multipliers'!$E$31</f>
        <v>0</v>
      </c>
    </row>
    <row r="149" spans="1:42">
      <c r="A149" s="74">
        <v>97</v>
      </c>
      <c r="B149">
        <f ca="1">IF('Other 2010'!$A157="CP",INDIRECT("'Other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IF('Other 2020'!$A157="CP",INDIRECT("'Other 2020'!"&amp;'Country Selector'!$B$3&amp;ROW($A157))*10^12,0)*'Process Emissions Multipliers'!$B$31</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IF('Other 2030'!$A157="CP",INDIRECT("'Other 2030'!"&amp;'Country Selector'!$B$3&amp;ROW($A157))*10^12,0)*'Process Emissions Multipliers'!$D$31</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Multipliers'!$E$31</f>
        <v>0</v>
      </c>
    </row>
    <row r="150" spans="1:42">
      <c r="A150" s="74">
        <v>98</v>
      </c>
      <c r="B150">
        <f ca="1">IF('Other 2010'!$A158="CP",INDIRECT("'Other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IF('Other 2020'!$A158="CP",INDIRECT("'Other 2020'!"&amp;'Country Selector'!$B$3&amp;ROW($A158))*10^12,0)*'Process Emissions Multipliers'!$B$31</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IF('Other 2030'!$A158="CP",INDIRECT("'Other 2030'!"&amp;'Country Selector'!$B$3&amp;ROW($A158))*10^12,0)*'Process Emissions Multipliers'!$D$31</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Multipliers'!$E$31</f>
        <v>0</v>
      </c>
    </row>
    <row r="151" spans="1:42">
      <c r="A151" s="74">
        <v>99</v>
      </c>
      <c r="B151">
        <f ca="1">IF('Other 2010'!$A159="CP",INDIRECT("'Other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IF('Other 2020'!$A159="CP",INDIRECT("'Other 2020'!"&amp;'Country Selector'!$B$3&amp;ROW($A159))*10^12,0)*'Process Emissions Multipliers'!$B$31</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IF('Other 2030'!$A159="CP",INDIRECT("'Other 2030'!"&amp;'Country Selector'!$B$3&amp;ROW($A159))*10^12,0)*'Process Emissions Multipliers'!$D$31</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Multipliers'!$E$31</f>
        <v>0</v>
      </c>
    </row>
    <row r="152" spans="1:42">
      <c r="A152" s="74">
        <v>100</v>
      </c>
      <c r="B152">
        <f ca="1">IF('Other 2010'!$A160="CP",INDIRECT("'Other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IF('Other 2020'!$A160="CP",INDIRECT("'Other 2020'!"&amp;'Country Selector'!$B$3&amp;ROW($A160))*10^12,0)*'Process Emissions Multipliers'!$B$31</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IF('Other 2030'!$A160="CP",INDIRECT("'Other 2030'!"&amp;'Country Selector'!$B$3&amp;ROW($A160))*10^12,0)*'Process Emissions Multipliers'!$D$31</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Multipliers'!$E$31</f>
        <v>0</v>
      </c>
    </row>
    <row r="153" spans="1:42">
      <c r="A153" s="74">
        <v>150</v>
      </c>
      <c r="B153">
        <f ca="1">IF('Other 2010'!$A161="CP",INDIRECT("'Other 2010'!"&amp;'Country Selector'!$B$3&amp;ROW($A161))*10^12,0)</f>
        <v>255556308209.55789</v>
      </c>
      <c r="C153">
        <f t="shared" ca="1" si="27"/>
        <v>245380845834.72437</v>
      </c>
      <c r="D153">
        <f t="shared" ca="1" si="27"/>
        <v>235205383459.89081</v>
      </c>
      <c r="E153">
        <f t="shared" ca="1" si="27"/>
        <v>225029921085.05728</v>
      </c>
      <c r="F153">
        <f t="shared" ca="1" si="27"/>
        <v>214854458710.22375</v>
      </c>
      <c r="G153">
        <f t="shared" ca="1" si="27"/>
        <v>204678996335.39023</v>
      </c>
      <c r="H153">
        <f t="shared" ca="1" si="27"/>
        <v>194503533960.55667</v>
      </c>
      <c r="I153">
        <f t="shared" ca="1" si="27"/>
        <v>184328071585.72314</v>
      </c>
      <c r="J153">
        <f t="shared" ca="1" si="27"/>
        <v>174152609210.88959</v>
      </c>
      <c r="K153">
        <f t="shared" ca="1" si="27"/>
        <v>163977146836.05606</v>
      </c>
      <c r="L153">
        <f ca="1">IF('Other 2020'!$A161="CP",INDIRECT("'Other 2020'!"&amp;'Country Selector'!$B$3&amp;ROW($A161))*10^12,0)*'Process Emissions Multipliers'!$B$31</f>
        <v>153801684461.22253</v>
      </c>
      <c r="M153">
        <f t="shared" ca="1" si="28"/>
        <v>156037042841.99207</v>
      </c>
      <c r="N153">
        <f t="shared" ca="1" si="28"/>
        <v>158272401222.7616</v>
      </c>
      <c r="O153">
        <f t="shared" ca="1" si="28"/>
        <v>160507759603.53113</v>
      </c>
      <c r="P153">
        <f t="shared" ca="1" si="28"/>
        <v>162743117984.30066</v>
      </c>
      <c r="Q153">
        <f t="shared" ca="1" si="28"/>
        <v>164978476365.07019</v>
      </c>
      <c r="R153">
        <f t="shared" ca="1" si="28"/>
        <v>167213834745.83972</v>
      </c>
      <c r="S153">
        <f t="shared" ca="1" si="28"/>
        <v>169449193126.60925</v>
      </c>
      <c r="T153">
        <f t="shared" ca="1" si="28"/>
        <v>171684551507.37878</v>
      </c>
      <c r="U153">
        <f t="shared" ca="1" si="28"/>
        <v>173919909888.14832</v>
      </c>
      <c r="V153">
        <f ca="1">IF('Other 2030'!$A161="CP",INDIRECT("'Other 2030'!"&amp;'Country Selector'!$B$3&amp;ROW($A161))*10^12,0)*'Process Emissions Multipliers'!$D$31</f>
        <v>176155268268.91785</v>
      </c>
      <c r="W153" s="90">
        <f t="shared" ca="1" si="30"/>
        <v>181245074735.14398</v>
      </c>
      <c r="X153" s="90">
        <f t="shared" ca="1" si="30"/>
        <v>186334881201.37012</v>
      </c>
      <c r="Y153" s="90">
        <f t="shared" ca="1" si="30"/>
        <v>191424687667.59625</v>
      </c>
      <c r="Z153" s="90">
        <f t="shared" ca="1" si="30"/>
        <v>196514494133.82239</v>
      </c>
      <c r="AA153" s="90">
        <f t="shared" ca="1" si="30"/>
        <v>201604300600.04852</v>
      </c>
      <c r="AB153" s="90">
        <f t="shared" ca="1" si="30"/>
        <v>206694107066.27466</v>
      </c>
      <c r="AC153" s="90">
        <f t="shared" ca="1" si="30"/>
        <v>211783913532.50079</v>
      </c>
      <c r="AD153" s="90">
        <f t="shared" ca="1" si="30"/>
        <v>216873719998.72696</v>
      </c>
      <c r="AE153" s="90">
        <f t="shared" ca="1" si="30"/>
        <v>221963526464.95306</v>
      </c>
      <c r="AF153" s="90">
        <f t="shared" ca="1" si="30"/>
        <v>227053332931.17923</v>
      </c>
      <c r="AG153" s="90">
        <f t="shared" ca="1" si="30"/>
        <v>232143139397.40536</v>
      </c>
      <c r="AH153" s="90">
        <f t="shared" ca="1" si="30"/>
        <v>237232945863.6315</v>
      </c>
      <c r="AI153" s="90">
        <f t="shared" ca="1" si="30"/>
        <v>242322752329.85764</v>
      </c>
      <c r="AJ153" s="90">
        <f t="shared" ca="1" si="30"/>
        <v>247412558796.08377</v>
      </c>
      <c r="AK153" s="90">
        <f t="shared" ca="1" si="30"/>
        <v>252502365262.30994</v>
      </c>
      <c r="AL153" s="90">
        <f t="shared" ca="1" si="30"/>
        <v>257592171728.53607</v>
      </c>
      <c r="AM153" s="90">
        <f t="shared" ca="1" si="29"/>
        <v>262681978194.76218</v>
      </c>
      <c r="AN153" s="90">
        <f t="shared" ca="1" si="29"/>
        <v>267771784660.98831</v>
      </c>
      <c r="AO153" s="90">
        <f t="shared" ca="1" si="29"/>
        <v>272861591127.21451</v>
      </c>
      <c r="AP153">
        <f ca="1">V153*'Process Emissions Multipliers'!$E$31</f>
        <v>277951397593.44061</v>
      </c>
    </row>
    <row r="154" spans="1:42">
      <c r="A154" s="74">
        <v>200</v>
      </c>
      <c r="B154">
        <f ca="1">IF('Other 2010'!$A162="CP",INDIRECT("'Other 2010'!"&amp;'Country Selector'!$B$3&amp;ROW($A162))*10^12,0)</f>
        <v>149746883.59714606</v>
      </c>
      <c r="C154">
        <f t="shared" ca="1" si="27"/>
        <v>139402824.97461948</v>
      </c>
      <c r="D154">
        <f t="shared" ca="1" si="27"/>
        <v>129058766.35209288</v>
      </c>
      <c r="E154">
        <f t="shared" ca="1" si="27"/>
        <v>118714707.72956628</v>
      </c>
      <c r="F154">
        <f t="shared" ca="1" si="27"/>
        <v>108370649.10703969</v>
      </c>
      <c r="G154">
        <f t="shared" ca="1" si="27"/>
        <v>98026590.484513104</v>
      </c>
      <c r="H154">
        <f t="shared" ca="1" si="27"/>
        <v>87682531.861986503</v>
      </c>
      <c r="I154">
        <f t="shared" ca="1" si="27"/>
        <v>77338473.239459917</v>
      </c>
      <c r="J154">
        <f t="shared" ca="1" si="27"/>
        <v>66994414.616933316</v>
      </c>
      <c r="K154">
        <f t="shared" ca="1" si="27"/>
        <v>56650355.994406722</v>
      </c>
      <c r="L154">
        <f ca="1">IF('Other 2020'!$A162="CP",INDIRECT("'Other 2020'!"&amp;'Country Selector'!$B$3&amp;ROW($A162))*10^12,0)*'Process Emissions Multipliers'!$B$31</f>
        <v>46306297.371880129</v>
      </c>
      <c r="M154">
        <f t="shared" ca="1" si="28"/>
        <v>44636873.622917704</v>
      </c>
      <c r="N154">
        <f t="shared" ca="1" si="28"/>
        <v>42967449.87395528</v>
      </c>
      <c r="O154">
        <f t="shared" ca="1" si="28"/>
        <v>41298026.124992847</v>
      </c>
      <c r="P154">
        <f t="shared" ca="1" si="28"/>
        <v>39628602.376030423</v>
      </c>
      <c r="Q154">
        <f t="shared" ca="1" si="28"/>
        <v>37959178.627067998</v>
      </c>
      <c r="R154">
        <f t="shared" ca="1" si="28"/>
        <v>36289754.878105566</v>
      </c>
      <c r="S154">
        <f t="shared" ca="1" si="28"/>
        <v>34620331.129143149</v>
      </c>
      <c r="T154">
        <f t="shared" ca="1" si="28"/>
        <v>32950907.380180717</v>
      </c>
      <c r="U154">
        <f t="shared" ca="1" si="28"/>
        <v>31281483.631218292</v>
      </c>
      <c r="V154">
        <f ca="1">IF('Other 2030'!$A162="CP",INDIRECT("'Other 2030'!"&amp;'Country Selector'!$B$3&amp;ROW($A162))*10^12,0)*'Process Emissions Multipliers'!$D$31</f>
        <v>29612059.882255863</v>
      </c>
      <c r="W154" s="90">
        <f t="shared" ca="1" si="30"/>
        <v>30467666.730396751</v>
      </c>
      <c r="X154" s="90">
        <f t="shared" ca="1" si="30"/>
        <v>31323273.578537643</v>
      </c>
      <c r="Y154" s="90">
        <f t="shared" ca="1" si="30"/>
        <v>32178880.426678531</v>
      </c>
      <c r="Z154" s="90">
        <f t="shared" ca="1" si="30"/>
        <v>33034487.274819419</v>
      </c>
      <c r="AA154" s="90">
        <f t="shared" ca="1" si="30"/>
        <v>33890094.122960307</v>
      </c>
      <c r="AB154" s="90">
        <f t="shared" ca="1" si="30"/>
        <v>34745700.971101195</v>
      </c>
      <c r="AC154" s="90">
        <f t="shared" ca="1" si="30"/>
        <v>35601307.819242083</v>
      </c>
      <c r="AD154" s="90">
        <f t="shared" ca="1" si="30"/>
        <v>36456914.66738297</v>
      </c>
      <c r="AE154" s="90">
        <f t="shared" ca="1" si="30"/>
        <v>37312521.515523866</v>
      </c>
      <c r="AF154" s="90">
        <f t="shared" ca="1" si="30"/>
        <v>38168128.363664754</v>
      </c>
      <c r="AG154" s="90">
        <f t="shared" ca="1" si="30"/>
        <v>39023735.211805642</v>
      </c>
      <c r="AH154" s="90">
        <f t="shared" ca="1" si="30"/>
        <v>39879342.05994653</v>
      </c>
      <c r="AI154" s="90">
        <f t="shared" ca="1" si="30"/>
        <v>40734948.908087417</v>
      </c>
      <c r="AJ154" s="90">
        <f t="shared" ca="1" si="30"/>
        <v>41590555.756228305</v>
      </c>
      <c r="AK154" s="90">
        <f t="shared" ca="1" si="30"/>
        <v>42446162.604369193</v>
      </c>
      <c r="AL154" s="90">
        <f t="shared" ca="1" si="30"/>
        <v>43301769.452510089</v>
      </c>
      <c r="AM154" s="90">
        <f t="shared" ca="1" si="29"/>
        <v>44157376.300650977</v>
      </c>
      <c r="AN154" s="90">
        <f t="shared" ca="1" si="29"/>
        <v>45012983.148791865</v>
      </c>
      <c r="AO154" s="90">
        <f t="shared" ca="1" si="29"/>
        <v>45868589.996932745</v>
      </c>
      <c r="AP154">
        <f ca="1">V154*'Process Emissions Multipliers'!$E$31</f>
        <v>46724196.84507364</v>
      </c>
    </row>
    <row r="155" spans="1:42">
      <c r="A155" s="74">
        <v>250</v>
      </c>
      <c r="B155">
        <f ca="1">IF('Other 2010'!$A163="CP",INDIRECT("'Other 2010'!"&amp;'Country Selector'!$B$3&amp;ROW($A163))*10^12,0)</f>
        <v>0</v>
      </c>
      <c r="C155">
        <f t="shared" ca="1" si="27"/>
        <v>0</v>
      </c>
      <c r="D155">
        <f t="shared" ca="1" si="27"/>
        <v>0</v>
      </c>
      <c r="E155">
        <f t="shared" ca="1" si="27"/>
        <v>0</v>
      </c>
      <c r="F155">
        <f t="shared" ca="1" si="27"/>
        <v>0</v>
      </c>
      <c r="G155">
        <f t="shared" ca="1" si="27"/>
        <v>0</v>
      </c>
      <c r="H155">
        <f t="shared" ca="1" si="27"/>
        <v>0</v>
      </c>
      <c r="I155">
        <f t="shared" ca="1" si="27"/>
        <v>0</v>
      </c>
      <c r="J155">
        <f t="shared" ca="1" si="27"/>
        <v>0</v>
      </c>
      <c r="K155">
        <f t="shared" ca="1" si="27"/>
        <v>0</v>
      </c>
      <c r="L155">
        <f ca="1">IF('Other 2020'!$A163="CP",INDIRECT("'Other 2020'!"&amp;'Country Selector'!$B$3&amp;ROW($A163))*10^12,0)*'Process Emissions Multipliers'!$B$31</f>
        <v>0</v>
      </c>
      <c r="M155">
        <f t="shared" ca="1" si="28"/>
        <v>0</v>
      </c>
      <c r="N155">
        <f t="shared" ca="1" si="28"/>
        <v>0</v>
      </c>
      <c r="O155">
        <f t="shared" ca="1" si="28"/>
        <v>0</v>
      </c>
      <c r="P155">
        <f t="shared" ca="1" si="28"/>
        <v>0</v>
      </c>
      <c r="Q155">
        <f t="shared" ca="1" si="28"/>
        <v>0</v>
      </c>
      <c r="R155">
        <f t="shared" ca="1" si="28"/>
        <v>0</v>
      </c>
      <c r="S155">
        <f t="shared" ca="1" si="28"/>
        <v>0</v>
      </c>
      <c r="T155">
        <f t="shared" ca="1" si="28"/>
        <v>0</v>
      </c>
      <c r="U155">
        <f t="shared" ca="1" si="28"/>
        <v>0</v>
      </c>
      <c r="V155">
        <f ca="1">IF('Other 2030'!$A163="CP",INDIRECT("'Other 2030'!"&amp;'Country Selector'!$B$3&amp;ROW($A163))*10^12,0)*'Process Emissions Multipliers'!$D$31</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Multipliers'!$E$31</f>
        <v>0</v>
      </c>
    </row>
    <row r="156" spans="1:42">
      <c r="A156" s="74">
        <v>300</v>
      </c>
      <c r="B156">
        <f ca="1">IF('Other 2010'!$A164="CP",INDIRECT("'Other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IF('Other 2020'!$A164="CP",INDIRECT("'Other 2020'!"&amp;'Country Selector'!$B$3&amp;ROW($A164))*10^12,0)*'Process Emissions Multipliers'!$B$31</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IF('Other 2030'!$A164="CP",INDIRECT("'Other 2030'!"&amp;'Country Selector'!$B$3&amp;ROW($A164))*10^12,0)*'Process Emissions Multipliers'!$D$31</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Multipliers'!$E$31</f>
        <v>0</v>
      </c>
    </row>
    <row r="157" spans="1:42">
      <c r="A157" s="74">
        <v>350</v>
      </c>
      <c r="B157">
        <f ca="1">IF('Other 2010'!$A165="CP",INDIRECT("'Other 2010'!"&amp;'Country Selector'!$B$3&amp;ROW($A165))*10^12,0)</f>
        <v>305554863.88594842</v>
      </c>
      <c r="C157">
        <f t="shared" ref="C157:C177" ca="1" si="33">$B157*($L$1-C$1)/($L$1-$B$1)+$L157*(C$1-$B$1)/($L$1-$B$1)</f>
        <v>347889248.98627967</v>
      </c>
      <c r="D157">
        <f t="shared" ca="1" si="31"/>
        <v>390223634.08661097</v>
      </c>
      <c r="E157">
        <f t="shared" ca="1" si="31"/>
        <v>432558019.18694222</v>
      </c>
      <c r="F157">
        <f t="shared" ca="1" si="31"/>
        <v>474892404.28727353</v>
      </c>
      <c r="G157">
        <f t="shared" ca="1" si="31"/>
        <v>517226789.38760477</v>
      </c>
      <c r="H157">
        <f t="shared" ca="1" si="31"/>
        <v>559561174.48793602</v>
      </c>
      <c r="I157">
        <f t="shared" ca="1" si="31"/>
        <v>601895559.58826733</v>
      </c>
      <c r="J157">
        <f t="shared" ca="1" si="31"/>
        <v>644229944.68859863</v>
      </c>
      <c r="K157">
        <f t="shared" ca="1" si="31"/>
        <v>686564329.78892994</v>
      </c>
      <c r="L157">
        <f ca="1">IF('Other 2020'!$A165="CP",INDIRECT("'Other 2020'!"&amp;'Country Selector'!$B$3&amp;ROW($A165))*10^12,0)*'Process Emissions Multipliers'!$B$31</f>
        <v>728898714.88926113</v>
      </c>
      <c r="M157">
        <f t="shared" ref="M157:M177" ca="1" si="34">$L157*($V$1-M$1)/($V$1-$L$1)+$V157*(M$1-$L$1)/($V$1-$L$1)</f>
        <v>837276901.39340234</v>
      </c>
      <c r="N157">
        <f t="shared" ca="1" si="32"/>
        <v>945655087.89754343</v>
      </c>
      <c r="O157">
        <f t="shared" ca="1" si="32"/>
        <v>1054033274.4016848</v>
      </c>
      <c r="P157">
        <f t="shared" ca="1" si="32"/>
        <v>1162411460.9058259</v>
      </c>
      <c r="Q157">
        <f t="shared" ca="1" si="32"/>
        <v>1270789647.4099669</v>
      </c>
      <c r="R157">
        <f t="shared" ca="1" si="32"/>
        <v>1379167833.9141083</v>
      </c>
      <c r="S157">
        <f t="shared" ca="1" si="32"/>
        <v>1487546020.4182491</v>
      </c>
      <c r="T157">
        <f t="shared" ca="1" si="32"/>
        <v>1595924206.9223905</v>
      </c>
      <c r="U157">
        <f t="shared" ca="1" si="32"/>
        <v>1704302393.4265318</v>
      </c>
      <c r="V157">
        <f ca="1">IF('Other 2030'!$A165="CP",INDIRECT("'Other 2030'!"&amp;'Country Selector'!$B$3&amp;ROW($A165))*10^12,0)*'Process Emissions Multipliers'!$D$31</f>
        <v>1812680579.9306729</v>
      </c>
      <c r="W157" s="90">
        <f t="shared" ca="1" si="30"/>
        <v>1865055927.1320353</v>
      </c>
      <c r="X157" s="90">
        <f t="shared" ca="1" si="30"/>
        <v>1917431274.3333974</v>
      </c>
      <c r="Y157" s="90">
        <f t="shared" ca="1" si="30"/>
        <v>1969806621.5347598</v>
      </c>
      <c r="Z157" s="90">
        <f t="shared" ca="1" si="30"/>
        <v>2022181968.7361221</v>
      </c>
      <c r="AA157" s="90">
        <f t="shared" ca="1" si="30"/>
        <v>2074557315.9374843</v>
      </c>
      <c r="AB157" s="90">
        <f t="shared" ca="1" si="30"/>
        <v>2126932663.1388464</v>
      </c>
      <c r="AC157" s="90">
        <f t="shared" ca="1" si="30"/>
        <v>2179308010.340209</v>
      </c>
      <c r="AD157" s="90">
        <f t="shared" ca="1" si="30"/>
        <v>2231683357.5415711</v>
      </c>
      <c r="AE157" s="90">
        <f t="shared" ca="1" si="30"/>
        <v>2284058704.7429333</v>
      </c>
      <c r="AF157" s="90">
        <f t="shared" ca="1" si="30"/>
        <v>2336434051.9442954</v>
      </c>
      <c r="AG157" s="90">
        <f t="shared" ca="1" si="30"/>
        <v>2388809399.145658</v>
      </c>
      <c r="AH157" s="90">
        <f t="shared" ca="1" si="30"/>
        <v>2441184746.3470201</v>
      </c>
      <c r="AI157" s="90">
        <f t="shared" ca="1" si="30"/>
        <v>2493560093.5483818</v>
      </c>
      <c r="AJ157" s="90">
        <f t="shared" ca="1" si="30"/>
        <v>2545935440.7497449</v>
      </c>
      <c r="AK157" s="90">
        <f t="shared" ca="1" si="30"/>
        <v>2598310787.951107</v>
      </c>
      <c r="AL157" s="90">
        <f t="shared" ca="1" si="30"/>
        <v>2650686135.1524692</v>
      </c>
      <c r="AM157" s="90">
        <f t="shared" ca="1" si="29"/>
        <v>2703061482.3538313</v>
      </c>
      <c r="AN157" s="90">
        <f t="shared" ca="1" si="29"/>
        <v>2755436829.5551934</v>
      </c>
      <c r="AO157" s="90">
        <f t="shared" ca="1" si="29"/>
        <v>2807812176.756556</v>
      </c>
      <c r="AP157">
        <f ca="1">V157*'Process Emissions Multipliers'!$E$31</f>
        <v>2860187523.9579182</v>
      </c>
    </row>
    <row r="158" spans="1:42">
      <c r="A158" s="74">
        <v>400</v>
      </c>
      <c r="B158">
        <f ca="1">IF('Other 2010'!$A166="CP",INDIRECT("'Other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IF('Other 2020'!$A166="CP",INDIRECT("'Other 2020'!"&amp;'Country Selector'!$B$3&amp;ROW($A166))*10^12,0)*'Process Emissions Multipliers'!$B$31</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IF('Other 2030'!$A166="CP",INDIRECT("'Other 2030'!"&amp;'Country Selector'!$B$3&amp;ROW($A166))*10^12,0)*'Process Emissions Multipliers'!$D$31</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Multipliers'!$E$31</f>
        <v>0</v>
      </c>
    </row>
    <row r="159" spans="1:42">
      <c r="A159" s="74">
        <v>450</v>
      </c>
      <c r="B159">
        <f ca="1">IF('Other 2010'!$A167="CP",INDIRECT("'Other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IF('Other 2020'!$A167="CP",INDIRECT("'Other 2020'!"&amp;'Country Selector'!$B$3&amp;ROW($A167))*10^12,0)*'Process Emissions Multipliers'!$B$31</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IF('Other 2030'!$A167="CP",INDIRECT("'Other 2030'!"&amp;'Country Selector'!$B$3&amp;ROW($A167))*10^12,0)*'Process Emissions Multipliers'!$D$31</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Multipliers'!$E$31</f>
        <v>0</v>
      </c>
    </row>
    <row r="160" spans="1:42">
      <c r="A160" s="74">
        <v>500</v>
      </c>
      <c r="B160">
        <f ca="1">IF('Other 2010'!$A168="CP",INDIRECT("'Other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IF('Other 2020'!$A168="CP",INDIRECT("'Other 2020'!"&amp;'Country Selector'!$B$3&amp;ROW($A168))*10^12,0)*'Process Emissions Multipliers'!$B$31</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IF('Other 2030'!$A168="CP",INDIRECT("'Other 2030'!"&amp;'Country Selector'!$B$3&amp;ROW($A168))*10^12,0)*'Process Emissions Multipliers'!$D$31</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Multipliers'!$E$31</f>
        <v>0</v>
      </c>
    </row>
    <row r="161" spans="1:42">
      <c r="A161" s="74">
        <v>550</v>
      </c>
      <c r="B161">
        <f ca="1">IF('Other 2010'!$A169="CP",INDIRECT("'Other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IF('Other 2020'!$A169="CP",INDIRECT("'Other 2020'!"&amp;'Country Selector'!$B$3&amp;ROW($A169))*10^12,0)*'Process Emissions Multipliers'!$B$31</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IF('Other 2030'!$A169="CP",INDIRECT("'Other 2030'!"&amp;'Country Selector'!$B$3&amp;ROW($A169))*10^12,0)*'Process Emissions Multipliers'!$D$31</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Multipliers'!$E$31</f>
        <v>0</v>
      </c>
    </row>
    <row r="162" spans="1:42">
      <c r="A162" s="74">
        <v>600</v>
      </c>
      <c r="B162">
        <f ca="1">IF('Other 2010'!$A170="CP",INDIRECT("'Other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IF('Other 2020'!$A170="CP",INDIRECT("'Other 2020'!"&amp;'Country Selector'!$B$3&amp;ROW($A170))*10^12,0)*'Process Emissions Multipliers'!$B$31</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IF('Other 2030'!$A170="CP",INDIRECT("'Other 2030'!"&amp;'Country Selector'!$B$3&amp;ROW($A170))*10^12,0)*'Process Emissions Multipliers'!$D$31</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Multipliers'!$E$31</f>
        <v>0</v>
      </c>
    </row>
    <row r="163" spans="1:42">
      <c r="A163" s="74">
        <v>650</v>
      </c>
      <c r="B163">
        <f ca="1">IF('Other 2010'!$A171="CP",INDIRECT("'Other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IF('Other 2020'!$A171="CP",INDIRECT("'Other 2020'!"&amp;'Country Selector'!$B$3&amp;ROW($A171))*10^12,0)*'Process Emissions Multipliers'!$B$31</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IF('Other 2030'!$A171="CP",INDIRECT("'Other 2030'!"&amp;'Country Selector'!$B$3&amp;ROW($A171))*10^12,0)*'Process Emissions Multipliers'!$D$31</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Multipliers'!$E$31</f>
        <v>0</v>
      </c>
    </row>
    <row r="164" spans="1:42">
      <c r="A164" s="74">
        <v>700</v>
      </c>
      <c r="B164">
        <f ca="1">IF('Other 2010'!$A172="CP",INDIRECT("'Other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IF('Other 2020'!$A172="CP",INDIRECT("'Other 2020'!"&amp;'Country Selector'!$B$3&amp;ROW($A172))*10^12,0)*'Process Emissions Multipliers'!$B$31</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IF('Other 2030'!$A172="CP",INDIRECT("'Other 2030'!"&amp;'Country Selector'!$B$3&amp;ROW($A172))*10^12,0)*'Process Emissions Multipliers'!$D$31</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Multipliers'!$E$31</f>
        <v>0</v>
      </c>
    </row>
    <row r="165" spans="1:42">
      <c r="A165" s="74">
        <v>750</v>
      </c>
      <c r="B165">
        <f ca="1">IF('Other 2010'!$A173="CP",INDIRECT("'Other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IF('Other 2020'!$A173="CP",INDIRECT("'Other 2020'!"&amp;'Country Selector'!$B$3&amp;ROW($A173))*10^12,0)*'Process Emissions Multipliers'!$B$31</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IF('Other 2030'!$A173="CP",INDIRECT("'Other 2030'!"&amp;'Country Selector'!$B$3&amp;ROW($A173))*10^12,0)*'Process Emissions Multipliers'!$D$31</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Multipliers'!$E$31</f>
        <v>0</v>
      </c>
    </row>
    <row r="166" spans="1:42">
      <c r="A166" s="74">
        <v>800</v>
      </c>
      <c r="B166">
        <f ca="1">IF('Other 2010'!$A174="CP",INDIRECT("'Other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IF('Other 2020'!$A174="CP",INDIRECT("'Other 2020'!"&amp;'Country Selector'!$B$3&amp;ROW($A174))*10^12,0)*'Process Emissions Multipliers'!$B$31</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IF('Other 2030'!$A174="CP",INDIRECT("'Other 2030'!"&amp;'Country Selector'!$B$3&amp;ROW($A174))*10^12,0)*'Process Emissions Multipliers'!$D$31</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Multipliers'!$E$31</f>
        <v>0</v>
      </c>
    </row>
    <row r="167" spans="1:42">
      <c r="A167" s="74">
        <v>850</v>
      </c>
      <c r="B167">
        <f ca="1">IF('Other 2010'!$A175="CP",INDIRECT("'Other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IF('Other 2020'!$A175="CP",INDIRECT("'Other 2020'!"&amp;'Country Selector'!$B$3&amp;ROW($A175))*10^12,0)*'Process Emissions Multipliers'!$B$31</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IF('Other 2030'!$A175="CP",INDIRECT("'Other 2030'!"&amp;'Country Selector'!$B$3&amp;ROW($A175))*10^12,0)*'Process Emissions Multipliers'!$D$31</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Multipliers'!$E$31</f>
        <v>0</v>
      </c>
    </row>
    <row r="168" spans="1:42">
      <c r="A168" s="74">
        <v>900</v>
      </c>
      <c r="B168">
        <f ca="1">IF('Other 2010'!$A176="CP",INDIRECT("'Other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IF('Other 2020'!$A176="CP",INDIRECT("'Other 2020'!"&amp;'Country Selector'!$B$3&amp;ROW($A176))*10^12,0)*'Process Emissions Multipliers'!$B$31</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IF('Other 2030'!$A176="CP",INDIRECT("'Other 2030'!"&amp;'Country Selector'!$B$3&amp;ROW($A176))*10^12,0)*'Process Emissions Multipliers'!$D$31</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Multipliers'!$E$31</f>
        <v>0</v>
      </c>
    </row>
    <row r="169" spans="1:42">
      <c r="A169" s="74">
        <v>950</v>
      </c>
      <c r="B169">
        <f ca="1">IF('Other 2010'!$A177="CP",INDIRECT("'Other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IF('Other 2020'!$A177="CP",INDIRECT("'Other 2020'!"&amp;'Country Selector'!$B$3&amp;ROW($A177))*10^12,0)*'Process Emissions Multipliers'!$B$31</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IF('Other 2030'!$A177="CP",INDIRECT("'Other 2030'!"&amp;'Country Selector'!$B$3&amp;ROW($A177))*10^12,0)*'Process Emissions Multipliers'!$D$31</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Multipliers'!$E$31</f>
        <v>0</v>
      </c>
    </row>
    <row r="170" spans="1:42">
      <c r="A170" s="74">
        <v>1000</v>
      </c>
      <c r="B170">
        <f ca="1">IF('Other 2010'!$A178="CP",INDIRECT("'Other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IF('Other 2020'!$A178="CP",INDIRECT("'Other 2020'!"&amp;'Country Selector'!$B$3&amp;ROW($A178))*10^12,0)*'Process Emissions Multipliers'!$B$31</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IF('Other 2030'!$A178="CP",INDIRECT("'Other 2030'!"&amp;'Country Selector'!$B$3&amp;ROW($A178))*10^12,0)*'Process Emissions Multipliers'!$D$31</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Multipliers'!$E$31</f>
        <v>0</v>
      </c>
    </row>
    <row r="171" spans="1:42">
      <c r="A171" s="74">
        <v>1500</v>
      </c>
      <c r="B171">
        <f ca="1">IF('Other 2010'!$A179="CP",INDIRECT("'Other 2010'!"&amp;'Country Selector'!$B$3&amp;ROW($A179))*10^12,0)</f>
        <v>33950540.431648694</v>
      </c>
      <c r="C171">
        <f t="shared" ca="1" si="33"/>
        <v>38654360.998364501</v>
      </c>
      <c r="D171">
        <f t="shared" ca="1" si="31"/>
        <v>43358181.565080315</v>
      </c>
      <c r="E171">
        <f t="shared" ca="1" si="31"/>
        <v>48062002.131796136</v>
      </c>
      <c r="F171">
        <f t="shared" ca="1" si="31"/>
        <v>52765822.698511943</v>
      </c>
      <c r="G171">
        <f t="shared" ca="1" si="31"/>
        <v>57469643.26522775</v>
      </c>
      <c r="H171">
        <f t="shared" ca="1" si="31"/>
        <v>62173463.831943572</v>
      </c>
      <c r="I171">
        <f t="shared" ca="1" si="31"/>
        <v>66877284.398659371</v>
      </c>
      <c r="J171">
        <f t="shared" ca="1" si="31"/>
        <v>71581104.965375185</v>
      </c>
      <c r="K171">
        <f t="shared" ca="1" si="31"/>
        <v>76284925.532091007</v>
      </c>
      <c r="L171">
        <f ca="1">IF('Other 2020'!$A179="CP",INDIRECT("'Other 2020'!"&amp;'Country Selector'!$B$3&amp;ROW($A179))*10^12,0)*'Process Emissions Multipliers'!$B$31</f>
        <v>80988746.098806813</v>
      </c>
      <c r="M171">
        <f t="shared" ca="1" si="34"/>
        <v>93030766.821481049</v>
      </c>
      <c r="N171">
        <f t="shared" ca="1" si="32"/>
        <v>105072787.54415527</v>
      </c>
      <c r="O171">
        <f t="shared" ca="1" si="32"/>
        <v>117114808.26682948</v>
      </c>
      <c r="P171">
        <f t="shared" ca="1" si="32"/>
        <v>129156828.98950371</v>
      </c>
      <c r="Q171">
        <f t="shared" ca="1" si="32"/>
        <v>141198849.71217793</v>
      </c>
      <c r="R171">
        <f t="shared" ca="1" si="32"/>
        <v>153240870.43485215</v>
      </c>
      <c r="S171">
        <f t="shared" ca="1" si="32"/>
        <v>165282891.1575264</v>
      </c>
      <c r="T171">
        <f t="shared" ca="1" si="32"/>
        <v>177324911.88020062</v>
      </c>
      <c r="U171">
        <f t="shared" ca="1" si="32"/>
        <v>189366932.60287485</v>
      </c>
      <c r="V171">
        <f ca="1">IF('Other 2030'!$A179="CP",INDIRECT("'Other 2030'!"&amp;'Country Selector'!$B$3&amp;ROW($A179))*10^12,0)*'Process Emissions Multipliers'!$D$31</f>
        <v>201408953.32554907</v>
      </c>
      <c r="W171" s="90">
        <f t="shared" ca="1" si="36"/>
        <v>207228436.34792033</v>
      </c>
      <c r="X171" s="90">
        <f t="shared" ca="1" si="36"/>
        <v>213047919.37029153</v>
      </c>
      <c r="Y171" s="90">
        <f t="shared" ca="1" si="36"/>
        <v>218867402.39266279</v>
      </c>
      <c r="Z171" s="90">
        <f t="shared" ca="1" si="36"/>
        <v>224686885.41503403</v>
      </c>
      <c r="AA171" s="90">
        <f t="shared" ca="1" si="36"/>
        <v>230506368.43740523</v>
      </c>
      <c r="AB171" s="90">
        <f t="shared" ca="1" si="36"/>
        <v>236325851.45977652</v>
      </c>
      <c r="AC171" s="90">
        <f t="shared" ca="1" si="36"/>
        <v>242145334.48214769</v>
      </c>
      <c r="AD171" s="90">
        <f t="shared" ca="1" si="36"/>
        <v>247964817.50451896</v>
      </c>
      <c r="AE171" s="90">
        <f t="shared" ca="1" si="36"/>
        <v>253784300.52689025</v>
      </c>
      <c r="AF171" s="90">
        <f t="shared" ca="1" si="36"/>
        <v>259603783.54926145</v>
      </c>
      <c r="AG171" s="90">
        <f t="shared" ca="1" si="36"/>
        <v>265423266.57163268</v>
      </c>
      <c r="AH171" s="90">
        <f t="shared" ca="1" si="36"/>
        <v>271242749.59400392</v>
      </c>
      <c r="AI171" s="90">
        <f t="shared" ca="1" si="36"/>
        <v>277062232.61637515</v>
      </c>
      <c r="AJ171" s="90">
        <f t="shared" ca="1" si="36"/>
        <v>282881715.63874638</v>
      </c>
      <c r="AK171" s="90">
        <f t="shared" ca="1" si="36"/>
        <v>288701198.66111761</v>
      </c>
      <c r="AL171" s="90">
        <f t="shared" ca="1" si="36"/>
        <v>294520681.68348885</v>
      </c>
      <c r="AM171" s="90">
        <f t="shared" ca="1" si="35"/>
        <v>300340164.70586014</v>
      </c>
      <c r="AN171" s="90">
        <f t="shared" ca="1" si="35"/>
        <v>306159647.72823143</v>
      </c>
      <c r="AO171" s="90">
        <f t="shared" ca="1" si="35"/>
        <v>311979130.7506026</v>
      </c>
      <c r="AP171">
        <f ca="1">V171*'Process Emissions Multipliers'!$E$31</f>
        <v>317798613.77297384</v>
      </c>
    </row>
    <row r="172" spans="1:42">
      <c r="A172" s="74">
        <v>2000</v>
      </c>
      <c r="B172">
        <f ca="1">IF('Other 2010'!$A180="CP",INDIRECT("'Other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IF('Other 2020'!$A180="CP",INDIRECT("'Other 2020'!"&amp;'Country Selector'!$B$3&amp;ROW($A180))*10^12,0)*'Process Emissions Multipliers'!$B$31</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IF('Other 2030'!$A180="CP",INDIRECT("'Other 2030'!"&amp;'Country Selector'!$B$3&amp;ROW($A180))*10^12,0)*'Process Emissions Multipliers'!$D$31</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Multipliers'!$E$31</f>
        <v>0</v>
      </c>
    </row>
    <row r="173" spans="1:42">
      <c r="A173" s="74">
        <v>3000</v>
      </c>
      <c r="B173">
        <f ca="1">IF('Other 2010'!$A181="CP",INDIRECT("'Other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IF('Other 2020'!$A181="CP",INDIRECT("'Other 2020'!"&amp;'Country Selector'!$B$3&amp;ROW($A181))*10^12,0)*'Process Emissions Multipliers'!$B$31</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IF('Other 2030'!$A181="CP",INDIRECT("'Other 2030'!"&amp;'Country Selector'!$B$3&amp;ROW($A181))*10^12,0)*'Process Emissions Multipliers'!$D$31</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Multipliers'!$E$31</f>
        <v>0</v>
      </c>
    </row>
    <row r="174" spans="1:42">
      <c r="A174" s="74">
        <v>5000</v>
      </c>
      <c r="B174">
        <f ca="1">IF('Other 2010'!$A182="CP",INDIRECT("'Other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IF('Other 2020'!$A182="CP",INDIRECT("'Other 2020'!"&amp;'Country Selector'!$B$3&amp;ROW($A182))*10^12,0)*'Process Emissions Multipliers'!$B$31</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IF('Other 2030'!$A182="CP",INDIRECT("'Other 2030'!"&amp;'Country Selector'!$B$3&amp;ROW($A182))*10^12,0)*'Process Emissions Multipliers'!$D$31</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Multipliers'!$E$31</f>
        <v>0</v>
      </c>
    </row>
    <row r="175" spans="1:42">
      <c r="A175" s="74">
        <v>10000</v>
      </c>
      <c r="B175">
        <f ca="1">IF('Other 2010'!$A183="CP",INDIRECT("'Other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IF('Other 2020'!$A183="CP",INDIRECT("'Other 2020'!"&amp;'Country Selector'!$B$3&amp;ROW($A183))*10^12,0)*'Process Emissions Multipliers'!$B$31</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IF('Other 2030'!$A183="CP",INDIRECT("'Other 2030'!"&amp;'Country Selector'!$B$3&amp;ROW($A183))*10^12,0)*'Process Emissions Multipliers'!$D$31</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Multipliers'!$E$31</f>
        <v>0</v>
      </c>
    </row>
    <row r="176" spans="1:42">
      <c r="A176" s="74">
        <v>100000</v>
      </c>
      <c r="B176">
        <f ca="1">IF('Other 2010'!$A184="CP",INDIRECT("'Other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IF('Other 2020'!$A184="CP",INDIRECT("'Other 2020'!"&amp;'Country Selector'!$B$3&amp;ROW($A184))*10^12,0)*'Process Emissions Multipliers'!$B$31</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IF('Other 2030'!$A184="CP",INDIRECT("'Other 2030'!"&amp;'Country Selector'!$B$3&amp;ROW($A184))*10^12,0)*'Process Emissions Multipliers'!$D$31</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Multipliers'!$E$31</f>
        <v>0</v>
      </c>
    </row>
    <row r="177" spans="1:42">
      <c r="A177" s="74">
        <v>1000000</v>
      </c>
      <c r="B177">
        <f ca="1">IF('Other 2010'!$A185="CP",INDIRECT("'Other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IF('Other 2020'!$A185="CP",INDIRECT("'Other 2020'!"&amp;'Country Selector'!$B$3&amp;ROW($A185))*10^12,0)*'Process Emissions Multipliers'!$B$31</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IF('Other 2030'!$A185="CP",INDIRECT("'Other 2030'!"&amp;'Country Selector'!$B$3&amp;ROW($A185))*10^12,0)*'Process Emissions Multipliers'!$D$31</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Multipliers'!$E$31</f>
        <v>0</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tint="0.79998168889431442"/>
  </sheetPr>
  <dimension ref="B2:G33"/>
  <sheetViews>
    <sheetView workbookViewId="0"/>
  </sheetViews>
  <sheetFormatPr baseColWidth="10" defaultColWidth="8.83203125" defaultRowHeight="15"/>
  <cols>
    <col min="2" max="2" width="25.6640625" customWidth="1"/>
    <col min="3" max="5" width="10.83203125" customWidth="1"/>
  </cols>
  <sheetData>
    <row r="2" spans="2:7">
      <c r="B2" s="133" t="s">
        <v>362</v>
      </c>
      <c r="C2" s="134" t="s">
        <v>363</v>
      </c>
      <c r="D2" s="134"/>
      <c r="E2" s="135"/>
      <c r="F2" s="135"/>
      <c r="G2" s="136"/>
    </row>
    <row r="3" spans="2:7">
      <c r="B3" s="137" t="s">
        <v>364</v>
      </c>
      <c r="C3" s="138">
        <v>41520.626423611109</v>
      </c>
      <c r="D3" s="139"/>
      <c r="E3" s="140"/>
      <c r="F3" s="140"/>
      <c r="G3" s="141"/>
    </row>
    <row r="4" spans="2:7">
      <c r="B4" s="137" t="s">
        <v>1</v>
      </c>
      <c r="C4" s="139" t="s">
        <v>2</v>
      </c>
      <c r="D4" s="139"/>
      <c r="E4" s="140"/>
      <c r="F4" s="140"/>
      <c r="G4" s="141"/>
    </row>
    <row r="5" spans="2:7">
      <c r="B5" s="137" t="s">
        <v>3</v>
      </c>
      <c r="C5" s="142" t="s">
        <v>4</v>
      </c>
      <c r="D5" s="142"/>
      <c r="E5" s="140"/>
      <c r="F5" s="140"/>
      <c r="G5" s="141"/>
    </row>
    <row r="6" spans="2:7" ht="17">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154">
        <v>27.23779492239148</v>
      </c>
      <c r="D11" s="154">
        <v>29.570796628806168</v>
      </c>
      <c r="E11" s="154">
        <v>31.087247737975716</v>
      </c>
      <c r="F11" s="154">
        <v>33.653549615031878</v>
      </c>
      <c r="G11" s="154">
        <v>36.628126790710603</v>
      </c>
    </row>
    <row r="12" spans="2:7">
      <c r="B12" s="73" t="s">
        <v>15</v>
      </c>
      <c r="C12" s="154">
        <v>1.149690272282613</v>
      </c>
      <c r="D12" s="154">
        <v>1.4601066457989185</v>
      </c>
      <c r="E12" s="154">
        <v>1.7590261165923979</v>
      </c>
      <c r="F12" s="154">
        <v>1.7935168247608761</v>
      </c>
      <c r="G12" s="154">
        <v>2.0924362955543558</v>
      </c>
    </row>
    <row r="13" spans="2:7">
      <c r="B13" s="73" t="s">
        <v>16</v>
      </c>
      <c r="C13" s="154">
        <v>0.9433458443903</v>
      </c>
      <c r="D13" s="154">
        <v>0.97847837583748243</v>
      </c>
      <c r="E13" s="154">
        <v>0.98520588185928326</v>
      </c>
      <c r="F13" s="154">
        <v>1.0166009099610207</v>
      </c>
      <c r="G13" s="154">
        <v>1.0920984775390081</v>
      </c>
    </row>
    <row r="14" spans="2:7">
      <c r="B14" s="73" t="s">
        <v>17</v>
      </c>
      <c r="C14" s="154">
        <v>295.5121719899102</v>
      </c>
      <c r="D14" s="154">
        <v>321.15602395422218</v>
      </c>
      <c r="E14" s="154">
        <v>354.05796941929862</v>
      </c>
      <c r="F14" s="154">
        <v>396.68214054708068</v>
      </c>
      <c r="G14" s="154">
        <v>435.65698195501835</v>
      </c>
    </row>
    <row r="15" spans="2:7">
      <c r="B15" s="73" t="s">
        <v>18</v>
      </c>
      <c r="C15" s="154">
        <v>18.881174766802793</v>
      </c>
      <c r="D15" s="154">
        <v>20.681870598865768</v>
      </c>
      <c r="E15" s="154">
        <v>23.04795641513849</v>
      </c>
      <c r="F15" s="154">
        <v>25.822643396470358</v>
      </c>
      <c r="G15" s="154">
        <v>28.359771560907372</v>
      </c>
    </row>
    <row r="16" spans="2:7">
      <c r="B16" s="73" t="s">
        <v>19</v>
      </c>
      <c r="C16" s="154">
        <v>4.0360255326554828</v>
      </c>
      <c r="D16" s="154">
        <v>4.420940901773859</v>
      </c>
      <c r="E16" s="154">
        <v>4.9267136031484009</v>
      </c>
      <c r="F16" s="154">
        <v>5.5198285782542902</v>
      </c>
      <c r="G16" s="154">
        <v>6.0621631616559082</v>
      </c>
    </row>
    <row r="17" spans="2:7">
      <c r="B17" s="73" t="s">
        <v>20</v>
      </c>
      <c r="C17" s="154">
        <v>2.3525128637849622</v>
      </c>
      <c r="D17" s="154">
        <v>1.8360436439734671</v>
      </c>
      <c r="E17" s="154">
        <v>1.5987830544171981</v>
      </c>
      <c r="F17" s="154">
        <v>1.6497306176080344</v>
      </c>
      <c r="G17" s="154">
        <v>1.7722473767098077</v>
      </c>
    </row>
    <row r="18" spans="2:7">
      <c r="B18" s="73" t="s">
        <v>21</v>
      </c>
      <c r="C18" s="154">
        <v>48.821620264724672</v>
      </c>
      <c r="D18" s="154">
        <v>50.970067893976591</v>
      </c>
      <c r="E18" s="154">
        <v>50.599645888933154</v>
      </c>
      <c r="F18" s="154">
        <v>50.229223883889716</v>
      </c>
      <c r="G18" s="154">
        <v>51.340489899020014</v>
      </c>
    </row>
    <row r="19" spans="2:7">
      <c r="B19" s="73" t="s">
        <v>22</v>
      </c>
      <c r="C19" s="154">
        <v>1.9017008415897017</v>
      </c>
      <c r="D19" s="154">
        <v>1.824202061211438</v>
      </c>
      <c r="E19" s="154">
        <v>1.8033370049557518</v>
      </c>
      <c r="F19" s="154">
        <v>1.76458761476662</v>
      </c>
      <c r="G19" s="154">
        <v>1.7526647254776562</v>
      </c>
    </row>
    <row r="20" spans="2:7">
      <c r="B20" s="73" t="s">
        <v>23</v>
      </c>
      <c r="C20" s="154">
        <v>67.466576630932906</v>
      </c>
      <c r="D20" s="154">
        <v>69.979198740008854</v>
      </c>
      <c r="E20" s="154">
        <v>70.460339143874464</v>
      </c>
      <c r="F20" s="154">
        <v>72.705661028580622</v>
      </c>
      <c r="G20" s="154">
        <v>78.105125560850212</v>
      </c>
    </row>
    <row r="21" spans="2:7">
      <c r="B21" s="150" t="s">
        <v>13</v>
      </c>
      <c r="C21" s="155"/>
      <c r="D21" s="155"/>
      <c r="E21" s="155"/>
      <c r="F21" s="155"/>
      <c r="G21" s="156"/>
    </row>
    <row r="22" spans="2:7">
      <c r="B22" s="157" t="s">
        <v>24</v>
      </c>
      <c r="C22" s="154">
        <v>9.9839095323312037</v>
      </c>
      <c r="D22" s="154">
        <v>10.559562263393097</v>
      </c>
      <c r="E22" s="154">
        <v>10.654099350974539</v>
      </c>
      <c r="F22" s="154">
        <v>11.583428889377297</v>
      </c>
      <c r="G22" s="154">
        <v>12.47956808712282</v>
      </c>
    </row>
    <row r="23" spans="2:7">
      <c r="B23" s="157" t="s">
        <v>238</v>
      </c>
      <c r="C23" s="154">
        <v>7.6651015950958561</v>
      </c>
      <c r="D23" s="154">
        <v>9.7346790257717384</v>
      </c>
      <c r="E23" s="154">
        <v>11.727605440496662</v>
      </c>
      <c r="F23" s="154">
        <v>11.957558488349537</v>
      </c>
      <c r="G23" s="154">
        <v>13.950484903074459</v>
      </c>
    </row>
    <row r="24" spans="2:7">
      <c r="B24" s="157" t="s">
        <v>239</v>
      </c>
      <c r="C24" s="154">
        <v>0.12363245672288983</v>
      </c>
      <c r="D24" s="154">
        <v>0.24726491344577967</v>
      </c>
      <c r="E24" s="154">
        <v>0.37089737016866953</v>
      </c>
      <c r="F24" s="154">
        <v>0.24726491344577967</v>
      </c>
      <c r="G24" s="154">
        <v>0.24726491344577967</v>
      </c>
    </row>
    <row r="25" spans="2:7">
      <c r="B25" s="157" t="s">
        <v>27</v>
      </c>
      <c r="C25" s="154">
        <v>28.201813618748872</v>
      </c>
      <c r="D25" s="154">
        <v>27.652332007717273</v>
      </c>
      <c r="E25" s="154">
        <v>27.366858995383083</v>
      </c>
      <c r="F25" s="154">
        <v>26.882717056691231</v>
      </c>
      <c r="G25" s="154">
        <v>26.911348900536929</v>
      </c>
    </row>
    <row r="26" spans="2:7">
      <c r="B26" s="157" t="s">
        <v>28</v>
      </c>
      <c r="C26" s="154">
        <v>52.172732185727455</v>
      </c>
      <c r="D26" s="154">
        <v>54.46864908009178</v>
      </c>
      <c r="E26" s="154">
        <v>54.072801339684119</v>
      </c>
      <c r="F26" s="154">
        <v>53.676953599276473</v>
      </c>
      <c r="G26" s="154">
        <v>54.864496820499411</v>
      </c>
    </row>
    <row r="27" spans="2:7">
      <c r="B27" s="157" t="s">
        <v>240</v>
      </c>
      <c r="C27" s="154">
        <v>22.104894482796965</v>
      </c>
      <c r="D27" s="154">
        <v>24.200940511656711</v>
      </c>
      <c r="E27" s="154">
        <v>26.884316156200782</v>
      </c>
      <c r="F27" s="154">
        <v>30.067097846077729</v>
      </c>
      <c r="G27" s="154">
        <v>33.006081544702965</v>
      </c>
    </row>
    <row r="28" spans="2:7">
      <c r="B28" s="157" t="s">
        <v>369</v>
      </c>
      <c r="C28" s="154">
        <v>0</v>
      </c>
      <c r="D28" s="154">
        <v>0</v>
      </c>
      <c r="E28" s="154">
        <v>0</v>
      </c>
      <c r="F28" s="154">
        <v>0</v>
      </c>
      <c r="G28" s="154">
        <v>0</v>
      </c>
    </row>
    <row r="29" spans="2:7">
      <c r="B29" s="19" t="s">
        <v>241</v>
      </c>
      <c r="C29" s="158">
        <v>588.55469780088833</v>
      </c>
      <c r="D29" s="158">
        <v>629.74115724655098</v>
      </c>
      <c r="E29" s="158">
        <v>671.4028029191013</v>
      </c>
      <c r="F29" s="158">
        <v>725.25250380962211</v>
      </c>
      <c r="G29" s="159">
        <v>784.3213509728256</v>
      </c>
    </row>
    <row r="31" spans="2:7">
      <c r="B31" s="160" t="s">
        <v>370</v>
      </c>
      <c r="C31" t="s">
        <v>371</v>
      </c>
      <c r="E31" s="161"/>
      <c r="F31" s="161"/>
    </row>
    <row r="32" spans="2:7">
      <c r="C32" t="s">
        <v>372</v>
      </c>
    </row>
    <row r="33" spans="3:7">
      <c r="C33" s="162" t="s">
        <v>373</v>
      </c>
      <c r="D33" s="162"/>
      <c r="G33" s="162"/>
    </row>
  </sheetData>
  <hyperlinks>
    <hyperlink ref="C33" r:id="rId1" xr:uid="{00000000-0004-0000-1500-000000000000}"/>
  </hyperlink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tint="0.79998168889431442"/>
  </sheetPr>
  <dimension ref="A1:T185"/>
  <sheetViews>
    <sheetView workbookViewId="0"/>
  </sheetViews>
  <sheetFormatPr baseColWidth="10" defaultColWidth="8.83203125" defaultRowHeight="15"/>
  <cols>
    <col min="1" max="1" width="16.33203125" customWidth="1"/>
    <col min="2" max="2" width="17.5" customWidth="1"/>
    <col min="3" max="3" width="10.5" customWidth="1"/>
    <col min="19" max="19" width="12" bestFit="1"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2010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0</v>
      </c>
      <c r="D10">
        <v>0</v>
      </c>
      <c r="E10">
        <v>0</v>
      </c>
      <c r="F10">
        <v>0</v>
      </c>
      <c r="G10">
        <v>0</v>
      </c>
      <c r="H10">
        <v>0</v>
      </c>
      <c r="I10">
        <v>0</v>
      </c>
      <c r="J10">
        <v>0</v>
      </c>
      <c r="K10">
        <v>0</v>
      </c>
      <c r="L10">
        <v>0</v>
      </c>
      <c r="M10">
        <v>0</v>
      </c>
      <c r="N10">
        <v>0</v>
      </c>
      <c r="O10">
        <v>0</v>
      </c>
      <c r="P10">
        <v>2.5081916631919067E-3</v>
      </c>
      <c r="Q10">
        <v>0</v>
      </c>
      <c r="R10">
        <v>0</v>
      </c>
      <c r="S10">
        <v>2.5081916631919067E-3</v>
      </c>
    </row>
    <row r="11" spans="1:20">
      <c r="A11" t="s">
        <v>48</v>
      </c>
      <c r="B11" s="34" t="s">
        <v>50</v>
      </c>
      <c r="C11">
        <v>0</v>
      </c>
      <c r="D11">
        <v>0</v>
      </c>
      <c r="E11">
        <v>0</v>
      </c>
      <c r="F11">
        <v>0</v>
      </c>
      <c r="G11">
        <v>0</v>
      </c>
      <c r="H11">
        <v>0</v>
      </c>
      <c r="I11">
        <v>0</v>
      </c>
      <c r="J11">
        <v>0</v>
      </c>
      <c r="K11">
        <v>0</v>
      </c>
      <c r="L11">
        <v>0</v>
      </c>
      <c r="M11">
        <v>0</v>
      </c>
      <c r="N11">
        <v>0</v>
      </c>
      <c r="O11">
        <v>0</v>
      </c>
      <c r="P11">
        <v>1.3141851691450372E-5</v>
      </c>
      <c r="Q11">
        <v>0</v>
      </c>
      <c r="R11">
        <v>0</v>
      </c>
      <c r="S11">
        <v>1.3141851691450372E-5</v>
      </c>
    </row>
    <row r="12" spans="1:20">
      <c r="A12" t="s">
        <v>48</v>
      </c>
      <c r="B12" s="34" t="s">
        <v>51</v>
      </c>
      <c r="C12">
        <v>0</v>
      </c>
      <c r="D12">
        <v>0</v>
      </c>
      <c r="E12">
        <v>0</v>
      </c>
      <c r="F12">
        <v>0</v>
      </c>
      <c r="G12">
        <v>0</v>
      </c>
      <c r="H12">
        <v>0</v>
      </c>
      <c r="I12">
        <v>0</v>
      </c>
      <c r="J12">
        <v>0</v>
      </c>
      <c r="K12">
        <v>0</v>
      </c>
      <c r="L12">
        <v>0</v>
      </c>
      <c r="M12">
        <v>0</v>
      </c>
      <c r="N12">
        <v>0</v>
      </c>
      <c r="O12">
        <v>0</v>
      </c>
      <c r="P12">
        <v>0</v>
      </c>
      <c r="Q12">
        <v>0</v>
      </c>
      <c r="R12">
        <v>0</v>
      </c>
      <c r="S12">
        <v>0</v>
      </c>
    </row>
    <row r="13" spans="1:20">
      <c r="A13" t="s">
        <v>48</v>
      </c>
      <c r="B13" s="34" t="s">
        <v>52</v>
      </c>
      <c r="C13">
        <v>0</v>
      </c>
      <c r="D13">
        <v>0</v>
      </c>
      <c r="E13">
        <v>0</v>
      </c>
      <c r="F13">
        <v>0</v>
      </c>
      <c r="G13">
        <v>0</v>
      </c>
      <c r="H13">
        <v>0</v>
      </c>
      <c r="I13">
        <v>0</v>
      </c>
      <c r="J13">
        <v>0</v>
      </c>
      <c r="K13">
        <v>0</v>
      </c>
      <c r="L13">
        <v>0</v>
      </c>
      <c r="M13">
        <v>0</v>
      </c>
      <c r="N13">
        <v>0</v>
      </c>
      <c r="O13">
        <v>0</v>
      </c>
      <c r="P13">
        <v>1.2231657165862227E-5</v>
      </c>
      <c r="Q13">
        <v>0</v>
      </c>
      <c r="R13">
        <v>0</v>
      </c>
      <c r="S13">
        <v>1.2231657165862227E-5</v>
      </c>
    </row>
    <row r="14" spans="1:20">
      <c r="A14" t="s">
        <v>48</v>
      </c>
      <c r="B14" s="34" t="s">
        <v>53</v>
      </c>
      <c r="C14">
        <v>0</v>
      </c>
      <c r="D14">
        <v>0</v>
      </c>
      <c r="E14">
        <v>0</v>
      </c>
      <c r="F14">
        <v>0</v>
      </c>
      <c r="G14">
        <v>0</v>
      </c>
      <c r="H14">
        <v>0</v>
      </c>
      <c r="I14">
        <v>0</v>
      </c>
      <c r="J14">
        <v>0</v>
      </c>
      <c r="K14">
        <v>0</v>
      </c>
      <c r="L14">
        <v>0</v>
      </c>
      <c r="M14">
        <v>0</v>
      </c>
      <c r="N14">
        <v>0</v>
      </c>
      <c r="O14">
        <v>0</v>
      </c>
      <c r="P14">
        <v>4.6492875819474644E-5</v>
      </c>
      <c r="Q14">
        <v>0</v>
      </c>
      <c r="R14">
        <v>0</v>
      </c>
      <c r="S14">
        <v>4.6492875819474644E-5</v>
      </c>
    </row>
    <row r="15" spans="1:20">
      <c r="A15" t="s">
        <v>48</v>
      </c>
      <c r="B15" s="34" t="s">
        <v>54</v>
      </c>
      <c r="C15">
        <v>0</v>
      </c>
      <c r="D15">
        <v>0</v>
      </c>
      <c r="E15">
        <v>0</v>
      </c>
      <c r="F15">
        <v>0</v>
      </c>
      <c r="G15">
        <v>0</v>
      </c>
      <c r="H15">
        <v>0</v>
      </c>
      <c r="I15">
        <v>0</v>
      </c>
      <c r="J15">
        <v>0</v>
      </c>
      <c r="K15">
        <v>0</v>
      </c>
      <c r="L15">
        <v>0</v>
      </c>
      <c r="M15">
        <v>0</v>
      </c>
      <c r="N15">
        <v>0</v>
      </c>
      <c r="O15">
        <v>0</v>
      </c>
      <c r="P15">
        <v>1.1287758367002458E-5</v>
      </c>
      <c r="Q15">
        <v>0</v>
      </c>
      <c r="R15">
        <v>0</v>
      </c>
      <c r="S15">
        <v>1.1287758367002458E-5</v>
      </c>
    </row>
    <row r="16" spans="1:20">
      <c r="A16" t="s">
        <v>48</v>
      </c>
      <c r="B16" s="34" t="s">
        <v>55</v>
      </c>
      <c r="C16">
        <v>0</v>
      </c>
      <c r="D16">
        <v>0</v>
      </c>
      <c r="E16">
        <v>0</v>
      </c>
      <c r="F16">
        <v>0</v>
      </c>
      <c r="G16">
        <v>0.95159718991165487</v>
      </c>
      <c r="H16">
        <v>0</v>
      </c>
      <c r="I16">
        <v>0</v>
      </c>
      <c r="J16">
        <v>0</v>
      </c>
      <c r="K16">
        <v>0</v>
      </c>
      <c r="L16">
        <v>0</v>
      </c>
      <c r="M16">
        <v>0</v>
      </c>
      <c r="N16">
        <v>0</v>
      </c>
      <c r="O16">
        <v>0</v>
      </c>
      <c r="P16">
        <v>0</v>
      </c>
      <c r="Q16">
        <v>6.3782957271335693E-5</v>
      </c>
      <c r="R16">
        <v>0</v>
      </c>
      <c r="S16">
        <v>0.95166097286892648</v>
      </c>
    </row>
    <row r="17" spans="1:19">
      <c r="A17" t="s">
        <v>48</v>
      </c>
      <c r="B17" s="34" t="s">
        <v>56</v>
      </c>
      <c r="C17">
        <v>0</v>
      </c>
      <c r="D17">
        <v>0</v>
      </c>
      <c r="E17">
        <v>0</v>
      </c>
      <c r="F17">
        <v>0</v>
      </c>
      <c r="G17">
        <v>0.26038384830437589</v>
      </c>
      <c r="H17">
        <v>0</v>
      </c>
      <c r="I17">
        <v>0</v>
      </c>
      <c r="J17">
        <v>0</v>
      </c>
      <c r="K17">
        <v>1.7384253227075576E-2</v>
      </c>
      <c r="L17">
        <v>0</v>
      </c>
      <c r="M17">
        <v>0</v>
      </c>
      <c r="N17">
        <v>0</v>
      </c>
      <c r="O17">
        <v>0</v>
      </c>
      <c r="P17">
        <v>1.0712855389971056E-5</v>
      </c>
      <c r="Q17">
        <v>5.5684963535406726E-5</v>
      </c>
      <c r="R17">
        <v>0</v>
      </c>
      <c r="S17">
        <v>0.27783449935037674</v>
      </c>
    </row>
    <row r="18" spans="1:19">
      <c r="A18" t="s">
        <v>48</v>
      </c>
      <c r="B18" s="34" t="s">
        <v>57</v>
      </c>
      <c r="C18">
        <v>0</v>
      </c>
      <c r="D18">
        <v>0</v>
      </c>
      <c r="E18">
        <v>0</v>
      </c>
      <c r="F18">
        <v>0</v>
      </c>
      <c r="G18">
        <v>0.21092002255285847</v>
      </c>
      <c r="H18">
        <v>0</v>
      </c>
      <c r="I18">
        <v>0</v>
      </c>
      <c r="J18">
        <v>0</v>
      </c>
      <c r="K18">
        <v>1.1756930505994353E-2</v>
      </c>
      <c r="L18">
        <v>0</v>
      </c>
      <c r="M18">
        <v>0</v>
      </c>
      <c r="N18">
        <v>0</v>
      </c>
      <c r="O18">
        <v>0</v>
      </c>
      <c r="P18">
        <v>1.0348103401076197E-5</v>
      </c>
      <c r="Q18">
        <v>4.0618943982156233E-5</v>
      </c>
      <c r="R18">
        <v>1.1780456877272211E-3</v>
      </c>
      <c r="S18">
        <v>0.22390596579396327</v>
      </c>
    </row>
    <row r="19" spans="1:19">
      <c r="A19" t="s">
        <v>48</v>
      </c>
      <c r="B19" s="34" t="s">
        <v>58</v>
      </c>
      <c r="C19">
        <v>0</v>
      </c>
      <c r="D19">
        <v>0</v>
      </c>
      <c r="E19">
        <v>0</v>
      </c>
      <c r="F19">
        <v>0</v>
      </c>
      <c r="G19">
        <v>0.1868416801769115</v>
      </c>
      <c r="H19">
        <v>0</v>
      </c>
      <c r="I19">
        <v>0</v>
      </c>
      <c r="J19">
        <v>0</v>
      </c>
      <c r="K19">
        <v>1.2309081854386426E-2</v>
      </c>
      <c r="L19">
        <v>0</v>
      </c>
      <c r="M19">
        <v>0</v>
      </c>
      <c r="N19">
        <v>0</v>
      </c>
      <c r="O19">
        <v>0</v>
      </c>
      <c r="P19">
        <v>1.9655011901822776E-5</v>
      </c>
      <c r="Q19">
        <v>2.5315040141312865E-5</v>
      </c>
      <c r="R19">
        <v>0</v>
      </c>
      <c r="S19">
        <v>0.19919573208334174</v>
      </c>
    </row>
    <row r="20" spans="1:19">
      <c r="A20" t="s">
        <v>48</v>
      </c>
      <c r="B20" s="34" t="s">
        <v>59</v>
      </c>
      <c r="C20">
        <v>0</v>
      </c>
      <c r="D20">
        <v>0</v>
      </c>
      <c r="E20">
        <v>0</v>
      </c>
      <c r="F20">
        <v>0</v>
      </c>
      <c r="G20">
        <v>0.12726455418686888</v>
      </c>
      <c r="H20">
        <v>0</v>
      </c>
      <c r="I20">
        <v>0</v>
      </c>
      <c r="J20">
        <v>0</v>
      </c>
      <c r="K20">
        <v>5.8012777303884377E-3</v>
      </c>
      <c r="L20">
        <v>0</v>
      </c>
      <c r="M20">
        <v>0</v>
      </c>
      <c r="N20">
        <v>0</v>
      </c>
      <c r="O20">
        <v>0</v>
      </c>
      <c r="P20">
        <v>9.7679795611101128E-6</v>
      </c>
      <c r="Q20">
        <v>1.0732535968141835E-5</v>
      </c>
      <c r="R20">
        <v>1.4569461813115549E-3</v>
      </c>
      <c r="S20">
        <v>0.13454327861409854</v>
      </c>
    </row>
    <row r="21" spans="1:19">
      <c r="A21" t="s">
        <v>48</v>
      </c>
      <c r="B21" s="34" t="s">
        <v>60</v>
      </c>
      <c r="C21">
        <v>0</v>
      </c>
      <c r="D21">
        <v>0</v>
      </c>
      <c r="E21">
        <v>0</v>
      </c>
      <c r="F21">
        <v>0</v>
      </c>
      <c r="G21">
        <v>0.12019784350647145</v>
      </c>
      <c r="H21">
        <v>0</v>
      </c>
      <c r="I21">
        <v>0</v>
      </c>
      <c r="J21">
        <v>0</v>
      </c>
      <c r="K21">
        <v>6.2055388400590605E-3</v>
      </c>
      <c r="L21">
        <v>0</v>
      </c>
      <c r="M21">
        <v>0</v>
      </c>
      <c r="N21">
        <v>3.2489455152097525E-3</v>
      </c>
      <c r="O21">
        <v>0</v>
      </c>
      <c r="P21">
        <v>9.2996214584341319E-6</v>
      </c>
      <c r="Q21">
        <v>2.5754488128784718E-5</v>
      </c>
      <c r="R21">
        <v>1.7388959354823355E-4</v>
      </c>
      <c r="S21">
        <v>0.12986127156487592</v>
      </c>
    </row>
    <row r="22" spans="1:19">
      <c r="A22" t="s">
        <v>48</v>
      </c>
      <c r="B22" s="34" t="s">
        <v>61</v>
      </c>
      <c r="C22">
        <v>0</v>
      </c>
      <c r="D22">
        <v>0</v>
      </c>
      <c r="E22">
        <v>0</v>
      </c>
      <c r="F22">
        <v>0</v>
      </c>
      <c r="G22">
        <v>6.6132629325829306E-2</v>
      </c>
      <c r="H22">
        <v>0</v>
      </c>
      <c r="I22">
        <v>0</v>
      </c>
      <c r="J22">
        <v>0</v>
      </c>
      <c r="K22">
        <v>5.9758800126334458E-3</v>
      </c>
      <c r="L22">
        <v>0</v>
      </c>
      <c r="M22">
        <v>0</v>
      </c>
      <c r="N22">
        <v>4.0181283383044931E-3</v>
      </c>
      <c r="O22">
        <v>0</v>
      </c>
      <c r="P22">
        <v>9.0506985304453225E-6</v>
      </c>
      <c r="Q22">
        <v>1.7542303445983539E-5</v>
      </c>
      <c r="R22">
        <v>1.478588453931234E-4</v>
      </c>
      <c r="S22">
        <v>7.6301089524136723E-2</v>
      </c>
    </row>
    <row r="23" spans="1:19">
      <c r="A23" t="s">
        <v>48</v>
      </c>
      <c r="B23" s="34" t="s">
        <v>62</v>
      </c>
      <c r="C23">
        <v>0</v>
      </c>
      <c r="D23">
        <v>0</v>
      </c>
      <c r="E23">
        <v>0</v>
      </c>
      <c r="F23">
        <v>0</v>
      </c>
      <c r="G23">
        <v>3.0146874534896506E-2</v>
      </c>
      <c r="H23">
        <v>0</v>
      </c>
      <c r="I23">
        <v>0</v>
      </c>
      <c r="J23">
        <v>0</v>
      </c>
      <c r="K23">
        <v>4.9003732195022909E-3</v>
      </c>
      <c r="L23">
        <v>0</v>
      </c>
      <c r="M23">
        <v>0</v>
      </c>
      <c r="N23">
        <v>0.18328976780315667</v>
      </c>
      <c r="O23">
        <v>0</v>
      </c>
      <c r="P23">
        <v>1.7693760774225784E-5</v>
      </c>
      <c r="Q23">
        <v>2.9154106721575031E-6</v>
      </c>
      <c r="R23">
        <v>2.452653299351553E-4</v>
      </c>
      <c r="S23">
        <v>0.21860289005893518</v>
      </c>
    </row>
    <row r="24" spans="1:19">
      <c r="A24" t="s">
        <v>48</v>
      </c>
      <c r="B24" s="34" t="s">
        <v>63</v>
      </c>
      <c r="C24">
        <v>0</v>
      </c>
      <c r="D24">
        <v>0</v>
      </c>
      <c r="E24">
        <v>0</v>
      </c>
      <c r="F24">
        <v>0</v>
      </c>
      <c r="G24">
        <v>0.10755336763401702</v>
      </c>
      <c r="H24">
        <v>0</v>
      </c>
      <c r="I24">
        <v>0</v>
      </c>
      <c r="J24">
        <v>0</v>
      </c>
      <c r="K24">
        <v>9.2442865618963532E-4</v>
      </c>
      <c r="L24">
        <v>0</v>
      </c>
      <c r="M24">
        <v>0</v>
      </c>
      <c r="N24">
        <v>0.22559473305568917</v>
      </c>
      <c r="O24">
        <v>0</v>
      </c>
      <c r="P24">
        <v>1.7375236448367859E-5</v>
      </c>
      <c r="Q24">
        <v>1.3652808639303532E-5</v>
      </c>
      <c r="R24">
        <v>3.292202175998243E-4</v>
      </c>
      <c r="S24">
        <v>0.33443277760858381</v>
      </c>
    </row>
    <row r="25" spans="1:19">
      <c r="A25" t="s">
        <v>48</v>
      </c>
      <c r="B25" s="34" t="s">
        <v>64</v>
      </c>
      <c r="C25">
        <v>0</v>
      </c>
      <c r="D25">
        <v>0</v>
      </c>
      <c r="E25">
        <v>0</v>
      </c>
      <c r="F25">
        <v>0</v>
      </c>
      <c r="G25">
        <v>1.1438967697975144E-2</v>
      </c>
      <c r="H25">
        <v>0</v>
      </c>
      <c r="I25">
        <v>0</v>
      </c>
      <c r="J25">
        <v>0</v>
      </c>
      <c r="K25">
        <v>3.0863030421706544E-3</v>
      </c>
      <c r="L25">
        <v>0</v>
      </c>
      <c r="M25">
        <v>0</v>
      </c>
      <c r="N25">
        <v>5.1292342957677706E-2</v>
      </c>
      <c r="O25">
        <v>0</v>
      </c>
      <c r="P25">
        <v>4.210271375680542E-4</v>
      </c>
      <c r="Q25">
        <v>4.7102584855161409E-6</v>
      </c>
      <c r="R25">
        <v>9.129875293435773E-5</v>
      </c>
      <c r="S25">
        <v>6.6334649846811811E-2</v>
      </c>
    </row>
    <row r="26" spans="1:19">
      <c r="A26" t="s">
        <v>48</v>
      </c>
      <c r="B26" s="34" t="s">
        <v>65</v>
      </c>
      <c r="C26">
        <v>0</v>
      </c>
      <c r="D26">
        <v>2.8324266574863973E-2</v>
      </c>
      <c r="E26">
        <v>0</v>
      </c>
      <c r="F26">
        <v>0</v>
      </c>
      <c r="G26">
        <v>1.0858893072768883E-2</v>
      </c>
      <c r="H26">
        <v>0</v>
      </c>
      <c r="I26">
        <v>0</v>
      </c>
      <c r="J26">
        <v>0</v>
      </c>
      <c r="K26">
        <v>2.0825028323814138E-3</v>
      </c>
      <c r="L26">
        <v>0</v>
      </c>
      <c r="M26">
        <v>0</v>
      </c>
      <c r="N26">
        <v>7.3055631468329607E-2</v>
      </c>
      <c r="O26">
        <v>0</v>
      </c>
      <c r="P26">
        <v>5.2070466086231179E-4</v>
      </c>
      <c r="Q26">
        <v>8.5610273265065377E-6</v>
      </c>
      <c r="R26">
        <v>3.266579766216071E-4</v>
      </c>
      <c r="S26">
        <v>0.11517721761315469</v>
      </c>
    </row>
    <row r="27" spans="1:19">
      <c r="A27" t="s">
        <v>48</v>
      </c>
      <c r="B27" s="34" t="s">
        <v>66</v>
      </c>
      <c r="C27">
        <v>0</v>
      </c>
      <c r="D27">
        <v>3.5029992855637043E-2</v>
      </c>
      <c r="E27">
        <v>0</v>
      </c>
      <c r="F27">
        <v>0</v>
      </c>
      <c r="G27">
        <v>4.8523103091395292E-2</v>
      </c>
      <c r="H27">
        <v>0</v>
      </c>
      <c r="I27">
        <v>0</v>
      </c>
      <c r="J27">
        <v>0</v>
      </c>
      <c r="K27">
        <v>1.8314583527687944E-3</v>
      </c>
      <c r="L27">
        <v>0</v>
      </c>
      <c r="M27">
        <v>0</v>
      </c>
      <c r="N27">
        <v>3.2025055624021692E-2</v>
      </c>
      <c r="O27">
        <v>0</v>
      </c>
      <c r="P27">
        <v>7.3107648949141176E-3</v>
      </c>
      <c r="Q27">
        <v>5.693651235784674E-6</v>
      </c>
      <c r="R27">
        <v>7.8298140118207918E-5</v>
      </c>
      <c r="S27">
        <v>0.12480436661008953</v>
      </c>
    </row>
    <row r="28" spans="1:19">
      <c r="A28" t="s">
        <v>48</v>
      </c>
      <c r="B28" s="34" t="s">
        <v>67</v>
      </c>
      <c r="C28">
        <v>0</v>
      </c>
      <c r="D28">
        <v>7.735938130042655E-3</v>
      </c>
      <c r="E28">
        <v>0</v>
      </c>
      <c r="F28">
        <v>0</v>
      </c>
      <c r="G28">
        <v>1.8178740555844897E-2</v>
      </c>
      <c r="H28">
        <v>0</v>
      </c>
      <c r="I28">
        <v>0</v>
      </c>
      <c r="J28">
        <v>0</v>
      </c>
      <c r="K28">
        <v>1.1325903066971843E-3</v>
      </c>
      <c r="L28">
        <v>0</v>
      </c>
      <c r="M28">
        <v>0</v>
      </c>
      <c r="N28">
        <v>6.2888000848665082E-2</v>
      </c>
      <c r="O28">
        <v>0</v>
      </c>
      <c r="P28">
        <v>9.1102974502949886E-3</v>
      </c>
      <c r="Q28">
        <v>0.717416737364164</v>
      </c>
      <c r="R28">
        <v>2.6916528406105162E-4</v>
      </c>
      <c r="S28">
        <v>0.81673146993977364</v>
      </c>
    </row>
    <row r="29" spans="1:19">
      <c r="A29" t="s">
        <v>48</v>
      </c>
      <c r="B29" s="34" t="s">
        <v>68</v>
      </c>
      <c r="C29">
        <v>0</v>
      </c>
      <c r="D29">
        <v>1.3812606727656274E-2</v>
      </c>
      <c r="E29">
        <v>0</v>
      </c>
      <c r="F29">
        <v>0</v>
      </c>
      <c r="G29">
        <v>1.6679664292747365E-2</v>
      </c>
      <c r="H29">
        <v>0</v>
      </c>
      <c r="I29">
        <v>0</v>
      </c>
      <c r="J29">
        <v>0</v>
      </c>
      <c r="K29">
        <v>3.5606103953105955E-3</v>
      </c>
      <c r="L29">
        <v>0</v>
      </c>
      <c r="M29">
        <v>0</v>
      </c>
      <c r="N29">
        <v>4.2156793241503454E-2</v>
      </c>
      <c r="O29">
        <v>0</v>
      </c>
      <c r="P29">
        <v>2.0111410900501871E-3</v>
      </c>
      <c r="Q29">
        <v>1.0831914773150224</v>
      </c>
      <c r="R29">
        <v>2.6643043839710227E-4</v>
      </c>
      <c r="S29">
        <v>1.1616787235006929</v>
      </c>
    </row>
    <row r="30" spans="1:19">
      <c r="A30" t="s">
        <v>48</v>
      </c>
      <c r="B30" s="34" t="s">
        <v>69</v>
      </c>
      <c r="C30">
        <v>0</v>
      </c>
      <c r="D30">
        <v>2.1951357600183269E-3</v>
      </c>
      <c r="E30">
        <v>0</v>
      </c>
      <c r="F30">
        <v>0</v>
      </c>
      <c r="G30">
        <v>2.3866650949590174E-2</v>
      </c>
      <c r="H30">
        <v>0</v>
      </c>
      <c r="I30">
        <v>9.7154064179075059E-2</v>
      </c>
      <c r="J30">
        <v>0</v>
      </c>
      <c r="K30">
        <v>4.8007055468039794E-4</v>
      </c>
      <c r="L30">
        <v>0</v>
      </c>
      <c r="M30">
        <v>0</v>
      </c>
      <c r="N30">
        <v>2.0180674208769345E-2</v>
      </c>
      <c r="O30">
        <v>0</v>
      </c>
      <c r="P30">
        <v>3.6498699389905624E-3</v>
      </c>
      <c r="Q30">
        <v>0.40545315576934926</v>
      </c>
      <c r="R30">
        <v>3.5720573018473874E-2</v>
      </c>
      <c r="S30">
        <v>0.58870019437894161</v>
      </c>
    </row>
    <row r="31" spans="1:19">
      <c r="A31" t="s">
        <v>48</v>
      </c>
      <c r="B31" s="34" t="s">
        <v>70</v>
      </c>
      <c r="C31">
        <v>0</v>
      </c>
      <c r="D31">
        <v>9.736536639584209E-3</v>
      </c>
      <c r="E31">
        <v>0</v>
      </c>
      <c r="F31">
        <v>0</v>
      </c>
      <c r="G31">
        <v>2.9331251237064926E-2</v>
      </c>
      <c r="H31">
        <v>0</v>
      </c>
      <c r="I31">
        <v>4.1037362772241973E-2</v>
      </c>
      <c r="J31">
        <v>0</v>
      </c>
      <c r="K31">
        <v>4.2975147948927372E-4</v>
      </c>
      <c r="L31">
        <v>0</v>
      </c>
      <c r="M31">
        <v>0</v>
      </c>
      <c r="N31">
        <v>3.2123544494278122E-2</v>
      </c>
      <c r="O31">
        <v>0</v>
      </c>
      <c r="P31">
        <v>6.6058695524405173E-4</v>
      </c>
      <c r="Q31">
        <v>0.48698663260699959</v>
      </c>
      <c r="R31">
        <v>4.7911063899092957E-2</v>
      </c>
      <c r="S31">
        <v>0.64821673008399205</v>
      </c>
    </row>
    <row r="32" spans="1:19">
      <c r="A32" t="s">
        <v>48</v>
      </c>
      <c r="B32" s="34" t="s">
        <v>71</v>
      </c>
      <c r="C32">
        <v>0</v>
      </c>
      <c r="D32">
        <v>6.4716583897122398E-3</v>
      </c>
      <c r="E32">
        <v>0</v>
      </c>
      <c r="F32">
        <v>0</v>
      </c>
      <c r="G32">
        <v>7.1241182065744368E-3</v>
      </c>
      <c r="H32">
        <v>0</v>
      </c>
      <c r="I32">
        <v>1.9340933920237197E-2</v>
      </c>
      <c r="J32">
        <v>0</v>
      </c>
      <c r="K32">
        <v>4.079586101518734E-4</v>
      </c>
      <c r="L32">
        <v>0</v>
      </c>
      <c r="M32">
        <v>0</v>
      </c>
      <c r="N32">
        <v>1.5596833674449195E-2</v>
      </c>
      <c r="O32">
        <v>0</v>
      </c>
      <c r="P32">
        <v>2.9542572539379662E-3</v>
      </c>
      <c r="Q32">
        <v>0.12736991046036339</v>
      </c>
      <c r="R32">
        <v>1.8362439676549394E-2</v>
      </c>
      <c r="S32">
        <v>0.19762811019197457</v>
      </c>
    </row>
    <row r="33" spans="1:19">
      <c r="A33" t="s">
        <v>48</v>
      </c>
      <c r="B33" s="34" t="s">
        <v>72</v>
      </c>
      <c r="C33">
        <v>0</v>
      </c>
      <c r="D33">
        <v>3.0187257480377011E-3</v>
      </c>
      <c r="E33">
        <v>0</v>
      </c>
      <c r="F33">
        <v>0</v>
      </c>
      <c r="G33">
        <v>2.6007107273974484E-2</v>
      </c>
      <c r="H33">
        <v>0</v>
      </c>
      <c r="I33">
        <v>2.0688703803362241E-2</v>
      </c>
      <c r="J33">
        <v>0</v>
      </c>
      <c r="K33">
        <v>3.7970371104442679E-4</v>
      </c>
      <c r="L33">
        <v>0</v>
      </c>
      <c r="M33">
        <v>0</v>
      </c>
      <c r="N33">
        <v>1.3704462501404446E-2</v>
      </c>
      <c r="O33">
        <v>0</v>
      </c>
      <c r="P33">
        <v>2.0515819982425965E-3</v>
      </c>
      <c r="Q33">
        <v>0.13697050638133224</v>
      </c>
      <c r="R33">
        <v>1.3918443890900467E-2</v>
      </c>
      <c r="S33">
        <v>0.21673923530829775</v>
      </c>
    </row>
    <row r="34" spans="1:19">
      <c r="A34" t="s">
        <v>48</v>
      </c>
      <c r="B34" s="34" t="s">
        <v>73</v>
      </c>
      <c r="C34">
        <v>0</v>
      </c>
      <c r="D34">
        <v>5.0285317957232956E-3</v>
      </c>
      <c r="E34">
        <v>0</v>
      </c>
      <c r="F34">
        <v>0</v>
      </c>
      <c r="G34">
        <v>1.240022924237616E-2</v>
      </c>
      <c r="H34">
        <v>0</v>
      </c>
      <c r="I34">
        <v>1.992304209711937E-2</v>
      </c>
      <c r="J34">
        <v>0</v>
      </c>
      <c r="K34">
        <v>1.4432645753882783E-3</v>
      </c>
      <c r="L34">
        <v>0</v>
      </c>
      <c r="M34">
        <v>0</v>
      </c>
      <c r="N34">
        <v>2.4970351776991029E-2</v>
      </c>
      <c r="O34">
        <v>0</v>
      </c>
      <c r="P34">
        <v>0.12175042084588381</v>
      </c>
      <c r="Q34">
        <v>0.13533403117049758</v>
      </c>
      <c r="R34">
        <v>3.1848845858199026E-2</v>
      </c>
      <c r="S34">
        <v>0.35269871736218228</v>
      </c>
    </row>
    <row r="35" spans="1:19">
      <c r="A35" t="s">
        <v>48</v>
      </c>
      <c r="B35" s="34" t="s">
        <v>74</v>
      </c>
      <c r="C35">
        <v>0</v>
      </c>
      <c r="D35">
        <v>2.3289611855488307E-3</v>
      </c>
      <c r="E35">
        <v>0</v>
      </c>
      <c r="F35">
        <v>0</v>
      </c>
      <c r="G35">
        <v>5.8850125424880773E-3</v>
      </c>
      <c r="H35">
        <v>0</v>
      </c>
      <c r="I35">
        <v>1.9419361287619064E-2</v>
      </c>
      <c r="J35">
        <v>0</v>
      </c>
      <c r="K35">
        <v>3.5040254016320549E-4</v>
      </c>
      <c r="L35">
        <v>0</v>
      </c>
      <c r="M35">
        <v>0</v>
      </c>
      <c r="N35">
        <v>5.7551156080355437E-3</v>
      </c>
      <c r="O35">
        <v>0</v>
      </c>
      <c r="P35">
        <v>8.7421990393738797E-2</v>
      </c>
      <c r="Q35">
        <v>0.10271159481533365</v>
      </c>
      <c r="R35">
        <v>2.7282465176886539E-2</v>
      </c>
      <c r="S35">
        <v>0.25115490354981418</v>
      </c>
    </row>
    <row r="36" spans="1:19">
      <c r="A36" t="s">
        <v>48</v>
      </c>
      <c r="B36" s="34" t="s">
        <v>75</v>
      </c>
      <c r="C36">
        <v>0</v>
      </c>
      <c r="D36">
        <v>3.0787255818447018E-3</v>
      </c>
      <c r="E36">
        <v>0</v>
      </c>
      <c r="F36">
        <v>0</v>
      </c>
      <c r="G36">
        <v>1.1317849410477088E-2</v>
      </c>
      <c r="H36">
        <v>0</v>
      </c>
      <c r="I36">
        <v>0</v>
      </c>
      <c r="J36">
        <v>0</v>
      </c>
      <c r="K36">
        <v>6.5378910663337064E-4</v>
      </c>
      <c r="L36">
        <v>0</v>
      </c>
      <c r="M36">
        <v>0</v>
      </c>
      <c r="N36">
        <v>3.1648447018754799E-2</v>
      </c>
      <c r="O36">
        <v>3.0458626518356574E-3</v>
      </c>
      <c r="P36">
        <v>6.54994055607587E-2</v>
      </c>
      <c r="Q36">
        <v>3.4571455121309658E-2</v>
      </c>
      <c r="R36">
        <v>3.0096253686327817E-2</v>
      </c>
      <c r="S36">
        <v>0.17991178813793507</v>
      </c>
    </row>
    <row r="37" spans="1:19">
      <c r="A37" t="s">
        <v>48</v>
      </c>
      <c r="B37" s="34" t="s">
        <v>76</v>
      </c>
      <c r="C37">
        <v>0</v>
      </c>
      <c r="D37">
        <v>2.8146894182132093E-3</v>
      </c>
      <c r="E37">
        <v>0</v>
      </c>
      <c r="F37">
        <v>0</v>
      </c>
      <c r="G37">
        <v>5.421210902261997E-3</v>
      </c>
      <c r="H37">
        <v>0</v>
      </c>
      <c r="I37">
        <v>1.5055008553986671E-2</v>
      </c>
      <c r="J37">
        <v>0</v>
      </c>
      <c r="K37">
        <v>6.1014471371662049E-4</v>
      </c>
      <c r="L37">
        <v>0</v>
      </c>
      <c r="M37">
        <v>0</v>
      </c>
      <c r="N37">
        <v>6.9590754033790336E-3</v>
      </c>
      <c r="O37">
        <v>3.2179386672198792E-3</v>
      </c>
      <c r="P37">
        <v>0.10614347219326814</v>
      </c>
      <c r="Q37">
        <v>7.5231741631433646E-2</v>
      </c>
      <c r="R37">
        <v>1.3301680580510511E-2</v>
      </c>
      <c r="S37">
        <v>0.22875496206398882</v>
      </c>
    </row>
    <row r="38" spans="1:19">
      <c r="A38" t="s">
        <v>48</v>
      </c>
      <c r="B38" s="34" t="s">
        <v>77</v>
      </c>
      <c r="C38">
        <v>0</v>
      </c>
      <c r="D38">
        <v>2.5283947669692414E-3</v>
      </c>
      <c r="E38">
        <v>0</v>
      </c>
      <c r="F38">
        <v>0</v>
      </c>
      <c r="G38">
        <v>2.0466177256463158E-2</v>
      </c>
      <c r="H38">
        <v>0</v>
      </c>
      <c r="I38">
        <v>4.2800605459079599E-3</v>
      </c>
      <c r="J38">
        <v>0</v>
      </c>
      <c r="K38">
        <v>3.0322449676818686E-4</v>
      </c>
      <c r="L38">
        <v>0</v>
      </c>
      <c r="M38">
        <v>0</v>
      </c>
      <c r="N38">
        <v>5.4399065959988002E-3</v>
      </c>
      <c r="O38">
        <v>1.3809148146866927E-3</v>
      </c>
      <c r="P38">
        <v>0.15625652066851725</v>
      </c>
      <c r="Q38">
        <v>4.1444642577546986E-2</v>
      </c>
      <c r="R38">
        <v>1.1262555359099591E-2</v>
      </c>
      <c r="S38">
        <v>0.24336239708195873</v>
      </c>
    </row>
    <row r="39" spans="1:19">
      <c r="A39" t="s">
        <v>48</v>
      </c>
      <c r="B39" s="34" t="s">
        <v>78</v>
      </c>
      <c r="C39">
        <v>0</v>
      </c>
      <c r="D39">
        <v>4.0551105971419754E-3</v>
      </c>
      <c r="E39">
        <v>0</v>
      </c>
      <c r="F39">
        <v>0</v>
      </c>
      <c r="G39">
        <v>4.8885376573397643E-3</v>
      </c>
      <c r="H39">
        <v>0</v>
      </c>
      <c r="I39">
        <v>4.0031770825972868E-3</v>
      </c>
      <c r="J39">
        <v>0</v>
      </c>
      <c r="K39">
        <v>5.6964354904233405E-4</v>
      </c>
      <c r="L39">
        <v>0</v>
      </c>
      <c r="M39">
        <v>0</v>
      </c>
      <c r="N39">
        <v>4.354949022093324E-3</v>
      </c>
      <c r="O39">
        <v>1.2088830401533772E-3</v>
      </c>
      <c r="P39">
        <v>0.29673629248916145</v>
      </c>
      <c r="Q39">
        <v>3.7692618134292033E-2</v>
      </c>
      <c r="R39">
        <v>2.707296865441769E-2</v>
      </c>
      <c r="S39">
        <v>0.38058218022624324</v>
      </c>
    </row>
    <row r="40" spans="1:19">
      <c r="A40" t="s">
        <v>48</v>
      </c>
      <c r="B40" s="34" t="s">
        <v>79</v>
      </c>
      <c r="C40">
        <v>0</v>
      </c>
      <c r="D40">
        <v>0</v>
      </c>
      <c r="E40">
        <v>0</v>
      </c>
      <c r="F40">
        <v>0</v>
      </c>
      <c r="G40">
        <v>0</v>
      </c>
      <c r="H40">
        <v>0</v>
      </c>
      <c r="I40">
        <v>5.5141297535845624E-3</v>
      </c>
      <c r="J40">
        <v>0</v>
      </c>
      <c r="K40">
        <v>1.0886364952403527E-3</v>
      </c>
      <c r="L40">
        <v>0</v>
      </c>
      <c r="M40">
        <v>0</v>
      </c>
      <c r="N40">
        <v>5.4111907483964661E-3</v>
      </c>
      <c r="O40">
        <v>5.1251669510684814E-4</v>
      </c>
      <c r="P40">
        <v>0.37847149779422706</v>
      </c>
      <c r="Q40">
        <v>5.7389124494374499E-2</v>
      </c>
      <c r="R40">
        <v>2.0088428822155002E-2</v>
      </c>
      <c r="S40">
        <v>0.46847552480308252</v>
      </c>
    </row>
    <row r="41" spans="1:19">
      <c r="A41" t="s">
        <v>48</v>
      </c>
      <c r="B41" s="34" t="s">
        <v>80</v>
      </c>
      <c r="C41">
        <v>0</v>
      </c>
      <c r="D41">
        <v>7.0019662662518245E-4</v>
      </c>
      <c r="E41">
        <v>0</v>
      </c>
      <c r="F41">
        <v>0</v>
      </c>
      <c r="G41">
        <v>0</v>
      </c>
      <c r="H41">
        <v>9.8228976640060958E-2</v>
      </c>
      <c r="I41">
        <v>1.1733087528041669E-2</v>
      </c>
      <c r="J41">
        <v>0</v>
      </c>
      <c r="K41">
        <v>0</v>
      </c>
      <c r="L41">
        <v>0</v>
      </c>
      <c r="M41">
        <v>3.5294846521755264E-4</v>
      </c>
      <c r="N41">
        <v>1.2307910346791795E-2</v>
      </c>
      <c r="O41">
        <v>1.0470228145309513E-3</v>
      </c>
      <c r="P41">
        <v>0.14917845975524657</v>
      </c>
      <c r="Q41">
        <v>2.1422285721027556E-2</v>
      </c>
      <c r="R41">
        <v>1.6570849543864619E-2</v>
      </c>
      <c r="S41">
        <v>0.31154173744140223</v>
      </c>
    </row>
    <row r="42" spans="1:19">
      <c r="A42" t="s">
        <v>48</v>
      </c>
      <c r="B42" s="34" t="s">
        <v>81</v>
      </c>
      <c r="C42">
        <v>0</v>
      </c>
      <c r="D42">
        <v>6.6468937575389631E-4</v>
      </c>
      <c r="E42">
        <v>0</v>
      </c>
      <c r="F42">
        <v>0</v>
      </c>
      <c r="G42">
        <v>0</v>
      </c>
      <c r="H42">
        <v>0.1214845348536407</v>
      </c>
      <c r="I42">
        <v>0</v>
      </c>
      <c r="J42">
        <v>0</v>
      </c>
      <c r="K42">
        <v>2.5137355490113811E-4</v>
      </c>
      <c r="L42">
        <v>0</v>
      </c>
      <c r="M42">
        <v>0.18788780007037992</v>
      </c>
      <c r="N42">
        <v>8.1224152350044543E-3</v>
      </c>
      <c r="O42">
        <v>6.9593267428701491E-4</v>
      </c>
      <c r="P42">
        <v>0.13815284967119035</v>
      </c>
      <c r="Q42">
        <v>3.9767270475103089E-2</v>
      </c>
      <c r="R42">
        <v>9.6320532788865543E-3</v>
      </c>
      <c r="S42">
        <v>0.50665891918914951</v>
      </c>
    </row>
    <row r="43" spans="1:19">
      <c r="A43" t="s">
        <v>48</v>
      </c>
      <c r="B43" s="34" t="s">
        <v>82</v>
      </c>
      <c r="C43">
        <v>0</v>
      </c>
      <c r="D43">
        <v>6.1865350156872778E-4</v>
      </c>
      <c r="E43">
        <v>0</v>
      </c>
      <c r="F43">
        <v>0</v>
      </c>
      <c r="G43">
        <v>8.4681023773676145E-3</v>
      </c>
      <c r="H43">
        <v>3.7568813775284593E-2</v>
      </c>
      <c r="I43">
        <v>1.4327524647521628E-3</v>
      </c>
      <c r="J43">
        <v>0</v>
      </c>
      <c r="K43">
        <v>9.636220139710161E-4</v>
      </c>
      <c r="L43">
        <v>0</v>
      </c>
      <c r="M43">
        <v>0</v>
      </c>
      <c r="N43">
        <v>3.6733309283788484E-3</v>
      </c>
      <c r="O43">
        <v>3.2462002106145929E-4</v>
      </c>
      <c r="P43">
        <v>0.18705297080751726</v>
      </c>
      <c r="Q43">
        <v>1.8531116409912674E-2</v>
      </c>
      <c r="R43">
        <v>9.53287437039263E-3</v>
      </c>
      <c r="S43">
        <v>0.26816685667020046</v>
      </c>
    </row>
    <row r="44" spans="1:19">
      <c r="A44" t="s">
        <v>48</v>
      </c>
      <c r="B44" s="34" t="s">
        <v>83</v>
      </c>
      <c r="C44">
        <v>0</v>
      </c>
      <c r="D44">
        <v>2.351519506612304E-3</v>
      </c>
      <c r="E44">
        <v>0</v>
      </c>
      <c r="F44">
        <v>0</v>
      </c>
      <c r="G44">
        <v>0</v>
      </c>
      <c r="H44">
        <v>3.7161859439486133E-2</v>
      </c>
      <c r="I44">
        <v>1.3600970144573843E-3</v>
      </c>
      <c r="J44">
        <v>0</v>
      </c>
      <c r="K44">
        <v>2.2793268540251266E-4</v>
      </c>
      <c r="L44">
        <v>0</v>
      </c>
      <c r="M44">
        <v>1.2711790313460924E-2</v>
      </c>
      <c r="N44">
        <v>4.2270445866131601E-3</v>
      </c>
      <c r="O44">
        <v>5.407454117012829E-4</v>
      </c>
      <c r="P44">
        <v>0.10797312639022416</v>
      </c>
      <c r="Q44">
        <v>1.7548621441701329E-2</v>
      </c>
      <c r="R44">
        <v>6.1483761314289898E-3</v>
      </c>
      <c r="S44">
        <v>0.19025111292109642</v>
      </c>
    </row>
    <row r="45" spans="1:19">
      <c r="A45" t="s">
        <v>48</v>
      </c>
      <c r="B45" s="34" t="s">
        <v>84</v>
      </c>
      <c r="C45">
        <v>0</v>
      </c>
      <c r="D45">
        <v>5.7091293059596815E-4</v>
      </c>
      <c r="E45">
        <v>0</v>
      </c>
      <c r="F45">
        <v>0</v>
      </c>
      <c r="G45">
        <v>7.840092671273613E-3</v>
      </c>
      <c r="H45">
        <v>4.1379216874675495E-2</v>
      </c>
      <c r="I45">
        <v>2.4788480195426787E-3</v>
      </c>
      <c r="J45">
        <v>0</v>
      </c>
      <c r="K45">
        <v>2.2109450028386102E-4</v>
      </c>
      <c r="L45">
        <v>0</v>
      </c>
      <c r="M45">
        <v>0.11991273213458487</v>
      </c>
      <c r="N45">
        <v>9.8434312898684206E-3</v>
      </c>
      <c r="O45">
        <v>2.50445880880577E-4</v>
      </c>
      <c r="P45">
        <v>0.13235470587647069</v>
      </c>
      <c r="Q45">
        <v>1.6493370161180909E-2</v>
      </c>
      <c r="R45">
        <v>7.9066536043430613E-3</v>
      </c>
      <c r="S45">
        <v>0.3392515039436983</v>
      </c>
    </row>
    <row r="46" spans="1:19">
      <c r="A46" t="s">
        <v>48</v>
      </c>
      <c r="B46" s="34" t="s">
        <v>85</v>
      </c>
      <c r="C46">
        <v>0</v>
      </c>
      <c r="D46">
        <v>1.0652224572513802E-3</v>
      </c>
      <c r="E46">
        <v>0</v>
      </c>
      <c r="F46">
        <v>0</v>
      </c>
      <c r="G46">
        <v>0</v>
      </c>
      <c r="H46">
        <v>3.2912792968822768E-2</v>
      </c>
      <c r="I46">
        <v>4.766973245171835E-3</v>
      </c>
      <c r="J46">
        <v>0</v>
      </c>
      <c r="K46">
        <v>2.1491720072966403E-4</v>
      </c>
      <c r="L46">
        <v>0</v>
      </c>
      <c r="M46">
        <v>6.5647902076470199E-2</v>
      </c>
      <c r="N46">
        <v>3.7916338352285139E-3</v>
      </c>
      <c r="O46">
        <v>2.2493156503380213E-4</v>
      </c>
      <c r="P46">
        <v>7.7796224101733813E-2</v>
      </c>
      <c r="Q46">
        <v>2.3643600032426715E-2</v>
      </c>
      <c r="R46">
        <v>4.6823195114723548E-3</v>
      </c>
      <c r="S46">
        <v>0.21474651699433167</v>
      </c>
    </row>
    <row r="47" spans="1:19">
      <c r="A47" t="s">
        <v>48</v>
      </c>
      <c r="B47" s="34" t="s">
        <v>86</v>
      </c>
      <c r="C47">
        <v>0</v>
      </c>
      <c r="D47">
        <v>0</v>
      </c>
      <c r="E47">
        <v>0</v>
      </c>
      <c r="F47">
        <v>0</v>
      </c>
      <c r="G47">
        <v>7.2625147105234156E-3</v>
      </c>
      <c r="H47">
        <v>8.8529947230494566E-3</v>
      </c>
      <c r="I47">
        <v>1.1087115403753955E-3</v>
      </c>
      <c r="J47">
        <v>0</v>
      </c>
      <c r="K47">
        <v>2.102839762655323E-4</v>
      </c>
      <c r="L47">
        <v>0</v>
      </c>
      <c r="M47">
        <v>1.0278522019646963E-2</v>
      </c>
      <c r="N47">
        <v>6.1134413012943201E-3</v>
      </c>
      <c r="O47">
        <v>4.0881944818305614E-4</v>
      </c>
      <c r="P47">
        <v>8.1555003332643761E-2</v>
      </c>
      <c r="Q47">
        <v>7.5805443899903402E-3</v>
      </c>
      <c r="R47">
        <v>4.5115561702941953E-3</v>
      </c>
      <c r="S47">
        <v>0.12788239161227644</v>
      </c>
    </row>
    <row r="48" spans="1:19">
      <c r="A48" t="s">
        <v>48</v>
      </c>
      <c r="B48" s="34" t="s">
        <v>87</v>
      </c>
      <c r="C48">
        <v>0</v>
      </c>
      <c r="D48">
        <v>1.4881578553372354E-3</v>
      </c>
      <c r="E48">
        <v>0</v>
      </c>
      <c r="F48">
        <v>0</v>
      </c>
      <c r="G48">
        <v>0</v>
      </c>
      <c r="H48">
        <v>1.6662900076082288E-2</v>
      </c>
      <c r="I48">
        <v>1.0709620585854229E-3</v>
      </c>
      <c r="J48">
        <v>0</v>
      </c>
      <c r="K48">
        <v>2.0366989988813977E-4</v>
      </c>
      <c r="L48">
        <v>0</v>
      </c>
      <c r="M48">
        <v>7.5667917138972307E-2</v>
      </c>
      <c r="N48">
        <v>8.9616134128760461E-3</v>
      </c>
      <c r="O48">
        <v>1.8204644594685751E-4</v>
      </c>
      <c r="P48">
        <v>4.6547415033165951E-2</v>
      </c>
      <c r="Q48">
        <v>6.8925828733412686E-7</v>
      </c>
      <c r="R48">
        <v>4.764483107283668E-3</v>
      </c>
      <c r="S48">
        <v>0.15554985428642176</v>
      </c>
    </row>
    <row r="49" spans="1:19">
      <c r="A49" t="s">
        <v>48</v>
      </c>
      <c r="B49" s="34" t="s">
        <v>88</v>
      </c>
      <c r="C49">
        <v>0</v>
      </c>
      <c r="D49">
        <v>9.281236027209594E-4</v>
      </c>
      <c r="E49">
        <v>0</v>
      </c>
      <c r="F49">
        <v>0</v>
      </c>
      <c r="G49">
        <v>3.4185805375184231E-3</v>
      </c>
      <c r="H49">
        <v>1.0677065987246437E-2</v>
      </c>
      <c r="I49">
        <v>3.0450901276851683E-3</v>
      </c>
      <c r="J49">
        <v>0</v>
      </c>
      <c r="K49">
        <v>1.9598007662845196E-4</v>
      </c>
      <c r="L49">
        <v>0</v>
      </c>
      <c r="M49">
        <v>6.1269122213918337E-3</v>
      </c>
      <c r="N49">
        <v>4.2985648474258564E-4</v>
      </c>
      <c r="O49">
        <v>5.2591374266757439E-4</v>
      </c>
      <c r="P49">
        <v>8.5821353604834005E-2</v>
      </c>
      <c r="Q49">
        <v>6.6043957001098441E-3</v>
      </c>
      <c r="R49">
        <v>6.3214804934382252E-3</v>
      </c>
      <c r="S49">
        <v>0.12409475257898883</v>
      </c>
    </row>
    <row r="50" spans="1:19">
      <c r="A50" t="s">
        <v>48</v>
      </c>
      <c r="B50" s="34" t="s">
        <v>89</v>
      </c>
      <c r="C50">
        <v>0</v>
      </c>
      <c r="D50">
        <v>1.3376437580826794E-3</v>
      </c>
      <c r="E50">
        <v>0</v>
      </c>
      <c r="F50">
        <v>0</v>
      </c>
      <c r="G50">
        <v>0</v>
      </c>
      <c r="H50">
        <v>9.7613846550947403E-3</v>
      </c>
      <c r="I50">
        <v>1.8991399398799458E-3</v>
      </c>
      <c r="J50">
        <v>0</v>
      </c>
      <c r="K50">
        <v>5.7291535062337084E-4</v>
      </c>
      <c r="L50">
        <v>0</v>
      </c>
      <c r="M50">
        <v>3.8968701546350737E-2</v>
      </c>
      <c r="N50">
        <v>2.8340864642725228E-3</v>
      </c>
      <c r="O50">
        <v>0</v>
      </c>
      <c r="P50">
        <v>6.998149895336514E-2</v>
      </c>
      <c r="Q50">
        <v>6.5251250420530482E-3</v>
      </c>
      <c r="R50">
        <v>3.3728135648207203E-3</v>
      </c>
      <c r="S50">
        <v>0.13525330927453538</v>
      </c>
    </row>
    <row r="51" spans="1:19">
      <c r="A51" t="s">
        <v>48</v>
      </c>
      <c r="B51" s="34" t="s">
        <v>90</v>
      </c>
      <c r="C51">
        <v>0</v>
      </c>
      <c r="D51">
        <v>4.3607812065116214E-4</v>
      </c>
      <c r="E51">
        <v>0</v>
      </c>
      <c r="F51">
        <v>5.5554354612310242</v>
      </c>
      <c r="G51">
        <v>3.2395692399194154E-3</v>
      </c>
      <c r="H51">
        <v>2.0119076199407226E-2</v>
      </c>
      <c r="I51">
        <v>3.6294153626381109E-3</v>
      </c>
      <c r="J51">
        <v>0</v>
      </c>
      <c r="K51">
        <v>1.8365785674459567E-4</v>
      </c>
      <c r="L51">
        <v>0.90315029197330243</v>
      </c>
      <c r="M51">
        <v>3.1676440463743849E-2</v>
      </c>
      <c r="N51">
        <v>1.0134616678516895E-2</v>
      </c>
      <c r="O51">
        <v>7.5295956855299384E-5</v>
      </c>
      <c r="P51">
        <v>7.4782135153593554E-2</v>
      </c>
      <c r="Q51">
        <v>1.215518799569093E-2</v>
      </c>
      <c r="R51">
        <v>0.3553945825730439</v>
      </c>
      <c r="S51">
        <v>6.970411808805137</v>
      </c>
    </row>
    <row r="52" spans="1:19">
      <c r="A52" t="s">
        <v>48</v>
      </c>
      <c r="B52" s="34" t="s">
        <v>91</v>
      </c>
      <c r="C52">
        <v>0</v>
      </c>
      <c r="D52">
        <v>4.0956441935635635E-4</v>
      </c>
      <c r="E52">
        <v>0</v>
      </c>
      <c r="F52">
        <v>0</v>
      </c>
      <c r="G52">
        <v>0</v>
      </c>
      <c r="H52">
        <v>2.7126180621803164E-3</v>
      </c>
      <c r="I52">
        <v>0</v>
      </c>
      <c r="J52">
        <v>1.1668855298237117</v>
      </c>
      <c r="K52">
        <v>0</v>
      </c>
      <c r="L52">
        <v>0</v>
      </c>
      <c r="M52">
        <v>1.5025395237135086E-2</v>
      </c>
      <c r="N52">
        <v>8.41514839710511E-4</v>
      </c>
      <c r="O52">
        <v>7.1477668780220785E-5</v>
      </c>
      <c r="P52">
        <v>5.3913483455670264E-2</v>
      </c>
      <c r="Q52">
        <v>0</v>
      </c>
      <c r="R52">
        <v>0.49837890728725098</v>
      </c>
      <c r="S52">
        <v>1.7382384907937833</v>
      </c>
    </row>
    <row r="53" spans="1:19">
      <c r="A53" t="s">
        <v>48</v>
      </c>
      <c r="B53" s="34" t="s">
        <v>92</v>
      </c>
      <c r="C53">
        <v>0</v>
      </c>
      <c r="D53">
        <v>7.9064456297142649E-4</v>
      </c>
      <c r="E53">
        <v>0</v>
      </c>
      <c r="F53">
        <v>10.049189013857831</v>
      </c>
      <c r="G53">
        <v>0</v>
      </c>
      <c r="H53">
        <v>2.4282922877604807E-3</v>
      </c>
      <c r="I53">
        <v>8.3805663865577085E-4</v>
      </c>
      <c r="J53">
        <v>1.6153861323274681</v>
      </c>
      <c r="K53">
        <v>0</v>
      </c>
      <c r="L53">
        <v>0</v>
      </c>
      <c r="M53">
        <v>5.3483212302131156E-3</v>
      </c>
      <c r="N53">
        <v>2.6095024287418056E-3</v>
      </c>
      <c r="O53">
        <v>6.6527180496447902E-5</v>
      </c>
      <c r="P53">
        <v>7.2655383279835561E-2</v>
      </c>
      <c r="Q53">
        <v>7.143760929557974E-2</v>
      </c>
      <c r="R53">
        <v>0.24578054802519067</v>
      </c>
      <c r="S53">
        <v>12.066530031114727</v>
      </c>
    </row>
    <row r="54" spans="1:19">
      <c r="A54" t="s">
        <v>48</v>
      </c>
      <c r="B54" s="34" t="s">
        <v>93</v>
      </c>
      <c r="C54">
        <v>0.65704378892018434</v>
      </c>
      <c r="D54">
        <v>7.7939048222758212E-4</v>
      </c>
      <c r="E54">
        <v>9.4302062667933877E-3</v>
      </c>
      <c r="F54">
        <v>4.4510768340601246</v>
      </c>
      <c r="G54">
        <v>3.0199511452946304E-3</v>
      </c>
      <c r="H54">
        <v>2.3051526150290602E-3</v>
      </c>
      <c r="I54">
        <v>3.2126284178177755E-3</v>
      </c>
      <c r="J54">
        <v>0.71550129883610358</v>
      </c>
      <c r="K54">
        <v>1.1944415709473771E-3</v>
      </c>
      <c r="L54">
        <v>0</v>
      </c>
      <c r="M54">
        <v>1.5614609726966933E-2</v>
      </c>
      <c r="N54">
        <v>4.8755762479512077E-3</v>
      </c>
      <c r="O54">
        <v>4.6214758452368769E-4</v>
      </c>
      <c r="P54">
        <v>7.3210897724002688E-2</v>
      </c>
      <c r="Q54">
        <v>9.5365530068847182E-2</v>
      </c>
      <c r="R54">
        <v>0.21034967542831495</v>
      </c>
      <c r="S54">
        <v>6.2434421290951221</v>
      </c>
    </row>
    <row r="55" spans="1:19">
      <c r="A55" t="s">
        <v>48</v>
      </c>
      <c r="B55" s="34" t="s">
        <v>94</v>
      </c>
      <c r="C55">
        <v>0.71884999018478313</v>
      </c>
      <c r="D55">
        <v>3.7137207207788014E-4</v>
      </c>
      <c r="E55">
        <v>8.4990299037512821E-3</v>
      </c>
      <c r="F55">
        <v>3.0579161073602918</v>
      </c>
      <c r="G55">
        <v>0</v>
      </c>
      <c r="H55">
        <v>1.7049744876728556E-2</v>
      </c>
      <c r="I55">
        <v>5.2173459616709494E-3</v>
      </c>
      <c r="J55">
        <v>0.49155362356492116</v>
      </c>
      <c r="K55">
        <v>8.1868368826619464E-4</v>
      </c>
      <c r="L55">
        <v>0.19999494018267006</v>
      </c>
      <c r="M55">
        <v>3.6605608397602185E-2</v>
      </c>
      <c r="N55">
        <v>1.4860591398344836E-2</v>
      </c>
      <c r="O55">
        <v>1.8633131042896864E-4</v>
      </c>
      <c r="P55">
        <v>9.5202840933965582E-2</v>
      </c>
      <c r="Q55">
        <v>0.18926502700410497</v>
      </c>
      <c r="R55">
        <v>0.21010616442524954</v>
      </c>
      <c r="S55">
        <v>5.0464974012649577</v>
      </c>
    </row>
    <row r="56" spans="1:19">
      <c r="A56" t="s">
        <v>48</v>
      </c>
      <c r="B56" s="34" t="s">
        <v>95</v>
      </c>
      <c r="C56">
        <v>0.25285914475425142</v>
      </c>
      <c r="D56">
        <v>7.2340889470789982E-4</v>
      </c>
      <c r="E56">
        <v>1.8832185040334008E-3</v>
      </c>
      <c r="F56">
        <v>2.7843309240055731</v>
      </c>
      <c r="G56">
        <v>3.4684472710335257E-2</v>
      </c>
      <c r="H56">
        <v>6.6058715506830401E-3</v>
      </c>
      <c r="I56">
        <v>4.7131661048624429E-3</v>
      </c>
      <c r="J56">
        <v>0.47115360672706741</v>
      </c>
      <c r="K56">
        <v>3.5229133794112549E-3</v>
      </c>
      <c r="L56">
        <v>0.31394189846685072</v>
      </c>
      <c r="M56">
        <v>1.2826453377527414E-2</v>
      </c>
      <c r="N56">
        <v>9.9348450864760185E-3</v>
      </c>
      <c r="O56">
        <v>2.8756096362618673E-4</v>
      </c>
      <c r="P56">
        <v>9.372417369854702E-2</v>
      </c>
      <c r="Q56">
        <v>5.6912516813396152E-2</v>
      </c>
      <c r="R56">
        <v>0.14767470489850343</v>
      </c>
      <c r="S56">
        <v>4.1957788799357729</v>
      </c>
    </row>
    <row r="57" spans="1:19">
      <c r="A57" t="s">
        <v>48</v>
      </c>
      <c r="B57" s="34" t="s">
        <v>96</v>
      </c>
      <c r="C57">
        <v>0.18379911070508204</v>
      </c>
      <c r="D57">
        <v>2.8974265714936387E-3</v>
      </c>
      <c r="E57">
        <v>8.7351427170205553E-4</v>
      </c>
      <c r="F57">
        <v>1.7331790941241785</v>
      </c>
      <c r="G57">
        <v>2.7399759974028548E-2</v>
      </c>
      <c r="H57">
        <v>3.3781505499786979E-2</v>
      </c>
      <c r="I57">
        <v>1.5587053730746814E-2</v>
      </c>
      <c r="J57">
        <v>0.37670318653176604</v>
      </c>
      <c r="K57">
        <v>3.7431469511027826E-3</v>
      </c>
      <c r="L57">
        <v>0.59366716197595792</v>
      </c>
      <c r="M57">
        <v>2.3113090691862848E-2</v>
      </c>
      <c r="N57">
        <v>1.0258160477395362E-2</v>
      </c>
      <c r="O57">
        <v>9.3047042790525211E-4</v>
      </c>
      <c r="P57">
        <v>5.2325746743621337E-2</v>
      </c>
      <c r="Q57">
        <v>3.8940990666791464E-2</v>
      </c>
      <c r="R57">
        <v>0.1716373199982737</v>
      </c>
      <c r="S57">
        <v>3.2688367393416939</v>
      </c>
    </row>
    <row r="58" spans="1:19">
      <c r="A58" t="s">
        <v>48</v>
      </c>
      <c r="B58" s="34" t="s">
        <v>97</v>
      </c>
      <c r="C58">
        <v>0.31439475748914214</v>
      </c>
      <c r="D58">
        <v>1.5536892566740956E-3</v>
      </c>
      <c r="E58">
        <v>2.3496885298879347E-3</v>
      </c>
      <c r="F58">
        <v>3.1371268515204171</v>
      </c>
      <c r="G58">
        <v>0.14173237470405642</v>
      </c>
      <c r="H58">
        <v>1.5916902847454506E-2</v>
      </c>
      <c r="I58">
        <v>7.4863560592929868E-3</v>
      </c>
      <c r="J58">
        <v>0.61880403314170884</v>
      </c>
      <c r="K58">
        <v>1.5111705356731508E-3</v>
      </c>
      <c r="L58">
        <v>1.5397443350651407E-2</v>
      </c>
      <c r="M58">
        <v>1.0515819812313087E-2</v>
      </c>
      <c r="N58">
        <v>6.0631523672140419E-2</v>
      </c>
      <c r="O58">
        <v>5.1060185994339716E-4</v>
      </c>
      <c r="P58">
        <v>4.2056644997842341E-2</v>
      </c>
      <c r="Q58">
        <v>0.2764383905278649</v>
      </c>
      <c r="R58">
        <v>0.21533831770645007</v>
      </c>
      <c r="S58">
        <v>4.8617645660115372</v>
      </c>
    </row>
    <row r="59" spans="1:19">
      <c r="A59" t="s">
        <v>48</v>
      </c>
      <c r="B59" s="34" t="s">
        <v>98</v>
      </c>
      <c r="C59">
        <v>0.15596977595399153</v>
      </c>
      <c r="D59">
        <v>9.7209617976073692E-3</v>
      </c>
      <c r="E59">
        <v>1.3444727941923699E-2</v>
      </c>
      <c r="F59">
        <v>2.5464888927890641</v>
      </c>
      <c r="G59">
        <v>8.61138409982245E-2</v>
      </c>
      <c r="H59">
        <v>1.1674126209029301E-2</v>
      </c>
      <c r="I59">
        <v>6.0455143620488094E-3</v>
      </c>
      <c r="J59">
        <v>0.396752198878211</v>
      </c>
      <c r="K59">
        <v>4.1423078207025732E-4</v>
      </c>
      <c r="L59">
        <v>0.55900136484519791</v>
      </c>
      <c r="M59">
        <v>2.3682470532216726E-2</v>
      </c>
      <c r="N59">
        <v>2.5575790341151983E-2</v>
      </c>
      <c r="O59">
        <v>1.9289500636984411E-4</v>
      </c>
      <c r="P59">
        <v>4.4122977214717807E-2</v>
      </c>
      <c r="Q59">
        <v>0.76129540858623113</v>
      </c>
      <c r="R59">
        <v>0.15172962806472512</v>
      </c>
      <c r="S59">
        <v>4.7922248043027551</v>
      </c>
    </row>
    <row r="60" spans="1:19">
      <c r="A60" t="s">
        <v>48</v>
      </c>
      <c r="B60" s="34" t="s">
        <v>99</v>
      </c>
      <c r="C60">
        <v>0.22177419938799892</v>
      </c>
      <c r="D60">
        <v>2.8747424149823675E-3</v>
      </c>
      <c r="E60">
        <v>1.154824722982388E-2</v>
      </c>
      <c r="F60">
        <v>1.5977113677341279</v>
      </c>
      <c r="G60">
        <v>9.6769574088018118E-3</v>
      </c>
      <c r="H60">
        <v>7.7624949419571321E-3</v>
      </c>
      <c r="I60">
        <v>2.2802852350675695E-3</v>
      </c>
      <c r="J60">
        <v>0.10232850788695202</v>
      </c>
      <c r="K60">
        <v>4.3108244896369885E-4</v>
      </c>
      <c r="L60">
        <v>0.38992892802092349</v>
      </c>
      <c r="M60">
        <v>5.1873649432657598E-2</v>
      </c>
      <c r="N60">
        <v>9.0768009277730766E-3</v>
      </c>
      <c r="O60">
        <v>1.4384411873247932E-4</v>
      </c>
      <c r="P60">
        <v>6.3688843446139565E-2</v>
      </c>
      <c r="Q60">
        <v>0.34932897519485895</v>
      </c>
      <c r="R60">
        <v>8.0936511722009552E-2</v>
      </c>
      <c r="S60">
        <v>2.9013654375517817</v>
      </c>
    </row>
    <row r="61" spans="1:19">
      <c r="A61" t="s">
        <v>100</v>
      </c>
      <c r="B61" s="34" t="s">
        <v>101</v>
      </c>
      <c r="C61">
        <v>1.9200283176109192</v>
      </c>
      <c r="D61">
        <v>8.2133821477815783E-2</v>
      </c>
      <c r="E61">
        <v>9.1915057053527663E-2</v>
      </c>
      <c r="F61">
        <v>34.697437603079543</v>
      </c>
      <c r="G61">
        <v>1.348327184451656</v>
      </c>
      <c r="H61">
        <v>0.40508193835123851</v>
      </c>
      <c r="I61">
        <v>0.16449720215585134</v>
      </c>
      <c r="J61">
        <v>5.5513489906766074</v>
      </c>
      <c r="K61">
        <v>2.3656912076096118E-2</v>
      </c>
      <c r="L61">
        <v>4.6010739232724776</v>
      </c>
      <c r="M61">
        <v>1.2564420144686645</v>
      </c>
      <c r="N61">
        <v>0.2661389531685443</v>
      </c>
      <c r="O61">
        <v>8.4897663499281344E-3</v>
      </c>
      <c r="P61">
        <v>2.0055336208850498</v>
      </c>
      <c r="Q61">
        <v>5.2531566037693533</v>
      </c>
      <c r="R61">
        <v>2.5381843217778122</v>
      </c>
      <c r="S61">
        <v>60.21344623062496</v>
      </c>
    </row>
    <row r="62" spans="1:19">
      <c r="A62" t="s">
        <v>100</v>
      </c>
      <c r="B62" s="34" t="s">
        <v>102</v>
      </c>
      <c r="C62">
        <v>1.4232926345059917</v>
      </c>
      <c r="D62">
        <v>6.0485951439238878E-2</v>
      </c>
      <c r="E62">
        <v>2.4828733856188029E-2</v>
      </c>
      <c r="F62">
        <v>35.587620825722624</v>
      </c>
      <c r="G62">
        <v>1.0077594788691933</v>
      </c>
      <c r="H62">
        <v>0.24208446026533259</v>
      </c>
      <c r="I62">
        <v>0.12555968255712152</v>
      </c>
      <c r="J62">
        <v>6.1400679707238215</v>
      </c>
      <c r="K62">
        <v>6.2744305547165535E-2</v>
      </c>
      <c r="L62">
        <v>1.5866096078196446</v>
      </c>
      <c r="M62">
        <v>1.7860336898988716</v>
      </c>
      <c r="N62">
        <v>0.66839089562652654</v>
      </c>
      <c r="O62">
        <v>6.3662890572609779E-3</v>
      </c>
      <c r="P62">
        <v>1.0786182015552397</v>
      </c>
      <c r="Q62">
        <v>3.71570495242268</v>
      </c>
      <c r="R62">
        <v>2.3302655090912783</v>
      </c>
      <c r="S62">
        <v>55.846433188957576</v>
      </c>
    </row>
    <row r="63" spans="1:19">
      <c r="A63" t="s">
        <v>100</v>
      </c>
      <c r="B63" s="34" t="s">
        <v>103</v>
      </c>
      <c r="C63">
        <v>2.2283257046126685</v>
      </c>
      <c r="D63">
        <v>8.1754732780288775E-2</v>
      </c>
      <c r="E63">
        <v>0.1047678568685107</v>
      </c>
      <c r="F63">
        <v>32.717948008981082</v>
      </c>
      <c r="G63">
        <v>1.317161170371862</v>
      </c>
      <c r="H63">
        <v>0.34337593937156785</v>
      </c>
      <c r="I63">
        <v>0.19375259657165267</v>
      </c>
      <c r="J63">
        <v>5.0596810539949608</v>
      </c>
      <c r="K63">
        <v>3.1854820116964416E-2</v>
      </c>
      <c r="L63">
        <v>4.4247904058152425</v>
      </c>
      <c r="M63">
        <v>0.62422384574562084</v>
      </c>
      <c r="N63">
        <v>0.36864016064845195</v>
      </c>
      <c r="O63">
        <v>1.0405825277101322E-2</v>
      </c>
      <c r="P63">
        <v>2.314124485225082</v>
      </c>
      <c r="Q63">
        <v>4.5026849996283449</v>
      </c>
      <c r="R63">
        <v>2.4593681659879572</v>
      </c>
      <c r="S63">
        <v>56.782859771996272</v>
      </c>
    </row>
    <row r="64" spans="1:19">
      <c r="A64" t="s">
        <v>100</v>
      </c>
      <c r="B64" s="34" t="s">
        <v>104</v>
      </c>
      <c r="C64">
        <v>2.3845960519605427</v>
      </c>
      <c r="D64">
        <v>6.5235669533952045E-2</v>
      </c>
      <c r="E64">
        <v>7.4904583802990032E-2</v>
      </c>
      <c r="F64">
        <v>3.9458379322472581</v>
      </c>
      <c r="G64">
        <v>1.0413675887819469</v>
      </c>
      <c r="H64">
        <v>0.21048984847792762</v>
      </c>
      <c r="I64">
        <v>0.22248069095680012</v>
      </c>
      <c r="J64">
        <v>0.74715783889537946</v>
      </c>
      <c r="K64">
        <v>5.1226157559198571E-2</v>
      </c>
      <c r="L64">
        <v>4.5467371327584925</v>
      </c>
      <c r="M64">
        <v>8.5080373155110856E-2</v>
      </c>
      <c r="N64">
        <v>0.55207795875331511</v>
      </c>
      <c r="O64">
        <v>1.1915780324844798E-2</v>
      </c>
      <c r="P64">
        <v>1.8225147156709536</v>
      </c>
      <c r="Q64">
        <v>1.9608657790827806</v>
      </c>
      <c r="R64">
        <v>0.44600812890037211</v>
      </c>
      <c r="S64">
        <v>18.168496230861166</v>
      </c>
    </row>
    <row r="65" spans="1:19">
      <c r="A65" t="s">
        <v>100</v>
      </c>
      <c r="B65" s="34" t="s">
        <v>105</v>
      </c>
      <c r="C65">
        <v>1.4747780559545962</v>
      </c>
      <c r="D65">
        <v>5.8111315929223584E-2</v>
      </c>
      <c r="E65">
        <v>5.2452743883906583E-2</v>
      </c>
      <c r="F65">
        <v>2.2342544114989948</v>
      </c>
      <c r="G65">
        <v>0.94787140557965799</v>
      </c>
      <c r="H65">
        <v>0.23107181772858087</v>
      </c>
      <c r="I65">
        <v>0.10003767709362288</v>
      </c>
      <c r="J65">
        <v>7.9719452373819166E-2</v>
      </c>
      <c r="K65">
        <v>4.2554954404373069E-2</v>
      </c>
      <c r="L65">
        <v>2.5114103606352067</v>
      </c>
      <c r="M65">
        <v>0.16307007437083421</v>
      </c>
      <c r="N65">
        <v>0.45541712611553153</v>
      </c>
      <c r="O65">
        <v>5.3322308298747387E-3</v>
      </c>
      <c r="P65">
        <v>1.1846181747360571</v>
      </c>
      <c r="Q65">
        <v>1.6530423390322291</v>
      </c>
      <c r="R65">
        <v>0.33952381822646593</v>
      </c>
      <c r="S65">
        <v>11.533265958392491</v>
      </c>
    </row>
    <row r="66" spans="1:19">
      <c r="A66" t="s">
        <v>100</v>
      </c>
      <c r="B66" s="34" t="s">
        <v>106</v>
      </c>
      <c r="C66">
        <v>0.51509274944731231</v>
      </c>
      <c r="D66">
        <v>5.9194852971891865E-2</v>
      </c>
      <c r="E66">
        <v>1.5258112251242073E-2</v>
      </c>
      <c r="F66">
        <v>1.123257192341157</v>
      </c>
      <c r="G66">
        <v>0.9650807586605179</v>
      </c>
      <c r="H66">
        <v>3.1844220136650003E-2</v>
      </c>
      <c r="I66">
        <v>3.5775848626105056E-2</v>
      </c>
      <c r="J66">
        <v>0.18589999060542439</v>
      </c>
      <c r="K66">
        <v>2.9801707373159292E-2</v>
      </c>
      <c r="L66">
        <v>0.80994538182293141</v>
      </c>
      <c r="M66">
        <v>2.6340078081882545E-2</v>
      </c>
      <c r="N66">
        <v>0.36171001459032093</v>
      </c>
      <c r="O66">
        <v>1.9417568961046169E-3</v>
      </c>
      <c r="P66">
        <v>0.57324828879843359</v>
      </c>
      <c r="Q66">
        <v>0.47052075293250084</v>
      </c>
      <c r="R66">
        <v>9.1178994025568727E-2</v>
      </c>
      <c r="S66">
        <v>5.2960906995607502</v>
      </c>
    </row>
    <row r="67" spans="1:19">
      <c r="A67" t="s">
        <v>100</v>
      </c>
      <c r="B67" s="34" t="s">
        <v>107</v>
      </c>
      <c r="C67">
        <v>0.12336289783758225</v>
      </c>
      <c r="D67">
        <v>8.064841805799694E-3</v>
      </c>
      <c r="E67">
        <v>9.991086235458746E-3</v>
      </c>
      <c r="F67">
        <v>3.9483615003933892</v>
      </c>
      <c r="G67">
        <v>0.13402152554511915</v>
      </c>
      <c r="H67">
        <v>1.9841351655778272E-3</v>
      </c>
      <c r="I67">
        <v>4.7543906645282075E-3</v>
      </c>
      <c r="J67">
        <v>0.75216016797971008</v>
      </c>
      <c r="K67">
        <v>8.7232303013304868E-3</v>
      </c>
      <c r="L67">
        <v>0.49001876685896306</v>
      </c>
      <c r="M67">
        <v>0.13455295234509101</v>
      </c>
      <c r="N67">
        <v>7.4784137059967115E-2</v>
      </c>
      <c r="O67">
        <v>2.4692724867639987E-4</v>
      </c>
      <c r="P67">
        <v>0.31525825912530436</v>
      </c>
      <c r="Q67">
        <v>0.21364971862008275</v>
      </c>
      <c r="R67">
        <v>0.31136978779453983</v>
      </c>
      <c r="S67">
        <v>6.5313043249805105</v>
      </c>
    </row>
    <row r="68" spans="1:19">
      <c r="A68" t="s">
        <v>100</v>
      </c>
      <c r="B68" s="34" t="s">
        <v>108</v>
      </c>
      <c r="C68">
        <v>0.23790328114603021</v>
      </c>
      <c r="D68">
        <v>7.9033468164269038E-3</v>
      </c>
      <c r="E68">
        <v>4.6368438868034101E-3</v>
      </c>
      <c r="F68">
        <v>1.1028290389111248</v>
      </c>
      <c r="G68">
        <v>0.1181772648330579</v>
      </c>
      <c r="H68">
        <v>1.3198546370673636E-2</v>
      </c>
      <c r="I68">
        <v>1.4432237192479658E-2</v>
      </c>
      <c r="J68">
        <v>5.7259533605503066E-2</v>
      </c>
      <c r="K68">
        <v>2.9738151891330888E-3</v>
      </c>
      <c r="L68">
        <v>9.10105404374697E-2</v>
      </c>
      <c r="M68">
        <v>2.4853991171680967E-2</v>
      </c>
      <c r="N68">
        <v>1.408479891523795E-2</v>
      </c>
      <c r="O68">
        <v>8.1477661152956626E-4</v>
      </c>
      <c r="P68">
        <v>6.6710905782700891E-2</v>
      </c>
      <c r="Q68">
        <v>0.25124079507282815</v>
      </c>
      <c r="R68">
        <v>2.0877735972653966E-2</v>
      </c>
      <c r="S68">
        <v>2.0289074519153587</v>
      </c>
    </row>
    <row r="69" spans="1:19">
      <c r="A69" t="s">
        <v>100</v>
      </c>
      <c r="B69" s="34" t="s">
        <v>109</v>
      </c>
      <c r="C69">
        <v>5.8997128162669554E-2</v>
      </c>
      <c r="D69">
        <v>2.4155683787718818E-4</v>
      </c>
      <c r="E69">
        <v>4.7988684808012994E-3</v>
      </c>
      <c r="F69">
        <v>3.3662805793323969</v>
      </c>
      <c r="G69">
        <v>1.764399315121068E-3</v>
      </c>
      <c r="H69">
        <v>2.8777249678890726E-3</v>
      </c>
      <c r="I69">
        <v>1.0939934246652072E-3</v>
      </c>
      <c r="J69">
        <v>0.54805829444058318</v>
      </c>
      <c r="K69">
        <v>4.5553673656822391E-3</v>
      </c>
      <c r="L69">
        <v>0.17522248569293453</v>
      </c>
      <c r="M69">
        <v>0.1775937712313489</v>
      </c>
      <c r="N69">
        <v>4.8922126859620718E-2</v>
      </c>
      <c r="O69">
        <v>7.3469656052344012E-5</v>
      </c>
      <c r="P69">
        <v>8.3142092075087604E-2</v>
      </c>
      <c r="Q69">
        <v>0.3564087463575234</v>
      </c>
      <c r="R69">
        <v>0.2349131422222932</v>
      </c>
      <c r="S69">
        <v>5.0649437464223297</v>
      </c>
    </row>
    <row r="70" spans="1:19">
      <c r="A70" t="s">
        <v>100</v>
      </c>
      <c r="B70" s="34" t="s">
        <v>110</v>
      </c>
      <c r="C70">
        <v>6.0608696840510845E-2</v>
      </c>
      <c r="D70">
        <v>1.5921738473567704E-4</v>
      </c>
      <c r="E70">
        <v>1.053187447559667E-3</v>
      </c>
      <c r="F70">
        <v>0.56751516893706366</v>
      </c>
      <c r="G70">
        <v>2.5647366977619157E-3</v>
      </c>
      <c r="H70">
        <v>4.9761744833088706E-2</v>
      </c>
      <c r="I70">
        <v>5.8753289769375439E-3</v>
      </c>
      <c r="J70">
        <v>0.21835996323999751</v>
      </c>
      <c r="K70">
        <v>1.1568625058006043E-4</v>
      </c>
      <c r="L70">
        <v>0.19901341617563517</v>
      </c>
      <c r="M70">
        <v>0.14397851580822874</v>
      </c>
      <c r="N70">
        <v>2.5407881014696265E-3</v>
      </c>
      <c r="O70">
        <v>3.4095742875666496E-4</v>
      </c>
      <c r="P70">
        <v>0.15364274844846904</v>
      </c>
      <c r="Q70">
        <v>0.61563406083313055</v>
      </c>
      <c r="R70">
        <v>6.0983179398071741E-2</v>
      </c>
      <c r="S70">
        <v>2.0821473968013606</v>
      </c>
    </row>
    <row r="71" spans="1:19">
      <c r="A71" t="s">
        <v>100</v>
      </c>
      <c r="B71" s="34" t="s">
        <v>111</v>
      </c>
      <c r="C71">
        <v>0.1264417660795143</v>
      </c>
      <c r="D71">
        <v>2.779600410094063E-3</v>
      </c>
      <c r="E71">
        <v>1.5222809892544265E-2</v>
      </c>
      <c r="F71">
        <v>1.8156865342812978</v>
      </c>
      <c r="G71">
        <v>4.2437484136963022E-2</v>
      </c>
      <c r="H71">
        <v>8.9089870683407568E-3</v>
      </c>
      <c r="I71">
        <v>2.9288000572976536E-2</v>
      </c>
      <c r="J71">
        <v>0.65282147726661677</v>
      </c>
      <c r="K71">
        <v>6.7214104900792382E-5</v>
      </c>
      <c r="L71">
        <v>0.65871885127230456</v>
      </c>
      <c r="M71">
        <v>0.69843213838765195</v>
      </c>
      <c r="N71">
        <v>1.84188950756079E-2</v>
      </c>
      <c r="O71">
        <v>1.6166695318850025E-3</v>
      </c>
      <c r="P71">
        <v>8.0140794198639398E-2</v>
      </c>
      <c r="Q71">
        <v>1.2616213326174979</v>
      </c>
      <c r="R71">
        <v>0.12643150033070505</v>
      </c>
      <c r="S71">
        <v>5.5390340552265798</v>
      </c>
    </row>
    <row r="72" spans="1:19">
      <c r="A72" t="s">
        <v>100</v>
      </c>
      <c r="B72" s="34" t="s">
        <v>112</v>
      </c>
      <c r="C72">
        <v>0.37972076752973294</v>
      </c>
      <c r="D72">
        <v>4.3220422364476097E-4</v>
      </c>
      <c r="E72">
        <v>4.0638121578888131E-3</v>
      </c>
      <c r="F72">
        <v>3.3259086710493477</v>
      </c>
      <c r="G72">
        <v>1.7768077060740239E-3</v>
      </c>
      <c r="H72">
        <v>2.8414348693717173E-4</v>
      </c>
      <c r="I72">
        <v>3.2254256281794014E-4</v>
      </c>
      <c r="J72">
        <v>0.67673604229382889</v>
      </c>
      <c r="K72">
        <v>1.5915530165906411E-3</v>
      </c>
      <c r="L72">
        <v>0.16092170133912731</v>
      </c>
      <c r="M72">
        <v>8.299051847931338E-3</v>
      </c>
      <c r="N72">
        <v>9.9172298724869989E-4</v>
      </c>
      <c r="O72">
        <v>3.8609092126301592E-5</v>
      </c>
      <c r="P72">
        <v>0.11760616922413547</v>
      </c>
      <c r="Q72">
        <v>1.1915390275269999E-2</v>
      </c>
      <c r="R72">
        <v>0.21436093868110895</v>
      </c>
      <c r="S72">
        <v>4.9049701274731206</v>
      </c>
    </row>
    <row r="73" spans="1:19">
      <c r="A73" t="s">
        <v>100</v>
      </c>
      <c r="B73" s="34" t="s">
        <v>113</v>
      </c>
      <c r="C73">
        <v>5.7894673786965001E-2</v>
      </c>
      <c r="D73">
        <v>1.4256625741238538E-2</v>
      </c>
      <c r="E73">
        <v>9.8594574064547746E-4</v>
      </c>
      <c r="F73">
        <v>4.22969940996839</v>
      </c>
      <c r="G73">
        <v>0.23295716027357116</v>
      </c>
      <c r="H73">
        <v>4.3727534678723146E-2</v>
      </c>
      <c r="I73">
        <v>6.0876208297753198E-3</v>
      </c>
      <c r="J73">
        <v>0.61437924125815968</v>
      </c>
      <c r="K73">
        <v>1.8954537435517116E-4</v>
      </c>
      <c r="L73">
        <v>9.0381797827575383E-2</v>
      </c>
      <c r="M73">
        <v>1.9746162282936019E-2</v>
      </c>
      <c r="N73">
        <v>9.573330861678464E-2</v>
      </c>
      <c r="O73">
        <v>2.8423926498515051E-4</v>
      </c>
      <c r="P73">
        <v>6.2731057807877022E-2</v>
      </c>
      <c r="Q73">
        <v>5.4540972075358241E-2</v>
      </c>
      <c r="R73">
        <v>0.51113446005570395</v>
      </c>
      <c r="S73">
        <v>6.0347297555841806</v>
      </c>
    </row>
    <row r="74" spans="1:19">
      <c r="A74" t="s">
        <v>100</v>
      </c>
      <c r="B74" s="34" t="s">
        <v>114</v>
      </c>
      <c r="C74">
        <v>1.9513460748488143E-2</v>
      </c>
      <c r="D74">
        <v>2.5305153192921592E-3</v>
      </c>
      <c r="E74">
        <v>1.7937487427103216E-3</v>
      </c>
      <c r="F74">
        <v>20.734023728297359</v>
      </c>
      <c r="G74">
        <v>4.0254290438225482E-2</v>
      </c>
      <c r="H74">
        <v>4.1493130219412144E-3</v>
      </c>
      <c r="I74">
        <v>9.3117404295295358E-5</v>
      </c>
      <c r="J74">
        <v>2.6999330921010625</v>
      </c>
      <c r="K74">
        <v>8.7438667475551179E-3</v>
      </c>
      <c r="L74">
        <v>8.1413430132762699E-2</v>
      </c>
      <c r="M74">
        <v>1.0971633231610767E-2</v>
      </c>
      <c r="N74">
        <v>4.5229633485730503E-3</v>
      </c>
      <c r="O74">
        <v>8.9690571065670355E-6</v>
      </c>
      <c r="P74">
        <v>0.15448632841829912</v>
      </c>
      <c r="Q74">
        <v>0.3239510085041637</v>
      </c>
      <c r="R74">
        <v>1.0737711703151476</v>
      </c>
      <c r="S74">
        <v>25.16016063583055</v>
      </c>
    </row>
    <row r="75" spans="1:19">
      <c r="A75" t="s">
        <v>100</v>
      </c>
      <c r="B75" s="34" t="s">
        <v>115</v>
      </c>
      <c r="C75">
        <v>3.6273846963759127E-3</v>
      </c>
      <c r="D75">
        <v>6.0730393609820243E-4</v>
      </c>
      <c r="E75">
        <v>1.1723877429043461E-2</v>
      </c>
      <c r="F75">
        <v>0.17287879350081425</v>
      </c>
      <c r="G75">
        <v>2.0373646846820748E-3</v>
      </c>
      <c r="H75">
        <v>1.3711410933634482E-2</v>
      </c>
      <c r="I75">
        <v>2.683587087848327E-4</v>
      </c>
      <c r="J75">
        <v>1.675127202247495E-2</v>
      </c>
      <c r="K75">
        <v>1.6518557491765895E-3</v>
      </c>
      <c r="L75">
        <v>0.59412878253785806</v>
      </c>
      <c r="M75">
        <v>6.9271929746470562E-3</v>
      </c>
      <c r="N75">
        <v>1.767380524777673E-2</v>
      </c>
      <c r="O75">
        <v>8.8905399655420103E-6</v>
      </c>
      <c r="P75">
        <v>6.9468979505268535E-2</v>
      </c>
      <c r="Q75">
        <v>1.780805685747211E-2</v>
      </c>
      <c r="R75">
        <v>9.677523683183864E-3</v>
      </c>
      <c r="S75">
        <v>0.93895085300709979</v>
      </c>
    </row>
    <row r="76" spans="1:19">
      <c r="A76" t="s">
        <v>100</v>
      </c>
      <c r="B76" s="33" t="s">
        <v>116</v>
      </c>
      <c r="C76">
        <v>0.30577811120364728</v>
      </c>
      <c r="D76">
        <v>6.6395279431308296E-5</v>
      </c>
      <c r="E76">
        <v>1.4051304456839109E-3</v>
      </c>
      <c r="F76">
        <v>9.9118936416971337E-2</v>
      </c>
      <c r="G76">
        <v>0</v>
      </c>
      <c r="H76">
        <v>5.2417133502042024E-2</v>
      </c>
      <c r="I76">
        <v>2.6043226114937257E-2</v>
      </c>
      <c r="J76">
        <v>7.6241046334509122E-2</v>
      </c>
      <c r="K76">
        <v>6.4258274480255562E-5</v>
      </c>
      <c r="L76">
        <v>0.18394851913515708</v>
      </c>
      <c r="M76">
        <v>9.3996741700124176E-3</v>
      </c>
      <c r="N76">
        <v>3.4924287074593607E-3</v>
      </c>
      <c r="O76">
        <v>1.3504676009437055E-3</v>
      </c>
      <c r="P76">
        <v>6.3043329511485169E-2</v>
      </c>
      <c r="Q76">
        <v>2.8758494945783752E-2</v>
      </c>
      <c r="R76">
        <v>1.1699974623782694E-2</v>
      </c>
      <c r="S76">
        <v>0.86282712626586999</v>
      </c>
    </row>
    <row r="77" spans="1:19">
      <c r="A77" t="s">
        <v>100</v>
      </c>
      <c r="B77" s="33" t="s">
        <v>117</v>
      </c>
      <c r="C77">
        <v>3.4182175289439343E-2</v>
      </c>
      <c r="D77">
        <v>1.2473781296097552E-2</v>
      </c>
      <c r="E77">
        <v>6.0508610057082302E-3</v>
      </c>
      <c r="F77">
        <v>0.38947571387558355</v>
      </c>
      <c r="G77">
        <v>8.8079238338423238E-4</v>
      </c>
      <c r="H77">
        <v>1.0330333436039396E-3</v>
      </c>
      <c r="I77">
        <v>1.2062873775053884E-3</v>
      </c>
      <c r="J77">
        <v>1.0734524879975282E-2</v>
      </c>
      <c r="K77">
        <v>2.3369749242829752E-4</v>
      </c>
      <c r="L77">
        <v>5.8456935880599303E-2</v>
      </c>
      <c r="M77">
        <v>7.2152623186649834E-3</v>
      </c>
      <c r="N77">
        <v>6.7307075506910508E-3</v>
      </c>
      <c r="O77">
        <v>6.958701924740518E-5</v>
      </c>
      <c r="P77">
        <v>8.3979679375751459E-2</v>
      </c>
      <c r="Q77">
        <v>0.18570454062748354</v>
      </c>
      <c r="R77">
        <v>6.2521025399210117E-2</v>
      </c>
      <c r="S77">
        <v>0.8609486051152544</v>
      </c>
    </row>
    <row r="78" spans="1:19">
      <c r="A78" t="s">
        <v>100</v>
      </c>
      <c r="B78" s="33" t="s">
        <v>118</v>
      </c>
      <c r="C78">
        <v>1.536497344955734E-2</v>
      </c>
      <c r="D78">
        <v>2.6947995875259423E-4</v>
      </c>
      <c r="E78">
        <v>1.3999729348889045E-2</v>
      </c>
      <c r="F78">
        <v>2.6957976166727349E-2</v>
      </c>
      <c r="G78">
        <v>0.20530168946049621</v>
      </c>
      <c r="H78">
        <v>5.4726733721733645E-2</v>
      </c>
      <c r="I78">
        <v>8.5568926555046332E-3</v>
      </c>
      <c r="J78">
        <v>1.2663019433460931E-2</v>
      </c>
      <c r="K78">
        <v>4.4942695351324335E-5</v>
      </c>
      <c r="L78">
        <v>0.16636497885641788</v>
      </c>
      <c r="M78">
        <v>2.0870507879825695E-2</v>
      </c>
      <c r="N78">
        <v>8.0956745040247746E-2</v>
      </c>
      <c r="O78">
        <v>4.833634411285509E-4</v>
      </c>
      <c r="P78">
        <v>0.16234216638189025</v>
      </c>
      <c r="Q78">
        <v>0.33742882207391034</v>
      </c>
      <c r="R78">
        <v>4.7105530816413221E-2</v>
      </c>
      <c r="S78">
        <v>1.1534375513805912</v>
      </c>
    </row>
    <row r="79" spans="1:19">
      <c r="A79" t="s">
        <v>100</v>
      </c>
      <c r="B79" s="33" t="s">
        <v>119</v>
      </c>
      <c r="C79">
        <v>0.20533131376020819</v>
      </c>
      <c r="D79">
        <v>6.2911627450024099E-4</v>
      </c>
      <c r="E79">
        <v>7.9821615835728998E-4</v>
      </c>
      <c r="F79">
        <v>0.15746180888774575</v>
      </c>
      <c r="G79">
        <v>9.6796744300107207E-3</v>
      </c>
      <c r="H79">
        <v>5.2272347902254879E-2</v>
      </c>
      <c r="I79">
        <v>5.401633540099704E-3</v>
      </c>
      <c r="J79">
        <v>4.0974996831579347E-2</v>
      </c>
      <c r="K79">
        <v>7.6645866078479119E-3</v>
      </c>
      <c r="L79">
        <v>0.6515574897640235</v>
      </c>
      <c r="M79">
        <v>1.0602207180190781E-2</v>
      </c>
      <c r="N79">
        <v>3.4409426550920941E-3</v>
      </c>
      <c r="O79">
        <v>2.8512016565132581E-4</v>
      </c>
      <c r="P79">
        <v>0.1021285018366509</v>
      </c>
      <c r="Q79">
        <v>0.39986722755902804</v>
      </c>
      <c r="R79">
        <v>3.4960128965792592E-2</v>
      </c>
      <c r="S79">
        <v>1.6830553125197412</v>
      </c>
    </row>
    <row r="80" spans="1:19">
      <c r="A80" t="s">
        <v>100</v>
      </c>
      <c r="B80" s="33" t="s">
        <v>120</v>
      </c>
      <c r="C80">
        <v>0.28768100067438596</v>
      </c>
      <c r="D80">
        <v>3.9872198836613526E-3</v>
      </c>
      <c r="E80">
        <v>1.2820451729835924E-2</v>
      </c>
      <c r="F80">
        <v>0.12878242449423283</v>
      </c>
      <c r="G80">
        <v>6.3881629150319696E-2</v>
      </c>
      <c r="H80">
        <v>0.22791823004518319</v>
      </c>
      <c r="I80">
        <v>2.4960463901302354E-2</v>
      </c>
      <c r="J80">
        <v>1.1083363345534281E-3</v>
      </c>
      <c r="K80">
        <v>4.2776679382411364E-4</v>
      </c>
      <c r="L80">
        <v>2.6272850738706666E-3</v>
      </c>
      <c r="M80">
        <v>1.0294025404258278E-3</v>
      </c>
      <c r="N80">
        <v>4.3512161185281784E-3</v>
      </c>
      <c r="O80">
        <v>1.3162536830747806E-3</v>
      </c>
      <c r="P80">
        <v>0.2425979846614652</v>
      </c>
      <c r="Q80">
        <v>1.3237800868068916E-3</v>
      </c>
      <c r="R80">
        <v>0.12287498775383554</v>
      </c>
      <c r="S80">
        <v>1.1276884329259929</v>
      </c>
    </row>
    <row r="81" spans="1:19">
      <c r="A81" t="s">
        <v>100</v>
      </c>
      <c r="B81" s="33" t="s">
        <v>121</v>
      </c>
      <c r="C81">
        <v>1.3996232989779145E-2</v>
      </c>
      <c r="D81">
        <v>2.7844753978036874E-3</v>
      </c>
      <c r="E81">
        <v>1.2654226492523346E-2</v>
      </c>
      <c r="F81">
        <v>6.2053851921632486E-2</v>
      </c>
      <c r="G81">
        <v>4.265330337692852E-2</v>
      </c>
      <c r="H81">
        <v>2.4174900123430376E-4</v>
      </c>
      <c r="I81">
        <v>3.8948206072086933E-5</v>
      </c>
      <c r="J81">
        <v>1.0305968709992896E-2</v>
      </c>
      <c r="K81">
        <v>1.0987132758649709E-4</v>
      </c>
      <c r="L81">
        <v>0.68421264295330175</v>
      </c>
      <c r="M81">
        <v>9.3855224689143313E-4</v>
      </c>
      <c r="N81">
        <v>2.6984916951870552E-2</v>
      </c>
      <c r="O81">
        <v>3.2328215154475703E-5</v>
      </c>
      <c r="P81">
        <v>0.20242484913262615</v>
      </c>
      <c r="Q81">
        <v>0.38331426581764205</v>
      </c>
      <c r="R81">
        <v>6.7682405590444361E-2</v>
      </c>
      <c r="S81">
        <v>1.510428588331763</v>
      </c>
    </row>
    <row r="82" spans="1:19">
      <c r="A82" t="s">
        <v>100</v>
      </c>
      <c r="B82" s="33" t="s">
        <v>122</v>
      </c>
      <c r="C82">
        <v>0.37743039123289535</v>
      </c>
      <c r="D82">
        <v>1.2199539704662143E-2</v>
      </c>
      <c r="E82">
        <v>5.3878621350012201E-2</v>
      </c>
      <c r="F82">
        <v>0.46784347146098071</v>
      </c>
      <c r="G82">
        <v>0.19915422492220181</v>
      </c>
      <c r="H82">
        <v>9.5895398062939563E-4</v>
      </c>
      <c r="I82">
        <v>3.2609602089797463E-2</v>
      </c>
      <c r="J82">
        <v>6.4981269124817942E-2</v>
      </c>
      <c r="K82">
        <v>2.4293307843057388E-3</v>
      </c>
      <c r="L82">
        <v>0.62160286528185438</v>
      </c>
      <c r="M82">
        <v>8.7740267470470812E-3</v>
      </c>
      <c r="N82">
        <v>1.7112997896006732E-2</v>
      </c>
      <c r="O82">
        <v>1.7204127463969904E-3</v>
      </c>
      <c r="P82">
        <v>0.85294004248720512</v>
      </c>
      <c r="Q82">
        <v>1.6579334977638922</v>
      </c>
      <c r="R82">
        <v>0.11141114903952243</v>
      </c>
      <c r="S82">
        <v>4.4829803966110831</v>
      </c>
    </row>
    <row r="83" spans="1:19">
      <c r="A83" t="s">
        <v>100</v>
      </c>
      <c r="B83" s="33" t="s">
        <v>123</v>
      </c>
      <c r="C83">
        <v>0.36783588649801757</v>
      </c>
      <c r="D83">
        <v>2.8796968762678787E-5</v>
      </c>
      <c r="E83">
        <v>7.1800680695566221E-5</v>
      </c>
      <c r="F83">
        <v>1.7739911419056398E-2</v>
      </c>
      <c r="G83">
        <v>1.1208763330348148E-3</v>
      </c>
      <c r="H83">
        <v>5.2566193830831942E-3</v>
      </c>
      <c r="I83">
        <v>3.0312472971699922E-2</v>
      </c>
      <c r="J83">
        <v>1.1302694266788649E-2</v>
      </c>
      <c r="K83">
        <v>9.1780764164268169E-3</v>
      </c>
      <c r="L83">
        <v>2.7561555463098699</v>
      </c>
      <c r="M83">
        <v>1.8387022250771601E-2</v>
      </c>
      <c r="N83">
        <v>8.0088301400005335E-2</v>
      </c>
      <c r="O83">
        <v>1.5966955201879574E-3</v>
      </c>
      <c r="P83">
        <v>0.13391452406345472</v>
      </c>
      <c r="Q83">
        <v>7.7520102908721356E-3</v>
      </c>
      <c r="R83">
        <v>6.5719713559158066E-3</v>
      </c>
      <c r="S83">
        <v>3.4473132061288538</v>
      </c>
    </row>
    <row r="84" spans="1:19">
      <c r="A84" t="s">
        <v>100</v>
      </c>
      <c r="B84" s="33" t="s">
        <v>124</v>
      </c>
      <c r="C84">
        <v>1.5314247053011343</v>
      </c>
      <c r="D84">
        <v>1.5742911490538414E-2</v>
      </c>
      <c r="E84">
        <v>5.2775571710617086E-4</v>
      </c>
      <c r="F84">
        <v>0.11675506544648329</v>
      </c>
      <c r="G84">
        <v>0.25686174895504088</v>
      </c>
      <c r="H84">
        <v>7.3733897453687192E-4</v>
      </c>
      <c r="I84">
        <v>0.1344424256991863</v>
      </c>
      <c r="J84">
        <v>9.5786888945781357E-4</v>
      </c>
      <c r="K84">
        <v>2.9883184660406403E-5</v>
      </c>
      <c r="L84">
        <v>0.10023845362852057</v>
      </c>
      <c r="M84">
        <v>9.8812264271694872E-3</v>
      </c>
      <c r="N84">
        <v>1.9265759095912216E-3</v>
      </c>
      <c r="O84">
        <v>7.0378545268663384E-3</v>
      </c>
      <c r="P84">
        <v>0.10204732831247831</v>
      </c>
      <c r="Q84">
        <v>1.9430200006276266E-3</v>
      </c>
      <c r="R84">
        <v>4.9670006347728446E-3</v>
      </c>
      <c r="S84">
        <v>2.2855211630982808</v>
      </c>
    </row>
    <row r="85" spans="1:19">
      <c r="A85" t="s">
        <v>100</v>
      </c>
      <c r="B85" s="33" t="s">
        <v>125</v>
      </c>
      <c r="C85">
        <v>1.1438782520091451E-2</v>
      </c>
      <c r="D85">
        <v>1.5026462839027754E-2</v>
      </c>
      <c r="E85">
        <v>1.4633544573762203E-3</v>
      </c>
      <c r="F85">
        <v>1.3665833120683146E-2</v>
      </c>
      <c r="G85">
        <v>1.0388964715453142E-3</v>
      </c>
      <c r="H85">
        <v>4.6650138823878251E-5</v>
      </c>
      <c r="I85">
        <v>6.958965110337445E-5</v>
      </c>
      <c r="J85">
        <v>8.6330344931511149E-3</v>
      </c>
      <c r="K85">
        <v>5.7942083135864575E-5</v>
      </c>
      <c r="L85">
        <v>2.4998282296973429E-2</v>
      </c>
      <c r="M85">
        <v>6.0738237633284342E-3</v>
      </c>
      <c r="N85">
        <v>0.10148911050926124</v>
      </c>
      <c r="O85">
        <v>4.9787316819857597E-5</v>
      </c>
      <c r="P85">
        <v>0.31323005136265003</v>
      </c>
      <c r="Q85">
        <v>7.3827929652630075E-3</v>
      </c>
      <c r="R85">
        <v>3.5591404414230254E-3</v>
      </c>
      <c r="S85">
        <v>0.50822353443044221</v>
      </c>
    </row>
    <row r="86" spans="1:19">
      <c r="A86" t="s">
        <v>100</v>
      </c>
      <c r="B86" s="33" t="s">
        <v>126</v>
      </c>
      <c r="C86">
        <v>1.1991697330120843E-2</v>
      </c>
      <c r="D86">
        <v>1.9034273662565937E-5</v>
      </c>
      <c r="E86">
        <v>1.023432700932192E-3</v>
      </c>
      <c r="F86">
        <v>5.6261431197839329E-2</v>
      </c>
      <c r="G86">
        <v>0.24202768860353707</v>
      </c>
      <c r="H86">
        <v>4.5811762127367928E-5</v>
      </c>
      <c r="I86">
        <v>8.2102382569493315E-4</v>
      </c>
      <c r="J86">
        <v>8.6777021746726746E-3</v>
      </c>
      <c r="K86">
        <v>9.7619981378913034E-3</v>
      </c>
      <c r="L86">
        <v>2.4876369159521516E-2</v>
      </c>
      <c r="M86">
        <v>5.3447246115183589E-3</v>
      </c>
      <c r="N86">
        <v>3.0718860894154432E-3</v>
      </c>
      <c r="O86">
        <v>0</v>
      </c>
      <c r="P86">
        <v>7.1410611716622441E-2</v>
      </c>
      <c r="Q86">
        <v>4.2691165598984782E-2</v>
      </c>
      <c r="R86">
        <v>4.9409077210942343E-3</v>
      </c>
      <c r="S86">
        <v>0.4829654849037297</v>
      </c>
    </row>
    <row r="87" spans="1:19">
      <c r="A87" t="s">
        <v>100</v>
      </c>
      <c r="B87" s="33" t="s">
        <v>127</v>
      </c>
      <c r="C87">
        <v>3.2553355249998361E-2</v>
      </c>
      <c r="D87">
        <v>6.5418868404120478E-2</v>
      </c>
      <c r="E87">
        <v>1.2212578112940076E-3</v>
      </c>
      <c r="F87">
        <v>2.5198381500786127E-3</v>
      </c>
      <c r="G87">
        <v>1.0692934267098746</v>
      </c>
      <c r="H87">
        <v>9.2646956267516956E-4</v>
      </c>
      <c r="I87">
        <v>2.3787984197776169E-5</v>
      </c>
      <c r="J87">
        <v>7.0885607155943831E-3</v>
      </c>
      <c r="K87">
        <v>9.1991036227790368E-3</v>
      </c>
      <c r="L87">
        <v>2.2950221690745565E-2</v>
      </c>
      <c r="M87">
        <v>1.3174197189632864E-2</v>
      </c>
      <c r="N87">
        <v>9.5624407433978931E-2</v>
      </c>
      <c r="O87">
        <v>1.1311356277216023E-5</v>
      </c>
      <c r="P87">
        <v>5.0009174392741329E-2</v>
      </c>
      <c r="Q87">
        <v>9.2333681046952165E-4</v>
      </c>
      <c r="R87">
        <v>3.8110528658208409E-3</v>
      </c>
      <c r="S87">
        <v>1.3747483699500549</v>
      </c>
    </row>
    <row r="88" spans="1:19">
      <c r="A88" t="s">
        <v>100</v>
      </c>
      <c r="B88" s="33" t="s">
        <v>128</v>
      </c>
      <c r="C88">
        <v>1.2533228754158188E-2</v>
      </c>
      <c r="D88">
        <v>2.0703961095835943E-4</v>
      </c>
      <c r="E88">
        <v>4.9776692887282259E-4</v>
      </c>
      <c r="F88">
        <v>6.8368111044321722E-2</v>
      </c>
      <c r="G88">
        <v>2.9399453244494111E-4</v>
      </c>
      <c r="H88">
        <v>1.6502006462535412E-3</v>
      </c>
      <c r="I88">
        <v>3.0718965870215609E-3</v>
      </c>
      <c r="J88">
        <v>8.3543173260025583E-3</v>
      </c>
      <c r="K88">
        <v>6.7615351242999999E-6</v>
      </c>
      <c r="L88">
        <v>6.4585926827543716E-2</v>
      </c>
      <c r="M88">
        <v>7.4185419342542858E-3</v>
      </c>
      <c r="N88">
        <v>0.42524970190545019</v>
      </c>
      <c r="O88">
        <v>1.9069484700383332E-4</v>
      </c>
      <c r="P88">
        <v>0.22891033521254123</v>
      </c>
      <c r="Q88">
        <v>3.7830089608554829E-3</v>
      </c>
      <c r="R88">
        <v>6.3195346507782801E-4</v>
      </c>
      <c r="S88">
        <v>0.82575348011755523</v>
      </c>
    </row>
    <row r="89" spans="1:19">
      <c r="A89" t="s">
        <v>100</v>
      </c>
      <c r="B89" s="33" t="s">
        <v>129</v>
      </c>
      <c r="C89">
        <v>3.5431161194772187E-2</v>
      </c>
      <c r="D89">
        <v>0</v>
      </c>
      <c r="E89">
        <v>5.246149150716084E-4</v>
      </c>
      <c r="F89">
        <v>2.3402438066284503E-3</v>
      </c>
      <c r="G89">
        <v>5.2226526045195953E-4</v>
      </c>
      <c r="H89">
        <v>7.4738182927225338E-4</v>
      </c>
      <c r="I89">
        <v>3.5886840060284086E-4</v>
      </c>
      <c r="J89">
        <v>6.7714074193361284E-3</v>
      </c>
      <c r="K89">
        <v>4.0224019742178152E-2</v>
      </c>
      <c r="L89">
        <v>6.5134399259999753E-2</v>
      </c>
      <c r="M89">
        <v>1.4259492448863931E-2</v>
      </c>
      <c r="N89">
        <v>8.2944787996641622E-3</v>
      </c>
      <c r="O89">
        <v>3.5753723612030885E-6</v>
      </c>
      <c r="P89">
        <v>7.9973659177579037E-3</v>
      </c>
      <c r="Q89">
        <v>9.943239551226668E-4</v>
      </c>
      <c r="R89">
        <v>4.320195199028376E-3</v>
      </c>
      <c r="S89">
        <v>0.18792379352112221</v>
      </c>
    </row>
    <row r="90" spans="1:19">
      <c r="A90" t="s">
        <v>100</v>
      </c>
      <c r="B90" s="33" t="s">
        <v>130</v>
      </c>
      <c r="C90">
        <v>1.0090688784483604E-2</v>
      </c>
      <c r="D90">
        <v>4.5949868939909599E-4</v>
      </c>
      <c r="E90">
        <v>8.4592804080263484E-4</v>
      </c>
      <c r="F90">
        <v>5.5606546825913483E-2</v>
      </c>
      <c r="G90">
        <v>0</v>
      </c>
      <c r="H90">
        <v>9.1623524254735855E-5</v>
      </c>
      <c r="I90">
        <v>3.2649468468903819E-4</v>
      </c>
      <c r="J90">
        <v>7.8066728124497331E-3</v>
      </c>
      <c r="K90">
        <v>6.3031545956548918E-6</v>
      </c>
      <c r="L90">
        <v>4.7709924872378906E-3</v>
      </c>
      <c r="M90">
        <v>2.2560115909628919E-3</v>
      </c>
      <c r="N90">
        <v>2.6843060948777975E-4</v>
      </c>
      <c r="O90">
        <v>2.8670384285695016E-6</v>
      </c>
      <c r="P90">
        <v>0.14872100794788423</v>
      </c>
      <c r="Q90">
        <v>3.8907646782355698E-3</v>
      </c>
      <c r="R90">
        <v>2.1503590395859362E-3</v>
      </c>
      <c r="S90">
        <v>0.23729418990831164</v>
      </c>
    </row>
    <row r="91" spans="1:19">
      <c r="A91" t="s">
        <v>100</v>
      </c>
      <c r="B91" s="33" t="s">
        <v>131</v>
      </c>
      <c r="C91">
        <v>2.0543209235793114E-2</v>
      </c>
      <c r="D91">
        <v>1.5352673407579287E-3</v>
      </c>
      <c r="E91">
        <v>4.0190076312618395E-4</v>
      </c>
      <c r="F91">
        <v>2.2342794460996629E-3</v>
      </c>
      <c r="G91">
        <v>2.5154496475380483E-2</v>
      </c>
      <c r="H91">
        <v>1.228757379685419E-3</v>
      </c>
      <c r="I91">
        <v>4.5996117571078798E-4</v>
      </c>
      <c r="J91">
        <v>8.4412897630947725E-3</v>
      </c>
      <c r="K91">
        <v>8.5357390682161416E-5</v>
      </c>
      <c r="L91">
        <v>2.0494507004940488E-2</v>
      </c>
      <c r="M91">
        <v>4.1675238145941762E-3</v>
      </c>
      <c r="N91">
        <v>1.4466562600681243E-3</v>
      </c>
      <c r="O91">
        <v>2.1324167718550502E-5</v>
      </c>
      <c r="P91">
        <v>8.1077206190691697E-3</v>
      </c>
      <c r="Q91">
        <v>1.3278472629995264E-2</v>
      </c>
      <c r="R91">
        <v>4.778053283651218E-3</v>
      </c>
      <c r="S91">
        <v>0.11237877675034724</v>
      </c>
    </row>
    <row r="92" spans="1:19">
      <c r="A92" t="s">
        <v>100</v>
      </c>
      <c r="B92" s="33" t="s">
        <v>132</v>
      </c>
      <c r="C92">
        <v>1.8641668491376606E-2</v>
      </c>
      <c r="D92">
        <v>4.3518081714100099E-5</v>
      </c>
      <c r="E92">
        <v>8.0501006104816142E-4</v>
      </c>
      <c r="F92">
        <v>5.5220662885915317E-2</v>
      </c>
      <c r="G92">
        <v>1.2984302212437626E-4</v>
      </c>
      <c r="H92">
        <v>5.591819297604772E-3</v>
      </c>
      <c r="I92">
        <v>2.0118683156322703E-5</v>
      </c>
      <c r="J92">
        <v>1.5380923612937636E-3</v>
      </c>
      <c r="K92">
        <v>4.7250281333677258E-5</v>
      </c>
      <c r="L92">
        <v>2.0020640174966076E-2</v>
      </c>
      <c r="M92">
        <v>1.2227250888937391E-2</v>
      </c>
      <c r="N92">
        <v>5.1815869347215937E-5</v>
      </c>
      <c r="O92">
        <v>2.6558243168967044E-6</v>
      </c>
      <c r="P92">
        <v>5.6965670283020131E-3</v>
      </c>
      <c r="Q92">
        <v>3.5355955111739945E-3</v>
      </c>
      <c r="R92">
        <v>5.9175324462046319E-3</v>
      </c>
      <c r="S92">
        <v>0.12949004090910421</v>
      </c>
    </row>
    <row r="93" spans="1:19">
      <c r="A93" t="s">
        <v>100</v>
      </c>
      <c r="B93" s="33" t="s">
        <v>133</v>
      </c>
      <c r="C93">
        <v>4.6424123115684779E-4</v>
      </c>
      <c r="D93">
        <v>1.7419715533395497E-4</v>
      </c>
      <c r="E93">
        <v>4.2582430772719615E-4</v>
      </c>
      <c r="F93">
        <v>4.6134303726745429E-2</v>
      </c>
      <c r="G93">
        <v>1.2622287807850796E-4</v>
      </c>
      <c r="H93">
        <v>6.0563598857310552E-4</v>
      </c>
      <c r="I93">
        <v>3.9025270978765292E-5</v>
      </c>
      <c r="J93">
        <v>1.3307666257517781E-2</v>
      </c>
      <c r="K93">
        <v>5.8385956807627259E-6</v>
      </c>
      <c r="L93">
        <v>5.8469082961472907E-2</v>
      </c>
      <c r="M93">
        <v>3.64160885671172E-3</v>
      </c>
      <c r="N93">
        <v>1.0847850316655361E-2</v>
      </c>
      <c r="O93">
        <v>0</v>
      </c>
      <c r="P93">
        <v>8.1792320369196148E-3</v>
      </c>
      <c r="Q93">
        <v>5.3627624720320455E-3</v>
      </c>
      <c r="R93">
        <v>2.9165005913398545E-3</v>
      </c>
      <c r="S93">
        <v>0.1506999926468211</v>
      </c>
    </row>
    <row r="94" spans="1:19">
      <c r="A94" t="s">
        <v>100</v>
      </c>
      <c r="B94" s="33" t="s">
        <v>134</v>
      </c>
      <c r="C94">
        <v>9.1426131128180543E-3</v>
      </c>
      <c r="D94">
        <v>1.9071935847048138E-5</v>
      </c>
      <c r="E94">
        <v>1.1056791247858744E-3</v>
      </c>
      <c r="F94">
        <v>5.1128285168260845E-2</v>
      </c>
      <c r="G94">
        <v>3.3555012725372535E-4</v>
      </c>
      <c r="H94">
        <v>3.4098034622509488E-5</v>
      </c>
      <c r="I94">
        <v>1.101453560175214E-3</v>
      </c>
      <c r="J94">
        <v>1.0835041642351939E-3</v>
      </c>
      <c r="K94">
        <v>9.2701422472279971E-4</v>
      </c>
      <c r="L94">
        <v>3.9751315613468563E-2</v>
      </c>
      <c r="M94">
        <v>3.1997988940162259E-3</v>
      </c>
      <c r="N94">
        <v>1.1824810950740172E-3</v>
      </c>
      <c r="O94">
        <v>5.5534433187925947E-5</v>
      </c>
      <c r="P94">
        <v>4.7704432119495266E-3</v>
      </c>
      <c r="Q94">
        <v>3.4679778309936182E-3</v>
      </c>
      <c r="R94">
        <v>3.7747898083395626E-3</v>
      </c>
      <c r="S94">
        <v>0.12107961033950687</v>
      </c>
    </row>
    <row r="95" spans="1:19">
      <c r="A95" t="s">
        <v>100</v>
      </c>
      <c r="B95" s="33" t="s">
        <v>135</v>
      </c>
      <c r="C95">
        <v>2.1868996390331574E-2</v>
      </c>
      <c r="D95">
        <v>1.595603444799476E-4</v>
      </c>
      <c r="E95">
        <v>3.8780888646561262E-4</v>
      </c>
      <c r="F95">
        <v>4.2124388519255263E-2</v>
      </c>
      <c r="G95">
        <v>3.212515384376502E-4</v>
      </c>
      <c r="H95">
        <v>7.0013325482642941E-4</v>
      </c>
      <c r="I95">
        <v>6.0601065174203939E-4</v>
      </c>
      <c r="J95">
        <v>6.2529352271951666E-3</v>
      </c>
      <c r="K95">
        <v>2.1952625637144951E-5</v>
      </c>
      <c r="L95">
        <v>8.5961285516233943E-4</v>
      </c>
      <c r="M95">
        <v>3.1400180127310051E-3</v>
      </c>
      <c r="N95">
        <v>9.7556071530391364E-5</v>
      </c>
      <c r="O95">
        <v>2.2956708030583139E-5</v>
      </c>
      <c r="P95">
        <v>2.35118563276E-2</v>
      </c>
      <c r="Q95">
        <v>4.2373663255109051E-2</v>
      </c>
      <c r="R95">
        <v>5.1123390035066052E-3</v>
      </c>
      <c r="S95">
        <v>0.14756103967232548</v>
      </c>
    </row>
    <row r="96" spans="1:19">
      <c r="A96" t="s">
        <v>100</v>
      </c>
      <c r="B96" s="33" t="s">
        <v>136</v>
      </c>
      <c r="C96">
        <v>8.5644109425935255E-3</v>
      </c>
      <c r="D96">
        <v>1.6605408121439513E-4</v>
      </c>
      <c r="E96">
        <v>1.2877669078319443E-3</v>
      </c>
      <c r="F96">
        <v>5.0396763001572253E-3</v>
      </c>
      <c r="G96">
        <v>0</v>
      </c>
      <c r="H96">
        <v>5.4421022331530011E-4</v>
      </c>
      <c r="I96">
        <v>3.5977342585535865E-5</v>
      </c>
      <c r="J96">
        <v>7.0851322783767046E-3</v>
      </c>
      <c r="K96">
        <v>2.1565941291712409E-5</v>
      </c>
      <c r="L96">
        <v>1.8731943810966101E-2</v>
      </c>
      <c r="M96">
        <v>3.6658712271355753E-3</v>
      </c>
      <c r="N96">
        <v>1.3857747270140663E-4</v>
      </c>
      <c r="O96">
        <v>1.1846759843670007E-6</v>
      </c>
      <c r="P96">
        <v>8.8843075591693577E-3</v>
      </c>
      <c r="Q96">
        <v>2.9615655544006358E-3</v>
      </c>
      <c r="R96">
        <v>4.1606666531102121E-3</v>
      </c>
      <c r="S96">
        <v>6.1288910970688448E-2</v>
      </c>
    </row>
    <row r="97" spans="1:19">
      <c r="A97" t="s">
        <v>100</v>
      </c>
      <c r="B97" s="33" t="s">
        <v>137</v>
      </c>
      <c r="C97">
        <v>8.4263543630207494E-3</v>
      </c>
      <c r="D97">
        <v>3.7833827534750064E-5</v>
      </c>
      <c r="E97">
        <v>3.6482701742046597E-4</v>
      </c>
      <c r="F97">
        <v>9.0885778457220567E-2</v>
      </c>
      <c r="G97">
        <v>6.2314855512468625E-4</v>
      </c>
      <c r="H97">
        <v>1.0807932152268052E-4</v>
      </c>
      <c r="I97">
        <v>1.0107153145799685E-4</v>
      </c>
      <c r="J97">
        <v>6.7783842413149387E-4</v>
      </c>
      <c r="K97">
        <v>0</v>
      </c>
      <c r="L97">
        <v>6.5932278640868702E-2</v>
      </c>
      <c r="M97">
        <v>3.5189921576268546E-3</v>
      </c>
      <c r="N97">
        <v>4.3363116575978466E-4</v>
      </c>
      <c r="O97">
        <v>0</v>
      </c>
      <c r="P97">
        <v>3.3234961317596401E-3</v>
      </c>
      <c r="Q97">
        <v>3.8067978373135247E-4</v>
      </c>
      <c r="R97">
        <v>3.0648679884528462E-3</v>
      </c>
      <c r="S97">
        <v>0.17787887736619723</v>
      </c>
    </row>
    <row r="98" spans="1:19">
      <c r="A98" t="s">
        <v>100</v>
      </c>
      <c r="B98" s="33" t="s">
        <v>138</v>
      </c>
      <c r="C98">
        <v>4.6424123115684779E-4</v>
      </c>
      <c r="D98">
        <v>5.1317686877583313E-4</v>
      </c>
      <c r="E98">
        <v>3.0968360785532667E-5</v>
      </c>
      <c r="F98">
        <v>0</v>
      </c>
      <c r="G98">
        <v>7.7736078077670356E-3</v>
      </c>
      <c r="H98">
        <v>6.0975992492995346E-5</v>
      </c>
      <c r="I98">
        <v>3.2640279786422255E-4</v>
      </c>
      <c r="J98">
        <v>9.8229657926651726E-4</v>
      </c>
      <c r="K98">
        <v>1.0098432546179481E-5</v>
      </c>
      <c r="L98">
        <v>5.0866443017827834E-2</v>
      </c>
      <c r="M98">
        <v>7.071006846962824E-3</v>
      </c>
      <c r="N98">
        <v>1.0059012740981643E-3</v>
      </c>
      <c r="O98">
        <v>1.9000277674818822E-4</v>
      </c>
      <c r="P98">
        <v>3.9311907391219592E-3</v>
      </c>
      <c r="Q98">
        <v>4.3727521366783151E-3</v>
      </c>
      <c r="R98">
        <v>4.3806890191540049E-3</v>
      </c>
      <c r="S98">
        <v>8.1979753881284978E-2</v>
      </c>
    </row>
    <row r="99" spans="1:19">
      <c r="A99" t="s">
        <v>100</v>
      </c>
      <c r="B99" s="33" t="s">
        <v>139</v>
      </c>
      <c r="C99">
        <v>4.4834005457850878E-2</v>
      </c>
      <c r="D99">
        <v>0</v>
      </c>
      <c r="E99">
        <v>1.2922040661483836E-3</v>
      </c>
      <c r="F99">
        <v>4.6804876132569007E-3</v>
      </c>
      <c r="G99">
        <v>2.9835524284393955E-4</v>
      </c>
      <c r="H99">
        <v>1.0270936732821312E-3</v>
      </c>
      <c r="I99">
        <v>3.1982400553201007E-3</v>
      </c>
      <c r="J99">
        <v>9.5490923835939157E-4</v>
      </c>
      <c r="K99">
        <v>3.5194303610597277E-5</v>
      </c>
      <c r="L99">
        <v>1.6919970798834782E-2</v>
      </c>
      <c r="M99">
        <v>2.5804198064545147E-3</v>
      </c>
      <c r="N99">
        <v>1.0775446305784087E-3</v>
      </c>
      <c r="O99">
        <v>2.2448319983117693E-5</v>
      </c>
      <c r="P99">
        <v>8.1436319602108398E-3</v>
      </c>
      <c r="Q99">
        <v>2.5327733771334238E-3</v>
      </c>
      <c r="R99">
        <v>1.3887258300755434E-3</v>
      </c>
      <c r="S99">
        <v>8.898600437373716E-2</v>
      </c>
    </row>
    <row r="100" spans="1:19">
      <c r="A100" t="s">
        <v>100</v>
      </c>
      <c r="B100" s="33" t="s">
        <v>140</v>
      </c>
      <c r="C100">
        <v>7.8486758685514246E-3</v>
      </c>
      <c r="D100">
        <v>3.1261528131920624E-4</v>
      </c>
      <c r="E100">
        <v>1.4430918198304887E-5</v>
      </c>
      <c r="F100">
        <v>8.0445692557987059E-2</v>
      </c>
      <c r="G100">
        <v>2.8963382204594268E-4</v>
      </c>
      <c r="H100">
        <v>7.1231408959704368E-5</v>
      </c>
      <c r="I100">
        <v>3.4841285464293215E-4</v>
      </c>
      <c r="J100">
        <v>0</v>
      </c>
      <c r="K100">
        <v>4.7420772601447503E-6</v>
      </c>
      <c r="L100">
        <v>7.9305347942337789E-4</v>
      </c>
      <c r="M100">
        <v>2.4723398792261264E-3</v>
      </c>
      <c r="N100">
        <v>3.2679371502633003E-3</v>
      </c>
      <c r="O100">
        <v>1.9470755090358893E-5</v>
      </c>
      <c r="P100">
        <v>2.7530537049393899E-3</v>
      </c>
      <c r="Q100">
        <v>0</v>
      </c>
      <c r="R100">
        <v>2.9034451271279238E-3</v>
      </c>
      <c r="S100">
        <v>0.10154473488501026</v>
      </c>
    </row>
    <row r="101" spans="1:19">
      <c r="A101" t="s">
        <v>100</v>
      </c>
      <c r="B101" s="33" t="s">
        <v>141</v>
      </c>
      <c r="C101">
        <v>1.5803982724893473E-2</v>
      </c>
      <c r="D101">
        <v>3.4850968220423439E-5</v>
      </c>
      <c r="E101">
        <v>3.4545784347672637E-4</v>
      </c>
      <c r="F101">
        <v>4.4685588921993258E-3</v>
      </c>
      <c r="G101">
        <v>2.8484595700817295E-4</v>
      </c>
      <c r="H101">
        <v>5.5320190769592159E-4</v>
      </c>
      <c r="I101">
        <v>1.5809655595777627E-5</v>
      </c>
      <c r="J101">
        <v>0</v>
      </c>
      <c r="K101">
        <v>3.0631760937804842E-4</v>
      </c>
      <c r="L101">
        <v>1.76643181260836E-2</v>
      </c>
      <c r="M101">
        <v>1.0747436079405759E-4</v>
      </c>
      <c r="N101">
        <v>1.1981831117928721E-3</v>
      </c>
      <c r="O101">
        <v>0</v>
      </c>
      <c r="P101">
        <v>7.903860912538363E-3</v>
      </c>
      <c r="Q101">
        <v>2.2301403970850231E-3</v>
      </c>
      <c r="R101">
        <v>1.8576744183675942E-3</v>
      </c>
      <c r="S101">
        <v>5.2774676885064764E-2</v>
      </c>
    </row>
    <row r="102" spans="1:19">
      <c r="A102" t="s">
        <v>100</v>
      </c>
      <c r="B102" s="33" t="s">
        <v>142</v>
      </c>
      <c r="C102">
        <v>1.617034862537281E-3</v>
      </c>
      <c r="D102">
        <v>1.5971492298852974E-3</v>
      </c>
      <c r="E102">
        <v>1.3832969728566624E-5</v>
      </c>
      <c r="F102">
        <v>3.666473468553022E-2</v>
      </c>
      <c r="G102">
        <v>0</v>
      </c>
      <c r="H102">
        <v>9.5759466359979228E-5</v>
      </c>
      <c r="I102">
        <v>0</v>
      </c>
      <c r="J102">
        <v>0</v>
      </c>
      <c r="K102">
        <v>0</v>
      </c>
      <c r="L102">
        <v>1.5717309965197046E-2</v>
      </c>
      <c r="M102">
        <v>3.770564814145061E-4</v>
      </c>
      <c r="N102">
        <v>9.9430883676809856E-5</v>
      </c>
      <c r="O102">
        <v>2.503762223157735E-5</v>
      </c>
      <c r="P102">
        <v>4.6658250635349674E-3</v>
      </c>
      <c r="Q102">
        <v>2.2231902227076716E-4</v>
      </c>
      <c r="R102">
        <v>1.5122425131366413E-3</v>
      </c>
      <c r="S102">
        <v>6.2607732765627588E-2</v>
      </c>
    </row>
    <row r="103" spans="1:19">
      <c r="A103" t="s">
        <v>100</v>
      </c>
      <c r="B103" s="33" t="s">
        <v>143</v>
      </c>
      <c r="C103">
        <v>8.7059808705660657E-3</v>
      </c>
      <c r="D103">
        <v>1.4306200285651993E-4</v>
      </c>
      <c r="E103">
        <v>3.3542917833884189E-4</v>
      </c>
      <c r="F103">
        <v>3.5642487830983782E-2</v>
      </c>
      <c r="G103">
        <v>2.6072055686858775E-2</v>
      </c>
      <c r="H103">
        <v>5.0910317608598987E-4</v>
      </c>
      <c r="I103">
        <v>4.5084689999974614E-5</v>
      </c>
      <c r="J103">
        <v>0</v>
      </c>
      <c r="K103">
        <v>0</v>
      </c>
      <c r="L103">
        <v>1.6050232137956755E-2</v>
      </c>
      <c r="M103">
        <v>6.9563420344209703E-4</v>
      </c>
      <c r="N103">
        <v>9.5027852967888293E-5</v>
      </c>
      <c r="O103">
        <v>0</v>
      </c>
      <c r="P103">
        <v>3.664133702097061E-3</v>
      </c>
      <c r="Q103">
        <v>0</v>
      </c>
      <c r="R103">
        <v>4.060840097537266E-4</v>
      </c>
      <c r="S103">
        <v>9.236431534179701E-2</v>
      </c>
    </row>
    <row r="104" spans="1:19">
      <c r="A104" t="s">
        <v>100</v>
      </c>
      <c r="B104" s="33" t="s">
        <v>144</v>
      </c>
      <c r="C104">
        <v>8.1158540505015253E-3</v>
      </c>
      <c r="D104">
        <v>0</v>
      </c>
      <c r="E104">
        <v>3.4156309718869071E-4</v>
      </c>
      <c r="F104">
        <v>8.4335581549908056E-3</v>
      </c>
      <c r="G104">
        <v>0</v>
      </c>
      <c r="H104">
        <v>1.3228351285654583E-4</v>
      </c>
      <c r="I104">
        <v>0</v>
      </c>
      <c r="J104">
        <v>0</v>
      </c>
      <c r="K104">
        <v>1.35230702486E-5</v>
      </c>
      <c r="L104">
        <v>1.4274962629620802E-2</v>
      </c>
      <c r="M104">
        <v>7.2952493947120445E-5</v>
      </c>
      <c r="N104">
        <v>1.2714385033074649E-3</v>
      </c>
      <c r="O104">
        <v>1.8140340906913632E-5</v>
      </c>
      <c r="P104">
        <v>3.738022618385628E-3</v>
      </c>
      <c r="Q104">
        <v>0</v>
      </c>
      <c r="R104">
        <v>4.6328767813719196E-4</v>
      </c>
      <c r="S104">
        <v>3.6875586149960782E-2</v>
      </c>
    </row>
    <row r="105" spans="1:19">
      <c r="A105" t="s">
        <v>100</v>
      </c>
      <c r="B105" s="33" t="s">
        <v>145</v>
      </c>
      <c r="C105">
        <v>3.9445653407454984E-4</v>
      </c>
      <c r="D105">
        <v>1.8846769927827189E-4</v>
      </c>
      <c r="E105">
        <v>3.0638118652681623E-4</v>
      </c>
      <c r="F105">
        <v>0</v>
      </c>
      <c r="G105">
        <v>2.5968604424875252E-4</v>
      </c>
      <c r="H105">
        <v>0</v>
      </c>
      <c r="I105">
        <v>0</v>
      </c>
      <c r="J105">
        <v>0</v>
      </c>
      <c r="K105">
        <v>0</v>
      </c>
      <c r="L105">
        <v>1.47821707034268E-3</v>
      </c>
      <c r="M105">
        <v>4.1019092395480072E-3</v>
      </c>
      <c r="N105">
        <v>1.0071028460808762E-2</v>
      </c>
      <c r="O105">
        <v>3.4535210694380813E-6</v>
      </c>
      <c r="P105">
        <v>4.9028994679005677E-3</v>
      </c>
      <c r="Q105">
        <v>4.6252644381183927E-8</v>
      </c>
      <c r="R105">
        <v>1.7240367922966016E-4</v>
      </c>
      <c r="S105">
        <v>2.1878949155961891E-2</v>
      </c>
    </row>
    <row r="106" spans="1:19">
      <c r="A106" t="s">
        <v>100</v>
      </c>
      <c r="B106" s="33" t="s">
        <v>146</v>
      </c>
      <c r="C106">
        <v>3.8563396836011066E-4</v>
      </c>
      <c r="D106">
        <v>0</v>
      </c>
      <c r="E106">
        <v>2.69948797222197E-4</v>
      </c>
      <c r="F106">
        <v>4.0738594095159897E-3</v>
      </c>
      <c r="G106">
        <v>0</v>
      </c>
      <c r="H106">
        <v>6.333558712157128E-5</v>
      </c>
      <c r="I106">
        <v>4.2028291762363779E-5</v>
      </c>
      <c r="J106">
        <v>0</v>
      </c>
      <c r="K106">
        <v>9.5930625097434552E-4</v>
      </c>
      <c r="L106">
        <v>1.6730327643550424E-2</v>
      </c>
      <c r="M106">
        <v>4.7651076786259239E-4</v>
      </c>
      <c r="N106">
        <v>3.5878315281401285E-5</v>
      </c>
      <c r="O106">
        <v>1.781223794207476E-5</v>
      </c>
      <c r="P106">
        <v>3.0521926244198028E-3</v>
      </c>
      <c r="Q106">
        <v>3.5197019272459329E-6</v>
      </c>
      <c r="R106">
        <v>1.4573213708501953E-4</v>
      </c>
      <c r="S106">
        <v>2.6256085733052714E-2</v>
      </c>
    </row>
    <row r="107" spans="1:19">
      <c r="A107" t="s">
        <v>100</v>
      </c>
      <c r="B107" s="33" t="s">
        <v>147</v>
      </c>
      <c r="C107">
        <v>0</v>
      </c>
      <c r="D107">
        <v>0</v>
      </c>
      <c r="E107">
        <v>2.7047152473480551E-5</v>
      </c>
      <c r="F107">
        <v>3.9602764256869705E-3</v>
      </c>
      <c r="G107">
        <v>2.5244575615701592E-4</v>
      </c>
      <c r="H107">
        <v>0</v>
      </c>
      <c r="I107">
        <v>0</v>
      </c>
      <c r="J107">
        <v>0</v>
      </c>
      <c r="K107">
        <v>0</v>
      </c>
      <c r="L107">
        <v>0</v>
      </c>
      <c r="M107">
        <v>3.796249792742401E-6</v>
      </c>
      <c r="N107">
        <v>3.5665620098956907E-4</v>
      </c>
      <c r="O107">
        <v>0</v>
      </c>
      <c r="P107">
        <v>6.4389293470910047E-3</v>
      </c>
      <c r="Q107">
        <v>0</v>
      </c>
      <c r="R107">
        <v>9.6412406094259495E-5</v>
      </c>
      <c r="S107">
        <v>1.1135563538346105E-2</v>
      </c>
    </row>
    <row r="108" spans="1:19">
      <c r="A108" t="s">
        <v>100</v>
      </c>
      <c r="B108" s="33" t="s">
        <v>148</v>
      </c>
      <c r="C108">
        <v>0</v>
      </c>
      <c r="D108">
        <v>2.3250724321632887E-5</v>
      </c>
      <c r="E108">
        <v>2.5975652756948797E-4</v>
      </c>
      <c r="F108">
        <v>0</v>
      </c>
      <c r="G108">
        <v>0</v>
      </c>
      <c r="H108">
        <v>1.2195198498599069E-4</v>
      </c>
      <c r="I108">
        <v>0</v>
      </c>
      <c r="J108">
        <v>0</v>
      </c>
      <c r="K108">
        <v>1.2606309191309784E-5</v>
      </c>
      <c r="L108">
        <v>1.4720920433511253E-2</v>
      </c>
      <c r="M108">
        <v>4.1407754632736271E-3</v>
      </c>
      <c r="N108">
        <v>7.973467440969273E-6</v>
      </c>
      <c r="O108">
        <v>4.1386795396614051E-6</v>
      </c>
      <c r="P108">
        <v>4.4912112414898786E-3</v>
      </c>
      <c r="Q108">
        <v>4.4281708966309452E-8</v>
      </c>
      <c r="R108">
        <v>5.0674756153057388E-5</v>
      </c>
      <c r="S108">
        <v>2.3833303869253086E-2</v>
      </c>
    </row>
    <row r="109" spans="1:19">
      <c r="A109" t="s">
        <v>100</v>
      </c>
      <c r="B109" s="33" t="s">
        <v>149</v>
      </c>
      <c r="C109">
        <v>0</v>
      </c>
      <c r="D109">
        <v>0</v>
      </c>
      <c r="E109">
        <v>5.2214494067348571E-4</v>
      </c>
      <c r="F109">
        <v>0</v>
      </c>
      <c r="G109">
        <v>0</v>
      </c>
      <c r="H109">
        <v>0</v>
      </c>
      <c r="I109">
        <v>4.0237366312645406E-5</v>
      </c>
      <c r="J109">
        <v>0</v>
      </c>
      <c r="K109">
        <v>0</v>
      </c>
      <c r="L109">
        <v>2.7524481942343471E-2</v>
      </c>
      <c r="M109">
        <v>1.6587433620074421E-4</v>
      </c>
      <c r="N109">
        <v>7.1999286790358497E-6</v>
      </c>
      <c r="O109">
        <v>0</v>
      </c>
      <c r="P109">
        <v>1.9940182185731459E-3</v>
      </c>
      <c r="Q109">
        <v>8.5895567991656208E-8</v>
      </c>
      <c r="R109">
        <v>2.6940064788760765E-5</v>
      </c>
      <c r="S109">
        <v>3.0280982693113856E-2</v>
      </c>
    </row>
    <row r="110" spans="1:19">
      <c r="A110" t="s">
        <v>100</v>
      </c>
      <c r="B110" s="33" t="s">
        <v>150</v>
      </c>
      <c r="C110">
        <v>0</v>
      </c>
      <c r="D110">
        <v>0</v>
      </c>
      <c r="E110">
        <v>2.606363491047814E-4</v>
      </c>
      <c r="F110">
        <v>0</v>
      </c>
      <c r="G110">
        <v>0</v>
      </c>
      <c r="H110">
        <v>0</v>
      </c>
      <c r="I110">
        <v>7.8050541957530584E-5</v>
      </c>
      <c r="J110">
        <v>0</v>
      </c>
      <c r="K110">
        <v>0</v>
      </c>
      <c r="L110">
        <v>1.395251248507634E-2</v>
      </c>
      <c r="M110">
        <v>1.0039475284884247E-5</v>
      </c>
      <c r="N110">
        <v>1.614692741451762E-4</v>
      </c>
      <c r="O110">
        <v>3.2702576073725953E-5</v>
      </c>
      <c r="P110">
        <v>2.2213284901972941E-3</v>
      </c>
      <c r="Q110">
        <v>0</v>
      </c>
      <c r="R110">
        <v>2.5454671344959934E-4</v>
      </c>
      <c r="S110">
        <v>1.6971285905469813E-2</v>
      </c>
    </row>
    <row r="111" spans="1:19">
      <c r="A111" t="s">
        <v>100</v>
      </c>
      <c r="B111" s="33" t="s">
        <v>151</v>
      </c>
      <c r="C111">
        <v>6.048074199306086E-3</v>
      </c>
      <c r="D111">
        <v>2.203321831717453E-5</v>
      </c>
      <c r="E111">
        <v>0</v>
      </c>
      <c r="F111">
        <v>0</v>
      </c>
      <c r="G111">
        <v>0</v>
      </c>
      <c r="H111">
        <v>0</v>
      </c>
      <c r="I111">
        <v>0</v>
      </c>
      <c r="J111">
        <v>0</v>
      </c>
      <c r="K111">
        <v>1.2069124380564844E-5</v>
      </c>
      <c r="L111">
        <v>1.2467469410768928E-2</v>
      </c>
      <c r="M111">
        <v>3.4554207297015083E-3</v>
      </c>
      <c r="N111">
        <v>2.6669829678027668E-6</v>
      </c>
      <c r="O111">
        <v>8.3085053065312664E-7</v>
      </c>
      <c r="P111">
        <v>1.0772856887637516E-3</v>
      </c>
      <c r="Q111">
        <v>0</v>
      </c>
      <c r="R111">
        <v>1.8919694567642864E-4</v>
      </c>
      <c r="S111">
        <v>2.3275047150150385E-2</v>
      </c>
    </row>
    <row r="112" spans="1:19">
      <c r="A112" t="s">
        <v>100</v>
      </c>
      <c r="B112" s="33" t="s">
        <v>152</v>
      </c>
      <c r="C112">
        <v>7.6481130825634125E-3</v>
      </c>
      <c r="D112">
        <v>0</v>
      </c>
      <c r="E112">
        <v>2.4342437226043678E-4</v>
      </c>
      <c r="F112">
        <v>0</v>
      </c>
      <c r="G112">
        <v>0</v>
      </c>
      <c r="H112">
        <v>1.1412151925327407E-4</v>
      </c>
      <c r="I112">
        <v>0</v>
      </c>
      <c r="J112">
        <v>0</v>
      </c>
      <c r="K112">
        <v>2.3411117207161602E-5</v>
      </c>
      <c r="L112">
        <v>0</v>
      </c>
      <c r="M112">
        <v>2.6616510604426935E-4</v>
      </c>
      <c r="N112">
        <v>5.6340557490486276E-6</v>
      </c>
      <c r="O112">
        <v>1.7592964319107507E-5</v>
      </c>
      <c r="P112">
        <v>2.4678942484079869E-3</v>
      </c>
      <c r="Q112">
        <v>4.1125655769747027E-8</v>
      </c>
      <c r="R112">
        <v>2.8640567244053727E-5</v>
      </c>
      <c r="S112">
        <v>1.0815038158511925E-2</v>
      </c>
    </row>
    <row r="113" spans="1:19">
      <c r="A113" t="s">
        <v>100</v>
      </c>
      <c r="B113" s="33" t="s">
        <v>153</v>
      </c>
      <c r="C113">
        <v>3.3200503580133045E-4</v>
      </c>
      <c r="D113">
        <v>0</v>
      </c>
      <c r="E113">
        <v>1.0942685242931738E-5</v>
      </c>
      <c r="F113">
        <v>0</v>
      </c>
      <c r="G113">
        <v>0</v>
      </c>
      <c r="H113">
        <v>0</v>
      </c>
      <c r="I113">
        <v>3.7369561733502366E-5</v>
      </c>
      <c r="J113">
        <v>0</v>
      </c>
      <c r="K113">
        <v>0</v>
      </c>
      <c r="L113">
        <v>5.604516600818954E-4</v>
      </c>
      <c r="M113">
        <v>1.0415604591695882E-4</v>
      </c>
      <c r="N113">
        <v>2.0189030848882794E-5</v>
      </c>
      <c r="O113">
        <v>0</v>
      </c>
      <c r="P113">
        <v>3.300285521214974E-3</v>
      </c>
      <c r="Q113">
        <v>0</v>
      </c>
      <c r="R113">
        <v>5.1912172246204591E-5</v>
      </c>
      <c r="S113">
        <v>4.4173117128707418E-3</v>
      </c>
    </row>
    <row r="114" spans="1:19">
      <c r="A114" t="s">
        <v>100</v>
      </c>
      <c r="B114" s="33" t="s">
        <v>154</v>
      </c>
      <c r="C114">
        <v>0</v>
      </c>
      <c r="D114">
        <v>0</v>
      </c>
      <c r="E114">
        <v>1.0746027900854216E-5</v>
      </c>
      <c r="F114">
        <v>0</v>
      </c>
      <c r="G114">
        <v>0</v>
      </c>
      <c r="H114">
        <v>5.5126794229920506E-5</v>
      </c>
      <c r="I114">
        <v>0</v>
      </c>
      <c r="J114">
        <v>0</v>
      </c>
      <c r="K114">
        <v>0</v>
      </c>
      <c r="L114">
        <v>5.5037945829994328E-4</v>
      </c>
      <c r="M114">
        <v>9.1604601601904534E-3</v>
      </c>
      <c r="N114">
        <v>1.3653633915033936E-4</v>
      </c>
      <c r="O114">
        <v>2.1146088192980361E-6</v>
      </c>
      <c r="P114">
        <v>2.9291057463485259E-3</v>
      </c>
      <c r="Q114">
        <v>3.9923481409687156E-8</v>
      </c>
      <c r="R114">
        <v>6.4018997008474798E-5</v>
      </c>
      <c r="S114">
        <v>1.2908528055334045E-2</v>
      </c>
    </row>
    <row r="115" spans="1:19">
      <c r="A115" t="s">
        <v>100</v>
      </c>
      <c r="B115" s="33" t="s">
        <v>155</v>
      </c>
      <c r="C115">
        <v>0</v>
      </c>
      <c r="D115">
        <v>2.0539534105745716E-5</v>
      </c>
      <c r="E115">
        <v>4.6852059289559378E-5</v>
      </c>
      <c r="F115">
        <v>0</v>
      </c>
      <c r="G115">
        <v>0</v>
      </c>
      <c r="H115">
        <v>0</v>
      </c>
      <c r="I115">
        <v>3.6277187187572224E-5</v>
      </c>
      <c r="J115">
        <v>0</v>
      </c>
      <c r="K115">
        <v>1.1208931645856346E-5</v>
      </c>
      <c r="L115">
        <v>0</v>
      </c>
      <c r="M115">
        <v>4.8157609576802152E-2</v>
      </c>
      <c r="N115">
        <v>3.2911423097914394E-6</v>
      </c>
      <c r="O115">
        <v>1.495530955175628E-5</v>
      </c>
      <c r="P115">
        <v>1.2397021913734818E-4</v>
      </c>
      <c r="Q115">
        <v>6.5749647897206387E-4</v>
      </c>
      <c r="R115">
        <v>1.7855469801730806E-4</v>
      </c>
      <c r="S115">
        <v>4.9250755137165925E-2</v>
      </c>
    </row>
    <row r="116" spans="1:19">
      <c r="A116" t="s">
        <v>100</v>
      </c>
      <c r="B116" s="33" t="s">
        <v>156</v>
      </c>
      <c r="C116">
        <v>6.5528002562622589E-3</v>
      </c>
      <c r="D116">
        <v>0</v>
      </c>
      <c r="E116">
        <v>0</v>
      </c>
      <c r="F116">
        <v>0</v>
      </c>
      <c r="G116">
        <v>0</v>
      </c>
      <c r="H116">
        <v>5.3589808008958073E-5</v>
      </c>
      <c r="I116">
        <v>3.5677497983499507E-5</v>
      </c>
      <c r="J116">
        <v>0</v>
      </c>
      <c r="K116">
        <v>0</v>
      </c>
      <c r="L116">
        <v>0</v>
      </c>
      <c r="M116">
        <v>3.0204692460866767E-4</v>
      </c>
      <c r="N116">
        <v>2.0385755226115521E-6</v>
      </c>
      <c r="O116">
        <v>2.0558793078773174E-6</v>
      </c>
      <c r="P116">
        <v>1.6552033556678225E-3</v>
      </c>
      <c r="Q116">
        <v>9.179442831366913E-2</v>
      </c>
      <c r="R116">
        <v>1.8554598771913788E-4</v>
      </c>
      <c r="S116">
        <v>0.10058338659877109</v>
      </c>
    </row>
    <row r="117" spans="1:19">
      <c r="A117" t="s">
        <v>100</v>
      </c>
      <c r="B117" s="33" t="s">
        <v>157</v>
      </c>
      <c r="C117">
        <v>6.4350360829550368E-3</v>
      </c>
      <c r="D117">
        <v>0</v>
      </c>
      <c r="E117">
        <v>0</v>
      </c>
      <c r="F117">
        <v>0</v>
      </c>
      <c r="G117">
        <v>0</v>
      </c>
      <c r="H117">
        <v>0</v>
      </c>
      <c r="I117">
        <v>0</v>
      </c>
      <c r="J117">
        <v>0</v>
      </c>
      <c r="K117">
        <v>1.0881275900209708E-5</v>
      </c>
      <c r="L117">
        <v>1.206994040671816E-3</v>
      </c>
      <c r="M117">
        <v>1.6901715716164389E-3</v>
      </c>
      <c r="N117">
        <v>1.4391507540256754E-4</v>
      </c>
      <c r="O117">
        <v>2.0459389645233195E-6</v>
      </c>
      <c r="P117">
        <v>1.9710371767889256E-3</v>
      </c>
      <c r="Q117">
        <v>0</v>
      </c>
      <c r="R117">
        <v>6.4636483166680136E-5</v>
      </c>
      <c r="S117">
        <v>1.1524717645215787E-2</v>
      </c>
    </row>
    <row r="118" spans="1:19">
      <c r="A118" t="s">
        <v>100</v>
      </c>
      <c r="B118" s="33" t="s">
        <v>158</v>
      </c>
      <c r="C118">
        <v>0</v>
      </c>
      <c r="D118">
        <v>1.9664295717092273E-5</v>
      </c>
      <c r="E118">
        <v>2.0090910256231886E-5</v>
      </c>
      <c r="F118">
        <v>0</v>
      </c>
      <c r="G118">
        <v>0</v>
      </c>
      <c r="H118">
        <v>0</v>
      </c>
      <c r="I118">
        <v>0</v>
      </c>
      <c r="J118">
        <v>0</v>
      </c>
      <c r="K118">
        <v>1.0701400220969326E-5</v>
      </c>
      <c r="L118">
        <v>2.2216249481630257E-3</v>
      </c>
      <c r="M118">
        <v>5.4853798803655707E-5</v>
      </c>
      <c r="N118">
        <v>2.3559948862938995E-6</v>
      </c>
      <c r="O118">
        <v>0</v>
      </c>
      <c r="P118">
        <v>1.3033465586627102E-3</v>
      </c>
      <c r="Q118">
        <v>7.4102452174429345E-8</v>
      </c>
      <c r="R118">
        <v>4.7748063018104858E-5</v>
      </c>
      <c r="S118">
        <v>3.6804600718483016E-3</v>
      </c>
    </row>
    <row r="119" spans="1:19">
      <c r="A119" t="s">
        <v>100</v>
      </c>
      <c r="B119" s="33" t="s">
        <v>159</v>
      </c>
      <c r="C119">
        <v>0</v>
      </c>
      <c r="D119">
        <v>1.91181547621877E-5</v>
      </c>
      <c r="E119">
        <v>2.1885370485863476E-5</v>
      </c>
      <c r="F119">
        <v>0</v>
      </c>
      <c r="G119">
        <v>0</v>
      </c>
      <c r="H119">
        <v>0</v>
      </c>
      <c r="I119">
        <v>3.3733808677993693E-5</v>
      </c>
      <c r="J119">
        <v>0</v>
      </c>
      <c r="K119">
        <v>0</v>
      </c>
      <c r="L119">
        <v>0</v>
      </c>
      <c r="M119">
        <v>3.390234717715046E-4</v>
      </c>
      <c r="N119">
        <v>2.4460450872076933E-4</v>
      </c>
      <c r="O119">
        <v>1.9638960512824433E-6</v>
      </c>
      <c r="P119">
        <v>3.2951144706139246E-4</v>
      </c>
      <c r="Q119">
        <v>0</v>
      </c>
      <c r="R119">
        <v>1.1938142242229333E-4</v>
      </c>
      <c r="S119">
        <v>1.1092220802879638E-3</v>
      </c>
    </row>
    <row r="120" spans="1:19">
      <c r="A120" t="s">
        <v>100</v>
      </c>
      <c r="B120" s="33" t="s">
        <v>160</v>
      </c>
      <c r="C120">
        <v>0</v>
      </c>
      <c r="D120">
        <v>1.9025716931908576E-5</v>
      </c>
      <c r="E120">
        <v>4.2166853360592338E-4</v>
      </c>
      <c r="F120">
        <v>0</v>
      </c>
      <c r="G120">
        <v>0</v>
      </c>
      <c r="H120">
        <v>0</v>
      </c>
      <c r="I120">
        <v>3.3600708182479622E-5</v>
      </c>
      <c r="J120">
        <v>0</v>
      </c>
      <c r="K120">
        <v>0</v>
      </c>
      <c r="L120">
        <v>2.1596603065660247E-2</v>
      </c>
      <c r="M120">
        <v>1.5275013422879624E-3</v>
      </c>
      <c r="N120">
        <v>2.6127297069855615E-5</v>
      </c>
      <c r="O120">
        <v>0</v>
      </c>
      <c r="P120">
        <v>2.3503019683523974E-4</v>
      </c>
      <c r="Q120">
        <v>0</v>
      </c>
      <c r="R120">
        <v>2.2954431073785031E-4</v>
      </c>
      <c r="S120">
        <v>2.4089101171455241E-2</v>
      </c>
    </row>
    <row r="121" spans="1:19">
      <c r="A121" t="s">
        <v>100</v>
      </c>
      <c r="B121" s="33" t="s">
        <v>161</v>
      </c>
      <c r="C121">
        <v>1.0885213273070349E-2</v>
      </c>
      <c r="D121">
        <v>0</v>
      </c>
      <c r="E121">
        <v>3.0949165015337066E-5</v>
      </c>
      <c r="F121">
        <v>0</v>
      </c>
      <c r="G121">
        <v>0</v>
      </c>
      <c r="H121">
        <v>0</v>
      </c>
      <c r="I121">
        <v>0</v>
      </c>
      <c r="J121">
        <v>0</v>
      </c>
      <c r="K121">
        <v>0</v>
      </c>
      <c r="L121">
        <v>0</v>
      </c>
      <c r="M121">
        <v>3.8984361165717019E-4</v>
      </c>
      <c r="N121">
        <v>4.1439275380028562E-6</v>
      </c>
      <c r="O121">
        <v>1.9064880979191567E-6</v>
      </c>
      <c r="P121">
        <v>6.2967279906622764E-4</v>
      </c>
      <c r="Q121">
        <v>3.5795444830455381E-8</v>
      </c>
      <c r="R121">
        <v>1.7881058072077849E-4</v>
      </c>
      <c r="S121">
        <v>1.2120575640551579E-2</v>
      </c>
    </row>
    <row r="122" spans="1:19">
      <c r="A122" t="s">
        <v>100</v>
      </c>
      <c r="B122" s="33" t="s">
        <v>162</v>
      </c>
      <c r="C122">
        <v>1.1458119234788455E-3</v>
      </c>
      <c r="D122">
        <v>1.8262778608280072E-5</v>
      </c>
      <c r="E122">
        <v>0</v>
      </c>
      <c r="F122">
        <v>0</v>
      </c>
      <c r="G122">
        <v>0</v>
      </c>
      <c r="H122">
        <v>0</v>
      </c>
      <c r="I122">
        <v>3.2526171048097297E-5</v>
      </c>
      <c r="J122">
        <v>0</v>
      </c>
      <c r="K122">
        <v>2.0196865092358962E-5</v>
      </c>
      <c r="L122">
        <v>1.6052682123905981E-3</v>
      </c>
      <c r="M122">
        <v>2.247348189126086E-4</v>
      </c>
      <c r="N122">
        <v>1.5413059437019427E-4</v>
      </c>
      <c r="O122">
        <v>1.8749724149669245E-6</v>
      </c>
      <c r="P122">
        <v>9.7154426258683202E-4</v>
      </c>
      <c r="Q122">
        <v>0</v>
      </c>
      <c r="R122">
        <v>8.0679343792411373E-5</v>
      </c>
      <c r="S122">
        <v>4.2550299427261962E-3</v>
      </c>
    </row>
    <row r="123" spans="1:19">
      <c r="A123" t="s">
        <v>100</v>
      </c>
      <c r="B123" s="33" t="s">
        <v>163</v>
      </c>
      <c r="C123">
        <v>0</v>
      </c>
      <c r="D123">
        <v>0</v>
      </c>
      <c r="E123">
        <v>0</v>
      </c>
      <c r="F123">
        <v>0</v>
      </c>
      <c r="G123">
        <v>0</v>
      </c>
      <c r="H123">
        <v>0</v>
      </c>
      <c r="I123">
        <v>0</v>
      </c>
      <c r="J123">
        <v>0</v>
      </c>
      <c r="K123">
        <v>0</v>
      </c>
      <c r="L123">
        <v>1.1007589165998866E-3</v>
      </c>
      <c r="M123">
        <v>1.4966970364556076E-3</v>
      </c>
      <c r="N123">
        <v>4.3753069665086741E-6</v>
      </c>
      <c r="O123">
        <v>0</v>
      </c>
      <c r="P123">
        <v>6.6809670151357636E-4</v>
      </c>
      <c r="Q123">
        <v>3.4797437820088817E-8</v>
      </c>
      <c r="R123">
        <v>1.6055507298773364E-5</v>
      </c>
      <c r="S123">
        <v>3.2860182663512205E-3</v>
      </c>
    </row>
    <row r="124" spans="1:19">
      <c r="A124" t="s">
        <v>100</v>
      </c>
      <c r="B124" s="33" t="s">
        <v>164</v>
      </c>
      <c r="C124">
        <v>0</v>
      </c>
      <c r="D124">
        <v>1.7728927164339936E-5</v>
      </c>
      <c r="E124">
        <v>1.9696833437266026E-4</v>
      </c>
      <c r="F124">
        <v>0</v>
      </c>
      <c r="G124">
        <v>0</v>
      </c>
      <c r="H124">
        <v>0</v>
      </c>
      <c r="I124">
        <v>3.1619311191555255E-5</v>
      </c>
      <c r="J124">
        <v>0</v>
      </c>
      <c r="K124">
        <v>9.7561654744948711E-6</v>
      </c>
      <c r="L124">
        <v>1.0088129881481223E-2</v>
      </c>
      <c r="M124">
        <v>1.2411566844985344E-3</v>
      </c>
      <c r="N124">
        <v>1.1459543592629018E-4</v>
      </c>
      <c r="O124">
        <v>0</v>
      </c>
      <c r="P124">
        <v>1.1100963120114216E-4</v>
      </c>
      <c r="Q124">
        <v>0</v>
      </c>
      <c r="R124">
        <v>6.5458628476733338E-5</v>
      </c>
      <c r="S124">
        <v>1.1876422999762326E-2</v>
      </c>
    </row>
    <row r="125" spans="1:19">
      <c r="A125" t="s">
        <v>100</v>
      </c>
      <c r="B125" s="33" t="s">
        <v>165</v>
      </c>
      <c r="C125">
        <v>2.6967589721849095E-4</v>
      </c>
      <c r="D125">
        <v>0</v>
      </c>
      <c r="E125">
        <v>4.9143715594612836E-5</v>
      </c>
      <c r="F125">
        <v>0</v>
      </c>
      <c r="G125">
        <v>0</v>
      </c>
      <c r="H125">
        <v>0</v>
      </c>
      <c r="I125">
        <v>0</v>
      </c>
      <c r="J125">
        <v>0</v>
      </c>
      <c r="K125">
        <v>0</v>
      </c>
      <c r="L125">
        <v>4.590015032661654E-4</v>
      </c>
      <c r="M125">
        <v>1.762807806299449E-3</v>
      </c>
      <c r="N125">
        <v>1.3056941117106646E-4</v>
      </c>
      <c r="O125">
        <v>0</v>
      </c>
      <c r="P125">
        <v>2.2910471412096456E-4</v>
      </c>
      <c r="Q125">
        <v>0</v>
      </c>
      <c r="R125">
        <v>1.5362046423206266E-4</v>
      </c>
      <c r="S125">
        <v>3.0539235120272679E-3</v>
      </c>
    </row>
    <row r="126" spans="1:19">
      <c r="A126" t="s">
        <v>100</v>
      </c>
      <c r="B126" s="33" t="s">
        <v>166</v>
      </c>
      <c r="C126">
        <v>5.3935179443982406E-3</v>
      </c>
      <c r="D126">
        <v>1.7435854656744354E-5</v>
      </c>
      <c r="E126">
        <v>1.9342850221570895E-4</v>
      </c>
      <c r="F126">
        <v>0</v>
      </c>
      <c r="G126">
        <v>0</v>
      </c>
      <c r="H126">
        <v>0</v>
      </c>
      <c r="I126">
        <v>0</v>
      </c>
      <c r="J126">
        <v>0</v>
      </c>
      <c r="K126">
        <v>9.4841545202895006E-6</v>
      </c>
      <c r="L126">
        <v>9.9068302493776628E-3</v>
      </c>
      <c r="M126">
        <v>2.2419552976060686E-4</v>
      </c>
      <c r="N126">
        <v>3.8544579243904309E-6</v>
      </c>
      <c r="O126">
        <v>1.7728250100990106E-6</v>
      </c>
      <c r="P126">
        <v>4.9368618737410941E-4</v>
      </c>
      <c r="Q126">
        <v>0</v>
      </c>
      <c r="R126">
        <v>6.8156841226851839E-5</v>
      </c>
      <c r="S126">
        <v>1.6312362546443637E-2</v>
      </c>
    </row>
    <row r="127" spans="1:19">
      <c r="A127" t="s">
        <v>100</v>
      </c>
      <c r="B127" s="33" t="s">
        <v>167</v>
      </c>
      <c r="C127">
        <v>0</v>
      </c>
      <c r="D127">
        <v>0</v>
      </c>
      <c r="E127">
        <v>0</v>
      </c>
      <c r="F127">
        <v>0</v>
      </c>
      <c r="G127">
        <v>0</v>
      </c>
      <c r="H127">
        <v>0</v>
      </c>
      <c r="I127">
        <v>0</v>
      </c>
      <c r="J127">
        <v>0</v>
      </c>
      <c r="K127">
        <v>0</v>
      </c>
      <c r="L127">
        <v>0</v>
      </c>
      <c r="M127">
        <v>1.2417717865691458E-3</v>
      </c>
      <c r="N127">
        <v>1.7975541545034446E-5</v>
      </c>
      <c r="O127">
        <v>1.7658301317557967E-6</v>
      </c>
      <c r="P127">
        <v>1.060911231233419E-3</v>
      </c>
      <c r="Q127">
        <v>0</v>
      </c>
      <c r="R127">
        <v>1.1611483678564127E-5</v>
      </c>
      <c r="S127">
        <v>2.3340358731047672E-3</v>
      </c>
    </row>
    <row r="128" spans="1:19">
      <c r="A128" t="s">
        <v>100</v>
      </c>
      <c r="B128" s="33" t="s">
        <v>168</v>
      </c>
      <c r="C128">
        <v>2.5555452966230519E-4</v>
      </c>
      <c r="D128">
        <v>0</v>
      </c>
      <c r="E128">
        <v>0</v>
      </c>
      <c r="F128">
        <v>0</v>
      </c>
      <c r="G128">
        <v>0</v>
      </c>
      <c r="H128">
        <v>0</v>
      </c>
      <c r="I128">
        <v>0</v>
      </c>
      <c r="J128">
        <v>0.26291021991665531</v>
      </c>
      <c r="K128">
        <v>0</v>
      </c>
      <c r="L128">
        <v>2.0579928519737223E-3</v>
      </c>
      <c r="M128">
        <v>1.1711476199227633E-4</v>
      </c>
      <c r="N128">
        <v>1.8010071181961962E-5</v>
      </c>
      <c r="O128">
        <v>0</v>
      </c>
      <c r="P128">
        <v>1.257398859936032E-3</v>
      </c>
      <c r="Q128">
        <v>0</v>
      </c>
      <c r="R128">
        <v>1.4050678100119285E-5</v>
      </c>
      <c r="S128">
        <v>0.26663034166966781</v>
      </c>
    </row>
    <row r="129" spans="1:19">
      <c r="A129" t="s">
        <v>100</v>
      </c>
      <c r="B129" s="33" t="s">
        <v>169</v>
      </c>
      <c r="C129">
        <v>0</v>
      </c>
      <c r="D129">
        <v>0</v>
      </c>
      <c r="E129">
        <v>8.3543469248104074E-6</v>
      </c>
      <c r="F129">
        <v>0</v>
      </c>
      <c r="G129">
        <v>0</v>
      </c>
      <c r="H129">
        <v>0</v>
      </c>
      <c r="I129">
        <v>0</v>
      </c>
      <c r="J129">
        <v>0</v>
      </c>
      <c r="K129">
        <v>0</v>
      </c>
      <c r="L129">
        <v>0</v>
      </c>
      <c r="M129">
        <v>1.2655139087085487E-3</v>
      </c>
      <c r="N129">
        <v>3.4576031016086972E-7</v>
      </c>
      <c r="O129">
        <v>1.709359594315174E-6</v>
      </c>
      <c r="P129">
        <v>4.2248456422910863E-4</v>
      </c>
      <c r="Q129">
        <v>0</v>
      </c>
      <c r="R129">
        <v>0.10013847112297647</v>
      </c>
      <c r="S129">
        <v>0.10183687906265959</v>
      </c>
    </row>
    <row r="130" spans="1:19">
      <c r="A130" t="s">
        <v>100</v>
      </c>
      <c r="B130" s="33" t="s">
        <v>170</v>
      </c>
      <c r="C130">
        <v>5.11109059326742E-3</v>
      </c>
      <c r="D130">
        <v>3.290687171775275E-5</v>
      </c>
      <c r="E130">
        <v>3.8055060303954225E-4</v>
      </c>
      <c r="F130">
        <v>1.6355436268423205</v>
      </c>
      <c r="G130">
        <v>0</v>
      </c>
      <c r="H130">
        <v>0</v>
      </c>
      <c r="I130">
        <v>0</v>
      </c>
      <c r="J130">
        <v>0</v>
      </c>
      <c r="K130">
        <v>0</v>
      </c>
      <c r="L130">
        <v>4.2788470096510878E-4</v>
      </c>
      <c r="M130">
        <v>1.5188968714614504E-3</v>
      </c>
      <c r="N130">
        <v>2.1099177511541001E-4</v>
      </c>
      <c r="O130">
        <v>0</v>
      </c>
      <c r="P130">
        <v>3.2104406809452257E-5</v>
      </c>
      <c r="Q130">
        <v>0</v>
      </c>
      <c r="R130">
        <v>1.1835877264267936E-3</v>
      </c>
      <c r="S130">
        <v>1.6444416403912783</v>
      </c>
    </row>
    <row r="131" spans="1:19">
      <c r="A131" t="s">
        <v>100</v>
      </c>
      <c r="B131" s="33" t="s">
        <v>171</v>
      </c>
      <c r="C131">
        <v>0</v>
      </c>
      <c r="D131">
        <v>0</v>
      </c>
      <c r="E131">
        <v>0</v>
      </c>
      <c r="F131">
        <v>0</v>
      </c>
      <c r="G131">
        <v>0</v>
      </c>
      <c r="H131">
        <v>0</v>
      </c>
      <c r="I131">
        <v>0</v>
      </c>
      <c r="J131">
        <v>0</v>
      </c>
      <c r="K131">
        <v>0</v>
      </c>
      <c r="L131">
        <v>1.8521935667767053E-2</v>
      </c>
      <c r="M131">
        <v>9.1678419319229931E-5</v>
      </c>
      <c r="N131">
        <v>3.2660498954228956E-6</v>
      </c>
      <c r="O131">
        <v>1.6617010613062533E-6</v>
      </c>
      <c r="P131">
        <v>3.9241737752959693E-4</v>
      </c>
      <c r="Q131">
        <v>0</v>
      </c>
      <c r="R131">
        <v>1.7037659651109038E-5</v>
      </c>
      <c r="S131">
        <v>1.9027996875252029E-2</v>
      </c>
    </row>
    <row r="132" spans="1:19">
      <c r="A132" t="s">
        <v>100</v>
      </c>
      <c r="B132" s="33" t="s">
        <v>172</v>
      </c>
      <c r="C132">
        <v>0</v>
      </c>
      <c r="D132">
        <v>1.5895778095131874E-5</v>
      </c>
      <c r="E132">
        <v>7.9983483367573882E-6</v>
      </c>
      <c r="F132">
        <v>0</v>
      </c>
      <c r="G132">
        <v>0</v>
      </c>
      <c r="H132">
        <v>0</v>
      </c>
      <c r="I132">
        <v>0</v>
      </c>
      <c r="J132">
        <v>0</v>
      </c>
      <c r="K132">
        <v>0</v>
      </c>
      <c r="L132">
        <v>0</v>
      </c>
      <c r="M132">
        <v>1.22116451032106E-4</v>
      </c>
      <c r="N132">
        <v>1.1471669794538286E-4</v>
      </c>
      <c r="O132">
        <v>0</v>
      </c>
      <c r="P132">
        <v>5.444266736773784E-4</v>
      </c>
      <c r="Q132">
        <v>0</v>
      </c>
      <c r="R132">
        <v>1.7800491376007699E-5</v>
      </c>
      <c r="S132">
        <v>8.2295444053670508E-4</v>
      </c>
    </row>
    <row r="133" spans="1:19">
      <c r="A133" t="s">
        <v>100</v>
      </c>
      <c r="B133" s="33" t="s">
        <v>173</v>
      </c>
      <c r="C133">
        <v>2.3822988100619114E-4</v>
      </c>
      <c r="D133">
        <v>0</v>
      </c>
      <c r="E133">
        <v>0</v>
      </c>
      <c r="F133">
        <v>0</v>
      </c>
      <c r="G133">
        <v>0</v>
      </c>
      <c r="H133">
        <v>0</v>
      </c>
      <c r="I133">
        <v>0</v>
      </c>
      <c r="J133">
        <v>0</v>
      </c>
      <c r="K133">
        <v>0</v>
      </c>
      <c r="L133">
        <v>1.378381300856546E-3</v>
      </c>
      <c r="M133">
        <v>6.747852254207487E-5</v>
      </c>
      <c r="N133">
        <v>1.6557084554946755E-5</v>
      </c>
      <c r="O133">
        <v>0</v>
      </c>
      <c r="P133">
        <v>8.7064919691570708E-4</v>
      </c>
      <c r="Q133">
        <v>0</v>
      </c>
      <c r="R133">
        <v>4.8987479582152105E-5</v>
      </c>
      <c r="S133">
        <v>2.6202834652622187E-3</v>
      </c>
    </row>
    <row r="134" spans="1:19">
      <c r="A134" t="s">
        <v>100</v>
      </c>
      <c r="B134" s="33" t="s">
        <v>174</v>
      </c>
      <c r="C134">
        <v>0</v>
      </c>
      <c r="D134">
        <v>0</v>
      </c>
      <c r="E134">
        <v>2.569999855461802E-5</v>
      </c>
      <c r="F134">
        <v>0</v>
      </c>
      <c r="G134">
        <v>0</v>
      </c>
      <c r="H134">
        <v>0</v>
      </c>
      <c r="I134">
        <v>0</v>
      </c>
      <c r="J134">
        <v>0</v>
      </c>
      <c r="K134">
        <v>0</v>
      </c>
      <c r="L134">
        <v>0</v>
      </c>
      <c r="M134">
        <v>2.2991980767965714E-3</v>
      </c>
      <c r="N134">
        <v>5.6763590432495903E-6</v>
      </c>
      <c r="O134">
        <v>0</v>
      </c>
      <c r="P134">
        <v>8.8157354328366466E-4</v>
      </c>
      <c r="Q134">
        <v>0</v>
      </c>
      <c r="R134">
        <v>1.3741588114690728E-4</v>
      </c>
      <c r="S134">
        <v>3.3495638589329246E-3</v>
      </c>
    </row>
    <row r="135" spans="1:19">
      <c r="A135" t="s">
        <v>100</v>
      </c>
      <c r="B135" s="33" t="s">
        <v>175</v>
      </c>
      <c r="C135">
        <v>4.2881378581398621E-3</v>
      </c>
      <c r="D135">
        <v>1.5452589039011144E-5</v>
      </c>
      <c r="E135">
        <v>1.7796657563673435E-4</v>
      </c>
      <c r="F135">
        <v>0</v>
      </c>
      <c r="G135">
        <v>0</v>
      </c>
      <c r="H135">
        <v>0</v>
      </c>
      <c r="I135">
        <v>0</v>
      </c>
      <c r="J135">
        <v>0</v>
      </c>
      <c r="K135">
        <v>0</v>
      </c>
      <c r="L135">
        <v>9.5131907155519002E-3</v>
      </c>
      <c r="M135">
        <v>2.3961864476618189E-5</v>
      </c>
      <c r="N135">
        <v>1.125430817676687E-4</v>
      </c>
      <c r="O135">
        <v>0</v>
      </c>
      <c r="P135">
        <v>9.693352625248508E-4</v>
      </c>
      <c r="Q135">
        <v>0</v>
      </c>
      <c r="R135">
        <v>6.4724304293051205E-5</v>
      </c>
      <c r="S135">
        <v>1.5165312251383511E-2</v>
      </c>
    </row>
    <row r="136" spans="1:19">
      <c r="A136" t="s">
        <v>100</v>
      </c>
      <c r="B136" s="33" t="s">
        <v>176</v>
      </c>
      <c r="C136">
        <v>4.7645976201238227E-4</v>
      </c>
      <c r="D136">
        <v>0</v>
      </c>
      <c r="E136">
        <v>0</v>
      </c>
      <c r="F136">
        <v>0</v>
      </c>
      <c r="G136">
        <v>0</v>
      </c>
      <c r="H136">
        <v>0</v>
      </c>
      <c r="I136">
        <v>0</v>
      </c>
      <c r="J136">
        <v>0</v>
      </c>
      <c r="K136">
        <v>0</v>
      </c>
      <c r="L136">
        <v>0</v>
      </c>
      <c r="M136">
        <v>1.0540328579278224E-3</v>
      </c>
      <c r="N136">
        <v>1.5336895975437415E-6</v>
      </c>
      <c r="O136">
        <v>0</v>
      </c>
      <c r="P136">
        <v>3.068790345572836E-5</v>
      </c>
      <c r="Q136">
        <v>0</v>
      </c>
      <c r="R136">
        <v>0</v>
      </c>
      <c r="S136">
        <v>1.5627142129801541E-3</v>
      </c>
    </row>
    <row r="137" spans="1:19">
      <c r="A137" t="s">
        <v>100</v>
      </c>
      <c r="B137" s="33" t="s">
        <v>177</v>
      </c>
      <c r="C137">
        <v>2.2807833929761046E-4</v>
      </c>
      <c r="D137">
        <v>0</v>
      </c>
      <c r="E137">
        <v>0</v>
      </c>
      <c r="F137">
        <v>0</v>
      </c>
      <c r="G137">
        <v>0</v>
      </c>
      <c r="H137">
        <v>0</v>
      </c>
      <c r="I137">
        <v>0</v>
      </c>
      <c r="J137">
        <v>0</v>
      </c>
      <c r="K137">
        <v>0</v>
      </c>
      <c r="L137">
        <v>9.180030065323308E-4</v>
      </c>
      <c r="M137">
        <v>0</v>
      </c>
      <c r="N137">
        <v>1.4566613253386151E-5</v>
      </c>
      <c r="O137">
        <v>0</v>
      </c>
      <c r="P137">
        <v>5.2274119126849428E-4</v>
      </c>
      <c r="Q137">
        <v>0</v>
      </c>
      <c r="R137">
        <v>1.8568721660727761E-5</v>
      </c>
      <c r="S137">
        <v>1.70195787211469E-3</v>
      </c>
    </row>
    <row r="138" spans="1:19">
      <c r="A138" t="s">
        <v>100</v>
      </c>
      <c r="B138" s="33" t="s">
        <v>178</v>
      </c>
      <c r="C138">
        <v>0</v>
      </c>
      <c r="D138">
        <v>0</v>
      </c>
      <c r="E138">
        <v>7.428288661293081E-6</v>
      </c>
      <c r="F138">
        <v>0</v>
      </c>
      <c r="G138">
        <v>0</v>
      </c>
      <c r="H138">
        <v>0</v>
      </c>
      <c r="I138">
        <v>0</v>
      </c>
      <c r="J138">
        <v>0</v>
      </c>
      <c r="K138">
        <v>0</v>
      </c>
      <c r="L138">
        <v>3.8045476218684371E-4</v>
      </c>
      <c r="M138">
        <v>1.0246454429410079E-3</v>
      </c>
      <c r="N138">
        <v>1.4159202361696543E-6</v>
      </c>
      <c r="O138">
        <v>0</v>
      </c>
      <c r="P138">
        <v>5.2284269767000069E-5</v>
      </c>
      <c r="Q138">
        <v>0</v>
      </c>
      <c r="R138">
        <v>1.4005001304440157E-4</v>
      </c>
      <c r="S138">
        <v>1.6062786968973342E-3</v>
      </c>
    </row>
    <row r="139" spans="1:19">
      <c r="A139" t="s">
        <v>100</v>
      </c>
      <c r="B139" s="33" t="s">
        <v>179</v>
      </c>
      <c r="C139">
        <v>5.0039823718250886E-3</v>
      </c>
      <c r="D139">
        <v>0</v>
      </c>
      <c r="E139">
        <v>1.6131411147823904E-4</v>
      </c>
      <c r="F139">
        <v>0</v>
      </c>
      <c r="G139">
        <v>0</v>
      </c>
      <c r="H139">
        <v>0</v>
      </c>
      <c r="I139">
        <v>0</v>
      </c>
      <c r="J139">
        <v>0</v>
      </c>
      <c r="K139">
        <v>0</v>
      </c>
      <c r="L139">
        <v>0</v>
      </c>
      <c r="M139">
        <v>0</v>
      </c>
      <c r="N139">
        <v>1.7724949632480502E-6</v>
      </c>
      <c r="O139">
        <v>0</v>
      </c>
      <c r="P139">
        <v>5.6099768718276266E-4</v>
      </c>
      <c r="Q139">
        <v>0</v>
      </c>
      <c r="R139">
        <v>0</v>
      </c>
      <c r="S139">
        <v>5.7280666654833112E-3</v>
      </c>
    </row>
    <row r="140" spans="1:19">
      <c r="A140" t="s">
        <v>100</v>
      </c>
      <c r="B140" s="33" t="s">
        <v>180</v>
      </c>
      <c r="C140">
        <v>0</v>
      </c>
      <c r="D140">
        <v>0</v>
      </c>
      <c r="E140">
        <v>2.3919841258046581E-5</v>
      </c>
      <c r="F140">
        <v>0</v>
      </c>
      <c r="G140">
        <v>0</v>
      </c>
      <c r="H140">
        <v>0</v>
      </c>
      <c r="I140">
        <v>0</v>
      </c>
      <c r="J140">
        <v>0</v>
      </c>
      <c r="K140">
        <v>0</v>
      </c>
      <c r="L140">
        <v>8.631360494433693E-3</v>
      </c>
      <c r="M140">
        <v>0</v>
      </c>
      <c r="N140">
        <v>0</v>
      </c>
      <c r="O140">
        <v>0</v>
      </c>
      <c r="P140">
        <v>1.5039574796809063E-3</v>
      </c>
      <c r="Q140">
        <v>0</v>
      </c>
      <c r="R140">
        <v>1.2766500158889471E-4</v>
      </c>
      <c r="S140">
        <v>1.0286902817028931E-2</v>
      </c>
    </row>
    <row r="141" spans="1:19">
      <c r="A141" t="s">
        <v>100</v>
      </c>
      <c r="B141" s="33" t="s">
        <v>181</v>
      </c>
      <c r="C141">
        <v>3.9913896192231846E-3</v>
      </c>
      <c r="D141">
        <v>0</v>
      </c>
      <c r="E141">
        <v>0</v>
      </c>
      <c r="F141">
        <v>0</v>
      </c>
      <c r="G141">
        <v>0</v>
      </c>
      <c r="H141">
        <v>0</v>
      </c>
      <c r="I141">
        <v>0</v>
      </c>
      <c r="J141">
        <v>0</v>
      </c>
      <c r="K141">
        <v>0</v>
      </c>
      <c r="L141">
        <v>0</v>
      </c>
      <c r="M141">
        <v>0</v>
      </c>
      <c r="N141">
        <v>0</v>
      </c>
      <c r="O141">
        <v>0</v>
      </c>
      <c r="P141">
        <v>6.1712721544537885E-5</v>
      </c>
      <c r="Q141">
        <v>0</v>
      </c>
      <c r="R141">
        <v>1.4027912888714411E-4</v>
      </c>
      <c r="S141">
        <v>4.1933814695767069E-3</v>
      </c>
    </row>
    <row r="142" spans="1:19">
      <c r="A142" t="s">
        <v>100</v>
      </c>
      <c r="B142" s="33" t="s">
        <v>182</v>
      </c>
      <c r="C142">
        <v>5.0687447982902256E-3</v>
      </c>
      <c r="D142">
        <v>0</v>
      </c>
      <c r="E142">
        <v>7.0919417151094066E-6</v>
      </c>
      <c r="F142">
        <v>0</v>
      </c>
      <c r="G142">
        <v>0</v>
      </c>
      <c r="H142">
        <v>0</v>
      </c>
      <c r="I142">
        <v>0</v>
      </c>
      <c r="J142">
        <v>0</v>
      </c>
      <c r="K142">
        <v>0</v>
      </c>
      <c r="L142">
        <v>3.6322807603283991E-4</v>
      </c>
      <c r="M142">
        <v>0</v>
      </c>
      <c r="N142">
        <v>0</v>
      </c>
      <c r="O142">
        <v>0</v>
      </c>
      <c r="P142">
        <v>1.9915165226080944E-4</v>
      </c>
      <c r="Q142">
        <v>0</v>
      </c>
      <c r="R142">
        <v>0</v>
      </c>
      <c r="S142">
        <v>5.6382164682986513E-3</v>
      </c>
    </row>
    <row r="143" spans="1:19">
      <c r="A143" t="s">
        <v>100</v>
      </c>
      <c r="B143" s="33" t="s">
        <v>183</v>
      </c>
      <c r="C143">
        <v>0</v>
      </c>
      <c r="D143">
        <v>0</v>
      </c>
      <c r="E143">
        <v>0</v>
      </c>
      <c r="F143">
        <v>0</v>
      </c>
      <c r="G143">
        <v>0</v>
      </c>
      <c r="H143">
        <v>0</v>
      </c>
      <c r="I143">
        <v>0</v>
      </c>
      <c r="J143">
        <v>0</v>
      </c>
      <c r="K143">
        <v>0</v>
      </c>
      <c r="L143">
        <v>8.5576940193021755E-4</v>
      </c>
      <c r="M143">
        <v>0</v>
      </c>
      <c r="N143">
        <v>0</v>
      </c>
      <c r="O143">
        <v>0</v>
      </c>
      <c r="P143">
        <v>8.884617764408631E-4</v>
      </c>
      <c r="Q143">
        <v>0</v>
      </c>
      <c r="R143">
        <v>1.2377395783857992E-6</v>
      </c>
      <c r="S143">
        <v>1.7454689178748595E-3</v>
      </c>
    </row>
    <row r="144" spans="1:19">
      <c r="A144" t="s">
        <v>100</v>
      </c>
      <c r="B144" s="33" t="s">
        <v>184</v>
      </c>
      <c r="C144">
        <v>0</v>
      </c>
      <c r="D144">
        <v>0</v>
      </c>
      <c r="E144">
        <v>1.5996696673514776E-5</v>
      </c>
      <c r="F144">
        <v>0</v>
      </c>
      <c r="G144">
        <v>0</v>
      </c>
      <c r="H144">
        <v>0</v>
      </c>
      <c r="I144">
        <v>0</v>
      </c>
      <c r="J144">
        <v>0</v>
      </c>
      <c r="K144">
        <v>0</v>
      </c>
      <c r="L144">
        <v>0</v>
      </c>
      <c r="M144">
        <v>0</v>
      </c>
      <c r="N144">
        <v>5.8475698898430295E-4</v>
      </c>
      <c r="O144">
        <v>0</v>
      </c>
      <c r="P144">
        <v>4.2300462930455751E-4</v>
      </c>
      <c r="Q144">
        <v>0</v>
      </c>
      <c r="R144">
        <v>1.2857649952202621E-4</v>
      </c>
      <c r="S144">
        <v>1.1523348144351075E-3</v>
      </c>
    </row>
    <row r="145" spans="1:19">
      <c r="A145" t="s">
        <v>100</v>
      </c>
      <c r="B145" s="33" t="s">
        <v>185</v>
      </c>
      <c r="C145">
        <v>2.0563076976287675E-4</v>
      </c>
      <c r="D145">
        <v>0</v>
      </c>
      <c r="E145">
        <v>1.5037824464680938E-4</v>
      </c>
      <c r="F145">
        <v>0</v>
      </c>
      <c r="G145">
        <v>0</v>
      </c>
      <c r="H145">
        <v>0</v>
      </c>
      <c r="I145">
        <v>0</v>
      </c>
      <c r="J145">
        <v>0</v>
      </c>
      <c r="K145">
        <v>0</v>
      </c>
      <c r="L145">
        <v>0</v>
      </c>
      <c r="M145">
        <v>0</v>
      </c>
      <c r="N145">
        <v>0</v>
      </c>
      <c r="O145">
        <v>0</v>
      </c>
      <c r="P145">
        <v>9.1059652666203306E-5</v>
      </c>
      <c r="Q145">
        <v>0</v>
      </c>
      <c r="R145">
        <v>5.9501479103829524E-6</v>
      </c>
      <c r="S145">
        <v>4.5301881488057916E-4</v>
      </c>
    </row>
    <row r="146" spans="1:19">
      <c r="A146" t="s">
        <v>100</v>
      </c>
      <c r="B146" s="33" t="s">
        <v>186</v>
      </c>
      <c r="C146">
        <v>4.4386855420093241E-3</v>
      </c>
      <c r="D146">
        <v>0</v>
      </c>
      <c r="E146">
        <v>2.2257993642638141E-5</v>
      </c>
      <c r="F146">
        <v>0</v>
      </c>
      <c r="G146">
        <v>0</v>
      </c>
      <c r="H146">
        <v>0</v>
      </c>
      <c r="I146">
        <v>0</v>
      </c>
      <c r="J146">
        <v>0</v>
      </c>
      <c r="K146">
        <v>0</v>
      </c>
      <c r="L146">
        <v>8.045364239421815E-3</v>
      </c>
      <c r="M146">
        <v>0</v>
      </c>
      <c r="N146">
        <v>0</v>
      </c>
      <c r="O146">
        <v>0</v>
      </c>
      <c r="P146">
        <v>7.335031270123693E-4</v>
      </c>
      <c r="Q146">
        <v>0</v>
      </c>
      <c r="R146">
        <v>1.231145431823677E-5</v>
      </c>
      <c r="S146">
        <v>1.3252122356334439E-2</v>
      </c>
    </row>
    <row r="147" spans="1:19">
      <c r="A147" t="s">
        <v>100</v>
      </c>
      <c r="B147" s="33" t="s">
        <v>187</v>
      </c>
      <c r="C147">
        <v>0</v>
      </c>
      <c r="D147">
        <v>0</v>
      </c>
      <c r="E147">
        <v>2.2156338845169543E-5</v>
      </c>
      <c r="F147">
        <v>0</v>
      </c>
      <c r="G147">
        <v>0</v>
      </c>
      <c r="H147">
        <v>0</v>
      </c>
      <c r="I147">
        <v>0</v>
      </c>
      <c r="J147">
        <v>0</v>
      </c>
      <c r="K147">
        <v>0</v>
      </c>
      <c r="L147">
        <v>1.1613875756175673E-3</v>
      </c>
      <c r="M147">
        <v>0</v>
      </c>
      <c r="N147">
        <v>0</v>
      </c>
      <c r="O147">
        <v>0</v>
      </c>
      <c r="P147">
        <v>2.1296807579318511E-4</v>
      </c>
      <c r="Q147">
        <v>0</v>
      </c>
      <c r="R147">
        <v>1.1266553494415632E-4</v>
      </c>
      <c r="S147">
        <v>1.5091775251789841E-3</v>
      </c>
    </row>
    <row r="148" spans="1:19">
      <c r="A148" t="s">
        <v>100</v>
      </c>
      <c r="B148" s="33" t="s">
        <v>188</v>
      </c>
      <c r="C148">
        <v>3.7013538557602033E-3</v>
      </c>
      <c r="D148">
        <v>0</v>
      </c>
      <c r="E148">
        <v>0</v>
      </c>
      <c r="F148">
        <v>0</v>
      </c>
      <c r="G148">
        <v>0</v>
      </c>
      <c r="H148">
        <v>0</v>
      </c>
      <c r="I148">
        <v>0</v>
      </c>
      <c r="J148">
        <v>0</v>
      </c>
      <c r="K148">
        <v>0</v>
      </c>
      <c r="L148">
        <v>0</v>
      </c>
      <c r="M148">
        <v>0</v>
      </c>
      <c r="N148">
        <v>0</v>
      </c>
      <c r="O148">
        <v>0</v>
      </c>
      <c r="P148">
        <v>5.3449356830270744E-5</v>
      </c>
      <c r="Q148">
        <v>0</v>
      </c>
      <c r="R148">
        <v>1.1080308886413093E-4</v>
      </c>
      <c r="S148">
        <v>3.8656063014741449E-3</v>
      </c>
    </row>
    <row r="149" spans="1:19">
      <c r="A149" t="s">
        <v>100</v>
      </c>
      <c r="B149" s="33" t="s">
        <v>189</v>
      </c>
      <c r="C149">
        <v>4.1126153952575351E-4</v>
      </c>
      <c r="D149">
        <v>0</v>
      </c>
      <c r="E149">
        <v>1.5043579377671534E-4</v>
      </c>
      <c r="F149">
        <v>0</v>
      </c>
      <c r="G149">
        <v>0</v>
      </c>
      <c r="H149">
        <v>0</v>
      </c>
      <c r="I149">
        <v>0</v>
      </c>
      <c r="J149">
        <v>0</v>
      </c>
      <c r="K149">
        <v>0</v>
      </c>
      <c r="L149">
        <v>0</v>
      </c>
      <c r="M149">
        <v>0</v>
      </c>
      <c r="N149">
        <v>0</v>
      </c>
      <c r="O149">
        <v>0</v>
      </c>
      <c r="P149">
        <v>1.1708575839186608E-4</v>
      </c>
      <c r="Q149">
        <v>0</v>
      </c>
      <c r="R149">
        <v>5.7842522593887225E-6</v>
      </c>
      <c r="S149">
        <v>6.8456734396704633E-4</v>
      </c>
    </row>
    <row r="150" spans="1:19">
      <c r="A150" t="s">
        <v>100</v>
      </c>
      <c r="B150" s="33" t="s">
        <v>190</v>
      </c>
      <c r="C150">
        <v>4.0446307679040672E-3</v>
      </c>
      <c r="D150">
        <v>0</v>
      </c>
      <c r="E150">
        <v>0</v>
      </c>
      <c r="F150">
        <v>0</v>
      </c>
      <c r="G150">
        <v>0</v>
      </c>
      <c r="H150">
        <v>0</v>
      </c>
      <c r="I150">
        <v>0</v>
      </c>
      <c r="J150">
        <v>0</v>
      </c>
      <c r="K150">
        <v>0</v>
      </c>
      <c r="L150">
        <v>9.2941174228933221E-3</v>
      </c>
      <c r="M150">
        <v>0</v>
      </c>
      <c r="N150">
        <v>0</v>
      </c>
      <c r="O150">
        <v>0</v>
      </c>
      <c r="P150">
        <v>5.2419820224791636E-4</v>
      </c>
      <c r="Q150">
        <v>0</v>
      </c>
      <c r="R150">
        <v>8.5426782447939331E-7</v>
      </c>
      <c r="S150">
        <v>1.3863800660828929E-2</v>
      </c>
    </row>
    <row r="151" spans="1:19">
      <c r="A151" t="s">
        <v>100</v>
      </c>
      <c r="B151" s="33" t="s">
        <v>191</v>
      </c>
      <c r="C151">
        <v>3.8167370755815E-4</v>
      </c>
      <c r="D151">
        <v>0</v>
      </c>
      <c r="E151">
        <v>1.548283283475671E-4</v>
      </c>
      <c r="F151">
        <v>0</v>
      </c>
      <c r="G151">
        <v>0</v>
      </c>
      <c r="H151">
        <v>0</v>
      </c>
      <c r="I151">
        <v>0</v>
      </c>
      <c r="J151">
        <v>0</v>
      </c>
      <c r="K151">
        <v>0</v>
      </c>
      <c r="L151">
        <v>0</v>
      </c>
      <c r="M151">
        <v>0</v>
      </c>
      <c r="N151">
        <v>0</v>
      </c>
      <c r="O151">
        <v>0</v>
      </c>
      <c r="P151">
        <v>9.5930888578443785E-4</v>
      </c>
      <c r="Q151">
        <v>0</v>
      </c>
      <c r="R151">
        <v>1.1640733459827857E-5</v>
      </c>
      <c r="S151">
        <v>1.5074516551294437E-3</v>
      </c>
    </row>
    <row r="152" spans="1:19">
      <c r="A152" t="s">
        <v>100</v>
      </c>
      <c r="B152" s="33" t="s">
        <v>192</v>
      </c>
      <c r="C152">
        <v>0</v>
      </c>
      <c r="D152">
        <v>0</v>
      </c>
      <c r="E152">
        <v>1.4558023515398588E-4</v>
      </c>
      <c r="F152">
        <v>0</v>
      </c>
      <c r="G152">
        <v>0</v>
      </c>
      <c r="H152">
        <v>0</v>
      </c>
      <c r="I152">
        <v>0</v>
      </c>
      <c r="J152">
        <v>0</v>
      </c>
      <c r="K152">
        <v>0</v>
      </c>
      <c r="L152">
        <v>3.2191219167998497E-4</v>
      </c>
      <c r="M152">
        <v>0</v>
      </c>
      <c r="N152">
        <v>0</v>
      </c>
      <c r="O152">
        <v>0</v>
      </c>
      <c r="P152">
        <v>2.6615543720431845E-4</v>
      </c>
      <c r="Q152">
        <v>0</v>
      </c>
      <c r="R152">
        <v>1.1594803648762309E-5</v>
      </c>
      <c r="S152">
        <v>7.4524266761955005E-4</v>
      </c>
    </row>
    <row r="153" spans="1:19">
      <c r="A153" t="s">
        <v>100</v>
      </c>
      <c r="B153" s="33" t="s">
        <v>193</v>
      </c>
      <c r="C153">
        <v>0</v>
      </c>
      <c r="D153">
        <v>0</v>
      </c>
      <c r="E153">
        <v>0</v>
      </c>
      <c r="F153">
        <v>0</v>
      </c>
      <c r="G153">
        <v>0</v>
      </c>
      <c r="H153">
        <v>0</v>
      </c>
      <c r="I153">
        <v>0</v>
      </c>
      <c r="J153">
        <v>0</v>
      </c>
      <c r="K153">
        <v>0</v>
      </c>
      <c r="L153">
        <v>1.4303207798615603E-2</v>
      </c>
      <c r="M153">
        <v>0</v>
      </c>
      <c r="N153">
        <v>0</v>
      </c>
      <c r="O153">
        <v>0</v>
      </c>
      <c r="P153">
        <v>7.3842524310308022E-5</v>
      </c>
      <c r="Q153">
        <v>0</v>
      </c>
      <c r="R153">
        <v>0</v>
      </c>
      <c r="S153">
        <v>1.4377050322821106E-2</v>
      </c>
    </row>
    <row r="154" spans="1:19">
      <c r="A154" t="s">
        <v>100</v>
      </c>
      <c r="B154" s="33" t="s">
        <v>194</v>
      </c>
      <c r="C154">
        <v>1.8436880333538852E-4</v>
      </c>
      <c r="D154">
        <v>0</v>
      </c>
      <c r="E154">
        <v>1.4422294816851533E-5</v>
      </c>
      <c r="F154">
        <v>0</v>
      </c>
      <c r="G154">
        <v>0</v>
      </c>
      <c r="H154">
        <v>0</v>
      </c>
      <c r="I154">
        <v>0</v>
      </c>
      <c r="J154">
        <v>0</v>
      </c>
      <c r="K154">
        <v>0</v>
      </c>
      <c r="L154">
        <v>0</v>
      </c>
      <c r="M154">
        <v>0</v>
      </c>
      <c r="N154">
        <v>0</v>
      </c>
      <c r="O154">
        <v>0</v>
      </c>
      <c r="P154">
        <v>3.2231310137476044E-4</v>
      </c>
      <c r="Q154">
        <v>0</v>
      </c>
      <c r="R154">
        <v>2.2843148413258518E-3</v>
      </c>
      <c r="S154">
        <v>2.8054190408397517E-3</v>
      </c>
    </row>
    <row r="155" spans="1:19">
      <c r="A155" t="s">
        <v>100</v>
      </c>
      <c r="B155" s="33" t="s">
        <v>195</v>
      </c>
      <c r="C155">
        <v>0</v>
      </c>
      <c r="D155">
        <v>0</v>
      </c>
      <c r="E155">
        <v>1.4183883430218813E-5</v>
      </c>
      <c r="F155">
        <v>0</v>
      </c>
      <c r="G155">
        <v>0</v>
      </c>
      <c r="H155">
        <v>0</v>
      </c>
      <c r="I155">
        <v>0</v>
      </c>
      <c r="J155">
        <v>0</v>
      </c>
      <c r="K155">
        <v>0</v>
      </c>
      <c r="L155">
        <v>7.6090952437368742E-4</v>
      </c>
      <c r="M155">
        <v>0</v>
      </c>
      <c r="N155">
        <v>0</v>
      </c>
      <c r="O155">
        <v>0</v>
      </c>
      <c r="P155">
        <v>2.3563604848675368E-5</v>
      </c>
      <c r="Q155">
        <v>0</v>
      </c>
      <c r="R155">
        <v>1.1224006492227545E-5</v>
      </c>
      <c r="S155">
        <v>8.0988101916545929E-4</v>
      </c>
    </row>
    <row r="156" spans="1:19">
      <c r="A156" t="s">
        <v>100</v>
      </c>
      <c r="B156" s="33" t="s">
        <v>196</v>
      </c>
      <c r="C156">
        <v>7.6334741511594473E-3</v>
      </c>
      <c r="D156">
        <v>0</v>
      </c>
      <c r="E156">
        <v>1.3370919590260932E-4</v>
      </c>
      <c r="F156">
        <v>0</v>
      </c>
      <c r="G156">
        <v>0</v>
      </c>
      <c r="H156">
        <v>0</v>
      </c>
      <c r="I156">
        <v>0</v>
      </c>
      <c r="J156">
        <v>0</v>
      </c>
      <c r="K156">
        <v>0</v>
      </c>
      <c r="L156">
        <v>0</v>
      </c>
      <c r="M156">
        <v>0</v>
      </c>
      <c r="N156">
        <v>0</v>
      </c>
      <c r="O156">
        <v>0</v>
      </c>
      <c r="P156">
        <v>1.6661478907664673E-5</v>
      </c>
      <c r="Q156">
        <v>0</v>
      </c>
      <c r="R156">
        <v>0</v>
      </c>
      <c r="S156">
        <v>7.7838448259512916E-3</v>
      </c>
    </row>
    <row r="157" spans="1:19">
      <c r="A157" t="s">
        <v>100</v>
      </c>
      <c r="B157" s="33" t="s">
        <v>197</v>
      </c>
      <c r="C157">
        <v>1.7922842986806131E-4</v>
      </c>
      <c r="D157">
        <v>0</v>
      </c>
      <c r="E157">
        <v>0</v>
      </c>
      <c r="F157">
        <v>0</v>
      </c>
      <c r="G157">
        <v>0</v>
      </c>
      <c r="H157">
        <v>0</v>
      </c>
      <c r="I157">
        <v>0</v>
      </c>
      <c r="J157">
        <v>0</v>
      </c>
      <c r="K157">
        <v>0</v>
      </c>
      <c r="L157">
        <v>6.8481857193489759E-3</v>
      </c>
      <c r="M157">
        <v>0</v>
      </c>
      <c r="N157">
        <v>0</v>
      </c>
      <c r="O157">
        <v>0</v>
      </c>
      <c r="P157">
        <v>9.2447399994810553E-5</v>
      </c>
      <c r="Q157">
        <v>0</v>
      </c>
      <c r="R157">
        <v>7.9515067774593717E-7</v>
      </c>
      <c r="S157">
        <v>7.1206566998398557E-3</v>
      </c>
    </row>
    <row r="158" spans="1:19">
      <c r="A158" t="s">
        <v>100</v>
      </c>
      <c r="B158" s="33" t="s">
        <v>198</v>
      </c>
      <c r="C158">
        <v>0</v>
      </c>
      <c r="D158">
        <v>0</v>
      </c>
      <c r="E158">
        <v>0</v>
      </c>
      <c r="F158">
        <v>0</v>
      </c>
      <c r="G158">
        <v>0</v>
      </c>
      <c r="H158">
        <v>0</v>
      </c>
      <c r="I158">
        <v>0</v>
      </c>
      <c r="J158">
        <v>0</v>
      </c>
      <c r="K158">
        <v>0</v>
      </c>
      <c r="L158">
        <v>7.3866687132095876E-4</v>
      </c>
      <c r="M158">
        <v>0</v>
      </c>
      <c r="N158">
        <v>0</v>
      </c>
      <c r="O158">
        <v>0</v>
      </c>
      <c r="P158">
        <v>1.1708261702345624E-3</v>
      </c>
      <c r="Q158">
        <v>0</v>
      </c>
      <c r="R158">
        <v>1.1271843526117209E-4</v>
      </c>
      <c r="S158">
        <v>2.0222114767989297E-3</v>
      </c>
    </row>
    <row r="159" spans="1:19">
      <c r="A159" t="s">
        <v>100</v>
      </c>
      <c r="B159" s="33" t="s">
        <v>199</v>
      </c>
      <c r="C159">
        <v>3.3186384600263352E-3</v>
      </c>
      <c r="D159">
        <v>0</v>
      </c>
      <c r="E159">
        <v>1.2980065335110869E-4</v>
      </c>
      <c r="F159">
        <v>0</v>
      </c>
      <c r="G159">
        <v>0</v>
      </c>
      <c r="H159">
        <v>2.2131906849963467E-2</v>
      </c>
      <c r="I159">
        <v>0</v>
      </c>
      <c r="J159">
        <v>0</v>
      </c>
      <c r="K159">
        <v>0</v>
      </c>
      <c r="L159">
        <v>7.2645615206567982E-4</v>
      </c>
      <c r="M159">
        <v>0</v>
      </c>
      <c r="N159">
        <v>0</v>
      </c>
      <c r="O159">
        <v>0</v>
      </c>
      <c r="P159">
        <v>8.3292935173062688E-5</v>
      </c>
      <c r="Q159">
        <v>0</v>
      </c>
      <c r="R159">
        <v>0</v>
      </c>
      <c r="S159">
        <v>2.6390095050430773E-2</v>
      </c>
    </row>
    <row r="160" spans="1:19">
      <c r="A160" t="s">
        <v>100</v>
      </c>
      <c r="B160" s="33" t="s">
        <v>200</v>
      </c>
      <c r="C160">
        <v>3.6873760667077704E-4</v>
      </c>
      <c r="D160">
        <v>0</v>
      </c>
      <c r="E160">
        <v>1.2765495087119216E-4</v>
      </c>
      <c r="F160">
        <v>0</v>
      </c>
      <c r="G160">
        <v>0</v>
      </c>
      <c r="H160">
        <v>0</v>
      </c>
      <c r="I160">
        <v>0</v>
      </c>
      <c r="J160">
        <v>0</v>
      </c>
      <c r="K160">
        <v>0</v>
      </c>
      <c r="L160">
        <v>6.6480018419099451E-3</v>
      </c>
      <c r="M160">
        <v>0</v>
      </c>
      <c r="N160">
        <v>0</v>
      </c>
      <c r="O160">
        <v>0</v>
      </c>
      <c r="P160">
        <v>5.655502813972646E-5</v>
      </c>
      <c r="Q160">
        <v>0</v>
      </c>
      <c r="R160">
        <v>1.2744671758113668E-4</v>
      </c>
      <c r="S160">
        <v>7.3283961451693358E-3</v>
      </c>
    </row>
    <row r="161" spans="1:19">
      <c r="A161" t="s">
        <v>100</v>
      </c>
      <c r="B161" s="33" t="s">
        <v>201</v>
      </c>
      <c r="C161">
        <v>0.15162267741341395</v>
      </c>
      <c r="D161">
        <v>6.3817220831425825E-3</v>
      </c>
      <c r="E161">
        <v>5.7141730215685138E-3</v>
      </c>
      <c r="F161">
        <v>0</v>
      </c>
      <c r="G161">
        <v>0.10425687584125853</v>
      </c>
      <c r="H161">
        <v>0</v>
      </c>
      <c r="I161">
        <v>1.3058372029091991E-2</v>
      </c>
      <c r="J161">
        <v>0</v>
      </c>
      <c r="K161">
        <v>3.9168347898770328E-3</v>
      </c>
      <c r="L161">
        <v>0.29920098334054401</v>
      </c>
      <c r="M161">
        <v>0</v>
      </c>
      <c r="N161">
        <v>4.1962831086053143E-2</v>
      </c>
      <c r="O161">
        <v>6.8626133340692064E-4</v>
      </c>
      <c r="P161">
        <v>0.14536477729824959</v>
      </c>
      <c r="Q161">
        <v>0.16165301202356375</v>
      </c>
      <c r="R161">
        <v>1.8738959988207071E-2</v>
      </c>
      <c r="S161">
        <v>0.95255748024823106</v>
      </c>
    </row>
    <row r="162" spans="1:19">
      <c r="A162" t="s">
        <v>100</v>
      </c>
      <c r="B162" s="33" t="s">
        <v>202</v>
      </c>
      <c r="C162">
        <v>0</v>
      </c>
      <c r="D162">
        <v>0</v>
      </c>
      <c r="E162">
        <v>0</v>
      </c>
      <c r="F162">
        <v>0</v>
      </c>
      <c r="G162">
        <v>0</v>
      </c>
      <c r="H162">
        <v>0</v>
      </c>
      <c r="I162">
        <v>0</v>
      </c>
      <c r="J162">
        <v>0</v>
      </c>
      <c r="K162">
        <v>0</v>
      </c>
      <c r="L162">
        <v>0</v>
      </c>
      <c r="M162">
        <v>0</v>
      </c>
      <c r="N162">
        <v>0</v>
      </c>
      <c r="O162">
        <v>0</v>
      </c>
      <c r="P162">
        <v>6.9504726237568093E-5</v>
      </c>
      <c r="Q162">
        <v>0</v>
      </c>
      <c r="R162">
        <v>2.6542470783752492E-4</v>
      </c>
      <c r="S162">
        <v>3.3492943401824959E-4</v>
      </c>
    </row>
    <row r="163" spans="1:19">
      <c r="A163" t="s">
        <v>100</v>
      </c>
      <c r="B163" s="33" t="s">
        <v>203</v>
      </c>
      <c r="C163">
        <v>0</v>
      </c>
      <c r="D163">
        <v>0</v>
      </c>
      <c r="E163">
        <v>0</v>
      </c>
      <c r="F163">
        <v>0</v>
      </c>
      <c r="G163">
        <v>0</v>
      </c>
      <c r="H163">
        <v>0</v>
      </c>
      <c r="I163">
        <v>0</v>
      </c>
      <c r="J163">
        <v>0</v>
      </c>
      <c r="K163">
        <v>0</v>
      </c>
      <c r="L163">
        <v>0</v>
      </c>
      <c r="M163">
        <v>0</v>
      </c>
      <c r="N163">
        <v>0</v>
      </c>
      <c r="O163">
        <v>0</v>
      </c>
      <c r="P163">
        <v>1.2617569681694363E-4</v>
      </c>
      <c r="Q163">
        <v>0</v>
      </c>
      <c r="R163">
        <v>0</v>
      </c>
      <c r="S163">
        <v>1.2617569677786378E-4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tint="0.79998168889431442"/>
  </sheetPr>
  <dimension ref="A1:T185"/>
  <sheetViews>
    <sheetView workbookViewId="0"/>
  </sheetViews>
  <sheetFormatPr baseColWidth="10" defaultColWidth="8.83203125" defaultRowHeight="15"/>
  <cols>
    <col min="1" max="1" width="16.33203125" customWidth="1"/>
    <col min="2" max="2" width="17.5" customWidth="1"/>
    <col min="3" max="3" width="10.5"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2020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c r="T8" s="33"/>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row>
    <row r="10" spans="1:20">
      <c r="A10" t="s">
        <v>48</v>
      </c>
      <c r="B10" s="34" t="s">
        <v>49</v>
      </c>
      <c r="C10">
        <v>0</v>
      </c>
      <c r="D10">
        <v>0</v>
      </c>
      <c r="E10">
        <v>0</v>
      </c>
      <c r="F10">
        <v>0</v>
      </c>
      <c r="G10">
        <v>0</v>
      </c>
      <c r="H10">
        <v>0</v>
      </c>
      <c r="I10">
        <v>0</v>
      </c>
      <c r="J10">
        <v>0</v>
      </c>
      <c r="K10">
        <v>0</v>
      </c>
      <c r="L10">
        <v>0</v>
      </c>
      <c r="M10">
        <v>0</v>
      </c>
      <c r="N10">
        <v>0</v>
      </c>
      <c r="O10">
        <v>0</v>
      </c>
      <c r="P10">
        <v>2.2418972403018471E-3</v>
      </c>
      <c r="Q10">
        <v>0</v>
      </c>
      <c r="R10">
        <v>0</v>
      </c>
      <c r="S10">
        <v>2.2418972403018471E-3</v>
      </c>
    </row>
    <row r="11" spans="1:20">
      <c r="A11" t="s">
        <v>48</v>
      </c>
      <c r="B11" s="34" t="s">
        <v>50</v>
      </c>
      <c r="C11">
        <v>0</v>
      </c>
      <c r="D11">
        <v>0</v>
      </c>
      <c r="E11">
        <v>0</v>
      </c>
      <c r="F11">
        <v>0</v>
      </c>
      <c r="G11">
        <v>0</v>
      </c>
      <c r="H11">
        <v>0</v>
      </c>
      <c r="I11">
        <v>0</v>
      </c>
      <c r="J11">
        <v>0</v>
      </c>
      <c r="K11">
        <v>0</v>
      </c>
      <c r="L11">
        <v>0</v>
      </c>
      <c r="M11">
        <v>0</v>
      </c>
      <c r="N11">
        <v>0</v>
      </c>
      <c r="O11">
        <v>0</v>
      </c>
      <c r="P11">
        <v>0</v>
      </c>
      <c r="Q11">
        <v>0</v>
      </c>
      <c r="R11">
        <v>1.0289816974805629E-3</v>
      </c>
      <c r="S11">
        <v>1.0289816974805637E-3</v>
      </c>
    </row>
    <row r="12" spans="1:20">
      <c r="A12" t="s">
        <v>48</v>
      </c>
      <c r="B12" s="34" t="s">
        <v>51</v>
      </c>
      <c r="C12">
        <v>0</v>
      </c>
      <c r="D12">
        <v>0</v>
      </c>
      <c r="E12">
        <v>0</v>
      </c>
      <c r="F12">
        <v>0</v>
      </c>
      <c r="G12">
        <v>0</v>
      </c>
      <c r="H12">
        <v>0</v>
      </c>
      <c r="I12">
        <v>0</v>
      </c>
      <c r="J12">
        <v>0</v>
      </c>
      <c r="K12">
        <v>0</v>
      </c>
      <c r="L12">
        <v>0</v>
      </c>
      <c r="M12">
        <v>0</v>
      </c>
      <c r="N12">
        <v>0</v>
      </c>
      <c r="O12">
        <v>0</v>
      </c>
      <c r="P12">
        <v>6.2938247728839842E-5</v>
      </c>
      <c r="Q12">
        <v>0</v>
      </c>
      <c r="R12">
        <v>0</v>
      </c>
      <c r="S12">
        <v>6.2938247728840276E-5</v>
      </c>
    </row>
    <row r="13" spans="1:20">
      <c r="A13" t="s">
        <v>48</v>
      </c>
      <c r="B13" s="34" t="s">
        <v>52</v>
      </c>
      <c r="C13">
        <v>0</v>
      </c>
      <c r="D13">
        <v>0</v>
      </c>
      <c r="E13">
        <v>0</v>
      </c>
      <c r="F13">
        <v>0</v>
      </c>
      <c r="G13">
        <v>0</v>
      </c>
      <c r="H13">
        <v>0</v>
      </c>
      <c r="I13">
        <v>0</v>
      </c>
      <c r="J13">
        <v>0</v>
      </c>
      <c r="K13">
        <v>0</v>
      </c>
      <c r="L13">
        <v>0</v>
      </c>
      <c r="M13">
        <v>0</v>
      </c>
      <c r="N13">
        <v>0</v>
      </c>
      <c r="O13">
        <v>0</v>
      </c>
      <c r="P13">
        <v>4.5829368261596833E-5</v>
      </c>
      <c r="Q13">
        <v>0</v>
      </c>
      <c r="R13">
        <v>0</v>
      </c>
      <c r="S13">
        <v>4.5829368261596833E-5</v>
      </c>
    </row>
    <row r="14" spans="1:20">
      <c r="A14" t="s">
        <v>48</v>
      </c>
      <c r="B14" s="34" t="s">
        <v>53</v>
      </c>
      <c r="C14">
        <v>0</v>
      </c>
      <c r="D14">
        <v>0</v>
      </c>
      <c r="E14">
        <v>0</v>
      </c>
      <c r="F14">
        <v>0</v>
      </c>
      <c r="G14">
        <v>0</v>
      </c>
      <c r="H14">
        <v>0</v>
      </c>
      <c r="I14">
        <v>0</v>
      </c>
      <c r="J14">
        <v>0</v>
      </c>
      <c r="K14">
        <v>0</v>
      </c>
      <c r="L14">
        <v>0</v>
      </c>
      <c r="M14">
        <v>0</v>
      </c>
      <c r="N14">
        <v>0</v>
      </c>
      <c r="O14">
        <v>0</v>
      </c>
      <c r="P14">
        <v>1.4604766068262167E-2</v>
      </c>
      <c r="Q14">
        <v>0</v>
      </c>
      <c r="R14">
        <v>0</v>
      </c>
      <c r="S14">
        <v>1.4604766068262158E-2</v>
      </c>
    </row>
    <row r="15" spans="1:20">
      <c r="A15" t="s">
        <v>48</v>
      </c>
      <c r="B15" s="34" t="s">
        <v>54</v>
      </c>
      <c r="C15">
        <v>0</v>
      </c>
      <c r="D15">
        <v>0</v>
      </c>
      <c r="E15">
        <v>0</v>
      </c>
      <c r="F15">
        <v>0</v>
      </c>
      <c r="G15">
        <v>0</v>
      </c>
      <c r="H15">
        <v>0</v>
      </c>
      <c r="I15">
        <v>0</v>
      </c>
      <c r="J15">
        <v>0</v>
      </c>
      <c r="K15">
        <v>0</v>
      </c>
      <c r="L15">
        <v>0</v>
      </c>
      <c r="M15">
        <v>0</v>
      </c>
      <c r="N15">
        <v>0</v>
      </c>
      <c r="O15">
        <v>0</v>
      </c>
      <c r="P15">
        <v>1.2024953043469479E-2</v>
      </c>
      <c r="Q15">
        <v>0</v>
      </c>
      <c r="R15">
        <v>0</v>
      </c>
      <c r="S15">
        <v>1.2024953043469479E-2</v>
      </c>
    </row>
    <row r="16" spans="1:20">
      <c r="A16" t="s">
        <v>48</v>
      </c>
      <c r="B16" s="34" t="s">
        <v>55</v>
      </c>
      <c r="C16">
        <v>0</v>
      </c>
      <c r="D16">
        <v>0</v>
      </c>
      <c r="E16">
        <v>0</v>
      </c>
      <c r="F16">
        <v>0</v>
      </c>
      <c r="G16">
        <v>0</v>
      </c>
      <c r="H16">
        <v>0</v>
      </c>
      <c r="I16">
        <v>0</v>
      </c>
      <c r="J16">
        <v>0</v>
      </c>
      <c r="K16">
        <v>0</v>
      </c>
      <c r="L16">
        <v>0</v>
      </c>
      <c r="M16">
        <v>0</v>
      </c>
      <c r="N16">
        <v>0</v>
      </c>
      <c r="O16">
        <v>0</v>
      </c>
      <c r="P16">
        <v>6.4301018350623129E-2</v>
      </c>
      <c r="Q16">
        <v>0</v>
      </c>
      <c r="R16">
        <v>1.7927501105920667E-2</v>
      </c>
      <c r="S16">
        <v>8.2228519456543761E-2</v>
      </c>
    </row>
    <row r="17" spans="1:19">
      <c r="A17" t="s">
        <v>48</v>
      </c>
      <c r="B17" s="34" t="s">
        <v>56</v>
      </c>
      <c r="C17">
        <v>0</v>
      </c>
      <c r="D17">
        <v>0</v>
      </c>
      <c r="E17">
        <v>0</v>
      </c>
      <c r="F17">
        <v>0</v>
      </c>
      <c r="G17">
        <v>0</v>
      </c>
      <c r="H17">
        <v>0</v>
      </c>
      <c r="I17">
        <v>0</v>
      </c>
      <c r="J17">
        <v>0</v>
      </c>
      <c r="K17">
        <v>0</v>
      </c>
      <c r="L17">
        <v>0</v>
      </c>
      <c r="M17">
        <v>0</v>
      </c>
      <c r="N17">
        <v>0</v>
      </c>
      <c r="O17">
        <v>0</v>
      </c>
      <c r="P17">
        <v>1.1856974598749237E-2</v>
      </c>
      <c r="Q17">
        <v>0</v>
      </c>
      <c r="R17">
        <v>3.879199596251437E-4</v>
      </c>
      <c r="S17">
        <v>1.2244894558374408E-2</v>
      </c>
    </row>
    <row r="18" spans="1:19">
      <c r="A18" t="s">
        <v>48</v>
      </c>
      <c r="B18" s="34" t="s">
        <v>57</v>
      </c>
      <c r="C18">
        <v>0</v>
      </c>
      <c r="D18">
        <v>0</v>
      </c>
      <c r="E18">
        <v>0</v>
      </c>
      <c r="F18">
        <v>0</v>
      </c>
      <c r="G18">
        <v>0</v>
      </c>
      <c r="H18">
        <v>0</v>
      </c>
      <c r="I18">
        <v>0</v>
      </c>
      <c r="J18">
        <v>0</v>
      </c>
      <c r="K18">
        <v>0</v>
      </c>
      <c r="L18">
        <v>0</v>
      </c>
      <c r="M18">
        <v>0</v>
      </c>
      <c r="N18">
        <v>0</v>
      </c>
      <c r="O18">
        <v>0</v>
      </c>
      <c r="P18">
        <v>1.0046178702191447E-2</v>
      </c>
      <c r="Q18">
        <v>0</v>
      </c>
      <c r="R18">
        <v>2.3748784958814786E-4</v>
      </c>
      <c r="S18">
        <v>1.0283666551779702E-2</v>
      </c>
    </row>
    <row r="19" spans="1:19">
      <c r="A19" t="s">
        <v>48</v>
      </c>
      <c r="B19" s="34" t="s">
        <v>58</v>
      </c>
      <c r="C19">
        <v>0</v>
      </c>
      <c r="D19">
        <v>1.7736205404570556E-2</v>
      </c>
      <c r="E19">
        <v>0</v>
      </c>
      <c r="F19">
        <v>0</v>
      </c>
      <c r="G19">
        <v>0.56484450020851495</v>
      </c>
      <c r="H19">
        <v>0</v>
      </c>
      <c r="I19">
        <v>0</v>
      </c>
      <c r="J19">
        <v>0</v>
      </c>
      <c r="K19">
        <v>0</v>
      </c>
      <c r="L19">
        <v>0</v>
      </c>
      <c r="M19">
        <v>0</v>
      </c>
      <c r="N19">
        <v>0</v>
      </c>
      <c r="O19">
        <v>0</v>
      </c>
      <c r="P19">
        <v>3.8497298784593681E-2</v>
      </c>
      <c r="Q19">
        <v>0</v>
      </c>
      <c r="R19">
        <v>0</v>
      </c>
      <c r="S19">
        <v>0.62107800439767913</v>
      </c>
    </row>
    <row r="20" spans="1:19">
      <c r="A20" t="s">
        <v>48</v>
      </c>
      <c r="B20" s="34" t="s">
        <v>59</v>
      </c>
      <c r="C20">
        <v>0</v>
      </c>
      <c r="D20">
        <v>1.5429198569567898E-2</v>
      </c>
      <c r="E20">
        <v>0</v>
      </c>
      <c r="F20">
        <v>0</v>
      </c>
      <c r="G20">
        <v>0.69857056155549113</v>
      </c>
      <c r="H20">
        <v>0</v>
      </c>
      <c r="I20">
        <v>0</v>
      </c>
      <c r="J20">
        <v>0</v>
      </c>
      <c r="K20">
        <v>0</v>
      </c>
      <c r="L20">
        <v>0</v>
      </c>
      <c r="M20">
        <v>0</v>
      </c>
      <c r="N20">
        <v>0.22111711043656967</v>
      </c>
      <c r="O20">
        <v>0</v>
      </c>
      <c r="P20">
        <v>5.5422254382341773E-2</v>
      </c>
      <c r="Q20">
        <v>6.610585708091395E-5</v>
      </c>
      <c r="R20">
        <v>7.7824590126826625E-3</v>
      </c>
      <c r="S20">
        <v>0.9983876898137326</v>
      </c>
    </row>
    <row r="21" spans="1:19">
      <c r="A21" t="s">
        <v>48</v>
      </c>
      <c r="B21" s="34" t="s">
        <v>60</v>
      </c>
      <c r="C21">
        <v>0</v>
      </c>
      <c r="D21">
        <v>0</v>
      </c>
      <c r="E21">
        <v>0</v>
      </c>
      <c r="F21">
        <v>0</v>
      </c>
      <c r="G21">
        <v>0.27186942936848135</v>
      </c>
      <c r="H21">
        <v>0</v>
      </c>
      <c r="I21">
        <v>0</v>
      </c>
      <c r="J21">
        <v>0</v>
      </c>
      <c r="K21">
        <v>1.6485067715330266E-2</v>
      </c>
      <c r="L21">
        <v>0</v>
      </c>
      <c r="M21">
        <v>0</v>
      </c>
      <c r="N21">
        <v>0</v>
      </c>
      <c r="O21">
        <v>0</v>
      </c>
      <c r="P21">
        <v>3.7767853733024132E-2</v>
      </c>
      <c r="Q21">
        <v>5.7712943998001207E-5</v>
      </c>
      <c r="R21">
        <v>1.0769476621524474E-2</v>
      </c>
      <c r="S21">
        <v>0.33694954038235903</v>
      </c>
    </row>
    <row r="22" spans="1:19">
      <c r="A22" t="s">
        <v>48</v>
      </c>
      <c r="B22" s="34" t="s">
        <v>61</v>
      </c>
      <c r="C22">
        <v>0</v>
      </c>
      <c r="D22">
        <v>1.4775147550246032E-2</v>
      </c>
      <c r="E22">
        <v>0</v>
      </c>
      <c r="F22">
        <v>0</v>
      </c>
      <c r="G22">
        <v>0.31996349040840055</v>
      </c>
      <c r="H22">
        <v>0</v>
      </c>
      <c r="I22">
        <v>0</v>
      </c>
      <c r="J22">
        <v>0</v>
      </c>
      <c r="K22">
        <v>1.11488134108567E-2</v>
      </c>
      <c r="L22">
        <v>0</v>
      </c>
      <c r="M22">
        <v>0</v>
      </c>
      <c r="N22">
        <v>1.5402995386998297E-4</v>
      </c>
      <c r="O22">
        <v>0</v>
      </c>
      <c r="P22">
        <v>3.7022050793894173E-2</v>
      </c>
      <c r="Q22">
        <v>4.2098237844935874E-5</v>
      </c>
      <c r="R22">
        <v>3.1792313416807716E-4</v>
      </c>
      <c r="S22">
        <v>0.38342355348928114</v>
      </c>
    </row>
    <row r="23" spans="1:19">
      <c r="A23" t="s">
        <v>48</v>
      </c>
      <c r="B23" s="34" t="s">
        <v>62</v>
      </c>
      <c r="C23">
        <v>0</v>
      </c>
      <c r="D23">
        <v>1.2503159387674524E-2</v>
      </c>
      <c r="E23">
        <v>0</v>
      </c>
      <c r="F23">
        <v>0</v>
      </c>
      <c r="G23">
        <v>0.20489017180200619</v>
      </c>
      <c r="H23">
        <v>0</v>
      </c>
      <c r="I23">
        <v>0</v>
      </c>
      <c r="J23">
        <v>0</v>
      </c>
      <c r="K23">
        <v>1.1672405206745732E-2</v>
      </c>
      <c r="L23">
        <v>0</v>
      </c>
      <c r="M23">
        <v>0</v>
      </c>
      <c r="N23">
        <v>0.13986213852697665</v>
      </c>
      <c r="O23">
        <v>0</v>
      </c>
      <c r="P23">
        <v>7.0885454480751287E-2</v>
      </c>
      <c r="Q23">
        <v>2.6236983940086049E-5</v>
      </c>
      <c r="R23">
        <v>0</v>
      </c>
      <c r="S23">
        <v>0.43983956638809518</v>
      </c>
    </row>
    <row r="24" spans="1:19">
      <c r="A24" t="s">
        <v>48</v>
      </c>
      <c r="B24" s="34" t="s">
        <v>63</v>
      </c>
      <c r="C24">
        <v>0</v>
      </c>
      <c r="D24">
        <v>7.6545389386667023E-3</v>
      </c>
      <c r="E24">
        <v>0</v>
      </c>
      <c r="F24">
        <v>0</v>
      </c>
      <c r="G24">
        <v>8.6017722470103752E-2</v>
      </c>
      <c r="H24">
        <v>0</v>
      </c>
      <c r="I24">
        <v>0</v>
      </c>
      <c r="J24">
        <v>0</v>
      </c>
      <c r="K24">
        <v>5.5012116408855866E-3</v>
      </c>
      <c r="L24">
        <v>0</v>
      </c>
      <c r="M24">
        <v>0</v>
      </c>
      <c r="N24">
        <v>9.2884656293674095E-2</v>
      </c>
      <c r="O24">
        <v>0</v>
      </c>
      <c r="P24">
        <v>3.1656853588596101E-2</v>
      </c>
      <c r="Q24">
        <v>1.1123402224948208E-5</v>
      </c>
      <c r="R24">
        <v>2.578586862113201E-3</v>
      </c>
      <c r="S24">
        <v>0.22630469319626512</v>
      </c>
    </row>
    <row r="25" spans="1:19">
      <c r="A25" t="s">
        <v>48</v>
      </c>
      <c r="B25" s="34" t="s">
        <v>64</v>
      </c>
      <c r="C25">
        <v>0</v>
      </c>
      <c r="D25">
        <v>0</v>
      </c>
      <c r="E25">
        <v>0</v>
      </c>
      <c r="F25">
        <v>0</v>
      </c>
      <c r="G25">
        <v>0.12090555537435987</v>
      </c>
      <c r="H25">
        <v>0</v>
      </c>
      <c r="I25">
        <v>0</v>
      </c>
      <c r="J25">
        <v>0</v>
      </c>
      <c r="K25">
        <v>5.8845626931594563E-3</v>
      </c>
      <c r="L25">
        <v>0</v>
      </c>
      <c r="M25">
        <v>0</v>
      </c>
      <c r="N25">
        <v>0</v>
      </c>
      <c r="O25">
        <v>0</v>
      </c>
      <c r="P25">
        <v>1.3328396066366599E-2</v>
      </c>
      <c r="Q25">
        <v>2.2724051754640241E-5</v>
      </c>
      <c r="R25">
        <v>5.6116329668903717E-3</v>
      </c>
      <c r="S25">
        <v>0.14575287115253133</v>
      </c>
    </row>
    <row r="26" spans="1:19">
      <c r="A26" t="s">
        <v>48</v>
      </c>
      <c r="B26" s="34" t="s">
        <v>65</v>
      </c>
      <c r="C26">
        <v>0</v>
      </c>
      <c r="D26">
        <v>1.5142568211235566E-2</v>
      </c>
      <c r="E26">
        <v>0</v>
      </c>
      <c r="F26">
        <v>0</v>
      </c>
      <c r="G26">
        <v>8.0727072184096471E-2</v>
      </c>
      <c r="H26">
        <v>0</v>
      </c>
      <c r="I26">
        <v>0</v>
      </c>
      <c r="J26">
        <v>0</v>
      </c>
      <c r="K26">
        <v>5.6667827706006826E-3</v>
      </c>
      <c r="L26">
        <v>0</v>
      </c>
      <c r="M26">
        <v>0</v>
      </c>
      <c r="N26">
        <v>7.1695277753745679E-2</v>
      </c>
      <c r="O26">
        <v>0</v>
      </c>
      <c r="P26">
        <v>2.7154038685986537E-2</v>
      </c>
      <c r="Q26">
        <v>2.2149557722699249E-5</v>
      </c>
      <c r="R26">
        <v>9.7357757965856051E-5</v>
      </c>
      <c r="S26">
        <v>0.20050524692135419</v>
      </c>
    </row>
    <row r="27" spans="1:19">
      <c r="A27" t="s">
        <v>48</v>
      </c>
      <c r="B27" s="34" t="s">
        <v>66</v>
      </c>
      <c r="C27">
        <v>0</v>
      </c>
      <c r="D27">
        <v>0</v>
      </c>
      <c r="E27">
        <v>0</v>
      </c>
      <c r="F27">
        <v>0</v>
      </c>
      <c r="G27">
        <v>0.10374392879727079</v>
      </c>
      <c r="H27">
        <v>0</v>
      </c>
      <c r="I27">
        <v>0</v>
      </c>
      <c r="J27">
        <v>0</v>
      </c>
      <c r="K27">
        <v>4.6469056391832061E-3</v>
      </c>
      <c r="L27">
        <v>0</v>
      </c>
      <c r="M27">
        <v>2.850906192134928E-2</v>
      </c>
      <c r="N27">
        <v>2.979441931985416E-2</v>
      </c>
      <c r="O27">
        <v>0</v>
      </c>
      <c r="P27">
        <v>5.7689521276552247E-2</v>
      </c>
      <c r="Q27">
        <v>3.0215864781237933E-6</v>
      </c>
      <c r="R27">
        <v>9.339689789756439E-5</v>
      </c>
      <c r="S27">
        <v>0.22448025543858519</v>
      </c>
    </row>
    <row r="28" spans="1:19">
      <c r="A28" t="s">
        <v>48</v>
      </c>
      <c r="B28" s="34" t="s">
        <v>67</v>
      </c>
      <c r="C28">
        <v>0</v>
      </c>
      <c r="D28">
        <v>6.9049306261144833E-3</v>
      </c>
      <c r="E28">
        <v>0</v>
      </c>
      <c r="F28">
        <v>0</v>
      </c>
      <c r="G28">
        <v>6.434461543056047E-2</v>
      </c>
      <c r="H28">
        <v>0</v>
      </c>
      <c r="I28">
        <v>1.6120479612560915E-2</v>
      </c>
      <c r="J28">
        <v>0</v>
      </c>
      <c r="K28">
        <v>8.7661338086948704E-4</v>
      </c>
      <c r="L28">
        <v>0</v>
      </c>
      <c r="M28">
        <v>0.17236772189820626</v>
      </c>
      <c r="N28">
        <v>4.6349919588246857E-2</v>
      </c>
      <c r="O28">
        <v>0</v>
      </c>
      <c r="P28">
        <v>7.4278463334018385E-2</v>
      </c>
      <c r="Q28">
        <v>1.4150027770325256E-5</v>
      </c>
      <c r="R28">
        <v>5.3866655056454271E-3</v>
      </c>
      <c r="S28">
        <v>0.38664355940399187</v>
      </c>
    </row>
    <row r="29" spans="1:19">
      <c r="A29" t="s">
        <v>48</v>
      </c>
      <c r="B29" s="34" t="s">
        <v>68</v>
      </c>
      <c r="C29">
        <v>0</v>
      </c>
      <c r="D29">
        <v>6.1482679790594019E-3</v>
      </c>
      <c r="E29">
        <v>0</v>
      </c>
      <c r="F29">
        <v>0</v>
      </c>
      <c r="G29">
        <v>1.3963369980593665E-2</v>
      </c>
      <c r="H29">
        <v>0</v>
      </c>
      <c r="I29">
        <v>1.402363556946502E-2</v>
      </c>
      <c r="J29">
        <v>0</v>
      </c>
      <c r="K29">
        <v>2.9266666779204434E-3</v>
      </c>
      <c r="L29">
        <v>0</v>
      </c>
      <c r="M29">
        <v>0</v>
      </c>
      <c r="N29">
        <v>2.1665482194184071E-2</v>
      </c>
      <c r="O29">
        <v>0</v>
      </c>
      <c r="P29">
        <v>2.798454872196765E-2</v>
      </c>
      <c r="Q29">
        <v>4.8818005244424529E-6</v>
      </c>
      <c r="R29">
        <v>1.5856053730804939E-3</v>
      </c>
      <c r="S29">
        <v>8.8302458296795727E-2</v>
      </c>
    </row>
    <row r="30" spans="1:19">
      <c r="A30" t="s">
        <v>48</v>
      </c>
      <c r="B30" s="34" t="s">
        <v>69</v>
      </c>
      <c r="C30">
        <v>0</v>
      </c>
      <c r="D30">
        <v>3.1202363131783706E-3</v>
      </c>
      <c r="E30">
        <v>0</v>
      </c>
      <c r="F30">
        <v>0</v>
      </c>
      <c r="G30">
        <v>2.5592513197879363E-2</v>
      </c>
      <c r="H30">
        <v>0</v>
      </c>
      <c r="I30">
        <v>0</v>
      </c>
      <c r="J30">
        <v>0</v>
      </c>
      <c r="K30">
        <v>1.974787168637554E-3</v>
      </c>
      <c r="L30">
        <v>0</v>
      </c>
      <c r="M30">
        <v>9.4820390687104406E-2</v>
      </c>
      <c r="N30">
        <v>4.7948944535632698E-2</v>
      </c>
      <c r="O30">
        <v>0</v>
      </c>
      <c r="P30">
        <v>5.5922129148302302E-2</v>
      </c>
      <c r="Q30">
        <v>8.8728098088072436E-6</v>
      </c>
      <c r="R30">
        <v>1.7477123617304011E-3</v>
      </c>
      <c r="S30">
        <v>0.23113558622227082</v>
      </c>
    </row>
    <row r="31" spans="1:19">
      <c r="A31" t="s">
        <v>48</v>
      </c>
      <c r="B31" s="34" t="s">
        <v>70</v>
      </c>
      <c r="C31">
        <v>0</v>
      </c>
      <c r="D31">
        <v>0</v>
      </c>
      <c r="E31">
        <v>0</v>
      </c>
      <c r="F31">
        <v>0</v>
      </c>
      <c r="G31">
        <v>5.8279351559731296E-2</v>
      </c>
      <c r="H31">
        <v>0</v>
      </c>
      <c r="I31">
        <v>1.3429167029997392E-2</v>
      </c>
      <c r="J31">
        <v>0</v>
      </c>
      <c r="K31">
        <v>1.7367277483152366E-3</v>
      </c>
      <c r="L31">
        <v>0</v>
      </c>
      <c r="M31">
        <v>7.7422481965865986E-2</v>
      </c>
      <c r="N31">
        <v>2.3121411782128121E-2</v>
      </c>
      <c r="O31">
        <v>0</v>
      </c>
      <c r="P31">
        <v>0.11594260808075996</v>
      </c>
      <c r="Q31">
        <v>1.3926749371581388</v>
      </c>
      <c r="R31">
        <v>3.7282377203279315E-4</v>
      </c>
      <c r="S31">
        <v>1.6829795090969677</v>
      </c>
    </row>
    <row r="32" spans="1:19">
      <c r="A32" t="s">
        <v>48</v>
      </c>
      <c r="B32" s="34" t="s">
        <v>71</v>
      </c>
      <c r="C32">
        <v>0</v>
      </c>
      <c r="D32">
        <v>0</v>
      </c>
      <c r="E32">
        <v>0</v>
      </c>
      <c r="F32">
        <v>0</v>
      </c>
      <c r="G32">
        <v>1.0805320403125762E-2</v>
      </c>
      <c r="H32">
        <v>0</v>
      </c>
      <c r="I32">
        <v>1.8321380334386426E-2</v>
      </c>
      <c r="J32">
        <v>0</v>
      </c>
      <c r="K32">
        <v>1.0740080494542198E-3</v>
      </c>
      <c r="L32">
        <v>0</v>
      </c>
      <c r="M32">
        <v>3.9442876294113083E-2</v>
      </c>
      <c r="N32">
        <v>9.6796084674293126E-2</v>
      </c>
      <c r="O32">
        <v>6.9930520067655426E-3</v>
      </c>
      <c r="P32">
        <v>8.8831480967123788E-2</v>
      </c>
      <c r="Q32">
        <v>0.6283167444835247</v>
      </c>
      <c r="R32">
        <v>4.10929307241098E-4</v>
      </c>
      <c r="S32">
        <v>0.89099187652003042</v>
      </c>
    </row>
    <row r="33" spans="1:19">
      <c r="A33" t="s">
        <v>48</v>
      </c>
      <c r="B33" s="34" t="s">
        <v>72</v>
      </c>
      <c r="C33">
        <v>0</v>
      </c>
      <c r="D33">
        <v>7.1794998236463514E-3</v>
      </c>
      <c r="E33">
        <v>0</v>
      </c>
      <c r="F33">
        <v>0</v>
      </c>
      <c r="G33">
        <v>4.0114367938825168E-2</v>
      </c>
      <c r="H33">
        <v>0</v>
      </c>
      <c r="I33">
        <v>0</v>
      </c>
      <c r="J33">
        <v>0</v>
      </c>
      <c r="K33">
        <v>3.3764408921048844E-3</v>
      </c>
      <c r="L33">
        <v>0</v>
      </c>
      <c r="M33">
        <v>3.8949081610130609E-2</v>
      </c>
      <c r="N33">
        <v>9.3255594491606142E-2</v>
      </c>
      <c r="O33">
        <v>0</v>
      </c>
      <c r="P33">
        <v>2.9108951455683263E-2</v>
      </c>
      <c r="Q33">
        <v>0.5210064534028751</v>
      </c>
      <c r="R33">
        <v>4.3761155176153976E-2</v>
      </c>
      <c r="S33">
        <v>0.77675154479102737</v>
      </c>
    </row>
    <row r="34" spans="1:19">
      <c r="A34" t="s">
        <v>48</v>
      </c>
      <c r="B34" s="34" t="s">
        <v>73</v>
      </c>
      <c r="C34">
        <v>0</v>
      </c>
      <c r="D34">
        <v>5.3044785452470017E-3</v>
      </c>
      <c r="E34">
        <v>0</v>
      </c>
      <c r="F34">
        <v>0</v>
      </c>
      <c r="G34">
        <v>1.8508705640267742E-2</v>
      </c>
      <c r="H34">
        <v>0</v>
      </c>
      <c r="I34">
        <v>1.1675578738633133E-2</v>
      </c>
      <c r="J34">
        <v>0</v>
      </c>
      <c r="K34">
        <v>4.5523931909348392E-4</v>
      </c>
      <c r="L34">
        <v>0</v>
      </c>
      <c r="M34">
        <v>5.2662790609651677E-2</v>
      </c>
      <c r="N34">
        <v>2.3988725198230698E-3</v>
      </c>
      <c r="O34">
        <v>0</v>
      </c>
      <c r="P34">
        <v>0.12076779174911079</v>
      </c>
      <c r="Q34">
        <v>0.24913183845186193</v>
      </c>
      <c r="R34">
        <v>6.2454712957649483E-2</v>
      </c>
      <c r="S34">
        <v>0.52336000853134124</v>
      </c>
    </row>
    <row r="35" spans="1:19">
      <c r="A35" t="s">
        <v>48</v>
      </c>
      <c r="B35" s="34" t="s">
        <v>74</v>
      </c>
      <c r="C35">
        <v>0</v>
      </c>
      <c r="D35">
        <v>5.4818115873825068E-3</v>
      </c>
      <c r="E35">
        <v>0</v>
      </c>
      <c r="F35">
        <v>0</v>
      </c>
      <c r="G35">
        <v>3.5371685457565416E-2</v>
      </c>
      <c r="H35">
        <v>0</v>
      </c>
      <c r="I35">
        <v>8.0902092363187433E-3</v>
      </c>
      <c r="J35">
        <v>0</v>
      </c>
      <c r="K35">
        <v>4.0752295468809985E-4</v>
      </c>
      <c r="L35">
        <v>0</v>
      </c>
      <c r="M35">
        <v>8.8376604217945687E-3</v>
      </c>
      <c r="N35">
        <v>4.9815001865144648E-2</v>
      </c>
      <c r="O35">
        <v>3.1153962516806358E-3</v>
      </c>
      <c r="P35">
        <v>0.11243575844434062</v>
      </c>
      <c r="Q35">
        <v>0.19314165004125039</v>
      </c>
      <c r="R35">
        <v>2.8952061169553595E-2</v>
      </c>
      <c r="S35">
        <v>0.44564875742972809</v>
      </c>
    </row>
    <row r="36" spans="1:19">
      <c r="A36" t="s">
        <v>48</v>
      </c>
      <c r="B36" s="34" t="s">
        <v>75</v>
      </c>
      <c r="C36">
        <v>0</v>
      </c>
      <c r="D36">
        <v>1.1918787362774921E-2</v>
      </c>
      <c r="E36">
        <v>0</v>
      </c>
      <c r="F36">
        <v>0</v>
      </c>
      <c r="G36">
        <v>8.1675622259478331E-3</v>
      </c>
      <c r="H36">
        <v>0</v>
      </c>
      <c r="I36">
        <v>1.4901334703823224E-2</v>
      </c>
      <c r="J36">
        <v>0</v>
      </c>
      <c r="K36">
        <v>3.8685730273023411E-4</v>
      </c>
      <c r="L36">
        <v>0</v>
      </c>
      <c r="M36">
        <v>5.7240466160211501E-2</v>
      </c>
      <c r="N36">
        <v>2.431018879254554E-2</v>
      </c>
      <c r="O36">
        <v>4.2503276258210217E-3</v>
      </c>
      <c r="P36">
        <v>1.9023673117043227E-2</v>
      </c>
      <c r="Q36">
        <v>0.10627089647069665</v>
      </c>
      <c r="R36">
        <v>1.9072369253425508E-2</v>
      </c>
      <c r="S36">
        <v>0.26554246301502538</v>
      </c>
    </row>
    <row r="37" spans="1:19">
      <c r="A37" t="s">
        <v>48</v>
      </c>
      <c r="B37" s="34" t="s">
        <v>76</v>
      </c>
      <c r="C37">
        <v>0</v>
      </c>
      <c r="D37">
        <v>1.9808208188626386E-3</v>
      </c>
      <c r="E37">
        <v>0</v>
      </c>
      <c r="F37">
        <v>0</v>
      </c>
      <c r="G37">
        <v>3.1309748412065463E-2</v>
      </c>
      <c r="H37">
        <v>0</v>
      </c>
      <c r="I37">
        <v>1.6592430242509781E-2</v>
      </c>
      <c r="J37">
        <v>0</v>
      </c>
      <c r="K37">
        <v>3.6006386392144207E-4</v>
      </c>
      <c r="L37">
        <v>0</v>
      </c>
      <c r="M37">
        <v>3.1881409573406794E-2</v>
      </c>
      <c r="N37">
        <v>3.0371787794855831E-2</v>
      </c>
      <c r="O37">
        <v>0</v>
      </c>
      <c r="P37">
        <v>6.0140357432349578E-2</v>
      </c>
      <c r="Q37">
        <v>0.20073364625235657</v>
      </c>
      <c r="R37">
        <v>3.7241296461854645E-2</v>
      </c>
      <c r="S37">
        <v>0.41061156085218187</v>
      </c>
    </row>
    <row r="38" spans="1:19">
      <c r="A38" t="s">
        <v>48</v>
      </c>
      <c r="B38" s="34" t="s">
        <v>77</v>
      </c>
      <c r="C38">
        <v>0</v>
      </c>
      <c r="D38">
        <v>9.2761434424834532E-3</v>
      </c>
      <c r="E38">
        <v>0</v>
      </c>
      <c r="F38">
        <v>0</v>
      </c>
      <c r="G38">
        <v>7.4059277718556693E-3</v>
      </c>
      <c r="H38">
        <v>0</v>
      </c>
      <c r="I38">
        <v>8.9996219128704036E-3</v>
      </c>
      <c r="J38">
        <v>0</v>
      </c>
      <c r="K38">
        <v>1.3686129594199237E-3</v>
      </c>
      <c r="L38">
        <v>0.94322669161718098</v>
      </c>
      <c r="M38">
        <v>0</v>
      </c>
      <c r="N38">
        <v>2.8852646118608161E-2</v>
      </c>
      <c r="O38">
        <v>1.0322341347084422E-3</v>
      </c>
      <c r="P38">
        <v>4.6961769243748064E-2</v>
      </c>
      <c r="Q38">
        <v>2.0535386274450396E-2</v>
      </c>
      <c r="R38">
        <v>3.7350676007760847E-2</v>
      </c>
      <c r="S38">
        <v>1.1050097094830722</v>
      </c>
    </row>
    <row r="39" spans="1:19">
      <c r="A39" t="s">
        <v>48</v>
      </c>
      <c r="B39" s="34" t="s">
        <v>78</v>
      </c>
      <c r="C39">
        <v>0</v>
      </c>
      <c r="D39">
        <v>1.6280316792253169E-3</v>
      </c>
      <c r="E39">
        <v>0</v>
      </c>
      <c r="F39">
        <v>0</v>
      </c>
      <c r="G39">
        <v>1.4166775421820876E-2</v>
      </c>
      <c r="H39">
        <v>0</v>
      </c>
      <c r="I39">
        <v>4.1979024161987732E-3</v>
      </c>
      <c r="J39">
        <v>0</v>
      </c>
      <c r="K39">
        <v>3.3227827084440775E-4</v>
      </c>
      <c r="L39">
        <v>0</v>
      </c>
      <c r="M39">
        <v>6.5873026869952556E-3</v>
      </c>
      <c r="N39">
        <v>2.5316489930587771E-2</v>
      </c>
      <c r="O39">
        <v>2.1606341656366223E-3</v>
      </c>
      <c r="P39">
        <v>9.0121753238139979E-2</v>
      </c>
      <c r="Q39">
        <v>3.5830514895054844E-2</v>
      </c>
      <c r="R39">
        <v>2.095806250368587E-2</v>
      </c>
      <c r="S39">
        <v>0.20129974520819083</v>
      </c>
    </row>
    <row r="40" spans="1:19">
      <c r="A40" t="s">
        <v>48</v>
      </c>
      <c r="B40" s="34" t="s">
        <v>79</v>
      </c>
      <c r="C40">
        <v>0</v>
      </c>
      <c r="D40">
        <v>4.565529062899254E-3</v>
      </c>
      <c r="E40">
        <v>0</v>
      </c>
      <c r="F40">
        <v>0</v>
      </c>
      <c r="G40">
        <v>1.3450078483741468E-2</v>
      </c>
      <c r="H40">
        <v>0</v>
      </c>
      <c r="I40">
        <v>6.992780244751029E-3</v>
      </c>
      <c r="J40">
        <v>0</v>
      </c>
      <c r="K40">
        <v>6.1997242870406866E-4</v>
      </c>
      <c r="L40">
        <v>0</v>
      </c>
      <c r="M40">
        <v>4.1106436629718468E-2</v>
      </c>
      <c r="N40">
        <v>4.0143602844292303E-2</v>
      </c>
      <c r="O40">
        <v>0</v>
      </c>
      <c r="P40">
        <v>2.1410397267138226E-2</v>
      </c>
      <c r="Q40">
        <v>9.2958661193518921E-2</v>
      </c>
      <c r="R40">
        <v>1.518581728538132E-2</v>
      </c>
      <c r="S40">
        <v>0.23643327544013992</v>
      </c>
    </row>
    <row r="41" spans="1:19">
      <c r="A41" t="s">
        <v>48</v>
      </c>
      <c r="B41" s="34" t="s">
        <v>80</v>
      </c>
      <c r="C41">
        <v>0</v>
      </c>
      <c r="D41">
        <v>2.8233642079638632E-3</v>
      </c>
      <c r="E41">
        <v>0</v>
      </c>
      <c r="F41">
        <v>0</v>
      </c>
      <c r="G41">
        <v>6.3677321647395146E-3</v>
      </c>
      <c r="H41">
        <v>0</v>
      </c>
      <c r="I41">
        <v>4.7184234558096949E-3</v>
      </c>
      <c r="J41">
        <v>0</v>
      </c>
      <c r="K41">
        <v>5.7858550438645573E-4</v>
      </c>
      <c r="L41">
        <v>0</v>
      </c>
      <c r="M41">
        <v>2.7185094733354842E-2</v>
      </c>
      <c r="N41">
        <v>6.4385844819869753E-4</v>
      </c>
      <c r="O41">
        <v>1.4559309758198427E-3</v>
      </c>
      <c r="P41">
        <v>3.8396853210887594E-2</v>
      </c>
      <c r="Q41">
        <v>2.7965111004946142E-2</v>
      </c>
      <c r="R41">
        <v>2.4328972645934421E-2</v>
      </c>
      <c r="S41">
        <v>0.13446392635204951</v>
      </c>
    </row>
    <row r="42" spans="1:19">
      <c r="A42" t="s">
        <v>48</v>
      </c>
      <c r="B42" s="34" t="s">
        <v>81</v>
      </c>
      <c r="C42">
        <v>0</v>
      </c>
      <c r="D42">
        <v>8.8760250632375637E-3</v>
      </c>
      <c r="E42">
        <v>0</v>
      </c>
      <c r="F42">
        <v>0</v>
      </c>
      <c r="G42">
        <v>1.861501214102379E-2</v>
      </c>
      <c r="H42">
        <v>4.9074246179484797E-2</v>
      </c>
      <c r="I42">
        <v>4.1496203105572393E-3</v>
      </c>
      <c r="J42">
        <v>0</v>
      </c>
      <c r="K42">
        <v>2.875404710732804E-4</v>
      </c>
      <c r="L42">
        <v>0.42020635578090482</v>
      </c>
      <c r="M42">
        <v>2.1799828283415867E-2</v>
      </c>
      <c r="N42">
        <v>6.9956361903689146E-3</v>
      </c>
      <c r="O42">
        <v>2.1560597162780491E-3</v>
      </c>
      <c r="P42">
        <v>3.7793898806720128E-2</v>
      </c>
      <c r="Q42">
        <v>5.1416722591579145E-2</v>
      </c>
      <c r="R42">
        <v>2.5002168188822449E-2</v>
      </c>
      <c r="S42">
        <v>0.64637311372346318</v>
      </c>
    </row>
    <row r="43" spans="1:19">
      <c r="A43" t="s">
        <v>48</v>
      </c>
      <c r="B43" s="34" t="s">
        <v>82</v>
      </c>
      <c r="C43">
        <v>0</v>
      </c>
      <c r="D43">
        <v>1.1967381438523494E-3</v>
      </c>
      <c r="E43">
        <v>1.8416276610860659E-2</v>
      </c>
      <c r="F43">
        <v>6.6560581427101617</v>
      </c>
      <c r="G43">
        <v>5.967361896265011E-3</v>
      </c>
      <c r="H43">
        <v>4.2690996844229619E-2</v>
      </c>
      <c r="I43">
        <v>2.56616249728292E-3</v>
      </c>
      <c r="J43">
        <v>0</v>
      </c>
      <c r="K43">
        <v>5.4017922754012737E-4</v>
      </c>
      <c r="L43">
        <v>0.35559083414737436</v>
      </c>
      <c r="M43">
        <v>3.3248254770220642E-3</v>
      </c>
      <c r="N43">
        <v>6.7980552491708757E-3</v>
      </c>
      <c r="O43">
        <v>7.0816471199457512E-4</v>
      </c>
      <c r="P43">
        <v>5.4854604648294281E-2</v>
      </c>
      <c r="Q43">
        <v>5.8578369195664504E-2</v>
      </c>
      <c r="R43">
        <v>0.43125383995471694</v>
      </c>
      <c r="S43">
        <v>7.6385445513144443</v>
      </c>
    </row>
    <row r="44" spans="1:19">
      <c r="A44" t="s">
        <v>48</v>
      </c>
      <c r="B44" s="34" t="s">
        <v>83</v>
      </c>
      <c r="C44">
        <v>0</v>
      </c>
      <c r="D44">
        <v>0</v>
      </c>
      <c r="E44">
        <v>0</v>
      </c>
      <c r="F44">
        <v>0</v>
      </c>
      <c r="G44">
        <v>0</v>
      </c>
      <c r="H44">
        <v>0.10468303847077776</v>
      </c>
      <c r="I44">
        <v>8.0674404591428717E-3</v>
      </c>
      <c r="J44">
        <v>0</v>
      </c>
      <c r="K44">
        <v>1.0323277110037971E-3</v>
      </c>
      <c r="L44">
        <v>0.21769568809122397</v>
      </c>
      <c r="M44">
        <v>2.0326186870634255E-2</v>
      </c>
      <c r="N44">
        <v>6.6523843589472165E-3</v>
      </c>
      <c r="O44">
        <v>3.1410684435928503E-3</v>
      </c>
      <c r="P44">
        <v>8.2999631165153964E-2</v>
      </c>
      <c r="Q44">
        <v>1.0752350763067575E-2</v>
      </c>
      <c r="R44">
        <v>9.9615238976390463E-3</v>
      </c>
      <c r="S44">
        <v>0.46531164023122074</v>
      </c>
    </row>
    <row r="45" spans="1:19">
      <c r="A45" t="s">
        <v>48</v>
      </c>
      <c r="B45" s="34" t="s">
        <v>84</v>
      </c>
      <c r="C45">
        <v>0</v>
      </c>
      <c r="D45">
        <v>2.088275583639998E-3</v>
      </c>
      <c r="E45">
        <v>0</v>
      </c>
      <c r="F45">
        <v>5.4745600914457064</v>
      </c>
      <c r="G45">
        <v>0</v>
      </c>
      <c r="H45">
        <v>7.6360191433415658E-2</v>
      </c>
      <c r="I45">
        <v>1.0877181679782855E-3</v>
      </c>
      <c r="J45">
        <v>0</v>
      </c>
      <c r="K45">
        <v>0</v>
      </c>
      <c r="L45">
        <v>0</v>
      </c>
      <c r="M45">
        <v>1.102731074639296E-2</v>
      </c>
      <c r="N45">
        <v>2.3193486773960936E-2</v>
      </c>
      <c r="O45">
        <v>2.0877980228610482E-3</v>
      </c>
      <c r="P45">
        <v>5.7383559651200455E-2</v>
      </c>
      <c r="Q45">
        <v>4.1218344950028296E-2</v>
      </c>
      <c r="R45">
        <v>0.45438387969801786</v>
      </c>
      <c r="S45">
        <v>6.1433906564731409</v>
      </c>
    </row>
    <row r="46" spans="1:19">
      <c r="A46" t="s">
        <v>48</v>
      </c>
      <c r="B46" s="34" t="s">
        <v>85</v>
      </c>
      <c r="C46">
        <v>0</v>
      </c>
      <c r="D46">
        <v>0</v>
      </c>
      <c r="E46">
        <v>0</v>
      </c>
      <c r="F46">
        <v>1.5362109344765802</v>
      </c>
      <c r="G46">
        <v>5.1993816940965054E-3</v>
      </c>
      <c r="H46">
        <v>5.8473623226129257E-2</v>
      </c>
      <c r="I46">
        <v>9.7370790063813772E-4</v>
      </c>
      <c r="J46">
        <v>0</v>
      </c>
      <c r="K46">
        <v>2.3837147447522411E-4</v>
      </c>
      <c r="L46">
        <v>0</v>
      </c>
      <c r="M46">
        <v>1.4020661429896553E-3</v>
      </c>
      <c r="N46">
        <v>6.1214758900540733E-3</v>
      </c>
      <c r="O46">
        <v>9.738600631843744E-4</v>
      </c>
      <c r="P46">
        <v>5.6762577302954309E-2</v>
      </c>
      <c r="Q46">
        <v>1.9206023738996159E-2</v>
      </c>
      <c r="R46">
        <v>6.7037562503058368E-3</v>
      </c>
      <c r="S46">
        <v>1.6922657781604222</v>
      </c>
    </row>
    <row r="47" spans="1:19">
      <c r="A47" t="s">
        <v>48</v>
      </c>
      <c r="B47" s="34" t="s">
        <v>86</v>
      </c>
      <c r="C47">
        <v>0</v>
      </c>
      <c r="D47">
        <v>1.8534897184040999E-3</v>
      </c>
      <c r="E47">
        <v>8.2044290630016274E-3</v>
      </c>
      <c r="F47">
        <v>3.0390045760495443</v>
      </c>
      <c r="G47">
        <v>5.1374991898018862E-3</v>
      </c>
      <c r="H47">
        <v>5.0510966547322289E-2</v>
      </c>
      <c r="I47">
        <v>9.2433078371323418E-4</v>
      </c>
      <c r="J47">
        <v>0</v>
      </c>
      <c r="K47">
        <v>9.1377949600697506E-4</v>
      </c>
      <c r="L47">
        <v>0.13922830645523732</v>
      </c>
      <c r="M47">
        <v>9.8741798377551815E-3</v>
      </c>
      <c r="N47">
        <v>5.5779022452617788E-3</v>
      </c>
      <c r="O47">
        <v>1.6222362351038487E-3</v>
      </c>
      <c r="P47">
        <v>7.6561584663995763E-2</v>
      </c>
      <c r="Q47">
        <v>2.6898026805093789E-2</v>
      </c>
      <c r="R47">
        <v>0.19439916475978825</v>
      </c>
      <c r="S47">
        <v>3.5607104718500295</v>
      </c>
    </row>
    <row r="48" spans="1:19">
      <c r="A48" t="s">
        <v>48</v>
      </c>
      <c r="B48" s="34" t="s">
        <v>87</v>
      </c>
      <c r="C48">
        <v>0</v>
      </c>
      <c r="D48">
        <v>3.5643717679245124E-3</v>
      </c>
      <c r="E48">
        <v>6.9428263853696867E-3</v>
      </c>
      <c r="F48">
        <v>0</v>
      </c>
      <c r="G48">
        <v>4.8285277369370938E-3</v>
      </c>
      <c r="H48">
        <v>2.7396806539822738E-2</v>
      </c>
      <c r="I48">
        <v>8.603123456025763E-4</v>
      </c>
      <c r="J48">
        <v>0</v>
      </c>
      <c r="K48">
        <v>0</v>
      </c>
      <c r="L48">
        <v>0.29142752175685471</v>
      </c>
      <c r="M48">
        <v>9.1515935079663491E-3</v>
      </c>
      <c r="N48">
        <v>5.6182578791077464E-3</v>
      </c>
      <c r="O48">
        <v>7.5133764264172925E-4</v>
      </c>
      <c r="P48">
        <v>4.6299826962851176E-2</v>
      </c>
      <c r="Q48">
        <v>1.6640411861697846E-2</v>
      </c>
      <c r="R48">
        <v>9.4244905126859457E-2</v>
      </c>
      <c r="S48">
        <v>0.50772669951362914</v>
      </c>
    </row>
    <row r="49" spans="1:19">
      <c r="A49" t="s">
        <v>48</v>
      </c>
      <c r="B49" s="34" t="s">
        <v>88</v>
      </c>
      <c r="C49">
        <v>0</v>
      </c>
      <c r="D49">
        <v>8.2900824276466167E-4</v>
      </c>
      <c r="E49">
        <v>4.2504564857106311E-3</v>
      </c>
      <c r="F49">
        <v>2.6196831171460992</v>
      </c>
      <c r="G49">
        <v>4.7417514649623627E-3</v>
      </c>
      <c r="H49">
        <v>1.2779328007677393E-2</v>
      </c>
      <c r="I49">
        <v>4.0639949479706616E-3</v>
      </c>
      <c r="J49">
        <v>0</v>
      </c>
      <c r="K49">
        <v>4.2580164159913836E-4</v>
      </c>
      <c r="L49">
        <v>0</v>
      </c>
      <c r="M49">
        <v>1.0406407656921579E-2</v>
      </c>
      <c r="N49">
        <v>1.4908070927145856E-2</v>
      </c>
      <c r="O49">
        <v>9.9321638993260866E-4</v>
      </c>
      <c r="P49">
        <v>7.2827683769435048E-2</v>
      </c>
      <c r="Q49">
        <v>2.4103244059629159E-2</v>
      </c>
      <c r="R49">
        <v>0.12431006911185061</v>
      </c>
      <c r="S49">
        <v>2.8943221498517318</v>
      </c>
    </row>
    <row r="50" spans="1:19">
      <c r="A50" t="s">
        <v>48</v>
      </c>
      <c r="B50" s="34" t="s">
        <v>89</v>
      </c>
      <c r="C50">
        <v>0</v>
      </c>
      <c r="D50">
        <v>8.007821168299345E-4</v>
      </c>
      <c r="E50">
        <v>0</v>
      </c>
      <c r="F50">
        <v>0.62620899584716483</v>
      </c>
      <c r="G50">
        <v>0</v>
      </c>
      <c r="H50">
        <v>3.1146855981528221E-2</v>
      </c>
      <c r="I50">
        <v>7.5348757929299959E-4</v>
      </c>
      <c r="J50">
        <v>0</v>
      </c>
      <c r="K50">
        <v>2.0380079379536675E-4</v>
      </c>
      <c r="L50">
        <v>0</v>
      </c>
      <c r="M50">
        <v>6.1361696017692147E-4</v>
      </c>
      <c r="N50">
        <v>5.2898254002406997E-3</v>
      </c>
      <c r="O50">
        <v>9.0803664971796094E-4</v>
      </c>
      <c r="P50">
        <v>5.7216101377734807E-2</v>
      </c>
      <c r="Q50">
        <v>7.4523942839022084E-7</v>
      </c>
      <c r="R50">
        <v>2.7036708119871911E-3</v>
      </c>
      <c r="S50">
        <v>0.72584591875788362</v>
      </c>
    </row>
    <row r="51" spans="1:19">
      <c r="A51" t="s">
        <v>48</v>
      </c>
      <c r="B51" s="34" t="s">
        <v>90</v>
      </c>
      <c r="C51">
        <v>0</v>
      </c>
      <c r="D51">
        <v>2.2768815186658964E-3</v>
      </c>
      <c r="E51">
        <v>0</v>
      </c>
      <c r="F51">
        <v>0</v>
      </c>
      <c r="G51">
        <v>8.865238767173711E-3</v>
      </c>
      <c r="H51">
        <v>8.8548889851220447E-3</v>
      </c>
      <c r="I51">
        <v>7.2783278576224464E-4</v>
      </c>
      <c r="J51">
        <v>0</v>
      </c>
      <c r="K51">
        <v>1.9940721887248825E-4</v>
      </c>
      <c r="L51">
        <v>0.1963767688581366</v>
      </c>
      <c r="M51">
        <v>1.0913725187353451E-2</v>
      </c>
      <c r="N51">
        <v>1.7810990984013841E-2</v>
      </c>
      <c r="O51">
        <v>8.1567618029438488E-4</v>
      </c>
      <c r="P51">
        <v>5.4029165352131647E-2</v>
      </c>
      <c r="Q51">
        <v>1.4642239922757483E-6</v>
      </c>
      <c r="R51">
        <v>9.3951155937765263E-2</v>
      </c>
      <c r="S51">
        <v>0.3948231959992512</v>
      </c>
    </row>
    <row r="52" spans="1:19">
      <c r="A52" t="s">
        <v>48</v>
      </c>
      <c r="B52" s="34" t="s">
        <v>91</v>
      </c>
      <c r="C52">
        <v>0</v>
      </c>
      <c r="D52">
        <v>7.1964593593332182E-4</v>
      </c>
      <c r="E52">
        <v>6.0969892049281688E-3</v>
      </c>
      <c r="F52">
        <v>1.8920767489057653</v>
      </c>
      <c r="G52">
        <v>0</v>
      </c>
      <c r="H52">
        <v>1.6094009873962256E-2</v>
      </c>
      <c r="I52">
        <v>2.0694630708557316E-3</v>
      </c>
      <c r="J52">
        <v>0</v>
      </c>
      <c r="K52">
        <v>1.9313524989393593E-4</v>
      </c>
      <c r="L52">
        <v>8.9243993527038157E-2</v>
      </c>
      <c r="M52">
        <v>1.7776973505721716E-2</v>
      </c>
      <c r="N52">
        <v>4.5974501099883547E-3</v>
      </c>
      <c r="O52">
        <v>1.3082043855489056E-3</v>
      </c>
      <c r="P52">
        <v>7.2817266093134325E-2</v>
      </c>
      <c r="Q52">
        <v>1.3607698324995088E-2</v>
      </c>
      <c r="R52">
        <v>6.1456097327011516E-2</v>
      </c>
      <c r="S52">
        <v>2.1780576755147933</v>
      </c>
    </row>
    <row r="53" spans="1:19">
      <c r="A53" t="s">
        <v>48</v>
      </c>
      <c r="B53" s="34" t="s">
        <v>92</v>
      </c>
      <c r="C53">
        <v>0</v>
      </c>
      <c r="D53">
        <v>7.0038317622966861E-4</v>
      </c>
      <c r="E53">
        <v>2.3114633197084955E-3</v>
      </c>
      <c r="F53">
        <v>0.91180539298887808</v>
      </c>
      <c r="G53">
        <v>4.1730080995221464E-3</v>
      </c>
      <c r="H53">
        <v>2.1144876119361389E-2</v>
      </c>
      <c r="I53">
        <v>6.5408791643140063E-4</v>
      </c>
      <c r="J53">
        <v>0</v>
      </c>
      <c r="K53">
        <v>1.8584317611318457E-4</v>
      </c>
      <c r="L53">
        <v>0.17435299587264197</v>
      </c>
      <c r="M53">
        <v>1.5765364033466622E-2</v>
      </c>
      <c r="N53">
        <v>2.3410738240237094E-4</v>
      </c>
      <c r="O53">
        <v>0</v>
      </c>
      <c r="P53">
        <v>8.4871080408471133E-2</v>
      </c>
      <c r="Q53">
        <v>6.2369588873765647E-2</v>
      </c>
      <c r="R53">
        <v>6.7713137198375239E-2</v>
      </c>
      <c r="S53">
        <v>1.3462813285653681</v>
      </c>
    </row>
    <row r="54" spans="1:19">
      <c r="A54" t="s">
        <v>48</v>
      </c>
      <c r="B54" s="34" t="s">
        <v>93</v>
      </c>
      <c r="C54">
        <v>0</v>
      </c>
      <c r="D54">
        <v>2.7137944744627385E-3</v>
      </c>
      <c r="E54">
        <v>0</v>
      </c>
      <c r="F54">
        <v>0.39956817931897604</v>
      </c>
      <c r="G54">
        <v>0</v>
      </c>
      <c r="H54">
        <v>6.7254180082091386E-3</v>
      </c>
      <c r="I54">
        <v>2.4967350043472447E-3</v>
      </c>
      <c r="J54">
        <v>2.705083584718742</v>
      </c>
      <c r="K54">
        <v>1.6759419083860749E-3</v>
      </c>
      <c r="L54">
        <v>0</v>
      </c>
      <c r="M54">
        <v>1.2629327179097039E-2</v>
      </c>
      <c r="N54">
        <v>4.2227624041850653E-3</v>
      </c>
      <c r="O54">
        <v>8.537155241142777E-4</v>
      </c>
      <c r="P54">
        <v>6.5273665849067797E-2</v>
      </c>
      <c r="Q54">
        <v>0.11143589409300869</v>
      </c>
      <c r="R54">
        <v>5.6918639641723612E-2</v>
      </c>
      <c r="S54">
        <v>3.3695976581242491</v>
      </c>
    </row>
    <row r="55" spans="1:19">
      <c r="A55" t="s">
        <v>48</v>
      </c>
      <c r="B55" s="34" t="s">
        <v>94</v>
      </c>
      <c r="C55">
        <v>2.8175397332965934E-2</v>
      </c>
      <c r="D55">
        <v>0</v>
      </c>
      <c r="E55">
        <v>4.1427613188304915E-3</v>
      </c>
      <c r="F55">
        <v>0.7272558753712417</v>
      </c>
      <c r="G55">
        <v>3.9544917923626244E-3</v>
      </c>
      <c r="H55">
        <v>1.1202749881978669E-2</v>
      </c>
      <c r="I55">
        <v>3.635723843042421E-3</v>
      </c>
      <c r="J55">
        <v>0.58209653567427821</v>
      </c>
      <c r="K55">
        <v>9.5049629268263713E-4</v>
      </c>
      <c r="L55">
        <v>0</v>
      </c>
      <c r="M55">
        <v>1.3909939329967203E-2</v>
      </c>
      <c r="N55">
        <v>3.4785649278882058E-2</v>
      </c>
      <c r="O55">
        <v>5.8924680697993587E-4</v>
      </c>
      <c r="P55">
        <v>9.7238895306183348E-2</v>
      </c>
      <c r="Q55">
        <v>0.19066468362020084</v>
      </c>
      <c r="R55">
        <v>4.2607598810441516E-2</v>
      </c>
      <c r="S55">
        <v>1.7412100446601073</v>
      </c>
    </row>
    <row r="56" spans="1:19">
      <c r="A56" t="s">
        <v>48</v>
      </c>
      <c r="B56" s="34" t="s">
        <v>95</v>
      </c>
      <c r="C56">
        <v>0.79263292244114614</v>
      </c>
      <c r="D56">
        <v>1.1822963882740234E-3</v>
      </c>
      <c r="E56">
        <v>3.7092521881783649E-3</v>
      </c>
      <c r="F56">
        <v>0.79428912662816842</v>
      </c>
      <c r="G56">
        <v>3.8809475641972568E-2</v>
      </c>
      <c r="H56">
        <v>8.4606733541547907E-3</v>
      </c>
      <c r="I56">
        <v>3.2717030235530908E-3</v>
      </c>
      <c r="J56">
        <v>0.93052754239110058</v>
      </c>
      <c r="K56">
        <v>3.1889490217240357E-3</v>
      </c>
      <c r="L56">
        <v>0.11653592103375443</v>
      </c>
      <c r="M56">
        <v>6.5965466706595643E-3</v>
      </c>
      <c r="N56">
        <v>1.5429849807867324E-2</v>
      </c>
      <c r="O56">
        <v>7.1861691480239881E-4</v>
      </c>
      <c r="P56">
        <v>7.5870998245619603E-2</v>
      </c>
      <c r="Q56">
        <v>6.5448914631573096E-2</v>
      </c>
      <c r="R56">
        <v>7.128131856258868E-2</v>
      </c>
      <c r="S56">
        <v>2.9279541069451156</v>
      </c>
    </row>
    <row r="57" spans="1:19">
      <c r="A57" t="s">
        <v>48</v>
      </c>
      <c r="B57" s="34" t="s">
        <v>96</v>
      </c>
      <c r="C57">
        <v>0.54081529820956487</v>
      </c>
      <c r="D57">
        <v>6.2994624986504877E-3</v>
      </c>
      <c r="E57">
        <v>2.5838535424032097E-3</v>
      </c>
      <c r="F57">
        <v>1.2051065522177353</v>
      </c>
      <c r="G57">
        <v>2.6600451148937054E-2</v>
      </c>
      <c r="H57">
        <v>4.1855511416768798E-2</v>
      </c>
      <c r="I57">
        <v>1.228943846236033E-2</v>
      </c>
      <c r="J57">
        <v>0.48149189898064915</v>
      </c>
      <c r="K57">
        <v>3.399597251535727E-3</v>
      </c>
      <c r="L57">
        <v>4.6724032027926743E-2</v>
      </c>
      <c r="M57">
        <v>8.2615181075651467E-4</v>
      </c>
      <c r="N57">
        <v>1.9103621434541029E-2</v>
      </c>
      <c r="O57">
        <v>3.5500263837385249E-3</v>
      </c>
      <c r="P57">
        <v>4.404612659227336E-2</v>
      </c>
      <c r="Q57">
        <v>4.5852380665174941E-2</v>
      </c>
      <c r="R57">
        <v>0.11759789275851817</v>
      </c>
      <c r="S57">
        <v>2.598142295401523</v>
      </c>
    </row>
    <row r="58" spans="1:19">
      <c r="A58" t="s">
        <v>48</v>
      </c>
      <c r="B58" s="34" t="s">
        <v>97</v>
      </c>
      <c r="C58">
        <v>0.67416648920722366</v>
      </c>
      <c r="D58">
        <v>1.8529406660456882E-3</v>
      </c>
      <c r="E58">
        <v>4.1865764291846019E-3</v>
      </c>
      <c r="F58">
        <v>3.5768011758514362</v>
      </c>
      <c r="G58">
        <v>0.17669691310900992</v>
      </c>
      <c r="H58">
        <v>2.2991868155788575E-2</v>
      </c>
      <c r="I58">
        <v>4.6113261271843453E-3</v>
      </c>
      <c r="J58">
        <v>0.78264463903036141</v>
      </c>
      <c r="K58">
        <v>1.4330065424486838E-3</v>
      </c>
      <c r="L58">
        <v>0.22026622803054696</v>
      </c>
      <c r="M58">
        <v>7.1388814678626789E-3</v>
      </c>
      <c r="N58">
        <v>8.6954045605779351E-2</v>
      </c>
      <c r="O58">
        <v>1.2358965523391469E-3</v>
      </c>
      <c r="P58">
        <v>4.1155946717186254E-2</v>
      </c>
      <c r="Q58">
        <v>4.9076944763293717E-2</v>
      </c>
      <c r="R58">
        <v>0.25475954335781736</v>
      </c>
      <c r="S58">
        <v>5.905972421613491</v>
      </c>
    </row>
    <row r="59" spans="1:19">
      <c r="A59" t="s">
        <v>48</v>
      </c>
      <c r="B59" s="34" t="s">
        <v>98</v>
      </c>
      <c r="C59">
        <v>0.20406844898401033</v>
      </c>
      <c r="D59">
        <v>1.4933554745191036E-2</v>
      </c>
      <c r="E59">
        <v>5.8368953644592492E-3</v>
      </c>
      <c r="F59">
        <v>3.0434348816826713</v>
      </c>
      <c r="G59">
        <v>0.10536936891082727</v>
      </c>
      <c r="H59">
        <v>1.483081199742553E-2</v>
      </c>
      <c r="I59">
        <v>4.6644883157895278E-3</v>
      </c>
      <c r="J59">
        <v>0.25059640547963191</v>
      </c>
      <c r="K59">
        <v>2.5188377773749382E-4</v>
      </c>
      <c r="L59">
        <v>0.35769923304061857</v>
      </c>
      <c r="M59">
        <v>2.222887968112508E-2</v>
      </c>
      <c r="N59">
        <v>3.9387023349014338E-2</v>
      </c>
      <c r="O59">
        <v>6.229139787036278E-4</v>
      </c>
      <c r="P59">
        <v>2.9734970335875133E-2</v>
      </c>
      <c r="Q59">
        <v>0.38728923517643388</v>
      </c>
      <c r="R59">
        <v>0.19490546025480704</v>
      </c>
      <c r="S59">
        <v>4.6758544550743082</v>
      </c>
    </row>
    <row r="60" spans="1:19">
      <c r="A60" t="s">
        <v>48</v>
      </c>
      <c r="B60" s="34" t="s">
        <v>99</v>
      </c>
      <c r="C60">
        <v>0.194022365625802</v>
      </c>
      <c r="D60">
        <v>4.9967158606238349E-3</v>
      </c>
      <c r="E60">
        <v>8.6740639112874163E-4</v>
      </c>
      <c r="F60">
        <v>1.3758928324787263</v>
      </c>
      <c r="G60">
        <v>1.2061848084891746E-2</v>
      </c>
      <c r="H60">
        <v>8.2666638947527238E-3</v>
      </c>
      <c r="I60">
        <v>7.2016469129976279E-4</v>
      </c>
      <c r="J60">
        <v>0.2306861325644034</v>
      </c>
      <c r="K60">
        <v>4.2214108475750745E-4</v>
      </c>
      <c r="L60">
        <v>0.20107546426770284</v>
      </c>
      <c r="M60">
        <v>5.5364721223818303E-2</v>
      </c>
      <c r="N60">
        <v>1.411899032262065E-2</v>
      </c>
      <c r="O60">
        <v>3.2070695901333796E-4</v>
      </c>
      <c r="P60">
        <v>4.0382850527470371E-2</v>
      </c>
      <c r="Q60">
        <v>0.6837347633836508</v>
      </c>
      <c r="R60">
        <v>8.7576432143628313E-2</v>
      </c>
      <c r="S60">
        <v>2.9105101995042588</v>
      </c>
    </row>
    <row r="61" spans="1:19">
      <c r="A61" t="s">
        <v>100</v>
      </c>
      <c r="B61" s="34" t="s">
        <v>101</v>
      </c>
      <c r="C61">
        <v>2.3002748933826127</v>
      </c>
      <c r="D61">
        <v>0.12476076557409846</v>
      </c>
      <c r="E61">
        <v>9.157900617251101E-2</v>
      </c>
      <c r="F61">
        <v>42.417840970178666</v>
      </c>
      <c r="G61">
        <v>1.6461673724132284</v>
      </c>
      <c r="H61">
        <v>0.49646840856605901</v>
      </c>
      <c r="I61">
        <v>0.11184417723505546</v>
      </c>
      <c r="J61">
        <v>5.9040629162764944</v>
      </c>
      <c r="K61">
        <v>2.2583217343221898E-2</v>
      </c>
      <c r="L61">
        <v>4.6704809723698002</v>
      </c>
      <c r="M61">
        <v>1.335176131914277</v>
      </c>
      <c r="N61">
        <v>0.41046134221654951</v>
      </c>
      <c r="O61">
        <v>2.5487999682719926E-2</v>
      </c>
      <c r="P61">
        <v>1.9456989607196675</v>
      </c>
      <c r="Q61">
        <v>5.5217923394140414</v>
      </c>
      <c r="R61">
        <v>3.1955015399779714</v>
      </c>
      <c r="S61">
        <v>70.220181013437326</v>
      </c>
    </row>
    <row r="62" spans="1:19">
      <c r="A62" t="s">
        <v>100</v>
      </c>
      <c r="B62" s="34" t="s">
        <v>102</v>
      </c>
      <c r="C62">
        <v>1.5641060317800255</v>
      </c>
      <c r="D62">
        <v>9.2593392484577708E-2</v>
      </c>
      <c r="E62">
        <v>2.2378442264012949E-2</v>
      </c>
      <c r="F62">
        <v>43.720719192733853</v>
      </c>
      <c r="G62">
        <v>1.2334341025520557</v>
      </c>
      <c r="H62">
        <v>0.2980284335417509</v>
      </c>
      <c r="I62">
        <v>8.537651973310767E-2</v>
      </c>
      <c r="J62">
        <v>6.2951398544101114</v>
      </c>
      <c r="K62">
        <v>5.9498910432657121E-2</v>
      </c>
      <c r="L62">
        <v>1.3100561456313109</v>
      </c>
      <c r="M62">
        <v>1.9019759559702831</v>
      </c>
      <c r="N62">
        <v>1.028594679162669</v>
      </c>
      <c r="O62">
        <v>1.9266157651683005E-2</v>
      </c>
      <c r="P62">
        <v>1.0374553009771192</v>
      </c>
      <c r="Q62">
        <v>3.9132536889560701</v>
      </c>
      <c r="R62">
        <v>2.8297848073610607</v>
      </c>
      <c r="S62">
        <v>65.411661615642601</v>
      </c>
    </row>
    <row r="63" spans="1:19">
      <c r="A63" t="s">
        <v>100</v>
      </c>
      <c r="B63" s="34" t="s">
        <v>103</v>
      </c>
      <c r="C63">
        <v>2.6682214428726603</v>
      </c>
      <c r="D63">
        <v>0.12508474115384216</v>
      </c>
      <c r="E63">
        <v>0.10775201130391099</v>
      </c>
      <c r="F63">
        <v>39.224947582030595</v>
      </c>
      <c r="G63">
        <v>1.6048792800089426</v>
      </c>
      <c r="H63">
        <v>0.41770030732777008</v>
      </c>
      <c r="I63">
        <v>0.13299200562653402</v>
      </c>
      <c r="J63">
        <v>5.2228519153620603</v>
      </c>
      <c r="K63">
        <v>3.0089345017341562E-2</v>
      </c>
      <c r="L63">
        <v>4.5256184524475014</v>
      </c>
      <c r="M63">
        <v>0.67027928546677185</v>
      </c>
      <c r="N63">
        <v>0.56702521364469094</v>
      </c>
      <c r="O63">
        <v>3.1393941239285642E-2</v>
      </c>
      <c r="P63">
        <v>2.2437205652819774</v>
      </c>
      <c r="Q63">
        <v>4.6974313852421758</v>
      </c>
      <c r="R63">
        <v>2.9520579659783301</v>
      </c>
      <c r="S63">
        <v>65.222045440003484</v>
      </c>
    </row>
    <row r="64" spans="1:19">
      <c r="A64" t="s">
        <v>100</v>
      </c>
      <c r="B64" s="34" t="s">
        <v>104</v>
      </c>
      <c r="C64">
        <v>2.8586696881181002</v>
      </c>
      <c r="D64">
        <v>0.10125900261281828</v>
      </c>
      <c r="E64">
        <v>7.0372971588346378E-2</v>
      </c>
      <c r="F64">
        <v>4.0343104162120653</v>
      </c>
      <c r="G64">
        <v>1.2745453452232596</v>
      </c>
      <c r="H64">
        <v>0.25710336633330644</v>
      </c>
      <c r="I64">
        <v>0.15162496788960744</v>
      </c>
      <c r="J64">
        <v>0.83639643070269898</v>
      </c>
      <c r="K64">
        <v>4.8714917416217834E-2</v>
      </c>
      <c r="L64">
        <v>4.3248250544092084</v>
      </c>
      <c r="M64">
        <v>8.2333558121771233E-2</v>
      </c>
      <c r="N64">
        <v>0.84708827531134512</v>
      </c>
      <c r="O64">
        <v>3.5636586230299888E-2</v>
      </c>
      <c r="P64">
        <v>1.7649583691736268</v>
      </c>
      <c r="Q64">
        <v>2.0600050206465177</v>
      </c>
      <c r="R64">
        <v>0.56953194952163244</v>
      </c>
      <c r="S64">
        <v>19.317375919509004</v>
      </c>
    </row>
    <row r="65" spans="1:19">
      <c r="A65" t="s">
        <v>100</v>
      </c>
      <c r="B65" s="34" t="s">
        <v>105</v>
      </c>
      <c r="C65">
        <v>1.6642708502167078</v>
      </c>
      <c r="D65">
        <v>8.937861692089899E-2</v>
      </c>
      <c r="E65">
        <v>5.4214119321354226E-2</v>
      </c>
      <c r="F65">
        <v>3.2618308917329841</v>
      </c>
      <c r="G65">
        <v>1.1541989319227781</v>
      </c>
      <c r="H65">
        <v>0.28570492708992123</v>
      </c>
      <c r="I65">
        <v>6.8402378626465699E-2</v>
      </c>
      <c r="J65">
        <v>0.1077877537371954</v>
      </c>
      <c r="K65">
        <v>4.0353836073113158E-2</v>
      </c>
      <c r="L65">
        <v>2.6519239019276988</v>
      </c>
      <c r="M65">
        <v>0.16851084810588279</v>
      </c>
      <c r="N65">
        <v>0.69665215982635065</v>
      </c>
      <c r="O65">
        <v>1.6009013582972076E-2</v>
      </c>
      <c r="P65">
        <v>1.1522713105809252</v>
      </c>
      <c r="Q65">
        <v>1.6900230768245592</v>
      </c>
      <c r="R65">
        <v>0.40007418767100411</v>
      </c>
      <c r="S65">
        <v>13.501606804161327</v>
      </c>
    </row>
    <row r="66" spans="1:19">
      <c r="A66" t="s">
        <v>100</v>
      </c>
      <c r="B66" s="34" t="s">
        <v>106</v>
      </c>
      <c r="C66">
        <v>0.52622891614157297</v>
      </c>
      <c r="D66">
        <v>9.1025954339880366E-2</v>
      </c>
      <c r="E66">
        <v>1.1592104975860162E-2</v>
      </c>
      <c r="F66">
        <v>1.2305195920166057</v>
      </c>
      <c r="G66">
        <v>1.1780590740468568</v>
      </c>
      <c r="H66">
        <v>3.8993474957773611E-2</v>
      </c>
      <c r="I66">
        <v>2.4313499586475107E-2</v>
      </c>
      <c r="J66">
        <v>0.15811413213472036</v>
      </c>
      <c r="K66">
        <v>2.8138449910778185E-2</v>
      </c>
      <c r="L66">
        <v>0.63826943765514343</v>
      </c>
      <c r="M66">
        <v>3.0005786330198347E-2</v>
      </c>
      <c r="N66">
        <v>0.54801138112629211</v>
      </c>
      <c r="O66">
        <v>6.090498145307599E-3</v>
      </c>
      <c r="P66">
        <v>0.54291185284203358</v>
      </c>
      <c r="Q66">
        <v>0.57463643808771891</v>
      </c>
      <c r="R66">
        <v>0.10606496688328271</v>
      </c>
      <c r="S66">
        <v>5.7329755591805451</v>
      </c>
    </row>
    <row r="67" spans="1:19">
      <c r="A67" t="s">
        <v>100</v>
      </c>
      <c r="B67" s="34" t="s">
        <v>107</v>
      </c>
      <c r="C67">
        <v>0.21855197608398136</v>
      </c>
      <c r="D67">
        <v>1.2339207962873466E-2</v>
      </c>
      <c r="E67">
        <v>7.3904588677832783E-3</v>
      </c>
      <c r="F67">
        <v>5.0632718615711951</v>
      </c>
      <c r="G67">
        <v>0.16673066275981618</v>
      </c>
      <c r="H67">
        <v>2.5421878169633594E-3</v>
      </c>
      <c r="I67">
        <v>2.5102929624424286E-3</v>
      </c>
      <c r="J67">
        <v>0.82358626077294872</v>
      </c>
      <c r="K67">
        <v>8.5307619983711058E-3</v>
      </c>
      <c r="L67">
        <v>0.43318836116562309</v>
      </c>
      <c r="M67">
        <v>0.11869978682439086</v>
      </c>
      <c r="N67">
        <v>0.11410140032094507</v>
      </c>
      <c r="O67">
        <v>7.5287915182409293E-4</v>
      </c>
      <c r="P67">
        <v>0.29774268354642253</v>
      </c>
      <c r="Q67">
        <v>0.20759032124508892</v>
      </c>
      <c r="R67">
        <v>0.38345412670684809</v>
      </c>
      <c r="S67">
        <v>7.8609832297588014</v>
      </c>
    </row>
    <row r="68" spans="1:19">
      <c r="A68" t="s">
        <v>100</v>
      </c>
      <c r="B68" s="34" t="s">
        <v>108</v>
      </c>
      <c r="C68">
        <v>0.28138984829388747</v>
      </c>
      <c r="D68">
        <v>1.1299052109411067E-2</v>
      </c>
      <c r="E68">
        <v>7.8893712392380522E-4</v>
      </c>
      <c r="F68">
        <v>0.92110624447610689</v>
      </c>
      <c r="G68">
        <v>0.14425714939737588</v>
      </c>
      <c r="H68">
        <v>1.5036402452570652E-2</v>
      </c>
      <c r="I68">
        <v>9.8082423334943103E-3</v>
      </c>
      <c r="J68">
        <v>2.7697374106097072E-2</v>
      </c>
      <c r="K68">
        <v>2.8199971621089004E-3</v>
      </c>
      <c r="L68">
        <v>0.10851674846658454</v>
      </c>
      <c r="M68">
        <v>1.2015190622697958E-2</v>
      </c>
      <c r="N68">
        <v>2.1037906561613084E-2</v>
      </c>
      <c r="O68">
        <v>2.4536064270274383E-3</v>
      </c>
      <c r="P68">
        <v>6.6800052898198459E-2</v>
      </c>
      <c r="Q68">
        <v>0.2231918118381131</v>
      </c>
      <c r="R68">
        <v>5.0335507876491548E-2</v>
      </c>
      <c r="S68">
        <v>1.8985540721454299</v>
      </c>
    </row>
    <row r="69" spans="1:19">
      <c r="A69" t="s">
        <v>100</v>
      </c>
      <c r="B69" s="34" t="s">
        <v>109</v>
      </c>
      <c r="C69">
        <v>4.6650635422288644E-2</v>
      </c>
      <c r="D69">
        <v>3.6958196195191473E-4</v>
      </c>
      <c r="E69">
        <v>4.4593464956087514E-3</v>
      </c>
      <c r="F69">
        <v>4.5926359107186556</v>
      </c>
      <c r="G69">
        <v>5.006727247995002E-3</v>
      </c>
      <c r="H69">
        <v>2.3550781934815745E-3</v>
      </c>
      <c r="I69">
        <v>4.0677725068649639E-4</v>
      </c>
      <c r="J69">
        <v>0.60472255286072851</v>
      </c>
      <c r="K69">
        <v>4.2043325058526704E-3</v>
      </c>
      <c r="L69">
        <v>8.6063161154434908E-2</v>
      </c>
      <c r="M69">
        <v>0.17497974233428426</v>
      </c>
      <c r="N69">
        <v>7.4603022609121439E-2</v>
      </c>
      <c r="O69">
        <v>2.2956776356952702E-4</v>
      </c>
      <c r="P69">
        <v>8.1719697501632993E-2</v>
      </c>
      <c r="Q69">
        <v>0.40493071143850656</v>
      </c>
      <c r="R69">
        <v>0.2633441491106705</v>
      </c>
      <c r="S69">
        <v>6.3466809945707041</v>
      </c>
    </row>
    <row r="70" spans="1:19">
      <c r="A70" t="s">
        <v>100</v>
      </c>
      <c r="B70" s="34" t="s">
        <v>110</v>
      </c>
      <c r="C70">
        <v>0.1225135354607616</v>
      </c>
      <c r="D70">
        <v>2.4360259864564249E-4</v>
      </c>
      <c r="E70">
        <v>2.7094245241429116E-3</v>
      </c>
      <c r="F70">
        <v>0.32361510062139587</v>
      </c>
      <c r="G70">
        <v>5.9041436811639869E-3</v>
      </c>
      <c r="H70">
        <v>6.475103918175984E-2</v>
      </c>
      <c r="I70">
        <v>4.3830770630894911E-3</v>
      </c>
      <c r="J70">
        <v>0.22875234332943251</v>
      </c>
      <c r="K70">
        <v>2.3149231862995556E-4</v>
      </c>
      <c r="L70">
        <v>0.10650360591426278</v>
      </c>
      <c r="M70">
        <v>0.1474610115529229</v>
      </c>
      <c r="N70">
        <v>4.0729355370441311E-3</v>
      </c>
      <c r="O70">
        <v>1.0418877764592493E-3</v>
      </c>
      <c r="P70">
        <v>0.14910699282195417</v>
      </c>
      <c r="Q70">
        <v>0.63544378467143048</v>
      </c>
      <c r="R70">
        <v>9.6559942956332634E-2</v>
      </c>
      <c r="S70">
        <v>1.8932939200094552</v>
      </c>
    </row>
    <row r="71" spans="1:19">
      <c r="A71" t="s">
        <v>100</v>
      </c>
      <c r="B71" s="34" t="s">
        <v>111</v>
      </c>
      <c r="C71">
        <v>8.6590906353935182E-2</v>
      </c>
      <c r="D71">
        <v>4.2812413688596562E-3</v>
      </c>
      <c r="E71">
        <v>1.4005681062042696E-2</v>
      </c>
      <c r="F71">
        <v>2.5434652040903813</v>
      </c>
      <c r="G71">
        <v>5.1802776937197592E-2</v>
      </c>
      <c r="H71">
        <v>1.2170809461314658E-2</v>
      </c>
      <c r="I71">
        <v>1.9904315821040131E-2</v>
      </c>
      <c r="J71">
        <v>0.66575540785552079</v>
      </c>
      <c r="K71">
        <v>6.3737513268102841E-5</v>
      </c>
      <c r="L71">
        <v>0.86045561260699444</v>
      </c>
      <c r="M71">
        <v>0.74528695816376622</v>
      </c>
      <c r="N71">
        <v>2.82647898415469E-2</v>
      </c>
      <c r="O71">
        <v>4.7573928880337568E-3</v>
      </c>
      <c r="P71">
        <v>7.5240397125098113E-2</v>
      </c>
      <c r="Q71">
        <v>1.3066173013337128</v>
      </c>
      <c r="R71">
        <v>0.15064343826109194</v>
      </c>
      <c r="S71">
        <v>6.5693059706836152</v>
      </c>
    </row>
    <row r="72" spans="1:19">
      <c r="A72" t="s">
        <v>100</v>
      </c>
      <c r="B72" s="34" t="s">
        <v>112</v>
      </c>
      <c r="C72">
        <v>0.39132467516113856</v>
      </c>
      <c r="D72">
        <v>6.9163510888259339E-4</v>
      </c>
      <c r="E72">
        <v>3.3654057458676334E-3</v>
      </c>
      <c r="F72">
        <v>3.8807247850747331</v>
      </c>
      <c r="G72">
        <v>2.168921535524504E-3</v>
      </c>
      <c r="H72">
        <v>1.6136158431434566E-3</v>
      </c>
      <c r="I72">
        <v>2.19202025077192E-4</v>
      </c>
      <c r="J72">
        <v>0.70333908227581432</v>
      </c>
      <c r="K72">
        <v>1.5092313088359011E-3</v>
      </c>
      <c r="L72">
        <v>0.22468794592019492</v>
      </c>
      <c r="M72">
        <v>1.7714031495907889E-3</v>
      </c>
      <c r="N72">
        <v>1.4426964765688055E-3</v>
      </c>
      <c r="O72">
        <v>1.9292222626365874E-5</v>
      </c>
      <c r="P72">
        <v>0.10824175171720896</v>
      </c>
      <c r="Q72">
        <v>3.925650276303827E-2</v>
      </c>
      <c r="R72">
        <v>0.25870878248681706</v>
      </c>
      <c r="S72">
        <v>5.6190849288155391</v>
      </c>
    </row>
    <row r="73" spans="1:19">
      <c r="A73" t="s">
        <v>100</v>
      </c>
      <c r="B73" s="34" t="s">
        <v>113</v>
      </c>
      <c r="C73">
        <v>0.1767545286477521</v>
      </c>
      <c r="D73">
        <v>2.1812637384094891E-2</v>
      </c>
      <c r="E73">
        <v>3.2979280243047304E-3</v>
      </c>
      <c r="F73">
        <v>5.0787074958710718</v>
      </c>
      <c r="G73">
        <v>0.2843671828100387</v>
      </c>
      <c r="H73">
        <v>5.3377521571841058E-2</v>
      </c>
      <c r="I73">
        <v>4.1863513352514703E-3</v>
      </c>
      <c r="J73">
        <v>0.67661059630638221</v>
      </c>
      <c r="K73">
        <v>1.875653847048242E-4</v>
      </c>
      <c r="L73">
        <v>9.2637257710705967E-3</v>
      </c>
      <c r="M73">
        <v>1.5117529404078844E-2</v>
      </c>
      <c r="N73">
        <v>0.1445115820119014</v>
      </c>
      <c r="O73">
        <v>1.1581244144401315E-3</v>
      </c>
      <c r="P73">
        <v>6.6574180552347428E-2</v>
      </c>
      <c r="Q73">
        <v>3.30611994034129E-2</v>
      </c>
      <c r="R73">
        <v>0.61790407157595695</v>
      </c>
      <c r="S73">
        <v>7.1868922204685077</v>
      </c>
    </row>
    <row r="74" spans="1:19">
      <c r="A74" t="s">
        <v>100</v>
      </c>
      <c r="B74" s="34" t="s">
        <v>114</v>
      </c>
      <c r="C74">
        <v>6.7357699227653001E-2</v>
      </c>
      <c r="D74">
        <v>3.8716884385170403E-3</v>
      </c>
      <c r="E74">
        <v>2.1403771319334908E-3</v>
      </c>
      <c r="F74">
        <v>24.752350354633649</v>
      </c>
      <c r="G74">
        <v>4.9137786340164524E-2</v>
      </c>
      <c r="H74">
        <v>2.8706633000292747E-3</v>
      </c>
      <c r="I74">
        <v>6.3283194047469848E-5</v>
      </c>
      <c r="J74">
        <v>2.811038110166642</v>
      </c>
      <c r="K74">
        <v>8.2915977778538763E-3</v>
      </c>
      <c r="L74">
        <v>9.5746049544260359E-2</v>
      </c>
      <c r="M74">
        <v>8.3607865211838828E-3</v>
      </c>
      <c r="N74">
        <v>8.9473621377154089E-3</v>
      </c>
      <c r="O74">
        <v>1.2565076198947644E-4</v>
      </c>
      <c r="P74">
        <v>0.1484004452603358</v>
      </c>
      <c r="Q74">
        <v>0.35368251958475483</v>
      </c>
      <c r="R74">
        <v>1.3079089042734395</v>
      </c>
      <c r="S74">
        <v>29.620293278292706</v>
      </c>
    </row>
    <row r="75" spans="1:19">
      <c r="A75" t="s">
        <v>100</v>
      </c>
      <c r="B75" s="34" t="s">
        <v>115</v>
      </c>
      <c r="C75">
        <v>4.1400343536821538E-3</v>
      </c>
      <c r="D75">
        <v>9.8326729437625549E-4</v>
      </c>
      <c r="E75">
        <v>1.1536052374439776E-2</v>
      </c>
      <c r="F75">
        <v>0.2170241262745094</v>
      </c>
      <c r="G75">
        <v>2.4869793873669721E-3</v>
      </c>
      <c r="H75">
        <v>1.6737306099412486E-2</v>
      </c>
      <c r="I75">
        <v>1.8237832520073827E-4</v>
      </c>
      <c r="J75">
        <v>6.2289966547517395E-3</v>
      </c>
      <c r="K75">
        <v>1.4634112006267075E-3</v>
      </c>
      <c r="L75">
        <v>0.63195776005287385</v>
      </c>
      <c r="M75">
        <v>1.9182583402379549E-3</v>
      </c>
      <c r="N75">
        <v>2.7029665814170656E-2</v>
      </c>
      <c r="O75">
        <v>1.2320667364915106E-4</v>
      </c>
      <c r="P75">
        <v>7.0234237855000714E-2</v>
      </c>
      <c r="Q75">
        <v>1.3578155332357511E-2</v>
      </c>
      <c r="R75">
        <v>3.0117910190384123E-2</v>
      </c>
      <c r="S75">
        <v>1.0357417462223566</v>
      </c>
    </row>
    <row r="76" spans="1:19">
      <c r="A76" t="s">
        <v>100</v>
      </c>
      <c r="B76" s="33" t="s">
        <v>116</v>
      </c>
      <c r="C76">
        <v>0.33139494840284733</v>
      </c>
      <c r="D76">
        <v>1.015847775297507E-4</v>
      </c>
      <c r="E76">
        <v>2.399863969622329E-3</v>
      </c>
      <c r="F76">
        <v>0.31349947096191499</v>
      </c>
      <c r="G76">
        <v>0</v>
      </c>
      <c r="H76">
        <v>6.5154106520305177E-2</v>
      </c>
      <c r="I76">
        <v>1.8026349375232065E-2</v>
      </c>
      <c r="J76">
        <v>6.8017814058880077E-2</v>
      </c>
      <c r="K76">
        <v>6.0934570627835249E-5</v>
      </c>
      <c r="L76">
        <v>9.3636476320654083E-2</v>
      </c>
      <c r="M76">
        <v>5.9702763720590468E-3</v>
      </c>
      <c r="N76">
        <v>3.4940873616662316E-3</v>
      </c>
      <c r="O76">
        <v>4.0514028028310889E-3</v>
      </c>
      <c r="P76">
        <v>5.6211384317412794E-2</v>
      </c>
      <c r="Q76">
        <v>3.5277133969120911E-2</v>
      </c>
      <c r="R76">
        <v>2.0018706269663511E-2</v>
      </c>
      <c r="S76">
        <v>1.0173145400506769</v>
      </c>
    </row>
    <row r="77" spans="1:19">
      <c r="A77" t="s">
        <v>100</v>
      </c>
      <c r="B77" s="33" t="s">
        <v>117</v>
      </c>
      <c r="C77">
        <v>4.1171964826284935E-2</v>
      </c>
      <c r="D77">
        <v>1.9084885383029992E-2</v>
      </c>
      <c r="E77">
        <v>5.0794415120067882E-3</v>
      </c>
      <c r="F77">
        <v>0.5585202743238824</v>
      </c>
      <c r="G77">
        <v>1.0751695651194382E-3</v>
      </c>
      <c r="H77">
        <v>2.544170368370402E-4</v>
      </c>
      <c r="I77">
        <v>8.1980075331433699E-4</v>
      </c>
      <c r="J77">
        <v>2.2919335693565301E-2</v>
      </c>
      <c r="K77">
        <v>1.2939624337493516E-4</v>
      </c>
      <c r="L77">
        <v>6.3978382038314408E-2</v>
      </c>
      <c r="M77">
        <v>4.4312411756628478E-3</v>
      </c>
      <c r="N77">
        <v>1.4616124318448165E-2</v>
      </c>
      <c r="O77">
        <v>2.0876105774217391E-4</v>
      </c>
      <c r="P77">
        <v>9.3862658967513113E-2</v>
      </c>
      <c r="Q77">
        <v>0.18353131789621457</v>
      </c>
      <c r="R77">
        <v>7.3679146352176872E-2</v>
      </c>
      <c r="S77">
        <v>1.0833623171442923</v>
      </c>
    </row>
    <row r="78" spans="1:19">
      <c r="A78" t="s">
        <v>100</v>
      </c>
      <c r="B78" s="33" t="s">
        <v>118</v>
      </c>
      <c r="C78">
        <v>1.9440374430255147E-2</v>
      </c>
      <c r="D78">
        <v>9.2141862983896594E-5</v>
      </c>
      <c r="E78">
        <v>1.3323467736159E-2</v>
      </c>
      <c r="F78">
        <v>3.2298792421897815E-2</v>
      </c>
      <c r="G78">
        <v>0.25060857966101402</v>
      </c>
      <c r="H78">
        <v>6.6804072794196756E-2</v>
      </c>
      <c r="I78">
        <v>5.5395613053746962E-3</v>
      </c>
      <c r="J78">
        <v>1.3309987299731318E-2</v>
      </c>
      <c r="K78">
        <v>4.2618073178013471E-5</v>
      </c>
      <c r="L78">
        <v>0.35412612989896175</v>
      </c>
      <c r="M78">
        <v>1.8873782504803316E-2</v>
      </c>
      <c r="N78">
        <v>0.12377553165287214</v>
      </c>
      <c r="O78">
        <v>1.2828687991832122E-3</v>
      </c>
      <c r="P78">
        <v>0.16194009732131676</v>
      </c>
      <c r="Q78">
        <v>0.35916274377797208</v>
      </c>
      <c r="R78">
        <v>4.596646131652804E-2</v>
      </c>
      <c r="S78">
        <v>1.4665872108565168</v>
      </c>
    </row>
    <row r="79" spans="1:19">
      <c r="A79" t="s">
        <v>100</v>
      </c>
      <c r="B79" s="33" t="s">
        <v>119</v>
      </c>
      <c r="C79">
        <v>0.172671270463578</v>
      </c>
      <c r="D79">
        <v>1.642708759439282E-3</v>
      </c>
      <c r="E79">
        <v>3.021108329727018E-3</v>
      </c>
      <c r="F79">
        <v>2.9494419816984419E-2</v>
      </c>
      <c r="G79">
        <v>1.1815828047303967E-2</v>
      </c>
      <c r="H79">
        <v>6.4897311301951088E-2</v>
      </c>
      <c r="I79">
        <v>3.9619817524401135E-3</v>
      </c>
      <c r="J79">
        <v>3.3638506066253626E-2</v>
      </c>
      <c r="K79">
        <v>7.3711462068965505E-3</v>
      </c>
      <c r="L79">
        <v>0.71913032999816906</v>
      </c>
      <c r="M79">
        <v>6.1200779543746364E-3</v>
      </c>
      <c r="N79">
        <v>3.3601805123302242E-3</v>
      </c>
      <c r="O79">
        <v>8.5536049695394967E-4</v>
      </c>
      <c r="P79">
        <v>9.8403034909692266E-2</v>
      </c>
      <c r="Q79">
        <v>0.41888047301458897</v>
      </c>
      <c r="R79">
        <v>4.6725152088136213E-2</v>
      </c>
      <c r="S79">
        <v>1.6219888897182955</v>
      </c>
    </row>
    <row r="80" spans="1:19">
      <c r="A80" t="s">
        <v>100</v>
      </c>
      <c r="B80" s="33" t="s">
        <v>120</v>
      </c>
      <c r="C80">
        <v>0.34471750134404466</v>
      </c>
      <c r="D80">
        <v>6.100446422001693E-3</v>
      </c>
      <c r="E80">
        <v>1.5466073143869774E-2</v>
      </c>
      <c r="F80">
        <v>0.15429633035512325</v>
      </c>
      <c r="G80">
        <v>7.7979311275340635E-2</v>
      </c>
      <c r="H80">
        <v>0.27727663765495913</v>
      </c>
      <c r="I80">
        <v>1.6963293731617979E-2</v>
      </c>
      <c r="J80">
        <v>1.1487006320152204E-3</v>
      </c>
      <c r="K80">
        <v>3.0997849130359745E-4</v>
      </c>
      <c r="L80">
        <v>2.7438682467249009E-3</v>
      </c>
      <c r="M80">
        <v>1.1720327543613962E-3</v>
      </c>
      <c r="N80">
        <v>8.6045394507081596E-3</v>
      </c>
      <c r="O80">
        <v>3.9487610492242309E-3</v>
      </c>
      <c r="P80">
        <v>0.23737618690542028</v>
      </c>
      <c r="Q80">
        <v>1.3593164629064347E-3</v>
      </c>
      <c r="R80">
        <v>0.14492814401704734</v>
      </c>
      <c r="S80">
        <v>1.2943911219367124</v>
      </c>
    </row>
    <row r="81" spans="1:19">
      <c r="A81" t="s">
        <v>100</v>
      </c>
      <c r="B81" s="33" t="s">
        <v>121</v>
      </c>
      <c r="C81">
        <v>6.3886775957929132E-2</v>
      </c>
      <c r="D81">
        <v>3.9568499424122994E-3</v>
      </c>
      <c r="E81">
        <v>1.3285398808756232E-2</v>
      </c>
      <c r="F81">
        <v>0.15916315032794159</v>
      </c>
      <c r="G81">
        <v>5.2066224127198524E-2</v>
      </c>
      <c r="H81">
        <v>2.9509924634751883E-4</v>
      </c>
      <c r="I81">
        <v>2.6469454355138033E-5</v>
      </c>
      <c r="J81">
        <v>2.0727781479173757E-2</v>
      </c>
      <c r="K81">
        <v>2.1112404248629923E-4</v>
      </c>
      <c r="L81">
        <v>0.68565105972744078</v>
      </c>
      <c r="M81">
        <v>3.1426688030444794E-3</v>
      </c>
      <c r="N81">
        <v>4.1264368639061466E-2</v>
      </c>
      <c r="O81">
        <v>1.8609423465437702E-4</v>
      </c>
      <c r="P81">
        <v>0.19622925605397157</v>
      </c>
      <c r="Q81">
        <v>0.38957982714973127</v>
      </c>
      <c r="R81">
        <v>8.0943510527809792E-2</v>
      </c>
      <c r="S81">
        <v>1.710615658521931</v>
      </c>
    </row>
    <row r="82" spans="1:19">
      <c r="A82" t="s">
        <v>100</v>
      </c>
      <c r="B82" s="33" t="s">
        <v>122</v>
      </c>
      <c r="C82">
        <v>0.43203000919075052</v>
      </c>
      <c r="D82">
        <v>1.8985458222040563E-2</v>
      </c>
      <c r="E82">
        <v>5.5704720210171255E-2</v>
      </c>
      <c r="F82">
        <v>0.48751933032514216</v>
      </c>
      <c r="G82">
        <v>0.24310446529884544</v>
      </c>
      <c r="H82">
        <v>2.1666585152551043E-3</v>
      </c>
      <c r="I82">
        <v>2.2180392164949936E-2</v>
      </c>
      <c r="J82">
        <v>7.6282590099758352E-2</v>
      </c>
      <c r="K82">
        <v>2.3036757437381872E-3</v>
      </c>
      <c r="L82">
        <v>0.67965375665848526</v>
      </c>
      <c r="M82">
        <v>7.4196997246112062E-3</v>
      </c>
      <c r="N82">
        <v>2.642232436693881E-2</v>
      </c>
      <c r="O82">
        <v>5.0845300990596809E-3</v>
      </c>
      <c r="P82">
        <v>0.84402016984191519</v>
      </c>
      <c r="Q82">
        <v>1.7259930752266293</v>
      </c>
      <c r="R82">
        <v>0.13949832532961892</v>
      </c>
      <c r="S82">
        <v>4.7683691810173059</v>
      </c>
    </row>
    <row r="83" spans="1:19">
      <c r="A83" t="s">
        <v>100</v>
      </c>
      <c r="B83" s="33" t="s">
        <v>123</v>
      </c>
      <c r="C83">
        <v>0.40784695039213759</v>
      </c>
      <c r="D83">
        <v>4.4059362206860797E-5</v>
      </c>
      <c r="E83">
        <v>6.6986486712794502E-4</v>
      </c>
      <c r="F83">
        <v>0.16861380296214179</v>
      </c>
      <c r="G83">
        <v>1.3682363088971528E-3</v>
      </c>
      <c r="H83">
        <v>6.4166735348107906E-3</v>
      </c>
      <c r="I83">
        <v>2.0600553931365284E-2</v>
      </c>
      <c r="J83">
        <v>3.247407721985951E-3</v>
      </c>
      <c r="K83">
        <v>8.6120174102431446E-3</v>
      </c>
      <c r="L83">
        <v>2.8804603924570529</v>
      </c>
      <c r="M83">
        <v>9.8423744184064077E-3</v>
      </c>
      <c r="N83">
        <v>0.12268141166426272</v>
      </c>
      <c r="O83">
        <v>4.7900865605638443E-3</v>
      </c>
      <c r="P83">
        <v>0.12969634044657852</v>
      </c>
      <c r="Q83">
        <v>4.5370727976212777E-3</v>
      </c>
      <c r="R83">
        <v>1.7688239093622826E-3</v>
      </c>
      <c r="S83">
        <v>3.7711960687449277</v>
      </c>
    </row>
    <row r="84" spans="1:19">
      <c r="A84" t="s">
        <v>100</v>
      </c>
      <c r="B84" s="33" t="s">
        <v>124</v>
      </c>
      <c r="C84">
        <v>1.7486341540300927</v>
      </c>
      <c r="D84">
        <v>2.4086654580523725E-2</v>
      </c>
      <c r="E84">
        <v>5.90285844479288E-4</v>
      </c>
      <c r="F84">
        <v>3.382760012897279E-3</v>
      </c>
      <c r="G84">
        <v>0.31354714247129145</v>
      </c>
      <c r="H84">
        <v>9.4644540065580429E-4</v>
      </c>
      <c r="I84">
        <v>9.1121837388371429E-2</v>
      </c>
      <c r="J84">
        <v>9.4596706326690594E-3</v>
      </c>
      <c r="K84">
        <v>1.2399993656969643E-4</v>
      </c>
      <c r="L84">
        <v>2.3640147953223334E-3</v>
      </c>
      <c r="M84">
        <v>1.6523452108714309E-3</v>
      </c>
      <c r="N84">
        <v>2.7945723575895087E-3</v>
      </c>
      <c r="O84">
        <v>2.1191675515610214E-2</v>
      </c>
      <c r="P84">
        <v>9.3467415928092379E-2</v>
      </c>
      <c r="Q84">
        <v>5.5418806203846316E-3</v>
      </c>
      <c r="R84">
        <v>1.2383590495911534E-2</v>
      </c>
      <c r="S84">
        <v>2.3312884452219009</v>
      </c>
    </row>
    <row r="85" spans="1:19">
      <c r="A85" t="s">
        <v>100</v>
      </c>
      <c r="B85" s="33" t="s">
        <v>125</v>
      </c>
      <c r="C85">
        <v>6.0241487220835666E-4</v>
      </c>
      <c r="D85">
        <v>2.3011056175302969E-2</v>
      </c>
      <c r="E85">
        <v>2.4703494876265886E-5</v>
      </c>
      <c r="F85">
        <v>0.15287665294326303</v>
      </c>
      <c r="G85">
        <v>1.2681647668522089E-3</v>
      </c>
      <c r="H85">
        <v>5.6945099002447819E-5</v>
      </c>
      <c r="I85">
        <v>3.0435788558402788E-4</v>
      </c>
      <c r="J85">
        <v>1.0545145362783614E-3</v>
      </c>
      <c r="K85">
        <v>1.4781114039752463E-4</v>
      </c>
      <c r="L85">
        <v>2.8184907058090403E-2</v>
      </c>
      <c r="M85">
        <v>5.3477097221783509E-3</v>
      </c>
      <c r="N85">
        <v>0.15539122398894634</v>
      </c>
      <c r="O85">
        <v>8.2655577478218945E-5</v>
      </c>
      <c r="P85">
        <v>0.29370691110819358</v>
      </c>
      <c r="Q85">
        <v>1.0195244072050968E-3</v>
      </c>
      <c r="R85">
        <v>3.2745885754827952E-3</v>
      </c>
      <c r="S85">
        <v>0.66635414135151905</v>
      </c>
    </row>
    <row r="86" spans="1:19">
      <c r="A86" t="s">
        <v>100</v>
      </c>
      <c r="B86" s="33" t="s">
        <v>126</v>
      </c>
      <c r="C86">
        <v>4.096668727553876E-2</v>
      </c>
      <c r="D86">
        <v>2.9122438703677034E-5</v>
      </c>
      <c r="E86">
        <v>6.1517124929377776E-4</v>
      </c>
      <c r="F86">
        <v>3.1534346756245668E-3</v>
      </c>
      <c r="G86">
        <v>0.29543943568590336</v>
      </c>
      <c r="H86">
        <v>8.9539098071433898E-4</v>
      </c>
      <c r="I86">
        <v>8.0580228863480485E-5</v>
      </c>
      <c r="J86">
        <v>9.3300701132861263E-3</v>
      </c>
      <c r="K86">
        <v>9.1707119391254421E-3</v>
      </c>
      <c r="L86">
        <v>0.104725594849711</v>
      </c>
      <c r="M86">
        <v>3.5752763522456377E-3</v>
      </c>
      <c r="N86">
        <v>3.0092526760094884E-3</v>
      </c>
      <c r="O86">
        <v>0</v>
      </c>
      <c r="P86">
        <v>6.8512630416060816E-2</v>
      </c>
      <c r="Q86">
        <v>4.777517034591483E-2</v>
      </c>
      <c r="R86">
        <v>7.4632589846892472E-3</v>
      </c>
      <c r="S86">
        <v>0.59474178821136547</v>
      </c>
    </row>
    <row r="87" spans="1:19">
      <c r="A87" t="s">
        <v>100</v>
      </c>
      <c r="B87" s="33" t="s">
        <v>127</v>
      </c>
      <c r="C87">
        <v>1.4192093154662189E-2</v>
      </c>
      <c r="D87">
        <v>0.10009086865830286</v>
      </c>
      <c r="E87">
        <v>2.7790357841311897E-3</v>
      </c>
      <c r="F87">
        <v>6.7273366105780497E-2</v>
      </c>
      <c r="G87">
        <v>1.3052698573149719</v>
      </c>
      <c r="H87">
        <v>3.4836732883070098E-4</v>
      </c>
      <c r="I87">
        <v>1.6166468893574759E-5</v>
      </c>
      <c r="J87">
        <v>0</v>
      </c>
      <c r="K87">
        <v>8.7286042975212585E-3</v>
      </c>
      <c r="L87">
        <v>2.6036625881385334E-2</v>
      </c>
      <c r="M87">
        <v>9.4008382712811311E-3</v>
      </c>
      <c r="N87">
        <v>0.14806691476361156</v>
      </c>
      <c r="O87">
        <v>3.3934068831675823E-5</v>
      </c>
      <c r="P87">
        <v>5.1571383006978166E-2</v>
      </c>
      <c r="Q87">
        <v>4.0567813999992097E-3</v>
      </c>
      <c r="R87">
        <v>2.5506356498361527E-3</v>
      </c>
      <c r="S87">
        <v>1.7404154721545524</v>
      </c>
    </row>
    <row r="88" spans="1:19">
      <c r="A88" t="s">
        <v>100</v>
      </c>
      <c r="B88" s="33" t="s">
        <v>128</v>
      </c>
      <c r="C88">
        <v>1.4878740712138239E-2</v>
      </c>
      <c r="D88">
        <v>4.5993252740794688E-5</v>
      </c>
      <c r="E88">
        <v>1.0387937395163194E-3</v>
      </c>
      <c r="F88">
        <v>2.1023272477663113E-2</v>
      </c>
      <c r="G88">
        <v>3.5887455382344058E-4</v>
      </c>
      <c r="H88">
        <v>2.0143742664764375E-3</v>
      </c>
      <c r="I88">
        <v>2.3337910995112621E-3</v>
      </c>
      <c r="J88">
        <v>8.9039645030695169E-3</v>
      </c>
      <c r="K88">
        <v>6.411800548944413E-6</v>
      </c>
      <c r="L88">
        <v>6.7451863358719777E-2</v>
      </c>
      <c r="M88">
        <v>9.520465975532133E-4</v>
      </c>
      <c r="N88">
        <v>0.64721707706968612</v>
      </c>
      <c r="O88">
        <v>6.4799157457093304E-4</v>
      </c>
      <c r="P88">
        <v>0.21900129210846053</v>
      </c>
      <c r="Q88">
        <v>9.7834353053727341E-4</v>
      </c>
      <c r="R88">
        <v>4.8708082651280904E-3</v>
      </c>
      <c r="S88">
        <v>0.99172363891028681</v>
      </c>
    </row>
    <row r="89" spans="1:19">
      <c r="A89" t="s">
        <v>100</v>
      </c>
      <c r="B89" s="33" t="s">
        <v>129</v>
      </c>
      <c r="C89">
        <v>7.5853497001546089E-2</v>
      </c>
      <c r="D89">
        <v>2.8282938463664031E-4</v>
      </c>
      <c r="E89">
        <v>1.0323127452926961E-4</v>
      </c>
      <c r="F89">
        <v>6.3693564635769917E-2</v>
      </c>
      <c r="G89">
        <v>6.3752108164116805E-4</v>
      </c>
      <c r="H89">
        <v>1.6310444555855952E-4</v>
      </c>
      <c r="I89">
        <v>4.9271283139906696E-4</v>
      </c>
      <c r="J89">
        <v>1.4657913436948888E-2</v>
      </c>
      <c r="K89">
        <v>3.8060203170861173E-2</v>
      </c>
      <c r="L89">
        <v>2.6847044126341757E-2</v>
      </c>
      <c r="M89">
        <v>5.8595755420922657E-3</v>
      </c>
      <c r="N89">
        <v>1.2729559149230241E-2</v>
      </c>
      <c r="O89">
        <v>1.0726117083637021E-5</v>
      </c>
      <c r="P89">
        <v>9.824864150509427E-3</v>
      </c>
      <c r="Q89">
        <v>3.9697214407254933E-3</v>
      </c>
      <c r="R89">
        <v>2.7048934742239794E-3</v>
      </c>
      <c r="S89">
        <v>0.25589096126338973</v>
      </c>
    </row>
    <row r="90" spans="1:19">
      <c r="A90" t="s">
        <v>100</v>
      </c>
      <c r="B90" s="33" t="s">
        <v>130</v>
      </c>
      <c r="C90">
        <v>1.2218748252369238E-2</v>
      </c>
      <c r="D90">
        <v>1.7779188155397918E-4</v>
      </c>
      <c r="E90">
        <v>4.9921655615503546E-4</v>
      </c>
      <c r="F90">
        <v>9.8612896113081661E-3</v>
      </c>
      <c r="G90">
        <v>0</v>
      </c>
      <c r="H90">
        <v>8.9440306993582297E-4</v>
      </c>
      <c r="I90">
        <v>0</v>
      </c>
      <c r="J90">
        <v>8.2961308390601118E-3</v>
      </c>
      <c r="K90">
        <v>9.2332389957094918E-5</v>
      </c>
      <c r="L90">
        <v>2.7757006795742001E-2</v>
      </c>
      <c r="M90">
        <v>5.7331668245970135E-3</v>
      </c>
      <c r="N90">
        <v>2.1550326316033264E-3</v>
      </c>
      <c r="O90">
        <v>8.6011152856946271E-6</v>
      </c>
      <c r="P90">
        <v>0.14094196049129692</v>
      </c>
      <c r="Q90">
        <v>1.3003162681961555E-3</v>
      </c>
      <c r="R90">
        <v>6.4144263702630155E-3</v>
      </c>
      <c r="S90">
        <v>0.21635042309759456</v>
      </c>
    </row>
    <row r="91" spans="1:19">
      <c r="A91" t="s">
        <v>100</v>
      </c>
      <c r="B91" s="33" t="s">
        <v>131</v>
      </c>
      <c r="C91">
        <v>2.5137353350856984E-3</v>
      </c>
      <c r="D91">
        <v>2.3489590313596764E-3</v>
      </c>
      <c r="E91">
        <v>4.4466290777189776E-4</v>
      </c>
      <c r="F91">
        <v>2.676926769140664E-3</v>
      </c>
      <c r="G91">
        <v>3.0705702667859214E-2</v>
      </c>
      <c r="H91">
        <v>4.6637181950526241E-5</v>
      </c>
      <c r="I91">
        <v>9.4372670192188757E-5</v>
      </c>
      <c r="J91">
        <v>8.8613333440115127E-3</v>
      </c>
      <c r="K91">
        <v>8.601453631001954E-5</v>
      </c>
      <c r="L91">
        <v>4.419427415992061E-2</v>
      </c>
      <c r="M91">
        <v>1.678076610150292E-3</v>
      </c>
      <c r="N91">
        <v>4.9620111215542551E-4</v>
      </c>
      <c r="O91">
        <v>6.7507479552947336E-5</v>
      </c>
      <c r="P91">
        <v>7.429208254594144E-3</v>
      </c>
      <c r="Q91">
        <v>1.6500303451742582E-2</v>
      </c>
      <c r="R91">
        <v>1.5430805929241842E-3</v>
      </c>
      <c r="S91">
        <v>0.11968699610451949</v>
      </c>
    </row>
    <row r="92" spans="1:19">
      <c r="A92" t="s">
        <v>100</v>
      </c>
      <c r="B92" s="33" t="s">
        <v>132</v>
      </c>
      <c r="C92">
        <v>1.1484880705655343E-2</v>
      </c>
      <c r="D92">
        <v>3.3736001704798291E-4</v>
      </c>
      <c r="E92">
        <v>1.2857076205854412E-3</v>
      </c>
      <c r="F92">
        <v>6.8579536208630998E-2</v>
      </c>
      <c r="G92">
        <v>1.5849735790851582E-4</v>
      </c>
      <c r="H92">
        <v>7.5750597885848592E-3</v>
      </c>
      <c r="I92">
        <v>2.4224216451151914E-4</v>
      </c>
      <c r="J92">
        <v>8.2943518856239962E-3</v>
      </c>
      <c r="K92">
        <v>4.4806301264632697E-5</v>
      </c>
      <c r="L92">
        <v>2.248764222701638E-2</v>
      </c>
      <c r="M92">
        <v>6.9446758008702147E-3</v>
      </c>
      <c r="N92">
        <v>3.5063388880107738E-3</v>
      </c>
      <c r="O92">
        <v>7.967472950703991E-6</v>
      </c>
      <c r="P92">
        <v>3.8114247871448015E-3</v>
      </c>
      <c r="Q92">
        <v>3.6592781427593479E-3</v>
      </c>
      <c r="R92">
        <v>4.1257198125244088E-3</v>
      </c>
      <c r="S92">
        <v>0.1425454891808613</v>
      </c>
    </row>
    <row r="93" spans="1:19">
      <c r="A93" t="s">
        <v>100</v>
      </c>
      <c r="B93" s="33" t="s">
        <v>133</v>
      </c>
      <c r="C93">
        <v>1.1011453326158716E-2</v>
      </c>
      <c r="D93">
        <v>2.783001772990179E-4</v>
      </c>
      <c r="E93">
        <v>4.7554174546027284E-4</v>
      </c>
      <c r="F93">
        <v>2.4404788143215228E-3</v>
      </c>
      <c r="G93">
        <v>1.5407830436942049E-4</v>
      </c>
      <c r="H93">
        <v>1.4967633795204272E-3</v>
      </c>
      <c r="I93">
        <v>2.6521828167425099E-5</v>
      </c>
      <c r="J93">
        <v>1.1468747612646268E-3</v>
      </c>
      <c r="K93">
        <v>8.8800425384671922E-5</v>
      </c>
      <c r="L93">
        <v>2.3325056518682885E-2</v>
      </c>
      <c r="M93">
        <v>1.0021759775556305E-2</v>
      </c>
      <c r="N93">
        <v>1.5049982178638288E-2</v>
      </c>
      <c r="O93">
        <v>0</v>
      </c>
      <c r="P93">
        <v>1.0234205448256262E-2</v>
      </c>
      <c r="Q93">
        <v>3.0280121713168739E-3</v>
      </c>
      <c r="R93">
        <v>1.0720189022219273E-2</v>
      </c>
      <c r="S93">
        <v>8.9498017876735503E-2</v>
      </c>
    </row>
    <row r="94" spans="1:19">
      <c r="A94" t="s">
        <v>100</v>
      </c>
      <c r="B94" s="33" t="s">
        <v>134</v>
      </c>
      <c r="C94">
        <v>3.1688447904837602E-2</v>
      </c>
      <c r="D94">
        <v>2.911641839973278E-4</v>
      </c>
      <c r="E94">
        <v>4.1790664672380906E-4</v>
      </c>
      <c r="F94">
        <v>6.3022373210856131E-2</v>
      </c>
      <c r="G94">
        <v>4.0960082217367244E-4</v>
      </c>
      <c r="H94">
        <v>4.1622940601726555E-5</v>
      </c>
      <c r="I94">
        <v>9.7044292153258827E-4</v>
      </c>
      <c r="J94">
        <v>1.3768405053689037E-2</v>
      </c>
      <c r="K94">
        <v>8.7906521309921715E-4</v>
      </c>
      <c r="L94">
        <v>4.2458986526970222E-2</v>
      </c>
      <c r="M94">
        <v>3.8296979613470228E-3</v>
      </c>
      <c r="N94">
        <v>3.6766099658525064E-4</v>
      </c>
      <c r="O94">
        <v>2.3057580271951261E-4</v>
      </c>
      <c r="P94">
        <v>4.5576494842034521E-3</v>
      </c>
      <c r="Q94">
        <v>3.6913532015674377E-3</v>
      </c>
      <c r="R94">
        <v>1.7051463748352091E-3</v>
      </c>
      <c r="S94">
        <v>0.16833009924596354</v>
      </c>
    </row>
    <row r="95" spans="1:19">
      <c r="A95" t="s">
        <v>100</v>
      </c>
      <c r="B95" s="33" t="s">
        <v>135</v>
      </c>
      <c r="C95">
        <v>1.5422365533883209E-2</v>
      </c>
      <c r="D95">
        <v>0</v>
      </c>
      <c r="E95">
        <v>4.234439309575011E-4</v>
      </c>
      <c r="F95">
        <v>0.10541211532674311</v>
      </c>
      <c r="G95">
        <v>3.9214675716081615E-4</v>
      </c>
      <c r="H95">
        <v>8.7498160496357613E-4</v>
      </c>
      <c r="I95">
        <v>2.1821993864623579E-4</v>
      </c>
      <c r="J95">
        <v>3.7223577894707205E-4</v>
      </c>
      <c r="K95">
        <v>1.0175949823382213E-4</v>
      </c>
      <c r="L95">
        <v>5.9103078301063761E-2</v>
      </c>
      <c r="M95">
        <v>3.4368939587423597E-3</v>
      </c>
      <c r="N95">
        <v>1.7627975133960305E-3</v>
      </c>
      <c r="O95">
        <v>9.2344688967793687E-6</v>
      </c>
      <c r="P95">
        <v>2.1718232573805452E-2</v>
      </c>
      <c r="Q95">
        <v>4.3983263926712368E-2</v>
      </c>
      <c r="R95">
        <v>6.0245648488681525E-3</v>
      </c>
      <c r="S95">
        <v>0.2592553339609367</v>
      </c>
    </row>
    <row r="96" spans="1:19">
      <c r="A96" t="s">
        <v>100</v>
      </c>
      <c r="B96" s="33" t="s">
        <v>136</v>
      </c>
      <c r="C96">
        <v>1.0336246020766993E-2</v>
      </c>
      <c r="D96">
        <v>2.6544948707263316E-4</v>
      </c>
      <c r="E96">
        <v>2.4813553246575415E-3</v>
      </c>
      <c r="F96">
        <v>6.0381186512472595E-3</v>
      </c>
      <c r="G96">
        <v>0</v>
      </c>
      <c r="H96">
        <v>0</v>
      </c>
      <c r="I96">
        <v>2.4450436192924307E-5</v>
      </c>
      <c r="J96">
        <v>7.5134729426444835E-3</v>
      </c>
      <c r="K96">
        <v>2.0450461569676559E-5</v>
      </c>
      <c r="L96">
        <v>2.0716854434265741E-2</v>
      </c>
      <c r="M96">
        <v>6.3986621167018143E-3</v>
      </c>
      <c r="N96">
        <v>1.8819411731918478E-4</v>
      </c>
      <c r="O96">
        <v>3.5540279531010022E-6</v>
      </c>
      <c r="P96">
        <v>7.7609353801442182E-3</v>
      </c>
      <c r="Q96">
        <v>3.1039814741262717E-3</v>
      </c>
      <c r="R96">
        <v>4.8418983469353805E-3</v>
      </c>
      <c r="S96">
        <v>6.9693623221837697E-2</v>
      </c>
    </row>
    <row r="97" spans="1:19">
      <c r="A97" t="s">
        <v>100</v>
      </c>
      <c r="B97" s="33" t="s">
        <v>137</v>
      </c>
      <c r="C97">
        <v>1.008356313761638E-2</v>
      </c>
      <c r="D97">
        <v>5.7885756128195354E-5</v>
      </c>
      <c r="E97">
        <v>4.0354155661725954E-4</v>
      </c>
      <c r="F97">
        <v>6.218237652350922E-2</v>
      </c>
      <c r="G97">
        <v>7.6066775060468217E-4</v>
      </c>
      <c r="H97">
        <v>8.0740581476623774E-4</v>
      </c>
      <c r="I97">
        <v>6.8688870639821431E-5</v>
      </c>
      <c r="J97">
        <v>6.6406399126783811E-3</v>
      </c>
      <c r="K97">
        <v>0</v>
      </c>
      <c r="L97">
        <v>6.8857958200204905E-2</v>
      </c>
      <c r="M97">
        <v>4.0012050956468315E-3</v>
      </c>
      <c r="N97">
        <v>2.271867717724696E-3</v>
      </c>
      <c r="O97">
        <v>0</v>
      </c>
      <c r="P97">
        <v>6.2944013372998597E-3</v>
      </c>
      <c r="Q97">
        <v>2.7343425782859754E-3</v>
      </c>
      <c r="R97">
        <v>6.5971052261097896E-3</v>
      </c>
      <c r="S97">
        <v>0.17176164947778716</v>
      </c>
    </row>
    <row r="98" spans="1:19">
      <c r="A98" t="s">
        <v>100</v>
      </c>
      <c r="B98" s="33" t="s">
        <v>138</v>
      </c>
      <c r="C98">
        <v>9.8007061257483485E-3</v>
      </c>
      <c r="D98">
        <v>1.0292879362812091E-3</v>
      </c>
      <c r="E98">
        <v>3.2342551121500307E-5</v>
      </c>
      <c r="F98">
        <v>4.8994599443574316E-2</v>
      </c>
      <c r="G98">
        <v>9.4891221629289646E-3</v>
      </c>
      <c r="H98">
        <v>7.3874140233654018E-4</v>
      </c>
      <c r="I98">
        <v>2.2921193148150998E-4</v>
      </c>
      <c r="J98">
        <v>1.0180706580271703E-3</v>
      </c>
      <c r="K98">
        <v>9.5760998282679033E-6</v>
      </c>
      <c r="L98">
        <v>1.6747377420642806E-3</v>
      </c>
      <c r="M98">
        <v>2.9468120383731033E-3</v>
      </c>
      <c r="N98">
        <v>1.6219635961718382E-3</v>
      </c>
      <c r="O98">
        <v>5.7254954731836283E-4</v>
      </c>
      <c r="P98">
        <v>5.0616003610031157E-3</v>
      </c>
      <c r="Q98">
        <v>1.3172874241718091E-4</v>
      </c>
      <c r="R98">
        <v>9.4350738789472643E-4</v>
      </c>
      <c r="S98">
        <v>8.4294557726479979E-2</v>
      </c>
    </row>
    <row r="99" spans="1:19">
      <c r="A99" t="s">
        <v>100</v>
      </c>
      <c r="B99" s="33" t="s">
        <v>139</v>
      </c>
      <c r="C99">
        <v>5.1455599419949039E-2</v>
      </c>
      <c r="D99">
        <v>0</v>
      </c>
      <c r="E99">
        <v>3.6362333394246438E-4</v>
      </c>
      <c r="F99">
        <v>5.3792450651684476E-2</v>
      </c>
      <c r="G99">
        <v>3.6419760519379452E-4</v>
      </c>
      <c r="H99">
        <v>0</v>
      </c>
      <c r="I99">
        <v>2.3790620983574762E-3</v>
      </c>
      <c r="J99">
        <v>9.8968590257442202E-4</v>
      </c>
      <c r="K99">
        <v>3.3373908596256996E-5</v>
      </c>
      <c r="L99">
        <v>1.8623701278851712E-2</v>
      </c>
      <c r="M99">
        <v>5.4256796086171732E-3</v>
      </c>
      <c r="N99">
        <v>1.4207034563362697E-4</v>
      </c>
      <c r="O99">
        <v>1.1836218636485096E-5</v>
      </c>
      <c r="P99">
        <v>8.8341857581308858E-3</v>
      </c>
      <c r="Q99">
        <v>4.9073966894788157E-3</v>
      </c>
      <c r="R99">
        <v>7.1759052512732069E-4</v>
      </c>
      <c r="S99">
        <v>0.14804045334477678</v>
      </c>
    </row>
    <row r="100" spans="1:19">
      <c r="A100" t="s">
        <v>100</v>
      </c>
      <c r="B100" s="33" t="s">
        <v>140</v>
      </c>
      <c r="C100">
        <v>5.0394399975672854E-4</v>
      </c>
      <c r="D100">
        <v>2.6526547548688661E-4</v>
      </c>
      <c r="E100">
        <v>1.5071275899614101E-5</v>
      </c>
      <c r="F100">
        <v>5.4438443826256844E-3</v>
      </c>
      <c r="G100">
        <v>3.5355150245308664E-4</v>
      </c>
      <c r="H100">
        <v>8.6951073191343653E-5</v>
      </c>
      <c r="I100">
        <v>4.3385436563569968E-5</v>
      </c>
      <c r="J100">
        <v>0</v>
      </c>
      <c r="K100">
        <v>4.4967974018317314E-6</v>
      </c>
      <c r="L100">
        <v>5.2277097743971268E-2</v>
      </c>
      <c r="M100">
        <v>2.6924205192591089E-3</v>
      </c>
      <c r="N100">
        <v>5.0381456066137531E-3</v>
      </c>
      <c r="O100">
        <v>3.171913228960932E-6</v>
      </c>
      <c r="P100">
        <v>2.8939817801010292E-3</v>
      </c>
      <c r="Q100">
        <v>2.1327405393307686E-3</v>
      </c>
      <c r="R100">
        <v>6.4033515647210493E-3</v>
      </c>
      <c r="S100">
        <v>7.8157419610477064E-2</v>
      </c>
    </row>
    <row r="101" spans="1:19">
      <c r="A101" t="s">
        <v>100</v>
      </c>
      <c r="B101" s="33" t="s">
        <v>141</v>
      </c>
      <c r="C101">
        <v>1.0213104493864478E-2</v>
      </c>
      <c r="D101">
        <v>5.3321981377196792E-5</v>
      </c>
      <c r="E101">
        <v>1.3791559308118373E-3</v>
      </c>
      <c r="F101">
        <v>5.0913461986709763E-2</v>
      </c>
      <c r="G101">
        <v>3.4770703005548853E-4</v>
      </c>
      <c r="H101">
        <v>1.3234104564774363E-3</v>
      </c>
      <c r="I101">
        <v>2.0968932282139363E-4</v>
      </c>
      <c r="J101">
        <v>0</v>
      </c>
      <c r="K101">
        <v>2.9047359509981607E-4</v>
      </c>
      <c r="L101">
        <v>1.9157107042794053E-2</v>
      </c>
      <c r="M101">
        <v>2.4675840287287087E-3</v>
      </c>
      <c r="N101">
        <v>4.5904614648240027E-4</v>
      </c>
      <c r="O101">
        <v>5.7094438121241264E-5</v>
      </c>
      <c r="P101">
        <v>4.0231039389215795E-3</v>
      </c>
      <c r="Q101">
        <v>2.3808171837202963E-4</v>
      </c>
      <c r="R101">
        <v>1.8659657625690329E-3</v>
      </c>
      <c r="S101">
        <v>9.2998307873131125E-2</v>
      </c>
    </row>
    <row r="102" spans="1:19">
      <c r="A102" t="s">
        <v>100</v>
      </c>
      <c r="B102" s="33" t="s">
        <v>142</v>
      </c>
      <c r="C102">
        <v>1.8455665561774026E-3</v>
      </c>
      <c r="D102">
        <v>2.4436383217245616E-3</v>
      </c>
      <c r="E102">
        <v>1.4446794058819989E-5</v>
      </c>
      <c r="F102">
        <v>4.5379847944047924E-2</v>
      </c>
      <c r="G102">
        <v>0</v>
      </c>
      <c r="H102">
        <v>1.1689209142184964E-4</v>
      </c>
      <c r="I102">
        <v>0</v>
      </c>
      <c r="J102">
        <v>0</v>
      </c>
      <c r="K102">
        <v>0</v>
      </c>
      <c r="L102">
        <v>7.3992164934111315E-4</v>
      </c>
      <c r="M102">
        <v>7.9006712998541673E-5</v>
      </c>
      <c r="N102">
        <v>1.532454076694556E-3</v>
      </c>
      <c r="O102">
        <v>7.7596414622821408E-5</v>
      </c>
      <c r="P102">
        <v>3.7842288714866612E-3</v>
      </c>
      <c r="Q102">
        <v>2.3036933702762497E-3</v>
      </c>
      <c r="R102">
        <v>1.9538888800028076E-3</v>
      </c>
      <c r="S102">
        <v>6.0271181682878705E-2</v>
      </c>
    </row>
    <row r="103" spans="1:19">
      <c r="A103" t="s">
        <v>100</v>
      </c>
      <c r="B103" s="33" t="s">
        <v>143</v>
      </c>
      <c r="C103">
        <v>1.8613988286876548E-2</v>
      </c>
      <c r="D103">
        <v>0</v>
      </c>
      <c r="E103">
        <v>3.5977918798202335E-4</v>
      </c>
      <c r="F103">
        <v>4.3928618657702145E-2</v>
      </c>
      <c r="G103">
        <v>3.182575292827039E-2</v>
      </c>
      <c r="H103">
        <v>6.3833990654504902E-4</v>
      </c>
      <c r="I103">
        <v>2.2403805599824356E-4</v>
      </c>
      <c r="J103">
        <v>0</v>
      </c>
      <c r="K103">
        <v>0</v>
      </c>
      <c r="L103">
        <v>1.7685197726454049E-2</v>
      </c>
      <c r="M103">
        <v>9.682775327801707E-4</v>
      </c>
      <c r="N103">
        <v>1.5823702531232442E-3</v>
      </c>
      <c r="O103">
        <v>5.5240352042157381E-5</v>
      </c>
      <c r="P103">
        <v>2.0707289882633262E-3</v>
      </c>
      <c r="Q103">
        <v>0</v>
      </c>
      <c r="R103">
        <v>3.3388687101023606E-3</v>
      </c>
      <c r="S103">
        <v>0.12129120058625631</v>
      </c>
    </row>
    <row r="104" spans="1:19">
      <c r="A104" t="s">
        <v>100</v>
      </c>
      <c r="B104" s="33" t="s">
        <v>144</v>
      </c>
      <c r="C104">
        <v>9.6232030583500716E-3</v>
      </c>
      <c r="D104">
        <v>4.5312762355420588E-4</v>
      </c>
      <c r="E104">
        <v>5.9223178289657952E-5</v>
      </c>
      <c r="F104">
        <v>1.0104384043643222E-2</v>
      </c>
      <c r="G104">
        <v>0</v>
      </c>
      <c r="H104">
        <v>1.6147642699149145E-4</v>
      </c>
      <c r="I104">
        <v>0</v>
      </c>
      <c r="J104">
        <v>0</v>
      </c>
      <c r="K104">
        <v>1.2823601097888826E-5</v>
      </c>
      <c r="L104">
        <v>1.5674828377704841E-2</v>
      </c>
      <c r="M104">
        <v>1.0140242266754029E-4</v>
      </c>
      <c r="N104">
        <v>6.2228378328743617E-4</v>
      </c>
      <c r="O104">
        <v>2.9458440769236649E-6</v>
      </c>
      <c r="P104">
        <v>6.732562545064269E-3</v>
      </c>
      <c r="Q104">
        <v>0</v>
      </c>
      <c r="R104">
        <v>7.2883665125544894E-4</v>
      </c>
      <c r="S104">
        <v>4.4277097555891487E-2</v>
      </c>
    </row>
    <row r="105" spans="1:19">
      <c r="A105" t="s">
        <v>100</v>
      </c>
      <c r="B105" s="33" t="s">
        <v>145</v>
      </c>
      <c r="C105">
        <v>8.5538786307886028E-3</v>
      </c>
      <c r="D105">
        <v>7.5573428828024092E-5</v>
      </c>
      <c r="E105">
        <v>3.3494088066898797E-4</v>
      </c>
      <c r="F105">
        <v>4.270384797183624E-2</v>
      </c>
      <c r="G105">
        <v>3.1699471581703165E-4</v>
      </c>
      <c r="H105">
        <v>5.8874620731419469E-4</v>
      </c>
      <c r="I105">
        <v>0</v>
      </c>
      <c r="J105">
        <v>0</v>
      </c>
      <c r="K105">
        <v>0</v>
      </c>
      <c r="L105">
        <v>1.6780690888801075E-2</v>
      </c>
      <c r="M105">
        <v>8.1093782191565822E-5</v>
      </c>
      <c r="N105">
        <v>1.6852299236763457E-2</v>
      </c>
      <c r="O105">
        <v>6.3385756593065112E-5</v>
      </c>
      <c r="P105">
        <v>7.8376199571543737E-3</v>
      </c>
      <c r="Q105">
        <v>4.7937110281282003E-8</v>
      </c>
      <c r="R105">
        <v>5.3794158462494579E-4</v>
      </c>
      <c r="S105">
        <v>9.4727060978470945E-2</v>
      </c>
    </row>
    <row r="106" spans="1:19">
      <c r="A106" t="s">
        <v>100</v>
      </c>
      <c r="B106" s="33" t="s">
        <v>146</v>
      </c>
      <c r="C106">
        <v>8.3625593095746353E-3</v>
      </c>
      <c r="D106">
        <v>2.1888486437049437E-4</v>
      </c>
      <c r="E106">
        <v>2.9749644302135003E-4</v>
      </c>
      <c r="F106">
        <v>4.8809576286430456E-3</v>
      </c>
      <c r="G106">
        <v>0</v>
      </c>
      <c r="H106">
        <v>7.7312766261883326E-5</v>
      </c>
      <c r="I106">
        <v>2.8562700638223859E-5</v>
      </c>
      <c r="J106">
        <v>0</v>
      </c>
      <c r="K106">
        <v>9.096869621308401E-4</v>
      </c>
      <c r="L106">
        <v>3.033234334260726E-3</v>
      </c>
      <c r="M106">
        <v>4.7883410273872329E-3</v>
      </c>
      <c r="N106">
        <v>2.7675390502857056E-5</v>
      </c>
      <c r="O106">
        <v>2.8124586224365089E-6</v>
      </c>
      <c r="P106">
        <v>3.0631388270503379E-3</v>
      </c>
      <c r="Q106">
        <v>3.647885307600518E-6</v>
      </c>
      <c r="R106">
        <v>2.5903337355259737E-4</v>
      </c>
      <c r="S106">
        <v>2.5953343971536924E-2</v>
      </c>
    </row>
    <row r="107" spans="1:19">
      <c r="A107" t="s">
        <v>100</v>
      </c>
      <c r="B107" s="33" t="s">
        <v>147</v>
      </c>
      <c r="C107">
        <v>0</v>
      </c>
      <c r="D107">
        <v>0</v>
      </c>
      <c r="E107">
        <v>3.1933030316777522E-4</v>
      </c>
      <c r="F107">
        <v>4.7448719968770092E-3</v>
      </c>
      <c r="G107">
        <v>3.0815660873884099E-4</v>
      </c>
      <c r="H107">
        <v>0</v>
      </c>
      <c r="I107">
        <v>0</v>
      </c>
      <c r="J107">
        <v>0</v>
      </c>
      <c r="K107">
        <v>0</v>
      </c>
      <c r="L107">
        <v>1.490839995708626E-2</v>
      </c>
      <c r="M107">
        <v>9.3825781936729413E-5</v>
      </c>
      <c r="N107">
        <v>1.8856991463112038E-3</v>
      </c>
      <c r="O107">
        <v>5.1475178643817232E-5</v>
      </c>
      <c r="P107">
        <v>5.691394687586282E-3</v>
      </c>
      <c r="Q107">
        <v>0</v>
      </c>
      <c r="R107">
        <v>3.398765151985117E-5</v>
      </c>
      <c r="S107">
        <v>2.8037141311699543E-2</v>
      </c>
    </row>
    <row r="108" spans="1:19">
      <c r="A108" t="s">
        <v>100</v>
      </c>
      <c r="B108" s="33" t="s">
        <v>148</v>
      </c>
      <c r="C108">
        <v>0</v>
      </c>
      <c r="D108">
        <v>3.5573608212047247E-5</v>
      </c>
      <c r="E108">
        <v>2.8192750771705022E-4</v>
      </c>
      <c r="F108">
        <v>0</v>
      </c>
      <c r="G108">
        <v>0</v>
      </c>
      <c r="H108">
        <v>1.4886489158616456E-4</v>
      </c>
      <c r="I108">
        <v>0</v>
      </c>
      <c r="J108">
        <v>0</v>
      </c>
      <c r="K108">
        <v>1.1954258715918264E-5</v>
      </c>
      <c r="L108">
        <v>1.5919328325910698E-2</v>
      </c>
      <c r="M108">
        <v>2.0085960222369081E-3</v>
      </c>
      <c r="N108">
        <v>9.8929778486578357E-5</v>
      </c>
      <c r="O108">
        <v>1.241603861895646E-5</v>
      </c>
      <c r="P108">
        <v>2.2087163509247887E-3</v>
      </c>
      <c r="Q108">
        <v>4.5894395839241042E-8</v>
      </c>
      <c r="R108">
        <v>5.8166525253255941E-5</v>
      </c>
      <c r="S108">
        <v>2.0784519201924923E-2</v>
      </c>
    </row>
    <row r="109" spans="1:19">
      <c r="A109" t="s">
        <v>100</v>
      </c>
      <c r="B109" s="33" t="s">
        <v>149</v>
      </c>
      <c r="C109">
        <v>0</v>
      </c>
      <c r="D109">
        <v>2.1278215106756981E-4</v>
      </c>
      <c r="E109">
        <v>1.2306000628181657E-5</v>
      </c>
      <c r="F109">
        <v>0</v>
      </c>
      <c r="G109">
        <v>0</v>
      </c>
      <c r="H109">
        <v>0</v>
      </c>
      <c r="I109">
        <v>2.7345576045556541E-5</v>
      </c>
      <c r="J109">
        <v>0</v>
      </c>
      <c r="K109">
        <v>0</v>
      </c>
      <c r="L109">
        <v>1.4467445574410931E-3</v>
      </c>
      <c r="M109">
        <v>2.5040070096560285E-3</v>
      </c>
      <c r="N109">
        <v>2.1118905748629402E-5</v>
      </c>
      <c r="O109">
        <v>5.0624255203746138E-5</v>
      </c>
      <c r="P109">
        <v>1.8614177932558817E-3</v>
      </c>
      <c r="Q109">
        <v>8.9023785676545231E-8</v>
      </c>
      <c r="R109">
        <v>1.1303777611360033E-4</v>
      </c>
      <c r="S109">
        <v>6.2494730492517192E-3</v>
      </c>
    </row>
    <row r="110" spans="1:19">
      <c r="A110" t="s">
        <v>100</v>
      </c>
      <c r="B110" s="33" t="s">
        <v>150</v>
      </c>
      <c r="C110">
        <v>0</v>
      </c>
      <c r="D110">
        <v>0</v>
      </c>
      <c r="E110">
        <v>2.8344250207268384E-4</v>
      </c>
      <c r="F110">
        <v>0</v>
      </c>
      <c r="G110">
        <v>0</v>
      </c>
      <c r="H110">
        <v>0</v>
      </c>
      <c r="I110">
        <v>5.3043656334850198E-5</v>
      </c>
      <c r="J110">
        <v>0</v>
      </c>
      <c r="K110">
        <v>0</v>
      </c>
      <c r="L110">
        <v>1.5147355116759798E-2</v>
      </c>
      <c r="M110">
        <v>8.7086805522496036E-5</v>
      </c>
      <c r="N110">
        <v>2.2339053031572575E-4</v>
      </c>
      <c r="O110">
        <v>2.5640393914727611E-6</v>
      </c>
      <c r="P110">
        <v>4.2439581673701099E-3</v>
      </c>
      <c r="Q110">
        <v>0</v>
      </c>
      <c r="R110">
        <v>6.1867073668508965E-6</v>
      </c>
      <c r="S110">
        <v>2.0047027525038175E-2</v>
      </c>
    </row>
    <row r="111" spans="1:19">
      <c r="A111" t="s">
        <v>100</v>
      </c>
      <c r="B111" s="33" t="s">
        <v>151</v>
      </c>
      <c r="C111">
        <v>0</v>
      </c>
      <c r="D111">
        <v>3.3710824025146024E-5</v>
      </c>
      <c r="E111">
        <v>5.330086046075877E-4</v>
      </c>
      <c r="F111">
        <v>0</v>
      </c>
      <c r="G111">
        <v>0</v>
      </c>
      <c r="H111">
        <v>0</v>
      </c>
      <c r="I111">
        <v>0</v>
      </c>
      <c r="J111">
        <v>0</v>
      </c>
      <c r="K111">
        <v>1.1444859326359413E-5</v>
      </c>
      <c r="L111">
        <v>2.7299109008339428E-2</v>
      </c>
      <c r="M111">
        <v>7.3691796943720078E-5</v>
      </c>
      <c r="N111">
        <v>3.8938254504294889E-5</v>
      </c>
      <c r="O111">
        <v>2.4925515919593799E-6</v>
      </c>
      <c r="P111">
        <v>2.5628571749880535E-3</v>
      </c>
      <c r="Q111">
        <v>0</v>
      </c>
      <c r="R111">
        <v>8.3486894872919493E-6</v>
      </c>
      <c r="S111">
        <v>3.0563601763731185E-2</v>
      </c>
    </row>
    <row r="112" spans="1:19">
      <c r="A112" t="s">
        <v>100</v>
      </c>
      <c r="B112" s="33" t="s">
        <v>152</v>
      </c>
      <c r="C112">
        <v>1.908325395145738E-3</v>
      </c>
      <c r="D112">
        <v>0</v>
      </c>
      <c r="E112">
        <v>2.6004229305953697E-4</v>
      </c>
      <c r="F112">
        <v>0</v>
      </c>
      <c r="G112">
        <v>0</v>
      </c>
      <c r="H112">
        <v>1.3930636383996386E-4</v>
      </c>
      <c r="I112">
        <v>0</v>
      </c>
      <c r="J112">
        <v>0</v>
      </c>
      <c r="K112">
        <v>2.2200197351551765E-5</v>
      </c>
      <c r="L112">
        <v>1.3318589688125826E-2</v>
      </c>
      <c r="M112">
        <v>3.8662739114734279E-3</v>
      </c>
      <c r="N112">
        <v>8.8404406985986839E-6</v>
      </c>
      <c r="O112">
        <v>6.6261839105630216E-6</v>
      </c>
      <c r="P112">
        <v>1.2674869931519339E-3</v>
      </c>
      <c r="Q112">
        <v>4.2623398144314706E-8</v>
      </c>
      <c r="R112">
        <v>1.0693690883201157E-4</v>
      </c>
      <c r="S112">
        <v>2.0904670998845631E-2</v>
      </c>
    </row>
    <row r="113" spans="1:19">
      <c r="A113" t="s">
        <v>100</v>
      </c>
      <c r="B113" s="33" t="s">
        <v>153</v>
      </c>
      <c r="C113">
        <v>7.2817606687642922E-3</v>
      </c>
      <c r="D113">
        <v>0</v>
      </c>
      <c r="E113">
        <v>1.1428256061929432E-5</v>
      </c>
      <c r="F113">
        <v>0</v>
      </c>
      <c r="G113">
        <v>0</v>
      </c>
      <c r="H113">
        <v>0</v>
      </c>
      <c r="I113">
        <v>2.5396597387539188E-5</v>
      </c>
      <c r="J113">
        <v>0</v>
      </c>
      <c r="K113">
        <v>0</v>
      </c>
      <c r="L113">
        <v>5.8532114737630536E-4</v>
      </c>
      <c r="M113">
        <v>8.4859590224084513E-5</v>
      </c>
      <c r="N113">
        <v>3.0889217201846009E-6</v>
      </c>
      <c r="O113">
        <v>9.554368882969122E-5</v>
      </c>
      <c r="P113">
        <v>2.3067621736174715E-3</v>
      </c>
      <c r="Q113">
        <v>0</v>
      </c>
      <c r="R113">
        <v>4.7697885455733058E-4</v>
      </c>
      <c r="S113">
        <v>1.0871139898483761E-2</v>
      </c>
    </row>
    <row r="114" spans="1:19">
      <c r="A114" t="s">
        <v>100</v>
      </c>
      <c r="B114" s="33" t="s">
        <v>154</v>
      </c>
      <c r="C114">
        <v>6.8206773307721846E-3</v>
      </c>
      <c r="D114">
        <v>0</v>
      </c>
      <c r="E114">
        <v>2.6544895991487127E-4</v>
      </c>
      <c r="F114">
        <v>0</v>
      </c>
      <c r="G114">
        <v>0</v>
      </c>
      <c r="H114">
        <v>6.7292420435016709E-5</v>
      </c>
      <c r="I114">
        <v>0</v>
      </c>
      <c r="J114">
        <v>0</v>
      </c>
      <c r="K114">
        <v>0</v>
      </c>
      <c r="L114">
        <v>1.3595503018571264E-2</v>
      </c>
      <c r="M114">
        <v>8.1884073272231461E-3</v>
      </c>
      <c r="N114">
        <v>2.3158080776042311E-4</v>
      </c>
      <c r="O114">
        <v>6.3438264579218639E-6</v>
      </c>
      <c r="P114">
        <v>7.1851367703246183E-4</v>
      </c>
      <c r="Q114">
        <v>4.1377454351732013E-8</v>
      </c>
      <c r="R114">
        <v>1.3265547771368347E-5</v>
      </c>
      <c r="S114">
        <v>2.99070742934191E-2</v>
      </c>
    </row>
    <row r="115" spans="1:19">
      <c r="A115" t="s">
        <v>100</v>
      </c>
      <c r="B115" s="33" t="s">
        <v>155</v>
      </c>
      <c r="C115">
        <v>0</v>
      </c>
      <c r="D115">
        <v>3.1425487181824252E-5</v>
      </c>
      <c r="E115">
        <v>4.8931073014069071E-5</v>
      </c>
      <c r="F115">
        <v>0</v>
      </c>
      <c r="G115">
        <v>0</v>
      </c>
      <c r="H115">
        <v>0</v>
      </c>
      <c r="I115">
        <v>2.4654212536168174E-5</v>
      </c>
      <c r="J115">
        <v>0</v>
      </c>
      <c r="K115">
        <v>1.0629159319375248E-5</v>
      </c>
      <c r="L115">
        <v>0</v>
      </c>
      <c r="M115">
        <v>5.3041979496285308E-2</v>
      </c>
      <c r="N115">
        <v>5.2742620866297329E-6</v>
      </c>
      <c r="O115">
        <v>4.6152709046759499E-5</v>
      </c>
      <c r="P115">
        <v>2.5514892872386952E-3</v>
      </c>
      <c r="Q115">
        <v>6.814417225093905E-4</v>
      </c>
      <c r="R115">
        <v>8.7129523933526798E-6</v>
      </c>
      <c r="S115">
        <v>5.6450690361771194E-2</v>
      </c>
    </row>
    <row r="116" spans="1:19">
      <c r="A116" t="s">
        <v>100</v>
      </c>
      <c r="B116" s="33" t="s">
        <v>156</v>
      </c>
      <c r="C116">
        <v>1.0684131344760317E-3</v>
      </c>
      <c r="D116">
        <v>0</v>
      </c>
      <c r="E116">
        <v>0</v>
      </c>
      <c r="F116">
        <v>0</v>
      </c>
      <c r="G116">
        <v>0</v>
      </c>
      <c r="H116">
        <v>6.5416245257132744E-5</v>
      </c>
      <c r="I116">
        <v>2.4246659849680441E-5</v>
      </c>
      <c r="J116">
        <v>0</v>
      </c>
      <c r="K116">
        <v>0</v>
      </c>
      <c r="L116">
        <v>0</v>
      </c>
      <c r="M116">
        <v>3.1634008714576112E-4</v>
      </c>
      <c r="N116">
        <v>3.119020550279572E-6</v>
      </c>
      <c r="O116">
        <v>6.1676379236597079E-6</v>
      </c>
      <c r="P116">
        <v>2.4923659819720001E-3</v>
      </c>
      <c r="Q116">
        <v>9.5137472743910934E-2</v>
      </c>
      <c r="R116">
        <v>8.0586628556034157E-5</v>
      </c>
      <c r="S116">
        <v>9.9194128139629356E-2</v>
      </c>
    </row>
    <row r="117" spans="1:19">
      <c r="A117" t="s">
        <v>100</v>
      </c>
      <c r="B117" s="33" t="s">
        <v>157</v>
      </c>
      <c r="C117">
        <v>1.049212062468996E-3</v>
      </c>
      <c r="D117">
        <v>0</v>
      </c>
      <c r="E117">
        <v>0</v>
      </c>
      <c r="F117">
        <v>0</v>
      </c>
      <c r="G117">
        <v>0</v>
      </c>
      <c r="H117">
        <v>0</v>
      </c>
      <c r="I117">
        <v>0</v>
      </c>
      <c r="J117">
        <v>0</v>
      </c>
      <c r="K117">
        <v>1.0318451284629937E-5</v>
      </c>
      <c r="L117">
        <v>1.2605532057108348E-3</v>
      </c>
      <c r="M117">
        <v>8.4300749034760258E-5</v>
      </c>
      <c r="N117">
        <v>1.9939450457684416E-4</v>
      </c>
      <c r="O117">
        <v>6.1378168935699584E-6</v>
      </c>
      <c r="P117">
        <v>2.6625768237753533E-3</v>
      </c>
      <c r="Q117">
        <v>0</v>
      </c>
      <c r="R117">
        <v>2.0265990511347809E-4</v>
      </c>
      <c r="S117">
        <v>5.475153518773368E-3</v>
      </c>
    </row>
    <row r="118" spans="1:19">
      <c r="A118" t="s">
        <v>100</v>
      </c>
      <c r="B118" s="33" t="s">
        <v>158</v>
      </c>
      <c r="C118">
        <v>6.4104788068277685E-3</v>
      </c>
      <c r="D118">
        <v>3.0086372447168941E-5</v>
      </c>
      <c r="E118">
        <v>2.0982424498994234E-5</v>
      </c>
      <c r="F118">
        <v>0</v>
      </c>
      <c r="G118">
        <v>0</v>
      </c>
      <c r="H118">
        <v>0</v>
      </c>
      <c r="I118">
        <v>0</v>
      </c>
      <c r="J118">
        <v>0</v>
      </c>
      <c r="K118">
        <v>1.0147879519917247E-5</v>
      </c>
      <c r="L118">
        <v>2.3202073547352597E-3</v>
      </c>
      <c r="M118">
        <v>1.7498831718452124E-3</v>
      </c>
      <c r="N118">
        <v>8.640119910197086E-6</v>
      </c>
      <c r="O118">
        <v>4.4865928655268839E-5</v>
      </c>
      <c r="P118">
        <v>1.7649296290631611E-3</v>
      </c>
      <c r="Q118">
        <v>7.6801175197260818E-8</v>
      </c>
      <c r="R118">
        <v>2.4611802148655215E-4</v>
      </c>
      <c r="S118">
        <v>1.2606416510436702E-2</v>
      </c>
    </row>
    <row r="119" spans="1:19">
      <c r="A119" t="s">
        <v>100</v>
      </c>
      <c r="B119" s="33" t="s">
        <v>159</v>
      </c>
      <c r="C119">
        <v>6.2952723748210815E-3</v>
      </c>
      <c r="D119">
        <v>2.9250776786060584E-5</v>
      </c>
      <c r="E119">
        <v>2.2856512123858863E-5</v>
      </c>
      <c r="F119">
        <v>0</v>
      </c>
      <c r="G119">
        <v>0</v>
      </c>
      <c r="H119">
        <v>0</v>
      </c>
      <c r="I119">
        <v>2.2925715946309211E-5</v>
      </c>
      <c r="J119">
        <v>0</v>
      </c>
      <c r="K119">
        <v>0</v>
      </c>
      <c r="L119">
        <v>0</v>
      </c>
      <c r="M119">
        <v>1.8663630093129768E-4</v>
      </c>
      <c r="N119">
        <v>4.0016054575087168E-4</v>
      </c>
      <c r="O119">
        <v>5.8916881538473298E-6</v>
      </c>
      <c r="P119">
        <v>4.2771627965088044E-4</v>
      </c>
      <c r="Q119">
        <v>0</v>
      </c>
      <c r="R119">
        <v>7.4004808531924482E-5</v>
      </c>
      <c r="S119">
        <v>7.4647150026407871E-3</v>
      </c>
    </row>
    <row r="120" spans="1:19">
      <c r="A120" t="s">
        <v>100</v>
      </c>
      <c r="B120" s="33" t="s">
        <v>160</v>
      </c>
      <c r="C120">
        <v>0</v>
      </c>
      <c r="D120">
        <v>2.9109346905809019E-5</v>
      </c>
      <c r="E120">
        <v>0</v>
      </c>
      <c r="F120">
        <v>0</v>
      </c>
      <c r="G120">
        <v>0</v>
      </c>
      <c r="H120">
        <v>0</v>
      </c>
      <c r="I120">
        <v>2.2835259983144951E-5</v>
      </c>
      <c r="J120">
        <v>0</v>
      </c>
      <c r="K120">
        <v>0</v>
      </c>
      <c r="L120">
        <v>0</v>
      </c>
      <c r="M120">
        <v>3.4456359891787969E-4</v>
      </c>
      <c r="N120">
        <v>5.6599910482901805E-6</v>
      </c>
      <c r="O120">
        <v>0</v>
      </c>
      <c r="P120">
        <v>1.8452881154917833E-3</v>
      </c>
      <c r="Q120">
        <v>0</v>
      </c>
      <c r="R120">
        <v>7.4194839079666508E-5</v>
      </c>
      <c r="S120">
        <v>2.321651151532933E-3</v>
      </c>
    </row>
    <row r="121" spans="1:19">
      <c r="A121" t="s">
        <v>100</v>
      </c>
      <c r="B121" s="33" t="s">
        <v>161</v>
      </c>
      <c r="C121">
        <v>6.5387339958888901E-4</v>
      </c>
      <c r="D121">
        <v>0</v>
      </c>
      <c r="E121">
        <v>3.2322503558002147E-5</v>
      </c>
      <c r="F121">
        <v>0</v>
      </c>
      <c r="G121">
        <v>0</v>
      </c>
      <c r="H121">
        <v>0</v>
      </c>
      <c r="I121">
        <v>0</v>
      </c>
      <c r="J121">
        <v>0</v>
      </c>
      <c r="K121">
        <v>0</v>
      </c>
      <c r="L121">
        <v>0</v>
      </c>
      <c r="M121">
        <v>1.6038441654657731E-3</v>
      </c>
      <c r="N121">
        <v>3.1151529180206694E-5</v>
      </c>
      <c r="O121">
        <v>5.7194642937297147E-6</v>
      </c>
      <c r="P121">
        <v>1.4924567585854476E-3</v>
      </c>
      <c r="Q121">
        <v>3.7099070482327079E-8</v>
      </c>
      <c r="R121">
        <v>1.62525473029973E-4</v>
      </c>
      <c r="S121">
        <v>3.9819303928538829E-3</v>
      </c>
    </row>
    <row r="122" spans="1:19">
      <c r="A122" t="s">
        <v>100</v>
      </c>
      <c r="B122" s="33" t="s">
        <v>162</v>
      </c>
      <c r="C122">
        <v>1.307746799177778E-3</v>
      </c>
      <c r="D122">
        <v>2.7942051270768431E-5</v>
      </c>
      <c r="E122">
        <v>4.4037965712562244E-4</v>
      </c>
      <c r="F122">
        <v>0</v>
      </c>
      <c r="G122">
        <v>0</v>
      </c>
      <c r="H122">
        <v>0</v>
      </c>
      <c r="I122">
        <v>2.2104997552840899E-5</v>
      </c>
      <c r="J122">
        <v>0</v>
      </c>
      <c r="K122">
        <v>1.9152199656535807E-5</v>
      </c>
      <c r="L122">
        <v>1.3021479250728163E-2</v>
      </c>
      <c r="M122">
        <v>4.8321500301895526E-4</v>
      </c>
      <c r="N122">
        <v>1.926047605023129E-4</v>
      </c>
      <c r="O122">
        <v>5.6249172448730178E-6</v>
      </c>
      <c r="P122">
        <v>3.4454369969871834E-4</v>
      </c>
      <c r="Q122">
        <v>0</v>
      </c>
      <c r="R122">
        <v>3.0539137711116382E-5</v>
      </c>
      <c r="S122">
        <v>1.5895332473633061E-2</v>
      </c>
    </row>
    <row r="123" spans="1:19">
      <c r="A123" t="s">
        <v>100</v>
      </c>
      <c r="B123" s="33" t="s">
        <v>163</v>
      </c>
      <c r="C123">
        <v>0</v>
      </c>
      <c r="D123">
        <v>0</v>
      </c>
      <c r="E123">
        <v>0</v>
      </c>
      <c r="F123">
        <v>0</v>
      </c>
      <c r="G123">
        <v>0</v>
      </c>
      <c r="H123">
        <v>0</v>
      </c>
      <c r="I123">
        <v>0</v>
      </c>
      <c r="J123">
        <v>0</v>
      </c>
      <c r="K123">
        <v>0</v>
      </c>
      <c r="L123">
        <v>1.2359556087272239E-2</v>
      </c>
      <c r="M123">
        <v>6.9235474734696822E-5</v>
      </c>
      <c r="N123">
        <v>3.0816449274162494E-5</v>
      </c>
      <c r="O123">
        <v>0</v>
      </c>
      <c r="P123">
        <v>1.9859460611826307E-4</v>
      </c>
      <c r="Q123">
        <v>3.6064719211026386E-8</v>
      </c>
      <c r="R123">
        <v>3.6841546972254946E-4</v>
      </c>
      <c r="S123">
        <v>1.3026654151929051E-2</v>
      </c>
    </row>
    <row r="124" spans="1:19">
      <c r="A124" t="s">
        <v>100</v>
      </c>
      <c r="B124" s="33" t="s">
        <v>164</v>
      </c>
      <c r="C124">
        <v>1.1769721192592897E-2</v>
      </c>
      <c r="D124">
        <v>2.7125258561522259E-5</v>
      </c>
      <c r="E124">
        <v>0</v>
      </c>
      <c r="F124">
        <v>0</v>
      </c>
      <c r="G124">
        <v>0</v>
      </c>
      <c r="H124">
        <v>0</v>
      </c>
      <c r="I124">
        <v>2.1488689691651075E-5</v>
      </c>
      <c r="J124">
        <v>0</v>
      </c>
      <c r="K124">
        <v>9.2515362257739042E-6</v>
      </c>
      <c r="L124">
        <v>0</v>
      </c>
      <c r="M124">
        <v>1.6103233395696748E-3</v>
      </c>
      <c r="N124">
        <v>1.9933661364479605E-4</v>
      </c>
      <c r="O124">
        <v>0</v>
      </c>
      <c r="P124">
        <v>2.9838510073965097E-4</v>
      </c>
      <c r="Q124">
        <v>0</v>
      </c>
      <c r="R124">
        <v>6.8380473308593537E-5</v>
      </c>
      <c r="S124">
        <v>1.4004012203997718E-2</v>
      </c>
    </row>
    <row r="125" spans="1:19">
      <c r="A125" t="s">
        <v>100</v>
      </c>
      <c r="B125" s="33" t="s">
        <v>165</v>
      </c>
      <c r="C125">
        <v>3.0778855078850142E-4</v>
      </c>
      <c r="D125">
        <v>0</v>
      </c>
      <c r="E125">
        <v>5.1324419297671398E-5</v>
      </c>
      <c r="F125">
        <v>0</v>
      </c>
      <c r="G125">
        <v>0</v>
      </c>
      <c r="H125">
        <v>0</v>
      </c>
      <c r="I125">
        <v>0</v>
      </c>
      <c r="J125">
        <v>0</v>
      </c>
      <c r="K125">
        <v>0</v>
      </c>
      <c r="L125">
        <v>4.7936924033464834E-4</v>
      </c>
      <c r="M125">
        <v>2.9877319405295921E-3</v>
      </c>
      <c r="N125">
        <v>1.768562280792807E-4</v>
      </c>
      <c r="O125">
        <v>0</v>
      </c>
      <c r="P125">
        <v>6.6232258968312863E-4</v>
      </c>
      <c r="Q125">
        <v>0</v>
      </c>
      <c r="R125">
        <v>1.5094351219602231E-5</v>
      </c>
      <c r="S125">
        <v>4.6804873200017028E-3</v>
      </c>
    </row>
    <row r="126" spans="1:19">
      <c r="A126" t="s">
        <v>100</v>
      </c>
      <c r="B126" s="33" t="s">
        <v>166</v>
      </c>
      <c r="C126">
        <v>6.1557710157700285E-4</v>
      </c>
      <c r="D126">
        <v>2.6676857624696737E-5</v>
      </c>
      <c r="E126">
        <v>2.0570860911495181E-4</v>
      </c>
      <c r="F126">
        <v>0</v>
      </c>
      <c r="G126">
        <v>0</v>
      </c>
      <c r="H126">
        <v>0</v>
      </c>
      <c r="I126">
        <v>0</v>
      </c>
      <c r="J126">
        <v>0</v>
      </c>
      <c r="K126">
        <v>8.9935948036634628E-6</v>
      </c>
      <c r="L126">
        <v>0</v>
      </c>
      <c r="M126">
        <v>2.6859892030817178E-4</v>
      </c>
      <c r="N126">
        <v>2.8940283947065382E-5</v>
      </c>
      <c r="O126">
        <v>5.3184750302692763E-6</v>
      </c>
      <c r="P126">
        <v>1.0246145061856282E-3</v>
      </c>
      <c r="Q126">
        <v>0</v>
      </c>
      <c r="R126">
        <v>7.8776889594678323E-5</v>
      </c>
      <c r="S126">
        <v>2.26320523773893E-3</v>
      </c>
    </row>
    <row r="127" spans="1:19">
      <c r="A127" t="s">
        <v>100</v>
      </c>
      <c r="B127" s="33" t="s">
        <v>167</v>
      </c>
      <c r="C127">
        <v>0</v>
      </c>
      <c r="D127">
        <v>0</v>
      </c>
      <c r="E127">
        <v>0</v>
      </c>
      <c r="F127">
        <v>0</v>
      </c>
      <c r="G127">
        <v>0</v>
      </c>
      <c r="H127">
        <v>0</v>
      </c>
      <c r="I127">
        <v>0</v>
      </c>
      <c r="J127">
        <v>0</v>
      </c>
      <c r="K127">
        <v>0</v>
      </c>
      <c r="L127">
        <v>1.0535780652766391E-2</v>
      </c>
      <c r="M127">
        <v>1.732626867267939E-4</v>
      </c>
      <c r="N127">
        <v>9.595883152968554E-6</v>
      </c>
      <c r="O127">
        <v>5.2974903952396346E-6</v>
      </c>
      <c r="P127">
        <v>7.5383431877185103E-5</v>
      </c>
      <c r="Q127">
        <v>0</v>
      </c>
      <c r="R127">
        <v>1.8189050692996034E-4</v>
      </c>
      <c r="S127">
        <v>1.0981210651948459E-2</v>
      </c>
    </row>
    <row r="128" spans="1:19">
      <c r="A128" t="s">
        <v>100</v>
      </c>
      <c r="B128" s="33" t="s">
        <v>168</v>
      </c>
      <c r="C128">
        <v>5.8318653581181934E-3</v>
      </c>
      <c r="D128">
        <v>0</v>
      </c>
      <c r="E128">
        <v>2.0201170041223016E-4</v>
      </c>
      <c r="F128">
        <v>0</v>
      </c>
      <c r="G128">
        <v>0</v>
      </c>
      <c r="H128">
        <v>0</v>
      </c>
      <c r="I128">
        <v>0</v>
      </c>
      <c r="J128">
        <v>0.27248509894247519</v>
      </c>
      <c r="K128">
        <v>0</v>
      </c>
      <c r="L128">
        <v>1.2495750275416384E-2</v>
      </c>
      <c r="M128">
        <v>1.4462479723169608E-3</v>
      </c>
      <c r="N128">
        <v>5.5558124607557602E-6</v>
      </c>
      <c r="O128">
        <v>0</v>
      </c>
      <c r="P128">
        <v>1.5430017973550036E-4</v>
      </c>
      <c r="Q128">
        <v>0</v>
      </c>
      <c r="R128">
        <v>7.5157699157557545E-5</v>
      </c>
      <c r="S128">
        <v>0.29269598794007834</v>
      </c>
    </row>
    <row r="129" spans="1:19">
      <c r="A129" t="s">
        <v>100</v>
      </c>
      <c r="B129" s="33" t="s">
        <v>169</v>
      </c>
      <c r="C129">
        <v>0</v>
      </c>
      <c r="D129">
        <v>0</v>
      </c>
      <c r="E129">
        <v>8.7250627947010884E-6</v>
      </c>
      <c r="F129">
        <v>0</v>
      </c>
      <c r="G129">
        <v>0</v>
      </c>
      <c r="H129">
        <v>0</v>
      </c>
      <c r="I129">
        <v>0</v>
      </c>
      <c r="J129">
        <v>0</v>
      </c>
      <c r="K129">
        <v>0</v>
      </c>
      <c r="L129">
        <v>0</v>
      </c>
      <c r="M129">
        <v>0</v>
      </c>
      <c r="N129">
        <v>2.2898392392001199E-5</v>
      </c>
      <c r="O129">
        <v>5.1280787829455221E-6</v>
      </c>
      <c r="P129">
        <v>5.1426633007167766E-4</v>
      </c>
      <c r="Q129">
        <v>0</v>
      </c>
      <c r="R129">
        <v>0.12207447692307838</v>
      </c>
      <c r="S129">
        <v>0.12262549478720075</v>
      </c>
    </row>
    <row r="130" spans="1:19">
      <c r="A130" t="s">
        <v>100</v>
      </c>
      <c r="B130" s="33" t="s">
        <v>170</v>
      </c>
      <c r="C130">
        <v>5.8334288784323007E-4</v>
      </c>
      <c r="D130">
        <v>5.034751372812174E-5</v>
      </c>
      <c r="E130">
        <v>1.9753518135656734E-5</v>
      </c>
      <c r="F130">
        <v>1.9595715855529079</v>
      </c>
      <c r="G130">
        <v>0</v>
      </c>
      <c r="H130">
        <v>0</v>
      </c>
      <c r="I130">
        <v>0</v>
      </c>
      <c r="J130">
        <v>0</v>
      </c>
      <c r="K130">
        <v>0</v>
      </c>
      <c r="L130">
        <v>4.4687166075263463E-4</v>
      </c>
      <c r="M130">
        <v>1.6043717069473828E-3</v>
      </c>
      <c r="N130">
        <v>3.4481701237343287E-4</v>
      </c>
      <c r="O130">
        <v>0</v>
      </c>
      <c r="P130">
        <v>7.5018229241230472E-4</v>
      </c>
      <c r="Q130">
        <v>0</v>
      </c>
      <c r="R130">
        <v>1.3261562418485084E-3</v>
      </c>
      <c r="S130">
        <v>1.9646974283871259</v>
      </c>
    </row>
    <row r="131" spans="1:19">
      <c r="A131" t="s">
        <v>100</v>
      </c>
      <c r="B131" s="33" t="s">
        <v>171</v>
      </c>
      <c r="C131">
        <v>0</v>
      </c>
      <c r="D131">
        <v>0</v>
      </c>
      <c r="E131">
        <v>0</v>
      </c>
      <c r="F131">
        <v>0</v>
      </c>
      <c r="G131">
        <v>0</v>
      </c>
      <c r="H131">
        <v>0</v>
      </c>
      <c r="I131">
        <v>0</v>
      </c>
      <c r="J131">
        <v>0</v>
      </c>
      <c r="K131">
        <v>0</v>
      </c>
      <c r="L131">
        <v>0</v>
      </c>
      <c r="M131">
        <v>1.3670150920876978E-3</v>
      </c>
      <c r="N131">
        <v>4.9970563402723656E-6</v>
      </c>
      <c r="O131">
        <v>4.9851031839187598E-6</v>
      </c>
      <c r="P131">
        <v>9.9590273275751429E-4</v>
      </c>
      <c r="Q131">
        <v>0</v>
      </c>
      <c r="R131">
        <v>1.7925295441756361E-4</v>
      </c>
      <c r="S131">
        <v>2.5521529388470299E-3</v>
      </c>
    </row>
    <row r="132" spans="1:19">
      <c r="A132" t="s">
        <v>100</v>
      </c>
      <c r="B132" s="33" t="s">
        <v>172</v>
      </c>
      <c r="C132">
        <v>5.250085990560649E-3</v>
      </c>
      <c r="D132">
        <v>2.4320540485511799E-5</v>
      </c>
      <c r="E132">
        <v>3.8603690810357083E-4</v>
      </c>
      <c r="F132">
        <v>0</v>
      </c>
      <c r="G132">
        <v>0</v>
      </c>
      <c r="H132">
        <v>0</v>
      </c>
      <c r="I132">
        <v>0</v>
      </c>
      <c r="J132">
        <v>0</v>
      </c>
      <c r="K132">
        <v>0</v>
      </c>
      <c r="L132">
        <v>0</v>
      </c>
      <c r="M132">
        <v>1.0041481674338826E-4</v>
      </c>
      <c r="N132">
        <v>1.5471547660972362E-4</v>
      </c>
      <c r="O132">
        <v>0</v>
      </c>
      <c r="P132">
        <v>5.7423869164097141E-4</v>
      </c>
      <c r="Q132">
        <v>0</v>
      </c>
      <c r="R132">
        <v>1.2363246147373275E-4</v>
      </c>
      <c r="S132">
        <v>6.6134448855450501E-3</v>
      </c>
    </row>
    <row r="133" spans="1:19">
      <c r="A133" t="s">
        <v>100</v>
      </c>
      <c r="B133" s="33" t="s">
        <v>173</v>
      </c>
      <c r="C133">
        <v>2.7189834384699907E-4</v>
      </c>
      <c r="D133">
        <v>0</v>
      </c>
      <c r="E133">
        <v>0</v>
      </c>
      <c r="F133">
        <v>0</v>
      </c>
      <c r="G133">
        <v>0</v>
      </c>
      <c r="H133">
        <v>0</v>
      </c>
      <c r="I133">
        <v>0</v>
      </c>
      <c r="J133">
        <v>0</v>
      </c>
      <c r="K133">
        <v>0</v>
      </c>
      <c r="L133">
        <v>2.0783373823018536E-2</v>
      </c>
      <c r="M133">
        <v>1.285467695542053E-4</v>
      </c>
      <c r="N133">
        <v>4.6133410611659542E-6</v>
      </c>
      <c r="O133">
        <v>0</v>
      </c>
      <c r="P133">
        <v>2.6161388233347793E-4</v>
      </c>
      <c r="Q133">
        <v>0</v>
      </c>
      <c r="R133">
        <v>1.0147031812124396E-5</v>
      </c>
      <c r="S133">
        <v>2.1460193191558119E-2</v>
      </c>
    </row>
    <row r="134" spans="1:19">
      <c r="A134" t="s">
        <v>100</v>
      </c>
      <c r="B134" s="33" t="s">
        <v>174</v>
      </c>
      <c r="C134">
        <v>0</v>
      </c>
      <c r="D134">
        <v>0</v>
      </c>
      <c r="E134">
        <v>2.6840410534689774E-5</v>
      </c>
      <c r="F134">
        <v>0</v>
      </c>
      <c r="G134">
        <v>0</v>
      </c>
      <c r="H134">
        <v>0</v>
      </c>
      <c r="I134">
        <v>0</v>
      </c>
      <c r="J134">
        <v>0</v>
      </c>
      <c r="K134">
        <v>0</v>
      </c>
      <c r="L134">
        <v>0</v>
      </c>
      <c r="M134">
        <v>1.1963229901716943E-3</v>
      </c>
      <c r="N134">
        <v>5.0204898891514915E-5</v>
      </c>
      <c r="O134">
        <v>0</v>
      </c>
      <c r="P134">
        <v>2.3076603594240908E-4</v>
      </c>
      <c r="Q134">
        <v>0</v>
      </c>
      <c r="R134">
        <v>4.1383482241030833E-7</v>
      </c>
      <c r="S134">
        <v>1.504548170430553E-3</v>
      </c>
    </row>
    <row r="135" spans="1:19">
      <c r="A135" t="s">
        <v>100</v>
      </c>
      <c r="B135" s="33" t="s">
        <v>175</v>
      </c>
      <c r="C135">
        <v>0</v>
      </c>
      <c r="D135">
        <v>2.3642461229655964E-5</v>
      </c>
      <c r="E135">
        <v>8.082002935894117E-6</v>
      </c>
      <c r="F135">
        <v>0</v>
      </c>
      <c r="G135">
        <v>0</v>
      </c>
      <c r="H135">
        <v>0</v>
      </c>
      <c r="I135">
        <v>0</v>
      </c>
      <c r="J135">
        <v>0</v>
      </c>
      <c r="K135">
        <v>0</v>
      </c>
      <c r="L135">
        <v>8.2988324874833097E-4</v>
      </c>
      <c r="M135">
        <v>1.3284003167184366E-3</v>
      </c>
      <c r="N135">
        <v>1.5213450202899992E-4</v>
      </c>
      <c r="O135">
        <v>0</v>
      </c>
      <c r="P135">
        <v>1.8508816129525485E-4</v>
      </c>
      <c r="Q135">
        <v>0</v>
      </c>
      <c r="R135">
        <v>7.5365107349512073E-5</v>
      </c>
      <c r="S135">
        <v>2.6025957999991078E-3</v>
      </c>
    </row>
    <row r="136" spans="1:19">
      <c r="A136" t="s">
        <v>100</v>
      </c>
      <c r="B136" s="33" t="s">
        <v>176</v>
      </c>
      <c r="C136">
        <v>5.4379668769399814E-4</v>
      </c>
      <c r="D136">
        <v>0</v>
      </c>
      <c r="E136">
        <v>0</v>
      </c>
      <c r="F136">
        <v>0</v>
      </c>
      <c r="G136">
        <v>0</v>
      </c>
      <c r="H136">
        <v>0</v>
      </c>
      <c r="I136">
        <v>0</v>
      </c>
      <c r="J136">
        <v>0</v>
      </c>
      <c r="K136">
        <v>0</v>
      </c>
      <c r="L136">
        <v>0</v>
      </c>
      <c r="M136">
        <v>2.5554014938755643E-5</v>
      </c>
      <c r="N136">
        <v>2.3465450826876122E-6</v>
      </c>
      <c r="O136">
        <v>0</v>
      </c>
      <c r="P136">
        <v>1.0609828405954147E-3</v>
      </c>
      <c r="Q136">
        <v>0</v>
      </c>
      <c r="R136">
        <v>1.489736793516272E-4</v>
      </c>
      <c r="S136">
        <v>1.7816537676367261E-3</v>
      </c>
    </row>
    <row r="137" spans="1:19">
      <c r="A137" t="s">
        <v>100</v>
      </c>
      <c r="B137" s="33" t="s">
        <v>177</v>
      </c>
      <c r="C137">
        <v>2.6031210887822454E-4</v>
      </c>
      <c r="D137">
        <v>0</v>
      </c>
      <c r="E137">
        <v>1.7778166322035549E-4</v>
      </c>
      <c r="F137">
        <v>0</v>
      </c>
      <c r="G137">
        <v>0</v>
      </c>
      <c r="H137">
        <v>0</v>
      </c>
      <c r="I137">
        <v>0</v>
      </c>
      <c r="J137">
        <v>0</v>
      </c>
      <c r="K137">
        <v>0</v>
      </c>
      <c r="L137">
        <v>9.5873848066929668E-4</v>
      </c>
      <c r="M137">
        <v>1.1249153101680065E-3</v>
      </c>
      <c r="N137">
        <v>2.2846109701823991E-5</v>
      </c>
      <c r="O137">
        <v>0</v>
      </c>
      <c r="P137">
        <v>9.2169366984862222E-4</v>
      </c>
      <c r="Q137">
        <v>0</v>
      </c>
      <c r="R137">
        <v>8.0839799565524117E-5</v>
      </c>
      <c r="S137">
        <v>3.5471271419851291E-3</v>
      </c>
    </row>
    <row r="138" spans="1:19">
      <c r="A138" t="s">
        <v>100</v>
      </c>
      <c r="B138" s="33" t="s">
        <v>178</v>
      </c>
      <c r="C138">
        <v>4.8941701892672995E-3</v>
      </c>
      <c r="D138">
        <v>0</v>
      </c>
      <c r="E138">
        <v>7.7579116128934089E-6</v>
      </c>
      <c r="F138">
        <v>0</v>
      </c>
      <c r="G138">
        <v>0</v>
      </c>
      <c r="H138">
        <v>0</v>
      </c>
      <c r="I138">
        <v>0</v>
      </c>
      <c r="J138">
        <v>0</v>
      </c>
      <c r="K138">
        <v>0</v>
      </c>
      <c r="L138">
        <v>9.5027829475000658E-3</v>
      </c>
      <c r="M138">
        <v>0</v>
      </c>
      <c r="N138">
        <v>2.1663579614639161E-6</v>
      </c>
      <c r="O138">
        <v>0</v>
      </c>
      <c r="P138">
        <v>4.9770424116246659E-4</v>
      </c>
      <c r="Q138">
        <v>0</v>
      </c>
      <c r="R138">
        <v>1.7217391874879695E-5</v>
      </c>
      <c r="S138">
        <v>1.4921799039370853E-2</v>
      </c>
    </row>
    <row r="139" spans="1:19">
      <c r="A139" t="s">
        <v>100</v>
      </c>
      <c r="B139" s="33" t="s">
        <v>179</v>
      </c>
      <c r="C139">
        <v>1.0255653468078663E-3</v>
      </c>
      <c r="D139">
        <v>0</v>
      </c>
      <c r="E139">
        <v>0</v>
      </c>
      <c r="F139">
        <v>0</v>
      </c>
      <c r="G139">
        <v>0</v>
      </c>
      <c r="H139">
        <v>0</v>
      </c>
      <c r="I139">
        <v>0</v>
      </c>
      <c r="J139">
        <v>0</v>
      </c>
      <c r="K139">
        <v>0</v>
      </c>
      <c r="L139">
        <v>0</v>
      </c>
      <c r="M139">
        <v>1.0935516265817569E-3</v>
      </c>
      <c r="N139">
        <v>2.220913894479537E-5</v>
      </c>
      <c r="O139">
        <v>0</v>
      </c>
      <c r="P139">
        <v>7.3507357379121174E-4</v>
      </c>
      <c r="Q139">
        <v>0</v>
      </c>
      <c r="R139">
        <v>7.4490268353599731E-6</v>
      </c>
      <c r="S139">
        <v>2.8838487129974055E-3</v>
      </c>
    </row>
    <row r="140" spans="1:19">
      <c r="A140" t="s">
        <v>100</v>
      </c>
      <c r="B140" s="33" t="s">
        <v>180</v>
      </c>
      <c r="C140">
        <v>0</v>
      </c>
      <c r="D140">
        <v>0</v>
      </c>
      <c r="E140">
        <v>2.4981260521417248E-5</v>
      </c>
      <c r="F140">
        <v>0</v>
      </c>
      <c r="G140">
        <v>0</v>
      </c>
      <c r="H140">
        <v>0</v>
      </c>
      <c r="I140">
        <v>0</v>
      </c>
      <c r="J140">
        <v>0</v>
      </c>
      <c r="K140">
        <v>0</v>
      </c>
      <c r="L140">
        <v>3.857222410488248E-4</v>
      </c>
      <c r="M140">
        <v>0</v>
      </c>
      <c r="N140">
        <v>0</v>
      </c>
      <c r="O140">
        <v>0</v>
      </c>
      <c r="P140">
        <v>1.0966043458715546E-4</v>
      </c>
      <c r="Q140">
        <v>0</v>
      </c>
      <c r="R140">
        <v>1.4262555663435705E-4</v>
      </c>
      <c r="S140">
        <v>6.6298949275278574E-4</v>
      </c>
    </row>
    <row r="141" spans="1:19">
      <c r="A141" t="s">
        <v>100</v>
      </c>
      <c r="B141" s="33" t="s">
        <v>181</v>
      </c>
      <c r="C141">
        <v>4.6856179597938308E-3</v>
      </c>
      <c r="D141">
        <v>0</v>
      </c>
      <c r="E141">
        <v>1.6847226539484783E-4</v>
      </c>
      <c r="F141">
        <v>0</v>
      </c>
      <c r="G141">
        <v>0</v>
      </c>
      <c r="H141">
        <v>0</v>
      </c>
      <c r="I141">
        <v>0</v>
      </c>
      <c r="J141">
        <v>0</v>
      </c>
      <c r="K141">
        <v>0</v>
      </c>
      <c r="L141">
        <v>0</v>
      </c>
      <c r="M141">
        <v>0</v>
      </c>
      <c r="N141">
        <v>0</v>
      </c>
      <c r="O141">
        <v>0</v>
      </c>
      <c r="P141">
        <v>5.8520684222074237E-5</v>
      </c>
      <c r="Q141">
        <v>0</v>
      </c>
      <c r="R141">
        <v>1.50950952431117E-5</v>
      </c>
      <c r="S141">
        <v>4.9277060045938015E-3</v>
      </c>
    </row>
    <row r="142" spans="1:19">
      <c r="A142" t="s">
        <v>100</v>
      </c>
      <c r="B142" s="33" t="s">
        <v>182</v>
      </c>
      <c r="C142">
        <v>1.2516413570260454E-3</v>
      </c>
      <c r="D142">
        <v>0</v>
      </c>
      <c r="E142">
        <v>7.4066396041905236E-6</v>
      </c>
      <c r="F142">
        <v>0</v>
      </c>
      <c r="G142">
        <v>0</v>
      </c>
      <c r="H142">
        <v>0</v>
      </c>
      <c r="I142">
        <v>0</v>
      </c>
      <c r="J142">
        <v>0</v>
      </c>
      <c r="K142">
        <v>0</v>
      </c>
      <c r="L142">
        <v>9.0079922881685093E-3</v>
      </c>
      <c r="M142">
        <v>0</v>
      </c>
      <c r="N142">
        <v>0</v>
      </c>
      <c r="O142">
        <v>0</v>
      </c>
      <c r="P142">
        <v>1.0124689980628432E-4</v>
      </c>
      <c r="Q142">
        <v>0</v>
      </c>
      <c r="R142">
        <v>1.3866438462883934E-4</v>
      </c>
      <c r="S142">
        <v>1.0506951569254852E-2</v>
      </c>
    </row>
    <row r="143" spans="1:19">
      <c r="A143" t="s">
        <v>100</v>
      </c>
      <c r="B143" s="33" t="s">
        <v>183</v>
      </c>
      <c r="C143">
        <v>0</v>
      </c>
      <c r="D143">
        <v>0</v>
      </c>
      <c r="E143">
        <v>0</v>
      </c>
      <c r="F143">
        <v>0</v>
      </c>
      <c r="G143">
        <v>0</v>
      </c>
      <c r="H143">
        <v>0</v>
      </c>
      <c r="I143">
        <v>0</v>
      </c>
      <c r="J143">
        <v>0</v>
      </c>
      <c r="K143">
        <v>0</v>
      </c>
      <c r="L143">
        <v>8.9374332150526925E-4</v>
      </c>
      <c r="M143">
        <v>0</v>
      </c>
      <c r="N143">
        <v>0</v>
      </c>
      <c r="O143">
        <v>0</v>
      </c>
      <c r="P143">
        <v>1.8078414028313006E-3</v>
      </c>
      <c r="Q143">
        <v>0</v>
      </c>
      <c r="R143">
        <v>1.3940659744093864E-4</v>
      </c>
      <c r="S143">
        <v>2.8409913217615212E-3</v>
      </c>
    </row>
    <row r="144" spans="1:19">
      <c r="A144" t="s">
        <v>100</v>
      </c>
      <c r="B144" s="33" t="s">
        <v>184</v>
      </c>
      <c r="C144">
        <v>9.0889403229255095E-3</v>
      </c>
      <c r="D144">
        <v>0</v>
      </c>
      <c r="E144">
        <v>1.6706534243793314E-5</v>
      </c>
      <c r="F144">
        <v>0</v>
      </c>
      <c r="G144">
        <v>0</v>
      </c>
      <c r="H144">
        <v>0</v>
      </c>
      <c r="I144">
        <v>0</v>
      </c>
      <c r="J144">
        <v>0</v>
      </c>
      <c r="K144">
        <v>0</v>
      </c>
      <c r="L144">
        <v>0</v>
      </c>
      <c r="M144">
        <v>0</v>
      </c>
      <c r="N144">
        <v>8.9467819314581476E-4</v>
      </c>
      <c r="O144">
        <v>0</v>
      </c>
      <c r="P144">
        <v>1.2263130571810166E-4</v>
      </c>
      <c r="Q144">
        <v>0</v>
      </c>
      <c r="R144">
        <v>1.4287587468686525E-5</v>
      </c>
      <c r="S144">
        <v>1.0137243943404428E-2</v>
      </c>
    </row>
    <row r="145" spans="1:19">
      <c r="A145" t="s">
        <v>100</v>
      </c>
      <c r="B145" s="33" t="s">
        <v>185</v>
      </c>
      <c r="C145">
        <v>2.3469207769721834E-4</v>
      </c>
      <c r="D145">
        <v>0</v>
      </c>
      <c r="E145">
        <v>0</v>
      </c>
      <c r="F145">
        <v>0</v>
      </c>
      <c r="G145">
        <v>0</v>
      </c>
      <c r="H145">
        <v>0</v>
      </c>
      <c r="I145">
        <v>0</v>
      </c>
      <c r="J145">
        <v>0</v>
      </c>
      <c r="K145">
        <v>0</v>
      </c>
      <c r="L145">
        <v>0</v>
      </c>
      <c r="M145">
        <v>0</v>
      </c>
      <c r="N145">
        <v>0</v>
      </c>
      <c r="O145">
        <v>0</v>
      </c>
      <c r="P145">
        <v>4.2344889518375339E-4</v>
      </c>
      <c r="Q145">
        <v>0</v>
      </c>
      <c r="R145">
        <v>7.043208192669681E-6</v>
      </c>
      <c r="S145">
        <v>6.6518418100258714E-4</v>
      </c>
    </row>
    <row r="146" spans="1:19">
      <c r="A146" t="s">
        <v>100</v>
      </c>
      <c r="B146" s="33" t="s">
        <v>186</v>
      </c>
      <c r="C146">
        <v>7.1433063888548531E-4</v>
      </c>
      <c r="D146">
        <v>0</v>
      </c>
      <c r="E146">
        <v>2.3245670064064861E-5</v>
      </c>
      <c r="F146">
        <v>0</v>
      </c>
      <c r="G146">
        <v>0</v>
      </c>
      <c r="H146">
        <v>0</v>
      </c>
      <c r="I146">
        <v>0</v>
      </c>
      <c r="J146">
        <v>0</v>
      </c>
      <c r="K146">
        <v>0</v>
      </c>
      <c r="L146">
        <v>3.5867941511114054E-4</v>
      </c>
      <c r="M146">
        <v>0</v>
      </c>
      <c r="N146">
        <v>0</v>
      </c>
      <c r="O146">
        <v>0</v>
      </c>
      <c r="P146">
        <v>5.3567300753165625E-4</v>
      </c>
      <c r="Q146">
        <v>0</v>
      </c>
      <c r="R146">
        <v>1.5352714444816229E-4</v>
      </c>
      <c r="S146">
        <v>1.7854558760177497E-3</v>
      </c>
    </row>
    <row r="147" spans="1:19">
      <c r="A147" t="s">
        <v>100</v>
      </c>
      <c r="B147" s="33" t="s">
        <v>187</v>
      </c>
      <c r="C147">
        <v>0</v>
      </c>
      <c r="D147">
        <v>0</v>
      </c>
      <c r="E147">
        <v>1.8019063474039587E-4</v>
      </c>
      <c r="F147">
        <v>0</v>
      </c>
      <c r="G147">
        <v>0</v>
      </c>
      <c r="H147">
        <v>0</v>
      </c>
      <c r="I147">
        <v>0</v>
      </c>
      <c r="J147">
        <v>0</v>
      </c>
      <c r="K147">
        <v>0</v>
      </c>
      <c r="L147">
        <v>1.2129229989383816E-3</v>
      </c>
      <c r="M147">
        <v>0</v>
      </c>
      <c r="N147">
        <v>0</v>
      </c>
      <c r="O147">
        <v>0</v>
      </c>
      <c r="P147">
        <v>3.3895583943177598E-5</v>
      </c>
      <c r="Q147">
        <v>0</v>
      </c>
      <c r="R147">
        <v>0</v>
      </c>
      <c r="S147">
        <v>1.4270092175934224E-3</v>
      </c>
    </row>
    <row r="148" spans="1:19">
      <c r="A148" t="s">
        <v>100</v>
      </c>
      <c r="B148" s="33" t="s">
        <v>188</v>
      </c>
      <c r="C148">
        <v>4.3516637805858238E-3</v>
      </c>
      <c r="D148">
        <v>0</v>
      </c>
      <c r="E148">
        <v>0</v>
      </c>
      <c r="F148">
        <v>0</v>
      </c>
      <c r="G148">
        <v>0</v>
      </c>
      <c r="H148">
        <v>0</v>
      </c>
      <c r="I148">
        <v>0</v>
      </c>
      <c r="J148">
        <v>0</v>
      </c>
      <c r="K148">
        <v>0</v>
      </c>
      <c r="L148">
        <v>8.0436898935722922E-3</v>
      </c>
      <c r="M148">
        <v>0</v>
      </c>
      <c r="N148">
        <v>0</v>
      </c>
      <c r="O148">
        <v>0</v>
      </c>
      <c r="P148">
        <v>3.7298723091261365E-4</v>
      </c>
      <c r="Q148">
        <v>0</v>
      </c>
      <c r="R148">
        <v>0</v>
      </c>
      <c r="S148">
        <v>1.2768340905097375E-2</v>
      </c>
    </row>
    <row r="149" spans="1:19">
      <c r="A149" t="s">
        <v>100</v>
      </c>
      <c r="B149" s="33" t="s">
        <v>189</v>
      </c>
      <c r="C149">
        <v>4.6938415539443668E-4</v>
      </c>
      <c r="D149">
        <v>0</v>
      </c>
      <c r="E149">
        <v>6.7524249253159141E-6</v>
      </c>
      <c r="F149">
        <v>0</v>
      </c>
      <c r="G149">
        <v>0</v>
      </c>
      <c r="H149">
        <v>0</v>
      </c>
      <c r="I149">
        <v>0</v>
      </c>
      <c r="J149">
        <v>0</v>
      </c>
      <c r="K149">
        <v>0</v>
      </c>
      <c r="L149">
        <v>0</v>
      </c>
      <c r="M149">
        <v>0</v>
      </c>
      <c r="N149">
        <v>0</v>
      </c>
      <c r="O149">
        <v>0</v>
      </c>
      <c r="P149">
        <v>6.9066852402244194E-4</v>
      </c>
      <c r="Q149">
        <v>0</v>
      </c>
      <c r="R149">
        <v>1.2858828720396787E-4</v>
      </c>
      <c r="S149">
        <v>1.2953933915014204E-3</v>
      </c>
    </row>
    <row r="150" spans="1:19">
      <c r="A150" t="s">
        <v>100</v>
      </c>
      <c r="B150" s="33" t="s">
        <v>190</v>
      </c>
      <c r="C150">
        <v>4.6162488207812657E-4</v>
      </c>
      <c r="D150">
        <v>0</v>
      </c>
      <c r="E150">
        <v>0</v>
      </c>
      <c r="F150">
        <v>0</v>
      </c>
      <c r="G150">
        <v>0</v>
      </c>
      <c r="H150">
        <v>0</v>
      </c>
      <c r="I150">
        <v>0</v>
      </c>
      <c r="J150">
        <v>0</v>
      </c>
      <c r="K150">
        <v>0</v>
      </c>
      <c r="L150">
        <v>2.0056055374553239E-3</v>
      </c>
      <c r="M150">
        <v>0</v>
      </c>
      <c r="N150">
        <v>0</v>
      </c>
      <c r="O150">
        <v>0</v>
      </c>
      <c r="P150">
        <v>1.9800955119464447E-4</v>
      </c>
      <c r="Q150">
        <v>0</v>
      </c>
      <c r="R150">
        <v>7.7660676360835623E-6</v>
      </c>
      <c r="S150">
        <v>2.6730060383783893E-3</v>
      </c>
    </row>
    <row r="151" spans="1:19">
      <c r="A151" t="s">
        <v>100</v>
      </c>
      <c r="B151" s="33" t="s">
        <v>191</v>
      </c>
      <c r="C151">
        <v>4.6600721440022141E-3</v>
      </c>
      <c r="D151">
        <v>0</v>
      </c>
      <c r="E151">
        <v>1.658746314207038E-4</v>
      </c>
      <c r="F151">
        <v>0</v>
      </c>
      <c r="G151">
        <v>0</v>
      </c>
      <c r="H151">
        <v>0</v>
      </c>
      <c r="I151">
        <v>0</v>
      </c>
      <c r="J151">
        <v>0</v>
      </c>
      <c r="K151">
        <v>0</v>
      </c>
      <c r="L151">
        <v>0</v>
      </c>
      <c r="M151">
        <v>0</v>
      </c>
      <c r="N151">
        <v>0</v>
      </c>
      <c r="O151">
        <v>0</v>
      </c>
      <c r="P151">
        <v>5.9122157843205514E-5</v>
      </c>
      <c r="Q151">
        <v>0</v>
      </c>
      <c r="R151">
        <v>1.3974851669829036E-4</v>
      </c>
      <c r="S151">
        <v>5.0248174499074594E-3</v>
      </c>
    </row>
    <row r="152" spans="1:19">
      <c r="A152" t="s">
        <v>100</v>
      </c>
      <c r="B152" s="33" t="s">
        <v>192</v>
      </c>
      <c r="C152">
        <v>4.1546239386782702E-3</v>
      </c>
      <c r="D152">
        <v>0</v>
      </c>
      <c r="E152">
        <v>6.5641610472733092E-6</v>
      </c>
      <c r="F152">
        <v>0</v>
      </c>
      <c r="G152">
        <v>0</v>
      </c>
      <c r="H152">
        <v>0</v>
      </c>
      <c r="I152">
        <v>0</v>
      </c>
      <c r="J152">
        <v>0</v>
      </c>
      <c r="K152">
        <v>0</v>
      </c>
      <c r="L152">
        <v>8.0371258666787071E-3</v>
      </c>
      <c r="M152">
        <v>0</v>
      </c>
      <c r="N152">
        <v>0</v>
      </c>
      <c r="O152">
        <v>0</v>
      </c>
      <c r="P152">
        <v>3.2436435758853577E-4</v>
      </c>
      <c r="Q152">
        <v>0</v>
      </c>
      <c r="R152">
        <v>1.323346969428485E-5</v>
      </c>
      <c r="S152">
        <v>1.2535911793634114E-2</v>
      </c>
    </row>
    <row r="153" spans="1:19">
      <c r="A153" t="s">
        <v>100</v>
      </c>
      <c r="B153" s="33" t="s">
        <v>193</v>
      </c>
      <c r="C153">
        <v>0</v>
      </c>
      <c r="D153">
        <v>0</v>
      </c>
      <c r="E153">
        <v>1.4618285883594151E-4</v>
      </c>
      <c r="F153">
        <v>0</v>
      </c>
      <c r="G153">
        <v>0</v>
      </c>
      <c r="H153">
        <v>0</v>
      </c>
      <c r="I153">
        <v>0</v>
      </c>
      <c r="J153">
        <v>0</v>
      </c>
      <c r="K153">
        <v>0</v>
      </c>
      <c r="L153">
        <v>0</v>
      </c>
      <c r="M153">
        <v>0</v>
      </c>
      <c r="N153">
        <v>0</v>
      </c>
      <c r="O153">
        <v>0</v>
      </c>
      <c r="P153">
        <v>7.0023083395653885E-5</v>
      </c>
      <c r="Q153">
        <v>0</v>
      </c>
      <c r="R153">
        <v>0</v>
      </c>
      <c r="S153">
        <v>2.1620594225169043E-4</v>
      </c>
    </row>
    <row r="154" spans="1:19">
      <c r="A154" t="s">
        <v>100</v>
      </c>
      <c r="B154" s="33" t="s">
        <v>194</v>
      </c>
      <c r="C154">
        <v>2.1042520808833842E-4</v>
      </c>
      <c r="D154">
        <v>0</v>
      </c>
      <c r="E154">
        <v>1.6053832270979118E-4</v>
      </c>
      <c r="F154">
        <v>0</v>
      </c>
      <c r="G154">
        <v>0</v>
      </c>
      <c r="H154">
        <v>0</v>
      </c>
      <c r="I154">
        <v>0</v>
      </c>
      <c r="J154">
        <v>0</v>
      </c>
      <c r="K154">
        <v>0</v>
      </c>
      <c r="L154">
        <v>0</v>
      </c>
      <c r="M154">
        <v>0</v>
      </c>
      <c r="N154">
        <v>0</v>
      </c>
      <c r="O154">
        <v>0</v>
      </c>
      <c r="P154">
        <v>1.3279476951861824E-3</v>
      </c>
      <c r="Q154">
        <v>0</v>
      </c>
      <c r="R154">
        <v>2.5396950976031007E-3</v>
      </c>
      <c r="S154">
        <v>4.2386063236108384E-3</v>
      </c>
    </row>
    <row r="155" spans="1:19">
      <c r="A155" t="s">
        <v>100</v>
      </c>
      <c r="B155" s="33" t="s">
        <v>195</v>
      </c>
      <c r="C155">
        <v>0</v>
      </c>
      <c r="D155">
        <v>0</v>
      </c>
      <c r="E155">
        <v>1.4813279208381047E-5</v>
      </c>
      <c r="F155">
        <v>0</v>
      </c>
      <c r="G155">
        <v>0</v>
      </c>
      <c r="H155">
        <v>0</v>
      </c>
      <c r="I155">
        <v>0</v>
      </c>
      <c r="J155">
        <v>0</v>
      </c>
      <c r="K155">
        <v>0</v>
      </c>
      <c r="L155">
        <v>1.5732572608325057E-2</v>
      </c>
      <c r="M155">
        <v>0</v>
      </c>
      <c r="N155">
        <v>0</v>
      </c>
      <c r="O155">
        <v>0</v>
      </c>
      <c r="P155">
        <v>2.2344797702800179E-5</v>
      </c>
      <c r="Q155">
        <v>0</v>
      </c>
      <c r="R155">
        <v>1.2810268653851153E-5</v>
      </c>
      <c r="S155">
        <v>1.5782540953864554E-2</v>
      </c>
    </row>
    <row r="156" spans="1:19">
      <c r="A156" t="s">
        <v>100</v>
      </c>
      <c r="B156" s="33" t="s">
        <v>196</v>
      </c>
      <c r="C156">
        <v>8.7122949091167357E-4</v>
      </c>
      <c r="D156">
        <v>0</v>
      </c>
      <c r="E156">
        <v>0</v>
      </c>
      <c r="F156">
        <v>0</v>
      </c>
      <c r="G156">
        <v>0</v>
      </c>
      <c r="H156">
        <v>0</v>
      </c>
      <c r="I156">
        <v>0</v>
      </c>
      <c r="J156">
        <v>0</v>
      </c>
      <c r="K156">
        <v>0</v>
      </c>
      <c r="L156">
        <v>0</v>
      </c>
      <c r="M156">
        <v>0</v>
      </c>
      <c r="N156">
        <v>0</v>
      </c>
      <c r="O156">
        <v>0</v>
      </c>
      <c r="P156">
        <v>2.7980129788218733E-5</v>
      </c>
      <c r="Q156">
        <v>0</v>
      </c>
      <c r="R156">
        <v>1.1957301585496793E-4</v>
      </c>
      <c r="S156">
        <v>1.0187826366063746E-3</v>
      </c>
    </row>
    <row r="157" spans="1:19">
      <c r="A157" t="s">
        <v>100</v>
      </c>
      <c r="B157" s="33" t="s">
        <v>197</v>
      </c>
      <c r="C157">
        <v>2.04558357861373E-4</v>
      </c>
      <c r="D157">
        <v>0</v>
      </c>
      <c r="E157">
        <v>0</v>
      </c>
      <c r="F157">
        <v>0</v>
      </c>
      <c r="G157">
        <v>0</v>
      </c>
      <c r="H157">
        <v>0</v>
      </c>
      <c r="I157">
        <v>0</v>
      </c>
      <c r="J157">
        <v>0</v>
      </c>
      <c r="K157">
        <v>0</v>
      </c>
      <c r="L157">
        <v>0</v>
      </c>
      <c r="M157">
        <v>0</v>
      </c>
      <c r="N157">
        <v>0</v>
      </c>
      <c r="O157">
        <v>0</v>
      </c>
      <c r="P157">
        <v>7.5945075275640761E-5</v>
      </c>
      <c r="Q157">
        <v>0</v>
      </c>
      <c r="R157">
        <v>1.2000875464934779E-4</v>
      </c>
      <c r="S157">
        <v>4.0051218780945419E-4</v>
      </c>
    </row>
    <row r="158" spans="1:19">
      <c r="A158" t="s">
        <v>100</v>
      </c>
      <c r="B158" s="33" t="s">
        <v>198</v>
      </c>
      <c r="C158">
        <v>7.8410654182263784E-3</v>
      </c>
      <c r="D158">
        <v>0</v>
      </c>
      <c r="E158">
        <v>1.3964240903308056E-4</v>
      </c>
      <c r="F158">
        <v>0</v>
      </c>
      <c r="G158">
        <v>0</v>
      </c>
      <c r="H158">
        <v>0</v>
      </c>
      <c r="I158">
        <v>0</v>
      </c>
      <c r="J158">
        <v>0</v>
      </c>
      <c r="K158">
        <v>0</v>
      </c>
      <c r="L158">
        <v>7.714444820976496E-4</v>
      </c>
      <c r="M158">
        <v>0</v>
      </c>
      <c r="N158">
        <v>0</v>
      </c>
      <c r="O158">
        <v>0</v>
      </c>
      <c r="P158">
        <v>2.937881831783784E-4</v>
      </c>
      <c r="Q158">
        <v>0</v>
      </c>
      <c r="R158">
        <v>1.3356245929685429E-5</v>
      </c>
      <c r="S158">
        <v>9.0592967384282019E-3</v>
      </c>
    </row>
    <row r="159" spans="1:19">
      <c r="A159" t="s">
        <v>100</v>
      </c>
      <c r="B159" s="33" t="s">
        <v>199</v>
      </c>
      <c r="C159">
        <v>0</v>
      </c>
      <c r="D159">
        <v>0</v>
      </c>
      <c r="E159">
        <v>0</v>
      </c>
      <c r="F159">
        <v>0</v>
      </c>
      <c r="G159">
        <v>0</v>
      </c>
      <c r="H159">
        <v>2.7016074516652111E-2</v>
      </c>
      <c r="I159">
        <v>0</v>
      </c>
      <c r="J159">
        <v>0</v>
      </c>
      <c r="K159">
        <v>0</v>
      </c>
      <c r="L159">
        <v>7.9107591018363621E-3</v>
      </c>
      <c r="M159">
        <v>0</v>
      </c>
      <c r="N159">
        <v>0</v>
      </c>
      <c r="O159">
        <v>0</v>
      </c>
      <c r="P159">
        <v>7.9222013669166813E-5</v>
      </c>
      <c r="Q159">
        <v>0</v>
      </c>
      <c r="R159">
        <v>0</v>
      </c>
      <c r="S159">
        <v>3.5006055632265998E-2</v>
      </c>
    </row>
    <row r="160" spans="1:19">
      <c r="A160" t="s">
        <v>100</v>
      </c>
      <c r="B160" s="33" t="s">
        <v>200</v>
      </c>
      <c r="C160">
        <v>4.2085041617667684E-4</v>
      </c>
      <c r="D160">
        <v>0</v>
      </c>
      <c r="E160">
        <v>0</v>
      </c>
      <c r="F160">
        <v>0</v>
      </c>
      <c r="G160">
        <v>0</v>
      </c>
      <c r="H160">
        <v>0</v>
      </c>
      <c r="I160">
        <v>0</v>
      </c>
      <c r="J160">
        <v>0</v>
      </c>
      <c r="K160">
        <v>0</v>
      </c>
      <c r="L160">
        <v>0</v>
      </c>
      <c r="M160">
        <v>0</v>
      </c>
      <c r="N160">
        <v>0</v>
      </c>
      <c r="O160">
        <v>0</v>
      </c>
      <c r="P160">
        <v>3.679888499164008E-4</v>
      </c>
      <c r="Q160">
        <v>0</v>
      </c>
      <c r="R160">
        <v>2.7086464408654365E-4</v>
      </c>
      <c r="S160">
        <v>1.0597039101867267E-3</v>
      </c>
    </row>
    <row r="161" spans="1:19">
      <c r="A161" t="s">
        <v>100</v>
      </c>
      <c r="B161" s="33" t="s">
        <v>201</v>
      </c>
      <c r="C161">
        <v>0.17683880376991112</v>
      </c>
      <c r="D161">
        <v>9.7640347872087752E-3</v>
      </c>
      <c r="E161">
        <v>6.2366137312145353E-3</v>
      </c>
      <c r="F161">
        <v>0</v>
      </c>
      <c r="G161">
        <v>0.12726474703219459</v>
      </c>
      <c r="H161">
        <v>0</v>
      </c>
      <c r="I161">
        <v>8.8745546261534969E-3</v>
      </c>
      <c r="J161">
        <v>0</v>
      </c>
      <c r="K161">
        <v>3.714239886952353E-3</v>
      </c>
      <c r="L161">
        <v>0.31942073095916257</v>
      </c>
      <c r="M161">
        <v>0</v>
      </c>
      <c r="N161">
        <v>6.4203131561660243E-2</v>
      </c>
      <c r="O161">
        <v>2.0587840002208591E-3</v>
      </c>
      <c r="P161">
        <v>0.14172524595901059</v>
      </c>
      <c r="Q161">
        <v>0.16754022338709262</v>
      </c>
      <c r="R161">
        <v>2.2342442299862597E-2</v>
      </c>
      <c r="S161">
        <v>1.0499835520004126</v>
      </c>
    </row>
    <row r="162" spans="1:19">
      <c r="A162" t="s">
        <v>100</v>
      </c>
      <c r="B162" s="33" t="s">
        <v>202</v>
      </c>
      <c r="C162">
        <v>0</v>
      </c>
      <c r="D162">
        <v>0</v>
      </c>
      <c r="E162">
        <v>0</v>
      </c>
      <c r="F162">
        <v>0</v>
      </c>
      <c r="G162">
        <v>0</v>
      </c>
      <c r="H162">
        <v>0</v>
      </c>
      <c r="I162">
        <v>0</v>
      </c>
      <c r="J162">
        <v>0</v>
      </c>
      <c r="K162">
        <v>0</v>
      </c>
      <c r="L162">
        <v>0</v>
      </c>
      <c r="M162">
        <v>0</v>
      </c>
      <c r="N162">
        <v>0</v>
      </c>
      <c r="O162">
        <v>0</v>
      </c>
      <c r="P162">
        <v>6.0804866693686677E-5</v>
      </c>
      <c r="Q162">
        <v>0</v>
      </c>
      <c r="R162">
        <v>3.0293655091284677E-4</v>
      </c>
      <c r="S162">
        <v>3.6374141762962608E-4</v>
      </c>
    </row>
    <row r="163" spans="1:19">
      <c r="A163" t="s">
        <v>100</v>
      </c>
      <c r="B163" s="33" t="s">
        <v>203</v>
      </c>
      <c r="C163">
        <v>0</v>
      </c>
      <c r="D163">
        <v>0</v>
      </c>
      <c r="E163">
        <v>0</v>
      </c>
      <c r="F163">
        <v>0</v>
      </c>
      <c r="G163">
        <v>0</v>
      </c>
      <c r="H163">
        <v>0</v>
      </c>
      <c r="I163">
        <v>0</v>
      </c>
      <c r="J163">
        <v>0</v>
      </c>
      <c r="K163">
        <v>0</v>
      </c>
      <c r="L163">
        <v>0</v>
      </c>
      <c r="M163">
        <v>0</v>
      </c>
      <c r="N163">
        <v>0</v>
      </c>
      <c r="O163">
        <v>0</v>
      </c>
      <c r="P163">
        <v>1.2475415516810529E-4</v>
      </c>
      <c r="Q163">
        <v>0</v>
      </c>
      <c r="R163">
        <v>0</v>
      </c>
      <c r="S163">
        <v>1.2475415513790722E-4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tint="0.79998168889431442"/>
  </sheetPr>
  <dimension ref="A1:T185"/>
  <sheetViews>
    <sheetView workbookViewId="0"/>
  </sheetViews>
  <sheetFormatPr baseColWidth="10" defaultColWidth="8.83203125" defaultRowHeight="15"/>
  <cols>
    <col min="1" max="1" width="16.33203125" customWidth="1"/>
    <col min="2" max="2" width="17.83203125" customWidth="1"/>
    <col min="3" max="3" width="10.5"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2030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0</v>
      </c>
      <c r="D10">
        <v>3.9451657014988442E-2</v>
      </c>
      <c r="E10">
        <v>0</v>
      </c>
      <c r="F10">
        <v>0</v>
      </c>
      <c r="G10">
        <v>0</v>
      </c>
      <c r="H10">
        <v>0</v>
      </c>
      <c r="I10">
        <v>0</v>
      </c>
      <c r="J10">
        <v>0</v>
      </c>
      <c r="K10">
        <v>0</v>
      </c>
      <c r="L10">
        <v>0</v>
      </c>
      <c r="M10">
        <v>0</v>
      </c>
      <c r="N10">
        <v>0.26302819672847594</v>
      </c>
      <c r="O10">
        <v>0</v>
      </c>
      <c r="P10">
        <v>0.29709256486164443</v>
      </c>
      <c r="Q10">
        <v>0</v>
      </c>
      <c r="R10">
        <v>4.5305250677788816E-2</v>
      </c>
      <c r="S10">
        <v>0.64487766928289747</v>
      </c>
    </row>
    <row r="11" spans="1:20">
      <c r="A11" t="s">
        <v>48</v>
      </c>
      <c r="B11" s="34" t="s">
        <v>50</v>
      </c>
      <c r="C11">
        <v>0</v>
      </c>
      <c r="D11">
        <v>1.7575665713364649E-2</v>
      </c>
      <c r="E11">
        <v>0</v>
      </c>
      <c r="F11">
        <v>0</v>
      </c>
      <c r="G11">
        <v>0</v>
      </c>
      <c r="H11">
        <v>0</v>
      </c>
      <c r="I11">
        <v>0</v>
      </c>
      <c r="J11">
        <v>0</v>
      </c>
      <c r="K11">
        <v>0</v>
      </c>
      <c r="L11">
        <v>0</v>
      </c>
      <c r="M11">
        <v>0</v>
      </c>
      <c r="N11">
        <v>0.11260835716362261</v>
      </c>
      <c r="O11">
        <v>0</v>
      </c>
      <c r="P11">
        <v>4.3619024070624124E-2</v>
      </c>
      <c r="Q11">
        <v>0</v>
      </c>
      <c r="R11">
        <v>3.2905992871665526E-3</v>
      </c>
      <c r="S11">
        <v>0.17709364623477786</v>
      </c>
    </row>
    <row r="12" spans="1:20">
      <c r="A12" t="s">
        <v>48</v>
      </c>
      <c r="B12" s="34" t="s">
        <v>51</v>
      </c>
      <c r="C12">
        <v>0</v>
      </c>
      <c r="D12">
        <v>2.3978438531987764E-2</v>
      </c>
      <c r="E12">
        <v>0</v>
      </c>
      <c r="F12">
        <v>0</v>
      </c>
      <c r="G12">
        <v>0</v>
      </c>
      <c r="H12">
        <v>0</v>
      </c>
      <c r="I12">
        <v>0</v>
      </c>
      <c r="J12">
        <v>0</v>
      </c>
      <c r="K12">
        <v>0</v>
      </c>
      <c r="L12">
        <v>0</v>
      </c>
      <c r="M12">
        <v>0</v>
      </c>
      <c r="N12">
        <v>0.10066701749451845</v>
      </c>
      <c r="O12">
        <v>0</v>
      </c>
      <c r="P12">
        <v>3.7176348212924148E-2</v>
      </c>
      <c r="Q12">
        <v>5.1331937756304853E-5</v>
      </c>
      <c r="R12">
        <v>6.4741262749662409E-3</v>
      </c>
      <c r="S12">
        <v>0.16834726245215303</v>
      </c>
    </row>
    <row r="13" spans="1:20">
      <c r="A13" t="s">
        <v>48</v>
      </c>
      <c r="B13" s="34" t="s">
        <v>52</v>
      </c>
      <c r="C13">
        <v>0</v>
      </c>
      <c r="D13">
        <v>0</v>
      </c>
      <c r="E13">
        <v>0</v>
      </c>
      <c r="F13">
        <v>0</v>
      </c>
      <c r="G13">
        <v>0</v>
      </c>
      <c r="H13">
        <v>0</v>
      </c>
      <c r="I13">
        <v>0</v>
      </c>
      <c r="J13">
        <v>0</v>
      </c>
      <c r="K13">
        <v>1.2261620614708275E-2</v>
      </c>
      <c r="L13">
        <v>0</v>
      </c>
      <c r="M13">
        <v>0</v>
      </c>
      <c r="N13">
        <v>6.3770050890642971E-2</v>
      </c>
      <c r="O13">
        <v>0</v>
      </c>
      <c r="P13">
        <v>3.3086157008963835E-2</v>
      </c>
      <c r="Q13">
        <v>0</v>
      </c>
      <c r="R13">
        <v>1.1004362453971572E-4</v>
      </c>
      <c r="S13">
        <v>0.10922787213885499</v>
      </c>
    </row>
    <row r="14" spans="1:20">
      <c r="A14" t="s">
        <v>48</v>
      </c>
      <c r="B14" s="34" t="s">
        <v>53</v>
      </c>
      <c r="C14">
        <v>0</v>
      </c>
      <c r="D14">
        <v>5.823401141916637E-3</v>
      </c>
      <c r="E14">
        <v>0</v>
      </c>
      <c r="F14">
        <v>0</v>
      </c>
      <c r="G14">
        <v>0.69502305127697273</v>
      </c>
      <c r="H14">
        <v>0</v>
      </c>
      <c r="I14">
        <v>0</v>
      </c>
      <c r="J14">
        <v>0</v>
      </c>
      <c r="K14">
        <v>0</v>
      </c>
      <c r="L14">
        <v>0</v>
      </c>
      <c r="M14">
        <v>0</v>
      </c>
      <c r="N14">
        <v>0</v>
      </c>
      <c r="O14">
        <v>0</v>
      </c>
      <c r="P14">
        <v>2.198980049824828E-2</v>
      </c>
      <c r="Q14">
        <v>0</v>
      </c>
      <c r="R14">
        <v>1.1406234079311406E-4</v>
      </c>
      <c r="S14">
        <v>0.72295031525793108</v>
      </c>
    </row>
    <row r="15" spans="1:20">
      <c r="A15" t="s">
        <v>48</v>
      </c>
      <c r="B15" s="34" t="s">
        <v>54</v>
      </c>
      <c r="C15">
        <v>0</v>
      </c>
      <c r="D15">
        <v>1.2189327057069543E-2</v>
      </c>
      <c r="E15">
        <v>0</v>
      </c>
      <c r="F15">
        <v>0</v>
      </c>
      <c r="G15">
        <v>0.85956868314258672</v>
      </c>
      <c r="H15">
        <v>0</v>
      </c>
      <c r="I15">
        <v>0</v>
      </c>
      <c r="J15">
        <v>0</v>
      </c>
      <c r="K15">
        <v>5.4625372248962474E-3</v>
      </c>
      <c r="L15">
        <v>0</v>
      </c>
      <c r="M15">
        <v>0</v>
      </c>
      <c r="N15">
        <v>0.11774932535369675</v>
      </c>
      <c r="O15">
        <v>0</v>
      </c>
      <c r="P15">
        <v>2.6643319815008948E-2</v>
      </c>
      <c r="Q15">
        <v>3.2967391776803929E-5</v>
      </c>
      <c r="R15">
        <v>4.2852559813518001E-3</v>
      </c>
      <c r="S15">
        <v>1.0259314159663868</v>
      </c>
    </row>
    <row r="16" spans="1:20">
      <c r="A16" t="s">
        <v>48</v>
      </c>
      <c r="B16" s="34" t="s">
        <v>55</v>
      </c>
      <c r="C16">
        <v>0</v>
      </c>
      <c r="D16">
        <v>0</v>
      </c>
      <c r="E16">
        <v>0</v>
      </c>
      <c r="F16">
        <v>0</v>
      </c>
      <c r="G16">
        <v>0.46567517056241425</v>
      </c>
      <c r="H16">
        <v>0</v>
      </c>
      <c r="I16">
        <v>0</v>
      </c>
      <c r="J16">
        <v>0</v>
      </c>
      <c r="K16">
        <v>4.6225578019926973E-3</v>
      </c>
      <c r="L16">
        <v>0</v>
      </c>
      <c r="M16">
        <v>0</v>
      </c>
      <c r="N16">
        <v>2.3433595882692559E-3</v>
      </c>
      <c r="O16">
        <v>0</v>
      </c>
      <c r="P16">
        <v>1.3905257739594667E-2</v>
      </c>
      <c r="Q16">
        <v>3.3405240717457573E-5</v>
      </c>
      <c r="R16">
        <v>3.8156650021325261E-3</v>
      </c>
      <c r="S16">
        <v>0.49039541593512093</v>
      </c>
    </row>
    <row r="17" spans="1:19">
      <c r="A17" t="s">
        <v>48</v>
      </c>
      <c r="B17" s="34" t="s">
        <v>56</v>
      </c>
      <c r="C17">
        <v>0</v>
      </c>
      <c r="D17">
        <v>1.1946451954895215E-2</v>
      </c>
      <c r="E17">
        <v>0</v>
      </c>
      <c r="F17">
        <v>0</v>
      </c>
      <c r="G17">
        <v>0.26255626587299652</v>
      </c>
      <c r="H17">
        <v>0</v>
      </c>
      <c r="I17">
        <v>0</v>
      </c>
      <c r="J17">
        <v>0</v>
      </c>
      <c r="K17">
        <v>5.7692848078979043E-3</v>
      </c>
      <c r="L17">
        <v>0</v>
      </c>
      <c r="M17">
        <v>0</v>
      </c>
      <c r="N17">
        <v>5.2251626529981721E-2</v>
      </c>
      <c r="O17">
        <v>0</v>
      </c>
      <c r="P17">
        <v>3.1488265028396523E-2</v>
      </c>
      <c r="Q17">
        <v>1.831921188652044E-5</v>
      </c>
      <c r="R17">
        <v>1.9364439772514841E-3</v>
      </c>
      <c r="S17">
        <v>0.36596665738330625</v>
      </c>
    </row>
    <row r="18" spans="1:19">
      <c r="A18" t="s">
        <v>48</v>
      </c>
      <c r="B18" s="34" t="s">
        <v>57</v>
      </c>
      <c r="C18">
        <v>0</v>
      </c>
      <c r="D18">
        <v>3.5808823336123535E-3</v>
      </c>
      <c r="E18">
        <v>0</v>
      </c>
      <c r="F18">
        <v>0</v>
      </c>
      <c r="G18">
        <v>0.2521107885974363</v>
      </c>
      <c r="H18">
        <v>0</v>
      </c>
      <c r="I18">
        <v>0</v>
      </c>
      <c r="J18">
        <v>0</v>
      </c>
      <c r="K18">
        <v>4.37589609765663E-3</v>
      </c>
      <c r="L18">
        <v>0</v>
      </c>
      <c r="M18">
        <v>3.5643597821799766E-2</v>
      </c>
      <c r="N18">
        <v>4.9748249701964342E-2</v>
      </c>
      <c r="O18">
        <v>0</v>
      </c>
      <c r="P18">
        <v>8.2992072760334601E-2</v>
      </c>
      <c r="Q18">
        <v>3.2709164046496427E-5</v>
      </c>
      <c r="R18">
        <v>0</v>
      </c>
      <c r="S18">
        <v>0.42848419647685398</v>
      </c>
    </row>
    <row r="19" spans="1:19">
      <c r="A19" t="s">
        <v>48</v>
      </c>
      <c r="B19" s="34" t="s">
        <v>58</v>
      </c>
      <c r="C19">
        <v>0</v>
      </c>
      <c r="D19">
        <v>3.7116536535847511E-3</v>
      </c>
      <c r="E19">
        <v>0</v>
      </c>
      <c r="F19">
        <v>0</v>
      </c>
      <c r="G19">
        <v>0.13671344476267588</v>
      </c>
      <c r="H19">
        <v>0</v>
      </c>
      <c r="I19">
        <v>1.7869514957474814E-2</v>
      </c>
      <c r="J19">
        <v>0</v>
      </c>
      <c r="K19">
        <v>7.8132129370692763E-3</v>
      </c>
      <c r="L19">
        <v>0</v>
      </c>
      <c r="M19">
        <v>0.19965132652758369</v>
      </c>
      <c r="N19">
        <v>2.5842660118727379E-2</v>
      </c>
      <c r="O19">
        <v>0</v>
      </c>
      <c r="P19">
        <v>4.2078423810096299E-2</v>
      </c>
      <c r="Q19">
        <v>2.3796969810717139E-5</v>
      </c>
      <c r="R19">
        <v>2.6245145348452459E-4</v>
      </c>
      <c r="S19">
        <v>0.43396648519050718</v>
      </c>
    </row>
    <row r="20" spans="1:19">
      <c r="A20" t="s">
        <v>48</v>
      </c>
      <c r="B20" s="34" t="s">
        <v>59</v>
      </c>
      <c r="C20">
        <v>0</v>
      </c>
      <c r="D20">
        <v>0</v>
      </c>
      <c r="E20">
        <v>0</v>
      </c>
      <c r="F20">
        <v>0</v>
      </c>
      <c r="G20">
        <v>0.11789901564828975</v>
      </c>
      <c r="H20">
        <v>0</v>
      </c>
      <c r="I20">
        <v>1.5545168108489122E-2</v>
      </c>
      <c r="J20">
        <v>0</v>
      </c>
      <c r="K20">
        <v>2.3716271491681304E-3</v>
      </c>
      <c r="L20">
        <v>0</v>
      </c>
      <c r="M20">
        <v>3.662668511493411E-3</v>
      </c>
      <c r="N20">
        <v>4.2574661059457952E-4</v>
      </c>
      <c r="O20">
        <v>0</v>
      </c>
      <c r="P20">
        <v>1.2937726345271905E-2</v>
      </c>
      <c r="Q20">
        <v>1.2283265189942438E-5</v>
      </c>
      <c r="R20">
        <v>8.218540796529894E-5</v>
      </c>
      <c r="S20">
        <v>0.15293642104646121</v>
      </c>
    </row>
    <row r="21" spans="1:19">
      <c r="A21" t="s">
        <v>48</v>
      </c>
      <c r="B21" s="34" t="s">
        <v>60</v>
      </c>
      <c r="C21">
        <v>0</v>
      </c>
      <c r="D21">
        <v>0</v>
      </c>
      <c r="E21">
        <v>0</v>
      </c>
      <c r="F21">
        <v>0</v>
      </c>
      <c r="G21">
        <v>9.9332074596345077E-2</v>
      </c>
      <c r="H21">
        <v>0</v>
      </c>
      <c r="I21">
        <v>0</v>
      </c>
      <c r="J21">
        <v>0</v>
      </c>
      <c r="K21">
        <v>5.3394238105274466E-3</v>
      </c>
      <c r="L21">
        <v>0</v>
      </c>
      <c r="M21">
        <v>0.11394767921278665</v>
      </c>
      <c r="N21">
        <v>0</v>
      </c>
      <c r="O21">
        <v>0</v>
      </c>
      <c r="P21">
        <v>4.1048986796117792E-2</v>
      </c>
      <c r="Q21">
        <v>1.4648608244447321E-5</v>
      </c>
      <c r="R21">
        <v>1.5176586256942237E-3</v>
      </c>
      <c r="S21">
        <v>0.26120047164971538</v>
      </c>
    </row>
    <row r="22" spans="1:19">
      <c r="A22" t="s">
        <v>48</v>
      </c>
      <c r="B22" s="34" t="s">
        <v>61</v>
      </c>
      <c r="C22">
        <v>0</v>
      </c>
      <c r="D22">
        <v>8.5403200516577932E-3</v>
      </c>
      <c r="E22">
        <v>0</v>
      </c>
      <c r="F22">
        <v>0</v>
      </c>
      <c r="G22">
        <v>0.14785914511025977</v>
      </c>
      <c r="H22">
        <v>0</v>
      </c>
      <c r="I22">
        <v>1.4886201085604289E-2</v>
      </c>
      <c r="J22">
        <v>0</v>
      </c>
      <c r="K22">
        <v>4.4065089315264983E-3</v>
      </c>
      <c r="L22">
        <v>0</v>
      </c>
      <c r="M22">
        <v>0.13022385125757613</v>
      </c>
      <c r="N22">
        <v>5.4329371831551065E-2</v>
      </c>
      <c r="O22">
        <v>0</v>
      </c>
      <c r="P22">
        <v>6.1420751318940536E-2</v>
      </c>
      <c r="Q22">
        <v>1.1907895060098215E-5</v>
      </c>
      <c r="R22">
        <v>3.0234998140461211E-3</v>
      </c>
      <c r="S22">
        <v>0.42470155729622139</v>
      </c>
    </row>
    <row r="23" spans="1:19">
      <c r="A23" t="s">
        <v>48</v>
      </c>
      <c r="B23" s="34" t="s">
        <v>62</v>
      </c>
      <c r="C23">
        <v>0</v>
      </c>
      <c r="D23">
        <v>5.4566630138803973E-3</v>
      </c>
      <c r="E23">
        <v>0</v>
      </c>
      <c r="F23">
        <v>0</v>
      </c>
      <c r="G23">
        <v>5.8968420442392588E-2</v>
      </c>
      <c r="H23">
        <v>0</v>
      </c>
      <c r="I23">
        <v>2.0309208397980956E-2</v>
      </c>
      <c r="J23">
        <v>0</v>
      </c>
      <c r="K23">
        <v>1.4439869644018444E-3</v>
      </c>
      <c r="L23">
        <v>0</v>
      </c>
      <c r="M23">
        <v>4.5726412527170024E-3</v>
      </c>
      <c r="N23">
        <v>1.9622788715590311E-2</v>
      </c>
      <c r="O23">
        <v>0</v>
      </c>
      <c r="P23">
        <v>0.14781962500422197</v>
      </c>
      <c r="Q23">
        <v>5.5151337454291914E-6</v>
      </c>
      <c r="R23">
        <v>3.0002109773903662E-3</v>
      </c>
      <c r="S23">
        <v>0.26119905990232084</v>
      </c>
    </row>
    <row r="24" spans="1:19">
      <c r="A24" t="s">
        <v>48</v>
      </c>
      <c r="B24" s="34" t="s">
        <v>63</v>
      </c>
      <c r="C24">
        <v>0</v>
      </c>
      <c r="D24">
        <v>4.9904447224070614E-3</v>
      </c>
      <c r="E24">
        <v>0</v>
      </c>
      <c r="F24">
        <v>0</v>
      </c>
      <c r="G24">
        <v>1.7181479161855862E-2</v>
      </c>
      <c r="H24">
        <v>0</v>
      </c>
      <c r="I24">
        <v>0</v>
      </c>
      <c r="J24">
        <v>0</v>
      </c>
      <c r="K24">
        <v>2.7178385678180289E-3</v>
      </c>
      <c r="L24">
        <v>0</v>
      </c>
      <c r="M24">
        <v>7.6480515497916568E-2</v>
      </c>
      <c r="N24">
        <v>1.9465015655824924E-2</v>
      </c>
      <c r="O24">
        <v>4.6620346711770278E-3</v>
      </c>
      <c r="P24">
        <v>2.1120986518555207E-2</v>
      </c>
      <c r="Q24">
        <v>9.586117954496796E-6</v>
      </c>
      <c r="R24">
        <v>0</v>
      </c>
      <c r="S24">
        <v>0.14662790091351319</v>
      </c>
    </row>
    <row r="25" spans="1:19">
      <c r="A25" t="s">
        <v>48</v>
      </c>
      <c r="B25" s="34" t="s">
        <v>64</v>
      </c>
      <c r="C25">
        <v>0</v>
      </c>
      <c r="D25">
        <v>0</v>
      </c>
      <c r="E25">
        <v>0</v>
      </c>
      <c r="F25">
        <v>0</v>
      </c>
      <c r="G25">
        <v>3.1490767115675222E-2</v>
      </c>
      <c r="H25">
        <v>0</v>
      </c>
      <c r="I25">
        <v>1.106244037511539E-2</v>
      </c>
      <c r="J25">
        <v>0</v>
      </c>
      <c r="K25">
        <v>1.1831853296881481E-3</v>
      </c>
      <c r="L25">
        <v>0</v>
      </c>
      <c r="M25">
        <v>3.0564224383477168E-2</v>
      </c>
      <c r="N25">
        <v>3.3447346320279459E-2</v>
      </c>
      <c r="O25">
        <v>0</v>
      </c>
      <c r="P25">
        <v>7.9781144989432229E-2</v>
      </c>
      <c r="Q25">
        <v>4.3698775959307118E-6</v>
      </c>
      <c r="R25">
        <v>2.6036148650826763E-3</v>
      </c>
      <c r="S25">
        <v>0.19013709325634931</v>
      </c>
    </row>
    <row r="26" spans="1:19">
      <c r="A26" t="s">
        <v>48</v>
      </c>
      <c r="B26" s="34" t="s">
        <v>65</v>
      </c>
      <c r="C26">
        <v>0</v>
      </c>
      <c r="D26">
        <v>2.203812509772668E-3</v>
      </c>
      <c r="E26">
        <v>0</v>
      </c>
      <c r="F26">
        <v>0</v>
      </c>
      <c r="G26">
        <v>7.1710873935277863E-2</v>
      </c>
      <c r="H26">
        <v>0</v>
      </c>
      <c r="I26">
        <v>4.1939429928583571E-3</v>
      </c>
      <c r="J26">
        <v>0</v>
      </c>
      <c r="K26">
        <v>1.6316513887047884E-3</v>
      </c>
      <c r="L26">
        <v>0</v>
      </c>
      <c r="M26">
        <v>4.8913986198668269E-2</v>
      </c>
      <c r="N26">
        <v>1.6262817340685354E-3</v>
      </c>
      <c r="O26">
        <v>0</v>
      </c>
      <c r="P26">
        <v>8.5186396064673153E-2</v>
      </c>
      <c r="Q26">
        <v>1.1828089035228106E-5</v>
      </c>
      <c r="R26">
        <v>6.7725072702029543E-5</v>
      </c>
      <c r="S26">
        <v>0.21554649798575731</v>
      </c>
    </row>
    <row r="27" spans="1:19">
      <c r="A27" t="s">
        <v>48</v>
      </c>
      <c r="B27" s="34" t="s">
        <v>66</v>
      </c>
      <c r="C27">
        <v>0</v>
      </c>
      <c r="D27">
        <v>2.1067642222988847E-3</v>
      </c>
      <c r="E27">
        <v>0</v>
      </c>
      <c r="F27">
        <v>0</v>
      </c>
      <c r="G27">
        <v>2.6138511321053937E-2</v>
      </c>
      <c r="H27">
        <v>0</v>
      </c>
      <c r="I27">
        <v>6.9568297326936673E-3</v>
      </c>
      <c r="J27">
        <v>0</v>
      </c>
      <c r="K27">
        <v>9.9932490378648597E-4</v>
      </c>
      <c r="L27">
        <v>0</v>
      </c>
      <c r="M27">
        <v>2.4737789927937182E-2</v>
      </c>
      <c r="N27">
        <v>2.7842463920458971E-2</v>
      </c>
      <c r="O27">
        <v>2.9941422474911092E-3</v>
      </c>
      <c r="P27">
        <v>6.0768880784280555E-2</v>
      </c>
      <c r="Q27">
        <v>0.75442481029287267</v>
      </c>
      <c r="R27">
        <v>1.4771238636668294E-3</v>
      </c>
      <c r="S27">
        <v>0.90844664121654706</v>
      </c>
    </row>
    <row r="28" spans="1:19">
      <c r="A28" t="s">
        <v>48</v>
      </c>
      <c r="B28" s="34" t="s">
        <v>67</v>
      </c>
      <c r="C28">
        <v>0</v>
      </c>
      <c r="D28">
        <v>2.2076022508221993E-3</v>
      </c>
      <c r="E28">
        <v>0</v>
      </c>
      <c r="F28">
        <v>0</v>
      </c>
      <c r="G28">
        <v>3.6516532940563007E-2</v>
      </c>
      <c r="H28">
        <v>0</v>
      </c>
      <c r="I28">
        <v>6.1944798285913649E-3</v>
      </c>
      <c r="J28">
        <v>0</v>
      </c>
      <c r="K28">
        <v>3.2435094985743818E-3</v>
      </c>
      <c r="L28">
        <v>0</v>
      </c>
      <c r="M28">
        <v>3.6905027412179381E-2</v>
      </c>
      <c r="N28">
        <v>5.5970561678142738E-2</v>
      </c>
      <c r="O28">
        <v>1.9163403375099964E-3</v>
      </c>
      <c r="P28">
        <v>2.9513687351959916E-2</v>
      </c>
      <c r="Q28">
        <v>1.1390785834218522</v>
      </c>
      <c r="R28">
        <v>1.3107407936449739E-3</v>
      </c>
      <c r="S28">
        <v>1.3128570655138443</v>
      </c>
    </row>
    <row r="29" spans="1:19">
      <c r="A29" t="s">
        <v>48</v>
      </c>
      <c r="B29" s="34" t="s">
        <v>68</v>
      </c>
      <c r="C29">
        <v>0</v>
      </c>
      <c r="D29">
        <v>2.234368193719305E-3</v>
      </c>
      <c r="E29">
        <v>0</v>
      </c>
      <c r="F29">
        <v>0</v>
      </c>
      <c r="G29">
        <v>2.2774368989230354E-2</v>
      </c>
      <c r="H29">
        <v>0</v>
      </c>
      <c r="I29">
        <v>3.1436887540120945E-3</v>
      </c>
      <c r="J29">
        <v>0</v>
      </c>
      <c r="K29">
        <v>0</v>
      </c>
      <c r="L29">
        <v>1.0455646407076578</v>
      </c>
      <c r="M29">
        <v>0</v>
      </c>
      <c r="N29">
        <v>1.2468574577670921E-3</v>
      </c>
      <c r="O29">
        <v>0</v>
      </c>
      <c r="P29">
        <v>7.9418678820154076E-2</v>
      </c>
      <c r="Q29">
        <v>0.42637017337250427</v>
      </c>
      <c r="R29">
        <v>5.4876928585001192E-2</v>
      </c>
      <c r="S29">
        <v>1.6356297048800386</v>
      </c>
    </row>
    <row r="30" spans="1:19">
      <c r="A30" t="s">
        <v>48</v>
      </c>
      <c r="B30" s="34" t="s">
        <v>69</v>
      </c>
      <c r="C30">
        <v>0</v>
      </c>
      <c r="D30">
        <v>1.7523557936752754E-3</v>
      </c>
      <c r="E30">
        <v>0</v>
      </c>
      <c r="F30">
        <v>0</v>
      </c>
      <c r="G30">
        <v>4.3523725107443401E-2</v>
      </c>
      <c r="H30">
        <v>0</v>
      </c>
      <c r="I30">
        <v>0</v>
      </c>
      <c r="J30">
        <v>0</v>
      </c>
      <c r="K30">
        <v>3.960718964571841E-4</v>
      </c>
      <c r="L30">
        <v>0</v>
      </c>
      <c r="M30">
        <v>8.2772659117111846E-3</v>
      </c>
      <c r="N30">
        <v>5.9178891330976979E-2</v>
      </c>
      <c r="O30">
        <v>1.5434376700447922E-3</v>
      </c>
      <c r="P30">
        <v>3.7711122560325716E-2</v>
      </c>
      <c r="Q30">
        <v>0.51211335635776223</v>
      </c>
      <c r="R30">
        <v>7.2012408615990453E-2</v>
      </c>
      <c r="S30">
        <v>0.73650863524439103</v>
      </c>
    </row>
    <row r="31" spans="1:19">
      <c r="A31" t="s">
        <v>48</v>
      </c>
      <c r="B31" s="34" t="s">
        <v>70</v>
      </c>
      <c r="C31">
        <v>0</v>
      </c>
      <c r="D31">
        <v>2.7412422776246226E-3</v>
      </c>
      <c r="E31">
        <v>0</v>
      </c>
      <c r="F31">
        <v>0</v>
      </c>
      <c r="G31">
        <v>1.0049923505809577E-2</v>
      </c>
      <c r="H31">
        <v>0</v>
      </c>
      <c r="I31">
        <v>0</v>
      </c>
      <c r="J31">
        <v>0</v>
      </c>
      <c r="K31">
        <v>3.7598693224029367E-4</v>
      </c>
      <c r="L31">
        <v>0</v>
      </c>
      <c r="M31">
        <v>4.7588297898519927E-2</v>
      </c>
      <c r="N31">
        <v>4.0851895620609868E-2</v>
      </c>
      <c r="O31">
        <v>5.8514119685191754E-4</v>
      </c>
      <c r="P31">
        <v>6.4499001124102673E-2</v>
      </c>
      <c r="Q31">
        <v>0.13394125999459927</v>
      </c>
      <c r="R31">
        <v>2.7552647754587878E-2</v>
      </c>
      <c r="S31">
        <v>0.32818539630494037</v>
      </c>
    </row>
    <row r="32" spans="1:19">
      <c r="A32" t="s">
        <v>48</v>
      </c>
      <c r="B32" s="34" t="s">
        <v>71</v>
      </c>
      <c r="C32">
        <v>0</v>
      </c>
      <c r="D32">
        <v>0</v>
      </c>
      <c r="E32">
        <v>0</v>
      </c>
      <c r="F32">
        <v>0</v>
      </c>
      <c r="G32">
        <v>3.8525641779348252E-2</v>
      </c>
      <c r="H32">
        <v>0</v>
      </c>
      <c r="I32">
        <v>9.4985866327518403E-3</v>
      </c>
      <c r="J32">
        <v>0</v>
      </c>
      <c r="K32">
        <v>3.4994636691869363E-4</v>
      </c>
      <c r="L32">
        <v>0</v>
      </c>
      <c r="M32">
        <v>3.2123046524792365E-2</v>
      </c>
      <c r="N32">
        <v>2.3954854829009831E-2</v>
      </c>
      <c r="O32">
        <v>9.7062065054656296E-4</v>
      </c>
      <c r="P32">
        <v>4.6029895169847457E-2</v>
      </c>
      <c r="Q32">
        <v>0.14403717550231976</v>
      </c>
      <c r="R32">
        <v>2.1979976924246414E-2</v>
      </c>
      <c r="S32">
        <v>0.31746974437977293</v>
      </c>
    </row>
    <row r="33" spans="1:19">
      <c r="A33" t="s">
        <v>48</v>
      </c>
      <c r="B33" s="34" t="s">
        <v>72</v>
      </c>
      <c r="C33">
        <v>0</v>
      </c>
      <c r="D33">
        <v>1.1100892322179395E-2</v>
      </c>
      <c r="E33">
        <v>0</v>
      </c>
      <c r="F33">
        <v>0</v>
      </c>
      <c r="G33">
        <v>9.1127567244293495E-3</v>
      </c>
      <c r="H33">
        <v>0</v>
      </c>
      <c r="I33">
        <v>5.2585095329319848E-3</v>
      </c>
      <c r="J33">
        <v>0</v>
      </c>
      <c r="K33">
        <v>1.6530975923891161E-3</v>
      </c>
      <c r="L33">
        <v>0.46579778891949775</v>
      </c>
      <c r="M33">
        <v>2.5717470449351132E-2</v>
      </c>
      <c r="N33">
        <v>3.4277146776888312E-2</v>
      </c>
      <c r="O33">
        <v>4.411013764930756E-4</v>
      </c>
      <c r="P33">
        <v>3.3708372170659695E-2</v>
      </c>
      <c r="Q33">
        <v>0.14231508048083663</v>
      </c>
      <c r="R33">
        <v>3.6261825144185911E-2</v>
      </c>
      <c r="S33">
        <v>0.76564404148984977</v>
      </c>
    </row>
    <row r="34" spans="1:19">
      <c r="A34" t="s">
        <v>48</v>
      </c>
      <c r="B34" s="34" t="s">
        <v>73</v>
      </c>
      <c r="C34">
        <v>0</v>
      </c>
      <c r="D34">
        <v>1.9366128471830502E-3</v>
      </c>
      <c r="E34">
        <v>0</v>
      </c>
      <c r="F34">
        <v>0</v>
      </c>
      <c r="G34">
        <v>1.743176303707461E-2</v>
      </c>
      <c r="H34">
        <v>0</v>
      </c>
      <c r="I34">
        <v>1.4629425678884908E-2</v>
      </c>
      <c r="J34">
        <v>0</v>
      </c>
      <c r="K34">
        <v>3.0649361506866757E-4</v>
      </c>
      <c r="L34">
        <v>0.20570499560082478</v>
      </c>
      <c r="M34">
        <v>3.4780941303619306E-3</v>
      </c>
      <c r="N34">
        <v>2.954698005641565E-2</v>
      </c>
      <c r="O34">
        <v>8.6176495958592211E-4</v>
      </c>
      <c r="P34">
        <v>1.7956665118919579E-2</v>
      </c>
      <c r="Q34">
        <v>0.1080119972570337</v>
      </c>
      <c r="R34">
        <v>5.3446013057010799E-2</v>
      </c>
      <c r="S34">
        <v>0.45331080535836499</v>
      </c>
    </row>
    <row r="35" spans="1:19">
      <c r="A35" t="s">
        <v>48</v>
      </c>
      <c r="B35" s="34" t="s">
        <v>74</v>
      </c>
      <c r="C35">
        <v>0</v>
      </c>
      <c r="D35">
        <v>5.4308907807036622E-3</v>
      </c>
      <c r="E35">
        <v>1.0917219774789997E-2</v>
      </c>
      <c r="F35">
        <v>0</v>
      </c>
      <c r="G35">
        <v>1.6549890428664948E-2</v>
      </c>
      <c r="H35">
        <v>0</v>
      </c>
      <c r="I35">
        <v>1.9957091408978611E-3</v>
      </c>
      <c r="J35">
        <v>0</v>
      </c>
      <c r="K35">
        <v>2.9605810076270556E-4</v>
      </c>
      <c r="L35">
        <v>0.42978180939962107</v>
      </c>
      <c r="M35">
        <v>2.3762733746037212E-2</v>
      </c>
      <c r="N35">
        <v>4.8003043077760932E-2</v>
      </c>
      <c r="O35">
        <v>0</v>
      </c>
      <c r="P35">
        <v>3.1541061497473155E-2</v>
      </c>
      <c r="Q35">
        <v>3.6355055283191717E-2</v>
      </c>
      <c r="R35">
        <v>3.3941606508600397E-2</v>
      </c>
      <c r="S35">
        <v>0.63857507773851552</v>
      </c>
    </row>
    <row r="36" spans="1:19">
      <c r="A36" t="s">
        <v>48</v>
      </c>
      <c r="B36" s="34" t="s">
        <v>75</v>
      </c>
      <c r="C36">
        <v>0</v>
      </c>
      <c r="D36">
        <v>3.3585116722184838E-3</v>
      </c>
      <c r="E36">
        <v>9.497180929661583E-3</v>
      </c>
      <c r="F36">
        <v>0</v>
      </c>
      <c r="G36">
        <v>7.8352903094884851E-3</v>
      </c>
      <c r="H36">
        <v>0</v>
      </c>
      <c r="I36">
        <v>9.3458651505256563E-3</v>
      </c>
      <c r="J36">
        <v>0</v>
      </c>
      <c r="K36">
        <v>8.4178855135587372E-4</v>
      </c>
      <c r="L36">
        <v>0</v>
      </c>
      <c r="M36">
        <v>1.2926385867321089E-2</v>
      </c>
      <c r="N36">
        <v>4.9756074211471102E-4</v>
      </c>
      <c r="O36">
        <v>0</v>
      </c>
      <c r="P36">
        <v>6.2760127114995345E-2</v>
      </c>
      <c r="Q36">
        <v>7.9114202578012272E-2</v>
      </c>
      <c r="R36">
        <v>1.9864018634688008E-2</v>
      </c>
      <c r="S36">
        <v>0.20604093155037795</v>
      </c>
    </row>
    <row r="37" spans="1:19">
      <c r="A37" t="s">
        <v>48</v>
      </c>
      <c r="B37" s="34" t="s">
        <v>76</v>
      </c>
      <c r="C37">
        <v>0</v>
      </c>
      <c r="D37">
        <v>7.6082661026630749E-3</v>
      </c>
      <c r="E37">
        <v>0</v>
      </c>
      <c r="F37">
        <v>0</v>
      </c>
      <c r="G37">
        <v>2.2905175730730143E-2</v>
      </c>
      <c r="H37">
        <v>0.11291418998320576</v>
      </c>
      <c r="I37">
        <v>3.224350519571817E-3</v>
      </c>
      <c r="J37">
        <v>0</v>
      </c>
      <c r="K37">
        <v>2.6606114764082811E-4</v>
      </c>
      <c r="L37">
        <v>0</v>
      </c>
      <c r="M37">
        <v>1.6402115171900711E-3</v>
      </c>
      <c r="N37">
        <v>8.6159491505779506E-3</v>
      </c>
      <c r="O37">
        <v>1.0092166260253776E-3</v>
      </c>
      <c r="P37">
        <v>3.8635983961154308E-2</v>
      </c>
      <c r="Q37">
        <v>2.9640299576553009E-2</v>
      </c>
      <c r="R37">
        <v>0.53526714811179688</v>
      </c>
      <c r="S37">
        <v>0.76172685242713101</v>
      </c>
    </row>
    <row r="38" spans="1:19">
      <c r="A38" t="s">
        <v>48</v>
      </c>
      <c r="B38" s="34" t="s">
        <v>77</v>
      </c>
      <c r="C38">
        <v>0</v>
      </c>
      <c r="D38">
        <v>4.3737136600191795E-3</v>
      </c>
      <c r="E38">
        <v>0</v>
      </c>
      <c r="F38">
        <v>8.1900661830214805</v>
      </c>
      <c r="G38">
        <v>7.3426475280982118E-3</v>
      </c>
      <c r="H38">
        <v>0</v>
      </c>
      <c r="I38">
        <v>4.4464851540350625E-3</v>
      </c>
      <c r="J38">
        <v>0</v>
      </c>
      <c r="K38">
        <v>7.6515604075262644E-4</v>
      </c>
      <c r="L38">
        <v>0.15433426079749646</v>
      </c>
      <c r="M38">
        <v>1.1954907989425223E-2</v>
      </c>
      <c r="N38">
        <v>8.6004427129808825E-3</v>
      </c>
      <c r="O38">
        <v>3.1603132325635531E-4</v>
      </c>
      <c r="P38">
        <v>2.839218070288041E-2</v>
      </c>
      <c r="Q38">
        <v>5.357876606087375E-2</v>
      </c>
      <c r="R38">
        <v>2.7557338214833749E-2</v>
      </c>
      <c r="S38">
        <v>8.4917281132061522</v>
      </c>
    </row>
    <row r="39" spans="1:19">
      <c r="A39" t="s">
        <v>48</v>
      </c>
      <c r="B39" s="34" t="s">
        <v>78</v>
      </c>
      <c r="C39">
        <v>0</v>
      </c>
      <c r="D39">
        <v>0</v>
      </c>
      <c r="E39">
        <v>4.5205951700811042E-3</v>
      </c>
      <c r="F39">
        <v>3.6486646263914881</v>
      </c>
      <c r="G39">
        <v>0</v>
      </c>
      <c r="H39">
        <v>7.2517939143639659E-2</v>
      </c>
      <c r="I39">
        <v>4.0234632609361665E-3</v>
      </c>
      <c r="J39">
        <v>0</v>
      </c>
      <c r="K39">
        <v>4.9710360476988569E-4</v>
      </c>
      <c r="L39">
        <v>0.32304674452713344</v>
      </c>
      <c r="M39">
        <v>1.0662937208650525E-2</v>
      </c>
      <c r="N39">
        <v>7.6904425352286587E-3</v>
      </c>
      <c r="O39">
        <v>3.2878702112839296E-4</v>
      </c>
      <c r="P39">
        <v>9.1323081300818121E-3</v>
      </c>
      <c r="Q39">
        <v>6.0351850198648638E-2</v>
      </c>
      <c r="R39">
        <v>0.24296320887544243</v>
      </c>
      <c r="S39">
        <v>4.3844000060672279</v>
      </c>
    </row>
    <row r="40" spans="1:19">
      <c r="A40" t="s">
        <v>48</v>
      </c>
      <c r="B40" s="34" t="s">
        <v>79</v>
      </c>
      <c r="C40">
        <v>0</v>
      </c>
      <c r="D40">
        <v>1.2743578604578198E-3</v>
      </c>
      <c r="E40">
        <v>4.5739957715313882E-3</v>
      </c>
      <c r="F40">
        <v>4.9778643890136642</v>
      </c>
      <c r="G40">
        <v>0</v>
      </c>
      <c r="H40">
        <v>4.6413643870961196E-2</v>
      </c>
      <c r="I40">
        <v>7.5388718749425931E-3</v>
      </c>
      <c r="J40">
        <v>0</v>
      </c>
      <c r="K40">
        <v>0</v>
      </c>
      <c r="L40">
        <v>0</v>
      </c>
      <c r="M40">
        <v>1.1849656381280771E-2</v>
      </c>
      <c r="N40">
        <v>2.7679968708503422E-2</v>
      </c>
      <c r="O40">
        <v>5.8972494644813495E-4</v>
      </c>
      <c r="P40">
        <v>4.9197049671546145E-2</v>
      </c>
      <c r="Q40">
        <v>1.1615923545257534E-2</v>
      </c>
      <c r="R40">
        <v>0.32734172283597274</v>
      </c>
      <c r="S40">
        <v>5.4659393044805107</v>
      </c>
    </row>
    <row r="41" spans="1:19">
      <c r="A41" t="s">
        <v>48</v>
      </c>
      <c r="B41" s="34" t="s">
        <v>80</v>
      </c>
      <c r="C41">
        <v>0</v>
      </c>
      <c r="D41">
        <v>1.209734663872114E-3</v>
      </c>
      <c r="E41">
        <v>1.2407728584710318E-2</v>
      </c>
      <c r="F41">
        <v>0</v>
      </c>
      <c r="G41">
        <v>6.397672507124863E-3</v>
      </c>
      <c r="H41">
        <v>4.3734523567770411E-2</v>
      </c>
      <c r="I41">
        <v>0</v>
      </c>
      <c r="J41">
        <v>0</v>
      </c>
      <c r="K41">
        <v>6.7890793771273328E-4</v>
      </c>
      <c r="L41">
        <v>0</v>
      </c>
      <c r="M41">
        <v>1.1490650198337504E-2</v>
      </c>
      <c r="N41">
        <v>7.2393093666294206E-3</v>
      </c>
      <c r="O41">
        <v>1.0261744942708581E-3</v>
      </c>
      <c r="P41">
        <v>2.0872771949382862E-2</v>
      </c>
      <c r="Q41">
        <v>5.2727805270543104E-2</v>
      </c>
      <c r="R41">
        <v>0.149324619814583</v>
      </c>
      <c r="S41">
        <v>0.3071098983549021</v>
      </c>
    </row>
    <row r="42" spans="1:19">
      <c r="A42" t="s">
        <v>48</v>
      </c>
      <c r="B42" s="34" t="s">
        <v>81</v>
      </c>
      <c r="C42">
        <v>0</v>
      </c>
      <c r="D42">
        <v>1.1259493728550674E-3</v>
      </c>
      <c r="E42">
        <v>0</v>
      </c>
      <c r="F42">
        <v>3.739397714788673</v>
      </c>
      <c r="G42">
        <v>6.3215280692490161E-3</v>
      </c>
      <c r="H42">
        <v>1.4172083420318449E-2</v>
      </c>
      <c r="I42">
        <v>1.0793529915268107E-3</v>
      </c>
      <c r="J42">
        <v>0</v>
      </c>
      <c r="K42">
        <v>4.408685426898068E-4</v>
      </c>
      <c r="L42">
        <v>0.21768320129115004</v>
      </c>
      <c r="M42">
        <v>3.2850209364687633E-3</v>
      </c>
      <c r="N42">
        <v>1.2706240780534062E-2</v>
      </c>
      <c r="O42">
        <v>6.4924004212291164E-4</v>
      </c>
      <c r="P42">
        <v>2.519434933908471E-2</v>
      </c>
      <c r="Q42">
        <v>1.9488027504294791E-2</v>
      </c>
      <c r="R42">
        <v>0.1172188489686472</v>
      </c>
      <c r="S42">
        <v>4.1587624260476588</v>
      </c>
    </row>
    <row r="43" spans="1:19">
      <c r="A43" t="s">
        <v>48</v>
      </c>
      <c r="B43" s="34" t="s">
        <v>82</v>
      </c>
      <c r="C43">
        <v>0</v>
      </c>
      <c r="D43">
        <v>5.3188270357188705E-3</v>
      </c>
      <c r="E43">
        <v>0</v>
      </c>
      <c r="F43">
        <v>1.7051454841661879</v>
      </c>
      <c r="G43">
        <v>5.9413486006549832E-3</v>
      </c>
      <c r="H43">
        <v>7.1949918993352346E-2</v>
      </c>
      <c r="I43">
        <v>1.024618569806568E-3</v>
      </c>
      <c r="J43">
        <v>0</v>
      </c>
      <c r="K43">
        <v>2.1006962228319048E-4</v>
      </c>
      <c r="L43">
        <v>9.8926763689682673E-2</v>
      </c>
      <c r="M43">
        <v>2.0184870424061807E-2</v>
      </c>
      <c r="N43">
        <v>3.4236441808488394E-4</v>
      </c>
      <c r="O43">
        <v>1.0814908234025693E-3</v>
      </c>
      <c r="P43">
        <v>2.8145701074116847E-2</v>
      </c>
      <c r="Q43">
        <v>1.8453183923882399E-2</v>
      </c>
      <c r="R43">
        <v>0.16161968276625305</v>
      </c>
      <c r="S43">
        <v>2.1183443241073761</v>
      </c>
    </row>
    <row r="44" spans="1:19">
      <c r="A44" t="s">
        <v>48</v>
      </c>
      <c r="B44" s="34" t="s">
        <v>83</v>
      </c>
      <c r="C44">
        <v>0</v>
      </c>
      <c r="D44">
        <v>9.8614052407305919E-4</v>
      </c>
      <c r="E44">
        <v>3.013339701515752E-3</v>
      </c>
      <c r="F44">
        <v>2.2888207130007672</v>
      </c>
      <c r="G44">
        <v>5.8345731796247691E-3</v>
      </c>
      <c r="H44">
        <v>6.2152125195002128E-2</v>
      </c>
      <c r="I44">
        <v>2.7757640775946113E-3</v>
      </c>
      <c r="J44">
        <v>0</v>
      </c>
      <c r="K44">
        <v>2.037673450892008E-4</v>
      </c>
      <c r="L44">
        <v>9.4902070884814282E-2</v>
      </c>
      <c r="M44">
        <v>2.4788698218556893E-2</v>
      </c>
      <c r="N44">
        <v>1.7494689713932088E-2</v>
      </c>
      <c r="O44">
        <v>5.0089176176115399E-4</v>
      </c>
      <c r="P44">
        <v>4.3205993599797043E-2</v>
      </c>
      <c r="Q44">
        <v>1.7344317938844167E-2</v>
      </c>
      <c r="R44">
        <v>0.10149182467668405</v>
      </c>
      <c r="S44">
        <v>2.6635149098180548</v>
      </c>
    </row>
    <row r="45" spans="1:19">
      <c r="A45" t="s">
        <v>48</v>
      </c>
      <c r="B45" s="34" t="s">
        <v>84</v>
      </c>
      <c r="C45">
        <v>0</v>
      </c>
      <c r="D45">
        <v>9.5256434812446278E-4</v>
      </c>
      <c r="E45">
        <v>6.3074107829258902E-3</v>
      </c>
      <c r="F45">
        <v>0</v>
      </c>
      <c r="G45">
        <v>0</v>
      </c>
      <c r="H45">
        <v>3.371089223586804E-2</v>
      </c>
      <c r="I45">
        <v>2.6828193487412333E-3</v>
      </c>
      <c r="J45">
        <v>0</v>
      </c>
      <c r="K45">
        <v>3.9187820074165769E-4</v>
      </c>
      <c r="L45">
        <v>9.8367828181899153E-2</v>
      </c>
      <c r="M45">
        <v>2.3708075289034181E-2</v>
      </c>
      <c r="N45">
        <v>6.1155300730939555E-3</v>
      </c>
      <c r="O45">
        <v>4.4986313006760426E-4</v>
      </c>
      <c r="P45">
        <v>4.2184779605181744E-2</v>
      </c>
      <c r="Q45">
        <v>2.4863451930913438E-2</v>
      </c>
      <c r="R45">
        <v>7.0766934579014062E-3</v>
      </c>
      <c r="S45">
        <v>0.24681178658445191</v>
      </c>
    </row>
    <row r="46" spans="1:19">
      <c r="A46" t="s">
        <v>48</v>
      </c>
      <c r="B46" s="34" t="s">
        <v>85</v>
      </c>
      <c r="C46">
        <v>0</v>
      </c>
      <c r="D46">
        <v>2.7084472967137396E-3</v>
      </c>
      <c r="E46">
        <v>0</v>
      </c>
      <c r="F46">
        <v>0.56986896791155317</v>
      </c>
      <c r="G46">
        <v>1.0908392125594801E-2</v>
      </c>
      <c r="H46">
        <v>2.2468411569933511E-2</v>
      </c>
      <c r="I46">
        <v>8.3523926657594338E-4</v>
      </c>
      <c r="J46">
        <v>0</v>
      </c>
      <c r="K46">
        <v>1.8770830898781621E-4</v>
      </c>
      <c r="L46">
        <v>0</v>
      </c>
      <c r="M46">
        <v>4.210767391924497E-4</v>
      </c>
      <c r="N46">
        <v>2.1040183211335828E-2</v>
      </c>
      <c r="O46">
        <v>8.1763889636610881E-4</v>
      </c>
      <c r="P46">
        <v>5.2276660266073138E-2</v>
      </c>
      <c r="Q46">
        <v>7.9723746862767619E-3</v>
      </c>
      <c r="R46">
        <v>0.11954322020747288</v>
      </c>
      <c r="S46">
        <v>0.80904832048612008</v>
      </c>
    </row>
    <row r="47" spans="1:19">
      <c r="A47" t="s">
        <v>48</v>
      </c>
      <c r="B47" s="34" t="s">
        <v>86</v>
      </c>
      <c r="C47">
        <v>0</v>
      </c>
      <c r="D47">
        <v>0</v>
      </c>
      <c r="E47">
        <v>0</v>
      </c>
      <c r="F47">
        <v>2.3358700134913377</v>
      </c>
      <c r="G47">
        <v>0</v>
      </c>
      <c r="H47">
        <v>3.1581349764133404E-2</v>
      </c>
      <c r="I47">
        <v>8.0680098634192121E-4</v>
      </c>
      <c r="J47">
        <v>0</v>
      </c>
      <c r="K47">
        <v>0</v>
      </c>
      <c r="L47">
        <v>0</v>
      </c>
      <c r="M47">
        <v>8.5504941978908899E-3</v>
      </c>
      <c r="N47">
        <v>5.5713719011674101E-3</v>
      </c>
      <c r="O47">
        <v>3.6409289189371502E-4</v>
      </c>
      <c r="P47">
        <v>3.5989046782004097E-2</v>
      </c>
      <c r="Q47">
        <v>7.0860782486192875E-7</v>
      </c>
      <c r="R47">
        <v>9.4599365449135053E-2</v>
      </c>
      <c r="S47">
        <v>2.513333244071724</v>
      </c>
    </row>
    <row r="48" spans="1:19">
      <c r="A48" t="s">
        <v>48</v>
      </c>
      <c r="B48" s="34" t="s">
        <v>87</v>
      </c>
      <c r="C48">
        <v>0</v>
      </c>
      <c r="D48">
        <v>1.6891849569520556E-3</v>
      </c>
      <c r="E48">
        <v>4.2502126839117638E-3</v>
      </c>
      <c r="F48">
        <v>1.0360039514613071</v>
      </c>
      <c r="G48">
        <v>5.1347526996594617E-3</v>
      </c>
      <c r="H48">
        <v>1.0895657050544627E-2</v>
      </c>
      <c r="I48">
        <v>2.2939951035814143E-3</v>
      </c>
      <c r="J48">
        <v>0</v>
      </c>
      <c r="K48">
        <v>5.3550010749510435E-4</v>
      </c>
      <c r="L48">
        <v>0</v>
      </c>
      <c r="M48">
        <v>4.1254135665846903E-4</v>
      </c>
      <c r="N48">
        <v>5.1788789979514416E-3</v>
      </c>
      <c r="O48">
        <v>1.0518274853351522E-3</v>
      </c>
      <c r="P48">
        <v>4.2031015523134707E-2</v>
      </c>
      <c r="Q48">
        <v>6.9444298142937733E-3</v>
      </c>
      <c r="R48">
        <v>5.9776746850768614E-2</v>
      </c>
      <c r="S48">
        <v>1.1761986940915961</v>
      </c>
    </row>
    <row r="49" spans="1:19">
      <c r="A49" t="s">
        <v>48</v>
      </c>
      <c r="B49" s="34" t="s">
        <v>88</v>
      </c>
      <c r="C49">
        <v>0</v>
      </c>
      <c r="D49">
        <v>3.2281738192955489E-3</v>
      </c>
      <c r="E49">
        <v>1.9315215107015421E-3</v>
      </c>
      <c r="F49">
        <v>0.45750601307193151</v>
      </c>
      <c r="G49">
        <v>0</v>
      </c>
      <c r="H49">
        <v>1.9803163252458678E-2</v>
      </c>
      <c r="I49">
        <v>1.4307023898870175E-3</v>
      </c>
      <c r="J49">
        <v>0</v>
      </c>
      <c r="K49">
        <v>1.7313705743290941E-4</v>
      </c>
      <c r="L49">
        <v>7.2750919146427506E-2</v>
      </c>
      <c r="M49">
        <v>1.4551590042961582E-2</v>
      </c>
      <c r="N49">
        <v>4.8285674102845899E-3</v>
      </c>
      <c r="O49">
        <v>0</v>
      </c>
      <c r="P49">
        <v>2.4229952713584746E-2</v>
      </c>
      <c r="Q49">
        <v>6.8617779273787427E-3</v>
      </c>
      <c r="R49">
        <v>5.9468781377627344E-2</v>
      </c>
      <c r="S49">
        <v>0.66676429971995077</v>
      </c>
    </row>
    <row r="50" spans="1:19">
      <c r="A50" t="s">
        <v>48</v>
      </c>
      <c r="B50" s="34" t="s">
        <v>89</v>
      </c>
      <c r="C50">
        <v>0</v>
      </c>
      <c r="D50">
        <v>0</v>
      </c>
      <c r="E50">
        <v>1.8529403417981011E-3</v>
      </c>
      <c r="F50">
        <v>0.89565178312399496</v>
      </c>
      <c r="G50">
        <v>4.865875388293972E-3</v>
      </c>
      <c r="H50">
        <v>2.601809226066043E-2</v>
      </c>
      <c r="I50">
        <v>2.7341920014315735E-3</v>
      </c>
      <c r="J50">
        <v>0</v>
      </c>
      <c r="K50">
        <v>1.6926460778342312E-4</v>
      </c>
      <c r="L50">
        <v>0.15358828538806168</v>
      </c>
      <c r="M50">
        <v>1.6810415708832238E-3</v>
      </c>
      <c r="N50">
        <v>1.3718804293674891E-2</v>
      </c>
      <c r="O50">
        <v>1.5059191371059877E-4</v>
      </c>
      <c r="P50">
        <v>4.7818893850427369E-2</v>
      </c>
      <c r="Q50">
        <v>6.449107595543957E-3</v>
      </c>
      <c r="R50">
        <v>3.3421205285691702E-2</v>
      </c>
      <c r="S50">
        <v>1.1881200776219529</v>
      </c>
    </row>
    <row r="51" spans="1:19">
      <c r="A51" t="s">
        <v>48</v>
      </c>
      <c r="B51" s="34" t="s">
        <v>90</v>
      </c>
      <c r="C51">
        <v>0</v>
      </c>
      <c r="D51">
        <v>7.454072432285519E-4</v>
      </c>
      <c r="E51">
        <v>1.9206084279713292E-3</v>
      </c>
      <c r="F51">
        <v>0.46384929730193392</v>
      </c>
      <c r="G51">
        <v>0</v>
      </c>
      <c r="H51">
        <v>8.2754112741701968E-3</v>
      </c>
      <c r="I51">
        <v>0</v>
      </c>
      <c r="J51">
        <v>0</v>
      </c>
      <c r="K51">
        <v>0</v>
      </c>
      <c r="L51">
        <v>0.14461481051107938</v>
      </c>
      <c r="M51">
        <v>1.2766914563069554E-2</v>
      </c>
      <c r="N51">
        <v>4.6622149134676327E-3</v>
      </c>
      <c r="O51">
        <v>1.4295533756044157E-4</v>
      </c>
      <c r="P51">
        <v>3.2092011944025778E-2</v>
      </c>
      <c r="Q51">
        <v>6.3332069431725202E-3</v>
      </c>
      <c r="R51">
        <v>5.9085713262832851E-2</v>
      </c>
      <c r="S51">
        <v>0.73448855172251371</v>
      </c>
    </row>
    <row r="52" spans="1:19">
      <c r="A52" t="s">
        <v>48</v>
      </c>
      <c r="B52" s="34" t="s">
        <v>91</v>
      </c>
      <c r="C52">
        <v>0.67619548263210083</v>
      </c>
      <c r="D52">
        <v>2.151913778862008E-3</v>
      </c>
      <c r="E52">
        <v>0</v>
      </c>
      <c r="F52">
        <v>0.36378471811586977</v>
      </c>
      <c r="G52">
        <v>0</v>
      </c>
      <c r="H52">
        <v>3.6473267905492435E-3</v>
      </c>
      <c r="I52">
        <v>6.3134348902235682E-4</v>
      </c>
      <c r="J52">
        <v>1.5102998377215902</v>
      </c>
      <c r="K52">
        <v>0</v>
      </c>
      <c r="L52">
        <v>0</v>
      </c>
      <c r="M52">
        <v>5.9757807179448008E-3</v>
      </c>
      <c r="N52">
        <v>4.3215762662354162E-3</v>
      </c>
      <c r="O52">
        <v>1.3305436099289927E-4</v>
      </c>
      <c r="P52">
        <v>5.3100125214967431E-2</v>
      </c>
      <c r="Q52">
        <v>1.1841871619612032E-2</v>
      </c>
      <c r="R52">
        <v>4.075493379179207E-2</v>
      </c>
      <c r="S52">
        <v>2.6728379644994433</v>
      </c>
    </row>
    <row r="53" spans="1:19">
      <c r="A53" t="s">
        <v>48</v>
      </c>
      <c r="B53" s="34" t="s">
        <v>92</v>
      </c>
      <c r="C53">
        <v>0</v>
      </c>
      <c r="D53">
        <v>7.0555000340011276E-4</v>
      </c>
      <c r="E53">
        <v>0</v>
      </c>
      <c r="F53">
        <v>0.43551665848280052</v>
      </c>
      <c r="G53">
        <v>4.5360061364529969E-3</v>
      </c>
      <c r="H53">
        <v>3.4623693908174547E-3</v>
      </c>
      <c r="I53">
        <v>2.4202087790756721E-3</v>
      </c>
      <c r="J53">
        <v>1.5695328381676936</v>
      </c>
      <c r="K53">
        <v>0</v>
      </c>
      <c r="L53">
        <v>0.13225889450404127</v>
      </c>
      <c r="M53">
        <v>1.2250592283539419E-2</v>
      </c>
      <c r="N53">
        <v>4.3034858614197091E-3</v>
      </c>
      <c r="O53">
        <v>5.057434000151316E-4</v>
      </c>
      <c r="P53">
        <v>5.1127367585861894E-2</v>
      </c>
      <c r="Q53">
        <v>6.3282051406113204E-2</v>
      </c>
      <c r="R53">
        <v>3.1046974411724104E-2</v>
      </c>
      <c r="S53">
        <v>2.3109487404129752</v>
      </c>
    </row>
    <row r="54" spans="1:19">
      <c r="A54" t="s">
        <v>48</v>
      </c>
      <c r="B54" s="34" t="s">
        <v>93</v>
      </c>
      <c r="C54">
        <v>0.59755101585713088</v>
      </c>
      <c r="D54">
        <v>6.7589717118171633E-4</v>
      </c>
      <c r="E54">
        <v>0</v>
      </c>
      <c r="F54">
        <v>0.36137814393225298</v>
      </c>
      <c r="G54">
        <v>4.3427161289377736E-3</v>
      </c>
      <c r="H54">
        <v>9.3798032376168905E-3</v>
      </c>
      <c r="I54">
        <v>5.7246999160615042E-4</v>
      </c>
      <c r="J54">
        <v>0.69350163697005174</v>
      </c>
      <c r="K54">
        <v>1.1008332973621582E-3</v>
      </c>
      <c r="L54">
        <v>0</v>
      </c>
      <c r="M54">
        <v>3.6035405923118269E-4</v>
      </c>
      <c r="N54">
        <v>4.0862553110185829E-3</v>
      </c>
      <c r="O54">
        <v>5.413385227973494E-4</v>
      </c>
      <c r="P54">
        <v>5.8707632833059353E-2</v>
      </c>
      <c r="Q54">
        <v>0.10585872309040356</v>
      </c>
      <c r="R54">
        <v>3.7401130495600565E-2</v>
      </c>
      <c r="S54">
        <v>1.8754579508981593</v>
      </c>
    </row>
    <row r="55" spans="1:19">
      <c r="A55" t="s">
        <v>48</v>
      </c>
      <c r="B55" s="34" t="s">
        <v>94</v>
      </c>
      <c r="C55">
        <v>0.65881162269240612</v>
      </c>
      <c r="D55">
        <v>6.5561964946711515E-4</v>
      </c>
      <c r="E55">
        <v>4.7612478949621284E-3</v>
      </c>
      <c r="F55">
        <v>0.71093350330978566</v>
      </c>
      <c r="G55">
        <v>4.2221048867192579E-3</v>
      </c>
      <c r="H55">
        <v>1.9203024208844788E-2</v>
      </c>
      <c r="I55">
        <v>3.9132726271008111E-3</v>
      </c>
      <c r="J55">
        <v>0.70218582000564256</v>
      </c>
      <c r="K55">
        <v>1.0477298222883596E-3</v>
      </c>
      <c r="L55">
        <v>0</v>
      </c>
      <c r="M55">
        <v>8.1059589026621914E-4</v>
      </c>
      <c r="N55">
        <v>2.6926277999352433E-2</v>
      </c>
      <c r="O55">
        <v>4.7897421213652716E-4</v>
      </c>
      <c r="P55">
        <v>0.102351964664392</v>
      </c>
      <c r="Q55">
        <v>0.19873855601065582</v>
      </c>
      <c r="R55">
        <v>8.7321317996119419E-2</v>
      </c>
      <c r="S55">
        <v>2.5223616318701616</v>
      </c>
    </row>
    <row r="56" spans="1:19">
      <c r="A56" t="s">
        <v>48</v>
      </c>
      <c r="B56" s="34" t="s">
        <v>95</v>
      </c>
      <c r="C56">
        <v>0.16124448920085399</v>
      </c>
      <c r="D56">
        <v>1.9218492200973047E-3</v>
      </c>
      <c r="E56">
        <v>3.5640332587499601E-3</v>
      </c>
      <c r="F56">
        <v>1.4384470190078247</v>
      </c>
      <c r="G56">
        <v>5.1955506396968332E-2</v>
      </c>
      <c r="H56">
        <v>1.2496965640640845E-2</v>
      </c>
      <c r="I56">
        <v>4.0632564320075837E-3</v>
      </c>
      <c r="J56">
        <v>0.37982783139861365</v>
      </c>
      <c r="K56">
        <v>3.0993421897086842E-3</v>
      </c>
      <c r="L56">
        <v>0.18758618229005064</v>
      </c>
      <c r="M56">
        <v>5.6624958411399806E-3</v>
      </c>
      <c r="N56">
        <v>1.7537192321079198E-2</v>
      </c>
      <c r="O56">
        <v>3.4602358220870919E-4</v>
      </c>
      <c r="P56">
        <v>6.8558930949671915E-2</v>
      </c>
      <c r="Q56">
        <v>5.4567089994883133E-2</v>
      </c>
      <c r="R56">
        <v>0.11567856112308483</v>
      </c>
      <c r="S56">
        <v>2.5065567688475809</v>
      </c>
    </row>
    <row r="57" spans="1:19">
      <c r="A57" t="s">
        <v>48</v>
      </c>
      <c r="B57" s="34" t="s">
        <v>96</v>
      </c>
      <c r="C57">
        <v>0.30721083481161315</v>
      </c>
      <c r="D57">
        <v>5.2399643254648076E-3</v>
      </c>
      <c r="E57">
        <v>2.4509680153530222E-3</v>
      </c>
      <c r="F57">
        <v>1.7063991699202532</v>
      </c>
      <c r="G57">
        <v>3.6764203763485881E-2</v>
      </c>
      <c r="H57">
        <v>5.2943335329879271E-2</v>
      </c>
      <c r="I57">
        <v>1.1714137974152133E-2</v>
      </c>
      <c r="J57">
        <v>0.32202013184033795</v>
      </c>
      <c r="K57">
        <v>3.3040713783521192E-3</v>
      </c>
      <c r="L57">
        <v>0.10762784712461793</v>
      </c>
      <c r="M57">
        <v>5.9987177641902534E-3</v>
      </c>
      <c r="N57">
        <v>2.5582025985972257E-2</v>
      </c>
      <c r="O57">
        <v>2.1810002945697043E-3</v>
      </c>
      <c r="P57">
        <v>4.4677592757425444E-2</v>
      </c>
      <c r="Q57">
        <v>4.8221580366882399E-2</v>
      </c>
      <c r="R57">
        <v>9.9315959316245372E-2</v>
      </c>
      <c r="S57">
        <v>2.7816515409687881</v>
      </c>
    </row>
    <row r="58" spans="1:19">
      <c r="A58" t="s">
        <v>48</v>
      </c>
      <c r="B58" s="34" t="s">
        <v>97</v>
      </c>
      <c r="C58">
        <v>0.3320373027943222</v>
      </c>
      <c r="D58">
        <v>2.204151641962776E-3</v>
      </c>
      <c r="E58">
        <v>2.7202020143948097E-3</v>
      </c>
      <c r="F58">
        <v>3.6081197463476684</v>
      </c>
      <c r="G58">
        <v>0.21288388138109982</v>
      </c>
      <c r="H58">
        <v>1.8605667037086326E-2</v>
      </c>
      <c r="I58">
        <v>5.1116445157938228E-3</v>
      </c>
      <c r="J58">
        <v>0.64005712551909255</v>
      </c>
      <c r="K58">
        <v>1.5297017457926443E-3</v>
      </c>
      <c r="L58">
        <v>7.6332224286721928E-2</v>
      </c>
      <c r="M58">
        <v>4.516584837672255E-3</v>
      </c>
      <c r="N58">
        <v>0.10283669470541024</v>
      </c>
      <c r="O58">
        <v>9.0075665310864611E-4</v>
      </c>
      <c r="P58">
        <v>4.4069638507747033E-2</v>
      </c>
      <c r="Q58">
        <v>0.38192732578158495</v>
      </c>
      <c r="R58">
        <v>0.24278388397395956</v>
      </c>
      <c r="S58">
        <v>5.6766365317434619</v>
      </c>
    </row>
    <row r="59" spans="1:19">
      <c r="A59" t="s">
        <v>48</v>
      </c>
      <c r="B59" s="34" t="s">
        <v>98</v>
      </c>
      <c r="C59">
        <v>0.2603321219009711</v>
      </c>
      <c r="D59">
        <v>1.8811167539493329E-2</v>
      </c>
      <c r="E59">
        <v>9.0525086555622997E-3</v>
      </c>
      <c r="F59">
        <v>2.2801628327691503</v>
      </c>
      <c r="G59">
        <v>0.13307679998189892</v>
      </c>
      <c r="H59">
        <v>2.205239115240043E-2</v>
      </c>
      <c r="I59">
        <v>5.5021242692631644E-3</v>
      </c>
      <c r="J59">
        <v>0.40610264215186831</v>
      </c>
      <c r="K59">
        <v>3.793061400443748E-4</v>
      </c>
      <c r="L59">
        <v>0.39650878563910652</v>
      </c>
      <c r="M59">
        <v>1.8848342611884616E-2</v>
      </c>
      <c r="N59">
        <v>4.611580089819789E-2</v>
      </c>
      <c r="O59">
        <v>4.7386587822369902E-4</v>
      </c>
      <c r="P59">
        <v>2.3844125933587534E-2</v>
      </c>
      <c r="Q59">
        <v>0.6594774939556407</v>
      </c>
      <c r="R59">
        <v>0.26724893226923552</v>
      </c>
      <c r="S59">
        <v>4.5479892417465493</v>
      </c>
    </row>
    <row r="60" spans="1:19">
      <c r="A60" t="s">
        <v>48</v>
      </c>
      <c r="B60" s="34" t="s">
        <v>99</v>
      </c>
      <c r="C60">
        <v>0.28606342271963214</v>
      </c>
      <c r="D60">
        <v>5.2079512365183489E-3</v>
      </c>
      <c r="E60">
        <v>9.6151801019657424E-4</v>
      </c>
      <c r="F60">
        <v>2.6509458306010671</v>
      </c>
      <c r="G60">
        <v>1.0619612536227674E-2</v>
      </c>
      <c r="H60">
        <v>4.6915777443460316E-3</v>
      </c>
      <c r="I60">
        <v>7.3034372338762199E-4</v>
      </c>
      <c r="J60">
        <v>6.9116548242099896E-2</v>
      </c>
      <c r="K60">
        <v>2.6279846968617349E-4</v>
      </c>
      <c r="L60">
        <v>7.8276883946516662E-2</v>
      </c>
      <c r="M60">
        <v>5.1307703582887276E-2</v>
      </c>
      <c r="N60">
        <v>1.2857191039639781E-2</v>
      </c>
      <c r="O60">
        <v>9.3787710793033496E-5</v>
      </c>
      <c r="P60">
        <v>3.485334329737011E-2</v>
      </c>
      <c r="Q60">
        <v>0.35131405922478098</v>
      </c>
      <c r="R60">
        <v>3.3312307767541682E-2</v>
      </c>
      <c r="S60">
        <v>3.5906148798524669</v>
      </c>
    </row>
    <row r="61" spans="1:19">
      <c r="A61" t="s">
        <v>100</v>
      </c>
      <c r="B61" s="34" t="s">
        <v>101</v>
      </c>
      <c r="C61">
        <v>2.6652249852495169</v>
      </c>
      <c r="D61">
        <v>0.14832927553332087</v>
      </c>
      <c r="E61">
        <v>0.10265549053971065</v>
      </c>
      <c r="F61">
        <v>51.121505375603029</v>
      </c>
      <c r="G61">
        <v>2.0213544927870108</v>
      </c>
      <c r="H61">
        <v>0.61057179448140375</v>
      </c>
      <c r="I61">
        <v>0.12391214239688175</v>
      </c>
      <c r="J61">
        <v>5.8342288497589134</v>
      </c>
      <c r="K61">
        <v>2.1802922101480673E-2</v>
      </c>
      <c r="L61">
        <v>5.2364337058838322</v>
      </c>
      <c r="M61">
        <v>1.5581732055286599</v>
      </c>
      <c r="N61">
        <v>0.48434245632876705</v>
      </c>
      <c r="O61">
        <v>1.6973830374444068E-2</v>
      </c>
      <c r="P61">
        <v>1.9135230495067725</v>
      </c>
      <c r="Q61">
        <v>5.5363224673446627</v>
      </c>
      <c r="R61">
        <v>3.8078123094778222</v>
      </c>
      <c r="S61">
        <v>81.203166352895096</v>
      </c>
    </row>
    <row r="62" spans="1:19">
      <c r="A62" t="s">
        <v>100</v>
      </c>
      <c r="B62" s="34" t="s">
        <v>102</v>
      </c>
      <c r="C62">
        <v>1.8062655034061308</v>
      </c>
      <c r="D62">
        <v>0.10953982422526454</v>
      </c>
      <c r="E62">
        <v>2.5896604977137722E-2</v>
      </c>
      <c r="F62">
        <v>52.200275173388803</v>
      </c>
      <c r="G62">
        <v>1.5209351661946773</v>
      </c>
      <c r="H62">
        <v>0.36554045232140253</v>
      </c>
      <c r="I62">
        <v>9.4128145601536706E-2</v>
      </c>
      <c r="J62">
        <v>6.4547862226967201</v>
      </c>
      <c r="K62">
        <v>5.8078503295605113E-2</v>
      </c>
      <c r="L62">
        <v>1.366377041649832</v>
      </c>
      <c r="M62">
        <v>2.2230416074874046</v>
      </c>
      <c r="N62">
        <v>1.2164492641049125</v>
      </c>
      <c r="O62">
        <v>1.2814537361284871E-2</v>
      </c>
      <c r="P62">
        <v>1.0082293741582884</v>
      </c>
      <c r="Q62">
        <v>3.8956952006829759</v>
      </c>
      <c r="R62">
        <v>3.4929296560119241</v>
      </c>
      <c r="S62">
        <v>75.850982277564214</v>
      </c>
    </row>
    <row r="63" spans="1:19">
      <c r="A63" t="s">
        <v>100</v>
      </c>
      <c r="B63" s="34" t="s">
        <v>103</v>
      </c>
      <c r="C63">
        <v>2.9023816198012886</v>
      </c>
      <c r="D63">
        <v>0.14879361366012694</v>
      </c>
      <c r="E63">
        <v>0.11502364018123648</v>
      </c>
      <c r="F63">
        <v>49.122700107569671</v>
      </c>
      <c r="G63">
        <v>1.9747525092503286</v>
      </c>
      <c r="H63">
        <v>0.51362978463673348</v>
      </c>
      <c r="I63">
        <v>0.14596202056568763</v>
      </c>
      <c r="J63">
        <v>5.3186678536080194</v>
      </c>
      <c r="K63">
        <v>2.9106897786698088E-2</v>
      </c>
      <c r="L63">
        <v>5.0166377534339155</v>
      </c>
      <c r="M63">
        <v>0.77883686008155451</v>
      </c>
      <c r="N63">
        <v>0.6706953745169022</v>
      </c>
      <c r="O63">
        <v>2.0809230129008129E-2</v>
      </c>
      <c r="P63">
        <v>2.2038843800423003</v>
      </c>
      <c r="Q63">
        <v>4.7122343525395785</v>
      </c>
      <c r="R63">
        <v>3.6544739368401533</v>
      </c>
      <c r="S63">
        <v>77.328589934642991</v>
      </c>
    </row>
    <row r="64" spans="1:19">
      <c r="A64" t="s">
        <v>100</v>
      </c>
      <c r="B64" s="34" t="s">
        <v>104</v>
      </c>
      <c r="C64">
        <v>3.3231710242377357</v>
      </c>
      <c r="D64">
        <v>0.11872891855179402</v>
      </c>
      <c r="E64">
        <v>7.7766753325094418E-2</v>
      </c>
      <c r="F64">
        <v>5.1333786555005929</v>
      </c>
      <c r="G64">
        <v>1.5640317726532871</v>
      </c>
      <c r="H64">
        <v>0.31792448587123534</v>
      </c>
      <c r="I64">
        <v>0.16760410835008099</v>
      </c>
      <c r="J64">
        <v>0.76303155812979639</v>
      </c>
      <c r="K64">
        <v>4.7211568408792176E-2</v>
      </c>
      <c r="L64">
        <v>4.7940587287495937</v>
      </c>
      <c r="M64">
        <v>9.5685169964147221E-2</v>
      </c>
      <c r="N64">
        <v>1.0070913108135624</v>
      </c>
      <c r="O64">
        <v>2.3743807765889302E-2</v>
      </c>
      <c r="P64">
        <v>1.7274371876311374</v>
      </c>
      <c r="Q64">
        <v>2.0556076207135661</v>
      </c>
      <c r="R64">
        <v>0.66474972047423364</v>
      </c>
      <c r="S64">
        <v>21.881222391141989</v>
      </c>
    </row>
    <row r="65" spans="1:19">
      <c r="A65" t="s">
        <v>100</v>
      </c>
      <c r="B65" s="34" t="s">
        <v>105</v>
      </c>
      <c r="C65">
        <v>1.9393876121963611</v>
      </c>
      <c r="D65">
        <v>0.10576259499118801</v>
      </c>
      <c r="E65">
        <v>5.8656515280139876E-2</v>
      </c>
      <c r="F65">
        <v>3.2771225441086074</v>
      </c>
      <c r="G65">
        <v>1.4236173790610369</v>
      </c>
      <c r="H65">
        <v>0.34515712896712625</v>
      </c>
      <c r="I65">
        <v>7.576451699488862E-2</v>
      </c>
      <c r="J65">
        <v>0.1417830347329172</v>
      </c>
      <c r="K65">
        <v>3.933829427552718E-2</v>
      </c>
      <c r="L65">
        <v>2.8810100282371813</v>
      </c>
      <c r="M65">
        <v>0.20100959215422876</v>
      </c>
      <c r="N65">
        <v>0.83165237831018501</v>
      </c>
      <c r="O65">
        <v>1.0662065448375016E-2</v>
      </c>
      <c r="P65">
        <v>1.1341691865224313</v>
      </c>
      <c r="Q65">
        <v>1.7442458569268844</v>
      </c>
      <c r="R65">
        <v>0.4931373232755103</v>
      </c>
      <c r="S65">
        <v>14.702476051483245</v>
      </c>
    </row>
    <row r="66" spans="1:19">
      <c r="A66" t="s">
        <v>100</v>
      </c>
      <c r="B66" s="34" t="s">
        <v>106</v>
      </c>
      <c r="C66">
        <v>0.65321531621255602</v>
      </c>
      <c r="D66">
        <v>0.10773463240884429</v>
      </c>
      <c r="E66">
        <v>1.1423680345324094E-2</v>
      </c>
      <c r="F66">
        <v>1.6456614677198615</v>
      </c>
      <c r="G66">
        <v>1.4495639276408472</v>
      </c>
      <c r="H66">
        <v>4.7774301262427876E-2</v>
      </c>
      <c r="I66">
        <v>2.7348581931374349E-2</v>
      </c>
      <c r="J66">
        <v>0.15528411154152622</v>
      </c>
      <c r="K66">
        <v>2.7347782723203096E-2</v>
      </c>
      <c r="L66">
        <v>0.70752021882716321</v>
      </c>
      <c r="M66">
        <v>2.9313361809154337E-2</v>
      </c>
      <c r="N66">
        <v>0.65194548177516509</v>
      </c>
      <c r="O66">
        <v>3.8813491658941934E-3</v>
      </c>
      <c r="P66">
        <v>0.52533577839069601</v>
      </c>
      <c r="Q66">
        <v>0.48961532611409453</v>
      </c>
      <c r="R66">
        <v>0.15405877237990673</v>
      </c>
      <c r="S66">
        <v>6.6870240902475189</v>
      </c>
    </row>
    <row r="67" spans="1:19">
      <c r="A67" t="s">
        <v>100</v>
      </c>
      <c r="B67" s="34" t="s">
        <v>107</v>
      </c>
      <c r="C67">
        <v>0.16348935684868593</v>
      </c>
      <c r="D67">
        <v>1.5621400783218387E-2</v>
      </c>
      <c r="E67">
        <v>8.1923068329523563E-3</v>
      </c>
      <c r="F67">
        <v>6.1485322341681297</v>
      </c>
      <c r="G67">
        <v>0.19788949358637886</v>
      </c>
      <c r="H67">
        <v>6.1829244546212081E-3</v>
      </c>
      <c r="I67">
        <v>2.7826540349985551E-3</v>
      </c>
      <c r="J67">
        <v>0.8069885437857387</v>
      </c>
      <c r="K67">
        <v>8.1517609795266899E-3</v>
      </c>
      <c r="L67">
        <v>0.46781594719524833</v>
      </c>
      <c r="M67">
        <v>0.14364459296166476</v>
      </c>
      <c r="N67">
        <v>0.13577377743692143</v>
      </c>
      <c r="O67">
        <v>4.9223094008306323E-4</v>
      </c>
      <c r="P67">
        <v>0.28176274214947306</v>
      </c>
      <c r="Q67">
        <v>0.22316738287030446</v>
      </c>
      <c r="R67">
        <v>0.43741091825699563</v>
      </c>
      <c r="S67">
        <v>9.0478982672846655</v>
      </c>
    </row>
    <row r="68" spans="1:19">
      <c r="A68" t="s">
        <v>100</v>
      </c>
      <c r="B68" s="34" t="s">
        <v>108</v>
      </c>
      <c r="C68">
        <v>0.34669582366613838</v>
      </c>
      <c r="D68">
        <v>1.3440702509234348E-2</v>
      </c>
      <c r="E68">
        <v>3.1997633633729095E-3</v>
      </c>
      <c r="F68">
        <v>1.120440272356575</v>
      </c>
      <c r="G68">
        <v>0.17750379813501027</v>
      </c>
      <c r="H68">
        <v>1.6487478876781481E-2</v>
      </c>
      <c r="I68">
        <v>1.124565413280687E-2</v>
      </c>
      <c r="J68">
        <v>4.2054525532279285E-2</v>
      </c>
      <c r="K68">
        <v>2.7407575724299749E-3</v>
      </c>
      <c r="L68">
        <v>0.16449691169253811</v>
      </c>
      <c r="M68">
        <v>1.3841281897295055E-2</v>
      </c>
      <c r="N68">
        <v>3.076165076709092E-2</v>
      </c>
      <c r="O68">
        <v>1.6272355430355934E-3</v>
      </c>
      <c r="P68">
        <v>6.1749184559298342E-2</v>
      </c>
      <c r="Q68">
        <v>0.25113396364909235</v>
      </c>
      <c r="R68">
        <v>5.1515745675565938E-2</v>
      </c>
      <c r="S68">
        <v>2.3089347499280279</v>
      </c>
    </row>
    <row r="69" spans="1:19">
      <c r="A69" t="s">
        <v>100</v>
      </c>
      <c r="B69" s="34" t="s">
        <v>109</v>
      </c>
      <c r="C69">
        <v>2.1772222965875443E-2</v>
      </c>
      <c r="D69">
        <v>4.3963344493613832E-4</v>
      </c>
      <c r="E69">
        <v>2.7126521279513538E-3</v>
      </c>
      <c r="F69">
        <v>5.4094501765441976</v>
      </c>
      <c r="G69">
        <v>2.6501508585710098E-3</v>
      </c>
      <c r="H69">
        <v>2.7280048043167859E-3</v>
      </c>
      <c r="I69">
        <v>8.1744377845538452E-4</v>
      </c>
      <c r="J69">
        <v>0.57557136894844518</v>
      </c>
      <c r="K69">
        <v>4.0861942370932214E-3</v>
      </c>
      <c r="L69">
        <v>0.13508732948446323</v>
      </c>
      <c r="M69">
        <v>0.20602421684784478</v>
      </c>
      <c r="N69">
        <v>8.5632477589126843E-2</v>
      </c>
      <c r="O69">
        <v>2.1189048412809108E-4</v>
      </c>
      <c r="P69">
        <v>7.5241038364129764E-2</v>
      </c>
      <c r="Q69">
        <v>0.37487090710553161</v>
      </c>
      <c r="R69">
        <v>0.33209795203221049</v>
      </c>
      <c r="S69">
        <v>7.2293936596169033</v>
      </c>
    </row>
    <row r="70" spans="1:19">
      <c r="A70" t="s">
        <v>100</v>
      </c>
      <c r="B70" s="34" t="s">
        <v>110</v>
      </c>
      <c r="C70">
        <v>0.2119083117912588</v>
      </c>
      <c r="D70">
        <v>7.3044807707023374E-4</v>
      </c>
      <c r="E70">
        <v>3.550861062463051E-3</v>
      </c>
      <c r="F70">
        <v>0.53023832055515641</v>
      </c>
      <c r="G70">
        <v>3.8522680797559161E-3</v>
      </c>
      <c r="H70">
        <v>7.4742791874359504E-2</v>
      </c>
      <c r="I70">
        <v>4.0596015357824422E-3</v>
      </c>
      <c r="J70">
        <v>0.21478272464859671</v>
      </c>
      <c r="K70">
        <v>1.0661993000166126E-4</v>
      </c>
      <c r="L70">
        <v>0.11805900473500586</v>
      </c>
      <c r="M70">
        <v>0.17886878508462267</v>
      </c>
      <c r="N70">
        <v>1.9587017161146747E-3</v>
      </c>
      <c r="O70">
        <v>6.7870749057069579E-4</v>
      </c>
      <c r="P70">
        <v>0.14538528692035868</v>
      </c>
      <c r="Q70">
        <v>0.65441381374949614</v>
      </c>
      <c r="R70">
        <v>9.2917949797669763E-2</v>
      </c>
      <c r="S70">
        <v>2.2362541970487655</v>
      </c>
    </row>
    <row r="71" spans="1:19">
      <c r="A71" t="s">
        <v>100</v>
      </c>
      <c r="B71" s="34" t="s">
        <v>111</v>
      </c>
      <c r="C71">
        <v>8.9186448619120284E-2</v>
      </c>
      <c r="D71">
        <v>5.0509531664666429E-3</v>
      </c>
      <c r="E71">
        <v>1.6300135262129145E-2</v>
      </c>
      <c r="F71">
        <v>2.6725550193378922</v>
      </c>
      <c r="G71">
        <v>6.374165647044272E-2</v>
      </c>
      <c r="H71">
        <v>1.3381415151215492E-2</v>
      </c>
      <c r="I71">
        <v>2.2063888781896801E-2</v>
      </c>
      <c r="J71">
        <v>0.6997630088843394</v>
      </c>
      <c r="K71">
        <v>1.6651172715109741E-4</v>
      </c>
      <c r="L71">
        <v>0.81215657347372172</v>
      </c>
      <c r="M71">
        <v>0.87241530639974396</v>
      </c>
      <c r="N71">
        <v>3.3548026683298815E-2</v>
      </c>
      <c r="O71">
        <v>3.1645827130248466E-3</v>
      </c>
      <c r="P71">
        <v>7.5322521003535314E-2</v>
      </c>
      <c r="Q71">
        <v>1.3262126585449394</v>
      </c>
      <c r="R71">
        <v>0.18352419397609765</v>
      </c>
      <c r="S71">
        <v>6.8885529001938721</v>
      </c>
    </row>
    <row r="72" spans="1:19">
      <c r="A72" t="s">
        <v>100</v>
      </c>
      <c r="B72" s="34" t="s">
        <v>112</v>
      </c>
      <c r="C72">
        <v>0.4610729756119909</v>
      </c>
      <c r="D72">
        <v>3.5385883008598462E-4</v>
      </c>
      <c r="E72">
        <v>3.5133912504858866E-3</v>
      </c>
      <c r="F72">
        <v>4.8965452552025113</v>
      </c>
      <c r="G72">
        <v>2.6687884241454185E-3</v>
      </c>
      <c r="H72">
        <v>4.2678723541200725E-4</v>
      </c>
      <c r="I72">
        <v>9.2825805666263417E-4</v>
      </c>
      <c r="J72">
        <v>0.69839080151847099</v>
      </c>
      <c r="K72">
        <v>1.4668231563563228E-3</v>
      </c>
      <c r="L72">
        <v>0.2310949356388079</v>
      </c>
      <c r="M72">
        <v>9.1470395139561234E-3</v>
      </c>
      <c r="N72">
        <v>6.8605588282819596E-3</v>
      </c>
      <c r="O72">
        <v>1.2861481750905956E-5</v>
      </c>
      <c r="P72">
        <v>0.10216768787542208</v>
      </c>
      <c r="Q72">
        <v>1.2137906584083424E-2</v>
      </c>
      <c r="R72">
        <v>0.31340144316071772</v>
      </c>
      <c r="S72">
        <v>6.7401893723688318</v>
      </c>
    </row>
    <row r="73" spans="1:19">
      <c r="A73" t="s">
        <v>100</v>
      </c>
      <c r="B73" s="34" t="s">
        <v>113</v>
      </c>
      <c r="C73">
        <v>7.7854079525074837E-2</v>
      </c>
      <c r="D73">
        <v>2.5947058849053795E-2</v>
      </c>
      <c r="E73">
        <v>1.1070893427004291E-3</v>
      </c>
      <c r="F73">
        <v>6.1061579610073693</v>
      </c>
      <c r="G73">
        <v>0.34990470298765963</v>
      </c>
      <c r="H73">
        <v>6.8379392546614071E-2</v>
      </c>
      <c r="I73">
        <v>3.9007889728731593E-3</v>
      </c>
      <c r="J73">
        <v>0.64607710803024077</v>
      </c>
      <c r="K73">
        <v>7.0125535862441968E-5</v>
      </c>
      <c r="L73">
        <v>9.9277527704781932E-2</v>
      </c>
      <c r="M73">
        <v>2.187664507363607E-2</v>
      </c>
      <c r="N73">
        <v>0.16916650185041071</v>
      </c>
      <c r="O73">
        <v>5.6847852997030102E-4</v>
      </c>
      <c r="P73">
        <v>5.7670595702839833E-2</v>
      </c>
      <c r="Q73">
        <v>5.1119980582527091E-2</v>
      </c>
      <c r="R73">
        <v>0.77437683837212035</v>
      </c>
      <c r="S73">
        <v>8.4534548746143514</v>
      </c>
    </row>
    <row r="74" spans="1:19">
      <c r="A74" t="s">
        <v>100</v>
      </c>
      <c r="B74" s="34" t="s">
        <v>114</v>
      </c>
      <c r="C74">
        <v>2.624079946477309E-2</v>
      </c>
      <c r="D74">
        <v>5.4146181191547793E-3</v>
      </c>
      <c r="E74">
        <v>2.0217209293322824E-3</v>
      </c>
      <c r="F74">
        <v>30.685207234908489</v>
      </c>
      <c r="G74">
        <v>6.0462470967729942E-2</v>
      </c>
      <c r="H74">
        <v>3.5322591708673023E-3</v>
      </c>
      <c r="I74">
        <v>7.0149276558018059E-5</v>
      </c>
      <c r="J74">
        <v>2.8392316127862856</v>
      </c>
      <c r="K74">
        <v>8.1587201469972004E-3</v>
      </c>
      <c r="L74">
        <v>4.6215681171865697E-2</v>
      </c>
      <c r="M74">
        <v>6.1760299366806493E-3</v>
      </c>
      <c r="N74">
        <v>7.9344224133253149E-3</v>
      </c>
      <c r="O74">
        <v>1.7938114213147949E-5</v>
      </c>
      <c r="P74">
        <v>0.13843819091983711</v>
      </c>
      <c r="Q74">
        <v>0.34614857489844653</v>
      </c>
      <c r="R74">
        <v>1.6055916079475452</v>
      </c>
      <c r="S74">
        <v>35.780862031172489</v>
      </c>
    </row>
    <row r="75" spans="1:19">
      <c r="A75" t="s">
        <v>100</v>
      </c>
      <c r="B75" s="34" t="s">
        <v>115</v>
      </c>
      <c r="C75">
        <v>2.5612609815752307E-2</v>
      </c>
      <c r="D75">
        <v>2.9621292565562563E-4</v>
      </c>
      <c r="E75">
        <v>1.352345441999836E-2</v>
      </c>
      <c r="F75">
        <v>0.24972294597318978</v>
      </c>
      <c r="G75">
        <v>3.0601484154200165E-3</v>
      </c>
      <c r="H75">
        <v>2.1855962777654891E-2</v>
      </c>
      <c r="I75">
        <v>5.2473484983384111E-4</v>
      </c>
      <c r="J75">
        <v>2.877641860154867E-2</v>
      </c>
      <c r="K75">
        <v>1.5196196079451108E-3</v>
      </c>
      <c r="L75">
        <v>0.80610836300721189</v>
      </c>
      <c r="M75">
        <v>2.8509930798179539E-3</v>
      </c>
      <c r="N75">
        <v>3.4448890541165511E-2</v>
      </c>
      <c r="O75">
        <v>1.7781079931056265E-5</v>
      </c>
      <c r="P75">
        <v>6.6848977542235843E-2</v>
      </c>
      <c r="Q75">
        <v>1.3253796988205835E-2</v>
      </c>
      <c r="R75">
        <v>1.170050152279245E-2</v>
      </c>
      <c r="S75">
        <v>1.2801214111485137</v>
      </c>
    </row>
    <row r="76" spans="1:19">
      <c r="A76" t="s">
        <v>100</v>
      </c>
      <c r="B76" s="33" t="s">
        <v>116</v>
      </c>
      <c r="C76">
        <v>0.40976019357214355</v>
      </c>
      <c r="D76">
        <v>1.2083940856477682E-4</v>
      </c>
      <c r="E76">
        <v>2.3572255349171289E-3</v>
      </c>
      <c r="F76">
        <v>3.306633088578792E-2</v>
      </c>
      <c r="G76">
        <v>0</v>
      </c>
      <c r="H76">
        <v>7.8708553851191798E-2</v>
      </c>
      <c r="I76">
        <v>1.9296894140493626E-2</v>
      </c>
      <c r="J76">
        <v>6.9013682493125117E-2</v>
      </c>
      <c r="K76">
        <v>1.5608081830653653E-4</v>
      </c>
      <c r="L76">
        <v>9.1415899113403754E-2</v>
      </c>
      <c r="M76">
        <v>1.1062270527238738E-2</v>
      </c>
      <c r="N76">
        <v>3.8540639120698827E-3</v>
      </c>
      <c r="O76">
        <v>2.7009352018874389E-3</v>
      </c>
      <c r="P76">
        <v>5.4778807428322196E-2</v>
      </c>
      <c r="Q76">
        <v>3.5061728232037126E-2</v>
      </c>
      <c r="R76">
        <v>1.8022596146700209E-2</v>
      </c>
      <c r="S76">
        <v>0.82937610126543859</v>
      </c>
    </row>
    <row r="77" spans="1:19">
      <c r="A77" t="s">
        <v>100</v>
      </c>
      <c r="B77" s="33" t="s">
        <v>117</v>
      </c>
      <c r="C77">
        <v>2.666800497824795E-2</v>
      </c>
      <c r="D77">
        <v>2.3083128823285559E-2</v>
      </c>
      <c r="E77">
        <v>7.7127329528684507E-3</v>
      </c>
      <c r="F77">
        <v>0.57418214928082989</v>
      </c>
      <c r="G77">
        <v>1.322961685056967E-3</v>
      </c>
      <c r="H77">
        <v>3.1305200842668413E-4</v>
      </c>
      <c r="I77">
        <v>1.2144250926573452E-3</v>
      </c>
      <c r="J77">
        <v>2.1589510520509947E-2</v>
      </c>
      <c r="K77">
        <v>2.1195130544993113E-5</v>
      </c>
      <c r="L77">
        <v>2.9946706483883645E-2</v>
      </c>
      <c r="M77">
        <v>4.8363404389553111E-3</v>
      </c>
      <c r="N77">
        <v>1.2340412215296581E-2</v>
      </c>
      <c r="O77">
        <v>2.5065505462976145E-4</v>
      </c>
      <c r="P77">
        <v>8.390694443594704E-2</v>
      </c>
      <c r="Q77">
        <v>0.19045571905346037</v>
      </c>
      <c r="R77">
        <v>9.3349119794901014E-2</v>
      </c>
      <c r="S77">
        <v>1.0711930579499267</v>
      </c>
    </row>
    <row r="78" spans="1:19">
      <c r="A78" t="s">
        <v>100</v>
      </c>
      <c r="B78" s="33" t="s">
        <v>118</v>
      </c>
      <c r="C78">
        <v>7.5525224734423801E-2</v>
      </c>
      <c r="D78">
        <v>1.0960666054282697E-4</v>
      </c>
      <c r="E78">
        <v>1.4641878794909302E-2</v>
      </c>
      <c r="F78">
        <v>3.9742628729413809E-2</v>
      </c>
      <c r="G78">
        <v>0.30836582395312107</v>
      </c>
      <c r="H78">
        <v>8.2200270152244403E-2</v>
      </c>
      <c r="I78">
        <v>6.1405910979913658E-3</v>
      </c>
      <c r="J78">
        <v>3.0151908591733445E-3</v>
      </c>
      <c r="K78">
        <v>1.3439493908573574E-4</v>
      </c>
      <c r="L78">
        <v>0.1925984422418523</v>
      </c>
      <c r="M78">
        <v>2.6716904226330662E-2</v>
      </c>
      <c r="N78">
        <v>0.14946572515115797</v>
      </c>
      <c r="O78">
        <v>8.552458661221507E-4</v>
      </c>
      <c r="P78">
        <v>0.15753307845197639</v>
      </c>
      <c r="Q78">
        <v>0.35486565866560227</v>
      </c>
      <c r="R78">
        <v>6.5891781710519126E-2</v>
      </c>
      <c r="S78">
        <v>1.4778024462344774</v>
      </c>
    </row>
    <row r="79" spans="1:19">
      <c r="A79" t="s">
        <v>100</v>
      </c>
      <c r="B79" s="33" t="s">
        <v>119</v>
      </c>
      <c r="C79">
        <v>0.22125693451125628</v>
      </c>
      <c r="D79">
        <v>1.1449916195904741E-3</v>
      </c>
      <c r="E79">
        <v>1.8745201750447471E-4</v>
      </c>
      <c r="F79">
        <v>0.23213709259846382</v>
      </c>
      <c r="G79">
        <v>1.4538997652930874E-2</v>
      </c>
      <c r="H79">
        <v>7.9669899922082621E-2</v>
      </c>
      <c r="I79">
        <v>4.0692788629378418E-3</v>
      </c>
      <c r="J79">
        <v>4.3089033086925355E-2</v>
      </c>
      <c r="K79">
        <v>7.0639136761984633E-3</v>
      </c>
      <c r="L79">
        <v>0.75429912246056219</v>
      </c>
      <c r="M79">
        <v>4.1692053880568736E-3</v>
      </c>
      <c r="N79">
        <v>3.9002633754323668E-3</v>
      </c>
      <c r="O79">
        <v>5.7024033130265162E-4</v>
      </c>
      <c r="P79">
        <v>9.4428641937792435E-2</v>
      </c>
      <c r="Q79">
        <v>0.42046957275938723</v>
      </c>
      <c r="R79">
        <v>5.3182271056215313E-2</v>
      </c>
      <c r="S79">
        <v>1.9341769112565999</v>
      </c>
    </row>
    <row r="80" spans="1:19">
      <c r="A80" t="s">
        <v>100</v>
      </c>
      <c r="B80" s="33" t="s">
        <v>120</v>
      </c>
      <c r="C80">
        <v>0.40376240433074173</v>
      </c>
      <c r="D80">
        <v>7.6176443042983433E-3</v>
      </c>
      <c r="E80">
        <v>1.5501481226276814E-2</v>
      </c>
      <c r="F80">
        <v>0.18985668849506965</v>
      </c>
      <c r="G80">
        <v>9.5951042878274606E-2</v>
      </c>
      <c r="H80">
        <v>0.34118001446348645</v>
      </c>
      <c r="I80">
        <v>1.880377249005627E-2</v>
      </c>
      <c r="J80">
        <v>1.1655190892980727E-3</v>
      </c>
      <c r="K80">
        <v>3.9152495385924579E-4</v>
      </c>
      <c r="L80">
        <v>3.5102475730923288E-2</v>
      </c>
      <c r="M80">
        <v>4.3070239439648716E-3</v>
      </c>
      <c r="N80">
        <v>7.8593373395436927E-3</v>
      </c>
      <c r="O80">
        <v>2.6845819894905087E-3</v>
      </c>
      <c r="P80">
        <v>0.23581252853673895</v>
      </c>
      <c r="Q80">
        <v>1.411211751150887E-3</v>
      </c>
      <c r="R80">
        <v>0.17781783739653889</v>
      </c>
      <c r="S80">
        <v>1.5392250889198635</v>
      </c>
    </row>
    <row r="81" spans="1:19">
      <c r="A81" t="s">
        <v>100</v>
      </c>
      <c r="B81" s="33" t="s">
        <v>121</v>
      </c>
      <c r="C81">
        <v>1.8245996142816523E-2</v>
      </c>
      <c r="D81">
        <v>4.7068411079678185E-3</v>
      </c>
      <c r="E81">
        <v>1.4616184034812463E-2</v>
      </c>
      <c r="F81">
        <v>0.18132092549160461</v>
      </c>
      <c r="G81">
        <v>6.4065819792876511E-2</v>
      </c>
      <c r="H81">
        <v>1.4531281358700632E-3</v>
      </c>
      <c r="I81">
        <v>3.1429652769787708E-4</v>
      </c>
      <c r="J81">
        <v>1.0837687884713176E-2</v>
      </c>
      <c r="K81">
        <v>9.9768712423897732E-5</v>
      </c>
      <c r="L81">
        <v>0.7600426390453805</v>
      </c>
      <c r="M81">
        <v>1.3156630450694706E-4</v>
      </c>
      <c r="N81">
        <v>4.8918751189921394E-2</v>
      </c>
      <c r="O81">
        <v>6.3720567055336463E-5</v>
      </c>
      <c r="P81">
        <v>0.19185182187936434</v>
      </c>
      <c r="Q81">
        <v>0.40307229050797133</v>
      </c>
      <c r="R81">
        <v>9.1694350568701566E-2</v>
      </c>
      <c r="S81">
        <v>1.7914357878935334</v>
      </c>
    </row>
    <row r="82" spans="1:19">
      <c r="A82" t="s">
        <v>100</v>
      </c>
      <c r="B82" s="33" t="s">
        <v>122</v>
      </c>
      <c r="C82">
        <v>0.49122412294261864</v>
      </c>
      <c r="D82">
        <v>2.2203162262485643E-2</v>
      </c>
      <c r="E82">
        <v>6.1748555559226204E-2</v>
      </c>
      <c r="F82">
        <v>0.59987690841285257</v>
      </c>
      <c r="G82">
        <v>0.29913225177671166</v>
      </c>
      <c r="H82">
        <v>3.5034345415141388E-4</v>
      </c>
      <c r="I82">
        <v>2.4281236404751438E-2</v>
      </c>
      <c r="J82">
        <v>7.6924752616051251E-2</v>
      </c>
      <c r="K82">
        <v>2.2389443592034652E-3</v>
      </c>
      <c r="L82">
        <v>0.74946145720831581</v>
      </c>
      <c r="M82">
        <v>1.2059246618845165E-3</v>
      </c>
      <c r="N82">
        <v>3.3385745447426451E-2</v>
      </c>
      <c r="O82">
        <v>3.3896867327065094E-3</v>
      </c>
      <c r="P82">
        <v>0.83434948257597696</v>
      </c>
      <c r="Q82">
        <v>1.7471335372355803</v>
      </c>
      <c r="R82">
        <v>0.17507564890182081</v>
      </c>
      <c r="S82">
        <v>5.1219817605515345</v>
      </c>
    </row>
    <row r="83" spans="1:19">
      <c r="A83" t="s">
        <v>100</v>
      </c>
      <c r="B83" s="33" t="s">
        <v>123</v>
      </c>
      <c r="C83">
        <v>0.51006020136245667</v>
      </c>
      <c r="D83">
        <v>5.2410483148079834E-5</v>
      </c>
      <c r="E83">
        <v>6.6574917897965769E-4</v>
      </c>
      <c r="F83">
        <v>0.19411600554514052</v>
      </c>
      <c r="G83">
        <v>1.6835709189475523E-3</v>
      </c>
      <c r="H83">
        <v>8.9284511301594982E-3</v>
      </c>
      <c r="I83">
        <v>2.3108479721660857E-2</v>
      </c>
      <c r="J83">
        <v>3.2949539551019313E-3</v>
      </c>
      <c r="K83">
        <v>8.370026838385336E-3</v>
      </c>
      <c r="L83">
        <v>3.246287383067493</v>
      </c>
      <c r="M83">
        <v>7.0690798824823986E-4</v>
      </c>
      <c r="N83">
        <v>0.14371779906157744</v>
      </c>
      <c r="O83">
        <v>3.1933910403759147E-3</v>
      </c>
      <c r="P83">
        <v>0.13054081511173976</v>
      </c>
      <c r="Q83">
        <v>4.5125293196122129E-3</v>
      </c>
      <c r="R83">
        <v>1.4827802126653467E-3</v>
      </c>
      <c r="S83">
        <v>4.280721454935815</v>
      </c>
    </row>
    <row r="84" spans="1:19">
      <c r="A84" t="s">
        <v>100</v>
      </c>
      <c r="B84" s="33" t="s">
        <v>124</v>
      </c>
      <c r="C84">
        <v>2.0586501551327423</v>
      </c>
      <c r="D84">
        <v>2.8988536481432403E-2</v>
      </c>
      <c r="E84">
        <v>5.8660656781761578E-4</v>
      </c>
      <c r="F84">
        <v>4.1623777606787371E-3</v>
      </c>
      <c r="G84">
        <v>0.38580970798003378</v>
      </c>
      <c r="H84">
        <v>7.4552754247836361E-5</v>
      </c>
      <c r="I84">
        <v>0.10100834933567004</v>
      </c>
      <c r="J84">
        <v>9.015775973004736E-3</v>
      </c>
      <c r="K84">
        <v>2.7541242288875445E-5</v>
      </c>
      <c r="L84">
        <v>5.8217829160597034E-2</v>
      </c>
      <c r="M84">
        <v>9.1245654268998777E-3</v>
      </c>
      <c r="N84">
        <v>3.3425802322586406E-3</v>
      </c>
      <c r="O84">
        <v>1.4171318729141014E-2</v>
      </c>
      <c r="P84">
        <v>9.1351695502210006E-2</v>
      </c>
      <c r="Q84">
        <v>8.7445482059855806E-3</v>
      </c>
      <c r="R84">
        <v>9.3473492340194753E-3</v>
      </c>
      <c r="S84">
        <v>2.7826234897191284</v>
      </c>
    </row>
    <row r="85" spans="1:19">
      <c r="A85" t="s">
        <v>100</v>
      </c>
      <c r="B85" s="33" t="s">
        <v>125</v>
      </c>
      <c r="C85">
        <v>1.4989605347004442E-2</v>
      </c>
      <c r="D85">
        <v>2.701172479837699E-2</v>
      </c>
      <c r="E85">
        <v>2.2213722260179258E-3</v>
      </c>
      <c r="F85">
        <v>9.9209634304372685E-2</v>
      </c>
      <c r="G85">
        <v>1.5604360942802487E-3</v>
      </c>
      <c r="H85">
        <v>7.0069118933258068E-5</v>
      </c>
      <c r="I85">
        <v>5.8161377639631695E-4</v>
      </c>
      <c r="J85">
        <v>1.0699539877592201E-3</v>
      </c>
      <c r="K85">
        <v>2.2092751560010004E-4</v>
      </c>
      <c r="L85">
        <v>1.4025148128595788E-3</v>
      </c>
      <c r="M85">
        <v>9.2349456540574693E-4</v>
      </c>
      <c r="N85">
        <v>0.18681796429545905</v>
      </c>
      <c r="O85">
        <v>3.9649582314615905E-6</v>
      </c>
      <c r="P85">
        <v>0.28459391145514878</v>
      </c>
      <c r="Q85">
        <v>1.0397347409636382E-3</v>
      </c>
      <c r="R85">
        <v>3.1870029574108116E-3</v>
      </c>
      <c r="S85">
        <v>0.62490392495493552</v>
      </c>
    </row>
    <row r="86" spans="1:19">
      <c r="A86" t="s">
        <v>100</v>
      </c>
      <c r="B86" s="33" t="s">
        <v>126</v>
      </c>
      <c r="C86">
        <v>4.3573225978484231E-2</v>
      </c>
      <c r="D86">
        <v>3.4642378065719015E-5</v>
      </c>
      <c r="E86">
        <v>9.9289408703739923E-5</v>
      </c>
      <c r="F86">
        <v>3.8802002842430738E-3</v>
      </c>
      <c r="G86">
        <v>0.36352875522761074</v>
      </c>
      <c r="H86">
        <v>6.8809866164531996E-5</v>
      </c>
      <c r="I86">
        <v>8.9323000280083775E-5</v>
      </c>
      <c r="J86">
        <v>9.1254136677569875E-3</v>
      </c>
      <c r="K86">
        <v>8.9130225127369012E-3</v>
      </c>
      <c r="L86">
        <v>2.8799029589585246E-2</v>
      </c>
      <c r="M86">
        <v>1.0103244110588605E-3</v>
      </c>
      <c r="N86">
        <v>3.5295177617538087E-3</v>
      </c>
      <c r="O86">
        <v>0</v>
      </c>
      <c r="P86">
        <v>6.879040210901799E-2</v>
      </c>
      <c r="Q86">
        <v>4.4893415369486434E-2</v>
      </c>
      <c r="R86">
        <v>9.4065368326354815E-3</v>
      </c>
      <c r="S86">
        <v>0.58574190839749463</v>
      </c>
    </row>
    <row r="87" spans="1:19">
      <c r="A87" t="s">
        <v>100</v>
      </c>
      <c r="B87" s="33" t="s">
        <v>127</v>
      </c>
      <c r="C87">
        <v>1.5652332876864961E-2</v>
      </c>
      <c r="D87">
        <v>0.11938444165934903</v>
      </c>
      <c r="E87">
        <v>1.9241152630677938E-3</v>
      </c>
      <c r="F87">
        <v>7.8637655415434438E-2</v>
      </c>
      <c r="G87">
        <v>1.6060927186792568</v>
      </c>
      <c r="H87">
        <v>1.3915694060409045E-3</v>
      </c>
      <c r="I87">
        <v>1.7920493970757789E-5</v>
      </c>
      <c r="J87">
        <v>1.4872524175409296E-2</v>
      </c>
      <c r="K87">
        <v>8.3945731380552502E-3</v>
      </c>
      <c r="L87">
        <v>2.6569155222013308E-2</v>
      </c>
      <c r="M87">
        <v>2.8155686310133987E-3</v>
      </c>
      <c r="N87">
        <v>0.17802174692591066</v>
      </c>
      <c r="O87">
        <v>6.7627698923072854E-5</v>
      </c>
      <c r="P87">
        <v>4.5355407418819382E-2</v>
      </c>
      <c r="Q87">
        <v>9.7097482498043064E-4</v>
      </c>
      <c r="R87">
        <v>3.0685725920562845E-3</v>
      </c>
      <c r="S87">
        <v>2.1032369044206689</v>
      </c>
    </row>
    <row r="88" spans="1:19">
      <c r="A88" t="s">
        <v>100</v>
      </c>
      <c r="B88" s="33" t="s">
        <v>128</v>
      </c>
      <c r="C88">
        <v>3.2508556416743772E-3</v>
      </c>
      <c r="D88">
        <v>5.4710928096834976E-5</v>
      </c>
      <c r="E88">
        <v>5.5888379846547043E-4</v>
      </c>
      <c r="F88">
        <v>2.5868462877554066E-2</v>
      </c>
      <c r="G88">
        <v>4.415836346680635E-4</v>
      </c>
      <c r="H88">
        <v>2.4786229636357682E-3</v>
      </c>
      <c r="I88">
        <v>2.5675581760333799E-3</v>
      </c>
      <c r="J88">
        <v>1.3671032643820524E-3</v>
      </c>
      <c r="K88">
        <v>8.7155815586326124E-5</v>
      </c>
      <c r="L88">
        <v>0.12272066780683843</v>
      </c>
      <c r="M88">
        <v>3.1382170436282664E-3</v>
      </c>
      <c r="N88">
        <v>0.76992035303614337</v>
      </c>
      <c r="O88">
        <v>3.3638470763905359E-4</v>
      </c>
      <c r="P88">
        <v>0.2094027742719593</v>
      </c>
      <c r="Q88">
        <v>3.9909606204311388E-3</v>
      </c>
      <c r="R88">
        <v>3.4125532416808824E-3</v>
      </c>
      <c r="S88">
        <v>1.1495968478282066</v>
      </c>
    </row>
    <row r="89" spans="1:19">
      <c r="A89" t="s">
        <v>100</v>
      </c>
      <c r="B89" s="33" t="s">
        <v>129</v>
      </c>
      <c r="C89">
        <v>6.0422355110354431E-2</v>
      </c>
      <c r="D89">
        <v>6.2479661834835554E-4</v>
      </c>
      <c r="E89">
        <v>1.1443163284308167E-4</v>
      </c>
      <c r="F89">
        <v>3.4500898794362911E-3</v>
      </c>
      <c r="G89">
        <v>7.8444925506104823E-4</v>
      </c>
      <c r="H89">
        <v>1.1225772870986361E-3</v>
      </c>
      <c r="I89">
        <v>2.6294434762208496E-4</v>
      </c>
      <c r="J89">
        <v>7.1207668309583028E-3</v>
      </c>
      <c r="K89">
        <v>3.6990742916473696E-2</v>
      </c>
      <c r="L89">
        <v>2.745476516772527E-2</v>
      </c>
      <c r="M89">
        <v>3.553724145715087E-3</v>
      </c>
      <c r="N89">
        <v>1.5136124445435328E-2</v>
      </c>
      <c r="O89">
        <v>7.1507447224061771E-6</v>
      </c>
      <c r="P89">
        <v>1.0689070923126209E-2</v>
      </c>
      <c r="Q89">
        <v>1.0463764517361085E-3</v>
      </c>
      <c r="R89">
        <v>4.0687768147762426E-3</v>
      </c>
      <c r="S89">
        <v>0.17284914257180617</v>
      </c>
    </row>
    <row r="90" spans="1:19">
      <c r="A90" t="s">
        <v>100</v>
      </c>
      <c r="B90" s="33" t="s">
        <v>130</v>
      </c>
      <c r="C90">
        <v>1.3143128200063359E-2</v>
      </c>
      <c r="D90">
        <v>2.114909963586431E-4</v>
      </c>
      <c r="E90">
        <v>1.4445942016957369E-3</v>
      </c>
      <c r="F90">
        <v>8.197760587643188E-2</v>
      </c>
      <c r="G90">
        <v>0</v>
      </c>
      <c r="H90">
        <v>1.9258438375482356E-3</v>
      </c>
      <c r="I90">
        <v>2.4189630528237416E-4</v>
      </c>
      <c r="J90">
        <v>1.5007789232427626E-2</v>
      </c>
      <c r="K90">
        <v>8.4477116964576382E-5</v>
      </c>
      <c r="L90">
        <v>2.8210698904196363E-2</v>
      </c>
      <c r="M90">
        <v>4.0860077213995538E-3</v>
      </c>
      <c r="N90">
        <v>2.4106666663854526E-3</v>
      </c>
      <c r="O90">
        <v>4.8382412294240007E-5</v>
      </c>
      <c r="P90">
        <v>0.13501870663657733</v>
      </c>
      <c r="Q90">
        <v>4.0828000299448775E-3</v>
      </c>
      <c r="R90">
        <v>7.8456209623425366E-3</v>
      </c>
      <c r="S90">
        <v>0.2957397091000189</v>
      </c>
    </row>
    <row r="91" spans="1:19">
      <c r="A91" t="s">
        <v>100</v>
      </c>
      <c r="B91" s="33" t="s">
        <v>131</v>
      </c>
      <c r="C91">
        <v>3.9588470046759028E-2</v>
      </c>
      <c r="D91">
        <v>2.7941865601794902E-3</v>
      </c>
      <c r="E91">
        <v>4.4296582405356499E-4</v>
      </c>
      <c r="F91">
        <v>3.2938725798885571E-3</v>
      </c>
      <c r="G91">
        <v>3.7782382853944085E-2</v>
      </c>
      <c r="H91">
        <v>5.7385557423739186E-5</v>
      </c>
      <c r="I91">
        <v>1.0461189009935978E-4</v>
      </c>
      <c r="J91">
        <v>2.0784597278868944E-3</v>
      </c>
      <c r="K91">
        <v>0</v>
      </c>
      <c r="L91">
        <v>2.3118935006017693E-2</v>
      </c>
      <c r="M91">
        <v>1.4981112303518174E-3</v>
      </c>
      <c r="N91">
        <v>6.395373271459448E-4</v>
      </c>
      <c r="O91">
        <v>0</v>
      </c>
      <c r="P91">
        <v>7.6206563232705804E-3</v>
      </c>
      <c r="Q91">
        <v>1.6640404695984046E-2</v>
      </c>
      <c r="R91">
        <v>8.6023416096239202E-3</v>
      </c>
      <c r="S91">
        <v>0.1442623212323042</v>
      </c>
    </row>
    <row r="92" spans="1:19">
      <c r="A92" t="s">
        <v>100</v>
      </c>
      <c r="B92" s="33" t="s">
        <v>132</v>
      </c>
      <c r="C92">
        <v>7.5573614952872958E-4</v>
      </c>
      <c r="D92">
        <v>3.7834722232465978E-4</v>
      </c>
      <c r="E92">
        <v>9.200921841607812E-4</v>
      </c>
      <c r="F92">
        <v>8.1408718877696629E-2</v>
      </c>
      <c r="G92">
        <v>1.9502591823439275E-4</v>
      </c>
      <c r="H92">
        <v>9.2551636797071346E-3</v>
      </c>
      <c r="I92">
        <v>1.5156254401516023E-5</v>
      </c>
      <c r="J92">
        <v>1.6174476576296115E-3</v>
      </c>
      <c r="K92">
        <v>4.354728122912821E-5</v>
      </c>
      <c r="L92">
        <v>4.4263261785388863E-2</v>
      </c>
      <c r="M92">
        <v>4.5395969882617848E-3</v>
      </c>
      <c r="N92">
        <v>1.9985979821264266E-3</v>
      </c>
      <c r="O92">
        <v>5.3116486337934088E-6</v>
      </c>
      <c r="P92">
        <v>4.6088163307071994E-3</v>
      </c>
      <c r="Q92">
        <v>6.2403632748342375E-3</v>
      </c>
      <c r="R92">
        <v>1.9535827701169239E-3</v>
      </c>
      <c r="S92">
        <v>0.15819876600494354</v>
      </c>
    </row>
    <row r="93" spans="1:19">
      <c r="A93" t="s">
        <v>100</v>
      </c>
      <c r="B93" s="33" t="s">
        <v>133</v>
      </c>
      <c r="C93">
        <v>1.2209066250072453E-2</v>
      </c>
      <c r="D93">
        <v>1.7894509102722722E-5</v>
      </c>
      <c r="E93">
        <v>9.0466308389614003E-4</v>
      </c>
      <c r="F93">
        <v>0.13270915984907106</v>
      </c>
      <c r="G93">
        <v>1.8958841450711361E-4</v>
      </c>
      <c r="H93">
        <v>5.3495254161983752E-5</v>
      </c>
      <c r="I93">
        <v>2.939938615509341E-5</v>
      </c>
      <c r="J93">
        <v>1.3994252984005584E-2</v>
      </c>
      <c r="K93">
        <v>5.3810254863617679E-6</v>
      </c>
      <c r="L93">
        <v>4.5557068589651806E-2</v>
      </c>
      <c r="M93">
        <v>4.1006625230464167E-3</v>
      </c>
      <c r="N93">
        <v>1.9699377374813309E-2</v>
      </c>
      <c r="O93">
        <v>0</v>
      </c>
      <c r="P93">
        <v>9.1544265344900566E-3</v>
      </c>
      <c r="Q93">
        <v>4.3541548510361849E-4</v>
      </c>
      <c r="R93">
        <v>8.0057504333304053E-3</v>
      </c>
      <c r="S93">
        <v>0.24706560169698832</v>
      </c>
    </row>
    <row r="94" spans="1:19">
      <c r="A94" t="s">
        <v>100</v>
      </c>
      <c r="B94" s="33" t="s">
        <v>134</v>
      </c>
      <c r="C94">
        <v>1.1947009563670008E-2</v>
      </c>
      <c r="D94">
        <v>3.2511075019492353E-4</v>
      </c>
      <c r="E94">
        <v>8.479116913671092E-4</v>
      </c>
      <c r="F94">
        <v>1.0679607015504189E-2</v>
      </c>
      <c r="G94">
        <v>5.0400068182909763E-4</v>
      </c>
      <c r="H94">
        <v>8.8236611250458452E-4</v>
      </c>
      <c r="I94">
        <v>1.2863049622302558E-3</v>
      </c>
      <c r="J94">
        <v>7.3372648898590853E-3</v>
      </c>
      <c r="K94">
        <v>8.5436420711132444E-4</v>
      </c>
      <c r="L94">
        <v>2.4985576421322264E-2</v>
      </c>
      <c r="M94">
        <v>3.9995704630513274E-3</v>
      </c>
      <c r="N94">
        <v>3.5311502950996498E-4</v>
      </c>
      <c r="O94">
        <v>1.5082596983920227E-4</v>
      </c>
      <c r="P94">
        <v>4.5787371404468757E-3</v>
      </c>
      <c r="Q94">
        <v>3.6736223385673838E-3</v>
      </c>
      <c r="R94">
        <v>4.2670532157558227E-3</v>
      </c>
      <c r="S94">
        <v>7.6672440452227875E-2</v>
      </c>
    </row>
    <row r="95" spans="1:19">
      <c r="A95" t="s">
        <v>100</v>
      </c>
      <c r="B95" s="33" t="s">
        <v>135</v>
      </c>
      <c r="C95">
        <v>2.9094450957138918E-2</v>
      </c>
      <c r="D95">
        <v>2.8559929927673977E-4</v>
      </c>
      <c r="E95">
        <v>3.8277673906850218E-5</v>
      </c>
      <c r="F95">
        <v>6.210161782985324E-2</v>
      </c>
      <c r="G95">
        <v>4.8252401432336001E-4</v>
      </c>
      <c r="H95">
        <v>1.0378697681425741E-3</v>
      </c>
      <c r="I95">
        <v>0</v>
      </c>
      <c r="J95">
        <v>6.402742866342237E-3</v>
      </c>
      <c r="K95">
        <v>2.0232200430458924E-5</v>
      </c>
      <c r="L95">
        <v>9.9516195039228705E-4</v>
      </c>
      <c r="M95">
        <v>7.2997650554125215E-3</v>
      </c>
      <c r="N95">
        <v>1.4431581788443282E-4</v>
      </c>
      <c r="O95">
        <v>6.1563125978714162E-6</v>
      </c>
      <c r="P95">
        <v>2.1615478697617263E-2</v>
      </c>
      <c r="Q95">
        <v>4.4537339730094772E-2</v>
      </c>
      <c r="R95">
        <v>9.2276212418411774E-3</v>
      </c>
      <c r="S95">
        <v>0.18328915341515994</v>
      </c>
    </row>
    <row r="96" spans="1:19">
      <c r="A96" t="s">
        <v>100</v>
      </c>
      <c r="B96" s="33" t="s">
        <v>136</v>
      </c>
      <c r="C96">
        <v>1.1281538095840205E-2</v>
      </c>
      <c r="D96">
        <v>1.6619128533568173E-5</v>
      </c>
      <c r="E96">
        <v>1.4908299939323522E-3</v>
      </c>
      <c r="F96">
        <v>6.7715995528317308E-2</v>
      </c>
      <c r="G96">
        <v>0</v>
      </c>
      <c r="H96">
        <v>0</v>
      </c>
      <c r="I96">
        <v>2.4763330811827799E-4</v>
      </c>
      <c r="J96">
        <v>1.4256207220668671E-3</v>
      </c>
      <c r="K96">
        <v>1.9875820500780961E-5</v>
      </c>
      <c r="L96">
        <v>2.1685713080678681E-2</v>
      </c>
      <c r="M96">
        <v>4.7156140879582864E-3</v>
      </c>
      <c r="N96">
        <v>2.2386489772685536E-4</v>
      </c>
      <c r="O96">
        <v>2.3693519687340014E-6</v>
      </c>
      <c r="P96">
        <v>6.2502319090995684E-3</v>
      </c>
      <c r="Q96">
        <v>3.1101641860757923E-3</v>
      </c>
      <c r="R96">
        <v>2.1627266683807989E-3</v>
      </c>
      <c r="S96">
        <v>0.12034879677952404</v>
      </c>
    </row>
    <row r="97" spans="1:19">
      <c r="A97" t="s">
        <v>100</v>
      </c>
      <c r="B97" s="33" t="s">
        <v>137</v>
      </c>
      <c r="C97">
        <v>6.4359867304375484E-4</v>
      </c>
      <c r="D97">
        <v>6.885756611341165E-5</v>
      </c>
      <c r="E97">
        <v>4.2235520796463089E-4</v>
      </c>
      <c r="F97">
        <v>7.3701509648628871E-2</v>
      </c>
      <c r="G97">
        <v>9.3597728372429856E-4</v>
      </c>
      <c r="H97">
        <v>1.6233655515041079E-4</v>
      </c>
      <c r="I97">
        <v>7.6141456756273485E-5</v>
      </c>
      <c r="J97">
        <v>7.1281036103343354E-4</v>
      </c>
      <c r="K97">
        <v>0</v>
      </c>
      <c r="L97">
        <v>0.13335982671060975</v>
      </c>
      <c r="M97">
        <v>3.7246971377298266E-3</v>
      </c>
      <c r="N97">
        <v>4.2068530167060914E-3</v>
      </c>
      <c r="O97">
        <v>3.8062958747503428E-5</v>
      </c>
      <c r="P97">
        <v>5.6195479734295617E-3</v>
      </c>
      <c r="Q97">
        <v>4.0032031885672836E-4</v>
      </c>
      <c r="R97">
        <v>4.1354976743548377E-3</v>
      </c>
      <c r="S97">
        <v>0.22820839254291059</v>
      </c>
    </row>
    <row r="98" spans="1:19">
      <c r="A98" t="s">
        <v>100</v>
      </c>
      <c r="B98" s="33" t="s">
        <v>138</v>
      </c>
      <c r="C98">
        <v>1.0975899810564016E-2</v>
      </c>
      <c r="D98">
        <v>9.3398190117199853E-4</v>
      </c>
      <c r="E98">
        <v>1.1493671082123402E-3</v>
      </c>
      <c r="F98">
        <v>0</v>
      </c>
      <c r="G98">
        <v>1.167606064533544E-2</v>
      </c>
      <c r="H98">
        <v>1.6342948754428654E-3</v>
      </c>
      <c r="I98">
        <v>2.3974444132845996E-4</v>
      </c>
      <c r="J98">
        <v>1.0329765241792188E-3</v>
      </c>
      <c r="K98">
        <v>9.3070193372679633E-6</v>
      </c>
      <c r="L98">
        <v>2.0555230088803E-2</v>
      </c>
      <c r="M98">
        <v>6.0019807068156794E-3</v>
      </c>
      <c r="N98">
        <v>2.2384828438148929E-4</v>
      </c>
      <c r="O98">
        <v>3.7894842229074799E-4</v>
      </c>
      <c r="P98">
        <v>2.6750034953177959E-3</v>
      </c>
      <c r="Q98">
        <v>4.5983569510177347E-3</v>
      </c>
      <c r="R98">
        <v>7.7392218066165697E-3</v>
      </c>
      <c r="S98">
        <v>6.9824222080569598E-2</v>
      </c>
    </row>
    <row r="99" spans="1:19">
      <c r="A99" t="s">
        <v>100</v>
      </c>
      <c r="B99" s="33" t="s">
        <v>139</v>
      </c>
      <c r="C99">
        <v>4.9939087171658514E-2</v>
      </c>
      <c r="D99">
        <v>5.390145587378381E-4</v>
      </c>
      <c r="E99">
        <v>3.8245136702597105E-4</v>
      </c>
      <c r="F99">
        <v>6.9001797588725822E-3</v>
      </c>
      <c r="G99">
        <v>4.4813347874850251E-4</v>
      </c>
      <c r="H99">
        <v>0</v>
      </c>
      <c r="I99">
        <v>2.4093694174365243E-3</v>
      </c>
      <c r="J99">
        <v>1.0041761793289083E-3</v>
      </c>
      <c r="K99">
        <v>3.243612934655804E-5</v>
      </c>
      <c r="L99">
        <v>8.8922979365690935E-4</v>
      </c>
      <c r="M99">
        <v>3.2258050070819166E-3</v>
      </c>
      <c r="N99">
        <v>2.0387686439882202E-4</v>
      </c>
      <c r="O99">
        <v>4.4717713785780155E-5</v>
      </c>
      <c r="P99">
        <v>5.7106713823475985E-3</v>
      </c>
      <c r="Q99">
        <v>2.6634475726190487E-3</v>
      </c>
      <c r="R99">
        <v>2.99044826730821E-3</v>
      </c>
      <c r="S99">
        <v>7.7383044662155953E-2</v>
      </c>
    </row>
    <row r="100" spans="1:19">
      <c r="A100" t="s">
        <v>100</v>
      </c>
      <c r="B100" s="33" t="s">
        <v>140</v>
      </c>
      <c r="C100">
        <v>2.0366087512343256E-2</v>
      </c>
      <c r="D100">
        <v>2.9945253263052862E-5</v>
      </c>
      <c r="E100">
        <v>1.6706475029937273E-5</v>
      </c>
      <c r="F100">
        <v>0.11859656201323787</v>
      </c>
      <c r="G100">
        <v>4.3503379058762448E-4</v>
      </c>
      <c r="H100">
        <v>8.5220100475691396E-4</v>
      </c>
      <c r="I100">
        <v>4.8092657677800688E-5</v>
      </c>
      <c r="J100">
        <v>0</v>
      </c>
      <c r="K100">
        <v>4.3704411112344133E-6</v>
      </c>
      <c r="L100">
        <v>1.8831022185842983E-2</v>
      </c>
      <c r="M100">
        <v>3.0906850451355439E-3</v>
      </c>
      <c r="N100">
        <v>7.5717486766535558E-3</v>
      </c>
      <c r="O100">
        <v>2.1146088192980361E-6</v>
      </c>
      <c r="P100">
        <v>8.1454347328424603E-3</v>
      </c>
      <c r="Q100">
        <v>2.1036332099342303E-3</v>
      </c>
      <c r="R100">
        <v>2.4375128838549642E-3</v>
      </c>
      <c r="S100">
        <v>0.18253115049139979</v>
      </c>
    </row>
    <row r="101" spans="1:19">
      <c r="A101" t="s">
        <v>100</v>
      </c>
      <c r="B101" s="33" t="s">
        <v>141</v>
      </c>
      <c r="C101">
        <v>1.1440913765341065E-2</v>
      </c>
      <c r="D101">
        <v>6.3428762161477081E-5</v>
      </c>
      <c r="E101">
        <v>3.9993178234520865E-4</v>
      </c>
      <c r="F101">
        <v>6.0640502275361996E-2</v>
      </c>
      <c r="G101">
        <v>4.2784235464665699E-4</v>
      </c>
      <c r="H101">
        <v>8.5706007602492917E-5</v>
      </c>
      <c r="I101">
        <v>1.1910081805455164E-5</v>
      </c>
      <c r="J101">
        <v>0</v>
      </c>
      <c r="K101">
        <v>2.8231152713836805E-4</v>
      </c>
      <c r="L101">
        <v>1.9912334016304101E-2</v>
      </c>
      <c r="M101">
        <v>2.269287574936385E-4</v>
      </c>
      <c r="N101">
        <v>5.3295846689316306E-4</v>
      </c>
      <c r="O101">
        <v>3.5350128923167246E-5</v>
      </c>
      <c r="P101">
        <v>3.7979477733713907E-3</v>
      </c>
      <c r="Q101">
        <v>2.4156754147952597E-4</v>
      </c>
      <c r="R101">
        <v>3.6987293934807042E-3</v>
      </c>
      <c r="S101">
        <v>0.10179836263438347</v>
      </c>
    </row>
    <row r="102" spans="1:19">
      <c r="A102" t="s">
        <v>100</v>
      </c>
      <c r="B102" s="33" t="s">
        <v>142</v>
      </c>
      <c r="C102">
        <v>1.1722557933310895E-2</v>
      </c>
      <c r="D102">
        <v>3.1671844435900987E-3</v>
      </c>
      <c r="E102">
        <v>3.5526696550636228E-4</v>
      </c>
      <c r="F102">
        <v>0</v>
      </c>
      <c r="G102">
        <v>0</v>
      </c>
      <c r="H102">
        <v>8.682653071852009E-4</v>
      </c>
      <c r="I102">
        <v>0</v>
      </c>
      <c r="J102">
        <v>0</v>
      </c>
      <c r="K102">
        <v>0</v>
      </c>
      <c r="L102">
        <v>1.7710247597314321E-2</v>
      </c>
      <c r="M102">
        <v>6.4611739237196986E-4</v>
      </c>
      <c r="N102">
        <v>1.8214696440246314E-3</v>
      </c>
      <c r="O102">
        <v>1.4725115539987454E-5</v>
      </c>
      <c r="P102">
        <v>4.3872041189789712E-3</v>
      </c>
      <c r="Q102">
        <v>2.337891994379504E-4</v>
      </c>
      <c r="R102">
        <v>9.4513766199000315E-4</v>
      </c>
      <c r="S102">
        <v>4.1871965379129961E-2</v>
      </c>
    </row>
    <row r="103" spans="1:19">
      <c r="A103" t="s">
        <v>100</v>
      </c>
      <c r="B103" s="33" t="s">
        <v>143</v>
      </c>
      <c r="C103">
        <v>1.1493845190273078E-2</v>
      </c>
      <c r="D103">
        <v>0</v>
      </c>
      <c r="E103">
        <v>3.7884313774572131E-4</v>
      </c>
      <c r="F103">
        <v>5.2545716047006863E-2</v>
      </c>
      <c r="G103">
        <v>3.9160568795882256E-2</v>
      </c>
      <c r="H103">
        <v>4.0246296427515205E-5</v>
      </c>
      <c r="I103">
        <v>3.396420262413713E-5</v>
      </c>
      <c r="J103">
        <v>0</v>
      </c>
      <c r="K103">
        <v>0</v>
      </c>
      <c r="L103">
        <v>1.6910863180967795E-3</v>
      </c>
      <c r="M103">
        <v>6.0157610322697508E-4</v>
      </c>
      <c r="N103">
        <v>1.3648868540983017E-4</v>
      </c>
      <c r="O103">
        <v>3.4316785762544821E-5</v>
      </c>
      <c r="P103">
        <v>3.5687170988847328E-3</v>
      </c>
      <c r="Q103">
        <v>0</v>
      </c>
      <c r="R103">
        <v>3.8487173949164344E-4</v>
      </c>
      <c r="S103">
        <v>0.11007024040060287</v>
      </c>
    </row>
    <row r="104" spans="1:19">
      <c r="A104" t="s">
        <v>100</v>
      </c>
      <c r="B104" s="33" t="s">
        <v>144</v>
      </c>
      <c r="C104">
        <v>1.5793361143110474E-3</v>
      </c>
      <c r="D104">
        <v>2.5311340845934893E-4</v>
      </c>
      <c r="E104">
        <v>3.8831355703938808E-4</v>
      </c>
      <c r="F104">
        <v>1.2433120667196818E-2</v>
      </c>
      <c r="G104">
        <v>0</v>
      </c>
      <c r="H104">
        <v>1.9869156724627857E-4</v>
      </c>
      <c r="I104">
        <v>0</v>
      </c>
      <c r="J104">
        <v>0</v>
      </c>
      <c r="K104">
        <v>1.2463268505014113E-5</v>
      </c>
      <c r="L104">
        <v>1.6525927418285846E-2</v>
      </c>
      <c r="M104">
        <v>2.4126051984394437E-3</v>
      </c>
      <c r="N104">
        <v>7.052303189745146E-4</v>
      </c>
      <c r="O104">
        <v>1.9638960512824433E-6</v>
      </c>
      <c r="P104">
        <v>9.5272595267381632E-4</v>
      </c>
      <c r="Q104">
        <v>0</v>
      </c>
      <c r="R104">
        <v>5.6789643586796501E-4</v>
      </c>
      <c r="S104">
        <v>3.6031387803006965E-2</v>
      </c>
    </row>
    <row r="105" spans="1:19">
      <c r="A105" t="s">
        <v>100</v>
      </c>
      <c r="B105" s="33" t="s">
        <v>145</v>
      </c>
      <c r="C105">
        <v>5.3044690235282133E-4</v>
      </c>
      <c r="D105">
        <v>8.9897804226968248E-5</v>
      </c>
      <c r="E105">
        <v>3.2028476661505323E-5</v>
      </c>
      <c r="F105">
        <v>0</v>
      </c>
      <c r="G105">
        <v>3.900518364687855E-4</v>
      </c>
      <c r="H105">
        <v>0</v>
      </c>
      <c r="I105">
        <v>0</v>
      </c>
      <c r="J105">
        <v>0</v>
      </c>
      <c r="K105">
        <v>0</v>
      </c>
      <c r="L105">
        <v>1.7717447807086728E-2</v>
      </c>
      <c r="M105">
        <v>3.105319726880218E-3</v>
      </c>
      <c r="N105">
        <v>1.832927179867383E-2</v>
      </c>
      <c r="O105">
        <v>4.0656545608058758E-5</v>
      </c>
      <c r="P105">
        <v>6.4652515615168937E-3</v>
      </c>
      <c r="Q105">
        <v>4.8638970184811114E-8</v>
      </c>
      <c r="R105">
        <v>2.5319878695739817E-4</v>
      </c>
      <c r="S105">
        <v>4.6953619885414355E-2</v>
      </c>
    </row>
    <row r="106" spans="1:19">
      <c r="A106" t="s">
        <v>100</v>
      </c>
      <c r="B106" s="33" t="s">
        <v>146</v>
      </c>
      <c r="C106">
        <v>5.1858272404459171E-4</v>
      </c>
      <c r="D106">
        <v>0</v>
      </c>
      <c r="E106">
        <v>3.1251600058768148E-4</v>
      </c>
      <c r="F106">
        <v>6.0058619017127057E-3</v>
      </c>
      <c r="G106">
        <v>0</v>
      </c>
      <c r="H106">
        <v>9.5130880605864832E-5</v>
      </c>
      <c r="I106">
        <v>3.1661688643769281E-5</v>
      </c>
      <c r="J106">
        <v>0</v>
      </c>
      <c r="K106">
        <v>8.841255103023693E-4</v>
      </c>
      <c r="L106">
        <v>3.3623333553549628E-3</v>
      </c>
      <c r="M106">
        <v>2.9618357101579562E-4</v>
      </c>
      <c r="N106">
        <v>8.3946318254035646E-5</v>
      </c>
      <c r="O106">
        <v>1.8749724149669245E-6</v>
      </c>
      <c r="P106">
        <v>3.2833618924623664E-3</v>
      </c>
      <c r="Q106">
        <v>3.7012950500070474E-6</v>
      </c>
      <c r="R106">
        <v>3.1148700217542569E-4</v>
      </c>
      <c r="S106">
        <v>1.5190767112699177E-2</v>
      </c>
    </row>
    <row r="107" spans="1:19">
      <c r="A107" t="s">
        <v>100</v>
      </c>
      <c r="B107" s="33" t="s">
        <v>147</v>
      </c>
      <c r="C107">
        <v>0</v>
      </c>
      <c r="D107">
        <v>0</v>
      </c>
      <c r="E107">
        <v>3.1312115502002413E-5</v>
      </c>
      <c r="F107">
        <v>5.8384128940929259E-3</v>
      </c>
      <c r="G107">
        <v>3.7917682901422722E-4</v>
      </c>
      <c r="H107">
        <v>0</v>
      </c>
      <c r="I107">
        <v>0</v>
      </c>
      <c r="J107">
        <v>0</v>
      </c>
      <c r="K107">
        <v>0</v>
      </c>
      <c r="L107">
        <v>1.5401803690942018E-2</v>
      </c>
      <c r="M107">
        <v>2.1545554650845844E-3</v>
      </c>
      <c r="N107">
        <v>6.0534466576100954E-4</v>
      </c>
      <c r="O107">
        <v>0</v>
      </c>
      <c r="P107">
        <v>6.2286887144988867E-3</v>
      </c>
      <c r="Q107">
        <v>0</v>
      </c>
      <c r="R107">
        <v>3.7529416626824741E-5</v>
      </c>
      <c r="S107">
        <v>3.0676823791623065E-2</v>
      </c>
    </row>
    <row r="108" spans="1:19">
      <c r="A108" t="s">
        <v>100</v>
      </c>
      <c r="B108" s="33" t="s">
        <v>148</v>
      </c>
      <c r="C108">
        <v>0</v>
      </c>
      <c r="D108">
        <v>4.2316318265012143E-5</v>
      </c>
      <c r="E108">
        <v>5.9692813937062272E-4</v>
      </c>
      <c r="F108">
        <v>0</v>
      </c>
      <c r="G108">
        <v>0</v>
      </c>
      <c r="H108">
        <v>1.8317347719687405E-4</v>
      </c>
      <c r="I108">
        <v>0</v>
      </c>
      <c r="J108">
        <v>0</v>
      </c>
      <c r="K108">
        <v>1.1618353925602065E-5</v>
      </c>
      <c r="L108">
        <v>3.1901403126362027E-2</v>
      </c>
      <c r="M108">
        <v>3.1067857923243736E-3</v>
      </c>
      <c r="N108">
        <v>2.1079523795819455E-5</v>
      </c>
      <c r="O108">
        <v>8.2773590793228102E-6</v>
      </c>
      <c r="P108">
        <v>2.9320098907970049E-3</v>
      </c>
      <c r="Q108">
        <v>4.6566348999022011E-8</v>
      </c>
      <c r="R108">
        <v>7.9889969576640851E-5</v>
      </c>
      <c r="S108">
        <v>3.8883528517033028E-2</v>
      </c>
    </row>
    <row r="109" spans="1:19">
      <c r="A109" t="s">
        <v>100</v>
      </c>
      <c r="B109" s="33" t="s">
        <v>149</v>
      </c>
      <c r="C109">
        <v>0</v>
      </c>
      <c r="D109">
        <v>0</v>
      </c>
      <c r="E109">
        <v>3.0826840983932957E-4</v>
      </c>
      <c r="F109">
        <v>0</v>
      </c>
      <c r="G109">
        <v>0</v>
      </c>
      <c r="H109">
        <v>0</v>
      </c>
      <c r="I109">
        <v>3.031250880325409E-5</v>
      </c>
      <c r="J109">
        <v>0</v>
      </c>
      <c r="K109">
        <v>0</v>
      </c>
      <c r="L109">
        <v>1.6367339402712844E-2</v>
      </c>
      <c r="M109">
        <v>1.2661728840512865E-4</v>
      </c>
      <c r="N109">
        <v>4.1433043064031949E-5</v>
      </c>
      <c r="O109">
        <v>6.3695792553136732E-5</v>
      </c>
      <c r="P109">
        <v>2.1037297532302546E-3</v>
      </c>
      <c r="Q109">
        <v>9.0327205271023558E-8</v>
      </c>
      <c r="R109">
        <v>1.1267609599485695E-4</v>
      </c>
      <c r="S109">
        <v>1.9154162621759951E-2</v>
      </c>
    </row>
    <row r="110" spans="1:19">
      <c r="A110" t="s">
        <v>100</v>
      </c>
      <c r="B110" s="33" t="s">
        <v>150</v>
      </c>
      <c r="C110">
        <v>8.1331704436067298E-3</v>
      </c>
      <c r="D110">
        <v>0</v>
      </c>
      <c r="E110">
        <v>3.017351077988506E-4</v>
      </c>
      <c r="F110">
        <v>0</v>
      </c>
      <c r="G110">
        <v>0</v>
      </c>
      <c r="H110">
        <v>0</v>
      </c>
      <c r="I110">
        <v>5.879877231018682E-5</v>
      </c>
      <c r="J110">
        <v>0</v>
      </c>
      <c r="K110">
        <v>0</v>
      </c>
      <c r="L110">
        <v>1.3890049779377023E-3</v>
      </c>
      <c r="M110">
        <v>8.3388979946974473E-5</v>
      </c>
      <c r="N110">
        <v>2.5897709302391547E-4</v>
      </c>
      <c r="O110">
        <v>1.709359594315174E-6</v>
      </c>
      <c r="P110">
        <v>5.1785831376882641E-4</v>
      </c>
      <c r="Q110">
        <v>0</v>
      </c>
      <c r="R110">
        <v>4.994975326759743E-4</v>
      </c>
      <c r="S110">
        <v>1.1244140580572548E-2</v>
      </c>
    </row>
    <row r="111" spans="1:19">
      <c r="A111" t="s">
        <v>100</v>
      </c>
      <c r="B111" s="33" t="s">
        <v>151</v>
      </c>
      <c r="C111">
        <v>8.0363702884120869E-3</v>
      </c>
      <c r="D111">
        <v>4.0100457337377549E-5</v>
      </c>
      <c r="E111">
        <v>2.8180903951857683E-4</v>
      </c>
      <c r="F111">
        <v>0</v>
      </c>
      <c r="G111">
        <v>0</v>
      </c>
      <c r="H111">
        <v>0</v>
      </c>
      <c r="I111">
        <v>0</v>
      </c>
      <c r="J111">
        <v>0</v>
      </c>
      <c r="K111">
        <v>1.1123268237822614E-5</v>
      </c>
      <c r="L111">
        <v>1.443341743988924E-2</v>
      </c>
      <c r="M111">
        <v>4.3222307221837397E-3</v>
      </c>
      <c r="N111">
        <v>1.1127867820093229E-5</v>
      </c>
      <c r="O111">
        <v>3.2430173759145919E-5</v>
      </c>
      <c r="P111">
        <v>2.8493513974563456E-3</v>
      </c>
      <c r="Q111">
        <v>0</v>
      </c>
      <c r="R111">
        <v>9.8589307135910076E-6</v>
      </c>
      <c r="S111">
        <v>3.0027819585029647E-2</v>
      </c>
    </row>
    <row r="112" spans="1:19">
      <c r="A112" t="s">
        <v>100</v>
      </c>
      <c r="B112" s="33" t="s">
        <v>152</v>
      </c>
      <c r="C112">
        <v>2.2484584393112073E-3</v>
      </c>
      <c r="D112">
        <v>0</v>
      </c>
      <c r="E112">
        <v>0</v>
      </c>
      <c r="F112">
        <v>0</v>
      </c>
      <c r="G112">
        <v>0</v>
      </c>
      <c r="H112">
        <v>1.7141201520498583E-4</v>
      </c>
      <c r="I112">
        <v>0</v>
      </c>
      <c r="J112">
        <v>0</v>
      </c>
      <c r="K112">
        <v>2.157639015332169E-5</v>
      </c>
      <c r="L112">
        <v>0</v>
      </c>
      <c r="M112">
        <v>2.5903811603811278E-4</v>
      </c>
      <c r="N112">
        <v>3.7049655171372819E-5</v>
      </c>
      <c r="O112">
        <v>4.4174559403753477E-6</v>
      </c>
      <c r="P112">
        <v>3.1552146419624449E-3</v>
      </c>
      <c r="Q112">
        <v>4.3247464276419123E-8</v>
      </c>
      <c r="R112">
        <v>3.8515458033572259E-5</v>
      </c>
      <c r="S112">
        <v>5.9357254189649211E-3</v>
      </c>
    </row>
    <row r="113" spans="1:19">
      <c r="A113" t="s">
        <v>100</v>
      </c>
      <c r="B113" s="33" t="s">
        <v>153</v>
      </c>
      <c r="C113">
        <v>4.464650160223016E-4</v>
      </c>
      <c r="D113">
        <v>0</v>
      </c>
      <c r="E113">
        <v>1.2668195831899709E-5</v>
      </c>
      <c r="F113">
        <v>0</v>
      </c>
      <c r="G113">
        <v>0</v>
      </c>
      <c r="H113">
        <v>0</v>
      </c>
      <c r="I113">
        <v>2.8152070397080564E-5</v>
      </c>
      <c r="J113">
        <v>0</v>
      </c>
      <c r="K113">
        <v>0</v>
      </c>
      <c r="L113">
        <v>6.4882715957281789E-4</v>
      </c>
      <c r="M113">
        <v>3.3618971249982366E-4</v>
      </c>
      <c r="N113">
        <v>9.7649641688235533E-6</v>
      </c>
      <c r="O113">
        <v>0</v>
      </c>
      <c r="P113">
        <v>2.5970371862147346E-3</v>
      </c>
      <c r="Q113">
        <v>0</v>
      </c>
      <c r="R113">
        <v>1.513603679157427E-4</v>
      </c>
      <c r="S113">
        <v>4.2304646727302497E-3</v>
      </c>
    </row>
    <row r="114" spans="1:19">
      <c r="A114" t="s">
        <v>100</v>
      </c>
      <c r="B114" s="33" t="s">
        <v>154</v>
      </c>
      <c r="C114">
        <v>0</v>
      </c>
      <c r="D114">
        <v>0</v>
      </c>
      <c r="E114">
        <v>1.2440528338486523E-5</v>
      </c>
      <c r="F114">
        <v>0</v>
      </c>
      <c r="G114">
        <v>0</v>
      </c>
      <c r="H114">
        <v>8.2801166270130011E-5</v>
      </c>
      <c r="I114">
        <v>0</v>
      </c>
      <c r="J114">
        <v>0</v>
      </c>
      <c r="K114">
        <v>0</v>
      </c>
      <c r="L114">
        <v>6.3716671044034001E-4</v>
      </c>
      <c r="M114">
        <v>1.1281152750253653E-2</v>
      </c>
      <c r="N114">
        <v>2.4240557669941154E-4</v>
      </c>
      <c r="O114">
        <v>3.4139836742108631E-5</v>
      </c>
      <c r="P114">
        <v>1.1144809369447728E-3</v>
      </c>
      <c r="Q114">
        <v>4.1983270193668432E-8</v>
      </c>
      <c r="R114">
        <v>2.4478607425137966E-4</v>
      </c>
      <c r="S114">
        <v>1.3649415563179446E-2</v>
      </c>
    </row>
    <row r="115" spans="1:19">
      <c r="A115" t="s">
        <v>100</v>
      </c>
      <c r="B115" s="33" t="s">
        <v>155</v>
      </c>
      <c r="C115">
        <v>7.5530594572015275E-3</v>
      </c>
      <c r="D115">
        <v>3.7381952072479407E-5</v>
      </c>
      <c r="E115">
        <v>5.4239983060311303E-5</v>
      </c>
      <c r="F115">
        <v>0</v>
      </c>
      <c r="G115">
        <v>0</v>
      </c>
      <c r="H115">
        <v>0</v>
      </c>
      <c r="I115">
        <v>2.7329138478915382E-5</v>
      </c>
      <c r="J115">
        <v>0</v>
      </c>
      <c r="K115">
        <v>1.0330488726895126E-5</v>
      </c>
      <c r="L115">
        <v>0</v>
      </c>
      <c r="M115">
        <v>6.015859372747645E-2</v>
      </c>
      <c r="N115">
        <v>5.9898790034651483E-6</v>
      </c>
      <c r="O115">
        <v>0</v>
      </c>
      <c r="P115">
        <v>5.0547105673359738E-4</v>
      </c>
      <c r="Q115">
        <v>6.9141890731927447E-4</v>
      </c>
      <c r="R115">
        <v>2.3608364199390053E-4</v>
      </c>
      <c r="S115">
        <v>6.9279898231911829E-2</v>
      </c>
    </row>
    <row r="116" spans="1:19">
      <c r="A116" t="s">
        <v>100</v>
      </c>
      <c r="B116" s="33" t="s">
        <v>156</v>
      </c>
      <c r="C116">
        <v>8.6761622886193379E-3</v>
      </c>
      <c r="D116">
        <v>0</v>
      </c>
      <c r="E116">
        <v>0</v>
      </c>
      <c r="F116">
        <v>0</v>
      </c>
      <c r="G116">
        <v>0</v>
      </c>
      <c r="H116">
        <v>8.0492592855030409E-5</v>
      </c>
      <c r="I116">
        <v>2.6877367253597129E-5</v>
      </c>
      <c r="J116">
        <v>0</v>
      </c>
      <c r="K116">
        <v>0</v>
      </c>
      <c r="L116">
        <v>0</v>
      </c>
      <c r="M116">
        <v>4.4015895155347096E-4</v>
      </c>
      <c r="N116">
        <v>3.4537971036030513E-5</v>
      </c>
      <c r="O116">
        <v>4.1117586157546349E-6</v>
      </c>
      <c r="P116">
        <v>1.9732022469334254E-3</v>
      </c>
      <c r="Q116">
        <v>9.653040792317924E-2</v>
      </c>
      <c r="R116">
        <v>9.1475004989405306E-5</v>
      </c>
      <c r="S116">
        <v>0.10785742610516991</v>
      </c>
    </row>
    <row r="117" spans="1:19">
      <c r="A117" t="s">
        <v>100</v>
      </c>
      <c r="B117" s="33" t="s">
        <v>157</v>
      </c>
      <c r="C117">
        <v>1.2362198409583414E-3</v>
      </c>
      <c r="D117">
        <v>0</v>
      </c>
      <c r="E117">
        <v>0</v>
      </c>
      <c r="F117">
        <v>0</v>
      </c>
      <c r="G117">
        <v>0</v>
      </c>
      <c r="H117">
        <v>0</v>
      </c>
      <c r="I117">
        <v>0</v>
      </c>
      <c r="J117">
        <v>0</v>
      </c>
      <c r="K117">
        <v>1.0028511331139356E-5</v>
      </c>
      <c r="L117">
        <v>1.397320359288301E-3</v>
      </c>
      <c r="M117">
        <v>2.0500993059426875E-3</v>
      </c>
      <c r="N117">
        <v>2.3109767364992706E-4</v>
      </c>
      <c r="O117">
        <v>4.0918779290466389E-6</v>
      </c>
      <c r="P117">
        <v>1.3537385245037115E-3</v>
      </c>
      <c r="Q117">
        <v>0</v>
      </c>
      <c r="R117">
        <v>8.8938888040956954E-6</v>
      </c>
      <c r="S117">
        <v>6.2914899826864712E-3</v>
      </c>
    </row>
    <row r="118" spans="1:19">
      <c r="A118" t="s">
        <v>100</v>
      </c>
      <c r="B118" s="33" t="s">
        <v>158</v>
      </c>
      <c r="C118">
        <v>0</v>
      </c>
      <c r="D118">
        <v>3.5789018205445444E-5</v>
      </c>
      <c r="E118">
        <v>2.3258969797379514E-5</v>
      </c>
      <c r="F118">
        <v>0</v>
      </c>
      <c r="G118">
        <v>0</v>
      </c>
      <c r="H118">
        <v>0</v>
      </c>
      <c r="I118">
        <v>0</v>
      </c>
      <c r="J118">
        <v>0</v>
      </c>
      <c r="K118">
        <v>9.8627324920386172E-6</v>
      </c>
      <c r="L118">
        <v>2.5719445715211009E-3</v>
      </c>
      <c r="M118">
        <v>7.5252761461364059E-5</v>
      </c>
      <c r="N118">
        <v>4.287910694955599E-6</v>
      </c>
      <c r="O118">
        <v>0</v>
      </c>
      <c r="P118">
        <v>3.694368927469327E-4</v>
      </c>
      <c r="Q118">
        <v>7.7925644603737965E-8</v>
      </c>
      <c r="R118">
        <v>1.4011714482009552E-4</v>
      </c>
      <c r="S118">
        <v>3.2300279273158594E-3</v>
      </c>
    </row>
    <row r="119" spans="1:19">
      <c r="A119" t="s">
        <v>100</v>
      </c>
      <c r="B119" s="33" t="s">
        <v>159</v>
      </c>
      <c r="C119">
        <v>0</v>
      </c>
      <c r="D119">
        <v>3.4795041667035065E-5</v>
      </c>
      <c r="E119">
        <v>2.7087751800658477E-4</v>
      </c>
      <c r="F119">
        <v>0</v>
      </c>
      <c r="G119">
        <v>0</v>
      </c>
      <c r="H119">
        <v>0</v>
      </c>
      <c r="I119">
        <v>2.5413103943439097E-5</v>
      </c>
      <c r="J119">
        <v>0</v>
      </c>
      <c r="K119">
        <v>0</v>
      </c>
      <c r="L119">
        <v>1.2575883233623131E-2</v>
      </c>
      <c r="M119">
        <v>4.1828597969306713E-4</v>
      </c>
      <c r="N119">
        <v>4.8599908672919412E-4</v>
      </c>
      <c r="O119">
        <v>3.9277921025648865E-6</v>
      </c>
      <c r="P119">
        <v>9.7906303638595205E-5</v>
      </c>
      <c r="Q119">
        <v>0</v>
      </c>
      <c r="R119">
        <v>9.4577835355380557E-5</v>
      </c>
      <c r="S119">
        <v>1.4007665894553156E-2</v>
      </c>
    </row>
    <row r="120" spans="1:19">
      <c r="A120" t="s">
        <v>100</v>
      </c>
      <c r="B120" s="33" t="s">
        <v>160</v>
      </c>
      <c r="C120">
        <v>6.9438226222544586E-3</v>
      </c>
      <c r="D120">
        <v>3.4626804815918177E-5</v>
      </c>
      <c r="E120">
        <v>2.4261872119935024E-4</v>
      </c>
      <c r="F120">
        <v>0</v>
      </c>
      <c r="G120">
        <v>0</v>
      </c>
      <c r="H120">
        <v>0</v>
      </c>
      <c r="I120">
        <v>2.5312833714430383E-5</v>
      </c>
      <c r="J120">
        <v>0</v>
      </c>
      <c r="K120">
        <v>0</v>
      </c>
      <c r="L120">
        <v>1.242620636933367E-2</v>
      </c>
      <c r="M120">
        <v>2.0283100668985199E-3</v>
      </c>
      <c r="N120">
        <v>6.7327998074517836E-6</v>
      </c>
      <c r="O120">
        <v>0</v>
      </c>
      <c r="P120">
        <v>4.0691669587111789E-4</v>
      </c>
      <c r="Q120">
        <v>0</v>
      </c>
      <c r="R120">
        <v>5.095324089374742E-4</v>
      </c>
      <c r="S120">
        <v>2.262407932272481E-2</v>
      </c>
    </row>
    <row r="121" spans="1:19">
      <c r="A121" t="s">
        <v>100</v>
      </c>
      <c r="B121" s="33" t="s">
        <v>161</v>
      </c>
      <c r="C121">
        <v>7.6941087171213951E-3</v>
      </c>
      <c r="D121">
        <v>0</v>
      </c>
      <c r="E121">
        <v>3.5829421622390889E-5</v>
      </c>
      <c r="F121">
        <v>0</v>
      </c>
      <c r="G121">
        <v>0</v>
      </c>
      <c r="H121">
        <v>0</v>
      </c>
      <c r="I121">
        <v>0</v>
      </c>
      <c r="J121">
        <v>0</v>
      </c>
      <c r="K121">
        <v>0</v>
      </c>
      <c r="L121">
        <v>0</v>
      </c>
      <c r="M121">
        <v>3.681384092475426E-4</v>
      </c>
      <c r="N121">
        <v>6.4792042142158834E-5</v>
      </c>
      <c r="O121">
        <v>3.8129761958383135E-6</v>
      </c>
      <c r="P121">
        <v>8.3414539010284727E-4</v>
      </c>
      <c r="Q121">
        <v>3.7642251982106245E-8</v>
      </c>
      <c r="R121">
        <v>1.0221743933414018E-4</v>
      </c>
      <c r="S121">
        <v>9.1030820380524347E-3</v>
      </c>
    </row>
    <row r="122" spans="1:19">
      <c r="A122" t="s">
        <v>100</v>
      </c>
      <c r="B122" s="33" t="s">
        <v>162</v>
      </c>
      <c r="C122">
        <v>1.5408348778294112E-3</v>
      </c>
      <c r="D122">
        <v>3.3238257067136345E-5</v>
      </c>
      <c r="E122">
        <v>0</v>
      </c>
      <c r="F122">
        <v>0</v>
      </c>
      <c r="G122">
        <v>0</v>
      </c>
      <c r="H122">
        <v>0</v>
      </c>
      <c r="I122">
        <v>2.4503339472570218E-5</v>
      </c>
      <c r="J122">
        <v>0</v>
      </c>
      <c r="K122">
        <v>1.8614038674535927E-5</v>
      </c>
      <c r="L122">
        <v>1.8583968766279213E-3</v>
      </c>
      <c r="M122">
        <v>2.7950537875653936E-4</v>
      </c>
      <c r="N122">
        <v>2.2326758773338895E-4</v>
      </c>
      <c r="O122">
        <v>3.7499448299338489E-6</v>
      </c>
      <c r="P122">
        <v>8.611603424970582E-4</v>
      </c>
      <c r="Q122">
        <v>0</v>
      </c>
      <c r="R122">
        <v>5.5182866400826924E-5</v>
      </c>
      <c r="S122">
        <v>4.8984535097815751E-3</v>
      </c>
    </row>
    <row r="123" spans="1:19">
      <c r="A123" t="s">
        <v>100</v>
      </c>
      <c r="B123" s="33" t="s">
        <v>163</v>
      </c>
      <c r="C123">
        <v>0</v>
      </c>
      <c r="D123">
        <v>0</v>
      </c>
      <c r="E123">
        <v>0</v>
      </c>
      <c r="F123">
        <v>0</v>
      </c>
      <c r="G123">
        <v>0</v>
      </c>
      <c r="H123">
        <v>0</v>
      </c>
      <c r="I123">
        <v>0</v>
      </c>
      <c r="J123">
        <v>0</v>
      </c>
      <c r="K123">
        <v>0</v>
      </c>
      <c r="L123">
        <v>1.27433342088068E-3</v>
      </c>
      <c r="M123">
        <v>1.8708555931290505E-3</v>
      </c>
      <c r="N123">
        <v>7.9630586800050196E-6</v>
      </c>
      <c r="O123">
        <v>0</v>
      </c>
      <c r="P123">
        <v>2.7266029369243938E-4</v>
      </c>
      <c r="Q123">
        <v>3.6592748386965468E-8</v>
      </c>
      <c r="R123">
        <v>1.1967166912540961E-5</v>
      </c>
      <c r="S123">
        <v>3.4378161256540807E-3</v>
      </c>
    </row>
    <row r="124" spans="1:19">
      <c r="A124" t="s">
        <v>100</v>
      </c>
      <c r="B124" s="33" t="s">
        <v>164</v>
      </c>
      <c r="C124">
        <v>0</v>
      </c>
      <c r="D124">
        <v>3.2266647439271878E-5</v>
      </c>
      <c r="E124">
        <v>2.2802752497497192E-4</v>
      </c>
      <c r="F124">
        <v>0</v>
      </c>
      <c r="G124">
        <v>0</v>
      </c>
      <c r="H124">
        <v>0</v>
      </c>
      <c r="I124">
        <v>2.3820163610910328E-5</v>
      </c>
      <c r="J124">
        <v>0</v>
      </c>
      <c r="K124">
        <v>8.9915757037761779E-6</v>
      </c>
      <c r="L124">
        <v>1.1678888872296511E-2</v>
      </c>
      <c r="M124">
        <v>3.2244606020777056E-3</v>
      </c>
      <c r="N124">
        <v>2.4128282906765719E-4</v>
      </c>
      <c r="O124">
        <v>0</v>
      </c>
      <c r="P124">
        <v>1.5717985497332165E-4</v>
      </c>
      <c r="Q124">
        <v>0</v>
      </c>
      <c r="R124">
        <v>2.771441593161228E-4</v>
      </c>
      <c r="S124">
        <v>1.587206222933446E-2</v>
      </c>
    </row>
    <row r="125" spans="1:19">
      <c r="A125" t="s">
        <v>100</v>
      </c>
      <c r="B125" s="33" t="s">
        <v>165</v>
      </c>
      <c r="C125">
        <v>6.890305793639584E-3</v>
      </c>
      <c r="D125">
        <v>0</v>
      </c>
      <c r="E125">
        <v>2.8082251206074105E-4</v>
      </c>
      <c r="F125">
        <v>0</v>
      </c>
      <c r="G125">
        <v>0</v>
      </c>
      <c r="H125">
        <v>0</v>
      </c>
      <c r="I125">
        <v>0</v>
      </c>
      <c r="J125">
        <v>0</v>
      </c>
      <c r="K125">
        <v>0</v>
      </c>
      <c r="L125">
        <v>1.2000380499685548E-2</v>
      </c>
      <c r="M125">
        <v>5.8499398237987776E-4</v>
      </c>
      <c r="N125">
        <v>2.0491719265258723E-4</v>
      </c>
      <c r="O125">
        <v>0</v>
      </c>
      <c r="P125">
        <v>2.8326751843721354E-4</v>
      </c>
      <c r="Q125">
        <v>0</v>
      </c>
      <c r="R125">
        <v>7.7114528064470278E-5</v>
      </c>
      <c r="S125">
        <v>2.0321802027126523E-2</v>
      </c>
    </row>
    <row r="126" spans="1:19">
      <c r="A126" t="s">
        <v>100</v>
      </c>
      <c r="B126" s="33" t="s">
        <v>166</v>
      </c>
      <c r="C126">
        <v>7.2529534669740769E-4</v>
      </c>
      <c r="D126">
        <v>3.1733255475341338E-5</v>
      </c>
      <c r="E126">
        <v>0</v>
      </c>
      <c r="F126">
        <v>0</v>
      </c>
      <c r="G126">
        <v>0</v>
      </c>
      <c r="H126">
        <v>0</v>
      </c>
      <c r="I126">
        <v>0</v>
      </c>
      <c r="J126">
        <v>0</v>
      </c>
      <c r="K126">
        <v>8.7408822224688265E-6</v>
      </c>
      <c r="L126">
        <v>0</v>
      </c>
      <c r="M126">
        <v>2.2690813593495562E-4</v>
      </c>
      <c r="N126">
        <v>3.362444021348665E-5</v>
      </c>
      <c r="O126">
        <v>3.5456500201980212E-6</v>
      </c>
      <c r="P126">
        <v>1.2810345877642959E-3</v>
      </c>
      <c r="Q126">
        <v>0</v>
      </c>
      <c r="R126">
        <v>2.2425905044087813E-5</v>
      </c>
      <c r="S126">
        <v>2.3333082033332175E-3</v>
      </c>
    </row>
    <row r="127" spans="1:19">
      <c r="A127" t="s">
        <v>100</v>
      </c>
      <c r="B127" s="33" t="s">
        <v>167</v>
      </c>
      <c r="C127">
        <v>0</v>
      </c>
      <c r="D127">
        <v>0</v>
      </c>
      <c r="E127">
        <v>0</v>
      </c>
      <c r="F127">
        <v>0</v>
      </c>
      <c r="G127">
        <v>0</v>
      </c>
      <c r="H127">
        <v>0</v>
      </c>
      <c r="I127">
        <v>0</v>
      </c>
      <c r="J127">
        <v>0</v>
      </c>
      <c r="K127">
        <v>0</v>
      </c>
      <c r="L127">
        <v>0</v>
      </c>
      <c r="M127">
        <v>1.5510884669360792E-3</v>
      </c>
      <c r="N127">
        <v>3.227561341567764E-5</v>
      </c>
      <c r="O127">
        <v>3.5316602635115935E-6</v>
      </c>
      <c r="P127">
        <v>1.114850380950827E-3</v>
      </c>
      <c r="Q127">
        <v>0</v>
      </c>
      <c r="R127">
        <v>2.4807550783378929E-5</v>
      </c>
      <c r="S127">
        <v>2.726553672459886E-3</v>
      </c>
    </row>
    <row r="128" spans="1:19">
      <c r="A128" t="s">
        <v>100</v>
      </c>
      <c r="B128" s="33" t="s">
        <v>168</v>
      </c>
      <c r="C128">
        <v>3.4365791141155455E-4</v>
      </c>
      <c r="D128">
        <v>0</v>
      </c>
      <c r="E128">
        <v>0</v>
      </c>
      <c r="F128">
        <v>0</v>
      </c>
      <c r="G128">
        <v>0</v>
      </c>
      <c r="H128">
        <v>0</v>
      </c>
      <c r="I128">
        <v>0</v>
      </c>
      <c r="J128">
        <v>0.27647463186989896</v>
      </c>
      <c r="K128">
        <v>0</v>
      </c>
      <c r="L128">
        <v>2.3825099498608893E-3</v>
      </c>
      <c r="M128">
        <v>1.4640642319907471E-4</v>
      </c>
      <c r="N128">
        <v>6.6088749548498527E-6</v>
      </c>
      <c r="O128">
        <v>0</v>
      </c>
      <c r="P128">
        <v>2.8293486298025528E-4</v>
      </c>
      <c r="Q128">
        <v>0</v>
      </c>
      <c r="R128">
        <v>1.9799263606401496E-4</v>
      </c>
      <c r="S128">
        <v>0.27983474252846463</v>
      </c>
    </row>
    <row r="129" spans="1:19">
      <c r="A129" t="s">
        <v>100</v>
      </c>
      <c r="B129" s="33" t="s">
        <v>169</v>
      </c>
      <c r="C129">
        <v>6.1858424053866656E-3</v>
      </c>
      <c r="D129">
        <v>0</v>
      </c>
      <c r="E129">
        <v>2.1930632394295824E-4</v>
      </c>
      <c r="F129">
        <v>0</v>
      </c>
      <c r="G129">
        <v>0</v>
      </c>
      <c r="H129">
        <v>0</v>
      </c>
      <c r="I129">
        <v>0</v>
      </c>
      <c r="J129">
        <v>0</v>
      </c>
      <c r="K129">
        <v>0</v>
      </c>
      <c r="L129">
        <v>0</v>
      </c>
      <c r="M129">
        <v>1.7369395793425113E-3</v>
      </c>
      <c r="N129">
        <v>6.2928376465265501E-7</v>
      </c>
      <c r="O129">
        <v>3.4187191886303481E-6</v>
      </c>
      <c r="P129">
        <v>2.1288851459466684E-4</v>
      </c>
      <c r="Q129">
        <v>0</v>
      </c>
      <c r="R129">
        <v>0.15032922896106271</v>
      </c>
      <c r="S129">
        <v>0.15868825378714746</v>
      </c>
    </row>
    <row r="130" spans="1:19">
      <c r="A130" t="s">
        <v>100</v>
      </c>
      <c r="B130" s="33" t="s">
        <v>170</v>
      </c>
      <c r="C130">
        <v>6.873158228231091E-4</v>
      </c>
      <c r="D130">
        <v>5.9890506526105725E-5</v>
      </c>
      <c r="E130">
        <v>2.3092357454990164E-4</v>
      </c>
      <c r="F130">
        <v>2.4111900214729758</v>
      </c>
      <c r="G130">
        <v>0</v>
      </c>
      <c r="H130">
        <v>0</v>
      </c>
      <c r="I130">
        <v>0</v>
      </c>
      <c r="J130">
        <v>0</v>
      </c>
      <c r="K130">
        <v>0</v>
      </c>
      <c r="L130">
        <v>2.1937945767604106E-2</v>
      </c>
      <c r="M130">
        <v>1.7435633379081494E-3</v>
      </c>
      <c r="N130">
        <v>3.8400503070867842E-4</v>
      </c>
      <c r="O130">
        <v>0</v>
      </c>
      <c r="P130">
        <v>2.5753937780592651E-4</v>
      </c>
      <c r="Q130">
        <v>0</v>
      </c>
      <c r="R130">
        <v>1.6406943438909138E-3</v>
      </c>
      <c r="S130">
        <v>2.4381318992349179</v>
      </c>
    </row>
    <row r="131" spans="1:19">
      <c r="A131" t="s">
        <v>100</v>
      </c>
      <c r="B131" s="33" t="s">
        <v>171</v>
      </c>
      <c r="C131">
        <v>0</v>
      </c>
      <c r="D131">
        <v>0</v>
      </c>
      <c r="E131">
        <v>0</v>
      </c>
      <c r="F131">
        <v>0</v>
      </c>
      <c r="G131">
        <v>0</v>
      </c>
      <c r="H131">
        <v>0</v>
      </c>
      <c r="I131">
        <v>0</v>
      </c>
      <c r="J131">
        <v>0</v>
      </c>
      <c r="K131">
        <v>0</v>
      </c>
      <c r="L131">
        <v>0</v>
      </c>
      <c r="M131">
        <v>1.1761984765001898E-4</v>
      </c>
      <c r="N131">
        <v>5.9442108089058365E-6</v>
      </c>
      <c r="O131">
        <v>3.3234021226125066E-6</v>
      </c>
      <c r="P131">
        <v>5.4267905509597369E-4</v>
      </c>
      <c r="Q131">
        <v>0</v>
      </c>
      <c r="R131">
        <v>2.2911456660779095E-5</v>
      </c>
      <c r="S131">
        <v>6.9247797222260488E-4</v>
      </c>
    </row>
    <row r="132" spans="1:19">
      <c r="A132" t="s">
        <v>100</v>
      </c>
      <c r="B132" s="33" t="s">
        <v>172</v>
      </c>
      <c r="C132">
        <v>0</v>
      </c>
      <c r="D132">
        <v>2.8930316133379819E-5</v>
      </c>
      <c r="E132">
        <v>9.2595775911252787E-6</v>
      </c>
      <c r="F132">
        <v>0</v>
      </c>
      <c r="G132">
        <v>0</v>
      </c>
      <c r="H132">
        <v>0</v>
      </c>
      <c r="I132">
        <v>0</v>
      </c>
      <c r="J132">
        <v>0</v>
      </c>
      <c r="K132">
        <v>0</v>
      </c>
      <c r="L132">
        <v>0</v>
      </c>
      <c r="M132">
        <v>1.5057191698542027E-4</v>
      </c>
      <c r="N132">
        <v>2.3343051896773659E-4</v>
      </c>
      <c r="O132">
        <v>0</v>
      </c>
      <c r="P132">
        <v>8.3681551504177776E-4</v>
      </c>
      <c r="Q132">
        <v>0</v>
      </c>
      <c r="R132">
        <v>8.6903212224598292E-5</v>
      </c>
      <c r="S132">
        <v>1.345911056660043E-3</v>
      </c>
    </row>
    <row r="133" spans="1:19">
      <c r="A133" t="s">
        <v>100</v>
      </c>
      <c r="B133" s="33" t="s">
        <v>173</v>
      </c>
      <c r="C133">
        <v>3.2036052520822977E-4</v>
      </c>
      <c r="D133">
        <v>0</v>
      </c>
      <c r="E133">
        <v>0</v>
      </c>
      <c r="F133">
        <v>0</v>
      </c>
      <c r="G133">
        <v>0</v>
      </c>
      <c r="H133">
        <v>0</v>
      </c>
      <c r="I133">
        <v>0</v>
      </c>
      <c r="J133">
        <v>0</v>
      </c>
      <c r="K133">
        <v>0</v>
      </c>
      <c r="L133">
        <v>1.5957330273721482E-3</v>
      </c>
      <c r="M133">
        <v>1.4013004495465609E-3</v>
      </c>
      <c r="N133">
        <v>5.4877651844975617E-6</v>
      </c>
      <c r="O133">
        <v>0</v>
      </c>
      <c r="P133">
        <v>7.1148314559188464E-4</v>
      </c>
      <c r="Q133">
        <v>0</v>
      </c>
      <c r="R133">
        <v>1.7828884892878705E-4</v>
      </c>
      <c r="S133">
        <v>4.2126537616695714E-3</v>
      </c>
    </row>
    <row r="134" spans="1:19">
      <c r="A134" t="s">
        <v>100</v>
      </c>
      <c r="B134" s="33" t="s">
        <v>174</v>
      </c>
      <c r="C134">
        <v>0</v>
      </c>
      <c r="D134">
        <v>0</v>
      </c>
      <c r="E134">
        <v>2.2682310300170538E-4</v>
      </c>
      <c r="F134">
        <v>0</v>
      </c>
      <c r="G134">
        <v>0</v>
      </c>
      <c r="H134">
        <v>0</v>
      </c>
      <c r="I134">
        <v>0</v>
      </c>
      <c r="J134">
        <v>0</v>
      </c>
      <c r="K134">
        <v>0</v>
      </c>
      <c r="L134">
        <v>0</v>
      </c>
      <c r="M134">
        <v>1.556007847619334E-3</v>
      </c>
      <c r="N134">
        <v>1.0330973458039239E-5</v>
      </c>
      <c r="O134">
        <v>0</v>
      </c>
      <c r="P134">
        <v>9.7149687742614788E-4</v>
      </c>
      <c r="Q134">
        <v>0</v>
      </c>
      <c r="R134">
        <v>6.1841392525963101E-5</v>
      </c>
      <c r="S134">
        <v>2.826500193918946E-3</v>
      </c>
    </row>
    <row r="135" spans="1:19">
      <c r="A135" t="s">
        <v>100</v>
      </c>
      <c r="B135" s="33" t="s">
        <v>175</v>
      </c>
      <c r="C135">
        <v>5.7664894537765576E-3</v>
      </c>
      <c r="D135">
        <v>2.81237120511868E-5</v>
      </c>
      <c r="E135">
        <v>8.9588818583674623E-6</v>
      </c>
      <c r="F135">
        <v>0</v>
      </c>
      <c r="G135">
        <v>0</v>
      </c>
      <c r="H135">
        <v>0</v>
      </c>
      <c r="I135">
        <v>0</v>
      </c>
      <c r="J135">
        <v>0</v>
      </c>
      <c r="K135">
        <v>0</v>
      </c>
      <c r="L135">
        <v>1.1013289726953701E-2</v>
      </c>
      <c r="M135">
        <v>2.9932428713408399E-5</v>
      </c>
      <c r="N135">
        <v>2.0482840881719255E-4</v>
      </c>
      <c r="O135">
        <v>0</v>
      </c>
      <c r="P135">
        <v>1.0009217608164533E-4</v>
      </c>
      <c r="Q135">
        <v>0</v>
      </c>
      <c r="R135">
        <v>2.5684453468954871E-5</v>
      </c>
      <c r="S135">
        <v>1.7177399241802505E-2</v>
      </c>
    </row>
    <row r="136" spans="1:19">
      <c r="A136" t="s">
        <v>100</v>
      </c>
      <c r="B136" s="33" t="s">
        <v>176</v>
      </c>
      <c r="C136">
        <v>6.4072105041645955E-4</v>
      </c>
      <c r="D136">
        <v>0</v>
      </c>
      <c r="E136">
        <v>0</v>
      </c>
      <c r="F136">
        <v>0</v>
      </c>
      <c r="G136">
        <v>0</v>
      </c>
      <c r="H136">
        <v>0</v>
      </c>
      <c r="I136">
        <v>0</v>
      </c>
      <c r="J136">
        <v>0</v>
      </c>
      <c r="K136">
        <v>0</v>
      </c>
      <c r="L136">
        <v>0</v>
      </c>
      <c r="M136">
        <v>1.3176578087952251E-3</v>
      </c>
      <c r="N136">
        <v>2.7913150670855202E-6</v>
      </c>
      <c r="O136">
        <v>0</v>
      </c>
      <c r="P136">
        <v>3.1660831859881E-4</v>
      </c>
      <c r="Q136">
        <v>0</v>
      </c>
      <c r="R136">
        <v>0</v>
      </c>
      <c r="S136">
        <v>2.2777784927825451E-3</v>
      </c>
    </row>
    <row r="137" spans="1:19">
      <c r="A137" t="s">
        <v>100</v>
      </c>
      <c r="B137" s="33" t="s">
        <v>177</v>
      </c>
      <c r="C137">
        <v>3.0670920145325908E-4</v>
      </c>
      <c r="D137">
        <v>0</v>
      </c>
      <c r="E137">
        <v>0</v>
      </c>
      <c r="F137">
        <v>0</v>
      </c>
      <c r="G137">
        <v>0</v>
      </c>
      <c r="H137">
        <v>0</v>
      </c>
      <c r="I137">
        <v>0</v>
      </c>
      <c r="J137">
        <v>0</v>
      </c>
      <c r="K137">
        <v>0</v>
      </c>
      <c r="L137">
        <v>1.0627594235614879E-3</v>
      </c>
      <c r="M137">
        <v>0</v>
      </c>
      <c r="N137">
        <v>2.6511236121962156E-5</v>
      </c>
      <c r="O137">
        <v>0</v>
      </c>
      <c r="P137">
        <v>1.9787431211248929E-4</v>
      </c>
      <c r="Q137">
        <v>0</v>
      </c>
      <c r="R137">
        <v>1.9301698010920632E-4</v>
      </c>
      <c r="S137">
        <v>1.7868711533992609E-3</v>
      </c>
    </row>
    <row r="138" spans="1:19">
      <c r="A138" t="s">
        <v>100</v>
      </c>
      <c r="B138" s="33" t="s">
        <v>178</v>
      </c>
      <c r="C138">
        <v>5.5207656261728744E-3</v>
      </c>
      <c r="D138">
        <v>0</v>
      </c>
      <c r="E138">
        <v>1.9535075008214609E-4</v>
      </c>
      <c r="F138">
        <v>0</v>
      </c>
      <c r="G138">
        <v>0</v>
      </c>
      <c r="H138">
        <v>0</v>
      </c>
      <c r="I138">
        <v>0</v>
      </c>
      <c r="J138">
        <v>0</v>
      </c>
      <c r="K138">
        <v>0</v>
      </c>
      <c r="L138">
        <v>4.4044723261293939E-4</v>
      </c>
      <c r="M138">
        <v>1.2809202853425461E-3</v>
      </c>
      <c r="N138">
        <v>2.576974829082701E-6</v>
      </c>
      <c r="O138">
        <v>0</v>
      </c>
      <c r="P138">
        <v>3.758727101406123E-4</v>
      </c>
      <c r="Q138">
        <v>0</v>
      </c>
      <c r="R138">
        <v>2.0286157777604785E-5</v>
      </c>
      <c r="S138">
        <v>7.8362197369301612E-3</v>
      </c>
    </row>
    <row r="139" spans="1:19">
      <c r="A139" t="s">
        <v>100</v>
      </c>
      <c r="B139" s="33" t="s">
        <v>179</v>
      </c>
      <c r="C139">
        <v>1.208358419876987E-3</v>
      </c>
      <c r="D139">
        <v>0</v>
      </c>
      <c r="E139">
        <v>0</v>
      </c>
      <c r="F139">
        <v>0</v>
      </c>
      <c r="G139">
        <v>0</v>
      </c>
      <c r="H139">
        <v>0</v>
      </c>
      <c r="I139">
        <v>0</v>
      </c>
      <c r="J139">
        <v>0</v>
      </c>
      <c r="K139">
        <v>0</v>
      </c>
      <c r="L139">
        <v>9.5648348120960236E-3</v>
      </c>
      <c r="M139">
        <v>0</v>
      </c>
      <c r="N139">
        <v>3.2259408335733042E-6</v>
      </c>
      <c r="O139">
        <v>0</v>
      </c>
      <c r="P139">
        <v>1.3966688078319578E-3</v>
      </c>
      <c r="Q139">
        <v>0</v>
      </c>
      <c r="R139">
        <v>1.7994381062891307E-4</v>
      </c>
      <c r="S139">
        <v>1.2353031791349167E-2</v>
      </c>
    </row>
    <row r="140" spans="1:19">
      <c r="A140" t="s">
        <v>100</v>
      </c>
      <c r="B140" s="33" t="s">
        <v>180</v>
      </c>
      <c r="C140">
        <v>0</v>
      </c>
      <c r="D140">
        <v>0</v>
      </c>
      <c r="E140">
        <v>2.7691670426377435E-5</v>
      </c>
      <c r="F140">
        <v>0</v>
      </c>
      <c r="G140">
        <v>0</v>
      </c>
      <c r="H140">
        <v>0</v>
      </c>
      <c r="I140">
        <v>0</v>
      </c>
      <c r="J140">
        <v>0</v>
      </c>
      <c r="K140">
        <v>0</v>
      </c>
      <c r="L140">
        <v>4.2757222622924473E-4</v>
      </c>
      <c r="M140">
        <v>0</v>
      </c>
      <c r="N140">
        <v>0</v>
      </c>
      <c r="O140">
        <v>0</v>
      </c>
      <c r="P140">
        <v>1.7917912362541699E-4</v>
      </c>
      <c r="Q140">
        <v>0</v>
      </c>
      <c r="R140">
        <v>1.6258947225722409E-4</v>
      </c>
      <c r="S140">
        <v>7.970324924713168E-4</v>
      </c>
    </row>
    <row r="141" spans="1:19">
      <c r="A141" t="s">
        <v>100</v>
      </c>
      <c r="B141" s="33" t="s">
        <v>181</v>
      </c>
      <c r="C141">
        <v>1.0708920305436465E-2</v>
      </c>
      <c r="D141">
        <v>0</v>
      </c>
      <c r="E141">
        <v>0</v>
      </c>
      <c r="F141">
        <v>0</v>
      </c>
      <c r="G141">
        <v>0</v>
      </c>
      <c r="H141">
        <v>0</v>
      </c>
      <c r="I141">
        <v>0</v>
      </c>
      <c r="J141">
        <v>0</v>
      </c>
      <c r="K141">
        <v>0</v>
      </c>
      <c r="L141">
        <v>0</v>
      </c>
      <c r="M141">
        <v>0</v>
      </c>
      <c r="N141">
        <v>0</v>
      </c>
      <c r="O141">
        <v>0</v>
      </c>
      <c r="P141">
        <v>4.60654223775947E-4</v>
      </c>
      <c r="Q141">
        <v>0</v>
      </c>
      <c r="R141">
        <v>1.7785590646468563E-5</v>
      </c>
      <c r="S141">
        <v>1.1187360119777168E-2</v>
      </c>
    </row>
    <row r="142" spans="1:19">
      <c r="A142" t="s">
        <v>100</v>
      </c>
      <c r="B142" s="33" t="s">
        <v>182</v>
      </c>
      <c r="C142">
        <v>1.4747294037746883E-3</v>
      </c>
      <c r="D142">
        <v>0</v>
      </c>
      <c r="E142">
        <v>8.2102431423480837E-6</v>
      </c>
      <c r="F142">
        <v>0</v>
      </c>
      <c r="G142">
        <v>0</v>
      </c>
      <c r="H142">
        <v>0</v>
      </c>
      <c r="I142">
        <v>0</v>
      </c>
      <c r="J142">
        <v>0</v>
      </c>
      <c r="K142">
        <v>0</v>
      </c>
      <c r="L142">
        <v>4.2050413556182775E-4</v>
      </c>
      <c r="M142">
        <v>0</v>
      </c>
      <c r="N142">
        <v>0</v>
      </c>
      <c r="O142">
        <v>0</v>
      </c>
      <c r="P142">
        <v>3.5409783181705734E-4</v>
      </c>
      <c r="Q142">
        <v>0</v>
      </c>
      <c r="R142">
        <v>0</v>
      </c>
      <c r="S142">
        <v>2.2575416142558424E-3</v>
      </c>
    </row>
    <row r="143" spans="1:19">
      <c r="A143" t="s">
        <v>100</v>
      </c>
      <c r="B143" s="33" t="s">
        <v>183</v>
      </c>
      <c r="C143">
        <v>0</v>
      </c>
      <c r="D143">
        <v>0</v>
      </c>
      <c r="E143">
        <v>0</v>
      </c>
      <c r="F143">
        <v>0</v>
      </c>
      <c r="G143">
        <v>0</v>
      </c>
      <c r="H143">
        <v>0</v>
      </c>
      <c r="I143">
        <v>0</v>
      </c>
      <c r="J143">
        <v>0</v>
      </c>
      <c r="K143">
        <v>0</v>
      </c>
      <c r="L143">
        <v>9.9071243757009597E-4</v>
      </c>
      <c r="M143">
        <v>0</v>
      </c>
      <c r="N143">
        <v>0</v>
      </c>
      <c r="O143">
        <v>0</v>
      </c>
      <c r="P143">
        <v>5.577477646614426E-4</v>
      </c>
      <c r="Q143">
        <v>0</v>
      </c>
      <c r="R143">
        <v>1.6573551259568831E-4</v>
      </c>
      <c r="S143">
        <v>1.7141957148396614E-3</v>
      </c>
    </row>
    <row r="144" spans="1:19">
      <c r="A144" t="s">
        <v>100</v>
      </c>
      <c r="B144" s="33" t="s">
        <v>184</v>
      </c>
      <c r="C144">
        <v>0</v>
      </c>
      <c r="D144">
        <v>0</v>
      </c>
      <c r="E144">
        <v>1.9260997564896076E-4</v>
      </c>
      <c r="F144">
        <v>0</v>
      </c>
      <c r="G144">
        <v>0</v>
      </c>
      <c r="H144">
        <v>0</v>
      </c>
      <c r="I144">
        <v>0</v>
      </c>
      <c r="J144">
        <v>0</v>
      </c>
      <c r="K144">
        <v>0</v>
      </c>
      <c r="L144">
        <v>0</v>
      </c>
      <c r="M144">
        <v>0</v>
      </c>
      <c r="N144">
        <v>1.0642577199515557E-3</v>
      </c>
      <c r="O144">
        <v>0</v>
      </c>
      <c r="P144">
        <v>7.7005199484503351E-5</v>
      </c>
      <c r="Q144">
        <v>0</v>
      </c>
      <c r="R144">
        <v>1.6834155591283206E-5</v>
      </c>
      <c r="S144">
        <v>1.3507070507330354E-3</v>
      </c>
    </row>
    <row r="145" spans="1:19">
      <c r="A145" t="s">
        <v>100</v>
      </c>
      <c r="B145" s="33" t="s">
        <v>185</v>
      </c>
      <c r="C145">
        <v>5.4038114052623598E-3</v>
      </c>
      <c r="D145">
        <v>0</v>
      </c>
      <c r="E145">
        <v>0</v>
      </c>
      <c r="F145">
        <v>0</v>
      </c>
      <c r="G145">
        <v>0</v>
      </c>
      <c r="H145">
        <v>0</v>
      </c>
      <c r="I145">
        <v>0</v>
      </c>
      <c r="J145">
        <v>0</v>
      </c>
      <c r="K145">
        <v>0</v>
      </c>
      <c r="L145">
        <v>8.9164119381663909E-3</v>
      </c>
      <c r="M145">
        <v>0</v>
      </c>
      <c r="N145">
        <v>0</v>
      </c>
      <c r="O145">
        <v>0</v>
      </c>
      <c r="P145">
        <v>7.1433757248229313E-4</v>
      </c>
      <c r="Q145">
        <v>0</v>
      </c>
      <c r="R145">
        <v>0</v>
      </c>
      <c r="S145">
        <v>1.5034560915864859E-2</v>
      </c>
    </row>
    <row r="146" spans="1:19">
      <c r="A146" t="s">
        <v>100</v>
      </c>
      <c r="B146" s="33" t="s">
        <v>186</v>
      </c>
      <c r="C146">
        <v>8.4165035875827243E-4</v>
      </c>
      <c r="D146">
        <v>0</v>
      </c>
      <c r="E146">
        <v>2.5767772354745588E-5</v>
      </c>
      <c r="F146">
        <v>0</v>
      </c>
      <c r="G146">
        <v>0</v>
      </c>
      <c r="H146">
        <v>0</v>
      </c>
      <c r="I146">
        <v>0</v>
      </c>
      <c r="J146">
        <v>0</v>
      </c>
      <c r="K146">
        <v>0</v>
      </c>
      <c r="L146">
        <v>3.9759531522776115E-4</v>
      </c>
      <c r="M146">
        <v>0</v>
      </c>
      <c r="N146">
        <v>0</v>
      </c>
      <c r="O146">
        <v>0</v>
      </c>
      <c r="P146">
        <v>2.089389413768572E-4</v>
      </c>
      <c r="Q146">
        <v>0</v>
      </c>
      <c r="R146">
        <v>1.6806327463569914E-4</v>
      </c>
      <c r="S146">
        <v>1.6420156623553339E-3</v>
      </c>
    </row>
    <row r="147" spans="1:19">
      <c r="A147" t="s">
        <v>100</v>
      </c>
      <c r="B147" s="33" t="s">
        <v>187</v>
      </c>
      <c r="C147">
        <v>0</v>
      </c>
      <c r="D147">
        <v>0</v>
      </c>
      <c r="E147">
        <v>2.5650087997486359E-5</v>
      </c>
      <c r="F147">
        <v>0</v>
      </c>
      <c r="G147">
        <v>0</v>
      </c>
      <c r="H147">
        <v>0</v>
      </c>
      <c r="I147">
        <v>0</v>
      </c>
      <c r="J147">
        <v>0</v>
      </c>
      <c r="K147">
        <v>0</v>
      </c>
      <c r="L147">
        <v>1.3445223834978037E-3</v>
      </c>
      <c r="M147">
        <v>0</v>
      </c>
      <c r="N147">
        <v>0</v>
      </c>
      <c r="O147">
        <v>0</v>
      </c>
      <c r="P147">
        <v>3.2943146045738558E-5</v>
      </c>
      <c r="Q147">
        <v>0</v>
      </c>
      <c r="R147">
        <v>7.7783949024023968E-6</v>
      </c>
      <c r="S147">
        <v>1.4108940123378488E-3</v>
      </c>
    </row>
    <row r="148" spans="1:19">
      <c r="A148" t="s">
        <v>100</v>
      </c>
      <c r="B148" s="33" t="s">
        <v>188</v>
      </c>
      <c r="C148">
        <v>4.9774094677061953E-3</v>
      </c>
      <c r="D148">
        <v>0</v>
      </c>
      <c r="E148">
        <v>1.6667239664092115E-4</v>
      </c>
      <c r="F148">
        <v>0</v>
      </c>
      <c r="G148">
        <v>0</v>
      </c>
      <c r="H148">
        <v>0</v>
      </c>
      <c r="I148">
        <v>0</v>
      </c>
      <c r="J148">
        <v>0</v>
      </c>
      <c r="K148">
        <v>0</v>
      </c>
      <c r="L148">
        <v>0</v>
      </c>
      <c r="M148">
        <v>0</v>
      </c>
      <c r="N148">
        <v>0</v>
      </c>
      <c r="O148">
        <v>0</v>
      </c>
      <c r="P148">
        <v>1.1632324121180204E-4</v>
      </c>
      <c r="Q148">
        <v>0</v>
      </c>
      <c r="R148">
        <v>1.4900286896590842E-4</v>
      </c>
      <c r="S148">
        <v>5.4094079744686496E-3</v>
      </c>
    </row>
    <row r="149" spans="1:19">
      <c r="A149" t="s">
        <v>100</v>
      </c>
      <c r="B149" s="33" t="s">
        <v>189</v>
      </c>
      <c r="C149">
        <v>5.4481746399197561E-3</v>
      </c>
      <c r="D149">
        <v>0</v>
      </c>
      <c r="E149">
        <v>7.4850476600163418E-6</v>
      </c>
      <c r="F149">
        <v>0</v>
      </c>
      <c r="G149">
        <v>0</v>
      </c>
      <c r="H149">
        <v>0</v>
      </c>
      <c r="I149">
        <v>0</v>
      </c>
      <c r="J149">
        <v>0</v>
      </c>
      <c r="K149">
        <v>0</v>
      </c>
      <c r="L149">
        <v>8.5364624234003372E-3</v>
      </c>
      <c r="M149">
        <v>0</v>
      </c>
      <c r="N149">
        <v>0</v>
      </c>
      <c r="O149">
        <v>0</v>
      </c>
      <c r="P149">
        <v>4.9521193855994738E-4</v>
      </c>
      <c r="Q149">
        <v>0</v>
      </c>
      <c r="R149">
        <v>0</v>
      </c>
      <c r="S149">
        <v>1.4487334049647416E-2</v>
      </c>
    </row>
    <row r="150" spans="1:19">
      <c r="A150" t="s">
        <v>100</v>
      </c>
      <c r="B150" s="33" t="s">
        <v>190</v>
      </c>
      <c r="C150">
        <v>5.4390323816733144E-4</v>
      </c>
      <c r="D150">
        <v>0</v>
      </c>
      <c r="E150">
        <v>0</v>
      </c>
      <c r="F150">
        <v>0</v>
      </c>
      <c r="G150">
        <v>0</v>
      </c>
      <c r="H150">
        <v>0</v>
      </c>
      <c r="I150">
        <v>0</v>
      </c>
      <c r="J150">
        <v>0</v>
      </c>
      <c r="K150">
        <v>0</v>
      </c>
      <c r="L150">
        <v>2.2232091731524406E-3</v>
      </c>
      <c r="M150">
        <v>0</v>
      </c>
      <c r="N150">
        <v>0</v>
      </c>
      <c r="O150">
        <v>0</v>
      </c>
      <c r="P150">
        <v>8.5541901749763838E-4</v>
      </c>
      <c r="Q150">
        <v>0</v>
      </c>
      <c r="R150">
        <v>1.1487798587950238E-6</v>
      </c>
      <c r="S150">
        <v>3.6236802086477837E-3</v>
      </c>
    </row>
    <row r="151" spans="1:19">
      <c r="A151" t="s">
        <v>100</v>
      </c>
      <c r="B151" s="33" t="s">
        <v>191</v>
      </c>
      <c r="C151">
        <v>5.1325714849070891E-4</v>
      </c>
      <c r="D151">
        <v>0</v>
      </c>
      <c r="E151">
        <v>3.4050249446127001E-4</v>
      </c>
      <c r="F151">
        <v>0</v>
      </c>
      <c r="G151">
        <v>0</v>
      </c>
      <c r="H151">
        <v>0</v>
      </c>
      <c r="I151">
        <v>0</v>
      </c>
      <c r="J151">
        <v>0</v>
      </c>
      <c r="K151">
        <v>0</v>
      </c>
      <c r="L151">
        <v>0</v>
      </c>
      <c r="M151">
        <v>0</v>
      </c>
      <c r="N151">
        <v>0</v>
      </c>
      <c r="O151">
        <v>0</v>
      </c>
      <c r="P151">
        <v>2.2562248443414035E-4</v>
      </c>
      <c r="Q151">
        <v>0</v>
      </c>
      <c r="R151">
        <v>1.5653919938074523E-5</v>
      </c>
      <c r="S151">
        <v>1.0950360474453191E-3</v>
      </c>
    </row>
    <row r="152" spans="1:19">
      <c r="A152" t="s">
        <v>100</v>
      </c>
      <c r="B152" s="33" t="s">
        <v>192</v>
      </c>
      <c r="C152">
        <v>0</v>
      </c>
      <c r="D152">
        <v>0</v>
      </c>
      <c r="E152">
        <v>7.276357579688586E-6</v>
      </c>
      <c r="F152">
        <v>0</v>
      </c>
      <c r="G152">
        <v>0</v>
      </c>
      <c r="H152">
        <v>0</v>
      </c>
      <c r="I152">
        <v>0</v>
      </c>
      <c r="J152">
        <v>0</v>
      </c>
      <c r="K152">
        <v>0</v>
      </c>
      <c r="L152">
        <v>1.6931299766895336E-2</v>
      </c>
      <c r="M152">
        <v>0</v>
      </c>
      <c r="N152">
        <v>0</v>
      </c>
      <c r="O152">
        <v>0</v>
      </c>
      <c r="P152">
        <v>7.7135250254656285E-5</v>
      </c>
      <c r="Q152">
        <v>0</v>
      </c>
      <c r="R152">
        <v>1.5592155659049922E-5</v>
      </c>
      <c r="S152">
        <v>1.7031303530416153E-2</v>
      </c>
    </row>
    <row r="153" spans="1:19">
      <c r="A153" t="s">
        <v>100</v>
      </c>
      <c r="B153" s="33" t="s">
        <v>193</v>
      </c>
      <c r="C153">
        <v>0</v>
      </c>
      <c r="D153">
        <v>0</v>
      </c>
      <c r="E153">
        <v>0</v>
      </c>
      <c r="F153">
        <v>0</v>
      </c>
      <c r="G153">
        <v>0</v>
      </c>
      <c r="H153">
        <v>0</v>
      </c>
      <c r="I153">
        <v>0</v>
      </c>
      <c r="J153">
        <v>0</v>
      </c>
      <c r="K153">
        <v>0</v>
      </c>
      <c r="L153">
        <v>0</v>
      </c>
      <c r="M153">
        <v>0</v>
      </c>
      <c r="N153">
        <v>0</v>
      </c>
      <c r="O153">
        <v>0</v>
      </c>
      <c r="P153">
        <v>3.5327075566193855E-4</v>
      </c>
      <c r="Q153">
        <v>0</v>
      </c>
      <c r="R153">
        <v>1.4088527947109242E-4</v>
      </c>
      <c r="S153">
        <v>4.9415603513125461E-4</v>
      </c>
    </row>
    <row r="154" spans="1:19">
      <c r="A154" t="s">
        <v>100</v>
      </c>
      <c r="B154" s="33" t="s">
        <v>194</v>
      </c>
      <c r="C154">
        <v>2.4793063917627478E-4</v>
      </c>
      <c r="D154">
        <v>0</v>
      </c>
      <c r="E154">
        <v>1.6696491859979901E-5</v>
      </c>
      <c r="F154">
        <v>0</v>
      </c>
      <c r="G154">
        <v>0</v>
      </c>
      <c r="H154">
        <v>0</v>
      </c>
      <c r="I154">
        <v>0</v>
      </c>
      <c r="J154">
        <v>0</v>
      </c>
      <c r="K154">
        <v>0</v>
      </c>
      <c r="L154">
        <v>0</v>
      </c>
      <c r="M154">
        <v>0</v>
      </c>
      <c r="N154">
        <v>0</v>
      </c>
      <c r="O154">
        <v>0</v>
      </c>
      <c r="P154">
        <v>1.1838190893342926E-5</v>
      </c>
      <c r="Q154">
        <v>0</v>
      </c>
      <c r="R154">
        <v>3.2571708390065623E-3</v>
      </c>
      <c r="S154">
        <v>3.5336361610234235E-3</v>
      </c>
    </row>
    <row r="155" spans="1:19">
      <c r="A155" t="s">
        <v>100</v>
      </c>
      <c r="B155" s="33" t="s">
        <v>195</v>
      </c>
      <c r="C155">
        <v>9.2386286728789457E-3</v>
      </c>
      <c r="D155">
        <v>0</v>
      </c>
      <c r="E155">
        <v>1.7121377884710132E-4</v>
      </c>
      <c r="F155">
        <v>0</v>
      </c>
      <c r="G155">
        <v>0</v>
      </c>
      <c r="H155">
        <v>0</v>
      </c>
      <c r="I155">
        <v>0</v>
      </c>
      <c r="J155">
        <v>0</v>
      </c>
      <c r="K155">
        <v>0</v>
      </c>
      <c r="L155">
        <v>8.8089446521877335E-4</v>
      </c>
      <c r="M155">
        <v>0</v>
      </c>
      <c r="N155">
        <v>0</v>
      </c>
      <c r="O155">
        <v>0</v>
      </c>
      <c r="P155">
        <v>2.1716927355086568E-5</v>
      </c>
      <c r="Q155">
        <v>0</v>
      </c>
      <c r="R155">
        <v>1.5093524790898982E-5</v>
      </c>
      <c r="S155">
        <v>1.0327547369115564E-2</v>
      </c>
    </row>
    <row r="156" spans="1:19">
      <c r="A156" t="s">
        <v>100</v>
      </c>
      <c r="B156" s="33" t="s">
        <v>196</v>
      </c>
      <c r="C156">
        <v>1.0265142969885233E-3</v>
      </c>
      <c r="D156">
        <v>0</v>
      </c>
      <c r="E156">
        <v>0</v>
      </c>
      <c r="F156">
        <v>0</v>
      </c>
      <c r="G156">
        <v>0</v>
      </c>
      <c r="H156">
        <v>0</v>
      </c>
      <c r="I156">
        <v>0</v>
      </c>
      <c r="J156">
        <v>0</v>
      </c>
      <c r="K156">
        <v>0</v>
      </c>
      <c r="L156">
        <v>7.928050186983171E-3</v>
      </c>
      <c r="M156">
        <v>0</v>
      </c>
      <c r="N156">
        <v>0</v>
      </c>
      <c r="O156">
        <v>0</v>
      </c>
      <c r="P156">
        <v>1.5355720371701409E-5</v>
      </c>
      <c r="Q156">
        <v>0</v>
      </c>
      <c r="R156">
        <v>0</v>
      </c>
      <c r="S156">
        <v>8.9699202043789228E-3</v>
      </c>
    </row>
    <row r="157" spans="1:19">
      <c r="A157" t="s">
        <v>100</v>
      </c>
      <c r="B157" s="33" t="s">
        <v>197</v>
      </c>
      <c r="C157">
        <v>2.4101810269527846E-4</v>
      </c>
      <c r="D157">
        <v>0</v>
      </c>
      <c r="E157">
        <v>0</v>
      </c>
      <c r="F157">
        <v>0</v>
      </c>
      <c r="G157">
        <v>0</v>
      </c>
      <c r="H157">
        <v>0</v>
      </c>
      <c r="I157">
        <v>0</v>
      </c>
      <c r="J157">
        <v>0</v>
      </c>
      <c r="K157">
        <v>0</v>
      </c>
      <c r="L157">
        <v>0</v>
      </c>
      <c r="M157">
        <v>0</v>
      </c>
      <c r="N157">
        <v>0</v>
      </c>
      <c r="O157">
        <v>0</v>
      </c>
      <c r="P157">
        <v>1.1527326489879641E-3</v>
      </c>
      <c r="Q157">
        <v>0</v>
      </c>
      <c r="R157">
        <v>1.3691100497226216E-4</v>
      </c>
      <c r="S157">
        <v>1.5306617567603098E-3</v>
      </c>
    </row>
    <row r="158" spans="1:19">
      <c r="A158" t="s">
        <v>100</v>
      </c>
      <c r="B158" s="33" t="s">
        <v>198</v>
      </c>
      <c r="C158">
        <v>0</v>
      </c>
      <c r="D158">
        <v>0</v>
      </c>
      <c r="E158">
        <v>1.5026842674004115E-4</v>
      </c>
      <c r="F158">
        <v>0</v>
      </c>
      <c r="G158">
        <v>0</v>
      </c>
      <c r="H158">
        <v>0</v>
      </c>
      <c r="I158">
        <v>0</v>
      </c>
      <c r="J158">
        <v>0</v>
      </c>
      <c r="K158">
        <v>0</v>
      </c>
      <c r="L158">
        <v>8.5514445245848947E-4</v>
      </c>
      <c r="M158">
        <v>0</v>
      </c>
      <c r="N158">
        <v>0</v>
      </c>
      <c r="O158">
        <v>0</v>
      </c>
      <c r="P158">
        <v>2.2698849988955772E-5</v>
      </c>
      <c r="Q158">
        <v>0</v>
      </c>
      <c r="R158">
        <v>1.5736815090150458E-5</v>
      </c>
      <c r="S158">
        <v>1.0438485442705314E-3</v>
      </c>
    </row>
    <row r="159" spans="1:19">
      <c r="A159" t="s">
        <v>100</v>
      </c>
      <c r="B159" s="33" t="s">
        <v>199</v>
      </c>
      <c r="C159">
        <v>4.4627515051303135E-3</v>
      </c>
      <c r="D159">
        <v>0</v>
      </c>
      <c r="E159">
        <v>0</v>
      </c>
      <c r="F159">
        <v>0</v>
      </c>
      <c r="G159">
        <v>0</v>
      </c>
      <c r="H159">
        <v>3.3242413685814931E-2</v>
      </c>
      <c r="I159">
        <v>0</v>
      </c>
      <c r="J159">
        <v>0</v>
      </c>
      <c r="K159">
        <v>0</v>
      </c>
      <c r="L159">
        <v>8.5373083432571661E-3</v>
      </c>
      <c r="M159">
        <v>0</v>
      </c>
      <c r="N159">
        <v>0</v>
      </c>
      <c r="O159">
        <v>0</v>
      </c>
      <c r="P159">
        <v>6.5604716034783905E-5</v>
      </c>
      <c r="Q159">
        <v>0</v>
      </c>
      <c r="R159">
        <v>0</v>
      </c>
      <c r="S159">
        <v>4.6308078250206108E-2</v>
      </c>
    </row>
    <row r="160" spans="1:19">
      <c r="A160" t="s">
        <v>100</v>
      </c>
      <c r="B160" s="33" t="s">
        <v>200</v>
      </c>
      <c r="C160">
        <v>4.9586127834544413E-4</v>
      </c>
      <c r="D160">
        <v>0</v>
      </c>
      <c r="E160">
        <v>1.4778437656315369E-4</v>
      </c>
      <c r="F160">
        <v>0</v>
      </c>
      <c r="G160">
        <v>0</v>
      </c>
      <c r="H160">
        <v>0</v>
      </c>
      <c r="I160">
        <v>0</v>
      </c>
      <c r="J160">
        <v>0</v>
      </c>
      <c r="K160">
        <v>0</v>
      </c>
      <c r="L160">
        <v>0</v>
      </c>
      <c r="M160">
        <v>0</v>
      </c>
      <c r="N160">
        <v>0</v>
      </c>
      <c r="O160">
        <v>0</v>
      </c>
      <c r="P160">
        <v>6.3042042375727192E-5</v>
      </c>
      <c r="Q160">
        <v>0</v>
      </c>
      <c r="R160">
        <v>3.234809671717187E-4</v>
      </c>
      <c r="S160">
        <v>1.0301686643856556E-3</v>
      </c>
    </row>
    <row r="161" spans="1:19">
      <c r="A161" t="s">
        <v>100</v>
      </c>
      <c r="B161" s="33" t="s">
        <v>201</v>
      </c>
      <c r="C161">
        <v>0.2038951636309001</v>
      </c>
      <c r="D161">
        <v>1.1614734191320197E-2</v>
      </c>
      <c r="E161">
        <v>6.6152193221170608E-3</v>
      </c>
      <c r="F161">
        <v>0</v>
      </c>
      <c r="G161">
        <v>0.15659519172031011</v>
      </c>
      <c r="H161">
        <v>0</v>
      </c>
      <c r="I161">
        <v>9.8374236030429607E-3</v>
      </c>
      <c r="J161">
        <v>0</v>
      </c>
      <c r="K161">
        <v>3.6098728157488158E-3</v>
      </c>
      <c r="L161">
        <v>0.34638085313828526</v>
      </c>
      <c r="M161">
        <v>0</v>
      </c>
      <c r="N161">
        <v>7.6372352576612457E-2</v>
      </c>
      <c r="O161">
        <v>1.3725226668139523E-3</v>
      </c>
      <c r="P161">
        <v>0.13849157671817913</v>
      </c>
      <c r="Q161">
        <v>0.16999322812190343</v>
      </c>
      <c r="R161">
        <v>2.6960027287728394E-2</v>
      </c>
      <c r="S161">
        <v>1.1517381657929491</v>
      </c>
    </row>
    <row r="162" spans="1:19">
      <c r="A162" t="s">
        <v>100</v>
      </c>
      <c r="B162" s="33" t="s">
        <v>202</v>
      </c>
      <c r="C162">
        <v>0</v>
      </c>
      <c r="D162">
        <v>0</v>
      </c>
      <c r="E162">
        <v>0</v>
      </c>
      <c r="F162">
        <v>0</v>
      </c>
      <c r="G162">
        <v>0</v>
      </c>
      <c r="H162">
        <v>0</v>
      </c>
      <c r="I162">
        <v>0</v>
      </c>
      <c r="J162">
        <v>0</v>
      </c>
      <c r="K162">
        <v>0</v>
      </c>
      <c r="L162">
        <v>0</v>
      </c>
      <c r="M162">
        <v>0</v>
      </c>
      <c r="N162">
        <v>0</v>
      </c>
      <c r="O162">
        <v>0</v>
      </c>
      <c r="P162">
        <v>6.4057647378490401E-5</v>
      </c>
      <c r="Q162">
        <v>0</v>
      </c>
      <c r="R162">
        <v>3.5693087049537553E-4</v>
      </c>
      <c r="S162">
        <v>4.2098851787386593E-4</v>
      </c>
    </row>
    <row r="163" spans="1:19">
      <c r="A163" t="s">
        <v>100</v>
      </c>
      <c r="B163" s="33" t="s">
        <v>203</v>
      </c>
      <c r="C163">
        <v>0</v>
      </c>
      <c r="D163">
        <v>0</v>
      </c>
      <c r="E163">
        <v>0</v>
      </c>
      <c r="F163">
        <v>0</v>
      </c>
      <c r="G163">
        <v>0</v>
      </c>
      <c r="H163">
        <v>0</v>
      </c>
      <c r="I163">
        <v>0</v>
      </c>
      <c r="J163">
        <v>0</v>
      </c>
      <c r="K163">
        <v>0</v>
      </c>
      <c r="L163">
        <v>0</v>
      </c>
      <c r="M163">
        <v>0</v>
      </c>
      <c r="N163">
        <v>0</v>
      </c>
      <c r="O163">
        <v>0</v>
      </c>
      <c r="P163">
        <v>1.1628731932233904E-4</v>
      </c>
      <c r="Q163">
        <v>0</v>
      </c>
      <c r="R163">
        <v>0</v>
      </c>
      <c r="S163">
        <v>1.1628731931523362E-4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9" tint="0.79998168889431442"/>
  </sheetPr>
  <dimension ref="B2:G33"/>
  <sheetViews>
    <sheetView workbookViewId="0"/>
  </sheetViews>
  <sheetFormatPr baseColWidth="10" defaultColWidth="10.1640625" defaultRowHeight="15"/>
  <cols>
    <col min="1" max="1" width="10.1640625" style="45"/>
    <col min="2" max="2" width="26.5" style="45" bestFit="1" customWidth="1"/>
    <col min="3" max="5" width="12.5" style="45" customWidth="1"/>
    <col min="6" max="7" width="14.83203125" style="45" bestFit="1" customWidth="1"/>
    <col min="8" max="16384" width="10.1640625" style="45"/>
  </cols>
  <sheetData>
    <row r="2" spans="2:7">
      <c r="B2" s="163" t="s">
        <v>362</v>
      </c>
      <c r="C2" s="164" t="s">
        <v>363</v>
      </c>
      <c r="D2" s="164"/>
      <c r="E2" s="165"/>
      <c r="F2" s="165"/>
      <c r="G2" s="166"/>
    </row>
    <row r="3" spans="2:7">
      <c r="B3" s="167" t="s">
        <v>364</v>
      </c>
      <c r="C3" s="168" t="s">
        <v>374</v>
      </c>
      <c r="D3" s="169"/>
      <c r="E3" s="170"/>
      <c r="F3" s="170"/>
      <c r="G3" s="171"/>
    </row>
    <row r="4" spans="2:7">
      <c r="B4" s="167" t="s">
        <v>1</v>
      </c>
      <c r="C4" s="169" t="s">
        <v>226</v>
      </c>
      <c r="D4" s="169"/>
      <c r="E4" s="170"/>
      <c r="F4" s="170"/>
      <c r="G4" s="171"/>
    </row>
    <row r="5" spans="2:7">
      <c r="B5" s="167" t="s">
        <v>3</v>
      </c>
      <c r="C5" s="172" t="s">
        <v>227</v>
      </c>
      <c r="D5" s="172"/>
      <c r="E5" s="170"/>
      <c r="F5" s="170"/>
      <c r="G5" s="171"/>
    </row>
    <row r="6" spans="2:7" ht="17">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7.7897729434367768</v>
      </c>
      <c r="D11" s="184">
        <v>10.861445946542934</v>
      </c>
      <c r="E11" s="184">
        <v>13.610325696878846</v>
      </c>
      <c r="F11" s="184">
        <v>17.218099393485176</v>
      </c>
      <c r="G11" s="184">
        <v>19.461019717952674</v>
      </c>
    </row>
    <row r="12" spans="2:7">
      <c r="B12" s="40" t="s">
        <v>15</v>
      </c>
      <c r="C12" s="184">
        <v>14.805343004472219</v>
      </c>
      <c r="D12" s="184">
        <v>19.169953009855906</v>
      </c>
      <c r="E12" s="184">
        <v>24.846621649313459</v>
      </c>
      <c r="F12" s="184">
        <v>36.027889525568298</v>
      </c>
      <c r="G12" s="184">
        <v>45.083283953803729</v>
      </c>
    </row>
    <row r="13" spans="2:7">
      <c r="B13" s="40" t="s">
        <v>16</v>
      </c>
      <c r="C13" s="184">
        <v>12.485110127789236</v>
      </c>
      <c r="D13" s="184">
        <v>16.914782643191067</v>
      </c>
      <c r="E13" s="184">
        <v>21.732688015501807</v>
      </c>
      <c r="F13" s="184">
        <v>28.509996019037295</v>
      </c>
      <c r="G13" s="184">
        <v>32.129074162653261</v>
      </c>
    </row>
    <row r="14" spans="2:7">
      <c r="B14" s="40" t="s">
        <v>17</v>
      </c>
      <c r="C14" s="184">
        <v>127.588204926072</v>
      </c>
      <c r="D14" s="184">
        <v>187.93686271772526</v>
      </c>
      <c r="E14" s="184">
        <v>328.68505112378011</v>
      </c>
      <c r="F14" s="184">
        <v>529.35527778485141</v>
      </c>
      <c r="G14" s="184">
        <v>755.87198193076154</v>
      </c>
    </row>
    <row r="15" spans="2:7">
      <c r="B15" s="40" t="s">
        <v>18</v>
      </c>
      <c r="C15" s="184">
        <v>40.207942656687599</v>
      </c>
      <c r="D15" s="184">
        <v>54.543680340664075</v>
      </c>
      <c r="E15" s="184">
        <v>99.5096096201503</v>
      </c>
      <c r="F15" s="184">
        <v>120.35656014187057</v>
      </c>
      <c r="G15" s="184">
        <v>139.5633047232335</v>
      </c>
    </row>
    <row r="16" spans="2:7">
      <c r="B16" s="40" t="s">
        <v>19</v>
      </c>
      <c r="C16" s="184">
        <v>1.1664711036644977</v>
      </c>
      <c r="D16" s="184">
        <v>2.0431361715969976</v>
      </c>
      <c r="E16" s="184">
        <v>2.8572044415367097</v>
      </c>
      <c r="F16" s="184">
        <v>4.5100631670339597</v>
      </c>
      <c r="G16" s="184">
        <v>5.9856937383488669</v>
      </c>
    </row>
    <row r="17" spans="2:7">
      <c r="B17" s="40" t="s">
        <v>20</v>
      </c>
      <c r="C17" s="184">
        <v>18.766145278342801</v>
      </c>
      <c r="D17" s="184">
        <v>26.154574024961057</v>
      </c>
      <c r="E17" s="184">
        <v>43.653314024809944</v>
      </c>
      <c r="F17" s="184">
        <v>53.832627850456973</v>
      </c>
      <c r="G17" s="184">
        <v>60.740686259325578</v>
      </c>
    </row>
    <row r="18" spans="2:7">
      <c r="B18" s="40" t="s">
        <v>21</v>
      </c>
      <c r="C18" s="184">
        <v>32.902791515549453</v>
      </c>
      <c r="D18" s="184">
        <v>39.747450514384035</v>
      </c>
      <c r="E18" s="184">
        <v>49.244113110438192</v>
      </c>
      <c r="F18" s="184">
        <v>74.659276698153548</v>
      </c>
      <c r="G18" s="184">
        <v>93.905248281071906</v>
      </c>
    </row>
    <row r="19" spans="2:7">
      <c r="B19" s="40" t="s">
        <v>22</v>
      </c>
      <c r="C19" s="184">
        <v>1.1857798386481035</v>
      </c>
      <c r="D19" s="184">
        <v>1.7765321805134626</v>
      </c>
      <c r="E19" s="184">
        <v>2.5949681441480261</v>
      </c>
      <c r="F19" s="184">
        <v>4.4223927606954394</v>
      </c>
      <c r="G19" s="184">
        <v>5.8238404214641895</v>
      </c>
    </row>
    <row r="20" spans="2:7">
      <c r="B20" s="40" t="s">
        <v>23</v>
      </c>
      <c r="C20" s="184">
        <v>171.52474210813588</v>
      </c>
      <c r="D20" s="184">
        <v>226.45790866068967</v>
      </c>
      <c r="E20" s="184">
        <v>289.7272983638519</v>
      </c>
      <c r="F20" s="184">
        <v>365.73459483499477</v>
      </c>
      <c r="G20" s="184">
        <v>409.61642578691794</v>
      </c>
    </row>
    <row r="21" spans="2:7">
      <c r="B21" s="180" t="s">
        <v>13</v>
      </c>
      <c r="C21" s="185"/>
      <c r="D21" s="185"/>
      <c r="E21" s="185"/>
      <c r="F21" s="185"/>
      <c r="G21" s="186"/>
    </row>
    <row r="22" spans="2:7">
      <c r="B22" s="187" t="s">
        <v>24</v>
      </c>
      <c r="C22" s="184">
        <v>20.037563036793856</v>
      </c>
      <c r="D22" s="184">
        <v>30.274956519920117</v>
      </c>
      <c r="E22" s="184">
        <v>41.533420346010367</v>
      </c>
      <c r="F22" s="184">
        <v>64.615533699535675</v>
      </c>
      <c r="G22" s="184">
        <v>81.66294624808711</v>
      </c>
    </row>
    <row r="23" spans="2:7">
      <c r="B23" s="187" t="s">
        <v>238</v>
      </c>
      <c r="C23" s="184">
        <v>16.677495997538017</v>
      </c>
      <c r="D23" s="184">
        <v>23.238809593476692</v>
      </c>
      <c r="E23" s="184">
        <v>32.04544381762193</v>
      </c>
      <c r="F23" s="184">
        <v>49.057918181608734</v>
      </c>
      <c r="G23" s="184">
        <v>61.513092766323773</v>
      </c>
    </row>
    <row r="24" spans="2:7">
      <c r="B24" s="187" t="s">
        <v>239</v>
      </c>
      <c r="C24" s="184">
        <v>17.810674539677155</v>
      </c>
      <c r="D24" s="184">
        <v>27.116015241483396</v>
      </c>
      <c r="E24" s="184">
        <v>38.453361742871451</v>
      </c>
      <c r="F24" s="184">
        <v>62.47933457710942</v>
      </c>
      <c r="G24" s="184">
        <v>81.207925966368762</v>
      </c>
    </row>
    <row r="25" spans="2:7">
      <c r="B25" s="187" t="s">
        <v>27</v>
      </c>
      <c r="C25" s="184">
        <v>101.95433137963309</v>
      </c>
      <c r="D25" s="184">
        <v>117.87897850357881</v>
      </c>
      <c r="E25" s="184">
        <v>145.79727476978712</v>
      </c>
      <c r="F25" s="184">
        <v>179.79497413854153</v>
      </c>
      <c r="G25" s="184">
        <v>202.31462380980156</v>
      </c>
    </row>
    <row r="26" spans="2:7">
      <c r="B26" s="187" t="s">
        <v>28</v>
      </c>
      <c r="C26" s="184">
        <v>11.844212337501515</v>
      </c>
      <c r="D26" s="184">
        <v>13.473317214658481</v>
      </c>
      <c r="E26" s="184">
        <v>15.355703042314047</v>
      </c>
      <c r="F26" s="184">
        <v>18.616950130693425</v>
      </c>
      <c r="G26" s="184">
        <v>20.904774475906677</v>
      </c>
    </row>
    <row r="27" spans="2:7">
      <c r="B27" s="187" t="s">
        <v>240</v>
      </c>
      <c r="C27" s="184">
        <v>92.220114865373418</v>
      </c>
      <c r="D27" s="184">
        <v>125.04893919150638</v>
      </c>
      <c r="E27" s="184">
        <v>171.562140222257</v>
      </c>
      <c r="F27" s="184">
        <v>254.57367802525798</v>
      </c>
      <c r="G27" s="184">
        <v>320.50102439363593</v>
      </c>
    </row>
    <row r="28" spans="2:7">
      <c r="B28" s="187" t="s">
        <v>369</v>
      </c>
      <c r="C28" s="184">
        <v>0</v>
      </c>
      <c r="D28" s="184">
        <v>0</v>
      </c>
      <c r="E28" s="184">
        <v>0</v>
      </c>
      <c r="F28" s="184">
        <v>0</v>
      </c>
      <c r="G28" s="184">
        <v>0</v>
      </c>
    </row>
    <row r="29" spans="2:7">
      <c r="B29" s="55" t="s">
        <v>241</v>
      </c>
      <c r="C29" s="188">
        <v>688.96669565931575</v>
      </c>
      <c r="D29" s="188">
        <v>922.63734247474827</v>
      </c>
      <c r="E29" s="188">
        <v>1321.2085381312711</v>
      </c>
      <c r="F29" s="188">
        <v>1863.7651669288946</v>
      </c>
      <c r="G29" s="189">
        <v>2336.2849466356565</v>
      </c>
    </row>
    <row r="31" spans="2:7">
      <c r="B31" s="190" t="s">
        <v>370</v>
      </c>
      <c r="C31" s="45" t="s">
        <v>371</v>
      </c>
      <c r="E31" s="191"/>
      <c r="F31" s="191"/>
    </row>
    <row r="32" spans="2:7">
      <c r="C32" s="45" t="s">
        <v>372</v>
      </c>
    </row>
    <row r="33" spans="3:7">
      <c r="C33" s="162" t="s">
        <v>373</v>
      </c>
      <c r="D33" s="162"/>
      <c r="G33" s="162"/>
    </row>
  </sheetData>
  <hyperlinks>
    <hyperlink ref="C33" r:id="rId1" xr:uid="{00000000-0004-0000-1900-000000000000}"/>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9" tint="0.79998168889431442"/>
  </sheetPr>
  <dimension ref="A1:T185"/>
  <sheetViews>
    <sheetView workbookViewId="0"/>
  </sheetViews>
  <sheetFormatPr baseColWidth="10" defaultColWidth="8.83203125" defaultRowHeight="15"/>
  <cols>
    <col min="1" max="1" width="16.33203125" customWidth="1"/>
    <col min="2" max="2" width="18" style="45" customWidth="1"/>
    <col min="3" max="3" width="10.5" style="45" customWidth="1"/>
    <col min="4" max="10" width="9" style="45" bestFit="1" customWidth="1"/>
    <col min="11" max="11" width="12" style="45" bestFit="1" customWidth="1"/>
    <col min="12" max="13" width="9" style="45" bestFit="1" customWidth="1"/>
    <col min="14" max="14" width="11" style="45" bestFit="1" customWidth="1"/>
    <col min="15" max="19" width="9" style="45" bestFit="1" customWidth="1"/>
    <col min="20" max="16384" width="8.83203125" style="45"/>
  </cols>
  <sheetData>
    <row r="1" spans="1:20" s="40" customFormat="1">
      <c r="A1"/>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4.5067939234324346E-2</v>
      </c>
      <c r="D38" s="70">
        <v>2.4466300398701214E-2</v>
      </c>
      <c r="E38" s="70">
        <v>1.4672609128900914E-2</v>
      </c>
      <c r="F38" s="70">
        <v>0.68819545392700643</v>
      </c>
      <c r="G38" s="70">
        <v>0.17315437130553074</v>
      </c>
      <c r="H38" s="70">
        <v>3.2337844206064593E-2</v>
      </c>
      <c r="I38" s="70">
        <v>0.1391014579294467</v>
      </c>
      <c r="J38" s="70">
        <v>0.19247029921732586</v>
      </c>
      <c r="K38" s="70">
        <v>3.7673691520782563E-3</v>
      </c>
      <c r="L38" s="70">
        <v>0.64718394999999596</v>
      </c>
      <c r="M38" s="70">
        <v>0.22135789743042902</v>
      </c>
      <c r="N38" s="70">
        <v>7.1217000574576542E-2</v>
      </c>
      <c r="O38" s="70">
        <v>0.13148341040551065</v>
      </c>
      <c r="P38" s="70">
        <v>0.69159614043536155</v>
      </c>
      <c r="Q38" s="70">
        <v>2.5753395883666038E-2</v>
      </c>
      <c r="R38" s="70">
        <v>0.2106995714118067</v>
      </c>
      <c r="S38" s="70">
        <v>3.3125250106407256</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8.7898577199513953E-3</v>
      </c>
      <c r="D48" s="70">
        <v>4.7718023741895217E-3</v>
      </c>
      <c r="E48" s="70">
        <v>2.8616828018903466E-3</v>
      </c>
      <c r="F48" s="70">
        <v>0.13422269192483649</v>
      </c>
      <c r="G48" s="70">
        <v>3.377128648926786E-2</v>
      </c>
      <c r="H48" s="70">
        <v>6.3070345431899405E-3</v>
      </c>
      <c r="I48" s="70">
        <v>2.712975220545466E-2</v>
      </c>
      <c r="J48" s="70">
        <v>3.7538582286636285E-2</v>
      </c>
      <c r="K48" s="70">
        <v>7.3477153355355025E-4</v>
      </c>
      <c r="L48" s="70">
        <v>0.12622398396250067</v>
      </c>
      <c r="M48" s="70">
        <v>4.3172695638127673E-2</v>
      </c>
      <c r="N48" s="70">
        <v>1.3889858576348627E-2</v>
      </c>
      <c r="O48" s="70">
        <v>2.5643960865160326E-2</v>
      </c>
      <c r="P48" s="70">
        <v>0.13488594724705461</v>
      </c>
      <c r="Q48" s="70">
        <v>5.0228319614535402E-3</v>
      </c>
      <c r="R48" s="70">
        <v>4.109394140999531E-2</v>
      </c>
      <c r="S48" s="70">
        <v>0.64606068153960861</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2.5005938099762051E-2</v>
      </c>
      <c r="D56" s="70">
        <v>1.3575122441679039E-2</v>
      </c>
      <c r="E56" s="70">
        <v>8.1410945757170346E-3</v>
      </c>
      <c r="F56" s="70">
        <v>0.38184512568814721</v>
      </c>
      <c r="G56" s="70">
        <v>9.6074672242206283E-2</v>
      </c>
      <c r="H56" s="70">
        <v>1.7942647128643331E-2</v>
      </c>
      <c r="I56" s="70">
        <v>7.7180419288427282E-2</v>
      </c>
      <c r="J56" s="70">
        <v>0.10679211142198386</v>
      </c>
      <c r="K56" s="70">
        <v>2.0903241065896097E-3</v>
      </c>
      <c r="L56" s="70">
        <v>0.35908990000000163</v>
      </c>
      <c r="M56" s="70">
        <v>0.1228203901726897</v>
      </c>
      <c r="N56" s="70">
        <v>3.9514740151736269E-2</v>
      </c>
      <c r="O56" s="70">
        <v>7.2953546969411143E-2</v>
      </c>
      <c r="P56" s="70">
        <v>0.38373199599483665</v>
      </c>
      <c r="Q56" s="70">
        <v>1.4289267143485256E-2</v>
      </c>
      <c r="R56" s="70">
        <v>0.11690661986952788</v>
      </c>
      <c r="S56" s="70">
        <v>1.8379539152948436</v>
      </c>
    </row>
    <row r="57" spans="1:19">
      <c r="A57" t="s">
        <v>228</v>
      </c>
      <c r="B57" s="69" t="s">
        <v>96</v>
      </c>
      <c r="C57" s="70">
        <v>4.9878190607375111E-2</v>
      </c>
      <c r="D57" s="70">
        <v>2.7077670190304479E-2</v>
      </c>
      <c r="E57" s="70">
        <v>1.6238665607356317E-2</v>
      </c>
      <c r="F57" s="70">
        <v>0.76164884858894899</v>
      </c>
      <c r="G57" s="70">
        <v>0.19163571450588346</v>
      </c>
      <c r="H57" s="70">
        <v>3.5789370105328761E-2</v>
      </c>
      <c r="I57" s="70">
        <v>0.15394822018142648</v>
      </c>
      <c r="J57" s="70">
        <v>0.21301329578674399</v>
      </c>
      <c r="K57" s="70">
        <v>4.1694730189170501E-3</v>
      </c>
      <c r="L57" s="70">
        <v>0.71626005014999516</v>
      </c>
      <c r="M57" s="70">
        <v>0.24498416364407294</v>
      </c>
      <c r="N57" s="70">
        <v>7.8818228423432182E-2</v>
      </c>
      <c r="O57" s="70">
        <v>0.14551707305310105</v>
      </c>
      <c r="P57" s="70">
        <v>0.76541250170340192</v>
      </c>
      <c r="Q57" s="70">
        <v>2.8502141666472469E-2</v>
      </c>
      <c r="R57" s="70">
        <v>0.23318823896359459</v>
      </c>
      <c r="S57" s="70">
        <v>3.6660818461963638</v>
      </c>
    </row>
    <row r="58" spans="1:19">
      <c r="A58" t="s">
        <v>228</v>
      </c>
      <c r="B58" s="69" t="s">
        <v>97</v>
      </c>
      <c r="C58" s="70">
        <v>2.2312990919787917E-2</v>
      </c>
      <c r="D58" s="70">
        <v>1.2113186178729266E-2</v>
      </c>
      <c r="E58" s="70">
        <v>7.2643613137167787E-3</v>
      </c>
      <c r="F58" s="70">
        <v>0.34072334292172934</v>
      </c>
      <c r="G58" s="70">
        <v>8.5728169077658345E-2</v>
      </c>
      <c r="H58" s="70">
        <v>1.6010362053250349E-2</v>
      </c>
      <c r="I58" s="70">
        <v>6.8868681826596279E-2</v>
      </c>
      <c r="J58" s="70">
        <v>9.5291422499617195E-2</v>
      </c>
      <c r="K58" s="70">
        <v>1.8652122797260771E-3</v>
      </c>
      <c r="L58" s="70">
        <v>0.32041867999999507</v>
      </c>
      <c r="M58" s="70">
        <v>0.10959357892332355</v>
      </c>
      <c r="N58" s="70">
        <v>3.5259306596934326E-2</v>
      </c>
      <c r="O58" s="70">
        <v>6.509701114193539E-2</v>
      </c>
      <c r="P58" s="70">
        <v>0.34240701181077915</v>
      </c>
      <c r="Q58" s="70">
        <v>1.275042298957145E-2</v>
      </c>
      <c r="R58" s="70">
        <v>0.10431667619126961</v>
      </c>
      <c r="S58" s="70">
        <v>1.6400204167246191</v>
      </c>
    </row>
    <row r="59" spans="1:19">
      <c r="A59" t="s">
        <v>228</v>
      </c>
      <c r="B59" s="69" t="s">
        <v>98</v>
      </c>
      <c r="C59" s="70">
        <v>0</v>
      </c>
      <c r="D59" s="70">
        <v>7.0183972577992498E-3</v>
      </c>
      <c r="E59" s="70">
        <v>0</v>
      </c>
      <c r="F59" s="70">
        <v>4.2966390402089161E-2</v>
      </c>
      <c r="G59" s="70">
        <v>2.7460210187069123E-3</v>
      </c>
      <c r="H59" s="70">
        <v>9.5562052102740602E-4</v>
      </c>
      <c r="I59" s="70">
        <v>0</v>
      </c>
      <c r="J59" s="70">
        <v>2.1347459323794116E-2</v>
      </c>
      <c r="K59" s="70">
        <v>0</v>
      </c>
      <c r="L59" s="70">
        <v>0</v>
      </c>
      <c r="M59" s="70">
        <v>4.8052549068487993E-3</v>
      </c>
      <c r="N59" s="70">
        <v>2.4358595357792945E-3</v>
      </c>
      <c r="O59" s="70">
        <v>5.1433492151820026E-4</v>
      </c>
      <c r="P59" s="70">
        <v>5.0825355983663556E-4</v>
      </c>
      <c r="Q59" s="70">
        <v>5.8295773145816687E-4</v>
      </c>
      <c r="R59" s="70">
        <v>4.6191955296556175E-3</v>
      </c>
      <c r="S59" s="70">
        <v>8.8499744708514072E-2</v>
      </c>
    </row>
    <row r="60" spans="1:19">
      <c r="A60" t="s">
        <v>228</v>
      </c>
      <c r="B60" s="69" t="s">
        <v>99</v>
      </c>
      <c r="C60" s="70">
        <v>1.919962445326831E-2</v>
      </c>
      <c r="D60" s="70">
        <v>4.4988628262219027E-3</v>
      </c>
      <c r="E60" s="70">
        <v>3.0867313588469322E-2</v>
      </c>
      <c r="F60" s="70">
        <v>2.754188591164386E-2</v>
      </c>
      <c r="G60" s="70">
        <v>1.7602269332013254E-3</v>
      </c>
      <c r="H60" s="70">
        <v>6.1256231018377849E-4</v>
      </c>
      <c r="I60" s="70">
        <v>2.2871937800338527E-2</v>
      </c>
      <c r="J60" s="70">
        <v>1.3683934901145278E-2</v>
      </c>
      <c r="K60" s="70">
        <v>2.1105188868685894E-3</v>
      </c>
      <c r="L60" s="70">
        <v>0.39341137411679972</v>
      </c>
      <c r="M60" s="70">
        <v>3.0802164478390681E-3</v>
      </c>
      <c r="N60" s="70">
        <v>1.9807975556166146E-3</v>
      </c>
      <c r="O60" s="70">
        <v>7.5539937044699079E-3</v>
      </c>
      <c r="P60" s="70">
        <v>0.31241826956269003</v>
      </c>
      <c r="Q60" s="70">
        <v>3.7368173544201355E-4</v>
      </c>
      <c r="R60" s="70">
        <v>0.32812503102175816</v>
      </c>
      <c r="S60" s="70">
        <v>1.1700902317559549</v>
      </c>
    </row>
    <row r="61" spans="1:19">
      <c r="A61" t="s">
        <v>228</v>
      </c>
      <c r="B61" s="69" t="s">
        <v>101</v>
      </c>
      <c r="C61" s="70">
        <v>0</v>
      </c>
      <c r="D61" s="70">
        <v>0</v>
      </c>
      <c r="E61" s="70">
        <v>0</v>
      </c>
      <c r="F61" s="70">
        <v>18.871624843829565</v>
      </c>
      <c r="G61" s="70">
        <v>0</v>
      </c>
      <c r="H61" s="70">
        <v>0</v>
      </c>
      <c r="I61" s="70">
        <v>0</v>
      </c>
      <c r="J61" s="70">
        <v>0</v>
      </c>
      <c r="K61" s="70">
        <v>0</v>
      </c>
      <c r="L61" s="70">
        <v>0</v>
      </c>
      <c r="M61" s="70">
        <v>0</v>
      </c>
      <c r="N61" s="70">
        <v>1.7758847763235952</v>
      </c>
      <c r="O61" s="70">
        <v>0</v>
      </c>
      <c r="P61" s="70">
        <v>0</v>
      </c>
      <c r="Q61" s="70">
        <v>0</v>
      </c>
      <c r="R61" s="70">
        <v>0</v>
      </c>
      <c r="S61" s="70">
        <v>20.647509620153162</v>
      </c>
    </row>
    <row r="62" spans="1:19">
      <c r="A62" t="s">
        <v>228</v>
      </c>
      <c r="B62" s="69" t="s">
        <v>102</v>
      </c>
      <c r="C62" s="70">
        <v>0</v>
      </c>
      <c r="D62" s="70">
        <v>0</v>
      </c>
      <c r="E62" s="70">
        <v>0</v>
      </c>
      <c r="F62" s="70">
        <v>0.45211725159057536</v>
      </c>
      <c r="G62" s="70">
        <v>0</v>
      </c>
      <c r="H62" s="70">
        <v>0</v>
      </c>
      <c r="I62" s="70">
        <v>0</v>
      </c>
      <c r="J62" s="70">
        <v>0.38230312105200304</v>
      </c>
      <c r="K62" s="70">
        <v>0</v>
      </c>
      <c r="L62" s="70">
        <v>0</v>
      </c>
      <c r="M62" s="70">
        <v>0.32983058914019714</v>
      </c>
      <c r="N62" s="70">
        <v>1.1347946404769438E-2</v>
      </c>
      <c r="O62" s="70">
        <v>0</v>
      </c>
      <c r="P62" s="70">
        <v>0</v>
      </c>
      <c r="Q62" s="70">
        <v>0.35686670111365937</v>
      </c>
      <c r="R62" s="70">
        <v>7.4691876802239765E-2</v>
      </c>
      <c r="S62" s="70">
        <v>1.6071574861034463</v>
      </c>
    </row>
    <row r="63" spans="1:19">
      <c r="A63" t="s">
        <v>228</v>
      </c>
      <c r="B63" s="69" t="s">
        <v>103</v>
      </c>
      <c r="C63" s="70">
        <v>0</v>
      </c>
      <c r="D63" s="70">
        <v>0.76347363495354481</v>
      </c>
      <c r="E63" s="70">
        <v>0</v>
      </c>
      <c r="F63" s="70">
        <v>0.54254070190868475</v>
      </c>
      <c r="G63" s="70">
        <v>0.58860970970083559</v>
      </c>
      <c r="H63" s="70">
        <v>4.6306250356137335E-4</v>
      </c>
      <c r="I63" s="70">
        <v>4.062834543001892E-2</v>
      </c>
      <c r="J63" s="70">
        <v>0.45876374526238495</v>
      </c>
      <c r="K63" s="70">
        <v>0</v>
      </c>
      <c r="L63" s="70">
        <v>0</v>
      </c>
      <c r="M63" s="70">
        <v>0.33203280457076501</v>
      </c>
      <c r="N63" s="70">
        <v>0.14536392017166122</v>
      </c>
      <c r="O63" s="70">
        <v>7.9798055380013944E-2</v>
      </c>
      <c r="P63" s="70">
        <v>0.89764093508326059</v>
      </c>
      <c r="Q63" s="70">
        <v>0.81096755880718063</v>
      </c>
      <c r="R63" s="70">
        <v>1.1816263054880674</v>
      </c>
      <c r="S63" s="70">
        <v>5.841908779259974</v>
      </c>
    </row>
    <row r="64" spans="1:19">
      <c r="A64" t="s">
        <v>228</v>
      </c>
      <c r="B64" s="69" t="s">
        <v>104</v>
      </c>
      <c r="C64" s="70">
        <v>0</v>
      </c>
      <c r="D64" s="70">
        <v>0.91616836194424645</v>
      </c>
      <c r="E64" s="70">
        <v>0.18215626231130111</v>
      </c>
      <c r="F64" s="70">
        <v>0.27710412194261025</v>
      </c>
      <c r="G64" s="70">
        <v>0.64851667530855117</v>
      </c>
      <c r="H64" s="70">
        <v>1.9762500151991602E-4</v>
      </c>
      <c r="I64" s="70">
        <v>4.8754014516021904E-2</v>
      </c>
      <c r="J64" s="70">
        <v>0.2343148161286468</v>
      </c>
      <c r="K64" s="70">
        <v>0</v>
      </c>
      <c r="L64" s="70">
        <v>2.3587877406961302</v>
      </c>
      <c r="M64" s="70">
        <v>0.21544394359231278</v>
      </c>
      <c r="N64" s="70">
        <v>8.6540050036952199E-2</v>
      </c>
      <c r="O64" s="70">
        <v>9.72453406342636E-2</v>
      </c>
      <c r="P64" s="70">
        <v>1.9574728425748456</v>
      </c>
      <c r="Q64" s="70">
        <v>2.5232539954551618</v>
      </c>
      <c r="R64" s="70">
        <v>0.69979657717443189</v>
      </c>
      <c r="S64" s="70">
        <v>10.245752367316989</v>
      </c>
    </row>
    <row r="65" spans="1:19">
      <c r="A65" t="s">
        <v>228</v>
      </c>
      <c r="B65" s="69" t="s">
        <v>105</v>
      </c>
      <c r="C65" s="70">
        <v>0</v>
      </c>
      <c r="D65" s="70">
        <v>0</v>
      </c>
      <c r="E65" s="70">
        <v>9.8716942155802234E-2</v>
      </c>
      <c r="F65" s="70">
        <v>0.63004726673267797</v>
      </c>
      <c r="G65" s="70">
        <v>0</v>
      </c>
      <c r="H65" s="70">
        <v>0</v>
      </c>
      <c r="I65" s="70">
        <v>0</v>
      </c>
      <c r="J65" s="70">
        <v>0.22198245738503397</v>
      </c>
      <c r="K65" s="70">
        <v>0</v>
      </c>
      <c r="L65" s="70">
        <v>1.2783107756030496</v>
      </c>
      <c r="M65" s="70">
        <v>0.48027299257652012</v>
      </c>
      <c r="N65" s="70">
        <v>7.898164512475514E-2</v>
      </c>
      <c r="O65" s="70">
        <v>1.8064615021581298E-3</v>
      </c>
      <c r="P65" s="70">
        <v>1.0978535357447035</v>
      </c>
      <c r="Q65" s="70">
        <v>0.58681428258438206</v>
      </c>
      <c r="R65" s="70">
        <v>0.9879172038176347</v>
      </c>
      <c r="S65" s="70">
        <v>5.4627035632267038</v>
      </c>
    </row>
    <row r="66" spans="1:19">
      <c r="A66" t="s">
        <v>228</v>
      </c>
      <c r="B66" s="69" t="s">
        <v>106</v>
      </c>
      <c r="C66" s="70">
        <v>0</v>
      </c>
      <c r="D66" s="70">
        <v>0</v>
      </c>
      <c r="E66" s="70">
        <v>0.11987057261775985</v>
      </c>
      <c r="F66" s="70">
        <v>0.77880842693344476</v>
      </c>
      <c r="G66" s="70">
        <v>0.33123163523821852</v>
      </c>
      <c r="H66" s="70">
        <v>3.5843750275671438E-4</v>
      </c>
      <c r="I66" s="70">
        <v>2.4901243973237341E-2</v>
      </c>
      <c r="J66" s="70">
        <v>0.96932339724796979</v>
      </c>
      <c r="K66" s="70">
        <v>0</v>
      </c>
      <c r="L66" s="70">
        <v>1.5522345132322748</v>
      </c>
      <c r="M66" s="70">
        <v>0.63577364472770359</v>
      </c>
      <c r="N66" s="70">
        <v>2.8839039483289586E-2</v>
      </c>
      <c r="O66" s="70">
        <v>3.9529628164870489E-3</v>
      </c>
      <c r="P66" s="70">
        <v>1.7759809105706275</v>
      </c>
      <c r="Q66" s="70">
        <v>0.62229554931598141</v>
      </c>
      <c r="R66" s="70">
        <v>0.22509356578393769</v>
      </c>
      <c r="S66" s="70">
        <v>7.0686638994436919</v>
      </c>
    </row>
    <row r="67" spans="1:19">
      <c r="A67" t="s">
        <v>228</v>
      </c>
      <c r="B67" s="69" t="s">
        <v>107</v>
      </c>
      <c r="C67" s="70">
        <v>0</v>
      </c>
      <c r="D67" s="70">
        <v>0.46793545368120437</v>
      </c>
      <c r="E67" s="70">
        <v>0</v>
      </c>
      <c r="F67" s="70">
        <v>0.3150236333663301</v>
      </c>
      <c r="G67" s="70">
        <v>0.31379839127831266</v>
      </c>
      <c r="H67" s="70">
        <v>2.4412500187755148E-4</v>
      </c>
      <c r="I67" s="70">
        <v>2.3590652185172312E-2</v>
      </c>
      <c r="J67" s="70">
        <v>0.26637894886202984</v>
      </c>
      <c r="K67" s="70">
        <v>0</v>
      </c>
      <c r="L67" s="70">
        <v>0</v>
      </c>
      <c r="M67" s="70">
        <v>0</v>
      </c>
      <c r="N67" s="70">
        <v>0.14766759972947696</v>
      </c>
      <c r="O67" s="70">
        <v>4.8908485555492431E-2</v>
      </c>
      <c r="P67" s="70">
        <v>1.4122328395910166</v>
      </c>
      <c r="Q67" s="70">
        <v>0.3526503541059931</v>
      </c>
      <c r="R67" s="70">
        <v>0.76532694178636529</v>
      </c>
      <c r="S67" s="70">
        <v>4.1137574251432554</v>
      </c>
    </row>
    <row r="68" spans="1:19">
      <c r="A68" t="s">
        <v>228</v>
      </c>
      <c r="B68" s="69" t="s">
        <v>108</v>
      </c>
      <c r="C68" s="70">
        <v>0</v>
      </c>
      <c r="D68" s="70">
        <v>0.44330727190850983</v>
      </c>
      <c r="E68" s="70">
        <v>0</v>
      </c>
      <c r="F68" s="70">
        <v>0</v>
      </c>
      <c r="G68" s="70">
        <v>0.43931774778963728</v>
      </c>
      <c r="H68" s="70">
        <v>5.1731250397860085E-4</v>
      </c>
      <c r="I68" s="70">
        <v>3.3026913059240548E-2</v>
      </c>
      <c r="J68" s="70">
        <v>0</v>
      </c>
      <c r="K68" s="70">
        <v>0</v>
      </c>
      <c r="L68" s="70">
        <v>0</v>
      </c>
      <c r="M68" s="70">
        <v>0</v>
      </c>
      <c r="N68" s="70">
        <v>0.10453846439174797</v>
      </c>
      <c r="O68" s="70">
        <v>4.6334354736782268E-2</v>
      </c>
      <c r="P68" s="70">
        <v>1.0921449161991958</v>
      </c>
      <c r="Q68" s="70">
        <v>0.70199856403893168</v>
      </c>
      <c r="R68" s="70">
        <v>0.68842919257576352</v>
      </c>
      <c r="S68" s="70">
        <v>3.5496147372037967</v>
      </c>
    </row>
    <row r="69" spans="1:19">
      <c r="A69" t="s">
        <v>228</v>
      </c>
      <c r="B69" s="69" t="s">
        <v>109</v>
      </c>
      <c r="C69" s="70">
        <v>0</v>
      </c>
      <c r="D69" s="70">
        <v>0.6206301806718999</v>
      </c>
      <c r="E69" s="70">
        <v>0.11164416077144268</v>
      </c>
      <c r="F69" s="70">
        <v>0</v>
      </c>
      <c r="G69" s="70">
        <v>0.93093522745901769</v>
      </c>
      <c r="H69" s="70">
        <v>2.0925000160933183E-4</v>
      </c>
      <c r="I69" s="70">
        <v>6.9985601482676629E-2</v>
      </c>
      <c r="J69" s="70">
        <v>0</v>
      </c>
      <c r="K69" s="70">
        <v>0</v>
      </c>
      <c r="L69" s="70">
        <v>1.4457086152653691</v>
      </c>
      <c r="M69" s="70">
        <v>0</v>
      </c>
      <c r="N69" s="70">
        <v>7.2367796305936594E-2</v>
      </c>
      <c r="O69" s="70">
        <v>9.9876275765953482E-2</v>
      </c>
      <c r="P69" s="70">
        <v>1.4422216955419405</v>
      </c>
      <c r="Q69" s="70">
        <v>0.32040483674016151</v>
      </c>
      <c r="R69" s="70">
        <v>0.91464744805916709</v>
      </c>
      <c r="S69" s="70">
        <v>6.0286310880651683</v>
      </c>
    </row>
    <row r="70" spans="1:19">
      <c r="A70" t="s">
        <v>228</v>
      </c>
      <c r="B70" s="69" t="s">
        <v>110</v>
      </c>
      <c r="C70" s="70">
        <v>0</v>
      </c>
      <c r="D70" s="70">
        <v>1.3151449066618923</v>
      </c>
      <c r="E70" s="70">
        <v>0.10576815230978776</v>
      </c>
      <c r="F70" s="70">
        <v>0</v>
      </c>
      <c r="G70" s="70">
        <v>0.3765580695339974</v>
      </c>
      <c r="H70" s="70">
        <v>0</v>
      </c>
      <c r="I70" s="70">
        <v>2.8308782622206152E-2</v>
      </c>
      <c r="J70" s="70">
        <v>0</v>
      </c>
      <c r="K70" s="70">
        <v>0</v>
      </c>
      <c r="L70" s="70">
        <v>1.3696186881461418</v>
      </c>
      <c r="M70" s="70">
        <v>0</v>
      </c>
      <c r="N70" s="70">
        <v>0.1448535849307957</v>
      </c>
      <c r="O70" s="70">
        <v>0.10446939296942737</v>
      </c>
      <c r="P70" s="70">
        <v>1.4142885728063757</v>
      </c>
      <c r="Q70" s="70">
        <v>0.10862427112043527</v>
      </c>
      <c r="R70" s="70">
        <v>1.863535594961796</v>
      </c>
      <c r="S70" s="70">
        <v>6.8311700160628703</v>
      </c>
    </row>
    <row r="71" spans="1:19">
      <c r="A71" t="s">
        <v>228</v>
      </c>
      <c r="B71" s="69" t="s">
        <v>111</v>
      </c>
      <c r="C71" s="70">
        <v>0</v>
      </c>
      <c r="D71" s="70">
        <v>0.53196872629020753</v>
      </c>
      <c r="E71" s="70">
        <v>0.14807541323370255</v>
      </c>
      <c r="F71" s="70">
        <v>0</v>
      </c>
      <c r="G71" s="70">
        <v>0</v>
      </c>
      <c r="H71" s="70">
        <v>0</v>
      </c>
      <c r="I71" s="70">
        <v>0</v>
      </c>
      <c r="J71" s="70">
        <v>0</v>
      </c>
      <c r="K71" s="70">
        <v>0</v>
      </c>
      <c r="L71" s="70">
        <v>0.85220718373537174</v>
      </c>
      <c r="M71" s="70">
        <v>1.600862549630433E-2</v>
      </c>
      <c r="N71" s="70">
        <v>6.6836586747973215E-2</v>
      </c>
      <c r="O71" s="70">
        <v>5.7513949627599814E-2</v>
      </c>
      <c r="P71" s="70">
        <v>1.1504847445725073</v>
      </c>
      <c r="Q71" s="70">
        <v>0.2992693128188133</v>
      </c>
      <c r="R71" s="70">
        <v>0.86404243395302416</v>
      </c>
      <c r="S71" s="70">
        <v>3.9864069764755214</v>
      </c>
    </row>
    <row r="72" spans="1:19">
      <c r="A72" t="s">
        <v>228</v>
      </c>
      <c r="B72" s="69" t="s">
        <v>112</v>
      </c>
      <c r="C72" s="70">
        <v>0</v>
      </c>
      <c r="D72" s="70">
        <v>0</v>
      </c>
      <c r="E72" s="70">
        <v>0.21388670800423759</v>
      </c>
      <c r="F72" s="70">
        <v>0</v>
      </c>
      <c r="G72" s="70">
        <v>0</v>
      </c>
      <c r="H72" s="70">
        <v>0</v>
      </c>
      <c r="I72" s="70">
        <v>0</v>
      </c>
      <c r="J72" s="70">
        <v>0</v>
      </c>
      <c r="K72" s="70">
        <v>0</v>
      </c>
      <c r="L72" s="70">
        <v>1.0652589796692205</v>
      </c>
      <c r="M72" s="70">
        <v>0.31589354554350191</v>
      </c>
      <c r="N72" s="70">
        <v>3.7663575274016647E-2</v>
      </c>
      <c r="O72" s="70">
        <v>0</v>
      </c>
      <c r="P72" s="70">
        <v>0.68652096293551423</v>
      </c>
      <c r="Q72" s="70">
        <v>0</v>
      </c>
      <c r="R72" s="70">
        <v>0.23539696851790737</v>
      </c>
      <c r="S72" s="70">
        <v>2.5546207399444256</v>
      </c>
    </row>
    <row r="73" spans="1:19">
      <c r="A73" t="s">
        <v>228</v>
      </c>
      <c r="B73" s="69" t="s">
        <v>113</v>
      </c>
      <c r="C73" s="70">
        <v>0</v>
      </c>
      <c r="D73" s="70">
        <v>0</v>
      </c>
      <c r="E73" s="70">
        <v>9.9892143848132831E-2</v>
      </c>
      <c r="F73" s="70">
        <v>0.49878741949670768</v>
      </c>
      <c r="G73" s="70">
        <v>0</v>
      </c>
      <c r="H73" s="70">
        <v>0</v>
      </c>
      <c r="I73" s="70">
        <v>0</v>
      </c>
      <c r="J73" s="70">
        <v>0.42176666903156379</v>
      </c>
      <c r="K73" s="70">
        <v>0</v>
      </c>
      <c r="L73" s="70">
        <v>4.0632021081668572</v>
      </c>
      <c r="M73" s="70">
        <v>4.2956171297140244E-2</v>
      </c>
      <c r="N73" s="70">
        <v>1.9218032057151113E-3</v>
      </c>
      <c r="O73" s="70">
        <v>2.6778135208460618E-3</v>
      </c>
      <c r="P73" s="70">
        <v>1.5528724262149058</v>
      </c>
      <c r="Q73" s="70">
        <v>0.24189291037829452</v>
      </c>
      <c r="R73" s="70">
        <v>4.227138726566082E-2</v>
      </c>
      <c r="S73" s="70">
        <v>6.9682408524257937</v>
      </c>
    </row>
    <row r="74" spans="1:19">
      <c r="A74" t="s">
        <v>228</v>
      </c>
      <c r="B74" s="69" t="s">
        <v>114</v>
      </c>
      <c r="C74" s="70">
        <v>0</v>
      </c>
      <c r="D74" s="70">
        <v>0</v>
      </c>
      <c r="E74" s="70">
        <v>0.12692178277174571</v>
      </c>
      <c r="F74" s="70">
        <v>0.21001575557756169</v>
      </c>
      <c r="G74" s="70">
        <v>0</v>
      </c>
      <c r="H74" s="70">
        <v>0</v>
      </c>
      <c r="I74" s="70">
        <v>0</v>
      </c>
      <c r="J74" s="70">
        <v>0</v>
      </c>
      <c r="K74" s="70">
        <v>0</v>
      </c>
      <c r="L74" s="70">
        <v>1.643542425775351</v>
      </c>
      <c r="M74" s="70">
        <v>0.27147746442478216</v>
      </c>
      <c r="N74" s="70">
        <v>4.0723925073491429E-3</v>
      </c>
      <c r="O74" s="70">
        <v>5.6744143656024537E-3</v>
      </c>
      <c r="P74" s="70">
        <v>2.29546457641014</v>
      </c>
      <c r="Q74" s="70">
        <v>0</v>
      </c>
      <c r="R74" s="70">
        <v>0.15013357132432681</v>
      </c>
      <c r="S74" s="70">
        <v>4.7073023831568435</v>
      </c>
    </row>
    <row r="75" spans="1:19">
      <c r="A75" t="s">
        <v>228</v>
      </c>
      <c r="B75" s="69" t="s">
        <v>115</v>
      </c>
      <c r="C75" s="70">
        <v>0</v>
      </c>
      <c r="D75" s="70">
        <v>0</v>
      </c>
      <c r="E75" s="70">
        <v>0</v>
      </c>
      <c r="F75" s="70">
        <v>2.0581544046601259</v>
      </c>
      <c r="G75" s="70">
        <v>0</v>
      </c>
      <c r="H75" s="70">
        <v>0</v>
      </c>
      <c r="I75" s="70">
        <v>0</v>
      </c>
      <c r="J75" s="70">
        <v>0.39956842329306008</v>
      </c>
      <c r="K75" s="70">
        <v>0</v>
      </c>
      <c r="L75" s="70">
        <v>0</v>
      </c>
      <c r="M75" s="70">
        <v>0</v>
      </c>
      <c r="N75" s="70">
        <v>0</v>
      </c>
      <c r="O75" s="70">
        <v>0</v>
      </c>
      <c r="P75" s="70">
        <v>0.34810968590697655</v>
      </c>
      <c r="Q75" s="70">
        <v>0</v>
      </c>
      <c r="R75" s="70">
        <v>0.11674080909490314</v>
      </c>
      <c r="S75" s="70">
        <v>2.9225733229550599</v>
      </c>
    </row>
    <row r="76" spans="1:19">
      <c r="A76" t="s">
        <v>228</v>
      </c>
      <c r="B76" s="69" t="s">
        <v>116</v>
      </c>
      <c r="C76" s="70">
        <v>0</v>
      </c>
      <c r="D76" s="70">
        <v>0</v>
      </c>
      <c r="E76" s="70">
        <v>0</v>
      </c>
      <c r="F76" s="70">
        <v>0</v>
      </c>
      <c r="G76" s="70">
        <v>0</v>
      </c>
      <c r="H76" s="70">
        <v>0</v>
      </c>
      <c r="I76" s="70">
        <v>0</v>
      </c>
      <c r="J76" s="70">
        <v>0</v>
      </c>
      <c r="K76" s="70">
        <v>0</v>
      </c>
      <c r="L76" s="70">
        <v>0</v>
      </c>
      <c r="M76" s="70">
        <v>0</v>
      </c>
      <c r="N76" s="70">
        <v>2.9368671822264325E-2</v>
      </c>
      <c r="O76" s="70">
        <v>2.295268732153799E-3</v>
      </c>
      <c r="P76" s="70">
        <v>1.0083204047561622</v>
      </c>
      <c r="Q76" s="70">
        <v>0</v>
      </c>
      <c r="R76" s="70">
        <v>6.3613439202805822E-2</v>
      </c>
      <c r="S76" s="70">
        <v>1.1035977845133687</v>
      </c>
    </row>
    <row r="77" spans="1:19">
      <c r="A77" t="s">
        <v>228</v>
      </c>
      <c r="B77" s="69" t="s">
        <v>117</v>
      </c>
      <c r="C77" s="70">
        <v>0</v>
      </c>
      <c r="D77" s="70">
        <v>0</v>
      </c>
      <c r="E77" s="70">
        <v>0</v>
      </c>
      <c r="F77" s="70">
        <v>0</v>
      </c>
      <c r="G77" s="70">
        <v>0</v>
      </c>
      <c r="H77" s="70">
        <v>1.4725000113248454E-4</v>
      </c>
      <c r="I77" s="70">
        <v>0</v>
      </c>
      <c r="J77" s="70">
        <v>0</v>
      </c>
      <c r="K77" s="70">
        <v>0</v>
      </c>
      <c r="L77" s="70">
        <v>0</v>
      </c>
      <c r="M77" s="70">
        <v>0</v>
      </c>
      <c r="N77" s="70">
        <v>0</v>
      </c>
      <c r="O77" s="70">
        <v>0</v>
      </c>
      <c r="P77" s="70">
        <v>0.22113509086947758</v>
      </c>
      <c r="Q77" s="70">
        <v>0.18939759075052809</v>
      </c>
      <c r="R77" s="70">
        <v>1.1364540946731339E-2</v>
      </c>
      <c r="S77" s="70">
        <v>0.42204447256790445</v>
      </c>
    </row>
    <row r="78" spans="1:19">
      <c r="A78" t="s">
        <v>228</v>
      </c>
      <c r="B78" s="69" t="s">
        <v>118</v>
      </c>
      <c r="C78" s="70">
        <v>0</v>
      </c>
      <c r="D78" s="70">
        <v>0</v>
      </c>
      <c r="E78" s="70">
        <v>0</v>
      </c>
      <c r="F78" s="70">
        <v>0</v>
      </c>
      <c r="G78" s="70">
        <v>0</v>
      </c>
      <c r="H78" s="70">
        <v>1.8406250141561609E-4</v>
      </c>
      <c r="I78" s="70">
        <v>0</v>
      </c>
      <c r="J78" s="70">
        <v>0</v>
      </c>
      <c r="K78" s="70">
        <v>0</v>
      </c>
      <c r="L78" s="70">
        <v>0</v>
      </c>
      <c r="M78" s="70">
        <v>0</v>
      </c>
      <c r="N78" s="70">
        <v>3.2213548602888054E-2</v>
      </c>
      <c r="O78" s="70">
        <v>0</v>
      </c>
      <c r="P78" s="70">
        <v>0.22064877448364584</v>
      </c>
      <c r="Q78" s="70">
        <v>0.23674698843815989</v>
      </c>
      <c r="R78" s="70">
        <v>6.9274765836535579E-2</v>
      </c>
      <c r="S78" s="70">
        <v>0.5590681398626316</v>
      </c>
    </row>
    <row r="79" spans="1:19">
      <c r="A79" t="s">
        <v>228</v>
      </c>
      <c r="B79" s="69" t="s">
        <v>119</v>
      </c>
      <c r="C79" s="70">
        <v>0</v>
      </c>
      <c r="D79" s="70">
        <v>0</v>
      </c>
      <c r="E79" s="70">
        <v>0</v>
      </c>
      <c r="F79" s="70">
        <v>0</v>
      </c>
      <c r="G79" s="70">
        <v>0.26498530819057553</v>
      </c>
      <c r="H79" s="70">
        <v>0</v>
      </c>
      <c r="I79" s="70">
        <v>1.9920995178589251E-2</v>
      </c>
      <c r="J79" s="70">
        <v>0</v>
      </c>
      <c r="K79" s="70">
        <v>0</v>
      </c>
      <c r="L79" s="70">
        <v>0</v>
      </c>
      <c r="M79" s="70">
        <v>0</v>
      </c>
      <c r="N79" s="70">
        <v>1.4590216806132261E-2</v>
      </c>
      <c r="O79" s="70">
        <v>0</v>
      </c>
      <c r="P79" s="70">
        <v>0.84688499707179332</v>
      </c>
      <c r="Q79" s="70">
        <v>0</v>
      </c>
      <c r="R79" s="70">
        <v>1.9379532982847891E-2</v>
      </c>
      <c r="S79" s="70">
        <v>1.1657610502299178</v>
      </c>
    </row>
    <row r="80" spans="1:19">
      <c r="A80" t="s">
        <v>228</v>
      </c>
      <c r="B80" s="69" t="s">
        <v>120</v>
      </c>
      <c r="C80" s="70">
        <v>0</v>
      </c>
      <c r="D80" s="70">
        <v>0</v>
      </c>
      <c r="E80" s="70">
        <v>0</v>
      </c>
      <c r="F80" s="70">
        <v>0</v>
      </c>
      <c r="G80" s="70">
        <v>0.3312316352382183</v>
      </c>
      <c r="H80" s="70">
        <v>3.1387500241397692E-4</v>
      </c>
      <c r="I80" s="70">
        <v>2.4901243973237452E-2</v>
      </c>
      <c r="J80" s="70">
        <v>0</v>
      </c>
      <c r="K80" s="70">
        <v>0</v>
      </c>
      <c r="L80" s="70">
        <v>0</v>
      </c>
      <c r="M80" s="70">
        <v>0</v>
      </c>
      <c r="N80" s="70">
        <v>8.6490000665184752E-3</v>
      </c>
      <c r="O80" s="70">
        <v>0</v>
      </c>
      <c r="P80" s="70">
        <v>8.961579304726186E-2</v>
      </c>
      <c r="Q80" s="70">
        <v>0.40371591712612442</v>
      </c>
      <c r="R80" s="70">
        <v>0</v>
      </c>
      <c r="S80" s="70">
        <v>0.85842746445376861</v>
      </c>
    </row>
    <row r="81" spans="1:19">
      <c r="A81" t="s">
        <v>228</v>
      </c>
      <c r="B81" s="69" t="s">
        <v>121</v>
      </c>
      <c r="C81" s="70">
        <v>0</v>
      </c>
      <c r="D81" s="70">
        <v>0.84228381662614993</v>
      </c>
      <c r="E81" s="70">
        <v>0</v>
      </c>
      <c r="F81" s="70">
        <v>0</v>
      </c>
      <c r="G81" s="70">
        <v>0</v>
      </c>
      <c r="H81" s="70">
        <v>0</v>
      </c>
      <c r="I81" s="70">
        <v>0</v>
      </c>
      <c r="J81" s="70">
        <v>0</v>
      </c>
      <c r="K81" s="70">
        <v>0</v>
      </c>
      <c r="L81" s="70">
        <v>0</v>
      </c>
      <c r="M81" s="70">
        <v>0</v>
      </c>
      <c r="N81" s="70">
        <v>1.081125008314876E-2</v>
      </c>
      <c r="O81" s="70">
        <v>8.8035273999886643E-2</v>
      </c>
      <c r="P81" s="70">
        <v>0.39568300941479606</v>
      </c>
      <c r="Q81" s="70">
        <v>6.956835341421197E-2</v>
      </c>
      <c r="R81" s="70">
        <v>9.3780714251209929E-2</v>
      </c>
      <c r="S81" s="70">
        <v>1.5001624177894541</v>
      </c>
    </row>
    <row r="82" spans="1:19">
      <c r="A82" t="s">
        <v>228</v>
      </c>
      <c r="B82" s="69" t="s">
        <v>122</v>
      </c>
      <c r="C82" s="70">
        <v>0</v>
      </c>
      <c r="D82" s="70">
        <v>0</v>
      </c>
      <c r="E82" s="70">
        <v>0</v>
      </c>
      <c r="F82" s="70">
        <v>0</v>
      </c>
      <c r="G82" s="70">
        <v>0.25103871302265013</v>
      </c>
      <c r="H82" s="70">
        <v>0</v>
      </c>
      <c r="I82" s="70">
        <v>1.8872521748137139E-2</v>
      </c>
      <c r="J82" s="70">
        <v>0</v>
      </c>
      <c r="K82" s="70">
        <v>0</v>
      </c>
      <c r="L82" s="70">
        <v>0</v>
      </c>
      <c r="M82" s="70">
        <v>0</v>
      </c>
      <c r="N82" s="70">
        <v>3.5825131044984637E-2</v>
      </c>
      <c r="O82" s="70">
        <v>0</v>
      </c>
      <c r="P82" s="70">
        <v>0.43903217993245747</v>
      </c>
      <c r="Q82" s="70">
        <v>0</v>
      </c>
      <c r="R82" s="70">
        <v>1.1935003248631801</v>
      </c>
      <c r="S82" s="70">
        <v>1.9382688706113811</v>
      </c>
    </row>
    <row r="83" spans="1:19">
      <c r="A83" t="s">
        <v>228</v>
      </c>
      <c r="B83" s="69" t="s">
        <v>123</v>
      </c>
      <c r="C83" s="70">
        <v>0</v>
      </c>
      <c r="D83" s="70">
        <v>0</v>
      </c>
      <c r="E83" s="70">
        <v>0</v>
      </c>
      <c r="F83" s="70">
        <v>0</v>
      </c>
      <c r="G83" s="70">
        <v>0.31379839127831222</v>
      </c>
      <c r="H83" s="70">
        <v>0</v>
      </c>
      <c r="I83" s="70">
        <v>2.3590652185172201E-2</v>
      </c>
      <c r="J83" s="70">
        <v>0</v>
      </c>
      <c r="K83" s="70">
        <v>0</v>
      </c>
      <c r="L83" s="70">
        <v>0</v>
      </c>
      <c r="M83" s="70">
        <v>0</v>
      </c>
      <c r="N83" s="70">
        <v>5.5364271675760968E-2</v>
      </c>
      <c r="O83" s="70">
        <v>0</v>
      </c>
      <c r="P83" s="70">
        <v>3.7326908354422983E-2</v>
      </c>
      <c r="Q83" s="70">
        <v>0</v>
      </c>
      <c r="R83" s="70">
        <v>0</v>
      </c>
      <c r="S83" s="70">
        <v>0.43008022349366115</v>
      </c>
    </row>
    <row r="84" spans="1:19">
      <c r="A84" t="s">
        <v>228</v>
      </c>
      <c r="B84" s="69" t="s">
        <v>124</v>
      </c>
      <c r="C84" s="70">
        <v>0</v>
      </c>
      <c r="D84" s="70">
        <v>0.35464581752678992</v>
      </c>
      <c r="E84" s="70">
        <v>0</v>
      </c>
      <c r="F84" s="70">
        <v>0</v>
      </c>
      <c r="G84" s="70">
        <v>0</v>
      </c>
      <c r="H84" s="70">
        <v>0</v>
      </c>
      <c r="I84" s="70">
        <v>0</v>
      </c>
      <c r="J84" s="70">
        <v>0</v>
      </c>
      <c r="K84" s="70">
        <v>0</v>
      </c>
      <c r="L84" s="70">
        <v>0</v>
      </c>
      <c r="M84" s="70">
        <v>0</v>
      </c>
      <c r="N84" s="70">
        <v>1.3228572336913658E-2</v>
      </c>
      <c r="O84" s="70">
        <v>8.3401838526208527E-2</v>
      </c>
      <c r="P84" s="70">
        <v>0</v>
      </c>
      <c r="Q84" s="70">
        <v>2.9291938279667917E-2</v>
      </c>
      <c r="R84" s="70">
        <v>0</v>
      </c>
      <c r="S84" s="70">
        <v>0.4805681666695989</v>
      </c>
    </row>
    <row r="85" spans="1:19">
      <c r="A85" t="s">
        <v>228</v>
      </c>
      <c r="B85" s="69" t="s">
        <v>125</v>
      </c>
      <c r="C85" s="70">
        <v>0</v>
      </c>
      <c r="D85" s="70">
        <v>0.44330727190850983</v>
      </c>
      <c r="E85" s="70">
        <v>0</v>
      </c>
      <c r="F85" s="70">
        <v>0</v>
      </c>
      <c r="G85" s="70">
        <v>0</v>
      </c>
      <c r="H85" s="70">
        <v>0</v>
      </c>
      <c r="I85" s="70">
        <v>0</v>
      </c>
      <c r="J85" s="70">
        <v>0</v>
      </c>
      <c r="K85" s="70">
        <v>0</v>
      </c>
      <c r="L85" s="70">
        <v>0</v>
      </c>
      <c r="M85" s="70">
        <v>0</v>
      </c>
      <c r="N85" s="70">
        <v>1.8856412999494143E-2</v>
      </c>
      <c r="O85" s="70">
        <v>0</v>
      </c>
      <c r="P85" s="70">
        <v>5.2015488426359724E-2</v>
      </c>
      <c r="Q85" s="70">
        <v>3.6614922849585341E-2</v>
      </c>
      <c r="R85" s="70">
        <v>0.50252645257398143</v>
      </c>
      <c r="S85" s="70">
        <v>1.0533205487579096</v>
      </c>
    </row>
    <row r="86" spans="1:19">
      <c r="A86" t="s">
        <v>228</v>
      </c>
      <c r="B86" s="69" t="s">
        <v>126</v>
      </c>
      <c r="C86" s="70">
        <v>0</v>
      </c>
      <c r="D86" s="70">
        <v>0</v>
      </c>
      <c r="E86" s="70">
        <v>0</v>
      </c>
      <c r="F86" s="70">
        <v>0</v>
      </c>
      <c r="G86" s="70">
        <v>0</v>
      </c>
      <c r="H86" s="70">
        <v>0</v>
      </c>
      <c r="I86" s="70">
        <v>0</v>
      </c>
      <c r="J86" s="70">
        <v>0</v>
      </c>
      <c r="K86" s="70">
        <v>0</v>
      </c>
      <c r="L86" s="70">
        <v>0</v>
      </c>
      <c r="M86" s="70">
        <v>0</v>
      </c>
      <c r="N86" s="70">
        <v>5.7507682122709625E-2</v>
      </c>
      <c r="O86" s="70">
        <v>0</v>
      </c>
      <c r="P86" s="70">
        <v>4.4329961239338189E-2</v>
      </c>
      <c r="Q86" s="70">
        <v>0</v>
      </c>
      <c r="R86" s="70">
        <v>0.69508776222141755</v>
      </c>
      <c r="S86" s="70">
        <v>0.79692540558349378</v>
      </c>
    </row>
    <row r="87" spans="1:19">
      <c r="A87" t="s">
        <v>228</v>
      </c>
      <c r="B87" s="69" t="s">
        <v>127</v>
      </c>
      <c r="C87" s="70">
        <v>0</v>
      </c>
      <c r="D87" s="70">
        <v>0</v>
      </c>
      <c r="E87" s="70">
        <v>8.9315328617153522E-2</v>
      </c>
      <c r="F87" s="70">
        <v>0</v>
      </c>
      <c r="G87" s="70">
        <v>0</v>
      </c>
      <c r="H87" s="70">
        <v>0</v>
      </c>
      <c r="I87" s="70">
        <v>0</v>
      </c>
      <c r="J87" s="70">
        <v>0</v>
      </c>
      <c r="K87" s="70">
        <v>0</v>
      </c>
      <c r="L87" s="70">
        <v>0</v>
      </c>
      <c r="M87" s="70">
        <v>0</v>
      </c>
      <c r="N87" s="70">
        <v>2.2558197037684025E-2</v>
      </c>
      <c r="O87" s="70">
        <v>0</v>
      </c>
      <c r="P87" s="70">
        <v>0.25499851419397856</v>
      </c>
      <c r="Q87" s="70">
        <v>0</v>
      </c>
      <c r="R87" s="70">
        <v>0</v>
      </c>
      <c r="S87" s="70">
        <v>0.36687203984882899</v>
      </c>
    </row>
    <row r="88" spans="1:19">
      <c r="A88" t="s">
        <v>228</v>
      </c>
      <c r="B88" s="69" t="s">
        <v>128</v>
      </c>
      <c r="C88" s="70">
        <v>0</v>
      </c>
      <c r="D88" s="70">
        <v>0</v>
      </c>
      <c r="E88" s="70">
        <v>0.11164416077144268</v>
      </c>
      <c r="F88" s="70">
        <v>0</v>
      </c>
      <c r="G88" s="70">
        <v>0</v>
      </c>
      <c r="H88" s="70">
        <v>0</v>
      </c>
      <c r="I88" s="70">
        <v>0</v>
      </c>
      <c r="J88" s="70">
        <v>0</v>
      </c>
      <c r="K88" s="70">
        <v>0</v>
      </c>
      <c r="L88" s="70">
        <v>1.1565668922122896</v>
      </c>
      <c r="M88" s="70">
        <v>0</v>
      </c>
      <c r="N88" s="70">
        <v>0</v>
      </c>
      <c r="O88" s="70">
        <v>0</v>
      </c>
      <c r="P88" s="70">
        <v>2.2491479439423756E-4</v>
      </c>
      <c r="Q88" s="70">
        <v>0</v>
      </c>
      <c r="R88" s="70">
        <v>0</v>
      </c>
      <c r="S88" s="70">
        <v>1.2684359677781458</v>
      </c>
    </row>
    <row r="89" spans="1:19">
      <c r="A89" t="s">
        <v>228</v>
      </c>
      <c r="B89" s="69" t="s">
        <v>129</v>
      </c>
      <c r="C89" s="70">
        <v>0</v>
      </c>
      <c r="D89" s="70">
        <v>0</v>
      </c>
      <c r="E89" s="70">
        <v>0</v>
      </c>
      <c r="F89" s="70">
        <v>0</v>
      </c>
      <c r="G89" s="70">
        <v>0</v>
      </c>
      <c r="H89" s="70">
        <v>0</v>
      </c>
      <c r="I89" s="70">
        <v>0</v>
      </c>
      <c r="J89" s="70">
        <v>0</v>
      </c>
      <c r="K89" s="70">
        <v>0</v>
      </c>
      <c r="L89" s="70">
        <v>1.4457086152653744</v>
      </c>
      <c r="M89" s="70">
        <v>0</v>
      </c>
      <c r="N89" s="70">
        <v>0</v>
      </c>
      <c r="O89" s="70">
        <v>0</v>
      </c>
      <c r="P89" s="70">
        <v>0.12262561974439734</v>
      </c>
      <c r="Q89" s="70">
        <v>0</v>
      </c>
      <c r="R89" s="70">
        <v>2.818092484377388E-2</v>
      </c>
      <c r="S89" s="70">
        <v>1.5965151598535101</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0.15299994031425612</v>
      </c>
      <c r="Q90" s="70">
        <v>0</v>
      </c>
      <c r="R90" s="70">
        <v>3.5226156054719127E-2</v>
      </c>
      <c r="S90" s="70">
        <v>0.18822609636899301</v>
      </c>
    </row>
    <row r="91" spans="1:19">
      <c r="A91" t="s">
        <v>228</v>
      </c>
      <c r="B91" s="69" t="s">
        <v>131</v>
      </c>
      <c r="C91" s="70">
        <v>0</v>
      </c>
      <c r="D91" s="70">
        <v>0</v>
      </c>
      <c r="E91" s="70">
        <v>8.4614521847829804E-2</v>
      </c>
      <c r="F91" s="70">
        <v>0</v>
      </c>
      <c r="G91" s="70">
        <v>0</v>
      </c>
      <c r="H91" s="70">
        <v>0</v>
      </c>
      <c r="I91" s="70">
        <v>0</v>
      </c>
      <c r="J91" s="70">
        <v>0</v>
      </c>
      <c r="K91" s="70">
        <v>0</v>
      </c>
      <c r="L91" s="70">
        <v>0</v>
      </c>
      <c r="M91" s="70">
        <v>0</v>
      </c>
      <c r="N91" s="70">
        <v>1.1591828859867093E-3</v>
      </c>
      <c r="O91" s="70">
        <v>1.6151891078119984E-3</v>
      </c>
      <c r="P91" s="70">
        <v>0.32232753976272122</v>
      </c>
      <c r="Q91" s="70">
        <v>0</v>
      </c>
      <c r="R91" s="70">
        <v>0</v>
      </c>
      <c r="S91" s="70">
        <v>0.40971643360430221</v>
      </c>
    </row>
    <row r="92" spans="1:19">
      <c r="A92" t="s">
        <v>228</v>
      </c>
      <c r="B92" s="69" t="s">
        <v>132</v>
      </c>
      <c r="C92" s="70">
        <v>0</v>
      </c>
      <c r="D92" s="70">
        <v>0</v>
      </c>
      <c r="E92" s="70">
        <v>0.10576815230978776</v>
      </c>
      <c r="F92" s="70">
        <v>0</v>
      </c>
      <c r="G92" s="70">
        <v>0</v>
      </c>
      <c r="H92" s="70">
        <v>0</v>
      </c>
      <c r="I92" s="70">
        <v>0</v>
      </c>
      <c r="J92" s="70">
        <v>0</v>
      </c>
      <c r="K92" s="70">
        <v>0</v>
      </c>
      <c r="L92" s="70">
        <v>1.0956949505169007</v>
      </c>
      <c r="M92" s="70">
        <v>0</v>
      </c>
      <c r="N92" s="70">
        <v>1.4489786074838307E-3</v>
      </c>
      <c r="O92" s="70">
        <v>2.0189863847648315E-3</v>
      </c>
      <c r="P92" s="70">
        <v>1.2740593321777851</v>
      </c>
      <c r="Q92" s="70">
        <v>0</v>
      </c>
      <c r="R92" s="70">
        <v>0</v>
      </c>
      <c r="S92" s="70">
        <v>2.4789903999967464</v>
      </c>
    </row>
    <row r="93" spans="1:19">
      <c r="A93" t="s">
        <v>228</v>
      </c>
      <c r="B93" s="69" t="s">
        <v>133</v>
      </c>
      <c r="C93" s="70">
        <v>0</v>
      </c>
      <c r="D93" s="70">
        <v>0</v>
      </c>
      <c r="E93" s="70">
        <v>0</v>
      </c>
      <c r="F93" s="70">
        <v>0</v>
      </c>
      <c r="G93" s="70">
        <v>0</v>
      </c>
      <c r="H93" s="70">
        <v>0</v>
      </c>
      <c r="I93" s="70">
        <v>0</v>
      </c>
      <c r="J93" s="70">
        <v>0</v>
      </c>
      <c r="K93" s="70">
        <v>0</v>
      </c>
      <c r="L93" s="70">
        <v>1.3696186881461401</v>
      </c>
      <c r="M93" s="70">
        <v>0</v>
      </c>
      <c r="N93" s="70">
        <v>0</v>
      </c>
      <c r="O93" s="70">
        <v>0</v>
      </c>
      <c r="P93" s="70">
        <v>2.3193912383465687E-2</v>
      </c>
      <c r="Q93" s="70">
        <v>0</v>
      </c>
      <c r="R93" s="70">
        <v>0</v>
      </c>
      <c r="S93" s="70">
        <v>1.3928126005295951</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0.2224184888516838</v>
      </c>
      <c r="Q94" s="70">
        <v>0</v>
      </c>
      <c r="R94" s="70">
        <v>0</v>
      </c>
      <c r="S94" s="70">
        <v>0.22241848885167315</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1.5301791547690513E-3</v>
      </c>
      <c r="P95" s="70">
        <v>0</v>
      </c>
      <c r="Q95" s="70">
        <v>0</v>
      </c>
      <c r="R95" s="70">
        <v>0.10968504590784889</v>
      </c>
      <c r="S95" s="70">
        <v>0.11121522506260817</v>
      </c>
    </row>
    <row r="96" spans="1:19">
      <c r="A96" t="s">
        <v>228</v>
      </c>
      <c r="B96" s="69" t="s">
        <v>136</v>
      </c>
      <c r="C96" s="70">
        <v>0</v>
      </c>
      <c r="D96" s="70">
        <v>0</v>
      </c>
      <c r="E96" s="70">
        <v>0</v>
      </c>
      <c r="F96" s="70">
        <v>0</v>
      </c>
      <c r="G96" s="70">
        <v>0</v>
      </c>
      <c r="H96" s="70">
        <v>0</v>
      </c>
      <c r="I96" s="70">
        <v>0</v>
      </c>
      <c r="J96" s="70">
        <v>0</v>
      </c>
      <c r="K96" s="70">
        <v>0</v>
      </c>
      <c r="L96" s="70">
        <v>0</v>
      </c>
      <c r="M96" s="70">
        <v>0</v>
      </c>
      <c r="N96" s="70">
        <v>2.4708898359198095E-3</v>
      </c>
      <c r="O96" s="70">
        <v>1.9127239434615362E-3</v>
      </c>
      <c r="P96" s="70">
        <v>0.73061562333815289</v>
      </c>
      <c r="Q96" s="70">
        <v>0</v>
      </c>
      <c r="R96" s="70">
        <v>0</v>
      </c>
      <c r="S96" s="70">
        <v>0.73499923711753468</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0.72275744829489597</v>
      </c>
      <c r="Q97" s="70">
        <v>0</v>
      </c>
      <c r="R97" s="70">
        <v>0</v>
      </c>
      <c r="S97" s="70">
        <v>0.72275744829491373</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4.7504430152756072E-2</v>
      </c>
      <c r="Q98" s="70">
        <v>0</v>
      </c>
      <c r="R98" s="70">
        <v>0</v>
      </c>
      <c r="S98" s="70">
        <v>4.7504430152741861E-2</v>
      </c>
    </row>
    <row r="99" spans="1:19">
      <c r="A99" t="s">
        <v>228</v>
      </c>
      <c r="B99" s="69" t="s">
        <v>139</v>
      </c>
      <c r="C99" s="70">
        <v>0</v>
      </c>
      <c r="D99" s="70">
        <v>0</v>
      </c>
      <c r="E99" s="70">
        <v>0</v>
      </c>
      <c r="F99" s="70">
        <v>0</v>
      </c>
      <c r="G99" s="70">
        <v>0</v>
      </c>
      <c r="H99" s="70">
        <v>0</v>
      </c>
      <c r="I99" s="70">
        <v>0</v>
      </c>
      <c r="J99" s="70">
        <v>0</v>
      </c>
      <c r="K99" s="70">
        <v>0</v>
      </c>
      <c r="L99" s="70">
        <v>0</v>
      </c>
      <c r="M99" s="70">
        <v>0</v>
      </c>
      <c r="N99" s="70">
        <v>0</v>
      </c>
      <c r="O99" s="70">
        <v>0</v>
      </c>
      <c r="P99" s="70">
        <v>0</v>
      </c>
      <c r="Q99" s="70">
        <v>0</v>
      </c>
      <c r="R99" s="70">
        <v>4.6183177224357053E-2</v>
      </c>
      <c r="S99" s="70">
        <v>4.6183177224378369E-2</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5.7728971530446316E-2</v>
      </c>
      <c r="S100" s="70">
        <v>5.7728971530451645E-2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3.7094499999998476E-2</v>
      </c>
      <c r="Q101" s="70">
        <v>0</v>
      </c>
      <c r="R101" s="70">
        <v>0</v>
      </c>
      <c r="S101" s="70">
        <v>3.7094499999994923E-2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0.19717211910775845</v>
      </c>
      <c r="Q102" s="70">
        <v>0</v>
      </c>
      <c r="R102" s="70">
        <v>0</v>
      </c>
      <c r="S102" s="70">
        <v>0.197172119107762</v>
      </c>
    </row>
    <row r="103" spans="1:19">
      <c r="A103" t="s">
        <v>228</v>
      </c>
      <c r="B103" s="69" t="s">
        <v>143</v>
      </c>
      <c r="C103" s="70">
        <v>0</v>
      </c>
      <c r="D103" s="70">
        <v>0</v>
      </c>
      <c r="E103" s="70">
        <v>0</v>
      </c>
      <c r="F103" s="70">
        <v>0</v>
      </c>
      <c r="G103" s="70">
        <v>0</v>
      </c>
      <c r="H103" s="70">
        <v>0</v>
      </c>
      <c r="I103" s="70">
        <v>0</v>
      </c>
      <c r="J103" s="70">
        <v>0</v>
      </c>
      <c r="K103" s="70">
        <v>0</v>
      </c>
      <c r="L103" s="70">
        <v>0</v>
      </c>
      <c r="M103" s="70">
        <v>0</v>
      </c>
      <c r="N103" s="70">
        <v>0</v>
      </c>
      <c r="O103" s="70">
        <v>0</v>
      </c>
      <c r="P103" s="70">
        <v>2.4187500000000028E-2</v>
      </c>
      <c r="Q103" s="70">
        <v>0</v>
      </c>
      <c r="R103" s="70">
        <v>0</v>
      </c>
      <c r="S103" s="70">
        <v>2.4187499999982265E-2</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row>
    <row r="106" spans="1:19">
      <c r="A106" t="s">
        <v>228</v>
      </c>
      <c r="B106" s="69" t="s">
        <v>146</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row>
    <row r="107" spans="1:19">
      <c r="A107" t="s">
        <v>228</v>
      </c>
      <c r="B107" s="69" t="s">
        <v>147</v>
      </c>
      <c r="C107" s="70">
        <v>0</v>
      </c>
      <c r="D107" s="70">
        <v>0</v>
      </c>
      <c r="E107" s="70">
        <v>0</v>
      </c>
      <c r="F107" s="70">
        <v>0</v>
      </c>
      <c r="G107" s="70">
        <v>0</v>
      </c>
      <c r="H107" s="70">
        <v>0</v>
      </c>
      <c r="I107" s="70">
        <v>0</v>
      </c>
      <c r="J107" s="70">
        <v>0</v>
      </c>
      <c r="K107" s="70">
        <v>0</v>
      </c>
      <c r="L107" s="70">
        <v>0</v>
      </c>
      <c r="M107" s="70">
        <v>0</v>
      </c>
      <c r="N107" s="70">
        <v>0</v>
      </c>
      <c r="O107" s="70">
        <v>0</v>
      </c>
      <c r="P107" s="70">
        <v>3.0878999999998769E-2</v>
      </c>
      <c r="Q107" s="70">
        <v>0</v>
      </c>
      <c r="R107" s="70">
        <v>0</v>
      </c>
      <c r="S107" s="70">
        <v>3.0878999999998769E-2</v>
      </c>
    </row>
    <row r="108" spans="1:19">
      <c r="A108" t="s">
        <v>228</v>
      </c>
      <c r="B108" s="69" t="s">
        <v>148</v>
      </c>
      <c r="C108" s="70">
        <v>0</v>
      </c>
      <c r="D108" s="70">
        <v>0</v>
      </c>
      <c r="E108" s="70">
        <v>0</v>
      </c>
      <c r="F108" s="70">
        <v>0</v>
      </c>
      <c r="G108" s="70">
        <v>0</v>
      </c>
      <c r="H108" s="70">
        <v>0</v>
      </c>
      <c r="I108" s="70">
        <v>0</v>
      </c>
      <c r="J108" s="70">
        <v>0</v>
      </c>
      <c r="K108" s="70">
        <v>0</v>
      </c>
      <c r="L108" s="70">
        <v>0</v>
      </c>
      <c r="M108" s="70">
        <v>0</v>
      </c>
      <c r="N108" s="70">
        <v>0</v>
      </c>
      <c r="O108" s="70">
        <v>0</v>
      </c>
      <c r="P108" s="70">
        <v>3.8598750000002013E-2</v>
      </c>
      <c r="Q108" s="70">
        <v>0</v>
      </c>
      <c r="R108" s="70">
        <v>0</v>
      </c>
      <c r="S108" s="70">
        <v>3.8598750000005566E-2</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0</v>
      </c>
      <c r="Q109" s="70">
        <v>0</v>
      </c>
      <c r="R109" s="70">
        <v>0</v>
      </c>
      <c r="S109" s="70">
        <v>0</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row>
    <row r="111" spans="1:19">
      <c r="A111" t="s">
        <v>228</v>
      </c>
      <c r="B111" s="69" t="s">
        <v>151</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row>
    <row r="113" spans="1:19">
      <c r="A113" t="s">
        <v>228</v>
      </c>
      <c r="B113" s="69" t="s">
        <v>153</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row>
    <row r="120" spans="1:19">
      <c r="A120" t="s">
        <v>228</v>
      </c>
      <c r="B120" s="69" t="s">
        <v>160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row>
    <row r="121" spans="1:19">
      <c r="A121" t="s">
        <v>228</v>
      </c>
      <c r="B121" s="69" t="s">
        <v>161</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row>
    <row r="122" spans="1:19">
      <c r="A122" t="s">
        <v>228</v>
      </c>
      <c r="B122" s="69" t="s">
        <v>162</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row>
    <row r="125" spans="1:19">
      <c r="A125" t="s">
        <v>228</v>
      </c>
      <c r="B125" s="69" t="s">
        <v>165</v>
      </c>
      <c r="C125" s="70">
        <v>7.3994645257913216E-4</v>
      </c>
      <c r="D125" s="70">
        <v>0</v>
      </c>
      <c r="E125" s="70">
        <v>1.1896148930425898E-3</v>
      </c>
      <c r="F125" s="70">
        <v>0</v>
      </c>
      <c r="G125" s="70">
        <v>0</v>
      </c>
      <c r="H125" s="70">
        <v>0</v>
      </c>
      <c r="I125" s="70">
        <v>8.8147605595945144E-4</v>
      </c>
      <c r="J125" s="70">
        <v>0</v>
      </c>
      <c r="K125" s="70">
        <v>8.1338620306910248E-5</v>
      </c>
      <c r="L125" s="70">
        <v>1.516192941120309E-2</v>
      </c>
      <c r="M125" s="70">
        <v>0</v>
      </c>
      <c r="N125" s="70">
        <v>1.6163029503246662E-5</v>
      </c>
      <c r="O125" s="70">
        <v>2.7842185553894616E-4</v>
      </c>
      <c r="P125" s="70">
        <v>1.2027928959586376E-2</v>
      </c>
      <c r="Q125" s="70">
        <v>0</v>
      </c>
      <c r="R125" s="70">
        <v>1.2531703859847809E-2</v>
      </c>
      <c r="S125" s="70">
        <v>4.2908523137569432E-2</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row>
    <row r="127" spans="1:19">
      <c r="A127" t="s">
        <v>228</v>
      </c>
      <c r="B127" s="69" t="s">
        <v>167</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0</v>
      </c>
      <c r="Q133" s="70">
        <v>0</v>
      </c>
      <c r="R133" s="70">
        <v>0</v>
      </c>
      <c r="S133" s="70">
        <v>0</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0</v>
      </c>
      <c r="P138" s="70">
        <v>0</v>
      </c>
      <c r="Q138" s="70">
        <v>0</v>
      </c>
      <c r="R138" s="70">
        <v>0</v>
      </c>
      <c r="S138" s="70">
        <v>0</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row>
    <row r="140" spans="1:19">
      <c r="A140" t="s">
        <v>228</v>
      </c>
      <c r="B140" s="69" t="s">
        <v>180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row>
    <row r="141" spans="1:19">
      <c r="A141" t="s">
        <v>228</v>
      </c>
      <c r="B141" s="69" t="s">
        <v>181</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row>
    <row r="142" spans="1:19">
      <c r="A142" t="s">
        <v>228</v>
      </c>
      <c r="B142" s="69" t="s">
        <v>182</v>
      </c>
      <c r="C142" s="70">
        <v>7.3994645257910441E-4</v>
      </c>
      <c r="D142" s="70">
        <v>0</v>
      </c>
      <c r="E142" s="70">
        <v>1.1896148930428119E-3</v>
      </c>
      <c r="F142" s="70">
        <v>0</v>
      </c>
      <c r="G142" s="70">
        <v>0</v>
      </c>
      <c r="H142" s="70">
        <v>0</v>
      </c>
      <c r="I142" s="70">
        <v>8.8147605595956247E-4</v>
      </c>
      <c r="J142" s="70">
        <v>0</v>
      </c>
      <c r="K142" s="70">
        <v>8.1338620306906778E-5</v>
      </c>
      <c r="L142" s="70">
        <v>1.5161929411199537E-2</v>
      </c>
      <c r="M142" s="70">
        <v>0</v>
      </c>
      <c r="N142" s="70">
        <v>1.6163029503246662E-5</v>
      </c>
      <c r="O142" s="70">
        <v>2.7842185553894616E-4</v>
      </c>
      <c r="P142" s="70">
        <v>1.2027928959589929E-2</v>
      </c>
      <c r="Q142" s="70">
        <v>0</v>
      </c>
      <c r="R142" s="70">
        <v>1.2531703859846033E-2</v>
      </c>
      <c r="S142" s="70">
        <v>4.2908523137569432E-2</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row>
    <row r="150" spans="1:19">
      <c r="A150" t="s">
        <v>228</v>
      </c>
      <c r="B150" s="69" t="s">
        <v>190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0</v>
      </c>
      <c r="Q169" s="70">
        <v>0</v>
      </c>
      <c r="R169" s="70">
        <v>0</v>
      </c>
      <c r="S169" s="70">
        <v>0</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9" tint="0.79998168889431442"/>
  </sheetPr>
  <dimension ref="A1:T185"/>
  <sheetViews>
    <sheetView workbookViewId="0"/>
  </sheetViews>
  <sheetFormatPr baseColWidth="10" defaultColWidth="8.83203125" defaultRowHeight="15"/>
  <cols>
    <col min="1" max="1" width="16.33203125" customWidth="1"/>
    <col min="2" max="2" width="17.33203125" style="45" customWidth="1"/>
    <col min="3" max="3" width="10.5" style="45" customWidth="1"/>
    <col min="4" max="10" width="9" style="45" bestFit="1" customWidth="1"/>
    <col min="11" max="11" width="12" style="45" bestFit="1" customWidth="1"/>
    <col min="12" max="13" width="9" style="45" bestFit="1" customWidth="1"/>
    <col min="14" max="14" width="12" style="45" bestFit="1" customWidth="1"/>
    <col min="15" max="15" width="9" style="45" bestFit="1" customWidth="1"/>
    <col min="16" max="16" width="12" style="45" bestFit="1" customWidth="1"/>
    <col min="17" max="18" width="9" style="45" bestFit="1" customWidth="1"/>
    <col min="19" max="19" width="12" style="45" bestFit="1" customWidth="1"/>
    <col min="20" max="16384" width="8.83203125" style="45"/>
  </cols>
  <sheetData>
    <row r="1" spans="1:20" s="40" customFormat="1">
      <c r="A1"/>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0.1277295488612627</v>
      </c>
      <c r="D10" s="70">
        <v>0</v>
      </c>
      <c r="E10" s="70">
        <v>0.34225844514848969</v>
      </c>
      <c r="F10" s="70">
        <v>0</v>
      </c>
      <c r="G10" s="70">
        <v>0</v>
      </c>
      <c r="H10" s="70">
        <v>0</v>
      </c>
      <c r="I10" s="70">
        <v>9.3267889970293144E-2</v>
      </c>
      <c r="J10" s="70">
        <v>0</v>
      </c>
      <c r="K10" s="70">
        <v>2.2203922543802025E-2</v>
      </c>
      <c r="L10" s="70">
        <v>4.3097637353848404</v>
      </c>
      <c r="M10" s="70">
        <v>0</v>
      </c>
      <c r="N10" s="70">
        <v>8.7686738528677324E-3</v>
      </c>
      <c r="O10" s="70">
        <v>0.11121102602735786</v>
      </c>
      <c r="P10" s="70">
        <v>0.83644970638243388</v>
      </c>
      <c r="Q10" s="70">
        <v>0</v>
      </c>
      <c r="R10" s="70">
        <v>2.9182971928838466</v>
      </c>
      <c r="S10" s="70">
        <v>8.7699501410551939</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0.18582316614042799</v>
      </c>
      <c r="D38" s="70">
        <v>0.13231973597817043</v>
      </c>
      <c r="E38" s="70">
        <v>7.257055334064888E-2</v>
      </c>
      <c r="F38" s="70">
        <v>5.2877199823022911</v>
      </c>
      <c r="G38" s="70">
        <v>1.2852105610884208</v>
      </c>
      <c r="H38" s="70">
        <v>0.18978598201645022</v>
      </c>
      <c r="I38" s="70">
        <v>0.7176727403954225</v>
      </c>
      <c r="J38" s="70">
        <v>0.78021910166044617</v>
      </c>
      <c r="K38" s="70">
        <v>2.1337362266242561E-2</v>
      </c>
      <c r="L38" s="70">
        <v>2.2089572400000028</v>
      </c>
      <c r="M38" s="70">
        <v>1.2828777519671175</v>
      </c>
      <c r="N38" s="70">
        <v>0.38211637712104574</v>
      </c>
      <c r="O38" s="70">
        <v>0.74441094326966384</v>
      </c>
      <c r="P38" s="70">
        <v>2.5431982768163883</v>
      </c>
      <c r="Q38" s="70">
        <v>0.10439684191674604</v>
      </c>
      <c r="R38" s="70">
        <v>1.1025205380326577</v>
      </c>
      <c r="S38" s="70">
        <v>17.04113715431215</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6.793778516743787E-3</v>
      </c>
      <c r="D43" s="70">
        <v>0</v>
      </c>
      <c r="E43" s="70">
        <v>1.6182565408207727E-2</v>
      </c>
      <c r="F43" s="70">
        <v>0</v>
      </c>
      <c r="G43" s="70">
        <v>0</v>
      </c>
      <c r="H43" s="70">
        <v>0</v>
      </c>
      <c r="I43" s="70">
        <v>9.5367700316308923E-3</v>
      </c>
      <c r="J43" s="70">
        <v>0</v>
      </c>
      <c r="K43" s="70">
        <v>2.2703816197388593E-3</v>
      </c>
      <c r="L43" s="70">
        <v>0.20082645543224409</v>
      </c>
      <c r="M43" s="70">
        <v>0</v>
      </c>
      <c r="N43" s="70">
        <v>8.9660896203191953E-4</v>
      </c>
      <c r="O43" s="70">
        <v>1.1371480372745713E-2</v>
      </c>
      <c r="P43" s="70">
        <v>6.5086202650845415E-2</v>
      </c>
      <c r="Q43" s="70">
        <v>0</v>
      </c>
      <c r="R43" s="70">
        <v>7.9258726006558256E-2</v>
      </c>
      <c r="S43" s="70">
        <v>0.39222296900074483</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5.1774505627186773E-2</v>
      </c>
      <c r="D48" s="70">
        <v>3.6867248886570447E-2</v>
      </c>
      <c r="E48" s="70">
        <v>2.0219785295575499E-2</v>
      </c>
      <c r="F48" s="70">
        <v>1.4732774909873987</v>
      </c>
      <c r="G48" s="70">
        <v>0.35808851398488084</v>
      </c>
      <c r="H48" s="70">
        <v>5.2878635091420489E-2</v>
      </c>
      <c r="I48" s="70">
        <v>0.19995973649487264</v>
      </c>
      <c r="J48" s="70">
        <v>0.21738655684528752</v>
      </c>
      <c r="K48" s="70">
        <v>5.9450681293851462E-3</v>
      </c>
      <c r="L48" s="70">
        <v>0.61546507589999955</v>
      </c>
      <c r="M48" s="70">
        <v>0.35743854099451378</v>
      </c>
      <c r="N48" s="70">
        <v>0.10646620078867586</v>
      </c>
      <c r="O48" s="70">
        <v>0.20740960006100473</v>
      </c>
      <c r="P48" s="70">
        <v>0.70859213212725702</v>
      </c>
      <c r="Q48" s="70">
        <v>2.9087303760579233E-2</v>
      </c>
      <c r="R48" s="70">
        <v>0.30718697235695558</v>
      </c>
      <c r="S48" s="70">
        <v>4.7480433673315723</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0.29368130122617353</v>
      </c>
      <c r="D52" s="70">
        <v>0</v>
      </c>
      <c r="E52" s="70">
        <v>0.69953956469838308</v>
      </c>
      <c r="F52" s="70">
        <v>0</v>
      </c>
      <c r="G52" s="70">
        <v>0</v>
      </c>
      <c r="H52" s="70">
        <v>0</v>
      </c>
      <c r="I52" s="70">
        <v>0.41225527524652694</v>
      </c>
      <c r="J52" s="70">
        <v>0</v>
      </c>
      <c r="K52" s="70">
        <v>9.8144004359517895E-2</v>
      </c>
      <c r="L52" s="70">
        <v>8.681321389359935</v>
      </c>
      <c r="M52" s="70">
        <v>0</v>
      </c>
      <c r="N52" s="70">
        <v>3.8758591557204514E-2</v>
      </c>
      <c r="O52" s="70">
        <v>0.49156609160943909</v>
      </c>
      <c r="P52" s="70">
        <v>2.8135448689210847</v>
      </c>
      <c r="Q52" s="70">
        <v>0</v>
      </c>
      <c r="R52" s="70">
        <v>3.4261943820758018</v>
      </c>
      <c r="S52" s="70">
        <v>16.955005469054065</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0.21144637500554142</v>
      </c>
      <c r="D54" s="70">
        <v>0</v>
      </c>
      <c r="E54" s="70">
        <v>0.50365857312280049</v>
      </c>
      <c r="F54" s="70">
        <v>0</v>
      </c>
      <c r="G54" s="70">
        <v>0</v>
      </c>
      <c r="H54" s="70">
        <v>0</v>
      </c>
      <c r="I54" s="70">
        <v>0.29681795594011828</v>
      </c>
      <c r="J54" s="70">
        <v>0</v>
      </c>
      <c r="K54" s="70">
        <v>7.0662292300202378E-2</v>
      </c>
      <c r="L54" s="70">
        <v>6.2504283737987265</v>
      </c>
      <c r="M54" s="70">
        <v>0</v>
      </c>
      <c r="N54" s="70">
        <v>2.790563665740442E-2</v>
      </c>
      <c r="O54" s="70">
        <v>0.35392061977553824</v>
      </c>
      <c r="P54" s="70">
        <v>2.0257124337331742</v>
      </c>
      <c r="Q54" s="70">
        <v>0</v>
      </c>
      <c r="R54" s="70">
        <v>2.4668114010988313</v>
      </c>
      <c r="S54" s="70">
        <v>12.207363661432325</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0.10282237159889207</v>
      </c>
      <c r="D56" s="70">
        <v>5.2441115793586068E-2</v>
      </c>
      <c r="E56" s="70">
        <v>0.1163547081481997</v>
      </c>
      <c r="F56" s="70">
        <v>2.0956354985603625</v>
      </c>
      <c r="G56" s="70">
        <v>0.50935618450974873</v>
      </c>
      <c r="H56" s="70">
        <v>7.5216207055962075E-2</v>
      </c>
      <c r="I56" s="70">
        <v>0.28442891759689215</v>
      </c>
      <c r="J56" s="70">
        <v>0.30921736619314932</v>
      </c>
      <c r="K56" s="70">
        <v>8.4564488967717177E-3</v>
      </c>
      <c r="L56" s="70">
        <v>1.9921636067974617</v>
      </c>
      <c r="M56" s="70">
        <v>0.50843164281269448</v>
      </c>
      <c r="N56" s="70">
        <v>0.15144081894583106</v>
      </c>
      <c r="O56" s="70">
        <v>0.29502583409369709</v>
      </c>
      <c r="P56" s="70">
        <v>1.1209438599599082</v>
      </c>
      <c r="Q56" s="70">
        <v>4.1374681070584729E-2</v>
      </c>
      <c r="R56" s="70">
        <v>1.4572300194818446</v>
      </c>
      <c r="S56" s="70">
        <v>9.1205392815155975</v>
      </c>
    </row>
    <row r="57" spans="1:19">
      <c r="A57" t="s">
        <v>228</v>
      </c>
      <c r="B57" s="69" t="s">
        <v>96</v>
      </c>
      <c r="C57" s="70">
        <v>0.21572495551708226</v>
      </c>
      <c r="D57" s="70">
        <v>0.13075234164284455</v>
      </c>
      <c r="E57" s="70">
        <v>0.16426173855064152</v>
      </c>
      <c r="F57" s="70">
        <v>5.2250842591747233</v>
      </c>
      <c r="G57" s="70">
        <v>1.269986590618255</v>
      </c>
      <c r="H57" s="70">
        <v>0.18753787087159646</v>
      </c>
      <c r="I57" s="70">
        <v>0.71783513684607803</v>
      </c>
      <c r="J57" s="70">
        <v>0.77097701096842552</v>
      </c>
      <c r="K57" s="70">
        <v>2.3147118356660445E-2</v>
      </c>
      <c r="L57" s="70">
        <v>3.3577190266680645</v>
      </c>
      <c r="M57" s="70">
        <v>1.2676814148033175</v>
      </c>
      <c r="N57" s="70">
        <v>0.37840453139442354</v>
      </c>
      <c r="O57" s="70">
        <v>0.74592333842382708</v>
      </c>
      <c r="P57" s="70">
        <v>2.5515511069705035</v>
      </c>
      <c r="Q57" s="70">
        <v>0.10316020841353765</v>
      </c>
      <c r="R57" s="70">
        <v>2.068248642526207</v>
      </c>
      <c r="S57" s="70">
        <v>19.177995291746157</v>
      </c>
    </row>
    <row r="58" spans="1:19">
      <c r="A58" t="s">
        <v>228</v>
      </c>
      <c r="B58" s="69" t="s">
        <v>97</v>
      </c>
      <c r="C58" s="70">
        <v>5.1016283600469059E-2</v>
      </c>
      <c r="D58" s="70">
        <v>3.5095208261862021E-2</v>
      </c>
      <c r="E58" s="70">
        <v>2.4420879492372372E-2</v>
      </c>
      <c r="F58" s="70">
        <v>1.4024637567287979</v>
      </c>
      <c r="G58" s="70">
        <v>0.34087683117189638</v>
      </c>
      <c r="H58" s="70">
        <v>5.0337000106680407E-2</v>
      </c>
      <c r="I58" s="70">
        <v>0.19039796048484048</v>
      </c>
      <c r="J58" s="70">
        <v>0.2069377758369555</v>
      </c>
      <c r="K58" s="70">
        <v>5.671070830294056E-3</v>
      </c>
      <c r="L58" s="70">
        <v>0.65180295611210681</v>
      </c>
      <c r="M58" s="70">
        <v>0.34025809942080487</v>
      </c>
      <c r="N58" s="70">
        <v>0.10135349800002524</v>
      </c>
      <c r="O58" s="70">
        <v>0.19749924238077199</v>
      </c>
      <c r="P58" s="70">
        <v>0.74640518200518713</v>
      </c>
      <c r="Q58" s="70">
        <v>2.7689209639545298E-2</v>
      </c>
      <c r="R58" s="70">
        <v>0.35211041036679447</v>
      </c>
      <c r="S58" s="70">
        <v>4.7243353644393835</v>
      </c>
    </row>
    <row r="59" spans="1:19">
      <c r="A59" t="s">
        <v>228</v>
      </c>
      <c r="B59" s="69" t="s">
        <v>98</v>
      </c>
      <c r="C59" s="70">
        <v>0.51481516991663923</v>
      </c>
      <c r="D59" s="70">
        <v>1.3047148466719505E-2</v>
      </c>
      <c r="E59" s="70">
        <v>1.2262734411758265</v>
      </c>
      <c r="F59" s="70">
        <v>0.11355443954887434</v>
      </c>
      <c r="G59" s="70">
        <v>7.005933629022465E-3</v>
      </c>
      <c r="H59" s="70">
        <v>1.9277906518725407E-3</v>
      </c>
      <c r="I59" s="70">
        <v>0.72267205535031387</v>
      </c>
      <c r="J59" s="70">
        <v>4.2943206001017753E-2</v>
      </c>
      <c r="K59" s="70">
        <v>0.17204371565261295</v>
      </c>
      <c r="L59" s="70">
        <v>15.218115445226637</v>
      </c>
      <c r="M59" s="70">
        <v>9.5993763763777551E-3</v>
      </c>
      <c r="N59" s="70">
        <v>7.2434134468928546E-2</v>
      </c>
      <c r="O59" s="70">
        <v>0.8627030282686512</v>
      </c>
      <c r="P59" s="70">
        <v>6.4094433763224501</v>
      </c>
      <c r="Q59" s="70">
        <v>1.1726957092262347E-3</v>
      </c>
      <c r="R59" s="70">
        <v>6.0153420446516535</v>
      </c>
      <c r="S59" s="70">
        <v>31.403093001416792</v>
      </c>
    </row>
    <row r="60" spans="1:19">
      <c r="A60" t="s">
        <v>228</v>
      </c>
      <c r="B60" s="69" t="s">
        <v>99</v>
      </c>
      <c r="C60" s="70">
        <v>0.21837784184624009</v>
      </c>
      <c r="D60" s="70">
        <v>3.3523702066972028E-2</v>
      </c>
      <c r="E60" s="70">
        <v>0.49446565916482532</v>
      </c>
      <c r="F60" s="70">
        <v>0.29176989972396683</v>
      </c>
      <c r="G60" s="70">
        <v>1.8001238529584906E-2</v>
      </c>
      <c r="H60" s="70">
        <v>4.9533183151643234E-3</v>
      </c>
      <c r="I60" s="70">
        <v>0.29829048272156955</v>
      </c>
      <c r="J60" s="70">
        <v>0.11033945443717963</v>
      </c>
      <c r="K60" s="70">
        <v>6.511098887181338E-2</v>
      </c>
      <c r="L60" s="70">
        <v>6.1256953154007476</v>
      </c>
      <c r="M60" s="70">
        <v>2.4664901644315673E-2</v>
      </c>
      <c r="N60" s="70">
        <v>3.6350095615653277E-2</v>
      </c>
      <c r="O60" s="70">
        <v>0.32175808779442594</v>
      </c>
      <c r="P60" s="70">
        <v>3.7199239761330105</v>
      </c>
      <c r="Q60" s="70">
        <v>3.0131566044178659E-3</v>
      </c>
      <c r="R60" s="70">
        <v>2.7499546646131954</v>
      </c>
      <c r="S60" s="70">
        <v>14.516192783483078</v>
      </c>
    </row>
    <row r="61" spans="1:19">
      <c r="A61" t="s">
        <v>228</v>
      </c>
      <c r="B61" s="69" t="s">
        <v>101</v>
      </c>
      <c r="C61" s="70">
        <v>6.5987525577616113E-2</v>
      </c>
      <c r="D61" s="70">
        <v>0</v>
      </c>
      <c r="E61" s="70">
        <v>0.15794669382887694</v>
      </c>
      <c r="F61" s="70">
        <v>125.59775361523752</v>
      </c>
      <c r="G61" s="70">
        <v>71.46028050118575</v>
      </c>
      <c r="H61" s="70">
        <v>0</v>
      </c>
      <c r="I61" s="70">
        <v>25.237857359983778</v>
      </c>
      <c r="J61" s="70">
        <v>0</v>
      </c>
      <c r="K61" s="70">
        <v>2.1639054218586029E-2</v>
      </c>
      <c r="L61" s="70">
        <v>1.9613831435975158</v>
      </c>
      <c r="M61" s="70">
        <v>0</v>
      </c>
      <c r="N61" s="70">
        <v>3.5271170805060637</v>
      </c>
      <c r="O61" s="70">
        <v>0.10838181484209386</v>
      </c>
      <c r="P61" s="70">
        <v>1.5146056314887666</v>
      </c>
      <c r="Q61" s="70">
        <v>0</v>
      </c>
      <c r="R61" s="70">
        <v>4.8104732298333985</v>
      </c>
      <c r="S61" s="70">
        <v>234.46342565029994</v>
      </c>
    </row>
    <row r="62" spans="1:19">
      <c r="A62" t="s">
        <v>228</v>
      </c>
      <c r="B62" s="69" t="s">
        <v>102</v>
      </c>
      <c r="C62" s="70">
        <v>0</v>
      </c>
      <c r="D62" s="70">
        <v>0</v>
      </c>
      <c r="E62" s="70">
        <v>0</v>
      </c>
      <c r="F62" s="70">
        <v>0.53883125317534564</v>
      </c>
      <c r="G62" s="70">
        <v>0</v>
      </c>
      <c r="H62" s="70">
        <v>0</v>
      </c>
      <c r="I62" s="70">
        <v>0</v>
      </c>
      <c r="J62" s="70">
        <v>0.39647235404073511</v>
      </c>
      <c r="K62" s="70">
        <v>0</v>
      </c>
      <c r="L62" s="70">
        <v>0</v>
      </c>
      <c r="M62" s="70">
        <v>0.36123595263136821</v>
      </c>
      <c r="N62" s="70">
        <v>1.2489878118456588E-2</v>
      </c>
      <c r="O62" s="70">
        <v>0</v>
      </c>
      <c r="P62" s="70">
        <v>0</v>
      </c>
      <c r="Q62" s="70">
        <v>0.36768084357165248</v>
      </c>
      <c r="R62" s="70">
        <v>0.10182990140212667</v>
      </c>
      <c r="S62" s="70">
        <v>1.7785401829396505</v>
      </c>
    </row>
    <row r="63" spans="1:19">
      <c r="A63" t="s">
        <v>228</v>
      </c>
      <c r="B63" s="69" t="s">
        <v>103</v>
      </c>
      <c r="C63" s="70">
        <v>0.14588624808332362</v>
      </c>
      <c r="D63" s="70">
        <v>1.0327158003263794</v>
      </c>
      <c r="E63" s="70">
        <v>0.23800881064037194</v>
      </c>
      <c r="F63" s="70">
        <v>2.2110700048509671</v>
      </c>
      <c r="G63" s="70">
        <v>1.0341397210515311</v>
      </c>
      <c r="H63" s="70">
        <v>5.6614854001877379E-2</v>
      </c>
      <c r="I63" s="70">
        <v>0.38939170679955737</v>
      </c>
      <c r="J63" s="70">
        <v>0.70660948168767312</v>
      </c>
      <c r="K63" s="70">
        <v>3.6692833835843208E-2</v>
      </c>
      <c r="L63" s="70">
        <v>3.3408024949127224</v>
      </c>
      <c r="M63" s="70">
        <v>0.74201549584166759</v>
      </c>
      <c r="N63" s="70">
        <v>0.28317192700111082</v>
      </c>
      <c r="O63" s="70">
        <v>0.47310642061991093</v>
      </c>
      <c r="P63" s="70">
        <v>2.9622940961403543</v>
      </c>
      <c r="Q63" s="70">
        <v>0.89515714001126245</v>
      </c>
      <c r="R63" s="70">
        <v>3.0285912050434938</v>
      </c>
      <c r="S63" s="70">
        <v>17.576268240848037</v>
      </c>
    </row>
    <row r="64" spans="1:19">
      <c r="A64" t="s">
        <v>228</v>
      </c>
      <c r="B64" s="69" t="s">
        <v>104</v>
      </c>
      <c r="C64" s="70">
        <v>0</v>
      </c>
      <c r="D64" s="70">
        <v>1.1922797885045595</v>
      </c>
      <c r="E64" s="70">
        <v>0.24642387933769072</v>
      </c>
      <c r="F64" s="70">
        <v>0.33025141323648199</v>
      </c>
      <c r="G64" s="70">
        <v>0.72043630660471081</v>
      </c>
      <c r="H64" s="70">
        <v>1.9762500151987439E-4</v>
      </c>
      <c r="I64" s="70">
        <v>5.933271577893251E-2</v>
      </c>
      <c r="J64" s="70">
        <v>0.24299918473464377</v>
      </c>
      <c r="K64" s="70">
        <v>0</v>
      </c>
      <c r="L64" s="70">
        <v>2.6699097000960563</v>
      </c>
      <c r="M64" s="70">
        <v>0.23620709342679724</v>
      </c>
      <c r="N64" s="70">
        <v>9.3000105369289265E-2</v>
      </c>
      <c r="O64" s="70">
        <v>0.12271435841942768</v>
      </c>
      <c r="P64" s="70">
        <v>1.7636625652105238</v>
      </c>
      <c r="Q64" s="70">
        <v>2.7044643347436237</v>
      </c>
      <c r="R64" s="70">
        <v>0.95471765367464556</v>
      </c>
      <c r="S64" s="70">
        <v>11.336596724138928</v>
      </c>
    </row>
    <row r="65" spans="1:19">
      <c r="A65" t="s">
        <v>228</v>
      </c>
      <c r="B65" s="69" t="s">
        <v>105</v>
      </c>
      <c r="C65" s="70">
        <v>0.36265204544925211</v>
      </c>
      <c r="D65" s="70">
        <v>0</v>
      </c>
      <c r="E65" s="70">
        <v>0.99737153884476637</v>
      </c>
      <c r="F65" s="70">
        <v>0.75088742377982953</v>
      </c>
      <c r="G65" s="70">
        <v>0</v>
      </c>
      <c r="H65" s="70">
        <v>0</v>
      </c>
      <c r="I65" s="70">
        <v>0.50907299236003922</v>
      </c>
      <c r="J65" s="70">
        <v>0.23020975395913634</v>
      </c>
      <c r="K65" s="70">
        <v>0.12119302039645252</v>
      </c>
      <c r="L65" s="70">
        <v>12.167039377783112</v>
      </c>
      <c r="M65" s="70">
        <v>0.52638355276481086</v>
      </c>
      <c r="N65" s="70">
        <v>0.13479048958319684</v>
      </c>
      <c r="O65" s="70">
        <v>0.60928945276992419</v>
      </c>
      <c r="P65" s="70">
        <v>3.5468363658709094</v>
      </c>
      <c r="Q65" s="70">
        <v>0.60459653357179377</v>
      </c>
      <c r="R65" s="70">
        <v>5.5771247436120923</v>
      </c>
      <c r="S65" s="70">
        <v>26.137447290745456</v>
      </c>
    </row>
    <row r="66" spans="1:19">
      <c r="A66" t="s">
        <v>228</v>
      </c>
      <c r="B66" s="69" t="s">
        <v>106</v>
      </c>
      <c r="C66" s="70">
        <v>0.34903556206164055</v>
      </c>
      <c r="D66" s="70">
        <v>0</v>
      </c>
      <c r="E66" s="70">
        <v>0.9935544730010859</v>
      </c>
      <c r="F66" s="70">
        <v>0.9281802877278551</v>
      </c>
      <c r="G66" s="70">
        <v>0.36796478025507895</v>
      </c>
      <c r="H66" s="70">
        <v>3.5843750275665887E-4</v>
      </c>
      <c r="I66" s="70">
        <v>0.5202631909931803</v>
      </c>
      <c r="J66" s="70">
        <v>1.0052492589548834</v>
      </c>
      <c r="K66" s="70">
        <v>0.11664259039162883</v>
      </c>
      <c r="L66" s="70">
        <v>12.074585423520375</v>
      </c>
      <c r="M66" s="70">
        <v>0.69327370285946799</v>
      </c>
      <c r="N66" s="70">
        <v>7.6656686879086777E-2</v>
      </c>
      <c r="O66" s="70">
        <v>0.58920675509343123</v>
      </c>
      <c r="P66" s="70">
        <v>4.2315518003331221</v>
      </c>
      <c r="Q66" s="70">
        <v>0.66338938329728769</v>
      </c>
      <c r="R66" s="70">
        <v>4.3791324129132363</v>
      </c>
      <c r="S66" s="70">
        <v>26.989044745784042</v>
      </c>
    </row>
    <row r="67" spans="1:19">
      <c r="A67" t="s">
        <v>228</v>
      </c>
      <c r="B67" s="69" t="s">
        <v>107</v>
      </c>
      <c r="C67" s="70">
        <v>0</v>
      </c>
      <c r="D67" s="70">
        <v>0.60896010703190395</v>
      </c>
      <c r="E67" s="70">
        <v>0</v>
      </c>
      <c r="F67" s="70">
        <v>0.37544371188988634</v>
      </c>
      <c r="G67" s="70">
        <v>0.34859821287322745</v>
      </c>
      <c r="H67" s="70">
        <v>2.4412500187753761E-4</v>
      </c>
      <c r="I67" s="70">
        <v>2.8709378602705726E-2</v>
      </c>
      <c r="J67" s="70">
        <v>0.27625170475095384</v>
      </c>
      <c r="K67" s="70">
        <v>0</v>
      </c>
      <c r="L67" s="70">
        <v>0</v>
      </c>
      <c r="M67" s="70">
        <v>0</v>
      </c>
      <c r="N67" s="70">
        <v>0.15991621351864982</v>
      </c>
      <c r="O67" s="70">
        <v>6.1717850820026676E-2</v>
      </c>
      <c r="P67" s="70">
        <v>1.0310620367632453</v>
      </c>
      <c r="Q67" s="70">
        <v>0.37848151511992612</v>
      </c>
      <c r="R67" s="70">
        <v>1.052367917386924</v>
      </c>
      <c r="S67" s="70">
        <v>4.3217527737593855</v>
      </c>
    </row>
    <row r="68" spans="1:19">
      <c r="A68" t="s">
        <v>228</v>
      </c>
      <c r="B68" s="69" t="s">
        <v>108</v>
      </c>
      <c r="C68" s="70">
        <v>0</v>
      </c>
      <c r="D68" s="70">
        <v>0.57690957508285656</v>
      </c>
      <c r="E68" s="70">
        <v>0</v>
      </c>
      <c r="F68" s="70">
        <v>0</v>
      </c>
      <c r="G68" s="70">
        <v>0.48803749802253549</v>
      </c>
      <c r="H68" s="70">
        <v>5.1731250397868411E-4</v>
      </c>
      <c r="I68" s="70">
        <v>4.0193130043796543E-2</v>
      </c>
      <c r="J68" s="70">
        <v>0</v>
      </c>
      <c r="K68" s="70">
        <v>0</v>
      </c>
      <c r="L68" s="70">
        <v>0</v>
      </c>
      <c r="M68" s="70">
        <v>0</v>
      </c>
      <c r="N68" s="70">
        <v>0.11183054883401944</v>
      </c>
      <c r="O68" s="70">
        <v>5.8469542882129133E-2</v>
      </c>
      <c r="P68" s="70">
        <v>1.1545129538812375</v>
      </c>
      <c r="Q68" s="70">
        <v>0.75536377188317427</v>
      </c>
      <c r="R68" s="70">
        <v>0.94267437844274582</v>
      </c>
      <c r="S68" s="70">
        <v>4.1285087115763872</v>
      </c>
    </row>
    <row r="69" spans="1:19">
      <c r="A69" t="s">
        <v>228</v>
      </c>
      <c r="B69" s="69" t="s">
        <v>109</v>
      </c>
      <c r="C69" s="70">
        <v>0</v>
      </c>
      <c r="D69" s="70">
        <v>0.80767340511598018</v>
      </c>
      <c r="E69" s="70">
        <v>0.15103399056181033</v>
      </c>
      <c r="F69" s="70">
        <v>0</v>
      </c>
      <c r="G69" s="70">
        <v>1.0341746981906113</v>
      </c>
      <c r="H69" s="70">
        <v>2.0925000160931795E-4</v>
      </c>
      <c r="I69" s="70">
        <v>8.5171156521369085E-2</v>
      </c>
      <c r="J69" s="70">
        <v>0</v>
      </c>
      <c r="K69" s="70">
        <v>0</v>
      </c>
      <c r="L69" s="70">
        <v>1.636396267800805</v>
      </c>
      <c r="M69" s="70">
        <v>0</v>
      </c>
      <c r="N69" s="70">
        <v>7.8344580829826427E-2</v>
      </c>
      <c r="O69" s="70">
        <v>0.12603434799036961</v>
      </c>
      <c r="P69" s="70">
        <v>1.5578209181867422</v>
      </c>
      <c r="Q69" s="70">
        <v>0.34309531991463782</v>
      </c>
      <c r="R69" s="70">
        <v>1.2649818954883045</v>
      </c>
      <c r="S69" s="70">
        <v>7.0849358306020349</v>
      </c>
    </row>
    <row r="70" spans="1:19">
      <c r="A70" t="s">
        <v>228</v>
      </c>
      <c r="B70" s="69" t="s">
        <v>110</v>
      </c>
      <c r="C70" s="70">
        <v>0</v>
      </c>
      <c r="D70" s="70">
        <v>1.7114984060791123</v>
      </c>
      <c r="E70" s="70">
        <v>0.14308483316382059</v>
      </c>
      <c r="F70" s="70">
        <v>0</v>
      </c>
      <c r="G70" s="70">
        <v>0.41831785544789568</v>
      </c>
      <c r="H70" s="70">
        <v>0</v>
      </c>
      <c r="I70" s="70">
        <v>3.4451254323251135E-2</v>
      </c>
      <c r="J70" s="70">
        <v>0</v>
      </c>
      <c r="K70" s="70">
        <v>0</v>
      </c>
      <c r="L70" s="70">
        <v>1.5502701484428769</v>
      </c>
      <c r="M70" s="70">
        <v>0</v>
      </c>
      <c r="N70" s="70">
        <v>0.15943004630747737</v>
      </c>
      <c r="O70" s="70">
        <v>0.13183042446142057</v>
      </c>
      <c r="P70" s="70">
        <v>1.0785378444204952</v>
      </c>
      <c r="Q70" s="70">
        <v>0.11191591569984372</v>
      </c>
      <c r="R70" s="70">
        <v>2.5981013587242501</v>
      </c>
      <c r="S70" s="70">
        <v>7.9374380870704044</v>
      </c>
    </row>
    <row r="71" spans="1:19">
      <c r="A71" t="s">
        <v>228</v>
      </c>
      <c r="B71" s="69" t="s">
        <v>111</v>
      </c>
      <c r="C71" s="70">
        <v>0</v>
      </c>
      <c r="D71" s="70">
        <v>0.69229149009942148</v>
      </c>
      <c r="E71" s="70">
        <v>0.20031876642934776</v>
      </c>
      <c r="F71" s="70">
        <v>0</v>
      </c>
      <c r="G71" s="70">
        <v>0</v>
      </c>
      <c r="H71" s="70">
        <v>0</v>
      </c>
      <c r="I71" s="70">
        <v>0</v>
      </c>
      <c r="J71" s="70">
        <v>0</v>
      </c>
      <c r="K71" s="70">
        <v>0</v>
      </c>
      <c r="L71" s="70">
        <v>0.96461253680888603</v>
      </c>
      <c r="M71" s="70">
        <v>1.6293875581427919E-2</v>
      </c>
      <c r="N71" s="70">
        <v>7.3562281011919417E-2</v>
      </c>
      <c r="O71" s="70">
        <v>7.2577126911018475E-2</v>
      </c>
      <c r="P71" s="70">
        <v>0.79619698864668464</v>
      </c>
      <c r="Q71" s="70">
        <v>0.30833807987393147</v>
      </c>
      <c r="R71" s="70">
        <v>1.1861608421730665</v>
      </c>
      <c r="S71" s="70">
        <v>4.3103519875357961</v>
      </c>
    </row>
    <row r="72" spans="1:19">
      <c r="A72" t="s">
        <v>228</v>
      </c>
      <c r="B72" s="69" t="s">
        <v>112</v>
      </c>
      <c r="C72" s="70">
        <v>0</v>
      </c>
      <c r="D72" s="70">
        <v>0</v>
      </c>
      <c r="E72" s="70">
        <v>0.28934932928683743</v>
      </c>
      <c r="F72" s="70">
        <v>0</v>
      </c>
      <c r="G72" s="70">
        <v>0</v>
      </c>
      <c r="H72" s="70">
        <v>0</v>
      </c>
      <c r="I72" s="70">
        <v>0</v>
      </c>
      <c r="J72" s="70">
        <v>0</v>
      </c>
      <c r="K72" s="70">
        <v>0</v>
      </c>
      <c r="L72" s="70">
        <v>1.205765671011136</v>
      </c>
      <c r="M72" s="70">
        <v>0.3466110860624978</v>
      </c>
      <c r="N72" s="70">
        <v>4.1453620584609219E-2</v>
      </c>
      <c r="O72" s="70">
        <v>0</v>
      </c>
      <c r="P72" s="70">
        <v>0.6972029887269855</v>
      </c>
      <c r="Q72" s="70">
        <v>0</v>
      </c>
      <c r="R72" s="70">
        <v>0.29395733477949904</v>
      </c>
      <c r="S72" s="70">
        <v>2.874340030451549</v>
      </c>
    </row>
    <row r="73" spans="1:19">
      <c r="A73" t="s">
        <v>228</v>
      </c>
      <c r="B73" s="69" t="s">
        <v>113</v>
      </c>
      <c r="C73" s="70">
        <v>0</v>
      </c>
      <c r="D73" s="70">
        <v>0</v>
      </c>
      <c r="E73" s="70">
        <v>0.13513567576582997</v>
      </c>
      <c r="F73" s="70">
        <v>0.59445254382572443</v>
      </c>
      <c r="G73" s="70">
        <v>0</v>
      </c>
      <c r="H73" s="70">
        <v>0</v>
      </c>
      <c r="I73" s="70">
        <v>0</v>
      </c>
      <c r="J73" s="70">
        <v>0.43739853252235861</v>
      </c>
      <c r="K73" s="70">
        <v>0</v>
      </c>
      <c r="L73" s="70">
        <v>4.5991347737138142</v>
      </c>
      <c r="M73" s="70">
        <v>4.5937804742202104E-2</v>
      </c>
      <c r="N73" s="70">
        <v>2.1151922075484109E-3</v>
      </c>
      <c r="O73" s="70">
        <v>3.3791456334490988E-3</v>
      </c>
      <c r="P73" s="70">
        <v>1.0507657884486576</v>
      </c>
      <c r="Q73" s="70">
        <v>0.24922299857157881</v>
      </c>
      <c r="R73" s="70">
        <v>4.6693909645476595E-2</v>
      </c>
      <c r="S73" s="70">
        <v>7.1642363650765901</v>
      </c>
    </row>
    <row r="74" spans="1:19">
      <c r="A74" t="s">
        <v>228</v>
      </c>
      <c r="B74" s="69" t="s">
        <v>114</v>
      </c>
      <c r="C74" s="70">
        <v>0</v>
      </c>
      <c r="D74" s="70">
        <v>0</v>
      </c>
      <c r="E74" s="70">
        <v>0.17170179979658506</v>
      </c>
      <c r="F74" s="70">
        <v>0.2502958079265909</v>
      </c>
      <c r="G74" s="70">
        <v>0</v>
      </c>
      <c r="H74" s="70">
        <v>0</v>
      </c>
      <c r="I74" s="70">
        <v>0</v>
      </c>
      <c r="J74" s="70">
        <v>0</v>
      </c>
      <c r="K74" s="70">
        <v>0</v>
      </c>
      <c r="L74" s="70">
        <v>1.8603241781314352</v>
      </c>
      <c r="M74" s="70">
        <v>0.29786689576257075</v>
      </c>
      <c r="N74" s="70">
        <v>4.4821930112339814E-3</v>
      </c>
      <c r="O74" s="70">
        <v>7.1605705089741178E-3</v>
      </c>
      <c r="P74" s="70">
        <v>1.2203145035432641</v>
      </c>
      <c r="Q74" s="70">
        <v>0</v>
      </c>
      <c r="R74" s="70">
        <v>0.20375754046948202</v>
      </c>
      <c r="S74" s="70">
        <v>4.0159034891501051</v>
      </c>
    </row>
    <row r="75" spans="1:19">
      <c r="A75" t="s">
        <v>228</v>
      </c>
      <c r="B75" s="69" t="s">
        <v>115</v>
      </c>
      <c r="C75" s="70">
        <v>0</v>
      </c>
      <c r="D75" s="70">
        <v>0</v>
      </c>
      <c r="E75" s="70">
        <v>0</v>
      </c>
      <c r="F75" s="70">
        <v>2.4528989176808125</v>
      </c>
      <c r="G75" s="70">
        <v>0</v>
      </c>
      <c r="H75" s="70">
        <v>0</v>
      </c>
      <c r="I75" s="70">
        <v>0</v>
      </c>
      <c r="J75" s="70">
        <v>0.41437755712644453</v>
      </c>
      <c r="K75" s="70">
        <v>0</v>
      </c>
      <c r="L75" s="70">
        <v>0</v>
      </c>
      <c r="M75" s="70">
        <v>0</v>
      </c>
      <c r="N75" s="70">
        <v>0</v>
      </c>
      <c r="O75" s="70">
        <v>0</v>
      </c>
      <c r="P75" s="70">
        <v>0.35234893898601882</v>
      </c>
      <c r="Q75" s="70">
        <v>0</v>
      </c>
      <c r="R75" s="70">
        <v>0.15473297212471948</v>
      </c>
      <c r="S75" s="70">
        <v>3.374358385917958</v>
      </c>
    </row>
    <row r="76" spans="1:19">
      <c r="A76" t="s">
        <v>228</v>
      </c>
      <c r="B76" s="69" t="s">
        <v>116</v>
      </c>
      <c r="C76" s="70">
        <v>0.3686322544037024</v>
      </c>
      <c r="D76" s="70">
        <v>0</v>
      </c>
      <c r="E76" s="70">
        <v>0.87807036301830355</v>
      </c>
      <c r="F76" s="70">
        <v>0</v>
      </c>
      <c r="G76" s="70">
        <v>0</v>
      </c>
      <c r="H76" s="70">
        <v>0</v>
      </c>
      <c r="I76" s="70">
        <v>0.51746771370680733</v>
      </c>
      <c r="J76" s="70">
        <v>0</v>
      </c>
      <c r="K76" s="70">
        <v>0.12319151894316205</v>
      </c>
      <c r="L76" s="70">
        <v>10.896897628828953</v>
      </c>
      <c r="M76" s="70">
        <v>0</v>
      </c>
      <c r="N76" s="70">
        <v>8.0974253936579643E-2</v>
      </c>
      <c r="O76" s="70">
        <v>0.61991600212687281</v>
      </c>
      <c r="P76" s="70">
        <v>5.1908395989008156</v>
      </c>
      <c r="Q76" s="70">
        <v>0</v>
      </c>
      <c r="R76" s="70">
        <v>4.3830392159570835</v>
      </c>
      <c r="S76" s="70">
        <v>23.059028549822244</v>
      </c>
    </row>
    <row r="77" spans="1:19">
      <c r="A77" t="s">
        <v>228</v>
      </c>
      <c r="B77" s="69" t="s">
        <v>117</v>
      </c>
      <c r="C77" s="70">
        <v>0</v>
      </c>
      <c r="D77" s="70">
        <v>1.8678950102382075E-3</v>
      </c>
      <c r="E77" s="70">
        <v>0</v>
      </c>
      <c r="F77" s="70">
        <v>1.6257021337992228E-2</v>
      </c>
      <c r="G77" s="70">
        <v>1.0030044879982825E-3</v>
      </c>
      <c r="H77" s="70">
        <v>4.2324214980782315E-4</v>
      </c>
      <c r="I77" s="70">
        <v>0</v>
      </c>
      <c r="J77" s="70">
        <v>6.1479640871358043E-3</v>
      </c>
      <c r="K77" s="70">
        <v>0</v>
      </c>
      <c r="L77" s="70">
        <v>0</v>
      </c>
      <c r="M77" s="70">
        <v>1.3742947189241406E-3</v>
      </c>
      <c r="N77" s="70">
        <v>6.4301116860931984E-4</v>
      </c>
      <c r="O77" s="70">
        <v>1.4335299112122613E-4</v>
      </c>
      <c r="P77" s="70">
        <v>0.22071265749728752</v>
      </c>
      <c r="Q77" s="70">
        <v>0.20443975133959302</v>
      </c>
      <c r="R77" s="70">
        <v>1.4051529362141935E-2</v>
      </c>
      <c r="S77" s="70">
        <v>0.4670637241509894</v>
      </c>
    </row>
    <row r="78" spans="1:19">
      <c r="A78" t="s">
        <v>228</v>
      </c>
      <c r="B78" s="69" t="s">
        <v>118</v>
      </c>
      <c r="C78" s="70">
        <v>0</v>
      </c>
      <c r="D78" s="70">
        <v>0</v>
      </c>
      <c r="E78" s="70">
        <v>0</v>
      </c>
      <c r="F78" s="70">
        <v>0</v>
      </c>
      <c r="G78" s="70">
        <v>0</v>
      </c>
      <c r="H78" s="70">
        <v>1.8406250141556058E-4</v>
      </c>
      <c r="I78" s="70">
        <v>0</v>
      </c>
      <c r="J78" s="70">
        <v>0</v>
      </c>
      <c r="K78" s="70">
        <v>0</v>
      </c>
      <c r="L78" s="70">
        <v>0</v>
      </c>
      <c r="M78" s="70">
        <v>0</v>
      </c>
      <c r="N78" s="70">
        <v>3.3388106936966366E-2</v>
      </c>
      <c r="O78" s="70">
        <v>0</v>
      </c>
      <c r="P78" s="70">
        <v>0.22685512946834763</v>
      </c>
      <c r="Q78" s="70">
        <v>0.25533982794797616</v>
      </c>
      <c r="R78" s="70">
        <v>9.1819565876207321E-2</v>
      </c>
      <c r="S78" s="70">
        <v>0.60758669273081978</v>
      </c>
    </row>
    <row r="79" spans="1:19">
      <c r="A79" t="s">
        <v>228</v>
      </c>
      <c r="B79" s="69" t="s">
        <v>119</v>
      </c>
      <c r="C79" s="70">
        <v>0</v>
      </c>
      <c r="D79" s="70">
        <v>0</v>
      </c>
      <c r="E79" s="70">
        <v>0</v>
      </c>
      <c r="F79" s="70">
        <v>0</v>
      </c>
      <c r="G79" s="70">
        <v>0.29437182420406316</v>
      </c>
      <c r="H79" s="70">
        <v>0</v>
      </c>
      <c r="I79" s="70">
        <v>2.4243475264508874E-2</v>
      </c>
      <c r="J79" s="70">
        <v>0</v>
      </c>
      <c r="K79" s="70">
        <v>0</v>
      </c>
      <c r="L79" s="70">
        <v>0</v>
      </c>
      <c r="M79" s="70">
        <v>0</v>
      </c>
      <c r="N79" s="70">
        <v>1.6058414723730152E-2</v>
      </c>
      <c r="O79" s="70">
        <v>0</v>
      </c>
      <c r="P79" s="70">
        <v>0.91232995723471788</v>
      </c>
      <c r="Q79" s="70">
        <v>0</v>
      </c>
      <c r="R79" s="70">
        <v>2.168662024270418E-2</v>
      </c>
      <c r="S79" s="70">
        <v>1.2686902916698273</v>
      </c>
    </row>
    <row r="80" spans="1:19">
      <c r="A80" t="s">
        <v>228</v>
      </c>
      <c r="B80" s="69" t="s">
        <v>120</v>
      </c>
      <c r="C80" s="70">
        <v>0</v>
      </c>
      <c r="D80" s="70">
        <v>0</v>
      </c>
      <c r="E80" s="70">
        <v>0</v>
      </c>
      <c r="F80" s="70">
        <v>0</v>
      </c>
      <c r="G80" s="70">
        <v>0.36796478025507895</v>
      </c>
      <c r="H80" s="70">
        <v>3.1387500241408794E-4</v>
      </c>
      <c r="I80" s="70">
        <v>3.030434408063698E-2</v>
      </c>
      <c r="J80" s="70">
        <v>0</v>
      </c>
      <c r="K80" s="70">
        <v>0</v>
      </c>
      <c r="L80" s="70">
        <v>0</v>
      </c>
      <c r="M80" s="70">
        <v>0</v>
      </c>
      <c r="N80" s="70">
        <v>8.6490000665184752E-3</v>
      </c>
      <c r="O80" s="70">
        <v>0</v>
      </c>
      <c r="P80" s="70">
        <v>9.3217924694897647E-2</v>
      </c>
      <c r="Q80" s="70">
        <v>0.43542160134286334</v>
      </c>
      <c r="R80" s="70">
        <v>0</v>
      </c>
      <c r="S80" s="70">
        <v>0.93587152544228047</v>
      </c>
    </row>
    <row r="81" spans="1:19">
      <c r="A81" t="s">
        <v>228</v>
      </c>
      <c r="B81" s="69" t="s">
        <v>121</v>
      </c>
      <c r="C81" s="70">
        <v>0</v>
      </c>
      <c r="D81" s="70">
        <v>1.0961281926574014</v>
      </c>
      <c r="E81" s="70">
        <v>0</v>
      </c>
      <c r="F81" s="70">
        <v>0</v>
      </c>
      <c r="G81" s="70">
        <v>0</v>
      </c>
      <c r="H81" s="70">
        <v>0</v>
      </c>
      <c r="I81" s="70">
        <v>0</v>
      </c>
      <c r="J81" s="70">
        <v>0</v>
      </c>
      <c r="K81" s="70">
        <v>0</v>
      </c>
      <c r="L81" s="70">
        <v>0</v>
      </c>
      <c r="M81" s="70">
        <v>0</v>
      </c>
      <c r="N81" s="70">
        <v>1.0811250083148316E-2</v>
      </c>
      <c r="O81" s="70">
        <v>0.11109213147604713</v>
      </c>
      <c r="P81" s="70">
        <v>0.41282607560066253</v>
      </c>
      <c r="Q81" s="70">
        <v>7.1676485335855133E-2</v>
      </c>
      <c r="R81" s="70">
        <v>0.12430073730492097</v>
      </c>
      <c r="S81" s="70">
        <v>1.8268348724579937</v>
      </c>
    </row>
    <row r="82" spans="1:19">
      <c r="A82" t="s">
        <v>228</v>
      </c>
      <c r="B82" s="69" t="s">
        <v>122</v>
      </c>
      <c r="C82" s="70">
        <v>0</v>
      </c>
      <c r="D82" s="70">
        <v>0</v>
      </c>
      <c r="E82" s="70">
        <v>0</v>
      </c>
      <c r="F82" s="70">
        <v>0</v>
      </c>
      <c r="G82" s="70">
        <v>0.27887857029858765</v>
      </c>
      <c r="H82" s="70">
        <v>0</v>
      </c>
      <c r="I82" s="70">
        <v>2.2967502882167423E-2</v>
      </c>
      <c r="J82" s="70">
        <v>0</v>
      </c>
      <c r="K82" s="70">
        <v>0</v>
      </c>
      <c r="L82" s="70">
        <v>0</v>
      </c>
      <c r="M82" s="70">
        <v>0</v>
      </c>
      <c r="N82" s="70">
        <v>3.943017567844187E-2</v>
      </c>
      <c r="O82" s="70">
        <v>0</v>
      </c>
      <c r="P82" s="70">
        <v>0.49016773410247083</v>
      </c>
      <c r="Q82" s="70">
        <v>0</v>
      </c>
      <c r="R82" s="70">
        <v>1.6639525555874499</v>
      </c>
      <c r="S82" s="70">
        <v>2.4953965385491301</v>
      </c>
    </row>
    <row r="83" spans="1:19">
      <c r="A83" t="s">
        <v>228</v>
      </c>
      <c r="B83" s="69" t="s">
        <v>123</v>
      </c>
      <c r="C83" s="70">
        <v>0</v>
      </c>
      <c r="D83" s="70">
        <v>0</v>
      </c>
      <c r="E83" s="70">
        <v>0</v>
      </c>
      <c r="F83" s="70">
        <v>0</v>
      </c>
      <c r="G83" s="70">
        <v>0.34859821287322745</v>
      </c>
      <c r="H83" s="70">
        <v>0</v>
      </c>
      <c r="I83" s="70">
        <v>2.8709378602709279E-2</v>
      </c>
      <c r="J83" s="70">
        <v>0</v>
      </c>
      <c r="K83" s="70">
        <v>0</v>
      </c>
      <c r="L83" s="70">
        <v>0</v>
      </c>
      <c r="M83" s="70">
        <v>0</v>
      </c>
      <c r="N83" s="70">
        <v>6.0935519139988514E-2</v>
      </c>
      <c r="O83" s="70">
        <v>0</v>
      </c>
      <c r="P83" s="70">
        <v>3.8710348959781982E-2</v>
      </c>
      <c r="Q83" s="70">
        <v>0</v>
      </c>
      <c r="R83" s="70">
        <v>0</v>
      </c>
      <c r="S83" s="70">
        <v>0.47695345957572499</v>
      </c>
    </row>
    <row r="84" spans="1:19">
      <c r="A84" t="s">
        <v>228</v>
      </c>
      <c r="B84" s="69" t="s">
        <v>124</v>
      </c>
      <c r="C84" s="70">
        <v>0</v>
      </c>
      <c r="D84" s="70">
        <v>0.46152766006626145</v>
      </c>
      <c r="E84" s="70">
        <v>0</v>
      </c>
      <c r="F84" s="70">
        <v>0</v>
      </c>
      <c r="G84" s="70">
        <v>0</v>
      </c>
      <c r="H84" s="70">
        <v>0</v>
      </c>
      <c r="I84" s="70">
        <v>0</v>
      </c>
      <c r="J84" s="70">
        <v>0</v>
      </c>
      <c r="K84" s="70">
        <v>0</v>
      </c>
      <c r="L84" s="70">
        <v>0</v>
      </c>
      <c r="M84" s="70">
        <v>0</v>
      </c>
      <c r="N84" s="70">
        <v>1.4559749427419888E-2</v>
      </c>
      <c r="O84" s="70">
        <v>0.10524517718783422</v>
      </c>
      <c r="P84" s="70">
        <v>0</v>
      </c>
      <c r="Q84" s="70">
        <v>3.0179572772992103E-2</v>
      </c>
      <c r="R84" s="70">
        <v>0</v>
      </c>
      <c r="S84" s="70">
        <v>0.61151215945460535</v>
      </c>
    </row>
    <row r="85" spans="1:19">
      <c r="A85" t="s">
        <v>228</v>
      </c>
      <c r="B85" s="69" t="s">
        <v>125</v>
      </c>
      <c r="C85" s="70">
        <v>0</v>
      </c>
      <c r="D85" s="70">
        <v>0.57690957508285656</v>
      </c>
      <c r="E85" s="70">
        <v>0</v>
      </c>
      <c r="F85" s="70">
        <v>0</v>
      </c>
      <c r="G85" s="70">
        <v>0</v>
      </c>
      <c r="H85" s="70">
        <v>0</v>
      </c>
      <c r="I85" s="70">
        <v>0</v>
      </c>
      <c r="J85" s="70">
        <v>0</v>
      </c>
      <c r="K85" s="70">
        <v>0</v>
      </c>
      <c r="L85" s="70">
        <v>0</v>
      </c>
      <c r="M85" s="70">
        <v>0</v>
      </c>
      <c r="N85" s="70">
        <v>2.0753913678689173E-2</v>
      </c>
      <c r="O85" s="70">
        <v>0</v>
      </c>
      <c r="P85" s="70">
        <v>5.3965300874267541E-2</v>
      </c>
      <c r="Q85" s="70">
        <v>3.7724465966238796E-2</v>
      </c>
      <c r="R85" s="70">
        <v>0.70061160235262321</v>
      </c>
      <c r="S85" s="70">
        <v>1.3899648579546238</v>
      </c>
    </row>
    <row r="86" spans="1:19">
      <c r="A86" t="s">
        <v>228</v>
      </c>
      <c r="B86" s="69" t="s">
        <v>126</v>
      </c>
      <c r="C86" s="70">
        <v>0</v>
      </c>
      <c r="D86" s="70">
        <v>1.8678950102373193E-3</v>
      </c>
      <c r="E86" s="70">
        <v>0</v>
      </c>
      <c r="F86" s="70">
        <v>1.625702133802065E-2</v>
      </c>
      <c r="G86" s="70">
        <v>1.0030044879982825E-3</v>
      </c>
      <c r="H86" s="70">
        <v>2.7599214867535249E-4</v>
      </c>
      <c r="I86" s="70">
        <v>0</v>
      </c>
      <c r="J86" s="70">
        <v>6.1479640871358043E-3</v>
      </c>
      <c r="K86" s="70">
        <v>0</v>
      </c>
      <c r="L86" s="70">
        <v>0</v>
      </c>
      <c r="M86" s="70">
        <v>1.3742947189232524E-3</v>
      </c>
      <c r="N86" s="70">
        <v>6.3937629857124811E-2</v>
      </c>
      <c r="O86" s="70">
        <v>1.433529911221143E-4</v>
      </c>
      <c r="P86" s="70">
        <v>4.1312645374802059E-2</v>
      </c>
      <c r="Q86" s="70">
        <v>1.6788898121156137E-4</v>
      </c>
      <c r="R86" s="70">
        <v>0.95103059342021368</v>
      </c>
      <c r="S86" s="70">
        <v>1.0835182824155254</v>
      </c>
    </row>
    <row r="87" spans="1:19">
      <c r="A87" t="s">
        <v>228</v>
      </c>
      <c r="B87" s="69" t="s">
        <v>127</v>
      </c>
      <c r="C87" s="70">
        <v>0.63255317498128072</v>
      </c>
      <c r="D87" s="70">
        <v>0</v>
      </c>
      <c r="E87" s="70">
        <v>1.6275488353578726</v>
      </c>
      <c r="F87" s="70">
        <v>0</v>
      </c>
      <c r="G87" s="70">
        <v>0</v>
      </c>
      <c r="H87" s="70">
        <v>0</v>
      </c>
      <c r="I87" s="70">
        <v>0.887946839554278</v>
      </c>
      <c r="J87" s="70">
        <v>0</v>
      </c>
      <c r="K87" s="70">
        <v>0.2113900384661499</v>
      </c>
      <c r="L87" s="70">
        <v>18.698491817303079</v>
      </c>
      <c r="M87" s="70">
        <v>0</v>
      </c>
      <c r="N87" s="70">
        <v>0.10830941349194223</v>
      </c>
      <c r="O87" s="70">
        <v>1.0587725219905115</v>
      </c>
      <c r="P87" s="70">
        <v>5.0772604173606837</v>
      </c>
      <c r="Q87" s="70">
        <v>0</v>
      </c>
      <c r="R87" s="70">
        <v>7.3795986514511753</v>
      </c>
      <c r="S87" s="70">
        <v>35.681871709957022</v>
      </c>
    </row>
    <row r="88" spans="1:19">
      <c r="A88" t="s">
        <v>228</v>
      </c>
      <c r="B88" s="69" t="s">
        <v>128</v>
      </c>
      <c r="C88" s="70">
        <v>0</v>
      </c>
      <c r="D88" s="70">
        <v>0</v>
      </c>
      <c r="E88" s="70">
        <v>0.1510339905618121</v>
      </c>
      <c r="F88" s="70">
        <v>0</v>
      </c>
      <c r="G88" s="70">
        <v>0</v>
      </c>
      <c r="H88" s="70">
        <v>0</v>
      </c>
      <c r="I88" s="70">
        <v>0</v>
      </c>
      <c r="J88" s="70">
        <v>0</v>
      </c>
      <c r="K88" s="70">
        <v>0</v>
      </c>
      <c r="L88" s="70">
        <v>1.3091170142406554</v>
      </c>
      <c r="M88" s="70">
        <v>0</v>
      </c>
      <c r="N88" s="70">
        <v>0</v>
      </c>
      <c r="O88" s="70">
        <v>0</v>
      </c>
      <c r="P88" s="70">
        <v>2.4057119773601698E-4</v>
      </c>
      <c r="Q88" s="70">
        <v>0</v>
      </c>
      <c r="R88" s="70">
        <v>0</v>
      </c>
      <c r="S88" s="70">
        <v>1.46039157600012</v>
      </c>
    </row>
    <row r="89" spans="1:19">
      <c r="A89" t="s">
        <v>228</v>
      </c>
      <c r="B89" s="69" t="s">
        <v>129</v>
      </c>
      <c r="C89" s="70">
        <v>0</v>
      </c>
      <c r="D89" s="70">
        <v>0</v>
      </c>
      <c r="E89" s="70">
        <v>0</v>
      </c>
      <c r="F89" s="70">
        <v>0</v>
      </c>
      <c r="G89" s="70">
        <v>0</v>
      </c>
      <c r="H89" s="70">
        <v>0</v>
      </c>
      <c r="I89" s="70">
        <v>0</v>
      </c>
      <c r="J89" s="70">
        <v>0</v>
      </c>
      <c r="K89" s="70">
        <v>0</v>
      </c>
      <c r="L89" s="70">
        <v>1.636396267800805</v>
      </c>
      <c r="M89" s="70">
        <v>0</v>
      </c>
      <c r="N89" s="70">
        <v>0</v>
      </c>
      <c r="O89" s="70">
        <v>0</v>
      </c>
      <c r="P89" s="70">
        <v>0.124000715745332</v>
      </c>
      <c r="Q89" s="70">
        <v>0</v>
      </c>
      <c r="R89" s="70">
        <v>3.1129273096979659E-2</v>
      </c>
      <c r="S89" s="70">
        <v>1.7915262566430101</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0.1546947826808065</v>
      </c>
      <c r="Q90" s="70">
        <v>0</v>
      </c>
      <c r="R90" s="70">
        <v>3.891159137123168E-2</v>
      </c>
      <c r="S90" s="70">
        <v>0.19360637405213765</v>
      </c>
    </row>
    <row r="91" spans="1:19">
      <c r="A91" t="s">
        <v>228</v>
      </c>
      <c r="B91" s="69" t="s">
        <v>131</v>
      </c>
      <c r="C91" s="70">
        <v>0</v>
      </c>
      <c r="D91" s="70">
        <v>0</v>
      </c>
      <c r="E91" s="70">
        <v>0.11446786653105612</v>
      </c>
      <c r="F91" s="70">
        <v>0</v>
      </c>
      <c r="G91" s="70">
        <v>0</v>
      </c>
      <c r="H91" s="70">
        <v>0</v>
      </c>
      <c r="I91" s="70">
        <v>0</v>
      </c>
      <c r="J91" s="70">
        <v>0</v>
      </c>
      <c r="K91" s="70">
        <v>0</v>
      </c>
      <c r="L91" s="70">
        <v>0</v>
      </c>
      <c r="M91" s="70">
        <v>0</v>
      </c>
      <c r="N91" s="70">
        <v>1.2758302204254335E-3</v>
      </c>
      <c r="O91" s="70">
        <v>2.0382148265252198E-3</v>
      </c>
      <c r="P91" s="70">
        <v>0.33860171938721351</v>
      </c>
      <c r="Q91" s="70">
        <v>0</v>
      </c>
      <c r="R91" s="70">
        <v>0</v>
      </c>
      <c r="S91" s="70">
        <v>0.45638363096520607</v>
      </c>
    </row>
    <row r="92" spans="1:19">
      <c r="A92" t="s">
        <v>228</v>
      </c>
      <c r="B92" s="69" t="s">
        <v>132</v>
      </c>
      <c r="C92" s="70">
        <v>0</v>
      </c>
      <c r="D92" s="70">
        <v>0</v>
      </c>
      <c r="E92" s="70">
        <v>0.14308483316381881</v>
      </c>
      <c r="F92" s="70">
        <v>0</v>
      </c>
      <c r="G92" s="70">
        <v>0</v>
      </c>
      <c r="H92" s="70">
        <v>0</v>
      </c>
      <c r="I92" s="70">
        <v>0</v>
      </c>
      <c r="J92" s="70">
        <v>0</v>
      </c>
      <c r="K92" s="70">
        <v>0</v>
      </c>
      <c r="L92" s="70">
        <v>1.2402161187542902</v>
      </c>
      <c r="M92" s="70">
        <v>0</v>
      </c>
      <c r="N92" s="70">
        <v>1.59478777553268E-3</v>
      </c>
      <c r="O92" s="70">
        <v>2.5477685331569688E-3</v>
      </c>
      <c r="P92" s="70">
        <v>0.57308753972862547</v>
      </c>
      <c r="Q92" s="70">
        <v>0</v>
      </c>
      <c r="R92" s="70">
        <v>0</v>
      </c>
      <c r="S92" s="70">
        <v>1.9605310479555556</v>
      </c>
    </row>
    <row r="93" spans="1:19">
      <c r="A93" t="s">
        <v>228</v>
      </c>
      <c r="B93" s="69" t="s">
        <v>133</v>
      </c>
      <c r="C93" s="70">
        <v>0</v>
      </c>
      <c r="D93" s="70">
        <v>0</v>
      </c>
      <c r="E93" s="70">
        <v>0</v>
      </c>
      <c r="F93" s="70">
        <v>0</v>
      </c>
      <c r="G93" s="70">
        <v>0</v>
      </c>
      <c r="H93" s="70">
        <v>0</v>
      </c>
      <c r="I93" s="70">
        <v>0</v>
      </c>
      <c r="J93" s="70">
        <v>0</v>
      </c>
      <c r="K93" s="70">
        <v>0</v>
      </c>
      <c r="L93" s="70">
        <v>1.5502701484428627</v>
      </c>
      <c r="M93" s="70">
        <v>0</v>
      </c>
      <c r="N93" s="70">
        <v>0</v>
      </c>
      <c r="O93" s="70">
        <v>0</v>
      </c>
      <c r="P93" s="70">
        <v>2.319391238346924E-2</v>
      </c>
      <c r="Q93" s="70">
        <v>0</v>
      </c>
      <c r="R93" s="70">
        <v>0</v>
      </c>
      <c r="S93" s="70">
        <v>1.573464060826268</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0.22818553004213271</v>
      </c>
      <c r="Q94" s="70">
        <v>0</v>
      </c>
      <c r="R94" s="70">
        <v>0</v>
      </c>
      <c r="S94" s="70">
        <v>0.22818553004219666</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1.930940361969391E-3</v>
      </c>
      <c r="P95" s="70">
        <v>0</v>
      </c>
      <c r="Q95" s="70">
        <v>0</v>
      </c>
      <c r="R95" s="70">
        <v>0.14538097930399374</v>
      </c>
      <c r="S95" s="70">
        <v>0.14731191966598089</v>
      </c>
    </row>
    <row r="96" spans="1:19">
      <c r="A96" t="s">
        <v>228</v>
      </c>
      <c r="B96" s="69" t="s">
        <v>136</v>
      </c>
      <c r="C96" s="70">
        <v>0</v>
      </c>
      <c r="D96" s="70">
        <v>0</v>
      </c>
      <c r="E96" s="70">
        <v>0</v>
      </c>
      <c r="F96" s="70">
        <v>0</v>
      </c>
      <c r="G96" s="70">
        <v>0</v>
      </c>
      <c r="H96" s="70">
        <v>0</v>
      </c>
      <c r="I96" s="70">
        <v>0</v>
      </c>
      <c r="J96" s="70">
        <v>0</v>
      </c>
      <c r="K96" s="70">
        <v>0</v>
      </c>
      <c r="L96" s="70">
        <v>0</v>
      </c>
      <c r="M96" s="70">
        <v>0</v>
      </c>
      <c r="N96" s="70">
        <v>2.7195328382765283E-3</v>
      </c>
      <c r="O96" s="70">
        <v>2.4136754524626269E-3</v>
      </c>
      <c r="P96" s="70">
        <v>0.45164045724688862</v>
      </c>
      <c r="Q96" s="70">
        <v>0</v>
      </c>
      <c r="R96" s="70">
        <v>0</v>
      </c>
      <c r="S96" s="70">
        <v>0.45677366553763932</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0.34872599068081911</v>
      </c>
      <c r="Q97" s="70">
        <v>0</v>
      </c>
      <c r="R97" s="70">
        <v>0</v>
      </c>
      <c r="S97" s="70">
        <v>0.3487259906808049</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4.7504430152756072E-2</v>
      </c>
      <c r="Q98" s="70">
        <v>0</v>
      </c>
      <c r="R98" s="70">
        <v>0</v>
      </c>
      <c r="S98" s="70">
        <v>4.7504430152685018E-2</v>
      </c>
    </row>
    <row r="99" spans="1:19">
      <c r="A99" t="s">
        <v>228</v>
      </c>
      <c r="B99" s="69" t="s">
        <v>139</v>
      </c>
      <c r="C99" s="70">
        <v>1.041066721267514E-2</v>
      </c>
      <c r="D99" s="70">
        <v>0</v>
      </c>
      <c r="E99" s="70">
        <v>3.1254595968395193E-2</v>
      </c>
      <c r="F99" s="70">
        <v>0</v>
      </c>
      <c r="G99" s="70">
        <v>0</v>
      </c>
      <c r="H99" s="70">
        <v>0</v>
      </c>
      <c r="I99" s="70">
        <v>0</v>
      </c>
      <c r="J99" s="70">
        <v>0</v>
      </c>
      <c r="K99" s="70">
        <v>0</v>
      </c>
      <c r="L99" s="70">
        <v>0.39845700000000761</v>
      </c>
      <c r="M99" s="70">
        <v>0</v>
      </c>
      <c r="N99" s="70">
        <v>0</v>
      </c>
      <c r="O99" s="70">
        <v>0</v>
      </c>
      <c r="P99" s="70">
        <v>1.2448391252519286E-2</v>
      </c>
      <c r="Q99" s="70">
        <v>0</v>
      </c>
      <c r="R99" s="70">
        <v>0.42526270404640343</v>
      </c>
      <c r="S99" s="70">
        <v>0.87783335848007482</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7.6516304896841802E-2</v>
      </c>
      <c r="S100" s="70">
        <v>7.6516304896813381E-2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3.6138490620174935E-2</v>
      </c>
      <c r="Q101" s="70">
        <v>0</v>
      </c>
      <c r="R101" s="70">
        <v>0</v>
      </c>
      <c r="S101" s="70">
        <v>3.6138490620146513E-2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0.19867108193895433</v>
      </c>
      <c r="Q102" s="70">
        <v>0</v>
      </c>
      <c r="R102" s="70">
        <v>0</v>
      </c>
      <c r="S102" s="70">
        <v>0.19867108193886907</v>
      </c>
    </row>
    <row r="103" spans="1:19">
      <c r="A103" t="s">
        <v>228</v>
      </c>
      <c r="B103" s="69" t="s">
        <v>143</v>
      </c>
      <c r="C103" s="70">
        <v>7.9333032239174539E-2</v>
      </c>
      <c r="D103" s="70">
        <v>0</v>
      </c>
      <c r="E103" s="70">
        <v>1.6573884291375407E-3</v>
      </c>
      <c r="F103" s="70">
        <v>0</v>
      </c>
      <c r="G103" s="70">
        <v>0</v>
      </c>
      <c r="H103" s="70">
        <v>0</v>
      </c>
      <c r="I103" s="70">
        <v>3.6298749063455205E-2</v>
      </c>
      <c r="J103" s="70">
        <v>0</v>
      </c>
      <c r="K103" s="70">
        <v>6.6990387478638169E-4</v>
      </c>
      <c r="L103" s="70">
        <v>2.5357834786774447E-2</v>
      </c>
      <c r="M103" s="70">
        <v>0</v>
      </c>
      <c r="N103" s="70">
        <v>9.103147306573689E-3</v>
      </c>
      <c r="O103" s="70">
        <v>1.3728826435304597E-2</v>
      </c>
      <c r="P103" s="70">
        <v>0.23669459426063355</v>
      </c>
      <c r="Q103" s="70">
        <v>0</v>
      </c>
      <c r="R103" s="70">
        <v>8.495037630083857E-2</v>
      </c>
      <c r="S103" s="70">
        <v>0.48779385269676823</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6.5606727861933223E-4</v>
      </c>
      <c r="Q105" s="70">
        <v>0</v>
      </c>
      <c r="R105" s="70">
        <v>0</v>
      </c>
      <c r="S105" s="70">
        <v>6.5606727866907022E-4</v>
      </c>
    </row>
    <row r="106" spans="1:19">
      <c r="A106" t="s">
        <v>228</v>
      </c>
      <c r="B106" s="69" t="s">
        <v>146</v>
      </c>
      <c r="C106" s="70">
        <v>2.5408473737568382E-2</v>
      </c>
      <c r="D106" s="70">
        <v>1.8092698592933942E-2</v>
      </c>
      <c r="E106" s="70">
        <v>9.9229123955577592E-3</v>
      </c>
      <c r="F106" s="70">
        <v>0.7230147730903127</v>
      </c>
      <c r="G106" s="70">
        <v>0.17573287263861914</v>
      </c>
      <c r="H106" s="70">
        <v>2.5950328153269808E-2</v>
      </c>
      <c r="I106" s="70">
        <v>9.8130762462233179E-2</v>
      </c>
      <c r="J106" s="70">
        <v>0.1066830200229596</v>
      </c>
      <c r="K106" s="70">
        <v>2.9175576976290252E-3</v>
      </c>
      <c r="L106" s="70">
        <v>0.30204109199999607</v>
      </c>
      <c r="M106" s="70">
        <v>0.17541389669754182</v>
      </c>
      <c r="N106" s="70">
        <v>5.2248565851245488E-2</v>
      </c>
      <c r="O106" s="70">
        <v>0.1017868024470765</v>
      </c>
      <c r="P106" s="70">
        <v>0.34928978758415496</v>
      </c>
      <c r="Q106" s="70">
        <v>1.4274670221269048E-2</v>
      </c>
      <c r="R106" s="70">
        <v>0.15075280826161475</v>
      </c>
      <c r="S106" s="70">
        <v>2.3316610218539608</v>
      </c>
    </row>
    <row r="107" spans="1:19">
      <c r="A107" t="s">
        <v>228</v>
      </c>
      <c r="B107" s="69" t="s">
        <v>147</v>
      </c>
      <c r="C107" s="70">
        <v>3.9715446716177105E-2</v>
      </c>
      <c r="D107" s="70">
        <v>0</v>
      </c>
      <c r="E107" s="70">
        <v>0</v>
      </c>
      <c r="F107" s="70">
        <v>0</v>
      </c>
      <c r="G107" s="70">
        <v>0</v>
      </c>
      <c r="H107" s="70">
        <v>0</v>
      </c>
      <c r="I107" s="70">
        <v>0</v>
      </c>
      <c r="J107" s="70">
        <v>0</v>
      </c>
      <c r="K107" s="70">
        <v>0</v>
      </c>
      <c r="L107" s="70">
        <v>1.269455746097492E-2</v>
      </c>
      <c r="M107" s="70">
        <v>0</v>
      </c>
      <c r="N107" s="70">
        <v>0</v>
      </c>
      <c r="O107" s="70">
        <v>0</v>
      </c>
      <c r="P107" s="70">
        <v>3.2216264453765575E-2</v>
      </c>
      <c r="Q107" s="70">
        <v>0</v>
      </c>
      <c r="R107" s="70">
        <v>0</v>
      </c>
      <c r="S107" s="70">
        <v>8.462626863092737E-2</v>
      </c>
    </row>
    <row r="108" spans="1:19">
      <c r="A108" t="s">
        <v>228</v>
      </c>
      <c r="B108" s="69" t="s">
        <v>148</v>
      </c>
      <c r="C108" s="70">
        <v>0</v>
      </c>
      <c r="D108" s="70">
        <v>0</v>
      </c>
      <c r="E108" s="70">
        <v>8.2971644959961566E-4</v>
      </c>
      <c r="F108" s="70">
        <v>0</v>
      </c>
      <c r="G108" s="70">
        <v>0</v>
      </c>
      <c r="H108" s="70">
        <v>0</v>
      </c>
      <c r="I108" s="70">
        <v>0</v>
      </c>
      <c r="J108" s="70">
        <v>0</v>
      </c>
      <c r="K108" s="70">
        <v>0</v>
      </c>
      <c r="L108" s="70">
        <v>0</v>
      </c>
      <c r="M108" s="70">
        <v>0</v>
      </c>
      <c r="N108" s="70">
        <v>0</v>
      </c>
      <c r="O108" s="70">
        <v>0</v>
      </c>
      <c r="P108" s="70">
        <v>7.9457652291580416E-2</v>
      </c>
      <c r="Q108" s="70">
        <v>0</v>
      </c>
      <c r="R108" s="70">
        <v>2.5944752775473034E-2</v>
      </c>
      <c r="S108" s="70">
        <v>0.10623212151676853</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1.2774902096580831E-2</v>
      </c>
      <c r="Q109" s="70">
        <v>0</v>
      </c>
      <c r="R109" s="70">
        <v>0</v>
      </c>
      <c r="S109" s="70">
        <v>1.2774902096452934E-2</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6.7877105991627218E-3</v>
      </c>
      <c r="Q110" s="70">
        <v>0</v>
      </c>
      <c r="R110" s="70">
        <v>8.7057747368533001E-3</v>
      </c>
      <c r="S110" s="70">
        <v>1.5493485336037338E-2</v>
      </c>
    </row>
    <row r="111" spans="1:19">
      <c r="A111" t="s">
        <v>228</v>
      </c>
      <c r="B111" s="69" t="s">
        <v>151</v>
      </c>
      <c r="C111" s="70">
        <v>3.2427411072371903E-2</v>
      </c>
      <c r="D111" s="70">
        <v>0</v>
      </c>
      <c r="E111" s="70">
        <v>9.7352610612126966E-2</v>
      </c>
      <c r="F111" s="70">
        <v>0</v>
      </c>
      <c r="G111" s="70">
        <v>0</v>
      </c>
      <c r="H111" s="70">
        <v>0</v>
      </c>
      <c r="I111" s="70">
        <v>0</v>
      </c>
      <c r="J111" s="70">
        <v>0</v>
      </c>
      <c r="K111" s="70">
        <v>0</v>
      </c>
      <c r="L111" s="70">
        <v>1.2411240000000134</v>
      </c>
      <c r="M111" s="70">
        <v>0</v>
      </c>
      <c r="N111" s="70">
        <v>0</v>
      </c>
      <c r="O111" s="70">
        <v>6.8728808086273574E-3</v>
      </c>
      <c r="P111" s="70">
        <v>3.9323335921345404E-2</v>
      </c>
      <c r="Q111" s="70">
        <v>0</v>
      </c>
      <c r="R111" s="70">
        <v>1.1418281983463316</v>
      </c>
      <c r="S111" s="70">
        <v>2.5589284367608798</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0</v>
      </c>
      <c r="P112" s="70">
        <v>6.9145061308972799E-4</v>
      </c>
      <c r="Q112" s="70">
        <v>0</v>
      </c>
      <c r="R112" s="70">
        <v>0</v>
      </c>
      <c r="S112" s="70">
        <v>6.9145061297604116E-4</v>
      </c>
    </row>
    <row r="113" spans="1:19">
      <c r="A113" t="s">
        <v>228</v>
      </c>
      <c r="B113" s="69" t="s">
        <v>153</v>
      </c>
      <c r="C113" s="70">
        <v>0</v>
      </c>
      <c r="D113" s="70">
        <v>0</v>
      </c>
      <c r="E113" s="70">
        <v>0</v>
      </c>
      <c r="F113" s="70">
        <v>0</v>
      </c>
      <c r="G113" s="70">
        <v>0</v>
      </c>
      <c r="H113" s="70">
        <v>0</v>
      </c>
      <c r="I113" s="70">
        <v>1.817176267695686E-2</v>
      </c>
      <c r="J113" s="70">
        <v>0</v>
      </c>
      <c r="K113" s="70">
        <v>3.3536511706544481E-4</v>
      </c>
      <c r="L113" s="70">
        <v>0</v>
      </c>
      <c r="M113" s="70">
        <v>0</v>
      </c>
      <c r="N113" s="70">
        <v>4.5571882430230914E-3</v>
      </c>
      <c r="O113" s="70">
        <v>0</v>
      </c>
      <c r="P113" s="70">
        <v>3.756537416602157E-2</v>
      </c>
      <c r="Q113" s="70">
        <v>0</v>
      </c>
      <c r="R113" s="70">
        <v>0</v>
      </c>
      <c r="S113" s="70">
        <v>6.0629690203086284E-2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3.6990070236697647E-4</v>
      </c>
      <c r="Q114" s="70">
        <v>0</v>
      </c>
      <c r="R114" s="70">
        <v>0</v>
      </c>
      <c r="S114" s="70">
        <v>3.6990070248066331E-4</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9.694494666234732E-5</v>
      </c>
      <c r="Q117" s="70">
        <v>0</v>
      </c>
      <c r="R117" s="70">
        <v>0</v>
      </c>
      <c r="S117" s="70">
        <v>9.6944946562871337E-5</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0</v>
      </c>
      <c r="P119" s="70">
        <v>8.6994748585311754E-5</v>
      </c>
      <c r="Q119" s="70">
        <v>0</v>
      </c>
      <c r="R119" s="70">
        <v>0</v>
      </c>
      <c r="S119" s="70">
        <v>8.6994748698998592E-5</v>
      </c>
    </row>
    <row r="120" spans="1:19">
      <c r="A120" t="s">
        <v>228</v>
      </c>
      <c r="B120" s="69" t="s">
        <v>160</v>
      </c>
      <c r="C120" s="70">
        <v>0</v>
      </c>
      <c r="D120" s="70">
        <v>0</v>
      </c>
      <c r="E120" s="70">
        <v>0</v>
      </c>
      <c r="F120" s="70">
        <v>0</v>
      </c>
      <c r="G120" s="70">
        <v>0</v>
      </c>
      <c r="H120" s="70">
        <v>0</v>
      </c>
      <c r="I120" s="70">
        <v>0</v>
      </c>
      <c r="J120" s="70">
        <v>0</v>
      </c>
      <c r="K120" s="70">
        <v>0</v>
      </c>
      <c r="L120" s="70">
        <v>0</v>
      </c>
      <c r="M120" s="70">
        <v>0</v>
      </c>
      <c r="N120" s="70">
        <v>0</v>
      </c>
      <c r="O120" s="70">
        <v>0</v>
      </c>
      <c r="P120" s="70">
        <v>2.0504651076436176E-4</v>
      </c>
      <c r="Q120" s="70">
        <v>0</v>
      </c>
      <c r="R120" s="70">
        <v>0</v>
      </c>
      <c r="S120" s="70">
        <v>2.0504651070041291E-4</v>
      </c>
    </row>
    <row r="121" spans="1:19">
      <c r="A121" t="s">
        <v>228</v>
      </c>
      <c r="B121" s="69" t="s">
        <v>161</v>
      </c>
      <c r="C121" s="70">
        <v>5.2662820026219137E-3</v>
      </c>
      <c r="D121" s="70">
        <v>0</v>
      </c>
      <c r="E121" s="70">
        <v>0</v>
      </c>
      <c r="F121" s="70">
        <v>0</v>
      </c>
      <c r="G121" s="70">
        <v>0</v>
      </c>
      <c r="H121" s="70">
        <v>0</v>
      </c>
      <c r="I121" s="70">
        <v>0</v>
      </c>
      <c r="J121" s="70">
        <v>0</v>
      </c>
      <c r="K121" s="70">
        <v>0</v>
      </c>
      <c r="L121" s="70">
        <v>1.6833027200959805E-3</v>
      </c>
      <c r="M121" s="70">
        <v>0</v>
      </c>
      <c r="N121" s="70">
        <v>0</v>
      </c>
      <c r="O121" s="70">
        <v>0</v>
      </c>
      <c r="P121" s="70">
        <v>2.9741694874729774E-4</v>
      </c>
      <c r="Q121" s="70">
        <v>0</v>
      </c>
      <c r="R121" s="70">
        <v>0</v>
      </c>
      <c r="S121" s="70">
        <v>7.247001671430553E-3</v>
      </c>
    </row>
    <row r="122" spans="1:19">
      <c r="A122" t="s">
        <v>228</v>
      </c>
      <c r="B122" s="69" t="s">
        <v>162</v>
      </c>
      <c r="C122" s="70">
        <v>0</v>
      </c>
      <c r="D122" s="70">
        <v>0</v>
      </c>
      <c r="E122" s="70">
        <v>1.1002068885268557E-4</v>
      </c>
      <c r="F122" s="70">
        <v>0</v>
      </c>
      <c r="G122" s="70">
        <v>0</v>
      </c>
      <c r="H122" s="70">
        <v>0</v>
      </c>
      <c r="I122" s="70">
        <v>0</v>
      </c>
      <c r="J122" s="70">
        <v>0</v>
      </c>
      <c r="K122" s="70">
        <v>0</v>
      </c>
      <c r="L122" s="70">
        <v>0</v>
      </c>
      <c r="M122" s="70">
        <v>0</v>
      </c>
      <c r="N122" s="70">
        <v>0</v>
      </c>
      <c r="O122" s="70">
        <v>0</v>
      </c>
      <c r="P122" s="70">
        <v>5.5680236315609477E-3</v>
      </c>
      <c r="Q122" s="70">
        <v>0</v>
      </c>
      <c r="R122" s="70">
        <v>3.4402832122424343E-3</v>
      </c>
      <c r="S122" s="70">
        <v>9.1183275326329749E-3</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1.693956446651157E-3</v>
      </c>
      <c r="Q123" s="70">
        <v>0</v>
      </c>
      <c r="R123" s="70">
        <v>0</v>
      </c>
      <c r="S123" s="70">
        <v>1.6939564466156298E-3</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9.0005277853322241E-4</v>
      </c>
      <c r="Q124" s="70">
        <v>0</v>
      </c>
      <c r="R124" s="70">
        <v>1.1543887481195725E-3</v>
      </c>
      <c r="S124" s="70">
        <v>2.0544415267522709E-3</v>
      </c>
    </row>
    <row r="125" spans="1:19">
      <c r="A125" t="s">
        <v>228</v>
      </c>
      <c r="B125" s="69" t="s">
        <v>165</v>
      </c>
      <c r="C125" s="70">
        <v>2.8302879088908384E-3</v>
      </c>
      <c r="D125" s="70">
        <v>0</v>
      </c>
      <c r="E125" s="70">
        <v>4.5505441539095415E-3</v>
      </c>
      <c r="F125" s="70">
        <v>0</v>
      </c>
      <c r="G125" s="70">
        <v>0</v>
      </c>
      <c r="H125" s="70">
        <v>0</v>
      </c>
      <c r="I125" s="70">
        <v>3.517297816181042E-3</v>
      </c>
      <c r="J125" s="70">
        <v>0</v>
      </c>
      <c r="K125" s="70">
        <v>3.5628965179501648E-4</v>
      </c>
      <c r="L125" s="70">
        <v>5.5447082948404613E-2</v>
      </c>
      <c r="M125" s="70">
        <v>0</v>
      </c>
      <c r="N125" s="70">
        <v>6.7054509782060734E-5</v>
      </c>
      <c r="O125" s="70">
        <v>2.1309247968872569E-3</v>
      </c>
      <c r="P125" s="70">
        <v>4.0973159192994046E-2</v>
      </c>
      <c r="Q125" s="70">
        <v>0</v>
      </c>
      <c r="R125" s="70">
        <v>4.4991724431881153E-2</v>
      </c>
      <c r="S125" s="70">
        <v>0.1548643654107309</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9.1686590998563133E-5</v>
      </c>
      <c r="Q126" s="70">
        <v>0</v>
      </c>
      <c r="R126" s="70">
        <v>0</v>
      </c>
      <c r="S126" s="70">
        <v>9.1686590849349159E-5</v>
      </c>
    </row>
    <row r="127" spans="1:19">
      <c r="A127" t="s">
        <v>228</v>
      </c>
      <c r="B127" s="69" t="s">
        <v>167</v>
      </c>
      <c r="C127" s="70">
        <v>0</v>
      </c>
      <c r="D127" s="70">
        <v>0</v>
      </c>
      <c r="E127" s="70">
        <v>0</v>
      </c>
      <c r="F127" s="70">
        <v>0</v>
      </c>
      <c r="G127" s="70">
        <v>0</v>
      </c>
      <c r="H127" s="70">
        <v>0</v>
      </c>
      <c r="I127" s="70">
        <v>2.4095820305234383E-3</v>
      </c>
      <c r="J127" s="70">
        <v>0</v>
      </c>
      <c r="K127" s="70">
        <v>4.4469530783075584E-5</v>
      </c>
      <c r="L127" s="70">
        <v>0</v>
      </c>
      <c r="M127" s="70">
        <v>0</v>
      </c>
      <c r="N127" s="70">
        <v>6.0428474085405526E-4</v>
      </c>
      <c r="O127" s="70">
        <v>0</v>
      </c>
      <c r="P127" s="70">
        <v>4.9790666559559327E-3</v>
      </c>
      <c r="Q127" s="70">
        <v>0</v>
      </c>
      <c r="R127" s="70">
        <v>0</v>
      </c>
      <c r="S127" s="70">
        <v>8.0374029582799267E-3</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4.9048961372477606E-5</v>
      </c>
      <c r="Q128" s="70">
        <v>0</v>
      </c>
      <c r="R128" s="70">
        <v>0</v>
      </c>
      <c r="S128" s="70">
        <v>4.9048961273001623E-5</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0</v>
      </c>
      <c r="Q133" s="70">
        <v>0</v>
      </c>
      <c r="R133" s="70">
        <v>0</v>
      </c>
      <c r="S133" s="70">
        <v>0</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0</v>
      </c>
      <c r="P138" s="70">
        <v>0</v>
      </c>
      <c r="Q138" s="70">
        <v>0</v>
      </c>
      <c r="R138" s="70">
        <v>0</v>
      </c>
      <c r="S138" s="70">
        <v>0</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row>
    <row r="140" spans="1:19">
      <c r="A140" t="s">
        <v>228</v>
      </c>
      <c r="B140" s="69" t="s">
        <v>180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row>
    <row r="141" spans="1:19">
      <c r="A141" t="s">
        <v>228</v>
      </c>
      <c r="B141" s="69" t="s">
        <v>181</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row>
    <row r="142" spans="1:19">
      <c r="A142" t="s">
        <v>228</v>
      </c>
      <c r="B142" s="69" t="s">
        <v>182</v>
      </c>
      <c r="C142" s="70">
        <v>2.8302879088899502E-3</v>
      </c>
      <c r="D142" s="70">
        <v>0</v>
      </c>
      <c r="E142" s="70">
        <v>4.5505441539095415E-3</v>
      </c>
      <c r="F142" s="70">
        <v>0</v>
      </c>
      <c r="G142" s="70">
        <v>0</v>
      </c>
      <c r="H142" s="70">
        <v>0</v>
      </c>
      <c r="I142" s="70">
        <v>3.5172978161881474E-3</v>
      </c>
      <c r="J142" s="70">
        <v>0</v>
      </c>
      <c r="K142" s="70">
        <v>3.5628965179523853E-4</v>
      </c>
      <c r="L142" s="70">
        <v>5.5447082948376192E-2</v>
      </c>
      <c r="M142" s="70">
        <v>0</v>
      </c>
      <c r="N142" s="70">
        <v>6.7054509782060734E-5</v>
      </c>
      <c r="O142" s="70">
        <v>1.2195784190556225E-3</v>
      </c>
      <c r="P142" s="70">
        <v>4.0850710480107466E-2</v>
      </c>
      <c r="Q142" s="70">
        <v>0</v>
      </c>
      <c r="R142" s="70">
        <v>4.3947224092860893E-2</v>
      </c>
      <c r="S142" s="70">
        <v>0.15278606998094801</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0.50985292091216383</v>
      </c>
      <c r="D149" s="70">
        <v>0</v>
      </c>
      <c r="E149" s="70">
        <v>1.2144535210990881</v>
      </c>
      <c r="F149" s="70">
        <v>0</v>
      </c>
      <c r="G149" s="70">
        <v>0</v>
      </c>
      <c r="H149" s="70">
        <v>0</v>
      </c>
      <c r="I149" s="70">
        <v>0.7157062957985616</v>
      </c>
      <c r="J149" s="70">
        <v>0</v>
      </c>
      <c r="K149" s="70">
        <v>0.17038540446325401</v>
      </c>
      <c r="L149" s="70">
        <v>15.071429639075347</v>
      </c>
      <c r="M149" s="70">
        <v>0</v>
      </c>
      <c r="N149" s="70">
        <v>6.7287842410721943E-2</v>
      </c>
      <c r="O149" s="70">
        <v>0.85339586341396689</v>
      </c>
      <c r="P149" s="70">
        <v>0.12045821308133497</v>
      </c>
      <c r="Q149" s="70">
        <v>0</v>
      </c>
      <c r="R149" s="70">
        <v>5.9481322304850153</v>
      </c>
      <c r="S149" s="70">
        <v>24.671101930739383</v>
      </c>
    </row>
    <row r="150" spans="1:19">
      <c r="A150" t="s">
        <v>228</v>
      </c>
      <c r="B150" s="69" t="s">
        <v>190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9.2326677139379143E-2</v>
      </c>
      <c r="D169" s="70">
        <v>6.5743372027103675E-2</v>
      </c>
      <c r="E169" s="70">
        <v>3.6056850107938132E-2</v>
      </c>
      <c r="F169" s="70">
        <v>2.6272161095378124</v>
      </c>
      <c r="G169" s="70">
        <v>0.6385598899981062</v>
      </c>
      <c r="H169" s="70">
        <v>9.4295611527634771E-2</v>
      </c>
      <c r="I169" s="70">
        <v>0.35657738897930358</v>
      </c>
      <c r="J169" s="70">
        <v>0.38765369567829566</v>
      </c>
      <c r="K169" s="70">
        <v>1.0601518625899198E-2</v>
      </c>
      <c r="L169" s="70">
        <v>1.0975255999999831</v>
      </c>
      <c r="M169" s="70">
        <v>0.63740082829958489</v>
      </c>
      <c r="N169" s="70">
        <v>0.18985542068238548</v>
      </c>
      <c r="O169" s="70">
        <v>0.36986232796367169</v>
      </c>
      <c r="P169" s="70">
        <v>1.2635940452526881</v>
      </c>
      <c r="Q169" s="70">
        <v>5.1869816440078154E-2</v>
      </c>
      <c r="R169" s="70">
        <v>0.54778992236924751</v>
      </c>
      <c r="S169" s="70">
        <v>8.4669290746292063</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tint="0.79998168889431442"/>
  </sheetPr>
  <dimension ref="A1:T185"/>
  <sheetViews>
    <sheetView workbookViewId="0"/>
  </sheetViews>
  <sheetFormatPr baseColWidth="10" defaultColWidth="8.83203125" defaultRowHeight="15"/>
  <cols>
    <col min="1" max="1" width="16.33203125" customWidth="1"/>
    <col min="2" max="2" width="18.33203125" style="45" customWidth="1"/>
    <col min="3" max="3" width="10.5" style="45" customWidth="1"/>
    <col min="4" max="12" width="9" style="45" bestFit="1" customWidth="1"/>
    <col min="13" max="16" width="12" style="45" bestFit="1" customWidth="1"/>
    <col min="17" max="17" width="9" style="45" bestFit="1" customWidth="1"/>
    <col min="18" max="19" width="12" style="45" bestFit="1" customWidth="1"/>
    <col min="20" max="16384" width="8.83203125" style="45"/>
  </cols>
  <sheetData>
    <row r="1" spans="1:20">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1.2045960098059183</v>
      </c>
      <c r="D10" s="70">
        <v>0.20992359168854455</v>
      </c>
      <c r="E10" s="70">
        <v>2.8165096420664155</v>
      </c>
      <c r="F10" s="70">
        <v>3.9146235575524297</v>
      </c>
      <c r="G10" s="70">
        <v>0.27020790193588146</v>
      </c>
      <c r="H10" s="70">
        <v>3.122421950633171E-2</v>
      </c>
      <c r="I10" s="70">
        <v>2.1950521541549799</v>
      </c>
      <c r="J10" s="70">
        <v>0.5278211866233764</v>
      </c>
      <c r="K10" s="70">
        <v>0.54828606662306811</v>
      </c>
      <c r="L10" s="70">
        <v>34.780746616862743</v>
      </c>
      <c r="M10" s="70">
        <v>0.47562617777043059</v>
      </c>
      <c r="N10" s="70">
        <v>0.57865580792980653</v>
      </c>
      <c r="O10" s="70">
        <v>2.7570575622169247</v>
      </c>
      <c r="P10" s="70">
        <v>2.9645325302445116</v>
      </c>
      <c r="Q10" s="70">
        <v>6.6299161483052094E-2</v>
      </c>
      <c r="R10" s="70">
        <v>18.282564849822457</v>
      </c>
      <c r="S10" s="70">
        <v>71.62372703628688</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0.18852603556453684</v>
      </c>
      <c r="D38" s="70">
        <v>0.15175525017894823</v>
      </c>
      <c r="E38" s="70">
        <v>7.37504112506433E-2</v>
      </c>
      <c r="F38" s="70">
        <v>8.4430409166630209</v>
      </c>
      <c r="G38" s="70">
        <v>1.9225273152527829</v>
      </c>
      <c r="H38" s="70">
        <v>0.23114062273382846</v>
      </c>
      <c r="I38" s="70">
        <v>0.79964959359935772</v>
      </c>
      <c r="J38" s="70">
        <v>0.92605629424371183</v>
      </c>
      <c r="K38" s="70">
        <v>2.5508073648047636E-2</v>
      </c>
      <c r="L38" s="70">
        <v>2.3080344000000181</v>
      </c>
      <c r="M38" s="70">
        <v>1.538180865032559</v>
      </c>
      <c r="N38" s="70">
        <v>0.43778976097828481</v>
      </c>
      <c r="O38" s="70">
        <v>0.88987315149507262</v>
      </c>
      <c r="P38" s="70">
        <v>2.3452865259397893</v>
      </c>
      <c r="Q38" s="70">
        <v>0.12391051737956699</v>
      </c>
      <c r="R38" s="70">
        <v>1.2389047598133445</v>
      </c>
      <c r="S38" s="70">
        <v>21.643934493773514</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2.0645975909224346E-2</v>
      </c>
      <c r="D43" s="70">
        <v>9.1965798014169375E-2</v>
      </c>
      <c r="E43" s="70">
        <v>4.7942484768990212E-2</v>
      </c>
      <c r="F43" s="70">
        <v>1.7149643663181777</v>
      </c>
      <c r="G43" s="70">
        <v>0.11837585824149688</v>
      </c>
      <c r="H43" s="70">
        <v>1.3679073615174897E-2</v>
      </c>
      <c r="I43" s="70">
        <v>4.1578193408023267E-2</v>
      </c>
      <c r="J43" s="70">
        <v>0.23123411831017182</v>
      </c>
      <c r="K43" s="70">
        <v>1.0385513655257306E-2</v>
      </c>
      <c r="L43" s="70">
        <v>0.58884959785758895</v>
      </c>
      <c r="M43" s="70">
        <v>0.20836791445520308</v>
      </c>
      <c r="N43" s="70">
        <v>0.15595590813249571</v>
      </c>
      <c r="O43" s="70">
        <v>0.19109256307217004</v>
      </c>
      <c r="P43" s="70">
        <v>0.20111960942022122</v>
      </c>
      <c r="Q43" s="70">
        <v>2.9045117056236275E-2</v>
      </c>
      <c r="R43" s="70">
        <v>0.5745945737447542</v>
      </c>
      <c r="S43" s="70">
        <v>4.2397966659793838</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6.1282183346304642E-2</v>
      </c>
      <c r="D48" s="70">
        <v>4.932948935876369E-2</v>
      </c>
      <c r="E48" s="70">
        <v>2.3973273561890274E-2</v>
      </c>
      <c r="F48" s="70">
        <v>2.7444908598747837</v>
      </c>
      <c r="G48" s="70">
        <v>0.62493581360688166</v>
      </c>
      <c r="H48" s="70">
        <v>7.513446075889596E-2</v>
      </c>
      <c r="I48" s="70">
        <v>0.2599337161098827</v>
      </c>
      <c r="J48" s="70">
        <v>0.30102341802766985</v>
      </c>
      <c r="K48" s="70">
        <v>8.2916422733327888E-3</v>
      </c>
      <c r="L48" s="70">
        <v>0.75024856300000664</v>
      </c>
      <c r="M48" s="70">
        <v>0.5000003395204109</v>
      </c>
      <c r="N48" s="70">
        <v>0.14230773123228713</v>
      </c>
      <c r="O48" s="70">
        <v>0.28926174287586681</v>
      </c>
      <c r="P48" s="70">
        <v>0.76235772131889057</v>
      </c>
      <c r="Q48" s="70">
        <v>4.0278293774394042E-2</v>
      </c>
      <c r="R48" s="70">
        <v>0.4027177912702733</v>
      </c>
      <c r="S48" s="70">
        <v>7.0355670399105463</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1.0710460079276292</v>
      </c>
      <c r="D51" s="70">
        <v>0</v>
      </c>
      <c r="E51" s="70">
        <v>2.4871000115338076</v>
      </c>
      <c r="F51" s="70">
        <v>0</v>
      </c>
      <c r="G51" s="70">
        <v>0</v>
      </c>
      <c r="H51" s="70">
        <v>0</v>
      </c>
      <c r="I51" s="70">
        <v>2.1569412975343942</v>
      </c>
      <c r="J51" s="70">
        <v>0</v>
      </c>
      <c r="K51" s="70">
        <v>0.53876663373279476</v>
      </c>
      <c r="L51" s="70">
        <v>30.54759987264022</v>
      </c>
      <c r="M51" s="70">
        <v>0</v>
      </c>
      <c r="N51" s="70">
        <v>0.22868851086703068</v>
      </c>
      <c r="O51" s="70">
        <v>2.3836303878264102</v>
      </c>
      <c r="P51" s="70">
        <v>9.515947336541446</v>
      </c>
      <c r="Q51" s="70">
        <v>0</v>
      </c>
      <c r="R51" s="70">
        <v>14.243130705614302</v>
      </c>
      <c r="S51" s="70">
        <v>63.172850764217856</v>
      </c>
    </row>
    <row r="52" spans="1:19">
      <c r="A52" t="s">
        <v>228</v>
      </c>
      <c r="B52" s="69" t="s">
        <v>91</v>
      </c>
      <c r="C52" s="70">
        <v>0.50558320280489655</v>
      </c>
      <c r="D52" s="70">
        <v>0.93351359327828887</v>
      </c>
      <c r="E52" s="70">
        <v>1.1740261204655367</v>
      </c>
      <c r="F52" s="70">
        <v>17.408021052557565</v>
      </c>
      <c r="G52" s="70">
        <v>1.2015931484375488</v>
      </c>
      <c r="H52" s="70">
        <v>0.13885163222584218</v>
      </c>
      <c r="I52" s="70">
        <v>1.0181759526648397</v>
      </c>
      <c r="J52" s="70">
        <v>2.3471790310459451</v>
      </c>
      <c r="K52" s="70">
        <v>0.2543227445234495</v>
      </c>
      <c r="L52" s="70">
        <v>14.419878574119551</v>
      </c>
      <c r="M52" s="70">
        <v>2.1150719587841511</v>
      </c>
      <c r="N52" s="70">
        <v>1.6462598124440706</v>
      </c>
      <c r="O52" s="70">
        <v>2.5984973003577982</v>
      </c>
      <c r="P52" s="70">
        <v>4.6714896559359236</v>
      </c>
      <c r="Q52" s="70">
        <v>0.29482712242846854</v>
      </c>
      <c r="R52" s="70">
        <v>9.7689938716981572</v>
      </c>
      <c r="S52" s="70">
        <v>60.496284773771947</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1.2697489622997318</v>
      </c>
      <c r="D54" s="70">
        <v>0.67281914259205999</v>
      </c>
      <c r="E54" s="70">
        <v>2.9485126086142506</v>
      </c>
      <c r="F54" s="70">
        <v>12.546630154227003</v>
      </c>
      <c r="G54" s="70">
        <v>0.86603438632011454</v>
      </c>
      <c r="H54" s="70">
        <v>0.10007571053531961</v>
      </c>
      <c r="I54" s="70">
        <v>2.5571020796622612</v>
      </c>
      <c r="J54" s="70">
        <v>1.69170218253866</v>
      </c>
      <c r="K54" s="70">
        <v>0.63871987668167218</v>
      </c>
      <c r="L54" s="70">
        <v>36.214861875151897</v>
      </c>
      <c r="M54" s="70">
        <v>1.524413690466174</v>
      </c>
      <c r="N54" s="70">
        <v>1.3798332581485937</v>
      </c>
      <c r="O54" s="70">
        <v>3.8877208395903811</v>
      </c>
      <c r="P54" s="70">
        <v>11.410757098902884</v>
      </c>
      <c r="Q54" s="70">
        <v>0.21249324396937375</v>
      </c>
      <c r="R54" s="70">
        <v>19.08061478088247</v>
      </c>
      <c r="S54" s="70">
        <v>97.002039890583205</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0.22298750318288985</v>
      </c>
      <c r="D56" s="70">
        <v>7.0167839480870242E-2</v>
      </c>
      <c r="E56" s="70">
        <v>0.37234238265958908</v>
      </c>
      <c r="F56" s="70">
        <v>3.9038513598195124</v>
      </c>
      <c r="G56" s="70">
        <v>0.88892863933982991</v>
      </c>
      <c r="H56" s="70">
        <v>0.10687365408690175</v>
      </c>
      <c r="I56" s="70">
        <v>0.36973801076707247</v>
      </c>
      <c r="J56" s="70">
        <v>0.42818531370821766</v>
      </c>
      <c r="K56" s="70">
        <v>1.179429650764563E-2</v>
      </c>
      <c r="L56" s="70">
        <v>5.443417076850281</v>
      </c>
      <c r="M56" s="70">
        <v>0.71121643503524279</v>
      </c>
      <c r="N56" s="70">
        <v>0.20242305711644271</v>
      </c>
      <c r="O56" s="70">
        <v>0.41145513172568471</v>
      </c>
      <c r="P56" s="70">
        <v>1.5727927863895168</v>
      </c>
      <c r="Q56" s="70">
        <v>5.7293130110679269E-2</v>
      </c>
      <c r="R56" s="70">
        <v>4.2494024839346167</v>
      </c>
      <c r="S56" s="70">
        <v>19.022869100714956</v>
      </c>
    </row>
    <row r="57" spans="1:19">
      <c r="A57" t="s">
        <v>228</v>
      </c>
      <c r="B57" s="69" t="s">
        <v>96</v>
      </c>
      <c r="C57" s="70">
        <v>0.36704446423319048</v>
      </c>
      <c r="D57" s="70">
        <v>0.209422683468802</v>
      </c>
      <c r="E57" s="70">
        <v>0.45450800965558891</v>
      </c>
      <c r="F57" s="70">
        <v>10.376368736156991</v>
      </c>
      <c r="G57" s="70">
        <v>2.2607525700919799</v>
      </c>
      <c r="H57" s="70">
        <v>0.27159732627846267</v>
      </c>
      <c r="I57" s="70">
        <v>0.9617964096152658</v>
      </c>
      <c r="J57" s="70">
        <v>1.1542764816055504</v>
      </c>
      <c r="K57" s="70">
        <v>3.9378805763850444E-2</v>
      </c>
      <c r="L57" s="70">
        <v>7.4110921623454971</v>
      </c>
      <c r="M57" s="70">
        <v>1.851391822759596</v>
      </c>
      <c r="N57" s="70">
        <v>0.56574298147716906</v>
      </c>
      <c r="O57" s="70">
        <v>1.1244114253778204</v>
      </c>
      <c r="P57" s="70">
        <v>2.8511661349194242</v>
      </c>
      <c r="Q57" s="70">
        <v>0.15373707777340673</v>
      </c>
      <c r="R57" s="70">
        <v>5.3201566171608334</v>
      </c>
      <c r="S57" s="70">
        <v>35.37284370868349</v>
      </c>
    </row>
    <row r="58" spans="1:19">
      <c r="A58" t="s">
        <v>228</v>
      </c>
      <c r="B58" s="69" t="s">
        <v>97</v>
      </c>
      <c r="C58" s="70">
        <v>6.3961400734566354E-2</v>
      </c>
      <c r="D58" s="70">
        <v>1.0624241387662154</v>
      </c>
      <c r="E58" s="70">
        <v>3.6400205966433674E-2</v>
      </c>
      <c r="F58" s="70">
        <v>21.588793105873513</v>
      </c>
      <c r="G58" s="70">
        <v>1.9019780049439508</v>
      </c>
      <c r="H58" s="70">
        <v>0.2225643926179941</v>
      </c>
      <c r="I58" s="70">
        <v>0.25257012282123981</v>
      </c>
      <c r="J58" s="70">
        <v>3.0700014901050743</v>
      </c>
      <c r="K58" s="70">
        <v>9.174508755878108E-3</v>
      </c>
      <c r="L58" s="70">
        <v>0.88599921523029934</v>
      </c>
      <c r="M58" s="70">
        <v>2.7767195781998932</v>
      </c>
      <c r="N58" s="70">
        <v>1.8093662065569065</v>
      </c>
      <c r="O58" s="70">
        <v>1.8836817667574266</v>
      </c>
      <c r="P58" s="70">
        <v>1.1549169466835352</v>
      </c>
      <c r="Q58" s="70">
        <v>0.60292710786320491</v>
      </c>
      <c r="R58" s="70">
        <v>3.8134864717639516</v>
      </c>
      <c r="S58" s="70">
        <v>41.134964663639892</v>
      </c>
    </row>
    <row r="59" spans="1:19">
      <c r="A59" t="s">
        <v>228</v>
      </c>
      <c r="B59" s="69" t="s">
        <v>98</v>
      </c>
      <c r="C59" s="70">
        <v>0.29889700981914835</v>
      </c>
      <c r="D59" s="70">
        <v>2.8921062599728007</v>
      </c>
      <c r="E59" s="70">
        <v>0.69407546554140609</v>
      </c>
      <c r="F59" s="70">
        <v>53.784922886745917</v>
      </c>
      <c r="G59" s="70">
        <v>3.7094618885558859</v>
      </c>
      <c r="H59" s="70">
        <v>0.4303577779643053</v>
      </c>
      <c r="I59" s="70">
        <v>0.60193801145473103</v>
      </c>
      <c r="J59" s="70">
        <v>7.2966380418110166</v>
      </c>
      <c r="K59" s="70">
        <v>0.15035370527607039</v>
      </c>
      <c r="L59" s="70">
        <v>8.5249244117447063</v>
      </c>
      <c r="M59" s="70">
        <v>6.5190736446578867</v>
      </c>
      <c r="N59" s="70">
        <v>4.8003473395139515</v>
      </c>
      <c r="O59" s="70">
        <v>5.1960067030775186</v>
      </c>
      <c r="P59" s="70">
        <v>4.4476920293815354</v>
      </c>
      <c r="Q59" s="70">
        <v>0.90852859190933932</v>
      </c>
      <c r="R59" s="70">
        <v>13.354063607873883</v>
      </c>
      <c r="S59" s="70">
        <v>113.60938737530006</v>
      </c>
    </row>
    <row r="60" spans="1:19">
      <c r="A60" t="s">
        <v>228</v>
      </c>
      <c r="B60" s="69" t="s">
        <v>99</v>
      </c>
      <c r="C60" s="70">
        <v>0.60491335988271899</v>
      </c>
      <c r="D60" s="70">
        <v>7.5376955323471329E-2</v>
      </c>
      <c r="E60" s="70">
        <v>1.3633690032333163</v>
      </c>
      <c r="F60" s="70">
        <v>0.9134364850607426</v>
      </c>
      <c r="G60" s="70">
        <v>5.2792002926661752E-2</v>
      </c>
      <c r="H60" s="70">
        <v>1.1827035626444715E-2</v>
      </c>
      <c r="I60" s="70">
        <v>1.165711812916566</v>
      </c>
      <c r="J60" s="70">
        <v>0.27300905320479529</v>
      </c>
      <c r="K60" s="70">
        <v>0.28062603786402285</v>
      </c>
      <c r="L60" s="70">
        <v>16.747086810081726</v>
      </c>
      <c r="M60" s="70">
        <v>5.7996673385751762E-2</v>
      </c>
      <c r="N60" s="70">
        <v>0.14305010953174246</v>
      </c>
      <c r="O60" s="70">
        <v>1.2394504731881923</v>
      </c>
      <c r="P60" s="70">
        <v>15.23774246864204</v>
      </c>
      <c r="Q60" s="70">
        <v>7.4553480069838862E-3</v>
      </c>
      <c r="R60" s="70">
        <v>8.2753310377839711</v>
      </c>
      <c r="S60" s="70">
        <v>46.449174666659246</v>
      </c>
    </row>
    <row r="61" spans="1:19">
      <c r="A61" t="s">
        <v>228</v>
      </c>
      <c r="B61" s="69" t="s">
        <v>101</v>
      </c>
      <c r="C61" s="70">
        <v>3.3654805189294201E-2</v>
      </c>
      <c r="D61" s="70">
        <v>0.86942337042659901</v>
      </c>
      <c r="E61" s="70">
        <v>7.9247806908254503E-2</v>
      </c>
      <c r="F61" s="70">
        <v>155.86624801169597</v>
      </c>
      <c r="G61" s="70">
        <v>80.57648342263991</v>
      </c>
      <c r="H61" s="70">
        <v>0.12931879615708985</v>
      </c>
      <c r="I61" s="70">
        <v>28.015799417236803</v>
      </c>
      <c r="J61" s="70">
        <v>2.1860338391004142</v>
      </c>
      <c r="K61" s="70">
        <v>1.3649615950915184E-2</v>
      </c>
      <c r="L61" s="70">
        <v>0.98400259722754413</v>
      </c>
      <c r="M61" s="70">
        <v>1.9698620398692945</v>
      </c>
      <c r="N61" s="70">
        <v>5.3508238505552548</v>
      </c>
      <c r="O61" s="70">
        <v>1.4325526309935377</v>
      </c>
      <c r="P61" s="70">
        <v>0.59823658147345782</v>
      </c>
      <c r="Q61" s="70">
        <v>0.27458581462617904</v>
      </c>
      <c r="R61" s="70">
        <v>7.8346298060182136</v>
      </c>
      <c r="S61" s="70">
        <v>286.21455240606883</v>
      </c>
    </row>
    <row r="62" spans="1:19">
      <c r="A62" t="s">
        <v>228</v>
      </c>
      <c r="B62" s="69" t="s">
        <v>102</v>
      </c>
      <c r="C62" s="70">
        <v>0</v>
      </c>
      <c r="D62" s="70">
        <v>0</v>
      </c>
      <c r="E62" s="70">
        <v>0</v>
      </c>
      <c r="F62" s="70">
        <v>0.61542522118253373</v>
      </c>
      <c r="G62" s="70">
        <v>0</v>
      </c>
      <c r="H62" s="70">
        <v>0</v>
      </c>
      <c r="I62" s="70">
        <v>0</v>
      </c>
      <c r="J62" s="70">
        <v>0.40386439632915483</v>
      </c>
      <c r="K62" s="70">
        <v>0</v>
      </c>
      <c r="L62" s="70">
        <v>0</v>
      </c>
      <c r="M62" s="70">
        <v>0.34296028363924336</v>
      </c>
      <c r="N62" s="70">
        <v>1.3179653156381477E-2</v>
      </c>
      <c r="O62" s="70">
        <v>0</v>
      </c>
      <c r="P62" s="70">
        <v>0</v>
      </c>
      <c r="Q62" s="70">
        <v>0.35831161603077089</v>
      </c>
      <c r="R62" s="70">
        <v>0.13701872962654704</v>
      </c>
      <c r="S62" s="70">
        <v>1.8707598999645825</v>
      </c>
    </row>
    <row r="63" spans="1:19">
      <c r="A63" t="s">
        <v>228</v>
      </c>
      <c r="B63" s="69" t="s">
        <v>103</v>
      </c>
      <c r="C63" s="70">
        <v>0.44753523923053518</v>
      </c>
      <c r="D63" s="70">
        <v>1.336972506292601</v>
      </c>
      <c r="E63" s="70">
        <v>0.91357544505289034</v>
      </c>
      <c r="F63" s="70">
        <v>3.6528854536534823</v>
      </c>
      <c r="G63" s="70">
        <v>1.2763017643728176</v>
      </c>
      <c r="H63" s="70">
        <v>8.024835580459011E-2</v>
      </c>
      <c r="I63" s="70">
        <v>1.0883806156755185</v>
      </c>
      <c r="J63" s="70">
        <v>0.80429408094406796</v>
      </c>
      <c r="K63" s="70">
        <v>0.20119300383170602</v>
      </c>
      <c r="L63" s="70">
        <v>11.704927547990792</v>
      </c>
      <c r="M63" s="70">
        <v>0.86574142356826655</v>
      </c>
      <c r="N63" s="70">
        <v>0.39045423203387841</v>
      </c>
      <c r="O63" s="70">
        <v>1.2469074493466223</v>
      </c>
      <c r="P63" s="70">
        <v>8.6380053836887924</v>
      </c>
      <c r="Q63" s="70">
        <v>0.90246523045836424</v>
      </c>
      <c r="R63" s="70">
        <v>7.7831494338877434</v>
      </c>
      <c r="S63" s="70">
        <v>41.333037165832138</v>
      </c>
    </row>
    <row r="64" spans="1:19">
      <c r="A64" t="s">
        <v>228</v>
      </c>
      <c r="B64" s="69" t="s">
        <v>104</v>
      </c>
      <c r="C64" s="70">
        <v>0</v>
      </c>
      <c r="D64" s="70">
        <v>1.5415074184284769</v>
      </c>
      <c r="E64" s="70">
        <v>0.30957617547733562</v>
      </c>
      <c r="F64" s="70">
        <v>0.37719610330543674</v>
      </c>
      <c r="G64" s="70">
        <v>0.67503935324724296</v>
      </c>
      <c r="H64" s="70">
        <v>1.9762500151987439E-4</v>
      </c>
      <c r="I64" s="70">
        <v>5.0562095712905375E-2</v>
      </c>
      <c r="J64" s="70">
        <v>0.24752979129851127</v>
      </c>
      <c r="K64" s="70">
        <v>0</v>
      </c>
      <c r="L64" s="70">
        <v>3.0237143302671825</v>
      </c>
      <c r="M64" s="70">
        <v>0.22620010960602954</v>
      </c>
      <c r="N64" s="70">
        <v>9.0734548904915613E-2</v>
      </c>
      <c r="O64" s="70">
        <v>0.10786912169893625</v>
      </c>
      <c r="P64" s="70">
        <v>2.1960029683177282</v>
      </c>
      <c r="Q64" s="70">
        <v>2.696516235778569</v>
      </c>
      <c r="R64" s="70">
        <v>1.3208552383766943</v>
      </c>
      <c r="S64" s="70">
        <v>12.8635011154214</v>
      </c>
    </row>
    <row r="65" spans="1:19">
      <c r="A65" t="s">
        <v>228</v>
      </c>
      <c r="B65" s="69" t="s">
        <v>105</v>
      </c>
      <c r="C65" s="70">
        <v>0.80571951722155433</v>
      </c>
      <c r="D65" s="70">
        <v>1.4589399021103411</v>
      </c>
      <c r="E65" s="70">
        <v>2.0387497175239133</v>
      </c>
      <c r="F65" s="70">
        <v>28.063716640507266</v>
      </c>
      <c r="G65" s="70">
        <v>1.8779075130567691</v>
      </c>
      <c r="H65" s="70">
        <v>0.21700400314047297</v>
      </c>
      <c r="I65" s="70">
        <v>1.6226097553804379</v>
      </c>
      <c r="J65" s="70">
        <v>3.9027860872802229</v>
      </c>
      <c r="K65" s="70">
        <v>0.4052998552939826</v>
      </c>
      <c r="L65" s="70">
        <v>24.618807624238997</v>
      </c>
      <c r="M65" s="70">
        <v>3.8083190607340747</v>
      </c>
      <c r="N65" s="70">
        <v>2.6629572851654437</v>
      </c>
      <c r="O65" s="70">
        <v>4.0976319209236607</v>
      </c>
      <c r="P65" s="70">
        <v>6.0435993401668071</v>
      </c>
      <c r="Q65" s="70">
        <v>1.0499602249315734</v>
      </c>
      <c r="R65" s="70">
        <v>17.331363710671852</v>
      </c>
      <c r="S65" s="70">
        <v>100.00537215834788</v>
      </c>
    </row>
    <row r="66" spans="1:19">
      <c r="A66" t="s">
        <v>228</v>
      </c>
      <c r="B66" s="69" t="s">
        <v>106</v>
      </c>
      <c r="C66" s="70">
        <v>0.50479240751210863</v>
      </c>
      <c r="D66" s="70">
        <v>2.0255752967983316</v>
      </c>
      <c r="E66" s="70">
        <v>1.3759108930600696</v>
      </c>
      <c r="F66" s="70">
        <v>38.832742987969084</v>
      </c>
      <c r="G66" s="70">
        <v>2.9520432494534674</v>
      </c>
      <c r="H66" s="70">
        <v>0.30164428720216208</v>
      </c>
      <c r="I66" s="70">
        <v>1.042408124576923</v>
      </c>
      <c r="J66" s="70">
        <v>6.1169950178920622</v>
      </c>
      <c r="K66" s="70">
        <v>0.25392495197792275</v>
      </c>
      <c r="L66" s="70">
        <v>16.387123190182649</v>
      </c>
      <c r="M66" s="70">
        <v>5.2238377580560389</v>
      </c>
      <c r="N66" s="70">
        <v>3.4763791776870612</v>
      </c>
      <c r="O66" s="70">
        <v>4.3244904119868295</v>
      </c>
      <c r="P66" s="70">
        <v>5.1841791044893171</v>
      </c>
      <c r="Q66" s="70">
        <v>1.2988866221890216</v>
      </c>
      <c r="R66" s="70">
        <v>13.737607645380308</v>
      </c>
      <c r="S66" s="70">
        <v>103.03854112641352</v>
      </c>
    </row>
    <row r="67" spans="1:19">
      <c r="A67" t="s">
        <v>228</v>
      </c>
      <c r="B67" s="69" t="s">
        <v>107</v>
      </c>
      <c r="C67" s="70">
        <v>0</v>
      </c>
      <c r="D67" s="70">
        <v>0.78732905779949824</v>
      </c>
      <c r="E67" s="70">
        <v>0</v>
      </c>
      <c r="F67" s="70">
        <v>0.42881241217872912</v>
      </c>
      <c r="G67" s="70">
        <v>0.32663194511960114</v>
      </c>
      <c r="H67" s="70">
        <v>2.4412500187764863E-4</v>
      </c>
      <c r="I67" s="70">
        <v>2.4465530183661599E-2</v>
      </c>
      <c r="J67" s="70">
        <v>0.28140228905514064</v>
      </c>
      <c r="K67" s="70">
        <v>0</v>
      </c>
      <c r="L67" s="70">
        <v>0</v>
      </c>
      <c r="M67" s="70">
        <v>0</v>
      </c>
      <c r="N67" s="70">
        <v>0.16098277782331039</v>
      </c>
      <c r="O67" s="70">
        <v>5.4284900043086282E-2</v>
      </c>
      <c r="P67" s="70">
        <v>1.2354035538155301</v>
      </c>
      <c r="Q67" s="70">
        <v>0.37812746710075729</v>
      </c>
      <c r="R67" s="70">
        <v>1.4365047349127451</v>
      </c>
      <c r="S67" s="70">
        <v>5.1141887930341454</v>
      </c>
    </row>
    <row r="68" spans="1:19">
      <c r="A68" t="s">
        <v>228</v>
      </c>
      <c r="B68" s="69" t="s">
        <v>108</v>
      </c>
      <c r="C68" s="70">
        <v>0</v>
      </c>
      <c r="D68" s="70">
        <v>0.74589068633636479</v>
      </c>
      <c r="E68" s="70">
        <v>0</v>
      </c>
      <c r="F68" s="70">
        <v>0</v>
      </c>
      <c r="G68" s="70">
        <v>0.4572847231674757</v>
      </c>
      <c r="H68" s="70">
        <v>5.1731250397857309E-4</v>
      </c>
      <c r="I68" s="70">
        <v>3.4251742257126239E-2</v>
      </c>
      <c r="J68" s="70">
        <v>0</v>
      </c>
      <c r="K68" s="70">
        <v>0</v>
      </c>
      <c r="L68" s="70">
        <v>0</v>
      </c>
      <c r="M68" s="70">
        <v>0</v>
      </c>
      <c r="N68" s="70">
        <v>0.1097208159471208</v>
      </c>
      <c r="O68" s="70">
        <v>5.1427800040819704E-2</v>
      </c>
      <c r="P68" s="70">
        <v>1.4383797935274316</v>
      </c>
      <c r="Q68" s="70">
        <v>0.75503098959129034</v>
      </c>
      <c r="R68" s="70">
        <v>1.2978649755291087</v>
      </c>
      <c r="S68" s="70">
        <v>4.8903688389004856</v>
      </c>
    </row>
    <row r="69" spans="1:19">
      <c r="A69" t="s">
        <v>228</v>
      </c>
      <c r="B69" s="69" t="s">
        <v>109</v>
      </c>
      <c r="C69" s="70">
        <v>0</v>
      </c>
      <c r="D69" s="70">
        <v>1.0442469608708898</v>
      </c>
      <c r="E69" s="70">
        <v>0.18974023658288175</v>
      </c>
      <c r="F69" s="70">
        <v>0</v>
      </c>
      <c r="G69" s="70">
        <v>0.96900810385488967</v>
      </c>
      <c r="H69" s="70">
        <v>2.0925000160953999E-4</v>
      </c>
      <c r="I69" s="70">
        <v>7.2581072878200814E-2</v>
      </c>
      <c r="J69" s="70">
        <v>0</v>
      </c>
      <c r="K69" s="70">
        <v>0</v>
      </c>
      <c r="L69" s="70">
        <v>1.8532442669379634</v>
      </c>
      <c r="M69" s="70">
        <v>0</v>
      </c>
      <c r="N69" s="70">
        <v>7.5850791061029099E-2</v>
      </c>
      <c r="O69" s="70">
        <v>0.1108554800879844</v>
      </c>
      <c r="P69" s="70">
        <v>2.1564119104272521</v>
      </c>
      <c r="Q69" s="70">
        <v>0.34262468666234902</v>
      </c>
      <c r="R69" s="70">
        <v>1.7575234710639052</v>
      </c>
      <c r="S69" s="70">
        <v>8.5722962304289467</v>
      </c>
    </row>
    <row r="70" spans="1:19">
      <c r="A70" t="s">
        <v>228</v>
      </c>
      <c r="B70" s="69" t="s">
        <v>110</v>
      </c>
      <c r="C70" s="70">
        <v>0</v>
      </c>
      <c r="D70" s="70">
        <v>4.1623301296640918</v>
      </c>
      <c r="E70" s="70">
        <v>0.17975390834168081</v>
      </c>
      <c r="F70" s="70">
        <v>36.354376072281866</v>
      </c>
      <c r="G70" s="70">
        <v>2.9013285303473708</v>
      </c>
      <c r="H70" s="70">
        <v>0.2899734806701022</v>
      </c>
      <c r="I70" s="70">
        <v>2.9358636220393919E-2</v>
      </c>
      <c r="J70" s="70">
        <v>4.9017765400210109</v>
      </c>
      <c r="K70" s="70">
        <v>0</v>
      </c>
      <c r="L70" s="70">
        <v>1.7557050949938571</v>
      </c>
      <c r="M70" s="70">
        <v>4.4170512648984008</v>
      </c>
      <c r="N70" s="70">
        <v>3.3688507936536141</v>
      </c>
      <c r="O70" s="70">
        <v>3.192686536826514</v>
      </c>
      <c r="P70" s="70">
        <v>1.7096299844612162</v>
      </c>
      <c r="Q70" s="70">
        <v>0.72662244189170266</v>
      </c>
      <c r="R70" s="70">
        <v>9.9682991705564632</v>
      </c>
      <c r="S70" s="70">
        <v>73.957742584829248</v>
      </c>
    </row>
    <row r="71" spans="1:19">
      <c r="A71" t="s">
        <v>228</v>
      </c>
      <c r="B71" s="69" t="s">
        <v>111</v>
      </c>
      <c r="C71" s="70">
        <v>0</v>
      </c>
      <c r="D71" s="70">
        <v>0.89506882360363349</v>
      </c>
      <c r="E71" s="70">
        <v>0.25165547167834745</v>
      </c>
      <c r="F71" s="70">
        <v>0</v>
      </c>
      <c r="G71" s="70">
        <v>0</v>
      </c>
      <c r="H71" s="70">
        <v>0</v>
      </c>
      <c r="I71" s="70">
        <v>0</v>
      </c>
      <c r="J71" s="70">
        <v>0</v>
      </c>
      <c r="K71" s="70">
        <v>0</v>
      </c>
      <c r="L71" s="70">
        <v>1.0924387257739454</v>
      </c>
      <c r="M71" s="70">
        <v>1.5620304528326301E-2</v>
      </c>
      <c r="N71" s="70">
        <v>7.4488365850548632E-2</v>
      </c>
      <c r="O71" s="70">
        <v>6.3751219267722092E-2</v>
      </c>
      <c r="P71" s="70">
        <v>0.81827086052598474</v>
      </c>
      <c r="Q71" s="70">
        <v>0.30122952390498092</v>
      </c>
      <c r="R71" s="70">
        <v>1.643183204816097</v>
      </c>
      <c r="S71" s="70">
        <v>5.1557064999494742</v>
      </c>
    </row>
    <row r="72" spans="1:19">
      <c r="A72" t="s">
        <v>228</v>
      </c>
      <c r="B72" s="69" t="s">
        <v>112</v>
      </c>
      <c r="C72" s="70">
        <v>0</v>
      </c>
      <c r="D72" s="70">
        <v>0</v>
      </c>
      <c r="E72" s="70">
        <v>0.36350234797983916</v>
      </c>
      <c r="F72" s="70">
        <v>0</v>
      </c>
      <c r="G72" s="70">
        <v>0</v>
      </c>
      <c r="H72" s="70">
        <v>0</v>
      </c>
      <c r="I72" s="70">
        <v>0</v>
      </c>
      <c r="J72" s="70">
        <v>0</v>
      </c>
      <c r="K72" s="70">
        <v>0</v>
      </c>
      <c r="L72" s="70">
        <v>1.3655484072174318</v>
      </c>
      <c r="M72" s="70">
        <v>0.32424910767049653</v>
      </c>
      <c r="N72" s="70">
        <v>3.9901738574254608E-2</v>
      </c>
      <c r="O72" s="70">
        <v>0</v>
      </c>
      <c r="P72" s="70">
        <v>0.71003845701814328</v>
      </c>
      <c r="Q72" s="70">
        <v>0</v>
      </c>
      <c r="R72" s="70">
        <v>0.40574872676521068</v>
      </c>
      <c r="S72" s="70">
        <v>3.2089887852255288</v>
      </c>
    </row>
    <row r="73" spans="1:19">
      <c r="A73" t="s">
        <v>228</v>
      </c>
      <c r="B73" s="69" t="s">
        <v>113</v>
      </c>
      <c r="C73" s="70">
        <v>0</v>
      </c>
      <c r="D73" s="70">
        <v>0</v>
      </c>
      <c r="E73" s="70">
        <v>0.16976758010047632</v>
      </c>
      <c r="F73" s="70">
        <v>0.67895298594976339</v>
      </c>
      <c r="G73" s="70">
        <v>0</v>
      </c>
      <c r="H73" s="70">
        <v>0</v>
      </c>
      <c r="I73" s="70">
        <v>0</v>
      </c>
      <c r="J73" s="70">
        <v>0.44555362433732881</v>
      </c>
      <c r="K73" s="70">
        <v>0</v>
      </c>
      <c r="L73" s="70">
        <v>5.2085917818150449</v>
      </c>
      <c r="M73" s="70">
        <v>4.7512200256733195E-2</v>
      </c>
      <c r="N73" s="70">
        <v>2.1282114472107594E-3</v>
      </c>
      <c r="O73" s="70">
        <v>2.8530029062423523E-3</v>
      </c>
      <c r="P73" s="70">
        <v>1.0786948085958556</v>
      </c>
      <c r="Q73" s="70">
        <v>0.24287230877399324</v>
      </c>
      <c r="R73" s="70">
        <v>6.5841885390852894E-2</v>
      </c>
      <c r="S73" s="70">
        <v>7.9427683895733026</v>
      </c>
    </row>
    <row r="74" spans="1:19">
      <c r="A74" t="s">
        <v>228</v>
      </c>
      <c r="B74" s="69" t="s">
        <v>114</v>
      </c>
      <c r="C74" s="70">
        <v>0</v>
      </c>
      <c r="D74" s="70">
        <v>0</v>
      </c>
      <c r="E74" s="70">
        <v>0.21570469001001413</v>
      </c>
      <c r="F74" s="70">
        <v>0.28587494145256187</v>
      </c>
      <c r="G74" s="70">
        <v>0</v>
      </c>
      <c r="H74" s="70">
        <v>0</v>
      </c>
      <c r="I74" s="70">
        <v>0</v>
      </c>
      <c r="J74" s="70">
        <v>0</v>
      </c>
      <c r="K74" s="70">
        <v>0</v>
      </c>
      <c r="L74" s="70">
        <v>2.1068461139925887</v>
      </c>
      <c r="M74" s="70">
        <v>0.27446934814214785</v>
      </c>
      <c r="N74" s="70">
        <v>4.5097814000456538E-3</v>
      </c>
      <c r="O74" s="70">
        <v>6.0456490156113318E-3</v>
      </c>
      <c r="P74" s="70">
        <v>1.2616813528769342</v>
      </c>
      <c r="Q74" s="70">
        <v>0</v>
      </c>
      <c r="R74" s="70">
        <v>0.27604554087309907</v>
      </c>
      <c r="S74" s="70">
        <v>4.4311774177629104</v>
      </c>
    </row>
    <row r="75" spans="1:19">
      <c r="A75" t="s">
        <v>228</v>
      </c>
      <c r="B75" s="69" t="s">
        <v>115</v>
      </c>
      <c r="C75" s="70">
        <v>0</v>
      </c>
      <c r="D75" s="70">
        <v>0</v>
      </c>
      <c r="E75" s="70">
        <v>0</v>
      </c>
      <c r="F75" s="70">
        <v>2.801574426234879</v>
      </c>
      <c r="G75" s="70">
        <v>0</v>
      </c>
      <c r="H75" s="70">
        <v>0</v>
      </c>
      <c r="I75" s="70">
        <v>0</v>
      </c>
      <c r="J75" s="70">
        <v>0.42210343358272695</v>
      </c>
      <c r="K75" s="70">
        <v>0</v>
      </c>
      <c r="L75" s="70">
        <v>0</v>
      </c>
      <c r="M75" s="70">
        <v>0</v>
      </c>
      <c r="N75" s="70">
        <v>0</v>
      </c>
      <c r="O75" s="70">
        <v>0</v>
      </c>
      <c r="P75" s="70">
        <v>0.35910421441968765</v>
      </c>
      <c r="Q75" s="70">
        <v>0</v>
      </c>
      <c r="R75" s="70">
        <v>0.20489157782515122</v>
      </c>
      <c r="S75" s="70">
        <v>3.7876736520624945</v>
      </c>
    </row>
    <row r="76" spans="1:19">
      <c r="A76" t="s">
        <v>228</v>
      </c>
      <c r="B76" s="69" t="s">
        <v>116</v>
      </c>
      <c r="C76" s="70">
        <v>1.0447594614743707</v>
      </c>
      <c r="D76" s="70">
        <v>0</v>
      </c>
      <c r="E76" s="70">
        <v>2.4260594311075927</v>
      </c>
      <c r="F76" s="70">
        <v>0</v>
      </c>
      <c r="G76" s="70">
        <v>0</v>
      </c>
      <c r="H76" s="70">
        <v>0</v>
      </c>
      <c r="I76" s="70">
        <v>2.1040037605892579</v>
      </c>
      <c r="J76" s="70">
        <v>0</v>
      </c>
      <c r="K76" s="70">
        <v>0.52554375251176078</v>
      </c>
      <c r="L76" s="70">
        <v>29.797873999853948</v>
      </c>
      <c r="M76" s="70">
        <v>0</v>
      </c>
      <c r="N76" s="70">
        <v>0.25709602881736515</v>
      </c>
      <c r="O76" s="70">
        <v>2.3275746803259807</v>
      </c>
      <c r="P76" s="70">
        <v>12.251317585981894</v>
      </c>
      <c r="Q76" s="70">
        <v>0</v>
      </c>
      <c r="R76" s="70">
        <v>13.998613183109683</v>
      </c>
      <c r="S76" s="70">
        <v>64.732841883771925</v>
      </c>
    </row>
    <row r="77" spans="1:19">
      <c r="A77" t="s">
        <v>228</v>
      </c>
      <c r="B77" s="69" t="s">
        <v>117</v>
      </c>
      <c r="C77" s="70">
        <v>0</v>
      </c>
      <c r="D77" s="70">
        <v>1.8386388337067849</v>
      </c>
      <c r="E77" s="70">
        <v>0</v>
      </c>
      <c r="F77" s="70">
        <v>34.23627560223332</v>
      </c>
      <c r="G77" s="70">
        <v>2.3621176309459031</v>
      </c>
      <c r="H77" s="70">
        <v>0.27369100467732066</v>
      </c>
      <c r="I77" s="70">
        <v>0</v>
      </c>
      <c r="J77" s="70">
        <v>4.6315262238059205</v>
      </c>
      <c r="K77" s="70">
        <v>0</v>
      </c>
      <c r="L77" s="70">
        <v>0</v>
      </c>
      <c r="M77" s="70">
        <v>4.1542782109860639</v>
      </c>
      <c r="N77" s="70">
        <v>3.0197738504930278</v>
      </c>
      <c r="O77" s="70">
        <v>2.8902624296380139</v>
      </c>
      <c r="P77" s="70">
        <v>0.57668447462340566</v>
      </c>
      <c r="Q77" s="70">
        <v>0.78328788974575403</v>
      </c>
      <c r="R77" s="70">
        <v>5.9909156686123026</v>
      </c>
      <c r="S77" s="70">
        <v>60.757451819468542</v>
      </c>
    </row>
    <row r="78" spans="1:19">
      <c r="A78" t="s">
        <v>228</v>
      </c>
      <c r="B78" s="69" t="s">
        <v>118</v>
      </c>
      <c r="C78" s="70">
        <v>0</v>
      </c>
      <c r="D78" s="70">
        <v>0</v>
      </c>
      <c r="E78" s="70">
        <v>0</v>
      </c>
      <c r="F78" s="70">
        <v>0</v>
      </c>
      <c r="G78" s="70">
        <v>0</v>
      </c>
      <c r="H78" s="70">
        <v>1.8406250141556058E-4</v>
      </c>
      <c r="I78" s="70">
        <v>0</v>
      </c>
      <c r="J78" s="70">
        <v>0</v>
      </c>
      <c r="K78" s="70">
        <v>0</v>
      </c>
      <c r="L78" s="70">
        <v>0</v>
      </c>
      <c r="M78" s="70">
        <v>0</v>
      </c>
      <c r="N78" s="70">
        <v>3.2683895988288469E-2</v>
      </c>
      <c r="O78" s="70">
        <v>0</v>
      </c>
      <c r="P78" s="70">
        <v>0.23012755506482563</v>
      </c>
      <c r="Q78" s="70">
        <v>0.25534152137968036</v>
      </c>
      <c r="R78" s="70">
        <v>0.12158401321491397</v>
      </c>
      <c r="S78" s="70">
        <v>0.6399210481490627</v>
      </c>
    </row>
    <row r="79" spans="1:19">
      <c r="A79" t="s">
        <v>228</v>
      </c>
      <c r="B79" s="69" t="s">
        <v>119</v>
      </c>
      <c r="C79" s="70">
        <v>0</v>
      </c>
      <c r="D79" s="70">
        <v>0</v>
      </c>
      <c r="E79" s="70">
        <v>0</v>
      </c>
      <c r="F79" s="70">
        <v>0</v>
      </c>
      <c r="G79" s="70">
        <v>0.27582253143434343</v>
      </c>
      <c r="H79" s="70">
        <v>0</v>
      </c>
      <c r="I79" s="70">
        <v>2.0659781043988801E-2</v>
      </c>
      <c r="J79" s="70">
        <v>0</v>
      </c>
      <c r="K79" s="70">
        <v>0</v>
      </c>
      <c r="L79" s="70">
        <v>0</v>
      </c>
      <c r="M79" s="70">
        <v>0</v>
      </c>
      <c r="N79" s="70">
        <v>1.6945268343921072E-2</v>
      </c>
      <c r="O79" s="70">
        <v>0</v>
      </c>
      <c r="P79" s="70">
        <v>1.2922512424003116</v>
      </c>
      <c r="Q79" s="70">
        <v>0</v>
      </c>
      <c r="R79" s="70">
        <v>1.9948825055308816E-2</v>
      </c>
      <c r="S79" s="70">
        <v>1.6256276482779413</v>
      </c>
    </row>
    <row r="80" spans="1:19">
      <c r="A80" t="s">
        <v>228</v>
      </c>
      <c r="B80" s="69" t="s">
        <v>120</v>
      </c>
      <c r="C80" s="70">
        <v>0</v>
      </c>
      <c r="D80" s="70">
        <v>0</v>
      </c>
      <c r="E80" s="70">
        <v>0</v>
      </c>
      <c r="F80" s="70">
        <v>0</v>
      </c>
      <c r="G80" s="70">
        <v>0.34477816429293284</v>
      </c>
      <c r="H80" s="70">
        <v>3.138750024138659E-4</v>
      </c>
      <c r="I80" s="70">
        <v>2.5824726304975343E-2</v>
      </c>
      <c r="J80" s="70">
        <v>0</v>
      </c>
      <c r="K80" s="70">
        <v>0</v>
      </c>
      <c r="L80" s="70">
        <v>0</v>
      </c>
      <c r="M80" s="70">
        <v>0</v>
      </c>
      <c r="N80" s="70">
        <v>8.0537605529045209E-3</v>
      </c>
      <c r="O80" s="70">
        <v>0</v>
      </c>
      <c r="P80" s="70">
        <v>9.539989936375548E-2</v>
      </c>
      <c r="Q80" s="70">
        <v>0.43542448908955755</v>
      </c>
      <c r="R80" s="70">
        <v>0</v>
      </c>
      <c r="S80" s="70">
        <v>0.90979491460643658</v>
      </c>
    </row>
    <row r="81" spans="1:19">
      <c r="A81" t="s">
        <v>228</v>
      </c>
      <c r="B81" s="69" t="s">
        <v>121</v>
      </c>
      <c r="C81" s="70">
        <v>0</v>
      </c>
      <c r="D81" s="70">
        <v>1.4171923040390659</v>
      </c>
      <c r="E81" s="70">
        <v>0</v>
      </c>
      <c r="F81" s="70">
        <v>0</v>
      </c>
      <c r="G81" s="70">
        <v>0</v>
      </c>
      <c r="H81" s="70">
        <v>0</v>
      </c>
      <c r="I81" s="70">
        <v>0</v>
      </c>
      <c r="J81" s="70">
        <v>0</v>
      </c>
      <c r="K81" s="70">
        <v>0</v>
      </c>
      <c r="L81" s="70">
        <v>0</v>
      </c>
      <c r="M81" s="70">
        <v>0</v>
      </c>
      <c r="N81" s="70">
        <v>1.0067200691132427E-2</v>
      </c>
      <c r="O81" s="70">
        <v>9.7712820077553886E-2</v>
      </c>
      <c r="P81" s="70">
        <v>0.42024859966767281</v>
      </c>
      <c r="Q81" s="70">
        <v>7.1035156055980764E-2</v>
      </c>
      <c r="R81" s="70">
        <v>0.16459435788971177</v>
      </c>
      <c r="S81" s="70">
        <v>2.1808504384212029</v>
      </c>
    </row>
    <row r="82" spans="1:19">
      <c r="A82" t="s">
        <v>228</v>
      </c>
      <c r="B82" s="69" t="s">
        <v>122</v>
      </c>
      <c r="C82" s="70">
        <v>0</v>
      </c>
      <c r="D82" s="70">
        <v>0</v>
      </c>
      <c r="E82" s="70">
        <v>0</v>
      </c>
      <c r="F82" s="70">
        <v>0</v>
      </c>
      <c r="G82" s="70">
        <v>0.26130555609569228</v>
      </c>
      <c r="H82" s="70">
        <v>0</v>
      </c>
      <c r="I82" s="70">
        <v>1.9572424146929279E-2</v>
      </c>
      <c r="J82" s="70">
        <v>0</v>
      </c>
      <c r="K82" s="70">
        <v>0</v>
      </c>
      <c r="L82" s="70">
        <v>0</v>
      </c>
      <c r="M82" s="70">
        <v>0</v>
      </c>
      <c r="N82" s="70">
        <v>3.8464535060374061E-2</v>
      </c>
      <c r="O82" s="70">
        <v>0</v>
      </c>
      <c r="P82" s="70">
        <v>0.8429211339954179</v>
      </c>
      <c r="Q82" s="70">
        <v>0</v>
      </c>
      <c r="R82" s="70">
        <v>2.3107463879661054</v>
      </c>
      <c r="S82" s="70">
        <v>3.4730100372646575</v>
      </c>
    </row>
    <row r="83" spans="1:19">
      <c r="A83" t="s">
        <v>228</v>
      </c>
      <c r="B83" s="69" t="s">
        <v>123</v>
      </c>
      <c r="C83" s="70">
        <v>0</v>
      </c>
      <c r="D83" s="70">
        <v>0</v>
      </c>
      <c r="E83" s="70">
        <v>0</v>
      </c>
      <c r="F83" s="70">
        <v>0</v>
      </c>
      <c r="G83" s="70">
        <v>0.32663194511962956</v>
      </c>
      <c r="H83" s="70">
        <v>0</v>
      </c>
      <c r="I83" s="70">
        <v>2.4465530183661599E-2</v>
      </c>
      <c r="J83" s="70">
        <v>0</v>
      </c>
      <c r="K83" s="70">
        <v>0</v>
      </c>
      <c r="L83" s="70">
        <v>0</v>
      </c>
      <c r="M83" s="70">
        <v>0</v>
      </c>
      <c r="N83" s="70">
        <v>5.9877859948667123E-2</v>
      </c>
      <c r="O83" s="70">
        <v>0</v>
      </c>
      <c r="P83" s="70">
        <v>3.9646960127868169E-2</v>
      </c>
      <c r="Q83" s="70">
        <v>0</v>
      </c>
      <c r="R83" s="70">
        <v>0</v>
      </c>
      <c r="S83" s="70">
        <v>0.45062229537961684</v>
      </c>
    </row>
    <row r="84" spans="1:19">
      <c r="A84" t="s">
        <v>228</v>
      </c>
      <c r="B84" s="69" t="s">
        <v>124</v>
      </c>
      <c r="C84" s="70">
        <v>0</v>
      </c>
      <c r="D84" s="70">
        <v>0.59671254906906057</v>
      </c>
      <c r="E84" s="70">
        <v>0</v>
      </c>
      <c r="F84" s="70">
        <v>0</v>
      </c>
      <c r="G84" s="70">
        <v>0</v>
      </c>
      <c r="H84" s="70">
        <v>0</v>
      </c>
      <c r="I84" s="70">
        <v>0</v>
      </c>
      <c r="J84" s="70">
        <v>0</v>
      </c>
      <c r="K84" s="70">
        <v>0</v>
      </c>
      <c r="L84" s="70">
        <v>0</v>
      </c>
      <c r="M84" s="70">
        <v>0</v>
      </c>
      <c r="N84" s="70">
        <v>1.4746488904009425E-2</v>
      </c>
      <c r="O84" s="70">
        <v>9.2570040073468363E-2</v>
      </c>
      <c r="P84" s="70">
        <v>0</v>
      </c>
      <c r="Q84" s="70">
        <v>2.9909539391992368E-2</v>
      </c>
      <c r="R84" s="70">
        <v>0</v>
      </c>
      <c r="S84" s="70">
        <v>0.7339386174385254</v>
      </c>
    </row>
    <row r="85" spans="1:19">
      <c r="A85" t="s">
        <v>228</v>
      </c>
      <c r="B85" s="69" t="s">
        <v>125</v>
      </c>
      <c r="C85" s="70">
        <v>0</v>
      </c>
      <c r="D85" s="70">
        <v>0.74589068633636657</v>
      </c>
      <c r="E85" s="70">
        <v>0</v>
      </c>
      <c r="F85" s="70">
        <v>0</v>
      </c>
      <c r="G85" s="70">
        <v>0</v>
      </c>
      <c r="H85" s="70">
        <v>0</v>
      </c>
      <c r="I85" s="70">
        <v>0</v>
      </c>
      <c r="J85" s="70">
        <v>0</v>
      </c>
      <c r="K85" s="70">
        <v>0</v>
      </c>
      <c r="L85" s="70">
        <v>0</v>
      </c>
      <c r="M85" s="70">
        <v>0</v>
      </c>
      <c r="N85" s="70">
        <v>2.1015213124410792E-2</v>
      </c>
      <c r="O85" s="70">
        <v>0</v>
      </c>
      <c r="P85" s="70">
        <v>5.5306286779028824E-2</v>
      </c>
      <c r="Q85" s="70">
        <v>3.7386924239989128E-2</v>
      </c>
      <c r="R85" s="70">
        <v>0.97294584756471636</v>
      </c>
      <c r="S85" s="70">
        <v>1.8325449580445365</v>
      </c>
    </row>
    <row r="86" spans="1:19">
      <c r="A86" t="s">
        <v>228</v>
      </c>
      <c r="B86" s="69" t="s">
        <v>126</v>
      </c>
      <c r="C86" s="70">
        <v>0</v>
      </c>
      <c r="D86" s="70">
        <v>7.7163596340952267E-3</v>
      </c>
      <c r="E86" s="70">
        <v>0</v>
      </c>
      <c r="F86" s="70">
        <v>9.350874403708076E-2</v>
      </c>
      <c r="G86" s="70">
        <v>5.4043318496894699E-3</v>
      </c>
      <c r="H86" s="70">
        <v>1.2107368877831703E-3</v>
      </c>
      <c r="I86" s="70">
        <v>0</v>
      </c>
      <c r="J86" s="70">
        <v>2.7948011814125095E-2</v>
      </c>
      <c r="K86" s="70">
        <v>0</v>
      </c>
      <c r="L86" s="70">
        <v>0</v>
      </c>
      <c r="M86" s="70">
        <v>5.9371353951007677E-3</v>
      </c>
      <c r="N86" s="70">
        <v>6.3628135281270204E-2</v>
      </c>
      <c r="O86" s="70">
        <v>6.1728338819477813E-4</v>
      </c>
      <c r="P86" s="70">
        <v>3.9680964869447166E-2</v>
      </c>
      <c r="Q86" s="70">
        <v>7.6320602460633324E-4</v>
      </c>
      <c r="R86" s="70">
        <v>1.3262843159909892</v>
      </c>
      <c r="S86" s="70">
        <v>1.5726992251723004</v>
      </c>
    </row>
    <row r="87" spans="1:19">
      <c r="A87" t="s">
        <v>228</v>
      </c>
      <c r="B87" s="69" t="s">
        <v>127</v>
      </c>
      <c r="C87" s="70">
        <v>0.43088774845629096</v>
      </c>
      <c r="D87" s="70">
        <v>0</v>
      </c>
      <c r="E87" s="70">
        <v>1.152366316076229</v>
      </c>
      <c r="F87" s="70">
        <v>0</v>
      </c>
      <c r="G87" s="70">
        <v>0</v>
      </c>
      <c r="H87" s="70">
        <v>0</v>
      </c>
      <c r="I87" s="70">
        <v>0.86774944527854814</v>
      </c>
      <c r="J87" s="70">
        <v>0</v>
      </c>
      <c r="K87" s="70">
        <v>0.21674880447169809</v>
      </c>
      <c r="L87" s="70">
        <v>12.289468829947054</v>
      </c>
      <c r="M87" s="70">
        <v>0</v>
      </c>
      <c r="N87" s="70">
        <v>0.11714930034627358</v>
      </c>
      <c r="O87" s="70">
        <v>0.95894772340341206</v>
      </c>
      <c r="P87" s="70">
        <v>3.5823058905444753</v>
      </c>
      <c r="Q87" s="70">
        <v>0</v>
      </c>
      <c r="R87" s="70">
        <v>5.7300904679022722</v>
      </c>
      <c r="S87" s="70">
        <v>25.345714526426036</v>
      </c>
    </row>
    <row r="88" spans="1:19">
      <c r="A88" t="s">
        <v>228</v>
      </c>
      <c r="B88" s="69" t="s">
        <v>128</v>
      </c>
      <c r="C88" s="70">
        <v>0</v>
      </c>
      <c r="D88" s="70">
        <v>0</v>
      </c>
      <c r="E88" s="70">
        <v>0.1897402365828853</v>
      </c>
      <c r="F88" s="70">
        <v>0</v>
      </c>
      <c r="G88" s="70">
        <v>0</v>
      </c>
      <c r="H88" s="70">
        <v>0</v>
      </c>
      <c r="I88" s="70">
        <v>0</v>
      </c>
      <c r="J88" s="70">
        <v>0</v>
      </c>
      <c r="K88" s="70">
        <v>0</v>
      </c>
      <c r="L88" s="70">
        <v>1.4825954135503139</v>
      </c>
      <c r="M88" s="70">
        <v>0</v>
      </c>
      <c r="N88" s="70">
        <v>0</v>
      </c>
      <c r="O88" s="70">
        <v>0</v>
      </c>
      <c r="P88" s="70">
        <v>2.5587175403529727E-4</v>
      </c>
      <c r="Q88" s="70">
        <v>0</v>
      </c>
      <c r="R88" s="70">
        <v>0</v>
      </c>
      <c r="S88" s="70">
        <v>1.6725915218871705</v>
      </c>
    </row>
    <row r="89" spans="1:19">
      <c r="A89" t="s">
        <v>228</v>
      </c>
      <c r="B89" s="69" t="s">
        <v>129</v>
      </c>
      <c r="C89" s="70">
        <v>0</v>
      </c>
      <c r="D89" s="70">
        <v>0</v>
      </c>
      <c r="E89" s="70">
        <v>0</v>
      </c>
      <c r="F89" s="70">
        <v>0</v>
      </c>
      <c r="G89" s="70">
        <v>0</v>
      </c>
      <c r="H89" s="70">
        <v>0</v>
      </c>
      <c r="I89" s="70">
        <v>0</v>
      </c>
      <c r="J89" s="70">
        <v>0</v>
      </c>
      <c r="K89" s="70">
        <v>0</v>
      </c>
      <c r="L89" s="70">
        <v>1.8532442669379634</v>
      </c>
      <c r="M89" s="70">
        <v>0</v>
      </c>
      <c r="N89" s="70">
        <v>0</v>
      </c>
      <c r="O89" s="70">
        <v>0</v>
      </c>
      <c r="P89" s="70">
        <v>0.12584087323911319</v>
      </c>
      <c r="Q89" s="70">
        <v>0</v>
      </c>
      <c r="R89" s="70">
        <v>4.389459026057807E-2</v>
      </c>
      <c r="S89" s="70">
        <v>2.0229797304375552</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0.15697169648565534</v>
      </c>
      <c r="Q90" s="70">
        <v>0</v>
      </c>
      <c r="R90" s="70">
        <v>5.4868237825701272E-2</v>
      </c>
      <c r="S90" s="70">
        <v>0.21183993431145609</v>
      </c>
    </row>
    <row r="91" spans="1:19">
      <c r="A91" t="s">
        <v>228</v>
      </c>
      <c r="B91" s="69" t="s">
        <v>131</v>
      </c>
      <c r="C91" s="70">
        <v>0</v>
      </c>
      <c r="D91" s="70">
        <v>0</v>
      </c>
      <c r="E91" s="70">
        <v>0.14380312667334039</v>
      </c>
      <c r="F91" s="70">
        <v>0</v>
      </c>
      <c r="G91" s="70">
        <v>0</v>
      </c>
      <c r="H91" s="70">
        <v>0</v>
      </c>
      <c r="I91" s="70">
        <v>0</v>
      </c>
      <c r="J91" s="70">
        <v>0</v>
      </c>
      <c r="K91" s="70">
        <v>0</v>
      </c>
      <c r="L91" s="70">
        <v>0</v>
      </c>
      <c r="M91" s="70">
        <v>0</v>
      </c>
      <c r="N91" s="70">
        <v>1.2836830951421518E-3</v>
      </c>
      <c r="O91" s="70">
        <v>1.7208588958297355E-3</v>
      </c>
      <c r="P91" s="70">
        <v>0.35562862798812489</v>
      </c>
      <c r="Q91" s="70">
        <v>0</v>
      </c>
      <c r="R91" s="70">
        <v>0</v>
      </c>
      <c r="S91" s="70">
        <v>0.50243629665237677</v>
      </c>
    </row>
    <row r="92" spans="1:19">
      <c r="A92" t="s">
        <v>228</v>
      </c>
      <c r="B92" s="69" t="s">
        <v>132</v>
      </c>
      <c r="C92" s="70">
        <v>0</v>
      </c>
      <c r="D92" s="70">
        <v>0</v>
      </c>
      <c r="E92" s="70">
        <v>0.17975390834168081</v>
      </c>
      <c r="F92" s="70">
        <v>0</v>
      </c>
      <c r="G92" s="70">
        <v>0</v>
      </c>
      <c r="H92" s="70">
        <v>0</v>
      </c>
      <c r="I92" s="70">
        <v>0</v>
      </c>
      <c r="J92" s="70">
        <v>0</v>
      </c>
      <c r="K92" s="70">
        <v>0</v>
      </c>
      <c r="L92" s="70">
        <v>1.404564075995097</v>
      </c>
      <c r="M92" s="70">
        <v>0</v>
      </c>
      <c r="N92" s="70">
        <v>1.6046038689303543E-3</v>
      </c>
      <c r="O92" s="70">
        <v>2.151073619785393E-3</v>
      </c>
      <c r="P92" s="70">
        <v>0.58640485979424284</v>
      </c>
      <c r="Q92" s="70">
        <v>0</v>
      </c>
      <c r="R92" s="70">
        <v>0</v>
      </c>
      <c r="S92" s="70">
        <v>2.174478521619676</v>
      </c>
    </row>
    <row r="93" spans="1:19">
      <c r="A93" t="s">
        <v>228</v>
      </c>
      <c r="B93" s="69" t="s">
        <v>133</v>
      </c>
      <c r="C93" s="70">
        <v>0</v>
      </c>
      <c r="D93" s="70">
        <v>0</v>
      </c>
      <c r="E93" s="70">
        <v>0</v>
      </c>
      <c r="F93" s="70">
        <v>0</v>
      </c>
      <c r="G93" s="70">
        <v>0</v>
      </c>
      <c r="H93" s="70">
        <v>0</v>
      </c>
      <c r="I93" s="70">
        <v>0</v>
      </c>
      <c r="J93" s="70">
        <v>0</v>
      </c>
      <c r="K93" s="70">
        <v>0</v>
      </c>
      <c r="L93" s="70">
        <v>1.7557050949938002</v>
      </c>
      <c r="M93" s="70">
        <v>0</v>
      </c>
      <c r="N93" s="70">
        <v>0</v>
      </c>
      <c r="O93" s="70">
        <v>0</v>
      </c>
      <c r="P93" s="70">
        <v>2.3193912383476345E-2</v>
      </c>
      <c r="Q93" s="70">
        <v>0</v>
      </c>
      <c r="R93" s="70">
        <v>0</v>
      </c>
      <c r="S93" s="70">
        <v>1.7788990073772766</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0.23391056126516219</v>
      </c>
      <c r="Q94" s="70">
        <v>0</v>
      </c>
      <c r="R94" s="70">
        <v>0</v>
      </c>
      <c r="S94" s="70">
        <v>0.23391056126524745</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1.6302873749935998E-3</v>
      </c>
      <c r="P95" s="70">
        <v>0</v>
      </c>
      <c r="Q95" s="70">
        <v>0</v>
      </c>
      <c r="R95" s="70">
        <v>0.19250802092363983</v>
      </c>
      <c r="S95" s="70">
        <v>0.19413830829876133</v>
      </c>
    </row>
    <row r="96" spans="1:19">
      <c r="A96" t="s">
        <v>228</v>
      </c>
      <c r="B96" s="69" t="s">
        <v>136</v>
      </c>
      <c r="C96" s="70">
        <v>0</v>
      </c>
      <c r="D96" s="70">
        <v>0</v>
      </c>
      <c r="E96" s="70">
        <v>0</v>
      </c>
      <c r="F96" s="70">
        <v>0</v>
      </c>
      <c r="G96" s="70">
        <v>0</v>
      </c>
      <c r="H96" s="70">
        <v>0</v>
      </c>
      <c r="I96" s="70">
        <v>0</v>
      </c>
      <c r="J96" s="70">
        <v>0</v>
      </c>
      <c r="K96" s="70">
        <v>0</v>
      </c>
      <c r="L96" s="70">
        <v>0</v>
      </c>
      <c r="M96" s="70">
        <v>0</v>
      </c>
      <c r="N96" s="70">
        <v>2.7362718606980252E-3</v>
      </c>
      <c r="O96" s="70">
        <v>2.0378592187455524E-3</v>
      </c>
      <c r="P96" s="70">
        <v>0.47470928149465408</v>
      </c>
      <c r="Q96" s="70">
        <v>0</v>
      </c>
      <c r="R96" s="70">
        <v>0</v>
      </c>
      <c r="S96" s="70">
        <v>0.47948341257392713</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0.35049393491817682</v>
      </c>
      <c r="Q97" s="70">
        <v>0</v>
      </c>
      <c r="R97" s="70">
        <v>0</v>
      </c>
      <c r="S97" s="70">
        <v>0.35049393491817682</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4.7995494437287789E-2</v>
      </c>
      <c r="Q98" s="70">
        <v>0</v>
      </c>
      <c r="R98" s="70">
        <v>0</v>
      </c>
      <c r="S98" s="70">
        <v>4.7995494437373054E-2</v>
      </c>
    </row>
    <row r="99" spans="1:19">
      <c r="A99" t="s">
        <v>228</v>
      </c>
      <c r="B99" s="69" t="s">
        <v>139</v>
      </c>
      <c r="C99" s="70">
        <v>3.9841370731041437E-2</v>
      </c>
      <c r="D99" s="70">
        <v>0</v>
      </c>
      <c r="E99" s="70">
        <v>9.9221377367705088E-2</v>
      </c>
      <c r="F99" s="70">
        <v>0</v>
      </c>
      <c r="G99" s="70">
        <v>0</v>
      </c>
      <c r="H99" s="70">
        <v>0</v>
      </c>
      <c r="I99" s="70">
        <v>0</v>
      </c>
      <c r="J99" s="70">
        <v>0</v>
      </c>
      <c r="K99" s="70">
        <v>0</v>
      </c>
      <c r="L99" s="70">
        <v>1.2837450000000104</v>
      </c>
      <c r="M99" s="70">
        <v>0</v>
      </c>
      <c r="N99" s="70">
        <v>0</v>
      </c>
      <c r="O99" s="70">
        <v>0</v>
      </c>
      <c r="P99" s="70">
        <v>3.7824695315805457E-2</v>
      </c>
      <c r="Q99" s="70">
        <v>0</v>
      </c>
      <c r="R99" s="70">
        <v>1.1595551099739509</v>
      </c>
      <c r="S99" s="70">
        <v>2.6201875533884049</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0.10132001101243304</v>
      </c>
      <c r="S100" s="70">
        <v>0.1013200110123762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3.6785942865307675E-2</v>
      </c>
      <c r="Q101" s="70">
        <v>0</v>
      </c>
      <c r="R101" s="70">
        <v>0</v>
      </c>
      <c r="S101" s="70">
        <v>3.6785942865435572E-2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0.20415095812303719</v>
      </c>
      <c r="Q102" s="70">
        <v>0</v>
      </c>
      <c r="R102" s="70">
        <v>0</v>
      </c>
      <c r="S102" s="70">
        <v>0.20415095812290929</v>
      </c>
    </row>
    <row r="103" spans="1:19">
      <c r="A103" t="s">
        <v>228</v>
      </c>
      <c r="B103" s="69" t="s">
        <v>143</v>
      </c>
      <c r="C103" s="70">
        <v>0.22738579216234456</v>
      </c>
      <c r="D103" s="70">
        <v>0</v>
      </c>
      <c r="E103" s="70">
        <v>5.0668547437382472E-3</v>
      </c>
      <c r="F103" s="70">
        <v>0</v>
      </c>
      <c r="G103" s="70">
        <v>0</v>
      </c>
      <c r="H103" s="70">
        <v>0</v>
      </c>
      <c r="I103" s="70">
        <v>0.11253524218460598</v>
      </c>
      <c r="J103" s="70">
        <v>0</v>
      </c>
      <c r="K103" s="70">
        <v>1.957590774140705E-3</v>
      </c>
      <c r="L103" s="70">
        <v>8.1676420471410438E-2</v>
      </c>
      <c r="M103" s="70">
        <v>0</v>
      </c>
      <c r="N103" s="70">
        <v>2.8222043822957232E-2</v>
      </c>
      <c r="O103" s="70">
        <v>4.0118328884275911E-2</v>
      </c>
      <c r="P103" s="70">
        <v>0.70161150163683317</v>
      </c>
      <c r="Q103" s="70">
        <v>0</v>
      </c>
      <c r="R103" s="70">
        <v>0.27192744820087</v>
      </c>
      <c r="S103" s="70">
        <v>1.4705012228812393</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2.7589262973464201E-3</v>
      </c>
      <c r="Q105" s="70">
        <v>0</v>
      </c>
      <c r="R105" s="70">
        <v>0</v>
      </c>
      <c r="S105" s="70">
        <v>2.7589262974743178E-3</v>
      </c>
    </row>
    <row r="106" spans="1:19">
      <c r="A106" t="s">
        <v>228</v>
      </c>
      <c r="B106" s="69" t="s">
        <v>146</v>
      </c>
      <c r="C106" s="70">
        <v>6.0148782775351961E-2</v>
      </c>
      <c r="D106" s="70">
        <v>4.8417151247569734E-2</v>
      </c>
      <c r="E106" s="70">
        <v>2.3529893113302336E-2</v>
      </c>
      <c r="F106" s="70">
        <v>2.6937321019830165</v>
      </c>
      <c r="G106" s="70">
        <v>0.61337776248541331</v>
      </c>
      <c r="H106" s="70">
        <v>7.3744865348411626E-2</v>
      </c>
      <c r="I106" s="70">
        <v>0.25512629891026961</v>
      </c>
      <c r="J106" s="70">
        <v>0.295456055782509</v>
      </c>
      <c r="K106" s="70">
        <v>8.1382901639006633E-3</v>
      </c>
      <c r="L106" s="70">
        <v>0.73637287999997625</v>
      </c>
      <c r="M106" s="70">
        <v>0.49075294265325198</v>
      </c>
      <c r="N106" s="70">
        <v>0.13967578088354671</v>
      </c>
      <c r="O106" s="70">
        <v>0.28391191023889917</v>
      </c>
      <c r="P106" s="70">
        <v>0.75477394198433956</v>
      </c>
      <c r="Q106" s="70">
        <v>3.9533355544909554E-2</v>
      </c>
      <c r="R106" s="70">
        <v>0.39526961384524384</v>
      </c>
      <c r="S106" s="70">
        <v>6.9119616269597373</v>
      </c>
    </row>
    <row r="107" spans="1:19">
      <c r="A107" t="s">
        <v>228</v>
      </c>
      <c r="B107" s="69" t="s">
        <v>147</v>
      </c>
      <c r="C107" s="70">
        <v>0.14548700696897932</v>
      </c>
      <c r="D107" s="70">
        <v>0</v>
      </c>
      <c r="E107" s="70">
        <v>0</v>
      </c>
      <c r="F107" s="70">
        <v>0</v>
      </c>
      <c r="G107" s="70">
        <v>0</v>
      </c>
      <c r="H107" s="70">
        <v>0</v>
      </c>
      <c r="I107" s="70">
        <v>0</v>
      </c>
      <c r="J107" s="70">
        <v>0</v>
      </c>
      <c r="K107" s="70">
        <v>0</v>
      </c>
      <c r="L107" s="70">
        <v>5.2258577113946103E-2</v>
      </c>
      <c r="M107" s="70">
        <v>0</v>
      </c>
      <c r="N107" s="70">
        <v>0</v>
      </c>
      <c r="O107" s="70">
        <v>0</v>
      </c>
      <c r="P107" s="70">
        <v>4.00188778130115E-2</v>
      </c>
      <c r="Q107" s="70">
        <v>0</v>
      </c>
      <c r="R107" s="70">
        <v>0</v>
      </c>
      <c r="S107" s="70">
        <v>0.23776446189572198</v>
      </c>
    </row>
    <row r="108" spans="1:19">
      <c r="A108" t="s">
        <v>228</v>
      </c>
      <c r="B108" s="69" t="s">
        <v>148</v>
      </c>
      <c r="C108" s="70">
        <v>0</v>
      </c>
      <c r="D108" s="70">
        <v>0.1478468503944157</v>
      </c>
      <c r="E108" s="70">
        <v>3.2418979409527537E-3</v>
      </c>
      <c r="F108" s="70">
        <v>0.61770694704119933</v>
      </c>
      <c r="G108" s="70">
        <v>9.4583817839151152E-3</v>
      </c>
      <c r="H108" s="70">
        <v>1.551174612563111E-2</v>
      </c>
      <c r="I108" s="70">
        <v>0</v>
      </c>
      <c r="J108" s="70">
        <v>0.3455868970331295</v>
      </c>
      <c r="K108" s="70">
        <v>0</v>
      </c>
      <c r="L108" s="70">
        <v>0</v>
      </c>
      <c r="M108" s="70">
        <v>0.36503379971125582</v>
      </c>
      <c r="N108" s="70">
        <v>0.29686061890116022</v>
      </c>
      <c r="O108" s="70">
        <v>0.38449815380343466</v>
      </c>
      <c r="P108" s="70">
        <v>0.25808571996122964</v>
      </c>
      <c r="Q108" s="70">
        <v>0.11472766899641762</v>
      </c>
      <c r="R108" s="70">
        <v>0.27016252597894663</v>
      </c>
      <c r="S108" s="70">
        <v>2.8287212076718333</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5.3091820688450753E-2</v>
      </c>
      <c r="Q109" s="70">
        <v>0</v>
      </c>
      <c r="R109" s="70">
        <v>0</v>
      </c>
      <c r="S109" s="70">
        <v>5.3091820688450753E-2</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2.8192036236788454E-2</v>
      </c>
      <c r="Q110" s="70">
        <v>0</v>
      </c>
      <c r="R110" s="70">
        <v>3.1891297077976333E-2</v>
      </c>
      <c r="S110" s="70">
        <v>6.0083333314651099E-2</v>
      </c>
    </row>
    <row r="111" spans="1:19">
      <c r="A111" t="s">
        <v>228</v>
      </c>
      <c r="B111" s="69" t="s">
        <v>151</v>
      </c>
      <c r="C111" s="70">
        <v>0.10662988919897387</v>
      </c>
      <c r="D111" s="70">
        <v>0</v>
      </c>
      <c r="E111" s="70">
        <v>0.26555222073835338</v>
      </c>
      <c r="F111" s="70">
        <v>0</v>
      </c>
      <c r="G111" s="70">
        <v>0</v>
      </c>
      <c r="H111" s="70">
        <v>0</v>
      </c>
      <c r="I111" s="70">
        <v>0</v>
      </c>
      <c r="J111" s="70">
        <v>0</v>
      </c>
      <c r="K111" s="70">
        <v>0</v>
      </c>
      <c r="L111" s="70">
        <v>3.4357649999999467</v>
      </c>
      <c r="M111" s="70">
        <v>0</v>
      </c>
      <c r="N111" s="70">
        <v>0</v>
      </c>
      <c r="O111" s="70">
        <v>2.566869081162082E-2</v>
      </c>
      <c r="P111" s="70">
        <v>0.10369371988340959</v>
      </c>
      <c r="Q111" s="70">
        <v>0</v>
      </c>
      <c r="R111" s="70">
        <v>2.9158719519772092</v>
      </c>
      <c r="S111" s="70">
        <v>6.8531814726097764</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9.7192609828766763E-5</v>
      </c>
      <c r="P112" s="70">
        <v>2.6707121333515715E-3</v>
      </c>
      <c r="Q112" s="70">
        <v>0</v>
      </c>
      <c r="R112" s="70">
        <v>0</v>
      </c>
      <c r="S112" s="70">
        <v>2.7679047429955972E-3</v>
      </c>
    </row>
    <row r="113" spans="1:19">
      <c r="A113" t="s">
        <v>228</v>
      </c>
      <c r="B113" s="69" t="s">
        <v>153</v>
      </c>
      <c r="C113" s="70">
        <v>0</v>
      </c>
      <c r="D113" s="70">
        <v>0</v>
      </c>
      <c r="E113" s="70">
        <v>0</v>
      </c>
      <c r="F113" s="70">
        <v>0</v>
      </c>
      <c r="G113" s="70">
        <v>0</v>
      </c>
      <c r="H113" s="70">
        <v>0</v>
      </c>
      <c r="I113" s="70">
        <v>7.2002808127422213E-2</v>
      </c>
      <c r="J113" s="70">
        <v>0</v>
      </c>
      <c r="K113" s="70">
        <v>1.2525145915738278E-3</v>
      </c>
      <c r="L113" s="70">
        <v>0</v>
      </c>
      <c r="M113" s="70">
        <v>0</v>
      </c>
      <c r="N113" s="70">
        <v>1.8057155846470607E-2</v>
      </c>
      <c r="O113" s="70">
        <v>0</v>
      </c>
      <c r="P113" s="70">
        <v>0.14555943602096022</v>
      </c>
      <c r="Q113" s="70">
        <v>0</v>
      </c>
      <c r="R113" s="70">
        <v>0</v>
      </c>
      <c r="S113" s="70">
        <v>0.23687191458657253</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1.5216101571837726E-3</v>
      </c>
      <c r="Q114" s="70">
        <v>0</v>
      </c>
      <c r="R114" s="70">
        <v>0</v>
      </c>
      <c r="S114" s="70">
        <v>1.521610156942188E-3</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9.7915324104604906E-3</v>
      </c>
      <c r="P116" s="70">
        <v>0</v>
      </c>
      <c r="Q116" s="70">
        <v>0</v>
      </c>
      <c r="R116" s="70">
        <v>0</v>
      </c>
      <c r="S116" s="70">
        <v>9.7915324106452317E-3</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4.0492203174835595E-4</v>
      </c>
      <c r="Q117" s="70">
        <v>0</v>
      </c>
      <c r="R117" s="70">
        <v>0</v>
      </c>
      <c r="S117" s="70">
        <v>4.0492203174835595E-4</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1.3297942718814681E-2</v>
      </c>
      <c r="P118" s="70">
        <v>0</v>
      </c>
      <c r="Q118" s="70">
        <v>0</v>
      </c>
      <c r="R118" s="70">
        <v>2.0235999789491643E-2</v>
      </c>
      <c r="S118" s="70">
        <v>3.3533942508256587E-2</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8.6476501564192176E-4</v>
      </c>
      <c r="P119" s="70">
        <v>3.6336180026808051E-4</v>
      </c>
      <c r="Q119" s="70">
        <v>0</v>
      </c>
      <c r="R119" s="70">
        <v>4.7350245810662273E-4</v>
      </c>
      <c r="S119" s="70">
        <v>1.701629274066363E-3</v>
      </c>
    </row>
    <row r="120" spans="1:19">
      <c r="A120" t="s">
        <v>228</v>
      </c>
      <c r="B120" s="69" t="s">
        <v>160</v>
      </c>
      <c r="C120" s="70">
        <v>0</v>
      </c>
      <c r="D120" s="70">
        <v>0</v>
      </c>
      <c r="E120" s="70">
        <v>0</v>
      </c>
      <c r="F120" s="70">
        <v>0</v>
      </c>
      <c r="G120" s="70">
        <v>0</v>
      </c>
      <c r="H120" s="70">
        <v>0</v>
      </c>
      <c r="I120" s="70">
        <v>0</v>
      </c>
      <c r="J120" s="70">
        <v>0</v>
      </c>
      <c r="K120" s="70">
        <v>0</v>
      </c>
      <c r="L120" s="70">
        <v>0</v>
      </c>
      <c r="M120" s="70">
        <v>1.246059100381558E-4</v>
      </c>
      <c r="N120" s="70">
        <v>1.8052344725560943E-4</v>
      </c>
      <c r="O120" s="70">
        <v>0</v>
      </c>
      <c r="P120" s="70">
        <v>8.5816521647075206E-4</v>
      </c>
      <c r="Q120" s="70">
        <v>0</v>
      </c>
      <c r="R120" s="70">
        <v>0</v>
      </c>
      <c r="S120" s="70">
        <v>1.1632945738710987E-3</v>
      </c>
    </row>
    <row r="121" spans="1:19">
      <c r="A121" t="s">
        <v>228</v>
      </c>
      <c r="B121" s="69" t="s">
        <v>161</v>
      </c>
      <c r="C121" s="70">
        <v>1.9161229794313783E-2</v>
      </c>
      <c r="D121" s="70">
        <v>0</v>
      </c>
      <c r="E121" s="70">
        <v>0</v>
      </c>
      <c r="F121" s="70">
        <v>0</v>
      </c>
      <c r="G121" s="70">
        <v>0</v>
      </c>
      <c r="H121" s="70">
        <v>0</v>
      </c>
      <c r="I121" s="70">
        <v>0</v>
      </c>
      <c r="J121" s="70">
        <v>0</v>
      </c>
      <c r="K121" s="70">
        <v>0</v>
      </c>
      <c r="L121" s="70">
        <v>6.8826668832002724E-3</v>
      </c>
      <c r="M121" s="70">
        <v>0</v>
      </c>
      <c r="N121" s="70">
        <v>1.3599433026499241E-2</v>
      </c>
      <c r="O121" s="70">
        <v>7.1341867730801312E-2</v>
      </c>
      <c r="P121" s="70">
        <v>1.9239812474864948E-2</v>
      </c>
      <c r="Q121" s="70">
        <v>0</v>
      </c>
      <c r="R121" s="70">
        <v>1.2460591023000234E-5</v>
      </c>
      <c r="S121" s="70">
        <v>0.13023747050056045</v>
      </c>
    </row>
    <row r="122" spans="1:19">
      <c r="A122" t="s">
        <v>228</v>
      </c>
      <c r="B122" s="69" t="s">
        <v>162</v>
      </c>
      <c r="C122" s="70">
        <v>0</v>
      </c>
      <c r="D122" s="70">
        <v>7.4014613374306037E-2</v>
      </c>
      <c r="E122" s="70">
        <v>4.2697112759881861E-4</v>
      </c>
      <c r="F122" s="70">
        <v>0</v>
      </c>
      <c r="G122" s="70">
        <v>0</v>
      </c>
      <c r="H122" s="70">
        <v>0</v>
      </c>
      <c r="I122" s="70">
        <v>0</v>
      </c>
      <c r="J122" s="70">
        <v>0.17300659772526927</v>
      </c>
      <c r="K122" s="70">
        <v>0</v>
      </c>
      <c r="L122" s="70">
        <v>0</v>
      </c>
      <c r="M122" s="70">
        <v>0.10639849445973937</v>
      </c>
      <c r="N122" s="70">
        <v>9.8445453236074343E-2</v>
      </c>
      <c r="O122" s="70">
        <v>1.1214531902936642E-4</v>
      </c>
      <c r="P122" s="70">
        <v>2.3202927770299198E-2</v>
      </c>
      <c r="Q122" s="70">
        <v>0</v>
      </c>
      <c r="R122" s="70">
        <v>4.820928258985191E-2</v>
      </c>
      <c r="S122" s="70">
        <v>0.52381648560231042</v>
      </c>
    </row>
    <row r="123" spans="1:19">
      <c r="A123" t="s">
        <v>228</v>
      </c>
      <c r="B123" s="69" t="s">
        <v>163</v>
      </c>
      <c r="C123" s="70">
        <v>0</v>
      </c>
      <c r="D123" s="70">
        <v>0</v>
      </c>
      <c r="E123" s="70">
        <v>0</v>
      </c>
      <c r="F123" s="70">
        <v>0.30923445945529693</v>
      </c>
      <c r="G123" s="70">
        <v>4.7350245812936009E-3</v>
      </c>
      <c r="H123" s="70">
        <v>7.7654403133124994E-3</v>
      </c>
      <c r="I123" s="70">
        <v>0</v>
      </c>
      <c r="J123" s="70">
        <v>0</v>
      </c>
      <c r="K123" s="70">
        <v>0</v>
      </c>
      <c r="L123" s="70">
        <v>0</v>
      </c>
      <c r="M123" s="70">
        <v>7.6218943049532584E-2</v>
      </c>
      <c r="N123" s="70">
        <v>3.6387995820369667E-2</v>
      </c>
      <c r="O123" s="70">
        <v>9.6980779779379134E-2</v>
      </c>
      <c r="P123" s="70">
        <v>1.0770459638891339E-2</v>
      </c>
      <c r="Q123" s="70">
        <v>5.7434595606549621E-2</v>
      </c>
      <c r="R123" s="70">
        <v>2.4749225850939638E-2</v>
      </c>
      <c r="S123" s="70">
        <v>0.6242769240952839</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3.7130056900451791E-3</v>
      </c>
      <c r="Q124" s="70">
        <v>0</v>
      </c>
      <c r="R124" s="70">
        <v>4.2002133694438726E-3</v>
      </c>
      <c r="S124" s="70">
        <v>7.9132190596737928E-3</v>
      </c>
    </row>
    <row r="125" spans="1:19">
      <c r="A125" t="s">
        <v>228</v>
      </c>
      <c r="B125" s="69" t="s">
        <v>165</v>
      </c>
      <c r="C125" s="70">
        <v>5.9041024641128814E-3</v>
      </c>
      <c r="D125" s="70">
        <v>0</v>
      </c>
      <c r="E125" s="70">
        <v>9.2541330366238128E-3</v>
      </c>
      <c r="F125" s="70">
        <v>0</v>
      </c>
      <c r="G125" s="70">
        <v>0</v>
      </c>
      <c r="H125" s="70">
        <v>0</v>
      </c>
      <c r="I125" s="70">
        <v>7.842432812651623E-3</v>
      </c>
      <c r="J125" s="70">
        <v>0</v>
      </c>
      <c r="K125" s="70">
        <v>8.5233149040853107E-4</v>
      </c>
      <c r="L125" s="70">
        <v>0.11264915118601948</v>
      </c>
      <c r="M125" s="70">
        <v>0</v>
      </c>
      <c r="N125" s="70">
        <v>1.537076721547237E-4</v>
      </c>
      <c r="O125" s="70">
        <v>6.2981990057622284E-3</v>
      </c>
      <c r="P125" s="70">
        <v>7.6458031356935408E-2</v>
      </c>
      <c r="Q125" s="70">
        <v>0</v>
      </c>
      <c r="R125" s="70">
        <v>9.0640219683166379E-2</v>
      </c>
      <c r="S125" s="70">
        <v>0.31005230870778178</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3.5174363655698926E-4</v>
      </c>
      <c r="Q126" s="70">
        <v>0</v>
      </c>
      <c r="R126" s="70">
        <v>0</v>
      </c>
      <c r="S126" s="70">
        <v>3.5174363665646524E-4</v>
      </c>
    </row>
    <row r="127" spans="1:19">
      <c r="A127" t="s">
        <v>228</v>
      </c>
      <c r="B127" s="69" t="s">
        <v>167</v>
      </c>
      <c r="C127" s="70">
        <v>0</v>
      </c>
      <c r="D127" s="70">
        <v>0</v>
      </c>
      <c r="E127" s="70">
        <v>0</v>
      </c>
      <c r="F127" s="70">
        <v>0</v>
      </c>
      <c r="G127" s="70">
        <v>0</v>
      </c>
      <c r="H127" s="70">
        <v>0</v>
      </c>
      <c r="I127" s="70">
        <v>9.4830623098829392E-3</v>
      </c>
      <c r="J127" s="70">
        <v>0</v>
      </c>
      <c r="K127" s="70">
        <v>1.6496125949583273E-4</v>
      </c>
      <c r="L127" s="70">
        <v>0</v>
      </c>
      <c r="M127" s="70">
        <v>0</v>
      </c>
      <c r="N127" s="70">
        <v>2.3782007741743882E-3</v>
      </c>
      <c r="O127" s="70">
        <v>0</v>
      </c>
      <c r="P127" s="70">
        <v>1.9162097667731359E-2</v>
      </c>
      <c r="Q127" s="70">
        <v>0</v>
      </c>
      <c r="R127" s="70">
        <v>0</v>
      </c>
      <c r="S127" s="70">
        <v>3.1188322011075797E-2</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1.8852891584231202E-4</v>
      </c>
      <c r="Q128" s="70">
        <v>0</v>
      </c>
      <c r="R128" s="70">
        <v>0</v>
      </c>
      <c r="S128" s="70">
        <v>1.88528915941788E-4</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1.2887773756631304E-5</v>
      </c>
      <c r="P131" s="70">
        <v>0</v>
      </c>
      <c r="Q131" s="70">
        <v>0</v>
      </c>
      <c r="R131" s="70">
        <v>0</v>
      </c>
      <c r="S131" s="70">
        <v>1.2887773891634424E-5</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1.1954124147450784E-5</v>
      </c>
      <c r="Q133" s="70">
        <v>0</v>
      </c>
      <c r="R133" s="70">
        <v>0</v>
      </c>
      <c r="S133" s="70">
        <v>1.1954124147450784E-5</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1.2983605920382502E-3</v>
      </c>
      <c r="P135" s="70">
        <v>0</v>
      </c>
      <c r="Q135" s="70">
        <v>0</v>
      </c>
      <c r="R135" s="70">
        <v>0</v>
      </c>
      <c r="S135" s="70">
        <v>1.2983605920453556E-3</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1.7633118144786408E-3</v>
      </c>
      <c r="P137" s="70">
        <v>0</v>
      </c>
      <c r="Q137" s="70">
        <v>0</v>
      </c>
      <c r="R137" s="70">
        <v>2.6833005872504145E-3</v>
      </c>
      <c r="S137" s="70">
        <v>4.4466124015798414E-3</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1.1466814085991928E-4</v>
      </c>
      <c r="P138" s="70">
        <v>0</v>
      </c>
      <c r="Q138" s="70">
        <v>0</v>
      </c>
      <c r="R138" s="70">
        <v>6.2786590092400729E-5</v>
      </c>
      <c r="S138" s="70">
        <v>1.7745473110153398E-4</v>
      </c>
    </row>
    <row r="139" spans="1:19">
      <c r="A139" t="s">
        <v>228</v>
      </c>
      <c r="B139" s="69" t="s">
        <v>179</v>
      </c>
      <c r="C139" s="70">
        <v>0</v>
      </c>
      <c r="D139" s="70">
        <v>0</v>
      </c>
      <c r="E139" s="70">
        <v>0</v>
      </c>
      <c r="F139" s="70">
        <v>0</v>
      </c>
      <c r="G139" s="70">
        <v>0</v>
      </c>
      <c r="H139" s="70">
        <v>0</v>
      </c>
      <c r="I139" s="70">
        <v>0</v>
      </c>
      <c r="J139" s="70">
        <v>0</v>
      </c>
      <c r="K139" s="70">
        <v>0</v>
      </c>
      <c r="L139" s="70">
        <v>0</v>
      </c>
      <c r="M139" s="70">
        <v>1.6522786864925365E-5</v>
      </c>
      <c r="N139" s="70">
        <v>2.3937471681279021E-5</v>
      </c>
      <c r="O139" s="70">
        <v>0</v>
      </c>
      <c r="P139" s="70">
        <v>0</v>
      </c>
      <c r="Q139" s="70">
        <v>0</v>
      </c>
      <c r="R139" s="70">
        <v>0</v>
      </c>
      <c r="S139" s="70">
        <v>4.0460258333041565E-5</v>
      </c>
    </row>
    <row r="140" spans="1:19">
      <c r="A140" t="s">
        <v>228</v>
      </c>
      <c r="B140" s="69" t="s">
        <v>180</v>
      </c>
      <c r="C140" s="70">
        <v>0</v>
      </c>
      <c r="D140" s="70">
        <v>0</v>
      </c>
      <c r="E140" s="70">
        <v>0</v>
      </c>
      <c r="F140" s="70">
        <v>0</v>
      </c>
      <c r="G140" s="70">
        <v>0</v>
      </c>
      <c r="H140" s="70">
        <v>0</v>
      </c>
      <c r="I140" s="70">
        <v>0</v>
      </c>
      <c r="J140" s="70">
        <v>0</v>
      </c>
      <c r="K140" s="70">
        <v>0</v>
      </c>
      <c r="L140" s="70">
        <v>0</v>
      </c>
      <c r="M140" s="70">
        <v>0</v>
      </c>
      <c r="N140" s="70">
        <v>1.8032895337967147E-3</v>
      </c>
      <c r="O140" s="70">
        <v>9.4599563930160002E-3</v>
      </c>
      <c r="P140" s="70">
        <v>2.3864819083598832E-3</v>
      </c>
      <c r="Q140" s="70">
        <v>0</v>
      </c>
      <c r="R140" s="70">
        <v>1.6522786836503656E-6</v>
      </c>
      <c r="S140" s="70">
        <v>1.3651380113969935E-2</v>
      </c>
    </row>
    <row r="141" spans="1:19">
      <c r="A141" t="s">
        <v>228</v>
      </c>
      <c r="B141" s="69" t="s">
        <v>181</v>
      </c>
      <c r="C141" s="70">
        <v>0</v>
      </c>
      <c r="D141" s="70">
        <v>9.8143633919001161E-3</v>
      </c>
      <c r="E141" s="70">
        <v>0</v>
      </c>
      <c r="F141" s="70">
        <v>0</v>
      </c>
      <c r="G141" s="70">
        <v>0</v>
      </c>
      <c r="H141" s="70">
        <v>0</v>
      </c>
      <c r="I141" s="70">
        <v>0</v>
      </c>
      <c r="J141" s="70">
        <v>2.2940734834143939E-2</v>
      </c>
      <c r="K141" s="70">
        <v>0</v>
      </c>
      <c r="L141" s="70">
        <v>0</v>
      </c>
      <c r="M141" s="70">
        <v>1.4108477250267981E-2</v>
      </c>
      <c r="N141" s="70">
        <v>1.3053901226953712E-2</v>
      </c>
      <c r="O141" s="70">
        <v>1.4870508181275E-5</v>
      </c>
      <c r="P141" s="70">
        <v>0</v>
      </c>
      <c r="Q141" s="70">
        <v>0</v>
      </c>
      <c r="R141" s="70">
        <v>4.4248023230579747E-3</v>
      </c>
      <c r="S141" s="70">
        <v>6.4357149534544078E-2</v>
      </c>
    </row>
    <row r="142" spans="1:19">
      <c r="A142" t="s">
        <v>228</v>
      </c>
      <c r="B142" s="69" t="s">
        <v>182</v>
      </c>
      <c r="C142" s="70">
        <v>5.9041024641128814E-3</v>
      </c>
      <c r="D142" s="70">
        <v>0</v>
      </c>
      <c r="E142" s="70">
        <v>9.2541330366238128E-3</v>
      </c>
      <c r="F142" s="70">
        <v>4.1004596525283432E-2</v>
      </c>
      <c r="G142" s="70">
        <v>6.27865900952429E-4</v>
      </c>
      <c r="H142" s="70">
        <v>1.029700077571416E-3</v>
      </c>
      <c r="I142" s="70">
        <v>7.842432812651623E-3</v>
      </c>
      <c r="J142" s="70">
        <v>0</v>
      </c>
      <c r="K142" s="70">
        <v>8.5233149040764289E-4</v>
      </c>
      <c r="L142" s="70">
        <v>0.11264915118601948</v>
      </c>
      <c r="M142" s="70">
        <v>1.0106658271006097E-2</v>
      </c>
      <c r="N142" s="70">
        <v>4.9787685324744757E-3</v>
      </c>
      <c r="O142" s="70">
        <v>1.5777213177024407E-2</v>
      </c>
      <c r="P142" s="70">
        <v>7.6458644369992612E-2</v>
      </c>
      <c r="Q142" s="70">
        <v>7.615847288141353E-3</v>
      </c>
      <c r="R142" s="70">
        <v>9.0047365547746949E-2</v>
      </c>
      <c r="S142" s="70">
        <v>0.38414881068001705</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0.50601350563403003</v>
      </c>
      <c r="D149" s="70">
        <v>0</v>
      </c>
      <c r="E149" s="70">
        <v>1.1750253363380487</v>
      </c>
      <c r="F149" s="70">
        <v>0</v>
      </c>
      <c r="G149" s="70">
        <v>0</v>
      </c>
      <c r="H149" s="70">
        <v>0</v>
      </c>
      <c r="I149" s="70">
        <v>1.0190425241619963</v>
      </c>
      <c r="J149" s="70">
        <v>0</v>
      </c>
      <c r="K149" s="70">
        <v>0.25453919909685307</v>
      </c>
      <c r="L149" s="70">
        <v>14.432151360303578</v>
      </c>
      <c r="M149" s="70">
        <v>0</v>
      </c>
      <c r="N149" s="70">
        <v>0.10804342131478961</v>
      </c>
      <c r="O149" s="70">
        <v>1.126141323297233</v>
      </c>
      <c r="P149" s="70">
        <v>0.10447698038359476</v>
      </c>
      <c r="Q149" s="70">
        <v>0</v>
      </c>
      <c r="R149" s="70">
        <v>6.7291381007030395</v>
      </c>
      <c r="S149" s="70">
        <v>25.454571751233516</v>
      </c>
    </row>
    <row r="150" spans="1:19">
      <c r="A150" t="s">
        <v>228</v>
      </c>
      <c r="B150" s="69" t="s">
        <v>190</v>
      </c>
      <c r="C150" s="70">
        <v>0</v>
      </c>
      <c r="D150" s="70">
        <v>1.0071378920305598</v>
      </c>
      <c r="E150" s="70">
        <v>0</v>
      </c>
      <c r="F150" s="70">
        <v>18.780955899878393</v>
      </c>
      <c r="G150" s="70">
        <v>1.2963603308077154</v>
      </c>
      <c r="H150" s="70">
        <v>0.14980257512249473</v>
      </c>
      <c r="I150" s="70">
        <v>0</v>
      </c>
      <c r="J150" s="70">
        <v>2.5322962178240473</v>
      </c>
      <c r="K150" s="70">
        <v>0</v>
      </c>
      <c r="L150" s="70">
        <v>0</v>
      </c>
      <c r="M150" s="70">
        <v>2.2818833377478427</v>
      </c>
      <c r="N150" s="70">
        <v>1.6596314808726191</v>
      </c>
      <c r="O150" s="70">
        <v>1.5895108408587362</v>
      </c>
      <c r="P150" s="70">
        <v>0.19368143125042536</v>
      </c>
      <c r="Q150" s="70">
        <v>0.31807953171124836</v>
      </c>
      <c r="R150" s="70">
        <v>3.2857765678205624</v>
      </c>
      <c r="S150" s="70">
        <v>33.095116105925626</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0.10404152472790074</v>
      </c>
      <c r="D169" s="70">
        <v>8.3748897423120638E-2</v>
      </c>
      <c r="E169" s="70">
        <v>4.0700507029967525E-2</v>
      </c>
      <c r="F169" s="70">
        <v>4.6594458302761268</v>
      </c>
      <c r="G169" s="70">
        <v>1.060981697360674</v>
      </c>
      <c r="H169" s="70">
        <v>0.12755916042987137</v>
      </c>
      <c r="I169" s="70">
        <v>0.44130118536142504</v>
      </c>
      <c r="J169" s="70">
        <v>0.51106102426899014</v>
      </c>
      <c r="K169" s="70">
        <v>1.407709480161401E-2</v>
      </c>
      <c r="L169" s="70">
        <v>1.2737308000000098</v>
      </c>
      <c r="M169" s="70">
        <v>0.84887311201368476</v>
      </c>
      <c r="N169" s="70">
        <v>0.24160224929172358</v>
      </c>
      <c r="O169" s="70">
        <v>0.49109269825108726</v>
      </c>
      <c r="P169" s="70">
        <v>1.2942890638521476</v>
      </c>
      <c r="Q169" s="70">
        <v>6.8382274731385806E-2</v>
      </c>
      <c r="R169" s="70">
        <v>0.68371214520931289</v>
      </c>
      <c r="S169" s="70">
        <v>11.944599265028955</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79998168889431442"/>
  </sheetPr>
  <dimension ref="B2:G33"/>
  <sheetViews>
    <sheetView workbookViewId="0"/>
  </sheetViews>
  <sheetFormatPr baseColWidth="10" defaultColWidth="8.83203125" defaultRowHeight="15"/>
  <cols>
    <col min="2" max="2" width="23.1640625" bestFit="1" customWidth="1"/>
    <col min="3" max="5" width="10.83203125" customWidth="1"/>
  </cols>
  <sheetData>
    <row r="2" spans="2:7">
      <c r="B2" s="133" t="s">
        <v>362</v>
      </c>
      <c r="C2" s="134" t="s">
        <v>363</v>
      </c>
      <c r="D2" s="134"/>
      <c r="E2" s="135"/>
      <c r="F2" s="135"/>
      <c r="G2" s="136"/>
    </row>
    <row r="3" spans="2:7">
      <c r="B3" s="137" t="s">
        <v>364</v>
      </c>
      <c r="C3" s="138">
        <v>41520.626435185186</v>
      </c>
      <c r="D3" s="139"/>
      <c r="E3" s="140"/>
      <c r="F3" s="140"/>
      <c r="G3" s="141"/>
    </row>
    <row r="4" spans="2:7">
      <c r="B4" s="137" t="s">
        <v>1</v>
      </c>
      <c r="C4" s="139" t="s">
        <v>2</v>
      </c>
      <c r="D4" s="139"/>
      <c r="E4" s="140"/>
      <c r="F4" s="140"/>
      <c r="G4" s="141"/>
    </row>
    <row r="5" spans="2:7">
      <c r="B5" s="137" t="s">
        <v>3</v>
      </c>
      <c r="C5" s="142" t="s">
        <v>229</v>
      </c>
      <c r="D5" s="142"/>
      <c r="E5" s="140"/>
      <c r="F5" s="140"/>
      <c r="G5" s="141"/>
    </row>
    <row r="6" spans="2:7" ht="17">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154">
        <v>5.277991023479105</v>
      </c>
      <c r="D11" s="154">
        <v>5.5583362352271433</v>
      </c>
      <c r="E11" s="154">
        <v>5.9829164042292806</v>
      </c>
      <c r="F11" s="154">
        <v>6.1762777824784116</v>
      </c>
      <c r="G11" s="154">
        <v>6.5046516002029691</v>
      </c>
    </row>
    <row r="12" spans="2:7">
      <c r="B12" s="73" t="s">
        <v>15</v>
      </c>
      <c r="C12" s="154">
        <v>4.0095833203045181</v>
      </c>
      <c r="D12" s="154">
        <v>5.5963841264863312</v>
      </c>
      <c r="E12" s="154">
        <v>7.2603266843280592</v>
      </c>
      <c r="F12" s="154">
        <v>8.2441006434018913</v>
      </c>
      <c r="G12" s="154">
        <v>9.1480785831650806</v>
      </c>
    </row>
    <row r="13" spans="2:7">
      <c r="B13" s="73" t="s">
        <v>16</v>
      </c>
      <c r="C13" s="154">
        <v>53.347632002551052</v>
      </c>
      <c r="D13" s="154">
        <v>60.939285421507002</v>
      </c>
      <c r="E13" s="154">
        <v>64.824634385578577</v>
      </c>
      <c r="F13" s="154">
        <v>70.130276736134363</v>
      </c>
      <c r="G13" s="154">
        <v>75.250420597217968</v>
      </c>
    </row>
    <row r="14" spans="2:7">
      <c r="B14" s="73" t="s">
        <v>17</v>
      </c>
      <c r="C14" s="154">
        <v>4.1843264509031783</v>
      </c>
      <c r="D14" s="154">
        <v>4.1204505452610727</v>
      </c>
      <c r="E14" s="154">
        <v>4.2335080409825521</v>
      </c>
      <c r="F14" s="154">
        <v>4.4315593786255665</v>
      </c>
      <c r="G14" s="154">
        <v>4.6629548267684902</v>
      </c>
    </row>
    <row r="15" spans="2:7">
      <c r="B15" s="73" t="s">
        <v>18</v>
      </c>
      <c r="C15" s="154">
        <v>17.329877489324264</v>
      </c>
      <c r="D15" s="154">
        <v>20.08453222586472</v>
      </c>
      <c r="E15" s="154">
        <v>22.574642086878995</v>
      </c>
      <c r="F15" s="154">
        <v>25.749666847050811</v>
      </c>
      <c r="G15" s="154">
        <v>25.930593316135489</v>
      </c>
    </row>
    <row r="16" spans="2:7">
      <c r="B16" s="73" t="s">
        <v>19</v>
      </c>
      <c r="C16" s="154">
        <v>33.897433842366297</v>
      </c>
      <c r="D16" s="154">
        <v>36.637545196136308</v>
      </c>
      <c r="E16" s="154">
        <v>38.004103102825532</v>
      </c>
      <c r="F16" s="154">
        <v>38.553851810318434</v>
      </c>
      <c r="G16" s="154">
        <v>40.876068166039822</v>
      </c>
    </row>
    <row r="17" spans="2:7">
      <c r="B17" s="73" t="s">
        <v>20</v>
      </c>
      <c r="C17" s="154">
        <v>33.280474173601434</v>
      </c>
      <c r="D17" s="154">
        <v>27.293693492368572</v>
      </c>
      <c r="E17" s="154">
        <v>25.423023567709336</v>
      </c>
      <c r="F17" s="154">
        <v>27.102703440074265</v>
      </c>
      <c r="G17" s="154">
        <v>30.840438690726007</v>
      </c>
    </row>
    <row r="18" spans="2:7">
      <c r="B18" s="73" t="s">
        <v>21</v>
      </c>
      <c r="C18" s="154">
        <v>331.96875915926887</v>
      </c>
      <c r="D18" s="154">
        <v>341.90419548387916</v>
      </c>
      <c r="E18" s="154">
        <v>382.78901613858665</v>
      </c>
      <c r="F18" s="154">
        <v>401.84396051802435</v>
      </c>
      <c r="G18" s="154">
        <v>417.85389711274757</v>
      </c>
    </row>
    <row r="19" spans="2:7">
      <c r="B19" s="73" t="s">
        <v>22</v>
      </c>
      <c r="C19" s="154">
        <v>1.6703642721699627</v>
      </c>
      <c r="D19" s="154">
        <v>1.6610701780182526</v>
      </c>
      <c r="E19" s="154">
        <v>1.6730628688205045</v>
      </c>
      <c r="F19" s="154">
        <v>1.7093176335297491</v>
      </c>
      <c r="G19" s="154">
        <v>1.740801964245787</v>
      </c>
    </row>
    <row r="20" spans="2:7">
      <c r="B20" s="73" t="s">
        <v>23</v>
      </c>
      <c r="C20" s="154">
        <v>247.80281864766346</v>
      </c>
      <c r="D20" s="154">
        <v>258.27551767074192</v>
      </c>
      <c r="E20" s="154">
        <v>281.61557102976099</v>
      </c>
      <c r="F20" s="154">
        <v>307.24381605514731</v>
      </c>
      <c r="G20" s="154">
        <v>313.05756714522806</v>
      </c>
    </row>
    <row r="21" spans="2:7">
      <c r="B21" s="150" t="s">
        <v>13</v>
      </c>
      <c r="C21" s="155"/>
      <c r="D21" s="155"/>
      <c r="E21" s="155"/>
      <c r="F21" s="155"/>
      <c r="G21" s="156"/>
    </row>
    <row r="22" spans="2:7">
      <c r="B22" s="157" t="s">
        <v>24</v>
      </c>
      <c r="C22" s="154">
        <v>274.49146204624668</v>
      </c>
      <c r="D22" s="154">
        <v>292.24686096638533</v>
      </c>
      <c r="E22" s="154">
        <v>291.0626815440985</v>
      </c>
      <c r="F22" s="154">
        <v>302.89485594291631</v>
      </c>
      <c r="G22" s="154">
        <v>315.10715406796089</v>
      </c>
    </row>
    <row r="23" spans="2:7">
      <c r="B23" s="157" t="s">
        <v>238</v>
      </c>
      <c r="C23" s="154">
        <v>53.962736838403458</v>
      </c>
      <c r="D23" s="154">
        <v>54.054620126581312</v>
      </c>
      <c r="E23" s="154">
        <v>60.460260477924827</v>
      </c>
      <c r="F23" s="154">
        <v>67.518026795982351</v>
      </c>
      <c r="G23" s="154">
        <v>75.048619759792899</v>
      </c>
    </row>
    <row r="24" spans="2:7">
      <c r="B24" s="157" t="s">
        <v>239</v>
      </c>
      <c r="C24" s="154">
        <v>331.62685955405777</v>
      </c>
      <c r="D24" s="154">
        <v>354.74874908195756</v>
      </c>
      <c r="E24" s="154">
        <v>393.06069989281059</v>
      </c>
      <c r="F24" s="154">
        <v>417.15653789107802</v>
      </c>
      <c r="G24" s="154">
        <v>441.67278170567465</v>
      </c>
    </row>
    <row r="25" spans="2:7">
      <c r="B25" s="157" t="s">
        <v>27</v>
      </c>
      <c r="C25" s="154">
        <v>41.170833772594619</v>
      </c>
      <c r="D25" s="154">
        <v>39.891495073436879</v>
      </c>
      <c r="E25" s="154">
        <v>39.244976086778649</v>
      </c>
      <c r="F25" s="154">
        <v>39.56630068929698</v>
      </c>
      <c r="G25" s="154">
        <v>40.682279523578345</v>
      </c>
    </row>
    <row r="26" spans="2:7">
      <c r="B26" s="157" t="s">
        <v>28</v>
      </c>
      <c r="C26" s="154">
        <v>175.49382590327798</v>
      </c>
      <c r="D26" s="154">
        <v>200.58823829111799</v>
      </c>
      <c r="E26" s="154">
        <v>214.62648294239176</v>
      </c>
      <c r="F26" s="154">
        <v>220.53677920758321</v>
      </c>
      <c r="G26" s="154">
        <v>227.64551499427256</v>
      </c>
    </row>
    <row r="27" spans="2:7">
      <c r="B27" s="157" t="s">
        <v>240</v>
      </c>
      <c r="C27" s="154">
        <v>67.738156525705307</v>
      </c>
      <c r="D27" s="154">
        <v>74.69859871074614</v>
      </c>
      <c r="E27" s="154">
        <v>78.924739730207619</v>
      </c>
      <c r="F27" s="154">
        <v>81.762388881490551</v>
      </c>
      <c r="G27" s="154">
        <v>86.862675424171584</v>
      </c>
    </row>
    <row r="28" spans="2:7">
      <c r="B28" s="157" t="s">
        <v>369</v>
      </c>
      <c r="C28" s="154">
        <v>0</v>
      </c>
      <c r="D28" s="154">
        <v>0</v>
      </c>
      <c r="E28" s="154">
        <v>0</v>
      </c>
      <c r="F28" s="154">
        <v>0</v>
      </c>
      <c r="G28" s="154">
        <v>0</v>
      </c>
    </row>
    <row r="29" spans="2:7">
      <c r="B29" s="19" t="s">
        <v>241</v>
      </c>
      <c r="C29" s="158">
        <v>1677.2531350219181</v>
      </c>
      <c r="D29" s="158">
        <v>1778.2995728257156</v>
      </c>
      <c r="E29" s="158">
        <v>1911.7606449839122</v>
      </c>
      <c r="F29" s="158">
        <v>2020.6204202531326</v>
      </c>
      <c r="G29" s="159">
        <v>2112.8844974779281</v>
      </c>
    </row>
    <row r="31" spans="2:7">
      <c r="B31" s="160" t="s">
        <v>370</v>
      </c>
      <c r="C31" t="s">
        <v>371</v>
      </c>
      <c r="E31" s="161"/>
      <c r="F31" s="161"/>
    </row>
    <row r="32" spans="2:7">
      <c r="C32" t="s">
        <v>372</v>
      </c>
    </row>
    <row r="33" spans="3:7">
      <c r="C33" s="162" t="s">
        <v>373</v>
      </c>
      <c r="D33" s="162"/>
      <c r="G33" s="162"/>
    </row>
  </sheetData>
  <hyperlinks>
    <hyperlink ref="C33" r:id="rId1" xr:uid="{00000000-0004-0000-1D00-000000000000}"/>
  </hyperlinks>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5" tint="0.79998168889431442"/>
  </sheetPr>
  <dimension ref="A1:T185"/>
  <sheetViews>
    <sheetView workbookViewId="0"/>
  </sheetViews>
  <sheetFormatPr baseColWidth="10" defaultColWidth="8.83203125" defaultRowHeight="15"/>
  <cols>
    <col min="1" max="1" width="16.33203125" customWidth="1"/>
    <col min="2" max="2" width="18" customWidth="1"/>
    <col min="3" max="3" width="10.5" customWidth="1"/>
  </cols>
  <sheetData>
    <row r="1" spans="1:20" s="73" customFormat="1">
      <c r="A1"/>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2010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5.8786161574990647E-3</v>
      </c>
      <c r="D10">
        <v>1.5756796020668186E-2</v>
      </c>
      <c r="E10">
        <v>0.22105160859849032</v>
      </c>
      <c r="F10">
        <v>9.8920683709747582E-3</v>
      </c>
      <c r="G10">
        <v>4.0988434154555262E-2</v>
      </c>
      <c r="H10">
        <v>8.5396830997614498E-2</v>
      </c>
      <c r="I10">
        <v>0.13790119776344228</v>
      </c>
      <c r="J10">
        <v>0.79954217069081979</v>
      </c>
      <c r="K10">
        <v>3.4887989891700238E-4</v>
      </c>
      <c r="L10">
        <v>0.82940649062727323</v>
      </c>
      <c r="M10">
        <v>1.0822652085726101</v>
      </c>
      <c r="N10">
        <v>0.16659762633243153</v>
      </c>
      <c r="O10">
        <v>1.0750987616332202</v>
      </c>
      <c r="P10">
        <v>0.85863927323444122</v>
      </c>
      <c r="Q10">
        <v>0.40292560327587584</v>
      </c>
      <c r="R10">
        <v>0.16859243367980442</v>
      </c>
      <c r="S10">
        <v>5.9002820000086373</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0</v>
      </c>
      <c r="Q12">
        <v>0</v>
      </c>
      <c r="R12">
        <v>3.0600490231774968E-2</v>
      </c>
      <c r="S12">
        <v>3.0600490231774913E-2</v>
      </c>
    </row>
    <row r="13" spans="1:20">
      <c r="A13" t="s">
        <v>48</v>
      </c>
      <c r="B13" s="34" t="s">
        <v>52</v>
      </c>
      <c r="C13">
        <v>0</v>
      </c>
      <c r="D13">
        <v>0</v>
      </c>
      <c r="E13">
        <v>0</v>
      </c>
      <c r="F13">
        <v>0</v>
      </c>
      <c r="G13">
        <v>0</v>
      </c>
      <c r="H13">
        <v>0</v>
      </c>
      <c r="I13">
        <v>0</v>
      </c>
      <c r="J13">
        <v>0</v>
      </c>
      <c r="K13">
        <v>0</v>
      </c>
      <c r="L13">
        <v>0</v>
      </c>
      <c r="M13">
        <v>0</v>
      </c>
      <c r="N13">
        <v>0</v>
      </c>
      <c r="O13">
        <v>0</v>
      </c>
      <c r="P13">
        <v>0</v>
      </c>
      <c r="Q13">
        <v>0</v>
      </c>
      <c r="R13">
        <v>0</v>
      </c>
      <c r="S13">
        <v>0</v>
      </c>
    </row>
    <row r="14" spans="1:20">
      <c r="A14" t="s">
        <v>48</v>
      </c>
      <c r="B14" s="34" t="s">
        <v>53</v>
      </c>
      <c r="C14">
        <v>0</v>
      </c>
      <c r="D14">
        <v>0</v>
      </c>
      <c r="E14">
        <v>0</v>
      </c>
      <c r="F14">
        <v>0</v>
      </c>
      <c r="G14">
        <v>0</v>
      </c>
      <c r="H14">
        <v>0</v>
      </c>
      <c r="I14">
        <v>0</v>
      </c>
      <c r="J14">
        <v>0</v>
      </c>
      <c r="K14">
        <v>0</v>
      </c>
      <c r="L14">
        <v>0</v>
      </c>
      <c r="M14">
        <v>0</v>
      </c>
      <c r="N14">
        <v>0</v>
      </c>
      <c r="O14">
        <v>0</v>
      </c>
      <c r="P14">
        <v>0</v>
      </c>
      <c r="Q14">
        <v>0</v>
      </c>
      <c r="R14">
        <v>0</v>
      </c>
      <c r="S14">
        <v>0</v>
      </c>
    </row>
    <row r="15" spans="1:20">
      <c r="A15" t="s">
        <v>48</v>
      </c>
      <c r="B15" s="34" t="s">
        <v>54</v>
      </c>
      <c r="C15">
        <v>0</v>
      </c>
      <c r="D15">
        <v>0</v>
      </c>
      <c r="E15">
        <v>0</v>
      </c>
      <c r="F15">
        <v>0</v>
      </c>
      <c r="G15">
        <v>0</v>
      </c>
      <c r="H15">
        <v>0</v>
      </c>
      <c r="I15">
        <v>0</v>
      </c>
      <c r="J15">
        <v>0</v>
      </c>
      <c r="K15">
        <v>0</v>
      </c>
      <c r="L15">
        <v>0</v>
      </c>
      <c r="M15">
        <v>0</v>
      </c>
      <c r="N15">
        <v>0</v>
      </c>
      <c r="O15">
        <v>0</v>
      </c>
      <c r="P15">
        <v>5.8057325781519786E-3</v>
      </c>
      <c r="Q15">
        <v>0</v>
      </c>
      <c r="R15">
        <v>0</v>
      </c>
      <c r="S15">
        <v>5.8057325781524227E-3</v>
      </c>
    </row>
    <row r="16" spans="1:20">
      <c r="A16" t="s">
        <v>48</v>
      </c>
      <c r="B16" s="34" t="s">
        <v>55</v>
      </c>
      <c r="C16">
        <v>0</v>
      </c>
      <c r="D16">
        <v>0</v>
      </c>
      <c r="E16">
        <v>0</v>
      </c>
      <c r="F16">
        <v>0</v>
      </c>
      <c r="G16">
        <v>0</v>
      </c>
      <c r="H16">
        <v>0</v>
      </c>
      <c r="I16">
        <v>0</v>
      </c>
      <c r="J16">
        <v>0</v>
      </c>
      <c r="K16">
        <v>0</v>
      </c>
      <c r="L16">
        <v>0</v>
      </c>
      <c r="M16">
        <v>0</v>
      </c>
      <c r="N16">
        <v>0</v>
      </c>
      <c r="O16">
        <v>0</v>
      </c>
      <c r="P16">
        <v>4.0974666008219973E-2</v>
      </c>
      <c r="Q16">
        <v>0</v>
      </c>
      <c r="R16">
        <v>0</v>
      </c>
      <c r="S16">
        <v>4.0974666008220417E-2</v>
      </c>
    </row>
    <row r="17" spans="1:19">
      <c r="A17" t="s">
        <v>48</v>
      </c>
      <c r="B17" s="34" t="s">
        <v>56</v>
      </c>
      <c r="C17">
        <v>0</v>
      </c>
      <c r="D17">
        <v>0</v>
      </c>
      <c r="E17">
        <v>0</v>
      </c>
      <c r="F17">
        <v>0</v>
      </c>
      <c r="G17">
        <v>0</v>
      </c>
      <c r="H17">
        <v>0</v>
      </c>
      <c r="I17">
        <v>0</v>
      </c>
      <c r="J17">
        <v>0</v>
      </c>
      <c r="K17">
        <v>0</v>
      </c>
      <c r="L17">
        <v>0</v>
      </c>
      <c r="M17">
        <v>0</v>
      </c>
      <c r="N17">
        <v>0</v>
      </c>
      <c r="O17">
        <v>0</v>
      </c>
      <c r="P17">
        <v>0</v>
      </c>
      <c r="Q17">
        <v>0</v>
      </c>
      <c r="R17">
        <v>0</v>
      </c>
      <c r="S17">
        <v>0</v>
      </c>
    </row>
    <row r="18" spans="1:19">
      <c r="A18" t="s">
        <v>48</v>
      </c>
      <c r="B18" s="34" t="s">
        <v>57</v>
      </c>
      <c r="C18">
        <v>0</v>
      </c>
      <c r="D18">
        <v>0</v>
      </c>
      <c r="E18">
        <v>0</v>
      </c>
      <c r="F18">
        <v>0</v>
      </c>
      <c r="G18">
        <v>0</v>
      </c>
      <c r="H18">
        <v>0</v>
      </c>
      <c r="I18">
        <v>0</v>
      </c>
      <c r="J18">
        <v>0</v>
      </c>
      <c r="K18">
        <v>0</v>
      </c>
      <c r="L18">
        <v>0</v>
      </c>
      <c r="M18">
        <v>0</v>
      </c>
      <c r="N18">
        <v>0</v>
      </c>
      <c r="O18">
        <v>0</v>
      </c>
      <c r="P18">
        <v>0.10424453435783776</v>
      </c>
      <c r="Q18">
        <v>0</v>
      </c>
      <c r="R18">
        <v>0</v>
      </c>
      <c r="S18">
        <v>0.10424453435783754</v>
      </c>
    </row>
    <row r="19" spans="1:19">
      <c r="A19" t="s">
        <v>48</v>
      </c>
      <c r="B19" s="34" t="s">
        <v>58</v>
      </c>
      <c r="C19">
        <v>0</v>
      </c>
      <c r="D19">
        <v>0</v>
      </c>
      <c r="E19">
        <v>0</v>
      </c>
      <c r="F19">
        <v>0</v>
      </c>
      <c r="G19">
        <v>0</v>
      </c>
      <c r="H19">
        <v>0</v>
      </c>
      <c r="I19">
        <v>0</v>
      </c>
      <c r="J19">
        <v>0</v>
      </c>
      <c r="K19">
        <v>0</v>
      </c>
      <c r="L19">
        <v>0</v>
      </c>
      <c r="M19">
        <v>0</v>
      </c>
      <c r="N19">
        <v>0</v>
      </c>
      <c r="O19">
        <v>0</v>
      </c>
      <c r="P19">
        <v>0.49238575159143805</v>
      </c>
      <c r="Q19">
        <v>0</v>
      </c>
      <c r="R19">
        <v>0</v>
      </c>
      <c r="S19">
        <v>0.49238575159143849</v>
      </c>
    </row>
    <row r="20" spans="1:19">
      <c r="A20" t="s">
        <v>48</v>
      </c>
      <c r="B20" s="34" t="s">
        <v>59</v>
      </c>
      <c r="C20">
        <v>0</v>
      </c>
      <c r="D20">
        <v>0</v>
      </c>
      <c r="E20">
        <v>0</v>
      </c>
      <c r="F20">
        <v>0</v>
      </c>
      <c r="G20">
        <v>0</v>
      </c>
      <c r="H20">
        <v>0</v>
      </c>
      <c r="I20">
        <v>0</v>
      </c>
      <c r="J20">
        <v>0</v>
      </c>
      <c r="K20">
        <v>0</v>
      </c>
      <c r="L20">
        <v>0</v>
      </c>
      <c r="M20">
        <v>0</v>
      </c>
      <c r="N20">
        <v>0</v>
      </c>
      <c r="O20">
        <v>0</v>
      </c>
      <c r="P20">
        <v>6.739467656511211E-2</v>
      </c>
      <c r="Q20">
        <v>0</v>
      </c>
      <c r="R20">
        <v>0.67724635837294367</v>
      </c>
      <c r="S20">
        <v>0.74464103493805656</v>
      </c>
    </row>
    <row r="21" spans="1:19">
      <c r="A21" t="s">
        <v>48</v>
      </c>
      <c r="B21" s="34" t="s">
        <v>60</v>
      </c>
      <c r="C21">
        <v>0</v>
      </c>
      <c r="D21">
        <v>0</v>
      </c>
      <c r="E21">
        <v>0</v>
      </c>
      <c r="F21">
        <v>0</v>
      </c>
      <c r="G21">
        <v>0</v>
      </c>
      <c r="H21">
        <v>0</v>
      </c>
      <c r="I21">
        <v>0</v>
      </c>
      <c r="J21">
        <v>0</v>
      </c>
      <c r="K21">
        <v>0</v>
      </c>
      <c r="L21">
        <v>0</v>
      </c>
      <c r="M21">
        <v>0</v>
      </c>
      <c r="N21">
        <v>0</v>
      </c>
      <c r="O21">
        <v>0.27034158947544151</v>
      </c>
      <c r="P21">
        <v>0</v>
      </c>
      <c r="Q21">
        <v>0</v>
      </c>
      <c r="R21">
        <v>0</v>
      </c>
      <c r="S21">
        <v>0.27034158947544107</v>
      </c>
    </row>
    <row r="22" spans="1:19">
      <c r="A22" t="s">
        <v>48</v>
      </c>
      <c r="B22" s="34" t="s">
        <v>61</v>
      </c>
      <c r="C22">
        <v>0</v>
      </c>
      <c r="D22">
        <v>0</v>
      </c>
      <c r="E22">
        <v>0</v>
      </c>
      <c r="F22">
        <v>0</v>
      </c>
      <c r="G22">
        <v>0</v>
      </c>
      <c r="H22">
        <v>0</v>
      </c>
      <c r="I22">
        <v>0</v>
      </c>
      <c r="J22">
        <v>0</v>
      </c>
      <c r="K22">
        <v>0</v>
      </c>
      <c r="L22">
        <v>29.933378603102174</v>
      </c>
      <c r="M22">
        <v>0</v>
      </c>
      <c r="N22">
        <v>0</v>
      </c>
      <c r="O22">
        <v>0</v>
      </c>
      <c r="P22">
        <v>0.36104983650492395</v>
      </c>
      <c r="Q22">
        <v>0</v>
      </c>
      <c r="R22">
        <v>0</v>
      </c>
      <c r="S22">
        <v>30.294428439607096</v>
      </c>
    </row>
    <row r="23" spans="1:19">
      <c r="A23" t="s">
        <v>48</v>
      </c>
      <c r="B23" s="34" t="s">
        <v>62</v>
      </c>
      <c r="C23">
        <v>0</v>
      </c>
      <c r="D23">
        <v>0</v>
      </c>
      <c r="E23">
        <v>0</v>
      </c>
      <c r="F23">
        <v>0</v>
      </c>
      <c r="G23">
        <v>0</v>
      </c>
      <c r="H23">
        <v>0</v>
      </c>
      <c r="I23">
        <v>0</v>
      </c>
      <c r="J23">
        <v>0</v>
      </c>
      <c r="K23">
        <v>0</v>
      </c>
      <c r="L23">
        <v>0</v>
      </c>
      <c r="M23">
        <v>0</v>
      </c>
      <c r="N23">
        <v>0</v>
      </c>
      <c r="O23">
        <v>0</v>
      </c>
      <c r="P23">
        <v>9.077386772360363E-5</v>
      </c>
      <c r="Q23">
        <v>0</v>
      </c>
      <c r="R23">
        <v>0</v>
      </c>
      <c r="S23">
        <v>9.0773867725602031E-5</v>
      </c>
    </row>
    <row r="24" spans="1:19">
      <c r="A24" t="s">
        <v>48</v>
      </c>
      <c r="B24" s="34" t="s">
        <v>63</v>
      </c>
      <c r="C24">
        <v>0</v>
      </c>
      <c r="D24">
        <v>0</v>
      </c>
      <c r="E24">
        <v>7.977778768043061</v>
      </c>
      <c r="F24">
        <v>0</v>
      </c>
      <c r="G24">
        <v>0</v>
      </c>
      <c r="H24">
        <v>0</v>
      </c>
      <c r="I24">
        <v>0</v>
      </c>
      <c r="J24">
        <v>0</v>
      </c>
      <c r="K24">
        <v>0</v>
      </c>
      <c r="L24">
        <v>0</v>
      </c>
      <c r="M24">
        <v>0</v>
      </c>
      <c r="N24">
        <v>0</v>
      </c>
      <c r="O24">
        <v>0</v>
      </c>
      <c r="P24">
        <v>9.17433535274359E-3</v>
      </c>
      <c r="Q24">
        <v>0</v>
      </c>
      <c r="R24">
        <v>0</v>
      </c>
      <c r="S24">
        <v>7.9869531033958054</v>
      </c>
    </row>
    <row r="25" spans="1:19">
      <c r="A25" t="s">
        <v>48</v>
      </c>
      <c r="B25" s="34" t="s">
        <v>64</v>
      </c>
      <c r="C25">
        <v>0</v>
      </c>
      <c r="D25">
        <v>0</v>
      </c>
      <c r="E25">
        <v>0</v>
      </c>
      <c r="F25">
        <v>0</v>
      </c>
      <c r="G25">
        <v>0</v>
      </c>
      <c r="H25">
        <v>0</v>
      </c>
      <c r="I25">
        <v>0</v>
      </c>
      <c r="J25">
        <v>0</v>
      </c>
      <c r="K25">
        <v>0</v>
      </c>
      <c r="L25">
        <v>0</v>
      </c>
      <c r="M25">
        <v>0</v>
      </c>
      <c r="N25">
        <v>0</v>
      </c>
      <c r="O25">
        <v>3.102707609502199</v>
      </c>
      <c r="P25">
        <v>0.19915452159530633</v>
      </c>
      <c r="Q25">
        <v>0</v>
      </c>
      <c r="R25">
        <v>0</v>
      </c>
      <c r="S25">
        <v>3.3018621310975078</v>
      </c>
    </row>
    <row r="26" spans="1:19">
      <c r="A26" t="s">
        <v>48</v>
      </c>
      <c r="B26" s="34" t="s">
        <v>65</v>
      </c>
      <c r="C26">
        <v>0</v>
      </c>
      <c r="D26">
        <v>0</v>
      </c>
      <c r="E26">
        <v>0</v>
      </c>
      <c r="F26">
        <v>0</v>
      </c>
      <c r="G26">
        <v>0</v>
      </c>
      <c r="H26">
        <v>0</v>
      </c>
      <c r="I26">
        <v>0</v>
      </c>
      <c r="J26">
        <v>0</v>
      </c>
      <c r="K26">
        <v>0</v>
      </c>
      <c r="L26">
        <v>0</v>
      </c>
      <c r="M26">
        <v>0</v>
      </c>
      <c r="N26">
        <v>0</v>
      </c>
      <c r="O26">
        <v>0</v>
      </c>
      <c r="P26">
        <v>2.1381071651611627E-3</v>
      </c>
      <c r="Q26">
        <v>0</v>
      </c>
      <c r="R26">
        <v>0</v>
      </c>
      <c r="S26">
        <v>2.1381071651518369E-3</v>
      </c>
    </row>
    <row r="27" spans="1:19">
      <c r="A27" t="s">
        <v>48</v>
      </c>
      <c r="B27" s="34" t="s">
        <v>66</v>
      </c>
      <c r="C27">
        <v>0</v>
      </c>
      <c r="D27">
        <v>0</v>
      </c>
      <c r="E27">
        <v>0</v>
      </c>
      <c r="F27">
        <v>0</v>
      </c>
      <c r="G27">
        <v>0</v>
      </c>
      <c r="H27">
        <v>0</v>
      </c>
      <c r="I27">
        <v>0</v>
      </c>
      <c r="J27">
        <v>0</v>
      </c>
      <c r="K27">
        <v>0</v>
      </c>
      <c r="L27">
        <v>0</v>
      </c>
      <c r="M27">
        <v>0</v>
      </c>
      <c r="N27">
        <v>0.14985053350009342</v>
      </c>
      <c r="O27">
        <v>8.9743004534619129</v>
      </c>
      <c r="P27">
        <v>0.15712336102191893</v>
      </c>
      <c r="Q27">
        <v>0</v>
      </c>
      <c r="R27">
        <v>0</v>
      </c>
      <c r="S27">
        <v>9.2812743479839384</v>
      </c>
    </row>
    <row r="28" spans="1:19">
      <c r="A28" t="s">
        <v>48</v>
      </c>
      <c r="B28" s="34" t="s">
        <v>67</v>
      </c>
      <c r="C28">
        <v>0</v>
      </c>
      <c r="D28">
        <v>0.56866463692827662</v>
      </c>
      <c r="E28">
        <v>0</v>
      </c>
      <c r="F28">
        <v>0</v>
      </c>
      <c r="G28">
        <v>0</v>
      </c>
      <c r="H28">
        <v>0</v>
      </c>
      <c r="I28">
        <v>0</v>
      </c>
      <c r="J28">
        <v>0</v>
      </c>
      <c r="K28">
        <v>0</v>
      </c>
      <c r="L28">
        <v>0</v>
      </c>
      <c r="M28">
        <v>0</v>
      </c>
      <c r="N28">
        <v>5.272539367296158</v>
      </c>
      <c r="O28">
        <v>6.517128774022396E-2</v>
      </c>
      <c r="P28">
        <v>0.78571135919700907</v>
      </c>
      <c r="Q28">
        <v>0</v>
      </c>
      <c r="R28">
        <v>0</v>
      </c>
      <c r="S28">
        <v>6.6920866511616737</v>
      </c>
    </row>
    <row r="29" spans="1:19">
      <c r="A29" t="s">
        <v>48</v>
      </c>
      <c r="B29" s="34" t="s">
        <v>68</v>
      </c>
      <c r="C29">
        <v>0.2121599542483095</v>
      </c>
      <c r="D29">
        <v>0</v>
      </c>
      <c r="E29">
        <v>0</v>
      </c>
      <c r="F29">
        <v>0</v>
      </c>
      <c r="G29">
        <v>0</v>
      </c>
      <c r="H29">
        <v>0</v>
      </c>
      <c r="I29">
        <v>0</v>
      </c>
      <c r="J29">
        <v>0</v>
      </c>
      <c r="K29">
        <v>0</v>
      </c>
      <c r="L29">
        <v>0</v>
      </c>
      <c r="M29">
        <v>0</v>
      </c>
      <c r="N29">
        <v>0.41823080620378228</v>
      </c>
      <c r="O29">
        <v>0.11289932875910758</v>
      </c>
      <c r="P29">
        <v>9.2259252065986175E-2</v>
      </c>
      <c r="Q29">
        <v>0</v>
      </c>
      <c r="R29">
        <v>0</v>
      </c>
      <c r="S29">
        <v>0.83554934127717218</v>
      </c>
    </row>
    <row r="30" spans="1:19">
      <c r="A30" t="s">
        <v>48</v>
      </c>
      <c r="B30" s="34" t="s">
        <v>69</v>
      </c>
      <c r="C30">
        <v>0</v>
      </c>
      <c r="D30">
        <v>0</v>
      </c>
      <c r="E30">
        <v>0</v>
      </c>
      <c r="F30">
        <v>0</v>
      </c>
      <c r="G30">
        <v>0</v>
      </c>
      <c r="H30">
        <v>0</v>
      </c>
      <c r="I30">
        <v>0</v>
      </c>
      <c r="J30">
        <v>0</v>
      </c>
      <c r="K30">
        <v>0</v>
      </c>
      <c r="L30">
        <v>0</v>
      </c>
      <c r="M30">
        <v>0</v>
      </c>
      <c r="N30">
        <v>0</v>
      </c>
      <c r="O30">
        <v>6.3961345306067798</v>
      </c>
      <c r="P30">
        <v>5.5623598172806155E-2</v>
      </c>
      <c r="Q30">
        <v>0</v>
      </c>
      <c r="R30">
        <v>0</v>
      </c>
      <c r="S30">
        <v>6.451758128779602</v>
      </c>
    </row>
    <row r="31" spans="1:19">
      <c r="A31" t="s">
        <v>48</v>
      </c>
      <c r="B31" s="34" t="s">
        <v>70</v>
      </c>
      <c r="C31">
        <v>0</v>
      </c>
      <c r="D31">
        <v>0</v>
      </c>
      <c r="E31">
        <v>0</v>
      </c>
      <c r="F31">
        <v>0</v>
      </c>
      <c r="G31">
        <v>0</v>
      </c>
      <c r="H31">
        <v>0</v>
      </c>
      <c r="I31">
        <v>0</v>
      </c>
      <c r="J31">
        <v>0</v>
      </c>
      <c r="K31">
        <v>1.2591116924340168E-2</v>
      </c>
      <c r="L31">
        <v>0</v>
      </c>
      <c r="M31">
        <v>2.1279626097406918</v>
      </c>
      <c r="N31">
        <v>0</v>
      </c>
      <c r="O31">
        <v>0</v>
      </c>
      <c r="P31">
        <v>6.7353574433859364E-2</v>
      </c>
      <c r="Q31">
        <v>0</v>
      </c>
      <c r="R31">
        <v>0</v>
      </c>
      <c r="S31">
        <v>2.207907301098885</v>
      </c>
    </row>
    <row r="32" spans="1:19">
      <c r="A32" t="s">
        <v>48</v>
      </c>
      <c r="B32" s="34" t="s">
        <v>71</v>
      </c>
      <c r="C32">
        <v>0</v>
      </c>
      <c r="D32">
        <v>0</v>
      </c>
      <c r="E32">
        <v>0</v>
      </c>
      <c r="F32">
        <v>0</v>
      </c>
      <c r="G32">
        <v>0</v>
      </c>
      <c r="H32">
        <v>0</v>
      </c>
      <c r="I32">
        <v>0</v>
      </c>
      <c r="J32">
        <v>0</v>
      </c>
      <c r="K32">
        <v>0</v>
      </c>
      <c r="L32">
        <v>0</v>
      </c>
      <c r="M32">
        <v>11.107406903643245</v>
      </c>
      <c r="N32">
        <v>0</v>
      </c>
      <c r="O32">
        <v>19.87888699993314</v>
      </c>
      <c r="P32">
        <v>2.965194876790811E-3</v>
      </c>
      <c r="Q32">
        <v>2.3319290055496777</v>
      </c>
      <c r="R32">
        <v>0</v>
      </c>
      <c r="S32">
        <v>33.321188104002843</v>
      </c>
    </row>
    <row r="33" spans="1:19">
      <c r="A33" t="s">
        <v>48</v>
      </c>
      <c r="B33" s="34" t="s">
        <v>72</v>
      </c>
      <c r="C33">
        <v>0</v>
      </c>
      <c r="D33">
        <v>0</v>
      </c>
      <c r="E33">
        <v>0</v>
      </c>
      <c r="F33">
        <v>0</v>
      </c>
      <c r="G33">
        <v>0</v>
      </c>
      <c r="H33">
        <v>0</v>
      </c>
      <c r="I33">
        <v>4.9768705804948876</v>
      </c>
      <c r="J33">
        <v>0</v>
      </c>
      <c r="K33">
        <v>0</v>
      </c>
      <c r="L33">
        <v>0</v>
      </c>
      <c r="M33">
        <v>18.002433217812129</v>
      </c>
      <c r="N33">
        <v>0</v>
      </c>
      <c r="O33">
        <v>0</v>
      </c>
      <c r="P33">
        <v>0.6735137548815473</v>
      </c>
      <c r="Q33">
        <v>0</v>
      </c>
      <c r="R33">
        <v>0</v>
      </c>
      <c r="S33">
        <v>23.652817553188569</v>
      </c>
    </row>
    <row r="34" spans="1:19">
      <c r="A34" t="s">
        <v>48</v>
      </c>
      <c r="B34" s="34" t="s">
        <v>73</v>
      </c>
      <c r="C34">
        <v>0</v>
      </c>
      <c r="D34">
        <v>0</v>
      </c>
      <c r="E34">
        <v>0</v>
      </c>
      <c r="F34">
        <v>0</v>
      </c>
      <c r="G34">
        <v>0</v>
      </c>
      <c r="H34">
        <v>0</v>
      </c>
      <c r="I34">
        <v>0</v>
      </c>
      <c r="J34">
        <v>0</v>
      </c>
      <c r="K34">
        <v>0</v>
      </c>
      <c r="L34">
        <v>0</v>
      </c>
      <c r="M34">
        <v>7.8212769881687692</v>
      </c>
      <c r="N34">
        <v>9.6080138936994075E-2</v>
      </c>
      <c r="O34">
        <v>0</v>
      </c>
      <c r="P34">
        <v>0</v>
      </c>
      <c r="Q34">
        <v>0</v>
      </c>
      <c r="R34">
        <v>7.206775034307733E-2</v>
      </c>
      <c r="S34">
        <v>7.9894248774488403</v>
      </c>
    </row>
    <row r="35" spans="1:19">
      <c r="A35" t="s">
        <v>48</v>
      </c>
      <c r="B35" s="34" t="s">
        <v>74</v>
      </c>
      <c r="C35">
        <v>0</v>
      </c>
      <c r="D35">
        <v>0</v>
      </c>
      <c r="E35">
        <v>0</v>
      </c>
      <c r="F35">
        <v>0</v>
      </c>
      <c r="G35">
        <v>0</v>
      </c>
      <c r="H35">
        <v>0</v>
      </c>
      <c r="I35">
        <v>0</v>
      </c>
      <c r="J35">
        <v>0</v>
      </c>
      <c r="K35">
        <v>0</v>
      </c>
      <c r="L35">
        <v>0</v>
      </c>
      <c r="M35">
        <v>0</v>
      </c>
      <c r="N35">
        <v>0</v>
      </c>
      <c r="O35">
        <v>0</v>
      </c>
      <c r="P35">
        <v>0</v>
      </c>
      <c r="Q35">
        <v>0.14711320286189711</v>
      </c>
      <c r="R35">
        <v>1.0097243978168935</v>
      </c>
      <c r="S35">
        <v>1.1568376006787844</v>
      </c>
    </row>
    <row r="36" spans="1:19">
      <c r="A36" t="s">
        <v>48</v>
      </c>
      <c r="B36" s="34" t="s">
        <v>75</v>
      </c>
      <c r="C36">
        <v>0</v>
      </c>
      <c r="D36">
        <v>0</v>
      </c>
      <c r="E36">
        <v>0</v>
      </c>
      <c r="F36">
        <v>0</v>
      </c>
      <c r="G36">
        <v>0</v>
      </c>
      <c r="H36">
        <v>0</v>
      </c>
      <c r="I36">
        <v>0</v>
      </c>
      <c r="J36">
        <v>0</v>
      </c>
      <c r="K36">
        <v>0</v>
      </c>
      <c r="L36">
        <v>0</v>
      </c>
      <c r="M36">
        <v>0</v>
      </c>
      <c r="N36">
        <v>0</v>
      </c>
      <c r="O36">
        <v>0</v>
      </c>
      <c r="P36">
        <v>0</v>
      </c>
      <c r="Q36">
        <v>0</v>
      </c>
      <c r="R36">
        <v>0</v>
      </c>
      <c r="S36">
        <v>0</v>
      </c>
    </row>
    <row r="37" spans="1:19">
      <c r="A37" t="s">
        <v>48</v>
      </c>
      <c r="B37" s="34" t="s">
        <v>76</v>
      </c>
      <c r="C37">
        <v>0</v>
      </c>
      <c r="D37">
        <v>0</v>
      </c>
      <c r="E37">
        <v>0</v>
      </c>
      <c r="F37">
        <v>0</v>
      </c>
      <c r="G37">
        <v>0</v>
      </c>
      <c r="H37">
        <v>0</v>
      </c>
      <c r="I37">
        <v>0</v>
      </c>
      <c r="J37">
        <v>0</v>
      </c>
      <c r="K37">
        <v>0</v>
      </c>
      <c r="L37">
        <v>0</v>
      </c>
      <c r="M37">
        <v>0</v>
      </c>
      <c r="N37">
        <v>0</v>
      </c>
      <c r="O37">
        <v>0</v>
      </c>
      <c r="P37">
        <v>0</v>
      </c>
      <c r="Q37">
        <v>0</v>
      </c>
      <c r="R37">
        <v>0</v>
      </c>
      <c r="S37">
        <v>0</v>
      </c>
    </row>
    <row r="38" spans="1:19">
      <c r="A38" t="s">
        <v>48</v>
      </c>
      <c r="B38" s="34" t="s">
        <v>77</v>
      </c>
      <c r="C38">
        <v>0</v>
      </c>
      <c r="D38">
        <v>0</v>
      </c>
      <c r="E38">
        <v>0</v>
      </c>
      <c r="F38">
        <v>0</v>
      </c>
      <c r="G38">
        <v>0</v>
      </c>
      <c r="H38">
        <v>0</v>
      </c>
      <c r="I38">
        <v>0</v>
      </c>
      <c r="J38">
        <v>0</v>
      </c>
      <c r="K38">
        <v>0</v>
      </c>
      <c r="L38">
        <v>0</v>
      </c>
      <c r="M38">
        <v>0</v>
      </c>
      <c r="N38">
        <v>0</v>
      </c>
      <c r="O38">
        <v>0</v>
      </c>
      <c r="P38">
        <v>0</v>
      </c>
      <c r="Q38">
        <v>0</v>
      </c>
      <c r="R38">
        <v>1.8644838158515289</v>
      </c>
      <c r="S38">
        <v>1.8644838158515427</v>
      </c>
    </row>
    <row r="39" spans="1:19">
      <c r="A39" t="s">
        <v>48</v>
      </c>
      <c r="B39" s="34" t="s">
        <v>78</v>
      </c>
      <c r="C39">
        <v>0</v>
      </c>
      <c r="D39">
        <v>0</v>
      </c>
      <c r="E39">
        <v>0</v>
      </c>
      <c r="F39">
        <v>0</v>
      </c>
      <c r="G39">
        <v>0</v>
      </c>
      <c r="H39">
        <v>3.0819817576101696</v>
      </c>
      <c r="I39">
        <v>0</v>
      </c>
      <c r="J39">
        <v>0</v>
      </c>
      <c r="K39">
        <v>0</v>
      </c>
      <c r="L39">
        <v>0</v>
      </c>
      <c r="M39">
        <v>0</v>
      </c>
      <c r="N39">
        <v>0</v>
      </c>
      <c r="O39">
        <v>0</v>
      </c>
      <c r="P39">
        <v>0</v>
      </c>
      <c r="Q39">
        <v>0</v>
      </c>
      <c r="R39">
        <v>0</v>
      </c>
      <c r="S39">
        <v>3.0819817576101798</v>
      </c>
    </row>
    <row r="40" spans="1:19">
      <c r="A40" t="s">
        <v>48</v>
      </c>
      <c r="B40" s="34" t="s">
        <v>79</v>
      </c>
      <c r="C40">
        <v>0</v>
      </c>
      <c r="D40">
        <v>0</v>
      </c>
      <c r="E40">
        <v>0</v>
      </c>
      <c r="F40">
        <v>0</v>
      </c>
      <c r="G40">
        <v>0</v>
      </c>
      <c r="H40">
        <v>0</v>
      </c>
      <c r="I40">
        <v>0</v>
      </c>
      <c r="J40">
        <v>0</v>
      </c>
      <c r="K40">
        <v>0</v>
      </c>
      <c r="L40">
        <v>0</v>
      </c>
      <c r="M40">
        <v>0</v>
      </c>
      <c r="N40">
        <v>0</v>
      </c>
      <c r="O40">
        <v>0</v>
      </c>
      <c r="P40">
        <v>0</v>
      </c>
      <c r="Q40">
        <v>0</v>
      </c>
      <c r="R40">
        <v>1.2941540547389665</v>
      </c>
      <c r="S40">
        <v>1.2941540547389252</v>
      </c>
    </row>
    <row r="41" spans="1:19">
      <c r="A41" t="s">
        <v>48</v>
      </c>
      <c r="B41" s="34" t="s">
        <v>80</v>
      </c>
      <c r="C41">
        <v>0</v>
      </c>
      <c r="D41">
        <v>0</v>
      </c>
      <c r="E41">
        <v>0</v>
      </c>
      <c r="F41">
        <v>0</v>
      </c>
      <c r="G41">
        <v>0</v>
      </c>
      <c r="H41">
        <v>0</v>
      </c>
      <c r="I41">
        <v>0</v>
      </c>
      <c r="J41">
        <v>0</v>
      </c>
      <c r="K41">
        <v>0</v>
      </c>
      <c r="L41">
        <v>0</v>
      </c>
      <c r="M41">
        <v>0</v>
      </c>
      <c r="N41">
        <v>0</v>
      </c>
      <c r="O41">
        <v>0</v>
      </c>
      <c r="P41">
        <v>0</v>
      </c>
      <c r="Q41">
        <v>0</v>
      </c>
      <c r="R41">
        <v>0.78252022389018183</v>
      </c>
      <c r="S41">
        <v>0.78252022389017384</v>
      </c>
    </row>
    <row r="42" spans="1:19">
      <c r="A42" t="s">
        <v>48</v>
      </c>
      <c r="B42" s="34" t="s">
        <v>81</v>
      </c>
      <c r="C42">
        <v>0</v>
      </c>
      <c r="D42">
        <v>0</v>
      </c>
      <c r="E42">
        <v>0</v>
      </c>
      <c r="F42">
        <v>0.35700592057366148</v>
      </c>
      <c r="G42">
        <v>1.4792774493104288</v>
      </c>
      <c r="H42">
        <v>0</v>
      </c>
      <c r="I42">
        <v>0</v>
      </c>
      <c r="J42">
        <v>0</v>
      </c>
      <c r="K42">
        <v>0</v>
      </c>
      <c r="L42">
        <v>0</v>
      </c>
      <c r="M42">
        <v>0</v>
      </c>
      <c r="N42">
        <v>0</v>
      </c>
      <c r="O42">
        <v>0</v>
      </c>
      <c r="P42">
        <v>0</v>
      </c>
      <c r="Q42">
        <v>0</v>
      </c>
      <c r="R42">
        <v>0.35372383303546862</v>
      </c>
      <c r="S42">
        <v>2.1900072029195883</v>
      </c>
    </row>
    <row r="43" spans="1:19">
      <c r="A43" t="s">
        <v>48</v>
      </c>
      <c r="B43" s="34" t="s">
        <v>82</v>
      </c>
      <c r="C43">
        <v>0</v>
      </c>
      <c r="D43">
        <v>0</v>
      </c>
      <c r="E43">
        <v>0</v>
      </c>
      <c r="F43">
        <v>0</v>
      </c>
      <c r="G43">
        <v>0</v>
      </c>
      <c r="H43">
        <v>0</v>
      </c>
      <c r="I43">
        <v>0</v>
      </c>
      <c r="J43">
        <v>0</v>
      </c>
      <c r="K43">
        <v>0</v>
      </c>
      <c r="L43">
        <v>0</v>
      </c>
      <c r="M43">
        <v>0</v>
      </c>
      <c r="N43">
        <v>0</v>
      </c>
      <c r="O43">
        <v>0</v>
      </c>
      <c r="P43">
        <v>0</v>
      </c>
      <c r="Q43">
        <v>0</v>
      </c>
      <c r="R43">
        <v>0</v>
      </c>
      <c r="S43">
        <v>0</v>
      </c>
    </row>
    <row r="44" spans="1:19">
      <c r="A44" t="s">
        <v>48</v>
      </c>
      <c r="B44" s="34" t="s">
        <v>83</v>
      </c>
      <c r="C44">
        <v>0</v>
      </c>
      <c r="D44">
        <v>0</v>
      </c>
      <c r="E44">
        <v>0</v>
      </c>
      <c r="F44">
        <v>0</v>
      </c>
      <c r="G44">
        <v>0</v>
      </c>
      <c r="H44">
        <v>0</v>
      </c>
      <c r="I44">
        <v>0</v>
      </c>
      <c r="J44">
        <v>0</v>
      </c>
      <c r="K44">
        <v>0</v>
      </c>
      <c r="L44">
        <v>0</v>
      </c>
      <c r="M44">
        <v>0</v>
      </c>
      <c r="N44">
        <v>0</v>
      </c>
      <c r="O44">
        <v>0</v>
      </c>
      <c r="P44">
        <v>1.0219483754116965E-3</v>
      </c>
      <c r="Q44">
        <v>0</v>
      </c>
      <c r="R44">
        <v>9.3910410260118482E-3</v>
      </c>
      <c r="S44">
        <v>1.041298940143065E-2</v>
      </c>
    </row>
    <row r="45" spans="1:19">
      <c r="A45" t="s">
        <v>48</v>
      </c>
      <c r="B45" s="34" t="s">
        <v>84</v>
      </c>
      <c r="C45">
        <v>0</v>
      </c>
      <c r="D45">
        <v>0</v>
      </c>
      <c r="E45">
        <v>0</v>
      </c>
      <c r="F45">
        <v>0</v>
      </c>
      <c r="G45">
        <v>0</v>
      </c>
      <c r="H45">
        <v>0</v>
      </c>
      <c r="I45">
        <v>0</v>
      </c>
      <c r="J45">
        <v>0</v>
      </c>
      <c r="K45">
        <v>0</v>
      </c>
      <c r="L45">
        <v>0</v>
      </c>
      <c r="M45">
        <v>0</v>
      </c>
      <c r="N45">
        <v>6.4914098808888099E-3</v>
      </c>
      <c r="O45">
        <v>0</v>
      </c>
      <c r="P45">
        <v>0.83601376009199146</v>
      </c>
      <c r="Q45">
        <v>0</v>
      </c>
      <c r="R45">
        <v>5.1197062815848682E-3</v>
      </c>
      <c r="S45">
        <v>0.84762487625442873</v>
      </c>
    </row>
    <row r="46" spans="1:19">
      <c r="A46" t="s">
        <v>48</v>
      </c>
      <c r="B46" s="34" t="s">
        <v>85</v>
      </c>
      <c r="C46">
        <v>0</v>
      </c>
      <c r="D46">
        <v>0</v>
      </c>
      <c r="E46">
        <v>0</v>
      </c>
      <c r="F46">
        <v>0</v>
      </c>
      <c r="G46">
        <v>0</v>
      </c>
      <c r="H46">
        <v>0</v>
      </c>
      <c r="I46">
        <v>0</v>
      </c>
      <c r="J46">
        <v>0</v>
      </c>
      <c r="K46">
        <v>0</v>
      </c>
      <c r="L46">
        <v>0</v>
      </c>
      <c r="M46">
        <v>0</v>
      </c>
      <c r="N46">
        <v>6.9335834739125524E-2</v>
      </c>
      <c r="O46">
        <v>0</v>
      </c>
      <c r="P46">
        <v>8.3975518802625437E-2</v>
      </c>
      <c r="Q46">
        <v>0</v>
      </c>
      <c r="R46">
        <v>0.33448592848633485</v>
      </c>
      <c r="S46">
        <v>0.48779728202813999</v>
      </c>
    </row>
    <row r="47" spans="1:19">
      <c r="A47" t="s">
        <v>48</v>
      </c>
      <c r="B47" s="34" t="s">
        <v>86</v>
      </c>
      <c r="C47">
        <v>0</v>
      </c>
      <c r="D47">
        <v>0</v>
      </c>
      <c r="E47">
        <v>0</v>
      </c>
      <c r="F47">
        <v>0</v>
      </c>
      <c r="G47">
        <v>0</v>
      </c>
      <c r="H47">
        <v>0</v>
      </c>
      <c r="I47">
        <v>0</v>
      </c>
      <c r="J47">
        <v>0</v>
      </c>
      <c r="K47">
        <v>0</v>
      </c>
      <c r="L47">
        <v>0</v>
      </c>
      <c r="M47">
        <v>0</v>
      </c>
      <c r="N47">
        <v>0</v>
      </c>
      <c r="O47">
        <v>0</v>
      </c>
      <c r="P47">
        <v>0.28648834841543636</v>
      </c>
      <c r="Q47">
        <v>0</v>
      </c>
      <c r="R47">
        <v>0.28859597189006259</v>
      </c>
      <c r="S47">
        <v>0.57508432030562062</v>
      </c>
    </row>
    <row r="48" spans="1:19">
      <c r="A48" t="s">
        <v>48</v>
      </c>
      <c r="B48" s="34" t="s">
        <v>87</v>
      </c>
      <c r="C48">
        <v>0</v>
      </c>
      <c r="D48">
        <v>0.17342774230246361</v>
      </c>
      <c r="E48">
        <v>0</v>
      </c>
      <c r="F48">
        <v>0</v>
      </c>
      <c r="G48">
        <v>0</v>
      </c>
      <c r="H48">
        <v>0</v>
      </c>
      <c r="I48">
        <v>0</v>
      </c>
      <c r="J48">
        <v>28.855571755092157</v>
      </c>
      <c r="K48">
        <v>0</v>
      </c>
      <c r="L48">
        <v>0</v>
      </c>
      <c r="M48">
        <v>0</v>
      </c>
      <c r="N48">
        <v>4.4163828123580435</v>
      </c>
      <c r="O48">
        <v>0</v>
      </c>
      <c r="P48">
        <v>2.0547734670870152</v>
      </c>
      <c r="Q48">
        <v>0.62989447955719946</v>
      </c>
      <c r="R48">
        <v>0.53494872775298674</v>
      </c>
      <c r="S48">
        <v>36.664998984149776</v>
      </c>
    </row>
    <row r="49" spans="1:19">
      <c r="A49" t="s">
        <v>48</v>
      </c>
      <c r="B49" s="34" t="s">
        <v>88</v>
      </c>
      <c r="C49">
        <v>0</v>
      </c>
      <c r="D49">
        <v>0.15123714835318602</v>
      </c>
      <c r="E49">
        <v>0</v>
      </c>
      <c r="F49">
        <v>0</v>
      </c>
      <c r="G49">
        <v>0</v>
      </c>
      <c r="H49">
        <v>0</v>
      </c>
      <c r="I49">
        <v>0</v>
      </c>
      <c r="J49">
        <v>0</v>
      </c>
      <c r="K49">
        <v>3.4473380687434732E-2</v>
      </c>
      <c r="L49">
        <v>0</v>
      </c>
      <c r="M49">
        <v>0</v>
      </c>
      <c r="N49">
        <v>2.6322676139777919</v>
      </c>
      <c r="O49">
        <v>0</v>
      </c>
      <c r="P49">
        <v>1.1370127304955986</v>
      </c>
      <c r="Q49">
        <v>15.272886751555248</v>
      </c>
      <c r="R49">
        <v>0.13325964856456274</v>
      </c>
      <c r="S49">
        <v>19.361137273633943</v>
      </c>
    </row>
    <row r="50" spans="1:19">
      <c r="A50" t="s">
        <v>48</v>
      </c>
      <c r="B50" s="34" t="s">
        <v>89</v>
      </c>
      <c r="C50">
        <v>0</v>
      </c>
      <c r="D50">
        <v>6.6784608777240795E-2</v>
      </c>
      <c r="E50">
        <v>0</v>
      </c>
      <c r="F50">
        <v>0</v>
      </c>
      <c r="G50">
        <v>0</v>
      </c>
      <c r="H50">
        <v>0</v>
      </c>
      <c r="I50">
        <v>0.81849024563610406</v>
      </c>
      <c r="J50">
        <v>0</v>
      </c>
      <c r="K50">
        <v>9.7892701374648269E-3</v>
      </c>
      <c r="L50">
        <v>0</v>
      </c>
      <c r="M50">
        <v>15.266126151161146</v>
      </c>
      <c r="N50">
        <v>1.1503587163635949</v>
      </c>
      <c r="O50">
        <v>0</v>
      </c>
      <c r="P50">
        <v>0.64014083979913217</v>
      </c>
      <c r="Q50">
        <v>1.0289770086679226</v>
      </c>
      <c r="R50">
        <v>8.5545718590651632E-5</v>
      </c>
      <c r="S50">
        <v>18.980752386261457</v>
      </c>
    </row>
    <row r="51" spans="1:19">
      <c r="A51" t="s">
        <v>230</v>
      </c>
      <c r="B51" s="34" t="s">
        <v>90</v>
      </c>
      <c r="C51">
        <v>0</v>
      </c>
      <c r="D51">
        <v>7.7687203802689897E-4</v>
      </c>
      <c r="E51">
        <v>0</v>
      </c>
      <c r="F51">
        <v>0</v>
      </c>
      <c r="G51">
        <v>0</v>
      </c>
      <c r="H51">
        <v>0</v>
      </c>
      <c r="I51">
        <v>1.0170620160580448</v>
      </c>
      <c r="J51">
        <v>0</v>
      </c>
      <c r="K51">
        <v>0.20826299593813924</v>
      </c>
      <c r="L51">
        <v>13.053181631040459</v>
      </c>
      <c r="M51">
        <v>10.264740741194565</v>
      </c>
      <c r="N51">
        <v>3.9425305898790342E-2</v>
      </c>
      <c r="O51">
        <v>29.034644943020545</v>
      </c>
      <c r="P51">
        <v>1.0007581603942377</v>
      </c>
      <c r="Q51">
        <v>0.91631140203157457</v>
      </c>
      <c r="R51">
        <v>4.4337726111800535E-3</v>
      </c>
      <c r="S51">
        <v>55.539597840225724</v>
      </c>
    </row>
    <row r="52" spans="1:19">
      <c r="A52" t="s">
        <v>48</v>
      </c>
      <c r="B52" s="34" t="s">
        <v>91</v>
      </c>
      <c r="C52">
        <v>0</v>
      </c>
      <c r="D52">
        <v>1.6627864500491252E-2</v>
      </c>
      <c r="E52">
        <v>1.3120160546422639</v>
      </c>
      <c r="F52">
        <v>0</v>
      </c>
      <c r="G52">
        <v>0</v>
      </c>
      <c r="H52">
        <v>0</v>
      </c>
      <c r="I52">
        <v>1.3073469311529511</v>
      </c>
      <c r="J52">
        <v>0</v>
      </c>
      <c r="K52">
        <v>1.4551990149141991E-4</v>
      </c>
      <c r="L52">
        <v>1.4593030622026504</v>
      </c>
      <c r="M52">
        <v>5.3872217522707331</v>
      </c>
      <c r="N52">
        <v>0.23939262273838047</v>
      </c>
      <c r="O52">
        <v>7.3578189652706385</v>
      </c>
      <c r="P52">
        <v>0.66097476145937684</v>
      </c>
      <c r="Q52">
        <v>7.6067930658282989E-2</v>
      </c>
      <c r="R52">
        <v>9.3680733483424206E-2</v>
      </c>
      <c r="S52">
        <v>17.910596198280643</v>
      </c>
    </row>
    <row r="53" spans="1:19">
      <c r="A53" t="s">
        <v>48</v>
      </c>
      <c r="B53" s="34" t="s">
        <v>92</v>
      </c>
      <c r="C53">
        <v>0</v>
      </c>
      <c r="D53">
        <v>3.9258216732372397E-2</v>
      </c>
      <c r="E53">
        <v>0.95207565923690041</v>
      </c>
      <c r="F53">
        <v>0</v>
      </c>
      <c r="G53">
        <v>0</v>
      </c>
      <c r="H53">
        <v>0</v>
      </c>
      <c r="I53">
        <v>2.787051087469905E-3</v>
      </c>
      <c r="J53">
        <v>0</v>
      </c>
      <c r="K53">
        <v>2.0847872887069796E-4</v>
      </c>
      <c r="L53">
        <v>7.815664082084389</v>
      </c>
      <c r="M53">
        <v>0.10297875466029893</v>
      </c>
      <c r="N53">
        <v>0.52942897663998423</v>
      </c>
      <c r="O53">
        <v>10.577352587095064</v>
      </c>
      <c r="P53">
        <v>0.59934778342997852</v>
      </c>
      <c r="Q53">
        <v>0.32174866255136791</v>
      </c>
      <c r="R53">
        <v>0.681607012323596</v>
      </c>
      <c r="S53">
        <v>21.622457264570244</v>
      </c>
    </row>
    <row r="54" spans="1:19">
      <c r="A54" t="s">
        <v>230</v>
      </c>
      <c r="B54" s="34" t="s">
        <v>93</v>
      </c>
      <c r="C54">
        <v>0</v>
      </c>
      <c r="D54">
        <v>1.6295483553579793E-2</v>
      </c>
      <c r="E54">
        <v>1.2103555857646366</v>
      </c>
      <c r="F54">
        <v>0.29804380923489499</v>
      </c>
      <c r="G54">
        <v>0.89339107614235624</v>
      </c>
      <c r="H54">
        <v>1.0140817408757608</v>
      </c>
      <c r="I54">
        <v>0.14109564856235934</v>
      </c>
      <c r="J54">
        <v>0</v>
      </c>
      <c r="K54">
        <v>0.16564708222676111</v>
      </c>
      <c r="L54">
        <v>5.0732199703654572</v>
      </c>
      <c r="M54">
        <v>1.8751379020429511</v>
      </c>
      <c r="N54">
        <v>0.5905881244357829</v>
      </c>
      <c r="O54">
        <v>2.786224529479739</v>
      </c>
      <c r="P54">
        <v>0.50386553828887948</v>
      </c>
      <c r="Q54">
        <v>0.38174068815091289</v>
      </c>
      <c r="R54">
        <v>2.879636358236068</v>
      </c>
      <c r="S54">
        <v>17.829323537359699</v>
      </c>
    </row>
    <row r="55" spans="1:19">
      <c r="A55" t="s">
        <v>48</v>
      </c>
      <c r="B55" s="34" t="s">
        <v>94</v>
      </c>
      <c r="C55">
        <v>0</v>
      </c>
      <c r="D55">
        <v>0.36934997119634727</v>
      </c>
      <c r="E55">
        <v>1.1029540617553568</v>
      </c>
      <c r="F55">
        <v>0.44524007605759575</v>
      </c>
      <c r="G55">
        <v>1.8771636692185498</v>
      </c>
      <c r="H55">
        <v>3.6963067026464529</v>
      </c>
      <c r="I55">
        <v>0.40806192995337476</v>
      </c>
      <c r="J55">
        <v>0</v>
      </c>
      <c r="K55">
        <v>3.5650596271291635E-4</v>
      </c>
      <c r="L55">
        <v>0</v>
      </c>
      <c r="M55">
        <v>2.5329709299940077</v>
      </c>
      <c r="N55">
        <v>3.8230795444579968</v>
      </c>
      <c r="O55">
        <v>0.51957750667580171</v>
      </c>
      <c r="P55">
        <v>0.87745010374744759</v>
      </c>
      <c r="Q55">
        <v>1.5496328123416063</v>
      </c>
      <c r="R55">
        <v>4.3007077627377992</v>
      </c>
      <c r="S55">
        <v>21.502851576744661</v>
      </c>
    </row>
    <row r="56" spans="1:19">
      <c r="A56" t="s">
        <v>48</v>
      </c>
      <c r="B56" s="34" t="s">
        <v>95</v>
      </c>
      <c r="C56">
        <v>0.52261737982494083</v>
      </c>
      <c r="D56">
        <v>3.3291487059328162E-5</v>
      </c>
      <c r="E56">
        <v>0.46504218256996666</v>
      </c>
      <c r="F56">
        <v>0.11108129697885905</v>
      </c>
      <c r="G56">
        <v>6.0018336432328567E-2</v>
      </c>
      <c r="H56">
        <v>0.48586341047421566</v>
      </c>
      <c r="I56">
        <v>2.354812587389965E-2</v>
      </c>
      <c r="J56">
        <v>0</v>
      </c>
      <c r="K56">
        <v>8.2800168415077535E-3</v>
      </c>
      <c r="L56">
        <v>2.4326610366486534E-2</v>
      </c>
      <c r="M56">
        <v>16.949155563293232</v>
      </c>
      <c r="N56">
        <v>6.2709174540135137E-2</v>
      </c>
      <c r="O56">
        <v>2.4115715278035594</v>
      </c>
      <c r="P56">
        <v>0.28995891395748075</v>
      </c>
      <c r="Q56">
        <v>2.6679154147483786E-2</v>
      </c>
      <c r="R56">
        <v>2.0091280756817742</v>
      </c>
      <c r="S56">
        <v>23.450013060272283</v>
      </c>
    </row>
    <row r="57" spans="1:19">
      <c r="A57" t="s">
        <v>230</v>
      </c>
      <c r="B57" s="34" t="s">
        <v>96</v>
      </c>
      <c r="C57">
        <v>0.21317678088310288</v>
      </c>
      <c r="D57">
        <v>2.2064890028559159E-3</v>
      </c>
      <c r="E57">
        <v>0</v>
      </c>
      <c r="F57">
        <v>8.0095741859591563E-3</v>
      </c>
      <c r="G57">
        <v>0.38778806627440066</v>
      </c>
      <c r="H57">
        <v>0.41127670686043416</v>
      </c>
      <c r="I57">
        <v>3.2306156613801029</v>
      </c>
      <c r="J57">
        <v>0</v>
      </c>
      <c r="K57">
        <v>2.0680885824964079E-6</v>
      </c>
      <c r="L57">
        <v>0.7993056169437267</v>
      </c>
      <c r="M57">
        <v>8.6383338372702667</v>
      </c>
      <c r="N57">
        <v>4.5979742339412155E-2</v>
      </c>
      <c r="O57">
        <v>3.0056652632523111</v>
      </c>
      <c r="P57">
        <v>0.22295226677881885</v>
      </c>
      <c r="Q57">
        <v>0.1043522978464182</v>
      </c>
      <c r="R57">
        <v>0.94745487139401874</v>
      </c>
      <c r="S57">
        <v>18.017119242499973</v>
      </c>
    </row>
    <row r="58" spans="1:19">
      <c r="A58" t="s">
        <v>230</v>
      </c>
      <c r="B58" s="34" t="s">
        <v>97</v>
      </c>
      <c r="C58">
        <v>0.5152871167369294</v>
      </c>
      <c r="D58">
        <v>3.3777224952689533E-2</v>
      </c>
      <c r="E58">
        <v>0.13725364118745631</v>
      </c>
      <c r="F58">
        <v>0.10558098749791012</v>
      </c>
      <c r="G58">
        <v>0.25508956993008702</v>
      </c>
      <c r="H58">
        <v>0.34506592817267467</v>
      </c>
      <c r="I58">
        <v>4.7923755868950479E-4</v>
      </c>
      <c r="J58">
        <v>0</v>
      </c>
      <c r="K58">
        <v>5.4305891371619897E-5</v>
      </c>
      <c r="L58">
        <v>2.9121703259255014</v>
      </c>
      <c r="M58">
        <v>9.8843123293420376E-2</v>
      </c>
      <c r="N58">
        <v>9.4989259696138362E-2</v>
      </c>
      <c r="O58">
        <v>14.537828793976217</v>
      </c>
      <c r="P58">
        <v>0.91487638596943377</v>
      </c>
      <c r="Q58">
        <v>0.28691654056560978</v>
      </c>
      <c r="R58">
        <v>1.3688941720987344</v>
      </c>
      <c r="S58">
        <v>21.607106613452459</v>
      </c>
    </row>
    <row r="59" spans="1:19">
      <c r="A59" t="s">
        <v>230</v>
      </c>
      <c r="B59" s="34" t="s">
        <v>98</v>
      </c>
      <c r="C59">
        <v>6.9908881875784923E-2</v>
      </c>
      <c r="D59">
        <v>7.2435402229629187E-3</v>
      </c>
      <c r="E59">
        <v>9.4983249564259964E-2</v>
      </c>
      <c r="F59">
        <v>0.2340199517720416</v>
      </c>
      <c r="G59">
        <v>0.95924657268108326</v>
      </c>
      <c r="H59">
        <v>0.44944652116058492</v>
      </c>
      <c r="I59">
        <v>1.9086113272836158E-2</v>
      </c>
      <c r="J59">
        <v>51.77199581496324</v>
      </c>
      <c r="K59">
        <v>2.250129992528993E-3</v>
      </c>
      <c r="L59">
        <v>1.1022485668259705</v>
      </c>
      <c r="M59">
        <v>1.948920669460918</v>
      </c>
      <c r="N59">
        <v>0.52804033851927912</v>
      </c>
      <c r="O59">
        <v>4.4715746760187756</v>
      </c>
      <c r="P59">
        <v>0.55613328862605016</v>
      </c>
      <c r="Q59">
        <v>21.084946341611129</v>
      </c>
      <c r="R59">
        <v>1.1453428359183917</v>
      </c>
      <c r="S59">
        <v>84.445387492485679</v>
      </c>
    </row>
    <row r="60" spans="1:19">
      <c r="A60" t="s">
        <v>48</v>
      </c>
      <c r="B60" s="34" t="s">
        <v>99</v>
      </c>
      <c r="C60">
        <v>0</v>
      </c>
      <c r="D60">
        <v>9.5583219741610659E-3</v>
      </c>
      <c r="E60">
        <v>0.32222936033334548</v>
      </c>
      <c r="F60">
        <v>0</v>
      </c>
      <c r="G60">
        <v>5.6986537559771122E-3</v>
      </c>
      <c r="H60">
        <v>1.9986003057964012</v>
      </c>
      <c r="I60">
        <v>0.35403120099297425</v>
      </c>
      <c r="J60">
        <v>20.689181026838213</v>
      </c>
      <c r="K60">
        <v>6.2253205667986256E-2</v>
      </c>
      <c r="L60">
        <v>0.67501935402761859</v>
      </c>
      <c r="M60">
        <v>0.91880018283764286</v>
      </c>
      <c r="N60">
        <v>0.17338866262354458</v>
      </c>
      <c r="O60">
        <v>6.8225396739793638</v>
      </c>
      <c r="P60">
        <v>0.2582647844598629</v>
      </c>
      <c r="Q60">
        <v>10.147616107280435</v>
      </c>
      <c r="R60">
        <v>1.5584372968937821</v>
      </c>
      <c r="S60">
        <v>43.995618137460838</v>
      </c>
    </row>
    <row r="61" spans="1:19">
      <c r="A61" t="s">
        <v>48</v>
      </c>
      <c r="B61" s="34" t="s">
        <v>101</v>
      </c>
      <c r="C61">
        <v>1.9086740971541172E-2</v>
      </c>
      <c r="D61">
        <v>4.8480541972764968E-2</v>
      </c>
      <c r="E61">
        <v>1.0406711952988914</v>
      </c>
      <c r="F61">
        <v>7.7877425582413728E-2</v>
      </c>
      <c r="G61">
        <v>0.25778959825685899</v>
      </c>
      <c r="H61">
        <v>0.28256008323833193</v>
      </c>
      <c r="I61">
        <v>0.50144249370730698</v>
      </c>
      <c r="J61">
        <v>2.942110141506447</v>
      </c>
      <c r="K61">
        <v>1.0734343809943869E-3</v>
      </c>
      <c r="L61">
        <v>2.6079900241649128</v>
      </c>
      <c r="M61">
        <v>3.8104888322591677</v>
      </c>
      <c r="N61">
        <v>0.56610698787399372</v>
      </c>
      <c r="O61">
        <v>5.5875688630193565</v>
      </c>
      <c r="P61">
        <v>0.47907752169587958</v>
      </c>
      <c r="Q61">
        <v>4.0925116447370371</v>
      </c>
      <c r="R61">
        <v>1.3190082519774222</v>
      </c>
      <c r="S61">
        <v>23.633843780644042</v>
      </c>
    </row>
    <row r="62" spans="1:19">
      <c r="A62" t="s">
        <v>48</v>
      </c>
      <c r="B62" s="34" t="s">
        <v>102</v>
      </c>
      <c r="C62">
        <v>7.2526490538940891E-2</v>
      </c>
      <c r="D62">
        <v>4.8948335052893643E-2</v>
      </c>
      <c r="E62">
        <v>9.3135822698755533E-3</v>
      </c>
      <c r="F62">
        <v>2.0559980107368148E-2</v>
      </c>
      <c r="G62">
        <v>8.4191465330229143E-2</v>
      </c>
      <c r="H62">
        <v>0.2207893015243183</v>
      </c>
      <c r="I62">
        <v>0.42704923970193853</v>
      </c>
      <c r="J62">
        <v>8.1726960012505003</v>
      </c>
      <c r="K62">
        <v>1.0903932577002173E-3</v>
      </c>
      <c r="L62">
        <v>19.410483710933306</v>
      </c>
      <c r="M62">
        <v>2.2381015993636311</v>
      </c>
      <c r="N62">
        <v>0.52409138650376974</v>
      </c>
      <c r="O62">
        <v>0.7201564458044345</v>
      </c>
      <c r="P62">
        <v>0.36421041195572812</v>
      </c>
      <c r="Q62">
        <v>9.5660659239380408</v>
      </c>
      <c r="R62">
        <v>0.24816689263830227</v>
      </c>
      <c r="S62">
        <v>42.128441160171633</v>
      </c>
    </row>
    <row r="63" spans="1:19">
      <c r="A63" t="s">
        <v>48</v>
      </c>
      <c r="B63" s="34" t="s">
        <v>103</v>
      </c>
      <c r="C63">
        <v>2.0851776530588673E-2</v>
      </c>
      <c r="D63">
        <v>0</v>
      </c>
      <c r="E63">
        <v>5.1732397762303037</v>
      </c>
      <c r="F63">
        <v>3.0798786498520858E-2</v>
      </c>
      <c r="G63">
        <v>0.1274965671607422</v>
      </c>
      <c r="H63">
        <v>9.674042827769469E-2</v>
      </c>
      <c r="I63">
        <v>1.2252844144420294E-3</v>
      </c>
      <c r="J63">
        <v>18.711573222270303</v>
      </c>
      <c r="K63">
        <v>1.2283578241234494E-6</v>
      </c>
      <c r="L63">
        <v>0</v>
      </c>
      <c r="M63">
        <v>0.95895537941483155</v>
      </c>
      <c r="N63">
        <v>1.2735722172649844E-3</v>
      </c>
      <c r="O63">
        <v>0.98840691421965232</v>
      </c>
      <c r="P63">
        <v>5.7563294123253783E-2</v>
      </c>
      <c r="Q63">
        <v>0.4451922247904605</v>
      </c>
      <c r="R63">
        <v>0.2621835455124959</v>
      </c>
      <c r="S63">
        <v>26.875502000019537</v>
      </c>
    </row>
    <row r="64" spans="1:19">
      <c r="A64" t="s">
        <v>48</v>
      </c>
      <c r="B64" s="34" t="s">
        <v>104</v>
      </c>
      <c r="C64">
        <v>0.12847390415777582</v>
      </c>
      <c r="D64">
        <v>1.9722641410013786E-4</v>
      </c>
      <c r="E64">
        <v>0</v>
      </c>
      <c r="F64">
        <v>1.0478021647575275E-4</v>
      </c>
      <c r="G64">
        <v>1.0433921974506433E-3</v>
      </c>
      <c r="H64">
        <v>5.0427761095761525E-5</v>
      </c>
      <c r="I64">
        <v>1.5653909982642489E-3</v>
      </c>
      <c r="J64">
        <v>0.11015821119116254</v>
      </c>
      <c r="K64">
        <v>3.9826054437752667E-5</v>
      </c>
      <c r="L64">
        <v>0</v>
      </c>
      <c r="M64">
        <v>0.19551960387725842</v>
      </c>
      <c r="N64">
        <v>1.1978765627183918E-2</v>
      </c>
      <c r="O64">
        <v>2.3856967156349072</v>
      </c>
      <c r="P64">
        <v>0.14468805495424242</v>
      </c>
      <c r="Q64">
        <v>1.6484237956752708</v>
      </c>
      <c r="R64">
        <v>5.1179981556895626E-2</v>
      </c>
      <c r="S64">
        <v>4.6791200763157121</v>
      </c>
    </row>
    <row r="65" spans="1:19">
      <c r="A65" t="s">
        <v>48</v>
      </c>
      <c r="B65" s="34" t="s">
        <v>105</v>
      </c>
      <c r="C65">
        <v>2.2575611857253985E-3</v>
      </c>
      <c r="D65">
        <v>3.409593412899703E-4</v>
      </c>
      <c r="E65">
        <v>0</v>
      </c>
      <c r="F65">
        <v>1.8805378762625224E-3</v>
      </c>
      <c r="G65">
        <v>0.49299334736480738</v>
      </c>
      <c r="H65">
        <v>0.26524511525520289</v>
      </c>
      <c r="I65">
        <v>2.7519753012299475E-3</v>
      </c>
      <c r="J65">
        <v>12.952800060937193</v>
      </c>
      <c r="K65">
        <v>7.1288878576880599E-5</v>
      </c>
      <c r="L65">
        <v>0.11594886441952212</v>
      </c>
      <c r="M65">
        <v>2.4388779006741856E-2</v>
      </c>
      <c r="N65">
        <v>2.988937413191195E-2</v>
      </c>
      <c r="O65">
        <v>0.79178954395834467</v>
      </c>
      <c r="P65">
        <v>7.0236533858301087E-2</v>
      </c>
      <c r="Q65">
        <v>4.1428260041537897</v>
      </c>
      <c r="R65">
        <v>0.49564782473030888</v>
      </c>
      <c r="S65">
        <v>19.389067770400288</v>
      </c>
    </row>
    <row r="66" spans="1:19">
      <c r="A66" t="s">
        <v>48</v>
      </c>
      <c r="B66" s="34" t="s">
        <v>106</v>
      </c>
      <c r="C66">
        <v>0.13757838651009791</v>
      </c>
      <c r="D66">
        <v>3.3541391599896109E-3</v>
      </c>
      <c r="E66">
        <v>3.0479176089791338E-2</v>
      </c>
      <c r="F66">
        <v>9.0888783033368448E-2</v>
      </c>
      <c r="G66">
        <v>0.13559562791182511</v>
      </c>
      <c r="H66">
        <v>1.2916334026498593</v>
      </c>
      <c r="I66">
        <v>7.3096914956494174E-6</v>
      </c>
      <c r="J66">
        <v>2.5024201942647721</v>
      </c>
      <c r="K66">
        <v>0</v>
      </c>
      <c r="L66">
        <v>0</v>
      </c>
      <c r="M66">
        <v>9.1323604483903864E-3</v>
      </c>
      <c r="N66">
        <v>1.4207682953717438E-2</v>
      </c>
      <c r="O66">
        <v>1.1320242714890867</v>
      </c>
      <c r="P66">
        <v>1.8590130377596381E-2</v>
      </c>
      <c r="Q66">
        <v>1.0432943325633062</v>
      </c>
      <c r="R66">
        <v>0.96232002122837557</v>
      </c>
      <c r="S66">
        <v>7.3715258183713104</v>
      </c>
    </row>
    <row r="67" spans="1:19">
      <c r="A67" t="s">
        <v>230</v>
      </c>
      <c r="B67" s="34" t="s">
        <v>107</v>
      </c>
      <c r="C67">
        <v>0</v>
      </c>
      <c r="D67">
        <v>6.2407573556777507E-4</v>
      </c>
      <c r="E67">
        <v>0</v>
      </c>
      <c r="F67">
        <v>0</v>
      </c>
      <c r="G67">
        <v>1.383255644805903E-2</v>
      </c>
      <c r="H67">
        <v>0.15342339095738033</v>
      </c>
      <c r="I67">
        <v>0.27542534563941423</v>
      </c>
      <c r="J67">
        <v>0.91244142410081963</v>
      </c>
      <c r="K67">
        <v>2.6211993760894003E-4</v>
      </c>
      <c r="L67">
        <v>2.3314869973473122</v>
      </c>
      <c r="M67">
        <v>1.833115404744575</v>
      </c>
      <c r="N67">
        <v>1.0439658645239547E-2</v>
      </c>
      <c r="O67">
        <v>8.9000208521241575E-2</v>
      </c>
      <c r="P67">
        <v>0.17257374241095036</v>
      </c>
      <c r="Q67">
        <v>0.4196934658961311</v>
      </c>
      <c r="R67">
        <v>0.81887568670545718</v>
      </c>
      <c r="S67">
        <v>7.0311940770886849</v>
      </c>
    </row>
    <row r="68" spans="1:19">
      <c r="A68" t="s">
        <v>48</v>
      </c>
      <c r="B68" s="34" t="s">
        <v>108</v>
      </c>
      <c r="C68">
        <v>0</v>
      </c>
      <c r="D68">
        <v>3.4182050043973344E-2</v>
      </c>
      <c r="E68">
        <v>0.56747512791082855</v>
      </c>
      <c r="F68">
        <v>0</v>
      </c>
      <c r="G68">
        <v>2.2573755800614492E-5</v>
      </c>
      <c r="H68">
        <v>3.6372016200312274E-2</v>
      </c>
      <c r="I68">
        <v>0.20567780931712676</v>
      </c>
      <c r="J68">
        <v>0.10405032398151093</v>
      </c>
      <c r="K68">
        <v>5.2417202420340647E-4</v>
      </c>
      <c r="L68">
        <v>0</v>
      </c>
      <c r="M68">
        <v>3.1070392997566643</v>
      </c>
      <c r="N68">
        <v>0.511734245124007</v>
      </c>
      <c r="O68">
        <v>1.9097886234022212</v>
      </c>
      <c r="P68">
        <v>3.6289187083095698E-2</v>
      </c>
      <c r="Q68">
        <v>0.62791619128236675</v>
      </c>
      <c r="R68">
        <v>0.53258452787921939</v>
      </c>
      <c r="S68">
        <v>7.6736561477614487</v>
      </c>
    </row>
    <row r="69" spans="1:19">
      <c r="A69" t="s">
        <v>230</v>
      </c>
      <c r="B69" s="34" t="s">
        <v>109</v>
      </c>
      <c r="C69">
        <v>8.099358156805625E-4</v>
      </c>
      <c r="D69">
        <v>2.5482703406311868E-2</v>
      </c>
      <c r="E69">
        <v>0</v>
      </c>
      <c r="F69">
        <v>9.8239103073751721E-3</v>
      </c>
      <c r="G69">
        <v>3.0561337461969984E-2</v>
      </c>
      <c r="H69">
        <v>0</v>
      </c>
      <c r="I69">
        <v>1.3132876403288307E-2</v>
      </c>
      <c r="J69">
        <v>8.1838386677191011E-5</v>
      </c>
      <c r="K69">
        <v>5.2890861373747766E-3</v>
      </c>
      <c r="L69">
        <v>1.5043405931179876</v>
      </c>
      <c r="M69">
        <v>0.19063246316427751</v>
      </c>
      <c r="N69">
        <v>0.30959746355709328</v>
      </c>
      <c r="O69">
        <v>2.6125475435426893</v>
      </c>
      <c r="P69">
        <v>0.39887110284123395</v>
      </c>
      <c r="Q69">
        <v>1.1216120549306652E-4</v>
      </c>
      <c r="R69">
        <v>0.16694766778737602</v>
      </c>
      <c r="S69">
        <v>5.2682306831358119</v>
      </c>
    </row>
    <row r="70" spans="1:19">
      <c r="A70" t="s">
        <v>48</v>
      </c>
      <c r="B70" s="34" t="s">
        <v>110</v>
      </c>
      <c r="C70">
        <v>2.469128272730714E-6</v>
      </c>
      <c r="D70">
        <v>9.7012718012923216E-4</v>
      </c>
      <c r="E70">
        <v>0.12366569299029706</v>
      </c>
      <c r="F70">
        <v>0</v>
      </c>
      <c r="G70">
        <v>0.20274698549100556</v>
      </c>
      <c r="H70">
        <v>1.6364688527310989E-2</v>
      </c>
      <c r="I70">
        <v>3.2615642709465931E-4</v>
      </c>
      <c r="J70">
        <v>0</v>
      </c>
      <c r="K70">
        <v>1.3515417405907115E-5</v>
      </c>
      <c r="L70">
        <v>0.10271492569201257</v>
      </c>
      <c r="M70">
        <v>8.6199927804884169E-2</v>
      </c>
      <c r="N70">
        <v>0.39241947846248948</v>
      </c>
      <c r="O70">
        <v>0.36504573310168098</v>
      </c>
      <c r="P70">
        <v>7.5785692470237365E-2</v>
      </c>
      <c r="Q70">
        <v>8.9431803203865456E-5</v>
      </c>
      <c r="R70">
        <v>0.31196183110177955</v>
      </c>
      <c r="S70">
        <v>1.6783066555989308</v>
      </c>
    </row>
    <row r="71" spans="1:19">
      <c r="A71" t="s">
        <v>48</v>
      </c>
      <c r="B71" s="34" t="s">
        <v>111</v>
      </c>
      <c r="C71">
        <v>0.26494853833451582</v>
      </c>
      <c r="D71">
        <v>1.093042403399469E-3</v>
      </c>
      <c r="E71">
        <v>8.8478429375804524E-3</v>
      </c>
      <c r="F71">
        <v>5.4730646816825157E-6</v>
      </c>
      <c r="G71">
        <v>1.5745466626000848E-2</v>
      </c>
      <c r="H71">
        <v>0</v>
      </c>
      <c r="I71">
        <v>8.8222416372918389E-3</v>
      </c>
      <c r="J71">
        <v>1.7067571740767562E-3</v>
      </c>
      <c r="K71">
        <v>2.4723348049926486E-6</v>
      </c>
      <c r="L71">
        <v>9.5280287570886912E-3</v>
      </c>
      <c r="M71">
        <v>0.41036696993391786</v>
      </c>
      <c r="N71">
        <v>1.8843092683578533E-2</v>
      </c>
      <c r="O71">
        <v>2.5528761232141051</v>
      </c>
      <c r="P71">
        <v>1.1506605664582281E-2</v>
      </c>
      <c r="Q71">
        <v>1.0187585411799205E-2</v>
      </c>
      <c r="R71">
        <v>0.38852171610848174</v>
      </c>
      <c r="S71">
        <v>3.703001956285334</v>
      </c>
    </row>
    <row r="72" spans="1:19">
      <c r="A72" t="s">
        <v>230</v>
      </c>
      <c r="B72" s="34" t="s">
        <v>112</v>
      </c>
      <c r="C72">
        <v>7.9941096909128095E-2</v>
      </c>
      <c r="D72">
        <v>0</v>
      </c>
      <c r="E72">
        <v>1.1269636467470932</v>
      </c>
      <c r="F72">
        <v>1.0554074065429075E-2</v>
      </c>
      <c r="G72">
        <v>1.6865786082398415E-5</v>
      </c>
      <c r="H72">
        <v>4.1829336913924209E-2</v>
      </c>
      <c r="I72">
        <v>0.13489401167437265</v>
      </c>
      <c r="J72">
        <v>2.1732885511767108E-2</v>
      </c>
      <c r="K72">
        <v>6.7137494629110339E-4</v>
      </c>
      <c r="L72">
        <v>4.104127949135588</v>
      </c>
      <c r="M72">
        <v>0.59543837481214723</v>
      </c>
      <c r="N72">
        <v>2.319557467322042E-2</v>
      </c>
      <c r="O72">
        <v>0.16457280425777299</v>
      </c>
      <c r="P72">
        <v>6.4442537014187451E-2</v>
      </c>
      <c r="Q72">
        <v>0.42139197341059287</v>
      </c>
      <c r="R72">
        <v>5.8075086465184E-2</v>
      </c>
      <c r="S72">
        <v>6.8478475923225233</v>
      </c>
    </row>
    <row r="73" spans="1:19">
      <c r="A73" t="s">
        <v>48</v>
      </c>
      <c r="B73" s="34" t="s">
        <v>113</v>
      </c>
      <c r="C73">
        <v>7.9505200831948564E-3</v>
      </c>
      <c r="D73">
        <v>1.6718498788901748E-2</v>
      </c>
      <c r="E73">
        <v>0.33118257676875373</v>
      </c>
      <c r="F73">
        <v>3.8806195415175271E-3</v>
      </c>
      <c r="G73">
        <v>8.8186429799366195E-3</v>
      </c>
      <c r="H73">
        <v>0.54468311810745007</v>
      </c>
      <c r="I73">
        <v>2.9424658420040828E-5</v>
      </c>
      <c r="J73">
        <v>0.91273964491412585</v>
      </c>
      <c r="K73">
        <v>0</v>
      </c>
      <c r="L73">
        <v>3.3734085899510546E-3</v>
      </c>
      <c r="M73">
        <v>0.5127356995733976</v>
      </c>
      <c r="N73">
        <v>3.0241421576324257E-2</v>
      </c>
      <c r="O73">
        <v>0.23061252605714344</v>
      </c>
      <c r="P73">
        <v>0.12405642344026191</v>
      </c>
      <c r="Q73">
        <v>8.823732319901012E-2</v>
      </c>
      <c r="R73">
        <v>5.9949928908775263E-2</v>
      </c>
      <c r="S73">
        <v>2.875209777187024</v>
      </c>
    </row>
    <row r="74" spans="1:19">
      <c r="A74" t="s">
        <v>48</v>
      </c>
      <c r="B74" s="34" t="s">
        <v>114</v>
      </c>
      <c r="C74">
        <v>7.2441302661272466E-3</v>
      </c>
      <c r="D74">
        <v>0</v>
      </c>
      <c r="E74">
        <v>0</v>
      </c>
      <c r="F74">
        <v>4.6188253333778739E-4</v>
      </c>
      <c r="G74">
        <v>2.0143363928045055E-2</v>
      </c>
      <c r="H74">
        <v>1.7537726297511824E-4</v>
      </c>
      <c r="I74">
        <v>2.4260101461779371E-2</v>
      </c>
      <c r="J74">
        <v>3.2899298284405631E-4</v>
      </c>
      <c r="K74">
        <v>6.2371481268086448E-4</v>
      </c>
      <c r="L74">
        <v>1.9458278384982322</v>
      </c>
      <c r="M74">
        <v>1.5815445661829131E-2</v>
      </c>
      <c r="N74">
        <v>0.2601911242747974</v>
      </c>
      <c r="O74">
        <v>3.9743913150971366E-2</v>
      </c>
      <c r="P74">
        <v>0.12039506141521983</v>
      </c>
      <c r="Q74">
        <v>3.5104413541375834E-5</v>
      </c>
      <c r="R74">
        <v>0.33160782798373134</v>
      </c>
      <c r="S74">
        <v>2.7668538786458612</v>
      </c>
    </row>
    <row r="75" spans="1:19">
      <c r="A75" t="s">
        <v>230</v>
      </c>
      <c r="B75" s="34" t="s">
        <v>115</v>
      </c>
      <c r="C75">
        <v>1.8511298104161966E-2</v>
      </c>
      <c r="D75">
        <v>3.0099652393367204E-3</v>
      </c>
      <c r="E75">
        <v>1.4819346934785926E-2</v>
      </c>
      <c r="F75">
        <v>1.3415936159119735E-2</v>
      </c>
      <c r="G75">
        <v>0</v>
      </c>
      <c r="H75">
        <v>1.7584017881331349E-2</v>
      </c>
      <c r="I75">
        <v>0</v>
      </c>
      <c r="J75">
        <v>5.1613841236530789E-5</v>
      </c>
      <c r="K75">
        <v>1.4355595345794114E-7</v>
      </c>
      <c r="L75">
        <v>5.6814808031248276E-2</v>
      </c>
      <c r="M75">
        <v>0.13551072277614651</v>
      </c>
      <c r="N75">
        <v>5.0644342114622987E-3</v>
      </c>
      <c r="O75">
        <v>0.32043273496435631</v>
      </c>
      <c r="P75">
        <v>4.8707400496695641E-2</v>
      </c>
      <c r="Q75">
        <v>0.44834498913743914</v>
      </c>
      <c r="R75">
        <v>2.7095197252286596E-2</v>
      </c>
      <c r="S75">
        <v>1.109362608585343</v>
      </c>
    </row>
    <row r="76" spans="1:19">
      <c r="A76" t="s">
        <v>48</v>
      </c>
      <c r="B76" s="33" t="s">
        <v>116</v>
      </c>
      <c r="C76">
        <v>1.4036542711703959E-5</v>
      </c>
      <c r="D76">
        <v>6.4835546054187176E-6</v>
      </c>
      <c r="E76">
        <v>0</v>
      </c>
      <c r="F76">
        <v>0</v>
      </c>
      <c r="G76">
        <v>2.8504230843218181E-5</v>
      </c>
      <c r="H76">
        <v>7.4093725007884359E-5</v>
      </c>
      <c r="I76">
        <v>6.4840658545506358E-5</v>
      </c>
      <c r="J76">
        <v>1.1601085831085811</v>
      </c>
      <c r="K76">
        <v>5.1028115843898547E-7</v>
      </c>
      <c r="L76">
        <v>2.6963581387192903E-2</v>
      </c>
      <c r="M76">
        <v>1.5971282169857659E-4</v>
      </c>
      <c r="N76">
        <v>6.989817629333217E-2</v>
      </c>
      <c r="O76">
        <v>0.3981565296645897</v>
      </c>
      <c r="P76">
        <v>0.13020329610538539</v>
      </c>
      <c r="Q76">
        <v>2.6399862504064231E-2</v>
      </c>
      <c r="R76">
        <v>4.4752972978479022E-3</v>
      </c>
      <c r="S76">
        <v>1.8165535081757298</v>
      </c>
    </row>
    <row r="77" spans="1:19">
      <c r="A77" t="s">
        <v>48</v>
      </c>
      <c r="B77" s="33" t="s">
        <v>117</v>
      </c>
      <c r="C77">
        <v>0</v>
      </c>
      <c r="D77">
        <v>4.8238003504952331E-6</v>
      </c>
      <c r="E77">
        <v>4.4113363554956209E-3</v>
      </c>
      <c r="F77">
        <v>2.2031443992043265E-5</v>
      </c>
      <c r="G77">
        <v>1.6930316850682914E-5</v>
      </c>
      <c r="H77">
        <v>2.313758633398777E-5</v>
      </c>
      <c r="I77">
        <v>0</v>
      </c>
      <c r="J77">
        <v>2.9108623547415391E-2</v>
      </c>
      <c r="K77">
        <v>0</v>
      </c>
      <c r="L77">
        <v>0</v>
      </c>
      <c r="M77">
        <v>0.12187931472516311</v>
      </c>
      <c r="N77">
        <v>1.5672456135682467E-3</v>
      </c>
      <c r="O77">
        <v>0.22583198790223946</v>
      </c>
      <c r="P77">
        <v>5.3287129285557455E-3</v>
      </c>
      <c r="Q77">
        <v>9.614197666475377E-2</v>
      </c>
      <c r="R77">
        <v>2.1206503793113285E-2</v>
      </c>
      <c r="S77">
        <v>0.50554262467778699</v>
      </c>
    </row>
    <row r="78" spans="1:19">
      <c r="A78" t="s">
        <v>48</v>
      </c>
      <c r="B78" s="33" t="s">
        <v>118</v>
      </c>
      <c r="C78">
        <v>9.3746533957208555E-3</v>
      </c>
      <c r="D78">
        <v>0</v>
      </c>
      <c r="E78">
        <v>1.2980100585480159E-5</v>
      </c>
      <c r="F78">
        <v>0</v>
      </c>
      <c r="G78">
        <v>0</v>
      </c>
      <c r="H78">
        <v>0</v>
      </c>
      <c r="I78">
        <v>3.0844588244631765E-2</v>
      </c>
      <c r="J78">
        <v>1.829902210889145E-2</v>
      </c>
      <c r="K78">
        <v>7.9255946668399524E-4</v>
      </c>
      <c r="L78">
        <v>6.9625960027508427E-4</v>
      </c>
      <c r="M78">
        <v>0.12168923206148463</v>
      </c>
      <c r="N78">
        <v>2.7449400602534979E-3</v>
      </c>
      <c r="O78">
        <v>0.2053701470410374</v>
      </c>
      <c r="P78">
        <v>9.0548890729849063E-3</v>
      </c>
      <c r="Q78">
        <v>1.9990425581255522E-3</v>
      </c>
      <c r="R78">
        <v>6.1437662482575206E-3</v>
      </c>
      <c r="S78">
        <v>0.40702207995764184</v>
      </c>
    </row>
    <row r="79" spans="1:19">
      <c r="A79" t="s">
        <v>48</v>
      </c>
      <c r="B79" s="33" t="s">
        <v>119</v>
      </c>
      <c r="C79">
        <v>1.0695977727861461E-3</v>
      </c>
      <c r="D79">
        <v>4.5367995749057144E-6</v>
      </c>
      <c r="E79">
        <v>3.6167229676028256E-2</v>
      </c>
      <c r="F79">
        <v>0</v>
      </c>
      <c r="G79">
        <v>0</v>
      </c>
      <c r="H79">
        <v>2.235213244234302E-2</v>
      </c>
      <c r="I79">
        <v>2.8763685708810272E-6</v>
      </c>
      <c r="J79">
        <v>5.8683049792307429E-4</v>
      </c>
      <c r="K79">
        <v>0</v>
      </c>
      <c r="L79">
        <v>0.21339766507044544</v>
      </c>
      <c r="M79">
        <v>9.2600087026085021E-2</v>
      </c>
      <c r="N79">
        <v>3.9334221246036805E-3</v>
      </c>
      <c r="O79">
        <v>2.2664649949888371E-4</v>
      </c>
      <c r="P79">
        <v>1.1187955644157199E-2</v>
      </c>
      <c r="Q79">
        <v>1.8474246586667391</v>
      </c>
      <c r="R79">
        <v>0.15466314112468282</v>
      </c>
      <c r="S79">
        <v>2.3836167797145436</v>
      </c>
    </row>
    <row r="80" spans="1:19">
      <c r="A80" t="s">
        <v>48</v>
      </c>
      <c r="B80" s="33" t="s">
        <v>120</v>
      </c>
      <c r="C80">
        <v>0</v>
      </c>
      <c r="D80">
        <v>3.8207754952930273E-3</v>
      </c>
      <c r="E80">
        <v>0</v>
      </c>
      <c r="F80">
        <v>8.7948157315054232E-5</v>
      </c>
      <c r="G80">
        <v>9.8679209046919958E-2</v>
      </c>
      <c r="H80">
        <v>1.7087564298634561E-5</v>
      </c>
      <c r="I80">
        <v>4.0487636105979163E-6</v>
      </c>
      <c r="J80">
        <v>0</v>
      </c>
      <c r="K80">
        <v>0</v>
      </c>
      <c r="L80">
        <v>7.9393616242384724E-4</v>
      </c>
      <c r="M80">
        <v>0</v>
      </c>
      <c r="N80">
        <v>6.316170455388459E-3</v>
      </c>
      <c r="O80">
        <v>2.8056054944528341E-2</v>
      </c>
      <c r="P80">
        <v>5.3555632975740508E-2</v>
      </c>
      <c r="Q80">
        <v>3.0884287625251261</v>
      </c>
      <c r="R80">
        <v>0.20665493180667838</v>
      </c>
      <c r="S80">
        <v>3.4864145578969783</v>
      </c>
    </row>
    <row r="81" spans="1:19">
      <c r="A81" t="s">
        <v>48</v>
      </c>
      <c r="B81" s="33" t="s">
        <v>121</v>
      </c>
      <c r="C81">
        <v>1.367624982151483E-6</v>
      </c>
      <c r="D81">
        <v>0</v>
      </c>
      <c r="E81">
        <v>1.1100785442863526E-5</v>
      </c>
      <c r="F81">
        <v>7.4867236771907208E-2</v>
      </c>
      <c r="G81">
        <v>0.13977595258846431</v>
      </c>
      <c r="H81">
        <v>1.2815673223087742E-5</v>
      </c>
      <c r="I81">
        <v>0</v>
      </c>
      <c r="J81">
        <v>6.4243223741167128</v>
      </c>
      <c r="K81">
        <v>5.4724800735428403E-7</v>
      </c>
      <c r="L81">
        <v>0</v>
      </c>
      <c r="M81">
        <v>0</v>
      </c>
      <c r="N81">
        <v>9.427262967525607E-2</v>
      </c>
      <c r="O81">
        <v>0</v>
      </c>
      <c r="P81">
        <v>8.5499667287862735E-3</v>
      </c>
      <c r="Q81">
        <v>0.13860519874526744</v>
      </c>
      <c r="R81">
        <v>0.17083886674749493</v>
      </c>
      <c r="S81">
        <v>7.051258056705251</v>
      </c>
    </row>
    <row r="82" spans="1:19">
      <c r="A82" t="s">
        <v>48</v>
      </c>
      <c r="B82" s="33" t="s">
        <v>122</v>
      </c>
      <c r="C82">
        <v>0</v>
      </c>
      <c r="D82">
        <v>1.1867720322245034E-5</v>
      </c>
      <c r="E82">
        <v>0</v>
      </c>
      <c r="F82">
        <v>6.9210359749803718E-2</v>
      </c>
      <c r="G82">
        <v>0</v>
      </c>
      <c r="H82">
        <v>0</v>
      </c>
      <c r="I82">
        <v>6.5131088469172482E-6</v>
      </c>
      <c r="J82">
        <v>6.0283207006800694</v>
      </c>
      <c r="K82">
        <v>0</v>
      </c>
      <c r="L82">
        <v>7.4669948637051675E-4</v>
      </c>
      <c r="M82">
        <v>1.7664759078570569E-2</v>
      </c>
      <c r="N82">
        <v>5.6095648649119312E-3</v>
      </c>
      <c r="O82">
        <v>0.2036077415799582</v>
      </c>
      <c r="P82">
        <v>3.5542311999670062E-3</v>
      </c>
      <c r="Q82">
        <v>9.7709757816630827E-3</v>
      </c>
      <c r="R82">
        <v>8.6720369803892083E-2</v>
      </c>
      <c r="S82">
        <v>6.4252237830548893</v>
      </c>
    </row>
    <row r="83" spans="1:19">
      <c r="A83" t="s">
        <v>48</v>
      </c>
      <c r="B83" s="33" t="s">
        <v>123</v>
      </c>
      <c r="C83">
        <v>1.0257187366136122E-6</v>
      </c>
      <c r="D83">
        <v>0</v>
      </c>
      <c r="E83">
        <v>0</v>
      </c>
      <c r="F83">
        <v>2.1536546721545591E-6</v>
      </c>
      <c r="G83">
        <v>0.12188572157394617</v>
      </c>
      <c r="H83">
        <v>1.461355278209453E-5</v>
      </c>
      <c r="I83">
        <v>0</v>
      </c>
      <c r="J83">
        <v>1.3064773787277772E-2</v>
      </c>
      <c r="K83">
        <v>1.4315347617310792E-6</v>
      </c>
      <c r="L83">
        <v>0</v>
      </c>
      <c r="M83">
        <v>0</v>
      </c>
      <c r="N83">
        <v>1.4317789371176559E-3</v>
      </c>
      <c r="O83">
        <v>8.1399927975581932E-2</v>
      </c>
      <c r="P83">
        <v>1.4050929966131775E-2</v>
      </c>
      <c r="Q83">
        <v>3.5609358534145485E-3</v>
      </c>
      <c r="R83">
        <v>0.13343878478783111</v>
      </c>
      <c r="S83">
        <v>0.36885207734235337</v>
      </c>
    </row>
    <row r="84" spans="1:19">
      <c r="A84" t="s">
        <v>48</v>
      </c>
      <c r="B84" s="33" t="s">
        <v>124</v>
      </c>
      <c r="C84">
        <v>0</v>
      </c>
      <c r="D84">
        <v>8.6172402680162463E-6</v>
      </c>
      <c r="E84">
        <v>1.0440324022198411E-5</v>
      </c>
      <c r="F84">
        <v>3.0314747390125518E-6</v>
      </c>
      <c r="G84">
        <v>4.5148939359318518E-4</v>
      </c>
      <c r="H84">
        <v>1.3642797557444908E-4</v>
      </c>
      <c r="I84">
        <v>1.7037506934158841E-5</v>
      </c>
      <c r="J84">
        <v>2.6226338487106204E-2</v>
      </c>
      <c r="K84">
        <v>0</v>
      </c>
      <c r="L84">
        <v>0</v>
      </c>
      <c r="M84">
        <v>4.1172659251699883E-2</v>
      </c>
      <c r="N84">
        <v>7.7396204830648685E-3</v>
      </c>
      <c r="O84">
        <v>0.36956229403998009</v>
      </c>
      <c r="P84">
        <v>7.2056960071265053E-4</v>
      </c>
      <c r="Q84">
        <v>2.972672443895874E-2</v>
      </c>
      <c r="R84">
        <v>0.10227012550580739</v>
      </c>
      <c r="S84">
        <v>0.5780453757226951</v>
      </c>
    </row>
    <row r="85" spans="1:19">
      <c r="A85" t="s">
        <v>48</v>
      </c>
      <c r="B85" s="33" t="s">
        <v>125</v>
      </c>
      <c r="C85">
        <v>1.1696143178419049E-6</v>
      </c>
      <c r="D85">
        <v>0</v>
      </c>
      <c r="E85">
        <v>0</v>
      </c>
      <c r="F85">
        <v>3.0263012287479185E-4</v>
      </c>
      <c r="G85">
        <v>7.565077173401491E-4</v>
      </c>
      <c r="H85">
        <v>0.11005129513661771</v>
      </c>
      <c r="I85">
        <v>0</v>
      </c>
      <c r="J85">
        <v>0</v>
      </c>
      <c r="K85">
        <v>1.0394480709496889E-6</v>
      </c>
      <c r="L85">
        <v>1.9532757669509238E-3</v>
      </c>
      <c r="M85">
        <v>1.1862418175272609</v>
      </c>
      <c r="N85">
        <v>1.0603197917852469E-2</v>
      </c>
      <c r="O85">
        <v>2.9038316452556501E-4</v>
      </c>
      <c r="P85">
        <v>5.0298149701077932E-4</v>
      </c>
      <c r="Q85">
        <v>0.57169780753991972</v>
      </c>
      <c r="R85">
        <v>1.5619510717979068E-2</v>
      </c>
      <c r="S85">
        <v>1.8980216161711496</v>
      </c>
    </row>
    <row r="86" spans="1:19">
      <c r="A86" t="s">
        <v>230</v>
      </c>
      <c r="B86" s="33" t="s">
        <v>126</v>
      </c>
      <c r="C86">
        <v>0</v>
      </c>
      <c r="D86">
        <v>0</v>
      </c>
      <c r="E86">
        <v>1.4169107341867715E-2</v>
      </c>
      <c r="F86">
        <v>5.1195836219863899E-4</v>
      </c>
      <c r="G86">
        <v>1.0056876456054908E-5</v>
      </c>
      <c r="H86">
        <v>7.609972565500378E-2</v>
      </c>
      <c r="I86">
        <v>0.15183421695954102</v>
      </c>
      <c r="J86">
        <v>4.2882570824076538E-5</v>
      </c>
      <c r="K86">
        <v>3.8993219443742566E-3</v>
      </c>
      <c r="L86">
        <v>4.850808401049278E-2</v>
      </c>
      <c r="M86">
        <v>1.6252025997333988</v>
      </c>
      <c r="N86">
        <v>1.3149735639572668E-2</v>
      </c>
      <c r="O86">
        <v>4.033341246162081E-2</v>
      </c>
      <c r="P86">
        <v>9.4079569568208399E-3</v>
      </c>
      <c r="Q86">
        <v>0.5449169064183792</v>
      </c>
      <c r="R86">
        <v>3.1444055250773317E-4</v>
      </c>
      <c r="S86">
        <v>2.5284004054831257</v>
      </c>
    </row>
    <row r="87" spans="1:19">
      <c r="A87" t="s">
        <v>48</v>
      </c>
      <c r="B87" s="33" t="s">
        <v>127</v>
      </c>
      <c r="C87">
        <v>1.1000259867444129E-6</v>
      </c>
      <c r="D87">
        <v>4.2325603204496076E-6</v>
      </c>
      <c r="E87">
        <v>0</v>
      </c>
      <c r="F87">
        <v>0</v>
      </c>
      <c r="G87">
        <v>5.9004857906641561E-3</v>
      </c>
      <c r="H87">
        <v>0.1153029851421099</v>
      </c>
      <c r="I87">
        <v>0.28214617730859537</v>
      </c>
      <c r="J87">
        <v>0.34200308824293302</v>
      </c>
      <c r="K87">
        <v>3.108413889167938E-4</v>
      </c>
      <c r="L87">
        <v>1.4182881073168119E-3</v>
      </c>
      <c r="M87">
        <v>0.55702380158346898</v>
      </c>
      <c r="N87">
        <v>4.5810047499372786E-3</v>
      </c>
      <c r="O87">
        <v>1.0258492497996485E-3</v>
      </c>
      <c r="P87">
        <v>4.7627071602605042E-3</v>
      </c>
      <c r="Q87">
        <v>3.3648800922492228E-5</v>
      </c>
      <c r="R87">
        <v>2.9878985946119485E-2</v>
      </c>
      <c r="S87">
        <v>1.3443931960574673</v>
      </c>
    </row>
    <row r="88" spans="1:19">
      <c r="A88" t="s">
        <v>230</v>
      </c>
      <c r="B88" s="33" t="s">
        <v>128</v>
      </c>
      <c r="C88">
        <v>7.4020367276643739E-3</v>
      </c>
      <c r="D88">
        <v>1.881168576501091E-2</v>
      </c>
      <c r="E88">
        <v>0.18007368217334019</v>
      </c>
      <c r="F88">
        <v>3.9550535742045589E-3</v>
      </c>
      <c r="G88">
        <v>2.6307575446082865E-5</v>
      </c>
      <c r="H88">
        <v>3.5952888742585287E-5</v>
      </c>
      <c r="I88">
        <v>0</v>
      </c>
      <c r="J88">
        <v>4.8898462125634978E-5</v>
      </c>
      <c r="K88">
        <v>4.0859096322181099E-3</v>
      </c>
      <c r="L88">
        <v>0.61767464769049241</v>
      </c>
      <c r="M88">
        <v>0.29799329565193489</v>
      </c>
      <c r="N88">
        <v>3.4521898204872059E-2</v>
      </c>
      <c r="O88">
        <v>2.4607768533257968E-3</v>
      </c>
      <c r="P88">
        <v>1.6007451085272351E-2</v>
      </c>
      <c r="Q88">
        <v>5.6388851000122031E-4</v>
      </c>
      <c r="R88">
        <v>7.9693173170397813E-2</v>
      </c>
      <c r="S88">
        <v>1.2633546579652375</v>
      </c>
    </row>
    <row r="89" spans="1:19">
      <c r="A89" t="s">
        <v>48</v>
      </c>
      <c r="B89" s="33" t="s">
        <v>129</v>
      </c>
      <c r="C89">
        <v>0</v>
      </c>
      <c r="D89">
        <v>1.4038826470507138E-2</v>
      </c>
      <c r="E89">
        <v>1.9830450753488549E-5</v>
      </c>
      <c r="F89">
        <v>1.2756677560066265E-5</v>
      </c>
      <c r="G89">
        <v>0</v>
      </c>
      <c r="H89">
        <v>0.3201924871039683</v>
      </c>
      <c r="I89">
        <v>3.0437563296459302E-6</v>
      </c>
      <c r="J89">
        <v>0</v>
      </c>
      <c r="K89">
        <v>4.8338967599814708E-6</v>
      </c>
      <c r="L89">
        <v>0</v>
      </c>
      <c r="M89">
        <v>0.81207384764162782</v>
      </c>
      <c r="N89">
        <v>3.7386492269973814E-2</v>
      </c>
      <c r="O89">
        <v>9.1102484651912619E-3</v>
      </c>
      <c r="P89">
        <v>0.23447911432095481</v>
      </c>
      <c r="Q89">
        <v>5.1029420276904602E-5</v>
      </c>
      <c r="R89">
        <v>9.6087011089416308E-3</v>
      </c>
      <c r="S89">
        <v>1.4369812115826335</v>
      </c>
    </row>
    <row r="90" spans="1:19">
      <c r="A90" t="s">
        <v>48</v>
      </c>
      <c r="B90" s="33" t="s">
        <v>130</v>
      </c>
      <c r="C90">
        <v>9.4256248312873048E-2</v>
      </c>
      <c r="D90">
        <v>1.9709386623469216E-2</v>
      </c>
      <c r="E90">
        <v>0</v>
      </c>
      <c r="F90">
        <v>0</v>
      </c>
      <c r="G90">
        <v>7.0497857711515621E-6</v>
      </c>
      <c r="H90">
        <v>5.1384295921685919E-4</v>
      </c>
      <c r="I90">
        <v>6.7534953957212096E-2</v>
      </c>
      <c r="J90">
        <v>0</v>
      </c>
      <c r="K90">
        <v>0</v>
      </c>
      <c r="L90">
        <v>6.9662557608296538E-4</v>
      </c>
      <c r="M90">
        <v>9.4838538731352173E-2</v>
      </c>
      <c r="N90">
        <v>0.47223066153820525</v>
      </c>
      <c r="O90">
        <v>0.95276166515671434</v>
      </c>
      <c r="P90">
        <v>0.17923040643595911</v>
      </c>
      <c r="Q90">
        <v>2.7935397170608667E-4</v>
      </c>
      <c r="R90">
        <v>8.3219229459530197E-5</v>
      </c>
      <c r="S90">
        <v>1.8821419522781753</v>
      </c>
    </row>
    <row r="91" spans="1:19">
      <c r="A91" t="s">
        <v>230</v>
      </c>
      <c r="B91" s="33" t="s">
        <v>131</v>
      </c>
      <c r="C91">
        <v>0</v>
      </c>
      <c r="D91">
        <v>2.3320399845205841E-5</v>
      </c>
      <c r="E91">
        <v>3.8897977132165806E-2</v>
      </c>
      <c r="F91">
        <v>9.262718751124055E-6</v>
      </c>
      <c r="G91">
        <v>1.2052341035406755E-5</v>
      </c>
      <c r="H91">
        <v>8.6131403826783526E-4</v>
      </c>
      <c r="I91">
        <v>0</v>
      </c>
      <c r="J91">
        <v>4.5989159190185092E-5</v>
      </c>
      <c r="K91">
        <v>5.536020554364196E-5</v>
      </c>
      <c r="L91">
        <v>0.2295142142258868</v>
      </c>
      <c r="M91">
        <v>0.14097530059733288</v>
      </c>
      <c r="N91">
        <v>0.57667387264161363</v>
      </c>
      <c r="O91">
        <v>1.083985975254194</v>
      </c>
      <c r="P91">
        <v>5.4978614130664738E-2</v>
      </c>
      <c r="Q91">
        <v>2.257649526188743E-2</v>
      </c>
      <c r="R91">
        <v>0.19372860458337371</v>
      </c>
      <c r="S91">
        <v>2.3423383526894668</v>
      </c>
    </row>
    <row r="92" spans="1:19">
      <c r="A92" t="s">
        <v>48</v>
      </c>
      <c r="B92" s="33" t="s">
        <v>132</v>
      </c>
      <c r="C92">
        <v>2.0893998229354338E-6</v>
      </c>
      <c r="D92">
        <v>0</v>
      </c>
      <c r="E92">
        <v>0</v>
      </c>
      <c r="F92">
        <v>0</v>
      </c>
      <c r="G92">
        <v>0</v>
      </c>
      <c r="H92">
        <v>0</v>
      </c>
      <c r="I92">
        <v>6.9564013297807037E-4</v>
      </c>
      <c r="J92">
        <v>0</v>
      </c>
      <c r="K92">
        <v>1.7865043138720615E-5</v>
      </c>
      <c r="L92">
        <v>0</v>
      </c>
      <c r="M92">
        <v>0.28806796064192497</v>
      </c>
      <c r="N92">
        <v>2.1413207566155279E-2</v>
      </c>
      <c r="O92">
        <v>1.1438180716736781</v>
      </c>
      <c r="P92">
        <v>3.4770256471219341E-2</v>
      </c>
      <c r="Q92">
        <v>6.7565757977945395E-3</v>
      </c>
      <c r="R92">
        <v>3.529139274434101E-4</v>
      </c>
      <c r="S92">
        <v>1.4958945806541806</v>
      </c>
    </row>
    <row r="93" spans="1:19">
      <c r="A93" t="s">
        <v>48</v>
      </c>
      <c r="B93" s="33" t="s">
        <v>133</v>
      </c>
      <c r="C93">
        <v>9.4290637272393951E-3</v>
      </c>
      <c r="D93">
        <v>8.366949884354824E-3</v>
      </c>
      <c r="E93">
        <v>0</v>
      </c>
      <c r="F93">
        <v>0</v>
      </c>
      <c r="G93">
        <v>9.3824590523539086E-6</v>
      </c>
      <c r="H93">
        <v>1.2822409543034041E-5</v>
      </c>
      <c r="I93">
        <v>0</v>
      </c>
      <c r="J93">
        <v>1.2030209188651497E-4</v>
      </c>
      <c r="K93">
        <v>0</v>
      </c>
      <c r="L93">
        <v>0</v>
      </c>
      <c r="M93">
        <v>2.4373807848547813E-3</v>
      </c>
      <c r="N93">
        <v>5.1021936627080322E-3</v>
      </c>
      <c r="O93">
        <v>0.43260824301904677</v>
      </c>
      <c r="P93">
        <v>3.9333812947742075E-2</v>
      </c>
      <c r="Q93">
        <v>1.6633033348796289E-3</v>
      </c>
      <c r="R93">
        <v>1.2398412152947458E-5</v>
      </c>
      <c r="S93">
        <v>0.49909585273326229</v>
      </c>
    </row>
    <row r="94" spans="1:19">
      <c r="A94" t="s">
        <v>48</v>
      </c>
      <c r="B94" s="33" t="s">
        <v>134</v>
      </c>
      <c r="C94">
        <v>0</v>
      </c>
      <c r="D94">
        <v>0</v>
      </c>
      <c r="E94">
        <v>9.0957588909645892E-5</v>
      </c>
      <c r="F94">
        <v>4.5496022655910906E-6</v>
      </c>
      <c r="G94">
        <v>0</v>
      </c>
      <c r="H94">
        <v>6.5894679475704265E-3</v>
      </c>
      <c r="I94">
        <v>0</v>
      </c>
      <c r="J94">
        <v>7.173041467521557E-2</v>
      </c>
      <c r="K94">
        <v>0</v>
      </c>
      <c r="L94">
        <v>3.4128145499323637E-4</v>
      </c>
      <c r="M94">
        <v>2.7436828953113945E-2</v>
      </c>
      <c r="N94">
        <v>5.8054420464515033E-3</v>
      </c>
      <c r="O94">
        <v>1.3860761617934259E-4</v>
      </c>
      <c r="P94">
        <v>3.3354820456743539E-3</v>
      </c>
      <c r="Q94">
        <v>1.7230229626079563E-3</v>
      </c>
      <c r="R94">
        <v>4.9265541657291578E-2</v>
      </c>
      <c r="S94">
        <v>0.16646159655033443</v>
      </c>
    </row>
    <row r="95" spans="1:19">
      <c r="A95" t="s">
        <v>48</v>
      </c>
      <c r="B95" s="33" t="s">
        <v>135</v>
      </c>
      <c r="C95">
        <v>3.4451715289485207E-6</v>
      </c>
      <c r="D95">
        <v>8.6187183950814372E-5</v>
      </c>
      <c r="E95">
        <v>0</v>
      </c>
      <c r="F95">
        <v>0</v>
      </c>
      <c r="G95">
        <v>1.6661651817638123E-2</v>
      </c>
      <c r="H95">
        <v>0</v>
      </c>
      <c r="I95">
        <v>1.165602418476297E-3</v>
      </c>
      <c r="J95">
        <v>8.7352246481486873E-5</v>
      </c>
      <c r="K95">
        <v>0</v>
      </c>
      <c r="L95">
        <v>0</v>
      </c>
      <c r="M95">
        <v>8.0581523546257472E-2</v>
      </c>
      <c r="N95">
        <v>0.11621221131977677</v>
      </c>
      <c r="O95">
        <v>0.33911455151979908</v>
      </c>
      <c r="P95">
        <v>3.7496037574307195E-3</v>
      </c>
      <c r="Q95">
        <v>2.9253801827366033E-2</v>
      </c>
      <c r="R95">
        <v>7.9545787962505443E-2</v>
      </c>
      <c r="S95">
        <v>0.66646171877164306</v>
      </c>
    </row>
    <row r="96" spans="1:19">
      <c r="A96" t="s">
        <v>48</v>
      </c>
      <c r="B96" s="33" t="s">
        <v>136</v>
      </c>
      <c r="C96">
        <v>0</v>
      </c>
      <c r="D96">
        <v>0</v>
      </c>
      <c r="E96">
        <v>0</v>
      </c>
      <c r="F96">
        <v>8.103613704575352E-4</v>
      </c>
      <c r="G96">
        <v>0</v>
      </c>
      <c r="H96">
        <v>0</v>
      </c>
      <c r="I96">
        <v>9.0912760704675577E-3</v>
      </c>
      <c r="J96">
        <v>0</v>
      </c>
      <c r="K96">
        <v>0</v>
      </c>
      <c r="L96">
        <v>0</v>
      </c>
      <c r="M96">
        <v>9.266377232592049E-3</v>
      </c>
      <c r="N96">
        <v>1.8770798821847734E-3</v>
      </c>
      <c r="O96">
        <v>0.2421881818545728</v>
      </c>
      <c r="P96">
        <v>1.0553919158020619E-3</v>
      </c>
      <c r="Q96">
        <v>0</v>
      </c>
      <c r="R96">
        <v>1.9130001257387619E-2</v>
      </c>
      <c r="S96">
        <v>0.28341866958351147</v>
      </c>
    </row>
    <row r="97" spans="1:19">
      <c r="A97" t="s">
        <v>48</v>
      </c>
      <c r="B97" s="33" t="s">
        <v>137</v>
      </c>
      <c r="C97">
        <v>0</v>
      </c>
      <c r="D97">
        <v>0</v>
      </c>
      <c r="E97">
        <v>0</v>
      </c>
      <c r="F97">
        <v>0</v>
      </c>
      <c r="G97">
        <v>0</v>
      </c>
      <c r="H97">
        <v>0</v>
      </c>
      <c r="I97">
        <v>0</v>
      </c>
      <c r="J97">
        <v>0</v>
      </c>
      <c r="K97">
        <v>2.6341145081520967E-4</v>
      </c>
      <c r="L97">
        <v>0</v>
      </c>
      <c r="M97">
        <v>5.3903128723220561E-4</v>
      </c>
      <c r="N97">
        <v>9.5588166585258705E-4</v>
      </c>
      <c r="O97">
        <v>0.15687702153638838</v>
      </c>
      <c r="P97">
        <v>1.610484404647039E-2</v>
      </c>
      <c r="Q97">
        <v>1.2971032668616544E-2</v>
      </c>
      <c r="R97">
        <v>1.5190361766524774E-2</v>
      </c>
      <c r="S97">
        <v>0.20290158442196571</v>
      </c>
    </row>
    <row r="98" spans="1:19">
      <c r="A98" t="s">
        <v>48</v>
      </c>
      <c r="B98" s="33" t="s">
        <v>138</v>
      </c>
      <c r="C98">
        <v>0</v>
      </c>
      <c r="D98">
        <v>1.1431850808207855E-6</v>
      </c>
      <c r="E98">
        <v>4.9433242640610331E-2</v>
      </c>
      <c r="F98">
        <v>0</v>
      </c>
      <c r="G98">
        <v>0</v>
      </c>
      <c r="H98">
        <v>0</v>
      </c>
      <c r="I98">
        <v>0</v>
      </c>
      <c r="J98">
        <v>4.2905111229174508E-5</v>
      </c>
      <c r="K98">
        <v>0</v>
      </c>
      <c r="L98">
        <v>0</v>
      </c>
      <c r="M98">
        <v>2.7142280136374097E-2</v>
      </c>
      <c r="N98">
        <v>4.2353260489846889E-6</v>
      </c>
      <c r="O98">
        <v>2.1475405168587258E-2</v>
      </c>
      <c r="P98">
        <v>7.9335147634651548E-4</v>
      </c>
      <c r="Q98">
        <v>3.1219596155528109</v>
      </c>
      <c r="R98">
        <v>3.9155623923328164E-3</v>
      </c>
      <c r="S98">
        <v>3.2247677409894777</v>
      </c>
    </row>
    <row r="99" spans="1:19">
      <c r="A99" t="s">
        <v>48</v>
      </c>
      <c r="B99" s="33" t="s">
        <v>139</v>
      </c>
      <c r="C99">
        <v>0</v>
      </c>
      <c r="D99">
        <v>1.4441373533835566E-4</v>
      </c>
      <c r="E99">
        <v>0</v>
      </c>
      <c r="F99">
        <v>0</v>
      </c>
      <c r="G99">
        <v>0</v>
      </c>
      <c r="H99">
        <v>0</v>
      </c>
      <c r="I99">
        <v>0</v>
      </c>
      <c r="J99">
        <v>0</v>
      </c>
      <c r="K99">
        <v>0</v>
      </c>
      <c r="L99">
        <v>0.29174970978752413</v>
      </c>
      <c r="M99">
        <v>6.6668891358290239E-4</v>
      </c>
      <c r="N99">
        <v>1.3217244827679053E-3</v>
      </c>
      <c r="O99">
        <v>7.4787367038595676E-3</v>
      </c>
      <c r="P99">
        <v>1.8733547345522794E-2</v>
      </c>
      <c r="Q99">
        <v>1.0421942460859839</v>
      </c>
      <c r="R99">
        <v>9.6447964663123997E-2</v>
      </c>
      <c r="S99">
        <v>1.4587370317179875</v>
      </c>
    </row>
    <row r="100" spans="1:19">
      <c r="A100" t="s">
        <v>48</v>
      </c>
      <c r="B100" s="33" t="s">
        <v>140</v>
      </c>
      <c r="C100">
        <v>1.1985865952871766E-2</v>
      </c>
      <c r="D100">
        <v>1.1263747531042867E-3</v>
      </c>
      <c r="E100">
        <v>0</v>
      </c>
      <c r="F100">
        <v>0</v>
      </c>
      <c r="G100">
        <v>0</v>
      </c>
      <c r="H100">
        <v>0</v>
      </c>
      <c r="I100">
        <v>0</v>
      </c>
      <c r="J100">
        <v>0</v>
      </c>
      <c r="K100">
        <v>1.3789583319656629E-7</v>
      </c>
      <c r="L100">
        <v>0</v>
      </c>
      <c r="M100">
        <v>0</v>
      </c>
      <c r="N100">
        <v>2.3904217037795661E-4</v>
      </c>
      <c r="O100">
        <v>0.13644620698349286</v>
      </c>
      <c r="P100">
        <v>8.741635935638925E-3</v>
      </c>
      <c r="Q100">
        <v>0.22054429852333612</v>
      </c>
      <c r="R100">
        <v>4.9490641123561829E-3</v>
      </c>
      <c r="S100">
        <v>0.38403262632687074</v>
      </c>
    </row>
    <row r="101" spans="1:19">
      <c r="A101" t="s">
        <v>48</v>
      </c>
      <c r="B101" s="33" t="s">
        <v>141</v>
      </c>
      <c r="C101">
        <v>0</v>
      </c>
      <c r="D101">
        <v>0</v>
      </c>
      <c r="E101">
        <v>0</v>
      </c>
      <c r="F101">
        <v>0</v>
      </c>
      <c r="G101">
        <v>0</v>
      </c>
      <c r="H101">
        <v>0</v>
      </c>
      <c r="I101">
        <v>1.6411765031421055E-6</v>
      </c>
      <c r="J101">
        <v>10.808823000225686</v>
      </c>
      <c r="K101">
        <v>0</v>
      </c>
      <c r="L101">
        <v>1.881537190513427E-4</v>
      </c>
      <c r="M101">
        <v>6.5696768700718167E-6</v>
      </c>
      <c r="N101">
        <v>5.1603319590896035E-3</v>
      </c>
      <c r="O101">
        <v>1.7089332045493393</v>
      </c>
      <c r="P101">
        <v>9.8990256407560651E-4</v>
      </c>
      <c r="Q101">
        <v>0</v>
      </c>
      <c r="R101">
        <v>4.224450758662357E-2</v>
      </c>
      <c r="S101">
        <v>12.56634731145698</v>
      </c>
    </row>
    <row r="102" spans="1:19">
      <c r="A102" t="s">
        <v>48</v>
      </c>
      <c r="B102" s="33" t="s">
        <v>142</v>
      </c>
      <c r="C102">
        <v>7.31566633156433E-5</v>
      </c>
      <c r="D102">
        <v>2.671434490952862E-6</v>
      </c>
      <c r="E102">
        <v>0</v>
      </c>
      <c r="F102">
        <v>0</v>
      </c>
      <c r="G102">
        <v>0</v>
      </c>
      <c r="H102">
        <v>0</v>
      </c>
      <c r="I102">
        <v>0</v>
      </c>
      <c r="J102">
        <v>0</v>
      </c>
      <c r="K102">
        <v>0</v>
      </c>
      <c r="L102">
        <v>0</v>
      </c>
      <c r="M102">
        <v>5.199931700929028E-3</v>
      </c>
      <c r="N102">
        <v>3.4604229007250353E-2</v>
      </c>
      <c r="O102">
        <v>0.25538837092750555</v>
      </c>
      <c r="P102">
        <v>1.7129518410555988E-2</v>
      </c>
      <c r="Q102">
        <v>4.3488668666213925E-8</v>
      </c>
      <c r="R102">
        <v>1.6743208331060799E-2</v>
      </c>
      <c r="S102">
        <v>0.32914112996377298</v>
      </c>
    </row>
    <row r="103" spans="1:19">
      <c r="A103" t="s">
        <v>48</v>
      </c>
      <c r="B103" s="33" t="s">
        <v>143</v>
      </c>
      <c r="C103">
        <v>0</v>
      </c>
      <c r="D103">
        <v>0</v>
      </c>
      <c r="E103">
        <v>2.6307581961759752E-6</v>
      </c>
      <c r="F103">
        <v>0</v>
      </c>
      <c r="G103">
        <v>0</v>
      </c>
      <c r="H103">
        <v>0</v>
      </c>
      <c r="I103">
        <v>0</v>
      </c>
      <c r="J103">
        <v>0</v>
      </c>
      <c r="K103">
        <v>3.2223975909850822E-7</v>
      </c>
      <c r="L103">
        <v>0</v>
      </c>
      <c r="M103">
        <v>0</v>
      </c>
      <c r="N103">
        <v>1.1787740281903325E-3</v>
      </c>
      <c r="O103">
        <v>1.7439206764277628</v>
      </c>
      <c r="P103">
        <v>4.1526040066912628E-3</v>
      </c>
      <c r="Q103">
        <v>4.949487504291028E-7</v>
      </c>
      <c r="R103">
        <v>4.2689753975110989E-2</v>
      </c>
      <c r="S103">
        <v>1.7919452563843379</v>
      </c>
    </row>
    <row r="104" spans="1:19">
      <c r="A104" t="s">
        <v>48</v>
      </c>
      <c r="B104" s="33" t="s">
        <v>144</v>
      </c>
      <c r="C104">
        <v>0</v>
      </c>
      <c r="D104">
        <v>0</v>
      </c>
      <c r="E104">
        <v>3.0171963399894253E-4</v>
      </c>
      <c r="F104">
        <v>0</v>
      </c>
      <c r="G104">
        <v>0.18648166849691172</v>
      </c>
      <c r="H104">
        <v>4.1947735219192595E-2</v>
      </c>
      <c r="I104">
        <v>3.8351580951001552E-6</v>
      </c>
      <c r="J104">
        <v>0</v>
      </c>
      <c r="K104">
        <v>0</v>
      </c>
      <c r="L104">
        <v>0</v>
      </c>
      <c r="M104">
        <v>7.7555347317570522E-5</v>
      </c>
      <c r="N104">
        <v>3.2142741298812894E-4</v>
      </c>
      <c r="O104">
        <v>0</v>
      </c>
      <c r="P104">
        <v>1.2417685735222506E-2</v>
      </c>
      <c r="Q104">
        <v>4.7415547103923927E-4</v>
      </c>
      <c r="R104">
        <v>3.2174418860215326E-2</v>
      </c>
      <c r="S104">
        <v>0.27420020133479284</v>
      </c>
    </row>
    <row r="105" spans="1:19">
      <c r="A105" t="s">
        <v>48</v>
      </c>
      <c r="B105" s="33" t="s">
        <v>145</v>
      </c>
      <c r="C105">
        <v>0</v>
      </c>
      <c r="D105">
        <v>0</v>
      </c>
      <c r="E105">
        <v>0</v>
      </c>
      <c r="F105">
        <v>0.12499856220144645</v>
      </c>
      <c r="G105">
        <v>2.5341368807829667E-6</v>
      </c>
      <c r="H105">
        <v>3.4632435639281312E-6</v>
      </c>
      <c r="I105">
        <v>0</v>
      </c>
      <c r="J105">
        <v>0</v>
      </c>
      <c r="K105">
        <v>0</v>
      </c>
      <c r="L105">
        <v>4.3968412741435259E-4</v>
      </c>
      <c r="M105">
        <v>5.7562977138033489E-2</v>
      </c>
      <c r="N105">
        <v>1.3397846355900356E-5</v>
      </c>
      <c r="O105">
        <v>6.5387179637014015E-2</v>
      </c>
      <c r="P105">
        <v>2.9752128648752318E-3</v>
      </c>
      <c r="Q105">
        <v>2.6420981492947249E-4</v>
      </c>
      <c r="R105">
        <v>1.8003720194656125E-2</v>
      </c>
      <c r="S105">
        <v>0.26965094120555477</v>
      </c>
    </row>
    <row r="106" spans="1:19">
      <c r="A106" t="s">
        <v>48</v>
      </c>
      <c r="B106" s="33" t="s">
        <v>146</v>
      </c>
      <c r="C106">
        <v>2.7718511175223171E-7</v>
      </c>
      <c r="D106">
        <v>0</v>
      </c>
      <c r="E106">
        <v>6.1476468644627857E-6</v>
      </c>
      <c r="F106">
        <v>0</v>
      </c>
      <c r="G106">
        <v>0</v>
      </c>
      <c r="H106">
        <v>0</v>
      </c>
      <c r="I106">
        <v>0</v>
      </c>
      <c r="J106">
        <v>0</v>
      </c>
      <c r="K106">
        <v>0</v>
      </c>
      <c r="L106">
        <v>1.7807170024468633E-3</v>
      </c>
      <c r="M106">
        <v>1.2974354153556078E-2</v>
      </c>
      <c r="N106">
        <v>0</v>
      </c>
      <c r="O106">
        <v>7.6597648051063061E-2</v>
      </c>
      <c r="P106">
        <v>1.2770344444820836E-2</v>
      </c>
      <c r="Q106">
        <v>5.115434248409656E-3</v>
      </c>
      <c r="R106">
        <v>0.20980553312081085</v>
      </c>
      <c r="S106">
        <v>0.31905045585324388</v>
      </c>
    </row>
    <row r="107" spans="1:19">
      <c r="A107" t="s">
        <v>48</v>
      </c>
      <c r="B107" s="33" t="s">
        <v>147</v>
      </c>
      <c r="C107">
        <v>0</v>
      </c>
      <c r="D107">
        <v>9.7626279726981124E-7</v>
      </c>
      <c r="E107">
        <v>0</v>
      </c>
      <c r="F107">
        <v>0</v>
      </c>
      <c r="G107">
        <v>0</v>
      </c>
      <c r="H107">
        <v>0</v>
      </c>
      <c r="I107">
        <v>1.0425191453565574E-2</v>
      </c>
      <c r="J107">
        <v>0</v>
      </c>
      <c r="K107">
        <v>0</v>
      </c>
      <c r="L107">
        <v>0</v>
      </c>
      <c r="M107">
        <v>0</v>
      </c>
      <c r="N107">
        <v>3.6169044967948594E-6</v>
      </c>
      <c r="O107">
        <v>7.0411992149701064E-2</v>
      </c>
      <c r="P107">
        <v>4.1213628528424806E-4</v>
      </c>
      <c r="Q107">
        <v>9.3025379044320289E-6</v>
      </c>
      <c r="R107">
        <v>6.628403477440159E-2</v>
      </c>
      <c r="S107">
        <v>0.14754725036857508</v>
      </c>
    </row>
    <row r="108" spans="1:19">
      <c r="A108" t="s">
        <v>48</v>
      </c>
      <c r="B108" s="33" t="s">
        <v>148</v>
      </c>
      <c r="C108">
        <v>0</v>
      </c>
      <c r="D108">
        <v>0</v>
      </c>
      <c r="E108">
        <v>0</v>
      </c>
      <c r="F108">
        <v>0</v>
      </c>
      <c r="G108">
        <v>5.9218588335241407E-6</v>
      </c>
      <c r="H108">
        <v>8.093027508593309E-6</v>
      </c>
      <c r="I108">
        <v>0</v>
      </c>
      <c r="J108">
        <v>4.5591558182422887E-4</v>
      </c>
      <c r="K108">
        <v>1.1776095942828135E-7</v>
      </c>
      <c r="L108">
        <v>0</v>
      </c>
      <c r="M108">
        <v>1.0633943345794705E-4</v>
      </c>
      <c r="N108">
        <v>8.8246676643777278E-4</v>
      </c>
      <c r="O108">
        <v>6.6947445362757207E-3</v>
      </c>
      <c r="P108">
        <v>2.5504409000767225E-3</v>
      </c>
      <c r="Q108">
        <v>1.8087661146637402E-7</v>
      </c>
      <c r="R108">
        <v>2.3257029994638856E-4</v>
      </c>
      <c r="S108">
        <v>1.0936791041672222E-2</v>
      </c>
    </row>
    <row r="109" spans="1:19">
      <c r="A109" t="s">
        <v>48</v>
      </c>
      <c r="B109" s="33" t="s">
        <v>149</v>
      </c>
      <c r="C109">
        <v>0</v>
      </c>
      <c r="D109">
        <v>0</v>
      </c>
      <c r="E109">
        <v>0</v>
      </c>
      <c r="F109">
        <v>2.871539562576686E-6</v>
      </c>
      <c r="G109">
        <v>0</v>
      </c>
      <c r="H109">
        <v>0</v>
      </c>
      <c r="I109">
        <v>0</v>
      </c>
      <c r="J109">
        <v>0</v>
      </c>
      <c r="K109">
        <v>5.4856928009772155E-5</v>
      </c>
      <c r="L109">
        <v>0</v>
      </c>
      <c r="M109">
        <v>3.0600870203272734E-2</v>
      </c>
      <c r="N109">
        <v>5.8189246014705986E-4</v>
      </c>
      <c r="O109">
        <v>2.0362187364298734E-2</v>
      </c>
      <c r="P109">
        <v>5.0744548516945542E-5</v>
      </c>
      <c r="Q109">
        <v>1.4716812852831822</v>
      </c>
      <c r="R109">
        <v>1.6333099202014978E-4</v>
      </c>
      <c r="S109">
        <v>1.5234980393187243</v>
      </c>
    </row>
    <row r="110" spans="1:19">
      <c r="A110" t="s">
        <v>48</v>
      </c>
      <c r="B110" s="33" t="s">
        <v>150</v>
      </c>
      <c r="C110">
        <v>6.4773576902155128E-7</v>
      </c>
      <c r="D110">
        <v>1.335717245476431E-6</v>
      </c>
      <c r="E110">
        <v>0</v>
      </c>
      <c r="F110">
        <v>0</v>
      </c>
      <c r="G110">
        <v>0</v>
      </c>
      <c r="H110">
        <v>0</v>
      </c>
      <c r="I110">
        <v>1.4015399525391103E-6</v>
      </c>
      <c r="J110">
        <v>1.158837190473605E-5</v>
      </c>
      <c r="K110">
        <v>0</v>
      </c>
      <c r="L110">
        <v>1.606804350302582E-4</v>
      </c>
      <c r="M110">
        <v>5.6104048553606845E-6</v>
      </c>
      <c r="N110">
        <v>6.3690326328469382E-5</v>
      </c>
      <c r="O110">
        <v>2.3887509399855844E-5</v>
      </c>
      <c r="P110">
        <v>3.0501461715459754E-4</v>
      </c>
      <c r="Q110">
        <v>1.4505838785609626E-2</v>
      </c>
      <c r="R110">
        <v>2.1398611238510057E-6</v>
      </c>
      <c r="S110">
        <v>1.5081835304158631E-2</v>
      </c>
    </row>
    <row r="111" spans="1:19">
      <c r="A111" t="s">
        <v>48</v>
      </c>
      <c r="B111" s="33" t="s">
        <v>151</v>
      </c>
      <c r="C111">
        <v>5.9012717236261114E-2</v>
      </c>
      <c r="D111">
        <v>0</v>
      </c>
      <c r="E111">
        <v>0.24338583307139672</v>
      </c>
      <c r="F111">
        <v>0</v>
      </c>
      <c r="G111">
        <v>0</v>
      </c>
      <c r="H111">
        <v>0</v>
      </c>
      <c r="I111">
        <v>0</v>
      </c>
      <c r="J111">
        <v>0</v>
      </c>
      <c r="K111">
        <v>1.6111987954925411E-7</v>
      </c>
      <c r="L111">
        <v>0</v>
      </c>
      <c r="M111">
        <v>0</v>
      </c>
      <c r="N111">
        <v>4.2398650990094211E-7</v>
      </c>
      <c r="O111">
        <v>6.3336792847451306E-2</v>
      </c>
      <c r="P111">
        <v>6.3985544143175588E-2</v>
      </c>
      <c r="Q111">
        <v>0.80686310562570895</v>
      </c>
      <c r="R111">
        <v>1.7723391476422989E-3</v>
      </c>
      <c r="S111">
        <v>1.238356917177839</v>
      </c>
    </row>
    <row r="112" spans="1:19">
      <c r="A112" t="s">
        <v>230</v>
      </c>
      <c r="B112" s="33" t="s">
        <v>152</v>
      </c>
      <c r="C112">
        <v>0</v>
      </c>
      <c r="D112">
        <v>1.291641828776946E-3</v>
      </c>
      <c r="E112">
        <v>0.19695251304424843</v>
      </c>
      <c r="F112">
        <v>0</v>
      </c>
      <c r="G112">
        <v>0</v>
      </c>
      <c r="H112">
        <v>0</v>
      </c>
      <c r="I112">
        <v>0</v>
      </c>
      <c r="J112">
        <v>0</v>
      </c>
      <c r="K112">
        <v>0</v>
      </c>
      <c r="L112">
        <v>1.4364371498187296</v>
      </c>
      <c r="M112">
        <v>7.6761242411294006E-6</v>
      </c>
      <c r="N112">
        <v>8.75406079519081E-4</v>
      </c>
      <c r="O112">
        <v>5.0032299733970831E-4</v>
      </c>
      <c r="P112">
        <v>9.1729177163287545E-2</v>
      </c>
      <c r="Q112">
        <v>0</v>
      </c>
      <c r="R112">
        <v>7.5544520333892251E-4</v>
      </c>
      <c r="S112">
        <v>1.7285493322591492</v>
      </c>
    </row>
    <row r="113" spans="1:19">
      <c r="A113" t="s">
        <v>230</v>
      </c>
      <c r="B113" s="33" t="s">
        <v>153</v>
      </c>
      <c r="C113">
        <v>5.2376683694830284E-3</v>
      </c>
      <c r="D113">
        <v>0</v>
      </c>
      <c r="E113">
        <v>0.25500029835718152</v>
      </c>
      <c r="F113">
        <v>0</v>
      </c>
      <c r="G113">
        <v>0</v>
      </c>
      <c r="H113">
        <v>2.9575577098484018E-6</v>
      </c>
      <c r="I113">
        <v>1.917579048438256E-6</v>
      </c>
      <c r="J113">
        <v>2.7080108793597901E-5</v>
      </c>
      <c r="K113">
        <v>0</v>
      </c>
      <c r="L113">
        <v>0.7391958229772797</v>
      </c>
      <c r="M113">
        <v>0</v>
      </c>
      <c r="N113">
        <v>1.0205014038184856E-3</v>
      </c>
      <c r="O113">
        <v>3.2841118297312732E-2</v>
      </c>
      <c r="P113">
        <v>7.5181539746406401E-2</v>
      </c>
      <c r="Q113">
        <v>0.1210715393419548</v>
      </c>
      <c r="R113">
        <v>1.9363690236886555E-3</v>
      </c>
      <c r="S113">
        <v>1.231516812763175</v>
      </c>
    </row>
    <row r="114" spans="1:19">
      <c r="A114" t="s">
        <v>48</v>
      </c>
      <c r="B114" s="33" t="s">
        <v>154</v>
      </c>
      <c r="C114">
        <v>6.2281856143838077E-2</v>
      </c>
      <c r="D114">
        <v>0</v>
      </c>
      <c r="E114">
        <v>3.0738234322313929E-6</v>
      </c>
      <c r="F114">
        <v>1.049390226715019E-6</v>
      </c>
      <c r="G114">
        <v>2.1641146314976822E-6</v>
      </c>
      <c r="H114">
        <v>0</v>
      </c>
      <c r="I114">
        <v>0</v>
      </c>
      <c r="J114">
        <v>0</v>
      </c>
      <c r="K114">
        <v>0</v>
      </c>
      <c r="L114">
        <v>1.504984481441312</v>
      </c>
      <c r="M114">
        <v>5.8524684394711812E-3</v>
      </c>
      <c r="N114">
        <v>6.8379534550864207E-3</v>
      </c>
      <c r="O114">
        <v>1.2463471124277703E-2</v>
      </c>
      <c r="P114">
        <v>6.9865243897766049E-2</v>
      </c>
      <c r="Q114">
        <v>0</v>
      </c>
      <c r="R114">
        <v>8.8790842056596375E-7</v>
      </c>
      <c r="S114">
        <v>1.6622926497384469</v>
      </c>
    </row>
    <row r="115" spans="1:19">
      <c r="A115" t="s">
        <v>48</v>
      </c>
      <c r="B115" s="33" t="s">
        <v>155</v>
      </c>
      <c r="C115">
        <v>2.3671189985918772E-7</v>
      </c>
      <c r="D115">
        <v>0</v>
      </c>
      <c r="E115">
        <v>0</v>
      </c>
      <c r="F115">
        <v>0</v>
      </c>
      <c r="G115">
        <v>0</v>
      </c>
      <c r="H115">
        <v>0.20825657767266925</v>
      </c>
      <c r="I115">
        <v>0</v>
      </c>
      <c r="J115">
        <v>5.9335512243098947</v>
      </c>
      <c r="K115">
        <v>0</v>
      </c>
      <c r="L115">
        <v>0</v>
      </c>
      <c r="M115">
        <v>0</v>
      </c>
      <c r="N115">
        <v>1.2365350534153663E-2</v>
      </c>
      <c r="O115">
        <v>1.753782116173852E-2</v>
      </c>
      <c r="P115">
        <v>1.5095463976905421E-2</v>
      </c>
      <c r="Q115">
        <v>5.4455210693532763E-2</v>
      </c>
      <c r="R115">
        <v>1.9336391616775472E-6</v>
      </c>
      <c r="S115">
        <v>6.2412638186998493</v>
      </c>
    </row>
    <row r="116" spans="1:19">
      <c r="A116" t="s">
        <v>48</v>
      </c>
      <c r="B116" s="33" t="s">
        <v>156</v>
      </c>
      <c r="C116">
        <v>0</v>
      </c>
      <c r="D116">
        <v>0</v>
      </c>
      <c r="E116">
        <v>1.8684267705353363E-3</v>
      </c>
      <c r="F116">
        <v>0</v>
      </c>
      <c r="G116">
        <v>2.9609294163179811E-6</v>
      </c>
      <c r="H116">
        <v>4.0465137551848329E-6</v>
      </c>
      <c r="I116">
        <v>0</v>
      </c>
      <c r="J116">
        <v>0</v>
      </c>
      <c r="K116">
        <v>0</v>
      </c>
      <c r="L116">
        <v>0</v>
      </c>
      <c r="M116">
        <v>8.1265402924742602E-2</v>
      </c>
      <c r="N116">
        <v>1.9672828538311649E-2</v>
      </c>
      <c r="O116">
        <v>9.9459507081917309E-2</v>
      </c>
      <c r="P116">
        <v>4.1824493505515647E-4</v>
      </c>
      <c r="Q116">
        <v>0</v>
      </c>
      <c r="R116">
        <v>2.1081068835222538E-3</v>
      </c>
      <c r="S116">
        <v>0.2047995245770835</v>
      </c>
    </row>
    <row r="117" spans="1:19">
      <c r="A117" t="s">
        <v>48</v>
      </c>
      <c r="B117" s="33" t="s">
        <v>157</v>
      </c>
      <c r="C117">
        <v>0</v>
      </c>
      <c r="D117">
        <v>0</v>
      </c>
      <c r="E117">
        <v>0.10825170552539376</v>
      </c>
      <c r="F117">
        <v>6.708150684708869E-6</v>
      </c>
      <c r="G117">
        <v>7.8657869027054517E-6</v>
      </c>
      <c r="H117">
        <v>0</v>
      </c>
      <c r="I117">
        <v>0</v>
      </c>
      <c r="J117">
        <v>0</v>
      </c>
      <c r="K117">
        <v>0</v>
      </c>
      <c r="L117">
        <v>0</v>
      </c>
      <c r="M117">
        <v>1.8759252819796757</v>
      </c>
      <c r="N117">
        <v>5.5775335403041026E-4</v>
      </c>
      <c r="O117">
        <v>0</v>
      </c>
      <c r="P117">
        <v>9.5083936990036477E-2</v>
      </c>
      <c r="Q117">
        <v>0</v>
      </c>
      <c r="R117">
        <v>1.2393519443754997E-2</v>
      </c>
      <c r="S117">
        <v>2.0922267712303437</v>
      </c>
    </row>
    <row r="118" spans="1:19">
      <c r="A118" t="s">
        <v>48</v>
      </c>
      <c r="B118" s="33" t="s">
        <v>158</v>
      </c>
      <c r="C118">
        <v>5.6660953089495703E-2</v>
      </c>
      <c r="D118">
        <v>0</v>
      </c>
      <c r="E118">
        <v>0</v>
      </c>
      <c r="F118">
        <v>0</v>
      </c>
      <c r="G118">
        <v>0</v>
      </c>
      <c r="H118">
        <v>0</v>
      </c>
      <c r="I118">
        <v>0</v>
      </c>
      <c r="J118">
        <v>9.8962946140090935E-6</v>
      </c>
      <c r="K118">
        <v>0</v>
      </c>
      <c r="L118">
        <v>0.37131652590926478</v>
      </c>
      <c r="M118">
        <v>0.18264601719009477</v>
      </c>
      <c r="N118">
        <v>0</v>
      </c>
      <c r="O118">
        <v>0</v>
      </c>
      <c r="P118">
        <v>8.0920204344323565E-3</v>
      </c>
      <c r="Q118">
        <v>5.0865344991450456E-2</v>
      </c>
      <c r="R118">
        <v>5.5183552423248017E-2</v>
      </c>
      <c r="S118">
        <v>0.72477431033223638</v>
      </c>
    </row>
    <row r="119" spans="1:19">
      <c r="A119" t="s">
        <v>48</v>
      </c>
      <c r="B119" s="33" t="s">
        <v>159</v>
      </c>
      <c r="C119">
        <v>0</v>
      </c>
      <c r="D119">
        <v>0</v>
      </c>
      <c r="E119">
        <v>0</v>
      </c>
      <c r="F119">
        <v>0</v>
      </c>
      <c r="G119">
        <v>0.10236993726310484</v>
      </c>
      <c r="H119">
        <v>0</v>
      </c>
      <c r="I119">
        <v>0.2873248729908191</v>
      </c>
      <c r="J119">
        <v>0</v>
      </c>
      <c r="K119">
        <v>0</v>
      </c>
      <c r="L119">
        <v>1.102725491884371E-2</v>
      </c>
      <c r="M119">
        <v>0</v>
      </c>
      <c r="N119">
        <v>2.4749411409175082E-9</v>
      </c>
      <c r="O119">
        <v>0</v>
      </c>
      <c r="P119">
        <v>2.7642572062394066E-2</v>
      </c>
      <c r="Q119">
        <v>0.76836314041987919</v>
      </c>
      <c r="R119">
        <v>1.7667486127859178E-2</v>
      </c>
      <c r="S119">
        <v>1.2143952662578386</v>
      </c>
    </row>
    <row r="120" spans="1:19">
      <c r="A120" t="s">
        <v>48</v>
      </c>
      <c r="B120" s="33" t="s">
        <v>160</v>
      </c>
      <c r="C120">
        <v>2.7037129895779444E-4</v>
      </c>
      <c r="D120">
        <v>8.0829794302239577E-7</v>
      </c>
      <c r="E120">
        <v>1.1150908976453877E-3</v>
      </c>
      <c r="F120">
        <v>6.861783938267596E-2</v>
      </c>
      <c r="G120">
        <v>0</v>
      </c>
      <c r="H120">
        <v>0</v>
      </c>
      <c r="I120">
        <v>0</v>
      </c>
      <c r="J120">
        <v>0</v>
      </c>
      <c r="K120">
        <v>0</v>
      </c>
      <c r="L120">
        <v>0</v>
      </c>
      <c r="M120">
        <v>2.6578450401189002E-3</v>
      </c>
      <c r="N120">
        <v>3.0657996106242535E-6</v>
      </c>
      <c r="O120">
        <v>9.3753576888673251E-3</v>
      </c>
      <c r="P120">
        <v>9.7470710569464103E-2</v>
      </c>
      <c r="Q120">
        <v>4.7470038609276344E-3</v>
      </c>
      <c r="R120">
        <v>7.6735030260373094E-3</v>
      </c>
      <c r="S120">
        <v>0.19193159586245656</v>
      </c>
    </row>
    <row r="121" spans="1:19">
      <c r="A121" t="s">
        <v>48</v>
      </c>
      <c r="B121" s="33" t="s">
        <v>161</v>
      </c>
      <c r="C121">
        <v>0</v>
      </c>
      <c r="D121">
        <v>0</v>
      </c>
      <c r="E121">
        <v>0</v>
      </c>
      <c r="F121">
        <v>0</v>
      </c>
      <c r="G121">
        <v>0</v>
      </c>
      <c r="H121">
        <v>0</v>
      </c>
      <c r="I121">
        <v>0</v>
      </c>
      <c r="J121">
        <v>1.3540054396798951E-5</v>
      </c>
      <c r="K121">
        <v>7.3790151438780649E-3</v>
      </c>
      <c r="L121">
        <v>6.5811471875321104E-3</v>
      </c>
      <c r="M121">
        <v>1.803011350119732E-3</v>
      </c>
      <c r="N121">
        <v>0</v>
      </c>
      <c r="O121">
        <v>1.74285536565435E-2</v>
      </c>
      <c r="P121">
        <v>5.2493462594931373E-3</v>
      </c>
      <c r="Q121">
        <v>0.98604514611689353</v>
      </c>
      <c r="R121">
        <v>1.5290381076233928E-3</v>
      </c>
      <c r="S121">
        <v>1.0260287978763927</v>
      </c>
    </row>
    <row r="122" spans="1:19">
      <c r="A122" t="s">
        <v>48</v>
      </c>
      <c r="B122" s="33" t="s">
        <v>162</v>
      </c>
      <c r="C122">
        <v>0</v>
      </c>
      <c r="D122">
        <v>0</v>
      </c>
      <c r="E122">
        <v>0</v>
      </c>
      <c r="F122">
        <v>0</v>
      </c>
      <c r="G122">
        <v>0</v>
      </c>
      <c r="H122">
        <v>0</v>
      </c>
      <c r="I122">
        <v>1.1604066685322323E-6</v>
      </c>
      <c r="J122">
        <v>0</v>
      </c>
      <c r="K122">
        <v>0</v>
      </c>
      <c r="L122">
        <v>0</v>
      </c>
      <c r="M122">
        <v>0.85782175820838802</v>
      </c>
      <c r="N122">
        <v>2.4220405536862444E-2</v>
      </c>
      <c r="O122">
        <v>0</v>
      </c>
      <c r="P122">
        <v>1.914916404910727E-2</v>
      </c>
      <c r="Q122">
        <v>0.15649714277115834</v>
      </c>
      <c r="R122">
        <v>0.10150560164934319</v>
      </c>
      <c r="S122">
        <v>1.1591952326214141</v>
      </c>
    </row>
    <row r="123" spans="1:19">
      <c r="A123" t="s">
        <v>48</v>
      </c>
      <c r="B123" s="33" t="s">
        <v>163</v>
      </c>
      <c r="C123">
        <v>0</v>
      </c>
      <c r="D123">
        <v>0</v>
      </c>
      <c r="E123">
        <v>0</v>
      </c>
      <c r="F123">
        <v>0</v>
      </c>
      <c r="G123">
        <v>0</v>
      </c>
      <c r="H123">
        <v>0</v>
      </c>
      <c r="I123">
        <v>0</v>
      </c>
      <c r="J123">
        <v>0</v>
      </c>
      <c r="K123">
        <v>0</v>
      </c>
      <c r="L123">
        <v>1.3303555709853754E-4</v>
      </c>
      <c r="M123">
        <v>0</v>
      </c>
      <c r="N123">
        <v>4.844005951589736E-4</v>
      </c>
      <c r="O123">
        <v>3.0304738601216741E-5</v>
      </c>
      <c r="P123">
        <v>3.3566868246026615E-2</v>
      </c>
      <c r="Q123">
        <v>0.38141146007872351</v>
      </c>
      <c r="R123">
        <v>0</v>
      </c>
      <c r="S123">
        <v>0.41562606921570477</v>
      </c>
    </row>
    <row r="124" spans="1:19">
      <c r="A124" t="s">
        <v>48</v>
      </c>
      <c r="B124" s="33" t="s">
        <v>164</v>
      </c>
      <c r="C124">
        <v>0</v>
      </c>
      <c r="D124">
        <v>0</v>
      </c>
      <c r="E124">
        <v>1.8600981341876377E-6</v>
      </c>
      <c r="F124">
        <v>0</v>
      </c>
      <c r="G124">
        <v>0</v>
      </c>
      <c r="H124">
        <v>0</v>
      </c>
      <c r="I124">
        <v>0</v>
      </c>
      <c r="J124">
        <v>0</v>
      </c>
      <c r="K124">
        <v>0</v>
      </c>
      <c r="L124">
        <v>0</v>
      </c>
      <c r="M124">
        <v>0</v>
      </c>
      <c r="N124">
        <v>0</v>
      </c>
      <c r="O124">
        <v>0</v>
      </c>
      <c r="P124">
        <v>1.2210543181168987E-2</v>
      </c>
      <c r="Q124">
        <v>0</v>
      </c>
      <c r="R124">
        <v>7.9163021647588039E-4</v>
      </c>
      <c r="S124">
        <v>1.3004033495917611E-2</v>
      </c>
    </row>
    <row r="125" spans="1:19">
      <c r="A125" t="s">
        <v>48</v>
      </c>
      <c r="B125" s="33" t="s">
        <v>165</v>
      </c>
      <c r="C125">
        <v>0</v>
      </c>
      <c r="D125">
        <v>0</v>
      </c>
      <c r="E125">
        <v>0</v>
      </c>
      <c r="F125">
        <v>0</v>
      </c>
      <c r="G125">
        <v>0</v>
      </c>
      <c r="H125">
        <v>0</v>
      </c>
      <c r="I125">
        <v>0</v>
      </c>
      <c r="J125">
        <v>0</v>
      </c>
      <c r="K125">
        <v>0</v>
      </c>
      <c r="L125">
        <v>0</v>
      </c>
      <c r="M125">
        <v>0</v>
      </c>
      <c r="N125">
        <v>3.6431464501490041E-2</v>
      </c>
      <c r="O125">
        <v>1.4863804355513821E-4</v>
      </c>
      <c r="P125">
        <v>1.1704100167388987E-2</v>
      </c>
      <c r="Q125">
        <v>8.0712435001544236E-2</v>
      </c>
      <c r="R125">
        <v>1.131928087261258E-6</v>
      </c>
      <c r="S125">
        <v>0.12899776964195553</v>
      </c>
    </row>
    <row r="126" spans="1:19">
      <c r="A126" t="s">
        <v>48</v>
      </c>
      <c r="B126" s="33" t="s">
        <v>166</v>
      </c>
      <c r="C126">
        <v>0</v>
      </c>
      <c r="D126">
        <v>3.5598466086305125E-2</v>
      </c>
      <c r="E126">
        <v>0</v>
      </c>
      <c r="F126">
        <v>8.6884388528218892E-7</v>
      </c>
      <c r="G126">
        <v>1.7917812815682055E-6</v>
      </c>
      <c r="H126">
        <v>2.4487134204775884E-6</v>
      </c>
      <c r="I126">
        <v>0</v>
      </c>
      <c r="J126">
        <v>0</v>
      </c>
      <c r="K126">
        <v>0</v>
      </c>
      <c r="L126">
        <v>0</v>
      </c>
      <c r="M126">
        <v>0</v>
      </c>
      <c r="N126">
        <v>3.2210328321014003E-5</v>
      </c>
      <c r="O126">
        <v>1.5115026574807473</v>
      </c>
      <c r="P126">
        <v>0.29232289333059569</v>
      </c>
      <c r="Q126">
        <v>0</v>
      </c>
      <c r="R126">
        <v>3.1028868789917396E-6</v>
      </c>
      <c r="S126">
        <v>1.8394644394513762</v>
      </c>
    </row>
    <row r="127" spans="1:19">
      <c r="A127" t="s">
        <v>48</v>
      </c>
      <c r="B127" s="33" t="s">
        <v>167</v>
      </c>
      <c r="C127">
        <v>3.5334650832115067E-3</v>
      </c>
      <c r="D127">
        <v>0</v>
      </c>
      <c r="E127">
        <v>1.4573051084276756E-2</v>
      </c>
      <c r="F127">
        <v>0</v>
      </c>
      <c r="G127">
        <v>0</v>
      </c>
      <c r="H127">
        <v>0</v>
      </c>
      <c r="I127">
        <v>0</v>
      </c>
      <c r="J127">
        <v>3.9557008162065586</v>
      </c>
      <c r="K127">
        <v>0</v>
      </c>
      <c r="L127">
        <v>0</v>
      </c>
      <c r="M127">
        <v>0</v>
      </c>
      <c r="N127">
        <v>5.8830920987560376E-2</v>
      </c>
      <c r="O127">
        <v>0.28840510283987442</v>
      </c>
      <c r="P127">
        <v>1.466441813700925E-3</v>
      </c>
      <c r="Q127">
        <v>0</v>
      </c>
      <c r="R127">
        <v>0</v>
      </c>
      <c r="S127">
        <v>4.3225097980151759</v>
      </c>
    </row>
    <row r="128" spans="1:19">
      <c r="A128" t="s">
        <v>48</v>
      </c>
      <c r="B128" s="33" t="s">
        <v>168</v>
      </c>
      <c r="C128">
        <v>1.9598589862113158E-7</v>
      </c>
      <c r="D128">
        <v>0</v>
      </c>
      <c r="E128">
        <v>0</v>
      </c>
      <c r="F128">
        <v>0</v>
      </c>
      <c r="G128">
        <v>0</v>
      </c>
      <c r="H128">
        <v>0</v>
      </c>
      <c r="I128">
        <v>0</v>
      </c>
      <c r="J128">
        <v>0</v>
      </c>
      <c r="K128">
        <v>0</v>
      </c>
      <c r="L128">
        <v>0</v>
      </c>
      <c r="M128">
        <v>0.16434103463009819</v>
      </c>
      <c r="N128">
        <v>0</v>
      </c>
      <c r="O128">
        <v>0.75988198893057302</v>
      </c>
      <c r="P128">
        <v>6.7734691954157711E-3</v>
      </c>
      <c r="Q128">
        <v>0</v>
      </c>
      <c r="R128">
        <v>5.2261221128446778E-8</v>
      </c>
      <c r="S128">
        <v>0.93099674100324137</v>
      </c>
    </row>
    <row r="129" spans="1:19">
      <c r="A129" t="s">
        <v>48</v>
      </c>
      <c r="B129" s="33" t="s">
        <v>169</v>
      </c>
      <c r="C129">
        <v>0</v>
      </c>
      <c r="D129">
        <v>0</v>
      </c>
      <c r="E129">
        <v>0</v>
      </c>
      <c r="F129">
        <v>0</v>
      </c>
      <c r="G129">
        <v>0</v>
      </c>
      <c r="H129">
        <v>8.7842514187030929E-6</v>
      </c>
      <c r="I129">
        <v>0</v>
      </c>
      <c r="J129">
        <v>0</v>
      </c>
      <c r="K129">
        <v>0</v>
      </c>
      <c r="L129">
        <v>8.6008588501215399E-2</v>
      </c>
      <c r="M129">
        <v>0</v>
      </c>
      <c r="N129">
        <v>0.7793305951720555</v>
      </c>
      <c r="O129">
        <v>0</v>
      </c>
      <c r="P129">
        <v>4.4762955154347139E-3</v>
      </c>
      <c r="Q129">
        <v>0</v>
      </c>
      <c r="R129">
        <v>9.5012677014949531E-5</v>
      </c>
      <c r="S129">
        <v>0.86991927611722986</v>
      </c>
    </row>
    <row r="130" spans="1:19">
      <c r="A130" t="s">
        <v>48</v>
      </c>
      <c r="B130" s="33" t="s">
        <v>170</v>
      </c>
      <c r="C130">
        <v>0</v>
      </c>
      <c r="D130">
        <v>0</v>
      </c>
      <c r="E130">
        <v>0</v>
      </c>
      <c r="F130">
        <v>0</v>
      </c>
      <c r="G130">
        <v>0</v>
      </c>
      <c r="H130">
        <v>0</v>
      </c>
      <c r="I130">
        <v>0</v>
      </c>
      <c r="J130">
        <v>0</v>
      </c>
      <c r="K130">
        <v>0</v>
      </c>
      <c r="L130">
        <v>0</v>
      </c>
      <c r="M130">
        <v>0</v>
      </c>
      <c r="N130">
        <v>3.7254516891771061E-2</v>
      </c>
      <c r="O130">
        <v>1.3757729644225947E-4</v>
      </c>
      <c r="P130">
        <v>4.0734431233776291E-2</v>
      </c>
      <c r="Q130">
        <v>2.2772700421569425E-4</v>
      </c>
      <c r="R130">
        <v>0</v>
      </c>
      <c r="S130">
        <v>7.8354252426038329E-2</v>
      </c>
    </row>
    <row r="131" spans="1:19">
      <c r="A131" t="s">
        <v>48</v>
      </c>
      <c r="B131" s="33" t="s">
        <v>171</v>
      </c>
      <c r="C131">
        <v>0</v>
      </c>
      <c r="D131">
        <v>0</v>
      </c>
      <c r="E131">
        <v>0</v>
      </c>
      <c r="F131">
        <v>0</v>
      </c>
      <c r="G131">
        <v>0</v>
      </c>
      <c r="H131">
        <v>0</v>
      </c>
      <c r="I131">
        <v>0</v>
      </c>
      <c r="J131">
        <v>8.1936488811606978E-6</v>
      </c>
      <c r="K131">
        <v>0</v>
      </c>
      <c r="L131">
        <v>0</v>
      </c>
      <c r="M131">
        <v>0</v>
      </c>
      <c r="N131">
        <v>0</v>
      </c>
      <c r="O131">
        <v>2.0378521036860775E-2</v>
      </c>
      <c r="P131">
        <v>1.312943484832374E-2</v>
      </c>
      <c r="Q131">
        <v>0.16490489479576809</v>
      </c>
      <c r="R131">
        <v>9.3220814946462838E-2</v>
      </c>
      <c r="S131">
        <v>0.29164185927618291</v>
      </c>
    </row>
    <row r="132" spans="1:19">
      <c r="A132" t="s">
        <v>48</v>
      </c>
      <c r="B132" s="33" t="s">
        <v>172</v>
      </c>
      <c r="C132">
        <v>0</v>
      </c>
      <c r="D132">
        <v>0</v>
      </c>
      <c r="E132">
        <v>0</v>
      </c>
      <c r="F132">
        <v>0</v>
      </c>
      <c r="G132">
        <v>0</v>
      </c>
      <c r="H132">
        <v>0</v>
      </c>
      <c r="I132">
        <v>0</v>
      </c>
      <c r="J132">
        <v>0</v>
      </c>
      <c r="K132">
        <v>0</v>
      </c>
      <c r="L132">
        <v>0</v>
      </c>
      <c r="M132">
        <v>0</v>
      </c>
      <c r="N132">
        <v>0</v>
      </c>
      <c r="O132">
        <v>0</v>
      </c>
      <c r="P132">
        <v>5.886332327165178E-5</v>
      </c>
      <c r="Q132">
        <v>2.6082857128528758E-2</v>
      </c>
      <c r="R132">
        <v>4.3305068439281058E-4</v>
      </c>
      <c r="S132">
        <v>2.6574771136210984E-2</v>
      </c>
    </row>
    <row r="133" spans="1:19">
      <c r="A133" t="s">
        <v>48</v>
      </c>
      <c r="B133" s="33" t="s">
        <v>173</v>
      </c>
      <c r="C133">
        <v>0</v>
      </c>
      <c r="D133">
        <v>0</v>
      </c>
      <c r="E133">
        <v>0</v>
      </c>
      <c r="F133">
        <v>0</v>
      </c>
      <c r="G133">
        <v>0</v>
      </c>
      <c r="H133">
        <v>0.11432337002784188</v>
      </c>
      <c r="I133">
        <v>0</v>
      </c>
      <c r="J133">
        <v>0</v>
      </c>
      <c r="K133">
        <v>0</v>
      </c>
      <c r="L133">
        <v>0</v>
      </c>
      <c r="M133">
        <v>0</v>
      </c>
      <c r="N133">
        <v>7.0594587953110022E-9</v>
      </c>
      <c r="O133">
        <v>0</v>
      </c>
      <c r="P133">
        <v>2.5082781675173749E-2</v>
      </c>
      <c r="Q133">
        <v>6.3570868472851316E-2</v>
      </c>
      <c r="R133">
        <v>2.0188941257810455E-2</v>
      </c>
      <c r="S133">
        <v>0.22316596849316284</v>
      </c>
    </row>
    <row r="134" spans="1:19">
      <c r="A134" t="s">
        <v>48</v>
      </c>
      <c r="B134" s="33" t="s">
        <v>174</v>
      </c>
      <c r="C134">
        <v>0</v>
      </c>
      <c r="D134">
        <v>0</v>
      </c>
      <c r="E134">
        <v>0</v>
      </c>
      <c r="F134">
        <v>0</v>
      </c>
      <c r="G134">
        <v>6.8246624842076997E-2</v>
      </c>
      <c r="H134">
        <v>0</v>
      </c>
      <c r="I134">
        <v>0</v>
      </c>
      <c r="J134">
        <v>0</v>
      </c>
      <c r="K134">
        <v>0</v>
      </c>
      <c r="L134">
        <v>0</v>
      </c>
      <c r="M134">
        <v>0</v>
      </c>
      <c r="N134">
        <v>5.5694541600814773E-7</v>
      </c>
      <c r="O134">
        <v>0</v>
      </c>
      <c r="P134">
        <v>1.2842600089157941E-4</v>
      </c>
      <c r="Q134">
        <v>0</v>
      </c>
      <c r="R134">
        <v>0</v>
      </c>
      <c r="S134">
        <v>6.8375607788539128E-2</v>
      </c>
    </row>
    <row r="135" spans="1:19">
      <c r="A135" t="s">
        <v>48</v>
      </c>
      <c r="B135" s="33" t="s">
        <v>175</v>
      </c>
      <c r="C135">
        <v>0</v>
      </c>
      <c r="D135">
        <v>0</v>
      </c>
      <c r="E135">
        <v>0</v>
      </c>
      <c r="F135">
        <v>4.5745226255116567E-2</v>
      </c>
      <c r="G135">
        <v>0</v>
      </c>
      <c r="H135">
        <v>0</v>
      </c>
      <c r="I135">
        <v>0</v>
      </c>
      <c r="J135">
        <v>0</v>
      </c>
      <c r="K135">
        <v>0</v>
      </c>
      <c r="L135">
        <v>0</v>
      </c>
      <c r="M135">
        <v>2.5478022777747356E-5</v>
      </c>
      <c r="N135">
        <v>9.1899408108275793E-5</v>
      </c>
      <c r="O135">
        <v>0</v>
      </c>
      <c r="P135">
        <v>6.5893174996745074E-4</v>
      </c>
      <c r="Q135">
        <v>2.9893428921354825E-2</v>
      </c>
      <c r="R135">
        <v>1.2186520672727852E-2</v>
      </c>
      <c r="S135">
        <v>8.8601485030039839E-2</v>
      </c>
    </row>
    <row r="136" spans="1:19">
      <c r="A136" t="s">
        <v>48</v>
      </c>
      <c r="B136" s="33" t="s">
        <v>176</v>
      </c>
      <c r="C136">
        <v>0</v>
      </c>
      <c r="D136">
        <v>0</v>
      </c>
      <c r="E136">
        <v>0</v>
      </c>
      <c r="F136">
        <v>0</v>
      </c>
      <c r="G136">
        <v>0</v>
      </c>
      <c r="H136">
        <v>0</v>
      </c>
      <c r="I136">
        <v>0</v>
      </c>
      <c r="J136">
        <v>0</v>
      </c>
      <c r="K136">
        <v>0</v>
      </c>
      <c r="L136">
        <v>0</v>
      </c>
      <c r="M136">
        <v>8.6428890719787432E-3</v>
      </c>
      <c r="N136">
        <v>7.2484123892522234E-3</v>
      </c>
      <c r="O136">
        <v>0.28750522277437085</v>
      </c>
      <c r="P136">
        <v>6.6748743612450312E-3</v>
      </c>
      <c r="Q136">
        <v>1.3452072500257373E-2</v>
      </c>
      <c r="R136">
        <v>3.5009074394665163E-4</v>
      </c>
      <c r="S136">
        <v>0.32387356184119653</v>
      </c>
    </row>
    <row r="137" spans="1:19">
      <c r="A137" t="s">
        <v>48</v>
      </c>
      <c r="B137" s="33" t="s">
        <v>177</v>
      </c>
      <c r="C137">
        <v>0</v>
      </c>
      <c r="D137">
        <v>0</v>
      </c>
      <c r="E137">
        <v>0</v>
      </c>
      <c r="F137">
        <v>0</v>
      </c>
      <c r="G137">
        <v>0</v>
      </c>
      <c r="H137">
        <v>0</v>
      </c>
      <c r="I137">
        <v>0</v>
      </c>
      <c r="J137">
        <v>0</v>
      </c>
      <c r="K137">
        <v>0</v>
      </c>
      <c r="L137">
        <v>0</v>
      </c>
      <c r="M137">
        <v>0.32300773513598813</v>
      </c>
      <c r="N137">
        <v>3.0613218132202746E-4</v>
      </c>
      <c r="O137">
        <v>0</v>
      </c>
      <c r="P137">
        <v>3.5182268448252785E-4</v>
      </c>
      <c r="Q137">
        <v>0</v>
      </c>
      <c r="R137">
        <v>8.1351353572589602E-2</v>
      </c>
      <c r="S137">
        <v>0.40501704357450308</v>
      </c>
    </row>
    <row r="138" spans="1:19">
      <c r="A138" t="s">
        <v>48</v>
      </c>
      <c r="B138" s="33" t="s">
        <v>178</v>
      </c>
      <c r="C138">
        <v>0</v>
      </c>
      <c r="D138">
        <v>0</v>
      </c>
      <c r="E138">
        <v>0</v>
      </c>
      <c r="F138">
        <v>0</v>
      </c>
      <c r="G138">
        <v>0</v>
      </c>
      <c r="H138">
        <v>0</v>
      </c>
      <c r="I138">
        <v>1.2119347928774005E-5</v>
      </c>
      <c r="J138">
        <v>0.65928346936777871</v>
      </c>
      <c r="K138">
        <v>0</v>
      </c>
      <c r="L138">
        <v>0</v>
      </c>
      <c r="M138">
        <v>0.7428226446980517</v>
      </c>
      <c r="N138">
        <v>3.2293373010716664E-4</v>
      </c>
      <c r="O138">
        <v>0</v>
      </c>
      <c r="P138">
        <v>6.2521194863229823E-3</v>
      </c>
      <c r="Q138">
        <v>2.1454538341458829E-6</v>
      </c>
      <c r="R138">
        <v>2.0859661001555452E-2</v>
      </c>
      <c r="S138">
        <v>1.4295550930855825</v>
      </c>
    </row>
    <row r="139" spans="1:19">
      <c r="A139" t="s">
        <v>48</v>
      </c>
      <c r="B139" s="33" t="s">
        <v>179</v>
      </c>
      <c r="C139">
        <v>0</v>
      </c>
      <c r="D139">
        <v>0</v>
      </c>
      <c r="E139">
        <v>0</v>
      </c>
      <c r="F139">
        <v>0</v>
      </c>
      <c r="G139">
        <v>0</v>
      </c>
      <c r="H139">
        <v>0</v>
      </c>
      <c r="I139">
        <v>0</v>
      </c>
      <c r="J139">
        <v>0</v>
      </c>
      <c r="K139">
        <v>0</v>
      </c>
      <c r="L139">
        <v>0</v>
      </c>
      <c r="M139">
        <v>0.10026445160994513</v>
      </c>
      <c r="N139">
        <v>0</v>
      </c>
      <c r="O139">
        <v>0</v>
      </c>
      <c r="P139">
        <v>5.099097431834565E-3</v>
      </c>
      <c r="Q139">
        <v>2.7954596829459888E-2</v>
      </c>
      <c r="R139">
        <v>5.0471367529780764E-8</v>
      </c>
      <c r="S139">
        <v>0.13331819634254316</v>
      </c>
    </row>
    <row r="140" spans="1:19">
      <c r="A140" t="s">
        <v>48</v>
      </c>
      <c r="B140" s="33" t="s">
        <v>180</v>
      </c>
      <c r="C140">
        <v>0</v>
      </c>
      <c r="D140">
        <v>0</v>
      </c>
      <c r="E140">
        <v>0</v>
      </c>
      <c r="F140">
        <v>0</v>
      </c>
      <c r="G140">
        <v>0</v>
      </c>
      <c r="H140">
        <v>0</v>
      </c>
      <c r="I140">
        <v>0.15772826068793577</v>
      </c>
      <c r="J140">
        <v>0</v>
      </c>
      <c r="K140">
        <v>0</v>
      </c>
      <c r="L140">
        <v>0</v>
      </c>
      <c r="M140">
        <v>7.6050923780712765E-8</v>
      </c>
      <c r="N140">
        <v>0</v>
      </c>
      <c r="O140">
        <v>0</v>
      </c>
      <c r="P140">
        <v>6.3700224081060242E-3</v>
      </c>
      <c r="Q140">
        <v>0.42179634660107013</v>
      </c>
      <c r="R140">
        <v>0</v>
      </c>
      <c r="S140">
        <v>0.58589470574827374</v>
      </c>
    </row>
    <row r="141" spans="1:19">
      <c r="A141" t="s">
        <v>48</v>
      </c>
      <c r="B141" s="33" t="s">
        <v>181</v>
      </c>
      <c r="C141">
        <v>0</v>
      </c>
      <c r="D141">
        <v>0</v>
      </c>
      <c r="E141">
        <v>0</v>
      </c>
      <c r="F141">
        <v>0</v>
      </c>
      <c r="G141">
        <v>0</v>
      </c>
      <c r="H141">
        <v>0</v>
      </c>
      <c r="I141">
        <v>0</v>
      </c>
      <c r="J141">
        <v>0</v>
      </c>
      <c r="K141">
        <v>0</v>
      </c>
      <c r="L141">
        <v>0</v>
      </c>
      <c r="M141">
        <v>1.4952184784249312E-3</v>
      </c>
      <c r="N141">
        <v>6.3458551730732893E-4</v>
      </c>
      <c r="O141">
        <v>1.4536206898270621E-2</v>
      </c>
      <c r="P141">
        <v>1.5902874073603357E-4</v>
      </c>
      <c r="Q141">
        <v>0</v>
      </c>
      <c r="R141">
        <v>1.1170261728921105E-6</v>
      </c>
      <c r="S141">
        <v>1.6826156660727065E-2</v>
      </c>
    </row>
    <row r="142" spans="1:19">
      <c r="A142" t="s">
        <v>48</v>
      </c>
      <c r="B142" s="33" t="s">
        <v>182</v>
      </c>
      <c r="C142">
        <v>0</v>
      </c>
      <c r="D142">
        <v>0</v>
      </c>
      <c r="E142">
        <v>0</v>
      </c>
      <c r="F142">
        <v>0</v>
      </c>
      <c r="G142">
        <v>0</v>
      </c>
      <c r="H142">
        <v>0</v>
      </c>
      <c r="I142">
        <v>0</v>
      </c>
      <c r="J142">
        <v>0</v>
      </c>
      <c r="K142">
        <v>3.1124235544410794E-7</v>
      </c>
      <c r="L142">
        <v>0</v>
      </c>
      <c r="M142">
        <v>0</v>
      </c>
      <c r="N142">
        <v>0</v>
      </c>
      <c r="O142">
        <v>8.3910447726509574E-3</v>
      </c>
      <c r="P142">
        <v>6.2337590520655795E-6</v>
      </c>
      <c r="Q142">
        <v>1.0462089221618953E-6</v>
      </c>
      <c r="R142">
        <v>0</v>
      </c>
      <c r="S142">
        <v>8.3986359832124435E-3</v>
      </c>
    </row>
    <row r="143" spans="1:19">
      <c r="A143" t="s">
        <v>48</v>
      </c>
      <c r="B143" s="33" t="s">
        <v>183</v>
      </c>
      <c r="C143">
        <v>0</v>
      </c>
      <c r="D143">
        <v>1.5242467743536992E-6</v>
      </c>
      <c r="E143">
        <v>0</v>
      </c>
      <c r="F143">
        <v>0</v>
      </c>
      <c r="G143">
        <v>0</v>
      </c>
      <c r="H143">
        <v>0</v>
      </c>
      <c r="I143">
        <v>0</v>
      </c>
      <c r="J143">
        <v>0</v>
      </c>
      <c r="K143">
        <v>0</v>
      </c>
      <c r="L143">
        <v>0</v>
      </c>
      <c r="M143">
        <v>9.8977106054576325E-4</v>
      </c>
      <c r="N143">
        <v>5.6471014033832034E-6</v>
      </c>
      <c r="O143">
        <v>0</v>
      </c>
      <c r="P143">
        <v>2.2935133359247573E-3</v>
      </c>
      <c r="Q143">
        <v>7.5759163203770186E-4</v>
      </c>
      <c r="R143">
        <v>0</v>
      </c>
      <c r="S143">
        <v>4.0480473769548553E-3</v>
      </c>
    </row>
    <row r="144" spans="1:19">
      <c r="A144" t="s">
        <v>48</v>
      </c>
      <c r="B144" s="33" t="s">
        <v>184</v>
      </c>
      <c r="C144">
        <v>7.9080522972634348E-3</v>
      </c>
      <c r="D144">
        <v>0</v>
      </c>
      <c r="E144">
        <v>0</v>
      </c>
      <c r="F144">
        <v>0</v>
      </c>
      <c r="G144">
        <v>0</v>
      </c>
      <c r="H144">
        <v>0</v>
      </c>
      <c r="I144">
        <v>0</v>
      </c>
      <c r="J144">
        <v>0</v>
      </c>
      <c r="K144">
        <v>4.0508733595943092E-3</v>
      </c>
      <c r="L144">
        <v>0</v>
      </c>
      <c r="M144">
        <v>0.47090250079648399</v>
      </c>
      <c r="N144">
        <v>1.0216131194340505E-6</v>
      </c>
      <c r="O144">
        <v>0</v>
      </c>
      <c r="P144">
        <v>1.0082495961803772E-2</v>
      </c>
      <c r="Q144">
        <v>2.8240410188118403E-7</v>
      </c>
      <c r="R144">
        <v>0</v>
      </c>
      <c r="S144">
        <v>0.49294522643208438</v>
      </c>
    </row>
    <row r="145" spans="1:19">
      <c r="A145" t="s">
        <v>48</v>
      </c>
      <c r="B145" s="33" t="s">
        <v>185</v>
      </c>
      <c r="C145">
        <v>0</v>
      </c>
      <c r="D145">
        <v>0</v>
      </c>
      <c r="E145">
        <v>1.6711278641039939E-2</v>
      </c>
      <c r="F145">
        <v>0</v>
      </c>
      <c r="G145">
        <v>0</v>
      </c>
      <c r="H145">
        <v>0</v>
      </c>
      <c r="I145">
        <v>2.1882353369306884E-6</v>
      </c>
      <c r="J145">
        <v>0</v>
      </c>
      <c r="K145">
        <v>0</v>
      </c>
      <c r="L145">
        <v>0</v>
      </c>
      <c r="M145">
        <v>8.7595691411479493E-6</v>
      </c>
      <c r="N145">
        <v>1.329597177529962E-2</v>
      </c>
      <c r="O145">
        <v>6.378902222081706E-5</v>
      </c>
      <c r="P145">
        <v>3.114806723658603E-7</v>
      </c>
      <c r="Q145">
        <v>1.1982820248590542E-4</v>
      </c>
      <c r="R145">
        <v>1.8178178358141395E-6</v>
      </c>
      <c r="S145">
        <v>3.0203944744243927E-2</v>
      </c>
    </row>
    <row r="146" spans="1:19">
      <c r="A146" t="s">
        <v>48</v>
      </c>
      <c r="B146" s="33" t="s">
        <v>186</v>
      </c>
      <c r="C146">
        <v>0</v>
      </c>
      <c r="D146">
        <v>0</v>
      </c>
      <c r="E146">
        <v>0</v>
      </c>
      <c r="F146">
        <v>0</v>
      </c>
      <c r="G146">
        <v>0</v>
      </c>
      <c r="H146">
        <v>0</v>
      </c>
      <c r="I146">
        <v>0</v>
      </c>
      <c r="J146">
        <v>0</v>
      </c>
      <c r="K146">
        <v>0</v>
      </c>
      <c r="L146">
        <v>2.5087162541126418E-4</v>
      </c>
      <c r="M146">
        <v>0</v>
      </c>
      <c r="N146">
        <v>0</v>
      </c>
      <c r="O146">
        <v>4.9413697695399605E-5</v>
      </c>
      <c r="P146">
        <v>2.3516880979276067E-2</v>
      </c>
      <c r="Q146">
        <v>2.9210067127394268E-4</v>
      </c>
      <c r="R146">
        <v>1.9623789791367585E-3</v>
      </c>
      <c r="S146">
        <v>2.6071645952924882E-2</v>
      </c>
    </row>
    <row r="147" spans="1:19">
      <c r="A147" t="s">
        <v>48</v>
      </c>
      <c r="B147" s="33" t="s">
        <v>187</v>
      </c>
      <c r="C147">
        <v>0</v>
      </c>
      <c r="D147">
        <v>0</v>
      </c>
      <c r="E147">
        <v>3.5076775937170623E-6</v>
      </c>
      <c r="F147">
        <v>0</v>
      </c>
      <c r="G147">
        <v>1.1374437473678611E-2</v>
      </c>
      <c r="H147">
        <v>0</v>
      </c>
      <c r="I147">
        <v>0</v>
      </c>
      <c r="J147">
        <v>0</v>
      </c>
      <c r="K147">
        <v>0</v>
      </c>
      <c r="L147">
        <v>6.4702208696658658E-2</v>
      </c>
      <c r="M147">
        <v>0</v>
      </c>
      <c r="N147">
        <v>0</v>
      </c>
      <c r="O147">
        <v>3.2051782056896627E-5</v>
      </c>
      <c r="P147">
        <v>1.8139627517825829E-3</v>
      </c>
      <c r="Q147">
        <v>0</v>
      </c>
      <c r="R147">
        <v>3.9320490365923888E-6</v>
      </c>
      <c r="S147">
        <v>7.7930100430876337E-2</v>
      </c>
    </row>
    <row r="148" spans="1:19">
      <c r="A148" t="s">
        <v>48</v>
      </c>
      <c r="B148" s="33" t="s">
        <v>188</v>
      </c>
      <c r="C148">
        <v>0</v>
      </c>
      <c r="D148">
        <v>1.5015414145391759E-6</v>
      </c>
      <c r="E148">
        <v>0</v>
      </c>
      <c r="F148">
        <v>7.6242043758525391E-3</v>
      </c>
      <c r="G148">
        <v>0</v>
      </c>
      <c r="H148">
        <v>0</v>
      </c>
      <c r="I148">
        <v>0</v>
      </c>
      <c r="J148">
        <v>0</v>
      </c>
      <c r="K148">
        <v>0</v>
      </c>
      <c r="L148">
        <v>0</v>
      </c>
      <c r="M148">
        <v>6.9318961379849497E-6</v>
      </c>
      <c r="N148">
        <v>1.5366772423419661E-6</v>
      </c>
      <c r="O148">
        <v>3.1433640358669095</v>
      </c>
      <c r="P148">
        <v>5.1875553457136903E-3</v>
      </c>
      <c r="Q148">
        <v>0</v>
      </c>
      <c r="R148">
        <v>8.5455393469047181E-4</v>
      </c>
      <c r="S148">
        <v>3.157040319637872</v>
      </c>
    </row>
    <row r="149" spans="1:19">
      <c r="A149" t="s">
        <v>48</v>
      </c>
      <c r="B149" s="33" t="s">
        <v>189</v>
      </c>
      <c r="C149">
        <v>0</v>
      </c>
      <c r="D149">
        <v>0</v>
      </c>
      <c r="E149">
        <v>0</v>
      </c>
      <c r="F149">
        <v>1.6384212040421176E-6</v>
      </c>
      <c r="G149">
        <v>3.37884917378517E-6</v>
      </c>
      <c r="H149">
        <v>4.6176580852375082E-6</v>
      </c>
      <c r="I149">
        <v>0</v>
      </c>
      <c r="J149">
        <v>0</v>
      </c>
      <c r="K149">
        <v>0</v>
      </c>
      <c r="L149">
        <v>0</v>
      </c>
      <c r="M149">
        <v>0</v>
      </c>
      <c r="N149">
        <v>1.9999213678651984E-2</v>
      </c>
      <c r="O149">
        <v>7.1988306601156182E-4</v>
      </c>
      <c r="P149">
        <v>9.0274094838704855E-3</v>
      </c>
      <c r="Q149">
        <v>6.1800655473120969E-5</v>
      </c>
      <c r="R149">
        <v>6.4199722139335336E-5</v>
      </c>
      <c r="S149">
        <v>2.9882141534471884E-2</v>
      </c>
    </row>
    <row r="150" spans="1:19">
      <c r="A150" t="s">
        <v>48</v>
      </c>
      <c r="B150" s="33" t="s">
        <v>190</v>
      </c>
      <c r="C150">
        <v>0</v>
      </c>
      <c r="D150">
        <v>1.9541935511899755E-2</v>
      </c>
      <c r="E150">
        <v>0</v>
      </c>
      <c r="F150">
        <v>0</v>
      </c>
      <c r="G150">
        <v>0</v>
      </c>
      <c r="H150">
        <v>0</v>
      </c>
      <c r="I150">
        <v>0</v>
      </c>
      <c r="J150">
        <v>0</v>
      </c>
      <c r="K150">
        <v>0</v>
      </c>
      <c r="L150">
        <v>0</v>
      </c>
      <c r="M150">
        <v>0</v>
      </c>
      <c r="N150">
        <v>2.4814851329324483E-6</v>
      </c>
      <c r="O150">
        <v>0.98789748921868181</v>
      </c>
      <c r="P150">
        <v>0.15125300030964794</v>
      </c>
      <c r="Q150">
        <v>0</v>
      </c>
      <c r="R150">
        <v>4.0545979602057969E-4</v>
      </c>
      <c r="S150">
        <v>1.1591003663213542</v>
      </c>
    </row>
    <row r="151" spans="1:19">
      <c r="A151" t="s">
        <v>48</v>
      </c>
      <c r="B151" s="33" t="s">
        <v>191</v>
      </c>
      <c r="C151">
        <v>3.6958014870691613E-7</v>
      </c>
      <c r="D151">
        <v>0</v>
      </c>
      <c r="E151">
        <v>0</v>
      </c>
      <c r="F151">
        <v>0</v>
      </c>
      <c r="G151">
        <v>0</v>
      </c>
      <c r="H151">
        <v>7.6215580018560658E-2</v>
      </c>
      <c r="I151">
        <v>0</v>
      </c>
      <c r="J151">
        <v>3.0288381627485705E-3</v>
      </c>
      <c r="K151">
        <v>0</v>
      </c>
      <c r="L151">
        <v>0</v>
      </c>
      <c r="M151">
        <v>0</v>
      </c>
      <c r="N151">
        <v>3.2360618018653753E-2</v>
      </c>
      <c r="O151">
        <v>1.3760753670339909E-3</v>
      </c>
      <c r="P151">
        <v>9.3609143029027564E-5</v>
      </c>
      <c r="Q151">
        <v>0</v>
      </c>
      <c r="R151">
        <v>7.7736103745099427E-2</v>
      </c>
      <c r="S151">
        <v>0.19081119403506364</v>
      </c>
    </row>
    <row r="152" spans="1:19">
      <c r="A152" t="s">
        <v>48</v>
      </c>
      <c r="B152" s="33" t="s">
        <v>192</v>
      </c>
      <c r="C152">
        <v>0</v>
      </c>
      <c r="D152">
        <v>0</v>
      </c>
      <c r="E152">
        <v>0</v>
      </c>
      <c r="F152">
        <v>0</v>
      </c>
      <c r="G152">
        <v>0</v>
      </c>
      <c r="H152">
        <v>0</v>
      </c>
      <c r="I152">
        <v>0</v>
      </c>
      <c r="J152">
        <v>0</v>
      </c>
      <c r="K152">
        <v>0</v>
      </c>
      <c r="L152">
        <v>0</v>
      </c>
      <c r="M152">
        <v>9.0215738310575944E-2</v>
      </c>
      <c r="N152">
        <v>2.1415678471470301E-5</v>
      </c>
      <c r="O152">
        <v>0.41576450558758893</v>
      </c>
      <c r="P152">
        <v>7.711469756088718E-7</v>
      </c>
      <c r="Q152">
        <v>0</v>
      </c>
      <c r="R152">
        <v>8.4004348721578026E-7</v>
      </c>
      <c r="S152">
        <v>0.50600327076722351</v>
      </c>
    </row>
    <row r="153" spans="1:19">
      <c r="A153" t="s">
        <v>48</v>
      </c>
      <c r="B153" s="33" t="s">
        <v>193</v>
      </c>
      <c r="C153">
        <v>0</v>
      </c>
      <c r="D153">
        <v>0</v>
      </c>
      <c r="E153">
        <v>0</v>
      </c>
      <c r="F153">
        <v>0</v>
      </c>
      <c r="G153">
        <v>0</v>
      </c>
      <c r="H153">
        <v>0</v>
      </c>
      <c r="I153">
        <v>0</v>
      </c>
      <c r="J153">
        <v>0</v>
      </c>
      <c r="K153">
        <v>0</v>
      </c>
      <c r="L153">
        <v>0</v>
      </c>
      <c r="M153">
        <v>0</v>
      </c>
      <c r="N153">
        <v>0.14708305820391843</v>
      </c>
      <c r="O153">
        <v>0</v>
      </c>
      <c r="P153">
        <v>2.8759471640427137E-4</v>
      </c>
      <c r="Q153">
        <v>0</v>
      </c>
      <c r="R153">
        <v>2.7255286738636642E-7</v>
      </c>
      <c r="S153">
        <v>0.14737092547329667</v>
      </c>
    </row>
    <row r="154" spans="1:19">
      <c r="A154" t="s">
        <v>48</v>
      </c>
      <c r="B154" s="33" t="s">
        <v>194</v>
      </c>
      <c r="C154">
        <v>0</v>
      </c>
      <c r="D154">
        <v>0</v>
      </c>
      <c r="E154">
        <v>0</v>
      </c>
      <c r="F154">
        <v>0</v>
      </c>
      <c r="G154">
        <v>0</v>
      </c>
      <c r="H154">
        <v>0</v>
      </c>
      <c r="I154">
        <v>0</v>
      </c>
      <c r="J154">
        <v>1.5451162511226357E-5</v>
      </c>
      <c r="K154">
        <v>0</v>
      </c>
      <c r="L154">
        <v>0</v>
      </c>
      <c r="M154">
        <v>0</v>
      </c>
      <c r="N154">
        <v>0.27878095655298196</v>
      </c>
      <c r="O154">
        <v>0.12333128293431628</v>
      </c>
      <c r="P154">
        <v>1.9764100647364558E-2</v>
      </c>
      <c r="Q154">
        <v>0.26757306684191917</v>
      </c>
      <c r="R154">
        <v>5.1173978947119281E-2</v>
      </c>
      <c r="S154">
        <v>0.7406388370861805</v>
      </c>
    </row>
    <row r="155" spans="1:19">
      <c r="A155" t="s">
        <v>48</v>
      </c>
      <c r="B155" s="33" t="s">
        <v>195</v>
      </c>
      <c r="C155">
        <v>0</v>
      </c>
      <c r="D155">
        <v>0</v>
      </c>
      <c r="E155">
        <v>0</v>
      </c>
      <c r="F155">
        <v>0</v>
      </c>
      <c r="G155">
        <v>0</v>
      </c>
      <c r="H155">
        <v>0</v>
      </c>
      <c r="I155">
        <v>0</v>
      </c>
      <c r="J155">
        <v>0</v>
      </c>
      <c r="K155">
        <v>0</v>
      </c>
      <c r="L155">
        <v>0</v>
      </c>
      <c r="M155">
        <v>3.4943458261977867E-3</v>
      </c>
      <c r="N155">
        <v>2.5286123577156872E-2</v>
      </c>
      <c r="O155">
        <v>0</v>
      </c>
      <c r="P155">
        <v>2.1145019446887403E-2</v>
      </c>
      <c r="Q155">
        <v>2.3092467742173994E-3</v>
      </c>
      <c r="R155">
        <v>6.0161487169807515E-7</v>
      </c>
      <c r="S155">
        <v>5.223533723926721E-2</v>
      </c>
    </row>
    <row r="156" spans="1:19">
      <c r="A156" t="s">
        <v>48</v>
      </c>
      <c r="B156" s="33" t="s">
        <v>196</v>
      </c>
      <c r="C156">
        <v>0</v>
      </c>
      <c r="D156">
        <v>0</v>
      </c>
      <c r="E156">
        <v>0</v>
      </c>
      <c r="F156">
        <v>0</v>
      </c>
      <c r="G156">
        <v>0</v>
      </c>
      <c r="H156">
        <v>0</v>
      </c>
      <c r="I156">
        <v>0</v>
      </c>
      <c r="J156">
        <v>0</v>
      </c>
      <c r="K156">
        <v>0</v>
      </c>
      <c r="L156">
        <v>0</v>
      </c>
      <c r="M156">
        <v>0.14390852289622558</v>
      </c>
      <c r="N156">
        <v>2.0408812088135164E-4</v>
      </c>
      <c r="O156">
        <v>1.1758381162962905E-5</v>
      </c>
      <c r="P156">
        <v>7.2434861198189537E-3</v>
      </c>
      <c r="Q156">
        <v>2.6260233255470666E-5</v>
      </c>
      <c r="R156">
        <v>1.9093035744305098E-2</v>
      </c>
      <c r="S156">
        <v>0.17048715149530835</v>
      </c>
    </row>
    <row r="157" spans="1:19">
      <c r="A157" t="s">
        <v>48</v>
      </c>
      <c r="B157" s="33" t="s">
        <v>197</v>
      </c>
      <c r="C157">
        <v>0</v>
      </c>
      <c r="D157">
        <v>7.6212338706582727E-7</v>
      </c>
      <c r="E157">
        <v>0</v>
      </c>
      <c r="F157">
        <v>0</v>
      </c>
      <c r="G157">
        <v>0</v>
      </c>
      <c r="H157">
        <v>0</v>
      </c>
      <c r="I157">
        <v>0</v>
      </c>
      <c r="J157">
        <v>0</v>
      </c>
      <c r="K157">
        <v>0</v>
      </c>
      <c r="L157">
        <v>0</v>
      </c>
      <c r="M157">
        <v>0.5650528164877926</v>
      </c>
      <c r="N157">
        <v>2.823550698138888E-6</v>
      </c>
      <c r="O157">
        <v>0</v>
      </c>
      <c r="P157">
        <v>1.4412405029418096E-6</v>
      </c>
      <c r="Q157">
        <v>7.458079515697591E-2</v>
      </c>
      <c r="R157">
        <v>9.5392348598011267E-7</v>
      </c>
      <c r="S157">
        <v>0.63963959248303581</v>
      </c>
    </row>
    <row r="158" spans="1:19">
      <c r="A158" t="s">
        <v>48</v>
      </c>
      <c r="B158" s="33" t="s">
        <v>198</v>
      </c>
      <c r="C158">
        <v>0</v>
      </c>
      <c r="D158">
        <v>0</v>
      </c>
      <c r="E158">
        <v>0</v>
      </c>
      <c r="F158">
        <v>0</v>
      </c>
      <c r="G158">
        <v>0</v>
      </c>
      <c r="H158">
        <v>0</v>
      </c>
      <c r="I158">
        <v>0</v>
      </c>
      <c r="J158">
        <v>0</v>
      </c>
      <c r="K158">
        <v>9.1930555501384958E-8</v>
      </c>
      <c r="L158">
        <v>0</v>
      </c>
      <c r="M158">
        <v>3.8166406098127936E-3</v>
      </c>
      <c r="N158">
        <v>0</v>
      </c>
      <c r="O158">
        <v>0</v>
      </c>
      <c r="P158">
        <v>7.1256139637654314E-5</v>
      </c>
      <c r="Q158">
        <v>9.6606093879017862E-2</v>
      </c>
      <c r="R158">
        <v>0</v>
      </c>
      <c r="S158">
        <v>0.10049408255895287</v>
      </c>
    </row>
    <row r="159" spans="1:19">
      <c r="A159" t="s">
        <v>48</v>
      </c>
      <c r="B159" s="33" t="s">
        <v>199</v>
      </c>
      <c r="C159">
        <v>0</v>
      </c>
      <c r="D159">
        <v>1.3016837296930817E-6</v>
      </c>
      <c r="E159">
        <v>0</v>
      </c>
      <c r="F159">
        <v>0</v>
      </c>
      <c r="G159">
        <v>0</v>
      </c>
      <c r="H159">
        <v>0</v>
      </c>
      <c r="I159">
        <v>1.0941176693535226E-6</v>
      </c>
      <c r="J159">
        <v>0</v>
      </c>
      <c r="K159">
        <v>0</v>
      </c>
      <c r="L159">
        <v>0</v>
      </c>
      <c r="M159">
        <v>6.684727278602054E-2</v>
      </c>
      <c r="N159">
        <v>4.8739996323376999E-6</v>
      </c>
      <c r="O159">
        <v>0</v>
      </c>
      <c r="P159">
        <v>1.6711880205320995E-2</v>
      </c>
      <c r="Q159">
        <v>2.1637028636192213E-2</v>
      </c>
      <c r="R159">
        <v>0</v>
      </c>
      <c r="S159">
        <v>0.10520345142890619</v>
      </c>
    </row>
    <row r="160" spans="1:19">
      <c r="A160" t="s">
        <v>48</v>
      </c>
      <c r="B160" s="33" t="s">
        <v>200</v>
      </c>
      <c r="C160">
        <v>0</v>
      </c>
      <c r="D160">
        <v>0</v>
      </c>
      <c r="E160">
        <v>0</v>
      </c>
      <c r="F160">
        <v>0</v>
      </c>
      <c r="G160">
        <v>0</v>
      </c>
      <c r="H160">
        <v>0</v>
      </c>
      <c r="I160">
        <v>0.10515217379195718</v>
      </c>
      <c r="J160">
        <v>0</v>
      </c>
      <c r="K160">
        <v>1.5701461253403437E-7</v>
      </c>
      <c r="L160">
        <v>1.2543581270563209E-4</v>
      </c>
      <c r="M160">
        <v>0</v>
      </c>
      <c r="N160">
        <v>0</v>
      </c>
      <c r="O160">
        <v>1.8647878050614963E-5</v>
      </c>
      <c r="P160">
        <v>1.1262291476938913E-3</v>
      </c>
      <c r="Q160">
        <v>0.3151018572896902</v>
      </c>
      <c r="R160">
        <v>3.8822080360105815E-3</v>
      </c>
      <c r="S160">
        <v>0.42540670897039945</v>
      </c>
    </row>
    <row r="161" spans="1:19">
      <c r="A161" t="s">
        <v>48</v>
      </c>
      <c r="B161" s="33" t="s">
        <v>201</v>
      </c>
      <c r="C161">
        <v>0.17298254575690519</v>
      </c>
      <c r="D161">
        <v>1.5201550613672676E-2</v>
      </c>
      <c r="E161">
        <v>0.7134366213622414</v>
      </c>
      <c r="F161">
        <v>1.4454029066691909E-2</v>
      </c>
      <c r="G161">
        <v>5.3889764001992191E-2</v>
      </c>
      <c r="H161">
        <v>0.11642611618157872</v>
      </c>
      <c r="I161">
        <v>1.7611000096183105E-2</v>
      </c>
      <c r="J161">
        <v>5.8695609832912226</v>
      </c>
      <c r="K161">
        <v>3.1528774978829555E-3</v>
      </c>
      <c r="L161">
        <v>4.2111552232441056</v>
      </c>
      <c r="M161">
        <v>0.56971088860439068</v>
      </c>
      <c r="N161">
        <v>0.41246417863588647</v>
      </c>
      <c r="O161">
        <v>4.3364419746217777</v>
      </c>
      <c r="P161">
        <v>0.82237150508332491</v>
      </c>
      <c r="Q161">
        <v>2.2293870115243521</v>
      </c>
      <c r="R161">
        <v>0.1776751504098506</v>
      </c>
      <c r="S161">
        <v>19.735921419992337</v>
      </c>
    </row>
    <row r="162" spans="1:19">
      <c r="A162" t="s">
        <v>48</v>
      </c>
      <c r="B162" s="33" t="s">
        <v>202</v>
      </c>
      <c r="C162">
        <v>4.7680522174299078E-2</v>
      </c>
      <c r="D162">
        <v>1.9358391313406553E-2</v>
      </c>
      <c r="E162">
        <v>0.16855587581054365</v>
      </c>
      <c r="F162">
        <v>9.8744155019535373E-2</v>
      </c>
      <c r="G162">
        <v>0.39764549969788909</v>
      </c>
      <c r="H162">
        <v>0.47168941813344567</v>
      </c>
      <c r="I162">
        <v>0.16868696624445789</v>
      </c>
      <c r="J162">
        <v>3.798059196983246</v>
      </c>
      <c r="K162">
        <v>2.3505185342058699E-3</v>
      </c>
      <c r="L162">
        <v>0.99479874723633088</v>
      </c>
      <c r="M162">
        <v>1.3338421848086455</v>
      </c>
      <c r="N162">
        <v>0.22551808884968949</v>
      </c>
      <c r="O162">
        <v>0.98872958987621473</v>
      </c>
      <c r="P162">
        <v>0.30907119282326789</v>
      </c>
      <c r="Q162">
        <v>1.5385006144172735</v>
      </c>
      <c r="R162">
        <v>1.0220219237280261</v>
      </c>
      <c r="S162">
        <v>11.585252885649993</v>
      </c>
    </row>
    <row r="163" spans="1:19">
      <c r="A163" t="s">
        <v>48</v>
      </c>
      <c r="B163" s="33" t="s">
        <v>203</v>
      </c>
      <c r="C163">
        <v>3.1354712461073575E-5</v>
      </c>
      <c r="D163">
        <v>8.6443270498111513E-2</v>
      </c>
      <c r="E163">
        <v>2.8222293369420726E-2</v>
      </c>
      <c r="F163">
        <v>6.0786887746155926E-3</v>
      </c>
      <c r="G163">
        <v>2.5186876015572679E-2</v>
      </c>
      <c r="H163">
        <v>0.35318601588656051</v>
      </c>
      <c r="I163">
        <v>0.8288825740720398</v>
      </c>
      <c r="J163">
        <v>6.0918749543361628E-3</v>
      </c>
      <c r="K163">
        <v>2.1428294715353235E-3</v>
      </c>
      <c r="L163">
        <v>0.16660340594468437</v>
      </c>
      <c r="M163">
        <v>6.3413341230089486</v>
      </c>
      <c r="N163">
        <v>0.90978455660384583</v>
      </c>
      <c r="O163">
        <v>3.7215337858711166</v>
      </c>
      <c r="P163">
        <v>0.36243133186382792</v>
      </c>
      <c r="Q163">
        <v>0.40189561372545768</v>
      </c>
      <c r="R163">
        <v>0.46471014381317133</v>
      </c>
      <c r="S163">
        <v>13.704558738586343</v>
      </c>
    </row>
    <row r="164" spans="1:19">
      <c r="A164" t="s">
        <v>230</v>
      </c>
      <c r="B164" s="33" t="s">
        <v>204</v>
      </c>
      <c r="C164">
        <v>9.2101709188461278E-3</v>
      </c>
      <c r="D164">
        <v>6.5167147190994035E-2</v>
      </c>
      <c r="E164">
        <v>0.27040029994446613</v>
      </c>
      <c r="F164">
        <v>9.3567946506389887E-5</v>
      </c>
      <c r="G164">
        <v>4.5981142922357776E-4</v>
      </c>
      <c r="H164">
        <v>5.2474100022671166E-2</v>
      </c>
      <c r="I164">
        <v>0.49902569182279066</v>
      </c>
      <c r="J164">
        <v>3.9656956028818229</v>
      </c>
      <c r="K164">
        <v>1.4476550239708175E-3</v>
      </c>
      <c r="L164">
        <v>1.0474756576647195</v>
      </c>
      <c r="M164">
        <v>4.4654577790985854</v>
      </c>
      <c r="N164">
        <v>0.1633474146406293</v>
      </c>
      <c r="O164">
        <v>3.2858043725725281</v>
      </c>
      <c r="P164">
        <v>0.28419250254248496</v>
      </c>
      <c r="Q164">
        <v>1.9263889227858613</v>
      </c>
      <c r="R164">
        <v>0.16453769475531743</v>
      </c>
      <c r="S164">
        <v>16.201178391241456</v>
      </c>
    </row>
    <row r="165" spans="1:19">
      <c r="A165" t="s">
        <v>48</v>
      </c>
      <c r="B165" s="33" t="s">
        <v>205</v>
      </c>
      <c r="C165">
        <v>3.5666522123181998E-2</v>
      </c>
      <c r="D165">
        <v>9.6821355168139611E-3</v>
      </c>
      <c r="E165">
        <v>0</v>
      </c>
      <c r="F165">
        <v>4.9064243863818024E-2</v>
      </c>
      <c r="G165">
        <v>0.20330091276522211</v>
      </c>
      <c r="H165">
        <v>5.0242872973882413E-4</v>
      </c>
      <c r="I165">
        <v>8.2857808679950296E-2</v>
      </c>
      <c r="J165">
        <v>2.6437970685879009</v>
      </c>
      <c r="K165">
        <v>2.0962416850311971E-4</v>
      </c>
      <c r="L165">
        <v>0</v>
      </c>
      <c r="M165">
        <v>0.29671405329531808</v>
      </c>
      <c r="N165">
        <v>0.55169923574135282</v>
      </c>
      <c r="O165">
        <v>3.0148670950421206</v>
      </c>
      <c r="P165">
        <v>0.11112068070753622</v>
      </c>
      <c r="Q165">
        <v>1.1440185758163466</v>
      </c>
      <c r="R165">
        <v>0.46915231191633922</v>
      </c>
      <c r="S165">
        <v>8.6126526969540009</v>
      </c>
    </row>
    <row r="166" spans="1:19">
      <c r="A166" t="s">
        <v>48</v>
      </c>
      <c r="B166" s="33" t="s">
        <v>206</v>
      </c>
      <c r="C166">
        <v>3.1198847854030376E-3</v>
      </c>
      <c r="D166">
        <v>0</v>
      </c>
      <c r="E166">
        <v>1.2113580999424371</v>
      </c>
      <c r="F166">
        <v>3.270949590921246E-2</v>
      </c>
      <c r="G166">
        <v>0.135533941843482</v>
      </c>
      <c r="H166">
        <v>0.42356469689982035</v>
      </c>
      <c r="I166">
        <v>4.2153280748991051E-4</v>
      </c>
      <c r="J166">
        <v>0.44063284476465014</v>
      </c>
      <c r="K166">
        <v>3.4014924137026892E-4</v>
      </c>
      <c r="L166">
        <v>4.5795055584499664</v>
      </c>
      <c r="M166">
        <v>1.8226254451292334E-3</v>
      </c>
      <c r="N166">
        <v>9.7197714243584699E-2</v>
      </c>
      <c r="O166">
        <v>1.5336130350338237</v>
      </c>
      <c r="P166">
        <v>0.17861530814987603</v>
      </c>
      <c r="Q166">
        <v>0.34874522278370534</v>
      </c>
      <c r="R166">
        <v>4.9509053324079844E-2</v>
      </c>
      <c r="S166">
        <v>9.0366891636241462</v>
      </c>
    </row>
    <row r="167" spans="1:19">
      <c r="A167" t="s">
        <v>230</v>
      </c>
      <c r="B167" s="33" t="s">
        <v>207</v>
      </c>
      <c r="C167">
        <v>2.1193083016678216E-2</v>
      </c>
      <c r="D167">
        <v>5.270528944500974E-5</v>
      </c>
      <c r="E167">
        <v>0.91422901349904606</v>
      </c>
      <c r="F167">
        <v>5.148446682312624E-7</v>
      </c>
      <c r="G167">
        <v>1.0617431449588821E-6</v>
      </c>
      <c r="H167">
        <v>1.4510167716252909E-6</v>
      </c>
      <c r="I167">
        <v>0.68398483960698186</v>
      </c>
      <c r="J167">
        <v>0.40305452044685808</v>
      </c>
      <c r="K167">
        <v>5.7775077944022257E-8</v>
      </c>
      <c r="L167">
        <v>0.4402594155472741</v>
      </c>
      <c r="M167">
        <v>3.5459120198367771</v>
      </c>
      <c r="N167">
        <v>1.5603957028361037E-2</v>
      </c>
      <c r="O167">
        <v>0.16360333708902886</v>
      </c>
      <c r="P167">
        <v>0.12787808064551953</v>
      </c>
      <c r="Q167">
        <v>2.8977221735453185</v>
      </c>
      <c r="R167">
        <v>0.51463001053107149</v>
      </c>
      <c r="S167">
        <v>9.7281262414625189</v>
      </c>
    </row>
    <row r="168" spans="1:19">
      <c r="A168" t="s">
        <v>48</v>
      </c>
      <c r="B168" s="33" t="s">
        <v>208</v>
      </c>
      <c r="C168">
        <v>3.6122957194320016E-3</v>
      </c>
      <c r="D168">
        <v>7.8153216562032668E-2</v>
      </c>
      <c r="E168">
        <v>3.012116090800987E-3</v>
      </c>
      <c r="F168">
        <v>1.0112784486125292E-2</v>
      </c>
      <c r="G168">
        <v>2.9543072291437156E-2</v>
      </c>
      <c r="H168">
        <v>0.28237697885041158</v>
      </c>
      <c r="I168">
        <v>2.4369521511857783E-7</v>
      </c>
      <c r="J168">
        <v>3.0150316933479075</v>
      </c>
      <c r="K168">
        <v>1.7304501289951979E-3</v>
      </c>
      <c r="L168">
        <v>3.0014170091757251</v>
      </c>
      <c r="M168">
        <v>1.8221804527019572</v>
      </c>
      <c r="N168">
        <v>6.2865872792258415E-2</v>
      </c>
      <c r="O168">
        <v>2.8112109014087139</v>
      </c>
      <c r="P168">
        <v>0.22917582460350872</v>
      </c>
      <c r="Q168">
        <v>0.10932308021119752</v>
      </c>
      <c r="R168">
        <v>0.18960552048596213</v>
      </c>
      <c r="S168">
        <v>11.649351512550766</v>
      </c>
    </row>
    <row r="169" spans="1:19">
      <c r="A169" t="s">
        <v>48</v>
      </c>
      <c r="B169" s="33" t="s">
        <v>209</v>
      </c>
      <c r="C169">
        <v>0</v>
      </c>
      <c r="D169">
        <v>0</v>
      </c>
      <c r="E169">
        <v>0.13281865705813445</v>
      </c>
      <c r="F169">
        <v>4.6328879849885318E-2</v>
      </c>
      <c r="G169">
        <v>0.22766929545317716</v>
      </c>
      <c r="H169">
        <v>0</v>
      </c>
      <c r="I169">
        <v>0.45598943466201547</v>
      </c>
      <c r="J169">
        <v>0.26869977679623958</v>
      </c>
      <c r="K169">
        <v>0</v>
      </c>
      <c r="L169">
        <v>0.49834813208940432</v>
      </c>
      <c r="M169">
        <v>2.3638736834971326</v>
      </c>
      <c r="N169">
        <v>0.75470355472142714</v>
      </c>
      <c r="O169">
        <v>0.88667232896585801</v>
      </c>
      <c r="P169">
        <v>0.2324443759607604</v>
      </c>
      <c r="Q169">
        <v>0.24444082210168006</v>
      </c>
      <c r="R169">
        <v>0.2554683525356225</v>
      </c>
      <c r="S169">
        <v>6.3674572936914728</v>
      </c>
    </row>
    <row r="170" spans="1:19">
      <c r="A170" t="s">
        <v>48</v>
      </c>
      <c r="B170" s="33" t="s">
        <v>210</v>
      </c>
      <c r="C170">
        <v>0</v>
      </c>
      <c r="D170">
        <v>0</v>
      </c>
      <c r="E170">
        <v>0</v>
      </c>
      <c r="F170">
        <v>3.1073462466837398E-3</v>
      </c>
      <c r="G170">
        <v>4.6358037966438559E-3</v>
      </c>
      <c r="H170">
        <v>5.482841330408661E-2</v>
      </c>
      <c r="I170">
        <v>0</v>
      </c>
      <c r="J170">
        <v>4.4783296132692385E-2</v>
      </c>
      <c r="K170">
        <v>1.1536197687347371E-3</v>
      </c>
      <c r="L170">
        <v>0</v>
      </c>
      <c r="M170">
        <v>1.0198187272023347</v>
      </c>
      <c r="N170">
        <v>1.6767713946993723E-2</v>
      </c>
      <c r="O170">
        <v>1.3052726162829345</v>
      </c>
      <c r="P170">
        <v>0.10511985856261674</v>
      </c>
      <c r="Q170">
        <v>3.1602226867306626E-3</v>
      </c>
      <c r="R170">
        <v>0.27644401443330224</v>
      </c>
      <c r="S170">
        <v>2.8350916323640831</v>
      </c>
    </row>
    <row r="171" spans="1:19">
      <c r="A171" t="s">
        <v>48</v>
      </c>
      <c r="B171" s="33" t="s">
        <v>211</v>
      </c>
      <c r="C171">
        <v>4.344135126510551E-5</v>
      </c>
      <c r="D171">
        <v>5.2102031208418609E-2</v>
      </c>
      <c r="E171">
        <v>6.7570482841361468E-4</v>
      </c>
      <c r="F171">
        <v>0</v>
      </c>
      <c r="G171">
        <v>0</v>
      </c>
      <c r="H171">
        <v>0.24877066476588894</v>
      </c>
      <c r="I171">
        <v>7.5998239110337096E-2</v>
      </c>
      <c r="J171">
        <v>0</v>
      </c>
      <c r="K171">
        <v>0</v>
      </c>
      <c r="L171">
        <v>0</v>
      </c>
      <c r="M171">
        <v>0.66909530626108449</v>
      </c>
      <c r="N171">
        <v>0.52044193257630056</v>
      </c>
      <c r="O171">
        <v>1.7740966994504959</v>
      </c>
      <c r="P171">
        <v>0.10824343957062155</v>
      </c>
      <c r="Q171">
        <v>3.7639801418222874E-2</v>
      </c>
      <c r="R171">
        <v>0.10018577406404461</v>
      </c>
      <c r="S171">
        <v>3.5872930346049543</v>
      </c>
    </row>
    <row r="172" spans="1:19">
      <c r="A172" t="s">
        <v>230</v>
      </c>
      <c r="B172" s="33" t="s">
        <v>212</v>
      </c>
      <c r="C172">
        <v>2.9157689364503803E-2</v>
      </c>
      <c r="D172">
        <v>0</v>
      </c>
      <c r="E172">
        <v>0</v>
      </c>
      <c r="F172">
        <v>5.1789104111410467E-4</v>
      </c>
      <c r="G172">
        <v>7.7263396610760537E-4</v>
      </c>
      <c r="H172">
        <v>0</v>
      </c>
      <c r="I172">
        <v>1.0714042949775404E-2</v>
      </c>
      <c r="J172">
        <v>0</v>
      </c>
      <c r="K172">
        <v>4.6742205578353957E-4</v>
      </c>
      <c r="L172">
        <v>5.2032884970714122E-3</v>
      </c>
      <c r="M172">
        <v>0.22760813382851097</v>
      </c>
      <c r="N172">
        <v>9.7506227493369124E-3</v>
      </c>
      <c r="O172">
        <v>1.2258766590036601</v>
      </c>
      <c r="P172">
        <v>4.0435939809839283E-2</v>
      </c>
      <c r="Q172">
        <v>5.0305938415320384E-2</v>
      </c>
      <c r="R172">
        <v>0.22608805970225632</v>
      </c>
      <c r="S172">
        <v>1.8268983213835099</v>
      </c>
    </row>
    <row r="173" spans="1:19">
      <c r="A173" t="s">
        <v>48</v>
      </c>
      <c r="B173" s="33" t="s">
        <v>213</v>
      </c>
      <c r="C173">
        <v>0</v>
      </c>
      <c r="D173">
        <v>1.0011101305781533E-2</v>
      </c>
      <c r="E173">
        <v>1.0964066991883179</v>
      </c>
      <c r="F173">
        <v>0</v>
      </c>
      <c r="G173">
        <v>0</v>
      </c>
      <c r="H173">
        <v>5.1771128027375823E-3</v>
      </c>
      <c r="I173">
        <v>0.20871616317593578</v>
      </c>
      <c r="J173">
        <v>0</v>
      </c>
      <c r="K173">
        <v>0</v>
      </c>
      <c r="L173">
        <v>0</v>
      </c>
      <c r="M173">
        <v>0.66002513972367183</v>
      </c>
      <c r="N173">
        <v>8.661419563965822E-2</v>
      </c>
      <c r="O173">
        <v>0.20187804815975596</v>
      </c>
      <c r="P173">
        <v>3.2243147489808166E-2</v>
      </c>
      <c r="Q173">
        <v>0.25836842822631922</v>
      </c>
      <c r="R173">
        <v>2.1153086200385474E-2</v>
      </c>
      <c r="S173">
        <v>2.5805931219121021</v>
      </c>
    </row>
    <row r="174" spans="1:19">
      <c r="A174" t="s">
        <v>48</v>
      </c>
      <c r="B174" s="33" t="s">
        <v>214</v>
      </c>
      <c r="C174">
        <v>4.5088778044544142E-8</v>
      </c>
      <c r="D174">
        <v>1.8595810624688625E-7</v>
      </c>
      <c r="E174">
        <v>4.2793666565899002E-7</v>
      </c>
      <c r="F174">
        <v>1.9988738708676124E-7</v>
      </c>
      <c r="G174">
        <v>4.1221959889981008E-7</v>
      </c>
      <c r="H174">
        <v>5.6335428766374207E-7</v>
      </c>
      <c r="I174">
        <v>2.6696471167042546E-7</v>
      </c>
      <c r="J174">
        <v>1.885041825744338E-6</v>
      </c>
      <c r="K174">
        <v>0.16842023386969485</v>
      </c>
      <c r="L174">
        <v>4.1138519824394564</v>
      </c>
      <c r="M174">
        <v>0.30839994964580342</v>
      </c>
      <c r="N174">
        <v>4.7660306206939396E-2</v>
      </c>
      <c r="O174">
        <v>1.7316746121328777</v>
      </c>
      <c r="P174">
        <v>0.24148695732258574</v>
      </c>
      <c r="Q174">
        <v>2.1546389207614425E-2</v>
      </c>
      <c r="R174">
        <v>1.3959487225818634E-3</v>
      </c>
      <c r="S174">
        <v>6.6344403659994668</v>
      </c>
    </row>
    <row r="175" spans="1:19">
      <c r="A175" t="s">
        <v>48</v>
      </c>
      <c r="B175" s="33" t="s">
        <v>215</v>
      </c>
      <c r="C175">
        <v>1.7371280858213822E-8</v>
      </c>
      <c r="D175">
        <v>2.5859215612563879E-2</v>
      </c>
      <c r="E175">
        <v>1.6487046750057743E-7</v>
      </c>
      <c r="F175">
        <v>7.7010290588930275E-8</v>
      </c>
      <c r="G175">
        <v>1.5881517967386571E-7</v>
      </c>
      <c r="H175">
        <v>8.6306917638623304E-4</v>
      </c>
      <c r="I175">
        <v>7.1427981529161855E-3</v>
      </c>
      <c r="J175">
        <v>7.2624700919732277E-7</v>
      </c>
      <c r="K175">
        <v>1.8344337152842449E-4</v>
      </c>
      <c r="L175">
        <v>1.1791654515036498E-5</v>
      </c>
      <c r="M175">
        <v>7.0326805875367882E-2</v>
      </c>
      <c r="N175">
        <v>4.7084482968497099E-2</v>
      </c>
      <c r="O175">
        <v>0.85121848142696876</v>
      </c>
      <c r="P175">
        <v>0.1810465500898637</v>
      </c>
      <c r="Q175">
        <v>2.9724459162821404E-2</v>
      </c>
      <c r="R175">
        <v>0.16844636355850895</v>
      </c>
      <c r="S175">
        <v>1.3819086053648562</v>
      </c>
    </row>
    <row r="176" spans="1:19">
      <c r="A176" t="s">
        <v>48</v>
      </c>
      <c r="B176" s="33" t="s">
        <v>216</v>
      </c>
      <c r="C176">
        <v>1.9438482120725187E-2</v>
      </c>
      <c r="D176">
        <v>9.2979053345487728E-8</v>
      </c>
      <c r="E176">
        <v>0.73093801342721676</v>
      </c>
      <c r="F176">
        <v>9.9943693321336013E-8</v>
      </c>
      <c r="G176">
        <v>2.0610979944990504E-7</v>
      </c>
      <c r="H176">
        <v>2.816771420555142E-7</v>
      </c>
      <c r="I176">
        <v>1.3348235583521273E-7</v>
      </c>
      <c r="J176">
        <v>7.0692382721034619E-2</v>
      </c>
      <c r="K176">
        <v>1.1215527728758445E-8</v>
      </c>
      <c r="L176">
        <v>1.5303169149660789E-5</v>
      </c>
      <c r="M176">
        <v>4.8297537998109874E-4</v>
      </c>
      <c r="N176">
        <v>0.41903556175631351</v>
      </c>
      <c r="O176">
        <v>0.23085757735975676</v>
      </c>
      <c r="P176">
        <v>6.3245409511193174E-2</v>
      </c>
      <c r="Q176">
        <v>0.73377462249200676</v>
      </c>
      <c r="R176">
        <v>1.6714083123581247E-2</v>
      </c>
      <c r="S176">
        <v>2.2851952364688941</v>
      </c>
    </row>
    <row r="177" spans="1:19">
      <c r="A177" t="s">
        <v>48</v>
      </c>
      <c r="B177" s="33" t="s">
        <v>217</v>
      </c>
      <c r="C177">
        <v>0</v>
      </c>
      <c r="D177">
        <v>8.8495295847446087E-4</v>
      </c>
      <c r="E177">
        <v>0</v>
      </c>
      <c r="F177">
        <v>0</v>
      </c>
      <c r="G177">
        <v>0</v>
      </c>
      <c r="H177">
        <v>0</v>
      </c>
      <c r="I177">
        <v>1.1904492166401326E-3</v>
      </c>
      <c r="J177">
        <v>0</v>
      </c>
      <c r="K177">
        <v>0</v>
      </c>
      <c r="L177">
        <v>2.7425475840674522</v>
      </c>
      <c r="M177">
        <v>1.2479781305557935E-2</v>
      </c>
      <c r="N177">
        <v>2.1820180740711237E-2</v>
      </c>
      <c r="O177">
        <v>0.37666573077385124</v>
      </c>
      <c r="P177">
        <v>0.20426014471560805</v>
      </c>
      <c r="Q177">
        <v>1.4239131731595478</v>
      </c>
      <c r="R177">
        <v>1.7580507748959917E-4</v>
      </c>
      <c r="S177">
        <v>4.7839378020152026</v>
      </c>
    </row>
    <row r="178" spans="1:19">
      <c r="A178" t="s">
        <v>48</v>
      </c>
      <c r="B178" s="33" t="s">
        <v>218</v>
      </c>
      <c r="C178">
        <v>3.2397432627226941E-3</v>
      </c>
      <c r="D178">
        <v>0</v>
      </c>
      <c r="E178">
        <v>0</v>
      </c>
      <c r="F178">
        <v>0</v>
      </c>
      <c r="G178">
        <v>0</v>
      </c>
      <c r="H178">
        <v>0</v>
      </c>
      <c r="I178">
        <v>0</v>
      </c>
      <c r="J178">
        <v>2.6101958290490757</v>
      </c>
      <c r="K178">
        <v>3.057245492532612E-5</v>
      </c>
      <c r="L178">
        <v>0</v>
      </c>
      <c r="M178">
        <v>3.5615924687704137E-3</v>
      </c>
      <c r="N178">
        <v>9.2612122274715603E-4</v>
      </c>
      <c r="O178">
        <v>2.342864422519142E-2</v>
      </c>
      <c r="P178">
        <v>1.9346528761918336E-2</v>
      </c>
      <c r="Q178">
        <v>5.9616302012855726E-2</v>
      </c>
      <c r="R178">
        <v>1.3832225637102624E-2</v>
      </c>
      <c r="S178">
        <v>2.73417755909486</v>
      </c>
    </row>
    <row r="179" spans="1:19">
      <c r="A179" t="s">
        <v>230</v>
      </c>
      <c r="B179" s="33" t="s">
        <v>219</v>
      </c>
      <c r="C179">
        <v>2.8912370752045558E-2</v>
      </c>
      <c r="D179">
        <v>1.4749215974596552E-4</v>
      </c>
      <c r="E179">
        <v>0.48501273676878043</v>
      </c>
      <c r="F179">
        <v>4.0982814119251199E-2</v>
      </c>
      <c r="G179">
        <v>0.20072366912551942</v>
      </c>
      <c r="H179">
        <v>0.22291807902222516</v>
      </c>
      <c r="I179">
        <v>1.2192520460544642E-2</v>
      </c>
      <c r="J179">
        <v>0</v>
      </c>
      <c r="K179">
        <v>3.084618099635783E-5</v>
      </c>
      <c r="L179">
        <v>3.2023626842359079</v>
      </c>
      <c r="M179">
        <v>9.1156108527911783E-2</v>
      </c>
      <c r="N179">
        <v>9.5175969896956758E-3</v>
      </c>
      <c r="O179">
        <v>1.7518612625289904</v>
      </c>
      <c r="P179">
        <v>0.57769442374469548</v>
      </c>
      <c r="Q179">
        <v>7.8495959711560204E-2</v>
      </c>
      <c r="R179">
        <v>0.47122201637316863</v>
      </c>
      <c r="S179">
        <v>7.1732305807011016</v>
      </c>
    </row>
    <row r="180" spans="1:19">
      <c r="A180" t="s">
        <v>48</v>
      </c>
      <c r="B180" s="33" t="s">
        <v>220</v>
      </c>
      <c r="C180">
        <v>3.4742561272338435E-8</v>
      </c>
      <c r="D180">
        <v>2.3780263469576735E-2</v>
      </c>
      <c r="E180">
        <v>1.9085852061664355E-3</v>
      </c>
      <c r="F180">
        <v>5.8373994996709921E-2</v>
      </c>
      <c r="G180">
        <v>0.12038230724611765</v>
      </c>
      <c r="H180">
        <v>4.3408519090348818E-7</v>
      </c>
      <c r="I180">
        <v>0.18069162951473317</v>
      </c>
      <c r="J180">
        <v>0.55220896732305391</v>
      </c>
      <c r="K180">
        <v>0.14580610790924919</v>
      </c>
      <c r="L180">
        <v>1.1285902923148683E-2</v>
      </c>
      <c r="M180">
        <v>0.82881447923799101</v>
      </c>
      <c r="N180">
        <v>0.43675110589678212</v>
      </c>
      <c r="O180">
        <v>1.4244230348303688</v>
      </c>
      <c r="P180">
        <v>0.33804104333344043</v>
      </c>
      <c r="Q180">
        <v>0.22746289888273452</v>
      </c>
      <c r="R180">
        <v>0.26158776510824566</v>
      </c>
      <c r="S180">
        <v>4.6115185547071178</v>
      </c>
    </row>
    <row r="181" spans="1:19">
      <c r="A181" t="s">
        <v>48</v>
      </c>
      <c r="B181" s="33" t="s">
        <v>221</v>
      </c>
      <c r="C181">
        <v>1.914103529563338E-2</v>
      </c>
      <c r="D181">
        <v>5.43060225179679E-2</v>
      </c>
      <c r="E181">
        <v>0.30918735185069224</v>
      </c>
      <c r="F181">
        <v>2.6304866628468204E-5</v>
      </c>
      <c r="G181">
        <v>1.2926732681073361E-4</v>
      </c>
      <c r="H181">
        <v>0.16465965062151966</v>
      </c>
      <c r="I181">
        <v>7.7962676075646442E-2</v>
      </c>
      <c r="J181">
        <v>0</v>
      </c>
      <c r="K181">
        <v>6.5506227733710398E-3</v>
      </c>
      <c r="L181">
        <v>2.3037386121990409</v>
      </c>
      <c r="M181">
        <v>0.31208684093695638</v>
      </c>
      <c r="N181">
        <v>0.2011383734254153</v>
      </c>
      <c r="O181">
        <v>1.9815285913049081</v>
      </c>
      <c r="P181">
        <v>0.35494272126521764</v>
      </c>
      <c r="Q181">
        <v>1.2127414393305003E-2</v>
      </c>
      <c r="R181">
        <v>0.19424245241196303</v>
      </c>
      <c r="S181">
        <v>5.9917679372649673</v>
      </c>
    </row>
    <row r="182" spans="1:19">
      <c r="A182" t="s">
        <v>48</v>
      </c>
      <c r="B182" s="33" t="s">
        <v>222</v>
      </c>
      <c r="C182">
        <v>1.3167439956570881E-2</v>
      </c>
      <c r="D182">
        <v>1.4682447221581185E-5</v>
      </c>
      <c r="E182">
        <v>0.12497190188824447</v>
      </c>
      <c r="F182">
        <v>5.3856262952489686E-4</v>
      </c>
      <c r="G182">
        <v>2.2564466034005193E-3</v>
      </c>
      <c r="H182">
        <v>0</v>
      </c>
      <c r="I182">
        <v>1.1850601295293473E-4</v>
      </c>
      <c r="J182">
        <v>0.15205999782193658</v>
      </c>
      <c r="K182">
        <v>9.5626555483230291E-5</v>
      </c>
      <c r="L182">
        <v>8.9380803477088762</v>
      </c>
      <c r="M182">
        <v>5.4015629987702596E-4</v>
      </c>
      <c r="N182">
        <v>4.1136301101012407E-3</v>
      </c>
      <c r="O182">
        <v>0.78767802911158924</v>
      </c>
      <c r="P182">
        <v>0.27764650880835262</v>
      </c>
      <c r="Q182">
        <v>6.5919346312455218E-2</v>
      </c>
      <c r="R182">
        <v>4.614857221127977E-2</v>
      </c>
      <c r="S182">
        <v>10.413349754477395</v>
      </c>
    </row>
    <row r="183" spans="1:19">
      <c r="A183" t="s">
        <v>48</v>
      </c>
      <c r="B183" s="33" t="s">
        <v>223</v>
      </c>
      <c r="C183">
        <v>2.720015124602071E-5</v>
      </c>
      <c r="D183">
        <v>1.2096615896508567E-3</v>
      </c>
      <c r="E183">
        <v>4.2308245474131922E-4</v>
      </c>
      <c r="F183">
        <v>2.2884449924576167E-3</v>
      </c>
      <c r="G183">
        <v>3.5740573601792391E-3</v>
      </c>
      <c r="H183">
        <v>8.5298529408639467E-3</v>
      </c>
      <c r="I183">
        <v>1.2244691456722023E-2</v>
      </c>
      <c r="J183">
        <v>8.7849278390535801E-2</v>
      </c>
      <c r="K183">
        <v>3.795624747617854E-4</v>
      </c>
      <c r="L183">
        <v>1.462806602631872E-3</v>
      </c>
      <c r="M183">
        <v>0.10336524877766351</v>
      </c>
      <c r="N183">
        <v>1.8667963893978623E-2</v>
      </c>
      <c r="O183">
        <v>8.2440337735448566E-2</v>
      </c>
      <c r="P183">
        <v>6.4240967471526744E-2</v>
      </c>
      <c r="Q183">
        <v>5.3253487519839382E-2</v>
      </c>
      <c r="R183">
        <v>1.3786663873879945E-2</v>
      </c>
      <c r="S183">
        <v>0.45374330768549953</v>
      </c>
    </row>
    <row r="184" spans="1:19">
      <c r="A184" t="s">
        <v>48</v>
      </c>
      <c r="B184" s="33" t="s">
        <v>224</v>
      </c>
      <c r="C184">
        <v>2.4802137666446455E-3</v>
      </c>
      <c r="D184">
        <v>6.9448285876339E-4</v>
      </c>
      <c r="E184">
        <v>2.573525706509372E-2</v>
      </c>
      <c r="F184">
        <v>4.8221577440807017E-2</v>
      </c>
      <c r="G184">
        <v>0.23676948272111886</v>
      </c>
      <c r="H184">
        <v>2.2500635867004348E-3</v>
      </c>
      <c r="I184">
        <v>3.9554639241892176E-3</v>
      </c>
      <c r="J184">
        <v>3.1423079424911293</v>
      </c>
      <c r="K184">
        <v>6.7090174721173845E-5</v>
      </c>
      <c r="L184">
        <v>0.11744879962546406</v>
      </c>
      <c r="M184">
        <v>3.8950941367261294E-2</v>
      </c>
      <c r="N184">
        <v>1.8025022462154539E-2</v>
      </c>
      <c r="O184">
        <v>0.11634081181804845</v>
      </c>
      <c r="P184">
        <v>1.8906259536262127E-2</v>
      </c>
      <c r="Q184">
        <v>2.658693073793529</v>
      </c>
      <c r="R184">
        <v>0.32976665293124796</v>
      </c>
      <c r="S184">
        <v>6.7606131355652224</v>
      </c>
    </row>
    <row r="185" spans="1:19">
      <c r="A185" t="s">
        <v>48</v>
      </c>
      <c r="B185" s="33" t="s">
        <v>225</v>
      </c>
      <c r="C185">
        <v>2.2267106516279611E-2</v>
      </c>
      <c r="D185">
        <v>2.6770094445195181E-2</v>
      </c>
      <c r="E185">
        <v>0.34635182722764313</v>
      </c>
      <c r="F185">
        <v>0</v>
      </c>
      <c r="G185">
        <v>0</v>
      </c>
      <c r="H185">
        <v>0.25753420913762426</v>
      </c>
      <c r="I185">
        <v>0.21606869149277586</v>
      </c>
      <c r="J185">
        <v>0</v>
      </c>
      <c r="K185">
        <v>0.17435321803902926</v>
      </c>
      <c r="L185">
        <v>2.6670942736634231</v>
      </c>
      <c r="M185">
        <v>0.98485184005548376</v>
      </c>
      <c r="N185">
        <v>0.50226965087584219</v>
      </c>
      <c r="O185">
        <v>3.309897016236846</v>
      </c>
      <c r="P185">
        <v>0.84195418843305703</v>
      </c>
      <c r="Q185">
        <v>0.28792389975525623</v>
      </c>
      <c r="R185">
        <v>0.33112435113034877</v>
      </c>
      <c r="S185">
        <v>9.9684603670090155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5" tint="0.79998168889431442"/>
  </sheetPr>
  <dimension ref="A1:T185"/>
  <sheetViews>
    <sheetView workbookViewId="0"/>
  </sheetViews>
  <sheetFormatPr baseColWidth="10" defaultColWidth="8.83203125" defaultRowHeight="15"/>
  <cols>
    <col min="1" max="1" width="16.33203125" customWidth="1"/>
    <col min="2" max="2" width="18.5" customWidth="1"/>
    <col min="3" max="3" width="10.5" customWidth="1"/>
  </cols>
  <sheetData>
    <row r="1" spans="1:20" s="73" customFormat="1">
      <c r="A1"/>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2020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6.6637606783356588E-3</v>
      </c>
      <c r="D10">
        <v>2.8531514990361526E-2</v>
      </c>
      <c r="E10">
        <v>0.26860779325792594</v>
      </c>
      <c r="F10">
        <v>1.0008337418662049E-2</v>
      </c>
      <c r="G10">
        <v>5.3393293248073903E-2</v>
      </c>
      <c r="H10">
        <v>9.5742644855658199E-2</v>
      </c>
      <c r="I10">
        <v>0.10534301231609797</v>
      </c>
      <c r="J10">
        <v>0.92194205760550707</v>
      </c>
      <c r="K10">
        <v>3.4944354011931349E-4</v>
      </c>
      <c r="L10">
        <v>1.0914215440241091</v>
      </c>
      <c r="M10">
        <v>1.1470489182677195</v>
      </c>
      <c r="N10">
        <v>0.18669722252966467</v>
      </c>
      <c r="O10">
        <v>1.2907831625086736</v>
      </c>
      <c r="P10">
        <v>0.82865357740372092</v>
      </c>
      <c r="Q10">
        <v>0.50050792045517223</v>
      </c>
      <c r="R10">
        <v>0.23995642979964216</v>
      </c>
      <c r="S10">
        <v>6.7756506328994464</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0.58648678734380577</v>
      </c>
      <c r="Q12">
        <v>0</v>
      </c>
      <c r="R12">
        <v>0</v>
      </c>
      <c r="S12">
        <v>0.5864867873438051</v>
      </c>
    </row>
    <row r="13" spans="1:20">
      <c r="A13" t="s">
        <v>48</v>
      </c>
      <c r="B13" s="34" t="s">
        <v>52</v>
      </c>
      <c r="C13">
        <v>0</v>
      </c>
      <c r="D13">
        <v>0</v>
      </c>
      <c r="E13">
        <v>0</v>
      </c>
      <c r="F13">
        <v>0</v>
      </c>
      <c r="G13">
        <v>0</v>
      </c>
      <c r="H13">
        <v>0</v>
      </c>
      <c r="I13">
        <v>0</v>
      </c>
      <c r="J13">
        <v>0</v>
      </c>
      <c r="K13">
        <v>0</v>
      </c>
      <c r="L13">
        <v>0</v>
      </c>
      <c r="M13">
        <v>0</v>
      </c>
      <c r="N13">
        <v>0</v>
      </c>
      <c r="O13">
        <v>0</v>
      </c>
      <c r="P13">
        <v>0</v>
      </c>
      <c r="Q13">
        <v>0</v>
      </c>
      <c r="R13">
        <v>0.77868333337387052</v>
      </c>
      <c r="S13">
        <v>0.77868333337387075</v>
      </c>
    </row>
    <row r="14" spans="1:20">
      <c r="A14" t="s">
        <v>48</v>
      </c>
      <c r="B14" s="34" t="s">
        <v>53</v>
      </c>
      <c r="C14">
        <v>0</v>
      </c>
      <c r="D14">
        <v>0</v>
      </c>
      <c r="E14">
        <v>0</v>
      </c>
      <c r="F14">
        <v>0</v>
      </c>
      <c r="G14">
        <v>0</v>
      </c>
      <c r="H14">
        <v>0</v>
      </c>
      <c r="I14">
        <v>0</v>
      </c>
      <c r="J14">
        <v>0</v>
      </c>
      <c r="K14">
        <v>0</v>
      </c>
      <c r="L14">
        <v>0</v>
      </c>
      <c r="M14">
        <v>0</v>
      </c>
      <c r="N14">
        <v>0</v>
      </c>
      <c r="O14">
        <v>0</v>
      </c>
      <c r="P14">
        <v>0</v>
      </c>
      <c r="Q14">
        <v>0</v>
      </c>
      <c r="R14">
        <v>0</v>
      </c>
      <c r="S14">
        <v>0</v>
      </c>
    </row>
    <row r="15" spans="1:20">
      <c r="A15" t="s">
        <v>48</v>
      </c>
      <c r="B15" s="34" t="s">
        <v>54</v>
      </c>
      <c r="C15">
        <v>0</v>
      </c>
      <c r="D15">
        <v>0</v>
      </c>
      <c r="E15">
        <v>0</v>
      </c>
      <c r="F15">
        <v>0</v>
      </c>
      <c r="G15">
        <v>0</v>
      </c>
      <c r="H15">
        <v>0</v>
      </c>
      <c r="I15">
        <v>0</v>
      </c>
      <c r="J15">
        <v>0</v>
      </c>
      <c r="K15">
        <v>0</v>
      </c>
      <c r="L15">
        <v>0</v>
      </c>
      <c r="M15">
        <v>0</v>
      </c>
      <c r="N15">
        <v>0</v>
      </c>
      <c r="O15">
        <v>0</v>
      </c>
      <c r="P15">
        <v>6.7029828801933755E-2</v>
      </c>
      <c r="Q15">
        <v>0</v>
      </c>
      <c r="R15">
        <v>0</v>
      </c>
      <c r="S15">
        <v>6.7029828801933533E-2</v>
      </c>
    </row>
    <row r="16" spans="1:20">
      <c r="A16" t="s">
        <v>48</v>
      </c>
      <c r="B16" s="34" t="s">
        <v>55</v>
      </c>
      <c r="C16">
        <v>0</v>
      </c>
      <c r="D16">
        <v>0</v>
      </c>
      <c r="E16">
        <v>0</v>
      </c>
      <c r="F16">
        <v>0</v>
      </c>
      <c r="G16">
        <v>0</v>
      </c>
      <c r="H16">
        <v>0</v>
      </c>
      <c r="I16">
        <v>0</v>
      </c>
      <c r="J16">
        <v>0</v>
      </c>
      <c r="K16">
        <v>0</v>
      </c>
      <c r="L16">
        <v>0</v>
      </c>
      <c r="M16">
        <v>0</v>
      </c>
      <c r="N16">
        <v>0</v>
      </c>
      <c r="O16">
        <v>0</v>
      </c>
      <c r="P16">
        <v>1.668513023770668E-2</v>
      </c>
      <c r="Q16">
        <v>0</v>
      </c>
      <c r="R16">
        <v>0</v>
      </c>
      <c r="S16">
        <v>1.6685130237705792E-2</v>
      </c>
    </row>
    <row r="17" spans="1:19">
      <c r="A17" t="s">
        <v>48</v>
      </c>
      <c r="B17" s="34" t="s">
        <v>56</v>
      </c>
      <c r="C17">
        <v>0</v>
      </c>
      <c r="D17">
        <v>0</v>
      </c>
      <c r="E17">
        <v>0</v>
      </c>
      <c r="F17">
        <v>0</v>
      </c>
      <c r="G17">
        <v>0</v>
      </c>
      <c r="H17">
        <v>0</v>
      </c>
      <c r="I17">
        <v>0</v>
      </c>
      <c r="J17">
        <v>0</v>
      </c>
      <c r="K17">
        <v>0</v>
      </c>
      <c r="L17">
        <v>39.389532951626663</v>
      </c>
      <c r="M17">
        <v>0</v>
      </c>
      <c r="N17">
        <v>0</v>
      </c>
      <c r="O17">
        <v>0.39436172058284358</v>
      </c>
      <c r="P17">
        <v>0</v>
      </c>
      <c r="Q17">
        <v>0</v>
      </c>
      <c r="R17">
        <v>0</v>
      </c>
      <c r="S17">
        <v>39.783894672209506</v>
      </c>
    </row>
    <row r="18" spans="1:19">
      <c r="A18" t="s">
        <v>48</v>
      </c>
      <c r="B18" s="34" t="s">
        <v>57</v>
      </c>
      <c r="C18">
        <v>0</v>
      </c>
      <c r="D18">
        <v>0</v>
      </c>
      <c r="E18">
        <v>0</v>
      </c>
      <c r="F18">
        <v>0</v>
      </c>
      <c r="G18">
        <v>0</v>
      </c>
      <c r="H18">
        <v>0</v>
      </c>
      <c r="I18">
        <v>0</v>
      </c>
      <c r="J18">
        <v>0</v>
      </c>
      <c r="K18">
        <v>0</v>
      </c>
      <c r="L18">
        <v>0</v>
      </c>
      <c r="M18">
        <v>0</v>
      </c>
      <c r="N18">
        <v>0</v>
      </c>
      <c r="O18">
        <v>0</v>
      </c>
      <c r="P18">
        <v>0.38640358314680756</v>
      </c>
      <c r="Q18">
        <v>0</v>
      </c>
      <c r="R18">
        <v>0</v>
      </c>
      <c r="S18">
        <v>0.38640358314680867</v>
      </c>
    </row>
    <row r="19" spans="1:19">
      <c r="A19" t="s">
        <v>48</v>
      </c>
      <c r="B19" s="34" t="s">
        <v>58</v>
      </c>
      <c r="C19">
        <v>0</v>
      </c>
      <c r="D19">
        <v>0</v>
      </c>
      <c r="E19">
        <v>0</v>
      </c>
      <c r="F19">
        <v>0</v>
      </c>
      <c r="G19">
        <v>0</v>
      </c>
      <c r="H19">
        <v>0</v>
      </c>
      <c r="I19">
        <v>0</v>
      </c>
      <c r="J19">
        <v>0</v>
      </c>
      <c r="K19">
        <v>0</v>
      </c>
      <c r="L19">
        <v>0</v>
      </c>
      <c r="M19">
        <v>0</v>
      </c>
      <c r="N19">
        <v>0</v>
      </c>
      <c r="O19">
        <v>0</v>
      </c>
      <c r="P19">
        <v>2.758101033899063E-3</v>
      </c>
      <c r="Q19">
        <v>0</v>
      </c>
      <c r="R19">
        <v>0</v>
      </c>
      <c r="S19">
        <v>2.7581010338977308E-3</v>
      </c>
    </row>
    <row r="20" spans="1:19">
      <c r="A20" t="s">
        <v>48</v>
      </c>
      <c r="B20" s="34" t="s">
        <v>59</v>
      </c>
      <c r="C20">
        <v>0</v>
      </c>
      <c r="D20">
        <v>0</v>
      </c>
      <c r="E20">
        <v>9.6940871119207817</v>
      </c>
      <c r="F20">
        <v>0</v>
      </c>
      <c r="G20">
        <v>0</v>
      </c>
      <c r="H20">
        <v>0</v>
      </c>
      <c r="I20">
        <v>0</v>
      </c>
      <c r="J20">
        <v>0</v>
      </c>
      <c r="K20">
        <v>0</v>
      </c>
      <c r="L20">
        <v>0</v>
      </c>
      <c r="M20">
        <v>0</v>
      </c>
      <c r="N20">
        <v>0</v>
      </c>
      <c r="O20">
        <v>0</v>
      </c>
      <c r="P20">
        <v>8.9716593221727647E-2</v>
      </c>
      <c r="Q20">
        <v>0</v>
      </c>
      <c r="R20">
        <v>0</v>
      </c>
      <c r="S20">
        <v>9.7838037051425104</v>
      </c>
    </row>
    <row r="21" spans="1:19">
      <c r="A21" t="s">
        <v>48</v>
      </c>
      <c r="B21" s="34" t="s">
        <v>60</v>
      </c>
      <c r="C21">
        <v>0</v>
      </c>
      <c r="D21">
        <v>0</v>
      </c>
      <c r="E21">
        <v>0</v>
      </c>
      <c r="F21">
        <v>0</v>
      </c>
      <c r="G21">
        <v>0</v>
      </c>
      <c r="H21">
        <v>0</v>
      </c>
      <c r="I21">
        <v>0</v>
      </c>
      <c r="J21">
        <v>0</v>
      </c>
      <c r="K21">
        <v>0</v>
      </c>
      <c r="L21">
        <v>0</v>
      </c>
      <c r="M21">
        <v>0</v>
      </c>
      <c r="N21">
        <v>5.4218723641659112</v>
      </c>
      <c r="O21">
        <v>3.1549072449245577</v>
      </c>
      <c r="P21">
        <v>0.15260314129639641</v>
      </c>
      <c r="Q21">
        <v>0</v>
      </c>
      <c r="R21">
        <v>0</v>
      </c>
      <c r="S21">
        <v>8.7293827503868613</v>
      </c>
    </row>
    <row r="22" spans="1:19">
      <c r="A22" t="s">
        <v>48</v>
      </c>
      <c r="B22" s="34" t="s">
        <v>61</v>
      </c>
      <c r="C22">
        <v>0</v>
      </c>
      <c r="D22">
        <v>1.0297057594529671</v>
      </c>
      <c r="E22">
        <v>0</v>
      </c>
      <c r="F22">
        <v>0</v>
      </c>
      <c r="G22">
        <v>0</v>
      </c>
      <c r="H22">
        <v>0</v>
      </c>
      <c r="I22">
        <v>0</v>
      </c>
      <c r="J22">
        <v>0</v>
      </c>
      <c r="K22">
        <v>0</v>
      </c>
      <c r="L22">
        <v>0</v>
      </c>
      <c r="M22">
        <v>0</v>
      </c>
      <c r="N22">
        <v>0.98974244148435364</v>
      </c>
      <c r="O22">
        <v>8.7892078208346902</v>
      </c>
      <c r="P22">
        <v>0.76267402405802276</v>
      </c>
      <c r="Q22">
        <v>0</v>
      </c>
      <c r="R22">
        <v>0</v>
      </c>
      <c r="S22">
        <v>11.571330045830024</v>
      </c>
    </row>
    <row r="23" spans="1:19">
      <c r="A23" t="s">
        <v>48</v>
      </c>
      <c r="B23" s="34" t="s">
        <v>62</v>
      </c>
      <c r="C23">
        <v>0</v>
      </c>
      <c r="D23">
        <v>0</v>
      </c>
      <c r="E23">
        <v>0</v>
      </c>
      <c r="F23">
        <v>0</v>
      </c>
      <c r="G23">
        <v>0</v>
      </c>
      <c r="H23">
        <v>0</v>
      </c>
      <c r="I23">
        <v>0</v>
      </c>
      <c r="J23">
        <v>0</v>
      </c>
      <c r="K23">
        <v>0</v>
      </c>
      <c r="L23">
        <v>0</v>
      </c>
      <c r="M23">
        <v>0</v>
      </c>
      <c r="N23">
        <v>0.16944957680926365</v>
      </c>
      <c r="O23">
        <v>0</v>
      </c>
      <c r="P23">
        <v>5.8589337442233713E-2</v>
      </c>
      <c r="Q23">
        <v>0</v>
      </c>
      <c r="R23">
        <v>0</v>
      </c>
      <c r="S23">
        <v>0.22803891425149914</v>
      </c>
    </row>
    <row r="24" spans="1:19">
      <c r="A24" t="s">
        <v>48</v>
      </c>
      <c r="B24" s="34" t="s">
        <v>63</v>
      </c>
      <c r="C24">
        <v>0</v>
      </c>
      <c r="D24">
        <v>0</v>
      </c>
      <c r="E24">
        <v>0</v>
      </c>
      <c r="F24">
        <v>0</v>
      </c>
      <c r="G24">
        <v>0</v>
      </c>
      <c r="H24">
        <v>0</v>
      </c>
      <c r="I24">
        <v>0</v>
      </c>
      <c r="J24">
        <v>0</v>
      </c>
      <c r="K24">
        <v>0</v>
      </c>
      <c r="L24">
        <v>0</v>
      </c>
      <c r="M24">
        <v>0</v>
      </c>
      <c r="N24">
        <v>0</v>
      </c>
      <c r="O24">
        <v>0.21221827992942011</v>
      </c>
      <c r="P24">
        <v>5.3817546940563066E-2</v>
      </c>
      <c r="Q24">
        <v>0</v>
      </c>
      <c r="R24">
        <v>0</v>
      </c>
      <c r="S24">
        <v>0.26603582686999516</v>
      </c>
    </row>
    <row r="25" spans="1:19">
      <c r="A25" t="s">
        <v>48</v>
      </c>
      <c r="B25" s="34" t="s">
        <v>64</v>
      </c>
      <c r="C25">
        <v>0</v>
      </c>
      <c r="D25">
        <v>0</v>
      </c>
      <c r="E25">
        <v>0</v>
      </c>
      <c r="F25">
        <v>0</v>
      </c>
      <c r="G25">
        <v>0</v>
      </c>
      <c r="H25">
        <v>0</v>
      </c>
      <c r="I25">
        <v>0</v>
      </c>
      <c r="J25">
        <v>0</v>
      </c>
      <c r="K25">
        <v>1.2611458802171781E-2</v>
      </c>
      <c r="L25">
        <v>0</v>
      </c>
      <c r="M25">
        <v>0</v>
      </c>
      <c r="N25">
        <v>0</v>
      </c>
      <c r="O25">
        <v>6.4026149331532505</v>
      </c>
      <c r="P25">
        <v>0</v>
      </c>
      <c r="Q25">
        <v>0</v>
      </c>
      <c r="R25">
        <v>0</v>
      </c>
      <c r="S25">
        <v>6.4152263919554144</v>
      </c>
    </row>
    <row r="26" spans="1:19">
      <c r="A26" t="s">
        <v>48</v>
      </c>
      <c r="B26" s="34" t="s">
        <v>65</v>
      </c>
      <c r="C26">
        <v>0</v>
      </c>
      <c r="D26">
        <v>0</v>
      </c>
      <c r="E26">
        <v>0</v>
      </c>
      <c r="F26">
        <v>0</v>
      </c>
      <c r="G26">
        <v>0</v>
      </c>
      <c r="H26">
        <v>0</v>
      </c>
      <c r="I26">
        <v>0</v>
      </c>
      <c r="J26">
        <v>0</v>
      </c>
      <c r="K26">
        <v>0</v>
      </c>
      <c r="L26">
        <v>0</v>
      </c>
      <c r="M26">
        <v>2.314206726587408</v>
      </c>
      <c r="N26">
        <v>0</v>
      </c>
      <c r="O26">
        <v>0</v>
      </c>
      <c r="P26">
        <v>7.1519375520336048E-2</v>
      </c>
      <c r="Q26">
        <v>3.2340384003393083</v>
      </c>
      <c r="R26">
        <v>0</v>
      </c>
      <c r="S26">
        <v>5.6197645024470546</v>
      </c>
    </row>
    <row r="27" spans="1:19">
      <c r="A27" t="s">
        <v>48</v>
      </c>
      <c r="B27" s="34" t="s">
        <v>66</v>
      </c>
      <c r="C27">
        <v>0.24049591311279658</v>
      </c>
      <c r="D27">
        <v>0</v>
      </c>
      <c r="E27">
        <v>0</v>
      </c>
      <c r="F27">
        <v>0</v>
      </c>
      <c r="G27">
        <v>0</v>
      </c>
      <c r="H27">
        <v>0</v>
      </c>
      <c r="I27">
        <v>0</v>
      </c>
      <c r="J27">
        <v>0</v>
      </c>
      <c r="K27">
        <v>0</v>
      </c>
      <c r="L27">
        <v>0</v>
      </c>
      <c r="M27">
        <v>9.2294307853184829</v>
      </c>
      <c r="N27">
        <v>0</v>
      </c>
      <c r="O27">
        <v>27.631207404894653</v>
      </c>
      <c r="P27">
        <v>0</v>
      </c>
      <c r="Q27">
        <v>0</v>
      </c>
      <c r="R27">
        <v>0</v>
      </c>
      <c r="S27">
        <v>37.101134103325961</v>
      </c>
    </row>
    <row r="28" spans="1:19">
      <c r="A28" t="s">
        <v>48</v>
      </c>
      <c r="B28" s="34" t="s">
        <v>67</v>
      </c>
      <c r="C28">
        <v>0</v>
      </c>
      <c r="D28">
        <v>0</v>
      </c>
      <c r="E28">
        <v>0</v>
      </c>
      <c r="F28">
        <v>0</v>
      </c>
      <c r="G28">
        <v>0</v>
      </c>
      <c r="H28">
        <v>0</v>
      </c>
      <c r="I28">
        <v>3.8018418067408928</v>
      </c>
      <c r="J28">
        <v>0</v>
      </c>
      <c r="K28">
        <v>0</v>
      </c>
      <c r="L28">
        <v>0</v>
      </c>
      <c r="M28">
        <v>29.720701621288239</v>
      </c>
      <c r="N28">
        <v>0</v>
      </c>
      <c r="O28">
        <v>0</v>
      </c>
      <c r="P28">
        <v>0.74852510862836441</v>
      </c>
      <c r="Q28">
        <v>0</v>
      </c>
      <c r="R28">
        <v>0</v>
      </c>
      <c r="S28">
        <v>34.271068536657481</v>
      </c>
    </row>
    <row r="29" spans="1:19">
      <c r="A29" t="s">
        <v>48</v>
      </c>
      <c r="B29" s="34" t="s">
        <v>68</v>
      </c>
      <c r="C29">
        <v>0</v>
      </c>
      <c r="D29">
        <v>0</v>
      </c>
      <c r="E29">
        <v>0</v>
      </c>
      <c r="F29">
        <v>0</v>
      </c>
      <c r="G29">
        <v>0</v>
      </c>
      <c r="H29">
        <v>0</v>
      </c>
      <c r="I29">
        <v>0</v>
      </c>
      <c r="J29">
        <v>0</v>
      </c>
      <c r="K29">
        <v>0</v>
      </c>
      <c r="L29">
        <v>0</v>
      </c>
      <c r="M29">
        <v>0.13279235153675018</v>
      </c>
      <c r="N29">
        <v>8.0733997112894862E-2</v>
      </c>
      <c r="O29">
        <v>0</v>
      </c>
      <c r="P29">
        <v>1.6794376981427384E-2</v>
      </c>
      <c r="Q29">
        <v>0</v>
      </c>
      <c r="R29">
        <v>0</v>
      </c>
      <c r="S29">
        <v>0.23032072563108841</v>
      </c>
    </row>
    <row r="30" spans="1:19">
      <c r="A30" t="s">
        <v>48</v>
      </c>
      <c r="B30" s="34" t="s">
        <v>69</v>
      </c>
      <c r="C30">
        <v>0</v>
      </c>
      <c r="D30">
        <v>0</v>
      </c>
      <c r="E30">
        <v>0</v>
      </c>
      <c r="F30">
        <v>0</v>
      </c>
      <c r="G30">
        <v>0</v>
      </c>
      <c r="H30">
        <v>0</v>
      </c>
      <c r="I30">
        <v>0</v>
      </c>
      <c r="J30">
        <v>0</v>
      </c>
      <c r="K30">
        <v>0</v>
      </c>
      <c r="L30">
        <v>0</v>
      </c>
      <c r="M30">
        <v>0</v>
      </c>
      <c r="N30">
        <v>0</v>
      </c>
      <c r="O30">
        <v>0</v>
      </c>
      <c r="P30">
        <v>0</v>
      </c>
      <c r="Q30">
        <v>0.14574634544525145</v>
      </c>
      <c r="R30">
        <v>0</v>
      </c>
      <c r="S30">
        <v>0.14574634544524656</v>
      </c>
    </row>
    <row r="31" spans="1:19">
      <c r="A31" t="s">
        <v>48</v>
      </c>
      <c r="B31" s="34" t="s">
        <v>70</v>
      </c>
      <c r="C31">
        <v>0</v>
      </c>
      <c r="D31">
        <v>0</v>
      </c>
      <c r="E31">
        <v>0</v>
      </c>
      <c r="F31">
        <v>0</v>
      </c>
      <c r="G31">
        <v>0</v>
      </c>
      <c r="H31">
        <v>0</v>
      </c>
      <c r="I31">
        <v>0</v>
      </c>
      <c r="J31">
        <v>0</v>
      </c>
      <c r="K31">
        <v>0</v>
      </c>
      <c r="L31">
        <v>0</v>
      </c>
      <c r="M31">
        <v>0</v>
      </c>
      <c r="N31">
        <v>0</v>
      </c>
      <c r="O31">
        <v>0</v>
      </c>
      <c r="P31">
        <v>0</v>
      </c>
      <c r="Q31">
        <v>0</v>
      </c>
      <c r="R31">
        <v>9.5718789688537642E-2</v>
      </c>
      <c r="S31">
        <v>9.5718789688532979E-2</v>
      </c>
    </row>
    <row r="32" spans="1:19">
      <c r="A32" t="s">
        <v>48</v>
      </c>
      <c r="B32" s="34" t="s">
        <v>71</v>
      </c>
      <c r="C32">
        <v>0</v>
      </c>
      <c r="D32">
        <v>0</v>
      </c>
      <c r="E32">
        <v>0</v>
      </c>
      <c r="F32">
        <v>0</v>
      </c>
      <c r="G32">
        <v>0</v>
      </c>
      <c r="H32">
        <v>0</v>
      </c>
      <c r="I32">
        <v>0</v>
      </c>
      <c r="J32">
        <v>0</v>
      </c>
      <c r="K32">
        <v>0</v>
      </c>
      <c r="L32">
        <v>0</v>
      </c>
      <c r="M32">
        <v>0</v>
      </c>
      <c r="N32">
        <v>0</v>
      </c>
      <c r="O32">
        <v>0</v>
      </c>
      <c r="P32">
        <v>0</v>
      </c>
      <c r="Q32">
        <v>0</v>
      </c>
      <c r="R32">
        <v>1.0748677471953088</v>
      </c>
      <c r="S32">
        <v>1.0748677471953272</v>
      </c>
    </row>
    <row r="33" spans="1:19">
      <c r="A33" t="s">
        <v>48</v>
      </c>
      <c r="B33" s="34" t="s">
        <v>72</v>
      </c>
      <c r="C33">
        <v>0</v>
      </c>
      <c r="D33">
        <v>0</v>
      </c>
      <c r="E33">
        <v>0</v>
      </c>
      <c r="F33">
        <v>0</v>
      </c>
      <c r="G33">
        <v>0</v>
      </c>
      <c r="H33">
        <v>0</v>
      </c>
      <c r="I33">
        <v>0</v>
      </c>
      <c r="J33">
        <v>0</v>
      </c>
      <c r="K33">
        <v>0</v>
      </c>
      <c r="L33">
        <v>0</v>
      </c>
      <c r="M33">
        <v>0</v>
      </c>
      <c r="N33">
        <v>0</v>
      </c>
      <c r="O33">
        <v>0</v>
      </c>
      <c r="P33">
        <v>0</v>
      </c>
      <c r="Q33">
        <v>0</v>
      </c>
      <c r="R33">
        <v>6.871460994048606E-2</v>
      </c>
      <c r="S33">
        <v>6.8714609940457194E-2</v>
      </c>
    </row>
    <row r="34" spans="1:19">
      <c r="A34" t="s">
        <v>48</v>
      </c>
      <c r="B34" s="34" t="s">
        <v>73</v>
      </c>
      <c r="C34">
        <v>0</v>
      </c>
      <c r="D34">
        <v>0</v>
      </c>
      <c r="E34">
        <v>0</v>
      </c>
      <c r="F34">
        <v>0</v>
      </c>
      <c r="G34">
        <v>0</v>
      </c>
      <c r="H34">
        <v>0</v>
      </c>
      <c r="I34">
        <v>0</v>
      </c>
      <c r="J34">
        <v>0</v>
      </c>
      <c r="K34">
        <v>0</v>
      </c>
      <c r="L34">
        <v>0</v>
      </c>
      <c r="M34">
        <v>0</v>
      </c>
      <c r="N34">
        <v>0</v>
      </c>
      <c r="O34">
        <v>0</v>
      </c>
      <c r="P34">
        <v>0</v>
      </c>
      <c r="Q34">
        <v>0</v>
      </c>
      <c r="R34">
        <v>0</v>
      </c>
      <c r="S34">
        <v>0</v>
      </c>
    </row>
    <row r="35" spans="1:19">
      <c r="A35" t="s">
        <v>48</v>
      </c>
      <c r="B35" s="34" t="s">
        <v>74</v>
      </c>
      <c r="C35">
        <v>0</v>
      </c>
      <c r="D35">
        <v>0</v>
      </c>
      <c r="E35">
        <v>0</v>
      </c>
      <c r="F35">
        <v>0</v>
      </c>
      <c r="G35">
        <v>0</v>
      </c>
      <c r="H35">
        <v>0</v>
      </c>
      <c r="I35">
        <v>0</v>
      </c>
      <c r="J35">
        <v>0</v>
      </c>
      <c r="K35">
        <v>0</v>
      </c>
      <c r="L35">
        <v>0</v>
      </c>
      <c r="M35">
        <v>0</v>
      </c>
      <c r="N35">
        <v>0</v>
      </c>
      <c r="O35">
        <v>0</v>
      </c>
      <c r="P35">
        <v>0</v>
      </c>
      <c r="Q35">
        <v>0</v>
      </c>
      <c r="R35">
        <v>2.123069410635535</v>
      </c>
      <c r="S35">
        <v>2.1230694106355372</v>
      </c>
    </row>
    <row r="36" spans="1:19">
      <c r="A36" t="s">
        <v>48</v>
      </c>
      <c r="B36" s="34" t="s">
        <v>75</v>
      </c>
      <c r="C36">
        <v>0</v>
      </c>
      <c r="D36">
        <v>0</v>
      </c>
      <c r="E36">
        <v>0</v>
      </c>
      <c r="F36">
        <v>0</v>
      </c>
      <c r="G36">
        <v>0</v>
      </c>
      <c r="H36">
        <v>3.4553634066202115</v>
      </c>
      <c r="I36">
        <v>0</v>
      </c>
      <c r="J36">
        <v>0</v>
      </c>
      <c r="K36">
        <v>0</v>
      </c>
      <c r="L36">
        <v>0</v>
      </c>
      <c r="M36">
        <v>0</v>
      </c>
      <c r="N36">
        <v>0</v>
      </c>
      <c r="O36">
        <v>0</v>
      </c>
      <c r="P36">
        <v>9.1783870396211498E-4</v>
      </c>
      <c r="Q36">
        <v>0</v>
      </c>
      <c r="R36">
        <v>1.649751386294092</v>
      </c>
      <c r="S36">
        <v>5.1060326316182625</v>
      </c>
    </row>
    <row r="37" spans="1:19">
      <c r="A37" t="s">
        <v>48</v>
      </c>
      <c r="B37" s="34" t="s">
        <v>76</v>
      </c>
      <c r="C37">
        <v>0</v>
      </c>
      <c r="D37">
        <v>0</v>
      </c>
      <c r="E37">
        <v>0</v>
      </c>
      <c r="F37">
        <v>0</v>
      </c>
      <c r="G37">
        <v>0</v>
      </c>
      <c r="H37">
        <v>0</v>
      </c>
      <c r="I37">
        <v>0</v>
      </c>
      <c r="J37">
        <v>0</v>
      </c>
      <c r="K37">
        <v>0</v>
      </c>
      <c r="L37">
        <v>0</v>
      </c>
      <c r="M37">
        <v>0</v>
      </c>
      <c r="N37">
        <v>0</v>
      </c>
      <c r="O37">
        <v>0</v>
      </c>
      <c r="P37">
        <v>0.74155873157598196</v>
      </c>
      <c r="Q37">
        <v>0</v>
      </c>
      <c r="R37">
        <v>1.7087850371160229E-3</v>
      </c>
      <c r="S37">
        <v>0.74326751661305934</v>
      </c>
    </row>
    <row r="38" spans="1:19">
      <c r="A38" t="s">
        <v>48</v>
      </c>
      <c r="B38" s="34" t="s">
        <v>77</v>
      </c>
      <c r="C38">
        <v>0</v>
      </c>
      <c r="D38">
        <v>0</v>
      </c>
      <c r="E38">
        <v>0</v>
      </c>
      <c r="F38">
        <v>0</v>
      </c>
      <c r="G38">
        <v>1.9269702850436079</v>
      </c>
      <c r="H38">
        <v>0</v>
      </c>
      <c r="I38">
        <v>0</v>
      </c>
      <c r="J38">
        <v>0</v>
      </c>
      <c r="K38">
        <v>0</v>
      </c>
      <c r="L38">
        <v>0</v>
      </c>
      <c r="M38">
        <v>0</v>
      </c>
      <c r="N38">
        <v>0</v>
      </c>
      <c r="O38">
        <v>0</v>
      </c>
      <c r="P38">
        <v>2.9540744637515992E-2</v>
      </c>
      <c r="Q38">
        <v>0</v>
      </c>
      <c r="R38">
        <v>0.94161004381401625</v>
      </c>
      <c r="S38">
        <v>2.8981210734951617</v>
      </c>
    </row>
    <row r="39" spans="1:19">
      <c r="A39" t="s">
        <v>48</v>
      </c>
      <c r="B39" s="34" t="s">
        <v>78</v>
      </c>
      <c r="C39">
        <v>0</v>
      </c>
      <c r="D39">
        <v>0</v>
      </c>
      <c r="E39">
        <v>0</v>
      </c>
      <c r="F39">
        <v>0.36120208429262834</v>
      </c>
      <c r="G39">
        <v>0</v>
      </c>
      <c r="H39">
        <v>0</v>
      </c>
      <c r="I39">
        <v>0</v>
      </c>
      <c r="J39">
        <v>0</v>
      </c>
      <c r="K39">
        <v>0</v>
      </c>
      <c r="L39">
        <v>0</v>
      </c>
      <c r="M39">
        <v>0</v>
      </c>
      <c r="N39">
        <v>0</v>
      </c>
      <c r="O39">
        <v>0</v>
      </c>
      <c r="P39">
        <v>0.23164054979461035</v>
      </c>
      <c r="Q39">
        <v>0</v>
      </c>
      <c r="R39">
        <v>0.75297647595060901</v>
      </c>
      <c r="S39">
        <v>1.3458191100379793</v>
      </c>
    </row>
    <row r="40" spans="1:19">
      <c r="A40" t="s">
        <v>48</v>
      </c>
      <c r="B40" s="34" t="s">
        <v>79</v>
      </c>
      <c r="C40">
        <v>0</v>
      </c>
      <c r="D40">
        <v>0</v>
      </c>
      <c r="E40">
        <v>0</v>
      </c>
      <c r="F40">
        <v>0</v>
      </c>
      <c r="G40">
        <v>0</v>
      </c>
      <c r="H40">
        <v>0</v>
      </c>
      <c r="I40">
        <v>0</v>
      </c>
      <c r="J40">
        <v>0</v>
      </c>
      <c r="K40">
        <v>0</v>
      </c>
      <c r="L40">
        <v>0</v>
      </c>
      <c r="M40">
        <v>0</v>
      </c>
      <c r="N40">
        <v>0</v>
      </c>
      <c r="O40">
        <v>0</v>
      </c>
      <c r="P40">
        <v>0.19407818541853761</v>
      </c>
      <c r="Q40">
        <v>0</v>
      </c>
      <c r="R40">
        <v>0.30743621014530476</v>
      </c>
      <c r="S40">
        <v>0.50151439556381661</v>
      </c>
    </row>
    <row r="41" spans="1:19">
      <c r="A41" t="s">
        <v>48</v>
      </c>
      <c r="B41" s="34" t="s">
        <v>80</v>
      </c>
      <c r="C41">
        <v>0</v>
      </c>
      <c r="D41">
        <v>0.15736437819304228</v>
      </c>
      <c r="E41">
        <v>0</v>
      </c>
      <c r="F41">
        <v>0</v>
      </c>
      <c r="G41">
        <v>0</v>
      </c>
      <c r="H41">
        <v>0</v>
      </c>
      <c r="I41">
        <v>0</v>
      </c>
      <c r="J41">
        <v>0</v>
      </c>
      <c r="K41">
        <v>0</v>
      </c>
      <c r="L41">
        <v>0</v>
      </c>
      <c r="M41">
        <v>0</v>
      </c>
      <c r="N41">
        <v>2.506481452791447</v>
      </c>
      <c r="O41">
        <v>0</v>
      </c>
      <c r="P41">
        <v>0.98071244935253876</v>
      </c>
      <c r="Q41">
        <v>0</v>
      </c>
      <c r="R41">
        <v>0.66212337779140462</v>
      </c>
      <c r="S41">
        <v>4.3066816581284115</v>
      </c>
    </row>
    <row r="42" spans="1:19">
      <c r="A42" t="s">
        <v>48</v>
      </c>
      <c r="B42" s="34" t="s">
        <v>81</v>
      </c>
      <c r="C42">
        <v>0</v>
      </c>
      <c r="D42">
        <v>0.19849774950788057</v>
      </c>
      <c r="E42">
        <v>0</v>
      </c>
      <c r="F42">
        <v>0</v>
      </c>
      <c r="G42">
        <v>0</v>
      </c>
      <c r="H42">
        <v>0</v>
      </c>
      <c r="I42">
        <v>0</v>
      </c>
      <c r="J42">
        <v>0</v>
      </c>
      <c r="K42">
        <v>0</v>
      </c>
      <c r="L42">
        <v>0</v>
      </c>
      <c r="M42">
        <v>0</v>
      </c>
      <c r="N42">
        <v>2.5310783729976905</v>
      </c>
      <c r="O42">
        <v>0</v>
      </c>
      <c r="P42">
        <v>1.116423133601165</v>
      </c>
      <c r="Q42">
        <v>0</v>
      </c>
      <c r="R42">
        <v>0.10172721459996303</v>
      </c>
      <c r="S42">
        <v>3.9477264707067263</v>
      </c>
    </row>
    <row r="43" spans="1:19">
      <c r="A43" t="s">
        <v>48</v>
      </c>
      <c r="B43" s="34" t="s">
        <v>82</v>
      </c>
      <c r="C43">
        <v>0</v>
      </c>
      <c r="D43">
        <v>0.26072026778911428</v>
      </c>
      <c r="E43">
        <v>0</v>
      </c>
      <c r="F43">
        <v>0</v>
      </c>
      <c r="G43">
        <v>0</v>
      </c>
      <c r="H43">
        <v>0</v>
      </c>
      <c r="I43">
        <v>0</v>
      </c>
      <c r="J43">
        <v>0</v>
      </c>
      <c r="K43">
        <v>3.4529074975924008E-2</v>
      </c>
      <c r="L43">
        <v>0</v>
      </c>
      <c r="M43">
        <v>0</v>
      </c>
      <c r="N43">
        <v>2.9563079669906784</v>
      </c>
      <c r="O43">
        <v>0</v>
      </c>
      <c r="P43">
        <v>0.83135072887465356</v>
      </c>
      <c r="Q43">
        <v>5.3237573921248948</v>
      </c>
      <c r="R43">
        <v>5.7653770730805576E-3</v>
      </c>
      <c r="S43">
        <v>9.4124308078283718</v>
      </c>
    </row>
    <row r="44" spans="1:19">
      <c r="A44" t="s">
        <v>48</v>
      </c>
      <c r="B44" s="34" t="s">
        <v>83</v>
      </c>
      <c r="C44">
        <v>0</v>
      </c>
      <c r="D44">
        <v>9.3062060468798391E-2</v>
      </c>
      <c r="E44">
        <v>0</v>
      </c>
      <c r="F44">
        <v>0</v>
      </c>
      <c r="G44">
        <v>0</v>
      </c>
      <c r="H44">
        <v>0</v>
      </c>
      <c r="I44">
        <v>0</v>
      </c>
      <c r="J44">
        <v>0</v>
      </c>
      <c r="K44">
        <v>9.314998557241036E-3</v>
      </c>
      <c r="L44">
        <v>0</v>
      </c>
      <c r="M44">
        <v>0</v>
      </c>
      <c r="N44">
        <v>1.1983701702246456</v>
      </c>
      <c r="O44">
        <v>0</v>
      </c>
      <c r="P44">
        <v>0.57544315122581491</v>
      </c>
      <c r="Q44">
        <v>1.4100818522253853</v>
      </c>
      <c r="R44">
        <v>9.8890616258699993E-2</v>
      </c>
      <c r="S44">
        <v>3.3851628489610448</v>
      </c>
    </row>
    <row r="45" spans="1:19">
      <c r="A45" t="s">
        <v>48</v>
      </c>
      <c r="B45" s="34" t="s">
        <v>84</v>
      </c>
      <c r="C45">
        <v>0</v>
      </c>
      <c r="D45">
        <v>5.768721943375521E-4</v>
      </c>
      <c r="E45">
        <v>0</v>
      </c>
      <c r="F45">
        <v>0</v>
      </c>
      <c r="G45">
        <v>0</v>
      </c>
      <c r="H45">
        <v>0</v>
      </c>
      <c r="I45">
        <v>0.70630676420543859</v>
      </c>
      <c r="J45">
        <v>0</v>
      </c>
      <c r="K45">
        <v>0.20907055670581148</v>
      </c>
      <c r="L45">
        <v>0</v>
      </c>
      <c r="M45">
        <v>16.221534685510036</v>
      </c>
      <c r="N45">
        <v>0.13686004803278351</v>
      </c>
      <c r="O45">
        <v>0</v>
      </c>
      <c r="P45">
        <v>0.31788087365522522</v>
      </c>
      <c r="Q45">
        <v>0.93231752008682811</v>
      </c>
      <c r="R45">
        <v>9.8577930859610419E-2</v>
      </c>
      <c r="S45">
        <v>18.623125251249775</v>
      </c>
    </row>
    <row r="46" spans="1:19">
      <c r="A46" t="s">
        <v>48</v>
      </c>
      <c r="B46" s="34" t="s">
        <v>85</v>
      </c>
      <c r="C46">
        <v>0</v>
      </c>
      <c r="D46">
        <v>7.5186977500306673E-2</v>
      </c>
      <c r="E46">
        <v>0</v>
      </c>
      <c r="F46">
        <v>0</v>
      </c>
      <c r="G46">
        <v>0</v>
      </c>
      <c r="H46">
        <v>0</v>
      </c>
      <c r="I46">
        <v>0.69587543324135304</v>
      </c>
      <c r="J46">
        <v>0</v>
      </c>
      <c r="K46">
        <v>1.6474532669757957E-4</v>
      </c>
      <c r="L46">
        <v>17.176768944022605</v>
      </c>
      <c r="M46">
        <v>12.665139936335898</v>
      </c>
      <c r="N46">
        <v>0.30473698909060332</v>
      </c>
      <c r="O46">
        <v>27.068158900582105</v>
      </c>
      <c r="P46">
        <v>1.0172541505098689</v>
      </c>
      <c r="Q46">
        <v>0.26315375616857573</v>
      </c>
      <c r="R46">
        <v>3.1597727888845739E-2</v>
      </c>
      <c r="S46">
        <v>59.298037560666899</v>
      </c>
    </row>
    <row r="47" spans="1:19">
      <c r="A47" t="s">
        <v>48</v>
      </c>
      <c r="B47" s="34" t="s">
        <v>86</v>
      </c>
      <c r="C47">
        <v>0</v>
      </c>
      <c r="D47">
        <v>5.048746019896222E-2</v>
      </c>
      <c r="E47">
        <v>0</v>
      </c>
      <c r="F47">
        <v>0</v>
      </c>
      <c r="G47">
        <v>0</v>
      </c>
      <c r="H47">
        <v>0</v>
      </c>
      <c r="I47">
        <v>0.998685044825387</v>
      </c>
      <c r="J47">
        <v>33.272998188810192</v>
      </c>
      <c r="K47">
        <v>2.0881554163004745E-4</v>
      </c>
      <c r="L47">
        <v>0.5038226351632531</v>
      </c>
      <c r="M47">
        <v>4.0115012328449922</v>
      </c>
      <c r="N47">
        <v>1.1264951346789651</v>
      </c>
      <c r="O47">
        <v>9.9491883499510436</v>
      </c>
      <c r="P47">
        <v>0.85040126575135666</v>
      </c>
      <c r="Q47">
        <v>0.12604446984695628</v>
      </c>
      <c r="R47">
        <v>0.12060141633138066</v>
      </c>
      <c r="S47">
        <v>51.010434013943836</v>
      </c>
    </row>
    <row r="48" spans="1:19">
      <c r="A48" t="s">
        <v>48</v>
      </c>
      <c r="B48" s="34" t="s">
        <v>87</v>
      </c>
      <c r="C48">
        <v>0</v>
      </c>
      <c r="D48">
        <v>5.3793728483524372E-3</v>
      </c>
      <c r="E48">
        <v>1.6680126933132513</v>
      </c>
      <c r="F48">
        <v>0</v>
      </c>
      <c r="G48">
        <v>0</v>
      </c>
      <c r="H48">
        <v>0</v>
      </c>
      <c r="I48">
        <v>4.0933092692974071E-3</v>
      </c>
      <c r="J48">
        <v>0</v>
      </c>
      <c r="K48">
        <v>0.16545866748203714</v>
      </c>
      <c r="L48">
        <v>4.1140232425843095</v>
      </c>
      <c r="M48">
        <v>3.2530320285459879E-2</v>
      </c>
      <c r="N48">
        <v>0.21018691750812835</v>
      </c>
      <c r="O48">
        <v>16.974878394161721</v>
      </c>
      <c r="P48">
        <v>0.34287209392290308</v>
      </c>
      <c r="Q48">
        <v>15.58109690325246</v>
      </c>
      <c r="R48">
        <v>0.52195465113149986</v>
      </c>
      <c r="S48">
        <v>39.620486565758995</v>
      </c>
    </row>
    <row r="49" spans="1:19">
      <c r="A49" t="s">
        <v>48</v>
      </c>
      <c r="B49" s="34" t="s">
        <v>88</v>
      </c>
      <c r="C49">
        <v>0</v>
      </c>
      <c r="D49">
        <v>0.66844652068000299</v>
      </c>
      <c r="E49">
        <v>1.0831669196940563</v>
      </c>
      <c r="F49">
        <v>0</v>
      </c>
      <c r="G49">
        <v>0</v>
      </c>
      <c r="H49">
        <v>0</v>
      </c>
      <c r="I49">
        <v>0.10581898480146279</v>
      </c>
      <c r="J49">
        <v>0</v>
      </c>
      <c r="K49">
        <v>6.0767232755537526E-4</v>
      </c>
      <c r="L49">
        <v>5.2983496736499589</v>
      </c>
      <c r="M49">
        <v>2.0556216459402066</v>
      </c>
      <c r="N49">
        <v>4.1680530744681512</v>
      </c>
      <c r="O49">
        <v>3.9547551936210255</v>
      </c>
      <c r="P49">
        <v>0.80449552348931874</v>
      </c>
      <c r="Q49">
        <v>2.1205312401487717</v>
      </c>
      <c r="R49">
        <v>0.38291280013676321</v>
      </c>
      <c r="S49">
        <v>20.64275924895702</v>
      </c>
    </row>
    <row r="50" spans="1:19">
      <c r="A50" t="s">
        <v>48</v>
      </c>
      <c r="B50" s="34" t="s">
        <v>89</v>
      </c>
      <c r="C50">
        <v>0</v>
      </c>
      <c r="D50">
        <v>1.0916986866993383E-4</v>
      </c>
      <c r="E50">
        <v>2.3761984814487054</v>
      </c>
      <c r="F50">
        <v>0</v>
      </c>
      <c r="G50">
        <v>0</v>
      </c>
      <c r="H50">
        <v>0</v>
      </c>
      <c r="I50">
        <v>0.31171935856966648</v>
      </c>
      <c r="J50">
        <v>0</v>
      </c>
      <c r="K50">
        <v>8.498833236593728E-3</v>
      </c>
      <c r="L50">
        <v>0</v>
      </c>
      <c r="M50">
        <v>2.6748455420029131</v>
      </c>
      <c r="N50">
        <v>8.5314778277343351E-3</v>
      </c>
      <c r="O50">
        <v>0.60794877073585951</v>
      </c>
      <c r="P50">
        <v>0.66596873342941443</v>
      </c>
      <c r="Q50">
        <v>2.1207698051931345E-2</v>
      </c>
      <c r="R50">
        <v>1.2061403490996465</v>
      </c>
      <c r="S50">
        <v>7.8811684142711442</v>
      </c>
    </row>
    <row r="51" spans="1:19">
      <c r="A51" t="s">
        <v>230</v>
      </c>
      <c r="B51" s="34" t="s">
        <v>90</v>
      </c>
      <c r="C51">
        <v>0</v>
      </c>
      <c r="D51">
        <v>3.9611166329738268E-3</v>
      </c>
      <c r="E51">
        <v>0.68012916123316636</v>
      </c>
      <c r="F51">
        <v>0.301546946149164</v>
      </c>
      <c r="G51">
        <v>1.8086373953295158</v>
      </c>
      <c r="H51">
        <v>1.1472192390603784</v>
      </c>
      <c r="I51">
        <v>1.7988462422279916E-2</v>
      </c>
      <c r="J51">
        <v>0</v>
      </c>
      <c r="K51">
        <v>2.0714297320756359E-6</v>
      </c>
      <c r="L51">
        <v>3.20115491584545E-2</v>
      </c>
      <c r="M51">
        <v>22.297212284658997</v>
      </c>
      <c r="N51">
        <v>7.7136168276538797E-2</v>
      </c>
      <c r="O51">
        <v>2.2505183080349696</v>
      </c>
      <c r="P51">
        <v>0.24892443554503885</v>
      </c>
      <c r="Q51">
        <v>3.7519977509766989E-2</v>
      </c>
      <c r="R51">
        <v>3.0999379596778347</v>
      </c>
      <c r="S51">
        <v>32.002745075119094</v>
      </c>
    </row>
    <row r="52" spans="1:19">
      <c r="A52" t="s">
        <v>48</v>
      </c>
      <c r="B52" s="34" t="s">
        <v>91</v>
      </c>
      <c r="C52">
        <v>0</v>
      </c>
      <c r="D52">
        <v>7.4263462664705848E-2</v>
      </c>
      <c r="E52">
        <v>0.31974801090051308</v>
      </c>
      <c r="F52">
        <v>0.450473323311257</v>
      </c>
      <c r="G52">
        <v>1.8639649459057557</v>
      </c>
      <c r="H52">
        <v>4.5497596786420811</v>
      </c>
      <c r="I52">
        <v>2.4681924452808763</v>
      </c>
      <c r="J52">
        <v>0</v>
      </c>
      <c r="K52">
        <v>5.3357911677431868E-5</v>
      </c>
      <c r="L52">
        <v>0</v>
      </c>
      <c r="M52">
        <v>4.7696922180874992</v>
      </c>
      <c r="N52">
        <v>9.3182064054218472E-2</v>
      </c>
      <c r="O52">
        <v>4.1935361242033338</v>
      </c>
      <c r="P52">
        <v>0.22713244041049663</v>
      </c>
      <c r="Q52">
        <v>0.10563964030652784</v>
      </c>
      <c r="R52">
        <v>5.5347511805222354</v>
      </c>
      <c r="S52">
        <v>24.650388892201477</v>
      </c>
    </row>
    <row r="53" spans="1:19">
      <c r="A53" t="s">
        <v>48</v>
      </c>
      <c r="B53" s="34" t="s">
        <v>92</v>
      </c>
      <c r="C53">
        <v>0.30943536449326303</v>
      </c>
      <c r="D53">
        <v>0</v>
      </c>
      <c r="E53">
        <v>5.0085866929983069E-3</v>
      </c>
      <c r="F53">
        <v>0.11238692044720211</v>
      </c>
      <c r="G53">
        <v>0.21144663343244119</v>
      </c>
      <c r="H53">
        <v>0.13055901407526882</v>
      </c>
      <c r="I53">
        <v>1.4580286251568708E-2</v>
      </c>
      <c r="J53">
        <v>0</v>
      </c>
      <c r="K53">
        <v>2.2548009583173156E-3</v>
      </c>
      <c r="L53">
        <v>3.5391418086966127</v>
      </c>
      <c r="M53">
        <v>0.1493063488962747</v>
      </c>
      <c r="N53">
        <v>0.51624138158049249</v>
      </c>
      <c r="O53">
        <v>19.597093665680134</v>
      </c>
      <c r="P53">
        <v>0.90159319123224435</v>
      </c>
      <c r="Q53">
        <v>0.41321444319681433</v>
      </c>
      <c r="R53">
        <v>1.081394130280227</v>
      </c>
      <c r="S53">
        <v>26.983656575913415</v>
      </c>
    </row>
    <row r="54" spans="1:19">
      <c r="A54" t="s">
        <v>230</v>
      </c>
      <c r="B54" s="34" t="s">
        <v>93</v>
      </c>
      <c r="C54">
        <v>0.28378167995809045</v>
      </c>
      <c r="D54">
        <v>1.7307668788169916E-2</v>
      </c>
      <c r="E54">
        <v>0.16177326985952334</v>
      </c>
      <c r="F54">
        <v>8.3503867628691442E-3</v>
      </c>
      <c r="G54">
        <v>0.62073635179818343</v>
      </c>
      <c r="H54">
        <v>0.4834960315463146</v>
      </c>
      <c r="I54">
        <v>4.7316095329819063E-5</v>
      </c>
      <c r="J54">
        <v>0</v>
      </c>
      <c r="K54">
        <v>6.2353780312152496E-2</v>
      </c>
      <c r="L54">
        <v>0</v>
      </c>
      <c r="M54">
        <v>2.2769450718694344</v>
      </c>
      <c r="N54">
        <v>0.21588914389191061</v>
      </c>
      <c r="O54">
        <v>4.5990690628217408</v>
      </c>
      <c r="P54">
        <v>0.21005139057935907</v>
      </c>
      <c r="Q54">
        <v>0.13280256135435309</v>
      </c>
      <c r="R54">
        <v>1.6976215743503396</v>
      </c>
      <c r="S54">
        <v>10.770225289988446</v>
      </c>
    </row>
    <row r="55" spans="1:19">
      <c r="A55" t="s">
        <v>48</v>
      </c>
      <c r="B55" s="34" t="s">
        <v>94</v>
      </c>
      <c r="C55">
        <v>0.38544823209888524</v>
      </c>
      <c r="D55">
        <v>8.8440942747198381E-2</v>
      </c>
      <c r="E55">
        <v>0.50692216776950971</v>
      </c>
      <c r="F55">
        <v>0.10657529169718427</v>
      </c>
      <c r="G55">
        <v>1.2694363827294275</v>
      </c>
      <c r="H55">
        <v>0.86191131538315879</v>
      </c>
      <c r="I55">
        <v>0.2704451721330372</v>
      </c>
      <c r="J55">
        <v>0</v>
      </c>
      <c r="K55">
        <v>0</v>
      </c>
      <c r="L55">
        <v>1.6639522716502881</v>
      </c>
      <c r="M55">
        <v>0.9555050311759743</v>
      </c>
      <c r="N55">
        <v>8.71681502632633E-2</v>
      </c>
      <c r="O55">
        <v>5.9147165892115652</v>
      </c>
      <c r="P55">
        <v>0.2270268570685392</v>
      </c>
      <c r="Q55">
        <v>0.29831285599680513</v>
      </c>
      <c r="R55">
        <v>1.5413995822725575</v>
      </c>
      <c r="S55">
        <v>14.177260842197484</v>
      </c>
    </row>
    <row r="56" spans="1:19">
      <c r="A56" t="s">
        <v>48</v>
      </c>
      <c r="B56" s="34" t="s">
        <v>95</v>
      </c>
      <c r="C56">
        <v>0.5108230789114907</v>
      </c>
      <c r="D56">
        <v>1.9193372610226689E-4</v>
      </c>
      <c r="E56">
        <v>0.22586089401588794</v>
      </c>
      <c r="F56">
        <v>0.236770567306827</v>
      </c>
      <c r="G56">
        <v>0</v>
      </c>
      <c r="H56">
        <v>2.2453537661107497</v>
      </c>
      <c r="I56">
        <v>5.8933371724148031E-2</v>
      </c>
      <c r="J56">
        <v>0</v>
      </c>
      <c r="K56">
        <v>1.0921548684112992E-3</v>
      </c>
      <c r="L56">
        <v>7.2034952935553065E-2</v>
      </c>
      <c r="M56">
        <v>0.27397020708654907</v>
      </c>
      <c r="N56">
        <v>0.52028313179296504</v>
      </c>
      <c r="O56">
        <v>3.2403316432756526</v>
      </c>
      <c r="P56">
        <v>0.1436563854538111</v>
      </c>
      <c r="Q56">
        <v>7.8386700874304438E-3</v>
      </c>
      <c r="R56">
        <v>0.43684466253094811</v>
      </c>
      <c r="S56">
        <v>7.9739854198263629</v>
      </c>
    </row>
    <row r="57" spans="1:19">
      <c r="A57" t="s">
        <v>230</v>
      </c>
      <c r="B57" s="34" t="s">
        <v>96</v>
      </c>
      <c r="C57">
        <v>7.932473574840726E-3</v>
      </c>
      <c r="D57">
        <v>3.4790672578566273E-4</v>
      </c>
      <c r="E57">
        <v>0.21231517185443494</v>
      </c>
      <c r="F57">
        <v>1.3789148183200872E-3</v>
      </c>
      <c r="G57">
        <v>1.2472964747161974E-2</v>
      </c>
      <c r="H57">
        <v>7.0747837247804313E-3</v>
      </c>
      <c r="I57">
        <v>0.3264511507097172</v>
      </c>
      <c r="J57">
        <v>0</v>
      </c>
      <c r="K57">
        <v>1.2303423267967517E-6</v>
      </c>
      <c r="L57">
        <v>0</v>
      </c>
      <c r="M57">
        <v>2.591511133028817</v>
      </c>
      <c r="N57">
        <v>5.1651542134212747E-2</v>
      </c>
      <c r="O57">
        <v>1.4517985167038603</v>
      </c>
      <c r="P57">
        <v>0.24199877792688085</v>
      </c>
      <c r="Q57">
        <v>1.8694236303559819E-2</v>
      </c>
      <c r="R57">
        <v>1.7563821171768232</v>
      </c>
      <c r="S57">
        <v>6.6800109197712914</v>
      </c>
    </row>
    <row r="58" spans="1:19">
      <c r="A58" t="s">
        <v>230</v>
      </c>
      <c r="B58" s="34" t="s">
        <v>97</v>
      </c>
      <c r="C58">
        <v>1.1328825056131642E-3</v>
      </c>
      <c r="D58">
        <v>6.2660959894023094E-4</v>
      </c>
      <c r="E58">
        <v>6.2974837911021169</v>
      </c>
      <c r="F58">
        <v>4.6632800901300397E-2</v>
      </c>
      <c r="G58">
        <v>0.1664775462578838</v>
      </c>
      <c r="H58">
        <v>1.5215013944844813E-2</v>
      </c>
      <c r="I58">
        <v>7.0865065803360494E-4</v>
      </c>
      <c r="J58">
        <v>59.697639596358727</v>
      </c>
      <c r="K58">
        <v>3.989039636542735E-5</v>
      </c>
      <c r="L58">
        <v>0</v>
      </c>
      <c r="M58">
        <v>0.79897494769777211</v>
      </c>
      <c r="N58">
        <v>8.0097766417743799E-3</v>
      </c>
      <c r="O58">
        <v>1.1536332114455945</v>
      </c>
      <c r="P58">
        <v>5.7932276100226332E-2</v>
      </c>
      <c r="Q58">
        <v>25.499659352854209</v>
      </c>
      <c r="R58">
        <v>0.94907292930665932</v>
      </c>
      <c r="S58">
        <v>94.693239275771361</v>
      </c>
    </row>
    <row r="59" spans="1:19">
      <c r="A59" t="s">
        <v>230</v>
      </c>
      <c r="B59" s="34" t="s">
        <v>98</v>
      </c>
      <c r="C59">
        <v>7.9965807986054571E-2</v>
      </c>
      <c r="D59">
        <v>0</v>
      </c>
      <c r="E59">
        <v>0</v>
      </c>
      <c r="F59">
        <v>2.0789027230362356E-2</v>
      </c>
      <c r="G59">
        <v>0.10967141560986615</v>
      </c>
      <c r="H59">
        <v>0.25281343383189281</v>
      </c>
      <c r="I59">
        <v>1.1958054453771183E-3</v>
      </c>
      <c r="J59">
        <v>23.85643537673009</v>
      </c>
      <c r="K59">
        <v>7.1404051016910053E-5</v>
      </c>
      <c r="L59">
        <v>0</v>
      </c>
      <c r="M59">
        <v>0.23104107045718081</v>
      </c>
      <c r="N59">
        <v>2.2648309052758719E-2</v>
      </c>
      <c r="O59">
        <v>1.8008930679241075</v>
      </c>
      <c r="P59">
        <v>0.18434058499842365</v>
      </c>
      <c r="Q59">
        <v>11.816087019463694</v>
      </c>
      <c r="R59">
        <v>0.36828326988555915</v>
      </c>
      <c r="S59">
        <v>38.744235592667792</v>
      </c>
    </row>
    <row r="60" spans="1:19">
      <c r="A60" t="s">
        <v>48</v>
      </c>
      <c r="B60" s="34" t="s">
        <v>99</v>
      </c>
      <c r="C60">
        <v>2.5872055707246489E-2</v>
      </c>
      <c r="D60">
        <v>6.8969703426242646E-3</v>
      </c>
      <c r="E60">
        <v>0</v>
      </c>
      <c r="F60">
        <v>3.1160788199460665E-2</v>
      </c>
      <c r="G60">
        <v>0.16610725347629263</v>
      </c>
      <c r="H60">
        <v>0.10321409350854616</v>
      </c>
      <c r="I60">
        <v>2.1022396668985976E-3</v>
      </c>
      <c r="J60">
        <v>0.55587714147964107</v>
      </c>
      <c r="K60">
        <v>0</v>
      </c>
      <c r="L60">
        <v>0</v>
      </c>
      <c r="M60">
        <v>9.2586485296521914E-3</v>
      </c>
      <c r="N60">
        <v>6.1826278294397241E-2</v>
      </c>
      <c r="O60">
        <v>2.0538265014997705</v>
      </c>
      <c r="P60">
        <v>3.0997374730342031E-2</v>
      </c>
      <c r="Q60">
        <v>2.8535758485476208</v>
      </c>
      <c r="R60">
        <v>0.11740402208229028</v>
      </c>
      <c r="S60">
        <v>6.018119216064747</v>
      </c>
    </row>
    <row r="61" spans="1:19">
      <c r="A61" t="s">
        <v>48</v>
      </c>
      <c r="B61" s="34" t="s">
        <v>101</v>
      </c>
      <c r="C61">
        <v>0.15833263330863878</v>
      </c>
      <c r="D61">
        <v>8.8197204118000361E-2</v>
      </c>
      <c r="E61">
        <v>0.82645300340065475</v>
      </c>
      <c r="F61">
        <v>3.0899684658885818E-2</v>
      </c>
      <c r="G61">
        <v>0.16561500658193395</v>
      </c>
      <c r="H61">
        <v>0.59134403964940851</v>
      </c>
      <c r="I61">
        <v>0.3241251779627099</v>
      </c>
      <c r="J61">
        <v>12.009469471793125</v>
      </c>
      <c r="K61">
        <v>1.0751685933894084E-3</v>
      </c>
      <c r="L61">
        <v>3.3580880215517936</v>
      </c>
      <c r="M61">
        <v>3.5302380950972037</v>
      </c>
      <c r="N61">
        <v>0.58005309119386794</v>
      </c>
      <c r="O61">
        <v>5.096646722005147</v>
      </c>
      <c r="P61">
        <v>0.38762212374478366</v>
      </c>
      <c r="Q61">
        <v>10.778758475272326</v>
      </c>
      <c r="R61">
        <v>0.78808152952559851</v>
      </c>
      <c r="S61">
        <v>38.714999448458002</v>
      </c>
    </row>
    <row r="62" spans="1:19">
      <c r="A62" t="s">
        <v>48</v>
      </c>
      <c r="B62" s="34" t="s">
        <v>102</v>
      </c>
      <c r="C62">
        <v>7.8226128705889408E-3</v>
      </c>
      <c r="D62">
        <v>0</v>
      </c>
      <c r="E62">
        <v>3.7036347673311099E-2</v>
      </c>
      <c r="F62">
        <v>1.9026412766651735E-3</v>
      </c>
      <c r="G62">
        <v>2.3266595290074576E-3</v>
      </c>
      <c r="H62">
        <v>6.4406823753415665E-4</v>
      </c>
      <c r="I62">
        <v>0</v>
      </c>
      <c r="J62">
        <v>21.827077664932204</v>
      </c>
      <c r="K62">
        <v>4.8064441817630144E-4</v>
      </c>
      <c r="L62">
        <v>3.0669165597170149</v>
      </c>
      <c r="M62">
        <v>1.7118097043180569E-3</v>
      </c>
      <c r="N62">
        <v>6.189891894781141E-3</v>
      </c>
      <c r="O62">
        <v>8.6138625821376991E-2</v>
      </c>
      <c r="P62">
        <v>8.0880865976077132E-2</v>
      </c>
      <c r="Q62">
        <v>2.9998990456137165</v>
      </c>
      <c r="R62">
        <v>0.19374304232809791</v>
      </c>
      <c r="S62">
        <v>28.312770479993901</v>
      </c>
    </row>
    <row r="63" spans="1:19">
      <c r="A63" t="s">
        <v>48</v>
      </c>
      <c r="B63" s="34" t="s">
        <v>103</v>
      </c>
      <c r="C63">
        <v>0.15850493413302846</v>
      </c>
      <c r="D63">
        <v>0</v>
      </c>
      <c r="E63">
        <v>0</v>
      </c>
      <c r="F63">
        <v>0</v>
      </c>
      <c r="G63">
        <v>0</v>
      </c>
      <c r="H63">
        <v>1.2601928550264319E-3</v>
      </c>
      <c r="I63">
        <v>0</v>
      </c>
      <c r="J63">
        <v>0.12702205288303503</v>
      </c>
      <c r="K63">
        <v>6.9942711401482782E-6</v>
      </c>
      <c r="L63">
        <v>0</v>
      </c>
      <c r="M63">
        <v>0</v>
      </c>
      <c r="N63">
        <v>3.1074040195875341E-3</v>
      </c>
      <c r="O63">
        <v>0.7934294261874868</v>
      </c>
      <c r="P63">
        <v>6.3199080710509392E-2</v>
      </c>
      <c r="Q63">
        <v>1.8597146121762052</v>
      </c>
      <c r="R63">
        <v>4.6808232246952741E-2</v>
      </c>
      <c r="S63">
        <v>3.0530529294831013</v>
      </c>
    </row>
    <row r="64" spans="1:19">
      <c r="A64" t="s">
        <v>48</v>
      </c>
      <c r="B64" s="34" t="s">
        <v>104</v>
      </c>
      <c r="C64">
        <v>0</v>
      </c>
      <c r="D64">
        <v>3.7113303005487097E-5</v>
      </c>
      <c r="E64">
        <v>0.68955952324125391</v>
      </c>
      <c r="F64">
        <v>0</v>
      </c>
      <c r="G64">
        <v>0</v>
      </c>
      <c r="H64">
        <v>2.2363187316951638E-3</v>
      </c>
      <c r="I64">
        <v>4.2164743041404051E-3</v>
      </c>
      <c r="J64">
        <v>4.5213731251038212</v>
      </c>
      <c r="K64">
        <v>0</v>
      </c>
      <c r="L64">
        <v>1.2531273590737442</v>
      </c>
      <c r="M64">
        <v>2.4244269916366079E-2</v>
      </c>
      <c r="N64">
        <v>7.2081147664633249E-3</v>
      </c>
      <c r="O64">
        <v>0.27316189878706609</v>
      </c>
      <c r="P64">
        <v>3.3963766045935984E-2</v>
      </c>
      <c r="Q64">
        <v>1.231519993131613</v>
      </c>
      <c r="R64">
        <v>9.2724645568818431E-2</v>
      </c>
      <c r="S64">
        <v>8.133372601974429</v>
      </c>
    </row>
    <row r="65" spans="1:19">
      <c r="A65" t="s">
        <v>48</v>
      </c>
      <c r="B65" s="34" t="s">
        <v>105</v>
      </c>
      <c r="C65">
        <v>0</v>
      </c>
      <c r="D65">
        <v>1.979219358858586E-3</v>
      </c>
      <c r="E65">
        <v>0</v>
      </c>
      <c r="F65">
        <v>0</v>
      </c>
      <c r="G65">
        <v>0.63989703589450819</v>
      </c>
      <c r="H65">
        <v>3.4587602142366336E-5</v>
      </c>
      <c r="I65">
        <v>2.0980615702725913E-4</v>
      </c>
      <c r="J65">
        <v>13.298137849132843</v>
      </c>
      <c r="K65">
        <v>8.7974082277897381E-6</v>
      </c>
      <c r="L65">
        <v>0</v>
      </c>
      <c r="M65">
        <v>6.8032838299956211E-2</v>
      </c>
      <c r="N65">
        <v>2.6241018898680579E-2</v>
      </c>
      <c r="O65">
        <v>0.11327476312689555</v>
      </c>
      <c r="P65">
        <v>2.6432707919354925E-2</v>
      </c>
      <c r="Q65">
        <v>5.0840160571082009</v>
      </c>
      <c r="R65">
        <v>0.2400200191935653</v>
      </c>
      <c r="S65">
        <v>19.498284700100726</v>
      </c>
    </row>
    <row r="66" spans="1:19">
      <c r="A66" t="s">
        <v>48</v>
      </c>
      <c r="B66" s="34" t="s">
        <v>106</v>
      </c>
      <c r="C66">
        <v>9.1811036745825803E-4</v>
      </c>
      <c r="D66">
        <v>2.5202265666088408E-2</v>
      </c>
      <c r="E66">
        <v>0.15027064994659867</v>
      </c>
      <c r="F66">
        <v>9.1968143224223198E-2</v>
      </c>
      <c r="G66">
        <v>0.19737274105836988</v>
      </c>
      <c r="H66">
        <v>1.446854411738034</v>
      </c>
      <c r="I66">
        <v>6.7393287696244641E-3</v>
      </c>
      <c r="J66">
        <v>8.1122042028880514E-3</v>
      </c>
      <c r="K66">
        <v>9.3161687564902174E-5</v>
      </c>
      <c r="L66">
        <v>0</v>
      </c>
      <c r="M66">
        <v>0.68523431959071956</v>
      </c>
      <c r="N66">
        <v>2.4662527049166272E-2</v>
      </c>
      <c r="O66">
        <v>2.2310391417505571E-2</v>
      </c>
      <c r="P66">
        <v>1.173800116534629E-2</v>
      </c>
      <c r="Q66">
        <v>6.4375552503932454E-2</v>
      </c>
      <c r="R66">
        <v>1.4127618829898303</v>
      </c>
      <c r="S66">
        <v>4.1486136913775908</v>
      </c>
    </row>
    <row r="67" spans="1:19">
      <c r="A67" t="s">
        <v>230</v>
      </c>
      <c r="B67" s="34" t="s">
        <v>107</v>
      </c>
      <c r="C67">
        <v>2.7989035946696106E-6</v>
      </c>
      <c r="D67">
        <v>1.0213405946757348E-5</v>
      </c>
      <c r="E67">
        <v>1.1124424485799977E-2</v>
      </c>
      <c r="F67">
        <v>0</v>
      </c>
      <c r="G67">
        <v>0.28212580531088172</v>
      </c>
      <c r="H67">
        <v>0.16979158789169091</v>
      </c>
      <c r="I67">
        <v>0.29621281596407911</v>
      </c>
      <c r="J67">
        <v>1.1657015182082091</v>
      </c>
      <c r="K67">
        <v>0</v>
      </c>
      <c r="L67">
        <v>3.3909361121683048</v>
      </c>
      <c r="M67">
        <v>2.3197754647195978</v>
      </c>
      <c r="N67">
        <v>0.22564646083117168</v>
      </c>
      <c r="O67">
        <v>6.4008280576359766E-2</v>
      </c>
      <c r="P67">
        <v>2.7585696398496395E-2</v>
      </c>
      <c r="Q67">
        <v>0.54295625222917465</v>
      </c>
      <c r="R67">
        <v>1.1335005808577137</v>
      </c>
      <c r="S67">
        <v>9.6293780119515304</v>
      </c>
    </row>
    <row r="68" spans="1:19">
      <c r="A68" t="s">
        <v>48</v>
      </c>
      <c r="B68" s="34" t="s">
        <v>108</v>
      </c>
      <c r="C68">
        <v>4.0039482452750352E-2</v>
      </c>
      <c r="D68">
        <v>6.7232712824783825E-2</v>
      </c>
      <c r="E68">
        <v>0.83255998012355192</v>
      </c>
      <c r="F68">
        <v>5.5373937981606502E-6</v>
      </c>
      <c r="G68">
        <v>2.0510720505198421E-2</v>
      </c>
      <c r="H68">
        <v>4.0743893157266342E-2</v>
      </c>
      <c r="I68">
        <v>0.15714018466590396</v>
      </c>
      <c r="J68">
        <v>9.4366818132129993E-5</v>
      </c>
      <c r="K68">
        <v>9.3095885215821461E-4</v>
      </c>
      <c r="L68">
        <v>0</v>
      </c>
      <c r="M68">
        <v>3.6010047182796399</v>
      </c>
      <c r="N68">
        <v>0.58759365539084385</v>
      </c>
      <c r="O68">
        <v>1.5663134255976559</v>
      </c>
      <c r="P68">
        <v>4.7738568469602782E-2</v>
      </c>
      <c r="Q68">
        <v>0.85617209532895799</v>
      </c>
      <c r="R68">
        <v>0.52905062060725427</v>
      </c>
      <c r="S68">
        <v>8.3471309204684303</v>
      </c>
    </row>
    <row r="69" spans="1:19">
      <c r="A69" t="s">
        <v>230</v>
      </c>
      <c r="B69" s="34" t="s">
        <v>109</v>
      </c>
      <c r="C69">
        <v>1.3994517971127607E-6</v>
      </c>
      <c r="D69">
        <v>4.6150298017053615E-2</v>
      </c>
      <c r="E69">
        <v>1.8069455700953085E-3</v>
      </c>
      <c r="F69">
        <v>2.0606427626122858E-2</v>
      </c>
      <c r="G69">
        <v>2.8343337744852093E-2</v>
      </c>
      <c r="H69">
        <v>5.8289250315354479E-2</v>
      </c>
      <c r="I69">
        <v>2.4387444819941706E-2</v>
      </c>
      <c r="J69">
        <v>0</v>
      </c>
      <c r="K69">
        <v>5.2913182489684463E-3</v>
      </c>
      <c r="L69">
        <v>0</v>
      </c>
      <c r="M69">
        <v>0.18740430151225951</v>
      </c>
      <c r="N69">
        <v>0.41155243151651533</v>
      </c>
      <c r="O69">
        <v>3.1071862234950629</v>
      </c>
      <c r="P69">
        <v>0.25581463881968602</v>
      </c>
      <c r="Q69">
        <v>5.6172534556253595E-5</v>
      </c>
      <c r="R69">
        <v>0.17128128509651219</v>
      </c>
      <c r="S69">
        <v>4.3181714747684055</v>
      </c>
    </row>
    <row r="70" spans="1:19">
      <c r="A70" t="s">
        <v>48</v>
      </c>
      <c r="B70" s="34" t="s">
        <v>110</v>
      </c>
      <c r="C70">
        <v>9.012386875289824E-3</v>
      </c>
      <c r="D70">
        <v>1.7349061377571751E-3</v>
      </c>
      <c r="E70">
        <v>3.5957138106113007E-5</v>
      </c>
      <c r="F70">
        <v>3.9262314319341574E-3</v>
      </c>
      <c r="G70">
        <v>2.2366273851073259E-3</v>
      </c>
      <c r="H70">
        <v>0.61760907912243823</v>
      </c>
      <c r="I70">
        <v>4.3346196255455993E-5</v>
      </c>
      <c r="J70">
        <v>0</v>
      </c>
      <c r="K70">
        <v>6.9483100644252005E-6</v>
      </c>
      <c r="L70">
        <v>1.9305893687302955E-2</v>
      </c>
      <c r="M70">
        <v>0.1517701854753426</v>
      </c>
      <c r="N70">
        <v>0.46337092931853618</v>
      </c>
      <c r="O70">
        <v>0.72876958958906357</v>
      </c>
      <c r="P70">
        <v>5.7090857304824993E-2</v>
      </c>
      <c r="Q70">
        <v>5.1266669174765411E-4</v>
      </c>
      <c r="R70">
        <v>6.1187479737647266E-2</v>
      </c>
      <c r="S70">
        <v>2.1166130844015925</v>
      </c>
    </row>
    <row r="71" spans="1:19">
      <c r="A71" t="s">
        <v>48</v>
      </c>
      <c r="B71" s="34" t="s">
        <v>111</v>
      </c>
      <c r="C71">
        <v>0.26029542702825559</v>
      </c>
      <c r="D71">
        <v>5.106702973378674E-6</v>
      </c>
      <c r="E71">
        <v>3.0419931688960844E-3</v>
      </c>
      <c r="F71">
        <v>4.6731139212430328E-4</v>
      </c>
      <c r="G71">
        <v>2.6239610255842649E-2</v>
      </c>
      <c r="H71">
        <v>1.991094332528931E-2</v>
      </c>
      <c r="I71">
        <v>6.1857179165514253E-6</v>
      </c>
      <c r="J71">
        <v>1.9680403092934284E-3</v>
      </c>
      <c r="K71">
        <v>0</v>
      </c>
      <c r="L71">
        <v>3.4259940066178274E-2</v>
      </c>
      <c r="M71">
        <v>0.1751668665381203</v>
      </c>
      <c r="N71">
        <v>1.6807539256308957E-2</v>
      </c>
      <c r="O71">
        <v>2.6921690884085194</v>
      </c>
      <c r="P71">
        <v>1.0116663512015123E-2</v>
      </c>
      <c r="Q71">
        <v>0.44574396033499397</v>
      </c>
      <c r="R71">
        <v>0.70081301111326155</v>
      </c>
      <c r="S71">
        <v>4.3870116871302116</v>
      </c>
    </row>
    <row r="72" spans="1:19">
      <c r="A72" t="s">
        <v>230</v>
      </c>
      <c r="B72" s="34" t="s">
        <v>112</v>
      </c>
      <c r="C72">
        <v>0.11244063011881922</v>
      </c>
      <c r="D72">
        <v>0</v>
      </c>
      <c r="E72">
        <v>0.54184153237337895</v>
      </c>
      <c r="F72">
        <v>1.3573623920926092E-2</v>
      </c>
      <c r="G72">
        <v>0</v>
      </c>
      <c r="H72">
        <v>0</v>
      </c>
      <c r="I72">
        <v>1.7230996070006555E-2</v>
      </c>
      <c r="J72">
        <v>2.517894848620017E-2</v>
      </c>
      <c r="K72">
        <v>5.808034785105276E-4</v>
      </c>
      <c r="L72">
        <v>2.0097132844024514</v>
      </c>
      <c r="M72">
        <v>0.32952810244015041</v>
      </c>
      <c r="N72">
        <v>4.1084037593641654E-3</v>
      </c>
      <c r="O72">
        <v>0.35936723441650997</v>
      </c>
      <c r="P72">
        <v>2.9079266324217201E-2</v>
      </c>
      <c r="Q72">
        <v>0.23017423080163724</v>
      </c>
      <c r="R72">
        <v>0.19284139326663308</v>
      </c>
      <c r="S72">
        <v>3.865658449859211</v>
      </c>
    </row>
    <row r="73" spans="1:19">
      <c r="A73" t="s">
        <v>48</v>
      </c>
      <c r="B73" s="34" t="s">
        <v>113</v>
      </c>
      <c r="C73">
        <v>9.740991976414648E-5</v>
      </c>
      <c r="D73">
        <v>1.1987092029023927E-2</v>
      </c>
      <c r="E73">
        <v>0.40064073726531291</v>
      </c>
      <c r="F73">
        <v>0</v>
      </c>
      <c r="G73">
        <v>5.9184991537009068E-5</v>
      </c>
      <c r="H73">
        <v>1.0901087080128491E-4</v>
      </c>
      <c r="I73">
        <v>2.3562245230916545E-2</v>
      </c>
      <c r="J73">
        <v>1.0523496160575405</v>
      </c>
      <c r="K73">
        <v>7.932570976362241E-4</v>
      </c>
      <c r="L73">
        <v>0</v>
      </c>
      <c r="M73">
        <v>4.0167084347146442E-2</v>
      </c>
      <c r="N73">
        <v>1.4342113700507753E-2</v>
      </c>
      <c r="O73">
        <v>0.55454021451473068</v>
      </c>
      <c r="P73">
        <v>9.6830674665049798E-2</v>
      </c>
      <c r="Q73">
        <v>5.2258390908832553E-5</v>
      </c>
      <c r="R73">
        <v>3.0652980353785608E-2</v>
      </c>
      <c r="S73">
        <v>2.2261838794340747</v>
      </c>
    </row>
    <row r="74" spans="1:19">
      <c r="A74" t="s">
        <v>48</v>
      </c>
      <c r="B74" s="34" t="s">
        <v>114</v>
      </c>
      <c r="C74">
        <v>7.2897628732517816E-3</v>
      </c>
      <c r="D74">
        <v>0</v>
      </c>
      <c r="E74">
        <v>0</v>
      </c>
      <c r="F74">
        <v>2.2290396408886082E-5</v>
      </c>
      <c r="G74">
        <v>0</v>
      </c>
      <c r="H74">
        <v>0</v>
      </c>
      <c r="I74">
        <v>2.1972639459022503E-6</v>
      </c>
      <c r="J74">
        <v>4.3887295927902414E-4</v>
      </c>
      <c r="K74">
        <v>0</v>
      </c>
      <c r="L74">
        <v>2.5605278568445726</v>
      </c>
      <c r="M74">
        <v>7.6558555396317729E-2</v>
      </c>
      <c r="N74">
        <v>0.11083318029028177</v>
      </c>
      <c r="O74">
        <v>2.6983072539252362E-2</v>
      </c>
      <c r="P74">
        <v>0.13881341980800954</v>
      </c>
      <c r="Q74">
        <v>0.53791543469415615</v>
      </c>
      <c r="R74">
        <v>2.4260774830231924E-2</v>
      </c>
      <c r="S74">
        <v>3.4836454178961276</v>
      </c>
    </row>
    <row r="75" spans="1:19">
      <c r="A75" t="s">
        <v>230</v>
      </c>
      <c r="B75" s="34" t="s">
        <v>115</v>
      </c>
      <c r="C75">
        <v>6.8323182690432915E-4</v>
      </c>
      <c r="D75">
        <v>2.1489396691443119E-5</v>
      </c>
      <c r="E75">
        <v>1.4941402820809913E-2</v>
      </c>
      <c r="F75">
        <v>0</v>
      </c>
      <c r="G75">
        <v>0</v>
      </c>
      <c r="H75">
        <v>2.5060090089919385E-2</v>
      </c>
      <c r="I75">
        <v>3.0928589573875342E-6</v>
      </c>
      <c r="J75">
        <v>1.3377066693465451</v>
      </c>
      <c r="K75">
        <v>5.4813212690962843E-7</v>
      </c>
      <c r="L75">
        <v>5.5457091900137812E-2</v>
      </c>
      <c r="M75">
        <v>0</v>
      </c>
      <c r="N75">
        <v>6.8599662700048469E-2</v>
      </c>
      <c r="O75">
        <v>3.0918440817742976E-2</v>
      </c>
      <c r="P75">
        <v>2.9822673202442473E-2</v>
      </c>
      <c r="Q75">
        <v>3.3143968545601865E-2</v>
      </c>
      <c r="R75">
        <v>0.18574684790735319</v>
      </c>
      <c r="S75">
        <v>1.7821052095454206</v>
      </c>
    </row>
    <row r="76" spans="1:19">
      <c r="A76" t="s">
        <v>48</v>
      </c>
      <c r="B76" s="33" t="s">
        <v>116</v>
      </c>
      <c r="C76">
        <v>5.6333965861021795E-6</v>
      </c>
      <c r="D76">
        <v>0</v>
      </c>
      <c r="E76">
        <v>0</v>
      </c>
      <c r="F76">
        <v>0</v>
      </c>
      <c r="G76">
        <v>1.628743053316839E-5</v>
      </c>
      <c r="H76">
        <v>1.9157720267060085E-5</v>
      </c>
      <c r="I76">
        <v>0</v>
      </c>
      <c r="J76">
        <v>0</v>
      </c>
      <c r="K76">
        <v>0</v>
      </c>
      <c r="L76">
        <v>0</v>
      </c>
      <c r="M76">
        <v>0</v>
      </c>
      <c r="N76">
        <v>1.0513705120729355E-4</v>
      </c>
      <c r="O76">
        <v>0.24258464765196663</v>
      </c>
      <c r="P76">
        <v>0.10987341981343945</v>
      </c>
      <c r="Q76">
        <v>3.2724662910794677E-3</v>
      </c>
      <c r="R76">
        <v>2.0352056530725804E-5</v>
      </c>
      <c r="S76">
        <v>0.35589710141152864</v>
      </c>
    </row>
    <row r="77" spans="1:19">
      <c r="A77" t="s">
        <v>48</v>
      </c>
      <c r="B77" s="33" t="s">
        <v>117</v>
      </c>
      <c r="C77">
        <v>1.2124526230268273E-3</v>
      </c>
      <c r="D77">
        <v>0</v>
      </c>
      <c r="E77">
        <v>1.3488965311836409E-5</v>
      </c>
      <c r="F77">
        <v>6.1342119619389734E-6</v>
      </c>
      <c r="G77">
        <v>0.17594015154046971</v>
      </c>
      <c r="H77">
        <v>0</v>
      </c>
      <c r="I77">
        <v>4.9753774185035127E-6</v>
      </c>
      <c r="J77">
        <v>5.4665162120130617E-2</v>
      </c>
      <c r="K77">
        <v>1.4338475117225968E-6</v>
      </c>
      <c r="L77">
        <v>0</v>
      </c>
      <c r="M77">
        <v>1.9210113253791405E-2</v>
      </c>
      <c r="N77">
        <v>7.3693226418924951E-6</v>
      </c>
      <c r="O77">
        <v>0.32168034000721946</v>
      </c>
      <c r="P77">
        <v>6.547633250889362E-3</v>
      </c>
      <c r="Q77">
        <v>5.2017797011245648E-3</v>
      </c>
      <c r="R77">
        <v>0.1990988903505837</v>
      </c>
      <c r="S77">
        <v>0.78358992457208387</v>
      </c>
    </row>
    <row r="78" spans="1:19">
      <c r="A78" t="s">
        <v>48</v>
      </c>
      <c r="B78" s="33" t="s">
        <v>118</v>
      </c>
      <c r="C78">
        <v>9.9378613729959042E-3</v>
      </c>
      <c r="D78">
        <v>1.5603611264847217E-5</v>
      </c>
      <c r="E78">
        <v>0</v>
      </c>
      <c r="F78">
        <v>7.5747208684352252E-2</v>
      </c>
      <c r="G78">
        <v>0.13450635210217143</v>
      </c>
      <c r="H78">
        <v>1.4368290202071421E-5</v>
      </c>
      <c r="I78">
        <v>0</v>
      </c>
      <c r="J78">
        <v>6.7666689332668284E-4</v>
      </c>
      <c r="K78">
        <v>0</v>
      </c>
      <c r="L78">
        <v>0</v>
      </c>
      <c r="M78">
        <v>0</v>
      </c>
      <c r="N78">
        <v>4.2765450114501391E-5</v>
      </c>
      <c r="O78">
        <v>8.0829276896395186E-2</v>
      </c>
      <c r="P78">
        <v>6.452329378149102E-3</v>
      </c>
      <c r="Q78">
        <v>2.1972875449616964</v>
      </c>
      <c r="R78">
        <v>0.18082488075504699</v>
      </c>
      <c r="S78">
        <v>2.6863348583956395</v>
      </c>
    </row>
    <row r="79" spans="1:19">
      <c r="A79" t="s">
        <v>48</v>
      </c>
      <c r="B79" s="33" t="s">
        <v>119</v>
      </c>
      <c r="C79">
        <v>1.5502841712589088E-6</v>
      </c>
      <c r="D79">
        <v>0</v>
      </c>
      <c r="E79">
        <v>4.3936277577792282E-2</v>
      </c>
      <c r="F79">
        <v>7.002384205870249E-2</v>
      </c>
      <c r="G79">
        <v>0</v>
      </c>
      <c r="H79">
        <v>0</v>
      </c>
      <c r="I79">
        <v>1.3014987048975968E-5</v>
      </c>
      <c r="J79">
        <v>0</v>
      </c>
      <c r="K79">
        <v>3.8423600856596352E-7</v>
      </c>
      <c r="L79">
        <v>0.28081141362443418</v>
      </c>
      <c r="M79">
        <v>0.27810353676412092</v>
      </c>
      <c r="N79">
        <v>1.0999121590515415E-2</v>
      </c>
      <c r="O79">
        <v>0.36584095746781031</v>
      </c>
      <c r="P79">
        <v>7.7016220175885053E-3</v>
      </c>
      <c r="Q79">
        <v>4.3300038018796982</v>
      </c>
      <c r="R79">
        <v>3.8093077672861853E-2</v>
      </c>
      <c r="S79">
        <v>5.4255286001613285</v>
      </c>
    </row>
    <row r="80" spans="1:19">
      <c r="A80" t="s">
        <v>48</v>
      </c>
      <c r="B80" s="33" t="s">
        <v>120</v>
      </c>
      <c r="C80">
        <v>0</v>
      </c>
      <c r="D80">
        <v>3.8390879293359603E-6</v>
      </c>
      <c r="E80">
        <v>1.2686414788021239E-5</v>
      </c>
      <c r="F80">
        <v>8.5026635555651708E-5</v>
      </c>
      <c r="G80">
        <v>0.15893270654252234</v>
      </c>
      <c r="H80">
        <v>1.6383982607948155E-5</v>
      </c>
      <c r="I80">
        <v>0</v>
      </c>
      <c r="J80">
        <v>7.4078056235567828</v>
      </c>
      <c r="K80">
        <v>6.5689136730107123E-7</v>
      </c>
      <c r="L80">
        <v>0</v>
      </c>
      <c r="M80">
        <v>1.6193959175646597</v>
      </c>
      <c r="N80">
        <v>2.8717467055351165E-2</v>
      </c>
      <c r="O80">
        <v>8.3496641656211068E-4</v>
      </c>
      <c r="P80">
        <v>2.5553559633134881E-2</v>
      </c>
      <c r="Q80">
        <v>0.35963980876574908</v>
      </c>
      <c r="R80">
        <v>0.22284748715731695</v>
      </c>
      <c r="S80">
        <v>9.8238461297042932</v>
      </c>
    </row>
    <row r="81" spans="1:19">
      <c r="A81" t="s">
        <v>48</v>
      </c>
      <c r="B81" s="33" t="s">
        <v>121</v>
      </c>
      <c r="C81">
        <v>1.1627131284441816E-6</v>
      </c>
      <c r="D81">
        <v>3.8249928948630441E-6</v>
      </c>
      <c r="E81">
        <v>0</v>
      </c>
      <c r="F81">
        <v>3.0671059809694867E-6</v>
      </c>
      <c r="G81">
        <v>5.8812945865760469E-4</v>
      </c>
      <c r="H81">
        <v>0</v>
      </c>
      <c r="I81">
        <v>0.11598647471221746</v>
      </c>
      <c r="J81">
        <v>6.9006197980419017</v>
      </c>
      <c r="K81">
        <v>4.2169651626039473E-3</v>
      </c>
      <c r="L81">
        <v>0</v>
      </c>
      <c r="M81">
        <v>1.3803537273248452</v>
      </c>
      <c r="N81">
        <v>1.8316479241747174E-2</v>
      </c>
      <c r="O81">
        <v>3.0252163165499724E-2</v>
      </c>
      <c r="P81">
        <v>1.9822183285167938E-2</v>
      </c>
      <c r="Q81">
        <v>0.63654737724954202</v>
      </c>
      <c r="R81">
        <v>7.0452029138195371E-2</v>
      </c>
      <c r="S81">
        <v>9.1771633815918676</v>
      </c>
    </row>
    <row r="82" spans="1:19">
      <c r="A82" t="s">
        <v>48</v>
      </c>
      <c r="B82" s="33" t="s">
        <v>122</v>
      </c>
      <c r="C82">
        <v>5.5068523341361697E-7</v>
      </c>
      <c r="D82">
        <v>3.4063136547198614E-2</v>
      </c>
      <c r="E82">
        <v>1.7217394072201131E-2</v>
      </c>
      <c r="F82">
        <v>3.0618716624197795E-4</v>
      </c>
      <c r="G82">
        <v>0</v>
      </c>
      <c r="H82">
        <v>0.12339940298566887</v>
      </c>
      <c r="I82">
        <v>0.21538826707711145</v>
      </c>
      <c r="J82">
        <v>5.0561258348011506E-2</v>
      </c>
      <c r="K82">
        <v>4.0925107205146416E-3</v>
      </c>
      <c r="L82">
        <v>0</v>
      </c>
      <c r="M82">
        <v>0.51139007694675342</v>
      </c>
      <c r="N82">
        <v>2.3417037486659353E-2</v>
      </c>
      <c r="O82">
        <v>1.1818745311046541E-2</v>
      </c>
      <c r="P82">
        <v>0.13640757267342352</v>
      </c>
      <c r="Q82">
        <v>4.1906459232876614E-3</v>
      </c>
      <c r="R82">
        <v>2.0269736071995226E-2</v>
      </c>
      <c r="S82">
        <v>1.1525225220148059</v>
      </c>
    </row>
    <row r="83" spans="1:19">
      <c r="A83" t="s">
        <v>48</v>
      </c>
      <c r="B83" s="33" t="s">
        <v>123</v>
      </c>
      <c r="C83">
        <v>7.7514208562945441E-7</v>
      </c>
      <c r="D83">
        <v>6.1109355387076292E-2</v>
      </c>
      <c r="E83">
        <v>0</v>
      </c>
      <c r="F83">
        <v>4.9339494774258696E-6</v>
      </c>
      <c r="G83">
        <v>1.310051883862684E-5</v>
      </c>
      <c r="H83">
        <v>0.21457571263934838</v>
      </c>
      <c r="I83">
        <v>0</v>
      </c>
      <c r="J83">
        <v>4.5306089189210752E-2</v>
      </c>
      <c r="K83">
        <v>0</v>
      </c>
      <c r="L83">
        <v>0</v>
      </c>
      <c r="M83">
        <v>0.40048884005346963</v>
      </c>
      <c r="N83">
        <v>0.53035422468037297</v>
      </c>
      <c r="O83">
        <v>3.0870698991805057E-3</v>
      </c>
      <c r="P83">
        <v>5.1011454537238876E-2</v>
      </c>
      <c r="Q83">
        <v>8.7151940422813823E-4</v>
      </c>
      <c r="R83">
        <v>1.261000431895809E-5</v>
      </c>
      <c r="S83">
        <v>1.3068356854053036</v>
      </c>
    </row>
    <row r="84" spans="1:19">
      <c r="A84" t="s">
        <v>48</v>
      </c>
      <c r="B84" s="33" t="s">
        <v>124</v>
      </c>
      <c r="C84">
        <v>0</v>
      </c>
      <c r="D84">
        <v>0</v>
      </c>
      <c r="E84">
        <v>0.21883813156904708</v>
      </c>
      <c r="F84">
        <v>0</v>
      </c>
      <c r="G84">
        <v>7.6862259958279111E-3</v>
      </c>
      <c r="H84">
        <v>1.5295620529798271E-4</v>
      </c>
      <c r="I84">
        <v>4.6417269921050774E-6</v>
      </c>
      <c r="J84">
        <v>0</v>
      </c>
      <c r="K84">
        <v>0</v>
      </c>
      <c r="L84">
        <v>0</v>
      </c>
      <c r="M84">
        <v>0.74117820253394484</v>
      </c>
      <c r="N84">
        <v>0.20520543058052709</v>
      </c>
      <c r="O84">
        <v>1.3273972879574103E-2</v>
      </c>
      <c r="P84">
        <v>0.20641693544199669</v>
      </c>
      <c r="Q84">
        <v>0.15872840015640577</v>
      </c>
      <c r="R84">
        <v>8.9376938910305626E-2</v>
      </c>
      <c r="S84">
        <v>1.6408618359996581</v>
      </c>
    </row>
    <row r="85" spans="1:19">
      <c r="A85" t="s">
        <v>48</v>
      </c>
      <c r="B85" s="33" t="s">
        <v>125</v>
      </c>
      <c r="C85">
        <v>8.3918953497903459E-3</v>
      </c>
      <c r="D85">
        <v>0</v>
      </c>
      <c r="E85">
        <v>0</v>
      </c>
      <c r="F85">
        <v>4.0061518875096347E-3</v>
      </c>
      <c r="G85">
        <v>1.0197287929862853E-3</v>
      </c>
      <c r="H85">
        <v>4.0308576071623747E-5</v>
      </c>
      <c r="I85">
        <v>5.1587775455248064E-2</v>
      </c>
      <c r="J85">
        <v>4.9447355024767603E-5</v>
      </c>
      <c r="K85">
        <v>5.5449644037808277E-5</v>
      </c>
      <c r="L85">
        <v>0</v>
      </c>
      <c r="M85">
        <v>0.10050860983048437</v>
      </c>
      <c r="N85">
        <v>0.4919540918066545</v>
      </c>
      <c r="O85">
        <v>1.3400882267592635</v>
      </c>
      <c r="P85">
        <v>6.7988240306526393E-2</v>
      </c>
      <c r="Q85">
        <v>2.7343670437858236E-3</v>
      </c>
      <c r="R85">
        <v>3.7343004517886413E-2</v>
      </c>
      <c r="S85">
        <v>2.1057672973253148</v>
      </c>
    </row>
    <row r="86" spans="1:19">
      <c r="A86" t="s">
        <v>230</v>
      </c>
      <c r="B86" s="33" t="s">
        <v>126</v>
      </c>
      <c r="C86">
        <v>0</v>
      </c>
      <c r="D86">
        <v>1.5150399594939579E-2</v>
      </c>
      <c r="E86">
        <v>0</v>
      </c>
      <c r="F86">
        <v>5.2133692483291583E-4</v>
      </c>
      <c r="G86">
        <v>0</v>
      </c>
      <c r="H86">
        <v>0.35898376110820251</v>
      </c>
      <c r="I86">
        <v>0</v>
      </c>
      <c r="J86">
        <v>0.39435947526033033</v>
      </c>
      <c r="K86">
        <v>0</v>
      </c>
      <c r="L86">
        <v>0.30201928836660841</v>
      </c>
      <c r="M86">
        <v>0.22227607717843512</v>
      </c>
      <c r="N86">
        <v>2.9882551484462283E-2</v>
      </c>
      <c r="O86">
        <v>1.4078043847444235</v>
      </c>
      <c r="P86">
        <v>5.7497936245869852E-2</v>
      </c>
      <c r="Q86">
        <v>9.8027246849028415E-3</v>
      </c>
      <c r="R86">
        <v>3.6004067998618439E-4</v>
      </c>
      <c r="S86">
        <v>2.7986579762734891</v>
      </c>
    </row>
    <row r="87" spans="1:19">
      <c r="A87" t="s">
        <v>48</v>
      </c>
      <c r="B87" s="33" t="s">
        <v>127</v>
      </c>
      <c r="C87">
        <v>3.2618571821352305E-6</v>
      </c>
      <c r="D87">
        <v>0</v>
      </c>
      <c r="E87">
        <v>4.7266336879033588E-2</v>
      </c>
      <c r="F87">
        <v>0</v>
      </c>
      <c r="G87">
        <v>2.4883250098639564E-5</v>
      </c>
      <c r="H87">
        <v>5.9456160707327399E-4</v>
      </c>
      <c r="I87">
        <v>6.7518662375043448E-4</v>
      </c>
      <c r="J87">
        <v>5.6384203929837895E-5</v>
      </c>
      <c r="K87">
        <v>1.7893905433163937E-5</v>
      </c>
      <c r="L87">
        <v>0</v>
      </c>
      <c r="M87">
        <v>9.9773247216546679E-2</v>
      </c>
      <c r="N87">
        <v>5.1592861686735603E-3</v>
      </c>
      <c r="O87">
        <v>1.6987296044587197</v>
      </c>
      <c r="P87">
        <v>4.6239143673929561E-3</v>
      </c>
      <c r="Q87">
        <v>4.7020963279464922E-5</v>
      </c>
      <c r="R87">
        <v>0.22196829754955871</v>
      </c>
      <c r="S87">
        <v>2.0789398790507221</v>
      </c>
    </row>
    <row r="88" spans="1:19">
      <c r="A88" t="s">
        <v>230</v>
      </c>
      <c r="B88" s="33" t="s">
        <v>128</v>
      </c>
      <c r="C88">
        <v>0.10684179561327811</v>
      </c>
      <c r="D88">
        <v>1.5606287773461958E-4</v>
      </c>
      <c r="E88">
        <v>0</v>
      </c>
      <c r="F88">
        <v>9.3715905706837077E-6</v>
      </c>
      <c r="G88">
        <v>0</v>
      </c>
      <c r="H88">
        <v>0</v>
      </c>
      <c r="I88">
        <v>0</v>
      </c>
      <c r="J88">
        <v>0</v>
      </c>
      <c r="K88">
        <v>0</v>
      </c>
      <c r="L88">
        <v>0</v>
      </c>
      <c r="M88">
        <v>2.1900322766725822E-3</v>
      </c>
      <c r="N88">
        <v>0.12530530931831052</v>
      </c>
      <c r="O88">
        <v>0.42975125938244219</v>
      </c>
      <c r="P88">
        <v>1.2737775823723041E-2</v>
      </c>
      <c r="Q88">
        <v>7.0303823468975679E-4</v>
      </c>
      <c r="R88">
        <v>4.6808926099828341E-4</v>
      </c>
      <c r="S88">
        <v>0.6781627343780201</v>
      </c>
    </row>
    <row r="89" spans="1:19">
      <c r="A89" t="s">
        <v>48</v>
      </c>
      <c r="B89" s="33" t="s">
        <v>129</v>
      </c>
      <c r="C89">
        <v>0</v>
      </c>
      <c r="D89">
        <v>0</v>
      </c>
      <c r="E89">
        <v>1.1052585136894777E-4</v>
      </c>
      <c r="F89">
        <v>0</v>
      </c>
      <c r="G89">
        <v>0</v>
      </c>
      <c r="H89">
        <v>0</v>
      </c>
      <c r="I89">
        <v>0</v>
      </c>
      <c r="J89">
        <v>0</v>
      </c>
      <c r="K89">
        <v>4.8417062765704344E-6</v>
      </c>
      <c r="L89">
        <v>4.4909454743446986E-4</v>
      </c>
      <c r="M89">
        <v>3.9089180022983783E-2</v>
      </c>
      <c r="N89">
        <v>7.0231669107840844E-3</v>
      </c>
      <c r="O89">
        <v>0</v>
      </c>
      <c r="P89">
        <v>2.7275742513843682E-3</v>
      </c>
      <c r="Q89">
        <v>3.7642225356535164E-2</v>
      </c>
      <c r="R89">
        <v>1.5225258198370284E-4</v>
      </c>
      <c r="S89">
        <v>8.7198861229012437E-2</v>
      </c>
    </row>
    <row r="90" spans="1:19">
      <c r="A90" t="s">
        <v>48</v>
      </c>
      <c r="B90" s="33" t="s">
        <v>130</v>
      </c>
      <c r="C90">
        <v>1.0690772398757264E-2</v>
      </c>
      <c r="D90">
        <v>0</v>
      </c>
      <c r="E90">
        <v>0</v>
      </c>
      <c r="F90">
        <v>0</v>
      </c>
      <c r="G90">
        <v>1.2221993786809549E-5</v>
      </c>
      <c r="H90">
        <v>1.4375842624758661E-5</v>
      </c>
      <c r="I90">
        <v>0</v>
      </c>
      <c r="J90">
        <v>5.3029523172654081E-5</v>
      </c>
      <c r="K90">
        <v>0</v>
      </c>
      <c r="L90">
        <v>0</v>
      </c>
      <c r="M90">
        <v>8.0137969584569646E-2</v>
      </c>
      <c r="N90">
        <v>2.1323438895635149E-3</v>
      </c>
      <c r="O90">
        <v>0.44955923487060545</v>
      </c>
      <c r="P90">
        <v>4.4147069281841311E-3</v>
      </c>
      <c r="Q90">
        <v>2.4131465879491998E-2</v>
      </c>
      <c r="R90">
        <v>8.3992703601154517E-5</v>
      </c>
      <c r="S90">
        <v>0.5712301136146607</v>
      </c>
    </row>
    <row r="91" spans="1:19">
      <c r="A91" t="s">
        <v>230</v>
      </c>
      <c r="B91" s="33" t="s">
        <v>131</v>
      </c>
      <c r="C91">
        <v>0</v>
      </c>
      <c r="D91">
        <v>4.2227260979466053E-5</v>
      </c>
      <c r="E91">
        <v>0</v>
      </c>
      <c r="F91">
        <v>4.6030772216099081E-6</v>
      </c>
      <c r="G91">
        <v>0</v>
      </c>
      <c r="H91">
        <v>8.3349765106142115E-3</v>
      </c>
      <c r="I91">
        <v>6.9448447337148167E-3</v>
      </c>
      <c r="J91">
        <v>0</v>
      </c>
      <c r="K91">
        <v>2.3385429701350269E-4</v>
      </c>
      <c r="L91">
        <v>0</v>
      </c>
      <c r="M91">
        <v>2.1200691216449741E-4</v>
      </c>
      <c r="N91">
        <v>9.4980231205354926E-4</v>
      </c>
      <c r="O91">
        <v>0.24456641546211699</v>
      </c>
      <c r="P91">
        <v>1.3559038553900393E-2</v>
      </c>
      <c r="Q91">
        <v>8.7892489958960596E-3</v>
      </c>
      <c r="R91">
        <v>5.5742339336319446E-2</v>
      </c>
      <c r="S91">
        <v>0.33937935745211689</v>
      </c>
    </row>
    <row r="92" spans="1:19">
      <c r="A92" t="s">
        <v>48</v>
      </c>
      <c r="B92" s="33" t="s">
        <v>132</v>
      </c>
      <c r="C92">
        <v>1.1633242866793125E-6</v>
      </c>
      <c r="D92">
        <v>2.0700148826158227E-6</v>
      </c>
      <c r="E92">
        <v>0</v>
      </c>
      <c r="F92">
        <v>0</v>
      </c>
      <c r="G92">
        <v>2.1704182651669512E-2</v>
      </c>
      <c r="H92">
        <v>0</v>
      </c>
      <c r="I92">
        <v>0</v>
      </c>
      <c r="J92">
        <v>1.3871883456317846E-4</v>
      </c>
      <c r="K92">
        <v>0</v>
      </c>
      <c r="L92">
        <v>0</v>
      </c>
      <c r="M92">
        <v>4.9263985857805892E-4</v>
      </c>
      <c r="N92">
        <v>6.0997966395959224E-4</v>
      </c>
      <c r="O92">
        <v>0.15670888131839433</v>
      </c>
      <c r="P92">
        <v>6.7362361473755072E-5</v>
      </c>
      <c r="Q92">
        <v>2.0161704576935335E-3</v>
      </c>
      <c r="R92">
        <v>8.9993851439778894E-2</v>
      </c>
      <c r="S92">
        <v>0.27173501992524507</v>
      </c>
    </row>
    <row r="93" spans="1:19">
      <c r="A93" t="s">
        <v>48</v>
      </c>
      <c r="B93" s="33" t="s">
        <v>133</v>
      </c>
      <c r="C93">
        <v>2.7419823278584943E-6</v>
      </c>
      <c r="D93">
        <v>2.0395756923430319E-3</v>
      </c>
      <c r="E93">
        <v>0</v>
      </c>
      <c r="F93">
        <v>8.1988616762762589E-4</v>
      </c>
      <c r="G93">
        <v>0</v>
      </c>
      <c r="H93">
        <v>0</v>
      </c>
      <c r="I93">
        <v>0</v>
      </c>
      <c r="J93">
        <v>8.2711442276320213E-2</v>
      </c>
      <c r="K93">
        <v>0</v>
      </c>
      <c r="L93">
        <v>0</v>
      </c>
      <c r="M93">
        <v>2.2885522307291239E-2</v>
      </c>
      <c r="N93">
        <v>1.5790230562444663E-3</v>
      </c>
      <c r="O93">
        <v>1.6308565311561551E-2</v>
      </c>
      <c r="P93">
        <v>3.3095661149857847E-3</v>
      </c>
      <c r="Q93">
        <v>2.1885812898858603E-4</v>
      </c>
      <c r="R93">
        <v>7.0563028916183157E-2</v>
      </c>
      <c r="S93">
        <v>0.20043820995442729</v>
      </c>
    </row>
    <row r="94" spans="1:19">
      <c r="A94" t="s">
        <v>48</v>
      </c>
      <c r="B94" s="33" t="s">
        <v>134</v>
      </c>
      <c r="C94">
        <v>0</v>
      </c>
      <c r="D94">
        <v>0</v>
      </c>
      <c r="E94">
        <v>6.0068118497142109E-2</v>
      </c>
      <c r="F94">
        <v>0</v>
      </c>
      <c r="G94">
        <v>0</v>
      </c>
      <c r="H94">
        <v>0</v>
      </c>
      <c r="I94">
        <v>0</v>
      </c>
      <c r="J94">
        <v>1.0072478073652746E-4</v>
      </c>
      <c r="K94">
        <v>1.3811861410140125E-7</v>
      </c>
      <c r="L94">
        <v>0.38391539290229559</v>
      </c>
      <c r="M94">
        <v>9.6296976081760022E-3</v>
      </c>
      <c r="N94">
        <v>1.9049817036496108E-3</v>
      </c>
      <c r="O94">
        <v>5.3746515684167662E-3</v>
      </c>
      <c r="P94">
        <v>3.551329181235019E-2</v>
      </c>
      <c r="Q94">
        <v>1.1112105042343501E-5</v>
      </c>
      <c r="R94">
        <v>3.6028922940630537E-2</v>
      </c>
      <c r="S94">
        <v>0.53254703203697318</v>
      </c>
    </row>
    <row r="95" spans="1:19">
      <c r="A95" t="s">
        <v>48</v>
      </c>
      <c r="B95" s="33" t="s">
        <v>135</v>
      </c>
      <c r="C95">
        <v>0</v>
      </c>
      <c r="D95">
        <v>4.8372824732467734E-6</v>
      </c>
      <c r="E95">
        <v>0</v>
      </c>
      <c r="F95">
        <v>0</v>
      </c>
      <c r="G95">
        <v>0</v>
      </c>
      <c r="H95">
        <v>0</v>
      </c>
      <c r="I95">
        <v>8.9040611623936172E-4</v>
      </c>
      <c r="J95">
        <v>0</v>
      </c>
      <c r="K95">
        <v>0</v>
      </c>
      <c r="L95">
        <v>0</v>
      </c>
      <c r="M95">
        <v>1.217046968804425E-5</v>
      </c>
      <c r="N95">
        <v>2.7859061271239938E-2</v>
      </c>
      <c r="O95">
        <v>0.1384658245426067</v>
      </c>
      <c r="P95">
        <v>5.3010514399787212E-4</v>
      </c>
      <c r="Q95">
        <v>4.6072926305242845E-3</v>
      </c>
      <c r="R95">
        <v>0.14750070674179483</v>
      </c>
      <c r="S95">
        <v>0.31987040419824098</v>
      </c>
    </row>
    <row r="96" spans="1:19">
      <c r="A96" t="s">
        <v>48</v>
      </c>
      <c r="B96" s="33" t="s">
        <v>136</v>
      </c>
      <c r="C96">
        <v>0</v>
      </c>
      <c r="D96">
        <v>0</v>
      </c>
      <c r="E96">
        <v>0</v>
      </c>
      <c r="F96">
        <v>0</v>
      </c>
      <c r="G96">
        <v>0</v>
      </c>
      <c r="H96">
        <v>0</v>
      </c>
      <c r="I96">
        <v>1.2536981497390798E-6</v>
      </c>
      <c r="J96">
        <v>0</v>
      </c>
      <c r="K96">
        <v>0</v>
      </c>
      <c r="L96">
        <v>0</v>
      </c>
      <c r="M96">
        <v>2.8985398446650379E-3</v>
      </c>
      <c r="N96">
        <v>1.3744013733720806E-3</v>
      </c>
      <c r="O96">
        <v>8.0250271031928833E-2</v>
      </c>
      <c r="P96">
        <v>1.7487018616826333E-3</v>
      </c>
      <c r="Q96">
        <v>4.5210826512800395E-3</v>
      </c>
      <c r="R96">
        <v>3.5632563206533518E-3</v>
      </c>
      <c r="S96">
        <v>9.4357506781534539E-2</v>
      </c>
    </row>
    <row r="97" spans="1:19">
      <c r="A97" t="s">
        <v>48</v>
      </c>
      <c r="B97" s="33" t="s">
        <v>137</v>
      </c>
      <c r="C97">
        <v>1.3586691168917753E-2</v>
      </c>
      <c r="D97">
        <v>0</v>
      </c>
      <c r="E97">
        <v>0</v>
      </c>
      <c r="F97">
        <v>0</v>
      </c>
      <c r="G97">
        <v>0</v>
      </c>
      <c r="H97">
        <v>0</v>
      </c>
      <c r="I97">
        <v>0</v>
      </c>
      <c r="J97">
        <v>4.9473346109607519E-5</v>
      </c>
      <c r="K97">
        <v>3.0305474785108366E-5</v>
      </c>
      <c r="L97">
        <v>0</v>
      </c>
      <c r="M97">
        <v>5.6550415242213603E-3</v>
      </c>
      <c r="N97">
        <v>1.2171643237124385E-4</v>
      </c>
      <c r="O97">
        <v>1.6360815937772486</v>
      </c>
      <c r="P97">
        <v>2.8377893969739887E-3</v>
      </c>
      <c r="Q97">
        <v>3.2768269515166537</v>
      </c>
      <c r="R97">
        <v>1.951750942296826E-3</v>
      </c>
      <c r="S97">
        <v>4.9371413135794455</v>
      </c>
    </row>
    <row r="98" spans="1:19">
      <c r="A98" t="s">
        <v>48</v>
      </c>
      <c r="B98" s="33" t="s">
        <v>138</v>
      </c>
      <c r="C98">
        <v>0</v>
      </c>
      <c r="D98">
        <v>0</v>
      </c>
      <c r="E98">
        <v>0</v>
      </c>
      <c r="F98">
        <v>0</v>
      </c>
      <c r="G98">
        <v>0</v>
      </c>
      <c r="H98">
        <v>0</v>
      </c>
      <c r="I98">
        <v>0</v>
      </c>
      <c r="J98">
        <v>0</v>
      </c>
      <c r="K98">
        <v>0</v>
      </c>
      <c r="L98">
        <v>0</v>
      </c>
      <c r="M98">
        <v>0</v>
      </c>
      <c r="N98">
        <v>1.085033709102845E-6</v>
      </c>
      <c r="O98">
        <v>1.960453469157784</v>
      </c>
      <c r="P98">
        <v>2.6603137394118903E-3</v>
      </c>
      <c r="Q98">
        <v>1.7303988706071038</v>
      </c>
      <c r="R98">
        <v>1.3101924465658499E-2</v>
      </c>
      <c r="S98">
        <v>3.7066156630033902</v>
      </c>
    </row>
    <row r="99" spans="1:19">
      <c r="A99" t="s">
        <v>48</v>
      </c>
      <c r="B99" s="33" t="s">
        <v>139</v>
      </c>
      <c r="C99">
        <v>0</v>
      </c>
      <c r="D99">
        <v>2.6149622354809665E-4</v>
      </c>
      <c r="E99">
        <v>3.1967292954959703E-6</v>
      </c>
      <c r="F99">
        <v>0</v>
      </c>
      <c r="G99">
        <v>0</v>
      </c>
      <c r="H99">
        <v>0</v>
      </c>
      <c r="I99">
        <v>2.9296852606108814E-6</v>
      </c>
      <c r="J99">
        <v>0</v>
      </c>
      <c r="K99">
        <v>0</v>
      </c>
      <c r="L99">
        <v>0</v>
      </c>
      <c r="M99">
        <v>1.8815823095508222E-3</v>
      </c>
      <c r="N99">
        <v>4.2450595181264816E-4</v>
      </c>
      <c r="O99">
        <v>4.1320805360953727E-3</v>
      </c>
      <c r="P99">
        <v>1.18680936844342E-2</v>
      </c>
      <c r="Q99">
        <v>0.30904947714580544</v>
      </c>
      <c r="R99">
        <v>7.6658292444285792E-2</v>
      </c>
      <c r="S99">
        <v>0.40428165470996191</v>
      </c>
    </row>
    <row r="100" spans="1:19">
      <c r="A100" t="s">
        <v>48</v>
      </c>
      <c r="B100" s="33" t="s">
        <v>140</v>
      </c>
      <c r="C100">
        <v>0</v>
      </c>
      <c r="D100">
        <v>0</v>
      </c>
      <c r="E100">
        <v>0</v>
      </c>
      <c r="F100">
        <v>0</v>
      </c>
      <c r="G100">
        <v>0</v>
      </c>
      <c r="H100">
        <v>0</v>
      </c>
      <c r="I100">
        <v>0</v>
      </c>
      <c r="J100">
        <v>0</v>
      </c>
      <c r="K100">
        <v>0</v>
      </c>
      <c r="L100">
        <v>0</v>
      </c>
      <c r="M100">
        <v>6.3908142389635714E-2</v>
      </c>
      <c r="N100">
        <v>2.669479439205702E-4</v>
      </c>
      <c r="O100">
        <v>6.649393587079544E-2</v>
      </c>
      <c r="P100">
        <v>4.2685474353660879E-3</v>
      </c>
      <c r="Q100">
        <v>7.3709148664988788E-3</v>
      </c>
      <c r="R100">
        <v>3.2845829188943299E-5</v>
      </c>
      <c r="S100">
        <v>0.14234133433524221</v>
      </c>
    </row>
    <row r="101" spans="1:19">
      <c r="A101" t="s">
        <v>48</v>
      </c>
      <c r="B101" s="33" t="s">
        <v>141</v>
      </c>
      <c r="C101">
        <v>0</v>
      </c>
      <c r="D101">
        <v>1.767761453663752E-6</v>
      </c>
      <c r="E101">
        <v>0</v>
      </c>
      <c r="F101">
        <v>0</v>
      </c>
      <c r="G101">
        <v>0.24291902378855035</v>
      </c>
      <c r="H101">
        <v>4.7033580154760557E-2</v>
      </c>
      <c r="I101">
        <v>0</v>
      </c>
      <c r="J101">
        <v>12.463518351398193</v>
      </c>
      <c r="K101">
        <v>0</v>
      </c>
      <c r="L101">
        <v>0</v>
      </c>
      <c r="M101">
        <v>1.6654611207968628E-2</v>
      </c>
      <c r="N101">
        <v>1.3802527928731934E-2</v>
      </c>
      <c r="O101">
        <v>7.7886319046115204E-2</v>
      </c>
      <c r="P101">
        <v>1.1881246101406617E-2</v>
      </c>
      <c r="Q101">
        <v>0</v>
      </c>
      <c r="R101">
        <v>4.1337929391509931E-2</v>
      </c>
      <c r="S101">
        <v>12.915035356778617</v>
      </c>
    </row>
    <row r="102" spans="1:19">
      <c r="A102" t="s">
        <v>48</v>
      </c>
      <c r="B102" s="33" t="s">
        <v>142</v>
      </c>
      <c r="C102">
        <v>8.2927424295053953E-5</v>
      </c>
      <c r="D102">
        <v>0</v>
      </c>
      <c r="E102">
        <v>7.4702277395033434E-6</v>
      </c>
      <c r="F102">
        <v>0.1264677659356308</v>
      </c>
      <c r="G102">
        <v>3.3010754467710512E-6</v>
      </c>
      <c r="H102">
        <v>0</v>
      </c>
      <c r="I102">
        <v>7.9638254743414905E-3</v>
      </c>
      <c r="J102">
        <v>0</v>
      </c>
      <c r="K102">
        <v>1.179512109095171E-7</v>
      </c>
      <c r="L102">
        <v>0</v>
      </c>
      <c r="M102">
        <v>1.9449484909728199E-5</v>
      </c>
      <c r="N102">
        <v>1.5913274949852507E-4</v>
      </c>
      <c r="O102">
        <v>7.1803862833064613E-2</v>
      </c>
      <c r="P102">
        <v>2.1778409288657485E-3</v>
      </c>
      <c r="Q102">
        <v>2.4682640287210234E-7</v>
      </c>
      <c r="R102">
        <v>0.18136763148523727</v>
      </c>
      <c r="S102">
        <v>0.39005357239659588</v>
      </c>
    </row>
    <row r="103" spans="1:19">
      <c r="A103" t="s">
        <v>48</v>
      </c>
      <c r="B103" s="33" t="s">
        <v>143</v>
      </c>
      <c r="C103">
        <v>0</v>
      </c>
      <c r="D103">
        <v>0</v>
      </c>
      <c r="E103">
        <v>0</v>
      </c>
      <c r="F103">
        <v>0</v>
      </c>
      <c r="G103">
        <v>0</v>
      </c>
      <c r="H103">
        <v>0</v>
      </c>
      <c r="I103">
        <v>0</v>
      </c>
      <c r="J103">
        <v>0</v>
      </c>
      <c r="K103">
        <v>5.4945553421892335E-5</v>
      </c>
      <c r="L103">
        <v>0</v>
      </c>
      <c r="M103">
        <v>1.5483982409136843E-4</v>
      </c>
      <c r="N103">
        <v>4.3105616555649817E-4</v>
      </c>
      <c r="O103">
        <v>7.690177847734958E-3</v>
      </c>
      <c r="P103">
        <v>9.7344375596719601E-5</v>
      </c>
      <c r="Q103">
        <v>0</v>
      </c>
      <c r="R103">
        <v>9.5712353464477928E-2</v>
      </c>
      <c r="S103">
        <v>0.10414071723062079</v>
      </c>
    </row>
    <row r="104" spans="1:19">
      <c r="A104" t="s">
        <v>48</v>
      </c>
      <c r="B104" s="33" t="s">
        <v>144</v>
      </c>
      <c r="C104">
        <v>3.1420579205132526E-7</v>
      </c>
      <c r="D104">
        <v>2.4186412366233867E-6</v>
      </c>
      <c r="E104">
        <v>3.6663042438078719E-4</v>
      </c>
      <c r="F104">
        <v>0</v>
      </c>
      <c r="G104">
        <v>0</v>
      </c>
      <c r="H104">
        <v>0</v>
      </c>
      <c r="I104">
        <v>0</v>
      </c>
      <c r="J104">
        <v>0</v>
      </c>
      <c r="K104">
        <v>0</v>
      </c>
      <c r="L104">
        <v>0</v>
      </c>
      <c r="M104">
        <v>2.5321910006766757E-2</v>
      </c>
      <c r="N104">
        <v>5.6081706247823604E-6</v>
      </c>
      <c r="O104">
        <v>7.4534134744794756E-3</v>
      </c>
      <c r="P104">
        <v>6.2154891485747044E-2</v>
      </c>
      <c r="Q104">
        <v>1.3840683179466851E-4</v>
      </c>
      <c r="R104">
        <v>1.0822732117148348E-3</v>
      </c>
      <c r="S104">
        <v>9.6525866452566333E-2</v>
      </c>
    </row>
    <row r="105" spans="1:19">
      <c r="A105" t="s">
        <v>48</v>
      </c>
      <c r="B105" s="33" t="s">
        <v>145</v>
      </c>
      <c r="C105">
        <v>0</v>
      </c>
      <c r="D105">
        <v>0</v>
      </c>
      <c r="E105">
        <v>0</v>
      </c>
      <c r="F105">
        <v>0</v>
      </c>
      <c r="G105">
        <v>7.7140674381581675E-6</v>
      </c>
      <c r="H105">
        <v>9.0734966349259594E-6</v>
      </c>
      <c r="I105">
        <v>1.0706392910009299E-6</v>
      </c>
      <c r="J105">
        <v>0</v>
      </c>
      <c r="K105">
        <v>1.6138018055222858E-7</v>
      </c>
      <c r="L105">
        <v>0</v>
      </c>
      <c r="M105">
        <v>0</v>
      </c>
      <c r="N105">
        <v>9.7936087317407328E-4</v>
      </c>
      <c r="O105">
        <v>1.1084592773613622E-4</v>
      </c>
      <c r="P105">
        <v>1.9113968782846769E-4</v>
      </c>
      <c r="Q105">
        <v>7.332583922448066E-5</v>
      </c>
      <c r="R105">
        <v>2.6773689604553397E-3</v>
      </c>
      <c r="S105">
        <v>4.050060871804817E-3</v>
      </c>
    </row>
    <row r="106" spans="1:19">
      <c r="A106" t="s">
        <v>48</v>
      </c>
      <c r="B106" s="33" t="s">
        <v>146</v>
      </c>
      <c r="C106">
        <v>0</v>
      </c>
      <c r="D106">
        <v>2.3388319650510248E-3</v>
      </c>
      <c r="E106">
        <v>0.29574691605296266</v>
      </c>
      <c r="F106">
        <v>2.9052909642501845E-6</v>
      </c>
      <c r="G106">
        <v>0</v>
      </c>
      <c r="H106">
        <v>0</v>
      </c>
      <c r="I106">
        <v>0</v>
      </c>
      <c r="J106">
        <v>0</v>
      </c>
      <c r="K106">
        <v>0</v>
      </c>
      <c r="L106">
        <v>2.3432574042345777E-3</v>
      </c>
      <c r="M106">
        <v>0</v>
      </c>
      <c r="N106">
        <v>9.1820649214824357E-4</v>
      </c>
      <c r="O106">
        <v>6.4556998793960929E-2</v>
      </c>
      <c r="P106">
        <v>1.4151160747527314E-2</v>
      </c>
      <c r="Q106">
        <v>3.6793608160223812E-8</v>
      </c>
      <c r="R106">
        <v>2.6068791569855421E-6</v>
      </c>
      <c r="S106">
        <v>0.38006092041985085</v>
      </c>
    </row>
    <row r="107" spans="1:19">
      <c r="A107" t="s">
        <v>48</v>
      </c>
      <c r="B107" s="33" t="s">
        <v>147</v>
      </c>
      <c r="C107">
        <v>7.3424697788482263E-7</v>
      </c>
      <c r="D107">
        <v>0</v>
      </c>
      <c r="E107">
        <v>2.7299585489970468E-6</v>
      </c>
      <c r="F107">
        <v>0</v>
      </c>
      <c r="G107">
        <v>0</v>
      </c>
      <c r="H107">
        <v>0</v>
      </c>
      <c r="I107">
        <v>1.4648426294172623E-6</v>
      </c>
      <c r="J107">
        <v>0</v>
      </c>
      <c r="K107">
        <v>0</v>
      </c>
      <c r="L107">
        <v>1.8902172453015993</v>
      </c>
      <c r="M107">
        <v>8.140206148254947E-6</v>
      </c>
      <c r="N107">
        <v>1.0445856145757659E-3</v>
      </c>
      <c r="O107">
        <v>4.1551025447006396E-6</v>
      </c>
      <c r="P107">
        <v>0.13048040291091567</v>
      </c>
      <c r="Q107">
        <v>1.3020648481187891E-5</v>
      </c>
      <c r="R107">
        <v>2.3680858163288576E-7</v>
      </c>
      <c r="S107">
        <v>2.0217727156407364</v>
      </c>
    </row>
    <row r="108" spans="1:19">
      <c r="A108" t="s">
        <v>48</v>
      </c>
      <c r="B108" s="33" t="s">
        <v>148</v>
      </c>
      <c r="C108">
        <v>0</v>
      </c>
      <c r="D108">
        <v>0</v>
      </c>
      <c r="E108">
        <v>0.23932138191212715</v>
      </c>
      <c r="F108">
        <v>0</v>
      </c>
      <c r="G108">
        <v>0</v>
      </c>
      <c r="H108">
        <v>0</v>
      </c>
      <c r="I108">
        <v>0</v>
      </c>
      <c r="J108">
        <v>5.2571054413874663E-4</v>
      </c>
      <c r="K108">
        <v>0</v>
      </c>
      <c r="L108">
        <v>0.97242343193559577</v>
      </c>
      <c r="M108">
        <v>0</v>
      </c>
      <c r="N108">
        <v>2.1648800797429146E-2</v>
      </c>
      <c r="O108">
        <v>5.4350343887421104E-2</v>
      </c>
      <c r="P108">
        <v>9.5025503092713848E-3</v>
      </c>
      <c r="Q108">
        <v>1.784101532802012</v>
      </c>
      <c r="R108">
        <v>2.1335472049344162E-4</v>
      </c>
      <c r="S108">
        <v>3.0820871069082614</v>
      </c>
    </row>
    <row r="109" spans="1:19">
      <c r="A109" t="s">
        <v>48</v>
      </c>
      <c r="B109" s="33" t="s">
        <v>149</v>
      </c>
      <c r="C109">
        <v>6.6894421085665456E-2</v>
      </c>
      <c r="D109">
        <v>0</v>
      </c>
      <c r="E109">
        <v>0.30986007229762791</v>
      </c>
      <c r="F109">
        <v>0</v>
      </c>
      <c r="G109">
        <v>0</v>
      </c>
      <c r="H109">
        <v>0</v>
      </c>
      <c r="I109">
        <v>0</v>
      </c>
      <c r="J109">
        <v>1.3362406406258742E-5</v>
      </c>
      <c r="K109">
        <v>0</v>
      </c>
      <c r="L109">
        <v>1.9804191370925111</v>
      </c>
      <c r="M109">
        <v>6.364689759010389E-3</v>
      </c>
      <c r="N109">
        <v>1.0992115309242934E-3</v>
      </c>
      <c r="O109">
        <v>2.7619032833172241E-2</v>
      </c>
      <c r="P109">
        <v>0.14553820800476203</v>
      </c>
      <c r="Q109">
        <v>1.7207166829962262E-2</v>
      </c>
      <c r="R109">
        <v>2.4194859019956994E-3</v>
      </c>
      <c r="S109">
        <v>2.5574347877418404</v>
      </c>
    </row>
    <row r="110" spans="1:19">
      <c r="A110" t="s">
        <v>48</v>
      </c>
      <c r="B110" s="33" t="s">
        <v>150</v>
      </c>
      <c r="C110">
        <v>5.9372082802511272E-3</v>
      </c>
      <c r="D110">
        <v>0</v>
      </c>
      <c r="E110">
        <v>3.7351138679753149E-6</v>
      </c>
      <c r="F110">
        <v>0</v>
      </c>
      <c r="G110">
        <v>2.819068587456286E-6</v>
      </c>
      <c r="H110">
        <v>3.3158654026976819E-6</v>
      </c>
      <c r="I110">
        <v>0</v>
      </c>
      <c r="J110">
        <v>0</v>
      </c>
      <c r="K110">
        <v>0</v>
      </c>
      <c r="L110">
        <v>0</v>
      </c>
      <c r="M110">
        <v>0</v>
      </c>
      <c r="N110">
        <v>1.6750815419186438E-4</v>
      </c>
      <c r="O110">
        <v>1.853266001350562E-2</v>
      </c>
      <c r="P110">
        <v>0</v>
      </c>
      <c r="Q110">
        <v>0.94991011852270901</v>
      </c>
      <c r="R110">
        <v>4.2781610266828807E-3</v>
      </c>
      <c r="S110">
        <v>0.97883552604537272</v>
      </c>
    </row>
    <row r="111" spans="1:19">
      <c r="A111" t="s">
        <v>48</v>
      </c>
      <c r="B111" s="33" t="s">
        <v>151</v>
      </c>
      <c r="C111">
        <v>7.008664851200086E-2</v>
      </c>
      <c r="D111">
        <v>0</v>
      </c>
      <c r="E111">
        <v>0</v>
      </c>
      <c r="F111">
        <v>1.0617245127519936E-6</v>
      </c>
      <c r="G111">
        <v>0</v>
      </c>
      <c r="H111">
        <v>0.2334868322634378</v>
      </c>
      <c r="I111">
        <v>0</v>
      </c>
      <c r="J111">
        <v>0</v>
      </c>
      <c r="K111">
        <v>0</v>
      </c>
      <c r="L111">
        <v>0</v>
      </c>
      <c r="M111">
        <v>0.1297578801523116</v>
      </c>
      <c r="N111">
        <v>1.1537339123172785E-2</v>
      </c>
      <c r="O111">
        <v>9.7408180396257649E-2</v>
      </c>
      <c r="P111">
        <v>1.6017253371927609E-2</v>
      </c>
      <c r="Q111">
        <v>5.3949256726355088E-2</v>
      </c>
      <c r="R111">
        <v>9.5267136401844255E-7</v>
      </c>
      <c r="S111">
        <v>0.61224540494151825</v>
      </c>
    </row>
    <row r="112" spans="1:19">
      <c r="A112" t="s">
        <v>230</v>
      </c>
      <c r="B112" s="33" t="s">
        <v>152</v>
      </c>
      <c r="C112">
        <v>0</v>
      </c>
      <c r="D112">
        <v>0</v>
      </c>
      <c r="E112">
        <v>0</v>
      </c>
      <c r="F112">
        <v>0</v>
      </c>
      <c r="G112">
        <v>0</v>
      </c>
      <c r="H112">
        <v>0</v>
      </c>
      <c r="I112">
        <v>0</v>
      </c>
      <c r="J112">
        <v>3.1225734119288973E-5</v>
      </c>
      <c r="K112">
        <v>0</v>
      </c>
      <c r="L112">
        <v>0</v>
      </c>
      <c r="M112">
        <v>2.100167983272371</v>
      </c>
      <c r="N112">
        <v>0</v>
      </c>
      <c r="O112">
        <v>5.0874038024062429E-4</v>
      </c>
      <c r="P112">
        <v>9.6428556835366663E-2</v>
      </c>
      <c r="Q112">
        <v>0.23199050578698177</v>
      </c>
      <c r="R112">
        <v>2.3548062983991258E-6</v>
      </c>
      <c r="S112">
        <v>2.4291293668154594</v>
      </c>
    </row>
    <row r="113" spans="1:19">
      <c r="A113" t="s">
        <v>230</v>
      </c>
      <c r="B113" s="33" t="s">
        <v>153</v>
      </c>
      <c r="C113">
        <v>2.6832700239509677E-7</v>
      </c>
      <c r="D113">
        <v>1.4636201957074491E-6</v>
      </c>
      <c r="E113">
        <v>0.13154055707596513</v>
      </c>
      <c r="F113">
        <v>0</v>
      </c>
      <c r="G113">
        <v>3.8570337199672622E-6</v>
      </c>
      <c r="H113">
        <v>4.5367483174629797E-6</v>
      </c>
      <c r="I113">
        <v>0</v>
      </c>
      <c r="J113">
        <v>0</v>
      </c>
      <c r="K113">
        <v>0</v>
      </c>
      <c r="L113">
        <v>0</v>
      </c>
      <c r="M113">
        <v>0.2405133943409794</v>
      </c>
      <c r="N113">
        <v>3.3937368009162583E-6</v>
      </c>
      <c r="O113">
        <v>0</v>
      </c>
      <c r="P113">
        <v>4.3469576971801871E-3</v>
      </c>
      <c r="Q113">
        <v>1.0731841186761244</v>
      </c>
      <c r="R113">
        <v>3.2488477538805682E-4</v>
      </c>
      <c r="S113">
        <v>1.4499234320318237</v>
      </c>
    </row>
    <row r="114" spans="1:19">
      <c r="A114" t="s">
        <v>48</v>
      </c>
      <c r="B114" s="33" t="s">
        <v>154</v>
      </c>
      <c r="C114">
        <v>5.1353575341162028E-4</v>
      </c>
      <c r="D114">
        <v>0</v>
      </c>
      <c r="E114">
        <v>0</v>
      </c>
      <c r="F114">
        <v>1.4526454821250923E-6</v>
      </c>
      <c r="G114">
        <v>0</v>
      </c>
      <c r="H114">
        <v>0</v>
      </c>
      <c r="I114">
        <v>0.21948806917627195</v>
      </c>
      <c r="J114">
        <v>6.841903560785795</v>
      </c>
      <c r="K114">
        <v>0</v>
      </c>
      <c r="L114">
        <v>0.48861789798999666</v>
      </c>
      <c r="M114">
        <v>0</v>
      </c>
      <c r="N114">
        <v>5.5113419446897183E-3</v>
      </c>
      <c r="O114">
        <v>0</v>
      </c>
      <c r="P114">
        <v>1.6506725902139863E-2</v>
      </c>
      <c r="Q114">
        <v>0</v>
      </c>
      <c r="R114">
        <v>7.3428886322147946E-2</v>
      </c>
      <c r="S114">
        <v>7.6459714705197257</v>
      </c>
    </row>
    <row r="115" spans="1:19">
      <c r="A115" t="s">
        <v>48</v>
      </c>
      <c r="B115" s="33" t="s">
        <v>155</v>
      </c>
      <c r="C115">
        <v>6.4228556700907991E-2</v>
      </c>
      <c r="D115">
        <v>0</v>
      </c>
      <c r="E115">
        <v>0</v>
      </c>
      <c r="F115">
        <v>0</v>
      </c>
      <c r="G115">
        <v>0</v>
      </c>
      <c r="H115">
        <v>0</v>
      </c>
      <c r="I115">
        <v>0</v>
      </c>
      <c r="J115">
        <v>0</v>
      </c>
      <c r="K115">
        <v>9.765784525495036E-8</v>
      </c>
      <c r="L115">
        <v>0</v>
      </c>
      <c r="M115">
        <v>3.0000612554204054E-3</v>
      </c>
      <c r="N115">
        <v>6.6657411821324786E-6</v>
      </c>
      <c r="O115">
        <v>1.1926045959370413E-2</v>
      </c>
      <c r="P115">
        <v>1.7916443984706376E-2</v>
      </c>
      <c r="Q115">
        <v>2.0436021941350191E-7</v>
      </c>
      <c r="R115">
        <v>1.7023828192463952E-5</v>
      </c>
      <c r="S115">
        <v>9.7095099488001324E-2</v>
      </c>
    </row>
    <row r="116" spans="1:19">
      <c r="A116" t="s">
        <v>48</v>
      </c>
      <c r="B116" s="33" t="s">
        <v>156</v>
      </c>
      <c r="C116">
        <v>0</v>
      </c>
      <c r="D116">
        <v>0</v>
      </c>
      <c r="E116">
        <v>3.6253800733554442E-3</v>
      </c>
      <c r="F116">
        <v>0</v>
      </c>
      <c r="G116">
        <v>0.13335147323428309</v>
      </c>
      <c r="H116">
        <v>0</v>
      </c>
      <c r="I116">
        <v>0</v>
      </c>
      <c r="J116">
        <v>0</v>
      </c>
      <c r="K116">
        <v>7.390838829109514E-3</v>
      </c>
      <c r="L116">
        <v>8.6601755665469682E-3</v>
      </c>
      <c r="M116">
        <v>1.8940933495912304E-3</v>
      </c>
      <c r="N116">
        <v>2.4565729968365702E-2</v>
      </c>
      <c r="O116">
        <v>1.7379146066616613E-2</v>
      </c>
      <c r="P116">
        <v>1.4507382168922334E-3</v>
      </c>
      <c r="Q116">
        <v>0</v>
      </c>
      <c r="R116">
        <v>1.8951315093779897E-2</v>
      </c>
      <c r="S116">
        <v>0.21726889039803154</v>
      </c>
    </row>
    <row r="117" spans="1:19">
      <c r="A117" t="s">
        <v>48</v>
      </c>
      <c r="B117" s="33" t="s">
        <v>157</v>
      </c>
      <c r="C117">
        <v>0</v>
      </c>
      <c r="D117">
        <v>0</v>
      </c>
      <c r="E117">
        <v>0</v>
      </c>
      <c r="F117">
        <v>6.9429691697609819E-2</v>
      </c>
      <c r="G117">
        <v>1.0246311560990762E-5</v>
      </c>
      <c r="H117">
        <v>0</v>
      </c>
      <c r="I117">
        <v>8.8643707307767272E-7</v>
      </c>
      <c r="J117">
        <v>1.141129331472257E-5</v>
      </c>
      <c r="K117">
        <v>0</v>
      </c>
      <c r="L117">
        <v>0</v>
      </c>
      <c r="M117">
        <v>0.71089318949890412</v>
      </c>
      <c r="N117">
        <v>8.4590677573714856E-8</v>
      </c>
      <c r="O117">
        <v>0</v>
      </c>
      <c r="P117">
        <v>6.4371784808301413E-3</v>
      </c>
      <c r="Q117">
        <v>1.2261659350087939E-6</v>
      </c>
      <c r="R117">
        <v>9.8632000799483421E-3</v>
      </c>
      <c r="S117">
        <v>0.79664711455654924</v>
      </c>
    </row>
    <row r="118" spans="1:19">
      <c r="A118" t="s">
        <v>48</v>
      </c>
      <c r="B118" s="33" t="s">
        <v>158</v>
      </c>
      <c r="C118">
        <v>3.0648193082782882E-4</v>
      </c>
      <c r="D118">
        <v>0</v>
      </c>
      <c r="E118">
        <v>0</v>
      </c>
      <c r="F118">
        <v>0</v>
      </c>
      <c r="G118">
        <v>0</v>
      </c>
      <c r="H118">
        <v>0</v>
      </c>
      <c r="I118">
        <v>0</v>
      </c>
      <c r="J118">
        <v>0</v>
      </c>
      <c r="K118">
        <v>0</v>
      </c>
      <c r="L118">
        <v>0</v>
      </c>
      <c r="M118">
        <v>0</v>
      </c>
      <c r="N118">
        <v>7.1460167561099297E-8</v>
      </c>
      <c r="O118">
        <v>3.8310920160711248E-5</v>
      </c>
      <c r="P118">
        <v>5.454916521678399E-3</v>
      </c>
      <c r="Q118">
        <v>3.0463311873063503E-8</v>
      </c>
      <c r="R118">
        <v>8.7756982056333754E-2</v>
      </c>
      <c r="S118">
        <v>9.3556793352263412E-2</v>
      </c>
    </row>
    <row r="119" spans="1:19">
      <c r="A119" t="s">
        <v>48</v>
      </c>
      <c r="B119" s="33" t="s">
        <v>159</v>
      </c>
      <c r="C119">
        <v>0</v>
      </c>
      <c r="D119">
        <v>6.4459688850640795E-2</v>
      </c>
      <c r="E119">
        <v>0</v>
      </c>
      <c r="F119">
        <v>0</v>
      </c>
      <c r="G119">
        <v>0</v>
      </c>
      <c r="H119">
        <v>0</v>
      </c>
      <c r="I119">
        <v>0</v>
      </c>
      <c r="J119">
        <v>0</v>
      </c>
      <c r="K119">
        <v>0</v>
      </c>
      <c r="L119">
        <v>1.4510838443982266E-2</v>
      </c>
      <c r="M119">
        <v>0</v>
      </c>
      <c r="N119">
        <v>4.0762040639457098E-2</v>
      </c>
      <c r="O119">
        <v>0</v>
      </c>
      <c r="P119">
        <v>5.8440106873575814E-2</v>
      </c>
      <c r="Q119">
        <v>1.6545788873969514E-3</v>
      </c>
      <c r="R119">
        <v>3.6976753827424602E-2</v>
      </c>
      <c r="S119">
        <v>0.21680400752245532</v>
      </c>
    </row>
    <row r="120" spans="1:19">
      <c r="A120" t="s">
        <v>48</v>
      </c>
      <c r="B120" s="33" t="s">
        <v>160</v>
      </c>
      <c r="C120">
        <v>0</v>
      </c>
      <c r="D120">
        <v>0</v>
      </c>
      <c r="E120">
        <v>2.2602724243370176E-6</v>
      </c>
      <c r="F120">
        <v>0</v>
      </c>
      <c r="G120">
        <v>0</v>
      </c>
      <c r="H120">
        <v>0</v>
      </c>
      <c r="I120">
        <v>0</v>
      </c>
      <c r="J120">
        <v>1.5612867059644486E-5</v>
      </c>
      <c r="K120">
        <v>0</v>
      </c>
      <c r="L120">
        <v>0</v>
      </c>
      <c r="M120">
        <v>0</v>
      </c>
      <c r="N120">
        <v>0</v>
      </c>
      <c r="O120">
        <v>2.5730857174721677E-5</v>
      </c>
      <c r="P120">
        <v>0.25420222160847317</v>
      </c>
      <c r="Q120">
        <v>1.1992185743954309</v>
      </c>
      <c r="R120">
        <v>2.1358984696462358E-6</v>
      </c>
      <c r="S120">
        <v>1.4534665358993379</v>
      </c>
    </row>
    <row r="121" spans="1:19">
      <c r="A121" t="s">
        <v>48</v>
      </c>
      <c r="B121" s="33" t="s">
        <v>161</v>
      </c>
      <c r="C121">
        <v>0</v>
      </c>
      <c r="D121">
        <v>0</v>
      </c>
      <c r="E121">
        <v>0</v>
      </c>
      <c r="F121">
        <v>0</v>
      </c>
      <c r="G121">
        <v>0</v>
      </c>
      <c r="H121">
        <v>0</v>
      </c>
      <c r="I121">
        <v>0</v>
      </c>
      <c r="J121">
        <v>0</v>
      </c>
      <c r="K121">
        <v>0</v>
      </c>
      <c r="L121">
        <v>0</v>
      </c>
      <c r="M121">
        <v>0</v>
      </c>
      <c r="N121">
        <v>6.070997200574979E-2</v>
      </c>
      <c r="O121">
        <v>5.4586370563924902E-4</v>
      </c>
      <c r="P121">
        <v>1.7613369942804269E-2</v>
      </c>
      <c r="Q121">
        <v>0.16069546375544519</v>
      </c>
      <c r="R121">
        <v>1.0333151214965142E-3</v>
      </c>
      <c r="S121">
        <v>0.24059798453095027</v>
      </c>
    </row>
    <row r="122" spans="1:19">
      <c r="A122" t="s">
        <v>48</v>
      </c>
      <c r="B122" s="33" t="s">
        <v>162</v>
      </c>
      <c r="C122">
        <v>0</v>
      </c>
      <c r="D122">
        <v>0</v>
      </c>
      <c r="E122">
        <v>0</v>
      </c>
      <c r="F122">
        <v>0</v>
      </c>
      <c r="G122">
        <v>0</v>
      </c>
      <c r="H122">
        <v>0</v>
      </c>
      <c r="I122">
        <v>0</v>
      </c>
      <c r="J122">
        <v>0</v>
      </c>
      <c r="K122">
        <v>0</v>
      </c>
      <c r="L122">
        <v>0</v>
      </c>
      <c r="M122">
        <v>0</v>
      </c>
      <c r="N122">
        <v>0.2868119164018843</v>
      </c>
      <c r="O122">
        <v>2.8025419792479624</v>
      </c>
      <c r="P122">
        <v>4.6579314424697316E-3</v>
      </c>
      <c r="Q122">
        <v>0.47257794859299906</v>
      </c>
      <c r="R122">
        <v>0</v>
      </c>
      <c r="S122">
        <v>3.5665897756855429</v>
      </c>
    </row>
    <row r="123" spans="1:19">
      <c r="A123" t="s">
        <v>48</v>
      </c>
      <c r="B123" s="33" t="s">
        <v>163</v>
      </c>
      <c r="C123">
        <v>0</v>
      </c>
      <c r="D123">
        <v>0</v>
      </c>
      <c r="E123">
        <v>1.7708240702710043E-2</v>
      </c>
      <c r="F123">
        <v>8.7905607193405899E-7</v>
      </c>
      <c r="G123">
        <v>2.3340511869918146E-6</v>
      </c>
      <c r="H123">
        <v>2.7453747009076324E-6</v>
      </c>
      <c r="I123">
        <v>0</v>
      </c>
      <c r="J123">
        <v>0</v>
      </c>
      <c r="K123">
        <v>0</v>
      </c>
      <c r="L123">
        <v>0</v>
      </c>
      <c r="M123">
        <v>0.1787245349398745</v>
      </c>
      <c r="N123">
        <v>0.59366202527324319</v>
      </c>
      <c r="O123">
        <v>3.1860206008218483E-3</v>
      </c>
      <c r="P123">
        <v>9.2419738869864432E-5</v>
      </c>
      <c r="Q123">
        <v>0</v>
      </c>
      <c r="R123">
        <v>3.4868989118308491E-6</v>
      </c>
      <c r="S123">
        <v>0.79338268663616418</v>
      </c>
    </row>
    <row r="124" spans="1:19">
      <c r="A124" t="s">
        <v>48</v>
      </c>
      <c r="B124" s="33" t="s">
        <v>164</v>
      </c>
      <c r="C124">
        <v>0</v>
      </c>
      <c r="D124">
        <v>0</v>
      </c>
      <c r="E124">
        <v>0</v>
      </c>
      <c r="F124">
        <v>0</v>
      </c>
      <c r="G124">
        <v>0</v>
      </c>
      <c r="H124">
        <v>0</v>
      </c>
      <c r="I124">
        <v>0</v>
      </c>
      <c r="J124">
        <v>0</v>
      </c>
      <c r="K124">
        <v>0</v>
      </c>
      <c r="L124">
        <v>0.11317927641286474</v>
      </c>
      <c r="M124">
        <v>0</v>
      </c>
      <c r="N124">
        <v>4.3106547950092278E-2</v>
      </c>
      <c r="O124">
        <v>0.75189233413649958</v>
      </c>
      <c r="P124">
        <v>4.0317782145354641E-2</v>
      </c>
      <c r="Q124">
        <v>0.11297220783285411</v>
      </c>
      <c r="R124">
        <v>1.7374520702162499E-5</v>
      </c>
      <c r="S124">
        <v>1.0614855229983959</v>
      </c>
    </row>
    <row r="125" spans="1:19">
      <c r="A125" t="s">
        <v>48</v>
      </c>
      <c r="B125" s="33" t="s">
        <v>165</v>
      </c>
      <c r="C125">
        <v>4.0056147657923091E-3</v>
      </c>
      <c r="D125">
        <v>0</v>
      </c>
      <c r="E125">
        <v>0</v>
      </c>
      <c r="F125">
        <v>0</v>
      </c>
      <c r="G125">
        <v>0</v>
      </c>
      <c r="H125">
        <v>0</v>
      </c>
      <c r="I125">
        <v>0</v>
      </c>
      <c r="J125">
        <v>0</v>
      </c>
      <c r="K125">
        <v>0</v>
      </c>
      <c r="L125">
        <v>0</v>
      </c>
      <c r="M125">
        <v>0</v>
      </c>
      <c r="N125">
        <v>0</v>
      </c>
      <c r="O125">
        <v>0</v>
      </c>
      <c r="P125">
        <v>8.0480169302177273E-4</v>
      </c>
      <c r="Q125">
        <v>0</v>
      </c>
      <c r="R125">
        <v>1.0157905817557378E-2</v>
      </c>
      <c r="S125">
        <v>1.4968322276331492E-2</v>
      </c>
    </row>
    <row r="126" spans="1:19">
      <c r="A126" t="s">
        <v>48</v>
      </c>
      <c r="B126" s="33" t="s">
        <v>166</v>
      </c>
      <c r="C126">
        <v>0</v>
      </c>
      <c r="D126">
        <v>0</v>
      </c>
      <c r="E126">
        <v>0</v>
      </c>
      <c r="F126">
        <v>0</v>
      </c>
      <c r="G126">
        <v>0</v>
      </c>
      <c r="H126">
        <v>0</v>
      </c>
      <c r="I126">
        <v>0</v>
      </c>
      <c r="J126">
        <v>4.5612690405238254</v>
      </c>
      <c r="K126">
        <v>0</v>
      </c>
      <c r="L126">
        <v>0</v>
      </c>
      <c r="M126">
        <v>0</v>
      </c>
      <c r="N126">
        <v>0</v>
      </c>
      <c r="O126">
        <v>2.015891064846187E-2</v>
      </c>
      <c r="P126">
        <v>3.4847682431372817E-2</v>
      </c>
      <c r="Q126">
        <v>0</v>
      </c>
      <c r="R126">
        <v>0</v>
      </c>
      <c r="S126">
        <v>4.6162756336034363</v>
      </c>
    </row>
    <row r="127" spans="1:19">
      <c r="A127" t="s">
        <v>48</v>
      </c>
      <c r="B127" s="33" t="s">
        <v>167</v>
      </c>
      <c r="C127">
        <v>0</v>
      </c>
      <c r="D127">
        <v>0</v>
      </c>
      <c r="E127">
        <v>0</v>
      </c>
      <c r="F127">
        <v>0</v>
      </c>
      <c r="G127">
        <v>0</v>
      </c>
      <c r="H127">
        <v>0</v>
      </c>
      <c r="I127">
        <v>0</v>
      </c>
      <c r="J127">
        <v>0</v>
      </c>
      <c r="K127">
        <v>0</v>
      </c>
      <c r="L127">
        <v>0</v>
      </c>
      <c r="M127">
        <v>0</v>
      </c>
      <c r="N127">
        <v>6.9083638119593616E-4</v>
      </c>
      <c r="O127">
        <v>0</v>
      </c>
      <c r="P127">
        <v>6.8855487404562155E-4</v>
      </c>
      <c r="Q127">
        <v>0</v>
      </c>
      <c r="R127">
        <v>0</v>
      </c>
      <c r="S127">
        <v>1.3793912553410337E-3</v>
      </c>
    </row>
    <row r="128" spans="1:19">
      <c r="A128" t="s">
        <v>48</v>
      </c>
      <c r="B128" s="33" t="s">
        <v>168</v>
      </c>
      <c r="C128">
        <v>0</v>
      </c>
      <c r="D128">
        <v>0</v>
      </c>
      <c r="E128">
        <v>0</v>
      </c>
      <c r="F128">
        <v>0</v>
      </c>
      <c r="G128">
        <v>0</v>
      </c>
      <c r="H128">
        <v>0</v>
      </c>
      <c r="I128">
        <v>0</v>
      </c>
      <c r="J128">
        <v>0</v>
      </c>
      <c r="K128">
        <v>0</v>
      </c>
      <c r="L128">
        <v>0</v>
      </c>
      <c r="M128">
        <v>0</v>
      </c>
      <c r="N128">
        <v>2.9878786528954038E-3</v>
      </c>
      <c r="O128">
        <v>0</v>
      </c>
      <c r="P128">
        <v>4.9461848661138674E-3</v>
      </c>
      <c r="Q128">
        <v>0</v>
      </c>
      <c r="R128">
        <v>0.10547671110275303</v>
      </c>
      <c r="S128">
        <v>0.11341077462168414</v>
      </c>
    </row>
    <row r="129" spans="1:19">
      <c r="A129" t="s">
        <v>48</v>
      </c>
      <c r="B129" s="33" t="s">
        <v>169</v>
      </c>
      <c r="C129">
        <v>0</v>
      </c>
      <c r="D129">
        <v>0</v>
      </c>
      <c r="E129">
        <v>0</v>
      </c>
      <c r="F129">
        <v>0</v>
      </c>
      <c r="G129">
        <v>0</v>
      </c>
      <c r="H129">
        <v>9.8484622199634941E-6</v>
      </c>
      <c r="I129">
        <v>0</v>
      </c>
      <c r="J129">
        <v>0</v>
      </c>
      <c r="K129">
        <v>0</v>
      </c>
      <c r="L129">
        <v>0</v>
      </c>
      <c r="M129">
        <v>0</v>
      </c>
      <c r="N129">
        <v>0</v>
      </c>
      <c r="O129">
        <v>0</v>
      </c>
      <c r="P129">
        <v>1.4513165090335178E-4</v>
      </c>
      <c r="Q129">
        <v>2.7576314789712342E-4</v>
      </c>
      <c r="R129">
        <v>0</v>
      </c>
      <c r="S129">
        <v>4.3074326106307126E-4</v>
      </c>
    </row>
    <row r="130" spans="1:19">
      <c r="A130" t="s">
        <v>48</v>
      </c>
      <c r="B130" s="33" t="s">
        <v>170</v>
      </c>
      <c r="C130">
        <v>0</v>
      </c>
      <c r="D130">
        <v>0</v>
      </c>
      <c r="E130">
        <v>0</v>
      </c>
      <c r="F130">
        <v>0</v>
      </c>
      <c r="G130">
        <v>0</v>
      </c>
      <c r="H130">
        <v>0.12817362995101789</v>
      </c>
      <c r="I130">
        <v>0</v>
      </c>
      <c r="J130">
        <v>9.4479938468339242E-6</v>
      </c>
      <c r="K130">
        <v>0</v>
      </c>
      <c r="L130">
        <v>0</v>
      </c>
      <c r="M130">
        <v>0</v>
      </c>
      <c r="N130">
        <v>9.1875885864567408E-5</v>
      </c>
      <c r="O130">
        <v>0</v>
      </c>
      <c r="P130">
        <v>7.3960571935849373E-3</v>
      </c>
      <c r="Q130">
        <v>0.22948618125101916</v>
      </c>
      <c r="R130">
        <v>1.2644593490598766E-2</v>
      </c>
      <c r="S130">
        <v>0.3778017857659961</v>
      </c>
    </row>
    <row r="131" spans="1:19">
      <c r="A131" t="s">
        <v>48</v>
      </c>
      <c r="B131" s="33" t="s">
        <v>171</v>
      </c>
      <c r="C131">
        <v>0</v>
      </c>
      <c r="D131">
        <v>0</v>
      </c>
      <c r="E131">
        <v>0</v>
      </c>
      <c r="F131">
        <v>0</v>
      </c>
      <c r="G131">
        <v>8.8900982156188135E-2</v>
      </c>
      <c r="H131">
        <v>0</v>
      </c>
      <c r="I131">
        <v>0</v>
      </c>
      <c r="J131">
        <v>0</v>
      </c>
      <c r="K131">
        <v>0</v>
      </c>
      <c r="L131">
        <v>0</v>
      </c>
      <c r="M131">
        <v>4.922676336798304E-2</v>
      </c>
      <c r="N131">
        <v>5.8143737033411469E-3</v>
      </c>
      <c r="O131">
        <v>0.29074692606809549</v>
      </c>
      <c r="P131">
        <v>3.3250113803973136E-4</v>
      </c>
      <c r="Q131">
        <v>2.6782577292578935E-2</v>
      </c>
      <c r="R131">
        <v>0</v>
      </c>
      <c r="S131">
        <v>0.46180412372632418</v>
      </c>
    </row>
    <row r="132" spans="1:19">
      <c r="A132" t="s">
        <v>48</v>
      </c>
      <c r="B132" s="33" t="s">
        <v>172</v>
      </c>
      <c r="C132">
        <v>0</v>
      </c>
      <c r="D132">
        <v>0</v>
      </c>
      <c r="E132">
        <v>0</v>
      </c>
      <c r="F132">
        <v>4.6282904897586352E-2</v>
      </c>
      <c r="G132">
        <v>0</v>
      </c>
      <c r="H132">
        <v>0</v>
      </c>
      <c r="I132">
        <v>0</v>
      </c>
      <c r="J132">
        <v>0</v>
      </c>
      <c r="K132">
        <v>0</v>
      </c>
      <c r="L132">
        <v>0</v>
      </c>
      <c r="M132">
        <v>0.6289473817083433</v>
      </c>
      <c r="N132">
        <v>5.188669216984465E-4</v>
      </c>
      <c r="O132">
        <v>0</v>
      </c>
      <c r="P132">
        <v>1.0307383717577778E-2</v>
      </c>
      <c r="Q132">
        <v>7.8762991432171248E-2</v>
      </c>
      <c r="R132">
        <v>1.5138423884387464E-2</v>
      </c>
      <c r="S132">
        <v>0.77995795256163092</v>
      </c>
    </row>
    <row r="133" spans="1:19">
      <c r="A133" t="s">
        <v>48</v>
      </c>
      <c r="B133" s="33" t="s">
        <v>173</v>
      </c>
      <c r="C133">
        <v>0</v>
      </c>
      <c r="D133">
        <v>0</v>
      </c>
      <c r="E133">
        <v>0</v>
      </c>
      <c r="F133">
        <v>0</v>
      </c>
      <c r="G133">
        <v>0</v>
      </c>
      <c r="H133">
        <v>0</v>
      </c>
      <c r="I133">
        <v>0</v>
      </c>
      <c r="J133">
        <v>0</v>
      </c>
      <c r="K133">
        <v>0</v>
      </c>
      <c r="L133">
        <v>0</v>
      </c>
      <c r="M133">
        <v>0.54595352699007549</v>
      </c>
      <c r="N133">
        <v>7.0594552425973234E-9</v>
      </c>
      <c r="O133">
        <v>0</v>
      </c>
      <c r="P133">
        <v>1.7065817866779298E-4</v>
      </c>
      <c r="Q133">
        <v>3.4327758364042893E-2</v>
      </c>
      <c r="R133">
        <v>3.9978826379723387E-2</v>
      </c>
      <c r="S133">
        <v>0.62043077697217086</v>
      </c>
    </row>
    <row r="134" spans="1:19">
      <c r="A134" t="s">
        <v>48</v>
      </c>
      <c r="B134" s="33" t="s">
        <v>174</v>
      </c>
      <c r="C134">
        <v>0</v>
      </c>
      <c r="D134">
        <v>0</v>
      </c>
      <c r="E134">
        <v>0</v>
      </c>
      <c r="F134">
        <v>0</v>
      </c>
      <c r="G134">
        <v>0</v>
      </c>
      <c r="H134">
        <v>0</v>
      </c>
      <c r="I134">
        <v>0</v>
      </c>
      <c r="J134">
        <v>0</v>
      </c>
      <c r="K134">
        <v>0</v>
      </c>
      <c r="L134">
        <v>0</v>
      </c>
      <c r="M134">
        <v>0.13203089230205478</v>
      </c>
      <c r="N134">
        <v>4.4675835653151807E-7</v>
      </c>
      <c r="O134">
        <v>0</v>
      </c>
      <c r="P134">
        <v>2.2776388735934461E-5</v>
      </c>
      <c r="Q134">
        <v>0.58912917170979995</v>
      </c>
      <c r="R134">
        <v>7.5784084803963481E-2</v>
      </c>
      <c r="S134">
        <v>0.79696737196286449</v>
      </c>
    </row>
    <row r="135" spans="1:19">
      <c r="A135" t="s">
        <v>48</v>
      </c>
      <c r="B135" s="33" t="s">
        <v>175</v>
      </c>
      <c r="C135">
        <v>0</v>
      </c>
      <c r="D135">
        <v>0</v>
      </c>
      <c r="E135">
        <v>0</v>
      </c>
      <c r="F135">
        <v>0</v>
      </c>
      <c r="G135">
        <v>0</v>
      </c>
      <c r="H135">
        <v>0</v>
      </c>
      <c r="I135">
        <v>0.12048894699775303</v>
      </c>
      <c r="J135">
        <v>0</v>
      </c>
      <c r="K135">
        <v>0</v>
      </c>
      <c r="L135">
        <v>0</v>
      </c>
      <c r="M135">
        <v>3.1310219128499739E-5</v>
      </c>
      <c r="N135">
        <v>3.9868115919716729E-8</v>
      </c>
      <c r="O135">
        <v>0</v>
      </c>
      <c r="P135">
        <v>0</v>
      </c>
      <c r="Q135">
        <v>1.8828701305466211E-2</v>
      </c>
      <c r="R135">
        <v>0</v>
      </c>
      <c r="S135">
        <v>0.13934899839023274</v>
      </c>
    </row>
    <row r="136" spans="1:19">
      <c r="A136" t="s">
        <v>48</v>
      </c>
      <c r="B136" s="33" t="s">
        <v>176</v>
      </c>
      <c r="C136">
        <v>0</v>
      </c>
      <c r="D136">
        <v>2.760019843783823E-6</v>
      </c>
      <c r="E136">
        <v>0</v>
      </c>
      <c r="F136">
        <v>0</v>
      </c>
      <c r="G136">
        <v>0</v>
      </c>
      <c r="H136">
        <v>0</v>
      </c>
      <c r="I136">
        <v>0</v>
      </c>
      <c r="J136">
        <v>0</v>
      </c>
      <c r="K136">
        <v>0</v>
      </c>
      <c r="L136">
        <v>0</v>
      </c>
      <c r="M136">
        <v>1.7096448397637687E-3</v>
      </c>
      <c r="N136">
        <v>3.4243541315959192E-4</v>
      </c>
      <c r="O136">
        <v>0</v>
      </c>
      <c r="P136">
        <v>6.6119317949642209E-6</v>
      </c>
      <c r="Q136">
        <v>0</v>
      </c>
      <c r="R136">
        <v>6.7429607783324741E-3</v>
      </c>
      <c r="S136">
        <v>8.804412982726717E-3</v>
      </c>
    </row>
    <row r="137" spans="1:19">
      <c r="A137" t="s">
        <v>48</v>
      </c>
      <c r="B137" s="33" t="s">
        <v>177</v>
      </c>
      <c r="C137">
        <v>0</v>
      </c>
      <c r="D137">
        <v>0</v>
      </c>
      <c r="E137">
        <v>0</v>
      </c>
      <c r="F137">
        <v>0</v>
      </c>
      <c r="G137">
        <v>0</v>
      </c>
      <c r="H137">
        <v>0</v>
      </c>
      <c r="I137">
        <v>0</v>
      </c>
      <c r="J137">
        <v>0.76021150675398985</v>
      </c>
      <c r="K137">
        <v>0</v>
      </c>
      <c r="L137">
        <v>0</v>
      </c>
      <c r="M137">
        <v>1.0499157694709993E-3</v>
      </c>
      <c r="N137">
        <v>0</v>
      </c>
      <c r="O137">
        <v>2.732388986325418E-2</v>
      </c>
      <c r="P137">
        <v>1.8968913735761816E-5</v>
      </c>
      <c r="Q137">
        <v>0</v>
      </c>
      <c r="R137">
        <v>0</v>
      </c>
      <c r="S137">
        <v>0.78860428130053606</v>
      </c>
    </row>
    <row r="138" spans="1:19">
      <c r="A138" t="s">
        <v>48</v>
      </c>
      <c r="B138" s="33" t="s">
        <v>178</v>
      </c>
      <c r="C138">
        <v>0</v>
      </c>
      <c r="D138">
        <v>0</v>
      </c>
      <c r="E138">
        <v>0</v>
      </c>
      <c r="F138">
        <v>0</v>
      </c>
      <c r="G138">
        <v>0</v>
      </c>
      <c r="H138">
        <v>0</v>
      </c>
      <c r="I138">
        <v>9.2579951349591738E-6</v>
      </c>
      <c r="J138">
        <v>0</v>
      </c>
      <c r="K138">
        <v>4.0574178442088771E-3</v>
      </c>
      <c r="L138">
        <v>0</v>
      </c>
      <c r="M138">
        <v>0</v>
      </c>
      <c r="N138">
        <v>1.3474661852765024E-2</v>
      </c>
      <c r="O138">
        <v>0</v>
      </c>
      <c r="P138">
        <v>1.0647027448865032E-2</v>
      </c>
      <c r="Q138">
        <v>3.0228351022287825E-6</v>
      </c>
      <c r="R138">
        <v>0</v>
      </c>
      <c r="S138">
        <v>2.8191387976107762E-2</v>
      </c>
    </row>
    <row r="139" spans="1:19">
      <c r="A139" t="s">
        <v>48</v>
      </c>
      <c r="B139" s="33" t="s">
        <v>179</v>
      </c>
      <c r="C139">
        <v>0</v>
      </c>
      <c r="D139">
        <v>0</v>
      </c>
      <c r="E139">
        <v>0</v>
      </c>
      <c r="F139">
        <v>0</v>
      </c>
      <c r="G139">
        <v>0</v>
      </c>
      <c r="H139">
        <v>0</v>
      </c>
      <c r="I139">
        <v>0</v>
      </c>
      <c r="J139">
        <v>0</v>
      </c>
      <c r="K139">
        <v>0</v>
      </c>
      <c r="L139">
        <v>0</v>
      </c>
      <c r="M139">
        <v>0.39024538509482909</v>
      </c>
      <c r="N139">
        <v>6.4813761347082277E-4</v>
      </c>
      <c r="O139">
        <v>0</v>
      </c>
      <c r="P139">
        <v>2.4880383841079379E-3</v>
      </c>
      <c r="Q139">
        <v>4.5266849298286616E-5</v>
      </c>
      <c r="R139">
        <v>0</v>
      </c>
      <c r="S139">
        <v>0.39342682794153916</v>
      </c>
    </row>
    <row r="140" spans="1:19">
      <c r="A140" t="s">
        <v>48</v>
      </c>
      <c r="B140" s="33" t="s">
        <v>180</v>
      </c>
      <c r="C140">
        <v>0</v>
      </c>
      <c r="D140">
        <v>0</v>
      </c>
      <c r="E140">
        <v>0</v>
      </c>
      <c r="F140">
        <v>0</v>
      </c>
      <c r="G140">
        <v>0</v>
      </c>
      <c r="H140">
        <v>0</v>
      </c>
      <c r="I140">
        <v>1.6715975341696776E-6</v>
      </c>
      <c r="J140">
        <v>0</v>
      </c>
      <c r="K140">
        <v>0</v>
      </c>
      <c r="L140">
        <v>0</v>
      </c>
      <c r="M140">
        <v>9.3690466087537061E-6</v>
      </c>
      <c r="N140">
        <v>8.6481900751778085E-8</v>
      </c>
      <c r="O140">
        <v>0</v>
      </c>
      <c r="P140">
        <v>1.4838962380636644E-4</v>
      </c>
      <c r="Q140">
        <v>0</v>
      </c>
      <c r="R140">
        <v>0</v>
      </c>
      <c r="S140">
        <v>1.5951674981806718E-4</v>
      </c>
    </row>
    <row r="141" spans="1:19">
      <c r="A141" t="s">
        <v>48</v>
      </c>
      <c r="B141" s="33" t="s">
        <v>181</v>
      </c>
      <c r="C141">
        <v>0</v>
      </c>
      <c r="D141">
        <v>0</v>
      </c>
      <c r="E141">
        <v>2.030647823260523E-2</v>
      </c>
      <c r="F141">
        <v>0</v>
      </c>
      <c r="G141">
        <v>0</v>
      </c>
      <c r="H141">
        <v>0</v>
      </c>
      <c r="I141">
        <v>0</v>
      </c>
      <c r="J141">
        <v>0</v>
      </c>
      <c r="K141">
        <v>0</v>
      </c>
      <c r="L141">
        <v>0</v>
      </c>
      <c r="M141">
        <v>2.9985229332396557E-5</v>
      </c>
      <c r="N141">
        <v>0</v>
      </c>
      <c r="O141">
        <v>4.3286520764240777E-5</v>
      </c>
      <c r="P141">
        <v>2.6124163669159373E-2</v>
      </c>
      <c r="Q141">
        <v>1.3243396637108162E-6</v>
      </c>
      <c r="R141">
        <v>2.7766017851149627E-5</v>
      </c>
      <c r="S141">
        <v>4.6533004009233991E-2</v>
      </c>
    </row>
    <row r="142" spans="1:19">
      <c r="A142" t="s">
        <v>48</v>
      </c>
      <c r="B142" s="33" t="s">
        <v>182</v>
      </c>
      <c r="C142">
        <v>8.964247116815649E-3</v>
      </c>
      <c r="D142">
        <v>0</v>
      </c>
      <c r="E142">
        <v>0</v>
      </c>
      <c r="F142">
        <v>0</v>
      </c>
      <c r="G142">
        <v>0</v>
      </c>
      <c r="H142">
        <v>0</v>
      </c>
      <c r="I142">
        <v>0</v>
      </c>
      <c r="J142">
        <v>0</v>
      </c>
      <c r="K142">
        <v>3.1174519043997151E-7</v>
      </c>
      <c r="L142">
        <v>2.3189600803263488E-2</v>
      </c>
      <c r="M142">
        <v>0</v>
      </c>
      <c r="N142">
        <v>0</v>
      </c>
      <c r="O142">
        <v>0</v>
      </c>
      <c r="P142">
        <v>6.7174050943989982E-3</v>
      </c>
      <c r="Q142">
        <v>9.1822765953963881E-4</v>
      </c>
      <c r="R142">
        <v>5.4345855294712919E-4</v>
      </c>
      <c r="S142">
        <v>4.0333250972366841E-2</v>
      </c>
    </row>
    <row r="143" spans="1:19">
      <c r="A143" t="s">
        <v>48</v>
      </c>
      <c r="B143" s="33" t="s">
        <v>183</v>
      </c>
      <c r="C143">
        <v>0</v>
      </c>
      <c r="D143">
        <v>3.5385431484109553E-2</v>
      </c>
      <c r="E143">
        <v>4.2623057296964362E-6</v>
      </c>
      <c r="F143">
        <v>0</v>
      </c>
      <c r="G143">
        <v>0</v>
      </c>
      <c r="H143">
        <v>0</v>
      </c>
      <c r="I143">
        <v>0</v>
      </c>
      <c r="J143">
        <v>0</v>
      </c>
      <c r="K143">
        <v>0</v>
      </c>
      <c r="L143">
        <v>0</v>
      </c>
      <c r="M143">
        <v>0</v>
      </c>
      <c r="N143">
        <v>2.2376501081815547E-2</v>
      </c>
      <c r="O143">
        <v>3.078532963214343</v>
      </c>
      <c r="P143">
        <v>6.8460440932227584E-5</v>
      </c>
      <c r="Q143">
        <v>0</v>
      </c>
      <c r="R143">
        <v>2.105539749479135E-3</v>
      </c>
      <c r="S143">
        <v>3.1384731582762697</v>
      </c>
    </row>
    <row r="144" spans="1:19">
      <c r="A144" t="s">
        <v>48</v>
      </c>
      <c r="B144" s="33" t="s">
        <v>184</v>
      </c>
      <c r="C144">
        <v>0</v>
      </c>
      <c r="D144">
        <v>0</v>
      </c>
      <c r="E144">
        <v>0</v>
      </c>
      <c r="F144">
        <v>0</v>
      </c>
      <c r="G144">
        <v>1.4816830359364985E-2</v>
      </c>
      <c r="H144">
        <v>0</v>
      </c>
      <c r="I144">
        <v>0</v>
      </c>
      <c r="J144">
        <v>0</v>
      </c>
      <c r="K144">
        <v>0</v>
      </c>
      <c r="L144">
        <v>0</v>
      </c>
      <c r="M144">
        <v>0</v>
      </c>
      <c r="N144">
        <v>1.036178986169034E-6</v>
      </c>
      <c r="O144">
        <v>4.1120181236919962E-5</v>
      </c>
      <c r="P144">
        <v>0.1471029880990109</v>
      </c>
      <c r="Q144">
        <v>1.2304281233355141E-4</v>
      </c>
      <c r="R144">
        <v>7.6414838538781282E-2</v>
      </c>
      <c r="S144">
        <v>0.23849985616948288</v>
      </c>
    </row>
    <row r="145" spans="1:19">
      <c r="A145" t="s">
        <v>48</v>
      </c>
      <c r="B145" s="33" t="s">
        <v>185</v>
      </c>
      <c r="C145">
        <v>0</v>
      </c>
      <c r="D145">
        <v>0</v>
      </c>
      <c r="E145">
        <v>0</v>
      </c>
      <c r="F145">
        <v>7.7138174829314288E-3</v>
      </c>
      <c r="G145">
        <v>0</v>
      </c>
      <c r="H145">
        <v>0</v>
      </c>
      <c r="I145">
        <v>0</v>
      </c>
      <c r="J145">
        <v>0</v>
      </c>
      <c r="K145">
        <v>0</v>
      </c>
      <c r="L145">
        <v>0</v>
      </c>
      <c r="M145">
        <v>0</v>
      </c>
      <c r="N145">
        <v>3.3050305416960413E-2</v>
      </c>
      <c r="O145">
        <v>1.3931001370202409</v>
      </c>
      <c r="P145">
        <v>1.3443180790773113E-7</v>
      </c>
      <c r="Q145">
        <v>3.6184792331539484E-4</v>
      </c>
      <c r="R145">
        <v>8.8935131400091905E-4</v>
      </c>
      <c r="S145">
        <v>1.4351155935895576</v>
      </c>
    </row>
    <row r="146" spans="1:19">
      <c r="A146" t="s">
        <v>48</v>
      </c>
      <c r="B146" s="33" t="s">
        <v>186</v>
      </c>
      <c r="C146">
        <v>0</v>
      </c>
      <c r="D146">
        <v>0</v>
      </c>
      <c r="E146">
        <v>0</v>
      </c>
      <c r="F146">
        <v>1.6576788222089078E-6</v>
      </c>
      <c r="G146">
        <v>4.4014339302123062E-6</v>
      </c>
      <c r="H146">
        <v>5.1770867024458767E-6</v>
      </c>
      <c r="I146">
        <v>0</v>
      </c>
      <c r="J146">
        <v>0</v>
      </c>
      <c r="K146">
        <v>0</v>
      </c>
      <c r="L146">
        <v>0</v>
      </c>
      <c r="M146">
        <v>0</v>
      </c>
      <c r="N146">
        <v>0</v>
      </c>
      <c r="O146">
        <v>0.14824388903761587</v>
      </c>
      <c r="P146">
        <v>3.5826975877384371E-4</v>
      </c>
      <c r="Q146">
        <v>0</v>
      </c>
      <c r="R146">
        <v>7.944369226464687E-5</v>
      </c>
      <c r="S146">
        <v>0.14869283868779348</v>
      </c>
    </row>
    <row r="147" spans="1:19">
      <c r="A147" t="s">
        <v>48</v>
      </c>
      <c r="B147" s="33" t="s">
        <v>187</v>
      </c>
      <c r="C147">
        <v>0</v>
      </c>
      <c r="D147">
        <v>0</v>
      </c>
      <c r="E147">
        <v>0</v>
      </c>
      <c r="F147">
        <v>0</v>
      </c>
      <c r="G147">
        <v>0</v>
      </c>
      <c r="H147">
        <v>8.5449086634007188E-2</v>
      </c>
      <c r="I147">
        <v>0</v>
      </c>
      <c r="J147">
        <v>0</v>
      </c>
      <c r="K147">
        <v>0</v>
      </c>
      <c r="L147">
        <v>0</v>
      </c>
      <c r="M147">
        <v>9.8111624464962688E-2</v>
      </c>
      <c r="N147">
        <v>0.48313970390151795</v>
      </c>
      <c r="O147">
        <v>0.41278647375938249</v>
      </c>
      <c r="P147">
        <v>1.051903680249211E-5</v>
      </c>
      <c r="Q147">
        <v>0</v>
      </c>
      <c r="R147">
        <v>6.662423676310425E-3</v>
      </c>
      <c r="S147">
        <v>1.0861598314727416</v>
      </c>
    </row>
    <row r="148" spans="1:19">
      <c r="A148" t="s">
        <v>48</v>
      </c>
      <c r="B148" s="33" t="s">
        <v>188</v>
      </c>
      <c r="C148">
        <v>4.1894105651252289E-7</v>
      </c>
      <c r="D148">
        <v>2.7189062623556026E-6</v>
      </c>
      <c r="E148">
        <v>0</v>
      </c>
      <c r="F148">
        <v>0</v>
      </c>
      <c r="G148">
        <v>0</v>
      </c>
      <c r="H148">
        <v>0</v>
      </c>
      <c r="I148">
        <v>0</v>
      </c>
      <c r="J148">
        <v>0</v>
      </c>
      <c r="K148">
        <v>0</v>
      </c>
      <c r="L148">
        <v>0</v>
      </c>
      <c r="M148">
        <v>7.5385914328762738E-6</v>
      </c>
      <c r="N148">
        <v>2.0208257592457812E-4</v>
      </c>
      <c r="O148">
        <v>0</v>
      </c>
      <c r="P148">
        <v>3.8824163116402133E-5</v>
      </c>
      <c r="Q148">
        <v>8.6501621410661755E-5</v>
      </c>
      <c r="R148">
        <v>7.1962347537564142E-3</v>
      </c>
      <c r="S148">
        <v>7.5343195528603246E-3</v>
      </c>
    </row>
    <row r="149" spans="1:19">
      <c r="A149" t="s">
        <v>48</v>
      </c>
      <c r="B149" s="33" t="s">
        <v>189</v>
      </c>
      <c r="C149">
        <v>0</v>
      </c>
      <c r="D149">
        <v>0</v>
      </c>
      <c r="E149">
        <v>0</v>
      </c>
      <c r="F149">
        <v>0</v>
      </c>
      <c r="G149">
        <v>0</v>
      </c>
      <c r="H149">
        <v>0</v>
      </c>
      <c r="I149">
        <v>0</v>
      </c>
      <c r="J149">
        <v>0</v>
      </c>
      <c r="K149">
        <v>0</v>
      </c>
      <c r="L149">
        <v>0</v>
      </c>
      <c r="M149">
        <v>0</v>
      </c>
      <c r="N149">
        <v>2.3760818615183865E-2</v>
      </c>
      <c r="O149">
        <v>0.12540619582188128</v>
      </c>
      <c r="P149">
        <v>4.0872753507859017E-2</v>
      </c>
      <c r="Q149">
        <v>1.9743788834517773E-2</v>
      </c>
      <c r="R149">
        <v>0</v>
      </c>
      <c r="S149">
        <v>0.2097835567792572</v>
      </c>
    </row>
    <row r="150" spans="1:19">
      <c r="A150" t="s">
        <v>48</v>
      </c>
      <c r="B150" s="33" t="s">
        <v>190</v>
      </c>
      <c r="C150">
        <v>0</v>
      </c>
      <c r="D150">
        <v>0</v>
      </c>
      <c r="E150">
        <v>0</v>
      </c>
      <c r="F150">
        <v>0</v>
      </c>
      <c r="G150">
        <v>0</v>
      </c>
      <c r="H150">
        <v>0</v>
      </c>
      <c r="I150">
        <v>0</v>
      </c>
      <c r="J150">
        <v>3.4925153297251654E-3</v>
      </c>
      <c r="K150">
        <v>0</v>
      </c>
      <c r="L150">
        <v>0</v>
      </c>
      <c r="M150">
        <v>3.7764021118107394E-3</v>
      </c>
      <c r="N150">
        <v>3.8787886180138287E-3</v>
      </c>
      <c r="O150">
        <v>0</v>
      </c>
      <c r="P150">
        <v>7.3559334124446707E-3</v>
      </c>
      <c r="Q150">
        <v>0</v>
      </c>
      <c r="R150">
        <v>1.0968007586598105E-6</v>
      </c>
      <c r="S150">
        <v>1.8504736272916489E-2</v>
      </c>
    </row>
    <row r="151" spans="1:19">
      <c r="A151" t="s">
        <v>48</v>
      </c>
      <c r="B151" s="33" t="s">
        <v>191</v>
      </c>
      <c r="C151">
        <v>0</v>
      </c>
      <c r="D151">
        <v>1.3800099218919115E-6</v>
      </c>
      <c r="E151">
        <v>0</v>
      </c>
      <c r="F151">
        <v>0</v>
      </c>
      <c r="G151">
        <v>0</v>
      </c>
      <c r="H151">
        <v>0</v>
      </c>
      <c r="I151">
        <v>0</v>
      </c>
      <c r="J151">
        <v>0</v>
      </c>
      <c r="K151">
        <v>0</v>
      </c>
      <c r="L151">
        <v>0</v>
      </c>
      <c r="M151">
        <v>0.26788323002983816</v>
      </c>
      <c r="N151">
        <v>3.6129040631038833E-4</v>
      </c>
      <c r="O151">
        <v>0</v>
      </c>
      <c r="P151">
        <v>1.5435284623777079E-6</v>
      </c>
      <c r="Q151">
        <v>0</v>
      </c>
      <c r="R151">
        <v>5.7902303576156555E-2</v>
      </c>
      <c r="S151">
        <v>0.32614974755085768</v>
      </c>
    </row>
    <row r="152" spans="1:19">
      <c r="A152" t="s">
        <v>48</v>
      </c>
      <c r="B152" s="33" t="s">
        <v>192</v>
      </c>
      <c r="C152">
        <v>0</v>
      </c>
      <c r="D152">
        <v>0</v>
      </c>
      <c r="E152">
        <v>0</v>
      </c>
      <c r="F152">
        <v>0</v>
      </c>
      <c r="G152">
        <v>0</v>
      </c>
      <c r="H152">
        <v>0</v>
      </c>
      <c r="I152">
        <v>0</v>
      </c>
      <c r="J152">
        <v>0</v>
      </c>
      <c r="K152">
        <v>9.2079076030593399E-8</v>
      </c>
      <c r="L152">
        <v>0</v>
      </c>
      <c r="M152">
        <v>0.54442548256926671</v>
      </c>
      <c r="N152">
        <v>2.5040632785078287E-5</v>
      </c>
      <c r="O152">
        <v>0</v>
      </c>
      <c r="P152">
        <v>1.29948484535376E-2</v>
      </c>
      <c r="Q152">
        <v>1.9268600226496346E-7</v>
      </c>
      <c r="R152">
        <v>2.1740806194827655E-2</v>
      </c>
      <c r="S152">
        <v>0.57918646261566664</v>
      </c>
    </row>
    <row r="153" spans="1:19">
      <c r="A153" t="s">
        <v>48</v>
      </c>
      <c r="B153" s="33" t="s">
        <v>193</v>
      </c>
      <c r="C153">
        <v>0</v>
      </c>
      <c r="D153">
        <v>2.3570152714036396E-6</v>
      </c>
      <c r="E153">
        <v>0</v>
      </c>
      <c r="F153">
        <v>0</v>
      </c>
      <c r="G153">
        <v>0</v>
      </c>
      <c r="H153">
        <v>0</v>
      </c>
      <c r="I153">
        <v>0</v>
      </c>
      <c r="J153">
        <v>1.7816541884485559E-5</v>
      </c>
      <c r="K153">
        <v>0</v>
      </c>
      <c r="L153">
        <v>0</v>
      </c>
      <c r="M153">
        <v>0</v>
      </c>
      <c r="N153">
        <v>1.4140358068459591E-5</v>
      </c>
      <c r="O153">
        <v>0</v>
      </c>
      <c r="P153">
        <v>3.2326920344942778E-3</v>
      </c>
      <c r="Q153">
        <v>0.32309651317937949</v>
      </c>
      <c r="R153">
        <v>2.8441773025633665E-7</v>
      </c>
      <c r="S153">
        <v>0.32636380354699668</v>
      </c>
    </row>
    <row r="154" spans="1:19">
      <c r="A154" t="s">
        <v>48</v>
      </c>
      <c r="B154" s="33" t="s">
        <v>194</v>
      </c>
      <c r="C154">
        <v>0</v>
      </c>
      <c r="D154">
        <v>0</v>
      </c>
      <c r="E154">
        <v>0</v>
      </c>
      <c r="F154">
        <v>0</v>
      </c>
      <c r="G154">
        <v>0</v>
      </c>
      <c r="H154">
        <v>0</v>
      </c>
      <c r="I154">
        <v>8.357987670848388E-7</v>
      </c>
      <c r="J154">
        <v>0</v>
      </c>
      <c r="K154">
        <v>1.5726828117568203E-7</v>
      </c>
      <c r="L154">
        <v>0</v>
      </c>
      <c r="M154">
        <v>8.8025239444988301E-2</v>
      </c>
      <c r="N154">
        <v>4.3240948599532203E-8</v>
      </c>
      <c r="O154">
        <v>0</v>
      </c>
      <c r="P154">
        <v>3.0482753767202553E-4</v>
      </c>
      <c r="Q154">
        <v>0.39549240064853564</v>
      </c>
      <c r="R154">
        <v>0</v>
      </c>
      <c r="S154">
        <v>0.48382350393899287</v>
      </c>
    </row>
    <row r="155" spans="1:19">
      <c r="A155" t="s">
        <v>48</v>
      </c>
      <c r="B155" s="33" t="s">
        <v>195</v>
      </c>
      <c r="C155">
        <v>0</v>
      </c>
      <c r="D155">
        <v>0</v>
      </c>
      <c r="E155">
        <v>0</v>
      </c>
      <c r="F155">
        <v>0</v>
      </c>
      <c r="G155">
        <v>0</v>
      </c>
      <c r="H155">
        <v>0</v>
      </c>
      <c r="I155">
        <v>8.0325964665167504E-2</v>
      </c>
      <c r="J155">
        <v>0</v>
      </c>
      <c r="K155">
        <v>0</v>
      </c>
      <c r="L155">
        <v>0</v>
      </c>
      <c r="M155">
        <v>0</v>
      </c>
      <c r="N155">
        <v>0</v>
      </c>
      <c r="O155">
        <v>2.1643260367909534E-5</v>
      </c>
      <c r="P155">
        <v>1.395920001812101E-6</v>
      </c>
      <c r="Q155">
        <v>2.8723079026349296E-8</v>
      </c>
      <c r="R155">
        <v>0</v>
      </c>
      <c r="S155">
        <v>8.0349032568619805E-2</v>
      </c>
    </row>
    <row r="156" spans="1:19">
      <c r="A156" t="s">
        <v>48</v>
      </c>
      <c r="B156" s="33" t="s">
        <v>196</v>
      </c>
      <c r="C156">
        <v>0</v>
      </c>
      <c r="D156">
        <v>0</v>
      </c>
      <c r="E156">
        <v>0</v>
      </c>
      <c r="F156">
        <v>0</v>
      </c>
      <c r="G156">
        <v>0</v>
      </c>
      <c r="H156">
        <v>0</v>
      </c>
      <c r="I156">
        <v>1.4275190540757876E-6</v>
      </c>
      <c r="J156">
        <v>0</v>
      </c>
      <c r="K156">
        <v>0</v>
      </c>
      <c r="L156">
        <v>0</v>
      </c>
      <c r="M156">
        <v>7.9327971320708457E-6</v>
      </c>
      <c r="N156">
        <v>7.3854234727832591E-8</v>
      </c>
      <c r="O156">
        <v>1.1888915196323069E-5</v>
      </c>
      <c r="P156">
        <v>3.3699168874079533E-5</v>
      </c>
      <c r="Q156">
        <v>8.6060271939501831E-2</v>
      </c>
      <c r="R156">
        <v>5.1562627216341639E-3</v>
      </c>
      <c r="S156">
        <v>9.1271556915444307E-2</v>
      </c>
    </row>
    <row r="157" spans="1:19">
      <c r="A157" t="s">
        <v>48</v>
      </c>
      <c r="B157" s="33" t="s">
        <v>197</v>
      </c>
      <c r="C157">
        <v>0</v>
      </c>
      <c r="D157">
        <v>0</v>
      </c>
      <c r="E157">
        <v>2.1311528648482181E-6</v>
      </c>
      <c r="F157">
        <v>0</v>
      </c>
      <c r="G157">
        <v>0</v>
      </c>
      <c r="H157">
        <v>0</v>
      </c>
      <c r="I157">
        <v>0</v>
      </c>
      <c r="J157">
        <v>0</v>
      </c>
      <c r="K157">
        <v>0</v>
      </c>
      <c r="L157">
        <v>0</v>
      </c>
      <c r="M157">
        <v>1.0979312693564225E-3</v>
      </c>
      <c r="N157">
        <v>0</v>
      </c>
      <c r="O157">
        <v>0.15476624086542756</v>
      </c>
      <c r="P157">
        <v>1.8335971176952626E-6</v>
      </c>
      <c r="Q157">
        <v>0.11968052733972456</v>
      </c>
      <c r="R157">
        <v>0</v>
      </c>
      <c r="S157">
        <v>0.27554866422474333</v>
      </c>
    </row>
    <row r="158" spans="1:19">
      <c r="A158" t="s">
        <v>48</v>
      </c>
      <c r="B158" s="33" t="s">
        <v>198</v>
      </c>
      <c r="C158">
        <v>0</v>
      </c>
      <c r="D158">
        <v>0</v>
      </c>
      <c r="E158">
        <v>0</v>
      </c>
      <c r="F158">
        <v>0</v>
      </c>
      <c r="G158">
        <v>0</v>
      </c>
      <c r="H158">
        <v>0</v>
      </c>
      <c r="I158">
        <v>0</v>
      </c>
      <c r="J158">
        <v>0</v>
      </c>
      <c r="K158">
        <v>0</v>
      </c>
      <c r="L158">
        <v>0</v>
      </c>
      <c r="M158">
        <v>6.9318061815693E-4</v>
      </c>
      <c r="N158">
        <v>0</v>
      </c>
      <c r="O158">
        <v>0</v>
      </c>
      <c r="P158">
        <v>1.2950441536929702E-6</v>
      </c>
      <c r="Q158">
        <v>3.1059845596814739E-3</v>
      </c>
      <c r="R158">
        <v>9.6817760137923869E-6</v>
      </c>
      <c r="S158">
        <v>3.810141997860228E-3</v>
      </c>
    </row>
    <row r="159" spans="1:19">
      <c r="A159" t="s">
        <v>48</v>
      </c>
      <c r="B159" s="33" t="s">
        <v>199</v>
      </c>
      <c r="C159">
        <v>0</v>
      </c>
      <c r="D159">
        <v>0</v>
      </c>
      <c r="E159">
        <v>3.6399447331803003E-6</v>
      </c>
      <c r="F159">
        <v>0</v>
      </c>
      <c r="G159">
        <v>0</v>
      </c>
      <c r="H159">
        <v>0</v>
      </c>
      <c r="I159">
        <v>0</v>
      </c>
      <c r="J159">
        <v>0</v>
      </c>
      <c r="K159">
        <v>2.7048224573711366E-3</v>
      </c>
      <c r="L159">
        <v>0</v>
      </c>
      <c r="M159">
        <v>0.2601635057015983</v>
      </c>
      <c r="N159">
        <v>0</v>
      </c>
      <c r="O159">
        <v>0</v>
      </c>
      <c r="P159">
        <v>7.0976739712627079E-3</v>
      </c>
      <c r="Q159">
        <v>2.5293855656684627E-2</v>
      </c>
      <c r="R159">
        <v>1.3435874635092659E-6</v>
      </c>
      <c r="S159">
        <v>0.29526484131929465</v>
      </c>
    </row>
    <row r="160" spans="1:19">
      <c r="A160" t="s">
        <v>48</v>
      </c>
      <c r="B160" s="33" t="s">
        <v>200</v>
      </c>
      <c r="C160">
        <v>0</v>
      </c>
      <c r="D160">
        <v>0</v>
      </c>
      <c r="E160">
        <v>0</v>
      </c>
      <c r="F160">
        <v>0</v>
      </c>
      <c r="G160">
        <v>7.0271256161547058E-5</v>
      </c>
      <c r="H160">
        <v>2.5885433494465815E-6</v>
      </c>
      <c r="I160">
        <v>0</v>
      </c>
      <c r="J160">
        <v>0</v>
      </c>
      <c r="K160">
        <v>0</v>
      </c>
      <c r="L160">
        <v>0</v>
      </c>
      <c r="M160">
        <v>0</v>
      </c>
      <c r="N160">
        <v>8.990291679321416E-3</v>
      </c>
      <c r="O160">
        <v>0</v>
      </c>
      <c r="P160">
        <v>4.4404985954002996E-3</v>
      </c>
      <c r="Q160">
        <v>4.3910733609578756E-2</v>
      </c>
      <c r="R160">
        <v>2.5440008712962481E-6</v>
      </c>
      <c r="S160">
        <v>5.7416927684585062E-2</v>
      </c>
    </row>
    <row r="161" spans="1:19">
      <c r="A161" t="s">
        <v>48</v>
      </c>
      <c r="B161" s="33" t="s">
        <v>201</v>
      </c>
      <c r="C161">
        <v>0.19608599295648954</v>
      </c>
      <c r="D161">
        <v>2.754417084651628E-2</v>
      </c>
      <c r="E161">
        <v>0.86691683448081136</v>
      </c>
      <c r="F161">
        <v>1.4623918328654728E-2</v>
      </c>
      <c r="G161">
        <v>7.0128847880178924E-2</v>
      </c>
      <c r="H161">
        <v>0.13351493729652475</v>
      </c>
      <c r="I161">
        <v>1.3451652150447302E-2</v>
      </c>
      <c r="J161">
        <v>6.7681172157572576</v>
      </c>
      <c r="K161">
        <v>4.5314874659585502E-4</v>
      </c>
      <c r="L161">
        <v>5.5407142961703357</v>
      </c>
      <c r="M161">
        <v>0.62806108873397193</v>
      </c>
      <c r="N161">
        <v>0.4557604062880749</v>
      </c>
      <c r="O161">
        <v>4.56052428825231</v>
      </c>
      <c r="P161">
        <v>0.7528059676732255</v>
      </c>
      <c r="Q161">
        <v>2.692842760485874</v>
      </c>
      <c r="R161">
        <v>0.3656871212359647</v>
      </c>
      <c r="S161">
        <v>23.087232647283486</v>
      </c>
    </row>
    <row r="162" spans="1:19">
      <c r="A162" t="s">
        <v>48</v>
      </c>
      <c r="B162" s="33" t="s">
        <v>202</v>
      </c>
      <c r="C162">
        <v>5.4048704707874151E-2</v>
      </c>
      <c r="D162">
        <v>3.5035017198126628E-2</v>
      </c>
      <c r="E162">
        <v>0.23895472110508109</v>
      </c>
      <c r="F162">
        <v>9.9904770619655192E-2</v>
      </c>
      <c r="G162">
        <v>0.51799009189002732</v>
      </c>
      <c r="H162">
        <v>0.52584812131854619</v>
      </c>
      <c r="I162">
        <v>0.12886032500702171</v>
      </c>
      <c r="J162">
        <v>4.3794944648745684</v>
      </c>
      <c r="K162">
        <v>2.3543159702197336E-3</v>
      </c>
      <c r="L162">
        <v>1.3090623198291951</v>
      </c>
      <c r="M162">
        <v>2.5745845990936402</v>
      </c>
      <c r="N162">
        <v>0.2613652015626684</v>
      </c>
      <c r="O162">
        <v>1.4347635020762368</v>
      </c>
      <c r="P162">
        <v>0.33957373769615273</v>
      </c>
      <c r="Q162">
        <v>1.8824154076587121</v>
      </c>
      <c r="R162">
        <v>1.0911083514365245</v>
      </c>
      <c r="S162">
        <v>14.875363652045053</v>
      </c>
    </row>
    <row r="163" spans="1:19">
      <c r="A163" t="s">
        <v>48</v>
      </c>
      <c r="B163" s="33" t="s">
        <v>203</v>
      </c>
      <c r="C163">
        <v>3.5542429439150425E-5</v>
      </c>
      <c r="D163">
        <v>0.1565265847700017</v>
      </c>
      <c r="E163">
        <v>1.5753923938532921E-4</v>
      </c>
      <c r="F163">
        <v>6.1501362544049698E-3</v>
      </c>
      <c r="G163">
        <v>3.2809505531032457E-2</v>
      </c>
      <c r="H163">
        <v>0.39727890023146273</v>
      </c>
      <c r="I163">
        <v>0.63318512547551009</v>
      </c>
      <c r="J163">
        <v>7.0244646698540691E-3</v>
      </c>
      <c r="K163">
        <v>2.1462913705538877E-3</v>
      </c>
      <c r="L163">
        <v>0.21917938843988338</v>
      </c>
      <c r="M163">
        <v>7.6135153867469398</v>
      </c>
      <c r="N163">
        <v>1.0330891065257006</v>
      </c>
      <c r="O163">
        <v>4.7426141573807286</v>
      </c>
      <c r="P163">
        <v>0.33290156791199621</v>
      </c>
      <c r="Q163">
        <v>0.59566321723883675</v>
      </c>
      <c r="R163">
        <v>0.484957775310356</v>
      </c>
      <c r="S163">
        <v>16.25723468952674</v>
      </c>
    </row>
    <row r="164" spans="1:19">
      <c r="A164" t="s">
        <v>230</v>
      </c>
      <c r="B164" s="33" t="s">
        <v>204</v>
      </c>
      <c r="C164">
        <v>1.0440275936619337E-2</v>
      </c>
      <c r="D164">
        <v>0.11800098411631899</v>
      </c>
      <c r="E164">
        <v>0.32857317042324397</v>
      </c>
      <c r="F164">
        <v>9.4667722167596224E-5</v>
      </c>
      <c r="G164">
        <v>5.9897009938936208E-4</v>
      </c>
      <c r="H164">
        <v>5.7526880684321213E-2</v>
      </c>
      <c r="I164">
        <v>0.38120676580281909</v>
      </c>
      <c r="J164">
        <v>4.5727939037899432</v>
      </c>
      <c r="K164">
        <v>1.4499938174088456E-3</v>
      </c>
      <c r="L164">
        <v>1.3783802183070435</v>
      </c>
      <c r="M164">
        <v>2.4440484178702775</v>
      </c>
      <c r="N164">
        <v>0.22353876899880731</v>
      </c>
      <c r="O164">
        <v>5.6061428899186581</v>
      </c>
      <c r="P164">
        <v>0.25227854562820795</v>
      </c>
      <c r="Q164">
        <v>2.3458947016340801</v>
      </c>
      <c r="R164">
        <v>0.18865823510006408</v>
      </c>
      <c r="S164">
        <v>17.909627389848879</v>
      </c>
    </row>
    <row r="165" spans="1:19">
      <c r="A165" t="s">
        <v>48</v>
      </c>
      <c r="B165" s="33" t="s">
        <v>205</v>
      </c>
      <c r="C165">
        <v>4.043012186707573E-2</v>
      </c>
      <c r="D165">
        <v>1.7531863348001941E-2</v>
      </c>
      <c r="E165">
        <v>1.9430253030332523E-2</v>
      </c>
      <c r="F165">
        <v>4.9640933459522696E-2</v>
      </c>
      <c r="G165">
        <v>0.26482849312915846</v>
      </c>
      <c r="H165">
        <v>5.6329789846643052E-4</v>
      </c>
      <c r="I165">
        <v>6.329525270135683E-2</v>
      </c>
      <c r="J165">
        <v>3.0485292691933523</v>
      </c>
      <c r="K165">
        <v>2.0996283180452213E-4</v>
      </c>
      <c r="L165">
        <v>0</v>
      </c>
      <c r="M165">
        <v>0.193705507131682</v>
      </c>
      <c r="N165">
        <v>0.56425136277297838</v>
      </c>
      <c r="O165">
        <v>1.7079834996369812</v>
      </c>
      <c r="P165">
        <v>0.10430484195715195</v>
      </c>
      <c r="Q165">
        <v>1.3963669462772543</v>
      </c>
      <c r="R165">
        <v>0.55384488266908249</v>
      </c>
      <c r="S165">
        <v>8.0249164879038517</v>
      </c>
    </row>
    <row r="166" spans="1:19">
      <c r="A166" t="s">
        <v>48</v>
      </c>
      <c r="B166" s="33" t="s">
        <v>206</v>
      </c>
      <c r="C166">
        <v>3.536574764689604E-3</v>
      </c>
      <c r="D166">
        <v>2.5254181590383951E-7</v>
      </c>
      <c r="E166">
        <v>1.4525347244408771</v>
      </c>
      <c r="F166">
        <v>3.3093955639682537E-2</v>
      </c>
      <c r="G166">
        <v>0.17655232875277349</v>
      </c>
      <c r="H166">
        <v>0.47487949933184836</v>
      </c>
      <c r="I166">
        <v>3.2200978998986329E-4</v>
      </c>
      <c r="J166">
        <v>0.50808821153219696</v>
      </c>
      <c r="K166">
        <v>3.4069877755160682E-4</v>
      </c>
      <c r="L166">
        <v>0.1241852319161012</v>
      </c>
      <c r="M166">
        <v>1.9354963846467399E-3</v>
      </c>
      <c r="N166">
        <v>9.7212224075825304E-2</v>
      </c>
      <c r="O166">
        <v>1.5380602018086904</v>
      </c>
      <c r="P166">
        <v>0.1662277065838893</v>
      </c>
      <c r="Q166">
        <v>0.42337836802963125</v>
      </c>
      <c r="R166">
        <v>0.14837741729360232</v>
      </c>
      <c r="S166">
        <v>5.1487249016651049</v>
      </c>
    </row>
    <row r="167" spans="1:19">
      <c r="A167" t="s">
        <v>230</v>
      </c>
      <c r="B167" s="33" t="s">
        <v>207</v>
      </c>
      <c r="C167">
        <v>2.4023618735352859E-2</v>
      </c>
      <c r="D167">
        <v>9.5183215168326285E-5</v>
      </c>
      <c r="E167">
        <v>1.1109126932181361</v>
      </c>
      <c r="F167">
        <v>5.2089603164162668E-7</v>
      </c>
      <c r="G167">
        <v>1.3830721830032644E-6</v>
      </c>
      <c r="H167">
        <v>1.6268072471348205E-6</v>
      </c>
      <c r="I167">
        <v>0.52249744419438215</v>
      </c>
      <c r="J167">
        <v>0.46475711667201836</v>
      </c>
      <c r="K167">
        <v>5.7868417835393871E-8</v>
      </c>
      <c r="L167">
        <v>0.57923657174288223</v>
      </c>
      <c r="M167">
        <v>4.1063235427943141</v>
      </c>
      <c r="N167">
        <v>1.3659203817368848E-2</v>
      </c>
      <c r="O167">
        <v>0.16059403397002825</v>
      </c>
      <c r="P167">
        <v>0.15057787531037903</v>
      </c>
      <c r="Q167">
        <v>3.2945128338024574</v>
      </c>
      <c r="R167">
        <v>0.51442256750215165</v>
      </c>
      <c r="S167">
        <v>10.941616273619161</v>
      </c>
    </row>
    <row r="168" spans="1:19">
      <c r="A168" t="s">
        <v>48</v>
      </c>
      <c r="B168" s="33" t="s">
        <v>208</v>
      </c>
      <c r="C168">
        <v>4.0947518138199079E-3</v>
      </c>
      <c r="D168">
        <v>0.14151542400877171</v>
      </c>
      <c r="E168">
        <v>3.660131049564086E-3</v>
      </c>
      <c r="F168">
        <v>1.0231647779176622E-2</v>
      </c>
      <c r="G168">
        <v>3.8484073735480351E-2</v>
      </c>
      <c r="H168">
        <v>0.31658690943981327</v>
      </c>
      <c r="I168">
        <v>1.8615928176757279E-7</v>
      </c>
      <c r="J168">
        <v>3.4765952628981154</v>
      </c>
      <c r="K168">
        <v>1.7332457987779826E-3</v>
      </c>
      <c r="L168">
        <v>1.4870111403070041E-2</v>
      </c>
      <c r="M168">
        <v>1.583102277814703</v>
      </c>
      <c r="N168">
        <v>7.6675472173128867E-2</v>
      </c>
      <c r="O168">
        <v>3.8899699153930669</v>
      </c>
      <c r="P168">
        <v>0.29899808040240927</v>
      </c>
      <c r="Q168">
        <v>0.13226252231709168</v>
      </c>
      <c r="R168">
        <v>0.4090578323758649</v>
      </c>
      <c r="S168">
        <v>10.397837844563128</v>
      </c>
    </row>
    <row r="169" spans="1:19">
      <c r="A169" t="s">
        <v>48</v>
      </c>
      <c r="B169" s="33" t="s">
        <v>209</v>
      </c>
      <c r="C169">
        <v>0</v>
      </c>
      <c r="D169">
        <v>0</v>
      </c>
      <c r="E169">
        <v>0.161392747160086</v>
      </c>
      <c r="F169">
        <v>4.6873418619589824E-2</v>
      </c>
      <c r="G169">
        <v>0.29657179412800083</v>
      </c>
      <c r="H169">
        <v>0</v>
      </c>
      <c r="I169">
        <v>0.34833127928309793</v>
      </c>
      <c r="J169">
        <v>0.30983434542747545</v>
      </c>
      <c r="K169">
        <v>0</v>
      </c>
      <c r="L169">
        <v>0</v>
      </c>
      <c r="M169">
        <v>2.735228416970557</v>
      </c>
      <c r="N169">
        <v>0.84123532524048983</v>
      </c>
      <c r="O169">
        <v>0.8895395247471356</v>
      </c>
      <c r="P169">
        <v>0.13854416676649706</v>
      </c>
      <c r="Q169">
        <v>0.33042641465945621</v>
      </c>
      <c r="R169">
        <v>0.33262320400660172</v>
      </c>
      <c r="S169">
        <v>6.4306006370027262</v>
      </c>
    </row>
    <row r="170" spans="1:19">
      <c r="A170" t="s">
        <v>48</v>
      </c>
      <c r="B170" s="33" t="s">
        <v>210</v>
      </c>
      <c r="C170">
        <v>0</v>
      </c>
      <c r="D170">
        <v>0</v>
      </c>
      <c r="E170">
        <v>0</v>
      </c>
      <c r="F170">
        <v>3.1438692644578659E-3</v>
      </c>
      <c r="G170">
        <v>6.0387969596860103E-3</v>
      </c>
      <c r="H170">
        <v>6.1470867731834744E-2</v>
      </c>
      <c r="I170">
        <v>0</v>
      </c>
      <c r="J170">
        <v>5.1639057571264857E-2</v>
      </c>
      <c r="K170">
        <v>1.1554835265363828E-3</v>
      </c>
      <c r="L170">
        <v>0</v>
      </c>
      <c r="M170">
        <v>0.84941017982581002</v>
      </c>
      <c r="N170">
        <v>1.6715609398104903E-2</v>
      </c>
      <c r="O170">
        <v>2.0236681464068909</v>
      </c>
      <c r="P170">
        <v>9.191454449747738E-2</v>
      </c>
      <c r="Q170">
        <v>3.5045698535896008E-3</v>
      </c>
      <c r="R170">
        <v>9.3279922606264165E-2</v>
      </c>
      <c r="S170">
        <v>3.2019410476434587</v>
      </c>
    </row>
    <row r="171" spans="1:19">
      <c r="A171" t="s">
        <v>48</v>
      </c>
      <c r="B171" s="33" t="s">
        <v>211</v>
      </c>
      <c r="C171">
        <v>4.9243352622241332E-5</v>
      </c>
      <c r="D171">
        <v>9.4343411090768381E-2</v>
      </c>
      <c r="E171">
        <v>8.2107334122127895E-4</v>
      </c>
      <c r="F171">
        <v>0</v>
      </c>
      <c r="G171">
        <v>0</v>
      </c>
      <c r="H171">
        <v>0.27890919521184188</v>
      </c>
      <c r="I171">
        <v>6.6239692948025564E-2</v>
      </c>
      <c r="J171">
        <v>0</v>
      </c>
      <c r="K171">
        <v>0</v>
      </c>
      <c r="L171">
        <v>6.8470421073953958E-3</v>
      </c>
      <c r="M171">
        <v>0.75660372776175677</v>
      </c>
      <c r="N171">
        <v>0.5880224591046499</v>
      </c>
      <c r="O171">
        <v>1.7452406540690504</v>
      </c>
      <c r="P171">
        <v>9.7121710784637827E-2</v>
      </c>
      <c r="Q171">
        <v>5.3728038513185084E-2</v>
      </c>
      <c r="R171">
        <v>0.11511451600149059</v>
      </c>
      <c r="S171">
        <v>3.8030407642872888</v>
      </c>
    </row>
    <row r="172" spans="1:19">
      <c r="A172" t="s">
        <v>230</v>
      </c>
      <c r="B172" s="33" t="s">
        <v>212</v>
      </c>
      <c r="C172">
        <v>3.3051973228503506E-2</v>
      </c>
      <c r="D172">
        <v>0</v>
      </c>
      <c r="E172">
        <v>0</v>
      </c>
      <c r="F172">
        <v>5.2397821074290363E-4</v>
      </c>
      <c r="G172">
        <v>1.0064661599482605E-3</v>
      </c>
      <c r="H172">
        <v>0</v>
      </c>
      <c r="I172">
        <v>0</v>
      </c>
      <c r="J172">
        <v>0</v>
      </c>
      <c r="K172">
        <v>4.6817721058134421E-4</v>
      </c>
      <c r="L172">
        <v>0</v>
      </c>
      <c r="M172">
        <v>0.55362285153367452</v>
      </c>
      <c r="N172">
        <v>9.5506054123433159E-3</v>
      </c>
      <c r="O172">
        <v>1.352596494735252</v>
      </c>
      <c r="P172">
        <v>4.0809651193566054E-2</v>
      </c>
      <c r="Q172">
        <v>5.9592142455983321E-2</v>
      </c>
      <c r="R172">
        <v>0.25852244728537954</v>
      </c>
      <c r="S172">
        <v>2.3097447874272348</v>
      </c>
    </row>
    <row r="173" spans="1:19">
      <c r="A173" t="s">
        <v>48</v>
      </c>
      <c r="B173" s="33" t="s">
        <v>213</v>
      </c>
      <c r="C173">
        <v>0</v>
      </c>
      <c r="D173">
        <v>1.8127535991534938E-2</v>
      </c>
      <c r="E173">
        <v>1.3322833787520878</v>
      </c>
      <c r="F173">
        <v>0</v>
      </c>
      <c r="G173">
        <v>0</v>
      </c>
      <c r="H173">
        <v>5.8043192781269681E-3</v>
      </c>
      <c r="I173">
        <v>0.15943871195178083</v>
      </c>
      <c r="J173">
        <v>0</v>
      </c>
      <c r="K173">
        <v>0</v>
      </c>
      <c r="L173">
        <v>0</v>
      </c>
      <c r="M173">
        <v>0.4024732074491908</v>
      </c>
      <c r="N173">
        <v>0.10168304121022942</v>
      </c>
      <c r="O173">
        <v>0.24165659324501121</v>
      </c>
      <c r="P173">
        <v>7.5882078716016821E-2</v>
      </c>
      <c r="Q173">
        <v>0.3591189913875894</v>
      </c>
      <c r="R173">
        <v>2.4235945126562797E-2</v>
      </c>
      <c r="S173">
        <v>2.7207038031074262</v>
      </c>
    </row>
    <row r="174" spans="1:19">
      <c r="A174" t="s">
        <v>48</v>
      </c>
      <c r="B174" s="33" t="s">
        <v>214</v>
      </c>
      <c r="C174">
        <v>5.111080891850861E-8</v>
      </c>
      <c r="D174">
        <v>4.6645092410813049E-7</v>
      </c>
      <c r="E174">
        <v>5.2000130068563521E-7</v>
      </c>
      <c r="F174">
        <v>2.0223681618247724E-7</v>
      </c>
      <c r="G174">
        <v>5.3697493918036798E-7</v>
      </c>
      <c r="H174">
        <v>6.3160457841604511E-7</v>
      </c>
      <c r="I174">
        <v>5.4566023273530107E-3</v>
      </c>
      <c r="J174">
        <v>2.1736180997322663E-6</v>
      </c>
      <c r="K174">
        <v>0.16869233783237492</v>
      </c>
      <c r="L174">
        <v>0</v>
      </c>
      <c r="M174">
        <v>0.27290864002128501</v>
      </c>
      <c r="N174">
        <v>4.742328516296368E-2</v>
      </c>
      <c r="O174">
        <v>2.3927216368445841</v>
      </c>
      <c r="P174">
        <v>0.21242096727572957</v>
      </c>
      <c r="Q174">
        <v>2.4496104655668205E-2</v>
      </c>
      <c r="R174">
        <v>1.6523534027896858E-3</v>
      </c>
      <c r="S174">
        <v>3.1257765095197101</v>
      </c>
    </row>
    <row r="175" spans="1:19">
      <c r="A175" t="s">
        <v>48</v>
      </c>
      <c r="B175" s="33" t="s">
        <v>215</v>
      </c>
      <c r="C175">
        <v>1.969137874979765E-8</v>
      </c>
      <c r="D175">
        <v>4.6824275240696878E-2</v>
      </c>
      <c r="E175">
        <v>2.0034006098512691E-7</v>
      </c>
      <c r="F175">
        <v>7.7915451424104276E-8</v>
      </c>
      <c r="G175">
        <v>2.0687946822306458E-7</v>
      </c>
      <c r="H175">
        <v>9.6762988362542046E-4</v>
      </c>
      <c r="I175">
        <v>0</v>
      </c>
      <c r="J175">
        <v>8.374263416044414E-7</v>
      </c>
      <c r="K175">
        <v>1.8373108188352028E-4</v>
      </c>
      <c r="L175">
        <v>0</v>
      </c>
      <c r="M175">
        <v>7.0963648145834668E-2</v>
      </c>
      <c r="N175">
        <v>0.49724457528061095</v>
      </c>
      <c r="O175">
        <v>0.71383545506893142</v>
      </c>
      <c r="P175">
        <v>0.15466427088087542</v>
      </c>
      <c r="Q175">
        <v>3.9709759489937824E-2</v>
      </c>
      <c r="R175">
        <v>0.19296807933277904</v>
      </c>
      <c r="S175">
        <v>1.7173627666581979</v>
      </c>
    </row>
    <row r="176" spans="1:19">
      <c r="A176" t="s">
        <v>48</v>
      </c>
      <c r="B176" s="33" t="s">
        <v>216</v>
      </c>
      <c r="C176">
        <v>2.2034674374406649E-2</v>
      </c>
      <c r="D176">
        <v>1.6025911232593337E-3</v>
      </c>
      <c r="E176">
        <v>0.88818917916871243</v>
      </c>
      <c r="F176">
        <v>1.0111840831328323E-7</v>
      </c>
      <c r="G176">
        <v>2.6848747047836241E-7</v>
      </c>
      <c r="H176">
        <v>3.1580228920802256E-7</v>
      </c>
      <c r="I176">
        <v>1.0196744959500847E-7</v>
      </c>
      <c r="J176">
        <v>8.1514500637922538E-2</v>
      </c>
      <c r="K176">
        <v>1.1233647234654143E-8</v>
      </c>
      <c r="L176">
        <v>0</v>
      </c>
      <c r="M176">
        <v>3.0760807682099767E-3</v>
      </c>
      <c r="N176">
        <v>2.982823714366134E-2</v>
      </c>
      <c r="O176">
        <v>0.43937511668792695</v>
      </c>
      <c r="P176">
        <v>0.14319809641696679</v>
      </c>
      <c r="Q176">
        <v>0.88930672782868214</v>
      </c>
      <c r="R176">
        <v>2.0557205149465574E-2</v>
      </c>
      <c r="S176">
        <v>2.5186832079098167</v>
      </c>
    </row>
    <row r="177" spans="1:19">
      <c r="A177" t="s">
        <v>48</v>
      </c>
      <c r="B177" s="33" t="s">
        <v>217</v>
      </c>
      <c r="C177">
        <v>0</v>
      </c>
      <c r="D177">
        <v>0</v>
      </c>
      <c r="E177">
        <v>0</v>
      </c>
      <c r="F177">
        <v>0</v>
      </c>
      <c r="G177">
        <v>0</v>
      </c>
      <c r="H177">
        <v>0</v>
      </c>
      <c r="I177">
        <v>9.0938663713124868E-4</v>
      </c>
      <c r="J177">
        <v>0</v>
      </c>
      <c r="K177">
        <v>0</v>
      </c>
      <c r="L177">
        <v>0</v>
      </c>
      <c r="M177">
        <v>1.1615447886413222E-2</v>
      </c>
      <c r="N177">
        <v>2.4625198965075867E-2</v>
      </c>
      <c r="O177">
        <v>0.20197716016897971</v>
      </c>
      <c r="P177">
        <v>0.10364584271502153</v>
      </c>
      <c r="Q177">
        <v>1.4822053761026837</v>
      </c>
      <c r="R177">
        <v>2.3350040979153164E-4</v>
      </c>
      <c r="S177">
        <v>1.8252119128851518</v>
      </c>
    </row>
    <row r="178" spans="1:19">
      <c r="A178" t="s">
        <v>48</v>
      </c>
      <c r="B178" s="33" t="s">
        <v>218</v>
      </c>
      <c r="C178">
        <v>3.6724414698339203E-3</v>
      </c>
      <c r="D178">
        <v>0</v>
      </c>
      <c r="E178">
        <v>0</v>
      </c>
      <c r="F178">
        <v>0</v>
      </c>
      <c r="G178">
        <v>0</v>
      </c>
      <c r="H178">
        <v>0</v>
      </c>
      <c r="I178">
        <v>0</v>
      </c>
      <c r="J178">
        <v>3.0097841009531692</v>
      </c>
      <c r="K178">
        <v>3.0621846980549705E-5</v>
      </c>
      <c r="L178">
        <v>0</v>
      </c>
      <c r="M178">
        <v>2.9532117757185006E-3</v>
      </c>
      <c r="N178">
        <v>1.0178092664148153E-4</v>
      </c>
      <c r="O178">
        <v>2.5864908483953286E-2</v>
      </c>
      <c r="P178">
        <v>2.6099691417517334E-2</v>
      </c>
      <c r="Q178">
        <v>8.3444208579436463E-2</v>
      </c>
      <c r="R178">
        <v>1.5837427017373784E-2</v>
      </c>
      <c r="S178">
        <v>3.1677883924705839</v>
      </c>
    </row>
    <row r="179" spans="1:19">
      <c r="A179" t="s">
        <v>230</v>
      </c>
      <c r="B179" s="33" t="s">
        <v>219</v>
      </c>
      <c r="C179">
        <v>3.2773890006268402E-2</v>
      </c>
      <c r="D179">
        <v>2.67243431679276E-4</v>
      </c>
      <c r="E179">
        <v>0.58935649349687225</v>
      </c>
      <c r="F179">
        <v>4.1464516488310288E-2</v>
      </c>
      <c r="G179">
        <v>0.26147126496797668</v>
      </c>
      <c r="H179">
        <v>0.24992457240394117</v>
      </c>
      <c r="I179">
        <v>9.3138917853536896E-3</v>
      </c>
      <c r="J179">
        <v>0</v>
      </c>
      <c r="K179">
        <v>3.0896015276171696E-5</v>
      </c>
      <c r="L179">
        <v>3.6125210088009254</v>
      </c>
      <c r="M179">
        <v>9.6487279948462401E-2</v>
      </c>
      <c r="N179">
        <v>1.4627584670854787E-2</v>
      </c>
      <c r="O179">
        <v>1.7273537396986285</v>
      </c>
      <c r="P179">
        <v>0.52898222678584261</v>
      </c>
      <c r="Q179">
        <v>9.0166120452920495E-2</v>
      </c>
      <c r="R179">
        <v>0.5522334892827061</v>
      </c>
      <c r="S179">
        <v>7.8069742182358368</v>
      </c>
    </row>
    <row r="180" spans="1:19">
      <c r="A180" t="s">
        <v>48</v>
      </c>
      <c r="B180" s="33" t="s">
        <v>220</v>
      </c>
      <c r="C180">
        <v>3.93827574995953E-8</v>
      </c>
      <c r="D180">
        <v>4.3059783048084554E-2</v>
      </c>
      <c r="E180">
        <v>2.3191908157684793E-3</v>
      </c>
      <c r="F180">
        <v>5.9060109220089529E-2</v>
      </c>
      <c r="G180">
        <v>0.15681515933092172</v>
      </c>
      <c r="H180">
        <v>4.8667455132545001E-7</v>
      </c>
      <c r="I180">
        <v>0.13803071229329333</v>
      </c>
      <c r="J180">
        <v>0.63674524024443713</v>
      </c>
      <c r="K180">
        <v>0.1460416684279876</v>
      </c>
      <c r="L180">
        <v>1.482016164743527E-2</v>
      </c>
      <c r="M180">
        <v>0.88135777282056438</v>
      </c>
      <c r="N180">
        <v>0.48488181117653539</v>
      </c>
      <c r="O180">
        <v>1.8932433295069018</v>
      </c>
      <c r="P180">
        <v>0.33203909386678632</v>
      </c>
      <c r="Q180">
        <v>0.31461237022782029</v>
      </c>
      <c r="R180">
        <v>0.30421648208255903</v>
      </c>
      <c r="S180">
        <v>5.4072434107640674</v>
      </c>
    </row>
    <row r="181" spans="1:19">
      <c r="A181" t="s">
        <v>48</v>
      </c>
      <c r="B181" s="33" t="s">
        <v>221</v>
      </c>
      <c r="C181">
        <v>2.1697500726079344E-2</v>
      </c>
      <c r="D181">
        <v>9.8334273890828605E-2</v>
      </c>
      <c r="E181">
        <v>0.37570471805398853</v>
      </c>
      <c r="F181">
        <v>2.6614047851314382E-5</v>
      </c>
      <c r="G181">
        <v>1.6838916709360774E-4</v>
      </c>
      <c r="H181">
        <v>0.18460814373724688</v>
      </c>
      <c r="I181">
        <v>5.9555850704946067E-2</v>
      </c>
      <c r="J181">
        <v>0</v>
      </c>
      <c r="K181">
        <v>6.5612057874894214E-3</v>
      </c>
      <c r="L181">
        <v>3.0315050359114792</v>
      </c>
      <c r="M181">
        <v>0.33095493898107975</v>
      </c>
      <c r="N181">
        <v>0.23109483732824998</v>
      </c>
      <c r="O181">
        <v>2.1705700363534959</v>
      </c>
      <c r="P181">
        <v>0.35991466508286152</v>
      </c>
      <c r="Q181">
        <v>1.5787884960388965E-2</v>
      </c>
      <c r="R181">
        <v>0.22314769858732575</v>
      </c>
      <c r="S181">
        <v>7.109631793319295</v>
      </c>
    </row>
    <row r="182" spans="1:19">
      <c r="A182" t="s">
        <v>48</v>
      </c>
      <c r="B182" s="33" t="s">
        <v>222</v>
      </c>
      <c r="C182">
        <v>1.4939919344005403E-2</v>
      </c>
      <c r="D182">
        <v>2.6586144953100188E-5</v>
      </c>
      <c r="E182">
        <v>0.15185787155441943</v>
      </c>
      <c r="F182">
        <v>5.4489276814795318E-4</v>
      </c>
      <c r="G182">
        <v>2.9393441754752558E-3</v>
      </c>
      <c r="H182">
        <v>0</v>
      </c>
      <c r="I182">
        <v>9.0526990224049086E-5</v>
      </c>
      <c r="J182">
        <v>0.17533847795704105</v>
      </c>
      <c r="K182">
        <v>9.5781047234844152E-5</v>
      </c>
      <c r="L182">
        <v>11.761679663647413</v>
      </c>
      <c r="M182">
        <v>5.7431741134905678E-4</v>
      </c>
      <c r="N182">
        <v>4.2024273540874901E-4</v>
      </c>
      <c r="O182">
        <v>0.78967315760522183</v>
      </c>
      <c r="P182">
        <v>0.24467048854689111</v>
      </c>
      <c r="Q182">
        <v>7.9428183756022008E-2</v>
      </c>
      <c r="R182">
        <v>5.3506171248336898E-2</v>
      </c>
      <c r="S182">
        <v>13.275785624932269</v>
      </c>
    </row>
    <row r="183" spans="1:19">
      <c r="A183" t="s">
        <v>48</v>
      </c>
      <c r="B183" s="33" t="s">
        <v>223</v>
      </c>
      <c r="C183">
        <v>1.6989145946055828E-5</v>
      </c>
      <c r="D183">
        <v>2.1903867850481262E-3</v>
      </c>
      <c r="E183">
        <v>5.1410277109198432E-4</v>
      </c>
      <c r="F183">
        <v>2.3153428372739704E-3</v>
      </c>
      <c r="G183">
        <v>4.6557204892945236E-3</v>
      </c>
      <c r="H183">
        <v>9.5632434043224634E-3</v>
      </c>
      <c r="I183">
        <v>9.3537453180445596E-3</v>
      </c>
      <c r="J183">
        <v>0.10129790203382072</v>
      </c>
      <c r="K183">
        <v>3.8017568592785267E-4</v>
      </c>
      <c r="L183">
        <v>1.9249169845068081E-3</v>
      </c>
      <c r="M183">
        <v>0.11101157426520558</v>
      </c>
      <c r="N183">
        <v>2.087989241686472E-2</v>
      </c>
      <c r="O183">
        <v>0.10419585326633296</v>
      </c>
      <c r="P183">
        <v>5.838342690038445E-2</v>
      </c>
      <c r="Q183">
        <v>6.7280653422699288E-2</v>
      </c>
      <c r="R183">
        <v>1.6207460426855391E-2</v>
      </c>
      <c r="S183">
        <v>0.51017138615361546</v>
      </c>
    </row>
    <row r="184" spans="1:19">
      <c r="A184" t="s">
        <v>48</v>
      </c>
      <c r="B184" s="33" t="s">
        <v>224</v>
      </c>
      <c r="C184">
        <v>2.8114696604149003E-3</v>
      </c>
      <c r="D184">
        <v>1.2575302789601395E-3</v>
      </c>
      <c r="E184">
        <v>3.1271840331797307E-2</v>
      </c>
      <c r="F184">
        <v>4.8788362533343399E-2</v>
      </c>
      <c r="G184">
        <v>0.30842608857548903</v>
      </c>
      <c r="H184">
        <v>2.522658468326E-3</v>
      </c>
      <c r="I184">
        <v>3.0215871336860545E-3</v>
      </c>
      <c r="J184">
        <v>3.6233559108299005</v>
      </c>
      <c r="K184">
        <v>6.7198563845516368E-5</v>
      </c>
      <c r="L184">
        <v>0.15454805872720101</v>
      </c>
      <c r="M184">
        <v>3.9989545520228376E-2</v>
      </c>
      <c r="N184">
        <v>1.9548433061068238E-2</v>
      </c>
      <c r="O184">
        <v>0.12909435582585616</v>
      </c>
      <c r="P184">
        <v>1.759480306129646E-2</v>
      </c>
      <c r="Q184">
        <v>2.9442345432104275</v>
      </c>
      <c r="R184">
        <v>0.39062942195161554</v>
      </c>
      <c r="S184">
        <v>7.7171618077334188</v>
      </c>
    </row>
    <row r="185" spans="1:19">
      <c r="A185" t="s">
        <v>48</v>
      </c>
      <c r="B185" s="33" t="s">
        <v>225</v>
      </c>
      <c r="C185">
        <v>2.524108818266857E-2</v>
      </c>
      <c r="D185">
        <v>4.8473772837738238E-2</v>
      </c>
      <c r="E185">
        <v>0.42086461434193723</v>
      </c>
      <c r="F185">
        <v>0</v>
      </c>
      <c r="G185">
        <v>0</v>
      </c>
      <c r="H185">
        <v>0.28873444173045826</v>
      </c>
      <c r="I185">
        <v>0.16505532365347264</v>
      </c>
      <c r="J185">
        <v>0</v>
      </c>
      <c r="K185">
        <v>0.17463489851918212</v>
      </c>
      <c r="L185">
        <v>3.5096471791751753</v>
      </c>
      <c r="M185">
        <v>1.0471368369638867</v>
      </c>
      <c r="N185">
        <v>0.56331583760247383</v>
      </c>
      <c r="O185">
        <v>3.8205695273689457</v>
      </c>
      <c r="P185">
        <v>0.8057684638835596</v>
      </c>
      <c r="Q185">
        <v>0.39064521743961222</v>
      </c>
      <c r="R185">
        <v>0.3796950768308136</v>
      </c>
      <c r="S185">
        <v>11.639782278529538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5" tint="0.79998168889431442"/>
  </sheetPr>
  <dimension ref="A1:T185"/>
  <sheetViews>
    <sheetView workbookViewId="0"/>
  </sheetViews>
  <sheetFormatPr baseColWidth="10" defaultColWidth="8.83203125" defaultRowHeight="15"/>
  <cols>
    <col min="1" max="1" width="16.33203125" customWidth="1"/>
    <col min="2" max="2" width="18.6640625" customWidth="1"/>
    <col min="3" max="3" width="10.5" customWidth="1"/>
  </cols>
  <sheetData>
    <row r="1" spans="1:20">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2030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7.2448683269360605E-3</v>
      </c>
      <c r="D10">
        <v>3.5949972029769024E-2</v>
      </c>
      <c r="E10">
        <v>0.31180815148332242</v>
      </c>
      <c r="F10">
        <v>1.1023582528367503E-2</v>
      </c>
      <c r="G10">
        <v>6.1330751898374246E-2</v>
      </c>
      <c r="H10">
        <v>0.10297790391022432</v>
      </c>
      <c r="I10">
        <v>0.127790650241832</v>
      </c>
      <c r="J10">
        <v>1.0063953390531672</v>
      </c>
      <c r="K10">
        <v>3.6359183648702588E-4</v>
      </c>
      <c r="L10">
        <v>1.2132772774342231</v>
      </c>
      <c r="M10">
        <v>1.2399085298821828</v>
      </c>
      <c r="N10">
        <v>0.23177205062543307</v>
      </c>
      <c r="O10">
        <v>1.4463934194000398</v>
      </c>
      <c r="P10">
        <v>1.4583162025054113</v>
      </c>
      <c r="Q10">
        <v>0.53181454338381895</v>
      </c>
      <c r="R10">
        <v>1.0721664035819607</v>
      </c>
      <c r="S10">
        <v>8.8585332381215451</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8.3956744968411545E-2</v>
      </c>
      <c r="Q12">
        <v>0</v>
      </c>
      <c r="R12">
        <v>0</v>
      </c>
      <c r="S12">
        <v>8.3956744968411101E-2</v>
      </c>
    </row>
    <row r="13" spans="1:20">
      <c r="A13" t="s">
        <v>48</v>
      </c>
      <c r="B13" s="34" t="s">
        <v>52</v>
      </c>
      <c r="C13">
        <v>0</v>
      </c>
      <c r="D13">
        <v>0</v>
      </c>
      <c r="E13">
        <v>0</v>
      </c>
      <c r="F13">
        <v>0</v>
      </c>
      <c r="G13">
        <v>0</v>
      </c>
      <c r="H13">
        <v>0</v>
      </c>
      <c r="I13">
        <v>0</v>
      </c>
      <c r="J13">
        <v>0</v>
      </c>
      <c r="K13">
        <v>0</v>
      </c>
      <c r="L13">
        <v>0</v>
      </c>
      <c r="M13">
        <v>0</v>
      </c>
      <c r="N13">
        <v>0</v>
      </c>
      <c r="O13">
        <v>0</v>
      </c>
      <c r="P13">
        <v>8.8610323266909763E-2</v>
      </c>
      <c r="Q13">
        <v>0</v>
      </c>
      <c r="R13">
        <v>0</v>
      </c>
      <c r="S13">
        <v>8.8610323266911095E-2</v>
      </c>
    </row>
    <row r="14" spans="1:20">
      <c r="A14" t="s">
        <v>48</v>
      </c>
      <c r="B14" s="34" t="s">
        <v>53</v>
      </c>
      <c r="C14">
        <v>0</v>
      </c>
      <c r="D14">
        <v>0</v>
      </c>
      <c r="E14">
        <v>0</v>
      </c>
      <c r="F14">
        <v>0</v>
      </c>
      <c r="G14">
        <v>0</v>
      </c>
      <c r="H14">
        <v>0</v>
      </c>
      <c r="I14">
        <v>0</v>
      </c>
      <c r="J14">
        <v>0</v>
      </c>
      <c r="K14">
        <v>0</v>
      </c>
      <c r="L14">
        <v>43.787320820835419</v>
      </c>
      <c r="M14">
        <v>0</v>
      </c>
      <c r="N14">
        <v>0</v>
      </c>
      <c r="O14">
        <v>0.46466741619805263</v>
      </c>
      <c r="P14">
        <v>1.8268980287374337E-2</v>
      </c>
      <c r="Q14">
        <v>0</v>
      </c>
      <c r="R14">
        <v>0</v>
      </c>
      <c r="S14">
        <v>44.27025721732084</v>
      </c>
    </row>
    <row r="15" spans="1:20">
      <c r="A15" t="s">
        <v>48</v>
      </c>
      <c r="B15" s="34" t="s">
        <v>54</v>
      </c>
      <c r="C15">
        <v>0</v>
      </c>
      <c r="D15">
        <v>0</v>
      </c>
      <c r="E15">
        <v>0</v>
      </c>
      <c r="F15">
        <v>0</v>
      </c>
      <c r="G15">
        <v>0</v>
      </c>
      <c r="H15">
        <v>0</v>
      </c>
      <c r="I15">
        <v>0</v>
      </c>
      <c r="J15">
        <v>0</v>
      </c>
      <c r="K15">
        <v>0</v>
      </c>
      <c r="L15">
        <v>0</v>
      </c>
      <c r="M15">
        <v>0</v>
      </c>
      <c r="N15">
        <v>0</v>
      </c>
      <c r="O15">
        <v>0</v>
      </c>
      <c r="P15">
        <v>0.27834720777772048</v>
      </c>
      <c r="Q15">
        <v>0</v>
      </c>
      <c r="R15">
        <v>0</v>
      </c>
      <c r="S15">
        <v>0.27834720777772759</v>
      </c>
    </row>
    <row r="16" spans="1:20">
      <c r="A16" t="s">
        <v>48</v>
      </c>
      <c r="B16" s="34" t="s">
        <v>55</v>
      </c>
      <c r="C16">
        <v>0</v>
      </c>
      <c r="D16">
        <v>0</v>
      </c>
      <c r="E16">
        <v>0</v>
      </c>
      <c r="F16">
        <v>0</v>
      </c>
      <c r="G16">
        <v>0</v>
      </c>
      <c r="H16">
        <v>0</v>
      </c>
      <c r="I16">
        <v>0</v>
      </c>
      <c r="J16">
        <v>0</v>
      </c>
      <c r="K16">
        <v>0</v>
      </c>
      <c r="L16">
        <v>0</v>
      </c>
      <c r="M16">
        <v>0</v>
      </c>
      <c r="N16">
        <v>0</v>
      </c>
      <c r="O16">
        <v>0</v>
      </c>
      <c r="P16">
        <v>8.8033191676195832E-2</v>
      </c>
      <c r="Q16">
        <v>0</v>
      </c>
      <c r="R16">
        <v>0</v>
      </c>
      <c r="S16">
        <v>8.8033191676188949E-2</v>
      </c>
    </row>
    <row r="17" spans="1:19">
      <c r="A17" t="s">
        <v>48</v>
      </c>
      <c r="B17" s="34" t="s">
        <v>56</v>
      </c>
      <c r="C17">
        <v>0</v>
      </c>
      <c r="D17">
        <v>0</v>
      </c>
      <c r="E17">
        <v>11.253193163252071</v>
      </c>
      <c r="F17">
        <v>0</v>
      </c>
      <c r="G17">
        <v>0</v>
      </c>
      <c r="H17">
        <v>0</v>
      </c>
      <c r="I17">
        <v>0</v>
      </c>
      <c r="J17">
        <v>0</v>
      </c>
      <c r="K17">
        <v>0</v>
      </c>
      <c r="L17">
        <v>0</v>
      </c>
      <c r="M17">
        <v>0</v>
      </c>
      <c r="N17">
        <v>6.6418764275061903</v>
      </c>
      <c r="O17">
        <v>3.2347388630379057</v>
      </c>
      <c r="P17">
        <v>0.15622140228038495</v>
      </c>
      <c r="Q17">
        <v>0</v>
      </c>
      <c r="R17">
        <v>0</v>
      </c>
      <c r="S17">
        <v>21.286029856076553</v>
      </c>
    </row>
    <row r="18" spans="1:19">
      <c r="A18" t="s">
        <v>48</v>
      </c>
      <c r="B18" s="34" t="s">
        <v>57</v>
      </c>
      <c r="C18">
        <v>0</v>
      </c>
      <c r="D18">
        <v>1.2974387537336016</v>
      </c>
      <c r="E18">
        <v>0</v>
      </c>
      <c r="F18">
        <v>0</v>
      </c>
      <c r="G18">
        <v>0</v>
      </c>
      <c r="H18">
        <v>0</v>
      </c>
      <c r="I18">
        <v>0</v>
      </c>
      <c r="J18">
        <v>0</v>
      </c>
      <c r="K18">
        <v>0</v>
      </c>
      <c r="L18">
        <v>0</v>
      </c>
      <c r="M18">
        <v>0</v>
      </c>
      <c r="N18">
        <v>1.3054901679916009</v>
      </c>
      <c r="O18">
        <v>0</v>
      </c>
      <c r="P18">
        <v>0.76931873528810613</v>
      </c>
      <c r="Q18">
        <v>0</v>
      </c>
      <c r="R18">
        <v>0</v>
      </c>
      <c r="S18">
        <v>3.372247657013304</v>
      </c>
    </row>
    <row r="19" spans="1:19">
      <c r="A19" t="s">
        <v>48</v>
      </c>
      <c r="B19" s="34" t="s">
        <v>58</v>
      </c>
      <c r="C19">
        <v>0</v>
      </c>
      <c r="D19">
        <v>0</v>
      </c>
      <c r="E19">
        <v>0</v>
      </c>
      <c r="F19">
        <v>0</v>
      </c>
      <c r="G19">
        <v>0</v>
      </c>
      <c r="H19">
        <v>0</v>
      </c>
      <c r="I19">
        <v>0</v>
      </c>
      <c r="J19">
        <v>0</v>
      </c>
      <c r="K19">
        <v>0</v>
      </c>
      <c r="L19">
        <v>0</v>
      </c>
      <c r="M19">
        <v>0</v>
      </c>
      <c r="N19">
        <v>0.23181225439028985</v>
      </c>
      <c r="O19">
        <v>9.8158939251696395</v>
      </c>
      <c r="P19">
        <v>6.1797660128730669E-2</v>
      </c>
      <c r="Q19">
        <v>0</v>
      </c>
      <c r="R19">
        <v>0</v>
      </c>
      <c r="S19">
        <v>10.109503839688671</v>
      </c>
    </row>
    <row r="20" spans="1:19">
      <c r="A20" t="s">
        <v>48</v>
      </c>
      <c r="B20" s="34" t="s">
        <v>59</v>
      </c>
      <c r="C20">
        <v>0</v>
      </c>
      <c r="D20">
        <v>0</v>
      </c>
      <c r="E20">
        <v>0</v>
      </c>
      <c r="F20">
        <v>0</v>
      </c>
      <c r="G20">
        <v>0</v>
      </c>
      <c r="H20">
        <v>0</v>
      </c>
      <c r="I20">
        <v>0</v>
      </c>
      <c r="J20">
        <v>0</v>
      </c>
      <c r="K20">
        <v>0</v>
      </c>
      <c r="L20">
        <v>0</v>
      </c>
      <c r="M20">
        <v>0</v>
      </c>
      <c r="N20">
        <v>0</v>
      </c>
      <c r="O20">
        <v>0</v>
      </c>
      <c r="P20">
        <v>5.5996083198555535E-2</v>
      </c>
      <c r="Q20">
        <v>0</v>
      </c>
      <c r="R20">
        <v>0</v>
      </c>
      <c r="S20">
        <v>5.5996083198564861E-2</v>
      </c>
    </row>
    <row r="21" spans="1:19">
      <c r="A21" t="s">
        <v>48</v>
      </c>
      <c r="B21" s="34" t="s">
        <v>60</v>
      </c>
      <c r="C21">
        <v>0</v>
      </c>
      <c r="D21">
        <v>0</v>
      </c>
      <c r="E21">
        <v>0</v>
      </c>
      <c r="F21">
        <v>0</v>
      </c>
      <c r="G21">
        <v>0</v>
      </c>
      <c r="H21">
        <v>0</v>
      </c>
      <c r="I21">
        <v>0</v>
      </c>
      <c r="J21">
        <v>0</v>
      </c>
      <c r="K21">
        <v>1.3122072495878634E-2</v>
      </c>
      <c r="L21">
        <v>0</v>
      </c>
      <c r="M21">
        <v>0</v>
      </c>
      <c r="N21">
        <v>0</v>
      </c>
      <c r="O21">
        <v>0.23216165254771148</v>
      </c>
      <c r="P21">
        <v>0</v>
      </c>
      <c r="Q21">
        <v>0</v>
      </c>
      <c r="R21">
        <v>0</v>
      </c>
      <c r="S21">
        <v>0.24528372504359197</v>
      </c>
    </row>
    <row r="22" spans="1:19">
      <c r="A22" t="s">
        <v>48</v>
      </c>
      <c r="B22" s="34" t="s">
        <v>61</v>
      </c>
      <c r="C22">
        <v>0</v>
      </c>
      <c r="D22">
        <v>0</v>
      </c>
      <c r="E22">
        <v>0</v>
      </c>
      <c r="F22">
        <v>0</v>
      </c>
      <c r="G22">
        <v>0</v>
      </c>
      <c r="H22">
        <v>0</v>
      </c>
      <c r="I22">
        <v>0</v>
      </c>
      <c r="J22">
        <v>0</v>
      </c>
      <c r="K22">
        <v>0</v>
      </c>
      <c r="L22">
        <v>0</v>
      </c>
      <c r="M22">
        <v>2.5639498856817422</v>
      </c>
      <c r="N22">
        <v>0</v>
      </c>
      <c r="O22">
        <v>6.4782040629007529</v>
      </c>
      <c r="P22">
        <v>7.0761891669912202E-2</v>
      </c>
      <c r="Q22">
        <v>3.6022976160804441</v>
      </c>
      <c r="R22">
        <v>0</v>
      </c>
      <c r="S22">
        <v>12.715213456332862</v>
      </c>
    </row>
    <row r="23" spans="1:19">
      <c r="A23" t="s">
        <v>48</v>
      </c>
      <c r="B23" s="34" t="s">
        <v>62</v>
      </c>
      <c r="C23">
        <v>0</v>
      </c>
      <c r="D23">
        <v>0</v>
      </c>
      <c r="E23">
        <v>0</v>
      </c>
      <c r="F23">
        <v>0</v>
      </c>
      <c r="G23">
        <v>0</v>
      </c>
      <c r="H23">
        <v>0</v>
      </c>
      <c r="I23">
        <v>0</v>
      </c>
      <c r="J23">
        <v>0</v>
      </c>
      <c r="K23">
        <v>0</v>
      </c>
      <c r="L23">
        <v>0</v>
      </c>
      <c r="M23">
        <v>0</v>
      </c>
      <c r="N23">
        <v>0</v>
      </c>
      <c r="O23">
        <v>0</v>
      </c>
      <c r="P23">
        <v>4.4220766226032993E-3</v>
      </c>
      <c r="Q23">
        <v>0</v>
      </c>
      <c r="R23">
        <v>0</v>
      </c>
      <c r="S23">
        <v>4.4220766226032993E-3</v>
      </c>
    </row>
    <row r="24" spans="1:19">
      <c r="A24" t="s">
        <v>48</v>
      </c>
      <c r="B24" s="34" t="s">
        <v>63</v>
      </c>
      <c r="C24">
        <v>0</v>
      </c>
      <c r="D24">
        <v>0</v>
      </c>
      <c r="E24">
        <v>0</v>
      </c>
      <c r="F24">
        <v>0</v>
      </c>
      <c r="G24">
        <v>0</v>
      </c>
      <c r="H24">
        <v>0</v>
      </c>
      <c r="I24">
        <v>0</v>
      </c>
      <c r="J24">
        <v>0</v>
      </c>
      <c r="K24">
        <v>0</v>
      </c>
      <c r="L24">
        <v>0</v>
      </c>
      <c r="M24">
        <v>9.4608404900808321</v>
      </c>
      <c r="N24">
        <v>0</v>
      </c>
      <c r="O24">
        <v>31.974844108941294</v>
      </c>
      <c r="P24">
        <v>0</v>
      </c>
      <c r="Q24">
        <v>0</v>
      </c>
      <c r="R24">
        <v>0</v>
      </c>
      <c r="S24">
        <v>41.435684599022082</v>
      </c>
    </row>
    <row r="25" spans="1:19">
      <c r="A25" t="s">
        <v>48</v>
      </c>
      <c r="B25" s="34" t="s">
        <v>64</v>
      </c>
      <c r="C25">
        <v>0.261468157062273</v>
      </c>
      <c r="D25">
        <v>0</v>
      </c>
      <c r="E25">
        <v>0</v>
      </c>
      <c r="F25">
        <v>0</v>
      </c>
      <c r="G25">
        <v>0</v>
      </c>
      <c r="H25">
        <v>0</v>
      </c>
      <c r="I25">
        <v>4.6119797214661249</v>
      </c>
      <c r="J25">
        <v>0</v>
      </c>
      <c r="K25">
        <v>0</v>
      </c>
      <c r="L25">
        <v>0</v>
      </c>
      <c r="M25">
        <v>32.72365550402516</v>
      </c>
      <c r="N25">
        <v>5.4640952780697916E-3</v>
      </c>
      <c r="O25">
        <v>0</v>
      </c>
      <c r="P25">
        <v>0.88663250392421844</v>
      </c>
      <c r="Q25">
        <v>0</v>
      </c>
      <c r="R25">
        <v>0</v>
      </c>
      <c r="S25">
        <v>38.48919998175586</v>
      </c>
    </row>
    <row r="26" spans="1:19">
      <c r="A26" t="s">
        <v>48</v>
      </c>
      <c r="B26" s="34" t="s">
        <v>65</v>
      </c>
      <c r="C26">
        <v>0</v>
      </c>
      <c r="D26">
        <v>0</v>
      </c>
      <c r="E26">
        <v>0</v>
      </c>
      <c r="F26">
        <v>0</v>
      </c>
      <c r="G26">
        <v>0</v>
      </c>
      <c r="H26">
        <v>0</v>
      </c>
      <c r="I26">
        <v>0</v>
      </c>
      <c r="J26">
        <v>0</v>
      </c>
      <c r="K26">
        <v>0</v>
      </c>
      <c r="L26">
        <v>0</v>
      </c>
      <c r="M26">
        <v>0</v>
      </c>
      <c r="N26">
        <v>7.4751504567913685E-2</v>
      </c>
      <c r="O26">
        <v>0</v>
      </c>
      <c r="P26">
        <v>0</v>
      </c>
      <c r="Q26">
        <v>0</v>
      </c>
      <c r="R26">
        <v>0</v>
      </c>
      <c r="S26">
        <v>7.4751504567927896E-2</v>
      </c>
    </row>
    <row r="27" spans="1:19">
      <c r="A27" t="s">
        <v>48</v>
      </c>
      <c r="B27" s="34" t="s">
        <v>66</v>
      </c>
      <c r="C27">
        <v>0</v>
      </c>
      <c r="D27">
        <v>0</v>
      </c>
      <c r="E27">
        <v>0</v>
      </c>
      <c r="F27">
        <v>0</v>
      </c>
      <c r="G27">
        <v>0</v>
      </c>
      <c r="H27">
        <v>0</v>
      </c>
      <c r="I27">
        <v>0</v>
      </c>
      <c r="J27">
        <v>0</v>
      </c>
      <c r="K27">
        <v>0</v>
      </c>
      <c r="L27">
        <v>0</v>
      </c>
      <c r="M27">
        <v>0</v>
      </c>
      <c r="N27">
        <v>0</v>
      </c>
      <c r="O27">
        <v>0</v>
      </c>
      <c r="P27">
        <v>0</v>
      </c>
      <c r="Q27">
        <v>0.15145311436934517</v>
      </c>
      <c r="R27">
        <v>0</v>
      </c>
      <c r="S27">
        <v>0.15145311436933184</v>
      </c>
    </row>
    <row r="28" spans="1:19">
      <c r="A28" t="s">
        <v>48</v>
      </c>
      <c r="B28" s="34" t="s">
        <v>67</v>
      </c>
      <c r="C28">
        <v>0</v>
      </c>
      <c r="D28">
        <v>0</v>
      </c>
      <c r="E28">
        <v>0</v>
      </c>
      <c r="F28">
        <v>0</v>
      </c>
      <c r="G28">
        <v>0</v>
      </c>
      <c r="H28">
        <v>0</v>
      </c>
      <c r="I28">
        <v>0</v>
      </c>
      <c r="J28">
        <v>0</v>
      </c>
      <c r="K28">
        <v>0</v>
      </c>
      <c r="L28">
        <v>0</v>
      </c>
      <c r="M28">
        <v>0</v>
      </c>
      <c r="N28">
        <v>0</v>
      </c>
      <c r="O28">
        <v>0</v>
      </c>
      <c r="P28">
        <v>0</v>
      </c>
      <c r="Q28">
        <v>0</v>
      </c>
      <c r="R28">
        <v>0</v>
      </c>
      <c r="S28">
        <v>0</v>
      </c>
    </row>
    <row r="29" spans="1:19">
      <c r="A29" t="s">
        <v>48</v>
      </c>
      <c r="B29" s="34" t="s">
        <v>68</v>
      </c>
      <c r="C29">
        <v>0</v>
      </c>
      <c r="D29">
        <v>0</v>
      </c>
      <c r="E29">
        <v>0</v>
      </c>
      <c r="F29">
        <v>0</v>
      </c>
      <c r="G29">
        <v>0</v>
      </c>
      <c r="H29">
        <v>0</v>
      </c>
      <c r="I29">
        <v>0</v>
      </c>
      <c r="J29">
        <v>0</v>
      </c>
      <c r="K29">
        <v>0</v>
      </c>
      <c r="L29">
        <v>0</v>
      </c>
      <c r="M29">
        <v>0</v>
      </c>
      <c r="N29">
        <v>0</v>
      </c>
      <c r="O29">
        <v>0</v>
      </c>
      <c r="P29">
        <v>0</v>
      </c>
      <c r="Q29">
        <v>0</v>
      </c>
      <c r="R29">
        <v>0.1142315102367093</v>
      </c>
      <c r="S29">
        <v>0.11423151023672062</v>
      </c>
    </row>
    <row r="30" spans="1:19">
      <c r="A30" t="s">
        <v>48</v>
      </c>
      <c r="B30" s="34" t="s">
        <v>69</v>
      </c>
      <c r="C30">
        <v>0</v>
      </c>
      <c r="D30">
        <v>0</v>
      </c>
      <c r="E30">
        <v>0</v>
      </c>
      <c r="F30">
        <v>0</v>
      </c>
      <c r="G30">
        <v>0</v>
      </c>
      <c r="H30">
        <v>0</v>
      </c>
      <c r="I30">
        <v>0</v>
      </c>
      <c r="J30">
        <v>0</v>
      </c>
      <c r="K30">
        <v>0</v>
      </c>
      <c r="L30">
        <v>0</v>
      </c>
      <c r="M30">
        <v>0</v>
      </c>
      <c r="N30">
        <v>0</v>
      </c>
      <c r="O30">
        <v>0</v>
      </c>
      <c r="P30">
        <v>0</v>
      </c>
      <c r="Q30">
        <v>0</v>
      </c>
      <c r="R30">
        <v>1.1761797983924782</v>
      </c>
      <c r="S30">
        <v>1.176179798392468</v>
      </c>
    </row>
    <row r="31" spans="1:19">
      <c r="A31" t="s">
        <v>48</v>
      </c>
      <c r="B31" s="34" t="s">
        <v>70</v>
      </c>
      <c r="C31">
        <v>0</v>
      </c>
      <c r="D31">
        <v>0</v>
      </c>
      <c r="E31">
        <v>0</v>
      </c>
      <c r="F31">
        <v>0</v>
      </c>
      <c r="G31">
        <v>0</v>
      </c>
      <c r="H31">
        <v>0</v>
      </c>
      <c r="I31">
        <v>0</v>
      </c>
      <c r="J31">
        <v>0</v>
      </c>
      <c r="K31">
        <v>0</v>
      </c>
      <c r="L31">
        <v>0</v>
      </c>
      <c r="M31">
        <v>0</v>
      </c>
      <c r="N31">
        <v>0</v>
      </c>
      <c r="O31">
        <v>0</v>
      </c>
      <c r="P31">
        <v>1.338212085906676E-3</v>
      </c>
      <c r="Q31">
        <v>0</v>
      </c>
      <c r="R31">
        <v>8.5305204437714721E-2</v>
      </c>
      <c r="S31">
        <v>8.6643416523628503E-2</v>
      </c>
    </row>
    <row r="32" spans="1:19">
      <c r="A32" t="s">
        <v>48</v>
      </c>
      <c r="B32" s="34" t="s">
        <v>71</v>
      </c>
      <c r="C32">
        <v>0</v>
      </c>
      <c r="D32">
        <v>0</v>
      </c>
      <c r="E32">
        <v>0</v>
      </c>
      <c r="F32">
        <v>0</v>
      </c>
      <c r="G32">
        <v>0</v>
      </c>
      <c r="H32">
        <v>0</v>
      </c>
      <c r="I32">
        <v>0</v>
      </c>
      <c r="J32">
        <v>0</v>
      </c>
      <c r="K32">
        <v>0</v>
      </c>
      <c r="L32">
        <v>0</v>
      </c>
      <c r="M32">
        <v>0</v>
      </c>
      <c r="N32">
        <v>0</v>
      </c>
      <c r="O32">
        <v>0</v>
      </c>
      <c r="P32">
        <v>0.7727906174307213</v>
      </c>
      <c r="Q32">
        <v>0</v>
      </c>
      <c r="R32">
        <v>1.7364845190310341E-2</v>
      </c>
      <c r="S32">
        <v>0.79015546262104408</v>
      </c>
    </row>
    <row r="33" spans="1:19">
      <c r="A33" t="s">
        <v>48</v>
      </c>
      <c r="B33" s="34" t="s">
        <v>72</v>
      </c>
      <c r="C33">
        <v>0</v>
      </c>
      <c r="D33">
        <v>0</v>
      </c>
      <c r="E33">
        <v>0</v>
      </c>
      <c r="F33">
        <v>0</v>
      </c>
      <c r="G33">
        <v>0</v>
      </c>
      <c r="H33">
        <v>0</v>
      </c>
      <c r="I33">
        <v>0</v>
      </c>
      <c r="J33">
        <v>0</v>
      </c>
      <c r="K33">
        <v>0</v>
      </c>
      <c r="L33">
        <v>0</v>
      </c>
      <c r="M33">
        <v>0</v>
      </c>
      <c r="N33">
        <v>0</v>
      </c>
      <c r="O33">
        <v>0</v>
      </c>
      <c r="P33">
        <v>1.7543416008903634E-2</v>
      </c>
      <c r="Q33">
        <v>0</v>
      </c>
      <c r="R33">
        <v>2.3468044053836308</v>
      </c>
      <c r="S33">
        <v>2.3643478213925277</v>
      </c>
    </row>
    <row r="34" spans="1:19">
      <c r="A34" t="s">
        <v>48</v>
      </c>
      <c r="B34" s="34" t="s">
        <v>73</v>
      </c>
      <c r="C34">
        <v>0</v>
      </c>
      <c r="D34">
        <v>0</v>
      </c>
      <c r="E34">
        <v>0</v>
      </c>
      <c r="F34">
        <v>0</v>
      </c>
      <c r="G34">
        <v>0</v>
      </c>
      <c r="H34">
        <v>3.7164847639031242</v>
      </c>
      <c r="I34">
        <v>0</v>
      </c>
      <c r="J34">
        <v>0</v>
      </c>
      <c r="K34">
        <v>0</v>
      </c>
      <c r="L34">
        <v>0</v>
      </c>
      <c r="M34">
        <v>0</v>
      </c>
      <c r="N34">
        <v>0</v>
      </c>
      <c r="O34">
        <v>0</v>
      </c>
      <c r="P34">
        <v>0.20516256130667543</v>
      </c>
      <c r="Q34">
        <v>0</v>
      </c>
      <c r="R34">
        <v>2.3009140486272921</v>
      </c>
      <c r="S34">
        <v>6.2225613738372374</v>
      </c>
    </row>
    <row r="35" spans="1:19">
      <c r="A35" t="s">
        <v>48</v>
      </c>
      <c r="B35" s="34" t="s">
        <v>74</v>
      </c>
      <c r="C35">
        <v>0</v>
      </c>
      <c r="D35">
        <v>0</v>
      </c>
      <c r="E35">
        <v>0</v>
      </c>
      <c r="F35">
        <v>0</v>
      </c>
      <c r="G35">
        <v>0</v>
      </c>
      <c r="H35">
        <v>0</v>
      </c>
      <c r="I35">
        <v>0</v>
      </c>
      <c r="J35">
        <v>0</v>
      </c>
      <c r="K35">
        <v>0</v>
      </c>
      <c r="L35">
        <v>0</v>
      </c>
      <c r="M35">
        <v>0</v>
      </c>
      <c r="N35">
        <v>0</v>
      </c>
      <c r="O35">
        <v>0</v>
      </c>
      <c r="P35">
        <v>0.23175999437558659</v>
      </c>
      <c r="Q35">
        <v>0</v>
      </c>
      <c r="R35">
        <v>0.31928375114218888</v>
      </c>
      <c r="S35">
        <v>0.55104374551783053</v>
      </c>
    </row>
    <row r="36" spans="1:19">
      <c r="A36" t="s">
        <v>48</v>
      </c>
      <c r="B36" s="34" t="s">
        <v>75</v>
      </c>
      <c r="C36">
        <v>0</v>
      </c>
      <c r="D36">
        <v>0</v>
      </c>
      <c r="E36">
        <v>0</v>
      </c>
      <c r="F36">
        <v>0</v>
      </c>
      <c r="G36">
        <v>2.213434109007919</v>
      </c>
      <c r="H36">
        <v>0</v>
      </c>
      <c r="I36">
        <v>0</v>
      </c>
      <c r="J36">
        <v>0</v>
      </c>
      <c r="K36">
        <v>0</v>
      </c>
      <c r="L36">
        <v>0</v>
      </c>
      <c r="M36">
        <v>0</v>
      </c>
      <c r="N36">
        <v>0</v>
      </c>
      <c r="O36">
        <v>0</v>
      </c>
      <c r="P36">
        <v>0.18828579747574015</v>
      </c>
      <c r="Q36">
        <v>0</v>
      </c>
      <c r="R36">
        <v>1.6062662401009762</v>
      </c>
      <c r="S36">
        <v>4.0079861465845283</v>
      </c>
    </row>
    <row r="37" spans="1:19">
      <c r="A37" t="s">
        <v>48</v>
      </c>
      <c r="B37" s="34" t="s">
        <v>76</v>
      </c>
      <c r="C37">
        <v>0</v>
      </c>
      <c r="D37">
        <v>0.23135372379069152</v>
      </c>
      <c r="E37">
        <v>0</v>
      </c>
      <c r="F37">
        <v>0.39784240069620258</v>
      </c>
      <c r="G37">
        <v>0</v>
      </c>
      <c r="H37">
        <v>0</v>
      </c>
      <c r="I37">
        <v>0</v>
      </c>
      <c r="J37">
        <v>0</v>
      </c>
      <c r="K37">
        <v>0</v>
      </c>
      <c r="L37">
        <v>0</v>
      </c>
      <c r="M37">
        <v>0</v>
      </c>
      <c r="N37">
        <v>3.7113758980482228</v>
      </c>
      <c r="O37">
        <v>0</v>
      </c>
      <c r="P37">
        <v>0.86172995691900844</v>
      </c>
      <c r="Q37">
        <v>0</v>
      </c>
      <c r="R37">
        <v>0.55778372661770348</v>
      </c>
      <c r="S37">
        <v>5.7600857060720045</v>
      </c>
    </row>
    <row r="38" spans="1:19">
      <c r="A38" t="s">
        <v>48</v>
      </c>
      <c r="B38" s="34" t="s">
        <v>77</v>
      </c>
      <c r="C38">
        <v>0</v>
      </c>
      <c r="D38">
        <v>0.2860496523353937</v>
      </c>
      <c r="E38">
        <v>0</v>
      </c>
      <c r="F38">
        <v>0</v>
      </c>
      <c r="G38">
        <v>0</v>
      </c>
      <c r="H38">
        <v>0</v>
      </c>
      <c r="I38">
        <v>0</v>
      </c>
      <c r="J38">
        <v>0</v>
      </c>
      <c r="K38">
        <v>0</v>
      </c>
      <c r="L38">
        <v>0</v>
      </c>
      <c r="M38">
        <v>0</v>
      </c>
      <c r="N38">
        <v>3.4317181138295947</v>
      </c>
      <c r="O38">
        <v>0</v>
      </c>
      <c r="P38">
        <v>1.0980184846111847</v>
      </c>
      <c r="Q38">
        <v>0</v>
      </c>
      <c r="R38">
        <v>4.8990028964190913E-4</v>
      </c>
      <c r="S38">
        <v>4.8162761510657788</v>
      </c>
    </row>
    <row r="39" spans="1:19">
      <c r="A39" t="s">
        <v>48</v>
      </c>
      <c r="B39" s="34" t="s">
        <v>78</v>
      </c>
      <c r="C39">
        <v>0</v>
      </c>
      <c r="D39">
        <v>0.26725518240803603</v>
      </c>
      <c r="E39">
        <v>0</v>
      </c>
      <c r="F39">
        <v>0</v>
      </c>
      <c r="G39">
        <v>0</v>
      </c>
      <c r="H39">
        <v>0</v>
      </c>
      <c r="I39">
        <v>0</v>
      </c>
      <c r="J39">
        <v>0</v>
      </c>
      <c r="K39">
        <v>2.1872720768475483E-2</v>
      </c>
      <c r="L39">
        <v>0</v>
      </c>
      <c r="M39">
        <v>0</v>
      </c>
      <c r="N39">
        <v>3.1975196151644134</v>
      </c>
      <c r="O39">
        <v>0</v>
      </c>
      <c r="P39">
        <v>0.87484608878170889</v>
      </c>
      <c r="Q39">
        <v>3.5977444218262233</v>
      </c>
      <c r="R39">
        <v>5.2381069361615573E-3</v>
      </c>
      <c r="S39">
        <v>7.9644761358850644</v>
      </c>
    </row>
    <row r="40" spans="1:19">
      <c r="A40" t="s">
        <v>48</v>
      </c>
      <c r="B40" s="34" t="s">
        <v>79</v>
      </c>
      <c r="C40">
        <v>0</v>
      </c>
      <c r="D40">
        <v>0.10950000091914003</v>
      </c>
      <c r="E40">
        <v>0</v>
      </c>
      <c r="F40">
        <v>0</v>
      </c>
      <c r="G40">
        <v>0</v>
      </c>
      <c r="H40">
        <v>0</v>
      </c>
      <c r="I40">
        <v>0</v>
      </c>
      <c r="J40">
        <v>0</v>
      </c>
      <c r="K40">
        <v>1.5019095539657926E-2</v>
      </c>
      <c r="L40">
        <v>0</v>
      </c>
      <c r="M40">
        <v>0</v>
      </c>
      <c r="N40">
        <v>1.0735478725572207</v>
      </c>
      <c r="O40">
        <v>0</v>
      </c>
      <c r="P40">
        <v>0.50881092829742869</v>
      </c>
      <c r="Q40">
        <v>2.4649067696953368</v>
      </c>
      <c r="R40">
        <v>0.1157444260614735</v>
      </c>
      <c r="S40">
        <v>4.2875290930703045</v>
      </c>
    </row>
    <row r="41" spans="1:19">
      <c r="A41" t="s">
        <v>48</v>
      </c>
      <c r="B41" s="34" t="s">
        <v>80</v>
      </c>
      <c r="C41">
        <v>0</v>
      </c>
      <c r="D41">
        <v>7.2686428527157787E-4</v>
      </c>
      <c r="E41">
        <v>0</v>
      </c>
      <c r="F41">
        <v>0</v>
      </c>
      <c r="G41">
        <v>0</v>
      </c>
      <c r="H41">
        <v>0</v>
      </c>
      <c r="I41">
        <v>0</v>
      </c>
      <c r="J41">
        <v>0</v>
      </c>
      <c r="K41">
        <v>0.22568856873287285</v>
      </c>
      <c r="L41">
        <v>0</v>
      </c>
      <c r="M41">
        <v>6.5474956805065219</v>
      </c>
      <c r="N41">
        <v>1.7385439298955419E-2</v>
      </c>
      <c r="O41">
        <v>0</v>
      </c>
      <c r="P41">
        <v>0.40836824740901179</v>
      </c>
      <c r="Q41">
        <v>2.4748827557327786</v>
      </c>
      <c r="R41">
        <v>8.5419922291270822E-2</v>
      </c>
      <c r="S41">
        <v>9.7599674782566694</v>
      </c>
    </row>
    <row r="42" spans="1:19">
      <c r="A42" t="s">
        <v>48</v>
      </c>
      <c r="B42" s="34" t="s">
        <v>81</v>
      </c>
      <c r="C42">
        <v>0</v>
      </c>
      <c r="D42">
        <v>9.4736285088682592E-2</v>
      </c>
      <c r="E42">
        <v>0</v>
      </c>
      <c r="F42">
        <v>0</v>
      </c>
      <c r="G42">
        <v>0</v>
      </c>
      <c r="H42">
        <v>0</v>
      </c>
      <c r="I42">
        <v>1.3021178860418399</v>
      </c>
      <c r="J42">
        <v>0</v>
      </c>
      <c r="K42">
        <v>6.7686614117223876E-4</v>
      </c>
      <c r="L42">
        <v>2.2312282150423357E-2</v>
      </c>
      <c r="M42">
        <v>13.023647670955356</v>
      </c>
      <c r="N42">
        <v>0.44319669859604005</v>
      </c>
      <c r="O42">
        <v>0</v>
      </c>
      <c r="P42">
        <v>0.56311976104042749</v>
      </c>
      <c r="Q42">
        <v>1.1409216192426186E-3</v>
      </c>
      <c r="R42">
        <v>0.17280595463050119</v>
      </c>
      <c r="S42">
        <v>15.623754326263793</v>
      </c>
    </row>
    <row r="43" spans="1:19">
      <c r="A43" t="s">
        <v>48</v>
      </c>
      <c r="B43" s="34" t="s">
        <v>82</v>
      </c>
      <c r="C43">
        <v>0</v>
      </c>
      <c r="D43">
        <v>6.3614665489018396E-2</v>
      </c>
      <c r="E43">
        <v>0</v>
      </c>
      <c r="F43">
        <v>0</v>
      </c>
      <c r="G43">
        <v>0</v>
      </c>
      <c r="H43">
        <v>0</v>
      </c>
      <c r="I43">
        <v>1.1310112905373098</v>
      </c>
      <c r="J43">
        <v>0</v>
      </c>
      <c r="K43">
        <v>1.9436370536068948E-4</v>
      </c>
      <c r="L43">
        <v>19.072219591099945</v>
      </c>
      <c r="M43">
        <v>14.119176372395529</v>
      </c>
      <c r="N43">
        <v>1.3868727464633608</v>
      </c>
      <c r="O43">
        <v>37.719006484949766</v>
      </c>
      <c r="P43">
        <v>0.95858331032531652</v>
      </c>
      <c r="Q43">
        <v>0.31366091208740698</v>
      </c>
      <c r="R43">
        <v>1.6511184888372554E-3</v>
      </c>
      <c r="S43">
        <v>74.765990855541389</v>
      </c>
    </row>
    <row r="44" spans="1:19">
      <c r="A44" t="s">
        <v>48</v>
      </c>
      <c r="B44" s="34" t="s">
        <v>83</v>
      </c>
      <c r="C44">
        <v>0</v>
      </c>
      <c r="D44">
        <v>0.38934348545736697</v>
      </c>
      <c r="E44">
        <v>0</v>
      </c>
      <c r="F44">
        <v>0</v>
      </c>
      <c r="G44">
        <v>0</v>
      </c>
      <c r="H44">
        <v>0</v>
      </c>
      <c r="I44">
        <v>0.48104713277121292</v>
      </c>
      <c r="J44">
        <v>0</v>
      </c>
      <c r="K44">
        <v>0.16906876940837395</v>
      </c>
      <c r="L44">
        <v>0.56007374826670286</v>
      </c>
      <c r="M44">
        <v>2.0541890089218384</v>
      </c>
      <c r="N44">
        <v>0.59348120187601694</v>
      </c>
      <c r="O44">
        <v>8.8175631055725034</v>
      </c>
      <c r="P44">
        <v>0.49553442067536402</v>
      </c>
      <c r="Q44">
        <v>0.96463744536676899</v>
      </c>
      <c r="R44">
        <v>0.52687539290537977</v>
      </c>
      <c r="S44">
        <v>15.051813711221939</v>
      </c>
    </row>
    <row r="45" spans="1:19">
      <c r="A45" t="s">
        <v>48</v>
      </c>
      <c r="B45" s="34" t="s">
        <v>84</v>
      </c>
      <c r="C45">
        <v>0</v>
      </c>
      <c r="D45">
        <v>0.4596833549842243</v>
      </c>
      <c r="E45">
        <v>1.5507006216353201</v>
      </c>
      <c r="F45">
        <v>0</v>
      </c>
      <c r="G45">
        <v>0</v>
      </c>
      <c r="H45">
        <v>0</v>
      </c>
      <c r="I45">
        <v>3.2594647970913826E-3</v>
      </c>
      <c r="J45">
        <v>0</v>
      </c>
      <c r="K45">
        <v>3.7698533360636666E-3</v>
      </c>
      <c r="L45">
        <v>4.573348351417124</v>
      </c>
      <c r="M45">
        <v>1.0742535060793728</v>
      </c>
      <c r="N45">
        <v>4.9329997672636665</v>
      </c>
      <c r="O45">
        <v>14.645906635130416</v>
      </c>
      <c r="P45">
        <v>1.2684013003544887</v>
      </c>
      <c r="Q45">
        <v>0.15185513689073815</v>
      </c>
      <c r="R45">
        <v>0</v>
      </c>
      <c r="S45">
        <v>28.664177991888778</v>
      </c>
    </row>
    <row r="46" spans="1:19">
      <c r="A46" t="s">
        <v>48</v>
      </c>
      <c r="B46" s="34" t="s">
        <v>85</v>
      </c>
      <c r="C46">
        <v>0</v>
      </c>
      <c r="D46">
        <v>1.375550413817983E-4</v>
      </c>
      <c r="E46">
        <v>1.6335123813673409</v>
      </c>
      <c r="F46">
        <v>0</v>
      </c>
      <c r="G46">
        <v>0</v>
      </c>
      <c r="H46">
        <v>0</v>
      </c>
      <c r="I46">
        <v>0.314569234201028</v>
      </c>
      <c r="J46">
        <v>0</v>
      </c>
      <c r="K46">
        <v>8.8540005811560407E-3</v>
      </c>
      <c r="L46">
        <v>5.8899032203807451</v>
      </c>
      <c r="M46">
        <v>2.4574252446772391</v>
      </c>
      <c r="N46">
        <v>8.0141680049763409E-3</v>
      </c>
      <c r="O46">
        <v>4.206047135409591</v>
      </c>
      <c r="P46">
        <v>0.3442992396108675</v>
      </c>
      <c r="Q46">
        <v>2.3372011311809473</v>
      </c>
      <c r="R46">
        <v>1.6695640773711773E-4</v>
      </c>
      <c r="S46">
        <v>17.200130266863027</v>
      </c>
    </row>
    <row r="47" spans="1:19">
      <c r="A47" t="s">
        <v>48</v>
      </c>
      <c r="B47" s="34" t="s">
        <v>86</v>
      </c>
      <c r="C47">
        <v>0</v>
      </c>
      <c r="D47">
        <v>4.9910434903353007E-3</v>
      </c>
      <c r="E47">
        <v>0.97719009740408502</v>
      </c>
      <c r="F47">
        <v>0</v>
      </c>
      <c r="G47">
        <v>0</v>
      </c>
      <c r="H47">
        <v>0</v>
      </c>
      <c r="I47">
        <v>0.208371454834408</v>
      </c>
      <c r="J47">
        <v>36.320927131270324</v>
      </c>
      <c r="K47">
        <v>3.4240466268209424E-5</v>
      </c>
      <c r="L47">
        <v>0</v>
      </c>
      <c r="M47">
        <v>1.8274344219829572</v>
      </c>
      <c r="N47">
        <v>5.1767850048264563E-2</v>
      </c>
      <c r="O47">
        <v>0.73176671893300238</v>
      </c>
      <c r="P47">
        <v>0.24091660366300083</v>
      </c>
      <c r="Q47">
        <v>5.6753132529444983</v>
      </c>
      <c r="R47">
        <v>0.90256827212349577</v>
      </c>
      <c r="S47">
        <v>46.941281087160974</v>
      </c>
    </row>
    <row r="48" spans="1:19">
      <c r="A48" t="s">
        <v>48</v>
      </c>
      <c r="B48" s="34" t="s">
        <v>87</v>
      </c>
      <c r="C48">
        <v>0</v>
      </c>
      <c r="D48">
        <v>9.3572647878385151E-2</v>
      </c>
      <c r="E48">
        <v>2.0819875483290087</v>
      </c>
      <c r="F48">
        <v>0</v>
      </c>
      <c r="G48">
        <v>1.565720610651411E-3</v>
      </c>
      <c r="H48">
        <v>1.4091660809913975E-3</v>
      </c>
      <c r="I48">
        <v>2.9971043111076714</v>
      </c>
      <c r="J48">
        <v>0</v>
      </c>
      <c r="K48">
        <v>5.5518270823562421E-5</v>
      </c>
      <c r="L48">
        <v>3.5585595155311012E-2</v>
      </c>
      <c r="M48">
        <v>27.399462351527092</v>
      </c>
      <c r="N48">
        <v>0.74238319487164972</v>
      </c>
      <c r="O48">
        <v>2.5989310570686683</v>
      </c>
      <c r="P48">
        <v>0.38040378558239496</v>
      </c>
      <c r="Q48">
        <v>9.8265815930419507</v>
      </c>
      <c r="R48">
        <v>2.4318243121630534</v>
      </c>
      <c r="S48">
        <v>48.590866801687412</v>
      </c>
    </row>
    <row r="49" spans="1:19">
      <c r="A49" t="s">
        <v>48</v>
      </c>
      <c r="B49" s="34" t="s">
        <v>88</v>
      </c>
      <c r="C49">
        <v>0</v>
      </c>
      <c r="D49">
        <v>2.1807822299146018E-2</v>
      </c>
      <c r="E49">
        <v>0.86931488809590363</v>
      </c>
      <c r="F49">
        <v>0.33213584914255229</v>
      </c>
      <c r="G49">
        <v>2.0759441054212502</v>
      </c>
      <c r="H49">
        <v>2.7620449427935529</v>
      </c>
      <c r="I49">
        <v>2.4882576116951327E-3</v>
      </c>
      <c r="J49">
        <v>0</v>
      </c>
      <c r="K49">
        <v>2.3460935093188584E-3</v>
      </c>
      <c r="L49">
        <v>0</v>
      </c>
      <c r="M49">
        <v>1.6737023839921363</v>
      </c>
      <c r="N49">
        <v>6.3273383326503563E-2</v>
      </c>
      <c r="O49">
        <v>4.8720508992706186</v>
      </c>
      <c r="P49">
        <v>0.40612524976121378</v>
      </c>
      <c r="Q49">
        <v>0.5695392576856122</v>
      </c>
      <c r="R49">
        <v>2.1786166078170748</v>
      </c>
      <c r="S49">
        <v>15.829389740726185</v>
      </c>
    </row>
    <row r="50" spans="1:19">
      <c r="A50" t="s">
        <v>48</v>
      </c>
      <c r="B50" s="34" t="s">
        <v>89</v>
      </c>
      <c r="C50">
        <v>0</v>
      </c>
      <c r="D50">
        <v>0</v>
      </c>
      <c r="E50">
        <v>0</v>
      </c>
      <c r="F50">
        <v>0.49616930850973184</v>
      </c>
      <c r="G50">
        <v>2.1410623823758312</v>
      </c>
      <c r="H50">
        <v>3.4866286142020657</v>
      </c>
      <c r="I50">
        <v>1.762937169679013E-2</v>
      </c>
      <c r="J50">
        <v>0</v>
      </c>
      <c r="K50">
        <v>0</v>
      </c>
      <c r="L50">
        <v>3.934282186035162</v>
      </c>
      <c r="M50">
        <v>0.15410124411508264</v>
      </c>
      <c r="N50">
        <v>0.25135400534141183</v>
      </c>
      <c r="O50">
        <v>22.385043441798047</v>
      </c>
      <c r="P50">
        <v>0.73628523484148189</v>
      </c>
      <c r="Q50">
        <v>0.1473045377674822</v>
      </c>
      <c r="R50">
        <v>6.2904350026586648</v>
      </c>
      <c r="S50">
        <v>40.04029532933987</v>
      </c>
    </row>
    <row r="51" spans="1:19">
      <c r="A51" t="s">
        <v>230</v>
      </c>
      <c r="B51" s="34" t="s">
        <v>90</v>
      </c>
      <c r="C51">
        <v>7.7226390210916041E-4</v>
      </c>
      <c r="D51">
        <v>0.11167824180417796</v>
      </c>
      <c r="E51">
        <v>5.8893973978548786E-3</v>
      </c>
      <c r="F51">
        <v>0.12378744249256401</v>
      </c>
      <c r="G51">
        <v>0.25257232105855909</v>
      </c>
      <c r="H51">
        <v>2.0616896061126155E-2</v>
      </c>
      <c r="I51">
        <v>0.32216776312136197</v>
      </c>
      <c r="J51">
        <v>0</v>
      </c>
      <c r="K51">
        <v>6.4878364865074256E-2</v>
      </c>
      <c r="L51">
        <v>1.6043823844002247</v>
      </c>
      <c r="M51">
        <v>3.2048938369435547</v>
      </c>
      <c r="N51">
        <v>0.11944938142032413</v>
      </c>
      <c r="O51">
        <v>4.7859651303227508</v>
      </c>
      <c r="P51">
        <v>0.23169885175728844</v>
      </c>
      <c r="Q51">
        <v>1.6114961003907524E-2</v>
      </c>
      <c r="R51">
        <v>0.89112731404768297</v>
      </c>
      <c r="S51">
        <v>11.755994550599667</v>
      </c>
    </row>
    <row r="52" spans="1:19">
      <c r="A52" t="s">
        <v>48</v>
      </c>
      <c r="B52" s="34" t="s">
        <v>91</v>
      </c>
      <c r="C52">
        <v>0.64330688682965531</v>
      </c>
      <c r="D52">
        <v>0</v>
      </c>
      <c r="E52">
        <v>0.32169634635963007</v>
      </c>
      <c r="F52">
        <v>8.9257573588026329E-3</v>
      </c>
      <c r="G52">
        <v>0.72053997603929432</v>
      </c>
      <c r="H52">
        <v>0.80605807617016012</v>
      </c>
      <c r="I52">
        <v>5.9642144654574736E-3</v>
      </c>
      <c r="J52">
        <v>0</v>
      </c>
      <c r="K52">
        <v>1.1363741169697628E-3</v>
      </c>
      <c r="L52">
        <v>0.24534789899226439</v>
      </c>
      <c r="M52">
        <v>0.51091737790532932</v>
      </c>
      <c r="N52">
        <v>0.57491816699011622</v>
      </c>
      <c r="O52">
        <v>6.5076226679605043</v>
      </c>
      <c r="P52">
        <v>0.14397876052789549</v>
      </c>
      <c r="Q52">
        <v>0.31595024986822295</v>
      </c>
      <c r="R52">
        <v>1.9803275335035551</v>
      </c>
      <c r="S52">
        <v>12.786690287087708</v>
      </c>
    </row>
    <row r="53" spans="1:19">
      <c r="A53" t="s">
        <v>48</v>
      </c>
      <c r="B53" s="34" t="s">
        <v>92</v>
      </c>
      <c r="C53">
        <v>0.26272130489214118</v>
      </c>
      <c r="D53">
        <v>4.4998260186490668E-4</v>
      </c>
      <c r="E53">
        <v>0.45452617077168966</v>
      </c>
      <c r="F53">
        <v>0.11765797459758764</v>
      </c>
      <c r="G53">
        <v>1.440934265685117</v>
      </c>
      <c r="H53">
        <v>0.6382461128447332</v>
      </c>
      <c r="I53">
        <v>7.1491537293184138E-2</v>
      </c>
      <c r="J53">
        <v>0</v>
      </c>
      <c r="K53">
        <v>1.2801565195674769E-6</v>
      </c>
      <c r="L53">
        <v>8.007755761856572E-2</v>
      </c>
      <c r="M53">
        <v>2.356647848648592</v>
      </c>
      <c r="N53">
        <v>7.4731493416635431E-3</v>
      </c>
      <c r="O53">
        <v>4.2264734451493382</v>
      </c>
      <c r="P53">
        <v>8.6225051569499556E-2</v>
      </c>
      <c r="Q53">
        <v>1.4348591722438186E-2</v>
      </c>
      <c r="R53">
        <v>1.5990082780204311</v>
      </c>
      <c r="S53">
        <v>11.356282550913534</v>
      </c>
    </row>
    <row r="54" spans="1:19">
      <c r="A54" t="s">
        <v>230</v>
      </c>
      <c r="B54" s="34" t="s">
        <v>93</v>
      </c>
      <c r="C54">
        <v>0.63504525747328167</v>
      </c>
      <c r="D54">
        <v>7.7791695510853742E-4</v>
      </c>
      <c r="E54">
        <v>0.50856471440706841</v>
      </c>
      <c r="F54">
        <v>0.26078855856002114</v>
      </c>
      <c r="G54">
        <v>0</v>
      </c>
      <c r="H54">
        <v>2.4150348543180922</v>
      </c>
      <c r="I54">
        <v>0.39687457981856866</v>
      </c>
      <c r="J54">
        <v>0</v>
      </c>
      <c r="K54">
        <v>4.1505481737535987E-5</v>
      </c>
      <c r="L54">
        <v>0</v>
      </c>
      <c r="M54">
        <v>1.3789514446597053</v>
      </c>
      <c r="N54">
        <v>7.1209221457060323E-3</v>
      </c>
      <c r="O54">
        <v>0.93492339164399141</v>
      </c>
      <c r="P54">
        <v>0.28973077204620346</v>
      </c>
      <c r="Q54">
        <v>2.5168675921698025E-2</v>
      </c>
      <c r="R54">
        <v>2.2606701916462875</v>
      </c>
      <c r="S54">
        <v>9.1136927850776601</v>
      </c>
    </row>
    <row r="55" spans="1:19">
      <c r="A55" t="s">
        <v>48</v>
      </c>
      <c r="B55" s="34" t="s">
        <v>94</v>
      </c>
      <c r="C55">
        <v>8.615644064926653E-2</v>
      </c>
      <c r="D55">
        <v>0</v>
      </c>
      <c r="E55">
        <v>1.3137433786031494E-2</v>
      </c>
      <c r="F55">
        <v>0</v>
      </c>
      <c r="G55">
        <v>0.1467998169592768</v>
      </c>
      <c r="H55">
        <v>7.6094241985273925E-3</v>
      </c>
      <c r="I55">
        <v>0</v>
      </c>
      <c r="J55">
        <v>0</v>
      </c>
      <c r="K55">
        <v>7.4295063611673484E-5</v>
      </c>
      <c r="L55">
        <v>0</v>
      </c>
      <c r="M55">
        <v>0.23674539608782652</v>
      </c>
      <c r="N55">
        <v>8.4406842575297958E-2</v>
      </c>
      <c r="O55">
        <v>1.2966087416418759</v>
      </c>
      <c r="P55">
        <v>0.11340044136223781</v>
      </c>
      <c r="Q55">
        <v>2.9656596062466178E-5</v>
      </c>
      <c r="R55">
        <v>0.12027104910228559</v>
      </c>
      <c r="S55">
        <v>2.1052395380220332</v>
      </c>
    </row>
    <row r="56" spans="1:19">
      <c r="A56" t="s">
        <v>48</v>
      </c>
      <c r="B56" s="34" t="s">
        <v>95</v>
      </c>
      <c r="C56">
        <v>0</v>
      </c>
      <c r="D56">
        <v>8.6902462414362169E-3</v>
      </c>
      <c r="E56">
        <v>7.2972024136511315</v>
      </c>
      <c r="F56">
        <v>5.2868131885410286E-2</v>
      </c>
      <c r="G56">
        <v>0.18467184076573417</v>
      </c>
      <c r="H56">
        <v>1.6364810543587183E-2</v>
      </c>
      <c r="I56">
        <v>1.4506207110258629E-3</v>
      </c>
      <c r="J56">
        <v>0</v>
      </c>
      <c r="K56">
        <v>0</v>
      </c>
      <c r="L56">
        <v>0</v>
      </c>
      <c r="M56">
        <v>3.0726306814926829E-2</v>
      </c>
      <c r="N56">
        <v>8.1003244600342583E-2</v>
      </c>
      <c r="O56">
        <v>3.479778955055906</v>
      </c>
      <c r="P56">
        <v>0.15842724181043444</v>
      </c>
      <c r="Q56">
        <v>3.0258027973673052E-4</v>
      </c>
      <c r="R56">
        <v>1.1233886616069384</v>
      </c>
      <c r="S56">
        <v>12.43487505396763</v>
      </c>
    </row>
    <row r="57" spans="1:19">
      <c r="A57" t="s">
        <v>230</v>
      </c>
      <c r="B57" s="34" t="s">
        <v>96</v>
      </c>
      <c r="C57">
        <v>1.2316745722487088E-3</v>
      </c>
      <c r="D57">
        <v>5.1834372136116968E-4</v>
      </c>
      <c r="E57">
        <v>0</v>
      </c>
      <c r="F57">
        <v>2.2911754043288379E-2</v>
      </c>
      <c r="G57">
        <v>0.1900380780047044</v>
      </c>
      <c r="H57">
        <v>0.27191851171025938</v>
      </c>
      <c r="I57">
        <v>2.5502078219581392E-3</v>
      </c>
      <c r="J57">
        <v>63.742371234424965</v>
      </c>
      <c r="K57">
        <v>0</v>
      </c>
      <c r="L57">
        <v>0</v>
      </c>
      <c r="M57">
        <v>8.0668723814909526E-3</v>
      </c>
      <c r="N57">
        <v>4.3584429927818746E-3</v>
      </c>
      <c r="O57">
        <v>0.8681446555616219</v>
      </c>
      <c r="P57">
        <v>6.1080203746818995E-2</v>
      </c>
      <c r="Q57">
        <v>26.205182729995549</v>
      </c>
      <c r="R57">
        <v>0.23625089627187279</v>
      </c>
      <c r="S57">
        <v>91.614623605248312</v>
      </c>
    </row>
    <row r="58" spans="1:19">
      <c r="A58" t="s">
        <v>230</v>
      </c>
      <c r="B58" s="34" t="s">
        <v>97</v>
      </c>
      <c r="C58">
        <v>8.9382409072434221E-2</v>
      </c>
      <c r="D58">
        <v>0</v>
      </c>
      <c r="E58">
        <v>0</v>
      </c>
      <c r="F58">
        <v>3.4321736567876071E-2</v>
      </c>
      <c r="G58">
        <v>8.1958371400148167E-4</v>
      </c>
      <c r="H58">
        <v>0.11101396895320903</v>
      </c>
      <c r="I58">
        <v>6.773764436474039E-6</v>
      </c>
      <c r="J58">
        <v>26.267561270714907</v>
      </c>
      <c r="K58">
        <v>4.788221251214031E-4</v>
      </c>
      <c r="L58">
        <v>0</v>
      </c>
      <c r="M58">
        <v>1.9301458172833463E-3</v>
      </c>
      <c r="N58">
        <v>1.8170404766646442E-2</v>
      </c>
      <c r="O58">
        <v>1.1995764760079908</v>
      </c>
      <c r="P58">
        <v>2.4760984788347429E-2</v>
      </c>
      <c r="Q58">
        <v>12.942745983834222</v>
      </c>
      <c r="R58">
        <v>0.13956067448711806</v>
      </c>
      <c r="S58">
        <v>40.830329234613032</v>
      </c>
    </row>
    <row r="59" spans="1:19">
      <c r="A59" t="s">
        <v>230</v>
      </c>
      <c r="B59" s="34" t="s">
        <v>98</v>
      </c>
      <c r="C59">
        <v>2.5697948513631275E-2</v>
      </c>
      <c r="D59">
        <v>0</v>
      </c>
      <c r="E59">
        <v>4.2992926473353066E-2</v>
      </c>
      <c r="F59">
        <v>1.167656065790279E-4</v>
      </c>
      <c r="G59">
        <v>4.2053290167434199E-3</v>
      </c>
      <c r="H59">
        <v>0.31918920706582377</v>
      </c>
      <c r="I59">
        <v>0</v>
      </c>
      <c r="J59">
        <v>1.3299671178448023</v>
      </c>
      <c r="K59">
        <v>2.8560116170472938E-5</v>
      </c>
      <c r="L59">
        <v>3.4093336292151832</v>
      </c>
      <c r="M59">
        <v>0</v>
      </c>
      <c r="N59">
        <v>6.4208818513723287E-2</v>
      </c>
      <c r="O59">
        <v>9.2250751053171598E-2</v>
      </c>
      <c r="P59">
        <v>8.3609057316092361E-2</v>
      </c>
      <c r="Q59">
        <v>0.12864407801293964</v>
      </c>
      <c r="R59">
        <v>0.20118207987407288</v>
      </c>
      <c r="S59">
        <v>5.7014262686222992</v>
      </c>
    </row>
    <row r="60" spans="1:19">
      <c r="A60" t="s">
        <v>48</v>
      </c>
      <c r="B60" s="34" t="s">
        <v>99</v>
      </c>
      <c r="C60">
        <v>0.15833258953013019</v>
      </c>
      <c r="D60">
        <v>2.54059775028459E-3</v>
      </c>
      <c r="E60">
        <v>0</v>
      </c>
      <c r="F60">
        <v>2.0956450864746401E-3</v>
      </c>
      <c r="G60">
        <v>0</v>
      </c>
      <c r="H60">
        <v>6.9274038936661952E-4</v>
      </c>
      <c r="I60">
        <v>0</v>
      </c>
      <c r="J60">
        <v>9.6484651284519032</v>
      </c>
      <c r="K60">
        <v>0</v>
      </c>
      <c r="L60">
        <v>0</v>
      </c>
      <c r="M60">
        <v>2.3800208345633678E-2</v>
      </c>
      <c r="N60">
        <v>7.207578313622065E-3</v>
      </c>
      <c r="O60">
        <v>0.88704139430376472</v>
      </c>
      <c r="P60">
        <v>1.6479392157860318E-2</v>
      </c>
      <c r="Q60">
        <v>5.5849603595634676</v>
      </c>
      <c r="R60">
        <v>0.20922811711382039</v>
      </c>
      <c r="S60">
        <v>16.540843751006378</v>
      </c>
    </row>
    <row r="61" spans="1:19">
      <c r="A61" t="s">
        <v>48</v>
      </c>
      <c r="B61" s="34" t="s">
        <v>101</v>
      </c>
      <c r="C61">
        <v>2.5073267699321722E-2</v>
      </c>
      <c r="D61">
        <v>0.11061094689699669</v>
      </c>
      <c r="E61">
        <v>1.7598337629164291</v>
      </c>
      <c r="F61">
        <v>3.3917381094211496E-2</v>
      </c>
      <c r="G61">
        <v>0.18870258190372269</v>
      </c>
      <c r="H61">
        <v>0.31819804919428485</v>
      </c>
      <c r="I61">
        <v>0.39847899734879277</v>
      </c>
      <c r="J61">
        <v>27.762467391347769</v>
      </c>
      <c r="K61">
        <v>1.1262372252691666E-3</v>
      </c>
      <c r="L61">
        <v>5.1260513165613304</v>
      </c>
      <c r="M61">
        <v>3.8417644680022818</v>
      </c>
      <c r="N61">
        <v>0.75099205044080364</v>
      </c>
      <c r="O61">
        <v>4.730738958707434</v>
      </c>
      <c r="P61">
        <v>0.35085305801320565</v>
      </c>
      <c r="Q61">
        <v>11.760845147386178</v>
      </c>
      <c r="R61">
        <v>0.71585781747977251</v>
      </c>
      <c r="S61">
        <v>57.875511432218332</v>
      </c>
    </row>
    <row r="62" spans="1:19">
      <c r="A62" t="s">
        <v>48</v>
      </c>
      <c r="B62" s="34" t="s">
        <v>102</v>
      </c>
      <c r="C62">
        <v>0.16955304925402981</v>
      </c>
      <c r="D62">
        <v>3.1755087176014385E-2</v>
      </c>
      <c r="E62">
        <v>0</v>
      </c>
      <c r="F62">
        <v>0</v>
      </c>
      <c r="G62">
        <v>0</v>
      </c>
      <c r="H62">
        <v>2.4053170435429649E-3</v>
      </c>
      <c r="I62">
        <v>8.2524336666391918E-3</v>
      </c>
      <c r="J62">
        <v>0.13865773984807106</v>
      </c>
      <c r="K62">
        <v>2.5765908410191329E-6</v>
      </c>
      <c r="L62">
        <v>0</v>
      </c>
      <c r="M62">
        <v>5.0171859806411589E-2</v>
      </c>
      <c r="N62">
        <v>1.6212966257729278E-2</v>
      </c>
      <c r="O62">
        <v>0.13111830364911725</v>
      </c>
      <c r="P62">
        <v>3.1643675820621553E-2</v>
      </c>
      <c r="Q62">
        <v>5.9110284963281856E-2</v>
      </c>
      <c r="R62">
        <v>0.10104945277711863</v>
      </c>
      <c r="S62">
        <v>0.73993274685392407</v>
      </c>
    </row>
    <row r="63" spans="1:19">
      <c r="A63" t="s">
        <v>48</v>
      </c>
      <c r="B63" s="34" t="s">
        <v>103</v>
      </c>
      <c r="C63">
        <v>0</v>
      </c>
      <c r="D63">
        <v>1.28689856899733E-5</v>
      </c>
      <c r="E63">
        <v>0.1744387719125271</v>
      </c>
      <c r="F63">
        <v>0</v>
      </c>
      <c r="G63">
        <v>3.3776977456767554E-5</v>
      </c>
      <c r="H63">
        <v>3.7201382678375694E-5</v>
      </c>
      <c r="I63">
        <v>0</v>
      </c>
      <c r="J63">
        <v>4.9255274561911619</v>
      </c>
      <c r="K63">
        <v>9.5973507597046925E-5</v>
      </c>
      <c r="L63">
        <v>3.7572490107353929</v>
      </c>
      <c r="M63">
        <v>0.96469502977640786</v>
      </c>
      <c r="N63">
        <v>0.28320311739257065</v>
      </c>
      <c r="O63">
        <v>2.0690647873095713E-2</v>
      </c>
      <c r="P63">
        <v>1.2556032445427689E-2</v>
      </c>
      <c r="Q63">
        <v>3.1630622780470929</v>
      </c>
      <c r="R63">
        <v>4.0489377912173552E-2</v>
      </c>
      <c r="S63">
        <v>13.342091543138963</v>
      </c>
    </row>
    <row r="64" spans="1:19">
      <c r="A64" t="s">
        <v>48</v>
      </c>
      <c r="B64" s="34" t="s">
        <v>104</v>
      </c>
      <c r="C64">
        <v>0</v>
      </c>
      <c r="D64">
        <v>6.8577447811168923E-3</v>
      </c>
      <c r="E64">
        <v>1.2480477154063863E-2</v>
      </c>
      <c r="F64">
        <v>1.2198213343861397E-5</v>
      </c>
      <c r="G64">
        <v>2.3823278852283636E-2</v>
      </c>
      <c r="H64">
        <v>0</v>
      </c>
      <c r="I64">
        <v>0.10411828504749465</v>
      </c>
      <c r="J64">
        <v>1.4323952819114254</v>
      </c>
      <c r="K64">
        <v>6.493072147140122E-4</v>
      </c>
      <c r="L64">
        <v>1.2280513994312514E-2</v>
      </c>
      <c r="M64">
        <v>6.9596218903882345E-2</v>
      </c>
      <c r="N64">
        <v>1.8864745228537316E-2</v>
      </c>
      <c r="O64">
        <v>7.3503600840041372E-2</v>
      </c>
      <c r="P64">
        <v>4.7737527838695115E-2</v>
      </c>
      <c r="Q64">
        <v>1.4134839806796577</v>
      </c>
      <c r="R64">
        <v>0.32848629452682943</v>
      </c>
      <c r="S64">
        <v>3.5442894551866857</v>
      </c>
    </row>
    <row r="65" spans="1:19">
      <c r="A65" t="s">
        <v>48</v>
      </c>
      <c r="B65" s="34" t="s">
        <v>105</v>
      </c>
      <c r="C65">
        <v>9.9817341031727125E-4</v>
      </c>
      <c r="D65">
        <v>9.6517392673689528E-6</v>
      </c>
      <c r="E65">
        <v>0.96689421427175404</v>
      </c>
      <c r="F65">
        <v>0</v>
      </c>
      <c r="G65">
        <v>1.0383596089279301</v>
      </c>
      <c r="H65">
        <v>1.8600691339187847E-5</v>
      </c>
      <c r="I65">
        <v>1.0160646654711059E-5</v>
      </c>
      <c r="J65">
        <v>13.100691044115536</v>
      </c>
      <c r="K65">
        <v>7.0906564730854882E-7</v>
      </c>
      <c r="L65">
        <v>0</v>
      </c>
      <c r="M65">
        <v>0.44700856770572273</v>
      </c>
      <c r="N65">
        <v>0.11753435910258503</v>
      </c>
      <c r="O65">
        <v>4.3685797714175578E-2</v>
      </c>
      <c r="P65">
        <v>3.4386604557177236E-3</v>
      </c>
      <c r="Q65">
        <v>4.1263216326671994</v>
      </c>
      <c r="R65">
        <v>0.4565930746067508</v>
      </c>
      <c r="S65">
        <v>20.301564255120866</v>
      </c>
    </row>
    <row r="66" spans="1:19">
      <c r="A66" t="s">
        <v>48</v>
      </c>
      <c r="B66" s="34" t="s">
        <v>106</v>
      </c>
      <c r="C66">
        <v>1.5529870699093173E-2</v>
      </c>
      <c r="D66">
        <v>1.9363841655462011E-5</v>
      </c>
      <c r="E66">
        <v>2.0975577484527719E-3</v>
      </c>
      <c r="F66">
        <v>0.1012912867031357</v>
      </c>
      <c r="G66">
        <v>0.22645078575406608</v>
      </c>
      <c r="H66">
        <v>1.5561930089634206</v>
      </c>
      <c r="I66">
        <v>2.2481415615050793E-2</v>
      </c>
      <c r="J66">
        <v>7.6066861832941868E-2</v>
      </c>
      <c r="K66">
        <v>1.4960957317455836E-7</v>
      </c>
      <c r="L66">
        <v>0</v>
      </c>
      <c r="M66">
        <v>6.1993903193922506E-2</v>
      </c>
      <c r="N66">
        <v>5.6006852910215343E-3</v>
      </c>
      <c r="O66">
        <v>1.552730127454538E-2</v>
      </c>
      <c r="P66">
        <v>1.3116720699660078E-2</v>
      </c>
      <c r="Q66">
        <v>5.5497706091131249E-2</v>
      </c>
      <c r="R66">
        <v>1.3195268634247341</v>
      </c>
      <c r="S66">
        <v>3.471393480742222</v>
      </c>
    </row>
    <row r="67" spans="1:19">
      <c r="A67" t="s">
        <v>230</v>
      </c>
      <c r="B67" s="34" t="s">
        <v>107</v>
      </c>
      <c r="C67">
        <v>2.8004264144612101E-2</v>
      </c>
      <c r="D67">
        <v>6.4344928447646055E-6</v>
      </c>
      <c r="E67">
        <v>0</v>
      </c>
      <c r="F67">
        <v>1.1761312407841729E-2</v>
      </c>
      <c r="G67">
        <v>3.1848104301898772E-2</v>
      </c>
      <c r="H67">
        <v>0.24529827640201063</v>
      </c>
      <c r="I67">
        <v>0.25529198160157129</v>
      </c>
      <c r="J67">
        <v>1.1986054236236896</v>
      </c>
      <c r="K67">
        <v>5.3179923542590046E-7</v>
      </c>
      <c r="L67">
        <v>2.1461370503104149E-2</v>
      </c>
      <c r="M67">
        <v>2.3960819473118988</v>
      </c>
      <c r="N67">
        <v>6.7246915261556239E-3</v>
      </c>
      <c r="O67">
        <v>0.57988941714100406</v>
      </c>
      <c r="P67">
        <v>4.5930920380747864E-3</v>
      </c>
      <c r="Q67">
        <v>0.46156779806089787</v>
      </c>
      <c r="R67">
        <v>1.0176948135649297</v>
      </c>
      <c r="S67">
        <v>6.2588294589195357</v>
      </c>
    </row>
    <row r="68" spans="1:19">
      <c r="A68" t="s">
        <v>48</v>
      </c>
      <c r="B68" s="34" t="s">
        <v>108</v>
      </c>
      <c r="C68">
        <v>1.5214898150262002E-6</v>
      </c>
      <c r="D68">
        <v>7.785609345540756E-2</v>
      </c>
      <c r="E68">
        <v>3.5729789666305578E-3</v>
      </c>
      <c r="F68">
        <v>4.3245080980875983E-3</v>
      </c>
      <c r="G68">
        <v>2.069987773014148E-3</v>
      </c>
      <c r="H68">
        <v>0.68845298923813658</v>
      </c>
      <c r="I68">
        <v>0.190598061650185</v>
      </c>
      <c r="J68">
        <v>0</v>
      </c>
      <c r="K68">
        <v>3.1959624078781168E-4</v>
      </c>
      <c r="L68">
        <v>3.808501585491797E-2</v>
      </c>
      <c r="M68">
        <v>3.3674886002737878</v>
      </c>
      <c r="N68">
        <v>0.71384315126487863</v>
      </c>
      <c r="O68">
        <v>1.977797916754497</v>
      </c>
      <c r="P68">
        <v>2.6917146878020048E-2</v>
      </c>
      <c r="Q68">
        <v>1.074176174004279</v>
      </c>
      <c r="R68">
        <v>0.72499347459293517</v>
      </c>
      <c r="S68">
        <v>8.8904972165355503</v>
      </c>
    </row>
    <row r="69" spans="1:19">
      <c r="A69" t="s">
        <v>230</v>
      </c>
      <c r="B69" s="34" t="s">
        <v>109</v>
      </c>
      <c r="C69">
        <v>9.7983044972118627E-3</v>
      </c>
      <c r="D69">
        <v>6.6867803792306724E-2</v>
      </c>
      <c r="E69">
        <v>0</v>
      </c>
      <c r="F69">
        <v>1.1450145352940755E-2</v>
      </c>
      <c r="G69">
        <v>5.2045866314525568E-2</v>
      </c>
      <c r="H69">
        <v>2.1352072936043243E-2</v>
      </c>
      <c r="I69">
        <v>7.1083997930134757E-3</v>
      </c>
      <c r="J69">
        <v>0</v>
      </c>
      <c r="K69">
        <v>6.3305735586224321E-3</v>
      </c>
      <c r="L69">
        <v>0</v>
      </c>
      <c r="M69">
        <v>0.49904415745481856</v>
      </c>
      <c r="N69">
        <v>0.43748062575454938</v>
      </c>
      <c r="O69">
        <v>3.7380019341515265</v>
      </c>
      <c r="P69">
        <v>0.28070294323296352</v>
      </c>
      <c r="Q69">
        <v>6.4843954187097097E-3</v>
      </c>
      <c r="R69">
        <v>0.59149510393432791</v>
      </c>
      <c r="S69">
        <v>5.7281623261908408</v>
      </c>
    </row>
    <row r="70" spans="1:19">
      <c r="A70" t="s">
        <v>48</v>
      </c>
      <c r="B70" s="34" t="s">
        <v>110</v>
      </c>
      <c r="C70">
        <v>1.0022817466190936E-3</v>
      </c>
      <c r="D70">
        <v>2.1666338926999984E-3</v>
      </c>
      <c r="E70">
        <v>6.2224864288431547E-3</v>
      </c>
      <c r="F70">
        <v>1.4950531466130013E-2</v>
      </c>
      <c r="G70">
        <v>0</v>
      </c>
      <c r="H70">
        <v>1.9715168149957663E-2</v>
      </c>
      <c r="I70">
        <v>2.8577517533834751E-2</v>
      </c>
      <c r="J70">
        <v>2.1483200359568855E-3</v>
      </c>
      <c r="K70">
        <v>6.5482249571591211E-6</v>
      </c>
      <c r="L70">
        <v>0</v>
      </c>
      <c r="M70">
        <v>2.4684526977807764E-2</v>
      </c>
      <c r="N70">
        <v>0.67878898763520823</v>
      </c>
      <c r="O70">
        <v>0.57150941148626089</v>
      </c>
      <c r="P70">
        <v>5.5861600420989532E-2</v>
      </c>
      <c r="Q70">
        <v>6.1666778436801906E-3</v>
      </c>
      <c r="R70">
        <v>4.2625812836028842E-2</v>
      </c>
      <c r="S70">
        <v>1.4544265046787359</v>
      </c>
    </row>
    <row r="71" spans="1:19">
      <c r="A71" t="s">
        <v>48</v>
      </c>
      <c r="B71" s="34" t="s">
        <v>111</v>
      </c>
      <c r="C71">
        <v>0.30581298648074906</v>
      </c>
      <c r="D71">
        <v>2.7076838024608918E-5</v>
      </c>
      <c r="E71">
        <v>1.8309304305574869E-5</v>
      </c>
      <c r="F71">
        <v>0</v>
      </c>
      <c r="G71">
        <v>6.7983445321218028E-5</v>
      </c>
      <c r="H71">
        <v>1.1724880793906323E-4</v>
      </c>
      <c r="I71">
        <v>6.4173999856365072E-6</v>
      </c>
      <c r="J71">
        <v>2.7485432722954783E-2</v>
      </c>
      <c r="K71">
        <v>5.7032494171771475E-7</v>
      </c>
      <c r="L71">
        <v>0</v>
      </c>
      <c r="M71">
        <v>0.27288563653499409</v>
      </c>
      <c r="N71">
        <v>2.5286975619692953E-2</v>
      </c>
      <c r="O71">
        <v>2.7614761520540299</v>
      </c>
      <c r="P71">
        <v>8.8147450516551373E-3</v>
      </c>
      <c r="Q71">
        <v>0.44712440815490595</v>
      </c>
      <c r="R71">
        <v>0.33580714184967064</v>
      </c>
      <c r="S71">
        <v>4.1849310845897207</v>
      </c>
    </row>
    <row r="72" spans="1:19">
      <c r="A72" t="s">
        <v>230</v>
      </c>
      <c r="B72" s="34" t="s">
        <v>112</v>
      </c>
      <c r="C72">
        <v>9.8530827942599597E-2</v>
      </c>
      <c r="D72">
        <v>0</v>
      </c>
      <c r="E72">
        <v>0.62276375614083079</v>
      </c>
      <c r="F72">
        <v>2.4551532799232945E-5</v>
      </c>
      <c r="G72">
        <v>0</v>
      </c>
      <c r="H72">
        <v>0</v>
      </c>
      <c r="I72">
        <v>2.0902764632300119E-2</v>
      </c>
      <c r="J72">
        <v>1.1487487092251172</v>
      </c>
      <c r="K72">
        <v>6.0371268943271161E-4</v>
      </c>
      <c r="L72">
        <v>2.2340950437288996</v>
      </c>
      <c r="M72">
        <v>7.7406419017194139E-2</v>
      </c>
      <c r="N72">
        <v>1.2175353281662638E-4</v>
      </c>
      <c r="O72">
        <v>0.15999771324811718</v>
      </c>
      <c r="P72">
        <v>2.8745849044454985E-2</v>
      </c>
      <c r="Q72">
        <v>0.12847837334955159</v>
      </c>
      <c r="R72">
        <v>7.2027579634713845E-2</v>
      </c>
      <c r="S72">
        <v>4.5924470537195248</v>
      </c>
    </row>
    <row r="73" spans="1:19">
      <c r="A73" t="s">
        <v>48</v>
      </c>
      <c r="B73" s="34" t="s">
        <v>113</v>
      </c>
      <c r="C73">
        <v>7.4281248406560252E-4</v>
      </c>
      <c r="D73">
        <v>6.3761921189726678E-3</v>
      </c>
      <c r="E73">
        <v>0.46507145855668597</v>
      </c>
      <c r="F73">
        <v>0</v>
      </c>
      <c r="G73">
        <v>0</v>
      </c>
      <c r="H73">
        <v>2.6953877795541814E-2</v>
      </c>
      <c r="I73">
        <v>0</v>
      </c>
      <c r="J73">
        <v>4.7907533564739424E-4</v>
      </c>
      <c r="K73">
        <v>1.4919012377712093E-6</v>
      </c>
      <c r="L73">
        <v>0</v>
      </c>
      <c r="M73">
        <v>3.6827537253259379E-2</v>
      </c>
      <c r="N73">
        <v>1.4476504227182829E-2</v>
      </c>
      <c r="O73">
        <v>0.33060588667663637</v>
      </c>
      <c r="P73">
        <v>0.10032174051744036</v>
      </c>
      <c r="Q73">
        <v>0.41689969809480942</v>
      </c>
      <c r="R73">
        <v>0.21751108850782686</v>
      </c>
      <c r="S73">
        <v>1.6162673634695466</v>
      </c>
    </row>
    <row r="74" spans="1:19">
      <c r="A74" t="s">
        <v>48</v>
      </c>
      <c r="B74" s="34" t="s">
        <v>114</v>
      </c>
      <c r="C74">
        <v>7.9315851692616235E-3</v>
      </c>
      <c r="D74">
        <v>1.9660694103862397E-5</v>
      </c>
      <c r="E74">
        <v>6.5037518304222885E-6</v>
      </c>
      <c r="F74">
        <v>0</v>
      </c>
      <c r="G74">
        <v>1.8708723517946169E-5</v>
      </c>
      <c r="H74">
        <v>2.0605466666268057E-5</v>
      </c>
      <c r="I74">
        <v>6.0355851001503424E-6</v>
      </c>
      <c r="J74">
        <v>0</v>
      </c>
      <c r="K74">
        <v>0</v>
      </c>
      <c r="L74">
        <v>2.8464073152639173</v>
      </c>
      <c r="M74">
        <v>0</v>
      </c>
      <c r="N74">
        <v>8.9725687206048121E-2</v>
      </c>
      <c r="O74">
        <v>0.39095697659453776</v>
      </c>
      <c r="P74">
        <v>0.11720764457509247</v>
      </c>
      <c r="Q74">
        <v>0.18327058857063605</v>
      </c>
      <c r="R74">
        <v>7.8849164272057237E-2</v>
      </c>
      <c r="S74">
        <v>3.714420475872771</v>
      </c>
    </row>
    <row r="75" spans="1:19">
      <c r="A75" t="s">
        <v>230</v>
      </c>
      <c r="B75" s="34" t="s">
        <v>115</v>
      </c>
      <c r="C75">
        <v>1.3181835348672344E-3</v>
      </c>
      <c r="D75">
        <v>0</v>
      </c>
      <c r="E75">
        <v>1.7339860590698919E-2</v>
      </c>
      <c r="F75">
        <v>6.7564660324315184E-6</v>
      </c>
      <c r="G75">
        <v>0.20209545294305542</v>
      </c>
      <c r="H75">
        <v>0</v>
      </c>
      <c r="I75">
        <v>0</v>
      </c>
      <c r="J75">
        <v>1.4602455175407272</v>
      </c>
      <c r="K75">
        <v>0</v>
      </c>
      <c r="L75">
        <v>6.1648800908699286E-2</v>
      </c>
      <c r="M75">
        <v>0</v>
      </c>
      <c r="N75">
        <v>1.4533040737774172E-4</v>
      </c>
      <c r="O75">
        <v>9.2440732234535972E-2</v>
      </c>
      <c r="P75">
        <v>2.3039524156438063E-2</v>
      </c>
      <c r="Q75">
        <v>0.66842495597475704</v>
      </c>
      <c r="R75">
        <v>0.21499836290431062</v>
      </c>
      <c r="S75">
        <v>2.7417034776613036</v>
      </c>
    </row>
    <row r="76" spans="1:19">
      <c r="A76" t="s">
        <v>48</v>
      </c>
      <c r="B76" s="33" t="s">
        <v>116</v>
      </c>
      <c r="C76">
        <v>0</v>
      </c>
      <c r="D76">
        <v>4.8372861982670656E-6</v>
      </c>
      <c r="E76">
        <v>0</v>
      </c>
      <c r="F76">
        <v>8.3431000704317082E-2</v>
      </c>
      <c r="G76">
        <v>0.15450209581952201</v>
      </c>
      <c r="H76">
        <v>1.5454099997924686E-5</v>
      </c>
      <c r="I76">
        <v>1.5788362428992286E-5</v>
      </c>
      <c r="J76">
        <v>4.8599808331573513E-2</v>
      </c>
      <c r="K76">
        <v>1.0832806194294164E-6</v>
      </c>
      <c r="L76">
        <v>0</v>
      </c>
      <c r="M76">
        <v>1.3066108014459417</v>
      </c>
      <c r="N76">
        <v>2.3964334895779871E-2</v>
      </c>
      <c r="O76">
        <v>0.66986143284484001</v>
      </c>
      <c r="P76">
        <v>0.11575202142605789</v>
      </c>
      <c r="Q76">
        <v>0.16394570814357223</v>
      </c>
      <c r="R76">
        <v>0.13592949029602153</v>
      </c>
      <c r="S76">
        <v>2.7026338569371546</v>
      </c>
    </row>
    <row r="77" spans="1:19">
      <c r="A77" t="s">
        <v>48</v>
      </c>
      <c r="B77" s="33" t="s">
        <v>117</v>
      </c>
      <c r="C77">
        <v>1.6854753992490146E-6</v>
      </c>
      <c r="D77">
        <v>4.8195263251393783E-6</v>
      </c>
      <c r="E77">
        <v>1.4726778758245018E-5</v>
      </c>
      <c r="F77">
        <v>7.7127056133033278E-2</v>
      </c>
      <c r="G77">
        <v>0</v>
      </c>
      <c r="H77">
        <v>7.3193846858998768E-6</v>
      </c>
      <c r="I77">
        <v>0</v>
      </c>
      <c r="J77">
        <v>1.1811535650764426E-2</v>
      </c>
      <c r="K77">
        <v>4.0637526874154339E-3</v>
      </c>
      <c r="L77">
        <v>0</v>
      </c>
      <c r="M77">
        <v>1.2363735943235383</v>
      </c>
      <c r="N77">
        <v>3.2281092635656705E-2</v>
      </c>
      <c r="O77">
        <v>1.0472973864580126E-2</v>
      </c>
      <c r="P77">
        <v>2.3935030317787209E-2</v>
      </c>
      <c r="Q77">
        <v>2.47974653230699</v>
      </c>
      <c r="R77">
        <v>0.17846786587647756</v>
      </c>
      <c r="S77">
        <v>4.0543079849609285</v>
      </c>
    </row>
    <row r="78" spans="1:19">
      <c r="A78" t="s">
        <v>48</v>
      </c>
      <c r="B78" s="33" t="s">
        <v>118</v>
      </c>
      <c r="C78">
        <v>1.0804484220565236E-2</v>
      </c>
      <c r="D78">
        <v>4.2919866208705582E-2</v>
      </c>
      <c r="E78">
        <v>0</v>
      </c>
      <c r="F78">
        <v>2.4000026206394409E-6</v>
      </c>
      <c r="G78">
        <v>0.18237688518713924</v>
      </c>
      <c r="H78">
        <v>1.0302733333134029E-5</v>
      </c>
      <c r="I78">
        <v>0.25457118806547818</v>
      </c>
      <c r="J78">
        <v>0</v>
      </c>
      <c r="K78">
        <v>4.5818923309071113E-3</v>
      </c>
      <c r="L78">
        <v>0</v>
      </c>
      <c r="M78">
        <v>1.2320808645535521</v>
      </c>
      <c r="N78">
        <v>4.9881167976067786E-2</v>
      </c>
      <c r="O78">
        <v>4.1709893464457082E-2</v>
      </c>
      <c r="P78">
        <v>0.14021606924846708</v>
      </c>
      <c r="Q78">
        <v>3.2469260346069291</v>
      </c>
      <c r="R78">
        <v>0.13040689062476218</v>
      </c>
      <c r="S78">
        <v>5.3364879392229341</v>
      </c>
    </row>
    <row r="79" spans="1:19">
      <c r="A79" t="s">
        <v>48</v>
      </c>
      <c r="B79" s="33" t="s">
        <v>119</v>
      </c>
      <c r="C79">
        <v>1.2641065496588055E-6</v>
      </c>
      <c r="D79">
        <v>7.699835139020017E-2</v>
      </c>
      <c r="E79">
        <v>7.0989054644783778E-2</v>
      </c>
      <c r="F79">
        <v>3.3782330159937146E-6</v>
      </c>
      <c r="G79">
        <v>6.7556091259390882E-4</v>
      </c>
      <c r="H79">
        <v>0</v>
      </c>
      <c r="I79">
        <v>0.14741649764745546</v>
      </c>
      <c r="J79">
        <v>7.1895561122558718</v>
      </c>
      <c r="K79">
        <v>2.6555010901319065E-7</v>
      </c>
      <c r="L79">
        <v>0.31216362665750808</v>
      </c>
      <c r="M79">
        <v>0.38687149253087227</v>
      </c>
      <c r="N79">
        <v>0.67184106434380197</v>
      </c>
      <c r="O79">
        <v>1.4383884872302133E-3</v>
      </c>
      <c r="P79">
        <v>4.296372197703846E-2</v>
      </c>
      <c r="Q79">
        <v>1.2129584451876951</v>
      </c>
      <c r="R79">
        <v>7.7189100264817512E-2</v>
      </c>
      <c r="S79">
        <v>10.191066324189592</v>
      </c>
    </row>
    <row r="80" spans="1:19">
      <c r="A80" t="s">
        <v>48</v>
      </c>
      <c r="B80" s="33" t="s">
        <v>120</v>
      </c>
      <c r="C80">
        <v>5.9870727620037201E-7</v>
      </c>
      <c r="D80">
        <v>0</v>
      </c>
      <c r="E80">
        <v>0</v>
      </c>
      <c r="F80">
        <v>4.2849850229043085E-4</v>
      </c>
      <c r="G80">
        <v>1.9784031021963244E-4</v>
      </c>
      <c r="H80">
        <v>0.1327246796074526</v>
      </c>
      <c r="I80">
        <v>0</v>
      </c>
      <c r="J80">
        <v>8.429573674367191</v>
      </c>
      <c r="K80">
        <v>0</v>
      </c>
      <c r="L80">
        <v>0</v>
      </c>
      <c r="M80">
        <v>1.0751777623608518</v>
      </c>
      <c r="N80">
        <v>0.23773033372363273</v>
      </c>
      <c r="O80">
        <v>3.9685143946428525E-3</v>
      </c>
      <c r="P80">
        <v>0.20618572911081401</v>
      </c>
      <c r="Q80">
        <v>0.2158494109842195</v>
      </c>
      <c r="R80">
        <v>1.3130894880397648E-2</v>
      </c>
      <c r="S80">
        <v>10.314967936949415</v>
      </c>
    </row>
    <row r="81" spans="1:19">
      <c r="A81" t="s">
        <v>48</v>
      </c>
      <c r="B81" s="33" t="s">
        <v>121</v>
      </c>
      <c r="C81">
        <v>8.4273769962450729E-7</v>
      </c>
      <c r="D81">
        <v>0</v>
      </c>
      <c r="E81">
        <v>0.25400603200879601</v>
      </c>
      <c r="F81">
        <v>5.4344489979207822E-6</v>
      </c>
      <c r="G81">
        <v>0</v>
      </c>
      <c r="H81">
        <v>0.23079117096624202</v>
      </c>
      <c r="I81">
        <v>5.630836801273631E-6</v>
      </c>
      <c r="J81">
        <v>0</v>
      </c>
      <c r="K81">
        <v>5.7694693401333375E-5</v>
      </c>
      <c r="L81">
        <v>0</v>
      </c>
      <c r="M81">
        <v>0.12656049078555043</v>
      </c>
      <c r="N81">
        <v>0.609661276194565</v>
      </c>
      <c r="O81">
        <v>1.5634916851212211E-2</v>
      </c>
      <c r="P81">
        <v>8.3744502104281082E-2</v>
      </c>
      <c r="Q81">
        <v>1.7121897179663392E-2</v>
      </c>
      <c r="R81">
        <v>5.3722447731274769E-4</v>
      </c>
      <c r="S81">
        <v>1.3381271132841448</v>
      </c>
    </row>
    <row r="82" spans="1:19">
      <c r="A82" t="s">
        <v>48</v>
      </c>
      <c r="B82" s="33" t="s">
        <v>122</v>
      </c>
      <c r="C82">
        <v>0</v>
      </c>
      <c r="D82">
        <v>1.9089643219502683E-2</v>
      </c>
      <c r="E82">
        <v>2.7972183655577965E-5</v>
      </c>
      <c r="F82">
        <v>0</v>
      </c>
      <c r="G82">
        <v>8.8288620331908874E-3</v>
      </c>
      <c r="H82">
        <v>0</v>
      </c>
      <c r="I82">
        <v>6.2580661260895454E-2</v>
      </c>
      <c r="J82">
        <v>7.163767592868453E-2</v>
      </c>
      <c r="K82">
        <v>0</v>
      </c>
      <c r="L82">
        <v>0</v>
      </c>
      <c r="M82">
        <v>0.11166140543531355</v>
      </c>
      <c r="N82">
        <v>3.6492560049737222E-2</v>
      </c>
      <c r="O82">
        <v>1.5947876033817465</v>
      </c>
      <c r="P82">
        <v>6.4118051954235256E-2</v>
      </c>
      <c r="Q82">
        <v>9.7101106439367868E-4</v>
      </c>
      <c r="R82">
        <v>0.10002203530899578</v>
      </c>
      <c r="S82">
        <v>2.0702174818212598</v>
      </c>
    </row>
    <row r="83" spans="1:19">
      <c r="A83" t="s">
        <v>48</v>
      </c>
      <c r="B83" s="33" t="s">
        <v>123</v>
      </c>
      <c r="C83">
        <v>1.3556835853911764E-6</v>
      </c>
      <c r="D83">
        <v>0</v>
      </c>
      <c r="E83">
        <v>0</v>
      </c>
      <c r="F83">
        <v>4.4074563422240587E-3</v>
      </c>
      <c r="G83">
        <v>3.936386973713013E-5</v>
      </c>
      <c r="H83">
        <v>4.3354689850616523E-5</v>
      </c>
      <c r="I83">
        <v>6.4463765630051739E-4</v>
      </c>
      <c r="J83">
        <v>3.3011473042222406E-2</v>
      </c>
      <c r="K83">
        <v>1.8618395223879425E-5</v>
      </c>
      <c r="L83">
        <v>0.33573933181764914</v>
      </c>
      <c r="M83">
        <v>0.23041311996999525</v>
      </c>
      <c r="N83">
        <v>7.1034907585882934E-3</v>
      </c>
      <c r="O83">
        <v>1.5778717966830413</v>
      </c>
      <c r="P83">
        <v>2.7458897298707541E-2</v>
      </c>
      <c r="Q83">
        <v>0.10851011190285931</v>
      </c>
      <c r="R83">
        <v>3.8721593738912929E-2</v>
      </c>
      <c r="S83">
        <v>2.3639846018486423</v>
      </c>
    </row>
    <row r="84" spans="1:19">
      <c r="A84" t="s">
        <v>48</v>
      </c>
      <c r="B84" s="33" t="s">
        <v>124</v>
      </c>
      <c r="C84">
        <v>9.1223478462123531E-3</v>
      </c>
      <c r="D84">
        <v>1.9664066529045954E-4</v>
      </c>
      <c r="E84">
        <v>5.486821119701446E-2</v>
      </c>
      <c r="F84">
        <v>1.4215862911282073E-5</v>
      </c>
      <c r="G84">
        <v>0</v>
      </c>
      <c r="H84">
        <v>0.38627663171305571</v>
      </c>
      <c r="I84">
        <v>0</v>
      </c>
      <c r="J84">
        <v>0</v>
      </c>
      <c r="K84">
        <v>0</v>
      </c>
      <c r="L84">
        <v>0</v>
      </c>
      <c r="M84">
        <v>0.10964373520661752</v>
      </c>
      <c r="N84">
        <v>0.15507875671865889</v>
      </c>
      <c r="O84">
        <v>1.9773671337993051</v>
      </c>
      <c r="P84">
        <v>1.5221689900407398E-2</v>
      </c>
      <c r="Q84">
        <v>5.7508783310638023E-2</v>
      </c>
      <c r="R84">
        <v>2.9911356349998641E-5</v>
      </c>
      <c r="S84">
        <v>2.765328057576653</v>
      </c>
    </row>
    <row r="85" spans="1:19">
      <c r="A85" t="s">
        <v>48</v>
      </c>
      <c r="B85" s="33" t="s">
        <v>125</v>
      </c>
      <c r="C85">
        <v>0</v>
      </c>
      <c r="D85">
        <v>0</v>
      </c>
      <c r="E85">
        <v>0</v>
      </c>
      <c r="F85">
        <v>0</v>
      </c>
      <c r="G85">
        <v>1.1605404281098686E-3</v>
      </c>
      <c r="H85">
        <v>6.3949254936446209E-4</v>
      </c>
      <c r="I85">
        <v>0</v>
      </c>
      <c r="J85">
        <v>5.3976914500708517E-5</v>
      </c>
      <c r="K85">
        <v>0</v>
      </c>
      <c r="L85">
        <v>0</v>
      </c>
      <c r="M85">
        <v>2.1143092855027135E-3</v>
      </c>
      <c r="N85">
        <v>8.7372199749466972E-3</v>
      </c>
      <c r="O85">
        <v>0.47780174146859622</v>
      </c>
      <c r="P85">
        <v>4.8702345353532905E-3</v>
      </c>
      <c r="Q85">
        <v>1.3030809529041676E-2</v>
      </c>
      <c r="R85">
        <v>0.24128661831510101</v>
      </c>
      <c r="S85">
        <v>0.74969494300057704</v>
      </c>
    </row>
    <row r="86" spans="1:19">
      <c r="A86" t="s">
        <v>230</v>
      </c>
      <c r="B86" s="33" t="s">
        <v>126</v>
      </c>
      <c r="C86">
        <v>0.11616239089647706</v>
      </c>
      <c r="D86">
        <v>0</v>
      </c>
      <c r="E86">
        <v>0</v>
      </c>
      <c r="F86">
        <v>5.7540702781899711E-4</v>
      </c>
      <c r="G86">
        <v>0</v>
      </c>
      <c r="H86">
        <v>0</v>
      </c>
      <c r="I86">
        <v>0</v>
      </c>
      <c r="J86">
        <v>0.43050981741654937</v>
      </c>
      <c r="K86">
        <v>0</v>
      </c>
      <c r="L86">
        <v>4.99235343880855E-4</v>
      </c>
      <c r="M86">
        <v>7.9133908729517088E-2</v>
      </c>
      <c r="N86">
        <v>2.6654329362401086E-3</v>
      </c>
      <c r="O86">
        <v>0</v>
      </c>
      <c r="P86">
        <v>3.6385597694881255E-3</v>
      </c>
      <c r="Q86">
        <v>3.9724181606402453E-2</v>
      </c>
      <c r="R86">
        <v>3.8495299070717692E-4</v>
      </c>
      <c r="S86">
        <v>0.67329388671669221</v>
      </c>
    </row>
    <row r="87" spans="1:19">
      <c r="A87" t="s">
        <v>48</v>
      </c>
      <c r="B87" s="33" t="s">
        <v>127</v>
      </c>
      <c r="C87">
        <v>0</v>
      </c>
      <c r="D87">
        <v>0</v>
      </c>
      <c r="E87">
        <v>1.2830179269229802E-4</v>
      </c>
      <c r="F87">
        <v>0</v>
      </c>
      <c r="G87">
        <v>0</v>
      </c>
      <c r="H87">
        <v>0</v>
      </c>
      <c r="I87">
        <v>1.74425096762576E-4</v>
      </c>
      <c r="J87">
        <v>3.5984609667139011E-5</v>
      </c>
      <c r="K87">
        <v>0</v>
      </c>
      <c r="L87">
        <v>0</v>
      </c>
      <c r="M87">
        <v>5.4470648586487869E-2</v>
      </c>
      <c r="N87">
        <v>1.1884204686296584E-3</v>
      </c>
      <c r="O87">
        <v>0.5008796380284366</v>
      </c>
      <c r="P87">
        <v>1.4670053552766404E-2</v>
      </c>
      <c r="Q87">
        <v>4.7426381854620558E-5</v>
      </c>
      <c r="R87">
        <v>9.1623225303294475E-4</v>
      </c>
      <c r="S87">
        <v>0.57251113077052196</v>
      </c>
    </row>
    <row r="88" spans="1:19">
      <c r="A88" t="s">
        <v>230</v>
      </c>
      <c r="B88" s="33" t="s">
        <v>128</v>
      </c>
      <c r="C88">
        <v>2.5749982976996932E-6</v>
      </c>
      <c r="D88">
        <v>2.6082378439262754E-6</v>
      </c>
      <c r="E88">
        <v>0</v>
      </c>
      <c r="F88">
        <v>0</v>
      </c>
      <c r="G88">
        <v>1.4038918056513694E-5</v>
      </c>
      <c r="H88">
        <v>1.5462223156958999E-5</v>
      </c>
      <c r="I88">
        <v>8.4247279894249516E-3</v>
      </c>
      <c r="J88">
        <v>0</v>
      </c>
      <c r="K88">
        <v>2.4332260740167477E-4</v>
      </c>
      <c r="L88">
        <v>0</v>
      </c>
      <c r="M88">
        <v>1.0644733424953756E-3</v>
      </c>
      <c r="N88">
        <v>4.4609662722905341E-5</v>
      </c>
      <c r="O88">
        <v>0.256431644016061</v>
      </c>
      <c r="P88">
        <v>2.8702453282036799E-4</v>
      </c>
      <c r="Q88">
        <v>7.8490644266082654E-4</v>
      </c>
      <c r="R88">
        <v>1.84376380261142E-5</v>
      </c>
      <c r="S88">
        <v>0.26733383060877713</v>
      </c>
    </row>
    <row r="89" spans="1:19">
      <c r="A89" t="s">
        <v>48</v>
      </c>
      <c r="B89" s="33" t="s">
        <v>129</v>
      </c>
      <c r="C89">
        <v>1.1620477221156111E-2</v>
      </c>
      <c r="D89">
        <v>2.5698841830550379E-3</v>
      </c>
      <c r="E89">
        <v>0</v>
      </c>
      <c r="F89">
        <v>5.0700130813652322E-6</v>
      </c>
      <c r="G89">
        <v>0</v>
      </c>
      <c r="H89">
        <v>7.9460746868171839E-3</v>
      </c>
      <c r="I89">
        <v>0</v>
      </c>
      <c r="J89">
        <v>5.7887222425279106E-5</v>
      </c>
      <c r="K89">
        <v>5.037737644930651E-6</v>
      </c>
      <c r="L89">
        <v>0</v>
      </c>
      <c r="M89">
        <v>2.3012278069103331E-2</v>
      </c>
      <c r="N89">
        <v>1.6062417196565093E-3</v>
      </c>
      <c r="O89">
        <v>0.16181772588669219</v>
      </c>
      <c r="P89">
        <v>1.9898835279363425E-2</v>
      </c>
      <c r="Q89">
        <v>2.2243802229866105E-2</v>
      </c>
      <c r="R89">
        <v>0.13136168181689811</v>
      </c>
      <c r="S89">
        <v>0.38214499606510799</v>
      </c>
    </row>
    <row r="90" spans="1:19">
      <c r="A90" t="s">
        <v>48</v>
      </c>
      <c r="B90" s="33" t="s">
        <v>130</v>
      </c>
      <c r="C90">
        <v>0</v>
      </c>
      <c r="D90">
        <v>0</v>
      </c>
      <c r="E90">
        <v>0</v>
      </c>
      <c r="F90">
        <v>0</v>
      </c>
      <c r="G90">
        <v>2.493073119093836E-2</v>
      </c>
      <c r="H90">
        <v>0</v>
      </c>
      <c r="I90">
        <v>0</v>
      </c>
      <c r="J90">
        <v>0</v>
      </c>
      <c r="K90">
        <v>1.4371077095010065E-7</v>
      </c>
      <c r="L90">
        <v>0</v>
      </c>
      <c r="M90">
        <v>0</v>
      </c>
      <c r="N90">
        <v>2.5838054526658993E-3</v>
      </c>
      <c r="O90">
        <v>1.8492932734716305E-2</v>
      </c>
      <c r="P90">
        <v>8.2545900968256092E-3</v>
      </c>
      <c r="Q90">
        <v>1.2216236282839077E-2</v>
      </c>
      <c r="R90">
        <v>0.1074903263207716</v>
      </c>
      <c r="S90">
        <v>0.17396876578936826</v>
      </c>
    </row>
    <row r="91" spans="1:19">
      <c r="A91" t="s">
        <v>230</v>
      </c>
      <c r="B91" s="33" t="s">
        <v>131</v>
      </c>
      <c r="C91">
        <v>4.2458655959975999E-6</v>
      </c>
      <c r="D91">
        <v>5.9301758819962913E-5</v>
      </c>
      <c r="E91">
        <v>6.9728911304110852E-2</v>
      </c>
      <c r="F91">
        <v>9.0305536820256549E-4</v>
      </c>
      <c r="G91">
        <v>0</v>
      </c>
      <c r="H91">
        <v>1.0187749003058855E-3</v>
      </c>
      <c r="I91">
        <v>0</v>
      </c>
      <c r="J91">
        <v>1.5142598977035959E-4</v>
      </c>
      <c r="K91">
        <v>0</v>
      </c>
      <c r="L91">
        <v>0.42677902522262912</v>
      </c>
      <c r="M91">
        <v>1.2971681118756351E-4</v>
      </c>
      <c r="N91">
        <v>3.4500518587719853E-2</v>
      </c>
      <c r="O91">
        <v>5.7314574207225633E-3</v>
      </c>
      <c r="P91">
        <v>1.2700409904098819E-2</v>
      </c>
      <c r="Q91">
        <v>2.2518514182650051E-3</v>
      </c>
      <c r="R91">
        <v>6.0572076616175252E-2</v>
      </c>
      <c r="S91">
        <v>0.61453077116755139</v>
      </c>
    </row>
    <row r="92" spans="1:19">
      <c r="A92" t="s">
        <v>48</v>
      </c>
      <c r="B92" s="33" t="s">
        <v>132</v>
      </c>
      <c r="C92">
        <v>0</v>
      </c>
      <c r="D92">
        <v>0</v>
      </c>
      <c r="E92">
        <v>0</v>
      </c>
      <c r="F92">
        <v>0</v>
      </c>
      <c r="G92">
        <v>0</v>
      </c>
      <c r="H92">
        <v>0</v>
      </c>
      <c r="I92">
        <v>0</v>
      </c>
      <c r="J92">
        <v>9.0288114428233257E-2</v>
      </c>
      <c r="K92">
        <v>0</v>
      </c>
      <c r="L92">
        <v>0</v>
      </c>
      <c r="M92">
        <v>7.5443579135026084E-6</v>
      </c>
      <c r="N92">
        <v>2.7121718345455292E-3</v>
      </c>
      <c r="O92">
        <v>0.14091302020156604</v>
      </c>
      <c r="P92">
        <v>3.240779207253297E-3</v>
      </c>
      <c r="Q92">
        <v>0</v>
      </c>
      <c r="R92">
        <v>1.9013066086372987E-2</v>
      </c>
      <c r="S92">
        <v>0.2561746961158633</v>
      </c>
    </row>
    <row r="93" spans="1:19">
      <c r="A93" t="s">
        <v>48</v>
      </c>
      <c r="B93" s="33" t="s">
        <v>133</v>
      </c>
      <c r="C93">
        <v>0</v>
      </c>
      <c r="D93">
        <v>0</v>
      </c>
      <c r="E93">
        <v>0</v>
      </c>
      <c r="F93">
        <v>0</v>
      </c>
      <c r="G93">
        <v>0</v>
      </c>
      <c r="H93">
        <v>0</v>
      </c>
      <c r="I93">
        <v>1.520849824743209E-6</v>
      </c>
      <c r="J93">
        <v>0</v>
      </c>
      <c r="K93">
        <v>3.3582830705203293E-7</v>
      </c>
      <c r="L93">
        <v>0</v>
      </c>
      <c r="M93">
        <v>6.7015726361319139E-3</v>
      </c>
      <c r="N93">
        <v>4.7240792440561563E-5</v>
      </c>
      <c r="O93">
        <v>1.9123910984488646</v>
      </c>
      <c r="P93">
        <v>1.1805316513999742E-3</v>
      </c>
      <c r="Q93">
        <v>2.2817592702040201E-4</v>
      </c>
      <c r="R93">
        <v>0.11408261885793536</v>
      </c>
      <c r="S93">
        <v>2.0346330949918183</v>
      </c>
    </row>
    <row r="94" spans="1:19">
      <c r="A94" t="s">
        <v>48</v>
      </c>
      <c r="B94" s="33" t="s">
        <v>134</v>
      </c>
      <c r="C94">
        <v>0</v>
      </c>
      <c r="D94">
        <v>0</v>
      </c>
      <c r="E94">
        <v>0</v>
      </c>
      <c r="F94">
        <v>0</v>
      </c>
      <c r="G94">
        <v>0</v>
      </c>
      <c r="H94">
        <v>0</v>
      </c>
      <c r="I94">
        <v>0</v>
      </c>
      <c r="J94">
        <v>1.0995154087822812E-4</v>
      </c>
      <c r="K94">
        <v>0</v>
      </c>
      <c r="L94">
        <v>0</v>
      </c>
      <c r="M94">
        <v>1.0676734122057496E-2</v>
      </c>
      <c r="N94">
        <v>3.131761445729353E-7</v>
      </c>
      <c r="O94">
        <v>3.5647687185928589E-2</v>
      </c>
      <c r="P94">
        <v>1.949406243966223E-4</v>
      </c>
      <c r="Q94">
        <v>1.1401454713677595E-5</v>
      </c>
      <c r="R94">
        <v>0</v>
      </c>
      <c r="S94">
        <v>4.6641028104318139E-2</v>
      </c>
    </row>
    <row r="95" spans="1:19">
      <c r="A95" t="s">
        <v>48</v>
      </c>
      <c r="B95" s="33" t="s">
        <v>135</v>
      </c>
      <c r="C95">
        <v>0</v>
      </c>
      <c r="D95">
        <v>0</v>
      </c>
      <c r="E95">
        <v>0</v>
      </c>
      <c r="F95">
        <v>0</v>
      </c>
      <c r="G95">
        <v>0</v>
      </c>
      <c r="H95">
        <v>0</v>
      </c>
      <c r="I95">
        <v>1.0801435621772271E-3</v>
      </c>
      <c r="J95">
        <v>0</v>
      </c>
      <c r="K95">
        <v>0</v>
      </c>
      <c r="L95">
        <v>0</v>
      </c>
      <c r="M95">
        <v>1.3644182359939805E-5</v>
      </c>
      <c r="N95">
        <v>5.5846383020252688E-6</v>
      </c>
      <c r="O95">
        <v>2.1490662924979915</v>
      </c>
      <c r="P95">
        <v>2.9173133776829729E-3</v>
      </c>
      <c r="Q95">
        <v>5.1312815725452765E-3</v>
      </c>
      <c r="R95">
        <v>9.6732225799925686E-2</v>
      </c>
      <c r="S95">
        <v>2.2549464856307395</v>
      </c>
    </row>
    <row r="96" spans="1:19">
      <c r="A96" t="s">
        <v>48</v>
      </c>
      <c r="B96" s="33" t="s">
        <v>136</v>
      </c>
      <c r="C96">
        <v>1.4771507151745134E-2</v>
      </c>
      <c r="D96">
        <v>0</v>
      </c>
      <c r="E96">
        <v>3.7108612538361285E-6</v>
      </c>
      <c r="F96">
        <v>0</v>
      </c>
      <c r="G96">
        <v>0</v>
      </c>
      <c r="H96">
        <v>0</v>
      </c>
      <c r="I96">
        <v>3.5539745457668914E-6</v>
      </c>
      <c r="J96">
        <v>2.7052303863683846E-5</v>
      </c>
      <c r="K96">
        <v>0</v>
      </c>
      <c r="L96">
        <v>0</v>
      </c>
      <c r="M96">
        <v>2.4468691726269753E-2</v>
      </c>
      <c r="N96">
        <v>2.8942169403478601E-4</v>
      </c>
      <c r="O96">
        <v>1.9581904581400522E-5</v>
      </c>
      <c r="P96">
        <v>1.1420828486158996E-2</v>
      </c>
      <c r="Q96">
        <v>3.4299830080810096</v>
      </c>
      <c r="R96">
        <v>4.0888947631572137E-3</v>
      </c>
      <c r="S96">
        <v>3.4850762509463493</v>
      </c>
    </row>
    <row r="97" spans="1:19">
      <c r="A97" t="s">
        <v>48</v>
      </c>
      <c r="B97" s="33" t="s">
        <v>137</v>
      </c>
      <c r="C97">
        <v>0</v>
      </c>
      <c r="D97">
        <v>2.2273957354101981E-6</v>
      </c>
      <c r="E97">
        <v>0</v>
      </c>
      <c r="F97">
        <v>0</v>
      </c>
      <c r="G97">
        <v>0</v>
      </c>
      <c r="H97">
        <v>0</v>
      </c>
      <c r="I97">
        <v>0</v>
      </c>
      <c r="J97">
        <v>2.6952982580041862E-5</v>
      </c>
      <c r="K97">
        <v>3.1196656823384572E-5</v>
      </c>
      <c r="L97">
        <v>0</v>
      </c>
      <c r="M97">
        <v>5.0470921846454075E-2</v>
      </c>
      <c r="N97">
        <v>1.5530086313475522E-4</v>
      </c>
      <c r="O97">
        <v>6.8104288039563698E-2</v>
      </c>
      <c r="P97">
        <v>4.3798940286592369E-3</v>
      </c>
      <c r="Q97">
        <v>1.8253046206304617</v>
      </c>
      <c r="R97">
        <v>2.4847527667333225E-3</v>
      </c>
      <c r="S97">
        <v>1.9509601552100548</v>
      </c>
    </row>
    <row r="98" spans="1:19">
      <c r="A98" t="s">
        <v>48</v>
      </c>
      <c r="B98" s="33" t="s">
        <v>138</v>
      </c>
      <c r="C98">
        <v>0</v>
      </c>
      <c r="D98">
        <v>0</v>
      </c>
      <c r="E98">
        <v>0</v>
      </c>
      <c r="F98">
        <v>0</v>
      </c>
      <c r="G98">
        <v>0</v>
      </c>
      <c r="H98">
        <v>5.0583725370021426E-2</v>
      </c>
      <c r="I98">
        <v>0</v>
      </c>
      <c r="J98">
        <v>0</v>
      </c>
      <c r="K98">
        <v>0</v>
      </c>
      <c r="L98">
        <v>0</v>
      </c>
      <c r="M98">
        <v>1.7654116699134192E-2</v>
      </c>
      <c r="N98">
        <v>8.0867921753480232E-4</v>
      </c>
      <c r="O98">
        <v>9.5395922271933387E-2</v>
      </c>
      <c r="P98">
        <v>1.2539973572014418E-2</v>
      </c>
      <c r="Q98">
        <v>0</v>
      </c>
      <c r="R98">
        <v>1.1113054151081769E-3</v>
      </c>
      <c r="S98">
        <v>0.17809372254566824</v>
      </c>
    </row>
    <row r="99" spans="1:19">
      <c r="A99" t="s">
        <v>48</v>
      </c>
      <c r="B99" s="33" t="s">
        <v>139</v>
      </c>
      <c r="C99">
        <v>0</v>
      </c>
      <c r="D99">
        <v>3.3253516367670599E-4</v>
      </c>
      <c r="E99">
        <v>8.6716691072297181E-6</v>
      </c>
      <c r="F99">
        <v>0</v>
      </c>
      <c r="G99">
        <v>0.27903521080051341</v>
      </c>
      <c r="H99">
        <v>4.1762388462984745E-6</v>
      </c>
      <c r="I99">
        <v>9.6608442591765709E-3</v>
      </c>
      <c r="J99">
        <v>0</v>
      </c>
      <c r="K99">
        <v>5.7292919955043153E-5</v>
      </c>
      <c r="L99">
        <v>0</v>
      </c>
      <c r="M99">
        <v>9.2305758712996067E-4</v>
      </c>
      <c r="N99">
        <v>2.105969738650515E-4</v>
      </c>
      <c r="O99">
        <v>7.7200520748988311E-2</v>
      </c>
      <c r="P99">
        <v>2.9213469852393814E-3</v>
      </c>
      <c r="Q99">
        <v>0.3449333020716665</v>
      </c>
      <c r="R99">
        <v>6.0769216852534669E-2</v>
      </c>
      <c r="S99">
        <v>0.77605677227029446</v>
      </c>
    </row>
    <row r="100" spans="1:19">
      <c r="A100" t="s">
        <v>48</v>
      </c>
      <c r="B100" s="33" t="s">
        <v>140</v>
      </c>
      <c r="C100">
        <v>0</v>
      </c>
      <c r="D100">
        <v>0</v>
      </c>
      <c r="E100">
        <v>0</v>
      </c>
      <c r="F100">
        <v>0.13929664804966668</v>
      </c>
      <c r="G100">
        <v>0</v>
      </c>
      <c r="H100">
        <v>0</v>
      </c>
      <c r="I100">
        <v>0</v>
      </c>
      <c r="J100">
        <v>13.60522244709</v>
      </c>
      <c r="K100">
        <v>0</v>
      </c>
      <c r="L100">
        <v>0</v>
      </c>
      <c r="M100">
        <v>6.7529793028597851E-5</v>
      </c>
      <c r="N100">
        <v>1.4291848481754243E-2</v>
      </c>
      <c r="O100">
        <v>6.5831086557750496E-3</v>
      </c>
      <c r="P100">
        <v>6.3964053869781878E-2</v>
      </c>
      <c r="Q100">
        <v>0</v>
      </c>
      <c r="R100">
        <v>0.19208323982282849</v>
      </c>
      <c r="S100">
        <v>14.021508875763061</v>
      </c>
    </row>
    <row r="101" spans="1:19">
      <c r="A101" t="s">
        <v>48</v>
      </c>
      <c r="B101" s="33" t="s">
        <v>141</v>
      </c>
      <c r="C101">
        <v>0</v>
      </c>
      <c r="D101">
        <v>5.2655035625281954E-4</v>
      </c>
      <c r="E101">
        <v>0</v>
      </c>
      <c r="F101">
        <v>0</v>
      </c>
      <c r="G101">
        <v>0</v>
      </c>
      <c r="H101">
        <v>0</v>
      </c>
      <c r="I101">
        <v>1.2987827862076529E-6</v>
      </c>
      <c r="J101">
        <v>0</v>
      </c>
      <c r="K101">
        <v>1.6791415347050531E-7</v>
      </c>
      <c r="L101">
        <v>0</v>
      </c>
      <c r="M101">
        <v>2.5838989911449062E-2</v>
      </c>
      <c r="N101">
        <v>5.821801839879015E-3</v>
      </c>
      <c r="O101">
        <v>8.3240625932887724E-3</v>
      </c>
      <c r="P101">
        <v>3.241736626549141E-4</v>
      </c>
      <c r="Q101">
        <v>3.7415084364056383E-7</v>
      </c>
      <c r="R101">
        <v>0.1052690558625784</v>
      </c>
      <c r="S101">
        <v>0.14610647507413432</v>
      </c>
    </row>
    <row r="102" spans="1:19">
      <c r="A102" t="s">
        <v>48</v>
      </c>
      <c r="B102" s="33" t="s">
        <v>142</v>
      </c>
      <c r="C102">
        <v>9.0500646468427703E-5</v>
      </c>
      <c r="D102">
        <v>2.4203994904112847E-3</v>
      </c>
      <c r="E102">
        <v>0</v>
      </c>
      <c r="F102">
        <v>0</v>
      </c>
      <c r="G102">
        <v>0</v>
      </c>
      <c r="H102">
        <v>0</v>
      </c>
      <c r="I102">
        <v>0</v>
      </c>
      <c r="J102">
        <v>0</v>
      </c>
      <c r="K102">
        <v>0</v>
      </c>
      <c r="L102">
        <v>0</v>
      </c>
      <c r="M102">
        <v>0</v>
      </c>
      <c r="N102">
        <v>0</v>
      </c>
      <c r="O102">
        <v>3.1160266871665954E-5</v>
      </c>
      <c r="P102">
        <v>1.4001579405540809E-2</v>
      </c>
      <c r="Q102">
        <v>3.8234276189541561E-8</v>
      </c>
      <c r="R102">
        <v>3.8476458104241829E-4</v>
      </c>
      <c r="S102">
        <v>1.6928442624703166E-2</v>
      </c>
    </row>
    <row r="103" spans="1:19">
      <c r="A103" t="s">
        <v>48</v>
      </c>
      <c r="B103" s="33" t="s">
        <v>143</v>
      </c>
      <c r="C103">
        <v>0</v>
      </c>
      <c r="D103">
        <v>0</v>
      </c>
      <c r="E103">
        <v>0</v>
      </c>
      <c r="F103">
        <v>0</v>
      </c>
      <c r="G103">
        <v>8.8608423904901201E-6</v>
      </c>
      <c r="H103">
        <v>9.7591795800155978E-6</v>
      </c>
      <c r="I103">
        <v>0</v>
      </c>
      <c r="J103">
        <v>0</v>
      </c>
      <c r="K103">
        <v>0</v>
      </c>
      <c r="L103">
        <v>2.1012574341194181</v>
      </c>
      <c r="M103">
        <v>0</v>
      </c>
      <c r="N103">
        <v>1.4149567122743179E-3</v>
      </c>
      <c r="O103">
        <v>6.738765427803628E-2</v>
      </c>
      <c r="P103">
        <v>8.1695801183112593E-2</v>
      </c>
      <c r="Q103">
        <v>0</v>
      </c>
      <c r="R103">
        <v>9.7119394766309597E-6</v>
      </c>
      <c r="S103">
        <v>2.2517841782539563</v>
      </c>
    </row>
    <row r="104" spans="1:19">
      <c r="A104" t="s">
        <v>48</v>
      </c>
      <c r="B104" s="33" t="s">
        <v>144</v>
      </c>
      <c r="C104">
        <v>0</v>
      </c>
      <c r="D104">
        <v>0</v>
      </c>
      <c r="E104">
        <v>0.3437376720771752</v>
      </c>
      <c r="F104">
        <v>3.2000034941859212E-6</v>
      </c>
      <c r="G104">
        <v>0</v>
      </c>
      <c r="H104">
        <v>0</v>
      </c>
      <c r="I104">
        <v>1.7769872737716241E-6</v>
      </c>
      <c r="J104">
        <v>0</v>
      </c>
      <c r="K104">
        <v>0</v>
      </c>
      <c r="L104">
        <v>0</v>
      </c>
      <c r="M104">
        <v>8.8149583916674601E-6</v>
      </c>
      <c r="N104">
        <v>2.6674249378906723E-2</v>
      </c>
      <c r="O104">
        <v>0</v>
      </c>
      <c r="P104">
        <v>0.13292061004531419</v>
      </c>
      <c r="Q104">
        <v>1.4464214923748386E-4</v>
      </c>
      <c r="R104">
        <v>2.5254463600177246E-3</v>
      </c>
      <c r="S104">
        <v>0.50601641195987668</v>
      </c>
    </row>
    <row r="105" spans="1:19">
      <c r="A105" t="s">
        <v>48</v>
      </c>
      <c r="B105" s="33" t="s">
        <v>145</v>
      </c>
      <c r="C105">
        <v>0</v>
      </c>
      <c r="D105">
        <v>0</v>
      </c>
      <c r="E105">
        <v>0.2778147574300931</v>
      </c>
      <c r="F105">
        <v>0</v>
      </c>
      <c r="G105">
        <v>0</v>
      </c>
      <c r="H105">
        <v>0</v>
      </c>
      <c r="I105">
        <v>0</v>
      </c>
      <c r="J105">
        <v>0</v>
      </c>
      <c r="K105">
        <v>0</v>
      </c>
      <c r="L105">
        <v>1.0809931877118686</v>
      </c>
      <c r="M105">
        <v>0</v>
      </c>
      <c r="N105">
        <v>2.5370292460635824E-3</v>
      </c>
      <c r="O105">
        <v>6.4709791845842801E-2</v>
      </c>
      <c r="P105">
        <v>2.1872344225386087E-2</v>
      </c>
      <c r="Q105">
        <v>7.6715802123317189E-5</v>
      </c>
      <c r="R105">
        <v>4.2739290993623058E-3</v>
      </c>
      <c r="S105">
        <v>1.4522777553606829</v>
      </c>
    </row>
    <row r="106" spans="1:19">
      <c r="A106" t="s">
        <v>48</v>
      </c>
      <c r="B106" s="33" t="s">
        <v>146</v>
      </c>
      <c r="C106">
        <v>7.9827636856322215E-7</v>
      </c>
      <c r="D106">
        <v>0</v>
      </c>
      <c r="E106">
        <v>0.35969506018329156</v>
      </c>
      <c r="F106">
        <v>0</v>
      </c>
      <c r="G106">
        <v>0</v>
      </c>
      <c r="H106">
        <v>0</v>
      </c>
      <c r="I106">
        <v>0</v>
      </c>
      <c r="J106">
        <v>0</v>
      </c>
      <c r="K106">
        <v>0</v>
      </c>
      <c r="L106">
        <v>2.2041351235603202</v>
      </c>
      <c r="M106">
        <v>7.0515504913828408E-3</v>
      </c>
      <c r="N106">
        <v>8.4586702087108279E-8</v>
      </c>
      <c r="O106">
        <v>1.6688739116432316E-2</v>
      </c>
      <c r="P106">
        <v>6.8550762973536905E-2</v>
      </c>
      <c r="Q106">
        <v>0</v>
      </c>
      <c r="R106">
        <v>9.281391868398714E-7</v>
      </c>
      <c r="S106">
        <v>2.656123047327128</v>
      </c>
    </row>
    <row r="107" spans="1:19">
      <c r="A107" t="s">
        <v>48</v>
      </c>
      <c r="B107" s="33" t="s">
        <v>147</v>
      </c>
      <c r="C107">
        <v>7.272789284703185E-2</v>
      </c>
      <c r="D107">
        <v>0</v>
      </c>
      <c r="E107">
        <v>4.335834553614859E-6</v>
      </c>
      <c r="F107">
        <v>0</v>
      </c>
      <c r="G107">
        <v>0</v>
      </c>
      <c r="H107">
        <v>0</v>
      </c>
      <c r="I107">
        <v>0</v>
      </c>
      <c r="J107">
        <v>0</v>
      </c>
      <c r="K107">
        <v>0</v>
      </c>
      <c r="L107">
        <v>0</v>
      </c>
      <c r="M107">
        <v>0</v>
      </c>
      <c r="N107">
        <v>1.0917625603383385E-2</v>
      </c>
      <c r="O107">
        <v>2.0885119128593033E-2</v>
      </c>
      <c r="P107">
        <v>8.5074260505045629E-2</v>
      </c>
      <c r="Q107">
        <v>1.4549256874829553E-5</v>
      </c>
      <c r="R107">
        <v>2.4600246730699382E-4</v>
      </c>
      <c r="S107">
        <v>0.18986978564305446</v>
      </c>
    </row>
    <row r="108" spans="1:19">
      <c r="A108" t="s">
        <v>48</v>
      </c>
      <c r="B108" s="33" t="s">
        <v>148</v>
      </c>
      <c r="C108">
        <v>0</v>
      </c>
      <c r="D108">
        <v>0</v>
      </c>
      <c r="E108">
        <v>0</v>
      </c>
      <c r="F108">
        <v>0</v>
      </c>
      <c r="G108">
        <v>3.2381519403656966E-6</v>
      </c>
      <c r="H108">
        <v>3.5664449136163512E-6</v>
      </c>
      <c r="I108">
        <v>0</v>
      </c>
      <c r="J108">
        <v>5.8845401434837186E-4</v>
      </c>
      <c r="K108">
        <v>0</v>
      </c>
      <c r="L108">
        <v>0</v>
      </c>
      <c r="M108">
        <v>0.79885611097714104</v>
      </c>
      <c r="N108">
        <v>7.9214835624696889E-4</v>
      </c>
      <c r="O108">
        <v>0.10878663762468932</v>
      </c>
      <c r="P108">
        <v>6.7079733120962715E-3</v>
      </c>
      <c r="Q108">
        <v>2.0052429155207534</v>
      </c>
      <c r="R108">
        <v>3.549181244011379E-6</v>
      </c>
      <c r="S108">
        <v>2.9209845935833982</v>
      </c>
    </row>
    <row r="109" spans="1:19">
      <c r="A109" t="s">
        <v>48</v>
      </c>
      <c r="B109" s="33" t="s">
        <v>149</v>
      </c>
      <c r="C109">
        <v>8.265345332048657E-2</v>
      </c>
      <c r="D109">
        <v>1.8441749456421519E-6</v>
      </c>
      <c r="E109">
        <v>0</v>
      </c>
      <c r="F109">
        <v>1.1694257797678631E-6</v>
      </c>
      <c r="G109">
        <v>0</v>
      </c>
      <c r="H109">
        <v>0.25113140140817691</v>
      </c>
      <c r="I109">
        <v>0</v>
      </c>
      <c r="J109">
        <v>0</v>
      </c>
      <c r="K109">
        <v>0</v>
      </c>
      <c r="L109">
        <v>0</v>
      </c>
      <c r="M109">
        <v>1.6851849756054946</v>
      </c>
      <c r="N109">
        <v>4.3968618115286517E-6</v>
      </c>
      <c r="O109">
        <v>1.3947653435025131E-2</v>
      </c>
      <c r="P109">
        <v>1.1062380404151639E-2</v>
      </c>
      <c r="Q109">
        <v>2.1958988654535148</v>
      </c>
      <c r="R109">
        <v>3.7455067172231793E-6</v>
      </c>
      <c r="S109">
        <v>4.2398898855960852</v>
      </c>
    </row>
    <row r="110" spans="1:19">
      <c r="A110" t="s">
        <v>48</v>
      </c>
      <c r="B110" s="33" t="s">
        <v>150</v>
      </c>
      <c r="C110">
        <v>0</v>
      </c>
      <c r="D110">
        <v>0</v>
      </c>
      <c r="E110">
        <v>0.15269630657201105</v>
      </c>
      <c r="F110">
        <v>0</v>
      </c>
      <c r="G110">
        <v>0</v>
      </c>
      <c r="H110">
        <v>0</v>
      </c>
      <c r="I110">
        <v>0</v>
      </c>
      <c r="J110">
        <v>0</v>
      </c>
      <c r="K110">
        <v>0</v>
      </c>
      <c r="L110">
        <v>0.54317142283372277</v>
      </c>
      <c r="M110">
        <v>0.25534739045278343</v>
      </c>
      <c r="N110">
        <v>0</v>
      </c>
      <c r="O110">
        <v>0</v>
      </c>
      <c r="P110">
        <v>5.058993037152959E-3</v>
      </c>
      <c r="Q110">
        <v>0</v>
      </c>
      <c r="R110">
        <v>2.807345232724856E-6</v>
      </c>
      <c r="S110">
        <v>0.95627692024095268</v>
      </c>
    </row>
    <row r="111" spans="1:19">
      <c r="A111" t="s">
        <v>48</v>
      </c>
      <c r="B111" s="33" t="s">
        <v>151</v>
      </c>
      <c r="C111">
        <v>2.9172623294826394E-7</v>
      </c>
      <c r="D111">
        <v>0</v>
      </c>
      <c r="E111">
        <v>0</v>
      </c>
      <c r="F111">
        <v>0</v>
      </c>
      <c r="G111">
        <v>4.4304211961332385E-6</v>
      </c>
      <c r="H111">
        <v>4.8795897882314421E-6</v>
      </c>
      <c r="I111">
        <v>0.26625898067349851</v>
      </c>
      <c r="J111">
        <v>3.4086126134980077E-5</v>
      </c>
      <c r="K111">
        <v>1.0161182339984975E-7</v>
      </c>
      <c r="L111">
        <v>0</v>
      </c>
      <c r="M111">
        <v>3.3633363322849164E-3</v>
      </c>
      <c r="N111">
        <v>3.3579931601586566E-2</v>
      </c>
      <c r="O111">
        <v>0</v>
      </c>
      <c r="P111">
        <v>3.1655709068704851E-2</v>
      </c>
      <c r="Q111">
        <v>3.7471045999382113E-6</v>
      </c>
      <c r="R111">
        <v>4.9354512228205749E-6</v>
      </c>
      <c r="S111">
        <v>0.33491042970695162</v>
      </c>
    </row>
    <row r="112" spans="1:19">
      <c r="A112" t="s">
        <v>230</v>
      </c>
      <c r="B112" s="33" t="s">
        <v>152</v>
      </c>
      <c r="C112">
        <v>0</v>
      </c>
      <c r="D112">
        <v>0</v>
      </c>
      <c r="E112">
        <v>0</v>
      </c>
      <c r="F112">
        <v>1.6000017470929606E-6</v>
      </c>
      <c r="G112">
        <v>0</v>
      </c>
      <c r="H112">
        <v>0</v>
      </c>
      <c r="I112">
        <v>0</v>
      </c>
      <c r="J112">
        <v>0</v>
      </c>
      <c r="K112">
        <v>7.6900796682005668E-3</v>
      </c>
      <c r="L112">
        <v>0</v>
      </c>
      <c r="M112">
        <v>1.8962795223274043E-3</v>
      </c>
      <c r="N112">
        <v>2.7263106673558468E-5</v>
      </c>
      <c r="O112">
        <v>1.3966805017417983E-2</v>
      </c>
      <c r="P112">
        <v>4.458983555267082E-3</v>
      </c>
      <c r="Q112">
        <v>0.18935251267984654</v>
      </c>
      <c r="R112">
        <v>7.9921449296421088E-2</v>
      </c>
      <c r="S112">
        <v>0.29731497284785746</v>
      </c>
    </row>
    <row r="113" spans="1:19">
      <c r="A113" t="s">
        <v>230</v>
      </c>
      <c r="B113" s="33" t="s">
        <v>153</v>
      </c>
      <c r="C113">
        <v>0</v>
      </c>
      <c r="D113">
        <v>0</v>
      </c>
      <c r="E113">
        <v>1.5729106598030285E-3</v>
      </c>
      <c r="F113">
        <v>0</v>
      </c>
      <c r="G113">
        <v>0</v>
      </c>
      <c r="H113">
        <v>0</v>
      </c>
      <c r="I113">
        <v>0</v>
      </c>
      <c r="J113">
        <v>7.4686470771381437</v>
      </c>
      <c r="K113">
        <v>0</v>
      </c>
      <c r="L113">
        <v>9.6270724093585613E-3</v>
      </c>
      <c r="M113">
        <v>0.72539968176570824</v>
      </c>
      <c r="N113">
        <v>1.4392424608260512E-3</v>
      </c>
      <c r="O113">
        <v>1.7530099436726232E-2</v>
      </c>
      <c r="P113">
        <v>5.3477119638074555E-3</v>
      </c>
      <c r="Q113">
        <v>0</v>
      </c>
      <c r="R113">
        <v>3.4036904276746327E-4</v>
      </c>
      <c r="S113">
        <v>8.2299041648773255</v>
      </c>
    </row>
    <row r="114" spans="1:19">
      <c r="A114" t="s">
        <v>48</v>
      </c>
      <c r="B114" s="33" t="s">
        <v>154</v>
      </c>
      <c r="C114">
        <v>7.0387872206571167E-2</v>
      </c>
      <c r="D114">
        <v>0</v>
      </c>
      <c r="E114">
        <v>0</v>
      </c>
      <c r="F114">
        <v>0</v>
      </c>
      <c r="G114">
        <v>0.15317553240658199</v>
      </c>
      <c r="H114">
        <v>0</v>
      </c>
      <c r="I114">
        <v>1.0753287504883247E-6</v>
      </c>
      <c r="J114">
        <v>0</v>
      </c>
      <c r="K114">
        <v>0</v>
      </c>
      <c r="L114">
        <v>0</v>
      </c>
      <c r="M114">
        <v>0</v>
      </c>
      <c r="N114">
        <v>6.2247026691792939E-3</v>
      </c>
      <c r="O114">
        <v>0</v>
      </c>
      <c r="P114">
        <v>5.792959259462549E-3</v>
      </c>
      <c r="Q114">
        <v>0</v>
      </c>
      <c r="R114">
        <v>1.9600447490539352E-2</v>
      </c>
      <c r="S114">
        <v>0.2551825893615387</v>
      </c>
    </row>
    <row r="115" spans="1:19">
      <c r="A115" t="s">
        <v>48</v>
      </c>
      <c r="B115" s="33" t="s">
        <v>155</v>
      </c>
      <c r="C115">
        <v>0</v>
      </c>
      <c r="D115">
        <v>8.121980245391569E-2</v>
      </c>
      <c r="E115">
        <v>0</v>
      </c>
      <c r="F115">
        <v>7.6466759729709288E-2</v>
      </c>
      <c r="G115">
        <v>0</v>
      </c>
      <c r="H115">
        <v>0</v>
      </c>
      <c r="I115">
        <v>0</v>
      </c>
      <c r="J115">
        <v>0</v>
      </c>
      <c r="K115">
        <v>0</v>
      </c>
      <c r="L115">
        <v>0</v>
      </c>
      <c r="M115">
        <v>0</v>
      </c>
      <c r="N115">
        <v>5.0040933052962089E-2</v>
      </c>
      <c r="O115">
        <v>4.3893235215364257E-5</v>
      </c>
      <c r="P115">
        <v>5.6115915897024138E-2</v>
      </c>
      <c r="Q115">
        <v>3.1656114174438699E-8</v>
      </c>
      <c r="R115">
        <v>1.0323012787452512E-2</v>
      </c>
      <c r="S115">
        <v>0.27421034881240303</v>
      </c>
    </row>
    <row r="116" spans="1:19">
      <c r="A116" t="s">
        <v>48</v>
      </c>
      <c r="B116" s="33" t="s">
        <v>156</v>
      </c>
      <c r="C116">
        <v>3.3320842998652012E-4</v>
      </c>
      <c r="D116">
        <v>0</v>
      </c>
      <c r="E116">
        <v>2.6355415425243223E-3</v>
      </c>
      <c r="F116">
        <v>0</v>
      </c>
      <c r="G116">
        <v>0</v>
      </c>
      <c r="H116">
        <v>0</v>
      </c>
      <c r="I116">
        <v>0</v>
      </c>
      <c r="J116">
        <v>0</v>
      </c>
      <c r="K116">
        <v>0</v>
      </c>
      <c r="L116">
        <v>0</v>
      </c>
      <c r="M116">
        <v>0</v>
      </c>
      <c r="N116">
        <v>0</v>
      </c>
      <c r="O116">
        <v>0</v>
      </c>
      <c r="P116">
        <v>0.26191342946628993</v>
      </c>
      <c r="Q116">
        <v>0</v>
      </c>
      <c r="R116">
        <v>0.10291922932140096</v>
      </c>
      <c r="S116">
        <v>0.36780140875998768</v>
      </c>
    </row>
    <row r="117" spans="1:19">
      <c r="A117" t="s">
        <v>48</v>
      </c>
      <c r="B117" s="33" t="s">
        <v>157</v>
      </c>
      <c r="C117">
        <v>0</v>
      </c>
      <c r="D117">
        <v>0</v>
      </c>
      <c r="E117">
        <v>2.6237934420692E-6</v>
      </c>
      <c r="F117">
        <v>5.8754674787664385E-6</v>
      </c>
      <c r="G117">
        <v>1.1769530477323542E-5</v>
      </c>
      <c r="H117">
        <v>0</v>
      </c>
      <c r="I117">
        <v>0</v>
      </c>
      <c r="J117">
        <v>1.2456609709943223E-5</v>
      </c>
      <c r="K117">
        <v>0</v>
      </c>
      <c r="L117">
        <v>0</v>
      </c>
      <c r="M117">
        <v>0</v>
      </c>
      <c r="N117">
        <v>8.15792796566015E-2</v>
      </c>
      <c r="O117">
        <v>1.2243062522543369E-4</v>
      </c>
      <c r="P117">
        <v>1.8724192323460898E-2</v>
      </c>
      <c r="Q117">
        <v>1.2866192520277764E-6</v>
      </c>
      <c r="R117">
        <v>4.0767393637175076E-2</v>
      </c>
      <c r="S117">
        <v>0.14122730826284169</v>
      </c>
    </row>
    <row r="118" spans="1:19">
      <c r="A118" t="s">
        <v>48</v>
      </c>
      <c r="B118" s="33" t="s">
        <v>158</v>
      </c>
      <c r="C118">
        <v>0</v>
      </c>
      <c r="D118">
        <v>0</v>
      </c>
      <c r="E118">
        <v>0</v>
      </c>
      <c r="F118">
        <v>0</v>
      </c>
      <c r="G118">
        <v>0</v>
      </c>
      <c r="H118">
        <v>0</v>
      </c>
      <c r="I118">
        <v>0</v>
      </c>
      <c r="J118">
        <v>0</v>
      </c>
      <c r="K118">
        <v>0</v>
      </c>
      <c r="L118">
        <v>0</v>
      </c>
      <c r="M118">
        <v>0</v>
      </c>
      <c r="N118">
        <v>1.0867210304619945</v>
      </c>
      <c r="O118">
        <v>4.747310330799337E-4</v>
      </c>
      <c r="P118">
        <v>4.2229400444711018E-3</v>
      </c>
      <c r="Q118">
        <v>0</v>
      </c>
      <c r="R118">
        <v>6.718464149457759E-7</v>
      </c>
      <c r="S118">
        <v>1.091419373385861</v>
      </c>
    </row>
    <row r="119" spans="1:19">
      <c r="A119" t="s">
        <v>48</v>
      </c>
      <c r="B119" s="33" t="s">
        <v>159</v>
      </c>
      <c r="C119">
        <v>0</v>
      </c>
      <c r="D119">
        <v>0</v>
      </c>
      <c r="E119">
        <v>0</v>
      </c>
      <c r="F119">
        <v>0</v>
      </c>
      <c r="G119">
        <v>0</v>
      </c>
      <c r="H119">
        <v>0</v>
      </c>
      <c r="I119">
        <v>0</v>
      </c>
      <c r="J119">
        <v>0</v>
      </c>
      <c r="K119">
        <v>0</v>
      </c>
      <c r="L119">
        <v>1.6130953852808716E-2</v>
      </c>
      <c r="M119">
        <v>0</v>
      </c>
      <c r="N119">
        <v>4.8556837042923462E-4</v>
      </c>
      <c r="O119">
        <v>3.2751563776368187</v>
      </c>
      <c r="P119">
        <v>8.3732288960192136E-5</v>
      </c>
      <c r="Q119">
        <v>1.2549715134963719</v>
      </c>
      <c r="R119">
        <v>1.022820067930752E-5</v>
      </c>
      <c r="S119">
        <v>4.5468383738459579</v>
      </c>
    </row>
    <row r="120" spans="1:19">
      <c r="A120" t="s">
        <v>48</v>
      </c>
      <c r="B120" s="33" t="s">
        <v>160</v>
      </c>
      <c r="C120">
        <v>0</v>
      </c>
      <c r="D120">
        <v>0</v>
      </c>
      <c r="E120">
        <v>2.0556268053738336E-2</v>
      </c>
      <c r="F120">
        <v>0</v>
      </c>
      <c r="G120">
        <v>0</v>
      </c>
      <c r="H120">
        <v>2.9528423048930108E-6</v>
      </c>
      <c r="I120">
        <v>0</v>
      </c>
      <c r="J120">
        <v>1.7043063053279184E-5</v>
      </c>
      <c r="K120">
        <v>0</v>
      </c>
      <c r="L120">
        <v>0</v>
      </c>
      <c r="M120">
        <v>0.19801202099316129</v>
      </c>
      <c r="N120">
        <v>5.2190910342687857E-2</v>
      </c>
      <c r="O120">
        <v>0.84175359434777874</v>
      </c>
      <c r="P120">
        <v>3.856475574567142E-2</v>
      </c>
      <c r="Q120">
        <v>1.7603452135972475E-6</v>
      </c>
      <c r="R120">
        <v>1.5037837082374494E-3</v>
      </c>
      <c r="S120">
        <v>1.1526030894417545</v>
      </c>
    </row>
    <row r="121" spans="1:19">
      <c r="A121" t="s">
        <v>48</v>
      </c>
      <c r="B121" s="33" t="s">
        <v>161</v>
      </c>
      <c r="C121">
        <v>0</v>
      </c>
      <c r="D121">
        <v>0</v>
      </c>
      <c r="E121">
        <v>0</v>
      </c>
      <c r="F121">
        <v>9.6822746398217419E-7</v>
      </c>
      <c r="G121">
        <v>2.6810317468317635E-6</v>
      </c>
      <c r="H121">
        <v>0</v>
      </c>
      <c r="I121">
        <v>0</v>
      </c>
      <c r="J121">
        <v>0</v>
      </c>
      <c r="K121">
        <v>0</v>
      </c>
      <c r="L121">
        <v>0.1258155889445618</v>
      </c>
      <c r="M121">
        <v>0</v>
      </c>
      <c r="N121">
        <v>0</v>
      </c>
      <c r="O121">
        <v>0</v>
      </c>
      <c r="P121">
        <v>2.5507973449997223E-2</v>
      </c>
      <c r="Q121">
        <v>0.66516224239282451</v>
      </c>
      <c r="R121">
        <v>1.0082847010103535E-2</v>
      </c>
      <c r="S121">
        <v>0.82657230105667168</v>
      </c>
    </row>
    <row r="122" spans="1:19">
      <c r="A122" t="s">
        <v>48</v>
      </c>
      <c r="B122" s="33" t="s">
        <v>162</v>
      </c>
      <c r="C122">
        <v>0</v>
      </c>
      <c r="D122">
        <v>0</v>
      </c>
      <c r="E122">
        <v>0</v>
      </c>
      <c r="F122">
        <v>0</v>
      </c>
      <c r="G122">
        <v>0</v>
      </c>
      <c r="H122">
        <v>0</v>
      </c>
      <c r="I122">
        <v>0</v>
      </c>
      <c r="J122">
        <v>0</v>
      </c>
      <c r="K122">
        <v>0</v>
      </c>
      <c r="L122">
        <v>0</v>
      </c>
      <c r="M122">
        <v>0</v>
      </c>
      <c r="N122">
        <v>0</v>
      </c>
      <c r="O122">
        <v>0</v>
      </c>
      <c r="P122">
        <v>1.3761311046241786E-2</v>
      </c>
      <c r="Q122">
        <v>0</v>
      </c>
      <c r="R122">
        <v>0</v>
      </c>
      <c r="S122">
        <v>1.3761311045982438E-2</v>
      </c>
    </row>
    <row r="123" spans="1:19">
      <c r="A123" t="s">
        <v>48</v>
      </c>
      <c r="B123" s="33" t="s">
        <v>163</v>
      </c>
      <c r="C123">
        <v>4.3549210344457912E-3</v>
      </c>
      <c r="D123">
        <v>0</v>
      </c>
      <c r="E123">
        <v>0</v>
      </c>
      <c r="F123">
        <v>0</v>
      </c>
      <c r="G123">
        <v>0</v>
      </c>
      <c r="H123">
        <v>0</v>
      </c>
      <c r="I123">
        <v>0</v>
      </c>
      <c r="J123">
        <v>0</v>
      </c>
      <c r="K123">
        <v>0</v>
      </c>
      <c r="L123">
        <v>0</v>
      </c>
      <c r="M123">
        <v>0</v>
      </c>
      <c r="N123">
        <v>4.4271743107060502E-5</v>
      </c>
      <c r="O123">
        <v>2.2526051484220488E-2</v>
      </c>
      <c r="P123">
        <v>5.5037473434040862E-3</v>
      </c>
      <c r="Q123">
        <v>0</v>
      </c>
      <c r="R123">
        <v>6.5806787574729242E-8</v>
      </c>
      <c r="S123">
        <v>3.2429057412059592E-2</v>
      </c>
    </row>
    <row r="124" spans="1:19">
      <c r="A124" t="s">
        <v>48</v>
      </c>
      <c r="B124" s="33" t="s">
        <v>164</v>
      </c>
      <c r="C124">
        <v>0</v>
      </c>
      <c r="D124">
        <v>0</v>
      </c>
      <c r="E124">
        <v>0</v>
      </c>
      <c r="F124">
        <v>0</v>
      </c>
      <c r="G124">
        <v>0</v>
      </c>
      <c r="H124">
        <v>0</v>
      </c>
      <c r="I124">
        <v>0</v>
      </c>
      <c r="J124">
        <v>0</v>
      </c>
      <c r="K124">
        <v>0</v>
      </c>
      <c r="L124">
        <v>0</v>
      </c>
      <c r="M124">
        <v>0</v>
      </c>
      <c r="N124">
        <v>0</v>
      </c>
      <c r="O124">
        <v>0</v>
      </c>
      <c r="P124">
        <v>1.6340293310435072E-5</v>
      </c>
      <c r="Q124">
        <v>0.12623500845324997</v>
      </c>
      <c r="R124">
        <v>1.7384745277126967E-5</v>
      </c>
      <c r="S124">
        <v>0.12626873349177004</v>
      </c>
    </row>
    <row r="125" spans="1:19">
      <c r="A125" t="s">
        <v>48</v>
      </c>
      <c r="B125" s="33" t="s">
        <v>165</v>
      </c>
      <c r="C125">
        <v>0</v>
      </c>
      <c r="D125">
        <v>0</v>
      </c>
      <c r="E125">
        <v>0</v>
      </c>
      <c r="F125">
        <v>0</v>
      </c>
      <c r="G125">
        <v>0</v>
      </c>
      <c r="H125">
        <v>0</v>
      </c>
      <c r="I125">
        <v>0</v>
      </c>
      <c r="J125">
        <v>4.9790980514253818</v>
      </c>
      <c r="K125">
        <v>0</v>
      </c>
      <c r="L125">
        <v>0</v>
      </c>
      <c r="M125">
        <v>0</v>
      </c>
      <c r="N125">
        <v>0</v>
      </c>
      <c r="O125">
        <v>0</v>
      </c>
      <c r="P125">
        <v>5.7241823245099965E-3</v>
      </c>
      <c r="Q125">
        <v>0</v>
      </c>
      <c r="R125">
        <v>7.2028811359814426E-8</v>
      </c>
      <c r="S125">
        <v>4.9848223057788346</v>
      </c>
    </row>
    <row r="126" spans="1:19">
      <c r="A126" t="s">
        <v>48</v>
      </c>
      <c r="B126" s="33" t="s">
        <v>166</v>
      </c>
      <c r="C126">
        <v>0</v>
      </c>
      <c r="D126">
        <v>0</v>
      </c>
      <c r="E126">
        <v>0</v>
      </c>
      <c r="F126">
        <v>0</v>
      </c>
      <c r="G126">
        <v>0</v>
      </c>
      <c r="H126">
        <v>0</v>
      </c>
      <c r="I126">
        <v>0</v>
      </c>
      <c r="J126">
        <v>0</v>
      </c>
      <c r="K126">
        <v>0</v>
      </c>
      <c r="L126">
        <v>0</v>
      </c>
      <c r="M126">
        <v>0</v>
      </c>
      <c r="N126">
        <v>1.0871003709169713E-3</v>
      </c>
      <c r="O126">
        <v>0</v>
      </c>
      <c r="P126">
        <v>7.6337884488353325E-4</v>
      </c>
      <c r="Q126">
        <v>0</v>
      </c>
      <c r="R126">
        <v>0.11438788147296464</v>
      </c>
      <c r="S126">
        <v>0.11623836068861237</v>
      </c>
    </row>
    <row r="127" spans="1:19">
      <c r="A127" t="s">
        <v>48</v>
      </c>
      <c r="B127" s="33" t="s">
        <v>167</v>
      </c>
      <c r="C127">
        <v>0</v>
      </c>
      <c r="D127">
        <v>0</v>
      </c>
      <c r="E127">
        <v>0</v>
      </c>
      <c r="F127">
        <v>0</v>
      </c>
      <c r="G127">
        <v>0</v>
      </c>
      <c r="H127">
        <v>0</v>
      </c>
      <c r="I127">
        <v>0</v>
      </c>
      <c r="J127">
        <v>0</v>
      </c>
      <c r="K127">
        <v>0</v>
      </c>
      <c r="L127">
        <v>0</v>
      </c>
      <c r="M127">
        <v>0</v>
      </c>
      <c r="N127">
        <v>9.9712329643253383E-3</v>
      </c>
      <c r="O127">
        <v>0</v>
      </c>
      <c r="P127">
        <v>6.9419582336855967E-3</v>
      </c>
      <c r="Q127">
        <v>3.0775299709603132E-2</v>
      </c>
      <c r="R127">
        <v>0</v>
      </c>
      <c r="S127">
        <v>4.7688490907489722E-2</v>
      </c>
    </row>
    <row r="128" spans="1:19">
      <c r="A128" t="s">
        <v>48</v>
      </c>
      <c r="B128" s="33" t="s">
        <v>168</v>
      </c>
      <c r="C128">
        <v>0</v>
      </c>
      <c r="D128">
        <v>0</v>
      </c>
      <c r="E128">
        <v>0</v>
      </c>
      <c r="F128">
        <v>0</v>
      </c>
      <c r="G128">
        <v>0</v>
      </c>
      <c r="H128">
        <v>0.13785969427541289</v>
      </c>
      <c r="I128">
        <v>0</v>
      </c>
      <c r="J128">
        <v>0</v>
      </c>
      <c r="K128">
        <v>0</v>
      </c>
      <c r="L128">
        <v>0</v>
      </c>
      <c r="M128">
        <v>0.30759451217772948</v>
      </c>
      <c r="N128">
        <v>4.3485334609982829E-4</v>
      </c>
      <c r="O128">
        <v>0.29657319100945756</v>
      </c>
      <c r="P128">
        <v>4.6085333829424258E-3</v>
      </c>
      <c r="Q128">
        <v>0</v>
      </c>
      <c r="R128">
        <v>1.3078175503544287E-2</v>
      </c>
      <c r="S128">
        <v>0.76014895969547069</v>
      </c>
    </row>
    <row r="129" spans="1:19">
      <c r="A129" t="s">
        <v>48</v>
      </c>
      <c r="B129" s="33" t="s">
        <v>169</v>
      </c>
      <c r="C129">
        <v>0</v>
      </c>
      <c r="D129">
        <v>0</v>
      </c>
      <c r="E129">
        <v>0</v>
      </c>
      <c r="F129">
        <v>0</v>
      </c>
      <c r="G129">
        <v>0.1021170216043874</v>
      </c>
      <c r="H129">
        <v>1.0592709212886575E-5</v>
      </c>
      <c r="I129">
        <v>0</v>
      </c>
      <c r="J129">
        <v>1.0313464827049756E-5</v>
      </c>
      <c r="K129">
        <v>0</v>
      </c>
      <c r="L129">
        <v>0</v>
      </c>
      <c r="M129">
        <v>1.0496561783924676</v>
      </c>
      <c r="N129">
        <v>0</v>
      </c>
      <c r="O129">
        <v>0</v>
      </c>
      <c r="P129">
        <v>5.8836060020439618E-5</v>
      </c>
      <c r="Q129">
        <v>0.24378262083796187</v>
      </c>
      <c r="R129">
        <v>1.3401015763747637E-6</v>
      </c>
      <c r="S129">
        <v>1.3956369031702707</v>
      </c>
    </row>
    <row r="130" spans="1:19">
      <c r="A130" t="s">
        <v>48</v>
      </c>
      <c r="B130" s="33" t="s">
        <v>170</v>
      </c>
      <c r="C130">
        <v>0</v>
      </c>
      <c r="D130">
        <v>0</v>
      </c>
      <c r="E130">
        <v>0</v>
      </c>
      <c r="F130">
        <v>5.0977839819806192E-2</v>
      </c>
      <c r="G130">
        <v>0</v>
      </c>
      <c r="H130">
        <v>0</v>
      </c>
      <c r="I130">
        <v>0</v>
      </c>
      <c r="J130">
        <v>0</v>
      </c>
      <c r="K130">
        <v>0</v>
      </c>
      <c r="L130">
        <v>0</v>
      </c>
      <c r="M130">
        <v>6.374657927096905E-3</v>
      </c>
      <c r="N130">
        <v>0</v>
      </c>
      <c r="O130">
        <v>0</v>
      </c>
      <c r="P130">
        <v>6.2399095499543478E-4</v>
      </c>
      <c r="Q130">
        <v>0.65974072559122021</v>
      </c>
      <c r="R130">
        <v>1.7074951540053007E-2</v>
      </c>
      <c r="S130">
        <v>0.73479216583325524</v>
      </c>
    </row>
    <row r="131" spans="1:19">
      <c r="A131" t="s">
        <v>48</v>
      </c>
      <c r="B131" s="33" t="s">
        <v>171</v>
      </c>
      <c r="C131">
        <v>0</v>
      </c>
      <c r="D131">
        <v>0</v>
      </c>
      <c r="E131">
        <v>0</v>
      </c>
      <c r="F131">
        <v>0</v>
      </c>
      <c r="G131">
        <v>0</v>
      </c>
      <c r="H131">
        <v>0</v>
      </c>
      <c r="I131">
        <v>0</v>
      </c>
      <c r="J131">
        <v>0</v>
      </c>
      <c r="K131">
        <v>0</v>
      </c>
      <c r="L131">
        <v>0</v>
      </c>
      <c r="M131">
        <v>0.1401740801208291</v>
      </c>
      <c r="N131">
        <v>0</v>
      </c>
      <c r="O131">
        <v>0</v>
      </c>
      <c r="P131">
        <v>0</v>
      </c>
      <c r="Q131">
        <v>2.775085185851367E-2</v>
      </c>
      <c r="R131">
        <v>6.8539367032855125E-2</v>
      </c>
      <c r="S131">
        <v>0.23646429901214105</v>
      </c>
    </row>
    <row r="132" spans="1:19">
      <c r="A132" t="s">
        <v>48</v>
      </c>
      <c r="B132" s="33" t="s">
        <v>172</v>
      </c>
      <c r="C132">
        <v>0</v>
      </c>
      <c r="D132">
        <v>3.4776504582723078E-6</v>
      </c>
      <c r="E132">
        <v>0</v>
      </c>
      <c r="F132">
        <v>0</v>
      </c>
      <c r="G132">
        <v>0</v>
      </c>
      <c r="H132">
        <v>0</v>
      </c>
      <c r="I132">
        <v>0.14616404586565324</v>
      </c>
      <c r="J132">
        <v>0</v>
      </c>
      <c r="K132">
        <v>0</v>
      </c>
      <c r="L132">
        <v>0</v>
      </c>
      <c r="M132">
        <v>0</v>
      </c>
      <c r="N132">
        <v>7.9186295849353883E-6</v>
      </c>
      <c r="O132">
        <v>0</v>
      </c>
      <c r="P132">
        <v>6.9521835932562226E-6</v>
      </c>
      <c r="Q132">
        <v>8.3109521873623748E-2</v>
      </c>
      <c r="R132">
        <v>6.2711217325770008E-2</v>
      </c>
      <c r="S132">
        <v>0.29200313352862395</v>
      </c>
    </row>
    <row r="133" spans="1:19">
      <c r="A133" t="s">
        <v>48</v>
      </c>
      <c r="B133" s="33" t="s">
        <v>173</v>
      </c>
      <c r="C133">
        <v>0</v>
      </c>
      <c r="D133">
        <v>0</v>
      </c>
      <c r="E133">
        <v>0</v>
      </c>
      <c r="F133">
        <v>0</v>
      </c>
      <c r="G133">
        <v>0</v>
      </c>
      <c r="H133">
        <v>0</v>
      </c>
      <c r="I133">
        <v>0</v>
      </c>
      <c r="J133">
        <v>0</v>
      </c>
      <c r="K133">
        <v>0</v>
      </c>
      <c r="L133">
        <v>0</v>
      </c>
      <c r="M133">
        <v>1.8463183652670523E-3</v>
      </c>
      <c r="N133">
        <v>9.8048005270356953E-9</v>
      </c>
      <c r="O133">
        <v>0</v>
      </c>
      <c r="P133">
        <v>2.0816575304394291E-5</v>
      </c>
      <c r="Q133">
        <v>2.364678110211571E-6</v>
      </c>
      <c r="R133">
        <v>0</v>
      </c>
      <c r="S133">
        <v>1.8695094234999488E-3</v>
      </c>
    </row>
    <row r="134" spans="1:19">
      <c r="A134" t="s">
        <v>48</v>
      </c>
      <c r="B134" s="33" t="s">
        <v>174</v>
      </c>
      <c r="C134">
        <v>0</v>
      </c>
      <c r="D134">
        <v>0</v>
      </c>
      <c r="E134">
        <v>0</v>
      </c>
      <c r="F134">
        <v>0</v>
      </c>
      <c r="G134">
        <v>0</v>
      </c>
      <c r="H134">
        <v>0</v>
      </c>
      <c r="I134">
        <v>0</v>
      </c>
      <c r="J134">
        <v>0</v>
      </c>
      <c r="K134">
        <v>4.2216948834350454E-3</v>
      </c>
      <c r="L134">
        <v>0</v>
      </c>
      <c r="M134">
        <v>1.0409710364456259E-3</v>
      </c>
      <c r="N134">
        <v>1.8448942311323435E-2</v>
      </c>
      <c r="O134">
        <v>2.9891672983126227E-2</v>
      </c>
      <c r="P134">
        <v>9.0397418949699215E-3</v>
      </c>
      <c r="Q134">
        <v>2.1039595035830416E-2</v>
      </c>
      <c r="R134">
        <v>7.3831103592709724E-3</v>
      </c>
      <c r="S134">
        <v>9.1065728504190702E-2</v>
      </c>
    </row>
    <row r="135" spans="1:19">
      <c r="A135" t="s">
        <v>48</v>
      </c>
      <c r="B135" s="33" t="s">
        <v>175</v>
      </c>
      <c r="C135">
        <v>0</v>
      </c>
      <c r="D135">
        <v>0</v>
      </c>
      <c r="E135">
        <v>0</v>
      </c>
      <c r="F135">
        <v>0</v>
      </c>
      <c r="G135">
        <v>0</v>
      </c>
      <c r="H135">
        <v>0</v>
      </c>
      <c r="I135">
        <v>0</v>
      </c>
      <c r="J135">
        <v>0</v>
      </c>
      <c r="K135">
        <v>0</v>
      </c>
      <c r="L135">
        <v>0</v>
      </c>
      <c r="M135">
        <v>0.39824213324502011</v>
      </c>
      <c r="N135">
        <v>4.4730914608948069E-4</v>
      </c>
      <c r="O135">
        <v>0</v>
      </c>
      <c r="P135">
        <v>2.3661445953173654E-3</v>
      </c>
      <c r="Q135">
        <v>0</v>
      </c>
      <c r="R135">
        <v>0</v>
      </c>
      <c r="S135">
        <v>0.40105558698655841</v>
      </c>
    </row>
    <row r="136" spans="1:19">
      <c r="A136" t="s">
        <v>48</v>
      </c>
      <c r="B136" s="33" t="s">
        <v>176</v>
      </c>
      <c r="C136">
        <v>0</v>
      </c>
      <c r="D136">
        <v>0</v>
      </c>
      <c r="E136">
        <v>0</v>
      </c>
      <c r="F136">
        <v>0</v>
      </c>
      <c r="G136">
        <v>0</v>
      </c>
      <c r="H136">
        <v>0</v>
      </c>
      <c r="I136">
        <v>0</v>
      </c>
      <c r="J136">
        <v>0</v>
      </c>
      <c r="K136">
        <v>0</v>
      </c>
      <c r="L136">
        <v>0</v>
      </c>
      <c r="M136">
        <v>8.1140156851233769E-5</v>
      </c>
      <c r="N136">
        <v>0</v>
      </c>
      <c r="O136">
        <v>0</v>
      </c>
      <c r="P136">
        <v>2.5328885695579118E-3</v>
      </c>
      <c r="Q136">
        <v>0</v>
      </c>
      <c r="R136">
        <v>5.696791178309013E-4</v>
      </c>
      <c r="S136">
        <v>3.183707844300443E-3</v>
      </c>
    </row>
    <row r="137" spans="1:19">
      <c r="A137" t="s">
        <v>48</v>
      </c>
      <c r="B137" s="33" t="s">
        <v>177</v>
      </c>
      <c r="C137">
        <v>0</v>
      </c>
      <c r="D137">
        <v>0</v>
      </c>
      <c r="E137">
        <v>0</v>
      </c>
      <c r="F137">
        <v>0</v>
      </c>
      <c r="G137">
        <v>0</v>
      </c>
      <c r="H137">
        <v>0</v>
      </c>
      <c r="I137">
        <v>2.0277997663242786E-6</v>
      </c>
      <c r="J137">
        <v>0.82984967523756836</v>
      </c>
      <c r="K137">
        <v>0</v>
      </c>
      <c r="L137">
        <v>0</v>
      </c>
      <c r="M137">
        <v>1.077053943276951E-5</v>
      </c>
      <c r="N137">
        <v>8.5926593840213172E-8</v>
      </c>
      <c r="O137">
        <v>0</v>
      </c>
      <c r="P137">
        <v>9.0849486586463968E-4</v>
      </c>
      <c r="Q137">
        <v>0</v>
      </c>
      <c r="R137">
        <v>0</v>
      </c>
      <c r="S137">
        <v>0.83077105436939291</v>
      </c>
    </row>
    <row r="138" spans="1:19">
      <c r="A138" t="s">
        <v>48</v>
      </c>
      <c r="B138" s="33" t="s">
        <v>178</v>
      </c>
      <c r="C138">
        <v>0</v>
      </c>
      <c r="D138">
        <v>0</v>
      </c>
      <c r="E138">
        <v>2.3572381739370485E-2</v>
      </c>
      <c r="F138">
        <v>0</v>
      </c>
      <c r="G138">
        <v>0</v>
      </c>
      <c r="H138">
        <v>0</v>
      </c>
      <c r="I138">
        <v>1.1230789706218047E-5</v>
      </c>
      <c r="J138">
        <v>0</v>
      </c>
      <c r="K138">
        <v>0</v>
      </c>
      <c r="L138">
        <v>0</v>
      </c>
      <c r="M138">
        <v>0</v>
      </c>
      <c r="N138">
        <v>8.8105889137324311E-4</v>
      </c>
      <c r="O138">
        <v>4.8650769514324566E-5</v>
      </c>
      <c r="P138">
        <v>3.520902689448846E-2</v>
      </c>
      <c r="Q138">
        <v>2.8740458475340347E-6</v>
      </c>
      <c r="R138">
        <v>0</v>
      </c>
      <c r="S138">
        <v>5.9725223130044469E-2</v>
      </c>
    </row>
    <row r="139" spans="1:19">
      <c r="A139" t="s">
        <v>48</v>
      </c>
      <c r="B139" s="33" t="s">
        <v>179</v>
      </c>
      <c r="C139">
        <v>0</v>
      </c>
      <c r="D139">
        <v>4.4585970024540345E-2</v>
      </c>
      <c r="E139">
        <v>0</v>
      </c>
      <c r="F139">
        <v>0</v>
      </c>
      <c r="G139">
        <v>0</v>
      </c>
      <c r="H139">
        <v>0</v>
      </c>
      <c r="I139">
        <v>0</v>
      </c>
      <c r="J139">
        <v>0</v>
      </c>
      <c r="K139">
        <v>0</v>
      </c>
      <c r="L139">
        <v>2.5778688245083003E-2</v>
      </c>
      <c r="M139">
        <v>1.4186534258442407E-7</v>
      </c>
      <c r="N139">
        <v>2.7470152019432703E-2</v>
      </c>
      <c r="O139">
        <v>0</v>
      </c>
      <c r="P139">
        <v>6.3014237970548947E-4</v>
      </c>
      <c r="Q139">
        <v>5.0538135624833558E-5</v>
      </c>
      <c r="R139">
        <v>7.9730188913856637E-2</v>
      </c>
      <c r="S139">
        <v>0.17824582158368685</v>
      </c>
    </row>
    <row r="140" spans="1:19">
      <c r="A140" t="s">
        <v>48</v>
      </c>
      <c r="B140" s="33" t="s">
        <v>180</v>
      </c>
      <c r="C140">
        <v>9.7459667515651383E-3</v>
      </c>
      <c r="D140">
        <v>0</v>
      </c>
      <c r="E140">
        <v>4.9478150074833138E-6</v>
      </c>
      <c r="F140">
        <v>0</v>
      </c>
      <c r="G140">
        <v>0</v>
      </c>
      <c r="H140">
        <v>0</v>
      </c>
      <c r="I140">
        <v>0</v>
      </c>
      <c r="J140">
        <v>0</v>
      </c>
      <c r="K140">
        <v>0</v>
      </c>
      <c r="L140">
        <v>0</v>
      </c>
      <c r="M140">
        <v>7.9984971534940996E-8</v>
      </c>
      <c r="N140">
        <v>0</v>
      </c>
      <c r="O140">
        <v>3.4381429621469977</v>
      </c>
      <c r="P140">
        <v>0.13781684505571334</v>
      </c>
      <c r="Q140">
        <v>0</v>
      </c>
      <c r="R140">
        <v>1.8805012160783008E-6</v>
      </c>
      <c r="S140">
        <v>3.5857126822555756</v>
      </c>
    </row>
    <row r="141" spans="1:19">
      <c r="A141" t="s">
        <v>48</v>
      </c>
      <c r="B141" s="33" t="s">
        <v>181</v>
      </c>
      <c r="C141">
        <v>0</v>
      </c>
      <c r="D141">
        <v>0</v>
      </c>
      <c r="E141">
        <v>0</v>
      </c>
      <c r="F141">
        <v>0</v>
      </c>
      <c r="G141">
        <v>0</v>
      </c>
      <c r="H141">
        <v>0</v>
      </c>
      <c r="I141">
        <v>0</v>
      </c>
      <c r="J141">
        <v>0</v>
      </c>
      <c r="K141">
        <v>0</v>
      </c>
      <c r="L141">
        <v>0</v>
      </c>
      <c r="M141">
        <v>3.0597095189932588E-5</v>
      </c>
      <c r="N141">
        <v>4.4783224072276084E-2</v>
      </c>
      <c r="O141">
        <v>1.2373464434460857E-3</v>
      </c>
      <c r="P141">
        <v>9.472196356920648E-3</v>
      </c>
      <c r="Q141">
        <v>9.5169353633650644E-4</v>
      </c>
      <c r="R141">
        <v>2.1778769275613286E-3</v>
      </c>
      <c r="S141">
        <v>5.8652934431847825E-2</v>
      </c>
    </row>
    <row r="142" spans="1:19">
      <c r="A142" t="s">
        <v>48</v>
      </c>
      <c r="B142" s="33" t="s">
        <v>182</v>
      </c>
      <c r="C142">
        <v>0</v>
      </c>
      <c r="D142">
        <v>0</v>
      </c>
      <c r="E142">
        <v>0</v>
      </c>
      <c r="F142">
        <v>0</v>
      </c>
      <c r="G142">
        <v>1.7019503600732122E-2</v>
      </c>
      <c r="H142">
        <v>0</v>
      </c>
      <c r="I142">
        <v>0</v>
      </c>
      <c r="J142">
        <v>0</v>
      </c>
      <c r="K142">
        <v>3.243671532482395E-7</v>
      </c>
      <c r="L142">
        <v>0</v>
      </c>
      <c r="M142">
        <v>0</v>
      </c>
      <c r="N142">
        <v>0</v>
      </c>
      <c r="O142">
        <v>1.7979115888869046</v>
      </c>
      <c r="P142">
        <v>3.7904794644205708E-4</v>
      </c>
      <c r="Q142">
        <v>9.2248419321094843E-6</v>
      </c>
      <c r="R142">
        <v>3.1497250176926173E-6</v>
      </c>
      <c r="S142">
        <v>1.8153228393681502</v>
      </c>
    </row>
    <row r="143" spans="1:19">
      <c r="A143" t="s">
        <v>48</v>
      </c>
      <c r="B143" s="33" t="s">
        <v>183</v>
      </c>
      <c r="C143">
        <v>0</v>
      </c>
      <c r="D143">
        <v>0</v>
      </c>
      <c r="E143">
        <v>0</v>
      </c>
      <c r="F143">
        <v>8.4963066366343654E-3</v>
      </c>
      <c r="G143">
        <v>0</v>
      </c>
      <c r="H143">
        <v>0</v>
      </c>
      <c r="I143">
        <v>0</v>
      </c>
      <c r="J143">
        <v>0</v>
      </c>
      <c r="K143">
        <v>0</v>
      </c>
      <c r="L143">
        <v>0</v>
      </c>
      <c r="M143">
        <v>0.10869957529766339</v>
      </c>
      <c r="N143">
        <v>0.59656031934711962</v>
      </c>
      <c r="O143">
        <v>2.0085414475374819E-3</v>
      </c>
      <c r="P143">
        <v>1.8685521148142925E-6</v>
      </c>
      <c r="Q143">
        <v>1.2749119774468909E-4</v>
      </c>
      <c r="R143">
        <v>9.7220349449855803E-4</v>
      </c>
      <c r="S143">
        <v>0.71686630597343992</v>
      </c>
    </row>
    <row r="144" spans="1:19">
      <c r="A144" t="s">
        <v>48</v>
      </c>
      <c r="B144" s="33" t="s">
        <v>184</v>
      </c>
      <c r="C144">
        <v>0</v>
      </c>
      <c r="D144">
        <v>0</v>
      </c>
      <c r="E144">
        <v>0</v>
      </c>
      <c r="F144">
        <v>1.8258336562659849E-6</v>
      </c>
      <c r="G144">
        <v>5.0557520605565287E-6</v>
      </c>
      <c r="H144">
        <v>5.5683184605470615E-6</v>
      </c>
      <c r="I144">
        <v>0</v>
      </c>
      <c r="J144">
        <v>0</v>
      </c>
      <c r="K144">
        <v>0</v>
      </c>
      <c r="L144">
        <v>0</v>
      </c>
      <c r="M144">
        <v>0</v>
      </c>
      <c r="N144">
        <v>2.679705634847096E-4</v>
      </c>
      <c r="O144">
        <v>0.46005917640792404</v>
      </c>
      <c r="P144">
        <v>9.7482314274088822E-6</v>
      </c>
      <c r="Q144">
        <v>3.8181647687451914E-4</v>
      </c>
      <c r="R144">
        <v>1.6976844243288269E-5</v>
      </c>
      <c r="S144">
        <v>0.46074813842801632</v>
      </c>
    </row>
    <row r="145" spans="1:19">
      <c r="A145" t="s">
        <v>48</v>
      </c>
      <c r="B145" s="33" t="s">
        <v>185</v>
      </c>
      <c r="C145">
        <v>0</v>
      </c>
      <c r="D145">
        <v>0</v>
      </c>
      <c r="E145">
        <v>0</v>
      </c>
      <c r="F145">
        <v>0</v>
      </c>
      <c r="G145">
        <v>0</v>
      </c>
      <c r="H145">
        <v>9.1906462850271708E-2</v>
      </c>
      <c r="I145">
        <v>0</v>
      </c>
      <c r="J145">
        <v>0</v>
      </c>
      <c r="K145">
        <v>0</v>
      </c>
      <c r="L145">
        <v>0</v>
      </c>
      <c r="M145">
        <v>0</v>
      </c>
      <c r="N145">
        <v>2.836720049688779E-2</v>
      </c>
      <c r="O145">
        <v>1.2728454075272566E-4</v>
      </c>
      <c r="P145">
        <v>4.2361832834590274E-2</v>
      </c>
      <c r="Q145">
        <v>0</v>
      </c>
      <c r="R145">
        <v>1.5950222185111329E-2</v>
      </c>
      <c r="S145">
        <v>0.17871300290767067</v>
      </c>
    </row>
    <row r="146" spans="1:19">
      <c r="A146" t="s">
        <v>48</v>
      </c>
      <c r="B146" s="33" t="s">
        <v>186</v>
      </c>
      <c r="C146">
        <v>0</v>
      </c>
      <c r="D146">
        <v>1.7388252295802431E-6</v>
      </c>
      <c r="E146">
        <v>0</v>
      </c>
      <c r="F146">
        <v>0</v>
      </c>
      <c r="G146">
        <v>0</v>
      </c>
      <c r="H146">
        <v>0</v>
      </c>
      <c r="I146">
        <v>0</v>
      </c>
      <c r="J146">
        <v>0</v>
      </c>
      <c r="K146">
        <v>0</v>
      </c>
      <c r="L146">
        <v>0</v>
      </c>
      <c r="M146">
        <v>0</v>
      </c>
      <c r="N146">
        <v>3.8848938179398829E-3</v>
      </c>
      <c r="O146">
        <v>0.12859032942904491</v>
      </c>
      <c r="P146">
        <v>4.1763347908840842E-5</v>
      </c>
      <c r="Q146">
        <v>2.0516866473073492E-2</v>
      </c>
      <c r="R146">
        <v>8.6901050622145704E-7</v>
      </c>
      <c r="S146">
        <v>0.15303646090364964</v>
      </c>
    </row>
    <row r="147" spans="1:19">
      <c r="A147" t="s">
        <v>48</v>
      </c>
      <c r="B147" s="33" t="s">
        <v>187</v>
      </c>
      <c r="C147">
        <v>4.5547445903793005E-7</v>
      </c>
      <c r="D147">
        <v>0</v>
      </c>
      <c r="E147">
        <v>0</v>
      </c>
      <c r="F147">
        <v>0</v>
      </c>
      <c r="G147">
        <v>0</v>
      </c>
      <c r="H147">
        <v>0</v>
      </c>
      <c r="I147">
        <v>0</v>
      </c>
      <c r="J147">
        <v>0</v>
      </c>
      <c r="K147">
        <v>0</v>
      </c>
      <c r="L147">
        <v>0</v>
      </c>
      <c r="M147">
        <v>3.6523556958428571E-2</v>
      </c>
      <c r="N147">
        <v>0</v>
      </c>
      <c r="O147">
        <v>3.5503843236028843E-5</v>
      </c>
      <c r="P147">
        <v>8.6448442697388828E-3</v>
      </c>
      <c r="Q147">
        <v>9.6656807187400773E-5</v>
      </c>
      <c r="R147">
        <v>4.94896983838089E-6</v>
      </c>
      <c r="S147">
        <v>4.5305966322985114E-2</v>
      </c>
    </row>
    <row r="148" spans="1:19">
      <c r="A148" t="s">
        <v>48</v>
      </c>
      <c r="B148" s="33" t="s">
        <v>188</v>
      </c>
      <c r="C148">
        <v>0</v>
      </c>
      <c r="D148">
        <v>6.3957079472487521E-6</v>
      </c>
      <c r="E148">
        <v>0</v>
      </c>
      <c r="F148">
        <v>0</v>
      </c>
      <c r="G148">
        <v>0</v>
      </c>
      <c r="H148">
        <v>0</v>
      </c>
      <c r="I148">
        <v>0</v>
      </c>
      <c r="J148">
        <v>0</v>
      </c>
      <c r="K148">
        <v>9.5807180633400435E-8</v>
      </c>
      <c r="L148">
        <v>0</v>
      </c>
      <c r="M148">
        <v>0.46301333169077452</v>
      </c>
      <c r="N148">
        <v>3.7332129723921526E-4</v>
      </c>
      <c r="O148">
        <v>0</v>
      </c>
      <c r="P148">
        <v>1.1968145839880151E-2</v>
      </c>
      <c r="Q148">
        <v>2.1348014911382052E-7</v>
      </c>
      <c r="R148">
        <v>0</v>
      </c>
      <c r="S148">
        <v>0.47536150382336473</v>
      </c>
    </row>
    <row r="149" spans="1:19">
      <c r="A149" t="s">
        <v>48</v>
      </c>
      <c r="B149" s="33" t="s">
        <v>189</v>
      </c>
      <c r="C149">
        <v>0</v>
      </c>
      <c r="D149">
        <v>0</v>
      </c>
      <c r="E149">
        <v>0</v>
      </c>
      <c r="F149">
        <v>0</v>
      </c>
      <c r="G149">
        <v>0</v>
      </c>
      <c r="H149">
        <v>0</v>
      </c>
      <c r="I149">
        <v>0</v>
      </c>
      <c r="J149">
        <v>0</v>
      </c>
      <c r="K149">
        <v>0</v>
      </c>
      <c r="L149">
        <v>0</v>
      </c>
      <c r="M149">
        <v>0.40955502915221587</v>
      </c>
      <c r="N149">
        <v>0</v>
      </c>
      <c r="O149">
        <v>0</v>
      </c>
      <c r="P149">
        <v>3.6578672399052437E-3</v>
      </c>
      <c r="Q149">
        <v>2.4418397758964261E-2</v>
      </c>
      <c r="R149">
        <v>6.2793733799324514E-2</v>
      </c>
      <c r="S149">
        <v>0.50042502795042765</v>
      </c>
    </row>
    <row r="150" spans="1:19">
      <c r="A150" t="s">
        <v>48</v>
      </c>
      <c r="B150" s="33" t="s">
        <v>190</v>
      </c>
      <c r="C150">
        <v>0</v>
      </c>
      <c r="D150">
        <v>0</v>
      </c>
      <c r="E150">
        <v>0</v>
      </c>
      <c r="F150">
        <v>0</v>
      </c>
      <c r="G150">
        <v>0</v>
      </c>
      <c r="H150">
        <v>0</v>
      </c>
      <c r="I150">
        <v>0</v>
      </c>
      <c r="J150">
        <v>3.8124425720980071E-3</v>
      </c>
      <c r="K150">
        <v>1.6363577126643492E-7</v>
      </c>
      <c r="L150">
        <v>0</v>
      </c>
      <c r="M150">
        <v>8.8906099759981316E-2</v>
      </c>
      <c r="N150">
        <v>3.5537856177825233E-6</v>
      </c>
      <c r="O150">
        <v>0</v>
      </c>
      <c r="P150">
        <v>1.1977032553289746E-5</v>
      </c>
      <c r="Q150">
        <v>3.6461764807427244E-7</v>
      </c>
      <c r="R150">
        <v>2.3683340804559805E-2</v>
      </c>
      <c r="S150">
        <v>0.11641794220827251</v>
      </c>
    </row>
    <row r="151" spans="1:19">
      <c r="A151" t="s">
        <v>48</v>
      </c>
      <c r="B151" s="33" t="s">
        <v>191</v>
      </c>
      <c r="C151">
        <v>0</v>
      </c>
      <c r="D151">
        <v>0</v>
      </c>
      <c r="E151">
        <v>0</v>
      </c>
      <c r="F151">
        <v>0</v>
      </c>
      <c r="G151">
        <v>0</v>
      </c>
      <c r="H151">
        <v>0</v>
      </c>
      <c r="I151">
        <v>1.0138998831621393E-6</v>
      </c>
      <c r="J151">
        <v>0</v>
      </c>
      <c r="K151">
        <v>0</v>
      </c>
      <c r="L151">
        <v>0</v>
      </c>
      <c r="M151">
        <v>4.5483165591804209E-3</v>
      </c>
      <c r="N151">
        <v>1.5661032698233157E-5</v>
      </c>
      <c r="O151">
        <v>0</v>
      </c>
      <c r="P151">
        <v>3.4202406556715914E-5</v>
      </c>
      <c r="Q151">
        <v>0.43848851041114756</v>
      </c>
      <c r="R151">
        <v>4.7281744741667353E-7</v>
      </c>
      <c r="S151">
        <v>0.44308817712692417</v>
      </c>
    </row>
    <row r="152" spans="1:19">
      <c r="A152" t="s">
        <v>48</v>
      </c>
      <c r="B152" s="33" t="s">
        <v>192</v>
      </c>
      <c r="C152">
        <v>0</v>
      </c>
      <c r="D152">
        <v>0</v>
      </c>
      <c r="E152">
        <v>0</v>
      </c>
      <c r="F152">
        <v>0</v>
      </c>
      <c r="G152">
        <v>0</v>
      </c>
      <c r="H152">
        <v>0</v>
      </c>
      <c r="I152">
        <v>9.7442697243771192E-2</v>
      </c>
      <c r="J152">
        <v>1.9448602614602351E-5</v>
      </c>
      <c r="K152">
        <v>0</v>
      </c>
      <c r="L152">
        <v>0</v>
      </c>
      <c r="M152">
        <v>0</v>
      </c>
      <c r="N152">
        <v>3.9071440873783558E-5</v>
      </c>
      <c r="O152">
        <v>2.4325384714529719E-5</v>
      </c>
      <c r="P152">
        <v>2.2899262503983664E-6</v>
      </c>
      <c r="Q152">
        <v>4.203685755328479E-4</v>
      </c>
      <c r="R152">
        <v>0</v>
      </c>
      <c r="S152">
        <v>9.7948201173949201E-2</v>
      </c>
    </row>
    <row r="153" spans="1:19">
      <c r="A153" t="s">
        <v>48</v>
      </c>
      <c r="B153" s="33" t="s">
        <v>193</v>
      </c>
      <c r="C153">
        <v>0</v>
      </c>
      <c r="D153">
        <v>0</v>
      </c>
      <c r="E153">
        <v>0</v>
      </c>
      <c r="F153">
        <v>0</v>
      </c>
      <c r="G153">
        <v>0</v>
      </c>
      <c r="H153">
        <v>0</v>
      </c>
      <c r="I153">
        <v>1.7317103822023228E-6</v>
      </c>
      <c r="J153">
        <v>0</v>
      </c>
      <c r="K153">
        <v>0</v>
      </c>
      <c r="L153">
        <v>0</v>
      </c>
      <c r="M153">
        <v>1.2394692671477969E-3</v>
      </c>
      <c r="N153">
        <v>2.2464907516450694E-6</v>
      </c>
      <c r="O153">
        <v>0</v>
      </c>
      <c r="P153">
        <v>1.7634479760886279E-6</v>
      </c>
      <c r="Q153">
        <v>0.31617668836773305</v>
      </c>
      <c r="R153">
        <v>3.1141919976107602E-7</v>
      </c>
      <c r="S153">
        <v>0.31742221070328469</v>
      </c>
    </row>
    <row r="154" spans="1:19">
      <c r="A154" t="s">
        <v>48</v>
      </c>
      <c r="B154" s="33" t="s">
        <v>194</v>
      </c>
      <c r="C154">
        <v>0</v>
      </c>
      <c r="D154">
        <v>0</v>
      </c>
      <c r="E154">
        <v>2.4739075001889432E-6</v>
      </c>
      <c r="F154">
        <v>0</v>
      </c>
      <c r="G154">
        <v>0</v>
      </c>
      <c r="H154">
        <v>0</v>
      </c>
      <c r="I154">
        <v>0</v>
      </c>
      <c r="J154">
        <v>0</v>
      </c>
      <c r="K154">
        <v>0</v>
      </c>
      <c r="L154">
        <v>0</v>
      </c>
      <c r="M154">
        <v>0</v>
      </c>
      <c r="N154">
        <v>0</v>
      </c>
      <c r="O154">
        <v>0.15784575482072682</v>
      </c>
      <c r="P154">
        <v>2.4765054860154123E-6</v>
      </c>
      <c r="Q154">
        <v>5.0979039656340319E-8</v>
      </c>
      <c r="R154">
        <v>6.1535219969499622E-3</v>
      </c>
      <c r="S154">
        <v>0.16400427820974528</v>
      </c>
    </row>
    <row r="155" spans="1:19">
      <c r="A155" t="s">
        <v>48</v>
      </c>
      <c r="B155" s="33" t="s">
        <v>195</v>
      </c>
      <c r="C155">
        <v>0</v>
      </c>
      <c r="D155">
        <v>0</v>
      </c>
      <c r="E155">
        <v>0</v>
      </c>
      <c r="F155">
        <v>0</v>
      </c>
      <c r="G155">
        <v>0</v>
      </c>
      <c r="H155">
        <v>0</v>
      </c>
      <c r="I155">
        <v>0</v>
      </c>
      <c r="J155">
        <v>0</v>
      </c>
      <c r="K155">
        <v>2.8143355127158154E-3</v>
      </c>
      <c r="L155">
        <v>0</v>
      </c>
      <c r="M155">
        <v>6.9398069095427672E-4</v>
      </c>
      <c r="N155">
        <v>0</v>
      </c>
      <c r="O155">
        <v>0</v>
      </c>
      <c r="P155">
        <v>5.9087712818453042E-3</v>
      </c>
      <c r="Q155">
        <v>4.9225060383960795E-2</v>
      </c>
      <c r="R155">
        <v>0</v>
      </c>
      <c r="S155">
        <v>5.8642147869477412E-2</v>
      </c>
    </row>
    <row r="156" spans="1:19">
      <c r="A156" t="s">
        <v>48</v>
      </c>
      <c r="B156" s="33" t="s">
        <v>196</v>
      </c>
      <c r="C156">
        <v>0</v>
      </c>
      <c r="D156">
        <v>0</v>
      </c>
      <c r="E156">
        <v>4.2253593051100324E-6</v>
      </c>
      <c r="F156">
        <v>0</v>
      </c>
      <c r="G156">
        <v>0</v>
      </c>
      <c r="H156">
        <v>0</v>
      </c>
      <c r="I156">
        <v>0</v>
      </c>
      <c r="J156">
        <v>0</v>
      </c>
      <c r="K156">
        <v>0</v>
      </c>
      <c r="L156">
        <v>0</v>
      </c>
      <c r="M156">
        <v>0.26547229169102593</v>
      </c>
      <c r="N156">
        <v>1.2298996675305318E-2</v>
      </c>
      <c r="O156">
        <v>1.2125183474154255E-5</v>
      </c>
      <c r="P156">
        <v>4.5135738110069212E-3</v>
      </c>
      <c r="Q156">
        <v>0.1667777613976682</v>
      </c>
      <c r="R156">
        <v>1.1588682788499227E-5</v>
      </c>
      <c r="S156">
        <v>0.44909056280084769</v>
      </c>
    </row>
    <row r="157" spans="1:19">
      <c r="A157" t="s">
        <v>48</v>
      </c>
      <c r="B157" s="33" t="s">
        <v>197</v>
      </c>
      <c r="C157">
        <v>0</v>
      </c>
      <c r="D157">
        <v>0</v>
      </c>
      <c r="E157">
        <v>0</v>
      </c>
      <c r="F157">
        <v>0</v>
      </c>
      <c r="G157">
        <v>7.8189920438731519E-5</v>
      </c>
      <c r="H157">
        <v>0</v>
      </c>
      <c r="I157">
        <v>0</v>
      </c>
      <c r="J157">
        <v>0</v>
      </c>
      <c r="K157">
        <v>0</v>
      </c>
      <c r="L157">
        <v>0</v>
      </c>
      <c r="M157">
        <v>0</v>
      </c>
      <c r="N157">
        <v>0</v>
      </c>
      <c r="O157">
        <v>0</v>
      </c>
      <c r="P157">
        <v>1.6852935099080923E-3</v>
      </c>
      <c r="Q157">
        <v>0</v>
      </c>
      <c r="R157">
        <v>0</v>
      </c>
      <c r="S157">
        <v>1.7634834302953095E-3</v>
      </c>
    </row>
    <row r="158" spans="1:19">
      <c r="A158" t="s">
        <v>48</v>
      </c>
      <c r="B158" s="33" t="s">
        <v>198</v>
      </c>
      <c r="C158">
        <v>0</v>
      </c>
      <c r="D158">
        <v>0</v>
      </c>
      <c r="E158">
        <v>0.6496697561404261</v>
      </c>
      <c r="F158">
        <v>0</v>
      </c>
      <c r="G158">
        <v>2.5278760293900859E-6</v>
      </c>
      <c r="H158">
        <v>2.7841592320498876E-6</v>
      </c>
      <c r="I158">
        <v>0</v>
      </c>
      <c r="J158">
        <v>0</v>
      </c>
      <c r="K158">
        <v>0</v>
      </c>
      <c r="L158">
        <v>0</v>
      </c>
      <c r="M158">
        <v>0</v>
      </c>
      <c r="N158">
        <v>0</v>
      </c>
      <c r="O158">
        <v>0</v>
      </c>
      <c r="P158">
        <v>0.12099826576907802</v>
      </c>
      <c r="Q158">
        <v>1.9986011065526554E-2</v>
      </c>
      <c r="R158">
        <v>5.4912556564090664E-6</v>
      </c>
      <c r="S158">
        <v>0.79066483626615991</v>
      </c>
    </row>
    <row r="159" spans="1:19">
      <c r="A159" t="s">
        <v>48</v>
      </c>
      <c r="B159" s="33" t="s">
        <v>199</v>
      </c>
      <c r="C159">
        <v>0.13762729504332682</v>
      </c>
      <c r="D159">
        <v>0</v>
      </c>
      <c r="E159">
        <v>0</v>
      </c>
      <c r="F159">
        <v>3.9946108131960756E-5</v>
      </c>
      <c r="G159">
        <v>0</v>
      </c>
      <c r="H159">
        <v>0</v>
      </c>
      <c r="I159">
        <v>0</v>
      </c>
      <c r="J159">
        <v>0</v>
      </c>
      <c r="K159">
        <v>0</v>
      </c>
      <c r="L159">
        <v>0</v>
      </c>
      <c r="M159">
        <v>0</v>
      </c>
      <c r="N159">
        <v>0</v>
      </c>
      <c r="O159">
        <v>0</v>
      </c>
      <c r="P159">
        <v>1.9253845055455798E-2</v>
      </c>
      <c r="Q159">
        <v>2.5949032349501522E-2</v>
      </c>
      <c r="R159">
        <v>8.3436212256273734E-3</v>
      </c>
      <c r="S159">
        <v>0.1912137397822562</v>
      </c>
    </row>
    <row r="160" spans="1:19">
      <c r="A160" t="s">
        <v>48</v>
      </c>
      <c r="B160" s="33" t="s">
        <v>200</v>
      </c>
      <c r="C160">
        <v>0</v>
      </c>
      <c r="D160">
        <v>0</v>
      </c>
      <c r="E160">
        <v>0</v>
      </c>
      <c r="F160">
        <v>0</v>
      </c>
      <c r="G160">
        <v>4.3175359198954766E-6</v>
      </c>
      <c r="H160">
        <v>4.7552598871902774E-6</v>
      </c>
      <c r="I160">
        <v>0</v>
      </c>
      <c r="J160">
        <v>0</v>
      </c>
      <c r="K160">
        <v>0</v>
      </c>
      <c r="L160">
        <v>3.9763337768603719</v>
      </c>
      <c r="M160">
        <v>0</v>
      </c>
      <c r="N160">
        <v>0</v>
      </c>
      <c r="O160">
        <v>0</v>
      </c>
      <c r="P160">
        <v>0.10055671593912408</v>
      </c>
      <c r="Q160">
        <v>3.1871037130514424E-2</v>
      </c>
      <c r="R160">
        <v>4.7599743595583277E-6</v>
      </c>
      <c r="S160">
        <v>4.1087753627001575</v>
      </c>
    </row>
    <row r="161" spans="1:19">
      <c r="A161" t="s">
        <v>48</v>
      </c>
      <c r="B161" s="33" t="s">
        <v>201</v>
      </c>
      <c r="C161">
        <v>7.5558212105032219E-2</v>
      </c>
      <c r="D161">
        <v>3.4705909302396698E-2</v>
      </c>
      <c r="E161">
        <v>0.35667385128303408</v>
      </c>
      <c r="F161">
        <v>1.6067421563488171E-2</v>
      </c>
      <c r="G161">
        <v>9.0237312194178187E-2</v>
      </c>
      <c r="H161">
        <v>0.14359988825324166</v>
      </c>
      <c r="I161">
        <v>1.6318076893170996E-2</v>
      </c>
      <c r="J161">
        <v>7.3881016316734076</v>
      </c>
      <c r="K161">
        <v>4.7149586717309955E-4</v>
      </c>
      <c r="L161">
        <v>2.1829937470517677</v>
      </c>
      <c r="M161">
        <v>1.3627378131907335</v>
      </c>
      <c r="N161">
        <v>0.56672354163622174</v>
      </c>
      <c r="O161">
        <v>5.1838463077565109</v>
      </c>
      <c r="P161">
        <v>0.54484704210746315</v>
      </c>
      <c r="Q161">
        <v>3.8081638702556404</v>
      </c>
      <c r="R161">
        <v>0.38844285103632359</v>
      </c>
      <c r="S161">
        <v>22.159488972163444</v>
      </c>
    </row>
    <row r="162" spans="1:19">
      <c r="A162" t="s">
        <v>48</v>
      </c>
      <c r="B162" s="33" t="s">
        <v>202</v>
      </c>
      <c r="C162">
        <v>5.8761976570232743E-2</v>
      </c>
      <c r="D162">
        <v>4.4144444792385329E-2</v>
      </c>
      <c r="E162">
        <v>0.27738595731823779</v>
      </c>
      <c r="F162">
        <v>0.11003910418226326</v>
      </c>
      <c r="G162">
        <v>0.58530720023615324</v>
      </c>
      <c r="H162">
        <v>0.56558639454917525</v>
      </c>
      <c r="I162">
        <v>0.15631928839863463</v>
      </c>
      <c r="J162">
        <v>4.7806722564606616</v>
      </c>
      <c r="K162">
        <v>2.4496376925173813E-3</v>
      </c>
      <c r="L162">
        <v>1.6977535753916868</v>
      </c>
      <c r="M162">
        <v>4.5215362354593083</v>
      </c>
      <c r="N162">
        <v>0.32301947174745749</v>
      </c>
      <c r="O162">
        <v>1.5737391524529301</v>
      </c>
      <c r="P162">
        <v>0.33763172571257627</v>
      </c>
      <c r="Q162">
        <v>1.0170758805367655</v>
      </c>
      <c r="R162">
        <v>1.2206790012259745</v>
      </c>
      <c r="S162">
        <v>17.272101302725105</v>
      </c>
    </row>
    <row r="163" spans="1:19">
      <c r="A163" t="s">
        <v>48</v>
      </c>
      <c r="B163" s="33" t="s">
        <v>203</v>
      </c>
      <c r="C163">
        <v>3.8641877122547186E-5</v>
      </c>
      <c r="D163">
        <v>0.1972249404315809</v>
      </c>
      <c r="E163">
        <v>1.8287637310265836E-4</v>
      </c>
      <c r="F163">
        <v>6.7740056839737939E-3</v>
      </c>
      <c r="G163">
        <v>3.76869737980563E-2</v>
      </c>
      <c r="H163">
        <v>0.427301214367656</v>
      </c>
      <c r="I163">
        <v>0.76811111747187688</v>
      </c>
      <c r="J163">
        <v>7.6679314548755428E-3</v>
      </c>
      <c r="K163">
        <v>2.2331905771945104E-3</v>
      </c>
      <c r="L163">
        <v>1.1142444918448291E-3</v>
      </c>
      <c r="M163">
        <v>5.8987496952541392</v>
      </c>
      <c r="N163">
        <v>1.2815349044402069</v>
      </c>
      <c r="O163">
        <v>5.4529074863507105</v>
      </c>
      <c r="P163">
        <v>0.34858200434451803</v>
      </c>
      <c r="Q163">
        <v>0.66417127348182703</v>
      </c>
      <c r="R163">
        <v>0.54596754645845635</v>
      </c>
      <c r="S163">
        <v>15.640248046855504</v>
      </c>
    </row>
    <row r="164" spans="1:19">
      <c r="A164" t="s">
        <v>230</v>
      </c>
      <c r="B164" s="33" t="s">
        <v>204</v>
      </c>
      <c r="C164">
        <v>1.1350711423894211E-2</v>
      </c>
      <c r="D164">
        <v>0.14868232829206462</v>
      </c>
      <c r="E164">
        <v>0.38141779750340277</v>
      </c>
      <c r="F164">
        <v>1.0427080986907811E-4</v>
      </c>
      <c r="G164">
        <v>6.8801312534638726E-4</v>
      </c>
      <c r="H164">
        <v>6.1874179476614444E-2</v>
      </c>
      <c r="I164">
        <v>0.53922135630608992</v>
      </c>
      <c r="J164">
        <v>4.9916786345309845</v>
      </c>
      <c r="K164">
        <v>1.5087012762819985E-3</v>
      </c>
      <c r="L164">
        <v>1.5322744980557275</v>
      </c>
      <c r="M164">
        <v>2.5643028753802071</v>
      </c>
      <c r="N164">
        <v>0.93129644371340703</v>
      </c>
      <c r="O164">
        <v>6.287158124073386</v>
      </c>
      <c r="P164">
        <v>0.26943941626044321</v>
      </c>
      <c r="Q164">
        <v>2.5391160344258878</v>
      </c>
      <c r="R164">
        <v>0.18849899822622262</v>
      </c>
      <c r="S164">
        <v>20.448612382881947</v>
      </c>
    </row>
    <row r="165" spans="1:19">
      <c r="A165" t="s">
        <v>48</v>
      </c>
      <c r="B165" s="33" t="s">
        <v>205</v>
      </c>
      <c r="C165">
        <v>4.3955796660167579E-2</v>
      </c>
      <c r="D165">
        <v>2.2090309512246442E-2</v>
      </c>
      <c r="E165">
        <v>1.7087020190541224</v>
      </c>
      <c r="F165">
        <v>5.4676506584987017E-2</v>
      </c>
      <c r="G165">
        <v>0.3041979548304159</v>
      </c>
      <c r="H165">
        <v>6.0586624642056108E-4</v>
      </c>
      <c r="I165">
        <v>0</v>
      </c>
      <c r="J165">
        <v>3.3277857563540465</v>
      </c>
      <c r="K165">
        <v>2.1846382275025888E-4</v>
      </c>
      <c r="L165">
        <v>0</v>
      </c>
      <c r="M165">
        <v>0.20116356556258097</v>
      </c>
      <c r="N165">
        <v>0.15760197847399127</v>
      </c>
      <c r="O165">
        <v>1.9493329021971135</v>
      </c>
      <c r="P165">
        <v>0.10633622787644015</v>
      </c>
      <c r="Q165">
        <v>1.4146345289237843</v>
      </c>
      <c r="R165">
        <v>0.61442997615831274</v>
      </c>
      <c r="S165">
        <v>9.9057318522579862</v>
      </c>
    </row>
    <row r="166" spans="1:19">
      <c r="A166" t="s">
        <v>48</v>
      </c>
      <c r="B166" s="33" t="s">
        <v>206</v>
      </c>
      <c r="C166">
        <v>3.8449787943077851E-3</v>
      </c>
      <c r="D166">
        <v>3.1820501700252635E-7</v>
      </c>
      <c r="E166">
        <v>0</v>
      </c>
      <c r="F166">
        <v>3.6451004389991937E-2</v>
      </c>
      <c r="G166">
        <v>0.20279863655361119</v>
      </c>
      <c r="H166">
        <v>0.5107660805156975</v>
      </c>
      <c r="I166">
        <v>3.9081269152951847E-4</v>
      </c>
      <c r="J166">
        <v>0.55463095939234108</v>
      </c>
      <c r="K166">
        <v>3.5451054802793092E-4</v>
      </c>
      <c r="L166">
        <v>0.13805034443535646</v>
      </c>
      <c r="M166">
        <v>2.1125128788810343E-3</v>
      </c>
      <c r="N166">
        <v>1.3149125298397735E-2</v>
      </c>
      <c r="O166">
        <v>1.5366099045767214</v>
      </c>
      <c r="P166">
        <v>0.16899962303329374</v>
      </c>
      <c r="Q166">
        <v>0.4450763107945761</v>
      </c>
      <c r="R166">
        <v>0.15379255433614247</v>
      </c>
      <c r="S166">
        <v>3.7670276764440587</v>
      </c>
    </row>
    <row r="167" spans="1:19">
      <c r="A167" t="s">
        <v>230</v>
      </c>
      <c r="B167" s="33" t="s">
        <v>207</v>
      </c>
      <c r="C167">
        <v>2.6217286178240151E-2</v>
      </c>
      <c r="D167">
        <v>1.199317289728441E-4</v>
      </c>
      <c r="E167">
        <v>1.289581471670445</v>
      </c>
      <c r="F167">
        <v>5.7373569228857946E-7</v>
      </c>
      <c r="G167">
        <v>1.5886799964448528E-6</v>
      </c>
      <c r="H167">
        <v>1.749744853896118E-6</v>
      </c>
      <c r="I167">
        <v>0.63383671236979389</v>
      </c>
      <c r="J167">
        <v>0.5073305769620049</v>
      </c>
      <c r="K167">
        <v>4.267868458640578E-8</v>
      </c>
      <c r="L167">
        <v>0.64390754846510845</v>
      </c>
      <c r="M167">
        <v>4.5067772308899805</v>
      </c>
      <c r="N167">
        <v>1.4383210212812969E-2</v>
      </c>
      <c r="O167">
        <v>0.17580569683934755</v>
      </c>
      <c r="P167">
        <v>0.15435156168160447</v>
      </c>
      <c r="Q167">
        <v>3.4676467167645342</v>
      </c>
      <c r="R167">
        <v>0.57332461838250737</v>
      </c>
      <c r="S167">
        <v>11.993286516984199</v>
      </c>
    </row>
    <row r="168" spans="1:19">
      <c r="A168" t="s">
        <v>48</v>
      </c>
      <c r="B168" s="33" t="s">
        <v>208</v>
      </c>
      <c r="C168">
        <v>4.3531232392290953E-3</v>
      </c>
      <c r="D168">
        <v>0.17831073942673203</v>
      </c>
      <c r="E168">
        <v>4.2487921996183786E-3</v>
      </c>
      <c r="F168">
        <v>1.1269545477616383E-2</v>
      </c>
      <c r="G168">
        <v>4.4205124552689767E-2</v>
      </c>
      <c r="H168">
        <v>0.34051134046565679</v>
      </c>
      <c r="I168">
        <v>2.2582813130611612E-7</v>
      </c>
      <c r="J168">
        <v>4.1332804790019111</v>
      </c>
      <c r="K168">
        <v>1.803421585203635E-3</v>
      </c>
      <c r="L168">
        <v>1.6530339149909423E-2</v>
      </c>
      <c r="M168">
        <v>1.6432393611162581</v>
      </c>
      <c r="N168">
        <v>0.21882509767202407</v>
      </c>
      <c r="O168">
        <v>4.4953169688432126</v>
      </c>
      <c r="P168">
        <v>0.32757773041313243</v>
      </c>
      <c r="Q168">
        <v>0.15288082265462322</v>
      </c>
      <c r="R168">
        <v>0.44629308723528283</v>
      </c>
      <c r="S168">
        <v>12.018646198861006</v>
      </c>
    </row>
    <row r="169" spans="1:19">
      <c r="A169" t="s">
        <v>48</v>
      </c>
      <c r="B169" s="33" t="s">
        <v>209</v>
      </c>
      <c r="C169">
        <v>0</v>
      </c>
      <c r="D169">
        <v>0</v>
      </c>
      <c r="E169">
        <v>0.18734964292893608</v>
      </c>
      <c r="F169">
        <v>5.1628255216123797E-2</v>
      </c>
      <c r="G169">
        <v>0.34066022189736778</v>
      </c>
      <c r="H169">
        <v>0</v>
      </c>
      <c r="I169">
        <v>0.42255750714235063</v>
      </c>
      <c r="J169">
        <v>0</v>
      </c>
      <c r="K169">
        <v>0</v>
      </c>
      <c r="L169">
        <v>0</v>
      </c>
      <c r="M169">
        <v>3.0044373450619162</v>
      </c>
      <c r="N169">
        <v>0.92099154681718431</v>
      </c>
      <c r="O169">
        <v>0.90145424371263516</v>
      </c>
      <c r="P169">
        <v>0.13212246005398143</v>
      </c>
      <c r="Q169">
        <v>0.35178692371425768</v>
      </c>
      <c r="R169">
        <v>0.37169746989330577</v>
      </c>
      <c r="S169">
        <v>6.6846856164386281</v>
      </c>
    </row>
    <row r="170" spans="1:19">
      <c r="A170" t="s">
        <v>48</v>
      </c>
      <c r="B170" s="33" t="s">
        <v>210</v>
      </c>
      <c r="C170">
        <v>5.3537577795026436E-5</v>
      </c>
      <c r="D170">
        <v>0</v>
      </c>
      <c r="E170">
        <v>0</v>
      </c>
      <c r="F170">
        <v>3.4627831622193739E-3</v>
      </c>
      <c r="G170">
        <v>6.9365258362754645E-3</v>
      </c>
      <c r="H170">
        <v>6.6116213105562593E-2</v>
      </c>
      <c r="I170">
        <v>0</v>
      </c>
      <c r="J170">
        <v>5.6369385065011102E-2</v>
      </c>
      <c r="K170">
        <v>1.2022668305742279E-3</v>
      </c>
      <c r="L170">
        <v>0</v>
      </c>
      <c r="M170">
        <v>0.88922184296691853</v>
      </c>
      <c r="N170">
        <v>5.4161340140545633E-2</v>
      </c>
      <c r="O170">
        <v>2.3653322940082546</v>
      </c>
      <c r="P170">
        <v>0.10462247603691921</v>
      </c>
      <c r="Q170">
        <v>3.7418647216327372E-3</v>
      </c>
      <c r="R170">
        <v>0.10557927649836074</v>
      </c>
      <c r="S170">
        <v>3.6567998059506408</v>
      </c>
    </row>
    <row r="171" spans="1:19">
      <c r="A171" t="s">
        <v>48</v>
      </c>
      <c r="B171" s="33" t="s">
        <v>211</v>
      </c>
      <c r="C171">
        <v>0</v>
      </c>
      <c r="D171">
        <v>0.11887356808959826</v>
      </c>
      <c r="E171">
        <v>9.5312707667005725E-4</v>
      </c>
      <c r="F171">
        <v>0</v>
      </c>
      <c r="G171">
        <v>0</v>
      </c>
      <c r="H171">
        <v>0.29998632633873612</v>
      </c>
      <c r="I171">
        <v>8.0354769125523973E-2</v>
      </c>
      <c r="J171">
        <v>0</v>
      </c>
      <c r="K171">
        <v>0</v>
      </c>
      <c r="L171">
        <v>7.6115050614760094E-3</v>
      </c>
      <c r="M171">
        <v>0.95258857399363706</v>
      </c>
      <c r="N171">
        <v>0.69701954872105887</v>
      </c>
      <c r="O171">
        <v>1.945394035736058</v>
      </c>
      <c r="P171">
        <v>9.7519904449882233E-2</v>
      </c>
      <c r="Q171">
        <v>5.9586607936154223E-2</v>
      </c>
      <c r="R171">
        <v>0.12618523912962587</v>
      </c>
      <c r="S171">
        <v>4.386073205658704</v>
      </c>
    </row>
    <row r="172" spans="1:19">
      <c r="A172" t="s">
        <v>230</v>
      </c>
      <c r="B172" s="33" t="s">
        <v>212</v>
      </c>
      <c r="C172">
        <v>3.5934242771415104E-2</v>
      </c>
      <c r="D172">
        <v>0</v>
      </c>
      <c r="E172">
        <v>0</v>
      </c>
      <c r="F172">
        <v>5.7713052703611822E-4</v>
      </c>
      <c r="G172">
        <v>1.1560876393801323E-3</v>
      </c>
      <c r="H172">
        <v>0</v>
      </c>
      <c r="I172">
        <v>0</v>
      </c>
      <c r="J172">
        <v>0</v>
      </c>
      <c r="K172">
        <v>4.8713280474010912E-4</v>
      </c>
      <c r="L172">
        <v>0</v>
      </c>
      <c r="M172">
        <v>0.78063223791446035</v>
      </c>
      <c r="N172">
        <v>1.6079751794002561E-2</v>
      </c>
      <c r="O172">
        <v>1.426981230977276</v>
      </c>
      <c r="P172">
        <v>4.5074158764890626E-2</v>
      </c>
      <c r="Q172">
        <v>6.501863276943709E-2</v>
      </c>
      <c r="R172">
        <v>0.27673832026166423</v>
      </c>
      <c r="S172">
        <v>2.6486789262241928</v>
      </c>
    </row>
    <row r="173" spans="1:19">
      <c r="A173" t="s">
        <v>48</v>
      </c>
      <c r="B173" s="33" t="s">
        <v>213</v>
      </c>
      <c r="C173">
        <v>0</v>
      </c>
      <c r="D173">
        <v>2.2840862536898321E-2</v>
      </c>
      <c r="E173">
        <v>1.5465553420549796</v>
      </c>
      <c r="F173">
        <v>0</v>
      </c>
      <c r="G173">
        <v>0</v>
      </c>
      <c r="H173">
        <v>6.2429509210666367E-3</v>
      </c>
      <c r="I173">
        <v>0.19341365151872481</v>
      </c>
      <c r="J173">
        <v>0</v>
      </c>
      <c r="K173">
        <v>0</v>
      </c>
      <c r="L173">
        <v>0</v>
      </c>
      <c r="M173">
        <v>0.33583789022804922</v>
      </c>
      <c r="N173">
        <v>0.12100176116624084</v>
      </c>
      <c r="O173">
        <v>0.27418024304844835</v>
      </c>
      <c r="P173">
        <v>7.5122142439312256E-2</v>
      </c>
      <c r="Q173">
        <v>0.39971409742022956</v>
      </c>
      <c r="R173">
        <v>2.650284372233358E-2</v>
      </c>
      <c r="S173">
        <v>3.0014117850560069</v>
      </c>
    </row>
    <row r="174" spans="1:19">
      <c r="A174" t="s">
        <v>48</v>
      </c>
      <c r="B174" s="33" t="s">
        <v>214</v>
      </c>
      <c r="C174">
        <v>5.5567884071905382E-8</v>
      </c>
      <c r="D174">
        <v>5.8773246625065667E-7</v>
      </c>
      <c r="E174">
        <v>8.3619431023862489E-7</v>
      </c>
      <c r="F174">
        <v>2.2275170596941507E-7</v>
      </c>
      <c r="G174">
        <v>6.1680175100775614E-7</v>
      </c>
      <c r="H174">
        <v>6.7933485325966103E-7</v>
      </c>
      <c r="I174">
        <v>6.6193546604793596E-3</v>
      </c>
      <c r="J174">
        <v>2.3727295115349989E-6</v>
      </c>
      <c r="K174">
        <v>0.17552236591015746</v>
      </c>
      <c r="L174">
        <v>0</v>
      </c>
      <c r="M174">
        <v>7.093800532047112E-2</v>
      </c>
      <c r="N174">
        <v>6.0117019219994461E-2</v>
      </c>
      <c r="O174">
        <v>2.7633239311185207</v>
      </c>
      <c r="P174">
        <v>0.23022989158734219</v>
      </c>
      <c r="Q174">
        <v>5.5418954111161156E-2</v>
      </c>
      <c r="R174">
        <v>1.8438484761276186E-3</v>
      </c>
      <c r="S174">
        <v>3.3640187415164746</v>
      </c>
    </row>
    <row r="175" spans="1:19">
      <c r="A175" t="s">
        <v>48</v>
      </c>
      <c r="B175" s="33" t="s">
        <v>215</v>
      </c>
      <c r="C175">
        <v>2.3956183256158781E-2</v>
      </c>
      <c r="D175">
        <v>5.8999018656594515E-2</v>
      </c>
      <c r="E175">
        <v>0</v>
      </c>
      <c r="F175">
        <v>8.5819189976632515E-8</v>
      </c>
      <c r="G175">
        <v>2.376342145282706E-7</v>
      </c>
      <c r="H175">
        <v>1.0407535464196371E-3</v>
      </c>
      <c r="I175">
        <v>0</v>
      </c>
      <c r="J175">
        <v>9.1413767222547904E-7</v>
      </c>
      <c r="K175">
        <v>1.9116999976298565E-4</v>
      </c>
      <c r="L175">
        <v>0</v>
      </c>
      <c r="M175">
        <v>7.7071290400311909E-2</v>
      </c>
      <c r="N175">
        <v>0.61829048717002877</v>
      </c>
      <c r="O175">
        <v>0.74621413932015912</v>
      </c>
      <c r="P175">
        <v>0.17647681611178356</v>
      </c>
      <c r="Q175">
        <v>1.384970162848731E-2</v>
      </c>
      <c r="R175">
        <v>0.20583800412108388</v>
      </c>
      <c r="S175">
        <v>1.9219288018016414</v>
      </c>
    </row>
    <row r="176" spans="1:19">
      <c r="A176" t="s">
        <v>48</v>
      </c>
      <c r="B176" s="33" t="s">
        <v>216</v>
      </c>
      <c r="C176">
        <v>2.7783941813908086E-8</v>
      </c>
      <c r="D176">
        <v>2.0192795957667542E-3</v>
      </c>
      <c r="E176">
        <v>1.0310371965200247</v>
      </c>
      <c r="F176">
        <v>1.1137585298470754E-7</v>
      </c>
      <c r="G176">
        <v>3.0840087639205649E-7</v>
      </c>
      <c r="H176">
        <v>3.3966742662983052E-7</v>
      </c>
      <c r="I176">
        <v>1.2369578428206296E-7</v>
      </c>
      <c r="J176">
        <v>8.8981528535953203E-2</v>
      </c>
      <c r="K176">
        <v>1.1688476075910614E-8</v>
      </c>
      <c r="L176">
        <v>0</v>
      </c>
      <c r="M176">
        <v>1.0578318394266262E-2</v>
      </c>
      <c r="N176">
        <v>3.4978593797077906E-2</v>
      </c>
      <c r="O176">
        <v>0.47375123416324527</v>
      </c>
      <c r="P176">
        <v>0.14890714698810825</v>
      </c>
      <c r="Q176">
        <v>0.92939833663317017</v>
      </c>
      <c r="R176">
        <v>2.349396711360896E-2</v>
      </c>
      <c r="S176">
        <v>2.7431465243521416</v>
      </c>
    </row>
    <row r="177" spans="1:19">
      <c r="A177" t="s">
        <v>48</v>
      </c>
      <c r="B177" s="33" t="s">
        <v>217</v>
      </c>
      <c r="C177">
        <v>0</v>
      </c>
      <c r="D177">
        <v>0</v>
      </c>
      <c r="E177">
        <v>0</v>
      </c>
      <c r="F177">
        <v>0</v>
      </c>
      <c r="G177">
        <v>0</v>
      </c>
      <c r="H177">
        <v>0</v>
      </c>
      <c r="I177">
        <v>1.1031686594620282E-3</v>
      </c>
      <c r="J177">
        <v>0</v>
      </c>
      <c r="K177">
        <v>0</v>
      </c>
      <c r="L177">
        <v>0</v>
      </c>
      <c r="M177">
        <v>5.7085506658154372E-3</v>
      </c>
      <c r="N177">
        <v>3.0571865097883233E-2</v>
      </c>
      <c r="O177">
        <v>0.23762617697587984</v>
      </c>
      <c r="P177">
        <v>8.3214643626291718E-2</v>
      </c>
      <c r="Q177">
        <v>1.538254101863032</v>
      </c>
      <c r="R177">
        <v>2.7866111280872019E-4</v>
      </c>
      <c r="S177">
        <v>1.8967571680013862</v>
      </c>
    </row>
    <row r="178" spans="1:19">
      <c r="A178" t="s">
        <v>48</v>
      </c>
      <c r="B178" s="33" t="s">
        <v>218</v>
      </c>
      <c r="C178">
        <v>3.9926936412681968E-3</v>
      </c>
      <c r="D178">
        <v>0</v>
      </c>
      <c r="E178">
        <v>0</v>
      </c>
      <c r="F178">
        <v>0</v>
      </c>
      <c r="G178">
        <v>0</v>
      </c>
      <c r="H178">
        <v>0</v>
      </c>
      <c r="I178">
        <v>0</v>
      </c>
      <c r="J178">
        <v>3.2854913882795813</v>
      </c>
      <c r="K178">
        <v>3.1861666627164276E-5</v>
      </c>
      <c r="L178">
        <v>0</v>
      </c>
      <c r="M178">
        <v>3.0133226830173498E-3</v>
      </c>
      <c r="N178">
        <v>1.39239451073081E-4</v>
      </c>
      <c r="O178">
        <v>1.2144688337514253E-2</v>
      </c>
      <c r="P178">
        <v>2.6043667463280684E-2</v>
      </c>
      <c r="Q178">
        <v>9.3240457785725539E-2</v>
      </c>
      <c r="R178">
        <v>2.0526457308029933E-2</v>
      </c>
      <c r="S178">
        <v>3.4446237766160266</v>
      </c>
    </row>
    <row r="179" spans="1:19">
      <c r="A179" t="s">
        <v>230</v>
      </c>
      <c r="B179" s="33" t="s">
        <v>219</v>
      </c>
      <c r="C179">
        <v>3.5631909535532635E-2</v>
      </c>
      <c r="D179">
        <v>3.3672918866134438E-4</v>
      </c>
      <c r="E179">
        <v>0.68414306440281791</v>
      </c>
      <c r="F179">
        <v>4.5670674397472411E-2</v>
      </c>
      <c r="G179">
        <v>0.3003416403966348</v>
      </c>
      <c r="H179">
        <v>0.26881133940489832</v>
      </c>
      <c r="I179">
        <v>1.1298724506310975E-2</v>
      </c>
      <c r="J179">
        <v>0</v>
      </c>
      <c r="K179">
        <v>3.215894400343533E-5</v>
      </c>
      <c r="L179">
        <v>4.0158540741936122</v>
      </c>
      <c r="M179">
        <v>0.10416616579723836</v>
      </c>
      <c r="N179">
        <v>1.7729619758213744E-2</v>
      </c>
      <c r="O179">
        <v>1.9207741119608954</v>
      </c>
      <c r="P179">
        <v>0.54205185614901552</v>
      </c>
      <c r="Q179">
        <v>9.4725090005510992E-2</v>
      </c>
      <c r="R179">
        <v>0.60352921971436047</v>
      </c>
      <c r="S179">
        <v>8.6450963783552197</v>
      </c>
    </row>
    <row r="180" spans="1:19">
      <c r="A180" t="s">
        <v>48</v>
      </c>
      <c r="B180" s="33" t="s">
        <v>220</v>
      </c>
      <c r="C180">
        <v>4.2817097867242637E-8</v>
      </c>
      <c r="D180">
        <v>5.4255723774552678E-2</v>
      </c>
      <c r="E180">
        <v>2.6921877151409035E-3</v>
      </c>
      <c r="F180">
        <v>6.5051162934222084E-2</v>
      </c>
      <c r="G180">
        <v>0.1801273352093844</v>
      </c>
      <c r="H180">
        <v>5.2345248136020928E-7</v>
      </c>
      <c r="I180">
        <v>0.1674436747364183</v>
      </c>
      <c r="J180">
        <v>0.69507344486549982</v>
      </c>
      <c r="K180">
        <v>0.15195460248864934</v>
      </c>
      <c r="L180">
        <v>1.6474812571914299E-2</v>
      </c>
      <c r="M180">
        <v>0.96242070995893414</v>
      </c>
      <c r="N180">
        <v>0.60259172504193259</v>
      </c>
      <c r="O180">
        <v>2.1613681063470267</v>
      </c>
      <c r="P180">
        <v>0.3479774728207623</v>
      </c>
      <c r="Q180">
        <v>0.35016387798424375</v>
      </c>
      <c r="R180">
        <v>0.3365719555299691</v>
      </c>
      <c r="S180">
        <v>6.0941673582487965</v>
      </c>
    </row>
    <row r="181" spans="1:19">
      <c r="A181" t="s">
        <v>48</v>
      </c>
      <c r="B181" s="33" t="s">
        <v>221</v>
      </c>
      <c r="C181">
        <v>2.35896130386406E-2</v>
      </c>
      <c r="D181">
        <v>0.12390209202480751</v>
      </c>
      <c r="E181">
        <v>0.43612954121360303</v>
      </c>
      <c r="F181">
        <v>2.9313775168127165E-5</v>
      </c>
      <c r="G181">
        <v>1.9342193749771752E-4</v>
      </c>
      <c r="H181">
        <v>0.19855895683140545</v>
      </c>
      <c r="I181">
        <v>7.2246660883909186E-2</v>
      </c>
      <c r="J181">
        <v>0</v>
      </c>
      <c r="K181">
        <v>6.82685638151459E-3</v>
      </c>
      <c r="L181">
        <v>3.3699684568601356</v>
      </c>
      <c r="M181">
        <v>0.35838822380199531</v>
      </c>
      <c r="N181">
        <v>0.28519163929571789</v>
      </c>
      <c r="O181">
        <v>2.4459805747338805</v>
      </c>
      <c r="P181">
        <v>0.37715595404858604</v>
      </c>
      <c r="Q181">
        <v>1.7350171872720921E-2</v>
      </c>
      <c r="R181">
        <v>0.23958235221681434</v>
      </c>
      <c r="S181">
        <v>7.9550938289164606</v>
      </c>
    </row>
    <row r="182" spans="1:19">
      <c r="A182" t="s">
        <v>48</v>
      </c>
      <c r="B182" s="33" t="s">
        <v>222</v>
      </c>
      <c r="C182">
        <v>1.6242742452359238E-2</v>
      </c>
      <c r="D182">
        <v>3.3498787840535726E-5</v>
      </c>
      <c r="E182">
        <v>0.17628126735738192</v>
      </c>
      <c r="F182">
        <v>6.0016665581130724E-4</v>
      </c>
      <c r="G182">
        <v>3.3763077233786021E-3</v>
      </c>
      <c r="H182">
        <v>0</v>
      </c>
      <c r="I182">
        <v>1.0981746858007568E-4</v>
      </c>
      <c r="J182">
        <v>0.19140012706549214</v>
      </c>
      <c r="K182">
        <v>9.9659037488319946E-5</v>
      </c>
      <c r="L182">
        <v>13.074855227567639</v>
      </c>
      <c r="M182">
        <v>6.2708143235568059E-4</v>
      </c>
      <c r="N182">
        <v>5.3700216211893803E-4</v>
      </c>
      <c r="O182">
        <v>0.86243123030482138</v>
      </c>
      <c r="P182">
        <v>0.25080600094734606</v>
      </c>
      <c r="Q182">
        <v>8.3455243944428048E-2</v>
      </c>
      <c r="R182">
        <v>5.5940317000469975E-2</v>
      </c>
      <c r="S182">
        <v>14.716795689905894</v>
      </c>
    </row>
    <row r="183" spans="1:19">
      <c r="A183" t="s">
        <v>48</v>
      </c>
      <c r="B183" s="33" t="s">
        <v>223</v>
      </c>
      <c r="C183">
        <v>1.8470670137382683E-5</v>
      </c>
      <c r="D183">
        <v>2.7599075507733772E-3</v>
      </c>
      <c r="E183">
        <v>5.9678623907899464E-4</v>
      </c>
      <c r="F183">
        <v>2.5502110670814204E-3</v>
      </c>
      <c r="G183">
        <v>5.3478409153466799E-3</v>
      </c>
      <c r="H183">
        <v>1.0285936448116928E-2</v>
      </c>
      <c r="I183">
        <v>1.1346943381521868E-2</v>
      </c>
      <c r="J183">
        <v>0.11057716222154568</v>
      </c>
      <c r="K183">
        <v>3.9556826772946252E-4</v>
      </c>
      <c r="L183">
        <v>2.1398313520819556E-3</v>
      </c>
      <c r="M183">
        <v>0.12079160278904055</v>
      </c>
      <c r="N183">
        <v>2.5904255977124535E-2</v>
      </c>
      <c r="O183">
        <v>0.11826908010152692</v>
      </c>
      <c r="P183">
        <v>6.0012199034229496E-2</v>
      </c>
      <c r="Q183">
        <v>7.222793474215905E-2</v>
      </c>
      <c r="R183">
        <v>1.808112284017227E-2</v>
      </c>
      <c r="S183">
        <v>0.5613048535976759</v>
      </c>
    </row>
    <row r="184" spans="1:19">
      <c r="A184" t="s">
        <v>48</v>
      </c>
      <c r="B184" s="33" t="s">
        <v>224</v>
      </c>
      <c r="C184">
        <v>3.056641508915714E-3</v>
      </c>
      <c r="D184">
        <v>1.5844997495024771E-3</v>
      </c>
      <c r="E184">
        <v>3.6301309835707229E-2</v>
      </c>
      <c r="F184">
        <v>5.3737450918408758E-2</v>
      </c>
      <c r="G184">
        <v>0.35427677834972116</v>
      </c>
      <c r="H184">
        <v>2.7132954363331407E-3</v>
      </c>
      <c r="I184">
        <v>3.6654598732894783E-3</v>
      </c>
      <c r="J184">
        <v>3.9552686313723484</v>
      </c>
      <c r="K184">
        <v>6.9919304359067347E-5</v>
      </c>
      <c r="L184">
        <v>0.17180313963194749</v>
      </c>
      <c r="M184">
        <v>4.3003226493027569E-2</v>
      </c>
      <c r="N184">
        <v>2.5109447011672614E-2</v>
      </c>
      <c r="O184">
        <v>0.14459850088150006</v>
      </c>
      <c r="P184">
        <v>1.8034916409437329E-2</v>
      </c>
      <c r="Q184">
        <v>3.0712338648261834</v>
      </c>
      <c r="R184">
        <v>0.43793585773672561</v>
      </c>
      <c r="S184">
        <v>8.3223929393391245</v>
      </c>
    </row>
    <row r="185" spans="1:19">
      <c r="A185" t="s">
        <v>48</v>
      </c>
      <c r="B185" s="33" t="s">
        <v>225</v>
      </c>
      <c r="C185">
        <v>2.7442216060749924E-2</v>
      </c>
      <c r="D185">
        <v>6.1077400841940133E-2</v>
      </c>
      <c r="E185">
        <v>0.48855253167092627</v>
      </c>
      <c r="F185">
        <v>0</v>
      </c>
      <c r="G185">
        <v>0</v>
      </c>
      <c r="H185">
        <v>0.31055406544196984</v>
      </c>
      <c r="I185">
        <v>0.2002271120960728</v>
      </c>
      <c r="J185">
        <v>0</v>
      </c>
      <c r="K185">
        <v>0.18170552944156448</v>
      </c>
      <c r="L185">
        <v>3.9014945211767724</v>
      </c>
      <c r="M185">
        <v>1.1433399973612381</v>
      </c>
      <c r="N185">
        <v>0.69828387294025163</v>
      </c>
      <c r="O185">
        <v>4.3122090906345534</v>
      </c>
      <c r="P185">
        <v>0.83559191145374356</v>
      </c>
      <c r="Q185">
        <v>0.43340945894226479</v>
      </c>
      <c r="R185">
        <v>0.40977633325397989</v>
      </c>
      <c r="S185">
        <v>13.003664041316597</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7" tint="0.59999389629810485"/>
  </sheetPr>
  <dimension ref="B2:G33"/>
  <sheetViews>
    <sheetView workbookViewId="0"/>
  </sheetViews>
  <sheetFormatPr baseColWidth="10" defaultColWidth="10.1640625" defaultRowHeight="15"/>
  <cols>
    <col min="1" max="1" width="10.1640625" style="45"/>
    <col min="2" max="2" width="26.5" style="45" bestFit="1" customWidth="1"/>
    <col min="3" max="5" width="12.5" style="45" customWidth="1"/>
    <col min="6" max="16384" width="10.1640625" style="45"/>
  </cols>
  <sheetData>
    <row r="2" spans="2:7">
      <c r="B2" s="163" t="s">
        <v>362</v>
      </c>
      <c r="C2" s="164" t="s">
        <v>363</v>
      </c>
      <c r="D2" s="164"/>
      <c r="E2" s="165"/>
      <c r="F2" s="165"/>
      <c r="G2" s="166"/>
    </row>
    <row r="3" spans="2:7">
      <c r="B3" s="167" t="s">
        <v>364</v>
      </c>
      <c r="C3" s="168" t="s">
        <v>375</v>
      </c>
      <c r="D3" s="169"/>
      <c r="E3" s="170"/>
      <c r="F3" s="170"/>
      <c r="G3" s="171"/>
    </row>
    <row r="4" spans="2:7">
      <c r="B4" s="167" t="s">
        <v>1</v>
      </c>
      <c r="C4" s="169" t="s">
        <v>231</v>
      </c>
      <c r="D4" s="169"/>
      <c r="E4" s="170"/>
      <c r="F4" s="170"/>
      <c r="G4" s="171"/>
    </row>
    <row r="5" spans="2:7">
      <c r="B5" s="167" t="s">
        <v>3</v>
      </c>
      <c r="C5" s="172" t="s">
        <v>232</v>
      </c>
      <c r="D5" s="172"/>
      <c r="E5" s="170"/>
      <c r="F5" s="170"/>
      <c r="G5" s="171"/>
    </row>
    <row r="6" spans="2:7" ht="17">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13.729538211767757</v>
      </c>
      <c r="D11" s="184">
        <v>14.517776884298979</v>
      </c>
      <c r="E11" s="184">
        <v>15.275593395736234</v>
      </c>
      <c r="F11" s="184">
        <v>15.987136954646408</v>
      </c>
      <c r="G11" s="184">
        <v>16.626621947864415</v>
      </c>
    </row>
    <row r="12" spans="2:7">
      <c r="B12" s="40" t="s">
        <v>15</v>
      </c>
      <c r="C12" s="184">
        <v>38.948437831366292</v>
      </c>
      <c r="D12" s="184">
        <v>41.125860190832682</v>
      </c>
      <c r="E12" s="184">
        <v>43.113232427511264</v>
      </c>
      <c r="F12" s="184">
        <v>44.910416452011972</v>
      </c>
      <c r="G12" s="184">
        <v>46.515136597668722</v>
      </c>
    </row>
    <row r="13" spans="2:7">
      <c r="B13" s="40" t="s">
        <v>16</v>
      </c>
      <c r="C13" s="184">
        <v>21.435024458448055</v>
      </c>
      <c r="D13" s="184">
        <v>22.285888415483612</v>
      </c>
      <c r="E13" s="184">
        <v>23.103373543059952</v>
      </c>
      <c r="F13" s="184">
        <v>23.847142829601431</v>
      </c>
      <c r="G13" s="184">
        <v>24.485937472119002</v>
      </c>
    </row>
    <row r="14" spans="2:7">
      <c r="B14" s="40" t="s">
        <v>17</v>
      </c>
      <c r="C14" s="184">
        <v>179.13456914330575</v>
      </c>
      <c r="D14" s="184">
        <v>183.35943877333347</v>
      </c>
      <c r="E14" s="184">
        <v>186.46132736155931</v>
      </c>
      <c r="F14" s="184">
        <v>187.82064987760978</v>
      </c>
      <c r="G14" s="184">
        <v>187.39672500736972</v>
      </c>
    </row>
    <row r="15" spans="2:7">
      <c r="B15" s="40" t="s">
        <v>18</v>
      </c>
      <c r="C15" s="184">
        <v>55.128609461428141</v>
      </c>
      <c r="D15" s="184">
        <v>58.821724816589082</v>
      </c>
      <c r="E15" s="184">
        <v>62.31794140145427</v>
      </c>
      <c r="F15" s="184">
        <v>65.605289984302715</v>
      </c>
      <c r="G15" s="184">
        <v>68.64563076631849</v>
      </c>
    </row>
    <row r="16" spans="2:7">
      <c r="B16" s="40" t="s">
        <v>19</v>
      </c>
      <c r="C16" s="184">
        <v>52.271880532977008</v>
      </c>
      <c r="D16" s="184">
        <v>55.792721494368784</v>
      </c>
      <c r="E16" s="184">
        <v>59.284941583587042</v>
      </c>
      <c r="F16" s="184">
        <v>62.785379953834465</v>
      </c>
      <c r="G16" s="184">
        <v>66.339312018911798</v>
      </c>
    </row>
    <row r="17" spans="2:7">
      <c r="B17" s="40" t="s">
        <v>20</v>
      </c>
      <c r="C17" s="184">
        <v>104.69436523623531</v>
      </c>
      <c r="D17" s="184">
        <v>110.48468442698095</v>
      </c>
      <c r="E17" s="184">
        <v>116.03685246357301</v>
      </c>
      <c r="F17" s="184">
        <v>121.19861461671427</v>
      </c>
      <c r="G17" s="184">
        <v>125.82828344201616</v>
      </c>
    </row>
    <row r="18" spans="2:7">
      <c r="B18" s="40" t="s">
        <v>21</v>
      </c>
      <c r="C18" s="184">
        <v>68.944812462663663</v>
      </c>
      <c r="D18" s="184">
        <v>67.272898520445779</v>
      </c>
      <c r="E18" s="184">
        <v>65.409244187786541</v>
      </c>
      <c r="F18" s="184">
        <v>63.400246549676588</v>
      </c>
      <c r="G18" s="184">
        <v>61.379280161165767</v>
      </c>
    </row>
    <row r="19" spans="2:7">
      <c r="B19" s="40" t="s">
        <v>22</v>
      </c>
      <c r="C19" s="184">
        <v>32.598540306432696</v>
      </c>
      <c r="D19" s="184">
        <v>34.575688283332632</v>
      </c>
      <c r="E19" s="184">
        <v>36.349588006847597</v>
      </c>
      <c r="F19" s="184">
        <v>37.917055631425185</v>
      </c>
      <c r="G19" s="184">
        <v>39.276615501842926</v>
      </c>
    </row>
    <row r="20" spans="2:7">
      <c r="B20" s="40" t="s">
        <v>23</v>
      </c>
      <c r="C20" s="184">
        <v>154.48039157449941</v>
      </c>
      <c r="D20" s="184">
        <v>154.37754467943864</v>
      </c>
      <c r="E20" s="184">
        <v>154.980014348873</v>
      </c>
      <c r="F20" s="184">
        <v>156.51773231482909</v>
      </c>
      <c r="G20" s="184">
        <v>157.79837605362422</v>
      </c>
    </row>
    <row r="21" spans="2:7">
      <c r="B21" s="180" t="s">
        <v>13</v>
      </c>
      <c r="C21" s="185"/>
      <c r="D21" s="185"/>
      <c r="E21" s="185"/>
      <c r="F21" s="185"/>
      <c r="G21" s="186"/>
    </row>
    <row r="22" spans="2:7">
      <c r="B22" s="187" t="s">
        <v>24</v>
      </c>
      <c r="C22" s="184">
        <v>178.3159851931832</v>
      </c>
      <c r="D22" s="184">
        <v>194.95661721052778</v>
      </c>
      <c r="E22" s="184">
        <v>212.3281441310703</v>
      </c>
      <c r="F22" s="184">
        <v>229.85186873735617</v>
      </c>
      <c r="G22" s="184">
        <v>247.42424747630912</v>
      </c>
    </row>
    <row r="23" spans="2:7">
      <c r="B23" s="187" t="s">
        <v>238</v>
      </c>
      <c r="C23" s="184">
        <v>80.638784722292229</v>
      </c>
      <c r="D23" s="184">
        <v>85.649312103759215</v>
      </c>
      <c r="E23" s="184">
        <v>90.43340215801102</v>
      </c>
      <c r="F23" s="184">
        <v>94.908996171074136</v>
      </c>
      <c r="G23" s="184">
        <v>98.942728039683715</v>
      </c>
    </row>
    <row r="24" spans="2:7">
      <c r="B24" s="187" t="s">
        <v>239</v>
      </c>
      <c r="C24" s="184">
        <v>77.651798517390233</v>
      </c>
      <c r="D24" s="184">
        <v>84.013890707087228</v>
      </c>
      <c r="E24" s="184">
        <v>90.45767098523234</v>
      </c>
      <c r="F24" s="184">
        <v>96.603755254479339</v>
      </c>
      <c r="G24" s="184">
        <v>102.60270769264821</v>
      </c>
    </row>
    <row r="25" spans="2:7">
      <c r="B25" s="187" t="s">
        <v>27</v>
      </c>
      <c r="C25" s="184">
        <v>133.74671061817691</v>
      </c>
      <c r="D25" s="184">
        <v>131.35036758926725</v>
      </c>
      <c r="E25" s="184">
        <v>129.10606083128471</v>
      </c>
      <c r="F25" s="184">
        <v>126.21749349380769</v>
      </c>
      <c r="G25" s="184">
        <v>123.0805831349787</v>
      </c>
    </row>
    <row r="26" spans="2:7">
      <c r="B26" s="187" t="s">
        <v>28</v>
      </c>
      <c r="C26" s="184">
        <v>30.827884483511976</v>
      </c>
      <c r="D26" s="184">
        <v>30.941451851803588</v>
      </c>
      <c r="E26" s="184">
        <v>31.014236333547537</v>
      </c>
      <c r="F26" s="184">
        <v>30.953708083345102</v>
      </c>
      <c r="G26" s="184">
        <v>30.757777810529834</v>
      </c>
    </row>
    <row r="27" spans="2:7">
      <c r="B27" s="187" t="s">
        <v>240</v>
      </c>
      <c r="C27" s="184">
        <v>135.94558300375715</v>
      </c>
      <c r="D27" s="184">
        <v>144.95244908167791</v>
      </c>
      <c r="E27" s="184">
        <v>153.9891170532741</v>
      </c>
      <c r="F27" s="184">
        <v>162.80921901160178</v>
      </c>
      <c r="G27" s="184">
        <v>171.07422736870632</v>
      </c>
    </row>
    <row r="28" spans="2:7">
      <c r="B28" s="187" t="s">
        <v>369</v>
      </c>
      <c r="C28" s="184">
        <v>0</v>
      </c>
      <c r="D28" s="184">
        <v>0</v>
      </c>
      <c r="E28" s="184">
        <v>0</v>
      </c>
      <c r="F28" s="184">
        <v>0</v>
      </c>
      <c r="G28" s="184">
        <v>0</v>
      </c>
    </row>
    <row r="29" spans="2:7">
      <c r="B29" s="55" t="s">
        <v>241</v>
      </c>
      <c r="C29" s="192">
        <v>1358.4929157574359</v>
      </c>
      <c r="D29" s="192">
        <v>1414.4783150292274</v>
      </c>
      <c r="E29" s="192">
        <v>1469.6607402124082</v>
      </c>
      <c r="F29" s="192">
        <v>1521.3347059163161</v>
      </c>
      <c r="G29" s="193">
        <v>1568.1741904917571</v>
      </c>
    </row>
    <row r="31" spans="2:7">
      <c r="B31" s="190" t="s">
        <v>370</v>
      </c>
      <c r="C31" s="45" t="s">
        <v>371</v>
      </c>
      <c r="E31" s="191"/>
      <c r="F31" s="191"/>
    </row>
    <row r="32" spans="2:7">
      <c r="C32" s="45" t="s">
        <v>372</v>
      </c>
    </row>
    <row r="33" spans="3:7">
      <c r="C33" s="162" t="s">
        <v>373</v>
      </c>
      <c r="D33" s="162"/>
      <c r="G33" s="162"/>
    </row>
  </sheetData>
  <hyperlinks>
    <hyperlink ref="C33" r:id="rId1" xr:uid="{00000000-0004-0000-2100-000000000000}"/>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7" tint="0.59999389629810485"/>
  </sheetPr>
  <dimension ref="A1:T185"/>
  <sheetViews>
    <sheetView workbookViewId="0"/>
  </sheetViews>
  <sheetFormatPr baseColWidth="10" defaultColWidth="8.83203125" defaultRowHeight="15"/>
  <cols>
    <col min="1" max="1" width="16.33203125" customWidth="1"/>
    <col min="2" max="2" width="17.5" style="45" customWidth="1"/>
    <col min="3" max="3" width="10.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8" width="12" style="45" bestFit="1" customWidth="1"/>
    <col min="19" max="19" width="9" style="45" bestFit="1" customWidth="1"/>
    <col min="20" max="16384" width="8.83203125" style="45"/>
  </cols>
  <sheetData>
    <row r="1" spans="1:20" s="40" customFormat="1">
      <c r="A1"/>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3.0499603153663582E-2</v>
      </c>
      <c r="P10" s="70">
        <v>2.08198111635806E-3</v>
      </c>
      <c r="Q10" s="70">
        <v>0</v>
      </c>
      <c r="R10" s="70">
        <v>0</v>
      </c>
      <c r="S10" s="70">
        <v>3.2581584270021641E-2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2.8956666438433726E-2</v>
      </c>
      <c r="Q11" s="70">
        <v>0</v>
      </c>
      <c r="R11" s="70">
        <v>0</v>
      </c>
      <c r="S11" s="70">
        <v>2.8956666438433726E-2</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5.0525077170010729E-2</v>
      </c>
      <c r="Q12" s="70">
        <v>0</v>
      </c>
      <c r="R12" s="70">
        <v>0</v>
      </c>
      <c r="S12" s="70">
        <v>5.0525077170010826E-2</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3.8361078687793426E-2</v>
      </c>
      <c r="Q13" s="70">
        <v>0</v>
      </c>
      <c r="R13" s="70">
        <v>0</v>
      </c>
      <c r="S13" s="70">
        <v>3.8361078687793329E-2</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3.3297640596883296E-2</v>
      </c>
      <c r="Q14" s="70">
        <v>0</v>
      </c>
      <c r="R14" s="70">
        <v>0</v>
      </c>
      <c r="S14" s="70">
        <v>3.329764059688331E-2</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2.0462926744412246E-2</v>
      </c>
      <c r="Q15" s="70">
        <v>0</v>
      </c>
      <c r="R15" s="70">
        <v>0</v>
      </c>
      <c r="S15" s="70">
        <v>2.0462926744412246E-2</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2.0411147453161971E-2</v>
      </c>
      <c r="Q16" s="70">
        <v>0</v>
      </c>
      <c r="R16" s="70">
        <v>0</v>
      </c>
      <c r="S16" s="70">
        <v>2.0411147453161971E-2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2.5939831282017017E-2</v>
      </c>
      <c r="Q17" s="70">
        <v>0</v>
      </c>
      <c r="R17" s="70">
        <v>0</v>
      </c>
      <c r="S17" s="70">
        <v>2.5939831282017545E-2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1.5316936307695067E-2</v>
      </c>
      <c r="Q18" s="70">
        <v>0</v>
      </c>
      <c r="R18" s="70">
        <v>0</v>
      </c>
      <c r="S18" s="70">
        <v>1.5316936307694928E-2</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0.10352782111849404</v>
      </c>
      <c r="Q19" s="70">
        <v>0</v>
      </c>
      <c r="R19" s="70">
        <v>0</v>
      </c>
      <c r="S19" s="70">
        <v>0.10352782111849418</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1.7162891906701061E-2</v>
      </c>
      <c r="Q20" s="70">
        <v>0</v>
      </c>
      <c r="R20" s="70">
        <v>0</v>
      </c>
      <c r="S20" s="70">
        <v>1.7162891906700561E-2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1.2494140927318487E-2</v>
      </c>
      <c r="Q21" s="70">
        <v>0</v>
      </c>
      <c r="R21" s="70">
        <v>0</v>
      </c>
      <c r="S21" s="70">
        <v>1.2494140927318376E-2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9.4673563453124832E-3</v>
      </c>
      <c r="Q22" s="70">
        <v>0</v>
      </c>
      <c r="R22" s="70">
        <v>0</v>
      </c>
      <c r="S22" s="70">
        <v>9.4673563453121501E-3</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6.7520741076482205E-3</v>
      </c>
      <c r="Q23" s="70">
        <v>0</v>
      </c>
      <c r="R23" s="70">
        <v>0</v>
      </c>
      <c r="S23" s="70">
        <v>6.7520741076479984E-3</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6.2004479917647237E-3</v>
      </c>
      <c r="Q24" s="70">
        <v>0</v>
      </c>
      <c r="R24" s="70">
        <v>0</v>
      </c>
      <c r="S24" s="70">
        <v>6.2004479917646682E-3</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5.5734641604142099E-3</v>
      </c>
      <c r="Q25" s="70">
        <v>0</v>
      </c>
      <c r="R25" s="70">
        <v>0</v>
      </c>
      <c r="S25" s="70">
        <v>5.5734641604143764E-3</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4.6955213639336968E-3</v>
      </c>
      <c r="Q26" s="70">
        <v>0</v>
      </c>
      <c r="R26" s="70">
        <v>0</v>
      </c>
      <c r="S26" s="70">
        <v>4.6955213639338078E-3</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8.7832005266374469E-3</v>
      </c>
      <c r="Q27" s="70">
        <v>0</v>
      </c>
      <c r="R27" s="70">
        <v>0</v>
      </c>
      <c r="S27" s="70">
        <v>8.7832005266382795E-3</v>
      </c>
    </row>
    <row r="28" spans="1:19">
      <c r="A28" t="s">
        <v>48</v>
      </c>
      <c r="B28" s="69" t="s">
        <v>67</v>
      </c>
      <c r="C28" s="70">
        <v>0</v>
      </c>
      <c r="D28" s="70">
        <v>0</v>
      </c>
      <c r="E28" s="70">
        <v>0</v>
      </c>
      <c r="F28" s="70">
        <v>0</v>
      </c>
      <c r="G28" s="70">
        <v>0</v>
      </c>
      <c r="H28" s="70">
        <v>0</v>
      </c>
      <c r="I28" s="70">
        <v>0</v>
      </c>
      <c r="J28" s="70">
        <v>0</v>
      </c>
      <c r="K28" s="70">
        <v>0</v>
      </c>
      <c r="L28" s="70">
        <v>0</v>
      </c>
      <c r="M28" s="70">
        <v>0</v>
      </c>
      <c r="N28" s="70">
        <v>0</v>
      </c>
      <c r="O28" s="70">
        <v>0</v>
      </c>
      <c r="P28" s="70">
        <v>5.15152923907225E-3</v>
      </c>
      <c r="Q28" s="70">
        <v>0</v>
      </c>
      <c r="R28" s="70">
        <v>0</v>
      </c>
      <c r="S28" s="70">
        <v>5.151529239072361E-3</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6.8174268267151561E-3</v>
      </c>
      <c r="Q29" s="70">
        <v>0</v>
      </c>
      <c r="R29" s="70">
        <v>0</v>
      </c>
      <c r="S29" s="70">
        <v>6.8174268267151561E-3</v>
      </c>
    </row>
    <row r="30" spans="1:19">
      <c r="A30" t="s">
        <v>48</v>
      </c>
      <c r="B30" s="69" t="s">
        <v>69</v>
      </c>
      <c r="C30" s="70">
        <v>0</v>
      </c>
      <c r="D30" s="70">
        <v>0</v>
      </c>
      <c r="E30" s="70">
        <v>0</v>
      </c>
      <c r="F30" s="70">
        <v>0</v>
      </c>
      <c r="G30" s="70">
        <v>0</v>
      </c>
      <c r="H30" s="70">
        <v>0</v>
      </c>
      <c r="I30" s="70">
        <v>0</v>
      </c>
      <c r="J30" s="70">
        <v>0</v>
      </c>
      <c r="K30" s="70">
        <v>0</v>
      </c>
      <c r="L30" s="70">
        <v>0</v>
      </c>
      <c r="M30" s="70">
        <v>0</v>
      </c>
      <c r="N30" s="70">
        <v>0</v>
      </c>
      <c r="O30" s="70">
        <v>0</v>
      </c>
      <c r="P30" s="70">
        <v>1.1054956963262752E-2</v>
      </c>
      <c r="Q30" s="70">
        <v>0</v>
      </c>
      <c r="R30" s="70">
        <v>0</v>
      </c>
      <c r="S30" s="70">
        <v>1.1054956963262419E-2</v>
      </c>
    </row>
    <row r="31" spans="1:19">
      <c r="A31" t="s">
        <v>48</v>
      </c>
      <c r="B31" s="69" t="s">
        <v>70</v>
      </c>
      <c r="C31" s="70">
        <v>0</v>
      </c>
      <c r="D31" s="70">
        <v>0</v>
      </c>
      <c r="E31" s="70">
        <v>0</v>
      </c>
      <c r="F31" s="70">
        <v>0</v>
      </c>
      <c r="G31" s="70">
        <v>0</v>
      </c>
      <c r="H31" s="70">
        <v>0</v>
      </c>
      <c r="I31" s="70">
        <v>0</v>
      </c>
      <c r="J31" s="70">
        <v>0</v>
      </c>
      <c r="K31" s="70">
        <v>0</v>
      </c>
      <c r="L31" s="70">
        <v>0</v>
      </c>
      <c r="M31" s="70">
        <v>0</v>
      </c>
      <c r="N31" s="70">
        <v>0</v>
      </c>
      <c r="O31" s="70">
        <v>0</v>
      </c>
      <c r="P31" s="70">
        <v>0.56032010898054407</v>
      </c>
      <c r="Q31" s="70">
        <v>0</v>
      </c>
      <c r="R31" s="70">
        <v>0</v>
      </c>
      <c r="S31" s="70">
        <v>0.56032010898054296</v>
      </c>
    </row>
    <row r="32" spans="1:19">
      <c r="A32" t="s">
        <v>48</v>
      </c>
      <c r="B32" s="69" t="s">
        <v>71</v>
      </c>
      <c r="C32" s="70">
        <v>0</v>
      </c>
      <c r="D32" s="70">
        <v>0</v>
      </c>
      <c r="E32" s="70">
        <v>0</v>
      </c>
      <c r="F32" s="70">
        <v>0</v>
      </c>
      <c r="G32" s="70">
        <v>0</v>
      </c>
      <c r="H32" s="70">
        <v>0</v>
      </c>
      <c r="I32" s="70">
        <v>0</v>
      </c>
      <c r="J32" s="70">
        <v>0</v>
      </c>
      <c r="K32" s="70">
        <v>0</v>
      </c>
      <c r="L32" s="70">
        <v>0</v>
      </c>
      <c r="M32" s="70">
        <v>0</v>
      </c>
      <c r="N32" s="70">
        <v>0</v>
      </c>
      <c r="O32" s="70">
        <v>0</v>
      </c>
      <c r="P32" s="70">
        <v>0.88347918466167663</v>
      </c>
      <c r="Q32" s="70">
        <v>0</v>
      </c>
      <c r="R32" s="70">
        <v>0</v>
      </c>
      <c r="S32" s="70">
        <v>0.88347918466167275</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0.61819171761898484</v>
      </c>
      <c r="Q33" s="70">
        <v>0</v>
      </c>
      <c r="R33" s="70">
        <v>0</v>
      </c>
      <c r="S33" s="70">
        <v>0.61819171761899327</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0.41079075092227058</v>
      </c>
      <c r="Q34" s="70">
        <v>0</v>
      </c>
      <c r="R34" s="70">
        <v>0</v>
      </c>
      <c r="S34" s="70">
        <v>0.41079075092227413</v>
      </c>
    </row>
    <row r="35" spans="1:19">
      <c r="A35" t="s">
        <v>48</v>
      </c>
      <c r="B35" s="69" t="s">
        <v>74</v>
      </c>
      <c r="C35" s="70">
        <v>0</v>
      </c>
      <c r="D35" s="70">
        <v>0</v>
      </c>
      <c r="E35" s="70">
        <v>0</v>
      </c>
      <c r="F35" s="70">
        <v>0</v>
      </c>
      <c r="G35" s="70">
        <v>0</v>
      </c>
      <c r="H35" s="70">
        <v>0</v>
      </c>
      <c r="I35" s="70">
        <v>0</v>
      </c>
      <c r="J35" s="70">
        <v>0</v>
      </c>
      <c r="K35" s="70">
        <v>0</v>
      </c>
      <c r="L35" s="70">
        <v>0</v>
      </c>
      <c r="M35" s="70">
        <v>0</v>
      </c>
      <c r="N35" s="70">
        <v>0</v>
      </c>
      <c r="O35" s="70">
        <v>0</v>
      </c>
      <c r="P35" s="70">
        <v>0.27298608920891754</v>
      </c>
      <c r="Q35" s="70">
        <v>0</v>
      </c>
      <c r="R35" s="70">
        <v>0</v>
      </c>
      <c r="S35" s="70">
        <v>0.27298608920892287</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0.28728777320166943</v>
      </c>
      <c r="Q36" s="70">
        <v>0</v>
      </c>
      <c r="R36" s="70">
        <v>0</v>
      </c>
      <c r="S36" s="70">
        <v>0.28728777320167831</v>
      </c>
    </row>
    <row r="37" spans="1:19">
      <c r="A37" t="s">
        <v>48</v>
      </c>
      <c r="B37" s="69" t="s">
        <v>76</v>
      </c>
      <c r="C37" s="70">
        <v>0</v>
      </c>
      <c r="D37" s="70">
        <v>0</v>
      </c>
      <c r="E37" s="70">
        <v>0</v>
      </c>
      <c r="F37" s="70">
        <v>0</v>
      </c>
      <c r="G37" s="70">
        <v>0</v>
      </c>
      <c r="H37" s="70">
        <v>0</v>
      </c>
      <c r="I37" s="70">
        <v>0</v>
      </c>
      <c r="J37" s="70">
        <v>0</v>
      </c>
      <c r="K37" s="70">
        <v>0</v>
      </c>
      <c r="L37" s="70">
        <v>0</v>
      </c>
      <c r="M37" s="70">
        <v>0</v>
      </c>
      <c r="N37" s="70">
        <v>0</v>
      </c>
      <c r="O37" s="70">
        <v>0</v>
      </c>
      <c r="P37" s="70">
        <v>0.37931697639911954</v>
      </c>
      <c r="Q37" s="70">
        <v>0</v>
      </c>
      <c r="R37" s="70">
        <v>0</v>
      </c>
      <c r="S37" s="70">
        <v>0.37931697639911688</v>
      </c>
    </row>
    <row r="38" spans="1:19">
      <c r="A38" t="s">
        <v>48</v>
      </c>
      <c r="B38" s="69" t="s">
        <v>77</v>
      </c>
      <c r="C38" s="70">
        <v>0</v>
      </c>
      <c r="D38" s="70">
        <v>0</v>
      </c>
      <c r="E38" s="70">
        <v>0</v>
      </c>
      <c r="F38" s="70">
        <v>0</v>
      </c>
      <c r="G38" s="70">
        <v>0</v>
      </c>
      <c r="H38" s="70">
        <v>0</v>
      </c>
      <c r="I38" s="70">
        <v>0</v>
      </c>
      <c r="J38" s="70">
        <v>0</v>
      </c>
      <c r="K38" s="70">
        <v>0</v>
      </c>
      <c r="L38" s="70">
        <v>0</v>
      </c>
      <c r="M38" s="70">
        <v>0</v>
      </c>
      <c r="N38" s="70">
        <v>0</v>
      </c>
      <c r="O38" s="70">
        <v>0</v>
      </c>
      <c r="P38" s="70">
        <v>0.38033219307183197</v>
      </c>
      <c r="Q38" s="70">
        <v>0</v>
      </c>
      <c r="R38" s="70">
        <v>0</v>
      </c>
      <c r="S38" s="70">
        <v>0.38033219307184707</v>
      </c>
    </row>
    <row r="39" spans="1:19">
      <c r="A39" t="s">
        <v>48</v>
      </c>
      <c r="B39" s="69" t="s">
        <v>78</v>
      </c>
      <c r="C39" s="70">
        <v>0</v>
      </c>
      <c r="D39" s="70">
        <v>0</v>
      </c>
      <c r="E39" s="70">
        <v>0</v>
      </c>
      <c r="F39" s="70">
        <v>0</v>
      </c>
      <c r="G39" s="70">
        <v>0</v>
      </c>
      <c r="H39" s="70">
        <v>0</v>
      </c>
      <c r="I39" s="70">
        <v>0</v>
      </c>
      <c r="J39" s="70">
        <v>0</v>
      </c>
      <c r="K39" s="70">
        <v>0</v>
      </c>
      <c r="L39" s="70">
        <v>0</v>
      </c>
      <c r="M39" s="70">
        <v>0</v>
      </c>
      <c r="N39" s="70">
        <v>0</v>
      </c>
      <c r="O39" s="70">
        <v>0</v>
      </c>
      <c r="P39" s="70">
        <v>0.43888996204417907</v>
      </c>
      <c r="Q39" s="70">
        <v>0</v>
      </c>
      <c r="R39" s="70">
        <v>8.086106616760147E-2</v>
      </c>
      <c r="S39" s="70">
        <v>0.51975102821177455</v>
      </c>
    </row>
    <row r="40" spans="1:19">
      <c r="A40" t="s">
        <v>48</v>
      </c>
      <c r="B40" s="69" t="s">
        <v>79</v>
      </c>
      <c r="C40" s="70">
        <v>0</v>
      </c>
      <c r="D40" s="70">
        <v>0</v>
      </c>
      <c r="E40" s="70">
        <v>0</v>
      </c>
      <c r="F40" s="70">
        <v>0</v>
      </c>
      <c r="G40" s="70">
        <v>0</v>
      </c>
      <c r="H40" s="70">
        <v>0</v>
      </c>
      <c r="I40" s="70">
        <v>0</v>
      </c>
      <c r="J40" s="70">
        <v>0</v>
      </c>
      <c r="K40" s="70">
        <v>0</v>
      </c>
      <c r="L40" s="70">
        <v>0</v>
      </c>
      <c r="M40" s="70">
        <v>0</v>
      </c>
      <c r="N40" s="70">
        <v>0</v>
      </c>
      <c r="O40" s="70">
        <v>3.0499603153663582E-2</v>
      </c>
      <c r="P40" s="70">
        <v>0.38260557581250509</v>
      </c>
      <c r="Q40" s="70">
        <v>0</v>
      </c>
      <c r="R40" s="70">
        <v>0.10394367367810808</v>
      </c>
      <c r="S40" s="70">
        <v>0.51704885264426093</v>
      </c>
    </row>
    <row r="41" spans="1:19">
      <c r="A41" t="s">
        <v>48</v>
      </c>
      <c r="B41" s="69" t="s">
        <v>80</v>
      </c>
      <c r="C41" s="70">
        <v>0</v>
      </c>
      <c r="D41" s="70">
        <v>0</v>
      </c>
      <c r="E41" s="70">
        <v>0</v>
      </c>
      <c r="F41" s="70">
        <v>0</v>
      </c>
      <c r="G41" s="70">
        <v>0</v>
      </c>
      <c r="H41" s="70">
        <v>0</v>
      </c>
      <c r="I41" s="70">
        <v>0</v>
      </c>
      <c r="J41" s="70">
        <v>0</v>
      </c>
      <c r="K41" s="70">
        <v>0</v>
      </c>
      <c r="L41" s="70">
        <v>0</v>
      </c>
      <c r="M41" s="70">
        <v>0</v>
      </c>
      <c r="N41" s="70">
        <v>0</v>
      </c>
      <c r="O41" s="70">
        <v>0</v>
      </c>
      <c r="P41" s="70">
        <v>0.33641851215719853</v>
      </c>
      <c r="Q41" s="70">
        <v>0</v>
      </c>
      <c r="R41" s="70">
        <v>7.5734402004629109E-2</v>
      </c>
      <c r="S41" s="70">
        <v>0.41215291416182698</v>
      </c>
    </row>
    <row r="42" spans="1:19">
      <c r="A42" t="s">
        <v>48</v>
      </c>
      <c r="B42" s="69" t="s">
        <v>81</v>
      </c>
      <c r="C42" s="70">
        <v>0</v>
      </c>
      <c r="D42" s="70">
        <v>0</v>
      </c>
      <c r="E42" s="70">
        <v>0</v>
      </c>
      <c r="F42" s="70">
        <v>0</v>
      </c>
      <c r="G42" s="70">
        <v>0</v>
      </c>
      <c r="H42" s="70">
        <v>0</v>
      </c>
      <c r="I42" s="70">
        <v>0</v>
      </c>
      <c r="J42" s="70">
        <v>0</v>
      </c>
      <c r="K42" s="70">
        <v>0</v>
      </c>
      <c r="L42" s="70">
        <v>0</v>
      </c>
      <c r="M42" s="70">
        <v>0</v>
      </c>
      <c r="N42" s="70">
        <v>0</v>
      </c>
      <c r="O42" s="70">
        <v>0</v>
      </c>
      <c r="P42" s="70">
        <v>0.55872933687332704</v>
      </c>
      <c r="Q42" s="70">
        <v>0</v>
      </c>
      <c r="R42" s="70">
        <v>6.7492511649975218E-2</v>
      </c>
      <c r="S42" s="70">
        <v>0.6262218485233042</v>
      </c>
    </row>
    <row r="43" spans="1:19">
      <c r="A43" t="s">
        <v>48</v>
      </c>
      <c r="B43" s="69" t="s">
        <v>82</v>
      </c>
      <c r="C43" s="70">
        <v>0</v>
      </c>
      <c r="D43" s="70">
        <v>0</v>
      </c>
      <c r="E43" s="70">
        <v>0</v>
      </c>
      <c r="F43" s="70">
        <v>0</v>
      </c>
      <c r="G43" s="70">
        <v>0</v>
      </c>
      <c r="H43" s="70">
        <v>0</v>
      </c>
      <c r="I43" s="70">
        <v>0</v>
      </c>
      <c r="J43" s="70">
        <v>0</v>
      </c>
      <c r="K43" s="70">
        <v>0</v>
      </c>
      <c r="L43" s="70">
        <v>0</v>
      </c>
      <c r="M43" s="70">
        <v>0</v>
      </c>
      <c r="N43" s="70">
        <v>0</v>
      </c>
      <c r="O43" s="70">
        <v>0</v>
      </c>
      <c r="P43" s="70">
        <v>0.68755926334561135</v>
      </c>
      <c r="Q43" s="70">
        <v>0</v>
      </c>
      <c r="R43" s="70">
        <v>5.5560622018398897E-2</v>
      </c>
      <c r="S43" s="70">
        <v>0.74311988536404172</v>
      </c>
    </row>
    <row r="44" spans="1:19">
      <c r="A44" t="s">
        <v>48</v>
      </c>
      <c r="B44" s="69" t="s">
        <v>83</v>
      </c>
      <c r="C44" s="70">
        <v>0</v>
      </c>
      <c r="D44" s="70">
        <v>0</v>
      </c>
      <c r="E44" s="70">
        <v>0</v>
      </c>
      <c r="F44" s="70">
        <v>0</v>
      </c>
      <c r="G44" s="70">
        <v>0</v>
      </c>
      <c r="H44" s="70">
        <v>0</v>
      </c>
      <c r="I44" s="70">
        <v>0</v>
      </c>
      <c r="J44" s="70">
        <v>0</v>
      </c>
      <c r="K44" s="70">
        <v>0</v>
      </c>
      <c r="L44" s="70">
        <v>0</v>
      </c>
      <c r="M44" s="70">
        <v>0</v>
      </c>
      <c r="N44" s="70">
        <v>0</v>
      </c>
      <c r="O44" s="70">
        <v>0</v>
      </c>
      <c r="P44" s="70">
        <v>0.98534459424323462</v>
      </c>
      <c r="Q44" s="70">
        <v>0</v>
      </c>
      <c r="R44" s="70">
        <v>5.4005083961369493E-2</v>
      </c>
      <c r="S44" s="70">
        <v>1.0393496782046006</v>
      </c>
    </row>
    <row r="45" spans="1:19">
      <c r="A45" t="s">
        <v>48</v>
      </c>
      <c r="B45" s="69" t="s">
        <v>84</v>
      </c>
      <c r="C45" s="70">
        <v>0</v>
      </c>
      <c r="D45" s="70">
        <v>0.45616561305577585</v>
      </c>
      <c r="E45" s="70">
        <v>0</v>
      </c>
      <c r="F45" s="70">
        <v>0</v>
      </c>
      <c r="G45" s="70">
        <v>0</v>
      </c>
      <c r="H45" s="70">
        <v>0</v>
      </c>
      <c r="I45" s="70">
        <v>0</v>
      </c>
      <c r="J45" s="70">
        <v>0</v>
      </c>
      <c r="K45" s="70">
        <v>0</v>
      </c>
      <c r="L45" s="70">
        <v>0</v>
      </c>
      <c r="M45" s="70">
        <v>0</v>
      </c>
      <c r="N45" s="70">
        <v>0</v>
      </c>
      <c r="O45" s="70">
        <v>0</v>
      </c>
      <c r="P45" s="70">
        <v>1.1414406094650529</v>
      </c>
      <c r="Q45" s="70">
        <v>0</v>
      </c>
      <c r="R45" s="70">
        <v>3.671458416761858E-2</v>
      </c>
      <c r="S45" s="70">
        <v>1.6343208066884571</v>
      </c>
    </row>
    <row r="46" spans="1:19">
      <c r="A46" t="s">
        <v>48</v>
      </c>
      <c r="B46" s="69" t="s">
        <v>85</v>
      </c>
      <c r="C46" s="70">
        <v>0</v>
      </c>
      <c r="D46" s="70">
        <v>0</v>
      </c>
      <c r="E46" s="70">
        <v>0</v>
      </c>
      <c r="F46" s="70">
        <v>0</v>
      </c>
      <c r="G46" s="70">
        <v>0</v>
      </c>
      <c r="H46" s="70">
        <v>0</v>
      </c>
      <c r="I46" s="70">
        <v>0</v>
      </c>
      <c r="J46" s="70">
        <v>0</v>
      </c>
      <c r="K46" s="70">
        <v>0</v>
      </c>
      <c r="L46" s="70">
        <v>0</v>
      </c>
      <c r="M46" s="70">
        <v>0.66325249820003107</v>
      </c>
      <c r="N46" s="70">
        <v>0</v>
      </c>
      <c r="O46" s="70">
        <v>0</v>
      </c>
      <c r="P46" s="70">
        <v>1.1061087996986707</v>
      </c>
      <c r="Q46" s="70">
        <v>0</v>
      </c>
      <c r="R46" s="70">
        <v>3.4005510691821839E-2</v>
      </c>
      <c r="S46" s="70">
        <v>1.8033668085905781</v>
      </c>
    </row>
    <row r="47" spans="1:19">
      <c r="A47" t="s">
        <v>48</v>
      </c>
      <c r="B47" s="69" t="s">
        <v>86</v>
      </c>
      <c r="C47" s="70">
        <v>0</v>
      </c>
      <c r="D47" s="70">
        <v>0.68424841958364446</v>
      </c>
      <c r="E47" s="70">
        <v>0</v>
      </c>
      <c r="F47" s="70">
        <v>0</v>
      </c>
      <c r="G47" s="70">
        <v>0</v>
      </c>
      <c r="H47" s="70">
        <v>0</v>
      </c>
      <c r="I47" s="70">
        <v>0</v>
      </c>
      <c r="J47" s="70">
        <v>0</v>
      </c>
      <c r="K47" s="70">
        <v>0</v>
      </c>
      <c r="L47" s="70">
        <v>0</v>
      </c>
      <c r="M47" s="70">
        <v>0.99487874730004633</v>
      </c>
      <c r="N47" s="70">
        <v>0</v>
      </c>
      <c r="O47" s="70">
        <v>0</v>
      </c>
      <c r="P47" s="70">
        <v>1.3457177369808662</v>
      </c>
      <c r="Q47" s="70">
        <v>0</v>
      </c>
      <c r="R47" s="70">
        <v>4.039093607993538E-2</v>
      </c>
      <c r="S47" s="70">
        <v>3.0652358399444068</v>
      </c>
    </row>
    <row r="48" spans="1:19">
      <c r="A48" t="s">
        <v>48</v>
      </c>
      <c r="B48" s="69" t="s">
        <v>87</v>
      </c>
      <c r="C48" s="70">
        <v>0</v>
      </c>
      <c r="D48" s="70">
        <v>0</v>
      </c>
      <c r="E48" s="70">
        <v>0</v>
      </c>
      <c r="F48" s="70">
        <v>0</v>
      </c>
      <c r="G48" s="70">
        <v>0</v>
      </c>
      <c r="H48" s="70">
        <v>0</v>
      </c>
      <c r="I48" s="70">
        <v>0</v>
      </c>
      <c r="J48" s="70">
        <v>0</v>
      </c>
      <c r="K48" s="70">
        <v>0</v>
      </c>
      <c r="L48" s="70">
        <v>0</v>
      </c>
      <c r="M48" s="70">
        <v>0</v>
      </c>
      <c r="N48" s="70">
        <v>0</v>
      </c>
      <c r="O48" s="70">
        <v>0</v>
      </c>
      <c r="P48" s="70">
        <v>1.4444025714863677</v>
      </c>
      <c r="Q48" s="70">
        <v>0</v>
      </c>
      <c r="R48" s="70">
        <v>2.9003214294579194E-2</v>
      </c>
      <c r="S48" s="70">
        <v>1.4734057857809013</v>
      </c>
    </row>
    <row r="49" spans="1:19">
      <c r="A49" t="s">
        <v>48</v>
      </c>
      <c r="B49" s="69" t="s">
        <v>88</v>
      </c>
      <c r="C49" s="70">
        <v>1.8194600101238728E-3</v>
      </c>
      <c r="D49" s="70">
        <v>0</v>
      </c>
      <c r="E49" s="70">
        <v>0</v>
      </c>
      <c r="F49" s="70">
        <v>0</v>
      </c>
      <c r="G49" s="70">
        <v>0.18395803958269236</v>
      </c>
      <c r="H49" s="70">
        <v>0</v>
      </c>
      <c r="I49" s="70">
        <v>1.042021547280364</v>
      </c>
      <c r="J49" s="70">
        <v>0</v>
      </c>
      <c r="K49" s="70">
        <v>0</v>
      </c>
      <c r="L49" s="70">
        <v>0</v>
      </c>
      <c r="M49" s="70">
        <v>0</v>
      </c>
      <c r="N49" s="70">
        <v>0</v>
      </c>
      <c r="O49" s="70">
        <v>0</v>
      </c>
      <c r="P49" s="70">
        <v>1.9065649761407908</v>
      </c>
      <c r="Q49" s="70">
        <v>0</v>
      </c>
      <c r="R49" s="70">
        <v>4.4904040799216172E-2</v>
      </c>
      <c r="S49" s="70">
        <v>3.1792680638131685</v>
      </c>
    </row>
    <row r="50" spans="1:19">
      <c r="A50" t="s">
        <v>48</v>
      </c>
      <c r="B50" s="69" t="s">
        <v>89</v>
      </c>
      <c r="C50" s="70">
        <v>0</v>
      </c>
      <c r="D50" s="70">
        <v>0</v>
      </c>
      <c r="E50" s="70">
        <v>7.030640063646415E-2</v>
      </c>
      <c r="F50" s="70">
        <v>0</v>
      </c>
      <c r="G50" s="70">
        <v>0.41390558906106517</v>
      </c>
      <c r="H50" s="70">
        <v>0</v>
      </c>
      <c r="I50" s="70">
        <v>0</v>
      </c>
      <c r="J50" s="70">
        <v>0</v>
      </c>
      <c r="K50" s="70">
        <v>0</v>
      </c>
      <c r="L50" s="70">
        <v>0</v>
      </c>
      <c r="M50" s="70">
        <v>0</v>
      </c>
      <c r="N50" s="70">
        <v>0</v>
      </c>
      <c r="O50" s="70">
        <v>0</v>
      </c>
      <c r="P50" s="70">
        <v>2.3094951193745619</v>
      </c>
      <c r="Q50" s="70">
        <v>0</v>
      </c>
      <c r="R50" s="70">
        <v>3.8278283889966791E-2</v>
      </c>
      <c r="S50" s="70">
        <v>2.8319853929621388</v>
      </c>
    </row>
    <row r="51" spans="1:19">
      <c r="A51" t="s">
        <v>48</v>
      </c>
      <c r="B51" s="69" t="s">
        <v>90</v>
      </c>
      <c r="C51" s="70">
        <v>2.313161227386265E-3</v>
      </c>
      <c r="D51" s="70">
        <v>0</v>
      </c>
      <c r="E51" s="70">
        <v>0.23482324268377264</v>
      </c>
      <c r="F51" s="70">
        <v>0</v>
      </c>
      <c r="G51" s="70">
        <v>0</v>
      </c>
      <c r="H51" s="70">
        <v>0</v>
      </c>
      <c r="I51" s="70">
        <v>1.5630323209204973</v>
      </c>
      <c r="J51" s="70">
        <v>0</v>
      </c>
      <c r="K51" s="70">
        <v>0.85898684640153389</v>
      </c>
      <c r="L51" s="70">
        <v>0</v>
      </c>
      <c r="M51" s="70">
        <v>0</v>
      </c>
      <c r="N51" s="70">
        <v>0</v>
      </c>
      <c r="O51" s="70">
        <v>0</v>
      </c>
      <c r="P51" s="70">
        <v>2.00355833782411</v>
      </c>
      <c r="Q51" s="70">
        <v>0</v>
      </c>
      <c r="R51" s="70">
        <v>6.7574317115013605E-2</v>
      </c>
      <c r="S51" s="70">
        <v>4.7302882261722345</v>
      </c>
    </row>
    <row r="52" spans="1:19">
      <c r="A52" t="s">
        <v>48</v>
      </c>
      <c r="B52" s="69" t="s">
        <v>91</v>
      </c>
      <c r="C52" s="70">
        <v>5.8037898695445303E-3</v>
      </c>
      <c r="D52" s="70">
        <v>0</v>
      </c>
      <c r="E52" s="70">
        <v>0.23930870282890154</v>
      </c>
      <c r="F52" s="70">
        <v>0</v>
      </c>
      <c r="G52" s="70">
        <v>0.3679160791653846</v>
      </c>
      <c r="H52" s="70">
        <v>0</v>
      </c>
      <c r="I52" s="70">
        <v>0</v>
      </c>
      <c r="J52" s="70">
        <v>0</v>
      </c>
      <c r="K52" s="70">
        <v>0</v>
      </c>
      <c r="L52" s="70">
        <v>0</v>
      </c>
      <c r="M52" s="70">
        <v>0</v>
      </c>
      <c r="N52" s="70">
        <v>0</v>
      </c>
      <c r="O52" s="70">
        <v>0</v>
      </c>
      <c r="P52" s="70">
        <v>1.7168951810865636</v>
      </c>
      <c r="Q52" s="70">
        <v>0</v>
      </c>
      <c r="R52" s="70">
        <v>8.3985867949468385E-2</v>
      </c>
      <c r="S52" s="70">
        <v>2.4139096208997799</v>
      </c>
    </row>
    <row r="53" spans="1:19">
      <c r="A53" t="s">
        <v>48</v>
      </c>
      <c r="B53" s="69" t="s">
        <v>92</v>
      </c>
      <c r="C53" s="70">
        <v>9.6013680923738073E-3</v>
      </c>
      <c r="D53" s="70">
        <v>0.51384172505133385</v>
      </c>
      <c r="E53" s="70">
        <v>0.16894297725430907</v>
      </c>
      <c r="F53" s="70">
        <v>0</v>
      </c>
      <c r="G53" s="70">
        <v>0.59786362864375753</v>
      </c>
      <c r="H53" s="70">
        <v>0</v>
      </c>
      <c r="I53" s="70">
        <v>0</v>
      </c>
      <c r="J53" s="70">
        <v>0</v>
      </c>
      <c r="K53" s="70">
        <v>2.7831329719388873</v>
      </c>
      <c r="L53" s="70">
        <v>3.550004754771497E-2</v>
      </c>
      <c r="M53" s="70">
        <v>0.51388586655404134</v>
      </c>
      <c r="N53" s="70">
        <v>0</v>
      </c>
      <c r="O53" s="70">
        <v>0</v>
      </c>
      <c r="P53" s="70">
        <v>2.5604860708450161</v>
      </c>
      <c r="Q53" s="70">
        <v>0</v>
      </c>
      <c r="R53" s="70">
        <v>8.7590883515109352E-2</v>
      </c>
      <c r="S53" s="70">
        <v>7.2708455394424654</v>
      </c>
    </row>
    <row r="54" spans="1:19">
      <c r="A54" t="s">
        <v>48</v>
      </c>
      <c r="B54" s="69" t="s">
        <v>93</v>
      </c>
      <c r="C54" s="70">
        <v>2.8123417363954923E-2</v>
      </c>
      <c r="D54" s="70">
        <v>0.77076258757697858</v>
      </c>
      <c r="E54" s="70">
        <v>0.12883279971097561</v>
      </c>
      <c r="F54" s="70">
        <v>0</v>
      </c>
      <c r="G54" s="70">
        <v>0.99112086632309193</v>
      </c>
      <c r="H54" s="70">
        <v>0</v>
      </c>
      <c r="I54" s="70">
        <v>1.1737713980859272</v>
      </c>
      <c r="J54" s="70">
        <v>0</v>
      </c>
      <c r="K54" s="70">
        <v>0</v>
      </c>
      <c r="L54" s="70">
        <v>6.5554480310076269E-2</v>
      </c>
      <c r="M54" s="70">
        <v>0</v>
      </c>
      <c r="N54" s="70">
        <v>0</v>
      </c>
      <c r="O54" s="70">
        <v>0.69069481912269248</v>
      </c>
      <c r="P54" s="70">
        <v>2.9434605321384097</v>
      </c>
      <c r="Q54" s="70">
        <v>0</v>
      </c>
      <c r="R54" s="70">
        <v>0.1074445606297052</v>
      </c>
      <c r="S54" s="70">
        <v>6.8997654612619357</v>
      </c>
    </row>
    <row r="55" spans="1:19">
      <c r="A55" t="s">
        <v>48</v>
      </c>
      <c r="B55" s="69" t="s">
        <v>94</v>
      </c>
      <c r="C55" s="70">
        <v>3.061469894275215E-2</v>
      </c>
      <c r="D55" s="70">
        <v>0.51384172505133385</v>
      </c>
      <c r="E55" s="70">
        <v>0.12968001388941508</v>
      </c>
      <c r="F55" s="70">
        <v>0</v>
      </c>
      <c r="G55" s="70">
        <v>0.36744679845217032</v>
      </c>
      <c r="H55" s="70">
        <v>0</v>
      </c>
      <c r="I55" s="70">
        <v>0</v>
      </c>
      <c r="J55" s="70">
        <v>0</v>
      </c>
      <c r="K55" s="70">
        <v>1.6041696278533024</v>
      </c>
      <c r="L55" s="70">
        <v>0.14649371848500253</v>
      </c>
      <c r="M55" s="70">
        <v>0.77125507623907374</v>
      </c>
      <c r="N55" s="70">
        <v>0</v>
      </c>
      <c r="O55" s="70">
        <v>0.28264294032982951</v>
      </c>
      <c r="P55" s="70">
        <v>2.4335970977627284</v>
      </c>
      <c r="Q55" s="70">
        <v>0</v>
      </c>
      <c r="R55" s="70">
        <v>0.15109968971255716</v>
      </c>
      <c r="S55" s="70">
        <v>6.4308413867182992</v>
      </c>
    </row>
    <row r="56" spans="1:19">
      <c r="A56" t="s">
        <v>48</v>
      </c>
      <c r="B56" s="69" t="s">
        <v>95</v>
      </c>
      <c r="C56" s="70">
        <v>1.0299265415283561</v>
      </c>
      <c r="D56" s="70">
        <v>1.0276834501026677</v>
      </c>
      <c r="E56" s="70">
        <v>9.991542159246003E-2</v>
      </c>
      <c r="F56" s="70">
        <v>0</v>
      </c>
      <c r="G56" s="70">
        <v>0</v>
      </c>
      <c r="H56" s="70">
        <v>0</v>
      </c>
      <c r="I56" s="70">
        <v>2.934428495214763</v>
      </c>
      <c r="J56" s="70">
        <v>0</v>
      </c>
      <c r="K56" s="70">
        <v>0.1018520398637035</v>
      </c>
      <c r="L56" s="70">
        <v>0.24113169652018795</v>
      </c>
      <c r="M56" s="70">
        <v>5.0816351442120045E-3</v>
      </c>
      <c r="N56" s="70">
        <v>0</v>
      </c>
      <c r="O56" s="70">
        <v>0</v>
      </c>
      <c r="P56" s="70">
        <v>3.4512695199665124</v>
      </c>
      <c r="Q56" s="70">
        <v>0</v>
      </c>
      <c r="R56" s="70">
        <v>0.19625572943801273</v>
      </c>
      <c r="S56" s="70">
        <v>9.087544529370895</v>
      </c>
    </row>
    <row r="57" spans="1:19">
      <c r="A57" t="s">
        <v>48</v>
      </c>
      <c r="B57" s="69" t="s">
        <v>96</v>
      </c>
      <c r="C57" s="70">
        <v>0.16420587063171577</v>
      </c>
      <c r="D57" s="70">
        <v>0.77076258757697813</v>
      </c>
      <c r="E57" s="70">
        <v>0.11473552616650928</v>
      </c>
      <c r="F57" s="70">
        <v>0</v>
      </c>
      <c r="G57" s="70">
        <v>0</v>
      </c>
      <c r="H57" s="70">
        <v>0</v>
      </c>
      <c r="I57" s="70">
        <v>1.1737713980859272</v>
      </c>
      <c r="J57" s="70">
        <v>0</v>
      </c>
      <c r="K57" s="70">
        <v>0.35648213952295471</v>
      </c>
      <c r="L57" s="70">
        <v>9.5485829893770025E-2</v>
      </c>
      <c r="M57" s="70">
        <v>6.654160111634333E-3</v>
      </c>
      <c r="N57" s="70">
        <v>0</v>
      </c>
      <c r="O57" s="70">
        <v>1.5540633430260571</v>
      </c>
      <c r="P57" s="70">
        <v>3.8585832351338816</v>
      </c>
      <c r="Q57" s="70">
        <v>0</v>
      </c>
      <c r="R57" s="70">
        <v>0.19416044859524306</v>
      </c>
      <c r="S57" s="70">
        <v>8.2889045387445961</v>
      </c>
    </row>
    <row r="58" spans="1:19">
      <c r="A58" t="s">
        <v>48</v>
      </c>
      <c r="B58" s="69" t="s">
        <v>97</v>
      </c>
      <c r="C58" s="70">
        <v>0.16508712971010686</v>
      </c>
      <c r="D58" s="70">
        <v>1.5415251751539572</v>
      </c>
      <c r="E58" s="70">
        <v>0.13021629573119542</v>
      </c>
      <c r="F58" s="70">
        <v>0</v>
      </c>
      <c r="G58" s="70">
        <v>0</v>
      </c>
      <c r="H58" s="70">
        <v>0</v>
      </c>
      <c r="I58" s="70">
        <v>2.9344284952147621</v>
      </c>
      <c r="J58" s="70">
        <v>0</v>
      </c>
      <c r="K58" s="70">
        <v>0</v>
      </c>
      <c r="L58" s="70">
        <v>8.7259576262126215E-2</v>
      </c>
      <c r="M58" s="70">
        <v>3.2852293551233203E-4</v>
      </c>
      <c r="N58" s="70">
        <v>0</v>
      </c>
      <c r="O58" s="70">
        <v>0</v>
      </c>
      <c r="P58" s="70">
        <v>3.2867844447462957</v>
      </c>
      <c r="Q58" s="70">
        <v>0</v>
      </c>
      <c r="R58" s="70">
        <v>0.237948474930882</v>
      </c>
      <c r="S58" s="70">
        <v>8.3835781146849939</v>
      </c>
    </row>
    <row r="59" spans="1:19">
      <c r="A59" t="s">
        <v>48</v>
      </c>
      <c r="B59" s="69" t="s">
        <v>98</v>
      </c>
      <c r="C59" s="70">
        <v>1.416820023643399</v>
      </c>
      <c r="D59" s="70">
        <v>0</v>
      </c>
      <c r="E59" s="70">
        <v>0.14189886695478049</v>
      </c>
      <c r="F59" s="70">
        <v>0.58066773670931393</v>
      </c>
      <c r="G59" s="70">
        <v>0</v>
      </c>
      <c r="H59" s="70">
        <v>0</v>
      </c>
      <c r="I59" s="70">
        <v>1.7606570971288367</v>
      </c>
      <c r="J59" s="70">
        <v>0</v>
      </c>
      <c r="K59" s="70">
        <v>0.21006983221888476</v>
      </c>
      <c r="L59" s="70">
        <v>0.10876090615252521</v>
      </c>
      <c r="M59" s="70">
        <v>7.17992232749598E-4</v>
      </c>
      <c r="N59" s="70">
        <v>0</v>
      </c>
      <c r="O59" s="70">
        <v>1.0606669894565406</v>
      </c>
      <c r="P59" s="70">
        <v>2.6165125183914313</v>
      </c>
      <c r="Q59" s="70">
        <v>0</v>
      </c>
      <c r="R59" s="70">
        <v>0.30424881247945113</v>
      </c>
      <c r="S59" s="70">
        <v>8.2010207753685194</v>
      </c>
    </row>
    <row r="60" spans="1:19">
      <c r="A60" t="s">
        <v>48</v>
      </c>
      <c r="B60" s="69" t="s">
        <v>99</v>
      </c>
      <c r="C60" s="70">
        <v>0.53386551771971869</v>
      </c>
      <c r="D60" s="70">
        <v>0</v>
      </c>
      <c r="E60" s="70">
        <v>1.968530500243669</v>
      </c>
      <c r="F60" s="70">
        <v>0</v>
      </c>
      <c r="G60" s="70">
        <v>0</v>
      </c>
      <c r="H60" s="70">
        <v>0</v>
      </c>
      <c r="I60" s="70">
        <v>1.7606570971288349</v>
      </c>
      <c r="J60" s="70">
        <v>0</v>
      </c>
      <c r="K60" s="70">
        <v>0.13368080232110824</v>
      </c>
      <c r="L60" s="70">
        <v>0.10929892868491109</v>
      </c>
      <c r="M60" s="70">
        <v>1.4084917475454262E-4</v>
      </c>
      <c r="N60" s="70">
        <v>0</v>
      </c>
      <c r="O60" s="70">
        <v>0.77802404912671141</v>
      </c>
      <c r="P60" s="70">
        <v>2.2189830338468184</v>
      </c>
      <c r="Q60" s="70">
        <v>0</v>
      </c>
      <c r="R60" s="70">
        <v>0.30211068521565654</v>
      </c>
      <c r="S60" s="70">
        <v>7.8052914634622113</v>
      </c>
    </row>
    <row r="61" spans="1:19">
      <c r="A61" t="s">
        <v>48</v>
      </c>
      <c r="B61" s="69" t="s">
        <v>101</v>
      </c>
      <c r="C61" s="70">
        <v>0.3303411207434368</v>
      </c>
      <c r="D61" s="70">
        <v>0</v>
      </c>
      <c r="E61" s="70">
        <v>0.51584978144592153</v>
      </c>
      <c r="F61" s="70">
        <v>0</v>
      </c>
      <c r="G61" s="70">
        <v>0</v>
      </c>
      <c r="H61" s="70">
        <v>0</v>
      </c>
      <c r="I61" s="70">
        <v>0</v>
      </c>
      <c r="J61" s="70">
        <v>0</v>
      </c>
      <c r="K61" s="70">
        <v>0</v>
      </c>
      <c r="L61" s="70">
        <v>0.16817913437803433</v>
      </c>
      <c r="M61" s="70">
        <v>8.5580098332131982E-3</v>
      </c>
      <c r="N61" s="70">
        <v>0</v>
      </c>
      <c r="O61" s="70">
        <v>2.5762946720673661</v>
      </c>
      <c r="P61" s="70">
        <v>1.9293353949269232</v>
      </c>
      <c r="Q61" s="70">
        <v>0</v>
      </c>
      <c r="R61" s="70">
        <v>0.35891686303664194</v>
      </c>
      <c r="S61" s="70">
        <v>5.8874749764312782</v>
      </c>
    </row>
    <row r="62" spans="1:19">
      <c r="A62" t="s">
        <v>48</v>
      </c>
      <c r="B62" s="69" t="s">
        <v>102</v>
      </c>
      <c r="C62" s="70">
        <v>0.2020121253072471</v>
      </c>
      <c r="D62" s="70">
        <v>0</v>
      </c>
      <c r="E62" s="70">
        <v>0.88933444854585542</v>
      </c>
      <c r="F62" s="70">
        <v>1.3065024075959566</v>
      </c>
      <c r="G62" s="70">
        <v>0</v>
      </c>
      <c r="H62" s="70">
        <v>0</v>
      </c>
      <c r="I62" s="70">
        <v>0</v>
      </c>
      <c r="J62" s="70">
        <v>2.4763443323025758</v>
      </c>
      <c r="K62" s="70">
        <v>0</v>
      </c>
      <c r="L62" s="70">
        <v>0.93549142443386257</v>
      </c>
      <c r="M62" s="70">
        <v>1.9723476038624455E-5</v>
      </c>
      <c r="N62" s="70">
        <v>0</v>
      </c>
      <c r="O62" s="70">
        <v>0.77802404912671275</v>
      </c>
      <c r="P62" s="70">
        <v>1.7064047744885684</v>
      </c>
      <c r="Q62" s="70">
        <v>0</v>
      </c>
      <c r="R62" s="70">
        <v>0.38288343539765846</v>
      </c>
      <c r="S62" s="70">
        <v>8.6770167206747004</v>
      </c>
    </row>
    <row r="63" spans="1:19">
      <c r="A63" t="s">
        <v>48</v>
      </c>
      <c r="B63" s="69" t="s">
        <v>103</v>
      </c>
      <c r="C63" s="70">
        <v>0.36656203242174223</v>
      </c>
      <c r="D63" s="70">
        <v>0</v>
      </c>
      <c r="E63" s="70">
        <v>0.8887311903116677</v>
      </c>
      <c r="F63" s="70">
        <v>0</v>
      </c>
      <c r="G63" s="70">
        <v>0</v>
      </c>
      <c r="H63" s="70">
        <v>0</v>
      </c>
      <c r="I63" s="70">
        <v>0</v>
      </c>
      <c r="J63" s="70">
        <v>2.1852065526940301</v>
      </c>
      <c r="K63" s="70">
        <v>0</v>
      </c>
      <c r="L63" s="70">
        <v>1.2154932187101348</v>
      </c>
      <c r="M63" s="70">
        <v>0.75643599043714138</v>
      </c>
      <c r="N63" s="70">
        <v>1.2380445489108032E-2</v>
      </c>
      <c r="O63" s="70">
        <v>3.5011082210701945</v>
      </c>
      <c r="P63" s="70">
        <v>5.1365791048156666</v>
      </c>
      <c r="Q63" s="70">
        <v>0</v>
      </c>
      <c r="R63" s="70">
        <v>0.61018231843228632</v>
      </c>
      <c r="S63" s="70">
        <v>14.672679074382899</v>
      </c>
    </row>
    <row r="64" spans="1:19">
      <c r="A64" t="s">
        <v>48</v>
      </c>
      <c r="B64" s="69" t="s">
        <v>104</v>
      </c>
      <c r="C64" s="70">
        <v>0.58795946412429512</v>
      </c>
      <c r="D64" s="70">
        <v>0</v>
      </c>
      <c r="E64" s="70">
        <v>1.0731863059478624</v>
      </c>
      <c r="F64" s="70">
        <v>0</v>
      </c>
      <c r="G64" s="70">
        <v>0</v>
      </c>
      <c r="H64" s="70">
        <v>0</v>
      </c>
      <c r="I64" s="70">
        <v>0</v>
      </c>
      <c r="J64" s="70">
        <v>1.9676898208025868</v>
      </c>
      <c r="K64" s="70">
        <v>0</v>
      </c>
      <c r="L64" s="70">
        <v>1.4639469714284434</v>
      </c>
      <c r="M64" s="70">
        <v>4.2769413786007959E-3</v>
      </c>
      <c r="N64" s="70">
        <v>1.2746001946428512E-3</v>
      </c>
      <c r="O64" s="70">
        <v>0</v>
      </c>
      <c r="P64" s="70">
        <v>9.5040743189175885</v>
      </c>
      <c r="Q64" s="70">
        <v>0</v>
      </c>
      <c r="R64" s="70">
        <v>0.42000191914246088</v>
      </c>
      <c r="S64" s="70">
        <v>15.022410341937132</v>
      </c>
    </row>
    <row r="65" spans="1:19">
      <c r="A65" t="s">
        <v>48</v>
      </c>
      <c r="B65" s="69" t="s">
        <v>105</v>
      </c>
      <c r="C65" s="70">
        <v>0.33672429107351576</v>
      </c>
      <c r="D65" s="70">
        <v>0</v>
      </c>
      <c r="E65" s="70">
        <v>0.71566980062731389</v>
      </c>
      <c r="F65" s="70">
        <v>0</v>
      </c>
      <c r="G65" s="70">
        <v>0</v>
      </c>
      <c r="H65" s="70">
        <v>0</v>
      </c>
      <c r="I65" s="70">
        <v>0</v>
      </c>
      <c r="J65" s="70">
        <v>1.3117932138683912</v>
      </c>
      <c r="K65" s="70">
        <v>0</v>
      </c>
      <c r="L65" s="70">
        <v>1.9693988592877867</v>
      </c>
      <c r="M65" s="70">
        <v>1.1207978615018637</v>
      </c>
      <c r="N65" s="70">
        <v>9.5614221546813191E-2</v>
      </c>
      <c r="O65" s="70">
        <v>1.7505541105350986</v>
      </c>
      <c r="P65" s="70">
        <v>6.342191506110467</v>
      </c>
      <c r="Q65" s="70">
        <v>0</v>
      </c>
      <c r="R65" s="70">
        <v>0.30150973614786913</v>
      </c>
      <c r="S65" s="70">
        <v>13.94425360069863</v>
      </c>
    </row>
    <row r="66" spans="1:19">
      <c r="A66" t="s">
        <v>100</v>
      </c>
      <c r="B66" s="69" t="s">
        <v>106</v>
      </c>
      <c r="C66" s="70">
        <v>0.2398450721979426</v>
      </c>
      <c r="D66" s="70">
        <v>0</v>
      </c>
      <c r="E66" s="70">
        <v>0.56838235384179647</v>
      </c>
      <c r="F66" s="70">
        <v>0.6540854965231353</v>
      </c>
      <c r="G66" s="70">
        <v>0</v>
      </c>
      <c r="H66" s="70">
        <v>0</v>
      </c>
      <c r="I66" s="70">
        <v>0</v>
      </c>
      <c r="J66" s="70">
        <v>2.2956381242696864</v>
      </c>
      <c r="K66" s="70">
        <v>0</v>
      </c>
      <c r="L66" s="70">
        <v>1.2062747915461749</v>
      </c>
      <c r="M66" s="70">
        <v>2.4298838273378642E-2</v>
      </c>
      <c r="N66" s="70">
        <v>7.459069365514201E-3</v>
      </c>
      <c r="O66" s="70">
        <v>0</v>
      </c>
      <c r="P66" s="70">
        <v>4.005742982192217</v>
      </c>
      <c r="Q66" s="70">
        <v>0</v>
      </c>
      <c r="R66" s="70">
        <v>0.23179078342763049</v>
      </c>
      <c r="S66" s="70">
        <v>9.233517511638297</v>
      </c>
    </row>
    <row r="67" spans="1:19">
      <c r="A67" t="s">
        <v>48</v>
      </c>
      <c r="B67" s="69" t="s">
        <v>107</v>
      </c>
      <c r="C67" s="70">
        <v>0.18217349109068603</v>
      </c>
      <c r="D67" s="70">
        <v>0</v>
      </c>
      <c r="E67" s="70">
        <v>0.41980797097519762</v>
      </c>
      <c r="F67" s="70">
        <v>0.6540854965231353</v>
      </c>
      <c r="G67" s="70">
        <v>0</v>
      </c>
      <c r="H67" s="70">
        <v>0</v>
      </c>
      <c r="I67" s="70">
        <v>0</v>
      </c>
      <c r="J67" s="70">
        <v>0.9838449104012934</v>
      </c>
      <c r="K67" s="70">
        <v>0</v>
      </c>
      <c r="L67" s="70">
        <v>0.84863680712159084</v>
      </c>
      <c r="M67" s="70">
        <v>2.3856581390918219</v>
      </c>
      <c r="N67" s="70">
        <v>2.8721860958035042E-2</v>
      </c>
      <c r="O67" s="70">
        <v>0.53075087945945043</v>
      </c>
      <c r="P67" s="70">
        <v>3.0179054236454732</v>
      </c>
      <c r="Q67" s="70">
        <v>0</v>
      </c>
      <c r="R67" s="70">
        <v>0.14827388609458314</v>
      </c>
      <c r="S67" s="70">
        <v>9.1998588653607669</v>
      </c>
    </row>
    <row r="68" spans="1:19">
      <c r="A68" t="s">
        <v>48</v>
      </c>
      <c r="B68" s="69" t="s">
        <v>108</v>
      </c>
      <c r="C68" s="70">
        <v>0.17178305742768973</v>
      </c>
      <c r="D68" s="70">
        <v>0</v>
      </c>
      <c r="E68" s="70">
        <v>0.28349292947486404</v>
      </c>
      <c r="F68" s="70">
        <v>0.6540854965231353</v>
      </c>
      <c r="G68" s="70">
        <v>0</v>
      </c>
      <c r="H68" s="70">
        <v>0</v>
      </c>
      <c r="I68" s="70">
        <v>0</v>
      </c>
      <c r="J68" s="70">
        <v>0</v>
      </c>
      <c r="K68" s="70">
        <v>0</v>
      </c>
      <c r="L68" s="70">
        <v>0.64487865102902298</v>
      </c>
      <c r="M68" s="70">
        <v>1.7019734241141009</v>
      </c>
      <c r="N68" s="70">
        <v>2.3912399171291787E-2</v>
      </c>
      <c r="O68" s="70">
        <v>0</v>
      </c>
      <c r="P68" s="70">
        <v>2.5345888693991441</v>
      </c>
      <c r="Q68" s="70">
        <v>0</v>
      </c>
      <c r="R68" s="70">
        <v>0.29328692611492091</v>
      </c>
      <c r="S68" s="70">
        <v>6.3080017532530519</v>
      </c>
    </row>
    <row r="69" spans="1:19">
      <c r="A69" t="s">
        <v>48</v>
      </c>
      <c r="B69" s="69" t="s">
        <v>109</v>
      </c>
      <c r="C69" s="70">
        <v>0.12818227276988114</v>
      </c>
      <c r="D69" s="70">
        <v>0</v>
      </c>
      <c r="E69" s="70">
        <v>0.32748521617120474</v>
      </c>
      <c r="F69" s="70">
        <v>1.4716923671770559</v>
      </c>
      <c r="G69" s="70">
        <v>0</v>
      </c>
      <c r="H69" s="70">
        <v>0</v>
      </c>
      <c r="I69" s="70">
        <v>0</v>
      </c>
      <c r="J69" s="70">
        <v>0</v>
      </c>
      <c r="K69" s="70">
        <v>0</v>
      </c>
      <c r="L69" s="70">
        <v>0.35198685017680731</v>
      </c>
      <c r="M69" s="70">
        <v>1.7460152422152806</v>
      </c>
      <c r="N69" s="70">
        <v>1.1909887504257838E-2</v>
      </c>
      <c r="O69" s="70">
        <v>0</v>
      </c>
      <c r="P69" s="70">
        <v>2.0839963074966477</v>
      </c>
      <c r="Q69" s="70">
        <v>0</v>
      </c>
      <c r="R69" s="70">
        <v>0.11998642086181466</v>
      </c>
      <c r="S69" s="70">
        <v>6.241254564373321</v>
      </c>
    </row>
    <row r="70" spans="1:19">
      <c r="A70" t="s">
        <v>48</v>
      </c>
      <c r="B70" s="69" t="s">
        <v>110</v>
      </c>
      <c r="C70" s="70">
        <v>0.12308901255363391</v>
      </c>
      <c r="D70" s="70">
        <v>0</v>
      </c>
      <c r="E70" s="70">
        <v>0.2346236727118054</v>
      </c>
      <c r="F70" s="70">
        <v>1.471692367177055</v>
      </c>
      <c r="G70" s="70">
        <v>0</v>
      </c>
      <c r="H70" s="70">
        <v>0</v>
      </c>
      <c r="I70" s="70">
        <v>0</v>
      </c>
      <c r="J70" s="70">
        <v>0</v>
      </c>
      <c r="K70" s="70">
        <v>0</v>
      </c>
      <c r="L70" s="70">
        <v>0.27461113424937444</v>
      </c>
      <c r="M70" s="70">
        <v>2.4846384153797114</v>
      </c>
      <c r="N70" s="70">
        <v>4.6632828237291035E-3</v>
      </c>
      <c r="O70" s="70">
        <v>0</v>
      </c>
      <c r="P70" s="70">
        <v>1.6669034278598218</v>
      </c>
      <c r="Q70" s="70">
        <v>0</v>
      </c>
      <c r="R70" s="70">
        <v>8.849449156432776E-2</v>
      </c>
      <c r="S70" s="70">
        <v>6.3487158043190846</v>
      </c>
    </row>
    <row r="71" spans="1:19">
      <c r="A71" t="s">
        <v>48</v>
      </c>
      <c r="B71" s="69" t="s">
        <v>111</v>
      </c>
      <c r="C71" s="70">
        <v>8.6807389895728448E-2</v>
      </c>
      <c r="D71" s="70">
        <v>0</v>
      </c>
      <c r="E71" s="70">
        <v>0.2151183508271437</v>
      </c>
      <c r="F71" s="70">
        <v>1.471692367177055</v>
      </c>
      <c r="G71" s="70">
        <v>0</v>
      </c>
      <c r="H71" s="70">
        <v>0</v>
      </c>
      <c r="I71" s="70">
        <v>0</v>
      </c>
      <c r="J71" s="70">
        <v>4.1548835457432407</v>
      </c>
      <c r="K71" s="70">
        <v>0</v>
      </c>
      <c r="L71" s="70">
        <v>0.20905232702631515</v>
      </c>
      <c r="M71" s="70">
        <v>2.0087217054724409</v>
      </c>
      <c r="N71" s="70">
        <v>0.14117212383893019</v>
      </c>
      <c r="O71" s="70">
        <v>0</v>
      </c>
      <c r="P71" s="70">
        <v>1.5118301921647799</v>
      </c>
      <c r="Q71" s="70">
        <v>0</v>
      </c>
      <c r="R71" s="70">
        <v>0.95485475399233533</v>
      </c>
      <c r="S71" s="70">
        <v>10.754132756137949</v>
      </c>
    </row>
    <row r="72" spans="1:19">
      <c r="A72" t="s">
        <v>48</v>
      </c>
      <c r="B72" s="69" t="s">
        <v>112</v>
      </c>
      <c r="C72" s="70">
        <v>5.590960187676508E-2</v>
      </c>
      <c r="D72" s="70">
        <v>0</v>
      </c>
      <c r="E72" s="70">
        <v>0.1627629776798063</v>
      </c>
      <c r="F72" s="70">
        <v>0.65408549652313575</v>
      </c>
      <c r="G72" s="70">
        <v>0</v>
      </c>
      <c r="H72" s="70">
        <v>0</v>
      </c>
      <c r="I72" s="70">
        <v>0</v>
      </c>
      <c r="J72" s="70">
        <v>0</v>
      </c>
      <c r="K72" s="70">
        <v>0</v>
      </c>
      <c r="L72" s="70">
        <v>0.15666044174355065</v>
      </c>
      <c r="M72" s="70">
        <v>0.57924799645726388</v>
      </c>
      <c r="N72" s="70">
        <v>0</v>
      </c>
      <c r="O72" s="70">
        <v>4.6816296952956193E-2</v>
      </c>
      <c r="P72" s="70">
        <v>1.2121016973578662</v>
      </c>
      <c r="Q72" s="70">
        <v>0</v>
      </c>
      <c r="R72" s="70">
        <v>7.632738111590065E-2</v>
      </c>
      <c r="S72" s="70">
        <v>2.9439118897073229</v>
      </c>
    </row>
    <row r="73" spans="1:19">
      <c r="A73" t="s">
        <v>48</v>
      </c>
      <c r="B73" s="69" t="s">
        <v>113</v>
      </c>
      <c r="C73" s="70">
        <v>4.0826309240901359E-2</v>
      </c>
      <c r="D73" s="70">
        <v>0</v>
      </c>
      <c r="E73" s="70">
        <v>0.13616384578601526</v>
      </c>
      <c r="F73" s="70">
        <v>0</v>
      </c>
      <c r="G73" s="70">
        <v>0</v>
      </c>
      <c r="H73" s="70">
        <v>0</v>
      </c>
      <c r="I73" s="70">
        <v>0</v>
      </c>
      <c r="J73" s="70">
        <v>0</v>
      </c>
      <c r="K73" s="70">
        <v>0</v>
      </c>
      <c r="L73" s="70">
        <v>0.12219452381529372</v>
      </c>
      <c r="M73" s="70">
        <v>6.7847342615152684E-3</v>
      </c>
      <c r="N73" s="70">
        <v>0.24284657882949195</v>
      </c>
      <c r="O73" s="70">
        <v>1.813325934767855</v>
      </c>
      <c r="P73" s="70">
        <v>0.75812173606500721</v>
      </c>
      <c r="Q73" s="70">
        <v>0.33739337714939105</v>
      </c>
      <c r="R73" s="70">
        <v>5.0313077097760228E-2</v>
      </c>
      <c r="S73" s="70">
        <v>3.5079701170130875</v>
      </c>
    </row>
    <row r="74" spans="1:19">
      <c r="A74" t="s">
        <v>48</v>
      </c>
      <c r="B74" s="69" t="s">
        <v>114</v>
      </c>
      <c r="C74" s="70">
        <v>4.35159665470497E-2</v>
      </c>
      <c r="D74" s="70">
        <v>0</v>
      </c>
      <c r="E74" s="70">
        <v>7.231492415829166E-2</v>
      </c>
      <c r="F74" s="70">
        <v>0</v>
      </c>
      <c r="G74" s="70">
        <v>0</v>
      </c>
      <c r="H74" s="70">
        <v>0</v>
      </c>
      <c r="I74" s="70">
        <v>4.9569636604431278</v>
      </c>
      <c r="J74" s="70">
        <v>0</v>
      </c>
      <c r="K74" s="70">
        <v>0</v>
      </c>
      <c r="L74" s="70">
        <v>0.1205083307390975</v>
      </c>
      <c r="M74" s="70">
        <v>3.5633472927898424E-5</v>
      </c>
      <c r="N74" s="70">
        <v>3.0402757544458758E-3</v>
      </c>
      <c r="O74" s="70">
        <v>0</v>
      </c>
      <c r="P74" s="70">
        <v>0.62598402698898781</v>
      </c>
      <c r="Q74" s="70">
        <v>0.67861629176276295</v>
      </c>
      <c r="R74" s="70">
        <v>3.9891515505326325E-2</v>
      </c>
      <c r="S74" s="70">
        <v>6.5408706253723778</v>
      </c>
    </row>
    <row r="75" spans="1:19">
      <c r="A75" t="s">
        <v>48</v>
      </c>
      <c r="B75" s="69" t="s">
        <v>115</v>
      </c>
      <c r="C75" s="70">
        <v>3.6170001928093498E-2</v>
      </c>
      <c r="D75" s="70">
        <v>0</v>
      </c>
      <c r="E75" s="70">
        <v>1.9322585145092948</v>
      </c>
      <c r="F75" s="70">
        <v>0</v>
      </c>
      <c r="G75" s="70">
        <v>0</v>
      </c>
      <c r="H75" s="70">
        <v>0</v>
      </c>
      <c r="I75" s="70">
        <v>0</v>
      </c>
      <c r="J75" s="70">
        <v>0</v>
      </c>
      <c r="K75" s="70">
        <v>0</v>
      </c>
      <c r="L75" s="70">
        <v>0.10323852896786079</v>
      </c>
      <c r="M75" s="70">
        <v>0.93509966331690464</v>
      </c>
      <c r="N75" s="70">
        <v>2.3381319155713509E-2</v>
      </c>
      <c r="O75" s="70">
        <v>0</v>
      </c>
      <c r="P75" s="70">
        <v>0.59668568564259772</v>
      </c>
      <c r="Q75" s="70">
        <v>0.54821138861260543</v>
      </c>
      <c r="R75" s="70">
        <v>2.7867117233590228</v>
      </c>
      <c r="S75" s="70">
        <v>6.9617568254923867</v>
      </c>
    </row>
    <row r="76" spans="1:19">
      <c r="A76" t="s">
        <v>48</v>
      </c>
      <c r="B76" s="69" t="s">
        <v>116</v>
      </c>
      <c r="C76" s="70">
        <v>2.5097987038773084E-2</v>
      </c>
      <c r="D76" s="70">
        <v>0</v>
      </c>
      <c r="E76" s="70">
        <v>6.2147724719812558E-2</v>
      </c>
      <c r="F76" s="70">
        <v>5.6151031399757709</v>
      </c>
      <c r="G76" s="70">
        <v>0</v>
      </c>
      <c r="H76" s="70">
        <v>0</v>
      </c>
      <c r="I76" s="70">
        <v>0</v>
      </c>
      <c r="J76" s="70">
        <v>0</v>
      </c>
      <c r="K76" s="70">
        <v>2.6883261785987882</v>
      </c>
      <c r="L76" s="70">
        <v>7.030770215615334E-2</v>
      </c>
      <c r="M76" s="70">
        <v>1.8139424801130346</v>
      </c>
      <c r="N76" s="70">
        <v>7.3791646781773523E-2</v>
      </c>
      <c r="O76" s="70">
        <v>0</v>
      </c>
      <c r="P76" s="70">
        <v>0.452170859866456</v>
      </c>
      <c r="Q76" s="70">
        <v>0</v>
      </c>
      <c r="R76" s="70">
        <v>0.62603093278726263</v>
      </c>
      <c r="S76" s="70">
        <v>11.426918652037813</v>
      </c>
    </row>
    <row r="77" spans="1:19">
      <c r="A77" t="s">
        <v>48</v>
      </c>
      <c r="B77" s="69" t="s">
        <v>117</v>
      </c>
      <c r="C77" s="70">
        <v>2.3423366476317042E-2</v>
      </c>
      <c r="D77" s="70">
        <v>0</v>
      </c>
      <c r="E77" s="70">
        <v>5.9305998740835975E-2</v>
      </c>
      <c r="F77" s="70">
        <v>0</v>
      </c>
      <c r="G77" s="70">
        <v>1.1653120685315872</v>
      </c>
      <c r="H77" s="70">
        <v>0</v>
      </c>
      <c r="I77" s="70">
        <v>0</v>
      </c>
      <c r="J77" s="70">
        <v>0</v>
      </c>
      <c r="K77" s="70">
        <v>0</v>
      </c>
      <c r="L77" s="70">
        <v>6.055378240248821E-2</v>
      </c>
      <c r="M77" s="70">
        <v>2.7820929469452693E-2</v>
      </c>
      <c r="N77" s="70">
        <v>0.3400561387323463</v>
      </c>
      <c r="O77" s="70">
        <v>0.1615362601043735</v>
      </c>
      <c r="P77" s="70">
        <v>0.37731781121765096</v>
      </c>
      <c r="Q77" s="70">
        <v>0.5253613796780412</v>
      </c>
      <c r="R77" s="70">
        <v>2.7611682648702072</v>
      </c>
      <c r="S77" s="70">
        <v>5.5018560002231425</v>
      </c>
    </row>
    <row r="78" spans="1:19">
      <c r="A78" t="s">
        <v>48</v>
      </c>
      <c r="B78" s="69" t="s">
        <v>118</v>
      </c>
      <c r="C78" s="70">
        <v>1.2057160706272718E-2</v>
      </c>
      <c r="D78" s="70">
        <v>2.1700092219426317</v>
      </c>
      <c r="E78" s="70">
        <v>5.2800404912117571E-2</v>
      </c>
      <c r="F78" s="70">
        <v>0</v>
      </c>
      <c r="G78" s="70">
        <v>0</v>
      </c>
      <c r="H78" s="70">
        <v>2.4881462130691605</v>
      </c>
      <c r="I78" s="70">
        <v>0</v>
      </c>
      <c r="J78" s="70">
        <v>0</v>
      </c>
      <c r="K78" s="70">
        <v>0</v>
      </c>
      <c r="L78" s="70">
        <v>6.1826775713855753E-2</v>
      </c>
      <c r="M78" s="70">
        <v>0.83855459995846715</v>
      </c>
      <c r="N78" s="70">
        <v>1.7840789386746154</v>
      </c>
      <c r="O78" s="70">
        <v>0</v>
      </c>
      <c r="P78" s="70">
        <v>0.32472791787444066</v>
      </c>
      <c r="Q78" s="70">
        <v>0.13719699695330911</v>
      </c>
      <c r="R78" s="70">
        <v>1.0430949981653548</v>
      </c>
      <c r="S78" s="70">
        <v>8.912493227970117</v>
      </c>
    </row>
    <row r="79" spans="1:19">
      <c r="A79" t="s">
        <v>48</v>
      </c>
      <c r="B79" s="69" t="s">
        <v>119</v>
      </c>
      <c r="C79" s="70">
        <v>1.1206382843284679E-2</v>
      </c>
      <c r="D79" s="70">
        <v>0</v>
      </c>
      <c r="E79" s="70">
        <v>3.2708647831439563E-2</v>
      </c>
      <c r="F79" s="70">
        <v>0</v>
      </c>
      <c r="G79" s="70">
        <v>0</v>
      </c>
      <c r="H79" s="70">
        <v>0</v>
      </c>
      <c r="I79" s="70">
        <v>0</v>
      </c>
      <c r="J79" s="70">
        <v>0</v>
      </c>
      <c r="K79" s="70">
        <v>0</v>
      </c>
      <c r="L79" s="70">
        <v>7.6486776134249368E-2</v>
      </c>
      <c r="M79" s="70">
        <v>1.6572612262483339</v>
      </c>
      <c r="N79" s="70">
        <v>0.95579850816321388</v>
      </c>
      <c r="O79" s="70">
        <v>1.0214607256965227</v>
      </c>
      <c r="P79" s="70">
        <v>0.67463089868897441</v>
      </c>
      <c r="Q79" s="70">
        <v>0.11980230754531274</v>
      </c>
      <c r="R79" s="70">
        <v>2.6577599702516608E-2</v>
      </c>
      <c r="S79" s="70">
        <v>4.5759330728538714</v>
      </c>
    </row>
    <row r="80" spans="1:19">
      <c r="A80" t="s">
        <v>48</v>
      </c>
      <c r="B80" s="69" t="s">
        <v>120</v>
      </c>
      <c r="C80" s="70">
        <v>1.1528143407323554E-2</v>
      </c>
      <c r="D80" s="70">
        <v>0</v>
      </c>
      <c r="E80" s="70">
        <v>2.0022270570454026E-2</v>
      </c>
      <c r="F80" s="70">
        <v>0</v>
      </c>
      <c r="G80" s="70">
        <v>1.8395803958268786E-2</v>
      </c>
      <c r="H80" s="70">
        <v>0</v>
      </c>
      <c r="I80" s="70">
        <v>0</v>
      </c>
      <c r="J80" s="70">
        <v>0</v>
      </c>
      <c r="K80" s="70">
        <v>0</v>
      </c>
      <c r="L80" s="70">
        <v>2.8368751203650788E-2</v>
      </c>
      <c r="M80" s="70">
        <v>4.1685810123872251</v>
      </c>
      <c r="N80" s="70">
        <v>0.62808959277023302</v>
      </c>
      <c r="O80" s="70">
        <v>0.30240380198698702</v>
      </c>
      <c r="P80" s="70">
        <v>0.23973897486060025</v>
      </c>
      <c r="Q80" s="70">
        <v>0</v>
      </c>
      <c r="R80" s="70">
        <v>0.38226300234002863</v>
      </c>
      <c r="S80" s="70">
        <v>5.7993913534849355</v>
      </c>
    </row>
    <row r="81" spans="1:19">
      <c r="A81" t="s">
        <v>48</v>
      </c>
      <c r="B81" s="69" t="s">
        <v>121</v>
      </c>
      <c r="C81" s="70">
        <v>9.1277432327183661E-3</v>
      </c>
      <c r="D81" s="70">
        <v>0</v>
      </c>
      <c r="E81" s="70">
        <v>1.8194981283334855E-2</v>
      </c>
      <c r="F81" s="70">
        <v>0</v>
      </c>
      <c r="G81" s="70">
        <v>0</v>
      </c>
      <c r="H81" s="70">
        <v>0</v>
      </c>
      <c r="I81" s="70">
        <v>0</v>
      </c>
      <c r="J81" s="70">
        <v>0</v>
      </c>
      <c r="K81" s="70">
        <v>0</v>
      </c>
      <c r="L81" s="70">
        <v>4.3972151831122019E-2</v>
      </c>
      <c r="M81" s="70">
        <v>5.2224629682839918E-3</v>
      </c>
      <c r="N81" s="70">
        <v>0.102181958809477</v>
      </c>
      <c r="O81" s="70">
        <v>0.77451711458904171</v>
      </c>
      <c r="P81" s="70">
        <v>0.18449138250497299</v>
      </c>
      <c r="Q81" s="70">
        <v>0</v>
      </c>
      <c r="R81" s="70">
        <v>1.8283844446610686E-2</v>
      </c>
      <c r="S81" s="70">
        <v>1.1559916396657286</v>
      </c>
    </row>
    <row r="82" spans="1:19">
      <c r="A82" t="s">
        <v>48</v>
      </c>
      <c r="B82" s="69" t="s">
        <v>122</v>
      </c>
      <c r="C82" s="70">
        <v>1.0404608083732114E-2</v>
      </c>
      <c r="D82" s="70">
        <v>0</v>
      </c>
      <c r="E82" s="70">
        <v>2.0932703556040266E-2</v>
      </c>
      <c r="F82" s="70">
        <v>0</v>
      </c>
      <c r="G82" s="70">
        <v>0</v>
      </c>
      <c r="H82" s="70">
        <v>0</v>
      </c>
      <c r="I82" s="70">
        <v>0</v>
      </c>
      <c r="J82" s="70">
        <v>0</v>
      </c>
      <c r="K82" s="70">
        <v>0</v>
      </c>
      <c r="L82" s="70">
        <v>1.8195551018527212E-2</v>
      </c>
      <c r="M82" s="70">
        <v>7.2668876759003354E-3</v>
      </c>
      <c r="N82" s="70">
        <v>6.3651587527520093E-3</v>
      </c>
      <c r="O82" s="70">
        <v>0</v>
      </c>
      <c r="P82" s="70">
        <v>0.16537924985424013</v>
      </c>
      <c r="Q82" s="70">
        <v>0</v>
      </c>
      <c r="R82" s="70">
        <v>1.9611014958641704E-2</v>
      </c>
      <c r="S82" s="70">
        <v>0.24815517389973252</v>
      </c>
    </row>
    <row r="83" spans="1:19">
      <c r="A83" t="s">
        <v>48</v>
      </c>
      <c r="B83" s="69" t="s">
        <v>123</v>
      </c>
      <c r="C83" s="70">
        <v>8.8479431819488141E-3</v>
      </c>
      <c r="D83" s="70">
        <v>0</v>
      </c>
      <c r="E83" s="70">
        <v>1.8710538639872709E-2</v>
      </c>
      <c r="F83" s="70">
        <v>0</v>
      </c>
      <c r="G83" s="70">
        <v>0</v>
      </c>
      <c r="H83" s="70">
        <v>0</v>
      </c>
      <c r="I83" s="70">
        <v>0</v>
      </c>
      <c r="J83" s="70">
        <v>0</v>
      </c>
      <c r="K83" s="70">
        <v>0</v>
      </c>
      <c r="L83" s="70">
        <v>3.8792665874694876E-2</v>
      </c>
      <c r="M83" s="70">
        <v>2.2195127070148146E-3</v>
      </c>
      <c r="N83" s="70">
        <v>0</v>
      </c>
      <c r="O83" s="70">
        <v>0</v>
      </c>
      <c r="P83" s="70">
        <v>0.1479472293322317</v>
      </c>
      <c r="Q83" s="70">
        <v>0</v>
      </c>
      <c r="R83" s="70">
        <v>9.0107646835342337E-3</v>
      </c>
      <c r="S83" s="70">
        <v>0.22552865441929271</v>
      </c>
    </row>
    <row r="84" spans="1:19">
      <c r="A84" t="s">
        <v>48</v>
      </c>
      <c r="B84" s="69" t="s">
        <v>124</v>
      </c>
      <c r="C84" s="70">
        <v>7.3203016132010745E-3</v>
      </c>
      <c r="D84" s="70">
        <v>0</v>
      </c>
      <c r="E84" s="70">
        <v>1.3392238207080354E-2</v>
      </c>
      <c r="F84" s="70">
        <v>1.0689800417440427</v>
      </c>
      <c r="G84" s="70">
        <v>0</v>
      </c>
      <c r="H84" s="70">
        <v>0</v>
      </c>
      <c r="I84" s="70">
        <v>0</v>
      </c>
      <c r="J84" s="70">
        <v>0</v>
      </c>
      <c r="K84" s="70">
        <v>0</v>
      </c>
      <c r="L84" s="70">
        <v>5.5649724301757075E-2</v>
      </c>
      <c r="M84" s="70">
        <v>0</v>
      </c>
      <c r="N84" s="70">
        <v>0</v>
      </c>
      <c r="O84" s="70">
        <v>0</v>
      </c>
      <c r="P84" s="70">
        <v>0.11907494736058766</v>
      </c>
      <c r="Q84" s="70">
        <v>0</v>
      </c>
      <c r="R84" s="70">
        <v>0.13290402940187818</v>
      </c>
      <c r="S84" s="70">
        <v>1.3973212826287806</v>
      </c>
    </row>
    <row r="85" spans="1:19">
      <c r="A85" t="s">
        <v>48</v>
      </c>
      <c r="B85" s="69" t="s">
        <v>125</v>
      </c>
      <c r="C85" s="70">
        <v>9.1918348004007555E-3</v>
      </c>
      <c r="D85" s="70">
        <v>0</v>
      </c>
      <c r="E85" s="70">
        <v>1.8292422041847445E-2</v>
      </c>
      <c r="F85" s="70">
        <v>0</v>
      </c>
      <c r="G85" s="70">
        <v>0.44497115449758251</v>
      </c>
      <c r="H85" s="70">
        <v>0</v>
      </c>
      <c r="I85" s="70">
        <v>0</v>
      </c>
      <c r="J85" s="70">
        <v>0</v>
      </c>
      <c r="K85" s="70">
        <v>0</v>
      </c>
      <c r="L85" s="70">
        <v>2.808231411129114E-2</v>
      </c>
      <c r="M85" s="70">
        <v>0.86253086437394089</v>
      </c>
      <c r="N85" s="70">
        <v>1.11886040482716E-2</v>
      </c>
      <c r="O85" s="70">
        <v>0</v>
      </c>
      <c r="P85" s="70">
        <v>0.11828159591946985</v>
      </c>
      <c r="Q85" s="70">
        <v>0</v>
      </c>
      <c r="R85" s="70">
        <v>8.2876857272289328E-3</v>
      </c>
      <c r="S85" s="70">
        <v>1.5008264755198866</v>
      </c>
    </row>
    <row r="86" spans="1:19">
      <c r="A86" t="s">
        <v>48</v>
      </c>
      <c r="B86" s="69" t="s">
        <v>126</v>
      </c>
      <c r="C86" s="70">
        <v>8.3683770401350444E-3</v>
      </c>
      <c r="D86" s="70">
        <v>0</v>
      </c>
      <c r="E86" s="70">
        <v>1.6112474883479777E-2</v>
      </c>
      <c r="F86" s="70">
        <v>0</v>
      </c>
      <c r="G86" s="70">
        <v>1.8395803958268786E-2</v>
      </c>
      <c r="H86" s="70">
        <v>0</v>
      </c>
      <c r="I86" s="70">
        <v>0</v>
      </c>
      <c r="J86" s="70">
        <v>0</v>
      </c>
      <c r="K86" s="70">
        <v>0</v>
      </c>
      <c r="L86" s="70">
        <v>1.7634536342358231E-2</v>
      </c>
      <c r="M86" s="70">
        <v>3.1154982786212315E-3</v>
      </c>
      <c r="N86" s="70">
        <v>0</v>
      </c>
      <c r="O86" s="70">
        <v>0</v>
      </c>
      <c r="P86" s="70">
        <v>0.1074266952961267</v>
      </c>
      <c r="Q86" s="70">
        <v>0</v>
      </c>
      <c r="R86" s="70">
        <v>9.8017082814791934E-3</v>
      </c>
      <c r="S86" s="70">
        <v>0.18085509408047074</v>
      </c>
    </row>
    <row r="87" spans="1:19">
      <c r="A87" t="s">
        <v>48</v>
      </c>
      <c r="B87" s="69" t="s">
        <v>127</v>
      </c>
      <c r="C87" s="70">
        <v>1.4693130972599278E-2</v>
      </c>
      <c r="D87" s="70">
        <v>0</v>
      </c>
      <c r="E87" s="70">
        <v>1.2476322047911381E-2</v>
      </c>
      <c r="F87" s="70">
        <v>8.5518403339523985E-2</v>
      </c>
      <c r="G87" s="70">
        <v>0</v>
      </c>
      <c r="H87" s="70">
        <v>0</v>
      </c>
      <c r="I87" s="70">
        <v>0</v>
      </c>
      <c r="J87" s="70">
        <v>0</v>
      </c>
      <c r="K87" s="70">
        <v>0</v>
      </c>
      <c r="L87" s="70">
        <v>1.6596178191184308E-2</v>
      </c>
      <c r="M87" s="70">
        <v>3.0159156100495466E-5</v>
      </c>
      <c r="N87" s="70">
        <v>6.2350184415205234E-4</v>
      </c>
      <c r="O87" s="70">
        <v>0</v>
      </c>
      <c r="P87" s="70">
        <v>0.10025382071310673</v>
      </c>
      <c r="Q87" s="70">
        <v>0</v>
      </c>
      <c r="R87" s="70">
        <v>7.4372025541045161E-3</v>
      </c>
      <c r="S87" s="70">
        <v>0.23762871881842784</v>
      </c>
    </row>
    <row r="88" spans="1:19">
      <c r="A88" t="s">
        <v>48</v>
      </c>
      <c r="B88" s="69" t="s">
        <v>128</v>
      </c>
      <c r="C88" s="70">
        <v>4.1725883364511773E-3</v>
      </c>
      <c r="D88" s="70">
        <v>0.39959494332730294</v>
      </c>
      <c r="E88" s="70">
        <v>1.1171198643088687E-2</v>
      </c>
      <c r="F88" s="70">
        <v>0</v>
      </c>
      <c r="G88" s="70">
        <v>0</v>
      </c>
      <c r="H88" s="70">
        <v>0.2950620842070113</v>
      </c>
      <c r="I88" s="70">
        <v>0</v>
      </c>
      <c r="J88" s="70">
        <v>0</v>
      </c>
      <c r="K88" s="70">
        <v>0</v>
      </c>
      <c r="L88" s="70">
        <v>2.0037223832407136E-2</v>
      </c>
      <c r="M88" s="70">
        <v>2.9007274093828528E-7</v>
      </c>
      <c r="N88" s="70">
        <v>0</v>
      </c>
      <c r="O88" s="70">
        <v>0</v>
      </c>
      <c r="P88" s="70">
        <v>9.0611752241045451E-2</v>
      </c>
      <c r="Q88" s="70">
        <v>0</v>
      </c>
      <c r="R88" s="70">
        <v>1.3933462996121193E-2</v>
      </c>
      <c r="S88" s="70">
        <v>0.83458354365609466</v>
      </c>
    </row>
    <row r="89" spans="1:19">
      <c r="A89" t="s">
        <v>48</v>
      </c>
      <c r="B89" s="69" t="s">
        <v>129</v>
      </c>
      <c r="C89" s="70">
        <v>2.6738893567266331E-3</v>
      </c>
      <c r="D89" s="70">
        <v>0</v>
      </c>
      <c r="E89" s="70">
        <v>1.5218008688620444E-2</v>
      </c>
      <c r="F89" s="70">
        <v>0</v>
      </c>
      <c r="G89" s="70">
        <v>1.6330968820096103E-2</v>
      </c>
      <c r="H89" s="70">
        <v>0</v>
      </c>
      <c r="I89" s="70">
        <v>0</v>
      </c>
      <c r="J89" s="70">
        <v>0</v>
      </c>
      <c r="K89" s="70">
        <v>0</v>
      </c>
      <c r="L89" s="70">
        <v>1.9711632498676579E-2</v>
      </c>
      <c r="M89" s="70">
        <v>2.000571111263838E-3</v>
      </c>
      <c r="N89" s="70">
        <v>0</v>
      </c>
      <c r="O89" s="70">
        <v>0</v>
      </c>
      <c r="P89" s="70">
        <v>8.3993109133146504E-2</v>
      </c>
      <c r="Q89" s="70">
        <v>0</v>
      </c>
      <c r="R89" s="70">
        <v>8.2882735467357804E-3</v>
      </c>
      <c r="S89" s="70">
        <v>0.14821645315498699</v>
      </c>
    </row>
    <row r="90" spans="1:19">
      <c r="A90" t="s">
        <v>48</v>
      </c>
      <c r="B90" s="69" t="s">
        <v>130</v>
      </c>
      <c r="C90" s="70">
        <v>2.7209767328137957E-3</v>
      </c>
      <c r="D90" s="70">
        <v>0</v>
      </c>
      <c r="E90" s="70">
        <v>1.3086163303936971E-2</v>
      </c>
      <c r="F90" s="70">
        <v>0</v>
      </c>
      <c r="G90" s="70">
        <v>0</v>
      </c>
      <c r="H90" s="70">
        <v>0</v>
      </c>
      <c r="I90" s="70">
        <v>0</v>
      </c>
      <c r="J90" s="70">
        <v>0</v>
      </c>
      <c r="K90" s="70">
        <v>0</v>
      </c>
      <c r="L90" s="70">
        <v>1.4574090564625664E-2</v>
      </c>
      <c r="M90" s="70">
        <v>0</v>
      </c>
      <c r="N90" s="70">
        <v>0</v>
      </c>
      <c r="O90" s="70">
        <v>0</v>
      </c>
      <c r="P90" s="70">
        <v>6.6824986613795545E-2</v>
      </c>
      <c r="Q90" s="70">
        <v>0</v>
      </c>
      <c r="R90" s="70">
        <v>6.164477811271496E-3</v>
      </c>
      <c r="S90" s="70">
        <v>0.10337069502651275</v>
      </c>
    </row>
    <row r="91" spans="1:19">
      <c r="A91" t="s">
        <v>48</v>
      </c>
      <c r="B91" s="69" t="s">
        <v>131</v>
      </c>
      <c r="C91" s="70">
        <v>5.0978182401655303E-3</v>
      </c>
      <c r="D91" s="70">
        <v>0</v>
      </c>
      <c r="E91" s="70">
        <v>1.2760064847133989E-2</v>
      </c>
      <c r="F91" s="70">
        <v>0</v>
      </c>
      <c r="G91" s="70">
        <v>0</v>
      </c>
      <c r="H91" s="70">
        <v>0</v>
      </c>
      <c r="I91" s="70">
        <v>0</v>
      </c>
      <c r="J91" s="70">
        <v>0</v>
      </c>
      <c r="K91" s="70">
        <v>0</v>
      </c>
      <c r="L91" s="70">
        <v>1.9062979072430153E-2</v>
      </c>
      <c r="M91" s="70">
        <v>7.3810413425690058E-7</v>
      </c>
      <c r="N91" s="70">
        <v>0</v>
      </c>
      <c r="O91" s="70">
        <v>0</v>
      </c>
      <c r="P91" s="70">
        <v>5.1022028129523278E-2</v>
      </c>
      <c r="Q91" s="70">
        <v>0</v>
      </c>
      <c r="R91" s="70">
        <v>2.949841360573302E-3</v>
      </c>
      <c r="S91" s="70">
        <v>9.0893469754178113E-2</v>
      </c>
    </row>
    <row r="92" spans="1:19">
      <c r="A92" t="s">
        <v>48</v>
      </c>
      <c r="B92" s="69" t="s">
        <v>132</v>
      </c>
      <c r="C92" s="70">
        <v>2.7597757076396334E-3</v>
      </c>
      <c r="D92" s="70">
        <v>0</v>
      </c>
      <c r="E92" s="70">
        <v>5.3275473464111656E-3</v>
      </c>
      <c r="F92" s="70">
        <v>0</v>
      </c>
      <c r="G92" s="70">
        <v>0</v>
      </c>
      <c r="H92" s="70">
        <v>3.1473288982081016E-2</v>
      </c>
      <c r="I92" s="70">
        <v>0</v>
      </c>
      <c r="J92" s="70">
        <v>0</v>
      </c>
      <c r="K92" s="70">
        <v>0</v>
      </c>
      <c r="L92" s="70">
        <v>2.0850362022805768E-2</v>
      </c>
      <c r="M92" s="70">
        <v>5.8058872589583643E-5</v>
      </c>
      <c r="N92" s="70">
        <v>1.911900291964308E-3</v>
      </c>
      <c r="O92" s="70">
        <v>0</v>
      </c>
      <c r="P92" s="70">
        <v>9.5884278055706318E-2</v>
      </c>
      <c r="Q92" s="70">
        <v>0</v>
      </c>
      <c r="R92" s="70">
        <v>3.0648888779118977E-3</v>
      </c>
      <c r="S92" s="70">
        <v>0.16133010015704485</v>
      </c>
    </row>
    <row r="93" spans="1:19">
      <c r="A93" t="s">
        <v>48</v>
      </c>
      <c r="B93" s="69" t="s">
        <v>133</v>
      </c>
      <c r="C93" s="70">
        <v>1.7812678127331338E-3</v>
      </c>
      <c r="D93" s="70">
        <v>0</v>
      </c>
      <c r="E93" s="70">
        <v>6.1954744813537133E-3</v>
      </c>
      <c r="F93" s="70">
        <v>0</v>
      </c>
      <c r="G93" s="70">
        <v>0</v>
      </c>
      <c r="H93" s="70">
        <v>0</v>
      </c>
      <c r="I93" s="70">
        <v>0</v>
      </c>
      <c r="J93" s="70">
        <v>6.5589660693417429E-2</v>
      </c>
      <c r="K93" s="70">
        <v>0</v>
      </c>
      <c r="L93" s="70">
        <v>1.1301663862232303E-2</v>
      </c>
      <c r="M93" s="70">
        <v>0.14942240189333234</v>
      </c>
      <c r="N93" s="70">
        <v>1.6973756673976936E-4</v>
      </c>
      <c r="O93" s="70">
        <v>0</v>
      </c>
      <c r="P93" s="70">
        <v>5.1952702365085202E-2</v>
      </c>
      <c r="Q93" s="70">
        <v>0</v>
      </c>
      <c r="R93" s="70">
        <v>0.14306549023607396</v>
      </c>
      <c r="S93" s="70">
        <v>0.42947839891098738</v>
      </c>
    </row>
    <row r="94" spans="1:19">
      <c r="A94" t="s">
        <v>48</v>
      </c>
      <c r="B94" s="69" t="s">
        <v>134</v>
      </c>
      <c r="C94" s="70">
        <v>1.492860441689281E-3</v>
      </c>
      <c r="D94" s="70">
        <v>0</v>
      </c>
      <c r="E94" s="70">
        <v>3.9937228010664683E-3</v>
      </c>
      <c r="F94" s="70">
        <v>0</v>
      </c>
      <c r="G94" s="70">
        <v>0</v>
      </c>
      <c r="H94" s="70">
        <v>0</v>
      </c>
      <c r="I94" s="70">
        <v>0</v>
      </c>
      <c r="J94" s="70">
        <v>0</v>
      </c>
      <c r="K94" s="70">
        <v>0</v>
      </c>
      <c r="L94" s="70">
        <v>1.2742025658969425E-2</v>
      </c>
      <c r="M94" s="70">
        <v>0.15722432353722482</v>
      </c>
      <c r="N94" s="70">
        <v>1.2380445489108105E-2</v>
      </c>
      <c r="O94" s="70">
        <v>0</v>
      </c>
      <c r="P94" s="70">
        <v>3.6007469990124719E-2</v>
      </c>
      <c r="Q94" s="70">
        <v>0</v>
      </c>
      <c r="R94" s="70">
        <v>2.4580566099778878E-3</v>
      </c>
      <c r="S94" s="70">
        <v>0.22629890452816426</v>
      </c>
    </row>
    <row r="95" spans="1:19">
      <c r="A95" t="s">
        <v>48</v>
      </c>
      <c r="B95" s="69" t="s">
        <v>135</v>
      </c>
      <c r="C95" s="70">
        <v>1.8274275935503681E-3</v>
      </c>
      <c r="D95" s="70">
        <v>0</v>
      </c>
      <c r="E95" s="70">
        <v>4.2351438579846246E-3</v>
      </c>
      <c r="F95" s="70">
        <v>0</v>
      </c>
      <c r="G95" s="70">
        <v>0</v>
      </c>
      <c r="H95" s="70">
        <v>0</v>
      </c>
      <c r="I95" s="70">
        <v>0</v>
      </c>
      <c r="J95" s="70">
        <v>0.13117932138683486</v>
      </c>
      <c r="K95" s="70">
        <v>0</v>
      </c>
      <c r="L95" s="70">
        <v>2.1407329090317617E-2</v>
      </c>
      <c r="M95" s="70">
        <v>0.14942240189333944</v>
      </c>
      <c r="N95" s="70">
        <v>0</v>
      </c>
      <c r="O95" s="70">
        <v>0</v>
      </c>
      <c r="P95" s="70">
        <v>2.3165882550529204E-2</v>
      </c>
      <c r="Q95" s="70">
        <v>0</v>
      </c>
      <c r="R95" s="70">
        <v>1.7592125357346333E-3</v>
      </c>
      <c r="S95" s="70">
        <v>0.33299671890824811</v>
      </c>
    </row>
    <row r="96" spans="1:19">
      <c r="A96" t="s">
        <v>48</v>
      </c>
      <c r="B96" s="69" t="s">
        <v>136</v>
      </c>
      <c r="C96" s="70">
        <v>1.4699882426585376E-3</v>
      </c>
      <c r="D96" s="70">
        <v>0</v>
      </c>
      <c r="E96" s="70">
        <v>2.1373469559637925E-3</v>
      </c>
      <c r="F96" s="70">
        <v>0</v>
      </c>
      <c r="G96" s="70">
        <v>1.8395803958269674E-2</v>
      </c>
      <c r="H96" s="70">
        <v>0</v>
      </c>
      <c r="I96" s="70">
        <v>0</v>
      </c>
      <c r="J96" s="70">
        <v>5.8227555921707363E-2</v>
      </c>
      <c r="K96" s="70">
        <v>0</v>
      </c>
      <c r="L96" s="70">
        <v>1.799348557212177E-2</v>
      </c>
      <c r="M96" s="70">
        <v>9.0348909733251048E-5</v>
      </c>
      <c r="N96" s="70">
        <v>1.8278559100570746E-3</v>
      </c>
      <c r="O96" s="70">
        <v>0</v>
      </c>
      <c r="P96" s="70">
        <v>1.6020183474893201E-2</v>
      </c>
      <c r="Q96" s="70">
        <v>0</v>
      </c>
      <c r="R96" s="70">
        <v>1.3815279246891521E-3</v>
      </c>
      <c r="S96" s="70">
        <v>0.11754409687017642</v>
      </c>
    </row>
    <row r="97" spans="1:19">
      <c r="A97" t="s">
        <v>48</v>
      </c>
      <c r="B97" s="69" t="s">
        <v>137</v>
      </c>
      <c r="C97" s="70">
        <v>1.0858794702519603E-3</v>
      </c>
      <c r="D97" s="70">
        <v>0</v>
      </c>
      <c r="E97" s="70">
        <v>2.4686954711690134E-3</v>
      </c>
      <c r="F97" s="70">
        <v>0</v>
      </c>
      <c r="G97" s="70">
        <v>0</v>
      </c>
      <c r="H97" s="70">
        <v>0</v>
      </c>
      <c r="I97" s="70">
        <v>0</v>
      </c>
      <c r="J97" s="70">
        <v>0</v>
      </c>
      <c r="K97" s="70">
        <v>0</v>
      </c>
      <c r="L97" s="70">
        <v>1.0577259061403055E-2</v>
      </c>
      <c r="M97" s="70">
        <v>1.723398401220777E-2</v>
      </c>
      <c r="N97" s="70">
        <v>0</v>
      </c>
      <c r="O97" s="70">
        <v>0</v>
      </c>
      <c r="P97" s="70">
        <v>1.7913574900177309E-2</v>
      </c>
      <c r="Q97" s="70">
        <v>0</v>
      </c>
      <c r="R97" s="70">
        <v>9.9005395383731098E-3</v>
      </c>
      <c r="S97" s="70">
        <v>5.917993245333264E-2</v>
      </c>
    </row>
    <row r="98" spans="1:19">
      <c r="A98" t="s">
        <v>48</v>
      </c>
      <c r="B98" s="69" t="s">
        <v>138</v>
      </c>
      <c r="C98" s="70">
        <v>7.8913309773032125E-4</v>
      </c>
      <c r="D98" s="70">
        <v>1.520552043519352E-2</v>
      </c>
      <c r="E98" s="70">
        <v>1.2902470853042303E-3</v>
      </c>
      <c r="F98" s="70">
        <v>0</v>
      </c>
      <c r="G98" s="70">
        <v>0</v>
      </c>
      <c r="H98" s="70">
        <v>0</v>
      </c>
      <c r="I98" s="70">
        <v>3.9125713269530848E-2</v>
      </c>
      <c r="J98" s="70">
        <v>0</v>
      </c>
      <c r="K98" s="70">
        <v>0</v>
      </c>
      <c r="L98" s="70">
        <v>1.6747211047453803E-2</v>
      </c>
      <c r="M98" s="70">
        <v>4.6372347548739867E-4</v>
      </c>
      <c r="N98" s="70">
        <v>0.14342133232022025</v>
      </c>
      <c r="O98" s="70">
        <v>0</v>
      </c>
      <c r="P98" s="70">
        <v>1.7586324511043472E-2</v>
      </c>
      <c r="Q98" s="70">
        <v>0</v>
      </c>
      <c r="R98" s="70">
        <v>1.1844887582306285E-3</v>
      </c>
      <c r="S98" s="70">
        <v>0.23581369400022822</v>
      </c>
    </row>
    <row r="99" spans="1:19">
      <c r="A99" t="s">
        <v>48</v>
      </c>
      <c r="B99" s="69" t="s">
        <v>139</v>
      </c>
      <c r="C99" s="70">
        <v>8.7610740108701179E-4</v>
      </c>
      <c r="D99" s="70">
        <v>1.7128057501711424E-2</v>
      </c>
      <c r="E99" s="70">
        <v>1.6058510852392516E-3</v>
      </c>
      <c r="F99" s="70">
        <v>0</v>
      </c>
      <c r="G99" s="70">
        <v>0</v>
      </c>
      <c r="H99" s="70">
        <v>0</v>
      </c>
      <c r="I99" s="70">
        <v>3.4734051576013059E-2</v>
      </c>
      <c r="J99" s="70">
        <v>0</v>
      </c>
      <c r="K99" s="70">
        <v>0</v>
      </c>
      <c r="L99" s="70">
        <v>7.7315502385619794E-3</v>
      </c>
      <c r="M99" s="70">
        <v>8.4619927280279228E-2</v>
      </c>
      <c r="N99" s="70">
        <v>0</v>
      </c>
      <c r="O99" s="70">
        <v>0</v>
      </c>
      <c r="P99" s="70">
        <v>3.7576421564949669E-2</v>
      </c>
      <c r="Q99" s="70">
        <v>0</v>
      </c>
      <c r="R99" s="70">
        <v>0.4116201137941129</v>
      </c>
      <c r="S99" s="70">
        <v>0.59589208044167208</v>
      </c>
    </row>
    <row r="100" spans="1:19">
      <c r="A100" t="s">
        <v>48</v>
      </c>
      <c r="B100" s="69" t="s">
        <v>140</v>
      </c>
      <c r="C100" s="70">
        <v>7.2288434178346961E-4</v>
      </c>
      <c r="D100" s="70">
        <v>0</v>
      </c>
      <c r="E100" s="70">
        <v>1.6930190390382904E-3</v>
      </c>
      <c r="F100" s="70">
        <v>0</v>
      </c>
      <c r="G100" s="70">
        <v>0</v>
      </c>
      <c r="H100" s="70">
        <v>0</v>
      </c>
      <c r="I100" s="70">
        <v>0</v>
      </c>
      <c r="J100" s="70">
        <v>0</v>
      </c>
      <c r="K100" s="70">
        <v>0</v>
      </c>
      <c r="L100" s="70">
        <v>4.6765425933390503E-3</v>
      </c>
      <c r="M100" s="70">
        <v>1.6584467189510121E-2</v>
      </c>
      <c r="N100" s="70">
        <v>2.1495873902385831E-2</v>
      </c>
      <c r="O100" s="70">
        <v>0</v>
      </c>
      <c r="P100" s="70">
        <v>1.0700203627422411E-2</v>
      </c>
      <c r="Q100" s="70">
        <v>0</v>
      </c>
      <c r="R100" s="70">
        <v>1.3575001411574306E-3</v>
      </c>
      <c r="S100" s="70">
        <v>5.7230490834740522E-2</v>
      </c>
    </row>
    <row r="101" spans="1:19">
      <c r="A101" t="s">
        <v>48</v>
      </c>
      <c r="B101" s="69" t="s">
        <v>141</v>
      </c>
      <c r="C101" s="70">
        <v>3.7255400018043616E-4</v>
      </c>
      <c r="D101" s="70">
        <v>0</v>
      </c>
      <c r="E101" s="70">
        <v>1.0193129727138484E-3</v>
      </c>
      <c r="F101" s="70">
        <v>0</v>
      </c>
      <c r="G101" s="70">
        <v>0</v>
      </c>
      <c r="H101" s="70">
        <v>0</v>
      </c>
      <c r="I101" s="70">
        <v>0</v>
      </c>
      <c r="J101" s="70">
        <v>0</v>
      </c>
      <c r="K101" s="70">
        <v>0</v>
      </c>
      <c r="L101" s="70">
        <v>1.5801368387014847E-2</v>
      </c>
      <c r="M101" s="70">
        <v>0</v>
      </c>
      <c r="N101" s="70">
        <v>0</v>
      </c>
      <c r="O101" s="70">
        <v>0.53075087945945398</v>
      </c>
      <c r="P101" s="70">
        <v>8.2273276608901824E-3</v>
      </c>
      <c r="Q101" s="70">
        <v>0</v>
      </c>
      <c r="R101" s="70">
        <v>1.021037282759707E-3</v>
      </c>
      <c r="S101" s="70">
        <v>0.55719247976281849</v>
      </c>
    </row>
    <row r="102" spans="1:19">
      <c r="A102" t="s">
        <v>48</v>
      </c>
      <c r="B102" s="69" t="s">
        <v>142</v>
      </c>
      <c r="C102" s="70">
        <v>4.5416237609785526E-4</v>
      </c>
      <c r="D102" s="70">
        <v>0</v>
      </c>
      <c r="E102" s="70">
        <v>7.572991077555713E-4</v>
      </c>
      <c r="F102" s="70">
        <v>0</v>
      </c>
      <c r="G102" s="70">
        <v>0</v>
      </c>
      <c r="H102" s="70">
        <v>0</v>
      </c>
      <c r="I102" s="70">
        <v>3.9125713269527296E-2</v>
      </c>
      <c r="J102" s="70">
        <v>0</v>
      </c>
      <c r="K102" s="70">
        <v>0</v>
      </c>
      <c r="L102" s="70">
        <v>6.2627044121406072E-3</v>
      </c>
      <c r="M102" s="70">
        <v>1.6230671360304427E-3</v>
      </c>
      <c r="N102" s="70">
        <v>0</v>
      </c>
      <c r="O102" s="70">
        <v>4.9577023019082844E-3</v>
      </c>
      <c r="P102" s="70">
        <v>1.0236069237180345E-2</v>
      </c>
      <c r="Q102" s="70">
        <v>0</v>
      </c>
      <c r="R102" s="70">
        <v>0.22854104115909735</v>
      </c>
      <c r="S102" s="70">
        <v>0.29195775899978571</v>
      </c>
    </row>
    <row r="103" spans="1:19">
      <c r="A103" t="s">
        <v>48</v>
      </c>
      <c r="B103" s="69" t="s">
        <v>143</v>
      </c>
      <c r="C103" s="70">
        <v>8.0417648885333648E-4</v>
      </c>
      <c r="D103" s="70">
        <v>1.7128057501711424E-2</v>
      </c>
      <c r="E103" s="70">
        <v>1.236384919049982E-3</v>
      </c>
      <c r="F103" s="70">
        <v>0</v>
      </c>
      <c r="G103" s="70">
        <v>0</v>
      </c>
      <c r="H103" s="70">
        <v>0</v>
      </c>
      <c r="I103" s="70">
        <v>3.9125713269527296E-2</v>
      </c>
      <c r="J103" s="70">
        <v>0</v>
      </c>
      <c r="K103" s="70">
        <v>0</v>
      </c>
      <c r="L103" s="70">
        <v>9.2602939630612724E-3</v>
      </c>
      <c r="M103" s="70">
        <v>0</v>
      </c>
      <c r="N103" s="70">
        <v>0</v>
      </c>
      <c r="O103" s="70">
        <v>0</v>
      </c>
      <c r="P103" s="70">
        <v>8.3322037763764456E-3</v>
      </c>
      <c r="Q103" s="70">
        <v>0</v>
      </c>
      <c r="R103" s="70">
        <v>1.7273842065304024E-3</v>
      </c>
      <c r="S103" s="70">
        <v>7.7614214125276249E-2</v>
      </c>
    </row>
    <row r="104" spans="1:19">
      <c r="A104" t="s">
        <v>48</v>
      </c>
      <c r="B104" s="69" t="s">
        <v>144</v>
      </c>
      <c r="C104" s="70">
        <v>5.3513572085783778E-4</v>
      </c>
      <c r="D104" s="70">
        <v>0</v>
      </c>
      <c r="E104" s="70">
        <v>6.0765832881770621E-4</v>
      </c>
      <c r="F104" s="70">
        <v>0</v>
      </c>
      <c r="G104" s="70">
        <v>0</v>
      </c>
      <c r="H104" s="70">
        <v>0</v>
      </c>
      <c r="I104" s="70">
        <v>0</v>
      </c>
      <c r="J104" s="70">
        <v>0</v>
      </c>
      <c r="K104" s="70">
        <v>0</v>
      </c>
      <c r="L104" s="70">
        <v>6.0651983243626972E-3</v>
      </c>
      <c r="M104" s="70">
        <v>0</v>
      </c>
      <c r="N104" s="70">
        <v>0</v>
      </c>
      <c r="O104" s="70">
        <v>0</v>
      </c>
      <c r="P104" s="70">
        <v>8.3629150192479074E-3</v>
      </c>
      <c r="Q104" s="70">
        <v>0</v>
      </c>
      <c r="R104" s="70">
        <v>1.5095515676643245E-2</v>
      </c>
      <c r="S104" s="70">
        <v>3.0666423069817483E-2</v>
      </c>
    </row>
    <row r="105" spans="1:19">
      <c r="A105" t="s">
        <v>48</v>
      </c>
      <c r="B105" s="69" t="s">
        <v>145</v>
      </c>
      <c r="C105" s="70">
        <v>6.849155241672733E-4</v>
      </c>
      <c r="D105" s="70">
        <v>1.7128057501711424E-2</v>
      </c>
      <c r="E105" s="70">
        <v>5.4135527873278022E-4</v>
      </c>
      <c r="F105" s="70">
        <v>0</v>
      </c>
      <c r="G105" s="70">
        <v>0</v>
      </c>
      <c r="H105" s="70">
        <v>0</v>
      </c>
      <c r="I105" s="70">
        <v>0</v>
      </c>
      <c r="J105" s="70">
        <v>0</v>
      </c>
      <c r="K105" s="70">
        <v>0</v>
      </c>
      <c r="L105" s="70">
        <v>1.340410070197251E-2</v>
      </c>
      <c r="M105" s="70">
        <v>0</v>
      </c>
      <c r="N105" s="70">
        <v>3.7914925448250258E-2</v>
      </c>
      <c r="O105" s="70">
        <v>0</v>
      </c>
      <c r="P105" s="70">
        <v>6.9547634294195859E-3</v>
      </c>
      <c r="Q105" s="70">
        <v>0</v>
      </c>
      <c r="R105" s="70">
        <v>4.4281228719800225E-3</v>
      </c>
      <c r="S105" s="70">
        <v>8.1056240756311126E-2</v>
      </c>
    </row>
    <row r="106" spans="1:19">
      <c r="A106" t="s">
        <v>48</v>
      </c>
      <c r="B106" s="69" t="s">
        <v>146</v>
      </c>
      <c r="C106" s="70">
        <v>3.1572211072106171E-4</v>
      </c>
      <c r="D106" s="70">
        <v>0</v>
      </c>
      <c r="E106" s="70">
        <v>1.1153445439493481E-3</v>
      </c>
      <c r="F106" s="70">
        <v>3.2548049032206183</v>
      </c>
      <c r="G106" s="70">
        <v>0</v>
      </c>
      <c r="H106" s="70">
        <v>0</v>
      </c>
      <c r="I106" s="70">
        <v>0</v>
      </c>
      <c r="J106" s="70">
        <v>0</v>
      </c>
      <c r="K106" s="70">
        <v>0</v>
      </c>
      <c r="L106" s="70">
        <v>4.7553831489395293E-3</v>
      </c>
      <c r="M106" s="70">
        <v>5.2382151182683856E-4</v>
      </c>
      <c r="N106" s="70">
        <v>1.0620315751431519E-2</v>
      </c>
      <c r="O106" s="70">
        <v>0</v>
      </c>
      <c r="P106" s="70">
        <v>6.1618676672878792E-3</v>
      </c>
      <c r="Q106" s="70">
        <v>0</v>
      </c>
      <c r="R106" s="70">
        <v>9.4998349321251396E-4</v>
      </c>
      <c r="S106" s="70">
        <v>3.2792473414478422</v>
      </c>
    </row>
    <row r="107" spans="1:19">
      <c r="A107" t="s">
        <v>48</v>
      </c>
      <c r="B107" s="69" t="s">
        <v>147</v>
      </c>
      <c r="C107" s="70">
        <v>2.696757582212328E-4</v>
      </c>
      <c r="D107" s="70">
        <v>0</v>
      </c>
      <c r="E107" s="70">
        <v>1.1069568696679966E-3</v>
      </c>
      <c r="F107" s="70">
        <v>0</v>
      </c>
      <c r="G107" s="70">
        <v>0</v>
      </c>
      <c r="H107" s="70">
        <v>0</v>
      </c>
      <c r="I107" s="70">
        <v>0</v>
      </c>
      <c r="J107" s="70">
        <v>0</v>
      </c>
      <c r="K107" s="70">
        <v>0</v>
      </c>
      <c r="L107" s="70">
        <v>4.7040575566423826E-3</v>
      </c>
      <c r="M107" s="70">
        <v>0.15577215246804954</v>
      </c>
      <c r="N107" s="70">
        <v>0</v>
      </c>
      <c r="O107" s="70">
        <v>0</v>
      </c>
      <c r="P107" s="70">
        <v>7.7851257783407846E-3</v>
      </c>
      <c r="Q107" s="70">
        <v>0</v>
      </c>
      <c r="R107" s="70">
        <v>5.4349880637971637E-4</v>
      </c>
      <c r="S107" s="70">
        <v>0.17018146723734162</v>
      </c>
    </row>
    <row r="108" spans="1:19">
      <c r="A108" t="s">
        <v>48</v>
      </c>
      <c r="B108" s="69" t="s">
        <v>148</v>
      </c>
      <c r="C108" s="70">
        <v>4.9093737975258733E-4</v>
      </c>
      <c r="D108" s="70">
        <v>0</v>
      </c>
      <c r="E108" s="70">
        <v>1.0531755085398942E-3</v>
      </c>
      <c r="F108" s="70">
        <v>0</v>
      </c>
      <c r="G108" s="70">
        <v>2.2750685362097123E-2</v>
      </c>
      <c r="H108" s="70">
        <v>0</v>
      </c>
      <c r="I108" s="70">
        <v>0</v>
      </c>
      <c r="J108" s="70">
        <v>0</v>
      </c>
      <c r="K108" s="70">
        <v>0</v>
      </c>
      <c r="L108" s="70">
        <v>2.1097009092123642E-3</v>
      </c>
      <c r="M108" s="70">
        <v>0</v>
      </c>
      <c r="N108" s="70">
        <v>0</v>
      </c>
      <c r="O108" s="70">
        <v>0</v>
      </c>
      <c r="P108" s="70">
        <v>1.7930080889684064E-2</v>
      </c>
      <c r="Q108" s="70">
        <v>0</v>
      </c>
      <c r="R108" s="70">
        <v>3.3319955398170009E-4</v>
      </c>
      <c r="S108" s="70">
        <v>4.4667779603230429E-2</v>
      </c>
    </row>
    <row r="109" spans="1:19">
      <c r="A109" t="s">
        <v>48</v>
      </c>
      <c r="B109" s="69" t="s">
        <v>149</v>
      </c>
      <c r="C109" s="70">
        <v>1.2950278025769535E-4</v>
      </c>
      <c r="D109" s="70">
        <v>0</v>
      </c>
      <c r="E109" s="70">
        <v>8.9376265730045645E-4</v>
      </c>
      <c r="F109" s="70">
        <v>0</v>
      </c>
      <c r="G109" s="70">
        <v>0</v>
      </c>
      <c r="H109" s="70">
        <v>0</v>
      </c>
      <c r="I109" s="70">
        <v>0</v>
      </c>
      <c r="J109" s="70">
        <v>0</v>
      </c>
      <c r="K109" s="70">
        <v>0</v>
      </c>
      <c r="L109" s="70">
        <v>7.8408841998722778E-3</v>
      </c>
      <c r="M109" s="70">
        <v>7.766772681137013E-3</v>
      </c>
      <c r="N109" s="70">
        <v>0</v>
      </c>
      <c r="O109" s="70">
        <v>6.1971278773850003E-2</v>
      </c>
      <c r="P109" s="70">
        <v>6.582592708895163E-3</v>
      </c>
      <c r="Q109" s="70">
        <v>0</v>
      </c>
      <c r="R109" s="70">
        <v>6.2979504654236962E-4</v>
      </c>
      <c r="S109" s="70">
        <v>8.581458884782478E-2</v>
      </c>
    </row>
    <row r="110" spans="1:19">
      <c r="A110" t="s">
        <v>48</v>
      </c>
      <c r="B110" s="69" t="s">
        <v>150</v>
      </c>
      <c r="C110" s="70">
        <v>1.7342920286633756E-4</v>
      </c>
      <c r="D110" s="70">
        <v>0</v>
      </c>
      <c r="E110" s="70">
        <v>9.2661696989182474E-4</v>
      </c>
      <c r="F110" s="70">
        <v>0</v>
      </c>
      <c r="G110" s="70">
        <v>0</v>
      </c>
      <c r="H110" s="70">
        <v>0</v>
      </c>
      <c r="I110" s="70">
        <v>0</v>
      </c>
      <c r="J110" s="70">
        <v>6.5589660693417429E-2</v>
      </c>
      <c r="K110" s="70">
        <v>0.10694464185688446</v>
      </c>
      <c r="L110" s="70">
        <v>4.5234139825236497E-3</v>
      </c>
      <c r="M110" s="70">
        <v>0</v>
      </c>
      <c r="N110" s="70">
        <v>0</v>
      </c>
      <c r="O110" s="70">
        <v>0</v>
      </c>
      <c r="P110" s="70">
        <v>5.6380595707139491E-3</v>
      </c>
      <c r="Q110" s="70">
        <v>0</v>
      </c>
      <c r="R110" s="70">
        <v>4.8623020407490003E-4</v>
      </c>
      <c r="S110" s="70">
        <v>0.18428205248022778</v>
      </c>
    </row>
    <row r="111" spans="1:19">
      <c r="A111" t="s">
        <v>48</v>
      </c>
      <c r="B111" s="69" t="s">
        <v>151</v>
      </c>
      <c r="C111" s="70">
        <v>5.9128239353611889E-4</v>
      </c>
      <c r="D111" s="70">
        <v>0</v>
      </c>
      <c r="E111" s="70">
        <v>4.3347582647257354E-4</v>
      </c>
      <c r="F111" s="70">
        <v>0</v>
      </c>
      <c r="G111" s="70">
        <v>1.0123206079963039</v>
      </c>
      <c r="H111" s="70">
        <v>0.63398474849885256</v>
      </c>
      <c r="I111" s="70">
        <v>0</v>
      </c>
      <c r="J111" s="70">
        <v>0</v>
      </c>
      <c r="K111" s="70">
        <v>0</v>
      </c>
      <c r="L111" s="70">
        <v>5.2627263071531871E-3</v>
      </c>
      <c r="M111" s="70">
        <v>2.7157400068453796E-3</v>
      </c>
      <c r="N111" s="70">
        <v>0</v>
      </c>
      <c r="O111" s="70">
        <v>0</v>
      </c>
      <c r="P111" s="70">
        <v>8.5438808159494783E-3</v>
      </c>
      <c r="Q111" s="70">
        <v>0</v>
      </c>
      <c r="R111" s="70">
        <v>0.87841713956241563</v>
      </c>
      <c r="S111" s="70">
        <v>2.5422696014076109</v>
      </c>
    </row>
    <row r="112" spans="1:19">
      <c r="A112" t="s">
        <v>48</v>
      </c>
      <c r="B112" s="69" t="s">
        <v>152</v>
      </c>
      <c r="C112" s="70">
        <v>4.146797209152453E-4</v>
      </c>
      <c r="D112" s="70">
        <v>0</v>
      </c>
      <c r="E112" s="70">
        <v>5.6483550221564371E-4</v>
      </c>
      <c r="F112" s="70">
        <v>0</v>
      </c>
      <c r="G112" s="70">
        <v>0</v>
      </c>
      <c r="H112" s="70">
        <v>0</v>
      </c>
      <c r="I112" s="70">
        <v>0</v>
      </c>
      <c r="J112" s="70">
        <v>0</v>
      </c>
      <c r="K112" s="70">
        <v>0</v>
      </c>
      <c r="L112" s="70">
        <v>2.4412226048173835E-3</v>
      </c>
      <c r="M112" s="70">
        <v>1.4301923775249747E-2</v>
      </c>
      <c r="N112" s="70">
        <v>1.7584780994734039E-2</v>
      </c>
      <c r="O112" s="70">
        <v>0</v>
      </c>
      <c r="P112" s="70">
        <v>4.230672075664188E-3</v>
      </c>
      <c r="Q112" s="70">
        <v>0</v>
      </c>
      <c r="R112" s="70">
        <v>3.9194722233659718E-4</v>
      </c>
      <c r="S112" s="70">
        <v>3.9930061895915969E-2</v>
      </c>
    </row>
    <row r="113" spans="1:19">
      <c r="A113" t="s">
        <v>48</v>
      </c>
      <c r="B113" s="69" t="s">
        <v>153</v>
      </c>
      <c r="C113" s="70">
        <v>3.6457917421284236E-4</v>
      </c>
      <c r="D113" s="70">
        <v>0</v>
      </c>
      <c r="E113" s="70">
        <v>4.834572728977804E-4</v>
      </c>
      <c r="F113" s="70">
        <v>0</v>
      </c>
      <c r="G113" s="70">
        <v>0</v>
      </c>
      <c r="H113" s="70">
        <v>0</v>
      </c>
      <c r="I113" s="70">
        <v>0</v>
      </c>
      <c r="J113" s="70">
        <v>0</v>
      </c>
      <c r="K113" s="70">
        <v>0</v>
      </c>
      <c r="L113" s="70">
        <v>3.9143184197083514E-3</v>
      </c>
      <c r="M113" s="70">
        <v>0</v>
      </c>
      <c r="N113" s="70">
        <v>1.190988750425781E-2</v>
      </c>
      <c r="O113" s="70">
        <v>2.9894626451110184E-4</v>
      </c>
      <c r="P113" s="70">
        <v>7.0409265109702801E-2</v>
      </c>
      <c r="Q113" s="70">
        <v>0</v>
      </c>
      <c r="R113" s="70">
        <v>1.2858265786022116E-3</v>
      </c>
      <c r="S113" s="70">
        <v>8.86662803238778E-2</v>
      </c>
    </row>
    <row r="114" spans="1:19">
      <c r="A114" t="s">
        <v>48</v>
      </c>
      <c r="B114" s="69" t="s">
        <v>154</v>
      </c>
      <c r="C114" s="70">
        <v>3.2141630374749042E-4</v>
      </c>
      <c r="D114" s="70">
        <v>0</v>
      </c>
      <c r="E114" s="70">
        <v>6.0113546112461336E-4</v>
      </c>
      <c r="F114" s="70">
        <v>0</v>
      </c>
      <c r="G114" s="70">
        <v>0</v>
      </c>
      <c r="H114" s="70">
        <v>0</v>
      </c>
      <c r="I114" s="70">
        <v>0</v>
      </c>
      <c r="J114" s="70">
        <v>0</v>
      </c>
      <c r="K114" s="70">
        <v>1.400465548125851E-2</v>
      </c>
      <c r="L114" s="70">
        <v>3.2012388398676705E-3</v>
      </c>
      <c r="M114" s="70">
        <v>5.1049543233396832E-3</v>
      </c>
      <c r="N114" s="70">
        <v>0</v>
      </c>
      <c r="O114" s="70">
        <v>0</v>
      </c>
      <c r="P114" s="70">
        <v>4.3110588242996073E-3</v>
      </c>
      <c r="Q114" s="70">
        <v>0</v>
      </c>
      <c r="R114" s="70">
        <v>3.1827765042891087E-4</v>
      </c>
      <c r="S114" s="70">
        <v>2.7862736884003425E-2</v>
      </c>
    </row>
    <row r="115" spans="1:19">
      <c r="A115" t="s">
        <v>48</v>
      </c>
      <c r="B115" s="69" t="s">
        <v>155</v>
      </c>
      <c r="C115" s="70">
        <v>2.9038938385106405E-4</v>
      </c>
      <c r="D115" s="70">
        <v>0</v>
      </c>
      <c r="E115" s="70">
        <v>5.5435103547907261E-4</v>
      </c>
      <c r="F115" s="70">
        <v>0</v>
      </c>
      <c r="G115" s="70">
        <v>0</v>
      </c>
      <c r="H115" s="70">
        <v>0</v>
      </c>
      <c r="I115" s="70">
        <v>0</v>
      </c>
      <c r="J115" s="70">
        <v>0</v>
      </c>
      <c r="K115" s="70">
        <v>0</v>
      </c>
      <c r="L115" s="70">
        <v>9.6123646089196768E-4</v>
      </c>
      <c r="M115" s="70">
        <v>0</v>
      </c>
      <c r="N115" s="70">
        <v>0</v>
      </c>
      <c r="O115" s="70">
        <v>0</v>
      </c>
      <c r="P115" s="70">
        <v>3.9861502849731778E-3</v>
      </c>
      <c r="Q115" s="70">
        <v>0</v>
      </c>
      <c r="R115" s="70">
        <v>3.9836294024553354E-4</v>
      </c>
      <c r="S115" s="70">
        <v>6.1904901054958827E-3</v>
      </c>
    </row>
    <row r="116" spans="1:19">
      <c r="A116" t="s">
        <v>48</v>
      </c>
      <c r="B116" s="69" t="s">
        <v>156</v>
      </c>
      <c r="C116" s="70">
        <v>2.3464261875361103E-4</v>
      </c>
      <c r="D116" s="70">
        <v>0</v>
      </c>
      <c r="E116" s="70">
        <v>3.4890602304393781E-4</v>
      </c>
      <c r="F116" s="70">
        <v>0</v>
      </c>
      <c r="G116" s="70">
        <v>0</v>
      </c>
      <c r="H116" s="70">
        <v>0</v>
      </c>
      <c r="I116" s="70">
        <v>0</v>
      </c>
      <c r="J116" s="70">
        <v>0</v>
      </c>
      <c r="K116" s="70">
        <v>4.2949342320076411E-2</v>
      </c>
      <c r="L116" s="70">
        <v>5.7113650643554337E-3</v>
      </c>
      <c r="M116" s="70">
        <v>1.4204189108362186E-3</v>
      </c>
      <c r="N116" s="70">
        <v>0</v>
      </c>
      <c r="O116" s="70">
        <v>0</v>
      </c>
      <c r="P116" s="70">
        <v>4.6365089219904121E-3</v>
      </c>
      <c r="Q116" s="70">
        <v>0</v>
      </c>
      <c r="R116" s="70">
        <v>2.5008503227752499E-4</v>
      </c>
      <c r="S116" s="70">
        <v>5.5551268891463224E-2</v>
      </c>
    </row>
    <row r="117" spans="1:19">
      <c r="A117" t="s">
        <v>48</v>
      </c>
      <c r="B117" s="69" t="s">
        <v>157</v>
      </c>
      <c r="C117" s="70">
        <v>1.7071572507809663E-4</v>
      </c>
      <c r="D117" s="70">
        <v>0</v>
      </c>
      <c r="E117" s="70">
        <v>6.2828865085684527E-4</v>
      </c>
      <c r="F117" s="70">
        <v>0</v>
      </c>
      <c r="G117" s="70">
        <v>0</v>
      </c>
      <c r="H117" s="70">
        <v>0</v>
      </c>
      <c r="I117" s="70">
        <v>0</v>
      </c>
      <c r="J117" s="70">
        <v>0</v>
      </c>
      <c r="K117" s="70">
        <v>0</v>
      </c>
      <c r="L117" s="70">
        <v>4.3854118443125145E-3</v>
      </c>
      <c r="M117" s="70">
        <v>0.10279238273351865</v>
      </c>
      <c r="N117" s="70">
        <v>4.8742824268366292E-5</v>
      </c>
      <c r="O117" s="70">
        <v>6.626824734617287E-3</v>
      </c>
      <c r="P117" s="70">
        <v>3.0777718921939368E-3</v>
      </c>
      <c r="Q117" s="70">
        <v>0</v>
      </c>
      <c r="R117" s="70">
        <v>5.8763370275727311E-4</v>
      </c>
      <c r="S117" s="70">
        <v>0.11831777210767314</v>
      </c>
    </row>
    <row r="118" spans="1:19">
      <c r="A118" t="s">
        <v>48</v>
      </c>
      <c r="B118" s="69" t="s">
        <v>158</v>
      </c>
      <c r="C118" s="70">
        <v>1.6801634550844824E-4</v>
      </c>
      <c r="D118" s="70">
        <v>0</v>
      </c>
      <c r="E118" s="70">
        <v>6.7280404872249733E-4</v>
      </c>
      <c r="F118" s="70">
        <v>0</v>
      </c>
      <c r="G118" s="70">
        <v>0</v>
      </c>
      <c r="H118" s="70">
        <v>0</v>
      </c>
      <c r="I118" s="70">
        <v>0</v>
      </c>
      <c r="J118" s="70">
        <v>0</v>
      </c>
      <c r="K118" s="70">
        <v>0</v>
      </c>
      <c r="L118" s="70">
        <v>3.21405383598794E-3</v>
      </c>
      <c r="M118" s="70">
        <v>1.7836157405426434E-4</v>
      </c>
      <c r="N118" s="70">
        <v>4.6292934852054657E-3</v>
      </c>
      <c r="O118" s="70">
        <v>0.12425319835573134</v>
      </c>
      <c r="P118" s="70">
        <v>3.1826815477415948E-3</v>
      </c>
      <c r="Q118" s="70">
        <v>0</v>
      </c>
      <c r="R118" s="70">
        <v>3.0672984678048465E-4</v>
      </c>
      <c r="S118" s="70">
        <v>0.13660513903965921</v>
      </c>
    </row>
    <row r="119" spans="1:19">
      <c r="A119" t="s">
        <v>48</v>
      </c>
      <c r="B119" s="69" t="s">
        <v>159</v>
      </c>
      <c r="C119" s="70">
        <v>1.7382340825111697E-4</v>
      </c>
      <c r="D119" s="70">
        <v>0</v>
      </c>
      <c r="E119" s="70">
        <v>3.022996018184898E-4</v>
      </c>
      <c r="F119" s="70">
        <v>0</v>
      </c>
      <c r="G119" s="70">
        <v>0</v>
      </c>
      <c r="H119" s="70">
        <v>0</v>
      </c>
      <c r="I119" s="70">
        <v>0</v>
      </c>
      <c r="J119" s="70">
        <v>0</v>
      </c>
      <c r="K119" s="70">
        <v>0</v>
      </c>
      <c r="L119" s="70">
        <v>2.631097289819806E-3</v>
      </c>
      <c r="M119" s="70">
        <v>0</v>
      </c>
      <c r="N119" s="70">
        <v>0.20793361689651846</v>
      </c>
      <c r="O119" s="70">
        <v>0</v>
      </c>
      <c r="P119" s="70">
        <v>4.3249759218184636E-3</v>
      </c>
      <c r="Q119" s="70">
        <v>0</v>
      </c>
      <c r="R119" s="70">
        <v>5.3355182860670425E-4</v>
      </c>
      <c r="S119" s="70">
        <v>0.2158993649468357</v>
      </c>
    </row>
    <row r="120" spans="1:19">
      <c r="A120" t="s">
        <v>48</v>
      </c>
      <c r="B120" s="69" t="s">
        <v>160</v>
      </c>
      <c r="C120" s="70">
        <v>1.4111214474876732E-4</v>
      </c>
      <c r="D120" s="70">
        <v>0</v>
      </c>
      <c r="E120" s="70">
        <v>3.2038509650078595E-4</v>
      </c>
      <c r="F120" s="70">
        <v>0</v>
      </c>
      <c r="G120" s="70">
        <v>0</v>
      </c>
      <c r="H120" s="70">
        <v>0</v>
      </c>
      <c r="I120" s="70">
        <v>3.9125713269530848E-2</v>
      </c>
      <c r="J120" s="70">
        <v>0</v>
      </c>
      <c r="K120" s="70">
        <v>0</v>
      </c>
      <c r="L120" s="70">
        <v>1.2522441645632654E-3</v>
      </c>
      <c r="M120" s="70">
        <v>9.2680466547534479E-5</v>
      </c>
      <c r="N120" s="70">
        <v>2.5413760333830027E-3</v>
      </c>
      <c r="O120" s="70">
        <v>1.9390939482011191</v>
      </c>
      <c r="P120" s="70">
        <v>5.7078205636997836E-3</v>
      </c>
      <c r="Q120" s="70">
        <v>8.4667372131663754E-4</v>
      </c>
      <c r="R120" s="70">
        <v>3.0416283625456231E-4</v>
      </c>
      <c r="S120" s="70">
        <v>1.9894261164976683</v>
      </c>
    </row>
    <row r="121" spans="1:19">
      <c r="A121" t="s">
        <v>48</v>
      </c>
      <c r="B121" s="69" t="s">
        <v>161</v>
      </c>
      <c r="C121" s="70">
        <v>1.4903568362267805E-4</v>
      </c>
      <c r="D121" s="70">
        <v>1.7128057501711424E-2</v>
      </c>
      <c r="E121" s="70">
        <v>3.4920161216156487E-4</v>
      </c>
      <c r="F121" s="70">
        <v>0</v>
      </c>
      <c r="G121" s="70">
        <v>0</v>
      </c>
      <c r="H121" s="70">
        <v>0</v>
      </c>
      <c r="I121" s="70">
        <v>0</v>
      </c>
      <c r="J121" s="70">
        <v>0</v>
      </c>
      <c r="K121" s="70">
        <v>0</v>
      </c>
      <c r="L121" s="70">
        <v>3.6429389842353999E-3</v>
      </c>
      <c r="M121" s="70">
        <v>0</v>
      </c>
      <c r="N121" s="70">
        <v>0</v>
      </c>
      <c r="O121" s="70">
        <v>6.9069481912269026E-2</v>
      </c>
      <c r="P121" s="70">
        <v>3.8333052146697355E-3</v>
      </c>
      <c r="Q121" s="70">
        <v>0</v>
      </c>
      <c r="R121" s="70">
        <v>7.7521642731369411E-2</v>
      </c>
      <c r="S121" s="70">
        <v>0.17169366363987137</v>
      </c>
    </row>
    <row r="122" spans="1:19">
      <c r="A122" t="s">
        <v>48</v>
      </c>
      <c r="B122" s="69" t="s">
        <v>162</v>
      </c>
      <c r="C122" s="70">
        <v>7.2969695311009275E-5</v>
      </c>
      <c r="D122" s="70">
        <v>0</v>
      </c>
      <c r="E122" s="70">
        <v>1.8124159789323357E-4</v>
      </c>
      <c r="F122" s="70">
        <v>0</v>
      </c>
      <c r="G122" s="70">
        <v>0</v>
      </c>
      <c r="H122" s="70">
        <v>0</v>
      </c>
      <c r="I122" s="70">
        <v>0</v>
      </c>
      <c r="J122" s="70">
        <v>0</v>
      </c>
      <c r="K122" s="70">
        <v>0</v>
      </c>
      <c r="L122" s="70">
        <v>2.5841139604896313E-3</v>
      </c>
      <c r="M122" s="70">
        <v>3.7241324755044047E-4</v>
      </c>
      <c r="N122" s="70">
        <v>0</v>
      </c>
      <c r="O122" s="70">
        <v>8.7095400767658759E-2</v>
      </c>
      <c r="P122" s="70">
        <v>2.7395392245352923E-3</v>
      </c>
      <c r="Q122" s="70">
        <v>0</v>
      </c>
      <c r="R122" s="70">
        <v>1.4576744421894716E-3</v>
      </c>
      <c r="S122" s="70">
        <v>9.450335293564649E-2</v>
      </c>
    </row>
    <row r="123" spans="1:19">
      <c r="A123" t="s">
        <v>48</v>
      </c>
      <c r="B123" s="69" t="s">
        <v>163</v>
      </c>
      <c r="C123" s="70">
        <v>9.468762864806024E-5</v>
      </c>
      <c r="D123" s="70">
        <v>0</v>
      </c>
      <c r="E123" s="70">
        <v>5.3033425167292592E-4</v>
      </c>
      <c r="F123" s="70">
        <v>0</v>
      </c>
      <c r="G123" s="70">
        <v>0</v>
      </c>
      <c r="H123" s="70">
        <v>0</v>
      </c>
      <c r="I123" s="70">
        <v>0</v>
      </c>
      <c r="J123" s="70">
        <v>4.1548835457432407</v>
      </c>
      <c r="K123" s="70">
        <v>0</v>
      </c>
      <c r="L123" s="70">
        <v>1.6022812658960106E-3</v>
      </c>
      <c r="M123" s="70">
        <v>0</v>
      </c>
      <c r="N123" s="70">
        <v>0</v>
      </c>
      <c r="O123" s="70">
        <v>0</v>
      </c>
      <c r="P123" s="70">
        <v>2.3250307589677277E-3</v>
      </c>
      <c r="Q123" s="70">
        <v>0</v>
      </c>
      <c r="R123" s="70">
        <v>2.0375845620890232E-4</v>
      </c>
      <c r="S123" s="70">
        <v>4.1596396381046361</v>
      </c>
    </row>
    <row r="124" spans="1:19">
      <c r="A124" t="s">
        <v>48</v>
      </c>
      <c r="B124" s="69" t="s">
        <v>164</v>
      </c>
      <c r="C124" s="70">
        <v>2.3775426294303514E-4</v>
      </c>
      <c r="D124" s="70">
        <v>0</v>
      </c>
      <c r="E124" s="70">
        <v>4.0929250850574306E-4</v>
      </c>
      <c r="F124" s="70">
        <v>0</v>
      </c>
      <c r="G124" s="70">
        <v>0</v>
      </c>
      <c r="H124" s="70">
        <v>0</v>
      </c>
      <c r="I124" s="70">
        <v>0</v>
      </c>
      <c r="J124" s="70">
        <v>0</v>
      </c>
      <c r="K124" s="70">
        <v>0</v>
      </c>
      <c r="L124" s="70">
        <v>5.119962444378956E-3</v>
      </c>
      <c r="M124" s="70">
        <v>0</v>
      </c>
      <c r="N124" s="70">
        <v>0</v>
      </c>
      <c r="O124" s="70">
        <v>0</v>
      </c>
      <c r="P124" s="70">
        <v>1.9519277323638562E-3</v>
      </c>
      <c r="Q124" s="70">
        <v>0</v>
      </c>
      <c r="R124" s="70">
        <v>5.9630249646929201E-3</v>
      </c>
      <c r="S124" s="70">
        <v>1.3681961912936913E-2</v>
      </c>
    </row>
    <row r="125" spans="1:19">
      <c r="A125" t="s">
        <v>48</v>
      </c>
      <c r="B125" s="69" t="s">
        <v>165</v>
      </c>
      <c r="C125" s="70">
        <v>6.4910947395802054E-5</v>
      </c>
      <c r="D125" s="70">
        <v>0</v>
      </c>
      <c r="E125" s="70">
        <v>2.0073856495805842E-4</v>
      </c>
      <c r="F125" s="70">
        <v>0</v>
      </c>
      <c r="G125" s="70">
        <v>0</v>
      </c>
      <c r="H125" s="70">
        <v>0</v>
      </c>
      <c r="I125" s="70">
        <v>0</v>
      </c>
      <c r="J125" s="70">
        <v>0</v>
      </c>
      <c r="K125" s="70">
        <v>0</v>
      </c>
      <c r="L125" s="70">
        <v>2.3673860975215177E-3</v>
      </c>
      <c r="M125" s="70">
        <v>0.23154397665423687</v>
      </c>
      <c r="N125" s="70">
        <v>0</v>
      </c>
      <c r="O125" s="70">
        <v>0</v>
      </c>
      <c r="P125" s="70">
        <v>1.9490413634457582E-3</v>
      </c>
      <c r="Q125" s="70">
        <v>0</v>
      </c>
      <c r="R125" s="70">
        <v>7.5931722117143607E-2</v>
      </c>
      <c r="S125" s="70">
        <v>0.31205777574467675</v>
      </c>
    </row>
    <row r="126" spans="1:19">
      <c r="A126" t="s">
        <v>48</v>
      </c>
      <c r="B126" s="69" t="s">
        <v>166</v>
      </c>
      <c r="C126" s="70">
        <v>1.0721781549882792E-4</v>
      </c>
      <c r="D126" s="70">
        <v>0</v>
      </c>
      <c r="E126" s="70">
        <v>1.0635118951007883E-4</v>
      </c>
      <c r="F126" s="70">
        <v>0</v>
      </c>
      <c r="G126" s="70">
        <v>0</v>
      </c>
      <c r="H126" s="70">
        <v>0</v>
      </c>
      <c r="I126" s="70">
        <v>0</v>
      </c>
      <c r="J126" s="70">
        <v>0</v>
      </c>
      <c r="K126" s="70">
        <v>0</v>
      </c>
      <c r="L126" s="70">
        <v>1.751035744288032E-3</v>
      </c>
      <c r="M126" s="70">
        <v>0.11577198832711844</v>
      </c>
      <c r="N126" s="70">
        <v>0</v>
      </c>
      <c r="O126" s="70">
        <v>0</v>
      </c>
      <c r="P126" s="70">
        <v>1.8918819013293842E-3</v>
      </c>
      <c r="Q126" s="70">
        <v>0</v>
      </c>
      <c r="R126" s="70">
        <v>2.6310972421939027E-4</v>
      </c>
      <c r="S126" s="70">
        <v>0.11989158470197481</v>
      </c>
    </row>
    <row r="127" spans="1:19">
      <c r="A127" t="s">
        <v>48</v>
      </c>
      <c r="B127" s="69" t="s">
        <v>167</v>
      </c>
      <c r="C127" s="70">
        <v>1.6789729931332431E-4</v>
      </c>
      <c r="D127" s="70">
        <v>0</v>
      </c>
      <c r="E127" s="70">
        <v>2.108932753124293E-4</v>
      </c>
      <c r="F127" s="70">
        <v>0</v>
      </c>
      <c r="G127" s="70">
        <v>0</v>
      </c>
      <c r="H127" s="70">
        <v>0</v>
      </c>
      <c r="I127" s="70">
        <v>0</v>
      </c>
      <c r="J127" s="70">
        <v>0</v>
      </c>
      <c r="K127" s="70">
        <v>0</v>
      </c>
      <c r="L127" s="70">
        <v>1.2325444492731208E-3</v>
      </c>
      <c r="M127" s="70">
        <v>0</v>
      </c>
      <c r="N127" s="70">
        <v>0.24429587104991768</v>
      </c>
      <c r="O127" s="70">
        <v>0</v>
      </c>
      <c r="P127" s="70">
        <v>2.1140184771013537E-3</v>
      </c>
      <c r="Q127" s="70">
        <v>0.33739337714939133</v>
      </c>
      <c r="R127" s="70">
        <v>1.3629061586328817E-4</v>
      </c>
      <c r="S127" s="70">
        <v>0.58555089231617785</v>
      </c>
    </row>
    <row r="128" spans="1:19">
      <c r="A128" t="s">
        <v>48</v>
      </c>
      <c r="B128" s="69" t="s">
        <v>168</v>
      </c>
      <c r="C128" s="70">
        <v>2.1161576757044998E-4</v>
      </c>
      <c r="D128" s="70">
        <v>0</v>
      </c>
      <c r="E128" s="70">
        <v>1.6048375102961643E-4</v>
      </c>
      <c r="F128" s="70">
        <v>0</v>
      </c>
      <c r="G128" s="70">
        <v>0</v>
      </c>
      <c r="H128" s="70">
        <v>0</v>
      </c>
      <c r="I128" s="70">
        <v>6.2905635771164974</v>
      </c>
      <c r="J128" s="70">
        <v>0</v>
      </c>
      <c r="K128" s="70">
        <v>0</v>
      </c>
      <c r="L128" s="70">
        <v>1.9214538165304162E-3</v>
      </c>
      <c r="M128" s="70">
        <v>0</v>
      </c>
      <c r="N128" s="70">
        <v>3.1391961679112512E-3</v>
      </c>
      <c r="O128" s="70">
        <v>0</v>
      </c>
      <c r="P128" s="70">
        <v>0.15883184492349756</v>
      </c>
      <c r="Q128" s="70">
        <v>0</v>
      </c>
      <c r="R128" s="70">
        <v>2.2619336159834802E-4</v>
      </c>
      <c r="S128" s="70">
        <v>6.4550543649046972</v>
      </c>
    </row>
    <row r="129" spans="1:19">
      <c r="A129" t="s">
        <v>48</v>
      </c>
      <c r="B129" s="69" t="s">
        <v>169</v>
      </c>
      <c r="C129" s="70">
        <v>1.387453373631331E-4</v>
      </c>
      <c r="D129" s="70">
        <v>1.0655865155394295E-2</v>
      </c>
      <c r="E129" s="70">
        <v>2.8336322263733393E-4</v>
      </c>
      <c r="F129" s="70">
        <v>0</v>
      </c>
      <c r="G129" s="70">
        <v>0</v>
      </c>
      <c r="H129" s="70">
        <v>0</v>
      </c>
      <c r="I129" s="70">
        <v>0</v>
      </c>
      <c r="J129" s="70">
        <v>0</v>
      </c>
      <c r="K129" s="70">
        <v>0</v>
      </c>
      <c r="L129" s="70">
        <v>3.9742957238750876E-3</v>
      </c>
      <c r="M129" s="70">
        <v>6.619270422654111E-2</v>
      </c>
      <c r="N129" s="70">
        <v>3.633889988745409E-2</v>
      </c>
      <c r="O129" s="70">
        <v>0</v>
      </c>
      <c r="P129" s="70">
        <v>1.163550817082637E-3</v>
      </c>
      <c r="Q129" s="70">
        <v>0</v>
      </c>
      <c r="R129" s="70">
        <v>2.074887288898708E-4</v>
      </c>
      <c r="S129" s="70">
        <v>0.11895491309923045</v>
      </c>
    </row>
    <row r="130" spans="1:19">
      <c r="A130" t="s">
        <v>48</v>
      </c>
      <c r="B130" s="69" t="s">
        <v>170</v>
      </c>
      <c r="C130" s="70">
        <v>1.5001698887928683E-4</v>
      </c>
      <c r="D130" s="70">
        <v>0</v>
      </c>
      <c r="E130" s="70">
        <v>1.1291312772776507E-4</v>
      </c>
      <c r="F130" s="70">
        <v>0</v>
      </c>
      <c r="G130" s="70">
        <v>0</v>
      </c>
      <c r="H130" s="70">
        <v>0</v>
      </c>
      <c r="I130" s="70">
        <v>0</v>
      </c>
      <c r="J130" s="70">
        <v>0</v>
      </c>
      <c r="K130" s="70">
        <v>0</v>
      </c>
      <c r="L130" s="70">
        <v>4.0490944605569013E-3</v>
      </c>
      <c r="M130" s="70">
        <v>0</v>
      </c>
      <c r="N130" s="70">
        <v>1.1606479137782344E-6</v>
      </c>
      <c r="O130" s="70">
        <v>3.7368283063763386E-3</v>
      </c>
      <c r="P130" s="70">
        <v>1.7006745208476559E-3</v>
      </c>
      <c r="Q130" s="70">
        <v>1.0583421516456859E-2</v>
      </c>
      <c r="R130" s="70">
        <v>9.5618223340103725E-3</v>
      </c>
      <c r="S130" s="70">
        <v>2.9895931902728989E-2</v>
      </c>
    </row>
    <row r="131" spans="1:19">
      <c r="A131" t="s">
        <v>48</v>
      </c>
      <c r="B131" s="69" t="s">
        <v>171</v>
      </c>
      <c r="C131" s="70">
        <v>3.7506717885271712E-5</v>
      </c>
      <c r="D131" s="70">
        <v>0</v>
      </c>
      <c r="E131" s="70">
        <v>2.0924843558667305E-4</v>
      </c>
      <c r="F131" s="70">
        <v>0</v>
      </c>
      <c r="G131" s="70">
        <v>0</v>
      </c>
      <c r="H131" s="70">
        <v>0</v>
      </c>
      <c r="I131" s="70">
        <v>0</v>
      </c>
      <c r="J131" s="70">
        <v>0</v>
      </c>
      <c r="K131" s="70">
        <v>0</v>
      </c>
      <c r="L131" s="70">
        <v>8.2642065837745804E-5</v>
      </c>
      <c r="M131" s="70">
        <v>0</v>
      </c>
      <c r="N131" s="70">
        <v>0</v>
      </c>
      <c r="O131" s="70">
        <v>0</v>
      </c>
      <c r="P131" s="70">
        <v>1.5544788918049335E-3</v>
      </c>
      <c r="Q131" s="70">
        <v>0</v>
      </c>
      <c r="R131" s="70">
        <v>4.2309933253061871E-2</v>
      </c>
      <c r="S131" s="70">
        <v>4.4193809364116987E-2</v>
      </c>
    </row>
    <row r="132" spans="1:19">
      <c r="A132" t="s">
        <v>48</v>
      </c>
      <c r="B132" s="69" t="s">
        <v>172</v>
      </c>
      <c r="C132" s="70">
        <v>7.3762553404854714E-5</v>
      </c>
      <c r="D132" s="70">
        <v>0</v>
      </c>
      <c r="E132" s="70">
        <v>2.6977390980320592E-4</v>
      </c>
      <c r="F132" s="70">
        <v>0</v>
      </c>
      <c r="G132" s="70">
        <v>0</v>
      </c>
      <c r="H132" s="70">
        <v>0</v>
      </c>
      <c r="I132" s="70">
        <v>0</v>
      </c>
      <c r="J132" s="70">
        <v>0</v>
      </c>
      <c r="K132" s="70">
        <v>0</v>
      </c>
      <c r="L132" s="70">
        <v>0</v>
      </c>
      <c r="M132" s="70">
        <v>2.7128007287455347E-2</v>
      </c>
      <c r="N132" s="70">
        <v>0</v>
      </c>
      <c r="O132" s="70">
        <v>0</v>
      </c>
      <c r="P132" s="70">
        <v>1.181990099226482E-3</v>
      </c>
      <c r="Q132" s="70">
        <v>4.8165195429604069E-2</v>
      </c>
      <c r="R132" s="70">
        <v>2.627026185460565</v>
      </c>
      <c r="S132" s="70">
        <v>2.7038449147401025</v>
      </c>
    </row>
    <row r="133" spans="1:19">
      <c r="A133" t="s">
        <v>48</v>
      </c>
      <c r="B133" s="69" t="s">
        <v>173</v>
      </c>
      <c r="C133" s="70">
        <v>1.4735102194318728E-4</v>
      </c>
      <c r="D133" s="70">
        <v>0</v>
      </c>
      <c r="E133" s="70">
        <v>1.8541967352270206E-4</v>
      </c>
      <c r="F133" s="70">
        <v>0</v>
      </c>
      <c r="G133" s="70">
        <v>0</v>
      </c>
      <c r="H133" s="70">
        <v>0</v>
      </c>
      <c r="I133" s="70">
        <v>0</v>
      </c>
      <c r="J133" s="70">
        <v>0</v>
      </c>
      <c r="K133" s="70">
        <v>2.6883261785987891</v>
      </c>
      <c r="L133" s="70">
        <v>3.9801253153068927E-3</v>
      </c>
      <c r="M133" s="70">
        <v>8.5886709302513964E-3</v>
      </c>
      <c r="N133" s="70">
        <v>7.4633611179909742E-2</v>
      </c>
      <c r="O133" s="70">
        <v>0</v>
      </c>
      <c r="P133" s="70">
        <v>1.3454246442563544E-3</v>
      </c>
      <c r="Q133" s="70">
        <v>0.6304510963331591</v>
      </c>
      <c r="R133" s="70">
        <v>2.0664949638131702E-3</v>
      </c>
      <c r="S133" s="70">
        <v>3.4097243726610031</v>
      </c>
    </row>
    <row r="134" spans="1:19">
      <c r="A134" t="s">
        <v>48</v>
      </c>
      <c r="B134" s="69" t="s">
        <v>174</v>
      </c>
      <c r="C134" s="70">
        <v>9.6166647561624075E-5</v>
      </c>
      <c r="D134" s="70">
        <v>0</v>
      </c>
      <c r="E134" s="70">
        <v>1.1715710514614841E-4</v>
      </c>
      <c r="F134" s="70">
        <v>0</v>
      </c>
      <c r="G134" s="70">
        <v>0</v>
      </c>
      <c r="H134" s="70">
        <v>0</v>
      </c>
      <c r="I134" s="70">
        <v>0</v>
      </c>
      <c r="J134" s="70">
        <v>0</v>
      </c>
      <c r="K134" s="70">
        <v>0</v>
      </c>
      <c r="L134" s="70">
        <v>2.5383835263337318E-3</v>
      </c>
      <c r="M134" s="70">
        <v>0</v>
      </c>
      <c r="N134" s="70">
        <v>0.20623377453844594</v>
      </c>
      <c r="O134" s="70">
        <v>0.28264294032982917</v>
      </c>
      <c r="P134" s="70">
        <v>1.2372509635838469E-3</v>
      </c>
      <c r="Q134" s="70">
        <v>0</v>
      </c>
      <c r="R134" s="70">
        <v>6.8494734816546554E-3</v>
      </c>
      <c r="S134" s="70">
        <v>0.49971514659262084</v>
      </c>
    </row>
    <row r="135" spans="1:19">
      <c r="A135" t="s">
        <v>48</v>
      </c>
      <c r="B135" s="69" t="s">
        <v>175</v>
      </c>
      <c r="C135" s="70">
        <v>1.3334143295384848E-4</v>
      </c>
      <c r="D135" s="70">
        <v>0</v>
      </c>
      <c r="E135" s="70">
        <v>1.2401978956688708E-4</v>
      </c>
      <c r="F135" s="70">
        <v>4.1434107727987168</v>
      </c>
      <c r="G135" s="70">
        <v>0</v>
      </c>
      <c r="H135" s="70">
        <v>0</v>
      </c>
      <c r="I135" s="70">
        <v>0</v>
      </c>
      <c r="J135" s="70">
        <v>2.6827740993692117</v>
      </c>
      <c r="K135" s="70">
        <v>0</v>
      </c>
      <c r="L135" s="70">
        <v>2.1180154414839336E-3</v>
      </c>
      <c r="M135" s="70">
        <v>1.6578272639574045</v>
      </c>
      <c r="N135" s="70">
        <v>0</v>
      </c>
      <c r="O135" s="70">
        <v>0</v>
      </c>
      <c r="P135" s="70">
        <v>9.2984868157941492E-4</v>
      </c>
      <c r="Q135" s="70">
        <v>0.10379660799469104</v>
      </c>
      <c r="R135" s="70">
        <v>0.45900708731475248</v>
      </c>
      <c r="S135" s="70">
        <v>9.0501210567804264</v>
      </c>
    </row>
    <row r="136" spans="1:19">
      <c r="A136" t="s">
        <v>48</v>
      </c>
      <c r="B136" s="69" t="s">
        <v>176</v>
      </c>
      <c r="C136" s="70">
        <v>0.9812837019165741</v>
      </c>
      <c r="D136" s="70">
        <v>0</v>
      </c>
      <c r="E136" s="70">
        <v>1.6509363006100841E-4</v>
      </c>
      <c r="F136" s="70">
        <v>0</v>
      </c>
      <c r="G136" s="70">
        <v>0</v>
      </c>
      <c r="H136" s="70">
        <v>0</v>
      </c>
      <c r="I136" s="70">
        <v>0</v>
      </c>
      <c r="J136" s="70">
        <v>0</v>
      </c>
      <c r="K136" s="70">
        <v>0</v>
      </c>
      <c r="L136" s="70">
        <v>2.5210785666605062E-3</v>
      </c>
      <c r="M136" s="70">
        <v>0</v>
      </c>
      <c r="N136" s="70">
        <v>6.7770027556868229E-5</v>
      </c>
      <c r="O136" s="70">
        <v>0.15696746623070013</v>
      </c>
      <c r="P136" s="70">
        <v>1.7233620443164455E-2</v>
      </c>
      <c r="Q136" s="70">
        <v>0.44441478061791395</v>
      </c>
      <c r="R136" s="70">
        <v>7.271315043087867E-3</v>
      </c>
      <c r="S136" s="70">
        <v>1.6099248264756625</v>
      </c>
    </row>
    <row r="137" spans="1:19">
      <c r="A137" t="s">
        <v>48</v>
      </c>
      <c r="B137" s="69" t="s">
        <v>177</v>
      </c>
      <c r="C137" s="70">
        <v>1.5040423932344282E-4</v>
      </c>
      <c r="D137" s="70">
        <v>0</v>
      </c>
      <c r="E137" s="70">
        <v>2.3994624758394423E-4</v>
      </c>
      <c r="F137" s="70">
        <v>0</v>
      </c>
      <c r="G137" s="70">
        <v>0</v>
      </c>
      <c r="H137" s="70">
        <v>0</v>
      </c>
      <c r="I137" s="70">
        <v>0</v>
      </c>
      <c r="J137" s="70">
        <v>0</v>
      </c>
      <c r="K137" s="70">
        <v>8.9120534880748892E-3</v>
      </c>
      <c r="L137" s="70">
        <v>7.7180077493999022E-4</v>
      </c>
      <c r="M137" s="70">
        <v>1.0695835161911305E-3</v>
      </c>
      <c r="N137" s="70">
        <v>0.16762646995754071</v>
      </c>
      <c r="O137" s="70">
        <v>0.24046046294636625</v>
      </c>
      <c r="P137" s="70">
        <v>3.1392135549268119E-2</v>
      </c>
      <c r="Q137" s="70">
        <v>0.52536137967804031</v>
      </c>
      <c r="R137" s="70">
        <v>7.4603283781371488E-3</v>
      </c>
      <c r="S137" s="70">
        <v>0.98344456477536824</v>
      </c>
    </row>
    <row r="138" spans="1:19">
      <c r="A138" t="s">
        <v>48</v>
      </c>
      <c r="B138" s="69" t="s">
        <v>178</v>
      </c>
      <c r="C138" s="70">
        <v>6.3694852109108524E-5</v>
      </c>
      <c r="D138" s="70">
        <v>0</v>
      </c>
      <c r="E138" s="70">
        <v>1.4613256189122126E-4</v>
      </c>
      <c r="F138" s="70">
        <v>0</v>
      </c>
      <c r="G138" s="70">
        <v>0</v>
      </c>
      <c r="H138" s="70">
        <v>0</v>
      </c>
      <c r="I138" s="70">
        <v>0</v>
      </c>
      <c r="J138" s="70">
        <v>0</v>
      </c>
      <c r="K138" s="70">
        <v>0</v>
      </c>
      <c r="L138" s="70">
        <v>2.875516580276738E-3</v>
      </c>
      <c r="M138" s="70">
        <v>1.3360968207358326E-2</v>
      </c>
      <c r="N138" s="70">
        <v>0.68732962637982986</v>
      </c>
      <c r="O138" s="70">
        <v>0</v>
      </c>
      <c r="P138" s="70">
        <v>1.5828092221994439E-3</v>
      </c>
      <c r="Q138" s="70">
        <v>0</v>
      </c>
      <c r="R138" s="70">
        <v>3.787479189679388E-2</v>
      </c>
      <c r="S138" s="70">
        <v>0.74323353970049766</v>
      </c>
    </row>
    <row r="139" spans="1:19">
      <c r="A139" t="s">
        <v>48</v>
      </c>
      <c r="B139" s="69" t="s">
        <v>179</v>
      </c>
      <c r="C139" s="70">
        <v>6.6681189148098952E-5</v>
      </c>
      <c r="D139" s="70">
        <v>2.1700092219426335</v>
      </c>
      <c r="E139" s="70">
        <v>4.2084376538298329E-5</v>
      </c>
      <c r="F139" s="70">
        <v>0</v>
      </c>
      <c r="G139" s="70">
        <v>0</v>
      </c>
      <c r="H139" s="70">
        <v>0</v>
      </c>
      <c r="I139" s="70">
        <v>0</v>
      </c>
      <c r="J139" s="70">
        <v>0</v>
      </c>
      <c r="K139" s="70">
        <v>0</v>
      </c>
      <c r="L139" s="70">
        <v>3.4284024602015961E-3</v>
      </c>
      <c r="M139" s="70">
        <v>1.1628478723459068E-2</v>
      </c>
      <c r="N139" s="70">
        <v>0.84015768884131603</v>
      </c>
      <c r="O139" s="70">
        <v>0</v>
      </c>
      <c r="P139" s="70">
        <v>1.1009465790294826E-3</v>
      </c>
      <c r="Q139" s="70">
        <v>0</v>
      </c>
      <c r="R139" s="70">
        <v>1.5636018924302739</v>
      </c>
      <c r="S139" s="70">
        <v>4.5900353965425893</v>
      </c>
    </row>
    <row r="140" spans="1:19">
      <c r="A140" t="s">
        <v>48</v>
      </c>
      <c r="B140" s="69" t="s">
        <v>180</v>
      </c>
      <c r="C140" s="70">
        <v>5.6002041028513361E-5</v>
      </c>
      <c r="D140" s="70">
        <v>0.59939241499095708</v>
      </c>
      <c r="E140" s="70">
        <v>7.3487171635022719E-5</v>
      </c>
      <c r="F140" s="70">
        <v>0</v>
      </c>
      <c r="G140" s="70">
        <v>1.1653120685315876</v>
      </c>
      <c r="H140" s="70">
        <v>0</v>
      </c>
      <c r="I140" s="70">
        <v>0</v>
      </c>
      <c r="J140" s="70">
        <v>1.9243671159231859</v>
      </c>
      <c r="K140" s="70">
        <v>0</v>
      </c>
      <c r="L140" s="70">
        <v>2.3499149522852036E-3</v>
      </c>
      <c r="M140" s="70">
        <v>7.0544413727315458E-2</v>
      </c>
      <c r="N140" s="70">
        <v>0.48546875903573827</v>
      </c>
      <c r="O140" s="70">
        <v>1.9236837035705889E-2</v>
      </c>
      <c r="P140" s="70">
        <v>1.9285862829633516E-2</v>
      </c>
      <c r="Q140" s="70">
        <v>0.72448133190620378</v>
      </c>
      <c r="R140" s="70">
        <v>1.0440901822742177</v>
      </c>
      <c r="S140" s="70">
        <v>6.0546583904193199</v>
      </c>
    </row>
    <row r="141" spans="1:19">
      <c r="A141" t="s">
        <v>48</v>
      </c>
      <c r="B141" s="69" t="s">
        <v>181</v>
      </c>
      <c r="C141" s="70">
        <v>0.45452669259719958</v>
      </c>
      <c r="D141" s="70">
        <v>1.0050569027944825</v>
      </c>
      <c r="E141" s="70">
        <v>0.8595636157982085</v>
      </c>
      <c r="F141" s="70">
        <v>1.9190534105594068</v>
      </c>
      <c r="G141" s="70">
        <v>0.53972348437252471</v>
      </c>
      <c r="H141" s="70">
        <v>1.1524045618425585</v>
      </c>
      <c r="I141" s="70">
        <v>2.2958568532578703</v>
      </c>
      <c r="J141" s="70">
        <v>0</v>
      </c>
      <c r="K141" s="70">
        <v>1.3008360756980242</v>
      </c>
      <c r="L141" s="70">
        <v>1.5532979197292462E-3</v>
      </c>
      <c r="M141" s="70">
        <v>4.6444163748273724</v>
      </c>
      <c r="N141" s="70">
        <v>1.7910960934993181</v>
      </c>
      <c r="O141" s="70">
        <v>2.2826827882752845</v>
      </c>
      <c r="P141" s="70">
        <v>0.29295199250255166</v>
      </c>
      <c r="Q141" s="70">
        <v>0.36235652740813862</v>
      </c>
      <c r="R141" s="70">
        <v>4.0908982462269705</v>
      </c>
      <c r="S141" s="70">
        <v>22.992976917579483</v>
      </c>
    </row>
    <row r="142" spans="1:19">
      <c r="A142" t="s">
        <v>48</v>
      </c>
      <c r="B142" s="69" t="s">
        <v>182</v>
      </c>
      <c r="C142" s="70">
        <v>7.8804272750865323E-5</v>
      </c>
      <c r="D142" s="70">
        <v>0</v>
      </c>
      <c r="E142" s="70">
        <v>4.6896223249603963E-5</v>
      </c>
      <c r="F142" s="70">
        <v>0</v>
      </c>
      <c r="G142" s="70">
        <v>0</v>
      </c>
      <c r="H142" s="70">
        <v>2.488146213069161</v>
      </c>
      <c r="I142" s="70">
        <v>0</v>
      </c>
      <c r="J142" s="70">
        <v>0</v>
      </c>
      <c r="K142" s="70">
        <v>0</v>
      </c>
      <c r="L142" s="70">
        <v>2.3880435856327153E-5</v>
      </c>
      <c r="M142" s="70">
        <v>2.2478094826112738E-3</v>
      </c>
      <c r="N142" s="70">
        <v>8.2619830791434978E-2</v>
      </c>
      <c r="O142" s="70">
        <v>0</v>
      </c>
      <c r="P142" s="70">
        <v>9.9023826396887671E-2</v>
      </c>
      <c r="Q142" s="70">
        <v>0.13719699695330956</v>
      </c>
      <c r="R142" s="70">
        <v>1.0182911723448207</v>
      </c>
      <c r="S142" s="70">
        <v>3.8276754299700428</v>
      </c>
    </row>
    <row r="143" spans="1:19">
      <c r="A143" t="s">
        <v>48</v>
      </c>
      <c r="B143" s="69" t="s">
        <v>183</v>
      </c>
      <c r="C143" s="70">
        <v>3.4371097284768837E-5</v>
      </c>
      <c r="D143" s="70">
        <v>0</v>
      </c>
      <c r="E143" s="70">
        <v>1.46101776509866E-4</v>
      </c>
      <c r="F143" s="70">
        <v>0</v>
      </c>
      <c r="G143" s="70">
        <v>0</v>
      </c>
      <c r="H143" s="70">
        <v>0</v>
      </c>
      <c r="I143" s="70">
        <v>0</v>
      </c>
      <c r="J143" s="70">
        <v>0</v>
      </c>
      <c r="K143" s="70">
        <v>0</v>
      </c>
      <c r="L143" s="70">
        <v>2.8404187021457972E-3</v>
      </c>
      <c r="M143" s="70">
        <v>0.2361484954994495</v>
      </c>
      <c r="N143" s="70">
        <v>0.22589919320421359</v>
      </c>
      <c r="O143" s="70">
        <v>0</v>
      </c>
      <c r="P143" s="70">
        <v>9.205909926076572E-2</v>
      </c>
      <c r="Q143" s="70">
        <v>0</v>
      </c>
      <c r="R143" s="70">
        <v>0.17510896792737896</v>
      </c>
      <c r="S143" s="70">
        <v>0.73223664746768691</v>
      </c>
    </row>
    <row r="144" spans="1:19">
      <c r="A144" t="s">
        <v>48</v>
      </c>
      <c r="B144" s="69" t="s">
        <v>184</v>
      </c>
      <c r="C144" s="70">
        <v>4.4924221151987354E-6</v>
      </c>
      <c r="D144" s="70">
        <v>0</v>
      </c>
      <c r="E144" s="70">
        <v>4.9292748268925379E-5</v>
      </c>
      <c r="F144" s="70">
        <v>0</v>
      </c>
      <c r="G144" s="70">
        <v>0</v>
      </c>
      <c r="H144" s="70">
        <v>0</v>
      </c>
      <c r="I144" s="70">
        <v>0</v>
      </c>
      <c r="J144" s="70">
        <v>0</v>
      </c>
      <c r="K144" s="70">
        <v>0</v>
      </c>
      <c r="L144" s="70">
        <v>1.5262230949382172E-3</v>
      </c>
      <c r="M144" s="70">
        <v>8.6080200172602872E-2</v>
      </c>
      <c r="N144" s="70">
        <v>1.5237193019553406</v>
      </c>
      <c r="O144" s="70">
        <v>1.0515466182036306</v>
      </c>
      <c r="P144" s="70">
        <v>0.20529646797650969</v>
      </c>
      <c r="Q144" s="70">
        <v>3.9946630443176367E-2</v>
      </c>
      <c r="R144" s="70">
        <v>1.427620968073029E-4</v>
      </c>
      <c r="S144" s="70">
        <v>2.908311989113372</v>
      </c>
    </row>
    <row r="145" spans="1:19">
      <c r="A145" t="s">
        <v>48</v>
      </c>
      <c r="B145" s="69" t="s">
        <v>185</v>
      </c>
      <c r="C145" s="70">
        <v>6.3392009067797517E-5</v>
      </c>
      <c r="D145" s="70">
        <v>0</v>
      </c>
      <c r="E145" s="70">
        <v>9.7177521471536465E-5</v>
      </c>
      <c r="F145" s="70">
        <v>0.13081709930462893</v>
      </c>
      <c r="G145" s="70">
        <v>0</v>
      </c>
      <c r="H145" s="70">
        <v>0</v>
      </c>
      <c r="I145" s="70">
        <v>0</v>
      </c>
      <c r="J145" s="70">
        <v>0</v>
      </c>
      <c r="K145" s="70">
        <v>0</v>
      </c>
      <c r="L145" s="70">
        <v>0</v>
      </c>
      <c r="M145" s="70">
        <v>1.2707116843113226</v>
      </c>
      <c r="N145" s="70">
        <v>5.6308769086784949E-2</v>
      </c>
      <c r="O145" s="70">
        <v>1.4121357331887907E-2</v>
      </c>
      <c r="P145" s="70">
        <v>5.3599930595282785E-4</v>
      </c>
      <c r="Q145" s="70">
        <v>7.9855677102135481E-2</v>
      </c>
      <c r="R145" s="70">
        <v>1.129825043857835E-2</v>
      </c>
      <c r="S145" s="70">
        <v>1.5638094064117922</v>
      </c>
    </row>
    <row r="146" spans="1:19">
      <c r="A146" t="s">
        <v>48</v>
      </c>
      <c r="B146" s="69" t="s">
        <v>186</v>
      </c>
      <c r="C146" s="70">
        <v>1.9722701844138157E-5</v>
      </c>
      <c r="D146" s="70">
        <v>0</v>
      </c>
      <c r="E146" s="70">
        <v>2.2794228248912418E-5</v>
      </c>
      <c r="F146" s="70">
        <v>0</v>
      </c>
      <c r="G146" s="70">
        <v>0</v>
      </c>
      <c r="H146" s="70">
        <v>0</v>
      </c>
      <c r="I146" s="70">
        <v>0</v>
      </c>
      <c r="J146" s="70">
        <v>0</v>
      </c>
      <c r="K146" s="70">
        <v>0</v>
      </c>
      <c r="L146" s="70">
        <v>1.0877989861395321E-3</v>
      </c>
      <c r="M146" s="70">
        <v>2.0176400550087479</v>
      </c>
      <c r="N146" s="70">
        <v>0</v>
      </c>
      <c r="O146" s="70">
        <v>0.33290340514064809</v>
      </c>
      <c r="P146" s="70">
        <v>4.7290823101263868E-2</v>
      </c>
      <c r="Q146" s="70">
        <v>0</v>
      </c>
      <c r="R146" s="70">
        <v>6.8537202757568139E-5</v>
      </c>
      <c r="S146" s="70">
        <v>2.3990331363695532</v>
      </c>
    </row>
    <row r="147" spans="1:19">
      <c r="A147" t="s">
        <v>48</v>
      </c>
      <c r="B147" s="69" t="s">
        <v>187</v>
      </c>
      <c r="C147" s="70">
        <v>3.0137801160456945E-5</v>
      </c>
      <c r="D147" s="70">
        <v>0</v>
      </c>
      <c r="E147" s="70">
        <v>4.9235921814272388E-5</v>
      </c>
      <c r="F147" s="70">
        <v>0</v>
      </c>
      <c r="G147" s="70">
        <v>0</v>
      </c>
      <c r="H147" s="70">
        <v>0</v>
      </c>
      <c r="I147" s="70">
        <v>0</v>
      </c>
      <c r="J147" s="70">
        <v>0</v>
      </c>
      <c r="K147" s="70">
        <v>4.4573265961815878E-3</v>
      </c>
      <c r="L147" s="70">
        <v>1.4573234741614982E-3</v>
      </c>
      <c r="M147" s="70">
        <v>0.95328079677660327</v>
      </c>
      <c r="N147" s="70">
        <v>0</v>
      </c>
      <c r="O147" s="70">
        <v>0</v>
      </c>
      <c r="P147" s="70">
        <v>6.4635009029245793E-4</v>
      </c>
      <c r="Q147" s="70">
        <v>0</v>
      </c>
      <c r="R147" s="70">
        <v>9.5952507074059668E-5</v>
      </c>
      <c r="S147" s="70">
        <v>0.96001712316729026</v>
      </c>
    </row>
    <row r="148" spans="1:19">
      <c r="A148" t="s">
        <v>48</v>
      </c>
      <c r="B148" s="69" t="s">
        <v>188</v>
      </c>
      <c r="C148" s="70">
        <v>5.2141506087899359E-5</v>
      </c>
      <c r="D148" s="70">
        <v>0</v>
      </c>
      <c r="E148" s="70">
        <v>1.2715912184724232E-4</v>
      </c>
      <c r="F148" s="70">
        <v>6.540854965231091E-2</v>
      </c>
      <c r="G148" s="70">
        <v>0</v>
      </c>
      <c r="H148" s="70">
        <v>0</v>
      </c>
      <c r="I148" s="70">
        <v>0</v>
      </c>
      <c r="J148" s="70">
        <v>0</v>
      </c>
      <c r="K148" s="70">
        <v>0</v>
      </c>
      <c r="L148" s="70">
        <v>3.2082306110936543E-4</v>
      </c>
      <c r="M148" s="70">
        <v>1.2439457475557987</v>
      </c>
      <c r="N148" s="70">
        <v>1.2380445489108993E-2</v>
      </c>
      <c r="O148" s="70">
        <v>0.27592805622543537</v>
      </c>
      <c r="P148" s="70">
        <v>1.0208114837141125E-2</v>
      </c>
      <c r="Q148" s="70">
        <v>0</v>
      </c>
      <c r="R148" s="70">
        <v>1.1546741122714366E-4</v>
      </c>
      <c r="S148" s="70">
        <v>1.6084865048600818</v>
      </c>
    </row>
    <row r="149" spans="1:19">
      <c r="A149" t="s">
        <v>48</v>
      </c>
      <c r="B149" s="69" t="s">
        <v>189</v>
      </c>
      <c r="C149" s="70">
        <v>5.9254929068330853E-5</v>
      </c>
      <c r="D149" s="70">
        <v>0</v>
      </c>
      <c r="E149" s="70">
        <v>3.9314948084623325E-5</v>
      </c>
      <c r="F149" s="70">
        <v>5.8066773670930161E-2</v>
      </c>
      <c r="G149" s="70">
        <v>0</v>
      </c>
      <c r="H149" s="70">
        <v>0</v>
      </c>
      <c r="I149" s="70">
        <v>0</v>
      </c>
      <c r="J149" s="70">
        <v>0</v>
      </c>
      <c r="K149" s="70">
        <v>0</v>
      </c>
      <c r="L149" s="70">
        <v>4.0459734470665865E-4</v>
      </c>
      <c r="M149" s="70">
        <v>0</v>
      </c>
      <c r="N149" s="70">
        <v>2.2823393591234975E-2</v>
      </c>
      <c r="O149" s="70">
        <v>7.2953410151583853E-2</v>
      </c>
      <c r="P149" s="70">
        <v>6.3080292824224671E-4</v>
      </c>
      <c r="Q149" s="70">
        <v>0</v>
      </c>
      <c r="R149" s="70">
        <v>8.6504917398144698E-6</v>
      </c>
      <c r="S149" s="70">
        <v>0.1549861980556102</v>
      </c>
    </row>
    <row r="150" spans="1:19">
      <c r="A150" t="s">
        <v>48</v>
      </c>
      <c r="B150" s="69" t="s">
        <v>190</v>
      </c>
      <c r="C150" s="70">
        <v>1.5592386984231155E-5</v>
      </c>
      <c r="D150" s="70">
        <v>0</v>
      </c>
      <c r="E150" s="70">
        <v>4.3593046640921784E-5</v>
      </c>
      <c r="F150" s="70">
        <v>0</v>
      </c>
      <c r="G150" s="70">
        <v>0</v>
      </c>
      <c r="H150" s="70">
        <v>0</v>
      </c>
      <c r="I150" s="70">
        <v>0</v>
      </c>
      <c r="J150" s="70">
        <v>0</v>
      </c>
      <c r="K150" s="70">
        <v>0</v>
      </c>
      <c r="L150" s="70">
        <v>1.8416108383387808E-3</v>
      </c>
      <c r="M150" s="70">
        <v>0</v>
      </c>
      <c r="N150" s="70">
        <v>7.9358565218241139E-2</v>
      </c>
      <c r="O150" s="70">
        <v>0.49858905836361345</v>
      </c>
      <c r="P150" s="70">
        <v>6.1602805863003596E-4</v>
      </c>
      <c r="Q150" s="70">
        <v>0</v>
      </c>
      <c r="R150" s="70">
        <v>9.820932680071337E-5</v>
      </c>
      <c r="S150" s="70">
        <v>0.58056265723922706</v>
      </c>
    </row>
    <row r="151" spans="1:19">
      <c r="A151" t="s">
        <v>48</v>
      </c>
      <c r="B151" s="69" t="s">
        <v>191</v>
      </c>
      <c r="C151" s="70">
        <v>2.7284606147759405E-5</v>
      </c>
      <c r="D151" s="70">
        <v>0</v>
      </c>
      <c r="E151" s="70">
        <v>2.8955541694131171E-5</v>
      </c>
      <c r="F151" s="70">
        <v>0</v>
      </c>
      <c r="G151" s="70">
        <v>0</v>
      </c>
      <c r="H151" s="70">
        <v>0</v>
      </c>
      <c r="I151" s="70">
        <v>0</v>
      </c>
      <c r="J151" s="70">
        <v>0.30711892046650746</v>
      </c>
      <c r="K151" s="70">
        <v>0</v>
      </c>
      <c r="L151" s="70">
        <v>1.0256447527776658E-3</v>
      </c>
      <c r="M151" s="70">
        <v>0.11577198832711844</v>
      </c>
      <c r="N151" s="70">
        <v>0</v>
      </c>
      <c r="O151" s="70">
        <v>0</v>
      </c>
      <c r="P151" s="70">
        <v>5.0582676138333227E-3</v>
      </c>
      <c r="Q151" s="70">
        <v>0</v>
      </c>
      <c r="R151" s="70">
        <v>9.3923141601948146E-5</v>
      </c>
      <c r="S151" s="70">
        <v>0.42912498444962921</v>
      </c>
    </row>
    <row r="152" spans="1:19">
      <c r="A152" t="s">
        <v>48</v>
      </c>
      <c r="B152" s="69" t="s">
        <v>192</v>
      </c>
      <c r="C152" s="70">
        <v>1.0262949087014306E-5</v>
      </c>
      <c r="D152" s="70">
        <v>0</v>
      </c>
      <c r="E152" s="70">
        <v>1.4174607599315436E-4</v>
      </c>
      <c r="F152" s="70">
        <v>0</v>
      </c>
      <c r="G152" s="70">
        <v>0</v>
      </c>
      <c r="H152" s="70">
        <v>0</v>
      </c>
      <c r="I152" s="70">
        <v>0</v>
      </c>
      <c r="J152" s="70">
        <v>0</v>
      </c>
      <c r="K152" s="70">
        <v>0</v>
      </c>
      <c r="L152" s="70">
        <v>1.032933868122754E-3</v>
      </c>
      <c r="M152" s="70">
        <v>3.0585965831164685E-6</v>
      </c>
      <c r="N152" s="70">
        <v>0</v>
      </c>
      <c r="O152" s="70">
        <v>0</v>
      </c>
      <c r="P152" s="70">
        <v>6.2264613637807997E-4</v>
      </c>
      <c r="Q152" s="70">
        <v>0</v>
      </c>
      <c r="R152" s="70">
        <v>1.6489358392561826E-3</v>
      </c>
      <c r="S152" s="70">
        <v>3.4595834654282953E-3</v>
      </c>
    </row>
    <row r="153" spans="1:19">
      <c r="A153" t="s">
        <v>48</v>
      </c>
      <c r="B153" s="69" t="s">
        <v>193</v>
      </c>
      <c r="C153" s="70">
        <v>6.121413383208818E-5</v>
      </c>
      <c r="D153" s="70">
        <v>0</v>
      </c>
      <c r="E153" s="70">
        <v>6.7624445462044491E-5</v>
      </c>
      <c r="F153" s="70">
        <v>0</v>
      </c>
      <c r="G153" s="70">
        <v>0</v>
      </c>
      <c r="H153" s="70">
        <v>0</v>
      </c>
      <c r="I153" s="70">
        <v>0</v>
      </c>
      <c r="J153" s="70">
        <v>0</v>
      </c>
      <c r="K153" s="70">
        <v>0</v>
      </c>
      <c r="L153" s="70">
        <v>3.0636902680392097E-4</v>
      </c>
      <c r="M153" s="70">
        <v>0</v>
      </c>
      <c r="N153" s="70">
        <v>9.5477381291271257E-3</v>
      </c>
      <c r="O153" s="70">
        <v>0</v>
      </c>
      <c r="P153" s="70">
        <v>7.6601317672952973E-4</v>
      </c>
      <c r="Q153" s="70">
        <v>0</v>
      </c>
      <c r="R153" s="70">
        <v>0.12742305157279077</v>
      </c>
      <c r="S153" s="70">
        <v>0.13817201048465222</v>
      </c>
    </row>
    <row r="154" spans="1:19">
      <c r="A154" t="s">
        <v>48</v>
      </c>
      <c r="B154" s="69" t="s">
        <v>194</v>
      </c>
      <c r="C154" s="70">
        <v>3.5877676306306228E-5</v>
      </c>
      <c r="D154" s="70">
        <v>0</v>
      </c>
      <c r="E154" s="70">
        <v>5.575794099499376E-5</v>
      </c>
      <c r="F154" s="70">
        <v>0</v>
      </c>
      <c r="G154" s="70">
        <v>0</v>
      </c>
      <c r="H154" s="70">
        <v>0</v>
      </c>
      <c r="I154" s="70">
        <v>0</v>
      </c>
      <c r="J154" s="70">
        <v>0</v>
      </c>
      <c r="K154" s="70">
        <v>0</v>
      </c>
      <c r="L154" s="70">
        <v>1.7538135587962245E-3</v>
      </c>
      <c r="M154" s="70">
        <v>2.3969490455989728E-2</v>
      </c>
      <c r="N154" s="70">
        <v>1.6522410874930671E-3</v>
      </c>
      <c r="O154" s="70">
        <v>0</v>
      </c>
      <c r="P154" s="70">
        <v>4.4997677682090398E-4</v>
      </c>
      <c r="Q154" s="70">
        <v>0</v>
      </c>
      <c r="R154" s="70">
        <v>1.3785038753155732E-5</v>
      </c>
      <c r="S154" s="70">
        <v>2.7930942535192571E-2</v>
      </c>
    </row>
    <row r="155" spans="1:19">
      <c r="A155" t="s">
        <v>48</v>
      </c>
      <c r="B155" s="69" t="s">
        <v>195</v>
      </c>
      <c r="C155" s="70">
        <v>3.4981798888722437E-5</v>
      </c>
      <c r="D155" s="70">
        <v>0</v>
      </c>
      <c r="E155" s="70">
        <v>7.8697704484653741E-5</v>
      </c>
      <c r="F155" s="70">
        <v>0</v>
      </c>
      <c r="G155" s="70">
        <v>0</v>
      </c>
      <c r="H155" s="70">
        <v>0</v>
      </c>
      <c r="I155" s="70">
        <v>0</v>
      </c>
      <c r="J155" s="70">
        <v>0</v>
      </c>
      <c r="K155" s="70">
        <v>0</v>
      </c>
      <c r="L155" s="70">
        <v>1.0103819860667329E-3</v>
      </c>
      <c r="M155" s="70">
        <v>7.5654747007547485E-5</v>
      </c>
      <c r="N155" s="70">
        <v>0</v>
      </c>
      <c r="O155" s="70">
        <v>0</v>
      </c>
      <c r="P155" s="70">
        <v>5.8459704912650068E-4</v>
      </c>
      <c r="Q155" s="70">
        <v>0</v>
      </c>
      <c r="R155" s="70">
        <v>8.3905290358252671E-3</v>
      </c>
      <c r="S155" s="70">
        <v>1.0174842321475808E-2</v>
      </c>
    </row>
    <row r="156" spans="1:19">
      <c r="A156" t="s">
        <v>48</v>
      </c>
      <c r="B156" s="69" t="s">
        <v>196</v>
      </c>
      <c r="C156" s="70">
        <v>2.383910955305879E-5</v>
      </c>
      <c r="D156" s="70">
        <v>0</v>
      </c>
      <c r="E156" s="70">
        <v>4.8413937946634178E-5</v>
      </c>
      <c r="F156" s="70">
        <v>0</v>
      </c>
      <c r="G156" s="70">
        <v>0</v>
      </c>
      <c r="H156" s="70">
        <v>0</v>
      </c>
      <c r="I156" s="70">
        <v>0</v>
      </c>
      <c r="J156" s="70">
        <v>0</v>
      </c>
      <c r="K156" s="70">
        <v>0</v>
      </c>
      <c r="L156" s="70">
        <v>1.8798093358523005E-3</v>
      </c>
      <c r="M156" s="70">
        <v>0</v>
      </c>
      <c r="N156" s="70">
        <v>6.0239784854463352E-3</v>
      </c>
      <c r="O156" s="70">
        <v>0</v>
      </c>
      <c r="P156" s="70">
        <v>3.3447754857718337E-3</v>
      </c>
      <c r="Q156" s="70">
        <v>0</v>
      </c>
      <c r="R156" s="70">
        <v>1.6989599095115437E-2</v>
      </c>
      <c r="S156" s="70">
        <v>2.8310415449823267E-2</v>
      </c>
    </row>
    <row r="157" spans="1:19">
      <c r="A157" t="s">
        <v>48</v>
      </c>
      <c r="B157" s="69" t="s">
        <v>197</v>
      </c>
      <c r="C157" s="70">
        <v>1.3247555791018328E-5</v>
      </c>
      <c r="D157" s="70">
        <v>0</v>
      </c>
      <c r="E157" s="70">
        <v>4.1416298312668687E-5</v>
      </c>
      <c r="F157" s="70">
        <v>0</v>
      </c>
      <c r="G157" s="70">
        <v>0</v>
      </c>
      <c r="H157" s="70">
        <v>0</v>
      </c>
      <c r="I157" s="70">
        <v>0</v>
      </c>
      <c r="J157" s="70">
        <v>0</v>
      </c>
      <c r="K157" s="70">
        <v>0</v>
      </c>
      <c r="L157" s="70">
        <v>1.1554343314337245E-3</v>
      </c>
      <c r="M157" s="70">
        <v>0</v>
      </c>
      <c r="N157" s="70">
        <v>0</v>
      </c>
      <c r="O157" s="70">
        <v>4.771651240555741E-2</v>
      </c>
      <c r="P157" s="70">
        <v>4.6717756529801591E-4</v>
      </c>
      <c r="Q157" s="70">
        <v>1.2806480816962562E-4</v>
      </c>
      <c r="R157" s="70">
        <v>1.4484005064474559E-4</v>
      </c>
      <c r="S157" s="70">
        <v>4.9666693015296914E-2</v>
      </c>
    </row>
    <row r="158" spans="1:19">
      <c r="A158" t="s">
        <v>48</v>
      </c>
      <c r="B158" s="69" t="s">
        <v>198</v>
      </c>
      <c r="C158" s="70">
        <v>4.8237032586051498E-5</v>
      </c>
      <c r="D158" s="70">
        <v>0</v>
      </c>
      <c r="E158" s="70">
        <v>1.5298171397759575E-4</v>
      </c>
      <c r="F158" s="70">
        <v>0</v>
      </c>
      <c r="G158" s="70">
        <v>0</v>
      </c>
      <c r="H158" s="70">
        <v>0</v>
      </c>
      <c r="I158" s="70">
        <v>0</v>
      </c>
      <c r="J158" s="70">
        <v>0</v>
      </c>
      <c r="K158" s="70">
        <v>0</v>
      </c>
      <c r="L158" s="70">
        <v>0</v>
      </c>
      <c r="M158" s="70">
        <v>0</v>
      </c>
      <c r="N158" s="70">
        <v>0</v>
      </c>
      <c r="O158" s="70">
        <v>0</v>
      </c>
      <c r="P158" s="70">
        <v>1.677767112440165E-2</v>
      </c>
      <c r="Q158" s="70">
        <v>0</v>
      </c>
      <c r="R158" s="70">
        <v>1.5067869869826005</v>
      </c>
      <c r="S158" s="70">
        <v>1.5237658768534175</v>
      </c>
    </row>
    <row r="159" spans="1:19">
      <c r="A159" t="s">
        <v>48</v>
      </c>
      <c r="B159" s="69" t="s">
        <v>199</v>
      </c>
      <c r="C159" s="70">
        <v>2.6437611267304817E-5</v>
      </c>
      <c r="D159" s="70">
        <v>0</v>
      </c>
      <c r="E159" s="70">
        <v>7.3777874053604364E-5</v>
      </c>
      <c r="F159" s="70">
        <v>0</v>
      </c>
      <c r="G159" s="70">
        <v>0</v>
      </c>
      <c r="H159" s="70">
        <v>0</v>
      </c>
      <c r="I159" s="70">
        <v>0</v>
      </c>
      <c r="J159" s="70">
        <v>0</v>
      </c>
      <c r="K159" s="70">
        <v>0</v>
      </c>
      <c r="L159" s="70">
        <v>9.6185677579185835E-4</v>
      </c>
      <c r="M159" s="70">
        <v>1.2591290284404977E-3</v>
      </c>
      <c r="N159" s="70">
        <v>0</v>
      </c>
      <c r="O159" s="70">
        <v>0</v>
      </c>
      <c r="P159" s="70">
        <v>3.7021096412104271E-4</v>
      </c>
      <c r="Q159" s="70">
        <v>0</v>
      </c>
      <c r="R159" s="70">
        <v>8.5901252013798057E-5</v>
      </c>
      <c r="S159" s="70">
        <v>2.777313505703205E-3</v>
      </c>
    </row>
    <row r="160" spans="1:19">
      <c r="A160" t="s">
        <v>48</v>
      </c>
      <c r="B160" s="69" t="s">
        <v>200</v>
      </c>
      <c r="C160" s="70">
        <v>3.4248005289505556E-5</v>
      </c>
      <c r="D160" s="70">
        <v>0</v>
      </c>
      <c r="E160" s="70">
        <v>3.0984599437289262E-5</v>
      </c>
      <c r="F160" s="70">
        <v>0</v>
      </c>
      <c r="G160" s="70">
        <v>0</v>
      </c>
      <c r="H160" s="70">
        <v>0</v>
      </c>
      <c r="I160" s="70">
        <v>0</v>
      </c>
      <c r="J160" s="70">
        <v>0</v>
      </c>
      <c r="K160" s="70">
        <v>0</v>
      </c>
      <c r="L160" s="70">
        <v>1.3119574360871411E-3</v>
      </c>
      <c r="M160" s="70">
        <v>0</v>
      </c>
      <c r="N160" s="70">
        <v>3.0950609186675138E-8</v>
      </c>
      <c r="O160" s="70">
        <v>0</v>
      </c>
      <c r="P160" s="70">
        <v>2.6791941066051095E-3</v>
      </c>
      <c r="Q160" s="70">
        <v>0</v>
      </c>
      <c r="R160" s="70">
        <v>1.2916180736510796E-5</v>
      </c>
      <c r="S160" s="70">
        <v>4.069331278685695E-3</v>
      </c>
    </row>
    <row r="161" spans="1:19">
      <c r="A161" t="s">
        <v>48</v>
      </c>
      <c r="B161" s="69" t="s">
        <v>201</v>
      </c>
      <c r="C161" s="70">
        <v>0.98209977373068913</v>
      </c>
      <c r="D161" s="70">
        <v>2.1700092219426317</v>
      </c>
      <c r="E161" s="70">
        <v>3.7125400701063977</v>
      </c>
      <c r="F161" s="70">
        <v>9.1180665430663836</v>
      </c>
      <c r="G161" s="70">
        <v>2.534361617917769</v>
      </c>
      <c r="H161" s="70">
        <v>2.4881462130691592</v>
      </c>
      <c r="I161" s="70">
        <v>9.9494899853308887</v>
      </c>
      <c r="J161" s="70">
        <v>8.3097670914864814</v>
      </c>
      <c r="K161" s="70">
        <v>2.6883261785987891</v>
      </c>
      <c r="L161" s="70">
        <v>3.2594483996636114E-2</v>
      </c>
      <c r="M161" s="70">
        <v>9.3056961789556212</v>
      </c>
      <c r="N161" s="70">
        <v>4.6961706981459237</v>
      </c>
      <c r="O161" s="70">
        <v>7.3178187356219304</v>
      </c>
      <c r="P161" s="70">
        <v>0.6602553709307557</v>
      </c>
      <c r="Q161" s="70">
        <v>4.0443642804589617</v>
      </c>
      <c r="R161" s="70">
        <v>15.508308507102036</v>
      </c>
      <c r="S161" s="70">
        <v>83.518014950460895</v>
      </c>
    </row>
    <row r="162" spans="1:19">
      <c r="A162" t="s">
        <v>48</v>
      </c>
      <c r="B162" s="69" t="s">
        <v>202</v>
      </c>
      <c r="C162" s="70">
        <v>2.9836110229197743E-4</v>
      </c>
      <c r="D162" s="70">
        <v>2.1700092219426335</v>
      </c>
      <c r="E162" s="70">
        <v>5.1816585252950631E-4</v>
      </c>
      <c r="F162" s="70">
        <v>0</v>
      </c>
      <c r="G162" s="70">
        <v>0</v>
      </c>
      <c r="H162" s="70">
        <v>2.6157406278613831</v>
      </c>
      <c r="I162" s="70">
        <v>2.0003998750100251</v>
      </c>
      <c r="J162" s="70">
        <v>0</v>
      </c>
      <c r="K162" s="70">
        <v>2.6883261785987909</v>
      </c>
      <c r="L162" s="70">
        <v>1.0786506426544662E-2</v>
      </c>
      <c r="M162" s="70">
        <v>8.5037944200977904</v>
      </c>
      <c r="N162" s="70">
        <v>4.396104102950634</v>
      </c>
      <c r="O162" s="70">
        <v>2.5798811011102742</v>
      </c>
      <c r="P162" s="70">
        <v>0.92386291749022575</v>
      </c>
      <c r="Q162" s="70">
        <v>0.80962541012757328</v>
      </c>
      <c r="R162" s="70">
        <v>1.4666998715059805</v>
      </c>
      <c r="S162" s="70">
        <v>28.166046760077165</v>
      </c>
    </row>
    <row r="163" spans="1:19">
      <c r="A163" t="s">
        <v>48</v>
      </c>
      <c r="B163" s="69" t="s">
        <v>203</v>
      </c>
      <c r="C163" s="70">
        <v>1.0330272784414909</v>
      </c>
      <c r="D163" s="70">
        <v>2.9235721429475099</v>
      </c>
      <c r="E163" s="70">
        <v>1.9534154822248304</v>
      </c>
      <c r="F163" s="70">
        <v>4.3614850239986467</v>
      </c>
      <c r="G163" s="70">
        <v>1.2266442826648287</v>
      </c>
      <c r="H163" s="70">
        <v>0</v>
      </c>
      <c r="I163" s="70">
        <v>5.2178564846769788</v>
      </c>
      <c r="J163" s="70">
        <v>0</v>
      </c>
      <c r="K163" s="70">
        <v>2.8817689786067824</v>
      </c>
      <c r="L163" s="70">
        <v>4.8130010361528974E-3</v>
      </c>
      <c r="M163" s="70">
        <v>9.0954338458786879</v>
      </c>
      <c r="N163" s="70">
        <v>4.3905095509155778</v>
      </c>
      <c r="O163" s="70">
        <v>5.2494110114250958</v>
      </c>
      <c r="P163" s="70">
        <v>0.67621075841896072</v>
      </c>
      <c r="Q163" s="70">
        <v>0.83170376231636745</v>
      </c>
      <c r="R163" s="70">
        <v>8.5482480379344707</v>
      </c>
      <c r="S163" s="70">
        <v>48.394099641486378</v>
      </c>
    </row>
    <row r="164" spans="1:19">
      <c r="A164" t="s">
        <v>48</v>
      </c>
      <c r="B164" s="69" t="s">
        <v>204</v>
      </c>
      <c r="C164" s="70">
        <v>8.7400907183621257E-5</v>
      </c>
      <c r="D164" s="70">
        <v>0</v>
      </c>
      <c r="E164" s="70">
        <v>1.4658146800883287E-4</v>
      </c>
      <c r="F164" s="70">
        <v>0.53608551347164735</v>
      </c>
      <c r="G164" s="70">
        <v>0.19694623149277568</v>
      </c>
      <c r="H164" s="70">
        <v>2.6191012769149058</v>
      </c>
      <c r="I164" s="70">
        <v>2.13375986667738</v>
      </c>
      <c r="J164" s="70">
        <v>4.373561627098141</v>
      </c>
      <c r="K164" s="70">
        <v>0</v>
      </c>
      <c r="L164" s="70">
        <v>4.0041526983660702E-3</v>
      </c>
      <c r="M164" s="70">
        <v>0.26658466134709613</v>
      </c>
      <c r="N164" s="70">
        <v>0.74947891897266672</v>
      </c>
      <c r="O164" s="70">
        <v>1.3311171416674483E-2</v>
      </c>
      <c r="P164" s="70">
        <v>5.5578585444266082E-2</v>
      </c>
      <c r="Q164" s="70">
        <v>1.6542770217320975</v>
      </c>
      <c r="R164" s="70">
        <v>8.2227450179104267E-2</v>
      </c>
      <c r="S164" s="70">
        <v>12.685150459819965</v>
      </c>
    </row>
    <row r="165" spans="1:19">
      <c r="A165" t="s">
        <v>48</v>
      </c>
      <c r="B165" s="69" t="s">
        <v>205</v>
      </c>
      <c r="C165" s="70">
        <v>5.8671922101183327E-5</v>
      </c>
      <c r="D165" s="70">
        <v>0</v>
      </c>
      <c r="E165" s="70">
        <v>1.2771117258125742E-4</v>
      </c>
      <c r="F165" s="70">
        <v>0.20422305275110375</v>
      </c>
      <c r="G165" s="70">
        <v>0</v>
      </c>
      <c r="H165" s="70">
        <v>8.9316090354554234E-2</v>
      </c>
      <c r="I165" s="70">
        <v>0</v>
      </c>
      <c r="J165" s="70">
        <v>0</v>
      </c>
      <c r="K165" s="70">
        <v>0</v>
      </c>
      <c r="L165" s="70">
        <v>4.1751062826822505E-3</v>
      </c>
      <c r="M165" s="70">
        <v>5.1482560186954629E-2</v>
      </c>
      <c r="N165" s="70">
        <v>0.37739551920762437</v>
      </c>
      <c r="O165" s="70">
        <v>0</v>
      </c>
      <c r="P165" s="70">
        <v>4.6000998927695491E-3</v>
      </c>
      <c r="Q165" s="70">
        <v>1.4515276070005356E-2</v>
      </c>
      <c r="R165" s="70">
        <v>8.3513209789344955E-2</v>
      </c>
      <c r="S165" s="70">
        <v>0.82940729762970022</v>
      </c>
    </row>
    <row r="166" spans="1:19">
      <c r="A166" t="s">
        <v>48</v>
      </c>
      <c r="B166" s="69" t="s">
        <v>206</v>
      </c>
      <c r="C166" s="70">
        <v>2.3887055238702715E-5</v>
      </c>
      <c r="D166" s="70">
        <v>0</v>
      </c>
      <c r="E166" s="70">
        <v>4.3740274669801238E-5</v>
      </c>
      <c r="F166" s="70">
        <v>0</v>
      </c>
      <c r="G166" s="70">
        <v>0</v>
      </c>
      <c r="H166" s="70">
        <v>3.4025177277925422E-2</v>
      </c>
      <c r="I166" s="70">
        <v>0</v>
      </c>
      <c r="J166" s="70">
        <v>0</v>
      </c>
      <c r="K166" s="70">
        <v>0</v>
      </c>
      <c r="L166" s="70">
        <v>1.0432869265777356E-3</v>
      </c>
      <c r="M166" s="70">
        <v>0.34745730468877412</v>
      </c>
      <c r="N166" s="70">
        <v>9.6818994566234551E-3</v>
      </c>
      <c r="O166" s="70">
        <v>9.981652126916174E-2</v>
      </c>
      <c r="P166" s="70">
        <v>6.9304226533972724E-3</v>
      </c>
      <c r="Q166" s="70">
        <v>0</v>
      </c>
      <c r="R166" s="70">
        <v>4.610016892178237E-2</v>
      </c>
      <c r="S166" s="70">
        <v>0.54512240852420746</v>
      </c>
    </row>
    <row r="167" spans="1:19">
      <c r="A167" t="s">
        <v>48</v>
      </c>
      <c r="B167" s="69" t="s">
        <v>207</v>
      </c>
      <c r="C167" s="70">
        <v>1.5056072349750593E-5</v>
      </c>
      <c r="D167" s="70">
        <v>0</v>
      </c>
      <c r="E167" s="70">
        <v>4.2409307436486188E-5</v>
      </c>
      <c r="F167" s="70">
        <v>0</v>
      </c>
      <c r="G167" s="70">
        <v>0</v>
      </c>
      <c r="H167" s="70">
        <v>0</v>
      </c>
      <c r="I167" s="70">
        <v>0</v>
      </c>
      <c r="J167" s="70">
        <v>0</v>
      </c>
      <c r="K167" s="70">
        <v>0</v>
      </c>
      <c r="L167" s="70">
        <v>8.1263021970201521E-4</v>
      </c>
      <c r="M167" s="70">
        <v>0.24076265621512505</v>
      </c>
      <c r="N167" s="70">
        <v>0.48598719677159607</v>
      </c>
      <c r="O167" s="70">
        <v>4.3253975678368306E-2</v>
      </c>
      <c r="P167" s="70">
        <v>7.2594588066721144E-3</v>
      </c>
      <c r="Q167" s="70">
        <v>1.6220968017803372E-2</v>
      </c>
      <c r="R167" s="70">
        <v>4.8631163280504097E-2</v>
      </c>
      <c r="S167" s="70">
        <v>0.8429855143695022</v>
      </c>
    </row>
    <row r="168" spans="1:19">
      <c r="A168" t="s">
        <v>48</v>
      </c>
      <c r="B168" s="69" t="s">
        <v>208</v>
      </c>
      <c r="C168" s="70">
        <v>1.1908217011580291E-5</v>
      </c>
      <c r="D168" s="70">
        <v>0</v>
      </c>
      <c r="E168" s="70">
        <v>1.1938669906896848E-5</v>
      </c>
      <c r="F168" s="70">
        <v>0</v>
      </c>
      <c r="G168" s="70">
        <v>0</v>
      </c>
      <c r="H168" s="70">
        <v>0</v>
      </c>
      <c r="I168" s="70">
        <v>0</v>
      </c>
      <c r="J168" s="70">
        <v>0</v>
      </c>
      <c r="K168" s="70">
        <v>0</v>
      </c>
      <c r="L168" s="70">
        <v>1.8272098622773569E-4</v>
      </c>
      <c r="M168" s="70">
        <v>2.0430763605006064E-2</v>
      </c>
      <c r="N168" s="70">
        <v>0.15663522462716628</v>
      </c>
      <c r="O168" s="70">
        <v>6.8458666839184446E-2</v>
      </c>
      <c r="P168" s="70">
        <v>6.5356942021097097E-2</v>
      </c>
      <c r="Q168" s="70">
        <v>3.4324610323643867E-3</v>
      </c>
      <c r="R168" s="70">
        <v>2.6461819583090573E-2</v>
      </c>
      <c r="S168" s="70">
        <v>0.34098244558094848</v>
      </c>
    </row>
    <row r="169" spans="1:19">
      <c r="A169" t="s">
        <v>48</v>
      </c>
      <c r="B169" s="69" t="s">
        <v>209</v>
      </c>
      <c r="C169" s="70">
        <v>1.4937211194165911E-5</v>
      </c>
      <c r="D169" s="70">
        <v>0.10655865155395006</v>
      </c>
      <c r="E169" s="70">
        <v>1.8468684576333771E-5</v>
      </c>
      <c r="F169" s="70">
        <v>0</v>
      </c>
      <c r="G169" s="70">
        <v>0</v>
      </c>
      <c r="H169" s="70">
        <v>0</v>
      </c>
      <c r="I169" s="70">
        <v>0</v>
      </c>
      <c r="J169" s="70">
        <v>0</v>
      </c>
      <c r="K169" s="70">
        <v>1.8070242957495708E-2</v>
      </c>
      <c r="L169" s="70">
        <v>2.0139979832656252E-4</v>
      </c>
      <c r="M169" s="70">
        <v>4.8571771098082195E-2</v>
      </c>
      <c r="N169" s="70">
        <v>8.8066139373133012E-3</v>
      </c>
      <c r="O169" s="70">
        <v>7.9481967695350875E-2</v>
      </c>
      <c r="P169" s="70">
        <v>2.2791382428977158E-4</v>
      </c>
      <c r="Q169" s="70">
        <v>0</v>
      </c>
      <c r="R169" s="70">
        <v>5.790090701049877E-2</v>
      </c>
      <c r="S169" s="70">
        <v>0.31985287377108307</v>
      </c>
    </row>
    <row r="170" spans="1:19">
      <c r="A170" t="s">
        <v>48</v>
      </c>
      <c r="B170" s="69" t="s">
        <v>210</v>
      </c>
      <c r="C170" s="70">
        <v>1.2172063129867183E-5</v>
      </c>
      <c r="D170" s="70">
        <v>0</v>
      </c>
      <c r="E170" s="70">
        <v>2.9695245288507977E-5</v>
      </c>
      <c r="F170" s="70">
        <v>0</v>
      </c>
      <c r="G170" s="70">
        <v>6.112124425637866E-2</v>
      </c>
      <c r="H170" s="70">
        <v>0</v>
      </c>
      <c r="I170" s="70">
        <v>0</v>
      </c>
      <c r="J170" s="70">
        <v>0</v>
      </c>
      <c r="K170" s="70">
        <v>0</v>
      </c>
      <c r="L170" s="70">
        <v>8.5407217725652629E-4</v>
      </c>
      <c r="M170" s="70">
        <v>1.380183795565415E-2</v>
      </c>
      <c r="N170" s="70">
        <v>0.10301938918329157</v>
      </c>
      <c r="O170" s="70">
        <v>3.030948526131283E-3</v>
      </c>
      <c r="P170" s="70">
        <v>1.1357658348927657E-2</v>
      </c>
      <c r="Q170" s="70">
        <v>0</v>
      </c>
      <c r="R170" s="70">
        <v>9.3478717766188879E-3</v>
      </c>
      <c r="S170" s="70">
        <v>0.20257488953268421</v>
      </c>
    </row>
    <row r="171" spans="1:19">
      <c r="A171" t="s">
        <v>48</v>
      </c>
      <c r="B171" s="69" t="s">
        <v>211</v>
      </c>
      <c r="C171" s="70">
        <v>2.6068098648579507E-6</v>
      </c>
      <c r="D171" s="70">
        <v>0</v>
      </c>
      <c r="E171" s="70">
        <v>8.0287748467355868E-6</v>
      </c>
      <c r="F171" s="70">
        <v>0</v>
      </c>
      <c r="G171" s="70">
        <v>0</v>
      </c>
      <c r="H171" s="70">
        <v>0</v>
      </c>
      <c r="I171" s="70">
        <v>0.35562664444623238</v>
      </c>
      <c r="J171" s="70">
        <v>0</v>
      </c>
      <c r="K171" s="70">
        <v>0</v>
      </c>
      <c r="L171" s="70">
        <v>2.6438836723130521E-4</v>
      </c>
      <c r="M171" s="70">
        <v>7.9853191978997984E-3</v>
      </c>
      <c r="N171" s="70">
        <v>2.8320842003779489E-3</v>
      </c>
      <c r="O171" s="70">
        <v>0</v>
      </c>
      <c r="P171" s="70">
        <v>5.2623581605359959E-4</v>
      </c>
      <c r="Q171" s="70">
        <v>2.5454412594410059E-3</v>
      </c>
      <c r="R171" s="70">
        <v>3.0620703533891458E-2</v>
      </c>
      <c r="S171" s="70">
        <v>0.40041145240581955</v>
      </c>
    </row>
    <row r="172" spans="1:19">
      <c r="A172" t="s">
        <v>48</v>
      </c>
      <c r="B172" s="69" t="s">
        <v>212</v>
      </c>
      <c r="C172" s="70">
        <v>5.9201717874657334E-6</v>
      </c>
      <c r="D172" s="70">
        <v>0</v>
      </c>
      <c r="E172" s="70">
        <v>9.1298256350569318E-6</v>
      </c>
      <c r="F172" s="70">
        <v>0.22975093434498461</v>
      </c>
      <c r="G172" s="70">
        <v>0</v>
      </c>
      <c r="H172" s="70">
        <v>0</v>
      </c>
      <c r="I172" s="70">
        <v>0</v>
      </c>
      <c r="J172" s="70">
        <v>0</v>
      </c>
      <c r="K172" s="70">
        <v>0</v>
      </c>
      <c r="L172" s="70">
        <v>1.6081713016546928E-4</v>
      </c>
      <c r="M172" s="70">
        <v>1.9759316033116647E-3</v>
      </c>
      <c r="N172" s="70">
        <v>7.5576332981725614E-2</v>
      </c>
      <c r="O172" s="70">
        <v>2.0399271362805393E-3</v>
      </c>
      <c r="P172" s="70">
        <v>1.052114744481969E-4</v>
      </c>
      <c r="Q172" s="70">
        <v>1.4721198452374296E-3</v>
      </c>
      <c r="R172" s="70">
        <v>0.21464444447381226</v>
      </c>
      <c r="S172" s="70">
        <v>0.52574076898736166</v>
      </c>
    </row>
    <row r="173" spans="1:19">
      <c r="A173" t="s">
        <v>48</v>
      </c>
      <c r="B173" s="69" t="s">
        <v>213</v>
      </c>
      <c r="C173" s="70">
        <v>9.1007954949873238E-8</v>
      </c>
      <c r="D173" s="70">
        <v>0</v>
      </c>
      <c r="E173" s="70">
        <v>2.2372322234787134E-6</v>
      </c>
      <c r="F173" s="70">
        <v>0</v>
      </c>
      <c r="G173" s="70">
        <v>0</v>
      </c>
      <c r="H173" s="70">
        <v>0</v>
      </c>
      <c r="I173" s="70">
        <v>0</v>
      </c>
      <c r="J173" s="70">
        <v>0</v>
      </c>
      <c r="K173" s="70">
        <v>0</v>
      </c>
      <c r="L173" s="70">
        <v>1.2241071674945729</v>
      </c>
      <c r="M173" s="70">
        <v>2.2457792797510479E-2</v>
      </c>
      <c r="N173" s="70">
        <v>4.6612892748129298E-2</v>
      </c>
      <c r="O173" s="70">
        <v>0.11946578553003917</v>
      </c>
      <c r="P173" s="70">
        <v>0.21673604489615172</v>
      </c>
      <c r="Q173" s="70">
        <v>7.0374942056226075E-3</v>
      </c>
      <c r="R173" s="70">
        <v>3.9999776609278115E-2</v>
      </c>
      <c r="S173" s="70">
        <v>1.6764192825213513</v>
      </c>
    </row>
    <row r="174" spans="1:19">
      <c r="A174" t="s">
        <v>48</v>
      </c>
      <c r="B174" s="69" t="s">
        <v>214</v>
      </c>
      <c r="C174" s="70">
        <v>1.8230302565314105E-6</v>
      </c>
      <c r="D174" s="70">
        <v>0</v>
      </c>
      <c r="E174" s="70">
        <v>3.447325028105297E-6</v>
      </c>
      <c r="F174" s="70">
        <v>0</v>
      </c>
      <c r="G174" s="70">
        <v>0</v>
      </c>
      <c r="H174" s="70">
        <v>3.8278324437667877E-2</v>
      </c>
      <c r="I174" s="70">
        <v>0</v>
      </c>
      <c r="J174" s="70">
        <v>0</v>
      </c>
      <c r="K174" s="70">
        <v>0</v>
      </c>
      <c r="L174" s="70">
        <v>7.7019092568519909E-5</v>
      </c>
      <c r="M174" s="70">
        <v>0.16808583884001393</v>
      </c>
      <c r="N174" s="70">
        <v>7.6864820423740099E-2</v>
      </c>
      <c r="O174" s="70">
        <v>2.5253585571363146E-3</v>
      </c>
      <c r="P174" s="70">
        <v>9.1821940754073239E-3</v>
      </c>
      <c r="Q174" s="70">
        <v>4.4736443096624612E-3</v>
      </c>
      <c r="R174" s="70">
        <v>1.9639370017920044E-2</v>
      </c>
      <c r="S174" s="70">
        <v>0.31913184010943496</v>
      </c>
    </row>
    <row r="175" spans="1:19">
      <c r="A175" t="s">
        <v>48</v>
      </c>
      <c r="B175" s="69" t="s">
        <v>215</v>
      </c>
      <c r="C175" s="70">
        <v>4.2005619249607662E-7</v>
      </c>
      <c r="D175" s="70">
        <v>0</v>
      </c>
      <c r="E175" s="70">
        <v>7.9432046362626352E-7</v>
      </c>
      <c r="F175" s="70">
        <v>0</v>
      </c>
      <c r="G175" s="70">
        <v>0</v>
      </c>
      <c r="H175" s="70">
        <v>0</v>
      </c>
      <c r="I175" s="70">
        <v>0</v>
      </c>
      <c r="J175" s="70">
        <v>0</v>
      </c>
      <c r="K175" s="70">
        <v>0</v>
      </c>
      <c r="L175" s="70">
        <v>3.5857047979703793E-5</v>
      </c>
      <c r="M175" s="70">
        <v>3.7894813513190684E-3</v>
      </c>
      <c r="N175" s="70">
        <v>6.8198311558891334E-2</v>
      </c>
      <c r="O175" s="70">
        <v>1.2059275869503949E-2</v>
      </c>
      <c r="P175" s="70">
        <v>0.10990850500962779</v>
      </c>
      <c r="Q175" s="70">
        <v>0</v>
      </c>
      <c r="R175" s="70">
        <v>2.4121030873487825E-2</v>
      </c>
      <c r="S175" s="70">
        <v>0.21811367608745513</v>
      </c>
    </row>
    <row r="176" spans="1:19">
      <c r="A176" t="s">
        <v>48</v>
      </c>
      <c r="B176" s="69" t="s">
        <v>216</v>
      </c>
      <c r="C176" s="70">
        <v>0</v>
      </c>
      <c r="D176" s="70">
        <v>0</v>
      </c>
      <c r="E176" s="70">
        <v>0</v>
      </c>
      <c r="F176" s="70">
        <v>0</v>
      </c>
      <c r="G176" s="70">
        <v>0</v>
      </c>
      <c r="H176" s="70">
        <v>0</v>
      </c>
      <c r="I176" s="70">
        <v>0</v>
      </c>
      <c r="J176" s="70">
        <v>0</v>
      </c>
      <c r="K176" s="70">
        <v>0</v>
      </c>
      <c r="L176" s="70">
        <v>0</v>
      </c>
      <c r="M176" s="70">
        <v>2.8047768097252401E-3</v>
      </c>
      <c r="N176" s="70">
        <v>1.2730784410308615E-2</v>
      </c>
      <c r="O176" s="70">
        <v>2.7814787455092471E-2</v>
      </c>
      <c r="P176" s="70">
        <v>1.8265443955797878E-2</v>
      </c>
      <c r="Q176" s="70">
        <v>2.5861969322280132E-2</v>
      </c>
      <c r="R176" s="70">
        <v>2.3417705834923197E-2</v>
      </c>
      <c r="S176" s="70">
        <v>0.11089546778816839</v>
      </c>
    </row>
    <row r="177" spans="1:19">
      <c r="A177" t="s">
        <v>48</v>
      </c>
      <c r="B177" s="69" t="s">
        <v>217</v>
      </c>
      <c r="C177" s="70">
        <v>0.18811570989655202</v>
      </c>
      <c r="D177" s="70">
        <v>0</v>
      </c>
      <c r="E177" s="70">
        <v>2.2934764025706045E-6</v>
      </c>
      <c r="F177" s="70">
        <v>0</v>
      </c>
      <c r="G177" s="70">
        <v>0</v>
      </c>
      <c r="H177" s="70">
        <v>0</v>
      </c>
      <c r="I177" s="70">
        <v>0</v>
      </c>
      <c r="J177" s="70">
        <v>0.62101252300215748</v>
      </c>
      <c r="K177" s="70">
        <v>1.0842145774493162E-2</v>
      </c>
      <c r="L177" s="70">
        <v>7.022628789066232E-5</v>
      </c>
      <c r="M177" s="70">
        <v>4.9120021640760569E-3</v>
      </c>
      <c r="N177" s="70">
        <v>2.8106843113206992E-4</v>
      </c>
      <c r="O177" s="70">
        <v>4.6911921637786236E-2</v>
      </c>
      <c r="P177" s="70">
        <v>2.0783805568541425E-2</v>
      </c>
      <c r="Q177" s="70">
        <v>2.059476619418632E-3</v>
      </c>
      <c r="R177" s="70">
        <v>6.4412155268485094E-3</v>
      </c>
      <c r="S177" s="70">
        <v>0.90143238838550133</v>
      </c>
    </row>
    <row r="178" spans="1:19">
      <c r="A178" t="s">
        <v>48</v>
      </c>
      <c r="B178" s="69" t="s">
        <v>218</v>
      </c>
      <c r="C178" s="70">
        <v>1.2832117164407464E-6</v>
      </c>
      <c r="D178" s="70">
        <v>0</v>
      </c>
      <c r="E178" s="70">
        <v>2.4265356302066721E-6</v>
      </c>
      <c r="F178" s="70">
        <v>0</v>
      </c>
      <c r="G178" s="70">
        <v>0</v>
      </c>
      <c r="H178" s="70">
        <v>0</v>
      </c>
      <c r="I178" s="70">
        <v>0</v>
      </c>
      <c r="J178" s="70">
        <v>0</v>
      </c>
      <c r="K178" s="70">
        <v>0</v>
      </c>
      <c r="L178" s="70">
        <v>3.4470441110462602E-2</v>
      </c>
      <c r="M178" s="70">
        <v>4.0705659990294407E-3</v>
      </c>
      <c r="N178" s="70">
        <v>3.7083902661905199E-4</v>
      </c>
      <c r="O178" s="70">
        <v>4.3262642555326636E-2</v>
      </c>
      <c r="P178" s="70">
        <v>0.14047737916453684</v>
      </c>
      <c r="Q178" s="70">
        <v>9.1532294196383646E-4</v>
      </c>
      <c r="R178" s="70">
        <v>3.7922543250360263E-2</v>
      </c>
      <c r="S178" s="70">
        <v>0.26149344379564354</v>
      </c>
    </row>
    <row r="179" spans="1:19">
      <c r="A179" t="s">
        <v>48</v>
      </c>
      <c r="B179" s="69" t="s">
        <v>219</v>
      </c>
      <c r="C179" s="70">
        <v>2.2404154807365018E-3</v>
      </c>
      <c r="D179" s="70">
        <v>0</v>
      </c>
      <c r="E179" s="70">
        <v>1.8145307759301232E-2</v>
      </c>
      <c r="F179" s="70">
        <v>0</v>
      </c>
      <c r="G179" s="70">
        <v>0</v>
      </c>
      <c r="H179" s="70">
        <v>0</v>
      </c>
      <c r="I179" s="70">
        <v>0</v>
      </c>
      <c r="J179" s="70">
        <v>0</v>
      </c>
      <c r="K179" s="70">
        <v>4.8187314553338467E-3</v>
      </c>
      <c r="L179" s="70">
        <v>3.421190627506121E-4</v>
      </c>
      <c r="M179" s="70">
        <v>2.7415690849821317E-2</v>
      </c>
      <c r="N179" s="70">
        <v>3.3834927190611097E-2</v>
      </c>
      <c r="O179" s="70">
        <v>0.11812588716590966</v>
      </c>
      <c r="P179" s="70">
        <v>0.36584113742830482</v>
      </c>
      <c r="Q179" s="70">
        <v>0.11610910691814347</v>
      </c>
      <c r="R179" s="70">
        <v>5.7284606322006937E-2</v>
      </c>
      <c r="S179" s="70">
        <v>0.74415792963282001</v>
      </c>
    </row>
    <row r="180" spans="1:19">
      <c r="A180" t="s">
        <v>48</v>
      </c>
      <c r="B180" s="69" t="s">
        <v>220</v>
      </c>
      <c r="C180" s="70">
        <v>1.3797440914231629E-6</v>
      </c>
      <c r="D180" s="70">
        <v>0</v>
      </c>
      <c r="E180" s="70">
        <v>4.5884176803667742E-4</v>
      </c>
      <c r="F180" s="70">
        <v>0</v>
      </c>
      <c r="G180" s="70">
        <v>0</v>
      </c>
      <c r="H180" s="70">
        <v>0</v>
      </c>
      <c r="I180" s="70">
        <v>0</v>
      </c>
      <c r="J180" s="70">
        <v>0</v>
      </c>
      <c r="K180" s="70">
        <v>0</v>
      </c>
      <c r="L180" s="70">
        <v>0.64434294951312765</v>
      </c>
      <c r="M180" s="70">
        <v>4.5943883025643117E-3</v>
      </c>
      <c r="N180" s="70">
        <v>1.4447644961990136E-4</v>
      </c>
      <c r="O180" s="70">
        <v>0.10873943435362321</v>
      </c>
      <c r="P180" s="70">
        <v>1.1618687976238107E-3</v>
      </c>
      <c r="Q180" s="70">
        <v>1.192971815910937E-3</v>
      </c>
      <c r="R180" s="70">
        <v>2.0388136886140273E-3</v>
      </c>
      <c r="S180" s="70">
        <v>0.76267512443314445</v>
      </c>
    </row>
    <row r="181" spans="1:19">
      <c r="A181" t="s">
        <v>48</v>
      </c>
      <c r="B181" s="69" t="s">
        <v>221</v>
      </c>
      <c r="C181" s="70">
        <v>9.900973802642099E-2</v>
      </c>
      <c r="D181" s="70">
        <v>0</v>
      </c>
      <c r="E181" s="70">
        <v>9.5501593536724272E-3</v>
      </c>
      <c r="F181" s="70">
        <v>0</v>
      </c>
      <c r="G181" s="70">
        <v>0</v>
      </c>
      <c r="H181" s="70">
        <v>0</v>
      </c>
      <c r="I181" s="70">
        <v>0</v>
      </c>
      <c r="J181" s="70">
        <v>0</v>
      </c>
      <c r="K181" s="70">
        <v>0</v>
      </c>
      <c r="L181" s="70">
        <v>8.0806933741683906E-5</v>
      </c>
      <c r="M181" s="70">
        <v>2.0662188884159605E-3</v>
      </c>
      <c r="N181" s="70">
        <v>0</v>
      </c>
      <c r="O181" s="70">
        <v>2.1927245593289513E-2</v>
      </c>
      <c r="P181" s="70">
        <v>3.9832144711908768E-2</v>
      </c>
      <c r="Q181" s="70">
        <v>6.067186248218448E-3</v>
      </c>
      <c r="R181" s="70">
        <v>4.0017653546158272E-2</v>
      </c>
      <c r="S181" s="70">
        <v>0.21855115330174613</v>
      </c>
    </row>
    <row r="182" spans="1:19">
      <c r="A182" t="s">
        <v>48</v>
      </c>
      <c r="B182" s="69" t="s">
        <v>222</v>
      </c>
      <c r="C182" s="70">
        <v>1.3978031955254266E-2</v>
      </c>
      <c r="D182" s="70">
        <v>0</v>
      </c>
      <c r="E182" s="70">
        <v>2.2820790457203088E-3</v>
      </c>
      <c r="F182" s="70">
        <v>13.659380335929434</v>
      </c>
      <c r="G182" s="70">
        <v>4.3586760807957319</v>
      </c>
      <c r="H182" s="70">
        <v>0</v>
      </c>
      <c r="I182" s="70">
        <v>1.3922783130069689</v>
      </c>
      <c r="J182" s="70">
        <v>0.63983108430522151</v>
      </c>
      <c r="K182" s="70">
        <v>0.15359706513869398</v>
      </c>
      <c r="L182" s="70">
        <v>0.17183807747010071</v>
      </c>
      <c r="M182" s="70">
        <v>3.2499522974377584</v>
      </c>
      <c r="N182" s="70">
        <v>0.30721397994931365</v>
      </c>
      <c r="O182" s="70">
        <v>1.3691540519211998</v>
      </c>
      <c r="P182" s="70">
        <v>0.38482886022551099</v>
      </c>
      <c r="Q182" s="70">
        <v>0.19125038215090484</v>
      </c>
      <c r="R182" s="70">
        <v>1.767220063365329</v>
      </c>
      <c r="S182" s="70">
        <v>27.66148070269719</v>
      </c>
    </row>
    <row r="183" spans="1:19">
      <c r="A183" t="s">
        <v>48</v>
      </c>
      <c r="B183" s="69" t="s">
        <v>223</v>
      </c>
      <c r="C183" s="70">
        <v>0.31449524634856729</v>
      </c>
      <c r="D183" s="70">
        <v>0.38627511188305874</v>
      </c>
      <c r="E183" s="70">
        <v>5.1326974902327294E-2</v>
      </c>
      <c r="F183" s="70">
        <v>0</v>
      </c>
      <c r="G183" s="70">
        <v>0</v>
      </c>
      <c r="H183" s="70">
        <v>2.3481038827940868</v>
      </c>
      <c r="I183" s="70">
        <v>0</v>
      </c>
      <c r="J183" s="70">
        <v>0.95974662645786424</v>
      </c>
      <c r="K183" s="70">
        <v>6.0234143191628675E-3</v>
      </c>
      <c r="L183" s="70">
        <v>3.865618874107863</v>
      </c>
      <c r="M183" s="70">
        <v>0.11440227374244216</v>
      </c>
      <c r="N183" s="70">
        <v>0.57667868570341696</v>
      </c>
      <c r="O183" s="70">
        <v>5.3396296158808809E-2</v>
      </c>
      <c r="P183" s="70">
        <v>1.6105222935952384</v>
      </c>
      <c r="Q183" s="70">
        <v>0.18576905142658617</v>
      </c>
      <c r="R183" s="70">
        <v>0.24511959524650706</v>
      </c>
      <c r="S183" s="70">
        <v>10.717478326686091</v>
      </c>
    </row>
    <row r="184" spans="1:19">
      <c r="A184" t="s">
        <v>48</v>
      </c>
      <c r="B184" s="69" t="s">
        <v>224</v>
      </c>
      <c r="C184" s="70">
        <v>2.8903812676617235E-8</v>
      </c>
      <c r="D184" s="70">
        <v>0</v>
      </c>
      <c r="E184" s="70">
        <v>5.4656709380651591E-8</v>
      </c>
      <c r="F184" s="70">
        <v>0</v>
      </c>
      <c r="G184" s="70">
        <v>0</v>
      </c>
      <c r="H184" s="70">
        <v>0</v>
      </c>
      <c r="I184" s="70">
        <v>0</v>
      </c>
      <c r="J184" s="70">
        <v>0</v>
      </c>
      <c r="K184" s="70">
        <v>0</v>
      </c>
      <c r="L184" s="70">
        <v>2.4673016767451372E-6</v>
      </c>
      <c r="M184" s="70">
        <v>6.8009420586179203E-4</v>
      </c>
      <c r="N184" s="70">
        <v>0</v>
      </c>
      <c r="O184" s="70">
        <v>0</v>
      </c>
      <c r="P184" s="70">
        <v>5.6988633900800778E-7</v>
      </c>
      <c r="Q184" s="70">
        <v>7.0808798950494634E-5</v>
      </c>
      <c r="R184" s="70">
        <v>1.4178698393152445E-7</v>
      </c>
      <c r="S184" s="70">
        <v>7.5416554022922355E-4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7" tint="0.59999389629810485"/>
  </sheetPr>
  <dimension ref="A1:T185"/>
  <sheetViews>
    <sheetView workbookViewId="0"/>
  </sheetViews>
  <sheetFormatPr baseColWidth="10" defaultColWidth="8.83203125" defaultRowHeight="15"/>
  <cols>
    <col min="1" max="1" width="16.33203125" customWidth="1"/>
    <col min="2" max="2" width="18" style="45" customWidth="1"/>
    <col min="3" max="3" width="10.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6" width="12" style="45" bestFit="1" customWidth="1"/>
    <col min="17" max="17" width="9" style="45" bestFit="1" customWidth="1"/>
    <col min="18" max="19" width="12" style="45" bestFit="1" customWidth="1"/>
    <col min="20" max="16384" width="8.83203125" style="45"/>
  </cols>
  <sheetData>
    <row r="1" spans="1:20" s="40" customFormat="1">
      <c r="A1"/>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3.2837724958559779E-2</v>
      </c>
      <c r="P10" s="70">
        <v>0</v>
      </c>
      <c r="Q10" s="70">
        <v>0</v>
      </c>
      <c r="R10" s="70">
        <v>0</v>
      </c>
      <c r="S10" s="70">
        <v>3.2837724958559779E-2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9.6657795994086816E-6</v>
      </c>
      <c r="Q11" s="70">
        <v>0</v>
      </c>
      <c r="R11" s="70">
        <v>0</v>
      </c>
      <c r="S11" s="70">
        <v>9.6657795994117834E-6</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1.7157075623488606E-4</v>
      </c>
      <c r="Q12" s="70">
        <v>0</v>
      </c>
      <c r="R12" s="70">
        <v>0</v>
      </c>
      <c r="S12" s="70">
        <v>1.715707562348831E-4</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1.87916950279512E-3</v>
      </c>
      <c r="Q13" s="70">
        <v>0</v>
      </c>
      <c r="R13" s="70">
        <v>0</v>
      </c>
      <c r="S13" s="70">
        <v>1.879169502795118E-3</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2.9674016433883246E-2</v>
      </c>
      <c r="Q14" s="70">
        <v>0</v>
      </c>
      <c r="R14" s="70">
        <v>0</v>
      </c>
      <c r="S14" s="70">
        <v>2.967401643388326E-2</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4.6616241621192607E-2</v>
      </c>
      <c r="Q15" s="70">
        <v>0</v>
      </c>
      <c r="R15" s="70">
        <v>0</v>
      </c>
      <c r="S15" s="70">
        <v>4.66162416211926E-2</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3.78569970648511E-2</v>
      </c>
      <c r="Q16" s="70">
        <v>0</v>
      </c>
      <c r="R16" s="70">
        <v>0</v>
      </c>
      <c r="S16" s="70">
        <v>3.7856997064850989E-2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2.8655170452833181E-2</v>
      </c>
      <c r="Q17" s="70">
        <v>0</v>
      </c>
      <c r="R17" s="70">
        <v>0</v>
      </c>
      <c r="S17" s="70">
        <v>2.8655170452833362E-2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1.8436261486597216E-2</v>
      </c>
      <c r="Q18" s="70">
        <v>0</v>
      </c>
      <c r="R18" s="70">
        <v>0</v>
      </c>
      <c r="S18" s="70">
        <v>1.8436261486597189E-2</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0.11467407236469337</v>
      </c>
      <c r="Q19" s="70">
        <v>0</v>
      </c>
      <c r="R19" s="70">
        <v>0</v>
      </c>
      <c r="S19" s="70">
        <v>0.11467407236469351</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2.5260629245966282E-2</v>
      </c>
      <c r="Q20" s="70">
        <v>0</v>
      </c>
      <c r="R20" s="70">
        <v>0</v>
      </c>
      <c r="S20" s="70">
        <v>2.5260629245966615E-2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1.1701338974673181E-2</v>
      </c>
      <c r="Q21" s="70">
        <v>0</v>
      </c>
      <c r="R21" s="70">
        <v>0</v>
      </c>
      <c r="S21" s="70">
        <v>1.1701338974673181E-2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2.2181259927423702E-2</v>
      </c>
      <c r="Q22" s="70">
        <v>0</v>
      </c>
      <c r="R22" s="70">
        <v>0</v>
      </c>
      <c r="S22" s="70">
        <v>2.218125992742348E-2</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0.14670077121523256</v>
      </c>
      <c r="Q23" s="70">
        <v>0</v>
      </c>
      <c r="R23" s="70">
        <v>0</v>
      </c>
      <c r="S23" s="70">
        <v>0.14670077121523217</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0.15669892054298057</v>
      </c>
      <c r="Q24" s="70">
        <v>0</v>
      </c>
      <c r="R24" s="70">
        <v>0</v>
      </c>
      <c r="S24" s="70">
        <v>0.15669892054298218</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0.11636439412349597</v>
      </c>
      <c r="Q25" s="70">
        <v>0</v>
      </c>
      <c r="R25" s="70">
        <v>1.6540376489944962E-2</v>
      </c>
      <c r="S25" s="70">
        <v>0.13290477061343897</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9.5422480319028447E-2</v>
      </c>
      <c r="Q26" s="70">
        <v>0</v>
      </c>
      <c r="R26" s="70">
        <v>9.953467531970267E-2</v>
      </c>
      <c r="S26" s="70">
        <v>0.19495715563873051</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8.4884842148787887E-2</v>
      </c>
      <c r="Q27" s="70">
        <v>0</v>
      </c>
      <c r="R27" s="70">
        <v>0.10200910250750818</v>
      </c>
      <c r="S27" s="70">
        <v>0.18689394465629494</v>
      </c>
    </row>
    <row r="28" spans="1:19">
      <c r="A28" t="s">
        <v>48</v>
      </c>
      <c r="B28" s="69" t="s">
        <v>67</v>
      </c>
      <c r="C28" s="70">
        <v>0</v>
      </c>
      <c r="D28" s="70">
        <v>0</v>
      </c>
      <c r="E28" s="70">
        <v>0</v>
      </c>
      <c r="F28" s="70">
        <v>0</v>
      </c>
      <c r="G28" s="70">
        <v>0</v>
      </c>
      <c r="H28" s="70">
        <v>0</v>
      </c>
      <c r="I28" s="70">
        <v>0</v>
      </c>
      <c r="J28" s="70">
        <v>0</v>
      </c>
      <c r="K28" s="70">
        <v>0</v>
      </c>
      <c r="L28" s="70">
        <v>0</v>
      </c>
      <c r="M28" s="70">
        <v>0</v>
      </c>
      <c r="N28" s="70">
        <v>0</v>
      </c>
      <c r="O28" s="70">
        <v>0</v>
      </c>
      <c r="P28" s="70">
        <v>7.4912969543182162E-2</v>
      </c>
      <c r="Q28" s="70">
        <v>0</v>
      </c>
      <c r="R28" s="70">
        <v>6.3749506478900514E-2</v>
      </c>
      <c r="S28" s="70">
        <v>0.13866247602208115</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8.5872562896611715E-2</v>
      </c>
      <c r="Q29" s="70">
        <v>0</v>
      </c>
      <c r="R29" s="70">
        <v>5.3975153191232528E-2</v>
      </c>
      <c r="S29" s="70">
        <v>0.13984771608784441</v>
      </c>
    </row>
    <row r="30" spans="1:19">
      <c r="A30" t="s">
        <v>48</v>
      </c>
      <c r="B30" s="69" t="s">
        <v>69</v>
      </c>
      <c r="C30" s="70">
        <v>0</v>
      </c>
      <c r="D30" s="70">
        <v>0</v>
      </c>
      <c r="E30" s="70">
        <v>0</v>
      </c>
      <c r="F30" s="70">
        <v>0</v>
      </c>
      <c r="G30" s="70">
        <v>0</v>
      </c>
      <c r="H30" s="70">
        <v>0</v>
      </c>
      <c r="I30" s="70">
        <v>0</v>
      </c>
      <c r="J30" s="70">
        <v>0</v>
      </c>
      <c r="K30" s="70">
        <v>0</v>
      </c>
      <c r="L30" s="70">
        <v>0</v>
      </c>
      <c r="M30" s="70">
        <v>0</v>
      </c>
      <c r="N30" s="70">
        <v>0</v>
      </c>
      <c r="O30" s="70">
        <v>0</v>
      </c>
      <c r="P30" s="70">
        <v>0.30680108483204749</v>
      </c>
      <c r="Q30" s="70">
        <v>0</v>
      </c>
      <c r="R30" s="70">
        <v>4.4964558359150086E-2</v>
      </c>
      <c r="S30" s="70">
        <v>0.35176564319119974</v>
      </c>
    </row>
    <row r="31" spans="1:19">
      <c r="A31" t="s">
        <v>48</v>
      </c>
      <c r="B31" s="69" t="s">
        <v>70</v>
      </c>
      <c r="C31" s="70">
        <v>0</v>
      </c>
      <c r="D31" s="70">
        <v>0</v>
      </c>
      <c r="E31" s="70">
        <v>0</v>
      </c>
      <c r="F31" s="70">
        <v>0</v>
      </c>
      <c r="G31" s="70">
        <v>0</v>
      </c>
      <c r="H31" s="70">
        <v>0</v>
      </c>
      <c r="I31" s="70">
        <v>0</v>
      </c>
      <c r="J31" s="70">
        <v>0</v>
      </c>
      <c r="K31" s="70">
        <v>0</v>
      </c>
      <c r="L31" s="70">
        <v>0</v>
      </c>
      <c r="M31" s="70">
        <v>0</v>
      </c>
      <c r="N31" s="70">
        <v>0</v>
      </c>
      <c r="O31" s="70">
        <v>0</v>
      </c>
      <c r="P31" s="70">
        <v>0.39425737653473347</v>
      </c>
      <c r="Q31" s="70">
        <v>0</v>
      </c>
      <c r="R31" s="70">
        <v>3.5182565996146109E-2</v>
      </c>
      <c r="S31" s="70">
        <v>0.42943994253088658</v>
      </c>
    </row>
    <row r="32" spans="1:19">
      <c r="A32" t="s">
        <v>48</v>
      </c>
      <c r="B32" s="69" t="s">
        <v>71</v>
      </c>
      <c r="C32" s="70">
        <v>0</v>
      </c>
      <c r="D32" s="70">
        <v>0</v>
      </c>
      <c r="E32" s="70">
        <v>0</v>
      </c>
      <c r="F32" s="70">
        <v>0</v>
      </c>
      <c r="G32" s="70">
        <v>0</v>
      </c>
      <c r="H32" s="70">
        <v>0</v>
      </c>
      <c r="I32" s="70">
        <v>0</v>
      </c>
      <c r="J32" s="70">
        <v>0</v>
      </c>
      <c r="K32" s="70">
        <v>0</v>
      </c>
      <c r="L32" s="70">
        <v>0</v>
      </c>
      <c r="M32" s="70">
        <v>0</v>
      </c>
      <c r="N32" s="70">
        <v>0</v>
      </c>
      <c r="O32" s="70">
        <v>0</v>
      </c>
      <c r="P32" s="70">
        <v>0.48008268196180892</v>
      </c>
      <c r="Q32" s="70">
        <v>0</v>
      </c>
      <c r="R32" s="70">
        <v>3.5034022537107912E-2</v>
      </c>
      <c r="S32" s="70">
        <v>0.51511670449891955</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0.76013696316818802</v>
      </c>
      <c r="Q33" s="70">
        <v>0</v>
      </c>
      <c r="R33" s="70">
        <v>2.1594081555981248E-2</v>
      </c>
      <c r="S33" s="70">
        <v>0.7817310447241681</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1.4596424141029387</v>
      </c>
      <c r="Q34" s="70">
        <v>0</v>
      </c>
      <c r="R34" s="70">
        <v>2.6738932157727713E-2</v>
      </c>
      <c r="S34" s="70">
        <v>1.4863813462606688</v>
      </c>
    </row>
    <row r="35" spans="1:19">
      <c r="A35" t="s">
        <v>48</v>
      </c>
      <c r="B35" s="69" t="s">
        <v>74</v>
      </c>
      <c r="C35" s="70">
        <v>0</v>
      </c>
      <c r="D35" s="70">
        <v>0.67325846499117203</v>
      </c>
      <c r="E35" s="70">
        <v>0</v>
      </c>
      <c r="F35" s="70">
        <v>0</v>
      </c>
      <c r="G35" s="70">
        <v>0</v>
      </c>
      <c r="H35" s="70">
        <v>0</v>
      </c>
      <c r="I35" s="70">
        <v>0</v>
      </c>
      <c r="J35" s="70">
        <v>0</v>
      </c>
      <c r="K35" s="70">
        <v>0</v>
      </c>
      <c r="L35" s="70">
        <v>0</v>
      </c>
      <c r="M35" s="70">
        <v>0</v>
      </c>
      <c r="N35" s="70">
        <v>0</v>
      </c>
      <c r="O35" s="70">
        <v>0</v>
      </c>
      <c r="P35" s="70">
        <v>1.6474686701799639</v>
      </c>
      <c r="Q35" s="70">
        <v>0</v>
      </c>
      <c r="R35" s="70">
        <v>1.8217480138843056E-2</v>
      </c>
      <c r="S35" s="70">
        <v>2.3389446153099458</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1.158067917000265</v>
      </c>
      <c r="Q36" s="70">
        <v>0</v>
      </c>
      <c r="R36" s="70">
        <v>1.5143082559152088E-2</v>
      </c>
      <c r="S36" s="70">
        <v>1.1732109995594282</v>
      </c>
    </row>
    <row r="37" spans="1:19">
      <c r="A37" t="s">
        <v>48</v>
      </c>
      <c r="B37" s="69" t="s">
        <v>76</v>
      </c>
      <c r="C37" s="70">
        <v>0</v>
      </c>
      <c r="D37" s="70">
        <v>0.63117981092918718</v>
      </c>
      <c r="E37" s="70">
        <v>0</v>
      </c>
      <c r="F37" s="70">
        <v>0</v>
      </c>
      <c r="G37" s="70">
        <v>0</v>
      </c>
      <c r="H37" s="70">
        <v>0</v>
      </c>
      <c r="I37" s="70">
        <v>0</v>
      </c>
      <c r="J37" s="70">
        <v>0</v>
      </c>
      <c r="K37" s="70">
        <v>0</v>
      </c>
      <c r="L37" s="70">
        <v>0</v>
      </c>
      <c r="M37" s="70">
        <v>1.2427912828266077</v>
      </c>
      <c r="N37" s="70">
        <v>0</v>
      </c>
      <c r="O37" s="70">
        <v>0</v>
      </c>
      <c r="P37" s="70">
        <v>0.916745812632346</v>
      </c>
      <c r="Q37" s="70">
        <v>0</v>
      </c>
      <c r="R37" s="70">
        <v>1.1015493881609273E-2</v>
      </c>
      <c r="S37" s="70">
        <v>2.8017324002697084</v>
      </c>
    </row>
    <row r="38" spans="1:19">
      <c r="A38" t="s">
        <v>48</v>
      </c>
      <c r="B38" s="69" t="s">
        <v>77</v>
      </c>
      <c r="C38" s="70">
        <v>0</v>
      </c>
      <c r="D38" s="70">
        <v>0</v>
      </c>
      <c r="E38" s="70">
        <v>0</v>
      </c>
      <c r="F38" s="70">
        <v>0</v>
      </c>
      <c r="G38" s="70">
        <v>0</v>
      </c>
      <c r="H38" s="70">
        <v>0</v>
      </c>
      <c r="I38" s="70">
        <v>0</v>
      </c>
      <c r="J38" s="70">
        <v>0</v>
      </c>
      <c r="K38" s="70">
        <v>0</v>
      </c>
      <c r="L38" s="70">
        <v>0</v>
      </c>
      <c r="M38" s="70">
        <v>1.2427912828266134</v>
      </c>
      <c r="N38" s="70">
        <v>0</v>
      </c>
      <c r="O38" s="70">
        <v>0</v>
      </c>
      <c r="P38" s="70">
        <v>1.0689386776604977</v>
      </c>
      <c r="Q38" s="70">
        <v>0</v>
      </c>
      <c r="R38" s="70">
        <v>8.6514009966630612E-3</v>
      </c>
      <c r="S38" s="70">
        <v>2.3203813614838253</v>
      </c>
    </row>
    <row r="39" spans="1:19">
      <c r="A39" t="s">
        <v>48</v>
      </c>
      <c r="B39" s="69" t="s">
        <v>78</v>
      </c>
      <c r="C39" s="70">
        <v>0</v>
      </c>
      <c r="D39" s="70">
        <v>0</v>
      </c>
      <c r="E39" s="70">
        <v>0</v>
      </c>
      <c r="F39" s="70">
        <v>0</v>
      </c>
      <c r="G39" s="70">
        <v>0</v>
      </c>
      <c r="H39" s="70">
        <v>0</v>
      </c>
      <c r="I39" s="70">
        <v>0</v>
      </c>
      <c r="J39" s="70">
        <v>0</v>
      </c>
      <c r="K39" s="70">
        <v>0</v>
      </c>
      <c r="L39" s="70">
        <v>0</v>
      </c>
      <c r="M39" s="70">
        <v>0</v>
      </c>
      <c r="N39" s="70">
        <v>0</v>
      </c>
      <c r="O39" s="70">
        <v>0</v>
      </c>
      <c r="P39" s="70">
        <v>1.1246038689465259</v>
      </c>
      <c r="Q39" s="70">
        <v>0</v>
      </c>
      <c r="R39" s="70">
        <v>8.8548393382359425E-3</v>
      </c>
      <c r="S39" s="70">
        <v>1.1334587082847793</v>
      </c>
    </row>
    <row r="40" spans="1:19">
      <c r="A40" t="s">
        <v>48</v>
      </c>
      <c r="B40" s="69" t="s">
        <v>79</v>
      </c>
      <c r="C40" s="70">
        <v>0</v>
      </c>
      <c r="D40" s="70">
        <v>0</v>
      </c>
      <c r="E40" s="70">
        <v>0</v>
      </c>
      <c r="F40" s="70">
        <v>0</v>
      </c>
      <c r="G40" s="70">
        <v>0</v>
      </c>
      <c r="H40" s="70">
        <v>0</v>
      </c>
      <c r="I40" s="70">
        <v>0</v>
      </c>
      <c r="J40" s="70">
        <v>0</v>
      </c>
      <c r="K40" s="70">
        <v>0</v>
      </c>
      <c r="L40" s="70">
        <v>0</v>
      </c>
      <c r="M40" s="70">
        <v>0</v>
      </c>
      <c r="N40" s="70">
        <v>0</v>
      </c>
      <c r="O40" s="70">
        <v>3.2837724958559779E-2</v>
      </c>
      <c r="P40" s="70">
        <v>1.4047057877575835</v>
      </c>
      <c r="Q40" s="70">
        <v>0</v>
      </c>
      <c r="R40" s="70">
        <v>1.0277087741252466E-2</v>
      </c>
      <c r="S40" s="70">
        <v>1.4478206004574421</v>
      </c>
    </row>
    <row r="41" spans="1:19">
      <c r="A41" t="s">
        <v>48</v>
      </c>
      <c r="B41" s="69" t="s">
        <v>80</v>
      </c>
      <c r="C41" s="70">
        <v>0</v>
      </c>
      <c r="D41" s="70">
        <v>0</v>
      </c>
      <c r="E41" s="70">
        <v>0</v>
      </c>
      <c r="F41" s="70">
        <v>0</v>
      </c>
      <c r="G41" s="70">
        <v>0</v>
      </c>
      <c r="H41" s="70">
        <v>0</v>
      </c>
      <c r="I41" s="70">
        <v>1.5398842178729744</v>
      </c>
      <c r="J41" s="70">
        <v>0</v>
      </c>
      <c r="K41" s="70">
        <v>0</v>
      </c>
      <c r="L41" s="70">
        <v>0</v>
      </c>
      <c r="M41" s="70">
        <v>0</v>
      </c>
      <c r="N41" s="70">
        <v>0</v>
      </c>
      <c r="O41" s="70">
        <v>0</v>
      </c>
      <c r="P41" s="70">
        <v>1.1814655813396531</v>
      </c>
      <c r="Q41" s="70">
        <v>0</v>
      </c>
      <c r="R41" s="70">
        <v>4.7280641732870832E-3</v>
      </c>
      <c r="S41" s="70">
        <v>2.726077863385953</v>
      </c>
    </row>
    <row r="42" spans="1:19">
      <c r="A42" t="s">
        <v>48</v>
      </c>
      <c r="B42" s="69" t="s">
        <v>81</v>
      </c>
      <c r="C42" s="70">
        <v>0</v>
      </c>
      <c r="D42" s="70">
        <v>0</v>
      </c>
      <c r="E42" s="70">
        <v>3.1084297876531337E-2</v>
      </c>
      <c r="F42" s="70">
        <v>0</v>
      </c>
      <c r="G42" s="70">
        <v>0</v>
      </c>
      <c r="H42" s="70">
        <v>0</v>
      </c>
      <c r="I42" s="70">
        <v>1.4436414542559499</v>
      </c>
      <c r="J42" s="70">
        <v>0</v>
      </c>
      <c r="K42" s="70">
        <v>0</v>
      </c>
      <c r="L42" s="70">
        <v>0</v>
      </c>
      <c r="M42" s="70">
        <v>0</v>
      </c>
      <c r="N42" s="70">
        <v>0</v>
      </c>
      <c r="O42" s="70">
        <v>0</v>
      </c>
      <c r="P42" s="70">
        <v>1.0273940322260131</v>
      </c>
      <c r="Q42" s="70">
        <v>0</v>
      </c>
      <c r="R42" s="70">
        <v>6.2788283316044247E-3</v>
      </c>
      <c r="S42" s="70">
        <v>2.5083986126901223</v>
      </c>
    </row>
    <row r="43" spans="1:19">
      <c r="A43" t="s">
        <v>48</v>
      </c>
      <c r="B43" s="69" t="s">
        <v>82</v>
      </c>
      <c r="C43" s="70">
        <v>0</v>
      </c>
      <c r="D43" s="70">
        <v>0</v>
      </c>
      <c r="E43" s="70">
        <v>0.23791277603489486</v>
      </c>
      <c r="F43" s="70">
        <v>0</v>
      </c>
      <c r="G43" s="70">
        <v>0</v>
      </c>
      <c r="H43" s="70">
        <v>0</v>
      </c>
      <c r="I43" s="70">
        <v>0</v>
      </c>
      <c r="J43" s="70">
        <v>0</v>
      </c>
      <c r="K43" s="70">
        <v>0.95782871492058652</v>
      </c>
      <c r="L43" s="70">
        <v>0</v>
      </c>
      <c r="M43" s="70">
        <v>0</v>
      </c>
      <c r="N43" s="70">
        <v>0</v>
      </c>
      <c r="O43" s="70">
        <v>0</v>
      </c>
      <c r="P43" s="70">
        <v>0.8539657378658756</v>
      </c>
      <c r="Q43" s="70">
        <v>0</v>
      </c>
      <c r="R43" s="70">
        <v>1.9572937405926472E-2</v>
      </c>
      <c r="S43" s="70">
        <v>2.0692801662273048</v>
      </c>
    </row>
    <row r="44" spans="1:19">
      <c r="A44" t="s">
        <v>48</v>
      </c>
      <c r="B44" s="69" t="s">
        <v>83</v>
      </c>
      <c r="C44" s="70">
        <v>0</v>
      </c>
      <c r="D44" s="70">
        <v>0</v>
      </c>
      <c r="E44" s="70">
        <v>0.26463624191290275</v>
      </c>
      <c r="F44" s="70">
        <v>0</v>
      </c>
      <c r="G44" s="70">
        <v>0</v>
      </c>
      <c r="H44" s="70">
        <v>0</v>
      </c>
      <c r="I44" s="70">
        <v>0</v>
      </c>
      <c r="J44" s="70">
        <v>0</v>
      </c>
      <c r="K44" s="70">
        <v>0</v>
      </c>
      <c r="L44" s="70">
        <v>3.474671698345011E-2</v>
      </c>
      <c r="M44" s="70">
        <v>0</v>
      </c>
      <c r="N44" s="70">
        <v>0</v>
      </c>
      <c r="O44" s="70">
        <v>0</v>
      </c>
      <c r="P44" s="70">
        <v>0.68595195526387975</v>
      </c>
      <c r="Q44" s="70">
        <v>0</v>
      </c>
      <c r="R44" s="70">
        <v>1.9423652220504017E-2</v>
      </c>
      <c r="S44" s="70">
        <v>1.0047585663807332</v>
      </c>
    </row>
    <row r="45" spans="1:19">
      <c r="A45" t="s">
        <v>48</v>
      </c>
      <c r="B45" s="69" t="s">
        <v>84</v>
      </c>
      <c r="C45" s="70">
        <v>0</v>
      </c>
      <c r="D45" s="70">
        <v>0</v>
      </c>
      <c r="E45" s="70">
        <v>0.17327601066608567</v>
      </c>
      <c r="F45" s="70">
        <v>0</v>
      </c>
      <c r="G45" s="70">
        <v>0</v>
      </c>
      <c r="H45" s="70">
        <v>0</v>
      </c>
      <c r="I45" s="70">
        <v>0</v>
      </c>
      <c r="J45" s="70">
        <v>0</v>
      </c>
      <c r="K45" s="70">
        <v>0</v>
      </c>
      <c r="L45" s="70">
        <v>6.416337812702419E-2</v>
      </c>
      <c r="M45" s="70">
        <v>0</v>
      </c>
      <c r="N45" s="70">
        <v>0</v>
      </c>
      <c r="O45" s="70">
        <v>0</v>
      </c>
      <c r="P45" s="70">
        <v>0.64467709621509961</v>
      </c>
      <c r="Q45" s="70">
        <v>0</v>
      </c>
      <c r="R45" s="70">
        <v>1.6464771680985812E-2</v>
      </c>
      <c r="S45" s="70">
        <v>0.89858125668916244</v>
      </c>
    </row>
    <row r="46" spans="1:19">
      <c r="A46" t="s">
        <v>48</v>
      </c>
      <c r="B46" s="69" t="s">
        <v>85</v>
      </c>
      <c r="C46" s="70">
        <v>0</v>
      </c>
      <c r="D46" s="70">
        <v>0</v>
      </c>
      <c r="E46" s="70">
        <v>0.1334381220324774</v>
      </c>
      <c r="F46" s="70">
        <v>0</v>
      </c>
      <c r="G46" s="70">
        <v>0</v>
      </c>
      <c r="H46" s="70">
        <v>0</v>
      </c>
      <c r="I46" s="70">
        <v>0</v>
      </c>
      <c r="J46" s="70">
        <v>0</v>
      </c>
      <c r="K46" s="70">
        <v>0.71837153619043981</v>
      </c>
      <c r="L46" s="70">
        <v>0.14338504108226849</v>
      </c>
      <c r="M46" s="70">
        <v>0.83906600266075015</v>
      </c>
      <c r="N46" s="70">
        <v>0</v>
      </c>
      <c r="O46" s="70">
        <v>0</v>
      </c>
      <c r="P46" s="70">
        <v>0.62653530546945646</v>
      </c>
      <c r="Q46" s="70">
        <v>0</v>
      </c>
      <c r="R46" s="70">
        <v>1.3146052118460982E-2</v>
      </c>
      <c r="S46" s="70">
        <v>2.4739420595537602</v>
      </c>
    </row>
    <row r="47" spans="1:19">
      <c r="A47" t="s">
        <v>48</v>
      </c>
      <c r="B47" s="69" t="s">
        <v>86</v>
      </c>
      <c r="C47" s="70">
        <v>0</v>
      </c>
      <c r="D47" s="70">
        <v>0</v>
      </c>
      <c r="E47" s="70">
        <v>0.12365326594540949</v>
      </c>
      <c r="F47" s="70">
        <v>0</v>
      </c>
      <c r="G47" s="70">
        <v>0</v>
      </c>
      <c r="H47" s="70">
        <v>0</v>
      </c>
      <c r="I47" s="70">
        <v>0</v>
      </c>
      <c r="J47" s="70">
        <v>0</v>
      </c>
      <c r="K47" s="70">
        <v>0</v>
      </c>
      <c r="L47" s="70">
        <v>0.23601474909194747</v>
      </c>
      <c r="M47" s="70">
        <v>0</v>
      </c>
      <c r="N47" s="70">
        <v>0</v>
      </c>
      <c r="O47" s="70">
        <v>0</v>
      </c>
      <c r="P47" s="70">
        <v>0.64766715990485224</v>
      </c>
      <c r="Q47" s="70">
        <v>0</v>
      </c>
      <c r="R47" s="70">
        <v>2.7429501606818563E-2</v>
      </c>
      <c r="S47" s="70">
        <v>1.0347646765490914</v>
      </c>
    </row>
    <row r="48" spans="1:19">
      <c r="A48" t="s">
        <v>48</v>
      </c>
      <c r="B48" s="69" t="s">
        <v>87</v>
      </c>
      <c r="C48" s="70">
        <v>0</v>
      </c>
      <c r="D48" s="70">
        <v>0</v>
      </c>
      <c r="E48" s="70">
        <v>9.5126290861405338E-2</v>
      </c>
      <c r="F48" s="70">
        <v>0</v>
      </c>
      <c r="G48" s="70">
        <v>0.27691040130582462</v>
      </c>
      <c r="H48" s="70">
        <v>0</v>
      </c>
      <c r="I48" s="70">
        <v>0</v>
      </c>
      <c r="J48" s="70">
        <v>0</v>
      </c>
      <c r="K48" s="70">
        <v>0</v>
      </c>
      <c r="L48" s="70">
        <v>9.3459567984782776E-2</v>
      </c>
      <c r="M48" s="70">
        <v>0.83906600266074571</v>
      </c>
      <c r="N48" s="70">
        <v>0</v>
      </c>
      <c r="O48" s="70">
        <v>1.2141768876128298</v>
      </c>
      <c r="P48" s="70">
        <v>0.51625399297051189</v>
      </c>
      <c r="Q48" s="70">
        <v>0</v>
      </c>
      <c r="R48" s="70">
        <v>3.675425252995157E-2</v>
      </c>
      <c r="S48" s="70">
        <v>3.0717473959260033</v>
      </c>
    </row>
    <row r="49" spans="1:19">
      <c r="A49" t="s">
        <v>48</v>
      </c>
      <c r="B49" s="69" t="s">
        <v>88</v>
      </c>
      <c r="C49" s="70">
        <v>0</v>
      </c>
      <c r="D49" s="70">
        <v>0</v>
      </c>
      <c r="E49" s="70">
        <v>8.9551093135294746E-2</v>
      </c>
      <c r="F49" s="70">
        <v>0</v>
      </c>
      <c r="G49" s="70">
        <v>0</v>
      </c>
      <c r="H49" s="70">
        <v>0</v>
      </c>
      <c r="I49" s="70">
        <v>0</v>
      </c>
      <c r="J49" s="70">
        <v>0</v>
      </c>
      <c r="K49" s="70">
        <v>0</v>
      </c>
      <c r="L49" s="70">
        <v>8.5407879986657664E-2</v>
      </c>
      <c r="M49" s="70">
        <v>1.0699465424650612E-3</v>
      </c>
      <c r="N49" s="70">
        <v>0</v>
      </c>
      <c r="O49" s="70">
        <v>0</v>
      </c>
      <c r="P49" s="70">
        <v>0.42723111008058012</v>
      </c>
      <c r="Q49" s="70">
        <v>0</v>
      </c>
      <c r="R49" s="70">
        <v>4.2423000841747549E-2</v>
      </c>
      <c r="S49" s="70">
        <v>0.64568303058670296</v>
      </c>
    </row>
    <row r="50" spans="1:19">
      <c r="A50" t="s">
        <v>48</v>
      </c>
      <c r="B50" s="69" t="s">
        <v>89</v>
      </c>
      <c r="C50" s="70">
        <v>2.0243456761446263E-3</v>
      </c>
      <c r="D50" s="70">
        <v>0</v>
      </c>
      <c r="E50" s="70">
        <v>6.2613231935500391E-2</v>
      </c>
      <c r="F50" s="70">
        <v>0</v>
      </c>
      <c r="G50" s="70">
        <v>0.41536560195873701</v>
      </c>
      <c r="H50" s="70">
        <v>0</v>
      </c>
      <c r="I50" s="70">
        <v>0</v>
      </c>
      <c r="J50" s="70">
        <v>0</v>
      </c>
      <c r="K50" s="70">
        <v>0</v>
      </c>
      <c r="L50" s="70">
        <v>0.11541720978796488</v>
      </c>
      <c r="M50" s="70">
        <v>1.2967741570052205E-2</v>
      </c>
      <c r="N50" s="70">
        <v>0</v>
      </c>
      <c r="O50" s="70">
        <v>1.8212653314192462</v>
      </c>
      <c r="P50" s="70">
        <v>0.69939624454260496</v>
      </c>
      <c r="Q50" s="70">
        <v>0</v>
      </c>
      <c r="R50" s="70">
        <v>2.6010320109434937E-2</v>
      </c>
      <c r="S50" s="70">
        <v>3.1550600269996067</v>
      </c>
    </row>
    <row r="51" spans="1:19">
      <c r="A51" t="s">
        <v>48</v>
      </c>
      <c r="B51" s="69" t="s">
        <v>90</v>
      </c>
      <c r="C51" s="70">
        <v>0</v>
      </c>
      <c r="D51" s="70">
        <v>0</v>
      </c>
      <c r="E51" s="70">
        <v>6.7990224590686266E-2</v>
      </c>
      <c r="F51" s="70">
        <v>0</v>
      </c>
      <c r="G51" s="70">
        <v>0.31192206124104382</v>
      </c>
      <c r="H51" s="70">
        <v>0</v>
      </c>
      <c r="I51" s="70">
        <v>0</v>
      </c>
      <c r="J51" s="70">
        <v>0</v>
      </c>
      <c r="K51" s="70">
        <v>0</v>
      </c>
      <c r="L51" s="70">
        <v>9.8015275235339705E-2</v>
      </c>
      <c r="M51" s="70">
        <v>1.7582395469651679E-2</v>
      </c>
      <c r="N51" s="70">
        <v>0</v>
      </c>
      <c r="O51" s="70">
        <v>0</v>
      </c>
      <c r="P51" s="70">
        <v>1.1111449209473143</v>
      </c>
      <c r="Q51" s="70">
        <v>0</v>
      </c>
      <c r="R51" s="70">
        <v>4.7413304448153393E-2</v>
      </c>
      <c r="S51" s="70">
        <v>1.6540681819322387</v>
      </c>
    </row>
    <row r="52" spans="1:19">
      <c r="A52" t="s">
        <v>48</v>
      </c>
      <c r="B52" s="69" t="s">
        <v>91</v>
      </c>
      <c r="C52" s="70">
        <v>0.11020267527444906</v>
      </c>
      <c r="D52" s="70">
        <v>0</v>
      </c>
      <c r="E52" s="70">
        <v>4.9303232889884585E-2</v>
      </c>
      <c r="F52" s="70">
        <v>0</v>
      </c>
      <c r="G52" s="70">
        <v>0.46788309186156574</v>
      </c>
      <c r="H52" s="70">
        <v>0</v>
      </c>
      <c r="I52" s="70">
        <v>0</v>
      </c>
      <c r="J52" s="70">
        <v>0</v>
      </c>
      <c r="K52" s="70">
        <v>0</v>
      </c>
      <c r="L52" s="70">
        <v>8.4476087061499228E-2</v>
      </c>
      <c r="M52" s="70">
        <v>1.2935392527975154E-3</v>
      </c>
      <c r="N52" s="70">
        <v>0</v>
      </c>
      <c r="O52" s="70">
        <v>0</v>
      </c>
      <c r="P52" s="70">
        <v>1.3720975757134504</v>
      </c>
      <c r="Q52" s="70">
        <v>0</v>
      </c>
      <c r="R52" s="70">
        <v>0.10634586984505634</v>
      </c>
      <c r="S52" s="70">
        <v>2.1916020718986147</v>
      </c>
    </row>
    <row r="53" spans="1:19">
      <c r="A53" t="s">
        <v>48</v>
      </c>
      <c r="B53" s="69" t="s">
        <v>92</v>
      </c>
      <c r="C53" s="70">
        <v>0.15740307843175921</v>
      </c>
      <c r="D53" s="70">
        <v>0</v>
      </c>
      <c r="E53" s="70">
        <v>4.7433510618196895E-2</v>
      </c>
      <c r="F53" s="70">
        <v>0</v>
      </c>
      <c r="G53" s="70">
        <v>0.31192206124104382</v>
      </c>
      <c r="H53" s="70">
        <v>0</v>
      </c>
      <c r="I53" s="70">
        <v>0</v>
      </c>
      <c r="J53" s="70">
        <v>0</v>
      </c>
      <c r="K53" s="70">
        <v>0</v>
      </c>
      <c r="L53" s="70">
        <v>9.3491508452830607E-2</v>
      </c>
      <c r="M53" s="70">
        <v>6.5469478685562521E-3</v>
      </c>
      <c r="N53" s="70">
        <v>0</v>
      </c>
      <c r="O53" s="70">
        <v>0</v>
      </c>
      <c r="P53" s="70">
        <v>1.1819391859297994</v>
      </c>
      <c r="Q53" s="70">
        <v>0</v>
      </c>
      <c r="R53" s="70">
        <v>0.10879090743272912</v>
      </c>
      <c r="S53" s="70">
        <v>1.9075271999750356</v>
      </c>
    </row>
    <row r="54" spans="1:19">
      <c r="A54" t="s">
        <v>48</v>
      </c>
      <c r="B54" s="69" t="s">
        <v>93</v>
      </c>
      <c r="C54" s="70">
        <v>0.11665539831094629</v>
      </c>
      <c r="D54" s="70">
        <v>0.75838309849580332</v>
      </c>
      <c r="E54" s="70">
        <v>3.8324976533447908E-2</v>
      </c>
      <c r="F54" s="70">
        <v>0.90662632115607178</v>
      </c>
      <c r="G54" s="70">
        <v>1.0917272143436534</v>
      </c>
      <c r="H54" s="70">
        <v>0</v>
      </c>
      <c r="I54" s="70">
        <v>0</v>
      </c>
      <c r="J54" s="70">
        <v>0</v>
      </c>
      <c r="K54" s="70">
        <v>2.3850108836134472</v>
      </c>
      <c r="L54" s="70">
        <v>0.10511046109638689</v>
      </c>
      <c r="M54" s="70">
        <v>1.5399794208664552E-2</v>
      </c>
      <c r="N54" s="70">
        <v>0</v>
      </c>
      <c r="O54" s="70">
        <v>0</v>
      </c>
      <c r="P54" s="70">
        <v>1.355579525865533</v>
      </c>
      <c r="Q54" s="70">
        <v>0</v>
      </c>
      <c r="R54" s="70">
        <v>0.10211911405531349</v>
      </c>
      <c r="S54" s="70">
        <v>6.8749367876792036</v>
      </c>
    </row>
    <row r="55" spans="1:19">
      <c r="A55" t="s">
        <v>48</v>
      </c>
      <c r="B55" s="69" t="s">
        <v>94</v>
      </c>
      <c r="C55" s="70">
        <v>0.11246389037023435</v>
      </c>
      <c r="D55" s="70">
        <v>0</v>
      </c>
      <c r="E55" s="70">
        <v>3.810295278658038E-2</v>
      </c>
      <c r="F55" s="70">
        <v>0</v>
      </c>
      <c r="G55" s="70">
        <v>0.46788309186156551</v>
      </c>
      <c r="H55" s="70">
        <v>0</v>
      </c>
      <c r="I55" s="70">
        <v>1.7345822224316265</v>
      </c>
      <c r="J55" s="70">
        <v>0</v>
      </c>
      <c r="K55" s="70">
        <v>0</v>
      </c>
      <c r="L55" s="70">
        <v>9.1215311472505167E-2</v>
      </c>
      <c r="M55" s="70">
        <v>2.2297003685816996E-2</v>
      </c>
      <c r="N55" s="70">
        <v>0</v>
      </c>
      <c r="O55" s="70">
        <v>0.36898140250029376</v>
      </c>
      <c r="P55" s="70">
        <v>2.3839099711764398</v>
      </c>
      <c r="Q55" s="70">
        <v>0</v>
      </c>
      <c r="R55" s="70">
        <v>0.11143060299373331</v>
      </c>
      <c r="S55" s="70">
        <v>5.3308664492786306</v>
      </c>
    </row>
    <row r="56" spans="1:19">
      <c r="A56" t="s">
        <v>48</v>
      </c>
      <c r="B56" s="69" t="s">
        <v>95</v>
      </c>
      <c r="C56" s="70">
        <v>1.1911058297536345</v>
      </c>
      <c r="D56" s="70">
        <v>1.4693672533355771</v>
      </c>
      <c r="E56" s="70">
        <v>4.417695916086295E-2</v>
      </c>
      <c r="F56" s="70">
        <v>0</v>
      </c>
      <c r="G56" s="70">
        <v>0.46788309186156596</v>
      </c>
      <c r="H56" s="70">
        <v>0</v>
      </c>
      <c r="I56" s="70">
        <v>0</v>
      </c>
      <c r="J56" s="70">
        <v>0</v>
      </c>
      <c r="K56" s="70">
        <v>1.788758162710085</v>
      </c>
      <c r="L56" s="70">
        <v>4.0180672214755075E-2</v>
      </c>
      <c r="M56" s="70">
        <v>6.5325029859906181E-3</v>
      </c>
      <c r="N56" s="70">
        <v>0</v>
      </c>
      <c r="O56" s="70">
        <v>0</v>
      </c>
      <c r="P56" s="70">
        <v>2.1270304763860075</v>
      </c>
      <c r="Q56" s="70">
        <v>0</v>
      </c>
      <c r="R56" s="70">
        <v>0.16060643974813815</v>
      </c>
      <c r="S56" s="70">
        <v>7.2956413881564757</v>
      </c>
    </row>
    <row r="57" spans="1:19">
      <c r="A57" t="s">
        <v>48</v>
      </c>
      <c r="B57" s="69" t="s">
        <v>96</v>
      </c>
      <c r="C57" s="70">
        <v>9.629801926542858E-2</v>
      </c>
      <c r="D57" s="70">
        <v>1.5167661969916062</v>
      </c>
      <c r="E57" s="70">
        <v>4.2523336651577814E-2</v>
      </c>
      <c r="F57" s="70">
        <v>1.3599394817341333</v>
      </c>
      <c r="G57" s="70">
        <v>0</v>
      </c>
      <c r="H57" s="70">
        <v>0</v>
      </c>
      <c r="I57" s="70">
        <v>3.3607530559613172</v>
      </c>
      <c r="J57" s="70">
        <v>0</v>
      </c>
      <c r="K57" s="70">
        <v>0.11357194683873573</v>
      </c>
      <c r="L57" s="70">
        <v>4.3665473708542235E-2</v>
      </c>
      <c r="M57" s="70">
        <v>3.1730124257309811E-2</v>
      </c>
      <c r="N57" s="70">
        <v>2.4988020451909283E-3</v>
      </c>
      <c r="O57" s="70">
        <v>0</v>
      </c>
      <c r="P57" s="70">
        <v>3.0424565860726993</v>
      </c>
      <c r="Q57" s="70">
        <v>0</v>
      </c>
      <c r="R57" s="70">
        <v>0.20659746572964277</v>
      </c>
      <c r="S57" s="70">
        <v>9.8168004892566998</v>
      </c>
    </row>
    <row r="58" spans="1:19">
      <c r="A58" t="s">
        <v>48</v>
      </c>
      <c r="B58" s="69" t="s">
        <v>97</v>
      </c>
      <c r="C58" s="70">
        <v>9.4225801007918664E-2</v>
      </c>
      <c r="D58" s="70">
        <v>0.71098415483977284</v>
      </c>
      <c r="E58" s="70">
        <v>7.3123061056121763E-2</v>
      </c>
      <c r="F58" s="70">
        <v>0</v>
      </c>
      <c r="G58" s="70">
        <v>0</v>
      </c>
      <c r="H58" s="70">
        <v>0</v>
      </c>
      <c r="I58" s="70">
        <v>1.7345822224316265</v>
      </c>
      <c r="J58" s="70">
        <v>0</v>
      </c>
      <c r="K58" s="70">
        <v>0.39750181393558037</v>
      </c>
      <c r="L58" s="70">
        <v>2.7480761259602193E-2</v>
      </c>
      <c r="M58" s="70">
        <v>3.5853200621251524E-2</v>
      </c>
      <c r="N58" s="70">
        <v>0.18501578545858818</v>
      </c>
      <c r="O58" s="70">
        <v>0</v>
      </c>
      <c r="P58" s="70">
        <v>3.2996686999301268</v>
      </c>
      <c r="Q58" s="70">
        <v>0</v>
      </c>
      <c r="R58" s="70">
        <v>0.17900969412074574</v>
      </c>
      <c r="S58" s="70">
        <v>6.7374451946613192</v>
      </c>
    </row>
    <row r="59" spans="1:19">
      <c r="A59" t="s">
        <v>48</v>
      </c>
      <c r="B59" s="69" t="s">
        <v>98</v>
      </c>
      <c r="C59" s="70">
        <v>1.1750832620746832</v>
      </c>
      <c r="D59" s="70">
        <v>0.71098415483977373</v>
      </c>
      <c r="E59" s="70">
        <v>7.9087130057709176E-2</v>
      </c>
      <c r="F59" s="70">
        <v>0</v>
      </c>
      <c r="G59" s="70">
        <v>0</v>
      </c>
      <c r="H59" s="70">
        <v>0</v>
      </c>
      <c r="I59" s="70">
        <v>3.3607530559613181</v>
      </c>
      <c r="J59" s="70">
        <v>0</v>
      </c>
      <c r="K59" s="70">
        <v>0</v>
      </c>
      <c r="L59" s="70">
        <v>5.0606746164948646E-2</v>
      </c>
      <c r="M59" s="70">
        <v>0.72798438196260928</v>
      </c>
      <c r="N59" s="70">
        <v>1.1500410968750097E-2</v>
      </c>
      <c r="O59" s="70">
        <v>0.36898140250029332</v>
      </c>
      <c r="P59" s="70">
        <v>2.8533409574564814</v>
      </c>
      <c r="Q59" s="70">
        <v>0</v>
      </c>
      <c r="R59" s="70">
        <v>0.3833051366128819</v>
      </c>
      <c r="S59" s="70">
        <v>9.7216266385993748</v>
      </c>
    </row>
    <row r="60" spans="1:19">
      <c r="A60" t="s">
        <v>48</v>
      </c>
      <c r="B60" s="69" t="s">
        <v>99</v>
      </c>
      <c r="C60" s="70">
        <v>0.44159377117683274</v>
      </c>
      <c r="D60" s="70">
        <v>0.71098415483977373</v>
      </c>
      <c r="E60" s="70">
        <v>2.1088092721175706</v>
      </c>
      <c r="F60" s="70">
        <v>0</v>
      </c>
      <c r="G60" s="70">
        <v>0</v>
      </c>
      <c r="H60" s="70">
        <v>0</v>
      </c>
      <c r="I60" s="70">
        <v>1.6261708335296898</v>
      </c>
      <c r="J60" s="70">
        <v>1.1048316146492994</v>
      </c>
      <c r="K60" s="70">
        <v>0.23424214035489399</v>
      </c>
      <c r="L60" s="70">
        <v>2.0453389387013132E-2</v>
      </c>
      <c r="M60" s="70">
        <v>0.10123575560873821</v>
      </c>
      <c r="N60" s="70">
        <v>0</v>
      </c>
      <c r="O60" s="70">
        <v>1.3676935055868658</v>
      </c>
      <c r="P60" s="70">
        <v>2.4636876527462377</v>
      </c>
      <c r="Q60" s="70">
        <v>0</v>
      </c>
      <c r="R60" s="70">
        <v>0.19528096137368278</v>
      </c>
      <c r="S60" s="70">
        <v>10.374983051370663</v>
      </c>
    </row>
    <row r="61" spans="1:19">
      <c r="A61" t="s">
        <v>48</v>
      </c>
      <c r="B61" s="69" t="s">
        <v>101</v>
      </c>
      <c r="C61" s="70">
        <v>0.54412475268984517</v>
      </c>
      <c r="D61" s="70">
        <v>0</v>
      </c>
      <c r="E61" s="70">
        <v>8.0693052107362551E-2</v>
      </c>
      <c r="F61" s="70">
        <v>0</v>
      </c>
      <c r="G61" s="70">
        <v>0</v>
      </c>
      <c r="H61" s="70">
        <v>0</v>
      </c>
      <c r="I61" s="70">
        <v>1.6261708335296898</v>
      </c>
      <c r="J61" s="70">
        <v>0</v>
      </c>
      <c r="K61" s="70">
        <v>0.14906318022584308</v>
      </c>
      <c r="L61" s="70">
        <v>3.7407388596509383E-2</v>
      </c>
      <c r="M61" s="70">
        <v>2.6282374299686495E-3</v>
      </c>
      <c r="N61" s="70">
        <v>0.2554556432734425</v>
      </c>
      <c r="O61" s="70">
        <v>1.4334060458444098</v>
      </c>
      <c r="P61" s="70">
        <v>1.9293205645798963</v>
      </c>
      <c r="Q61" s="70">
        <v>0</v>
      </c>
      <c r="R61" s="70">
        <v>0.32853994554324029</v>
      </c>
      <c r="S61" s="70">
        <v>6.3868096438195749</v>
      </c>
    </row>
    <row r="62" spans="1:19">
      <c r="A62" t="s">
        <v>48</v>
      </c>
      <c r="B62" s="69" t="s">
        <v>102</v>
      </c>
      <c r="C62" s="70">
        <v>0.30828742965257661</v>
      </c>
      <c r="D62" s="70">
        <v>0</v>
      </c>
      <c r="E62" s="70">
        <v>0.69265794221050703</v>
      </c>
      <c r="F62" s="70">
        <v>0</v>
      </c>
      <c r="G62" s="70">
        <v>0</v>
      </c>
      <c r="H62" s="70">
        <v>0</v>
      </c>
      <c r="I62" s="70">
        <v>0</v>
      </c>
      <c r="J62" s="70">
        <v>0.82862371098697452</v>
      </c>
      <c r="K62" s="70">
        <v>0</v>
      </c>
      <c r="L62" s="70">
        <v>0.19305617120326057</v>
      </c>
      <c r="M62" s="70">
        <v>4.594332682827762E-2</v>
      </c>
      <c r="N62" s="70">
        <v>4.9337542788958078E-3</v>
      </c>
      <c r="O62" s="70">
        <v>3.4192337639671671</v>
      </c>
      <c r="P62" s="70">
        <v>1.7785338233338734</v>
      </c>
      <c r="Q62" s="70">
        <v>0</v>
      </c>
      <c r="R62" s="70">
        <v>0.7666718315792056</v>
      </c>
      <c r="S62" s="70">
        <v>8.0379417540411282</v>
      </c>
    </row>
    <row r="63" spans="1:19">
      <c r="A63" t="s">
        <v>48</v>
      </c>
      <c r="B63" s="69" t="s">
        <v>103</v>
      </c>
      <c r="C63" s="70">
        <v>0.39933462584037116</v>
      </c>
      <c r="D63" s="70">
        <v>0</v>
      </c>
      <c r="E63" s="70">
        <v>1.2462314986327359</v>
      </c>
      <c r="F63" s="70">
        <v>0</v>
      </c>
      <c r="G63" s="70">
        <v>0</v>
      </c>
      <c r="H63" s="70">
        <v>0</v>
      </c>
      <c r="I63" s="70">
        <v>0</v>
      </c>
      <c r="J63" s="70">
        <v>1.2445229682256471</v>
      </c>
      <c r="K63" s="70">
        <v>0</v>
      </c>
      <c r="L63" s="70">
        <v>0.94931337870893717</v>
      </c>
      <c r="M63" s="70">
        <v>1.4008416537659265</v>
      </c>
      <c r="N63" s="70">
        <v>2.8901819656784289E-2</v>
      </c>
      <c r="O63" s="70">
        <v>1.3676935055868658</v>
      </c>
      <c r="P63" s="70">
        <v>4.129794921326841</v>
      </c>
      <c r="Q63" s="70">
        <v>0</v>
      </c>
      <c r="R63" s="70">
        <v>0.67198734903827129</v>
      </c>
      <c r="S63" s="70">
        <v>11.438621720782592</v>
      </c>
    </row>
    <row r="64" spans="1:19">
      <c r="A64" t="s">
        <v>48</v>
      </c>
      <c r="B64" s="69" t="s">
        <v>104</v>
      </c>
      <c r="C64" s="70">
        <v>0.60173300743551827</v>
      </c>
      <c r="D64" s="70">
        <v>0</v>
      </c>
      <c r="E64" s="70">
        <v>1.2933121390524684</v>
      </c>
      <c r="F64" s="70">
        <v>0</v>
      </c>
      <c r="G64" s="70">
        <v>0</v>
      </c>
      <c r="H64" s="70">
        <v>0</v>
      </c>
      <c r="I64" s="70">
        <v>0</v>
      </c>
      <c r="J64" s="70">
        <v>2.1779151943948829</v>
      </c>
      <c r="K64" s="70">
        <v>0</v>
      </c>
      <c r="L64" s="70">
        <v>1.4855650106289646</v>
      </c>
      <c r="M64" s="70">
        <v>1.5768428405435131E-2</v>
      </c>
      <c r="N64" s="70">
        <v>4.4687190640328778E-2</v>
      </c>
      <c r="O64" s="70">
        <v>4.10383585614737</v>
      </c>
      <c r="P64" s="70">
        <v>9.5688333786858522</v>
      </c>
      <c r="Q64" s="70">
        <v>0</v>
      </c>
      <c r="R64" s="70">
        <v>0.4401328494693022</v>
      </c>
      <c r="S64" s="70">
        <v>19.731783054861168</v>
      </c>
    </row>
    <row r="65" spans="1:19">
      <c r="A65" t="s">
        <v>48</v>
      </c>
      <c r="B65" s="69" t="s">
        <v>105</v>
      </c>
      <c r="C65" s="70">
        <v>0.42748040807859056</v>
      </c>
      <c r="D65" s="70">
        <v>0</v>
      </c>
      <c r="E65" s="70">
        <v>0.83128777149426103</v>
      </c>
      <c r="F65" s="70">
        <v>0</v>
      </c>
      <c r="G65" s="70">
        <v>0</v>
      </c>
      <c r="H65" s="70">
        <v>0</v>
      </c>
      <c r="I65" s="70">
        <v>0</v>
      </c>
      <c r="J65" s="70">
        <v>2.1779151943948829</v>
      </c>
      <c r="K65" s="70">
        <v>0</v>
      </c>
      <c r="L65" s="70">
        <v>2.1331396167910581</v>
      </c>
      <c r="M65" s="70">
        <v>1.400212367313225</v>
      </c>
      <c r="N65" s="70">
        <v>3.8867665403108376E-4</v>
      </c>
      <c r="O65" s="70">
        <v>0</v>
      </c>
      <c r="P65" s="70">
        <v>6.5351742246010289</v>
      </c>
      <c r="Q65" s="70">
        <v>0</v>
      </c>
      <c r="R65" s="70">
        <v>0.33234182726593353</v>
      </c>
      <c r="S65" s="70">
        <v>13.837940086593392</v>
      </c>
    </row>
    <row r="66" spans="1:19">
      <c r="A66" t="s">
        <v>100</v>
      </c>
      <c r="B66" s="69" t="s">
        <v>106</v>
      </c>
      <c r="C66" s="70">
        <v>0.26013229607130128</v>
      </c>
      <c r="D66" s="70">
        <v>0</v>
      </c>
      <c r="E66" s="70">
        <v>0.58673066780341276</v>
      </c>
      <c r="F66" s="70">
        <v>0</v>
      </c>
      <c r="G66" s="70">
        <v>0</v>
      </c>
      <c r="H66" s="70">
        <v>0</v>
      </c>
      <c r="I66" s="70">
        <v>0</v>
      </c>
      <c r="J66" s="70">
        <v>2.1779151943948829</v>
      </c>
      <c r="K66" s="70">
        <v>0</v>
      </c>
      <c r="L66" s="70">
        <v>1.3462297844675906</v>
      </c>
      <c r="M66" s="70">
        <v>1.1880615013073026E-2</v>
      </c>
      <c r="N66" s="70">
        <v>0</v>
      </c>
      <c r="O66" s="70">
        <v>2.0515402583802995</v>
      </c>
      <c r="P66" s="70">
        <v>4.2228858313922473</v>
      </c>
      <c r="Q66" s="70">
        <v>0</v>
      </c>
      <c r="R66" s="70">
        <v>0.2420176777623837</v>
      </c>
      <c r="S66" s="70">
        <v>10.899332325286196</v>
      </c>
    </row>
    <row r="67" spans="1:19">
      <c r="A67" t="s">
        <v>48</v>
      </c>
      <c r="B67" s="69" t="s">
        <v>107</v>
      </c>
      <c r="C67" s="70">
        <v>0.22079598230272879</v>
      </c>
      <c r="D67" s="70">
        <v>0</v>
      </c>
      <c r="E67" s="70">
        <v>0.48552343258287678</v>
      </c>
      <c r="F67" s="70">
        <v>2.0425144706504614</v>
      </c>
      <c r="G67" s="70">
        <v>0</v>
      </c>
      <c r="H67" s="70">
        <v>0</v>
      </c>
      <c r="I67" s="70">
        <v>0</v>
      </c>
      <c r="J67" s="70">
        <v>0</v>
      </c>
      <c r="K67" s="70">
        <v>0</v>
      </c>
      <c r="L67" s="70">
        <v>0.9014983962404477</v>
      </c>
      <c r="M67" s="70">
        <v>2.5314960397517545</v>
      </c>
      <c r="N67" s="70">
        <v>2.8256632127688808E-2</v>
      </c>
      <c r="O67" s="70">
        <v>0.61045385321685686</v>
      </c>
      <c r="P67" s="70">
        <v>2.878924096342601</v>
      </c>
      <c r="Q67" s="70">
        <v>0</v>
      </c>
      <c r="R67" s="70">
        <v>0.18098098887566927</v>
      </c>
      <c r="S67" s="70">
        <v>9.8804438920927282</v>
      </c>
    </row>
    <row r="68" spans="1:19">
      <c r="A68" t="s">
        <v>48</v>
      </c>
      <c r="B68" s="69" t="s">
        <v>108</v>
      </c>
      <c r="C68" s="70">
        <v>0.18137680811262769</v>
      </c>
      <c r="D68" s="70">
        <v>0</v>
      </c>
      <c r="E68" s="70">
        <v>0.38808936393873061</v>
      </c>
      <c r="F68" s="70">
        <v>0</v>
      </c>
      <c r="G68" s="70">
        <v>0</v>
      </c>
      <c r="H68" s="70">
        <v>0</v>
      </c>
      <c r="I68" s="70">
        <v>0</v>
      </c>
      <c r="J68" s="70">
        <v>0.93339222616923578</v>
      </c>
      <c r="K68" s="70">
        <v>0</v>
      </c>
      <c r="L68" s="70">
        <v>0.61918376426141819</v>
      </c>
      <c r="M68" s="70">
        <v>3.7450064332732076</v>
      </c>
      <c r="N68" s="70">
        <v>1.8133095363287E-2</v>
      </c>
      <c r="O68" s="70">
        <v>9.4417423346087048E-3</v>
      </c>
      <c r="P68" s="70">
        <v>2.5243720510612633</v>
      </c>
      <c r="Q68" s="70">
        <v>0</v>
      </c>
      <c r="R68" s="70">
        <v>0.36963060031980532</v>
      </c>
      <c r="S68" s="70">
        <v>8.7886260848334814</v>
      </c>
    </row>
    <row r="69" spans="1:19">
      <c r="A69" t="s">
        <v>48</v>
      </c>
      <c r="B69" s="69" t="s">
        <v>109</v>
      </c>
      <c r="C69" s="70">
        <v>0.15880866858843312</v>
      </c>
      <c r="D69" s="70">
        <v>0</v>
      </c>
      <c r="E69" s="70">
        <v>0.31264400118280733</v>
      </c>
      <c r="F69" s="70">
        <v>1.0212572353252307</v>
      </c>
      <c r="G69" s="70">
        <v>0</v>
      </c>
      <c r="H69" s="70">
        <v>0</v>
      </c>
      <c r="I69" s="70">
        <v>0</v>
      </c>
      <c r="J69" s="70">
        <v>0</v>
      </c>
      <c r="K69" s="70">
        <v>0</v>
      </c>
      <c r="L69" s="70">
        <v>0.49491381022280656</v>
      </c>
      <c r="M69" s="70">
        <v>2.3980976437350172</v>
      </c>
      <c r="N69" s="70">
        <v>2.0595401986964967E-2</v>
      </c>
      <c r="O69" s="70">
        <v>0</v>
      </c>
      <c r="P69" s="70">
        <v>2.2420957891453241</v>
      </c>
      <c r="Q69" s="70">
        <v>0</v>
      </c>
      <c r="R69" s="70">
        <v>0.13704486325166609</v>
      </c>
      <c r="S69" s="70">
        <v>6.7854574134390759</v>
      </c>
    </row>
    <row r="70" spans="1:19">
      <c r="A70" t="s">
        <v>48</v>
      </c>
      <c r="B70" s="69" t="s">
        <v>110</v>
      </c>
      <c r="C70" s="70">
        <v>0.12622267544576005</v>
      </c>
      <c r="D70" s="70">
        <v>0</v>
      </c>
      <c r="E70" s="70">
        <v>0.24059671592076803</v>
      </c>
      <c r="F70" s="70">
        <v>1.5318858529878741</v>
      </c>
      <c r="G70" s="70">
        <v>0</v>
      </c>
      <c r="H70" s="70">
        <v>0</v>
      </c>
      <c r="I70" s="70">
        <v>0</v>
      </c>
      <c r="J70" s="70">
        <v>0</v>
      </c>
      <c r="K70" s="70">
        <v>0</v>
      </c>
      <c r="L70" s="70">
        <v>0.33150850578257796</v>
      </c>
      <c r="M70" s="70">
        <v>3.3025886419971862</v>
      </c>
      <c r="N70" s="70">
        <v>1.5811591494760302E-2</v>
      </c>
      <c r="O70" s="70">
        <v>0</v>
      </c>
      <c r="P70" s="70">
        <v>1.6245936884657652</v>
      </c>
      <c r="Q70" s="70">
        <v>0</v>
      </c>
      <c r="R70" s="70">
        <v>0.10188872290950624</v>
      </c>
      <c r="S70" s="70">
        <v>7.2750963950042546</v>
      </c>
    </row>
    <row r="71" spans="1:19">
      <c r="A71" t="s">
        <v>48</v>
      </c>
      <c r="B71" s="69" t="s">
        <v>111</v>
      </c>
      <c r="C71" s="70">
        <v>0.10493512740272415</v>
      </c>
      <c r="D71" s="70">
        <v>0</v>
      </c>
      <c r="E71" s="70">
        <v>0.28284471062018568</v>
      </c>
      <c r="F71" s="70">
        <v>1.5318858529878741</v>
      </c>
      <c r="G71" s="70">
        <v>0</v>
      </c>
      <c r="H71" s="70">
        <v>0</v>
      </c>
      <c r="I71" s="70">
        <v>0</v>
      </c>
      <c r="J71" s="70">
        <v>3.9418163993484754</v>
      </c>
      <c r="K71" s="70">
        <v>0</v>
      </c>
      <c r="L71" s="70">
        <v>0.21751631905932278</v>
      </c>
      <c r="M71" s="70">
        <v>2.368423300276568</v>
      </c>
      <c r="N71" s="70">
        <v>0</v>
      </c>
      <c r="O71" s="70">
        <v>0</v>
      </c>
      <c r="P71" s="70">
        <v>1.5470559060422033</v>
      </c>
      <c r="Q71" s="70">
        <v>0</v>
      </c>
      <c r="R71" s="70">
        <v>0.98080886738296247</v>
      </c>
      <c r="S71" s="70">
        <v>10.975286483120527</v>
      </c>
    </row>
    <row r="72" spans="1:19">
      <c r="A72" t="s">
        <v>48</v>
      </c>
      <c r="B72" s="69" t="s">
        <v>112</v>
      </c>
      <c r="C72" s="70">
        <v>6.2569750304444227E-2</v>
      </c>
      <c r="D72" s="70">
        <v>0</v>
      </c>
      <c r="E72" s="70">
        <v>0.20630143973281179</v>
      </c>
      <c r="F72" s="70">
        <v>2.553143088313103</v>
      </c>
      <c r="G72" s="70">
        <v>0</v>
      </c>
      <c r="H72" s="70">
        <v>0</v>
      </c>
      <c r="I72" s="70">
        <v>0</v>
      </c>
      <c r="J72" s="70">
        <v>0</v>
      </c>
      <c r="K72" s="70">
        <v>0</v>
      </c>
      <c r="L72" s="70">
        <v>0.13067624959625235</v>
      </c>
      <c r="M72" s="70">
        <v>0.94557406867968652</v>
      </c>
      <c r="N72" s="70">
        <v>0</v>
      </c>
      <c r="O72" s="70">
        <v>6.0519635697232843E-2</v>
      </c>
      <c r="P72" s="70">
        <v>1.1231484405212342</v>
      </c>
      <c r="Q72" s="70">
        <v>0</v>
      </c>
      <c r="R72" s="70">
        <v>0.23523612938673288</v>
      </c>
      <c r="S72" s="70">
        <v>5.3171688022313788</v>
      </c>
    </row>
    <row r="73" spans="1:19">
      <c r="A73" t="s">
        <v>48</v>
      </c>
      <c r="B73" s="69" t="s">
        <v>113</v>
      </c>
      <c r="C73" s="70">
        <v>5.4935595176615948E-2</v>
      </c>
      <c r="D73" s="70">
        <v>0</v>
      </c>
      <c r="E73" s="70">
        <v>0.13231844273620119</v>
      </c>
      <c r="F73" s="70">
        <v>0</v>
      </c>
      <c r="G73" s="70">
        <v>0</v>
      </c>
      <c r="H73" s="70">
        <v>0</v>
      </c>
      <c r="I73" s="70">
        <v>0</v>
      </c>
      <c r="J73" s="70">
        <v>0</v>
      </c>
      <c r="K73" s="70">
        <v>0</v>
      </c>
      <c r="L73" s="70">
        <v>0.13487887655727704</v>
      </c>
      <c r="M73" s="70">
        <v>0</v>
      </c>
      <c r="N73" s="70">
        <v>0.25433963323758635</v>
      </c>
      <c r="O73" s="70">
        <v>2.0824292848770867</v>
      </c>
      <c r="P73" s="70">
        <v>0.91120192556201118</v>
      </c>
      <c r="Q73" s="70">
        <v>0.34866626228634107</v>
      </c>
      <c r="R73" s="70">
        <v>7.5724000224878907E-2</v>
      </c>
      <c r="S73" s="70">
        <v>3.994494020657271</v>
      </c>
    </row>
    <row r="74" spans="1:19">
      <c r="A74" t="s">
        <v>48</v>
      </c>
      <c r="B74" s="69" t="s">
        <v>114</v>
      </c>
      <c r="C74" s="70">
        <v>3.3127845778606613E-2</v>
      </c>
      <c r="D74" s="70">
        <v>0</v>
      </c>
      <c r="E74" s="70">
        <v>0.11265999469994625</v>
      </c>
      <c r="F74" s="70">
        <v>0</v>
      </c>
      <c r="G74" s="70">
        <v>0</v>
      </c>
      <c r="H74" s="70">
        <v>0</v>
      </c>
      <c r="I74" s="70">
        <v>5.4939963544003021</v>
      </c>
      <c r="J74" s="70">
        <v>0</v>
      </c>
      <c r="K74" s="70">
        <v>0</v>
      </c>
      <c r="L74" s="70">
        <v>0.15866404129295297</v>
      </c>
      <c r="M74" s="70">
        <v>2.0147809614351537</v>
      </c>
      <c r="N74" s="70">
        <v>4.8613867267575106E-3</v>
      </c>
      <c r="O74" s="70">
        <v>0</v>
      </c>
      <c r="P74" s="70">
        <v>0.59671623127223938</v>
      </c>
      <c r="Q74" s="70">
        <v>0.64471992060892647</v>
      </c>
      <c r="R74" s="70">
        <v>6.1483248877414631E-2</v>
      </c>
      <c r="S74" s="70">
        <v>9.1210099850916038</v>
      </c>
    </row>
    <row r="75" spans="1:19">
      <c r="A75" t="s">
        <v>48</v>
      </c>
      <c r="B75" s="69" t="s">
        <v>115</v>
      </c>
      <c r="C75" s="70">
        <v>5.0336541177426142E-2</v>
      </c>
      <c r="D75" s="70">
        <v>0.72246256911324025</v>
      </c>
      <c r="E75" s="70">
        <v>2.0879058168922402</v>
      </c>
      <c r="F75" s="70">
        <v>0</v>
      </c>
      <c r="G75" s="70">
        <v>0</v>
      </c>
      <c r="H75" s="70">
        <v>0</v>
      </c>
      <c r="I75" s="70">
        <v>0</v>
      </c>
      <c r="J75" s="70">
        <v>0</v>
      </c>
      <c r="K75" s="70">
        <v>0</v>
      </c>
      <c r="L75" s="70">
        <v>0.12524417163533563</v>
      </c>
      <c r="M75" s="70">
        <v>1.0322939206610329</v>
      </c>
      <c r="N75" s="70">
        <v>0</v>
      </c>
      <c r="O75" s="70">
        <v>0</v>
      </c>
      <c r="P75" s="70">
        <v>0.58025734760310854</v>
      </c>
      <c r="Q75" s="70">
        <v>0.5962878066790277</v>
      </c>
      <c r="R75" s="70">
        <v>3.2769734320375736</v>
      </c>
      <c r="S75" s="70">
        <v>8.4717616057990597</v>
      </c>
    </row>
    <row r="76" spans="1:19">
      <c r="A76" t="s">
        <v>48</v>
      </c>
      <c r="B76" s="69" t="s">
        <v>116</v>
      </c>
      <c r="C76" s="70">
        <v>2.8861627601500572E-2</v>
      </c>
      <c r="D76" s="70">
        <v>0</v>
      </c>
      <c r="E76" s="70">
        <v>5.8416521397656851E-2</v>
      </c>
      <c r="F76" s="70">
        <v>7.6621793655474022</v>
      </c>
      <c r="G76" s="70">
        <v>0</v>
      </c>
      <c r="H76" s="70">
        <v>0</v>
      </c>
      <c r="I76" s="70">
        <v>0</v>
      </c>
      <c r="J76" s="70">
        <v>0</v>
      </c>
      <c r="K76" s="70">
        <v>2.9976664016703491</v>
      </c>
      <c r="L76" s="70">
        <v>0.11829120965871631</v>
      </c>
      <c r="M76" s="70">
        <v>1.6744027888438104</v>
      </c>
      <c r="N76" s="70">
        <v>8.4960323870882037E-2</v>
      </c>
      <c r="O76" s="70">
        <v>0</v>
      </c>
      <c r="P76" s="70">
        <v>0.46272737443470646</v>
      </c>
      <c r="Q76" s="70">
        <v>0</v>
      </c>
      <c r="R76" s="70">
        <v>0.55017960347684003</v>
      </c>
      <c r="S76" s="70">
        <v>13.637685216502177</v>
      </c>
    </row>
    <row r="77" spans="1:19">
      <c r="A77" t="s">
        <v>48</v>
      </c>
      <c r="B77" s="69" t="s">
        <v>117</v>
      </c>
      <c r="C77" s="70">
        <v>3.0551714693707765E-2</v>
      </c>
      <c r="D77" s="70">
        <v>0</v>
      </c>
      <c r="E77" s="70">
        <v>7.0089465056321743E-2</v>
      </c>
      <c r="F77" s="70">
        <v>0</v>
      </c>
      <c r="G77" s="70">
        <v>2.104882321088918</v>
      </c>
      <c r="H77" s="70">
        <v>0</v>
      </c>
      <c r="I77" s="70">
        <v>0</v>
      </c>
      <c r="J77" s="70">
        <v>0</v>
      </c>
      <c r="K77" s="70">
        <v>0</v>
      </c>
      <c r="L77" s="70">
        <v>8.2430151046898104E-2</v>
      </c>
      <c r="M77" s="70">
        <v>3.4762301754263092E-3</v>
      </c>
      <c r="N77" s="70">
        <v>0.37476459285766439</v>
      </c>
      <c r="O77" s="70">
        <v>0.16146031006348949</v>
      </c>
      <c r="P77" s="70">
        <v>0.38092894992693971</v>
      </c>
      <c r="Q77" s="70">
        <v>0.50549607859047008</v>
      </c>
      <c r="R77" s="70">
        <v>3.0975131804753726</v>
      </c>
      <c r="S77" s="70">
        <v>6.8115929939752391</v>
      </c>
    </row>
    <row r="78" spans="1:19">
      <c r="A78" t="s">
        <v>48</v>
      </c>
      <c r="B78" s="69" t="s">
        <v>118</v>
      </c>
      <c r="C78" s="70">
        <v>1.3109064656717351E-2</v>
      </c>
      <c r="D78" s="70">
        <v>2.4020504329473447</v>
      </c>
      <c r="E78" s="70">
        <v>6.2038058583727462E-2</v>
      </c>
      <c r="F78" s="70">
        <v>0</v>
      </c>
      <c r="G78" s="70">
        <v>0</v>
      </c>
      <c r="H78" s="70">
        <v>2.8917306122033675</v>
      </c>
      <c r="I78" s="70">
        <v>0</v>
      </c>
      <c r="J78" s="70">
        <v>0</v>
      </c>
      <c r="K78" s="70">
        <v>0</v>
      </c>
      <c r="L78" s="70">
        <v>0.12580958998846192</v>
      </c>
      <c r="M78" s="70">
        <v>0.93340985389527731</v>
      </c>
      <c r="N78" s="70">
        <v>2.0057834240768542</v>
      </c>
      <c r="O78" s="70">
        <v>0</v>
      </c>
      <c r="P78" s="70">
        <v>0.30225416925095772</v>
      </c>
      <c r="Q78" s="70">
        <v>0.1496550809204038</v>
      </c>
      <c r="R78" s="70">
        <v>1.257358230008256</v>
      </c>
      <c r="S78" s="70">
        <v>10.143198516531186</v>
      </c>
    </row>
    <row r="79" spans="1:19">
      <c r="A79" t="s">
        <v>48</v>
      </c>
      <c r="B79" s="69" t="s">
        <v>119</v>
      </c>
      <c r="C79" s="70">
        <v>8.0122023071513837E-3</v>
      </c>
      <c r="D79" s="70">
        <v>0</v>
      </c>
      <c r="E79" s="70">
        <v>4.0588521449864245E-2</v>
      </c>
      <c r="F79" s="70">
        <v>0.14539309353904528</v>
      </c>
      <c r="G79" s="70">
        <v>0</v>
      </c>
      <c r="H79" s="70">
        <v>0.53065835660877925</v>
      </c>
      <c r="I79" s="70">
        <v>0</v>
      </c>
      <c r="J79" s="70">
        <v>0</v>
      </c>
      <c r="K79" s="70">
        <v>0</v>
      </c>
      <c r="L79" s="70">
        <v>6.6011877836803734E-2</v>
      </c>
      <c r="M79" s="70">
        <v>1.9668452209153031</v>
      </c>
      <c r="N79" s="70">
        <v>1.0715001881440642</v>
      </c>
      <c r="O79" s="70">
        <v>1.1413630631810108</v>
      </c>
      <c r="P79" s="70">
        <v>0.65599191017483349</v>
      </c>
      <c r="Q79" s="70">
        <v>0.11768746794230678</v>
      </c>
      <c r="R79" s="70">
        <v>3.0890869265288501E-2</v>
      </c>
      <c r="S79" s="70">
        <v>5.7749427713647492</v>
      </c>
    </row>
    <row r="80" spans="1:19">
      <c r="A80" t="s">
        <v>48</v>
      </c>
      <c r="B80" s="69" t="s">
        <v>120</v>
      </c>
      <c r="C80" s="70">
        <v>1.4066529989218424E-2</v>
      </c>
      <c r="D80" s="70">
        <v>0</v>
      </c>
      <c r="E80" s="70">
        <v>3.0815459000276491E-2</v>
      </c>
      <c r="F80" s="70">
        <v>0</v>
      </c>
      <c r="G80" s="70">
        <v>0</v>
      </c>
      <c r="H80" s="70">
        <v>0</v>
      </c>
      <c r="I80" s="70">
        <v>0</v>
      </c>
      <c r="J80" s="70">
        <v>0</v>
      </c>
      <c r="K80" s="70">
        <v>0</v>
      </c>
      <c r="L80" s="70">
        <v>8.9805893132194115E-2</v>
      </c>
      <c r="M80" s="70">
        <v>5.235164289335593</v>
      </c>
      <c r="N80" s="70">
        <v>0.69387705231806063</v>
      </c>
      <c r="O80" s="70">
        <v>0.3434896300668413</v>
      </c>
      <c r="P80" s="70">
        <v>0.29973828203534936</v>
      </c>
      <c r="Q80" s="70">
        <v>0</v>
      </c>
      <c r="R80" s="70">
        <v>0.29104669832852537</v>
      </c>
      <c r="S80" s="70">
        <v>6.9980038342059743</v>
      </c>
    </row>
    <row r="81" spans="1:19">
      <c r="A81" t="s">
        <v>48</v>
      </c>
      <c r="B81" s="69" t="s">
        <v>121</v>
      </c>
      <c r="C81" s="70">
        <v>1.3582172552023764E-2</v>
      </c>
      <c r="D81" s="70">
        <v>0</v>
      </c>
      <c r="E81" s="70">
        <v>1.7006762350742832E-2</v>
      </c>
      <c r="F81" s="70">
        <v>0</v>
      </c>
      <c r="G81" s="70">
        <v>1.0397402041368409E-2</v>
      </c>
      <c r="H81" s="70">
        <v>0</v>
      </c>
      <c r="I81" s="70">
        <v>0</v>
      </c>
      <c r="J81" s="70">
        <v>0</v>
      </c>
      <c r="K81" s="70">
        <v>0</v>
      </c>
      <c r="L81" s="70">
        <v>6.9725639573141152E-2</v>
      </c>
      <c r="M81" s="70">
        <v>1.8695058525281638E-2</v>
      </c>
      <c r="N81" s="70">
        <v>0.11860481770200604</v>
      </c>
      <c r="O81" s="70">
        <v>1.0072205305014492</v>
      </c>
      <c r="P81" s="70">
        <v>0.18422121203225572</v>
      </c>
      <c r="Q81" s="70">
        <v>0</v>
      </c>
      <c r="R81" s="70">
        <v>1.1282252501047196E-2</v>
      </c>
      <c r="S81" s="70">
        <v>1.4507358477799812</v>
      </c>
    </row>
    <row r="82" spans="1:19">
      <c r="A82" t="s">
        <v>48</v>
      </c>
      <c r="B82" s="69" t="s">
        <v>122</v>
      </c>
      <c r="C82" s="70">
        <v>9.8830654171120358E-3</v>
      </c>
      <c r="D82" s="70">
        <v>0</v>
      </c>
      <c r="E82" s="70">
        <v>1.7628020615234163E-2</v>
      </c>
      <c r="F82" s="70">
        <v>0</v>
      </c>
      <c r="G82" s="70">
        <v>0</v>
      </c>
      <c r="H82" s="70">
        <v>0</v>
      </c>
      <c r="I82" s="70">
        <v>0</v>
      </c>
      <c r="J82" s="70">
        <v>0</v>
      </c>
      <c r="K82" s="70">
        <v>0</v>
      </c>
      <c r="L82" s="70">
        <v>7.2266168568281941E-2</v>
      </c>
      <c r="M82" s="70">
        <v>0</v>
      </c>
      <c r="N82" s="70">
        <v>0</v>
      </c>
      <c r="O82" s="70">
        <v>0</v>
      </c>
      <c r="P82" s="70">
        <v>0.1584060638935938</v>
      </c>
      <c r="Q82" s="70">
        <v>0</v>
      </c>
      <c r="R82" s="70">
        <v>1.2113546069260295E-2</v>
      </c>
      <c r="S82" s="70">
        <v>0.27029686456319268</v>
      </c>
    </row>
    <row r="83" spans="1:19">
      <c r="A83" t="s">
        <v>48</v>
      </c>
      <c r="B83" s="69" t="s">
        <v>123</v>
      </c>
      <c r="C83" s="70">
        <v>1.2397529838869659E-2</v>
      </c>
      <c r="D83" s="70">
        <v>0</v>
      </c>
      <c r="E83" s="70">
        <v>2.1224568552732137E-2</v>
      </c>
      <c r="F83" s="70">
        <v>0</v>
      </c>
      <c r="G83" s="70">
        <v>9.2303467101935155E-3</v>
      </c>
      <c r="H83" s="70">
        <v>5.6603558038270663E-2</v>
      </c>
      <c r="I83" s="70">
        <v>0</v>
      </c>
      <c r="J83" s="70">
        <v>0</v>
      </c>
      <c r="K83" s="70">
        <v>0</v>
      </c>
      <c r="L83" s="70">
        <v>4.5041433345545556E-2</v>
      </c>
      <c r="M83" s="70">
        <v>2.1534069887252372E-4</v>
      </c>
      <c r="N83" s="70">
        <v>3.5004333622552508E-3</v>
      </c>
      <c r="O83" s="70">
        <v>0</v>
      </c>
      <c r="P83" s="70">
        <v>0.12563928952067727</v>
      </c>
      <c r="Q83" s="70">
        <v>0</v>
      </c>
      <c r="R83" s="70">
        <v>0.25977585274433679</v>
      </c>
      <c r="S83" s="70">
        <v>0.5336283528115473</v>
      </c>
    </row>
    <row r="84" spans="1:19">
      <c r="A84" t="s">
        <v>48</v>
      </c>
      <c r="B84" s="69" t="s">
        <v>124</v>
      </c>
      <c r="C84" s="70">
        <v>7.7937666849781095E-3</v>
      </c>
      <c r="D84" s="70">
        <v>0</v>
      </c>
      <c r="E84" s="70">
        <v>1.5378795221897334E-2</v>
      </c>
      <c r="F84" s="70">
        <v>0</v>
      </c>
      <c r="G84" s="70">
        <v>0</v>
      </c>
      <c r="H84" s="70">
        <v>0</v>
      </c>
      <c r="I84" s="70">
        <v>0</v>
      </c>
      <c r="J84" s="70">
        <v>0</v>
      </c>
      <c r="K84" s="70">
        <v>0</v>
      </c>
      <c r="L84" s="70">
        <v>7.2274414674016185E-2</v>
      </c>
      <c r="M84" s="70">
        <v>3.9193775764879035E-2</v>
      </c>
      <c r="N84" s="70">
        <v>0.27752367818788226</v>
      </c>
      <c r="O84" s="70">
        <v>0</v>
      </c>
      <c r="P84" s="70">
        <v>0.13584371098500014</v>
      </c>
      <c r="Q84" s="70">
        <v>0</v>
      </c>
      <c r="R84" s="70">
        <v>0.14346943043184623</v>
      </c>
      <c r="S84" s="70">
        <v>0.69147757195088388</v>
      </c>
    </row>
    <row r="85" spans="1:19">
      <c r="A85" t="s">
        <v>48</v>
      </c>
      <c r="B85" s="69" t="s">
        <v>125</v>
      </c>
      <c r="C85" s="70">
        <v>7.8972201799434316E-3</v>
      </c>
      <c r="D85" s="70">
        <v>0</v>
      </c>
      <c r="E85" s="70">
        <v>1.4299249798865432E-2</v>
      </c>
      <c r="F85" s="70">
        <v>0</v>
      </c>
      <c r="G85" s="70">
        <v>0</v>
      </c>
      <c r="H85" s="70">
        <v>0</v>
      </c>
      <c r="I85" s="70">
        <v>0</v>
      </c>
      <c r="J85" s="70">
        <v>0</v>
      </c>
      <c r="K85" s="70">
        <v>0</v>
      </c>
      <c r="L85" s="70">
        <v>7.6384271616802835E-2</v>
      </c>
      <c r="M85" s="70">
        <v>0.24710514754113433</v>
      </c>
      <c r="N85" s="70">
        <v>3.9011039415878024E-2</v>
      </c>
      <c r="O85" s="70">
        <v>0</v>
      </c>
      <c r="P85" s="70">
        <v>9.9434268914478707E-2</v>
      </c>
      <c r="Q85" s="70">
        <v>0</v>
      </c>
      <c r="R85" s="70">
        <v>1.0100868432793675E-2</v>
      </c>
      <c r="S85" s="70">
        <v>0.49423206590012114</v>
      </c>
    </row>
    <row r="86" spans="1:19">
      <c r="A86" t="s">
        <v>48</v>
      </c>
      <c r="B86" s="69" t="s">
        <v>126</v>
      </c>
      <c r="C86" s="70">
        <v>8.2198095227727919E-3</v>
      </c>
      <c r="D86" s="70">
        <v>0</v>
      </c>
      <c r="E86" s="70">
        <v>2.169423316449226E-2</v>
      </c>
      <c r="F86" s="70">
        <v>0</v>
      </c>
      <c r="G86" s="70">
        <v>1.0397402041368409E-2</v>
      </c>
      <c r="H86" s="70">
        <v>0</v>
      </c>
      <c r="I86" s="70">
        <v>0</v>
      </c>
      <c r="J86" s="70">
        <v>0</v>
      </c>
      <c r="K86" s="70">
        <v>0</v>
      </c>
      <c r="L86" s="70">
        <v>3.7724275877103253E-2</v>
      </c>
      <c r="M86" s="70">
        <v>1.0430867296236102E-3</v>
      </c>
      <c r="N86" s="70">
        <v>0</v>
      </c>
      <c r="O86" s="70">
        <v>0</v>
      </c>
      <c r="P86" s="70">
        <v>0.1530675561363779</v>
      </c>
      <c r="Q86" s="70">
        <v>0</v>
      </c>
      <c r="R86" s="70">
        <v>8.5879031003059936E-3</v>
      </c>
      <c r="S86" s="70">
        <v>0.24073426657207619</v>
      </c>
    </row>
    <row r="87" spans="1:19">
      <c r="A87" t="s">
        <v>48</v>
      </c>
      <c r="B87" s="69" t="s">
        <v>127</v>
      </c>
      <c r="C87" s="70">
        <v>1.0315033256233619E-2</v>
      </c>
      <c r="D87" s="70">
        <v>0</v>
      </c>
      <c r="E87" s="70">
        <v>1.144596612879667E-2</v>
      </c>
      <c r="F87" s="70">
        <v>0</v>
      </c>
      <c r="G87" s="70">
        <v>1.0397402041368409E-2</v>
      </c>
      <c r="H87" s="70">
        <v>0</v>
      </c>
      <c r="I87" s="70">
        <v>0</v>
      </c>
      <c r="J87" s="70">
        <v>0</v>
      </c>
      <c r="K87" s="70">
        <v>0</v>
      </c>
      <c r="L87" s="70">
        <v>4.328436261552504E-2</v>
      </c>
      <c r="M87" s="70">
        <v>4.1368500114344897E-3</v>
      </c>
      <c r="N87" s="70">
        <v>0</v>
      </c>
      <c r="O87" s="70">
        <v>0</v>
      </c>
      <c r="P87" s="70">
        <v>8.5402587466802515E-2</v>
      </c>
      <c r="Q87" s="70">
        <v>0</v>
      </c>
      <c r="R87" s="70">
        <v>0.58588861462012076</v>
      </c>
      <c r="S87" s="70">
        <v>0.75087081614009321</v>
      </c>
    </row>
    <row r="88" spans="1:19">
      <c r="A88" t="s">
        <v>48</v>
      </c>
      <c r="B88" s="69" t="s">
        <v>128</v>
      </c>
      <c r="C88" s="70">
        <v>1.120573417123083E-2</v>
      </c>
      <c r="D88" s="70">
        <v>1.6831461624779109E-2</v>
      </c>
      <c r="E88" s="70">
        <v>9.6763697961890216E-3</v>
      </c>
      <c r="F88" s="70">
        <v>0</v>
      </c>
      <c r="G88" s="70">
        <v>0</v>
      </c>
      <c r="H88" s="70">
        <v>0</v>
      </c>
      <c r="I88" s="70">
        <v>0</v>
      </c>
      <c r="J88" s="70">
        <v>0</v>
      </c>
      <c r="K88" s="70">
        <v>0</v>
      </c>
      <c r="L88" s="70">
        <v>2.5199065139126731E-2</v>
      </c>
      <c r="M88" s="70">
        <v>0</v>
      </c>
      <c r="N88" s="70">
        <v>0</v>
      </c>
      <c r="O88" s="70">
        <v>0</v>
      </c>
      <c r="P88" s="70">
        <v>8.0431775191826205E-2</v>
      </c>
      <c r="Q88" s="70">
        <v>0</v>
      </c>
      <c r="R88" s="70">
        <v>3.0516250945982648E-2</v>
      </c>
      <c r="S88" s="70">
        <v>0.17386065686895336</v>
      </c>
    </row>
    <row r="89" spans="1:19">
      <c r="A89" t="s">
        <v>48</v>
      </c>
      <c r="B89" s="69" t="s">
        <v>129</v>
      </c>
      <c r="C89" s="70">
        <v>4.1186938338206858E-3</v>
      </c>
      <c r="D89" s="70">
        <v>0</v>
      </c>
      <c r="E89" s="70">
        <v>1.6529761797631437E-2</v>
      </c>
      <c r="F89" s="70">
        <v>0</v>
      </c>
      <c r="G89" s="70">
        <v>0</v>
      </c>
      <c r="H89" s="70">
        <v>0</v>
      </c>
      <c r="I89" s="70">
        <v>0</v>
      </c>
      <c r="J89" s="70">
        <v>0</v>
      </c>
      <c r="K89" s="70">
        <v>0</v>
      </c>
      <c r="L89" s="70">
        <v>2.7418107446390394E-2</v>
      </c>
      <c r="M89" s="70">
        <v>0</v>
      </c>
      <c r="N89" s="70">
        <v>1.7250616453125645E-2</v>
      </c>
      <c r="O89" s="70">
        <v>9.0262280017938679E-3</v>
      </c>
      <c r="P89" s="70">
        <v>7.794279766895329E-2</v>
      </c>
      <c r="Q89" s="70">
        <v>0</v>
      </c>
      <c r="R89" s="70">
        <v>0.18029663413772923</v>
      </c>
      <c r="S89" s="70">
        <v>0.33258283933929533</v>
      </c>
    </row>
    <row r="90" spans="1:19">
      <c r="A90" t="s">
        <v>48</v>
      </c>
      <c r="B90" s="69" t="s">
        <v>130</v>
      </c>
      <c r="C90" s="70">
        <v>2.8591543711193879E-3</v>
      </c>
      <c r="D90" s="70">
        <v>0</v>
      </c>
      <c r="E90" s="70">
        <v>8.1627604178109436E-3</v>
      </c>
      <c r="F90" s="70">
        <v>0</v>
      </c>
      <c r="G90" s="70">
        <v>0</v>
      </c>
      <c r="H90" s="70">
        <v>0</v>
      </c>
      <c r="I90" s="70">
        <v>0</v>
      </c>
      <c r="J90" s="70">
        <v>0</v>
      </c>
      <c r="K90" s="70">
        <v>0</v>
      </c>
      <c r="L90" s="70">
        <v>2.4548142729877043E-2</v>
      </c>
      <c r="M90" s="70">
        <v>5.5643811118955E-4</v>
      </c>
      <c r="N90" s="70">
        <v>0</v>
      </c>
      <c r="O90" s="70">
        <v>0</v>
      </c>
      <c r="P90" s="70">
        <v>7.2326905078995196E-2</v>
      </c>
      <c r="Q90" s="70">
        <v>0</v>
      </c>
      <c r="R90" s="70">
        <v>0.43163727656707707</v>
      </c>
      <c r="S90" s="70">
        <v>0.54009067727628235</v>
      </c>
    </row>
    <row r="91" spans="1:19">
      <c r="A91" t="s">
        <v>48</v>
      </c>
      <c r="B91" s="69" t="s">
        <v>131</v>
      </c>
      <c r="C91" s="70">
        <v>3.056405608575119E-3</v>
      </c>
      <c r="D91" s="70">
        <v>0</v>
      </c>
      <c r="E91" s="70">
        <v>1.7951235278566458E-2</v>
      </c>
      <c r="F91" s="70">
        <v>0</v>
      </c>
      <c r="G91" s="70">
        <v>0</v>
      </c>
      <c r="H91" s="70">
        <v>0</v>
      </c>
      <c r="I91" s="70">
        <v>3.8497105446825941E-2</v>
      </c>
      <c r="J91" s="70">
        <v>0</v>
      </c>
      <c r="K91" s="70">
        <v>0</v>
      </c>
      <c r="L91" s="70">
        <v>3.4520501008332261E-2</v>
      </c>
      <c r="M91" s="70">
        <v>7.0512321874574013E-3</v>
      </c>
      <c r="N91" s="70">
        <v>0</v>
      </c>
      <c r="O91" s="70">
        <v>0</v>
      </c>
      <c r="P91" s="70">
        <v>4.5659137773469638E-2</v>
      </c>
      <c r="Q91" s="70">
        <v>0</v>
      </c>
      <c r="R91" s="70">
        <v>7.404282282795549E-3</v>
      </c>
      <c r="S91" s="70">
        <v>0.15413989958585717</v>
      </c>
    </row>
    <row r="92" spans="1:19">
      <c r="A92" t="s">
        <v>48</v>
      </c>
      <c r="B92" s="69" t="s">
        <v>132</v>
      </c>
      <c r="C92" s="70">
        <v>4.7834775302142418E-3</v>
      </c>
      <c r="D92" s="70">
        <v>0</v>
      </c>
      <c r="E92" s="70">
        <v>9.3687352007005842E-3</v>
      </c>
      <c r="F92" s="70">
        <v>0</v>
      </c>
      <c r="G92" s="70">
        <v>0</v>
      </c>
      <c r="H92" s="70">
        <v>0</v>
      </c>
      <c r="I92" s="70">
        <v>0</v>
      </c>
      <c r="J92" s="70">
        <v>0</v>
      </c>
      <c r="K92" s="70">
        <v>0</v>
      </c>
      <c r="L92" s="70">
        <v>1.9871829011927744E-2</v>
      </c>
      <c r="M92" s="70">
        <v>7.917219641392137E-3</v>
      </c>
      <c r="N92" s="70">
        <v>0</v>
      </c>
      <c r="O92" s="70">
        <v>0</v>
      </c>
      <c r="P92" s="70">
        <v>4.4167950106896114E-2</v>
      </c>
      <c r="Q92" s="70">
        <v>0</v>
      </c>
      <c r="R92" s="70">
        <v>2.8741032110616516E-2</v>
      </c>
      <c r="S92" s="70">
        <v>0.11485024360183615</v>
      </c>
    </row>
    <row r="93" spans="1:19">
      <c r="A93" t="s">
        <v>48</v>
      </c>
      <c r="B93" s="69" t="s">
        <v>133</v>
      </c>
      <c r="C93" s="70">
        <v>2.0187290546225256E-3</v>
      </c>
      <c r="D93" s="70">
        <v>0</v>
      </c>
      <c r="E93" s="70">
        <v>5.9985525924446392E-3</v>
      </c>
      <c r="F93" s="70">
        <v>0</v>
      </c>
      <c r="G93" s="70">
        <v>0</v>
      </c>
      <c r="H93" s="70">
        <v>0</v>
      </c>
      <c r="I93" s="70">
        <v>0</v>
      </c>
      <c r="J93" s="70">
        <v>6.2226148411284044E-2</v>
      </c>
      <c r="K93" s="70">
        <v>0</v>
      </c>
      <c r="L93" s="70">
        <v>1.8513583022743418E-2</v>
      </c>
      <c r="M93" s="70">
        <v>0</v>
      </c>
      <c r="N93" s="70">
        <v>1.7819469840211433E-2</v>
      </c>
      <c r="O93" s="70">
        <v>0</v>
      </c>
      <c r="P93" s="70">
        <v>3.4866276297492504E-2</v>
      </c>
      <c r="Q93" s="70">
        <v>0</v>
      </c>
      <c r="R93" s="70">
        <v>3.8354167371785763E-3</v>
      </c>
      <c r="S93" s="70">
        <v>0.14527817595586612</v>
      </c>
    </row>
    <row r="94" spans="1:19">
      <c r="A94" t="s">
        <v>48</v>
      </c>
      <c r="B94" s="69" t="s">
        <v>134</v>
      </c>
      <c r="C94" s="70">
        <v>1.6462360099041007E-3</v>
      </c>
      <c r="D94" s="70">
        <v>0</v>
      </c>
      <c r="E94" s="70">
        <v>2.1435079396923129E-3</v>
      </c>
      <c r="F94" s="70">
        <v>0</v>
      </c>
      <c r="G94" s="70">
        <v>0</v>
      </c>
      <c r="H94" s="70">
        <v>0</v>
      </c>
      <c r="I94" s="70">
        <v>0</v>
      </c>
      <c r="J94" s="70">
        <v>5.5241580732465323E-2</v>
      </c>
      <c r="K94" s="70">
        <v>0</v>
      </c>
      <c r="L94" s="70">
        <v>2.0963368996939735E-2</v>
      </c>
      <c r="M94" s="70">
        <v>0.13999258128389869</v>
      </c>
      <c r="N94" s="70">
        <v>1.4326445130620868E-2</v>
      </c>
      <c r="O94" s="70">
        <v>0</v>
      </c>
      <c r="P94" s="70">
        <v>4.9963830518834129E-2</v>
      </c>
      <c r="Q94" s="70">
        <v>0</v>
      </c>
      <c r="R94" s="70">
        <v>9.6836717723860488E-3</v>
      </c>
      <c r="S94" s="70">
        <v>0.29396122238443922</v>
      </c>
    </row>
    <row r="95" spans="1:19">
      <c r="A95" t="s">
        <v>48</v>
      </c>
      <c r="B95" s="69" t="s">
        <v>135</v>
      </c>
      <c r="C95" s="70">
        <v>1.3895213748167379E-3</v>
      </c>
      <c r="D95" s="70">
        <v>0</v>
      </c>
      <c r="E95" s="70">
        <v>4.1554172821687274E-3</v>
      </c>
      <c r="F95" s="70">
        <v>5.533617739172783</v>
      </c>
      <c r="G95" s="70">
        <v>0</v>
      </c>
      <c r="H95" s="70">
        <v>0</v>
      </c>
      <c r="I95" s="70">
        <v>0</v>
      </c>
      <c r="J95" s="70">
        <v>0.12445229682256809</v>
      </c>
      <c r="K95" s="70">
        <v>0</v>
      </c>
      <c r="L95" s="70">
        <v>3.0068931286470146E-2</v>
      </c>
      <c r="M95" s="70">
        <v>0.31613369070332453</v>
      </c>
      <c r="N95" s="70">
        <v>0</v>
      </c>
      <c r="O95" s="70">
        <v>0.1128278500224198</v>
      </c>
      <c r="P95" s="70">
        <v>4.2426650914649144E-2</v>
      </c>
      <c r="Q95" s="70">
        <v>0</v>
      </c>
      <c r="R95" s="70">
        <v>2.0812779618317734E-3</v>
      </c>
      <c r="S95" s="70">
        <v>6.1671533755409769</v>
      </c>
    </row>
    <row r="96" spans="1:19">
      <c r="A96" t="s">
        <v>48</v>
      </c>
      <c r="B96" s="69" t="s">
        <v>136</v>
      </c>
      <c r="C96" s="70">
        <v>9.42265320718505E-4</v>
      </c>
      <c r="D96" s="70">
        <v>0</v>
      </c>
      <c r="E96" s="70">
        <v>4.2680533506374019E-3</v>
      </c>
      <c r="F96" s="70">
        <v>0</v>
      </c>
      <c r="G96" s="70">
        <v>4.2005423719404966E-2</v>
      </c>
      <c r="H96" s="70">
        <v>0</v>
      </c>
      <c r="I96" s="70">
        <v>0</v>
      </c>
      <c r="J96" s="70">
        <v>0</v>
      </c>
      <c r="K96" s="70">
        <v>0</v>
      </c>
      <c r="L96" s="70">
        <v>2.5477556443872729E-2</v>
      </c>
      <c r="M96" s="70">
        <v>5.9012678454664069E-3</v>
      </c>
      <c r="N96" s="70">
        <v>0</v>
      </c>
      <c r="O96" s="70">
        <v>0</v>
      </c>
      <c r="P96" s="70">
        <v>1.8222936621882013E-2</v>
      </c>
      <c r="Q96" s="70">
        <v>0</v>
      </c>
      <c r="R96" s="70">
        <v>1.8900123125931145E-3</v>
      </c>
      <c r="S96" s="70">
        <v>9.8707515614535168E-2</v>
      </c>
    </row>
    <row r="97" spans="1:19">
      <c r="A97" t="s">
        <v>48</v>
      </c>
      <c r="B97" s="69" t="s">
        <v>137</v>
      </c>
      <c r="C97" s="70">
        <v>1.1713578351546516E-3</v>
      </c>
      <c r="D97" s="70">
        <v>0</v>
      </c>
      <c r="E97" s="70">
        <v>1.9998650797283801E-3</v>
      </c>
      <c r="F97" s="70">
        <v>0</v>
      </c>
      <c r="G97" s="70">
        <v>0</v>
      </c>
      <c r="H97" s="70">
        <v>0</v>
      </c>
      <c r="I97" s="70">
        <v>0</v>
      </c>
      <c r="J97" s="70">
        <v>0</v>
      </c>
      <c r="K97" s="70">
        <v>0</v>
      </c>
      <c r="L97" s="70">
        <v>1.7809387547739419E-2</v>
      </c>
      <c r="M97" s="70">
        <v>1.2733666511010711E-2</v>
      </c>
      <c r="N97" s="70">
        <v>0</v>
      </c>
      <c r="O97" s="70">
        <v>0</v>
      </c>
      <c r="P97" s="70">
        <v>1.2994402347828782E-2</v>
      </c>
      <c r="Q97" s="70">
        <v>0</v>
      </c>
      <c r="R97" s="70">
        <v>1.4521864388541417E-3</v>
      </c>
      <c r="S97" s="70">
        <v>4.8160865759996341E-2</v>
      </c>
    </row>
    <row r="98" spans="1:19">
      <c r="A98" t="s">
        <v>48</v>
      </c>
      <c r="B98" s="69" t="s">
        <v>138</v>
      </c>
      <c r="C98" s="70">
        <v>7.8617249675083656E-4</v>
      </c>
      <c r="D98" s="70">
        <v>0</v>
      </c>
      <c r="E98" s="70">
        <v>2.0902286603980968E-3</v>
      </c>
      <c r="F98" s="70">
        <v>0</v>
      </c>
      <c r="G98" s="70">
        <v>1.87948202089924</v>
      </c>
      <c r="H98" s="70">
        <v>1.1401983608215946</v>
      </c>
      <c r="I98" s="70">
        <v>0</v>
      </c>
      <c r="J98" s="70">
        <v>0</v>
      </c>
      <c r="K98" s="70">
        <v>0</v>
      </c>
      <c r="L98" s="70">
        <v>2.9469998210878146E-2</v>
      </c>
      <c r="M98" s="70">
        <v>0</v>
      </c>
      <c r="N98" s="70">
        <v>0</v>
      </c>
      <c r="O98" s="70">
        <v>0</v>
      </c>
      <c r="P98" s="70">
        <v>1.6734418992967903E-2</v>
      </c>
      <c r="Q98" s="70">
        <v>0</v>
      </c>
      <c r="R98" s="70">
        <v>3.2043251654876315E-3</v>
      </c>
      <c r="S98" s="70">
        <v>3.0719655252474354</v>
      </c>
    </row>
    <row r="99" spans="1:19">
      <c r="A99" t="s">
        <v>48</v>
      </c>
      <c r="B99" s="69" t="s">
        <v>139</v>
      </c>
      <c r="C99" s="70">
        <v>6.324226661575949E-4</v>
      </c>
      <c r="D99" s="70">
        <v>0</v>
      </c>
      <c r="E99" s="70">
        <v>1.3460938188440963E-3</v>
      </c>
      <c r="F99" s="70">
        <v>0</v>
      </c>
      <c r="G99" s="70">
        <v>0</v>
      </c>
      <c r="H99" s="70">
        <v>0</v>
      </c>
      <c r="I99" s="70">
        <v>0</v>
      </c>
      <c r="J99" s="70">
        <v>0</v>
      </c>
      <c r="K99" s="70">
        <v>0</v>
      </c>
      <c r="L99" s="70">
        <v>2.5113173006833023E-2</v>
      </c>
      <c r="M99" s="70">
        <v>0</v>
      </c>
      <c r="N99" s="70">
        <v>0</v>
      </c>
      <c r="O99" s="70">
        <v>5.546184842302182E-4</v>
      </c>
      <c r="P99" s="70">
        <v>1.4060140722605752E-2</v>
      </c>
      <c r="Q99" s="70">
        <v>0</v>
      </c>
      <c r="R99" s="70">
        <v>1.0328024885062348E-3</v>
      </c>
      <c r="S99" s="70">
        <v>4.2739251187185801E-2</v>
      </c>
    </row>
    <row r="100" spans="1:19">
      <c r="A100" t="s">
        <v>48</v>
      </c>
      <c r="B100" s="69" t="s">
        <v>140</v>
      </c>
      <c r="C100" s="70">
        <v>7.2476378332275715E-4</v>
      </c>
      <c r="D100" s="70">
        <v>1.8959577462394961E-2</v>
      </c>
      <c r="E100" s="70">
        <v>1.3326854467248239E-3</v>
      </c>
      <c r="F100" s="70">
        <v>0</v>
      </c>
      <c r="G100" s="70">
        <v>0</v>
      </c>
      <c r="H100" s="70">
        <v>0</v>
      </c>
      <c r="I100" s="70">
        <v>4.3364555560792439E-2</v>
      </c>
      <c r="J100" s="70">
        <v>0</v>
      </c>
      <c r="K100" s="70">
        <v>0</v>
      </c>
      <c r="L100" s="70">
        <v>1.6620470565621659E-2</v>
      </c>
      <c r="M100" s="70">
        <v>3.0148529239966138E-3</v>
      </c>
      <c r="N100" s="70">
        <v>0</v>
      </c>
      <c r="O100" s="70">
        <v>0</v>
      </c>
      <c r="P100" s="70">
        <v>0.11719616473678229</v>
      </c>
      <c r="Q100" s="70">
        <v>0</v>
      </c>
      <c r="R100" s="70">
        <v>1.6539465182816571E-3</v>
      </c>
      <c r="S100" s="70">
        <v>0.20286701699762943</v>
      </c>
    </row>
    <row r="101" spans="1:19">
      <c r="A101" t="s">
        <v>48</v>
      </c>
      <c r="B101" s="69" t="s">
        <v>141</v>
      </c>
      <c r="C101" s="70">
        <v>6.0112993600291986E-4</v>
      </c>
      <c r="D101" s="70">
        <v>0</v>
      </c>
      <c r="E101" s="70">
        <v>2.1503539753791046E-3</v>
      </c>
      <c r="F101" s="70">
        <v>0</v>
      </c>
      <c r="G101" s="70">
        <v>0</v>
      </c>
      <c r="H101" s="70">
        <v>0</v>
      </c>
      <c r="I101" s="70">
        <v>0</v>
      </c>
      <c r="J101" s="70">
        <v>0</v>
      </c>
      <c r="K101" s="70">
        <v>0</v>
      </c>
      <c r="L101" s="70">
        <v>8.7138041826939627E-3</v>
      </c>
      <c r="M101" s="70">
        <v>4.2585180615617446E-5</v>
      </c>
      <c r="N101" s="70">
        <v>0.38308351282833986</v>
      </c>
      <c r="O101" s="70">
        <v>0.6104538532168533</v>
      </c>
      <c r="P101" s="70">
        <v>1.4024033431624616E-2</v>
      </c>
      <c r="Q101" s="70">
        <v>0</v>
      </c>
      <c r="R101" s="70">
        <v>1.1722146363482011E-3</v>
      </c>
      <c r="S101" s="70">
        <v>1.0202414873879206</v>
      </c>
    </row>
    <row r="102" spans="1:19">
      <c r="A102" t="s">
        <v>48</v>
      </c>
      <c r="B102" s="69" t="s">
        <v>142</v>
      </c>
      <c r="C102" s="70">
        <v>2.1991822158184959E-4</v>
      </c>
      <c r="D102" s="70">
        <v>0</v>
      </c>
      <c r="E102" s="70">
        <v>9.8367917450126185E-4</v>
      </c>
      <c r="F102" s="70">
        <v>0</v>
      </c>
      <c r="G102" s="70">
        <v>0</v>
      </c>
      <c r="H102" s="70">
        <v>0</v>
      </c>
      <c r="I102" s="70">
        <v>0</v>
      </c>
      <c r="J102" s="70">
        <v>0</v>
      </c>
      <c r="K102" s="70">
        <v>0</v>
      </c>
      <c r="L102" s="70">
        <v>1.946148771957823E-2</v>
      </c>
      <c r="M102" s="70">
        <v>4.1968971761718876E-4</v>
      </c>
      <c r="N102" s="70">
        <v>9.3344889660507135E-5</v>
      </c>
      <c r="O102" s="70">
        <v>1.3456760442835503E-2</v>
      </c>
      <c r="P102" s="70">
        <v>9.1937426400221511E-3</v>
      </c>
      <c r="Q102" s="70">
        <v>0</v>
      </c>
      <c r="R102" s="70">
        <v>8.6511556441593029E-4</v>
      </c>
      <c r="S102" s="70">
        <v>4.4693738370312985E-2</v>
      </c>
    </row>
    <row r="103" spans="1:19">
      <c r="A103" t="s">
        <v>48</v>
      </c>
      <c r="B103" s="69" t="s">
        <v>143</v>
      </c>
      <c r="C103" s="70">
        <v>4.4823475117539147E-4</v>
      </c>
      <c r="D103" s="70">
        <v>0</v>
      </c>
      <c r="E103" s="70">
        <v>1.1537343394945054E-3</v>
      </c>
      <c r="F103" s="70">
        <v>0</v>
      </c>
      <c r="G103" s="70">
        <v>0</v>
      </c>
      <c r="H103" s="70">
        <v>0</v>
      </c>
      <c r="I103" s="70">
        <v>4.3364555560792439E-2</v>
      </c>
      <c r="J103" s="70">
        <v>0</v>
      </c>
      <c r="K103" s="70">
        <v>0</v>
      </c>
      <c r="L103" s="70">
        <v>9.9230045720410942E-3</v>
      </c>
      <c r="M103" s="70">
        <v>7.2763729264124777E-7</v>
      </c>
      <c r="N103" s="70">
        <v>0</v>
      </c>
      <c r="O103" s="70">
        <v>0</v>
      </c>
      <c r="P103" s="70">
        <v>7.6241383495698756E-3</v>
      </c>
      <c r="Q103" s="70">
        <v>0</v>
      </c>
      <c r="R103" s="70">
        <v>9.3084300667456432E-4</v>
      </c>
      <c r="S103" s="70">
        <v>6.3445238216957023E-2</v>
      </c>
    </row>
    <row r="104" spans="1:19">
      <c r="A104" t="s">
        <v>48</v>
      </c>
      <c r="B104" s="69" t="s">
        <v>144</v>
      </c>
      <c r="C104" s="70">
        <v>8.4188060808543241E-4</v>
      </c>
      <c r="D104" s="70">
        <v>1.8959577462394961E-2</v>
      </c>
      <c r="E104" s="70">
        <v>7.8617266017033671E-4</v>
      </c>
      <c r="F104" s="70">
        <v>0</v>
      </c>
      <c r="G104" s="70">
        <v>0</v>
      </c>
      <c r="H104" s="70">
        <v>0</v>
      </c>
      <c r="I104" s="70">
        <v>4.3364555560792439E-2</v>
      </c>
      <c r="J104" s="70">
        <v>0</v>
      </c>
      <c r="K104" s="70">
        <v>0</v>
      </c>
      <c r="L104" s="70">
        <v>1.7652473979659078E-2</v>
      </c>
      <c r="M104" s="70">
        <v>1.0614940819451135E-3</v>
      </c>
      <c r="N104" s="70">
        <v>4.1834011753403288E-3</v>
      </c>
      <c r="O104" s="70">
        <v>1.0129673817814933E-2</v>
      </c>
      <c r="P104" s="70">
        <v>6.7651176507013133E-3</v>
      </c>
      <c r="Q104" s="70">
        <v>0</v>
      </c>
      <c r="R104" s="70">
        <v>1.0355844185419016E-3</v>
      </c>
      <c r="S104" s="70">
        <v>0.10477993141529396</v>
      </c>
    </row>
    <row r="105" spans="1:19">
      <c r="A105" t="s">
        <v>48</v>
      </c>
      <c r="B105" s="69" t="s">
        <v>145</v>
      </c>
      <c r="C105" s="70">
        <v>6.2194035951534943E-4</v>
      </c>
      <c r="D105" s="70">
        <v>0</v>
      </c>
      <c r="E105" s="70">
        <v>5.5115353753620866E-4</v>
      </c>
      <c r="F105" s="70">
        <v>0</v>
      </c>
      <c r="G105" s="70">
        <v>0</v>
      </c>
      <c r="H105" s="70">
        <v>0</v>
      </c>
      <c r="I105" s="70">
        <v>0</v>
      </c>
      <c r="J105" s="70">
        <v>0</v>
      </c>
      <c r="K105" s="70">
        <v>0</v>
      </c>
      <c r="L105" s="70">
        <v>6.1937275087871058E-3</v>
      </c>
      <c r="M105" s="70">
        <v>0</v>
      </c>
      <c r="N105" s="70">
        <v>2.8256632127689585E-2</v>
      </c>
      <c r="O105" s="70">
        <v>0.16820950553540825</v>
      </c>
      <c r="P105" s="70">
        <v>6.5246723029162013E-3</v>
      </c>
      <c r="Q105" s="70">
        <v>0</v>
      </c>
      <c r="R105" s="70">
        <v>3.6313308267921229E-4</v>
      </c>
      <c r="S105" s="70">
        <v>0.21072076445472021</v>
      </c>
    </row>
    <row r="106" spans="1:19">
      <c r="A106" t="s">
        <v>48</v>
      </c>
      <c r="B106" s="69" t="s">
        <v>146</v>
      </c>
      <c r="C106" s="70">
        <v>4.0510551544947759E-4</v>
      </c>
      <c r="D106" s="70">
        <v>1.8959577462394961E-2</v>
      </c>
      <c r="E106" s="70">
        <v>1.1233273261854748E-3</v>
      </c>
      <c r="F106" s="70">
        <v>0</v>
      </c>
      <c r="G106" s="70">
        <v>0</v>
      </c>
      <c r="H106" s="70">
        <v>0</v>
      </c>
      <c r="I106" s="70">
        <v>0</v>
      </c>
      <c r="J106" s="70">
        <v>0</v>
      </c>
      <c r="K106" s="70">
        <v>0</v>
      </c>
      <c r="L106" s="70">
        <v>1.3244536024132003E-2</v>
      </c>
      <c r="M106" s="70">
        <v>0</v>
      </c>
      <c r="N106" s="70">
        <v>6.7030785960491279E-2</v>
      </c>
      <c r="O106" s="70">
        <v>0</v>
      </c>
      <c r="P106" s="70">
        <v>5.9065142405501092E-3</v>
      </c>
      <c r="Q106" s="70">
        <v>0</v>
      </c>
      <c r="R106" s="70">
        <v>0.14322715553234389</v>
      </c>
      <c r="S106" s="70">
        <v>0.24989700206157295</v>
      </c>
    </row>
    <row r="107" spans="1:19">
      <c r="A107" t="s">
        <v>48</v>
      </c>
      <c r="B107" s="69" t="s">
        <v>147</v>
      </c>
      <c r="C107" s="70">
        <v>5.0376300693955045E-4</v>
      </c>
      <c r="D107" s="70">
        <v>0</v>
      </c>
      <c r="E107" s="70">
        <v>7.7648171016697631E-4</v>
      </c>
      <c r="F107" s="70">
        <v>0</v>
      </c>
      <c r="G107" s="70">
        <v>0</v>
      </c>
      <c r="H107" s="70">
        <v>0</v>
      </c>
      <c r="I107" s="70">
        <v>0</v>
      </c>
      <c r="J107" s="70">
        <v>0</v>
      </c>
      <c r="K107" s="70">
        <v>0</v>
      </c>
      <c r="L107" s="70">
        <v>8.3391389082585476E-3</v>
      </c>
      <c r="M107" s="70">
        <v>0.13999258128392</v>
      </c>
      <c r="N107" s="70">
        <v>0</v>
      </c>
      <c r="O107" s="70">
        <v>0</v>
      </c>
      <c r="P107" s="70">
        <v>6.3688309367648799E-3</v>
      </c>
      <c r="Q107" s="70">
        <v>0</v>
      </c>
      <c r="R107" s="70">
        <v>1.000135558999915E-3</v>
      </c>
      <c r="S107" s="70">
        <v>0.15698093140474612</v>
      </c>
    </row>
    <row r="108" spans="1:19">
      <c r="A108" t="s">
        <v>48</v>
      </c>
      <c r="B108" s="69" t="s">
        <v>148</v>
      </c>
      <c r="C108" s="70">
        <v>2.814800886152824E-4</v>
      </c>
      <c r="D108" s="70">
        <v>0</v>
      </c>
      <c r="E108" s="70">
        <v>1.1109872157781808E-3</v>
      </c>
      <c r="F108" s="70">
        <v>0</v>
      </c>
      <c r="G108" s="70">
        <v>0</v>
      </c>
      <c r="H108" s="70">
        <v>0</v>
      </c>
      <c r="I108" s="70">
        <v>0</v>
      </c>
      <c r="J108" s="70">
        <v>0</v>
      </c>
      <c r="K108" s="70">
        <v>4.7891435746029387E-2</v>
      </c>
      <c r="L108" s="70">
        <v>6.1121599182740738E-3</v>
      </c>
      <c r="M108" s="70">
        <v>0</v>
      </c>
      <c r="N108" s="70">
        <v>4.9580899542887025E-3</v>
      </c>
      <c r="O108" s="70">
        <v>0</v>
      </c>
      <c r="P108" s="70">
        <v>5.9571474562147841E-3</v>
      </c>
      <c r="Q108" s="70">
        <v>0</v>
      </c>
      <c r="R108" s="70">
        <v>0.15341978081621122</v>
      </c>
      <c r="S108" s="70">
        <v>0.21973108119527751</v>
      </c>
    </row>
    <row r="109" spans="1:19">
      <c r="A109" t="s">
        <v>48</v>
      </c>
      <c r="B109" s="69" t="s">
        <v>149</v>
      </c>
      <c r="C109" s="70">
        <v>5.4472767688551471E-4</v>
      </c>
      <c r="D109" s="70">
        <v>0</v>
      </c>
      <c r="E109" s="70">
        <v>8.7825547398701076E-4</v>
      </c>
      <c r="F109" s="70">
        <v>0</v>
      </c>
      <c r="G109" s="70">
        <v>0</v>
      </c>
      <c r="H109" s="70">
        <v>0</v>
      </c>
      <c r="I109" s="70">
        <v>0</v>
      </c>
      <c r="J109" s="70">
        <v>0</v>
      </c>
      <c r="K109" s="70">
        <v>0</v>
      </c>
      <c r="L109" s="70">
        <v>4.7124191901701806E-3</v>
      </c>
      <c r="M109" s="70">
        <v>1.0090646049604857E-2</v>
      </c>
      <c r="N109" s="70">
        <v>0</v>
      </c>
      <c r="O109" s="70">
        <v>0</v>
      </c>
      <c r="P109" s="70">
        <v>6.6938674839036594E-3</v>
      </c>
      <c r="Q109" s="70">
        <v>0</v>
      </c>
      <c r="R109" s="70">
        <v>3.0419716154383991E-4</v>
      </c>
      <c r="S109" s="70">
        <v>2.3224113036064864E-2</v>
      </c>
    </row>
    <row r="110" spans="1:19">
      <c r="A110" t="s">
        <v>48</v>
      </c>
      <c r="B110" s="69" t="s">
        <v>150</v>
      </c>
      <c r="C110" s="70">
        <v>2.9253465761769348E-4</v>
      </c>
      <c r="D110" s="70">
        <v>1.9265668509685696E-2</v>
      </c>
      <c r="E110" s="70">
        <v>1.0076197437509649E-3</v>
      </c>
      <c r="F110" s="70">
        <v>0</v>
      </c>
      <c r="G110" s="70">
        <v>0</v>
      </c>
      <c r="H110" s="70">
        <v>0</v>
      </c>
      <c r="I110" s="70">
        <v>2.4141987281859123</v>
      </c>
      <c r="J110" s="70">
        <v>6.2226148411284044E-2</v>
      </c>
      <c r="K110" s="70">
        <v>0</v>
      </c>
      <c r="L110" s="70">
        <v>7.5803443584749886E-3</v>
      </c>
      <c r="M110" s="70">
        <v>8.390660026607577E-2</v>
      </c>
      <c r="N110" s="70">
        <v>0</v>
      </c>
      <c r="O110" s="70">
        <v>0</v>
      </c>
      <c r="P110" s="70">
        <v>5.7058882175624603E-3</v>
      </c>
      <c r="Q110" s="70">
        <v>1.4291054603976505E-3</v>
      </c>
      <c r="R110" s="70">
        <v>1.1911598533931311E-2</v>
      </c>
      <c r="S110" s="70">
        <v>2.6075242363446023</v>
      </c>
    </row>
    <row r="111" spans="1:19">
      <c r="A111" t="s">
        <v>48</v>
      </c>
      <c r="B111" s="69" t="s">
        <v>151</v>
      </c>
      <c r="C111" s="70">
        <v>5.6979139691115677E-4</v>
      </c>
      <c r="D111" s="70">
        <v>0</v>
      </c>
      <c r="E111" s="70">
        <v>3.250468896762726E-4</v>
      </c>
      <c r="F111" s="70">
        <v>0</v>
      </c>
      <c r="G111" s="70">
        <v>0</v>
      </c>
      <c r="H111" s="70">
        <v>0</v>
      </c>
      <c r="I111" s="70">
        <v>0</v>
      </c>
      <c r="J111" s="70">
        <v>0</v>
      </c>
      <c r="K111" s="70">
        <v>0.11925054418067482</v>
      </c>
      <c r="L111" s="70">
        <v>2.5840925924836E-3</v>
      </c>
      <c r="M111" s="70">
        <v>9.5759258531344926E-3</v>
      </c>
      <c r="N111" s="70">
        <v>0</v>
      </c>
      <c r="O111" s="70">
        <v>0</v>
      </c>
      <c r="P111" s="70">
        <v>8.346311593925293E-3</v>
      </c>
      <c r="Q111" s="70">
        <v>0</v>
      </c>
      <c r="R111" s="70">
        <v>0.89149158712092458</v>
      </c>
      <c r="S111" s="70">
        <v>1.032143299627819</v>
      </c>
    </row>
    <row r="112" spans="1:19">
      <c r="A112" t="s">
        <v>48</v>
      </c>
      <c r="B112" s="69" t="s">
        <v>152</v>
      </c>
      <c r="C112" s="70">
        <v>2.4846657574073561E-4</v>
      </c>
      <c r="D112" s="70">
        <v>0</v>
      </c>
      <c r="E112" s="70">
        <v>7.5253639848682496E-4</v>
      </c>
      <c r="F112" s="70">
        <v>0</v>
      </c>
      <c r="G112" s="70">
        <v>0</v>
      </c>
      <c r="H112" s="70">
        <v>0</v>
      </c>
      <c r="I112" s="70">
        <v>0</v>
      </c>
      <c r="J112" s="70">
        <v>0</v>
      </c>
      <c r="K112" s="70">
        <v>0</v>
      </c>
      <c r="L112" s="70">
        <v>5.0446628575215868E-3</v>
      </c>
      <c r="M112" s="70">
        <v>2.1789173684432228E-2</v>
      </c>
      <c r="N112" s="70">
        <v>1.8133095363287666E-2</v>
      </c>
      <c r="O112" s="70">
        <v>6.9327310528954911E-3</v>
      </c>
      <c r="P112" s="70">
        <v>4.2093312765416613E-3</v>
      </c>
      <c r="Q112" s="70">
        <v>0</v>
      </c>
      <c r="R112" s="70">
        <v>4.2920614357910836E-4</v>
      </c>
      <c r="S112" s="70">
        <v>5.7539203352405366E-2</v>
      </c>
    </row>
    <row r="113" spans="1:19">
      <c r="A113" t="s">
        <v>48</v>
      </c>
      <c r="B113" s="69" t="s">
        <v>153</v>
      </c>
      <c r="C113" s="70">
        <v>4.2445300302951239E-4</v>
      </c>
      <c r="D113" s="70">
        <v>0</v>
      </c>
      <c r="E113" s="70">
        <v>6.0749406491034108E-4</v>
      </c>
      <c r="F113" s="70">
        <v>0</v>
      </c>
      <c r="G113" s="70">
        <v>0</v>
      </c>
      <c r="H113" s="70">
        <v>0</v>
      </c>
      <c r="I113" s="70">
        <v>0</v>
      </c>
      <c r="J113" s="70">
        <v>0</v>
      </c>
      <c r="K113" s="70">
        <v>0</v>
      </c>
      <c r="L113" s="70">
        <v>1.0343295285759169E-2</v>
      </c>
      <c r="M113" s="70">
        <v>3.9985943890172848E-3</v>
      </c>
      <c r="N113" s="70">
        <v>3.8577904967461052E-2</v>
      </c>
      <c r="O113" s="70">
        <v>0</v>
      </c>
      <c r="P113" s="70">
        <v>4.5424987099664804E-3</v>
      </c>
      <c r="Q113" s="70">
        <v>0</v>
      </c>
      <c r="R113" s="70">
        <v>3.6124115326430228E-4</v>
      </c>
      <c r="S113" s="70">
        <v>5.8855481573402813E-2</v>
      </c>
    </row>
    <row r="114" spans="1:19">
      <c r="A114" t="s">
        <v>48</v>
      </c>
      <c r="B114" s="69" t="s">
        <v>154</v>
      </c>
      <c r="C114" s="70">
        <v>4.6102708432194106E-4</v>
      </c>
      <c r="D114" s="70">
        <v>0</v>
      </c>
      <c r="E114" s="70">
        <v>5.4770673751036725E-4</v>
      </c>
      <c r="F114" s="70">
        <v>0</v>
      </c>
      <c r="G114" s="70">
        <v>0</v>
      </c>
      <c r="H114" s="70">
        <v>0</v>
      </c>
      <c r="I114" s="70">
        <v>0</v>
      </c>
      <c r="J114" s="70">
        <v>0</v>
      </c>
      <c r="K114" s="70">
        <v>0</v>
      </c>
      <c r="L114" s="70">
        <v>3.6660992952413096E-3</v>
      </c>
      <c r="M114" s="70">
        <v>0</v>
      </c>
      <c r="N114" s="70">
        <v>0</v>
      </c>
      <c r="O114" s="70">
        <v>0</v>
      </c>
      <c r="P114" s="70">
        <v>5.1919044089743238E-3</v>
      </c>
      <c r="Q114" s="70">
        <v>0</v>
      </c>
      <c r="R114" s="70">
        <v>1.6754914106872576E-2</v>
      </c>
      <c r="S114" s="70">
        <v>2.6621651632979138E-2</v>
      </c>
    </row>
    <row r="115" spans="1:19">
      <c r="A115" t="s">
        <v>48</v>
      </c>
      <c r="B115" s="69" t="s">
        <v>155</v>
      </c>
      <c r="C115" s="70">
        <v>1.8287751890611048E-4</v>
      </c>
      <c r="D115" s="70">
        <v>0</v>
      </c>
      <c r="E115" s="70">
        <v>3.4520929820658353E-4</v>
      </c>
      <c r="F115" s="70">
        <v>0</v>
      </c>
      <c r="G115" s="70">
        <v>0</v>
      </c>
      <c r="H115" s="70">
        <v>0</v>
      </c>
      <c r="I115" s="70">
        <v>0</v>
      </c>
      <c r="J115" s="70">
        <v>0</v>
      </c>
      <c r="K115" s="70">
        <v>1.561614269032674E-2</v>
      </c>
      <c r="L115" s="70">
        <v>6.3933382582135323E-3</v>
      </c>
      <c r="M115" s="70">
        <v>0</v>
      </c>
      <c r="N115" s="70">
        <v>0</v>
      </c>
      <c r="O115" s="70">
        <v>4.0472562920431443E-2</v>
      </c>
      <c r="P115" s="70">
        <v>3.2659835054005271E-3</v>
      </c>
      <c r="Q115" s="70">
        <v>0</v>
      </c>
      <c r="R115" s="70">
        <v>2.9609277980924276E-4</v>
      </c>
      <c r="S115" s="70">
        <v>6.6572206971386549E-2</v>
      </c>
    </row>
    <row r="116" spans="1:19">
      <c r="A116" t="s">
        <v>48</v>
      </c>
      <c r="B116" s="69" t="s">
        <v>156</v>
      </c>
      <c r="C116" s="70">
        <v>2.1819788279131558E-4</v>
      </c>
      <c r="D116" s="70">
        <v>0</v>
      </c>
      <c r="E116" s="70">
        <v>7.3594661166787034E-4</v>
      </c>
      <c r="F116" s="70">
        <v>0</v>
      </c>
      <c r="G116" s="70">
        <v>0</v>
      </c>
      <c r="H116" s="70">
        <v>0</v>
      </c>
      <c r="I116" s="70">
        <v>0</v>
      </c>
      <c r="J116" s="70">
        <v>0</v>
      </c>
      <c r="K116" s="70">
        <v>0</v>
      </c>
      <c r="L116" s="70">
        <v>2.7471847877933442E-3</v>
      </c>
      <c r="M116" s="70">
        <v>0</v>
      </c>
      <c r="N116" s="70">
        <v>0</v>
      </c>
      <c r="O116" s="70">
        <v>0</v>
      </c>
      <c r="P116" s="70">
        <v>4.4154004815339931E-3</v>
      </c>
      <c r="Q116" s="70">
        <v>0</v>
      </c>
      <c r="R116" s="70">
        <v>7.6271784644134755E-2</v>
      </c>
      <c r="S116" s="70">
        <v>8.4388514407862658E-2</v>
      </c>
    </row>
    <row r="117" spans="1:19">
      <c r="A117" t="s">
        <v>48</v>
      </c>
      <c r="B117" s="69" t="s">
        <v>157</v>
      </c>
      <c r="C117" s="70">
        <v>1.6229666414702137E-4</v>
      </c>
      <c r="D117" s="70">
        <v>0</v>
      </c>
      <c r="E117" s="70">
        <v>9.3999027132696256E-4</v>
      </c>
      <c r="F117" s="70">
        <v>0</v>
      </c>
      <c r="G117" s="70">
        <v>0</v>
      </c>
      <c r="H117" s="70">
        <v>0</v>
      </c>
      <c r="I117" s="70">
        <v>0</v>
      </c>
      <c r="J117" s="70">
        <v>0</v>
      </c>
      <c r="K117" s="70">
        <v>0</v>
      </c>
      <c r="L117" s="70">
        <v>7.6556209738551928E-3</v>
      </c>
      <c r="M117" s="70">
        <v>0</v>
      </c>
      <c r="N117" s="70">
        <v>4.7721730937766438E-4</v>
      </c>
      <c r="O117" s="70">
        <v>0</v>
      </c>
      <c r="P117" s="70">
        <v>2.40547126253432E-3</v>
      </c>
      <c r="Q117" s="70">
        <v>0</v>
      </c>
      <c r="R117" s="70">
        <v>3.6557257403870835E-3</v>
      </c>
      <c r="S117" s="70">
        <v>1.529632222161581E-2</v>
      </c>
    </row>
    <row r="118" spans="1:19">
      <c r="A118" t="s">
        <v>48</v>
      </c>
      <c r="B118" s="69" t="s">
        <v>158</v>
      </c>
      <c r="C118" s="70">
        <v>2.5531797733258088E-4</v>
      </c>
      <c r="D118" s="70">
        <v>1.0836938536698533</v>
      </c>
      <c r="E118" s="70">
        <v>6.6031673115496403E-4</v>
      </c>
      <c r="F118" s="70">
        <v>0</v>
      </c>
      <c r="G118" s="70">
        <v>0</v>
      </c>
      <c r="H118" s="70">
        <v>0</v>
      </c>
      <c r="I118" s="70">
        <v>0</v>
      </c>
      <c r="J118" s="70">
        <v>0</v>
      </c>
      <c r="K118" s="70">
        <v>0</v>
      </c>
      <c r="L118" s="70">
        <v>2.8409521608487864E-3</v>
      </c>
      <c r="M118" s="70">
        <v>2.2107778430324743E-3</v>
      </c>
      <c r="N118" s="70">
        <v>6.0335447084289839E-3</v>
      </c>
      <c r="O118" s="70">
        <v>0.49437483571905716</v>
      </c>
      <c r="P118" s="70">
        <v>4.4577511578253848E-2</v>
      </c>
      <c r="Q118" s="70">
        <v>1.786381825497374E-2</v>
      </c>
      <c r="R118" s="70">
        <v>4.1279941775584916E-4</v>
      </c>
      <c r="S118" s="70">
        <v>1.6529237280607845</v>
      </c>
    </row>
    <row r="119" spans="1:19">
      <c r="A119" t="s">
        <v>48</v>
      </c>
      <c r="B119" s="69" t="s">
        <v>159</v>
      </c>
      <c r="C119" s="70">
        <v>1.7824763084206552E-4</v>
      </c>
      <c r="D119" s="70">
        <v>0</v>
      </c>
      <c r="E119" s="70">
        <v>2.3261759833737017E-4</v>
      </c>
      <c r="F119" s="70">
        <v>0</v>
      </c>
      <c r="G119" s="70">
        <v>0</v>
      </c>
      <c r="H119" s="70">
        <v>0</v>
      </c>
      <c r="I119" s="70">
        <v>0</v>
      </c>
      <c r="J119" s="70">
        <v>0</v>
      </c>
      <c r="K119" s="70">
        <v>0</v>
      </c>
      <c r="L119" s="70">
        <v>3.6492354060637666E-3</v>
      </c>
      <c r="M119" s="70">
        <v>2.4891687724412748E-2</v>
      </c>
      <c r="N119" s="70">
        <v>1.1155736467571842E-4</v>
      </c>
      <c r="O119" s="70">
        <v>4.5589783519563554E-2</v>
      </c>
      <c r="P119" s="70">
        <v>2.9456150726559827E-2</v>
      </c>
      <c r="Q119" s="70">
        <v>0</v>
      </c>
      <c r="R119" s="70">
        <v>2.9280430576505978E-4</v>
      </c>
      <c r="S119" s="70">
        <v>0.10440208427621656</v>
      </c>
    </row>
    <row r="120" spans="1:19">
      <c r="A120" t="s">
        <v>48</v>
      </c>
      <c r="B120" s="69" t="s">
        <v>160</v>
      </c>
      <c r="C120" s="70">
        <v>1.7564546706694273E-4</v>
      </c>
      <c r="D120" s="70">
        <v>0</v>
      </c>
      <c r="E120" s="70">
        <v>3.8027098974069418E-4</v>
      </c>
      <c r="F120" s="70">
        <v>0</v>
      </c>
      <c r="G120" s="70">
        <v>0</v>
      </c>
      <c r="H120" s="70">
        <v>0</v>
      </c>
      <c r="I120" s="70">
        <v>0</v>
      </c>
      <c r="J120" s="70">
        <v>0</v>
      </c>
      <c r="K120" s="70">
        <v>0.1014753678276481</v>
      </c>
      <c r="L120" s="70">
        <v>3.8869529169396344E-3</v>
      </c>
      <c r="M120" s="70">
        <v>5.3046939135725779E-3</v>
      </c>
      <c r="N120" s="70">
        <v>0.30820352620444336</v>
      </c>
      <c r="O120" s="70">
        <v>2.0495915599185288</v>
      </c>
      <c r="P120" s="70">
        <v>3.2345548661083967E-2</v>
      </c>
      <c r="Q120" s="70">
        <v>0</v>
      </c>
      <c r="R120" s="70">
        <v>2.9518016452527718E-3</v>
      </c>
      <c r="S120" s="70">
        <v>2.5043153675443364</v>
      </c>
    </row>
    <row r="121" spans="1:19">
      <c r="A121" t="s">
        <v>48</v>
      </c>
      <c r="B121" s="69" t="s">
        <v>161</v>
      </c>
      <c r="C121" s="70">
        <v>8.2124550328188661E-5</v>
      </c>
      <c r="D121" s="70">
        <v>0</v>
      </c>
      <c r="E121" s="70">
        <v>2.3290418404542379E-4</v>
      </c>
      <c r="F121" s="70">
        <v>0</v>
      </c>
      <c r="G121" s="70">
        <v>0</v>
      </c>
      <c r="H121" s="70">
        <v>0</v>
      </c>
      <c r="I121" s="70">
        <v>4.3364555560792439E-2</v>
      </c>
      <c r="J121" s="70">
        <v>0</v>
      </c>
      <c r="K121" s="70">
        <v>0</v>
      </c>
      <c r="L121" s="70">
        <v>6.2667746263098678E-3</v>
      </c>
      <c r="M121" s="70">
        <v>0</v>
      </c>
      <c r="N121" s="70">
        <v>0</v>
      </c>
      <c r="O121" s="70">
        <v>9.1179567039120002E-2</v>
      </c>
      <c r="P121" s="70">
        <v>2.6096829196120552E-3</v>
      </c>
      <c r="Q121" s="70">
        <v>0</v>
      </c>
      <c r="R121" s="70">
        <v>1.1262819463009777E-2</v>
      </c>
      <c r="S121" s="70">
        <v>0.15499842834339006</v>
      </c>
    </row>
    <row r="122" spans="1:19">
      <c r="A122" t="s">
        <v>48</v>
      </c>
      <c r="B122" s="69" t="s">
        <v>162</v>
      </c>
      <c r="C122" s="70">
        <v>1.3243376543492502E-4</v>
      </c>
      <c r="D122" s="70">
        <v>1.8959577462394961E-2</v>
      </c>
      <c r="E122" s="70">
        <v>2.9402284527790812E-4</v>
      </c>
      <c r="F122" s="70">
        <v>0</v>
      </c>
      <c r="G122" s="70">
        <v>0</v>
      </c>
      <c r="H122" s="70">
        <v>0</v>
      </c>
      <c r="I122" s="70">
        <v>0</v>
      </c>
      <c r="J122" s="70">
        <v>0</v>
      </c>
      <c r="K122" s="70">
        <v>0</v>
      </c>
      <c r="L122" s="70">
        <v>1.1692811788073243E-3</v>
      </c>
      <c r="M122" s="70">
        <v>0</v>
      </c>
      <c r="N122" s="70">
        <v>0</v>
      </c>
      <c r="O122" s="70">
        <v>3.4708416001748787E-2</v>
      </c>
      <c r="P122" s="70">
        <v>2.639561222721909E-3</v>
      </c>
      <c r="Q122" s="70">
        <v>0</v>
      </c>
      <c r="R122" s="70">
        <v>2.8374745646857491E-2</v>
      </c>
      <c r="S122" s="70">
        <v>8.6278038123396072E-2</v>
      </c>
    </row>
    <row r="123" spans="1:19">
      <c r="A123" t="s">
        <v>48</v>
      </c>
      <c r="B123" s="69" t="s">
        <v>163</v>
      </c>
      <c r="C123" s="70">
        <v>2.792735828052173E-4</v>
      </c>
      <c r="D123" s="70">
        <v>0</v>
      </c>
      <c r="E123" s="70">
        <v>1.7627324026392444E-4</v>
      </c>
      <c r="F123" s="70">
        <v>0</v>
      </c>
      <c r="G123" s="70">
        <v>0</v>
      </c>
      <c r="H123" s="70">
        <v>0</v>
      </c>
      <c r="I123" s="70">
        <v>0</v>
      </c>
      <c r="J123" s="70">
        <v>7.6535640617430953</v>
      </c>
      <c r="K123" s="70">
        <v>0</v>
      </c>
      <c r="L123" s="70">
        <v>3.8051551757085633E-3</v>
      </c>
      <c r="M123" s="70">
        <v>0</v>
      </c>
      <c r="N123" s="70">
        <v>0</v>
      </c>
      <c r="O123" s="70">
        <v>0</v>
      </c>
      <c r="P123" s="70">
        <v>1.6139288756420456E-3</v>
      </c>
      <c r="Q123" s="70">
        <v>0</v>
      </c>
      <c r="R123" s="70">
        <v>4.9539652994390337E-3</v>
      </c>
      <c r="S123" s="70">
        <v>7.6643926579169488</v>
      </c>
    </row>
    <row r="124" spans="1:19">
      <c r="A124" t="s">
        <v>48</v>
      </c>
      <c r="B124" s="69" t="s">
        <v>164</v>
      </c>
      <c r="C124" s="70">
        <v>1.0645279686549713E-4</v>
      </c>
      <c r="D124" s="70">
        <v>0</v>
      </c>
      <c r="E124" s="70">
        <v>4.2267569462772769E-4</v>
      </c>
      <c r="F124" s="70">
        <v>0</v>
      </c>
      <c r="G124" s="70">
        <v>0</v>
      </c>
      <c r="H124" s="70">
        <v>0</v>
      </c>
      <c r="I124" s="70">
        <v>0</v>
      </c>
      <c r="J124" s="70">
        <v>0</v>
      </c>
      <c r="K124" s="70">
        <v>0</v>
      </c>
      <c r="L124" s="70">
        <v>4.3108526207102926E-3</v>
      </c>
      <c r="M124" s="70">
        <v>0</v>
      </c>
      <c r="N124" s="70">
        <v>0</v>
      </c>
      <c r="O124" s="70">
        <v>1.6573588079474177E-2</v>
      </c>
      <c r="P124" s="70">
        <v>3.8345150019736707E-2</v>
      </c>
      <c r="Q124" s="70">
        <v>0</v>
      </c>
      <c r="R124" s="70">
        <v>4.9027926215217121E-4</v>
      </c>
      <c r="S124" s="70">
        <v>6.0248998473639404E-2</v>
      </c>
    </row>
    <row r="125" spans="1:19">
      <c r="A125" t="s">
        <v>48</v>
      </c>
      <c r="B125" s="69" t="s">
        <v>165</v>
      </c>
      <c r="C125" s="70">
        <v>1.5260901155755846E-4</v>
      </c>
      <c r="D125" s="70">
        <v>0</v>
      </c>
      <c r="E125" s="70">
        <v>2.4843631985227432E-4</v>
      </c>
      <c r="F125" s="70">
        <v>0</v>
      </c>
      <c r="G125" s="70">
        <v>0</v>
      </c>
      <c r="H125" s="70">
        <v>0</v>
      </c>
      <c r="I125" s="70">
        <v>0</v>
      </c>
      <c r="J125" s="70">
        <v>0</v>
      </c>
      <c r="K125" s="70">
        <v>0</v>
      </c>
      <c r="L125" s="70">
        <v>3.8747620045285203E-3</v>
      </c>
      <c r="M125" s="70">
        <v>0.18903096151897358</v>
      </c>
      <c r="N125" s="70">
        <v>7.6919683054992305E-3</v>
      </c>
      <c r="O125" s="70">
        <v>0</v>
      </c>
      <c r="P125" s="70">
        <v>1.4956644781989326E-3</v>
      </c>
      <c r="Q125" s="70">
        <v>0</v>
      </c>
      <c r="R125" s="70">
        <v>0.33646604946117975</v>
      </c>
      <c r="S125" s="70">
        <v>0.53896045109974011</v>
      </c>
    </row>
    <row r="126" spans="1:19">
      <c r="A126" t="s">
        <v>48</v>
      </c>
      <c r="B126" s="69" t="s">
        <v>166</v>
      </c>
      <c r="C126" s="70">
        <v>1.7009615219798491E-4</v>
      </c>
      <c r="D126" s="70">
        <v>0</v>
      </c>
      <c r="E126" s="70">
        <v>7.3068064516235154E-5</v>
      </c>
      <c r="F126" s="70">
        <v>0</v>
      </c>
      <c r="G126" s="70">
        <v>0</v>
      </c>
      <c r="H126" s="70">
        <v>0</v>
      </c>
      <c r="I126" s="70">
        <v>0</v>
      </c>
      <c r="J126" s="70">
        <v>0</v>
      </c>
      <c r="K126" s="70">
        <v>8.1180294262122032E-3</v>
      </c>
      <c r="L126" s="70">
        <v>3.7510663143329737E-3</v>
      </c>
      <c r="M126" s="70">
        <v>9.451548075949745E-2</v>
      </c>
      <c r="N126" s="70">
        <v>0</v>
      </c>
      <c r="O126" s="70">
        <v>1.0958943653399444E-2</v>
      </c>
      <c r="P126" s="70">
        <v>1.4877885761734433E-2</v>
      </c>
      <c r="Q126" s="70">
        <v>0</v>
      </c>
      <c r="R126" s="70">
        <v>7.7174597883811202E-5</v>
      </c>
      <c r="S126" s="70">
        <v>0.13254174472984914</v>
      </c>
    </row>
    <row r="127" spans="1:19">
      <c r="A127" t="s">
        <v>48</v>
      </c>
      <c r="B127" s="69" t="s">
        <v>167</v>
      </c>
      <c r="C127" s="70">
        <v>4.8922679212637377E-5</v>
      </c>
      <c r="D127" s="70">
        <v>0</v>
      </c>
      <c r="E127" s="70">
        <v>1.1207240940791507E-4</v>
      </c>
      <c r="F127" s="70">
        <v>0</v>
      </c>
      <c r="G127" s="70">
        <v>0</v>
      </c>
      <c r="H127" s="70">
        <v>0</v>
      </c>
      <c r="I127" s="70">
        <v>0</v>
      </c>
      <c r="J127" s="70">
        <v>0</v>
      </c>
      <c r="K127" s="70">
        <v>0</v>
      </c>
      <c r="L127" s="70">
        <v>6.1243760410611969E-4</v>
      </c>
      <c r="M127" s="70">
        <v>1.6074854126912896E-4</v>
      </c>
      <c r="N127" s="70">
        <v>0.66089677195670493</v>
      </c>
      <c r="O127" s="70">
        <v>0</v>
      </c>
      <c r="P127" s="70">
        <v>1.5388495512809186E-3</v>
      </c>
      <c r="Q127" s="70">
        <v>0.34866626228634079</v>
      </c>
      <c r="R127" s="70">
        <v>2.2750474963473266E-4</v>
      </c>
      <c r="S127" s="70">
        <v>1.0122635697779288</v>
      </c>
    </row>
    <row r="128" spans="1:19">
      <c r="A128" t="s">
        <v>48</v>
      </c>
      <c r="B128" s="69" t="s">
        <v>168</v>
      </c>
      <c r="C128" s="70">
        <v>1.8214621368706219E-4</v>
      </c>
      <c r="D128" s="70">
        <v>0</v>
      </c>
      <c r="E128" s="70">
        <v>1.8206964574751794E-4</v>
      </c>
      <c r="F128" s="70">
        <v>0</v>
      </c>
      <c r="G128" s="70">
        <v>0</v>
      </c>
      <c r="H128" s="70">
        <v>0</v>
      </c>
      <c r="I128" s="70">
        <v>5.4939963544003021</v>
      </c>
      <c r="J128" s="70">
        <v>0</v>
      </c>
      <c r="K128" s="70">
        <v>0</v>
      </c>
      <c r="L128" s="70">
        <v>2.3222078471825114E-3</v>
      </c>
      <c r="M128" s="70">
        <v>0</v>
      </c>
      <c r="N128" s="70">
        <v>3.0540420417448644E-3</v>
      </c>
      <c r="O128" s="70">
        <v>0.13698679566750016</v>
      </c>
      <c r="P128" s="70">
        <v>0.16059078420985884</v>
      </c>
      <c r="Q128" s="70">
        <v>0</v>
      </c>
      <c r="R128" s="70">
        <v>1.3866569135956297E-4</v>
      </c>
      <c r="S128" s="70">
        <v>5.7974530657173773</v>
      </c>
    </row>
    <row r="129" spans="1:19">
      <c r="A129" t="s">
        <v>48</v>
      </c>
      <c r="B129" s="69" t="s">
        <v>169</v>
      </c>
      <c r="C129" s="70">
        <v>9.8338293565092272E-5</v>
      </c>
      <c r="D129" s="70">
        <v>0</v>
      </c>
      <c r="E129" s="70">
        <v>2.4024601523642275E-4</v>
      </c>
      <c r="F129" s="70">
        <v>0</v>
      </c>
      <c r="G129" s="70">
        <v>0</v>
      </c>
      <c r="H129" s="70">
        <v>0</v>
      </c>
      <c r="I129" s="70">
        <v>0</v>
      </c>
      <c r="J129" s="70">
        <v>0</v>
      </c>
      <c r="K129" s="70">
        <v>0</v>
      </c>
      <c r="L129" s="70">
        <v>3.9654967471118852E-3</v>
      </c>
      <c r="M129" s="70">
        <v>8.5214861352412186E-2</v>
      </c>
      <c r="N129" s="70">
        <v>3.9417760968365911E-2</v>
      </c>
      <c r="O129" s="70">
        <v>0</v>
      </c>
      <c r="P129" s="70">
        <v>1.0346857471432713E-3</v>
      </c>
      <c r="Q129" s="70">
        <v>0</v>
      </c>
      <c r="R129" s="70">
        <v>2.6718388195234866E-4</v>
      </c>
      <c r="S129" s="70">
        <v>0.13023857300578356</v>
      </c>
    </row>
    <row r="130" spans="1:19">
      <c r="A130" t="s">
        <v>48</v>
      </c>
      <c r="B130" s="69" t="s">
        <v>170</v>
      </c>
      <c r="C130" s="70">
        <v>1.1202389384301625E-4</v>
      </c>
      <c r="D130" s="70">
        <v>0</v>
      </c>
      <c r="E130" s="70">
        <v>2.1243682423488508E-4</v>
      </c>
      <c r="F130" s="70">
        <v>0</v>
      </c>
      <c r="G130" s="70">
        <v>0</v>
      </c>
      <c r="H130" s="70">
        <v>0</v>
      </c>
      <c r="I130" s="70">
        <v>0</v>
      </c>
      <c r="J130" s="70">
        <v>0</v>
      </c>
      <c r="K130" s="70">
        <v>0</v>
      </c>
      <c r="L130" s="70">
        <v>2.9091670120298119E-3</v>
      </c>
      <c r="M130" s="70">
        <v>7.4325116656837054E-6</v>
      </c>
      <c r="N130" s="70">
        <v>0</v>
      </c>
      <c r="O130" s="70">
        <v>0</v>
      </c>
      <c r="P130" s="70">
        <v>8.8223850737279008E-4</v>
      </c>
      <c r="Q130" s="70">
        <v>0</v>
      </c>
      <c r="R130" s="70">
        <v>2.1426112219913307E-4</v>
      </c>
      <c r="S130" s="70">
        <v>4.3375598713168984E-3</v>
      </c>
    </row>
    <row r="131" spans="1:19">
      <c r="A131" t="s">
        <v>48</v>
      </c>
      <c r="B131" s="69" t="s">
        <v>171</v>
      </c>
      <c r="C131" s="70">
        <v>1.0424478244530633E-4</v>
      </c>
      <c r="D131" s="70">
        <v>0</v>
      </c>
      <c r="E131" s="70">
        <v>3.93219065664141E-5</v>
      </c>
      <c r="F131" s="70">
        <v>0</v>
      </c>
      <c r="G131" s="70">
        <v>0</v>
      </c>
      <c r="H131" s="70">
        <v>0</v>
      </c>
      <c r="I131" s="70">
        <v>0</v>
      </c>
      <c r="J131" s="70">
        <v>0</v>
      </c>
      <c r="K131" s="70">
        <v>0</v>
      </c>
      <c r="L131" s="70">
        <v>5.1253805356878956E-3</v>
      </c>
      <c r="M131" s="70">
        <v>5.4055666901781763E-2</v>
      </c>
      <c r="N131" s="70">
        <v>1.6227511756132351E-2</v>
      </c>
      <c r="O131" s="70">
        <v>0</v>
      </c>
      <c r="P131" s="70">
        <v>4.6537350836217684E-3</v>
      </c>
      <c r="Q131" s="70">
        <v>0</v>
      </c>
      <c r="R131" s="70">
        <v>1.796476716720008E-4</v>
      </c>
      <c r="S131" s="70">
        <v>8.0385508637846215E-2</v>
      </c>
    </row>
    <row r="132" spans="1:19">
      <c r="A132" t="s">
        <v>48</v>
      </c>
      <c r="B132" s="69" t="s">
        <v>172</v>
      </c>
      <c r="C132" s="70">
        <v>9.8617048553961695E-5</v>
      </c>
      <c r="D132" s="70">
        <v>0</v>
      </c>
      <c r="E132" s="70">
        <v>1.208366275768924E-4</v>
      </c>
      <c r="F132" s="70">
        <v>0</v>
      </c>
      <c r="G132" s="70">
        <v>0</v>
      </c>
      <c r="H132" s="70">
        <v>0</v>
      </c>
      <c r="I132" s="70">
        <v>0</v>
      </c>
      <c r="J132" s="70">
        <v>0</v>
      </c>
      <c r="K132" s="70">
        <v>0</v>
      </c>
      <c r="L132" s="70">
        <v>8.0888355677544155E-5</v>
      </c>
      <c r="M132" s="70">
        <v>2.8122255243062E-2</v>
      </c>
      <c r="N132" s="70">
        <v>0</v>
      </c>
      <c r="O132" s="70">
        <v>0</v>
      </c>
      <c r="P132" s="70">
        <v>1.3909557827247454E-3</v>
      </c>
      <c r="Q132" s="70">
        <v>5.3894338602880509E-2</v>
      </c>
      <c r="R132" s="70">
        <v>3.0893521206543717</v>
      </c>
      <c r="S132" s="70">
        <v>3.1730600123148633</v>
      </c>
    </row>
    <row r="133" spans="1:19">
      <c r="A133" t="s">
        <v>48</v>
      </c>
      <c r="B133" s="69" t="s">
        <v>173</v>
      </c>
      <c r="C133" s="70">
        <v>1.4162995666566758E-4</v>
      </c>
      <c r="D133" s="70">
        <v>0</v>
      </c>
      <c r="E133" s="70">
        <v>1.7900328884756789E-4</v>
      </c>
      <c r="F133" s="70">
        <v>0</v>
      </c>
      <c r="G133" s="70">
        <v>0</v>
      </c>
      <c r="H133" s="70">
        <v>0</v>
      </c>
      <c r="I133" s="70">
        <v>0</v>
      </c>
      <c r="J133" s="70">
        <v>0</v>
      </c>
      <c r="K133" s="70">
        <v>2.9976664016703509</v>
      </c>
      <c r="L133" s="70">
        <v>4.2952151168407227E-4</v>
      </c>
      <c r="M133" s="70">
        <v>4.0556194363716713E-5</v>
      </c>
      <c r="N133" s="70">
        <v>6.9410739558337653E-2</v>
      </c>
      <c r="O133" s="70">
        <v>0</v>
      </c>
      <c r="P133" s="70">
        <v>8.180288815538006E-4</v>
      </c>
      <c r="Q133" s="70">
        <v>0.59082558200604618</v>
      </c>
      <c r="R133" s="70">
        <v>6.8150749846651593E-3</v>
      </c>
      <c r="S133" s="70">
        <v>3.6663265380525445</v>
      </c>
    </row>
    <row r="134" spans="1:19">
      <c r="A134" t="s">
        <v>48</v>
      </c>
      <c r="B134" s="69" t="s">
        <v>174</v>
      </c>
      <c r="C134" s="70">
        <v>1.3099512538161662E-4</v>
      </c>
      <c r="D134" s="70">
        <v>0</v>
      </c>
      <c r="E134" s="70">
        <v>1.461271146698806E-4</v>
      </c>
      <c r="F134" s="70">
        <v>0</v>
      </c>
      <c r="G134" s="70">
        <v>0</v>
      </c>
      <c r="H134" s="70">
        <v>0</v>
      </c>
      <c r="I134" s="70">
        <v>0</v>
      </c>
      <c r="J134" s="70">
        <v>0</v>
      </c>
      <c r="K134" s="70">
        <v>0</v>
      </c>
      <c r="L134" s="70">
        <v>5.2076027886904797E-3</v>
      </c>
      <c r="M134" s="70">
        <v>0</v>
      </c>
      <c r="N134" s="70">
        <v>0.2220769720559197</v>
      </c>
      <c r="O134" s="70">
        <v>0.36898140250029599</v>
      </c>
      <c r="P134" s="70">
        <v>6.5370024270947624E-3</v>
      </c>
      <c r="Q134" s="70">
        <v>0</v>
      </c>
      <c r="R134" s="70">
        <v>7.4162332437914813E-3</v>
      </c>
      <c r="S134" s="70">
        <v>0.61049633525590252</v>
      </c>
    </row>
    <row r="135" spans="1:19">
      <c r="A135" t="s">
        <v>48</v>
      </c>
      <c r="B135" s="69" t="s">
        <v>175</v>
      </c>
      <c r="C135" s="70">
        <v>3.457338538837007E-5</v>
      </c>
      <c r="D135" s="70">
        <v>0</v>
      </c>
      <c r="E135" s="70">
        <v>1.7093197952000594E-4</v>
      </c>
      <c r="F135" s="70">
        <v>4.312879843321447</v>
      </c>
      <c r="G135" s="70">
        <v>0</v>
      </c>
      <c r="H135" s="70">
        <v>0</v>
      </c>
      <c r="I135" s="70">
        <v>0</v>
      </c>
      <c r="J135" s="70">
        <v>0</v>
      </c>
      <c r="K135" s="70">
        <v>0</v>
      </c>
      <c r="L135" s="70">
        <v>1.1066117136753206E-3</v>
      </c>
      <c r="M135" s="70">
        <v>1.6478035420414585</v>
      </c>
      <c r="N135" s="70">
        <v>0</v>
      </c>
      <c r="O135" s="70">
        <v>0</v>
      </c>
      <c r="P135" s="70">
        <v>9.1092315398100254E-4</v>
      </c>
      <c r="Q135" s="70">
        <v>0.10258090271616016</v>
      </c>
      <c r="R135" s="70">
        <v>0.5172502873616871</v>
      </c>
      <c r="S135" s="70">
        <v>6.5827376156732953</v>
      </c>
    </row>
    <row r="136" spans="1:19">
      <c r="A136" t="s">
        <v>48</v>
      </c>
      <c r="B136" s="69" t="s">
        <v>176</v>
      </c>
      <c r="C136" s="70">
        <v>1.091846327517068</v>
      </c>
      <c r="D136" s="70">
        <v>0</v>
      </c>
      <c r="E136" s="70">
        <v>8.0733974547442244E-5</v>
      </c>
      <c r="F136" s="70">
        <v>0</v>
      </c>
      <c r="G136" s="70">
        <v>0</v>
      </c>
      <c r="H136" s="70">
        <v>0</v>
      </c>
      <c r="I136" s="70">
        <v>0</v>
      </c>
      <c r="J136" s="70">
        <v>0</v>
      </c>
      <c r="K136" s="70">
        <v>0</v>
      </c>
      <c r="L136" s="70">
        <v>5.2652501804040241E-3</v>
      </c>
      <c r="M136" s="70">
        <v>0</v>
      </c>
      <c r="N136" s="70">
        <v>0</v>
      </c>
      <c r="O136" s="70">
        <v>0.16146031006348238</v>
      </c>
      <c r="P136" s="70">
        <v>8.2791819740180017E-4</v>
      </c>
      <c r="Q136" s="70">
        <v>0.49370690396286809</v>
      </c>
      <c r="R136" s="70">
        <v>2.7573296944218839E-3</v>
      </c>
      <c r="S136" s="70">
        <v>1.7559447735902722</v>
      </c>
    </row>
    <row r="137" spans="1:19">
      <c r="A137" t="s">
        <v>48</v>
      </c>
      <c r="B137" s="69" t="s">
        <v>177</v>
      </c>
      <c r="C137" s="70">
        <v>9.3794849968631411E-5</v>
      </c>
      <c r="D137" s="70">
        <v>0</v>
      </c>
      <c r="E137" s="70">
        <v>1.4497330520413243E-4</v>
      </c>
      <c r="F137" s="70">
        <v>0</v>
      </c>
      <c r="G137" s="70">
        <v>0</v>
      </c>
      <c r="H137" s="70">
        <v>0</v>
      </c>
      <c r="I137" s="70">
        <v>0</v>
      </c>
      <c r="J137" s="70">
        <v>0</v>
      </c>
      <c r="K137" s="70">
        <v>0</v>
      </c>
      <c r="L137" s="70">
        <v>4.2241663344135816E-3</v>
      </c>
      <c r="M137" s="70">
        <v>0</v>
      </c>
      <c r="N137" s="70">
        <v>0.18500485208275741</v>
      </c>
      <c r="O137" s="70">
        <v>0</v>
      </c>
      <c r="P137" s="70">
        <v>1.0563661880667041E-3</v>
      </c>
      <c r="Q137" s="70">
        <v>0.50549607859046874</v>
      </c>
      <c r="R137" s="70">
        <v>8.7271507492800993E-3</v>
      </c>
      <c r="S137" s="70">
        <v>0.70474738210009491</v>
      </c>
    </row>
    <row r="138" spans="1:19">
      <c r="A138" t="s">
        <v>48</v>
      </c>
      <c r="B138" s="69" t="s">
        <v>178</v>
      </c>
      <c r="C138" s="70">
        <v>1.0242309971886243E-4</v>
      </c>
      <c r="D138" s="70">
        <v>0</v>
      </c>
      <c r="E138" s="70">
        <v>1.7799288741926489E-4</v>
      </c>
      <c r="F138" s="70">
        <v>0</v>
      </c>
      <c r="G138" s="70">
        <v>0</v>
      </c>
      <c r="H138" s="70">
        <v>0</v>
      </c>
      <c r="I138" s="70">
        <v>0</v>
      </c>
      <c r="J138" s="70">
        <v>0.42491387380949064</v>
      </c>
      <c r="K138" s="70">
        <v>9.9375453483894205E-3</v>
      </c>
      <c r="L138" s="70">
        <v>2.4733522913145123E-3</v>
      </c>
      <c r="M138" s="70">
        <v>0</v>
      </c>
      <c r="N138" s="70">
        <v>0.78284922489551967</v>
      </c>
      <c r="O138" s="70">
        <v>0</v>
      </c>
      <c r="P138" s="70">
        <v>4.2094134772412417E-3</v>
      </c>
      <c r="Q138" s="70">
        <v>0</v>
      </c>
      <c r="R138" s="70">
        <v>2.8434055533624516</v>
      </c>
      <c r="S138" s="70">
        <v>4.0680693791715612</v>
      </c>
    </row>
    <row r="139" spans="1:19">
      <c r="A139" t="s">
        <v>48</v>
      </c>
      <c r="B139" s="69" t="s">
        <v>179</v>
      </c>
      <c r="C139" s="70">
        <v>5.2435725343968898E-5</v>
      </c>
      <c r="D139" s="70">
        <v>2.4020504329473447</v>
      </c>
      <c r="E139" s="70">
        <v>1.1724260939338649E-4</v>
      </c>
      <c r="F139" s="70">
        <v>0</v>
      </c>
      <c r="G139" s="70">
        <v>0</v>
      </c>
      <c r="H139" s="70">
        <v>0</v>
      </c>
      <c r="I139" s="70">
        <v>0</v>
      </c>
      <c r="J139" s="70">
        <v>0</v>
      </c>
      <c r="K139" s="70">
        <v>0</v>
      </c>
      <c r="L139" s="70">
        <v>1.631183518712831E-3</v>
      </c>
      <c r="M139" s="70">
        <v>1.2361118375949331E-2</v>
      </c>
      <c r="N139" s="70">
        <v>0.92497386982420693</v>
      </c>
      <c r="O139" s="70">
        <v>0</v>
      </c>
      <c r="P139" s="70">
        <v>4.6354573982654301E-3</v>
      </c>
      <c r="Q139" s="70">
        <v>0</v>
      </c>
      <c r="R139" s="70">
        <v>1.7438104035796123</v>
      </c>
      <c r="S139" s="70">
        <v>5.0896321439789176</v>
      </c>
    </row>
    <row r="140" spans="1:19">
      <c r="A140" t="s">
        <v>48</v>
      </c>
      <c r="B140" s="69" t="s">
        <v>180</v>
      </c>
      <c r="C140" s="70">
        <v>2.3023029656954463E-5</v>
      </c>
      <c r="D140" s="70">
        <v>0</v>
      </c>
      <c r="E140" s="70">
        <v>1.141862476146116E-4</v>
      </c>
      <c r="F140" s="70">
        <v>0</v>
      </c>
      <c r="G140" s="70">
        <v>1.3172806263500778</v>
      </c>
      <c r="H140" s="70">
        <v>0</v>
      </c>
      <c r="I140" s="70">
        <v>0</v>
      </c>
      <c r="J140" s="70">
        <v>1.8256833849614011</v>
      </c>
      <c r="K140" s="70">
        <v>0</v>
      </c>
      <c r="L140" s="70">
        <v>3.3611767251375824E-3</v>
      </c>
      <c r="M140" s="70">
        <v>7.7039872552688848E-2</v>
      </c>
      <c r="N140" s="70">
        <v>0.33874092131335587</v>
      </c>
      <c r="O140" s="70">
        <v>0</v>
      </c>
      <c r="P140" s="70">
        <v>8.6362463586908689E-4</v>
      </c>
      <c r="Q140" s="70">
        <v>0.73627005832914705</v>
      </c>
      <c r="R140" s="70">
        <v>1.1905065018336813</v>
      </c>
      <c r="S140" s="70">
        <v>5.4898833759784793</v>
      </c>
    </row>
    <row r="141" spans="1:19">
      <c r="A141" t="s">
        <v>48</v>
      </c>
      <c r="B141" s="69" t="s">
        <v>181</v>
      </c>
      <c r="C141" s="70">
        <v>0.50571131695771854</v>
      </c>
      <c r="D141" s="70">
        <v>1.1125286215756116</v>
      </c>
      <c r="E141" s="70">
        <v>0.92640290816922644</v>
      </c>
      <c r="F141" s="70">
        <v>1.9975443484857216</v>
      </c>
      <c r="G141" s="70">
        <v>0.61010892167793074</v>
      </c>
      <c r="H141" s="70">
        <v>1.3393278624941907</v>
      </c>
      <c r="I141" s="70">
        <v>2.5445877851959295</v>
      </c>
      <c r="J141" s="70">
        <v>0</v>
      </c>
      <c r="K141" s="70">
        <v>1.3883928597210051</v>
      </c>
      <c r="L141" s="70">
        <v>2.4092882678345973E-3</v>
      </c>
      <c r="M141" s="70">
        <v>5.4284157301643248</v>
      </c>
      <c r="N141" s="70">
        <v>2.047482228808299</v>
      </c>
      <c r="O141" s="70">
        <v>2.6751618867851334</v>
      </c>
      <c r="P141" s="70">
        <v>0.29165316911246464</v>
      </c>
      <c r="Q141" s="70">
        <v>0.35818606804824604</v>
      </c>
      <c r="R141" s="70">
        <v>4.6307635981449593</v>
      </c>
      <c r="S141" s="70">
        <v>25.858676593608266</v>
      </c>
    </row>
    <row r="142" spans="1:19">
      <c r="A142" t="s">
        <v>48</v>
      </c>
      <c r="B142" s="69" t="s">
        <v>182</v>
      </c>
      <c r="C142" s="70">
        <v>3.1068089517916064E-5</v>
      </c>
      <c r="D142" s="70">
        <v>0</v>
      </c>
      <c r="E142" s="70">
        <v>1.1697649535413746E-4</v>
      </c>
      <c r="F142" s="70">
        <v>0</v>
      </c>
      <c r="G142" s="70">
        <v>0</v>
      </c>
      <c r="H142" s="70">
        <v>2.8917306122033679</v>
      </c>
      <c r="I142" s="70">
        <v>0</v>
      </c>
      <c r="J142" s="70">
        <v>0</v>
      </c>
      <c r="K142" s="70">
        <v>0</v>
      </c>
      <c r="L142" s="70">
        <v>1.543709762085399E-3</v>
      </c>
      <c r="M142" s="70">
        <v>0.15815050413652898</v>
      </c>
      <c r="N142" s="70">
        <v>9.8822629856710975E-2</v>
      </c>
      <c r="O142" s="70">
        <v>0</v>
      </c>
      <c r="P142" s="70">
        <v>7.7631903120618517E-2</v>
      </c>
      <c r="Q142" s="70">
        <v>0.1496550809204038</v>
      </c>
      <c r="R142" s="70">
        <v>1.2293747839445999</v>
      </c>
      <c r="S142" s="70">
        <v>4.6070572685291609</v>
      </c>
    </row>
    <row r="143" spans="1:19">
      <c r="A143" t="s">
        <v>48</v>
      </c>
      <c r="B143" s="69" t="s">
        <v>183</v>
      </c>
      <c r="C143" s="70">
        <v>5.1863338896396272E-5</v>
      </c>
      <c r="D143" s="70">
        <v>0</v>
      </c>
      <c r="E143" s="70">
        <v>3.9575543786085632E-5</v>
      </c>
      <c r="F143" s="70">
        <v>0</v>
      </c>
      <c r="G143" s="70">
        <v>0</v>
      </c>
      <c r="H143" s="70">
        <v>0</v>
      </c>
      <c r="I143" s="70">
        <v>0</v>
      </c>
      <c r="J143" s="70">
        <v>0</v>
      </c>
      <c r="K143" s="70">
        <v>0</v>
      </c>
      <c r="L143" s="70">
        <v>1.0774404306577168E-3</v>
      </c>
      <c r="M143" s="70">
        <v>0.28272699149000857</v>
      </c>
      <c r="N143" s="70">
        <v>5.417192028289719E-8</v>
      </c>
      <c r="O143" s="70">
        <v>0</v>
      </c>
      <c r="P143" s="70">
        <v>9.3091713758553851E-2</v>
      </c>
      <c r="Q143" s="70">
        <v>0</v>
      </c>
      <c r="R143" s="70">
        <v>1.0958621931678181E-4</v>
      </c>
      <c r="S143" s="70">
        <v>0.37709722495310416</v>
      </c>
    </row>
    <row r="144" spans="1:19">
      <c r="A144" t="s">
        <v>48</v>
      </c>
      <c r="B144" s="69" t="s">
        <v>184</v>
      </c>
      <c r="C144" s="70">
        <v>4.0796919986263447E-5</v>
      </c>
      <c r="D144" s="70">
        <v>0</v>
      </c>
      <c r="E144" s="70">
        <v>1.1226699737854062E-4</v>
      </c>
      <c r="F144" s="70">
        <v>3.0220877371867516E-2</v>
      </c>
      <c r="G144" s="70">
        <v>0</v>
      </c>
      <c r="H144" s="70">
        <v>0</v>
      </c>
      <c r="I144" s="70">
        <v>0</v>
      </c>
      <c r="J144" s="70">
        <v>0</v>
      </c>
      <c r="K144" s="70">
        <v>0</v>
      </c>
      <c r="L144" s="70">
        <v>1.8395471966332622E-3</v>
      </c>
      <c r="M144" s="70">
        <v>0.10598699864264916</v>
      </c>
      <c r="N144" s="70">
        <v>1.6971926205885737</v>
      </c>
      <c r="O144" s="70">
        <v>1.0756505229234712</v>
      </c>
      <c r="P144" s="70">
        <v>0.2064094521428359</v>
      </c>
      <c r="Q144" s="70">
        <v>7.964571143889021E-2</v>
      </c>
      <c r="R144" s="70">
        <v>0.15978392768978011</v>
      </c>
      <c r="S144" s="70">
        <v>3.3568827219120294</v>
      </c>
    </row>
    <row r="145" spans="1:19">
      <c r="A145" t="s">
        <v>48</v>
      </c>
      <c r="B145" s="69" t="s">
        <v>185</v>
      </c>
      <c r="C145" s="70">
        <v>3.2532781757410589E-5</v>
      </c>
      <c r="D145" s="70">
        <v>0</v>
      </c>
      <c r="E145" s="70">
        <v>7.6413742180037048E-5</v>
      </c>
      <c r="F145" s="70">
        <v>3.4041907844176933E-2</v>
      </c>
      <c r="G145" s="70">
        <v>0</v>
      </c>
      <c r="H145" s="70">
        <v>0</v>
      </c>
      <c r="I145" s="70">
        <v>0</v>
      </c>
      <c r="J145" s="70">
        <v>0</v>
      </c>
      <c r="K145" s="70">
        <v>0</v>
      </c>
      <c r="L145" s="70">
        <v>2.4919677269465978E-3</v>
      </c>
      <c r="M145" s="70">
        <v>1.5200184841475348</v>
      </c>
      <c r="N145" s="70">
        <v>6.6020843020169195E-2</v>
      </c>
      <c r="O145" s="70">
        <v>4.5589783519563554E-2</v>
      </c>
      <c r="P145" s="70">
        <v>7.6987142031725853E-4</v>
      </c>
      <c r="Q145" s="70">
        <v>7.7059962534016258E-2</v>
      </c>
      <c r="R145" s="70">
        <v>1.4191054697697325E-2</v>
      </c>
      <c r="S145" s="70">
        <v>1.7602928214344615</v>
      </c>
    </row>
    <row r="146" spans="1:19">
      <c r="A146" t="s">
        <v>48</v>
      </c>
      <c r="B146" s="69" t="s">
        <v>186</v>
      </c>
      <c r="C146" s="70">
        <v>2.6585374703458342E-5</v>
      </c>
      <c r="D146" s="70">
        <v>0</v>
      </c>
      <c r="E146" s="70">
        <v>5.8784010851908874E-5</v>
      </c>
      <c r="F146" s="70">
        <v>3.4041907844176933E-2</v>
      </c>
      <c r="G146" s="70">
        <v>0</v>
      </c>
      <c r="H146" s="70">
        <v>0</v>
      </c>
      <c r="I146" s="70">
        <v>0</v>
      </c>
      <c r="J146" s="70">
        <v>0</v>
      </c>
      <c r="K146" s="70">
        <v>0</v>
      </c>
      <c r="L146" s="70">
        <v>2.0683986185083825E-3</v>
      </c>
      <c r="M146" s="70">
        <v>2.4552645745215713</v>
      </c>
      <c r="N146" s="70">
        <v>5.4447592079043261E-4</v>
      </c>
      <c r="O146" s="70">
        <v>0.37632735502540271</v>
      </c>
      <c r="P146" s="70">
        <v>4.9067619900043269E-2</v>
      </c>
      <c r="Q146" s="70">
        <v>1.0282334122328152E-2</v>
      </c>
      <c r="R146" s="70">
        <v>1.8107111613545612E-3</v>
      </c>
      <c r="S146" s="70">
        <v>2.929492746499875</v>
      </c>
    </row>
    <row r="147" spans="1:19">
      <c r="A147" t="s">
        <v>48</v>
      </c>
      <c r="B147" s="69" t="s">
        <v>187</v>
      </c>
      <c r="C147" s="70">
        <v>5.1922541095095198E-5</v>
      </c>
      <c r="D147" s="70">
        <v>0</v>
      </c>
      <c r="E147" s="70">
        <v>1.1657359464756212E-4</v>
      </c>
      <c r="F147" s="70">
        <v>0</v>
      </c>
      <c r="G147" s="70">
        <v>0</v>
      </c>
      <c r="H147" s="70">
        <v>0</v>
      </c>
      <c r="I147" s="70">
        <v>0</v>
      </c>
      <c r="J147" s="70">
        <v>0</v>
      </c>
      <c r="K147" s="70">
        <v>0</v>
      </c>
      <c r="L147" s="70">
        <v>3.8355590248553284E-3</v>
      </c>
      <c r="M147" s="70">
        <v>1.1783120974009407</v>
      </c>
      <c r="N147" s="70">
        <v>4.2928608046466366E-2</v>
      </c>
      <c r="O147" s="70">
        <v>0</v>
      </c>
      <c r="P147" s="70">
        <v>1.7662662980995947E-2</v>
      </c>
      <c r="Q147" s="70">
        <v>1.0142868630591551E-4</v>
      </c>
      <c r="R147" s="70">
        <v>7.7797720043548679E-4</v>
      </c>
      <c r="S147" s="70">
        <v>1.2437868294757095</v>
      </c>
    </row>
    <row r="148" spans="1:19">
      <c r="A148" t="s">
        <v>48</v>
      </c>
      <c r="B148" s="69" t="s">
        <v>188</v>
      </c>
      <c r="C148" s="70">
        <v>5.2043532734913356E-5</v>
      </c>
      <c r="D148" s="70">
        <v>0</v>
      </c>
      <c r="E148" s="70">
        <v>4.6448118949271588E-5</v>
      </c>
      <c r="F148" s="70">
        <v>3.4041907844176933E-2</v>
      </c>
      <c r="G148" s="70">
        <v>0</v>
      </c>
      <c r="H148" s="70">
        <v>0</v>
      </c>
      <c r="I148" s="70">
        <v>0</v>
      </c>
      <c r="J148" s="70">
        <v>0</v>
      </c>
      <c r="K148" s="70">
        <v>0</v>
      </c>
      <c r="L148" s="70">
        <v>2.0847876166030233E-3</v>
      </c>
      <c r="M148" s="70">
        <v>1.6812458816298417</v>
      </c>
      <c r="N148" s="70">
        <v>1.4326445130622645E-2</v>
      </c>
      <c r="O148" s="70">
        <v>0.355990540510561</v>
      </c>
      <c r="P148" s="70">
        <v>6.6099304213196319E-4</v>
      </c>
      <c r="Q148" s="70">
        <v>0</v>
      </c>
      <c r="R148" s="70">
        <v>6.4262509440027316E-5</v>
      </c>
      <c r="S148" s="70">
        <v>2.088513309935081</v>
      </c>
    </row>
    <row r="149" spans="1:19">
      <c r="A149" t="s">
        <v>48</v>
      </c>
      <c r="B149" s="69" t="s">
        <v>189</v>
      </c>
      <c r="C149" s="70">
        <v>6.2022752342016929E-5</v>
      </c>
      <c r="D149" s="70">
        <v>0</v>
      </c>
      <c r="E149" s="70">
        <v>8.9014075216553579E-5</v>
      </c>
      <c r="F149" s="70">
        <v>0</v>
      </c>
      <c r="G149" s="70">
        <v>0</v>
      </c>
      <c r="H149" s="70">
        <v>0</v>
      </c>
      <c r="I149" s="70">
        <v>0</v>
      </c>
      <c r="J149" s="70">
        <v>0</v>
      </c>
      <c r="K149" s="70">
        <v>0</v>
      </c>
      <c r="L149" s="70">
        <v>0</v>
      </c>
      <c r="M149" s="70">
        <v>0</v>
      </c>
      <c r="N149" s="70">
        <v>2.5743888613591892E-2</v>
      </c>
      <c r="O149" s="70">
        <v>0</v>
      </c>
      <c r="P149" s="70">
        <v>4.6695328930468349E-4</v>
      </c>
      <c r="Q149" s="70">
        <v>0</v>
      </c>
      <c r="R149" s="70">
        <v>9.033346390197039E-5</v>
      </c>
      <c r="S149" s="70">
        <v>2.6452212194328695E-2</v>
      </c>
    </row>
    <row r="150" spans="1:19">
      <c r="A150" t="s">
        <v>48</v>
      </c>
      <c r="B150" s="69" t="s">
        <v>190</v>
      </c>
      <c r="C150" s="70">
        <v>1.0339751987942236E-5</v>
      </c>
      <c r="D150" s="70">
        <v>0</v>
      </c>
      <c r="E150" s="70">
        <v>1.3444121785433083E-4</v>
      </c>
      <c r="F150" s="70">
        <v>0</v>
      </c>
      <c r="G150" s="70">
        <v>0</v>
      </c>
      <c r="H150" s="70">
        <v>0</v>
      </c>
      <c r="I150" s="70">
        <v>0</v>
      </c>
      <c r="J150" s="70">
        <v>0</v>
      </c>
      <c r="K150" s="70">
        <v>0</v>
      </c>
      <c r="L150" s="70">
        <v>1.3582169721200188E-3</v>
      </c>
      <c r="M150" s="70">
        <v>0</v>
      </c>
      <c r="N150" s="70">
        <v>9.2875448446301689E-2</v>
      </c>
      <c r="O150" s="70">
        <v>0.65259570775747733</v>
      </c>
      <c r="P150" s="70">
        <v>3.4258192246738872E-4</v>
      </c>
      <c r="Q150" s="70">
        <v>0</v>
      </c>
      <c r="R150" s="70">
        <v>4.477737566979556E-3</v>
      </c>
      <c r="S150" s="70">
        <v>0.75179447363524332</v>
      </c>
    </row>
    <row r="151" spans="1:19">
      <c r="A151" t="s">
        <v>48</v>
      </c>
      <c r="B151" s="69" t="s">
        <v>191</v>
      </c>
      <c r="C151" s="70">
        <v>3.3803544559063425E-5</v>
      </c>
      <c r="D151" s="70">
        <v>0</v>
      </c>
      <c r="E151" s="70">
        <v>9.3444879700754768E-5</v>
      </c>
      <c r="F151" s="70">
        <v>0</v>
      </c>
      <c r="G151" s="70">
        <v>0</v>
      </c>
      <c r="H151" s="70">
        <v>0</v>
      </c>
      <c r="I151" s="70">
        <v>0</v>
      </c>
      <c r="J151" s="70">
        <v>0</v>
      </c>
      <c r="K151" s="70">
        <v>0</v>
      </c>
      <c r="L151" s="70">
        <v>2.0668460987849357E-3</v>
      </c>
      <c r="M151" s="70">
        <v>0</v>
      </c>
      <c r="N151" s="70">
        <v>0</v>
      </c>
      <c r="O151" s="70">
        <v>0</v>
      </c>
      <c r="P151" s="70">
        <v>2.8728441999277265E-3</v>
      </c>
      <c r="Q151" s="70">
        <v>0</v>
      </c>
      <c r="R151" s="70">
        <v>1.281154698631326E-4</v>
      </c>
      <c r="S151" s="70">
        <v>5.195054192824955E-3</v>
      </c>
    </row>
    <row r="152" spans="1:19">
      <c r="A152" t="s">
        <v>48</v>
      </c>
      <c r="B152" s="69" t="s">
        <v>192</v>
      </c>
      <c r="C152" s="70">
        <v>2.1752798158303221E-5</v>
      </c>
      <c r="D152" s="70">
        <v>0</v>
      </c>
      <c r="E152" s="70">
        <v>6.5244417848830949E-5</v>
      </c>
      <c r="F152" s="70">
        <v>0</v>
      </c>
      <c r="G152" s="70">
        <v>0</v>
      </c>
      <c r="H152" s="70">
        <v>0</v>
      </c>
      <c r="I152" s="70">
        <v>0</v>
      </c>
      <c r="J152" s="70">
        <v>0</v>
      </c>
      <c r="K152" s="70">
        <v>0</v>
      </c>
      <c r="L152" s="70">
        <v>1.0038800061451525E-3</v>
      </c>
      <c r="M152" s="70">
        <v>9.451548075949745E-2</v>
      </c>
      <c r="N152" s="70">
        <v>0</v>
      </c>
      <c r="O152" s="70">
        <v>0</v>
      </c>
      <c r="P152" s="70">
        <v>5.6692891253362632E-4</v>
      </c>
      <c r="Q152" s="70">
        <v>0</v>
      </c>
      <c r="R152" s="70">
        <v>5.4577368082675548E-5</v>
      </c>
      <c r="S152" s="70">
        <v>9.6227864262232288E-2</v>
      </c>
    </row>
    <row r="153" spans="1:19">
      <c r="A153" t="s">
        <v>48</v>
      </c>
      <c r="B153" s="69" t="s">
        <v>193</v>
      </c>
      <c r="C153" s="70">
        <v>4.6515992327300637E-5</v>
      </c>
      <c r="D153" s="70">
        <v>0</v>
      </c>
      <c r="E153" s="70">
        <v>7.5583311181404156E-5</v>
      </c>
      <c r="F153" s="70">
        <v>0</v>
      </c>
      <c r="G153" s="70">
        <v>0</v>
      </c>
      <c r="H153" s="70">
        <v>0</v>
      </c>
      <c r="I153" s="70">
        <v>0</v>
      </c>
      <c r="J153" s="70">
        <v>0</v>
      </c>
      <c r="K153" s="70">
        <v>0</v>
      </c>
      <c r="L153" s="70">
        <v>1.8791019543531462E-3</v>
      </c>
      <c r="M153" s="70">
        <v>0</v>
      </c>
      <c r="N153" s="70">
        <v>0</v>
      </c>
      <c r="O153" s="70">
        <v>0</v>
      </c>
      <c r="P153" s="70">
        <v>3.5642455023321418E-4</v>
      </c>
      <c r="Q153" s="70">
        <v>0</v>
      </c>
      <c r="R153" s="70">
        <v>0.13476426195742874</v>
      </c>
      <c r="S153" s="70">
        <v>0.13712188776554513</v>
      </c>
    </row>
    <row r="154" spans="1:19">
      <c r="A154" t="s">
        <v>48</v>
      </c>
      <c r="B154" s="69" t="s">
        <v>194</v>
      </c>
      <c r="C154" s="70">
        <v>5.7014862303361724E-5</v>
      </c>
      <c r="D154" s="70">
        <v>0</v>
      </c>
      <c r="E154" s="70">
        <v>6.9030578661255504E-5</v>
      </c>
      <c r="F154" s="70">
        <v>0</v>
      </c>
      <c r="G154" s="70">
        <v>0</v>
      </c>
      <c r="H154" s="70">
        <v>0</v>
      </c>
      <c r="I154" s="70">
        <v>0</v>
      </c>
      <c r="J154" s="70">
        <v>0</v>
      </c>
      <c r="K154" s="70">
        <v>0</v>
      </c>
      <c r="L154" s="70">
        <v>4.0637690707612251E-4</v>
      </c>
      <c r="M154" s="70">
        <v>0</v>
      </c>
      <c r="N154" s="70">
        <v>5.8516559123816592E-2</v>
      </c>
      <c r="O154" s="70">
        <v>0</v>
      </c>
      <c r="P154" s="70">
        <v>2.2146031249548059E-3</v>
      </c>
      <c r="Q154" s="70">
        <v>0</v>
      </c>
      <c r="R154" s="70">
        <v>2.8891581777656938E-5</v>
      </c>
      <c r="S154" s="70">
        <v>6.1292476178607558E-2</v>
      </c>
    </row>
    <row r="155" spans="1:19">
      <c r="A155" t="s">
        <v>48</v>
      </c>
      <c r="B155" s="69" t="s">
        <v>195</v>
      </c>
      <c r="C155" s="70">
        <v>3.9459734978208871E-5</v>
      </c>
      <c r="D155" s="70">
        <v>0</v>
      </c>
      <c r="E155" s="70">
        <v>2.7007921126198653E-5</v>
      </c>
      <c r="F155" s="70">
        <v>0</v>
      </c>
      <c r="G155" s="70">
        <v>0</v>
      </c>
      <c r="H155" s="70">
        <v>0</v>
      </c>
      <c r="I155" s="70">
        <v>0</v>
      </c>
      <c r="J155" s="70">
        <v>0</v>
      </c>
      <c r="K155" s="70">
        <v>0</v>
      </c>
      <c r="L155" s="70">
        <v>6.3912859825165924E-4</v>
      </c>
      <c r="M155" s="70">
        <v>4.758687740133638E-2</v>
      </c>
      <c r="N155" s="70">
        <v>1.322157321137496E-4</v>
      </c>
      <c r="O155" s="70">
        <v>0</v>
      </c>
      <c r="P155" s="70">
        <v>4.8682628288077012E-4</v>
      </c>
      <c r="Q155" s="70">
        <v>0</v>
      </c>
      <c r="R155" s="70">
        <v>1.0041075282202883E-2</v>
      </c>
      <c r="S155" s="70">
        <v>5.8952590952856099E-2</v>
      </c>
    </row>
    <row r="156" spans="1:19">
      <c r="A156" t="s">
        <v>48</v>
      </c>
      <c r="B156" s="69" t="s">
        <v>196</v>
      </c>
      <c r="C156" s="70">
        <v>4.8718882712961431E-5</v>
      </c>
      <c r="D156" s="70">
        <v>0</v>
      </c>
      <c r="E156" s="70">
        <v>1.7383293696937585E-5</v>
      </c>
      <c r="F156" s="70">
        <v>0</v>
      </c>
      <c r="G156" s="70">
        <v>0</v>
      </c>
      <c r="H156" s="70">
        <v>0</v>
      </c>
      <c r="I156" s="70">
        <v>0</v>
      </c>
      <c r="J156" s="70">
        <v>0</v>
      </c>
      <c r="K156" s="70">
        <v>0</v>
      </c>
      <c r="L156" s="70">
        <v>3.7235077941133454E-4</v>
      </c>
      <c r="M156" s="70">
        <v>0</v>
      </c>
      <c r="N156" s="70">
        <v>5.3301235594300778E-3</v>
      </c>
      <c r="O156" s="70">
        <v>0</v>
      </c>
      <c r="P156" s="70">
        <v>3.5281668115771936E-4</v>
      </c>
      <c r="Q156" s="70">
        <v>0</v>
      </c>
      <c r="R156" s="70">
        <v>7.935577622930623E-5</v>
      </c>
      <c r="S156" s="70">
        <v>6.200748972673864E-3</v>
      </c>
    </row>
    <row r="157" spans="1:19">
      <c r="A157" t="s">
        <v>48</v>
      </c>
      <c r="B157" s="69" t="s">
        <v>197</v>
      </c>
      <c r="C157" s="70">
        <v>2.4910984929960023E-5</v>
      </c>
      <c r="D157" s="70">
        <v>0</v>
      </c>
      <c r="E157" s="70">
        <v>7.3988526812840405E-5</v>
      </c>
      <c r="F157" s="70">
        <v>0</v>
      </c>
      <c r="G157" s="70">
        <v>0</v>
      </c>
      <c r="H157" s="70">
        <v>0</v>
      </c>
      <c r="I157" s="70">
        <v>0</v>
      </c>
      <c r="J157" s="70">
        <v>0</v>
      </c>
      <c r="K157" s="70">
        <v>0</v>
      </c>
      <c r="L157" s="70">
        <v>2.3552692101080908E-3</v>
      </c>
      <c r="M157" s="70">
        <v>1.4724336988365394E-2</v>
      </c>
      <c r="N157" s="70">
        <v>3.8840168289851817E-2</v>
      </c>
      <c r="O157" s="70">
        <v>6.5712540257543139E-2</v>
      </c>
      <c r="P157" s="70">
        <v>3.1178357683359081E-4</v>
      </c>
      <c r="Q157" s="70">
        <v>0</v>
      </c>
      <c r="R157" s="70">
        <v>2.7851472684403689E-3</v>
      </c>
      <c r="S157" s="70">
        <v>0.12482814510303797</v>
      </c>
    </row>
    <row r="158" spans="1:19">
      <c r="A158" t="s">
        <v>48</v>
      </c>
      <c r="B158" s="69" t="s">
        <v>198</v>
      </c>
      <c r="C158" s="70">
        <v>4.0973967950108658E-5</v>
      </c>
      <c r="D158" s="70">
        <v>0</v>
      </c>
      <c r="E158" s="70">
        <v>9.0832247501282382E-6</v>
      </c>
      <c r="F158" s="70">
        <v>0</v>
      </c>
      <c r="G158" s="70">
        <v>0</v>
      </c>
      <c r="H158" s="70">
        <v>0</v>
      </c>
      <c r="I158" s="70">
        <v>0</v>
      </c>
      <c r="J158" s="70">
        <v>0</v>
      </c>
      <c r="K158" s="70">
        <v>0</v>
      </c>
      <c r="L158" s="70">
        <v>1.7767878563823558E-3</v>
      </c>
      <c r="M158" s="70">
        <v>1.9789081825649646E-3</v>
      </c>
      <c r="N158" s="70">
        <v>0</v>
      </c>
      <c r="O158" s="70">
        <v>0</v>
      </c>
      <c r="P158" s="70">
        <v>1.7811102424460046E-2</v>
      </c>
      <c r="Q158" s="70">
        <v>0</v>
      </c>
      <c r="R158" s="70">
        <v>1.1663947134366026E-4</v>
      </c>
      <c r="S158" s="70">
        <v>2.1733495127421065E-2</v>
      </c>
    </row>
    <row r="159" spans="1:19">
      <c r="A159" t="s">
        <v>48</v>
      </c>
      <c r="B159" s="69" t="s">
        <v>199</v>
      </c>
      <c r="C159" s="70">
        <v>5.0852663729727965E-5</v>
      </c>
      <c r="D159" s="70">
        <v>0</v>
      </c>
      <c r="E159" s="70">
        <v>4.7528568803301141E-5</v>
      </c>
      <c r="F159" s="70">
        <v>0</v>
      </c>
      <c r="G159" s="70">
        <v>0</v>
      </c>
      <c r="H159" s="70">
        <v>0</v>
      </c>
      <c r="I159" s="70">
        <v>0</v>
      </c>
      <c r="J159" s="70">
        <v>0</v>
      </c>
      <c r="K159" s="70">
        <v>0</v>
      </c>
      <c r="L159" s="70">
        <v>1.4090938527893115E-3</v>
      </c>
      <c r="M159" s="70">
        <v>0</v>
      </c>
      <c r="N159" s="70">
        <v>0</v>
      </c>
      <c r="O159" s="70">
        <v>0</v>
      </c>
      <c r="P159" s="70">
        <v>3.4830485624013363E-3</v>
      </c>
      <c r="Q159" s="70">
        <v>2.9969548214916486E-3</v>
      </c>
      <c r="R159" s="70">
        <v>4.3922016160991006E-5</v>
      </c>
      <c r="S159" s="70">
        <v>8.0314004853789811E-3</v>
      </c>
    </row>
    <row r="160" spans="1:19">
      <c r="A160" t="s">
        <v>48</v>
      </c>
      <c r="B160" s="69" t="s">
        <v>200</v>
      </c>
      <c r="C160" s="70">
        <v>3.0309978400921977E-5</v>
      </c>
      <c r="D160" s="70">
        <v>0</v>
      </c>
      <c r="E160" s="70">
        <v>8.0972649900701299E-5</v>
      </c>
      <c r="F160" s="70">
        <v>0</v>
      </c>
      <c r="G160" s="70">
        <v>0</v>
      </c>
      <c r="H160" s="70">
        <v>0</v>
      </c>
      <c r="I160" s="70">
        <v>0</v>
      </c>
      <c r="J160" s="70">
        <v>0</v>
      </c>
      <c r="K160" s="70">
        <v>0</v>
      </c>
      <c r="L160" s="70">
        <v>1.637609643259097E-3</v>
      </c>
      <c r="M160" s="70">
        <v>2.1824270290693448E-4</v>
      </c>
      <c r="N160" s="70">
        <v>0</v>
      </c>
      <c r="O160" s="70">
        <v>0</v>
      </c>
      <c r="P160" s="70">
        <v>3.1384529202682643E-4</v>
      </c>
      <c r="Q160" s="70">
        <v>0</v>
      </c>
      <c r="R160" s="70">
        <v>7.4585593921483451E-5</v>
      </c>
      <c r="S160" s="70">
        <v>2.3555658604550445E-3</v>
      </c>
    </row>
    <row r="161" spans="1:19">
      <c r="A161" t="s">
        <v>48</v>
      </c>
      <c r="B161" s="69" t="s">
        <v>201</v>
      </c>
      <c r="C161" s="70">
        <v>1.0926145869681996</v>
      </c>
      <c r="D161" s="70">
        <v>2.4020504329473447</v>
      </c>
      <c r="E161" s="70">
        <v>4.0014196241445852</v>
      </c>
      <c r="F161" s="70">
        <v>9.9618292978218292</v>
      </c>
      <c r="G161" s="70">
        <v>3.0107292263067649</v>
      </c>
      <c r="H161" s="70">
        <v>3.1212044961423011</v>
      </c>
      <c r="I161" s="70">
        <v>14.673669433831058</v>
      </c>
      <c r="J161" s="70">
        <v>7.8836327986969472</v>
      </c>
      <c r="K161" s="70">
        <v>2.9976664016703509</v>
      </c>
      <c r="L161" s="70">
        <v>4.0980008325547601E-2</v>
      </c>
      <c r="M161" s="70">
        <v>12.139703821544806</v>
      </c>
      <c r="N161" s="70">
        <v>5.5597424430180222</v>
      </c>
      <c r="O161" s="70">
        <v>8.8052621224505288</v>
      </c>
      <c r="P161" s="70">
        <v>1.02313005527229</v>
      </c>
      <c r="Q161" s="70">
        <v>4.1255729066280455</v>
      </c>
      <c r="R161" s="70">
        <v>17.605300178130278</v>
      </c>
      <c r="S161" s="70">
        <v>98.444507833898911</v>
      </c>
    </row>
    <row r="162" spans="1:19">
      <c r="A162" t="s">
        <v>48</v>
      </c>
      <c r="B162" s="69" t="s">
        <v>202</v>
      </c>
      <c r="C162" s="70">
        <v>3.0016848229941218E-4</v>
      </c>
      <c r="D162" s="70">
        <v>3.5579905435285255</v>
      </c>
      <c r="E162" s="70">
        <v>4.8048636677577861E-4</v>
      </c>
      <c r="F162" s="70">
        <v>0</v>
      </c>
      <c r="G162" s="70">
        <v>0</v>
      </c>
      <c r="H162" s="70">
        <v>2.8917306122033679</v>
      </c>
      <c r="I162" s="70">
        <v>0</v>
      </c>
      <c r="J162" s="70">
        <v>0</v>
      </c>
      <c r="K162" s="70">
        <v>3.0922853257258609</v>
      </c>
      <c r="L162" s="70">
        <v>1.2263095406296998E-2</v>
      </c>
      <c r="M162" s="70">
        <v>10.359418210214969</v>
      </c>
      <c r="N162" s="70">
        <v>5.3314510048380086</v>
      </c>
      <c r="O162" s="70">
        <v>3.2072940292777758</v>
      </c>
      <c r="P162" s="70">
        <v>0.95410935015650011</v>
      </c>
      <c r="Q162" s="70">
        <v>0.80301808827208276</v>
      </c>
      <c r="R162" s="70">
        <v>1.8761040334446335</v>
      </c>
      <c r="S162" s="70">
        <v>32.086444947917471</v>
      </c>
    </row>
    <row r="163" spans="1:19">
      <c r="A163" t="s">
        <v>48</v>
      </c>
      <c r="B163" s="69" t="s">
        <v>203</v>
      </c>
      <c r="C163" s="70">
        <v>1.1493392098592139</v>
      </c>
      <c r="D163" s="70">
        <v>2.5284741399445743</v>
      </c>
      <c r="E163" s="70">
        <v>2.1054667821398958</v>
      </c>
      <c r="F163" s="70">
        <v>5.4512929116200581</v>
      </c>
      <c r="G163" s="70">
        <v>1.7502402267847135</v>
      </c>
      <c r="H163" s="70">
        <v>0</v>
      </c>
      <c r="I163" s="70">
        <v>9.6458720223609191</v>
      </c>
      <c r="J163" s="70">
        <v>0</v>
      </c>
      <c r="K163" s="70">
        <v>3.1554383175477341</v>
      </c>
      <c r="L163" s="70">
        <v>5.1373934128626786E-3</v>
      </c>
      <c r="M163" s="70">
        <v>11.063113221494547</v>
      </c>
      <c r="N163" s="70">
        <v>5.4097227067591014</v>
      </c>
      <c r="O163" s="70">
        <v>6.0710291458456354</v>
      </c>
      <c r="P163" s="70">
        <v>0.57773116823520354</v>
      </c>
      <c r="Q163" s="70">
        <v>0.8256474056308658</v>
      </c>
      <c r="R163" s="70">
        <v>9.5663317191596704</v>
      </c>
      <c r="S163" s="70">
        <v>59.304836370795442</v>
      </c>
    </row>
    <row r="164" spans="1:19">
      <c r="A164" t="s">
        <v>48</v>
      </c>
      <c r="B164" s="69" t="s">
        <v>204</v>
      </c>
      <c r="C164" s="70">
        <v>1.0177897773822053E-4</v>
      </c>
      <c r="D164" s="70">
        <v>0</v>
      </c>
      <c r="E164" s="70">
        <v>1.5978561401297497E-4</v>
      </c>
      <c r="F164" s="70">
        <v>0.34720738755594027</v>
      </c>
      <c r="G164" s="70">
        <v>0</v>
      </c>
      <c r="H164" s="70">
        <v>3.2045586789713276</v>
      </c>
      <c r="I164" s="70">
        <v>0</v>
      </c>
      <c r="J164" s="70">
        <v>4.1492804203668214</v>
      </c>
      <c r="K164" s="70">
        <v>0</v>
      </c>
      <c r="L164" s="70">
        <v>5.6119272438746037E-3</v>
      </c>
      <c r="M164" s="70">
        <v>0.15134847637362725</v>
      </c>
      <c r="N164" s="70">
        <v>1.0323977139112621</v>
      </c>
      <c r="O164" s="70">
        <v>6.3855461256949297E-2</v>
      </c>
      <c r="P164" s="70">
        <v>6.6966182159262644E-3</v>
      </c>
      <c r="Q164" s="70">
        <v>1.6978747580588305</v>
      </c>
      <c r="R164" s="70">
        <v>0.22920865838598559</v>
      </c>
      <c r="S164" s="70">
        <v>10.888301664932328</v>
      </c>
    </row>
    <row r="165" spans="1:19">
      <c r="A165" t="s">
        <v>48</v>
      </c>
      <c r="B165" s="69" t="s">
        <v>205</v>
      </c>
      <c r="C165" s="70">
        <v>5.9665663737717978E-5</v>
      </c>
      <c r="D165" s="70">
        <v>0</v>
      </c>
      <c r="E165" s="70">
        <v>1.2016213896615113E-4</v>
      </c>
      <c r="F165" s="70">
        <v>0</v>
      </c>
      <c r="G165" s="70">
        <v>0</v>
      </c>
      <c r="H165" s="70">
        <v>6.1193035717050037E-2</v>
      </c>
      <c r="I165" s="70">
        <v>0</v>
      </c>
      <c r="J165" s="70">
        <v>0</v>
      </c>
      <c r="K165" s="70">
        <v>0</v>
      </c>
      <c r="L165" s="70">
        <v>4.4239703157540333E-3</v>
      </c>
      <c r="M165" s="70">
        <v>1.3237867737979059</v>
      </c>
      <c r="N165" s="70">
        <v>0.80918500575111807</v>
      </c>
      <c r="O165" s="70">
        <v>0.17370015213602841</v>
      </c>
      <c r="P165" s="70">
        <v>1.939550091735498E-2</v>
      </c>
      <c r="Q165" s="70">
        <v>5.9849813325012491E-3</v>
      </c>
      <c r="R165" s="70">
        <v>0.14081255527223391</v>
      </c>
      <c r="S165" s="70">
        <v>2.5386618030427144</v>
      </c>
    </row>
    <row r="166" spans="1:19">
      <c r="A166" t="s">
        <v>48</v>
      </c>
      <c r="B166" s="69" t="s">
        <v>206</v>
      </c>
      <c r="C166" s="70">
        <v>2.67128438355968E-5</v>
      </c>
      <c r="D166" s="70">
        <v>0</v>
      </c>
      <c r="E166" s="70">
        <v>4.8539870658004247E-5</v>
      </c>
      <c r="F166" s="70">
        <v>0</v>
      </c>
      <c r="G166" s="70">
        <v>0</v>
      </c>
      <c r="H166" s="70">
        <v>0</v>
      </c>
      <c r="I166" s="70">
        <v>0</v>
      </c>
      <c r="J166" s="70">
        <v>0</v>
      </c>
      <c r="K166" s="70">
        <v>0</v>
      </c>
      <c r="L166" s="70">
        <v>1.2655290243905881E-3</v>
      </c>
      <c r="M166" s="70">
        <v>7.3576292007388133E-2</v>
      </c>
      <c r="N166" s="70">
        <v>0.25261318302251112</v>
      </c>
      <c r="O166" s="70">
        <v>9.1147250451186324E-2</v>
      </c>
      <c r="P166" s="70">
        <v>9.7771167529245417E-2</v>
      </c>
      <c r="Q166" s="70">
        <v>2.3506282185397964E-2</v>
      </c>
      <c r="R166" s="70">
        <v>6.6757905252117666E-2</v>
      </c>
      <c r="S166" s="70">
        <v>0.60671286218666864</v>
      </c>
    </row>
    <row r="167" spans="1:19">
      <c r="A167" t="s">
        <v>48</v>
      </c>
      <c r="B167" s="69" t="s">
        <v>207</v>
      </c>
      <c r="C167" s="70">
        <v>2.3917508249482466E-5</v>
      </c>
      <c r="D167" s="70">
        <v>0.19265668509686762</v>
      </c>
      <c r="E167" s="70">
        <v>3.9171108419111533E-5</v>
      </c>
      <c r="F167" s="70">
        <v>0</v>
      </c>
      <c r="G167" s="70">
        <v>0</v>
      </c>
      <c r="H167" s="70">
        <v>0</v>
      </c>
      <c r="I167" s="70">
        <v>0</v>
      </c>
      <c r="J167" s="70">
        <v>0</v>
      </c>
      <c r="K167" s="70">
        <v>3.2910930106265113E-2</v>
      </c>
      <c r="L167" s="70">
        <v>1.5310454146444386E-3</v>
      </c>
      <c r="M167" s="70">
        <v>0.11024996788104602</v>
      </c>
      <c r="N167" s="70">
        <v>0.19323483793713336</v>
      </c>
      <c r="O167" s="70">
        <v>0.20549340885238365</v>
      </c>
      <c r="P167" s="70">
        <v>3.1304935843223802E-3</v>
      </c>
      <c r="Q167" s="70">
        <v>5.7936707853958325E-3</v>
      </c>
      <c r="R167" s="70">
        <v>0.12356136109583815</v>
      </c>
      <c r="S167" s="70">
        <v>0.86862548937051542</v>
      </c>
    </row>
    <row r="168" spans="1:19">
      <c r="A168" t="s">
        <v>48</v>
      </c>
      <c r="B168" s="69" t="s">
        <v>208</v>
      </c>
      <c r="C168" s="70">
        <v>7.0244083048009998E-6</v>
      </c>
      <c r="D168" s="70">
        <v>0</v>
      </c>
      <c r="E168" s="70">
        <v>1.2867890632151102E-5</v>
      </c>
      <c r="F168" s="70">
        <v>0</v>
      </c>
      <c r="G168" s="70">
        <v>0.112850392081981</v>
      </c>
      <c r="H168" s="70">
        <v>0</v>
      </c>
      <c r="I168" s="70">
        <v>0</v>
      </c>
      <c r="J168" s="70">
        <v>0</v>
      </c>
      <c r="K168" s="70">
        <v>0</v>
      </c>
      <c r="L168" s="70">
        <v>3.0162670512012824E-4</v>
      </c>
      <c r="M168" s="70">
        <v>4.66957570066171E-2</v>
      </c>
      <c r="N168" s="70">
        <v>0.19380116498013678</v>
      </c>
      <c r="O168" s="70">
        <v>2.6108354397074152E-2</v>
      </c>
      <c r="P168" s="70">
        <v>1.6970964819762457E-2</v>
      </c>
      <c r="Q168" s="70">
        <v>0</v>
      </c>
      <c r="R168" s="70">
        <v>1.9658512040180653E-2</v>
      </c>
      <c r="S168" s="70">
        <v>0.41640666432988382</v>
      </c>
    </row>
    <row r="169" spans="1:19">
      <c r="A169" t="s">
        <v>48</v>
      </c>
      <c r="B169" s="69" t="s">
        <v>209</v>
      </c>
      <c r="C169" s="70">
        <v>1.661925995755098E-5</v>
      </c>
      <c r="D169" s="70">
        <v>0</v>
      </c>
      <c r="E169" s="70">
        <v>3.0444531436302213E-5</v>
      </c>
      <c r="F169" s="70">
        <v>0</v>
      </c>
      <c r="G169" s="70">
        <v>0</v>
      </c>
      <c r="H169" s="70">
        <v>0</v>
      </c>
      <c r="I169" s="70">
        <v>0.64378632751623144</v>
      </c>
      <c r="J169" s="70">
        <v>0</v>
      </c>
      <c r="K169" s="70">
        <v>0</v>
      </c>
      <c r="L169" s="70">
        <v>6.2912814134996609E-4</v>
      </c>
      <c r="M169" s="70">
        <v>3.6361037170564714E-3</v>
      </c>
      <c r="N169" s="70">
        <v>4.7518586240542504E-3</v>
      </c>
      <c r="O169" s="70">
        <v>4.1650763194027718E-3</v>
      </c>
      <c r="P169" s="70">
        <v>1.0160438131094907E-3</v>
      </c>
      <c r="Q169" s="70">
        <v>4.7655637780437132E-3</v>
      </c>
      <c r="R169" s="70">
        <v>2.7044425614661805E-3</v>
      </c>
      <c r="S169" s="70">
        <v>0.66550160826204774</v>
      </c>
    </row>
    <row r="170" spans="1:19">
      <c r="A170" t="s">
        <v>48</v>
      </c>
      <c r="B170" s="69" t="s">
        <v>210</v>
      </c>
      <c r="C170" s="70">
        <v>1.3542734235372222E-5</v>
      </c>
      <c r="D170" s="70">
        <v>0</v>
      </c>
      <c r="E170" s="70">
        <v>2.5594102883275127E-5</v>
      </c>
      <c r="F170" s="70">
        <v>0.39060831100042748</v>
      </c>
      <c r="G170" s="70">
        <v>0</v>
      </c>
      <c r="H170" s="70">
        <v>0</v>
      </c>
      <c r="I170" s="70">
        <v>0</v>
      </c>
      <c r="J170" s="70">
        <v>0</v>
      </c>
      <c r="K170" s="70">
        <v>0</v>
      </c>
      <c r="L170" s="70">
        <v>8.6482240730845206E-4</v>
      </c>
      <c r="M170" s="70">
        <v>1.219977814629658E-2</v>
      </c>
      <c r="N170" s="70">
        <v>0.21003420055589572</v>
      </c>
      <c r="O170" s="70">
        <v>1.8373120218626582E-3</v>
      </c>
      <c r="P170" s="70">
        <v>2.739741693602582E-4</v>
      </c>
      <c r="Q170" s="70">
        <v>1.1710336450022396E-2</v>
      </c>
      <c r="R170" s="70">
        <v>0.40855623416551623</v>
      </c>
      <c r="S170" s="70">
        <v>1.0361241057537427</v>
      </c>
    </row>
    <row r="171" spans="1:19">
      <c r="A171" t="s">
        <v>48</v>
      </c>
      <c r="B171" s="69" t="s">
        <v>211</v>
      </c>
      <c r="C171" s="70">
        <v>2.9003573853714215E-6</v>
      </c>
      <c r="D171" s="70">
        <v>0</v>
      </c>
      <c r="E171" s="70">
        <v>4.5277088602801996E-6</v>
      </c>
      <c r="F171" s="70">
        <v>0</v>
      </c>
      <c r="G171" s="70">
        <v>0</v>
      </c>
      <c r="H171" s="70">
        <v>6.8842165181678183E-2</v>
      </c>
      <c r="I171" s="70">
        <v>0</v>
      </c>
      <c r="J171" s="70">
        <v>0</v>
      </c>
      <c r="K171" s="70">
        <v>0</v>
      </c>
      <c r="L171" s="70">
        <v>1.9645616711179361</v>
      </c>
      <c r="M171" s="70">
        <v>0.38519035180722483</v>
      </c>
      <c r="N171" s="70">
        <v>0.12858056587992195</v>
      </c>
      <c r="O171" s="70">
        <v>0.22485780883533835</v>
      </c>
      <c r="P171" s="70">
        <v>0.34354546567742261</v>
      </c>
      <c r="Q171" s="70">
        <v>1.0257830788834355E-2</v>
      </c>
      <c r="R171" s="70">
        <v>4.5794805313093434E-2</v>
      </c>
      <c r="S171" s="70">
        <v>3.1716380926676493</v>
      </c>
    </row>
    <row r="172" spans="1:19">
      <c r="A172" t="s">
        <v>48</v>
      </c>
      <c r="B172" s="69" t="s">
        <v>212</v>
      </c>
      <c r="C172" s="70">
        <v>6.5868302101534937E-6</v>
      </c>
      <c r="D172" s="70">
        <v>0</v>
      </c>
      <c r="E172" s="70">
        <v>9.8404259993856158E-6</v>
      </c>
      <c r="F172" s="70">
        <v>0</v>
      </c>
      <c r="G172" s="70">
        <v>0</v>
      </c>
      <c r="H172" s="70">
        <v>0</v>
      </c>
      <c r="I172" s="70">
        <v>0</v>
      </c>
      <c r="J172" s="70">
        <v>0</v>
      </c>
      <c r="K172" s="70">
        <v>0</v>
      </c>
      <c r="L172" s="70">
        <v>1.5740450207957224E-4</v>
      </c>
      <c r="M172" s="70">
        <v>5.9623294493874823E-2</v>
      </c>
      <c r="N172" s="70">
        <v>0.13483258043519442</v>
      </c>
      <c r="O172" s="70">
        <v>0</v>
      </c>
      <c r="P172" s="70">
        <v>0.11573855220733265</v>
      </c>
      <c r="Q172" s="70">
        <v>0</v>
      </c>
      <c r="R172" s="70">
        <v>4.8650093299599462E-2</v>
      </c>
      <c r="S172" s="70">
        <v>0.35901835219442546</v>
      </c>
    </row>
    <row r="173" spans="1:19">
      <c r="A173" t="s">
        <v>48</v>
      </c>
      <c r="B173" s="69" t="s">
        <v>213</v>
      </c>
      <c r="C173" s="70">
        <v>1.0125617500023054E-7</v>
      </c>
      <c r="D173" s="70">
        <v>0</v>
      </c>
      <c r="E173" s="70">
        <v>2.4113623879884472E-6</v>
      </c>
      <c r="F173" s="70">
        <v>0</v>
      </c>
      <c r="G173" s="70">
        <v>0</v>
      </c>
      <c r="H173" s="70">
        <v>0</v>
      </c>
      <c r="I173" s="70">
        <v>0</v>
      </c>
      <c r="J173" s="70">
        <v>0</v>
      </c>
      <c r="K173" s="70">
        <v>0</v>
      </c>
      <c r="L173" s="70">
        <v>0</v>
      </c>
      <c r="M173" s="70">
        <v>5.9044529607490404E-3</v>
      </c>
      <c r="N173" s="70">
        <v>2.3169993262150967E-2</v>
      </c>
      <c r="O173" s="70">
        <v>6.8197966838226876E-2</v>
      </c>
      <c r="P173" s="70">
        <v>8.0763906494254911E-2</v>
      </c>
      <c r="Q173" s="70">
        <v>4.0643964615208361E-2</v>
      </c>
      <c r="R173" s="70">
        <v>5.0351877017462243E-2</v>
      </c>
      <c r="S173" s="70">
        <v>0.26903467380657275</v>
      </c>
    </row>
    <row r="174" spans="1:19">
      <c r="A174" t="s">
        <v>48</v>
      </c>
      <c r="B174" s="69" t="s">
        <v>214</v>
      </c>
      <c r="C174" s="70">
        <v>0.30522781946709365</v>
      </c>
      <c r="D174" s="70">
        <v>0</v>
      </c>
      <c r="E174" s="70">
        <v>3.7156401688775986E-6</v>
      </c>
      <c r="F174" s="70">
        <v>0</v>
      </c>
      <c r="G174" s="70">
        <v>0</v>
      </c>
      <c r="H174" s="70">
        <v>0</v>
      </c>
      <c r="I174" s="70">
        <v>0</v>
      </c>
      <c r="J174" s="70">
        <v>0</v>
      </c>
      <c r="K174" s="70">
        <v>1.9746558063758357E-2</v>
      </c>
      <c r="L174" s="70">
        <v>1.1406057610940934E-4</v>
      </c>
      <c r="M174" s="70">
        <v>1.216124316617595E-2</v>
      </c>
      <c r="N174" s="70">
        <v>4.9944408327462497E-4</v>
      </c>
      <c r="O174" s="70">
        <v>0.11018806289301608</v>
      </c>
      <c r="P174" s="70">
        <v>4.672273541345362E-2</v>
      </c>
      <c r="Q174" s="70">
        <v>3.4762024712371442E-3</v>
      </c>
      <c r="R174" s="70">
        <v>2.8039527181903168E-2</v>
      </c>
      <c r="S174" s="70">
        <v>0.52617936895626372</v>
      </c>
    </row>
    <row r="175" spans="1:19">
      <c r="A175" t="s">
        <v>48</v>
      </c>
      <c r="B175" s="69" t="s">
        <v>215</v>
      </c>
      <c r="C175" s="70">
        <v>4.6735786263241152E-7</v>
      </c>
      <c r="D175" s="70">
        <v>0</v>
      </c>
      <c r="E175" s="70">
        <v>8.5614469114148051E-7</v>
      </c>
      <c r="F175" s="70">
        <v>0</v>
      </c>
      <c r="G175" s="70">
        <v>0</v>
      </c>
      <c r="H175" s="70">
        <v>0</v>
      </c>
      <c r="I175" s="70">
        <v>0</v>
      </c>
      <c r="J175" s="70">
        <v>0.85920084777657735</v>
      </c>
      <c r="K175" s="70">
        <v>0</v>
      </c>
      <c r="L175" s="70">
        <v>5.5176792534618713E-2</v>
      </c>
      <c r="M175" s="70">
        <v>9.2223918427549734E-3</v>
      </c>
      <c r="N175" s="70">
        <v>6.1759937136685039E-4</v>
      </c>
      <c r="O175" s="70">
        <v>6.4938756114258922E-2</v>
      </c>
      <c r="P175" s="70">
        <v>0.22508663936343964</v>
      </c>
      <c r="Q175" s="70">
        <v>1.5449788761063843E-3</v>
      </c>
      <c r="R175" s="70">
        <v>7.4042045275930946E-2</v>
      </c>
      <c r="S175" s="70">
        <v>1.2898313746575241</v>
      </c>
    </row>
    <row r="176" spans="1:19">
      <c r="A176" t="s">
        <v>48</v>
      </c>
      <c r="B176" s="69" t="s">
        <v>216</v>
      </c>
      <c r="C176" s="70">
        <v>0</v>
      </c>
      <c r="D176" s="70">
        <v>0</v>
      </c>
      <c r="E176" s="70">
        <v>0</v>
      </c>
      <c r="F176" s="70">
        <v>0</v>
      </c>
      <c r="G176" s="70">
        <v>0</v>
      </c>
      <c r="H176" s="70">
        <v>0</v>
      </c>
      <c r="I176" s="70">
        <v>0</v>
      </c>
      <c r="J176" s="70">
        <v>0</v>
      </c>
      <c r="K176" s="70">
        <v>8.7762480283366529E-3</v>
      </c>
      <c r="L176" s="70">
        <v>0</v>
      </c>
      <c r="M176" s="70">
        <v>2.5635236687236329E-2</v>
      </c>
      <c r="N176" s="70">
        <v>7.4796454634196152E-4</v>
      </c>
      <c r="O176" s="70">
        <v>5.8445471729505982E-2</v>
      </c>
      <c r="P176" s="70">
        <v>3.9228679636948982E-4</v>
      </c>
      <c r="Q176" s="70">
        <v>0</v>
      </c>
      <c r="R176" s="70">
        <v>3.6284966859724932E-2</v>
      </c>
      <c r="S176" s="70">
        <v>0.13028217464750469</v>
      </c>
    </row>
    <row r="177" spans="1:19">
      <c r="A177" t="s">
        <v>48</v>
      </c>
      <c r="B177" s="69" t="s">
        <v>217</v>
      </c>
      <c r="C177" s="70">
        <v>1.3494229111898903E-6</v>
      </c>
      <c r="D177" s="70">
        <v>0</v>
      </c>
      <c r="E177" s="70">
        <v>2.3430022473291956E-6</v>
      </c>
      <c r="F177" s="70">
        <v>0</v>
      </c>
      <c r="G177" s="70">
        <v>0</v>
      </c>
      <c r="H177" s="70">
        <v>0</v>
      </c>
      <c r="I177" s="70">
        <v>0</v>
      </c>
      <c r="J177" s="70">
        <v>0</v>
      </c>
      <c r="K177" s="70">
        <v>0</v>
      </c>
      <c r="L177" s="70">
        <v>6.8736047378337162E-5</v>
      </c>
      <c r="M177" s="70">
        <v>3.4151181161519162E-2</v>
      </c>
      <c r="N177" s="70">
        <v>3.1252769316971296E-2</v>
      </c>
      <c r="O177" s="70">
        <v>0.13249287422603118</v>
      </c>
      <c r="P177" s="70">
        <v>1.9529815253676475E-2</v>
      </c>
      <c r="Q177" s="70">
        <v>0</v>
      </c>
      <c r="R177" s="70">
        <v>2.805352080528678E-3</v>
      </c>
      <c r="S177" s="70">
        <v>0.22030442051129739</v>
      </c>
    </row>
    <row r="178" spans="1:19">
      <c r="A178" t="s">
        <v>48</v>
      </c>
      <c r="B178" s="69" t="s">
        <v>218</v>
      </c>
      <c r="C178" s="70">
        <v>1.4277115614191871E-6</v>
      </c>
      <c r="D178" s="70">
        <v>0</v>
      </c>
      <c r="E178" s="70">
        <v>2.7443817884886812E-6</v>
      </c>
      <c r="F178" s="70">
        <v>0</v>
      </c>
      <c r="G178" s="70">
        <v>0</v>
      </c>
      <c r="H178" s="70">
        <v>0</v>
      </c>
      <c r="I178" s="70">
        <v>0</v>
      </c>
      <c r="J178" s="70">
        <v>0</v>
      </c>
      <c r="K178" s="70">
        <v>0</v>
      </c>
      <c r="L178" s="70">
        <v>1.0721370308175437E-4</v>
      </c>
      <c r="M178" s="70">
        <v>1.0197461762402327E-3</v>
      </c>
      <c r="N178" s="70">
        <v>0</v>
      </c>
      <c r="O178" s="70">
        <v>0</v>
      </c>
      <c r="P178" s="70">
        <v>9.8209545740999715E-2</v>
      </c>
      <c r="Q178" s="70">
        <v>1.7251882441149391E-2</v>
      </c>
      <c r="R178" s="70">
        <v>2.9787103049585539E-3</v>
      </c>
      <c r="S178" s="70">
        <v>0.11957127045991456</v>
      </c>
    </row>
    <row r="179" spans="1:19">
      <c r="A179" t="s">
        <v>48</v>
      </c>
      <c r="B179" s="69" t="s">
        <v>219</v>
      </c>
      <c r="C179" s="70">
        <v>3.6331496723587264E-3</v>
      </c>
      <c r="D179" s="70">
        <v>0</v>
      </c>
      <c r="E179" s="70">
        <v>2.851776888835289E-2</v>
      </c>
      <c r="F179" s="70">
        <v>0</v>
      </c>
      <c r="G179" s="70">
        <v>0</v>
      </c>
      <c r="H179" s="70">
        <v>0</v>
      </c>
      <c r="I179" s="70">
        <v>0</v>
      </c>
      <c r="J179" s="70">
        <v>0</v>
      </c>
      <c r="K179" s="70">
        <v>0</v>
      </c>
      <c r="L179" s="70">
        <v>1.0342416664755749</v>
      </c>
      <c r="M179" s="70">
        <v>1.1493945978742204E-2</v>
      </c>
      <c r="N179" s="70">
        <v>2.7451596695208025E-2</v>
      </c>
      <c r="O179" s="70">
        <v>0.23551581970537683</v>
      </c>
      <c r="P179" s="70">
        <v>0.41656599425088814</v>
      </c>
      <c r="Q179" s="70">
        <v>0.15001726921741465</v>
      </c>
      <c r="R179" s="70">
        <v>5.9094000244201084E-2</v>
      </c>
      <c r="S179" s="70">
        <v>1.9665312111279718</v>
      </c>
    </row>
    <row r="180" spans="1:19">
      <c r="A180" t="s">
        <v>48</v>
      </c>
      <c r="B180" s="69" t="s">
        <v>220</v>
      </c>
      <c r="C180" s="70">
        <v>0.16064668835063323</v>
      </c>
      <c r="D180" s="70">
        <v>0</v>
      </c>
      <c r="E180" s="70">
        <v>1.5724989509191545E-2</v>
      </c>
      <c r="F180" s="70">
        <v>0</v>
      </c>
      <c r="G180" s="70">
        <v>0</v>
      </c>
      <c r="H180" s="70">
        <v>0</v>
      </c>
      <c r="I180" s="70">
        <v>0</v>
      </c>
      <c r="J180" s="70">
        <v>0</v>
      </c>
      <c r="K180" s="70">
        <v>0</v>
      </c>
      <c r="L180" s="70">
        <v>1.1527908575814649E-4</v>
      </c>
      <c r="M180" s="70">
        <v>4.4130644359796634E-3</v>
      </c>
      <c r="N180" s="70">
        <v>2.5498902267884205E-4</v>
      </c>
      <c r="O180" s="70">
        <v>3.8632591947873607E-4</v>
      </c>
      <c r="P180" s="70">
        <v>1.9603315355283257E-3</v>
      </c>
      <c r="Q180" s="70">
        <v>1.9305451884630287E-3</v>
      </c>
      <c r="R180" s="70">
        <v>6.099855978902724E-4</v>
      </c>
      <c r="S180" s="70">
        <v>0.1860421986456231</v>
      </c>
    </row>
    <row r="181" spans="1:19">
      <c r="A181" t="s">
        <v>48</v>
      </c>
      <c r="B181" s="69" t="s">
        <v>221</v>
      </c>
      <c r="C181" s="70">
        <v>2.3453777782123097E-6</v>
      </c>
      <c r="D181" s="70">
        <v>0</v>
      </c>
      <c r="E181" s="70">
        <v>4.2964565025727097E-6</v>
      </c>
      <c r="F181" s="70">
        <v>0</v>
      </c>
      <c r="G181" s="70">
        <v>0</v>
      </c>
      <c r="H181" s="70">
        <v>0</v>
      </c>
      <c r="I181" s="70">
        <v>0</v>
      </c>
      <c r="J181" s="70">
        <v>0</v>
      </c>
      <c r="K181" s="70">
        <v>0</v>
      </c>
      <c r="L181" s="70">
        <v>0.27578757413084176</v>
      </c>
      <c r="M181" s="70">
        <v>0.12267148777058878</v>
      </c>
      <c r="N181" s="70">
        <v>0</v>
      </c>
      <c r="O181" s="70">
        <v>4.0439569354134619E-2</v>
      </c>
      <c r="P181" s="70">
        <v>5.8028577505268686E-2</v>
      </c>
      <c r="Q181" s="70">
        <v>7.9976772258962825E-3</v>
      </c>
      <c r="R181" s="70">
        <v>7.7994728471736607E-2</v>
      </c>
      <c r="S181" s="70">
        <v>0.58292625629280792</v>
      </c>
    </row>
    <row r="182" spans="1:19">
      <c r="A182" t="s">
        <v>48</v>
      </c>
      <c r="B182" s="69" t="s">
        <v>222</v>
      </c>
      <c r="C182" s="70">
        <v>2.2679854461156168E-2</v>
      </c>
      <c r="D182" s="70">
        <v>0.69838048347612158</v>
      </c>
      <c r="E182" s="70">
        <v>3.5866098510517475E-3</v>
      </c>
      <c r="F182" s="70">
        <v>23.222832575375783</v>
      </c>
      <c r="G182" s="70">
        <v>8.0475833020173262</v>
      </c>
      <c r="H182" s="70">
        <v>4.2229788721888113</v>
      </c>
      <c r="I182" s="70">
        <v>2.5204234722260708</v>
      </c>
      <c r="J182" s="70">
        <v>0.8852372371030981</v>
      </c>
      <c r="K182" s="70">
        <v>0.27974290590324102</v>
      </c>
      <c r="L182" s="70">
        <v>3.2850514312343648E-5</v>
      </c>
      <c r="M182" s="70">
        <v>7.5490906620310199</v>
      </c>
      <c r="N182" s="70">
        <v>1.6457001309478869</v>
      </c>
      <c r="O182" s="70">
        <v>2.5552558335771494</v>
      </c>
      <c r="P182" s="70">
        <v>0.57437132602213126</v>
      </c>
      <c r="Q182" s="70">
        <v>0.3120414025549394</v>
      </c>
      <c r="R182" s="70">
        <v>3.4591662683716464</v>
      </c>
      <c r="S182" s="70">
        <v>55.999103786621731</v>
      </c>
    </row>
    <row r="183" spans="1:19">
      <c r="A183" t="s">
        <v>48</v>
      </c>
      <c r="B183" s="69" t="s">
        <v>223</v>
      </c>
      <c r="C183" s="70">
        <v>0.51028507342826046</v>
      </c>
      <c r="D183" s="70">
        <v>0</v>
      </c>
      <c r="E183" s="70">
        <v>8.0677376649553878E-2</v>
      </c>
      <c r="F183" s="70">
        <v>0</v>
      </c>
      <c r="G183" s="70">
        <v>0</v>
      </c>
      <c r="H183" s="70">
        <v>0</v>
      </c>
      <c r="I183" s="70">
        <v>0</v>
      </c>
      <c r="J183" s="70">
        <v>1.3278558556546045</v>
      </c>
      <c r="K183" s="70">
        <v>1.0970310035421704E-2</v>
      </c>
      <c r="L183" s="70">
        <v>6.2034760659412065</v>
      </c>
      <c r="M183" s="70">
        <v>0.20923260372356367</v>
      </c>
      <c r="N183" s="70">
        <v>0</v>
      </c>
      <c r="O183" s="70">
        <v>9.9664084516874141E-2</v>
      </c>
      <c r="P183" s="70">
        <v>2.4907456187022348</v>
      </c>
      <c r="Q183" s="70">
        <v>0.26782019251679223</v>
      </c>
      <c r="R183" s="70">
        <v>0.21619481380716365</v>
      </c>
      <c r="S183" s="70">
        <v>11.416921994975837</v>
      </c>
    </row>
    <row r="184" spans="1:19">
      <c r="A184" t="s">
        <v>48</v>
      </c>
      <c r="B184" s="69" t="s">
        <v>224</v>
      </c>
      <c r="C184" s="70">
        <v>3.2158609997168242E-8</v>
      </c>
      <c r="D184" s="70">
        <v>0</v>
      </c>
      <c r="E184" s="70">
        <v>5.8910796241207208E-8</v>
      </c>
      <c r="F184" s="70">
        <v>0</v>
      </c>
      <c r="G184" s="70">
        <v>0</v>
      </c>
      <c r="H184" s="70">
        <v>0</v>
      </c>
      <c r="I184" s="70">
        <v>0</v>
      </c>
      <c r="J184" s="70">
        <v>0</v>
      </c>
      <c r="K184" s="70">
        <v>0</v>
      </c>
      <c r="L184" s="70">
        <v>2.4149441735232813E-6</v>
      </c>
      <c r="M184" s="70">
        <v>0</v>
      </c>
      <c r="N184" s="70">
        <v>0</v>
      </c>
      <c r="O184" s="70">
        <v>0</v>
      </c>
      <c r="P184" s="70">
        <v>5.4333732180111838E-7</v>
      </c>
      <c r="Q184" s="70">
        <v>1.3706579230543525E-4</v>
      </c>
      <c r="R184" s="70">
        <v>1.4872479425775964E-7</v>
      </c>
      <c r="S184" s="70">
        <v>1.4026386793375423E-4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7" tint="0.59999389629810485"/>
  </sheetPr>
  <dimension ref="A1:T185"/>
  <sheetViews>
    <sheetView workbookViewId="0"/>
  </sheetViews>
  <sheetFormatPr baseColWidth="10" defaultColWidth="8.83203125" defaultRowHeight="15"/>
  <cols>
    <col min="1" max="1" width="16.33203125" customWidth="1"/>
    <col min="2" max="2" width="17.83203125" style="45" customWidth="1"/>
    <col min="3" max="3" width="10.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6" width="12" style="45" bestFit="1" customWidth="1"/>
    <col min="17" max="17" width="9" style="45" bestFit="1" customWidth="1"/>
    <col min="18" max="18" width="12" style="45" bestFit="1" customWidth="1"/>
    <col min="19" max="19" width="9" style="45" bestFit="1" customWidth="1"/>
    <col min="20" max="16384" width="8.83203125" style="45"/>
  </cols>
  <sheetData>
    <row r="1" spans="1:20">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3.5233260699750225E-2</v>
      </c>
      <c r="P10" s="70">
        <v>2.5729563702287763E-2</v>
      </c>
      <c r="Q10" s="70">
        <v>0</v>
      </c>
      <c r="R10" s="70">
        <v>0</v>
      </c>
      <c r="S10" s="70">
        <v>6.0962824402037985E-2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4.3195930721336595E-2</v>
      </c>
      <c r="Q11" s="70">
        <v>0</v>
      </c>
      <c r="R11" s="70">
        <v>0</v>
      </c>
      <c r="S11" s="70">
        <v>4.3195930721336651E-2</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3.2979054728057094E-2</v>
      </c>
      <c r="Q12" s="70">
        <v>0</v>
      </c>
      <c r="R12" s="70">
        <v>0</v>
      </c>
      <c r="S12" s="70">
        <v>3.2979054728057178E-2</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5.7018318087634023E-2</v>
      </c>
      <c r="Q13" s="70">
        <v>0</v>
      </c>
      <c r="R13" s="70">
        <v>0</v>
      </c>
      <c r="S13" s="70">
        <v>5.7018318087634023E-2</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0.11020541028194952</v>
      </c>
      <c r="Q14" s="70">
        <v>0</v>
      </c>
      <c r="R14" s="70">
        <v>0</v>
      </c>
      <c r="S14" s="70">
        <v>0.11020541028194947</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0.1157438810534302</v>
      </c>
      <c r="Q15" s="70">
        <v>0</v>
      </c>
      <c r="R15" s="70">
        <v>0</v>
      </c>
      <c r="S15" s="70">
        <v>0.11574388105343059</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8.4869066583826036E-2</v>
      </c>
      <c r="Q16" s="70">
        <v>0</v>
      </c>
      <c r="R16" s="70">
        <v>3.1760175165176587E-3</v>
      </c>
      <c r="S16" s="70">
        <v>8.8045084100343396E-2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6.7370617400528299E-2</v>
      </c>
      <c r="Q17" s="70">
        <v>0</v>
      </c>
      <c r="R17" s="70">
        <v>8.1873098040021616E-2</v>
      </c>
      <c r="S17" s="70">
        <v>0.14924371544054882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5.4096565929071749E-2</v>
      </c>
      <c r="Q18" s="70">
        <v>0</v>
      </c>
      <c r="R18" s="70">
        <v>0.10717729743818576</v>
      </c>
      <c r="S18" s="70">
        <v>0.16127386336725735</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0.16408116238191184</v>
      </c>
      <c r="Q19" s="70">
        <v>0</v>
      </c>
      <c r="R19" s="70">
        <v>6.8250662562279463E-2</v>
      </c>
      <c r="S19" s="70">
        <v>0.23233182494419247</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4.6171181185755028E-2</v>
      </c>
      <c r="Q20" s="70">
        <v>0</v>
      </c>
      <c r="R20" s="70">
        <v>5.3066629543841171E-2</v>
      </c>
      <c r="S20" s="70">
        <v>9.9237810729596365E-2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4.5495926252241192E-2</v>
      </c>
      <c r="Q21" s="70">
        <v>0</v>
      </c>
      <c r="R21" s="70">
        <v>4.7257590447012943E-2</v>
      </c>
      <c r="S21" s="70">
        <v>9.2753516699253025E-2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0.16313258982734746</v>
      </c>
      <c r="Q22" s="70">
        <v>0</v>
      </c>
      <c r="R22" s="70">
        <v>4.4605539460174315E-2</v>
      </c>
      <c r="S22" s="70">
        <v>0.20773812928752577</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0.35169597530026886</v>
      </c>
      <c r="Q23" s="70">
        <v>0</v>
      </c>
      <c r="R23" s="70">
        <v>3.10819050137639E-2</v>
      </c>
      <c r="S23" s="70">
        <v>0.38277788031403337</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0.34078037965411423</v>
      </c>
      <c r="Q24" s="70">
        <v>0</v>
      </c>
      <c r="R24" s="70">
        <v>2.3701489313769308E-2</v>
      </c>
      <c r="S24" s="70">
        <v>0.36448186896787083</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0.43460411705219459</v>
      </c>
      <c r="Q25" s="70">
        <v>0</v>
      </c>
      <c r="R25" s="70">
        <v>2.9293157566152861E-2</v>
      </c>
      <c r="S25" s="70">
        <v>0.46389727461834562</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0.70340071415737393</v>
      </c>
      <c r="Q26" s="70">
        <v>0</v>
      </c>
      <c r="R26" s="70">
        <v>2.1410720946250961E-2</v>
      </c>
      <c r="S26" s="70">
        <v>0.72481143510362367</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0.77567956721473319</v>
      </c>
      <c r="Q27" s="70">
        <v>0</v>
      </c>
      <c r="R27" s="70">
        <v>1.3444219730289753E-2</v>
      </c>
      <c r="S27" s="70">
        <v>0.78912378694501939</v>
      </c>
    </row>
    <row r="28" spans="1:19">
      <c r="A28" t="s">
        <v>48</v>
      </c>
      <c r="B28" s="69" t="s">
        <v>67</v>
      </c>
      <c r="C28" s="70">
        <v>0</v>
      </c>
      <c r="D28" s="70">
        <v>0.90797847033553214</v>
      </c>
      <c r="E28" s="70">
        <v>0</v>
      </c>
      <c r="F28" s="70">
        <v>0</v>
      </c>
      <c r="G28" s="70">
        <v>0</v>
      </c>
      <c r="H28" s="70">
        <v>0</v>
      </c>
      <c r="I28" s="70">
        <v>0</v>
      </c>
      <c r="J28" s="70">
        <v>0</v>
      </c>
      <c r="K28" s="70">
        <v>0</v>
      </c>
      <c r="L28" s="70">
        <v>0</v>
      </c>
      <c r="M28" s="70">
        <v>0</v>
      </c>
      <c r="N28" s="70">
        <v>0</v>
      </c>
      <c r="O28" s="70">
        <v>0</v>
      </c>
      <c r="P28" s="70">
        <v>0.67518545920670281</v>
      </c>
      <c r="Q28" s="70">
        <v>0</v>
      </c>
      <c r="R28" s="70">
        <v>1.3373216281049705E-2</v>
      </c>
      <c r="S28" s="70">
        <v>1.5965371458233069</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0.62373384857974923</v>
      </c>
      <c r="Q29" s="70">
        <v>0</v>
      </c>
      <c r="R29" s="70">
        <v>7.4072389412278561E-3</v>
      </c>
      <c r="S29" s="70">
        <v>0.63114108752097753</v>
      </c>
    </row>
    <row r="30" spans="1:19">
      <c r="A30" t="s">
        <v>48</v>
      </c>
      <c r="B30" s="69" t="s">
        <v>69</v>
      </c>
      <c r="C30" s="70">
        <v>0</v>
      </c>
      <c r="D30" s="70">
        <v>0.6809838527516493</v>
      </c>
      <c r="E30" s="70">
        <v>0</v>
      </c>
      <c r="F30" s="70">
        <v>0</v>
      </c>
      <c r="G30" s="70">
        <v>0</v>
      </c>
      <c r="H30" s="70">
        <v>0</v>
      </c>
      <c r="I30" s="70">
        <v>0</v>
      </c>
      <c r="J30" s="70">
        <v>0</v>
      </c>
      <c r="K30" s="70">
        <v>0</v>
      </c>
      <c r="L30" s="70">
        <v>0</v>
      </c>
      <c r="M30" s="70">
        <v>0</v>
      </c>
      <c r="N30" s="70">
        <v>0</v>
      </c>
      <c r="O30" s="70">
        <v>0</v>
      </c>
      <c r="P30" s="70">
        <v>0.96303386901028709</v>
      </c>
      <c r="Q30" s="70">
        <v>0</v>
      </c>
      <c r="R30" s="70">
        <v>9.5044088894308265E-3</v>
      </c>
      <c r="S30" s="70">
        <v>1.6535221306513579</v>
      </c>
    </row>
    <row r="31" spans="1:19">
      <c r="A31" t="s">
        <v>48</v>
      </c>
      <c r="B31" s="69" t="s">
        <v>70</v>
      </c>
      <c r="C31" s="70">
        <v>0</v>
      </c>
      <c r="D31" s="70">
        <v>0</v>
      </c>
      <c r="E31" s="70">
        <v>0</v>
      </c>
      <c r="F31" s="70">
        <v>0</v>
      </c>
      <c r="G31" s="70">
        <v>0</v>
      </c>
      <c r="H31" s="70">
        <v>0</v>
      </c>
      <c r="I31" s="70">
        <v>0</v>
      </c>
      <c r="J31" s="70">
        <v>0</v>
      </c>
      <c r="K31" s="70">
        <v>0</v>
      </c>
      <c r="L31" s="70">
        <v>0</v>
      </c>
      <c r="M31" s="70">
        <v>2.0174089093273708</v>
      </c>
      <c r="N31" s="70">
        <v>0</v>
      </c>
      <c r="O31" s="70">
        <v>0</v>
      </c>
      <c r="P31" s="70">
        <v>1.2513400024369545</v>
      </c>
      <c r="Q31" s="70">
        <v>0</v>
      </c>
      <c r="R31" s="70">
        <v>9.9817833942704715E-3</v>
      </c>
      <c r="S31" s="70">
        <v>3.278730695158627</v>
      </c>
    </row>
    <row r="32" spans="1:19">
      <c r="A32" t="s">
        <v>48</v>
      </c>
      <c r="B32" s="69" t="s">
        <v>71</v>
      </c>
      <c r="C32" s="70">
        <v>0</v>
      </c>
      <c r="D32" s="70">
        <v>0</v>
      </c>
      <c r="E32" s="70">
        <v>0</v>
      </c>
      <c r="F32" s="70">
        <v>0</v>
      </c>
      <c r="G32" s="70">
        <v>0</v>
      </c>
      <c r="H32" s="70">
        <v>0</v>
      </c>
      <c r="I32" s="70">
        <v>0</v>
      </c>
      <c r="J32" s="70">
        <v>0</v>
      </c>
      <c r="K32" s="70">
        <v>0</v>
      </c>
      <c r="L32" s="70">
        <v>0</v>
      </c>
      <c r="M32" s="70">
        <v>1.5130566819955273</v>
      </c>
      <c r="N32" s="70">
        <v>0</v>
      </c>
      <c r="O32" s="70">
        <v>0</v>
      </c>
      <c r="P32" s="70">
        <v>1.1535860431696365</v>
      </c>
      <c r="Q32" s="70">
        <v>0</v>
      </c>
      <c r="R32" s="70">
        <v>6.4240564549228329E-3</v>
      </c>
      <c r="S32" s="70">
        <v>2.6730667816200366</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1.0965674595699415</v>
      </c>
      <c r="Q33" s="70">
        <v>0</v>
      </c>
      <c r="R33" s="70">
        <v>4.7194173595084266E-3</v>
      </c>
      <c r="S33" s="70">
        <v>1.1012868769294286</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1.1339823880911002</v>
      </c>
      <c r="Q34" s="70">
        <v>0</v>
      </c>
      <c r="R34" s="70">
        <v>3.7358816308048493E-3</v>
      </c>
      <c r="S34" s="70">
        <v>1.137718269721935</v>
      </c>
    </row>
    <row r="35" spans="1:19">
      <c r="A35" t="s">
        <v>48</v>
      </c>
      <c r="B35" s="69" t="s">
        <v>74</v>
      </c>
      <c r="C35" s="70">
        <v>0</v>
      </c>
      <c r="D35" s="70">
        <v>0</v>
      </c>
      <c r="E35" s="70">
        <v>0</v>
      </c>
      <c r="F35" s="70">
        <v>0</v>
      </c>
      <c r="G35" s="70">
        <v>0</v>
      </c>
      <c r="H35" s="70">
        <v>0</v>
      </c>
      <c r="I35" s="70">
        <v>2.0872785641013718</v>
      </c>
      <c r="J35" s="70">
        <v>0</v>
      </c>
      <c r="K35" s="70">
        <v>0</v>
      </c>
      <c r="L35" s="70">
        <v>0</v>
      </c>
      <c r="M35" s="70">
        <v>0</v>
      </c>
      <c r="N35" s="70">
        <v>0</v>
      </c>
      <c r="O35" s="70">
        <v>0</v>
      </c>
      <c r="P35" s="70">
        <v>1.200555094001599</v>
      </c>
      <c r="Q35" s="70">
        <v>0</v>
      </c>
      <c r="R35" s="70">
        <v>4.4206436176699171E-3</v>
      </c>
      <c r="S35" s="70">
        <v>3.2922543017206181</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1.0059079318117057</v>
      </c>
      <c r="Q36" s="70">
        <v>0</v>
      </c>
      <c r="R36" s="70">
        <v>3.4583264104022238E-3</v>
      </c>
      <c r="S36" s="70">
        <v>1.0093662582221015</v>
      </c>
    </row>
    <row r="37" spans="1:19">
      <c r="A37" t="s">
        <v>48</v>
      </c>
      <c r="B37" s="69" t="s">
        <v>76</v>
      </c>
      <c r="C37" s="70">
        <v>0</v>
      </c>
      <c r="D37" s="70">
        <v>0</v>
      </c>
      <c r="E37" s="70">
        <v>3.2944460372892212E-2</v>
      </c>
      <c r="F37" s="70">
        <v>0</v>
      </c>
      <c r="G37" s="70">
        <v>0</v>
      </c>
      <c r="H37" s="70">
        <v>0</v>
      </c>
      <c r="I37" s="70">
        <v>1.565458923076029</v>
      </c>
      <c r="J37" s="70">
        <v>0</v>
      </c>
      <c r="K37" s="70">
        <v>0</v>
      </c>
      <c r="L37" s="70">
        <v>0</v>
      </c>
      <c r="M37" s="70">
        <v>0</v>
      </c>
      <c r="N37" s="70">
        <v>0</v>
      </c>
      <c r="O37" s="70">
        <v>0</v>
      </c>
      <c r="P37" s="70">
        <v>0.75538196989985273</v>
      </c>
      <c r="Q37" s="70">
        <v>0</v>
      </c>
      <c r="R37" s="70">
        <v>2.5528629624117505E-3</v>
      </c>
      <c r="S37" s="70">
        <v>2.3563382163111726</v>
      </c>
    </row>
    <row r="38" spans="1:19">
      <c r="A38" t="s">
        <v>48</v>
      </c>
      <c r="B38" s="69" t="s">
        <v>77</v>
      </c>
      <c r="C38" s="70">
        <v>0</v>
      </c>
      <c r="D38" s="70">
        <v>0</v>
      </c>
      <c r="E38" s="70">
        <v>0.24381336711920948</v>
      </c>
      <c r="F38" s="70">
        <v>0</v>
      </c>
      <c r="G38" s="70">
        <v>0</v>
      </c>
      <c r="H38" s="70">
        <v>0</v>
      </c>
      <c r="I38" s="70">
        <v>0</v>
      </c>
      <c r="J38" s="70">
        <v>0</v>
      </c>
      <c r="K38" s="70">
        <v>1.2936965800503852</v>
      </c>
      <c r="L38" s="70">
        <v>0</v>
      </c>
      <c r="M38" s="70">
        <v>0</v>
      </c>
      <c r="N38" s="70">
        <v>0</v>
      </c>
      <c r="O38" s="70">
        <v>0</v>
      </c>
      <c r="P38" s="70">
        <v>0.66998259605864696</v>
      </c>
      <c r="Q38" s="70">
        <v>0</v>
      </c>
      <c r="R38" s="70">
        <v>2.4086082742819093E-3</v>
      </c>
      <c r="S38" s="70">
        <v>2.2099011515025531</v>
      </c>
    </row>
    <row r="39" spans="1:19">
      <c r="A39" t="s">
        <v>48</v>
      </c>
      <c r="B39" s="69" t="s">
        <v>78</v>
      </c>
      <c r="C39" s="70">
        <v>0</v>
      </c>
      <c r="D39" s="70">
        <v>0</v>
      </c>
      <c r="E39" s="70">
        <v>0.28686235406828092</v>
      </c>
      <c r="F39" s="70">
        <v>0</v>
      </c>
      <c r="G39" s="70">
        <v>0</v>
      </c>
      <c r="H39" s="70">
        <v>0</v>
      </c>
      <c r="I39" s="70">
        <v>0</v>
      </c>
      <c r="J39" s="70">
        <v>0</v>
      </c>
      <c r="K39" s="70">
        <v>0</v>
      </c>
      <c r="L39" s="70">
        <v>6.7237377446198066E-2</v>
      </c>
      <c r="M39" s="70">
        <v>0</v>
      </c>
      <c r="N39" s="70">
        <v>0</v>
      </c>
      <c r="O39" s="70">
        <v>0</v>
      </c>
      <c r="P39" s="70">
        <v>0.61846757060534507</v>
      </c>
      <c r="Q39" s="70">
        <v>0</v>
      </c>
      <c r="R39" s="70">
        <v>3.5851553187561391E-3</v>
      </c>
      <c r="S39" s="70">
        <v>0.97615245743855894</v>
      </c>
    </row>
    <row r="40" spans="1:19">
      <c r="A40" t="s">
        <v>48</v>
      </c>
      <c r="B40" s="69" t="s">
        <v>79</v>
      </c>
      <c r="C40" s="70">
        <v>0</v>
      </c>
      <c r="D40" s="70">
        <v>0</v>
      </c>
      <c r="E40" s="70">
        <v>0.18370033579430467</v>
      </c>
      <c r="F40" s="70">
        <v>0</v>
      </c>
      <c r="G40" s="70">
        <v>0</v>
      </c>
      <c r="H40" s="70">
        <v>0</v>
      </c>
      <c r="I40" s="70">
        <v>0</v>
      </c>
      <c r="J40" s="70">
        <v>0</v>
      </c>
      <c r="K40" s="70">
        <v>0</v>
      </c>
      <c r="L40" s="70">
        <v>0.15786440481160641</v>
      </c>
      <c r="M40" s="70">
        <v>0</v>
      </c>
      <c r="N40" s="70">
        <v>0</v>
      </c>
      <c r="O40" s="70">
        <v>3.5233260699750225E-2</v>
      </c>
      <c r="P40" s="70">
        <v>0.51850208393937258</v>
      </c>
      <c r="Q40" s="70">
        <v>0</v>
      </c>
      <c r="R40" s="70">
        <v>4.3462572755645912E-3</v>
      </c>
      <c r="S40" s="70">
        <v>0.89964634252040909</v>
      </c>
    </row>
    <row r="41" spans="1:19">
      <c r="A41" t="s">
        <v>48</v>
      </c>
      <c r="B41" s="69" t="s">
        <v>80</v>
      </c>
      <c r="C41" s="70">
        <v>0</v>
      </c>
      <c r="D41" s="70">
        <v>0</v>
      </c>
      <c r="E41" s="70">
        <v>0.14190704769100859</v>
      </c>
      <c r="F41" s="70">
        <v>0</v>
      </c>
      <c r="G41" s="70">
        <v>0</v>
      </c>
      <c r="H41" s="70">
        <v>0</v>
      </c>
      <c r="I41" s="70">
        <v>0</v>
      </c>
      <c r="J41" s="70">
        <v>0</v>
      </c>
      <c r="K41" s="70">
        <v>0.77621794803023914</v>
      </c>
      <c r="L41" s="70">
        <v>0.20731170355234146</v>
      </c>
      <c r="M41" s="70">
        <v>1.2070004184845913</v>
      </c>
      <c r="N41" s="70">
        <v>0</v>
      </c>
      <c r="O41" s="70">
        <v>0</v>
      </c>
      <c r="P41" s="70">
        <v>0.49418022407342654</v>
      </c>
      <c r="Q41" s="70">
        <v>0</v>
      </c>
      <c r="R41" s="70">
        <v>1.7487608876874727E-2</v>
      </c>
      <c r="S41" s="70">
        <v>2.8441049507085978</v>
      </c>
    </row>
    <row r="42" spans="1:19">
      <c r="A42" t="s">
        <v>48</v>
      </c>
      <c r="B42" s="69" t="s">
        <v>81</v>
      </c>
      <c r="C42" s="70">
        <v>0</v>
      </c>
      <c r="D42" s="70">
        <v>0</v>
      </c>
      <c r="E42" s="70">
        <v>0.13171064831836332</v>
      </c>
      <c r="F42" s="70">
        <v>0</v>
      </c>
      <c r="G42" s="70">
        <v>0</v>
      </c>
      <c r="H42" s="70">
        <v>0</v>
      </c>
      <c r="I42" s="70">
        <v>0</v>
      </c>
      <c r="J42" s="70">
        <v>0</v>
      </c>
      <c r="K42" s="70">
        <v>0</v>
      </c>
      <c r="L42" s="70">
        <v>0.10785972689848378</v>
      </c>
      <c r="M42" s="70">
        <v>0</v>
      </c>
      <c r="N42" s="70">
        <v>0</v>
      </c>
      <c r="O42" s="70">
        <v>0</v>
      </c>
      <c r="P42" s="70">
        <v>0.44980358463684134</v>
      </c>
      <c r="Q42" s="70">
        <v>0</v>
      </c>
      <c r="R42" s="70">
        <v>2.0546061970941554E-2</v>
      </c>
      <c r="S42" s="70">
        <v>0.70992002182459402</v>
      </c>
    </row>
    <row r="43" spans="1:19">
      <c r="A43" t="s">
        <v>48</v>
      </c>
      <c r="B43" s="69" t="s">
        <v>82</v>
      </c>
      <c r="C43" s="70">
        <v>0</v>
      </c>
      <c r="D43" s="70">
        <v>0</v>
      </c>
      <c r="E43" s="70">
        <v>0.10102352988925101</v>
      </c>
      <c r="F43" s="70">
        <v>0</v>
      </c>
      <c r="G43" s="70">
        <v>0</v>
      </c>
      <c r="H43" s="70">
        <v>0</v>
      </c>
      <c r="I43" s="70">
        <v>0</v>
      </c>
      <c r="J43" s="70">
        <v>0</v>
      </c>
      <c r="K43" s="70">
        <v>0</v>
      </c>
      <c r="L43" s="70">
        <v>9.6027824124821914E-2</v>
      </c>
      <c r="M43" s="70">
        <v>0</v>
      </c>
      <c r="N43" s="70">
        <v>0</v>
      </c>
      <c r="O43" s="70">
        <v>1.3872280877789653</v>
      </c>
      <c r="P43" s="70">
        <v>0.34834107339296949</v>
      </c>
      <c r="Q43" s="70">
        <v>0</v>
      </c>
      <c r="R43" s="70">
        <v>3.9982331099086554E-2</v>
      </c>
      <c r="S43" s="70">
        <v>1.9726028462850955</v>
      </c>
    </row>
    <row r="44" spans="1:19">
      <c r="A44" t="s">
        <v>48</v>
      </c>
      <c r="B44" s="69" t="s">
        <v>83</v>
      </c>
      <c r="C44" s="70">
        <v>0</v>
      </c>
      <c r="D44" s="70">
        <v>0</v>
      </c>
      <c r="E44" s="70">
        <v>9.4221332650622491E-2</v>
      </c>
      <c r="F44" s="70">
        <v>0</v>
      </c>
      <c r="G44" s="70">
        <v>0</v>
      </c>
      <c r="H44" s="70">
        <v>0</v>
      </c>
      <c r="I44" s="70">
        <v>0</v>
      </c>
      <c r="J44" s="70">
        <v>0</v>
      </c>
      <c r="K44" s="70">
        <v>0</v>
      </c>
      <c r="L44" s="70">
        <v>0.10548720282125434</v>
      </c>
      <c r="M44" s="70">
        <v>0.90525031386344335</v>
      </c>
      <c r="N44" s="70">
        <v>0</v>
      </c>
      <c r="O44" s="70">
        <v>0</v>
      </c>
      <c r="P44" s="70">
        <v>0.33232107722464121</v>
      </c>
      <c r="Q44" s="70">
        <v>0</v>
      </c>
      <c r="R44" s="70">
        <v>3.7402645937463674E-2</v>
      </c>
      <c r="S44" s="70">
        <v>1.4746825724974002</v>
      </c>
    </row>
    <row r="45" spans="1:19">
      <c r="A45" t="s">
        <v>48</v>
      </c>
      <c r="B45" s="69" t="s">
        <v>84</v>
      </c>
      <c r="C45" s="70">
        <v>0</v>
      </c>
      <c r="D45" s="70">
        <v>0</v>
      </c>
      <c r="E45" s="70">
        <v>6.2682166435769071E-2</v>
      </c>
      <c r="F45" s="70">
        <v>0</v>
      </c>
      <c r="G45" s="70">
        <v>0.40670340377983349</v>
      </c>
      <c r="H45" s="70">
        <v>0</v>
      </c>
      <c r="I45" s="70">
        <v>0</v>
      </c>
      <c r="J45" s="70">
        <v>0</v>
      </c>
      <c r="K45" s="70">
        <v>0</v>
      </c>
      <c r="L45" s="70">
        <v>9.6224434929281455E-2</v>
      </c>
      <c r="M45" s="70">
        <v>2.1598283780486227E-3</v>
      </c>
      <c r="N45" s="70">
        <v>0</v>
      </c>
      <c r="O45" s="70">
        <v>0</v>
      </c>
      <c r="P45" s="70">
        <v>0.34547563704481021</v>
      </c>
      <c r="Q45" s="70">
        <v>0</v>
      </c>
      <c r="R45" s="70">
        <v>2.593049347943932E-2</v>
      </c>
      <c r="S45" s="70">
        <v>0.93917596404721593</v>
      </c>
    </row>
    <row r="46" spans="1:19">
      <c r="A46" t="s">
        <v>48</v>
      </c>
      <c r="B46" s="69" t="s">
        <v>85</v>
      </c>
      <c r="C46" s="70">
        <v>0</v>
      </c>
      <c r="D46" s="70">
        <v>0</v>
      </c>
      <c r="E46" s="70">
        <v>7.1651279293096337E-2</v>
      </c>
      <c r="F46" s="70">
        <v>0</v>
      </c>
      <c r="G46" s="70">
        <v>0.38128444104359727</v>
      </c>
      <c r="H46" s="70">
        <v>0</v>
      </c>
      <c r="I46" s="70">
        <v>0</v>
      </c>
      <c r="J46" s="70">
        <v>0</v>
      </c>
      <c r="K46" s="70">
        <v>0</v>
      </c>
      <c r="L46" s="70">
        <v>9.2818132795291386E-2</v>
      </c>
      <c r="M46" s="70">
        <v>6.1992204797102879E-2</v>
      </c>
      <c r="N46" s="70">
        <v>0</v>
      </c>
      <c r="O46" s="70">
        <v>2.0808421316684411</v>
      </c>
      <c r="P46" s="70">
        <v>0.29869285045613125</v>
      </c>
      <c r="Q46" s="70">
        <v>0</v>
      </c>
      <c r="R46" s="70">
        <v>3.0467293537839613E-2</v>
      </c>
      <c r="S46" s="70">
        <v>3.0177483335914559</v>
      </c>
    </row>
    <row r="47" spans="1:19">
      <c r="A47" t="s">
        <v>48</v>
      </c>
      <c r="B47" s="69" t="s">
        <v>86</v>
      </c>
      <c r="C47" s="70">
        <v>0</v>
      </c>
      <c r="D47" s="70">
        <v>0</v>
      </c>
      <c r="E47" s="70">
        <v>5.1730841660253546E-2</v>
      </c>
      <c r="F47" s="70">
        <v>0</v>
      </c>
      <c r="G47" s="70">
        <v>0</v>
      </c>
      <c r="H47" s="70">
        <v>0</v>
      </c>
      <c r="I47" s="70">
        <v>0</v>
      </c>
      <c r="J47" s="70">
        <v>0</v>
      </c>
      <c r="K47" s="70">
        <v>0</v>
      </c>
      <c r="L47" s="70">
        <v>7.737229767293452E-2</v>
      </c>
      <c r="M47" s="70">
        <v>3.9873020854646057E-3</v>
      </c>
      <c r="N47" s="70">
        <v>0</v>
      </c>
      <c r="O47" s="70">
        <v>0</v>
      </c>
      <c r="P47" s="70">
        <v>0.43607473296975741</v>
      </c>
      <c r="Q47" s="70">
        <v>0</v>
      </c>
      <c r="R47" s="70">
        <v>3.3185803880979803E-2</v>
      </c>
      <c r="S47" s="70">
        <v>0.60235097826922157</v>
      </c>
    </row>
    <row r="48" spans="1:19">
      <c r="A48" t="s">
        <v>48</v>
      </c>
      <c r="B48" s="69" t="s">
        <v>87</v>
      </c>
      <c r="C48" s="70">
        <v>0</v>
      </c>
      <c r="D48" s="70">
        <v>0</v>
      </c>
      <c r="E48" s="70">
        <v>4.1493200048147827E-2</v>
      </c>
      <c r="F48" s="70">
        <v>0</v>
      </c>
      <c r="G48" s="70">
        <v>0</v>
      </c>
      <c r="H48" s="70">
        <v>0</v>
      </c>
      <c r="I48" s="70">
        <v>0</v>
      </c>
      <c r="J48" s="70">
        <v>0</v>
      </c>
      <c r="K48" s="70">
        <v>0</v>
      </c>
      <c r="L48" s="70">
        <v>0.11895672415389624</v>
      </c>
      <c r="M48" s="70">
        <v>1.6956360105240265E-3</v>
      </c>
      <c r="N48" s="70">
        <v>0</v>
      </c>
      <c r="O48" s="70">
        <v>0</v>
      </c>
      <c r="P48" s="70">
        <v>0.6059928290547667</v>
      </c>
      <c r="Q48" s="70">
        <v>0</v>
      </c>
      <c r="R48" s="70">
        <v>4.6529672038441938E-2</v>
      </c>
      <c r="S48" s="70">
        <v>0.81466806130579528</v>
      </c>
    </row>
    <row r="49" spans="1:19">
      <c r="A49" t="s">
        <v>48</v>
      </c>
      <c r="B49" s="69" t="s">
        <v>88</v>
      </c>
      <c r="C49" s="70">
        <v>0.10719542545135435</v>
      </c>
      <c r="D49" s="70">
        <v>0</v>
      </c>
      <c r="E49" s="70">
        <v>2.9906738891069873E-2</v>
      </c>
      <c r="F49" s="70">
        <v>0</v>
      </c>
      <c r="G49" s="70">
        <v>0.45812567322326081</v>
      </c>
      <c r="H49" s="70">
        <v>0</v>
      </c>
      <c r="I49" s="70">
        <v>0</v>
      </c>
      <c r="J49" s="70">
        <v>0</v>
      </c>
      <c r="K49" s="70">
        <v>0</v>
      </c>
      <c r="L49" s="70">
        <v>7.6100990566960514E-2</v>
      </c>
      <c r="M49" s="70">
        <v>3.9332206647125112E-2</v>
      </c>
      <c r="N49" s="70">
        <v>0</v>
      </c>
      <c r="O49" s="70">
        <v>0</v>
      </c>
      <c r="P49" s="70">
        <v>0.93268881906244161</v>
      </c>
      <c r="Q49" s="70">
        <v>0</v>
      </c>
      <c r="R49" s="70">
        <v>5.1872726173954886E-2</v>
      </c>
      <c r="S49" s="70">
        <v>1.6952225800161429</v>
      </c>
    </row>
    <row r="50" spans="1:19">
      <c r="A50" t="s">
        <v>48</v>
      </c>
      <c r="B50" s="69" t="s">
        <v>89</v>
      </c>
      <c r="C50" s="70">
        <v>0.16115593993797311</v>
      </c>
      <c r="D50" s="70">
        <v>0</v>
      </c>
      <c r="E50" s="70">
        <v>2.7830446352996807E-2</v>
      </c>
      <c r="F50" s="70">
        <v>0</v>
      </c>
      <c r="G50" s="70">
        <v>0.42949281864681077</v>
      </c>
      <c r="H50" s="70">
        <v>0</v>
      </c>
      <c r="I50" s="70">
        <v>0</v>
      </c>
      <c r="J50" s="70">
        <v>0</v>
      </c>
      <c r="K50" s="70">
        <v>0</v>
      </c>
      <c r="L50" s="70">
        <v>6.0089601254751601E-2</v>
      </c>
      <c r="M50" s="70">
        <v>4.4740216085621398E-2</v>
      </c>
      <c r="N50" s="70">
        <v>0</v>
      </c>
      <c r="O50" s="70">
        <v>0</v>
      </c>
      <c r="P50" s="70">
        <v>1.247613622707572</v>
      </c>
      <c r="Q50" s="70">
        <v>0</v>
      </c>
      <c r="R50" s="70">
        <v>9.0934605181694605E-2</v>
      </c>
      <c r="S50" s="70">
        <v>2.0618572501675629</v>
      </c>
    </row>
    <row r="51" spans="1:19">
      <c r="A51" t="s">
        <v>48</v>
      </c>
      <c r="B51" s="69" t="s">
        <v>90</v>
      </c>
      <c r="C51" s="70">
        <v>0.12249891480499797</v>
      </c>
      <c r="D51" s="70">
        <v>0</v>
      </c>
      <c r="E51" s="70">
        <v>2.4224217895658873E-2</v>
      </c>
      <c r="F51" s="70">
        <v>1.2148993094651135</v>
      </c>
      <c r="G51" s="70">
        <v>0.45812567322326081</v>
      </c>
      <c r="H51" s="70">
        <v>0</v>
      </c>
      <c r="I51" s="70">
        <v>0</v>
      </c>
      <c r="J51" s="70">
        <v>0</v>
      </c>
      <c r="K51" s="70">
        <v>0</v>
      </c>
      <c r="L51" s="70">
        <v>5.035658534333165E-2</v>
      </c>
      <c r="M51" s="70">
        <v>2.1115038048080237E-2</v>
      </c>
      <c r="N51" s="70">
        <v>0</v>
      </c>
      <c r="O51" s="70">
        <v>0</v>
      </c>
      <c r="P51" s="70">
        <v>0.97815925755871902</v>
      </c>
      <c r="Q51" s="70">
        <v>0</v>
      </c>
      <c r="R51" s="70">
        <v>0.1160534301946432</v>
      </c>
      <c r="S51" s="70">
        <v>2.9854324265339116</v>
      </c>
    </row>
    <row r="52" spans="1:19">
      <c r="A52" t="s">
        <v>48</v>
      </c>
      <c r="B52" s="69" t="s">
        <v>91</v>
      </c>
      <c r="C52" s="70">
        <v>9.8449880679515656E-2</v>
      </c>
      <c r="D52" s="70">
        <v>1.0227803458951974</v>
      </c>
      <c r="E52" s="70">
        <v>3.3898647096693102E-2</v>
      </c>
      <c r="F52" s="70">
        <v>0</v>
      </c>
      <c r="G52" s="70">
        <v>0.45812567322326014</v>
      </c>
      <c r="H52" s="70">
        <v>0</v>
      </c>
      <c r="I52" s="70">
        <v>0</v>
      </c>
      <c r="J52" s="70">
        <v>0</v>
      </c>
      <c r="K52" s="70">
        <v>0</v>
      </c>
      <c r="L52" s="70">
        <v>2.29392246901583E-2</v>
      </c>
      <c r="M52" s="70">
        <v>0.13403041645034186</v>
      </c>
      <c r="N52" s="70">
        <v>2.3131578477037472E-2</v>
      </c>
      <c r="O52" s="70">
        <v>0</v>
      </c>
      <c r="P52" s="70">
        <v>1.0026083054730037</v>
      </c>
      <c r="Q52" s="70">
        <v>0</v>
      </c>
      <c r="R52" s="70">
        <v>0.10326077948028223</v>
      </c>
      <c r="S52" s="70">
        <v>2.899224851465533</v>
      </c>
    </row>
    <row r="53" spans="1:19">
      <c r="A53" t="s">
        <v>48</v>
      </c>
      <c r="B53" s="69" t="s">
        <v>92</v>
      </c>
      <c r="C53" s="70">
        <v>9.392803192090482E-2</v>
      </c>
      <c r="D53" s="70">
        <v>0</v>
      </c>
      <c r="E53" s="70">
        <v>2.6545423001687496E-2</v>
      </c>
      <c r="F53" s="70">
        <v>0</v>
      </c>
      <c r="G53" s="70">
        <v>1.3171113105168817</v>
      </c>
      <c r="H53" s="70">
        <v>0</v>
      </c>
      <c r="I53" s="70">
        <v>0</v>
      </c>
      <c r="J53" s="70">
        <v>0</v>
      </c>
      <c r="K53" s="70">
        <v>3.2213279633922385</v>
      </c>
      <c r="L53" s="70">
        <v>7.9010131329793953E-2</v>
      </c>
      <c r="M53" s="70">
        <v>1.3527705797921152</v>
      </c>
      <c r="N53" s="70">
        <v>0.30977292343614898</v>
      </c>
      <c r="O53" s="70">
        <v>0</v>
      </c>
      <c r="P53" s="70">
        <v>2.1093993057487062</v>
      </c>
      <c r="Q53" s="70">
        <v>0</v>
      </c>
      <c r="R53" s="70">
        <v>9.5187068919168061E-2</v>
      </c>
      <c r="S53" s="70">
        <v>8.605052738057779</v>
      </c>
    </row>
    <row r="54" spans="1:19">
      <c r="A54" t="s">
        <v>48</v>
      </c>
      <c r="B54" s="69" t="s">
        <v>93</v>
      </c>
      <c r="C54" s="70">
        <v>0.10699388687518807</v>
      </c>
      <c r="D54" s="70">
        <v>1.7898656053165953</v>
      </c>
      <c r="E54" s="70">
        <v>2.5720804031630129E-2</v>
      </c>
      <c r="F54" s="70">
        <v>1.1389681026235441</v>
      </c>
      <c r="G54" s="70">
        <v>0.42949281864681055</v>
      </c>
      <c r="H54" s="70">
        <v>0</v>
      </c>
      <c r="I54" s="70">
        <v>2.3511873480682119</v>
      </c>
      <c r="J54" s="70">
        <v>0</v>
      </c>
      <c r="K54" s="70">
        <v>0</v>
      </c>
      <c r="L54" s="70">
        <v>2.6042209945206896E-2</v>
      </c>
      <c r="M54" s="70">
        <v>0.20439282653648494</v>
      </c>
      <c r="N54" s="70">
        <v>0.41609022701884535</v>
      </c>
      <c r="O54" s="70">
        <v>0</v>
      </c>
      <c r="P54" s="70">
        <v>1.9647940463362836</v>
      </c>
      <c r="Q54" s="70">
        <v>0</v>
      </c>
      <c r="R54" s="70">
        <v>0.11262851799995843</v>
      </c>
      <c r="S54" s="70">
        <v>8.5661763933988198</v>
      </c>
    </row>
    <row r="55" spans="1:19">
      <c r="A55" t="s">
        <v>48</v>
      </c>
      <c r="B55" s="69" t="s">
        <v>94</v>
      </c>
      <c r="C55" s="70">
        <v>8.6555004562651305E-2</v>
      </c>
      <c r="D55" s="70">
        <v>0</v>
      </c>
      <c r="E55" s="70">
        <v>3.2518379668048158E-2</v>
      </c>
      <c r="F55" s="70">
        <v>0</v>
      </c>
      <c r="G55" s="70">
        <v>0</v>
      </c>
      <c r="H55" s="70">
        <v>0</v>
      </c>
      <c r="I55" s="70">
        <v>1.7633905110511598</v>
      </c>
      <c r="J55" s="70">
        <v>0</v>
      </c>
      <c r="K55" s="70">
        <v>1.9327967780353532</v>
      </c>
      <c r="L55" s="70">
        <v>4.6166317339655594E-2</v>
      </c>
      <c r="M55" s="70">
        <v>0</v>
      </c>
      <c r="N55" s="70">
        <v>0</v>
      </c>
      <c r="O55" s="70">
        <v>0.42511651895584324</v>
      </c>
      <c r="P55" s="70">
        <v>1.9102474097022082</v>
      </c>
      <c r="Q55" s="70">
        <v>0</v>
      </c>
      <c r="R55" s="70">
        <v>0.19249983508484347</v>
      </c>
      <c r="S55" s="70">
        <v>6.3892907543999087</v>
      </c>
    </row>
    <row r="56" spans="1:19">
      <c r="A56" t="s">
        <v>48</v>
      </c>
      <c r="B56" s="69" t="s">
        <v>95</v>
      </c>
      <c r="C56" s="70">
        <v>1.2604294209167319</v>
      </c>
      <c r="D56" s="70">
        <v>2.0455606917903957</v>
      </c>
      <c r="E56" s="70">
        <v>3.8987669823301374E-2</v>
      </c>
      <c r="F56" s="70">
        <v>0</v>
      </c>
      <c r="G56" s="70">
        <v>0</v>
      </c>
      <c r="H56" s="70">
        <v>0</v>
      </c>
      <c r="I56" s="70">
        <v>2.3511873480682119</v>
      </c>
      <c r="J56" s="70">
        <v>0</v>
      </c>
      <c r="K56" s="70">
        <v>0.69028456358404622</v>
      </c>
      <c r="L56" s="70">
        <v>6.971322924535106E-2</v>
      </c>
      <c r="M56" s="70">
        <v>1.3052921967315889E-2</v>
      </c>
      <c r="N56" s="70">
        <v>7.4928105301184322E-2</v>
      </c>
      <c r="O56" s="70">
        <v>0</v>
      </c>
      <c r="P56" s="70">
        <v>3.2042841068265702</v>
      </c>
      <c r="Q56" s="70">
        <v>0</v>
      </c>
      <c r="R56" s="70">
        <v>0.21941052591029275</v>
      </c>
      <c r="S56" s="70">
        <v>9.967838583432723</v>
      </c>
    </row>
    <row r="57" spans="1:19">
      <c r="A57" t="s">
        <v>48</v>
      </c>
      <c r="B57" s="69" t="s">
        <v>96</v>
      </c>
      <c r="C57" s="70">
        <v>8.8782913279822573E-2</v>
      </c>
      <c r="D57" s="70">
        <v>1.5341705188427959</v>
      </c>
      <c r="E57" s="70">
        <v>7.1994418862618481E-2</v>
      </c>
      <c r="F57" s="70">
        <v>0</v>
      </c>
      <c r="G57" s="70">
        <v>0</v>
      </c>
      <c r="H57" s="70">
        <v>0</v>
      </c>
      <c r="I57" s="70">
        <v>4.7023746961364239</v>
      </c>
      <c r="J57" s="70">
        <v>0</v>
      </c>
      <c r="K57" s="70">
        <v>0</v>
      </c>
      <c r="L57" s="70">
        <v>3.6311647120155444E-2</v>
      </c>
      <c r="M57" s="70">
        <v>7.3880432166127719E-2</v>
      </c>
      <c r="N57" s="70">
        <v>8.2606112916305818E-3</v>
      </c>
      <c r="O57" s="70">
        <v>0</v>
      </c>
      <c r="P57" s="70">
        <v>2.6844259587050878</v>
      </c>
      <c r="Q57" s="70">
        <v>0</v>
      </c>
      <c r="R57" s="70">
        <v>0.1895629535707577</v>
      </c>
      <c r="S57" s="70">
        <v>9.389764149975278</v>
      </c>
    </row>
    <row r="58" spans="1:19">
      <c r="A58" t="s">
        <v>48</v>
      </c>
      <c r="B58" s="69" t="s">
        <v>97</v>
      </c>
      <c r="C58" s="70">
        <v>0.11575379241172623</v>
      </c>
      <c r="D58" s="70">
        <v>0.76708525942139794</v>
      </c>
      <c r="E58" s="70">
        <v>7.1699963919217513E-2</v>
      </c>
      <c r="F58" s="70">
        <v>0</v>
      </c>
      <c r="G58" s="70">
        <v>0</v>
      </c>
      <c r="H58" s="70">
        <v>0</v>
      </c>
      <c r="I58" s="70">
        <v>1.7633905110511598</v>
      </c>
      <c r="J58" s="70">
        <v>0</v>
      </c>
      <c r="K58" s="70">
        <v>0.16106639816961366</v>
      </c>
      <c r="L58" s="70">
        <v>2.1642411969630793E-2</v>
      </c>
      <c r="M58" s="70">
        <v>2.900854739341252E-2</v>
      </c>
      <c r="N58" s="70">
        <v>0</v>
      </c>
      <c r="O58" s="70">
        <v>1.5639491378316044</v>
      </c>
      <c r="P58" s="70">
        <v>2.4826138968080684</v>
      </c>
      <c r="Q58" s="70">
        <v>0</v>
      </c>
      <c r="R58" s="70">
        <v>0.66045196413599916</v>
      </c>
      <c r="S58" s="70">
        <v>7.6366618831120974</v>
      </c>
    </row>
    <row r="59" spans="1:19">
      <c r="A59" t="s">
        <v>48</v>
      </c>
      <c r="B59" s="69" t="s">
        <v>98</v>
      </c>
      <c r="C59" s="70">
        <v>1.7799302606594694</v>
      </c>
      <c r="D59" s="70">
        <v>0</v>
      </c>
      <c r="E59" s="70">
        <v>0.11192135377975698</v>
      </c>
      <c r="F59" s="70">
        <v>0</v>
      </c>
      <c r="G59" s="70">
        <v>0</v>
      </c>
      <c r="H59" s="70">
        <v>0</v>
      </c>
      <c r="I59" s="70">
        <v>3.5267810221023161</v>
      </c>
      <c r="J59" s="70">
        <v>1.2959515518132139</v>
      </c>
      <c r="K59" s="70">
        <v>0.25310433998082082</v>
      </c>
      <c r="L59" s="70">
        <v>4.4761706718169814E-2</v>
      </c>
      <c r="M59" s="70">
        <v>5.0687707394212467E-2</v>
      </c>
      <c r="N59" s="70">
        <v>0</v>
      </c>
      <c r="O59" s="70">
        <v>0.42511651895584368</v>
      </c>
      <c r="P59" s="70">
        <v>1.8790595832955077</v>
      </c>
      <c r="Q59" s="70">
        <v>0</v>
      </c>
      <c r="R59" s="70">
        <v>0.3753297450366766</v>
      </c>
      <c r="S59" s="70">
        <v>9.742643789735979</v>
      </c>
    </row>
    <row r="60" spans="1:19">
      <c r="A60" t="s">
        <v>48</v>
      </c>
      <c r="B60" s="69" t="s">
        <v>99</v>
      </c>
      <c r="C60" s="70">
        <v>0.50750240394511525</v>
      </c>
      <c r="D60" s="70">
        <v>0</v>
      </c>
      <c r="E60" s="70">
        <v>2.22178281402969</v>
      </c>
      <c r="F60" s="70">
        <v>0</v>
      </c>
      <c r="G60" s="70">
        <v>0</v>
      </c>
      <c r="H60" s="70">
        <v>0</v>
      </c>
      <c r="I60" s="70">
        <v>0</v>
      </c>
      <c r="J60" s="70">
        <v>0</v>
      </c>
      <c r="K60" s="70">
        <v>0</v>
      </c>
      <c r="L60" s="70">
        <v>1.9581574654578882E-2</v>
      </c>
      <c r="M60" s="70">
        <v>9.4841533919325371E-2</v>
      </c>
      <c r="N60" s="70">
        <v>0</v>
      </c>
      <c r="O60" s="70">
        <v>1.5626247425556157</v>
      </c>
      <c r="P60" s="70">
        <v>1.7100949711077504</v>
      </c>
      <c r="Q60" s="70">
        <v>0</v>
      </c>
      <c r="R60" s="70">
        <v>0.36897077493110153</v>
      </c>
      <c r="S60" s="70">
        <v>6.4853988151428723</v>
      </c>
    </row>
    <row r="61" spans="1:19">
      <c r="A61" t="s">
        <v>48</v>
      </c>
      <c r="B61" s="69" t="s">
        <v>101</v>
      </c>
      <c r="C61" s="70">
        <v>0.29140216558755672</v>
      </c>
      <c r="D61" s="70">
        <v>0</v>
      </c>
      <c r="E61" s="70">
        <v>0.76924773208132802</v>
      </c>
      <c r="F61" s="70">
        <v>0</v>
      </c>
      <c r="G61" s="70">
        <v>0</v>
      </c>
      <c r="H61" s="70">
        <v>0</v>
      </c>
      <c r="I61" s="70">
        <v>0</v>
      </c>
      <c r="J61" s="70">
        <v>0.77757093108794129</v>
      </c>
      <c r="K61" s="70">
        <v>0</v>
      </c>
      <c r="L61" s="70">
        <v>0.34746390148758755</v>
      </c>
      <c r="M61" s="70">
        <v>0.10087044546637092</v>
      </c>
      <c r="N61" s="70">
        <v>3.6647536438283113E-2</v>
      </c>
      <c r="O61" s="70">
        <v>4.0114453671664903</v>
      </c>
      <c r="P61" s="70">
        <v>1.5010765231007355</v>
      </c>
      <c r="Q61" s="70">
        <v>0</v>
      </c>
      <c r="R61" s="70">
        <v>0.33550180879636304</v>
      </c>
      <c r="S61" s="70">
        <v>8.1712264112126292</v>
      </c>
    </row>
    <row r="62" spans="1:19">
      <c r="A62" t="s">
        <v>48</v>
      </c>
      <c r="B62" s="69" t="s">
        <v>102</v>
      </c>
      <c r="C62" s="70">
        <v>0.19602866066018798</v>
      </c>
      <c r="D62" s="70">
        <v>0</v>
      </c>
      <c r="E62" s="70">
        <v>1.011410836977813</v>
      </c>
      <c r="F62" s="70">
        <v>0</v>
      </c>
      <c r="G62" s="70">
        <v>0</v>
      </c>
      <c r="H62" s="70">
        <v>0</v>
      </c>
      <c r="I62" s="70">
        <v>0</v>
      </c>
      <c r="J62" s="70">
        <v>1.459807495145919</v>
      </c>
      <c r="K62" s="70">
        <v>0</v>
      </c>
      <c r="L62" s="70">
        <v>0.93567317847450804</v>
      </c>
      <c r="M62" s="70">
        <v>8.8185525760001049E-2</v>
      </c>
      <c r="N62" s="70">
        <v>1.6402761844804714E-2</v>
      </c>
      <c r="O62" s="70">
        <v>1.5626247425556166</v>
      </c>
      <c r="P62" s="70">
        <v>1.4515424557829775</v>
      </c>
      <c r="Q62" s="70">
        <v>0</v>
      </c>
      <c r="R62" s="70">
        <v>0.37464844593443036</v>
      </c>
      <c r="S62" s="70">
        <v>7.0963241031356716</v>
      </c>
    </row>
    <row r="63" spans="1:19">
      <c r="A63" t="s">
        <v>48</v>
      </c>
      <c r="B63" s="69" t="s">
        <v>103</v>
      </c>
      <c r="C63" s="70">
        <v>0.40078489163705022</v>
      </c>
      <c r="D63" s="70">
        <v>0</v>
      </c>
      <c r="E63" s="70">
        <v>0.86210499754334613</v>
      </c>
      <c r="F63" s="70">
        <v>0</v>
      </c>
      <c r="G63" s="70">
        <v>0</v>
      </c>
      <c r="H63" s="70">
        <v>0</v>
      </c>
      <c r="I63" s="70">
        <v>0</v>
      </c>
      <c r="J63" s="70">
        <v>1.459807495145919</v>
      </c>
      <c r="K63" s="70">
        <v>0</v>
      </c>
      <c r="L63" s="70">
        <v>0.9963287606665876</v>
      </c>
      <c r="M63" s="70">
        <v>2.3378063089402019</v>
      </c>
      <c r="N63" s="70">
        <v>1.7449274878011622E-2</v>
      </c>
      <c r="O63" s="70">
        <v>4.6878742276668319</v>
      </c>
      <c r="P63" s="70">
        <v>4.848782822587566</v>
      </c>
      <c r="Q63" s="70">
        <v>0</v>
      </c>
      <c r="R63" s="70">
        <v>0.97836600347116587</v>
      </c>
      <c r="S63" s="70">
        <v>16.589304782536118</v>
      </c>
    </row>
    <row r="64" spans="1:19">
      <c r="A64" t="s">
        <v>48</v>
      </c>
      <c r="B64" s="69" t="s">
        <v>104</v>
      </c>
      <c r="C64" s="70">
        <v>0.68453091492728557</v>
      </c>
      <c r="D64" s="70">
        <v>0</v>
      </c>
      <c r="E64" s="70">
        <v>1.1333541587991114</v>
      </c>
      <c r="F64" s="70">
        <v>0</v>
      </c>
      <c r="G64" s="70">
        <v>0</v>
      </c>
      <c r="H64" s="70">
        <v>0</v>
      </c>
      <c r="I64" s="70">
        <v>0</v>
      </c>
      <c r="J64" s="70">
        <v>3.2115764893210503</v>
      </c>
      <c r="K64" s="70">
        <v>0</v>
      </c>
      <c r="L64" s="70">
        <v>1.4227304251542399</v>
      </c>
      <c r="M64" s="70">
        <v>0</v>
      </c>
      <c r="N64" s="70">
        <v>0</v>
      </c>
      <c r="O64" s="70">
        <v>0</v>
      </c>
      <c r="P64" s="70">
        <v>8.6495391724104422</v>
      </c>
      <c r="Q64" s="70">
        <v>0</v>
      </c>
      <c r="R64" s="70">
        <v>0.42707391182158094</v>
      </c>
      <c r="S64" s="70">
        <v>15.528805072435262</v>
      </c>
    </row>
    <row r="65" spans="1:19">
      <c r="A65" t="s">
        <v>48</v>
      </c>
      <c r="B65" s="69" t="s">
        <v>105</v>
      </c>
      <c r="C65" s="70">
        <v>0.34428302375829745</v>
      </c>
      <c r="D65" s="70">
        <v>0</v>
      </c>
      <c r="E65" s="70">
        <v>0.81299640287423003</v>
      </c>
      <c r="F65" s="70">
        <v>0</v>
      </c>
      <c r="G65" s="70">
        <v>0</v>
      </c>
      <c r="H65" s="70">
        <v>0</v>
      </c>
      <c r="I65" s="70">
        <v>0</v>
      </c>
      <c r="J65" s="70">
        <v>0</v>
      </c>
      <c r="K65" s="70">
        <v>0</v>
      </c>
      <c r="L65" s="70">
        <v>1.7537828822271662</v>
      </c>
      <c r="M65" s="70">
        <v>1.7052052384209624</v>
      </c>
      <c r="N65" s="70">
        <v>0</v>
      </c>
      <c r="O65" s="70">
        <v>2.3439371138334124</v>
      </c>
      <c r="P65" s="70">
        <v>5.4246858143469581</v>
      </c>
      <c r="Q65" s="70">
        <v>0</v>
      </c>
      <c r="R65" s="70">
        <v>0.31175802476073411</v>
      </c>
      <c r="S65" s="70">
        <v>12.69664850022113</v>
      </c>
    </row>
    <row r="66" spans="1:19">
      <c r="A66" t="s">
        <v>100</v>
      </c>
      <c r="B66" s="69" t="s">
        <v>106</v>
      </c>
      <c r="C66" s="70">
        <v>0.28553103714081729</v>
      </c>
      <c r="D66" s="70">
        <v>1.145342780817046</v>
      </c>
      <c r="E66" s="70">
        <v>0.63485052154806532</v>
      </c>
      <c r="F66" s="70">
        <v>1.3685072681331167</v>
      </c>
      <c r="G66" s="70">
        <v>0</v>
      </c>
      <c r="H66" s="70">
        <v>0</v>
      </c>
      <c r="I66" s="70">
        <v>0</v>
      </c>
      <c r="J66" s="70">
        <v>2.3356919922334836</v>
      </c>
      <c r="K66" s="70">
        <v>0</v>
      </c>
      <c r="L66" s="70">
        <v>1.1402384923680184</v>
      </c>
      <c r="M66" s="70">
        <v>3.745166817525611</v>
      </c>
      <c r="N66" s="70">
        <v>1.9950650974587258E-3</v>
      </c>
      <c r="O66" s="70">
        <v>0</v>
      </c>
      <c r="P66" s="70">
        <v>3.4893635550311473</v>
      </c>
      <c r="Q66" s="70">
        <v>0</v>
      </c>
      <c r="R66" s="70">
        <v>0.50666330085173872</v>
      </c>
      <c r="S66" s="70">
        <v>14.653350830746604</v>
      </c>
    </row>
    <row r="67" spans="1:19">
      <c r="A67" t="s">
        <v>48</v>
      </c>
      <c r="B67" s="69" t="s">
        <v>107</v>
      </c>
      <c r="C67" s="70">
        <v>0.2344161101546014</v>
      </c>
      <c r="D67" s="70">
        <v>0</v>
      </c>
      <c r="E67" s="70">
        <v>0.44740748907805816</v>
      </c>
      <c r="F67" s="70">
        <v>1.3685072681331167</v>
      </c>
      <c r="G67" s="70">
        <v>0</v>
      </c>
      <c r="H67" s="70">
        <v>0</v>
      </c>
      <c r="I67" s="70">
        <v>0</v>
      </c>
      <c r="J67" s="70">
        <v>0.87588449708756677</v>
      </c>
      <c r="K67" s="70">
        <v>0</v>
      </c>
      <c r="L67" s="70">
        <v>0.75394566547789132</v>
      </c>
      <c r="M67" s="70">
        <v>5.9045768648236177</v>
      </c>
      <c r="N67" s="70">
        <v>2.6918263549021826E-2</v>
      </c>
      <c r="O67" s="70">
        <v>0.67978663686845664</v>
      </c>
      <c r="P67" s="70">
        <v>2.6957570079694619</v>
      </c>
      <c r="Q67" s="70">
        <v>0</v>
      </c>
      <c r="R67" s="70">
        <v>0.15844455659742174</v>
      </c>
      <c r="S67" s="70">
        <v>13.145644359738469</v>
      </c>
    </row>
    <row r="68" spans="1:19">
      <c r="A68" t="s">
        <v>48</v>
      </c>
      <c r="B68" s="69" t="s">
        <v>108</v>
      </c>
      <c r="C68" s="70">
        <v>0.14630280781011695</v>
      </c>
      <c r="D68" s="70">
        <v>0</v>
      </c>
      <c r="E68" s="70">
        <v>0.34668495519980169</v>
      </c>
      <c r="F68" s="70">
        <v>1.3685072681331167</v>
      </c>
      <c r="G68" s="70">
        <v>0</v>
      </c>
      <c r="H68" s="70">
        <v>0</v>
      </c>
      <c r="I68" s="70">
        <v>0</v>
      </c>
      <c r="J68" s="70">
        <v>0</v>
      </c>
      <c r="K68" s="70">
        <v>0</v>
      </c>
      <c r="L68" s="70">
        <v>0.58486538155940337</v>
      </c>
      <c r="M68" s="70">
        <v>3.0767722579863062</v>
      </c>
      <c r="N68" s="70">
        <v>1.832417741111303E-2</v>
      </c>
      <c r="O68" s="70">
        <v>0</v>
      </c>
      <c r="P68" s="70">
        <v>2.2705225462238445</v>
      </c>
      <c r="Q68" s="70">
        <v>0</v>
      </c>
      <c r="R68" s="70">
        <v>0.18581005892694069</v>
      </c>
      <c r="S68" s="70">
        <v>7.9977894532510163</v>
      </c>
    </row>
    <row r="69" spans="1:19">
      <c r="A69" t="s">
        <v>48</v>
      </c>
      <c r="B69" s="69" t="s">
        <v>109</v>
      </c>
      <c r="C69" s="70">
        <v>0.1442982661202592</v>
      </c>
      <c r="D69" s="70">
        <v>0</v>
      </c>
      <c r="E69" s="70">
        <v>0.30322202458205361</v>
      </c>
      <c r="F69" s="70">
        <v>1.2829755638747962</v>
      </c>
      <c r="G69" s="70">
        <v>0</v>
      </c>
      <c r="H69" s="70">
        <v>0</v>
      </c>
      <c r="I69" s="70">
        <v>0</v>
      </c>
      <c r="J69" s="70">
        <v>0</v>
      </c>
      <c r="K69" s="70">
        <v>0</v>
      </c>
      <c r="L69" s="70">
        <v>0.34751148957306022</v>
      </c>
      <c r="M69" s="70">
        <v>3.0766876622267887</v>
      </c>
      <c r="N69" s="70">
        <v>1.4974328439200879E-2</v>
      </c>
      <c r="O69" s="70">
        <v>0</v>
      </c>
      <c r="P69" s="70">
        <v>1.7824914365431255</v>
      </c>
      <c r="Q69" s="70">
        <v>0</v>
      </c>
      <c r="R69" s="70">
        <v>0.12981669288958386</v>
      </c>
      <c r="S69" s="70">
        <v>7.0819774642493485</v>
      </c>
    </row>
    <row r="70" spans="1:19">
      <c r="A70" t="s">
        <v>48</v>
      </c>
      <c r="B70" s="69" t="s">
        <v>110</v>
      </c>
      <c r="C70" s="70">
        <v>0.14320953199161046</v>
      </c>
      <c r="D70" s="70">
        <v>0</v>
      </c>
      <c r="E70" s="70">
        <v>0.28763819319791217</v>
      </c>
      <c r="F70" s="70">
        <v>1.2829755638747962</v>
      </c>
      <c r="G70" s="70">
        <v>0</v>
      </c>
      <c r="H70" s="70">
        <v>0</v>
      </c>
      <c r="I70" s="70">
        <v>0</v>
      </c>
      <c r="J70" s="70">
        <v>0</v>
      </c>
      <c r="K70" s="70">
        <v>0</v>
      </c>
      <c r="L70" s="70">
        <v>0.29785631817850877</v>
      </c>
      <c r="M70" s="70">
        <v>4.3120381292682595</v>
      </c>
      <c r="N70" s="70">
        <v>5.2479180585217611E-3</v>
      </c>
      <c r="O70" s="70">
        <v>0</v>
      </c>
      <c r="P70" s="70">
        <v>1.4811763073440858</v>
      </c>
      <c r="Q70" s="70">
        <v>0</v>
      </c>
      <c r="R70" s="70">
        <v>8.5679442663735728E-2</v>
      </c>
      <c r="S70" s="70">
        <v>7.8958214045776174</v>
      </c>
    </row>
    <row r="71" spans="1:19">
      <c r="A71" t="s">
        <v>48</v>
      </c>
      <c r="B71" s="69" t="s">
        <v>111</v>
      </c>
      <c r="C71" s="70">
        <v>8.9108781968168849E-2</v>
      </c>
      <c r="D71" s="70">
        <v>0</v>
      </c>
      <c r="E71" s="70">
        <v>0.22663982096151258</v>
      </c>
      <c r="F71" s="70">
        <v>5.3353649197024406</v>
      </c>
      <c r="G71" s="70">
        <v>1.2748023631231744</v>
      </c>
      <c r="H71" s="70">
        <v>0</v>
      </c>
      <c r="I71" s="70">
        <v>0</v>
      </c>
      <c r="J71" s="70">
        <v>3.6989550349317089</v>
      </c>
      <c r="K71" s="70">
        <v>0</v>
      </c>
      <c r="L71" s="70">
        <v>0.16845184682800429</v>
      </c>
      <c r="M71" s="70">
        <v>2.7558000983127542</v>
      </c>
      <c r="N71" s="70">
        <v>6.8028902222403431E-3</v>
      </c>
      <c r="O71" s="70">
        <v>0</v>
      </c>
      <c r="P71" s="70">
        <v>1.409055170229351</v>
      </c>
      <c r="Q71" s="70">
        <v>0</v>
      </c>
      <c r="R71" s="70">
        <v>0.96314520237778467</v>
      </c>
      <c r="S71" s="70">
        <v>15.928126128657112</v>
      </c>
    </row>
    <row r="72" spans="1:19">
      <c r="A72" t="s">
        <v>48</v>
      </c>
      <c r="B72" s="69" t="s">
        <v>112</v>
      </c>
      <c r="C72" s="70">
        <v>5.968697435621273E-2</v>
      </c>
      <c r="D72" s="70">
        <v>0</v>
      </c>
      <c r="E72" s="70">
        <v>0.19079664702160493</v>
      </c>
      <c r="F72" s="70">
        <v>0</v>
      </c>
      <c r="G72" s="70">
        <v>0</v>
      </c>
      <c r="H72" s="70">
        <v>0</v>
      </c>
      <c r="I72" s="70">
        <v>0</v>
      </c>
      <c r="J72" s="70">
        <v>0</v>
      </c>
      <c r="K72" s="70">
        <v>0</v>
      </c>
      <c r="L72" s="70">
        <v>0.1687166355098757</v>
      </c>
      <c r="M72" s="70">
        <v>1.3596096667987396</v>
      </c>
      <c r="N72" s="70">
        <v>0</v>
      </c>
      <c r="O72" s="70">
        <v>7.6922770060914303E-2</v>
      </c>
      <c r="P72" s="70">
        <v>1.1074017719573845</v>
      </c>
      <c r="Q72" s="70">
        <v>0</v>
      </c>
      <c r="R72" s="70">
        <v>6.8968019093109234E-2</v>
      </c>
      <c r="S72" s="70">
        <v>3.0321024847982869</v>
      </c>
    </row>
    <row r="73" spans="1:19">
      <c r="A73" t="s">
        <v>48</v>
      </c>
      <c r="B73" s="69" t="s">
        <v>113</v>
      </c>
      <c r="C73" s="70">
        <v>4.7799114734750958E-2</v>
      </c>
      <c r="D73" s="70">
        <v>0</v>
      </c>
      <c r="E73" s="70">
        <v>0.12687491600108203</v>
      </c>
      <c r="F73" s="70">
        <v>0.21471056701556179</v>
      </c>
      <c r="G73" s="70">
        <v>0</v>
      </c>
      <c r="H73" s="70">
        <v>0.8413744577576141</v>
      </c>
      <c r="I73" s="70">
        <v>0</v>
      </c>
      <c r="J73" s="70">
        <v>0</v>
      </c>
      <c r="K73" s="70">
        <v>0</v>
      </c>
      <c r="L73" s="70">
        <v>0.13146975407940253</v>
      </c>
      <c r="M73" s="70">
        <v>4.5862810307539803E-3</v>
      </c>
      <c r="N73" s="70">
        <v>0.26094151054875081</v>
      </c>
      <c r="O73" s="70">
        <v>2.3648897937922797</v>
      </c>
      <c r="P73" s="70">
        <v>0.64710776049827246</v>
      </c>
      <c r="Q73" s="70">
        <v>0.34871621502005151</v>
      </c>
      <c r="R73" s="70">
        <v>5.3909443785720157E-2</v>
      </c>
      <c r="S73" s="70">
        <v>5.0423798142640521</v>
      </c>
    </row>
    <row r="74" spans="1:19">
      <c r="A74" t="s">
        <v>48</v>
      </c>
      <c r="B74" s="69" t="s">
        <v>114</v>
      </c>
      <c r="C74" s="70">
        <v>4.2963213050393634E-2</v>
      </c>
      <c r="D74" s="70">
        <v>0</v>
      </c>
      <c r="E74" s="70">
        <v>8.9855486105152593E-2</v>
      </c>
      <c r="F74" s="70">
        <v>0</v>
      </c>
      <c r="G74" s="70">
        <v>0</v>
      </c>
      <c r="H74" s="70">
        <v>0</v>
      </c>
      <c r="I74" s="70">
        <v>5.9575911948137374</v>
      </c>
      <c r="J74" s="70">
        <v>0</v>
      </c>
      <c r="K74" s="70">
        <v>0</v>
      </c>
      <c r="L74" s="70">
        <v>0.1646698374113722</v>
      </c>
      <c r="M74" s="70">
        <v>0.44831972954997923</v>
      </c>
      <c r="N74" s="70">
        <v>4.1834695104682851E-2</v>
      </c>
      <c r="O74" s="70">
        <v>0</v>
      </c>
      <c r="P74" s="70">
        <v>0.52998750549319595</v>
      </c>
      <c r="Q74" s="70">
        <v>0.60696682640835165</v>
      </c>
      <c r="R74" s="70">
        <v>3.759219975711936E-2</v>
      </c>
      <c r="S74" s="70">
        <v>7.9197806876941286</v>
      </c>
    </row>
    <row r="75" spans="1:19">
      <c r="A75" t="s">
        <v>48</v>
      </c>
      <c r="B75" s="69" t="s">
        <v>115</v>
      </c>
      <c r="C75" s="70">
        <v>4.0374168120048459E-2</v>
      </c>
      <c r="D75" s="70">
        <v>0</v>
      </c>
      <c r="E75" s="70">
        <v>2.1925774008952335</v>
      </c>
      <c r="F75" s="70">
        <v>0</v>
      </c>
      <c r="G75" s="70">
        <v>0</v>
      </c>
      <c r="H75" s="70">
        <v>0</v>
      </c>
      <c r="I75" s="70">
        <v>0</v>
      </c>
      <c r="J75" s="70">
        <v>0</v>
      </c>
      <c r="K75" s="70">
        <v>0</v>
      </c>
      <c r="L75" s="70">
        <v>0.25071309576758338</v>
      </c>
      <c r="M75" s="70">
        <v>1.1613271150991551</v>
      </c>
      <c r="N75" s="70">
        <v>0.53246969404448041</v>
      </c>
      <c r="O75" s="70">
        <v>0</v>
      </c>
      <c r="P75" s="70">
        <v>0.50742326386458103</v>
      </c>
      <c r="Q75" s="70">
        <v>0.63496052940334335</v>
      </c>
      <c r="R75" s="70">
        <v>3.7800092591568077</v>
      </c>
      <c r="S75" s="70">
        <v>9.0998545263516348</v>
      </c>
    </row>
    <row r="76" spans="1:19">
      <c r="A76" t="s">
        <v>48</v>
      </c>
      <c r="B76" s="69" t="s">
        <v>116</v>
      </c>
      <c r="C76" s="70">
        <v>2.8099539268416684E-2</v>
      </c>
      <c r="D76" s="70">
        <v>0</v>
      </c>
      <c r="E76" s="70">
        <v>7.3326340889954267E-2</v>
      </c>
      <c r="F76" s="70">
        <v>5.6174913019374095</v>
      </c>
      <c r="G76" s="70">
        <v>0</v>
      </c>
      <c r="H76" s="70">
        <v>0</v>
      </c>
      <c r="I76" s="70">
        <v>0</v>
      </c>
      <c r="J76" s="70">
        <v>0</v>
      </c>
      <c r="K76" s="70">
        <v>3.2390515853719659</v>
      </c>
      <c r="L76" s="70">
        <v>0.11882108900353749</v>
      </c>
      <c r="M76" s="70">
        <v>1.7631238803258285</v>
      </c>
      <c r="N76" s="70">
        <v>9.5235509646962591E-2</v>
      </c>
      <c r="O76" s="70">
        <v>0</v>
      </c>
      <c r="P76" s="70">
        <v>0.44245089353408673</v>
      </c>
      <c r="Q76" s="70">
        <v>0</v>
      </c>
      <c r="R76" s="70">
        <v>0.96375812553229245</v>
      </c>
      <c r="S76" s="70">
        <v>12.34135826551011</v>
      </c>
    </row>
    <row r="77" spans="1:19">
      <c r="A77" t="s">
        <v>48</v>
      </c>
      <c r="B77" s="69" t="s">
        <v>117</v>
      </c>
      <c r="C77" s="70">
        <v>2.3547999764200966E-2</v>
      </c>
      <c r="D77" s="70">
        <v>0</v>
      </c>
      <c r="E77" s="70">
        <v>6.0094491842715314E-2</v>
      </c>
      <c r="F77" s="70">
        <v>0</v>
      </c>
      <c r="G77" s="70">
        <v>1.4510357283711111</v>
      </c>
      <c r="H77" s="70">
        <v>8.9746608827477869E-2</v>
      </c>
      <c r="I77" s="70">
        <v>0</v>
      </c>
      <c r="J77" s="70">
        <v>0</v>
      </c>
      <c r="K77" s="70">
        <v>0</v>
      </c>
      <c r="L77" s="70">
        <v>0.16699345165198309</v>
      </c>
      <c r="M77" s="70">
        <v>8.999479198379845E-3</v>
      </c>
      <c r="N77" s="70">
        <v>0.40243149513111431</v>
      </c>
      <c r="O77" s="70">
        <v>0.16494831785901098</v>
      </c>
      <c r="P77" s="70">
        <v>0.31225344460735016</v>
      </c>
      <c r="Q77" s="70">
        <v>0.48082801568262412</v>
      </c>
      <c r="R77" s="70">
        <v>3.3805764637487616</v>
      </c>
      <c r="S77" s="70">
        <v>6.5414554966846481</v>
      </c>
    </row>
    <row r="78" spans="1:19">
      <c r="A78" t="s">
        <v>48</v>
      </c>
      <c r="B78" s="69" t="s">
        <v>118</v>
      </c>
      <c r="C78" s="70">
        <v>1.4032848403700449E-2</v>
      </c>
      <c r="D78" s="70">
        <v>2.5915872624697354</v>
      </c>
      <c r="E78" s="70">
        <v>6.1250301283712005E-2</v>
      </c>
      <c r="F78" s="70">
        <v>0</v>
      </c>
      <c r="G78" s="70">
        <v>0</v>
      </c>
      <c r="H78" s="70">
        <v>3.328630228762286</v>
      </c>
      <c r="I78" s="70">
        <v>0</v>
      </c>
      <c r="J78" s="70">
        <v>0</v>
      </c>
      <c r="K78" s="70">
        <v>0</v>
      </c>
      <c r="L78" s="70">
        <v>0.23027852912294122</v>
      </c>
      <c r="M78" s="70">
        <v>1.0051636597536486</v>
      </c>
      <c r="N78" s="70">
        <v>2.1866109762636414</v>
      </c>
      <c r="O78" s="70">
        <v>0</v>
      </c>
      <c r="P78" s="70">
        <v>0.28737196308389912</v>
      </c>
      <c r="Q78" s="70">
        <v>0.1580712003109852</v>
      </c>
      <c r="R78" s="70">
        <v>1.4781319006733078</v>
      </c>
      <c r="S78" s="70">
        <v>11.341128870127363</v>
      </c>
    </row>
    <row r="79" spans="1:19">
      <c r="A79" t="s">
        <v>48</v>
      </c>
      <c r="B79" s="69" t="s">
        <v>119</v>
      </c>
      <c r="C79" s="70">
        <v>1.3845295516484946E-2</v>
      </c>
      <c r="D79" s="70">
        <v>0</v>
      </c>
      <c r="E79" s="70">
        <v>3.0983796392176188E-2</v>
      </c>
      <c r="F79" s="70">
        <v>0</v>
      </c>
      <c r="G79" s="70">
        <v>0</v>
      </c>
      <c r="H79" s="70">
        <v>0</v>
      </c>
      <c r="I79" s="70">
        <v>0</v>
      </c>
      <c r="J79" s="70">
        <v>0</v>
      </c>
      <c r="K79" s="70">
        <v>0</v>
      </c>
      <c r="L79" s="70">
        <v>0.16270639049103686</v>
      </c>
      <c r="M79" s="70">
        <v>2.2619367128873265</v>
      </c>
      <c r="N79" s="70">
        <v>1.1587445797950373</v>
      </c>
      <c r="O79" s="70">
        <v>1.2288019784634372</v>
      </c>
      <c r="P79" s="70">
        <v>0.59227232462168899</v>
      </c>
      <c r="Q79" s="70">
        <v>0.11451552741117288</v>
      </c>
      <c r="R79" s="70">
        <v>0.99130691182623565</v>
      </c>
      <c r="S79" s="70">
        <v>6.5551135174044362</v>
      </c>
    </row>
    <row r="80" spans="1:19">
      <c r="A80" t="s">
        <v>48</v>
      </c>
      <c r="B80" s="69" t="s">
        <v>120</v>
      </c>
      <c r="C80" s="70">
        <v>1.1698383301370185E-2</v>
      </c>
      <c r="D80" s="70">
        <v>0</v>
      </c>
      <c r="E80" s="70">
        <v>1.6565222665771984E-2</v>
      </c>
      <c r="F80" s="70">
        <v>0</v>
      </c>
      <c r="G80" s="70">
        <v>2.162072692507877E-2</v>
      </c>
      <c r="H80" s="70">
        <v>0</v>
      </c>
      <c r="I80" s="70">
        <v>0</v>
      </c>
      <c r="J80" s="70">
        <v>0</v>
      </c>
      <c r="K80" s="70">
        <v>0</v>
      </c>
      <c r="L80" s="70">
        <v>0.23357758595402345</v>
      </c>
      <c r="M80" s="70">
        <v>6.425283640311207</v>
      </c>
      <c r="N80" s="70">
        <v>0.74980067288168506</v>
      </c>
      <c r="O80" s="70">
        <v>0.42156931704886702</v>
      </c>
      <c r="P80" s="70">
        <v>0.21149086154218821</v>
      </c>
      <c r="Q80" s="70">
        <v>0</v>
      </c>
      <c r="R80" s="70">
        <v>0.26956803240718941</v>
      </c>
      <c r="S80" s="70">
        <v>8.3611744430373278</v>
      </c>
    </row>
    <row r="81" spans="1:19">
      <c r="A81" t="s">
        <v>48</v>
      </c>
      <c r="B81" s="69" t="s">
        <v>121</v>
      </c>
      <c r="C81" s="70">
        <v>1.0734978761617775E-2</v>
      </c>
      <c r="D81" s="70">
        <v>0</v>
      </c>
      <c r="E81" s="70">
        <v>1.8744130875498755E-2</v>
      </c>
      <c r="F81" s="70">
        <v>0</v>
      </c>
      <c r="G81" s="70">
        <v>0</v>
      </c>
      <c r="H81" s="70">
        <v>0</v>
      </c>
      <c r="I81" s="70">
        <v>0</v>
      </c>
      <c r="J81" s="70">
        <v>0</v>
      </c>
      <c r="K81" s="70">
        <v>0</v>
      </c>
      <c r="L81" s="70">
        <v>0.15567097631755367</v>
      </c>
      <c r="M81" s="70">
        <v>1.2643261219920987E-2</v>
      </c>
      <c r="N81" s="70">
        <v>0.1343484927914691</v>
      </c>
      <c r="O81" s="70">
        <v>1.2522267021419005</v>
      </c>
      <c r="P81" s="70">
        <v>0.14443450062893248</v>
      </c>
      <c r="Q81" s="70">
        <v>0</v>
      </c>
      <c r="R81" s="70">
        <v>0.738248538604374</v>
      </c>
      <c r="S81" s="70">
        <v>2.4670515813410816</v>
      </c>
    </row>
    <row r="82" spans="1:19">
      <c r="A82" t="s">
        <v>48</v>
      </c>
      <c r="B82" s="69" t="s">
        <v>122</v>
      </c>
      <c r="C82" s="70">
        <v>1.248902287501874E-2</v>
      </c>
      <c r="D82" s="70">
        <v>0</v>
      </c>
      <c r="E82" s="70">
        <v>2.3242824280998775E-2</v>
      </c>
      <c r="F82" s="70">
        <v>0</v>
      </c>
      <c r="G82" s="70">
        <v>0</v>
      </c>
      <c r="H82" s="70">
        <v>0</v>
      </c>
      <c r="I82" s="70">
        <v>0</v>
      </c>
      <c r="J82" s="70">
        <v>0</v>
      </c>
      <c r="K82" s="70">
        <v>0</v>
      </c>
      <c r="L82" s="70">
        <v>0.22749069185853266</v>
      </c>
      <c r="M82" s="70">
        <v>8.7922317719055343E-2</v>
      </c>
      <c r="N82" s="70">
        <v>0</v>
      </c>
      <c r="O82" s="70">
        <v>0</v>
      </c>
      <c r="P82" s="70">
        <v>0.14719434840787926</v>
      </c>
      <c r="Q82" s="70">
        <v>0</v>
      </c>
      <c r="R82" s="70">
        <v>0.26902746984407599</v>
      </c>
      <c r="S82" s="70">
        <v>0.76736667498551014</v>
      </c>
    </row>
    <row r="83" spans="1:19">
      <c r="A83" t="s">
        <v>48</v>
      </c>
      <c r="B83" s="69" t="s">
        <v>123</v>
      </c>
      <c r="C83" s="70">
        <v>1.0364076593620375E-2</v>
      </c>
      <c r="D83" s="70">
        <v>0</v>
      </c>
      <c r="E83" s="70">
        <v>1.5794774654359856E-2</v>
      </c>
      <c r="F83" s="70">
        <v>0</v>
      </c>
      <c r="G83" s="70">
        <v>0</v>
      </c>
      <c r="H83" s="70">
        <v>0</v>
      </c>
      <c r="I83" s="70">
        <v>0</v>
      </c>
      <c r="J83" s="70">
        <v>0</v>
      </c>
      <c r="K83" s="70">
        <v>0</v>
      </c>
      <c r="L83" s="70">
        <v>0.23231517520896716</v>
      </c>
      <c r="M83" s="70">
        <v>0</v>
      </c>
      <c r="N83" s="70">
        <v>0</v>
      </c>
      <c r="O83" s="70">
        <v>0</v>
      </c>
      <c r="P83" s="70">
        <v>0.10724373684668365</v>
      </c>
      <c r="Q83" s="70">
        <v>0</v>
      </c>
      <c r="R83" s="70">
        <v>1.3231153281470398E-2</v>
      </c>
      <c r="S83" s="70">
        <v>0.37894891658521601</v>
      </c>
    </row>
    <row r="84" spans="1:19">
      <c r="A84" t="s">
        <v>48</v>
      </c>
      <c r="B84" s="69" t="s">
        <v>124</v>
      </c>
      <c r="C84" s="70">
        <v>7.0450634326189032E-3</v>
      </c>
      <c r="D84" s="70">
        <v>0</v>
      </c>
      <c r="E84" s="70">
        <v>1.5005417684507805E-2</v>
      </c>
      <c r="F84" s="70">
        <v>0</v>
      </c>
      <c r="G84" s="70">
        <v>1.1453141830582325E-2</v>
      </c>
      <c r="H84" s="70">
        <v>0</v>
      </c>
      <c r="I84" s="70">
        <v>0</v>
      </c>
      <c r="J84" s="70">
        <v>0</v>
      </c>
      <c r="K84" s="70">
        <v>0</v>
      </c>
      <c r="L84" s="70">
        <v>0.18768704488232935</v>
      </c>
      <c r="M84" s="70">
        <v>2.5262549997933093E-2</v>
      </c>
      <c r="N84" s="70">
        <v>2.670146992003275E-2</v>
      </c>
      <c r="O84" s="70">
        <v>0</v>
      </c>
      <c r="P84" s="70">
        <v>0.10272495013153105</v>
      </c>
      <c r="Q84" s="70">
        <v>0</v>
      </c>
      <c r="R84" s="70">
        <v>0.19188798698048615</v>
      </c>
      <c r="S84" s="70">
        <v>0.5677676248598118</v>
      </c>
    </row>
    <row r="85" spans="1:19">
      <c r="A85" t="s">
        <v>48</v>
      </c>
      <c r="B85" s="69" t="s">
        <v>125</v>
      </c>
      <c r="C85" s="70">
        <v>1.1365826140765201E-2</v>
      </c>
      <c r="D85" s="70">
        <v>0</v>
      </c>
      <c r="E85" s="70">
        <v>2.0258152067750501E-2</v>
      </c>
      <c r="F85" s="70">
        <v>0</v>
      </c>
      <c r="G85" s="70">
        <v>0</v>
      </c>
      <c r="H85" s="70">
        <v>0</v>
      </c>
      <c r="I85" s="70">
        <v>0</v>
      </c>
      <c r="J85" s="70">
        <v>0</v>
      </c>
      <c r="K85" s="70">
        <v>0</v>
      </c>
      <c r="L85" s="70">
        <v>0.13870512914256317</v>
      </c>
      <c r="M85" s="70">
        <v>1.0300608638793562E-2</v>
      </c>
      <c r="N85" s="70">
        <v>0</v>
      </c>
      <c r="O85" s="70">
        <v>0.18910765571296295</v>
      </c>
      <c r="P85" s="70">
        <v>0.11073007569328297</v>
      </c>
      <c r="Q85" s="70">
        <v>0</v>
      </c>
      <c r="R85" s="70">
        <v>1.0702897430235225E-2</v>
      </c>
      <c r="S85" s="70">
        <v>0.49117034482662802</v>
      </c>
    </row>
    <row r="86" spans="1:19">
      <c r="A86" t="s">
        <v>48</v>
      </c>
      <c r="B86" s="69" t="s">
        <v>126</v>
      </c>
      <c r="C86" s="70">
        <v>6.760775093068716E-3</v>
      </c>
      <c r="D86" s="70">
        <v>0</v>
      </c>
      <c r="E86" s="70">
        <v>1.3760669166472894E-2</v>
      </c>
      <c r="F86" s="70">
        <v>0</v>
      </c>
      <c r="G86" s="70">
        <v>1.1453141830582325E-2</v>
      </c>
      <c r="H86" s="70">
        <v>0</v>
      </c>
      <c r="I86" s="70">
        <v>0</v>
      </c>
      <c r="J86" s="70">
        <v>0</v>
      </c>
      <c r="K86" s="70">
        <v>0</v>
      </c>
      <c r="L86" s="70">
        <v>0.16042881471047821</v>
      </c>
      <c r="M86" s="70">
        <v>0</v>
      </c>
      <c r="N86" s="70">
        <v>0</v>
      </c>
      <c r="O86" s="70">
        <v>0</v>
      </c>
      <c r="P86" s="70">
        <v>9.0138759479245323E-2</v>
      </c>
      <c r="Q86" s="70">
        <v>0</v>
      </c>
      <c r="R86" s="70">
        <v>1.7459566574583363E-2</v>
      </c>
      <c r="S86" s="70">
        <v>0.30000172685447524</v>
      </c>
    </row>
    <row r="87" spans="1:19">
      <c r="A87" t="s">
        <v>48</v>
      </c>
      <c r="B87" s="69" t="s">
        <v>127</v>
      </c>
      <c r="C87" s="70">
        <v>1.5505125147119436E-2</v>
      </c>
      <c r="D87" s="70">
        <v>0</v>
      </c>
      <c r="E87" s="70">
        <v>1.2635077697314756E-2</v>
      </c>
      <c r="F87" s="70">
        <v>0</v>
      </c>
      <c r="G87" s="70">
        <v>0</v>
      </c>
      <c r="H87" s="70">
        <v>0</v>
      </c>
      <c r="I87" s="70">
        <v>0</v>
      </c>
      <c r="J87" s="70">
        <v>0</v>
      </c>
      <c r="K87" s="70">
        <v>0</v>
      </c>
      <c r="L87" s="70">
        <v>6.9024155365614348E-2</v>
      </c>
      <c r="M87" s="70">
        <v>0</v>
      </c>
      <c r="N87" s="70">
        <v>0</v>
      </c>
      <c r="O87" s="70">
        <v>0</v>
      </c>
      <c r="P87" s="70">
        <v>9.0626940271050671E-2</v>
      </c>
      <c r="Q87" s="70">
        <v>0</v>
      </c>
      <c r="R87" s="70">
        <v>7.4346209288123077E-3</v>
      </c>
      <c r="S87" s="70">
        <v>0.19522591941000655</v>
      </c>
    </row>
    <row r="88" spans="1:19">
      <c r="A88" t="s">
        <v>48</v>
      </c>
      <c r="B88" s="69" t="s">
        <v>128</v>
      </c>
      <c r="C88" s="70">
        <v>4.2597451529644559E-3</v>
      </c>
      <c r="D88" s="70">
        <v>0</v>
      </c>
      <c r="E88" s="70">
        <v>1.0465628457122733E-2</v>
      </c>
      <c r="F88" s="70">
        <v>8.1718200879058855</v>
      </c>
      <c r="G88" s="70">
        <v>6.7989459366569527E-2</v>
      </c>
      <c r="H88" s="70">
        <v>0</v>
      </c>
      <c r="I88" s="70">
        <v>0</v>
      </c>
      <c r="J88" s="70">
        <v>0</v>
      </c>
      <c r="K88" s="70">
        <v>0</v>
      </c>
      <c r="L88" s="70">
        <v>4.509981894611137E-2</v>
      </c>
      <c r="M88" s="70">
        <v>8.6078827152391568E-5</v>
      </c>
      <c r="N88" s="70">
        <v>0.62413534052826769</v>
      </c>
      <c r="O88" s="70">
        <v>9.6430478387787844E-4</v>
      </c>
      <c r="P88" s="70">
        <v>7.5592576605615136E-2</v>
      </c>
      <c r="Q88" s="70">
        <v>0</v>
      </c>
      <c r="R88" s="70">
        <v>1.7672664373272085E-2</v>
      </c>
      <c r="S88" s="70">
        <v>9.0180857049466567</v>
      </c>
    </row>
    <row r="89" spans="1:19">
      <c r="A89" t="s">
        <v>48</v>
      </c>
      <c r="B89" s="69" t="s">
        <v>129</v>
      </c>
      <c r="C89" s="70">
        <v>4.1011257228582565E-3</v>
      </c>
      <c r="D89" s="70">
        <v>0</v>
      </c>
      <c r="E89" s="70">
        <v>1.7434162804988773E-2</v>
      </c>
      <c r="F89" s="70">
        <v>0</v>
      </c>
      <c r="G89" s="70">
        <v>3.0252772497997729</v>
      </c>
      <c r="H89" s="70">
        <v>1.8078180916683451</v>
      </c>
      <c r="I89" s="70">
        <v>0</v>
      </c>
      <c r="J89" s="70">
        <v>0</v>
      </c>
      <c r="K89" s="70">
        <v>0</v>
      </c>
      <c r="L89" s="70">
        <v>0.23808607956434535</v>
      </c>
      <c r="M89" s="70">
        <v>5.0980692330853117E-3</v>
      </c>
      <c r="N89" s="70">
        <v>0</v>
      </c>
      <c r="O89" s="70">
        <v>0</v>
      </c>
      <c r="P89" s="70">
        <v>5.8747030510133413E-2</v>
      </c>
      <c r="Q89" s="70">
        <v>0</v>
      </c>
      <c r="R89" s="70">
        <v>1.1800943228987393E-2</v>
      </c>
      <c r="S89" s="70">
        <v>5.1683627525325733</v>
      </c>
    </row>
    <row r="90" spans="1:19">
      <c r="A90" t="s">
        <v>48</v>
      </c>
      <c r="B90" s="69" t="s">
        <v>130</v>
      </c>
      <c r="C90" s="70">
        <v>2.5279396887958328E-3</v>
      </c>
      <c r="D90" s="70">
        <v>0</v>
      </c>
      <c r="E90" s="70">
        <v>1.9213944742709543E-2</v>
      </c>
      <c r="F90" s="70">
        <v>0</v>
      </c>
      <c r="G90" s="70">
        <v>0</v>
      </c>
      <c r="H90" s="70">
        <v>0</v>
      </c>
      <c r="I90" s="70">
        <v>0</v>
      </c>
      <c r="J90" s="70">
        <v>0</v>
      </c>
      <c r="K90" s="70">
        <v>0</v>
      </c>
      <c r="L90" s="70">
        <v>5.4153714636028027E-2</v>
      </c>
      <c r="M90" s="70">
        <v>1.4766117146791657E-6</v>
      </c>
      <c r="N90" s="70">
        <v>0</v>
      </c>
      <c r="O90" s="70">
        <v>0</v>
      </c>
      <c r="P90" s="70">
        <v>0.22132573162551239</v>
      </c>
      <c r="Q90" s="70">
        <v>0</v>
      </c>
      <c r="R90" s="70">
        <v>4.8098926262838404E-3</v>
      </c>
      <c r="S90" s="70">
        <v>0.30203269993086224</v>
      </c>
    </row>
    <row r="91" spans="1:19">
      <c r="A91" t="s">
        <v>48</v>
      </c>
      <c r="B91" s="69" t="s">
        <v>131</v>
      </c>
      <c r="C91" s="70">
        <v>4.613406122658148E-3</v>
      </c>
      <c r="D91" s="70">
        <v>0</v>
      </c>
      <c r="E91" s="70">
        <v>6.8554015432802373E-3</v>
      </c>
      <c r="F91" s="70">
        <v>0</v>
      </c>
      <c r="G91" s="70">
        <v>0</v>
      </c>
      <c r="H91" s="70">
        <v>0</v>
      </c>
      <c r="I91" s="70">
        <v>0</v>
      </c>
      <c r="J91" s="70">
        <v>0</v>
      </c>
      <c r="K91" s="70">
        <v>0</v>
      </c>
      <c r="L91" s="70">
        <v>4.9138549784034424E-2</v>
      </c>
      <c r="M91" s="70">
        <v>2.4585974253383824E-3</v>
      </c>
      <c r="N91" s="70">
        <v>1.5579352961392345E-4</v>
      </c>
      <c r="O91" s="70">
        <v>3.8930279335339435E-2</v>
      </c>
      <c r="P91" s="70">
        <v>4.1895850694089631E-2</v>
      </c>
      <c r="Q91" s="70">
        <v>0</v>
      </c>
      <c r="R91" s="70">
        <v>2.7468981262686043E-3</v>
      </c>
      <c r="S91" s="70">
        <v>0.14679477656073914</v>
      </c>
    </row>
    <row r="92" spans="1:19">
      <c r="A92" t="s">
        <v>48</v>
      </c>
      <c r="B92" s="69" t="s">
        <v>132</v>
      </c>
      <c r="C92" s="70">
        <v>2.6503582188253105E-3</v>
      </c>
      <c r="D92" s="70">
        <v>0</v>
      </c>
      <c r="E92" s="70">
        <v>5.1740972802800655E-3</v>
      </c>
      <c r="F92" s="70">
        <v>0</v>
      </c>
      <c r="G92" s="70">
        <v>0</v>
      </c>
      <c r="H92" s="70">
        <v>0</v>
      </c>
      <c r="I92" s="70">
        <v>0</v>
      </c>
      <c r="J92" s="70">
        <v>0</v>
      </c>
      <c r="K92" s="70">
        <v>0</v>
      </c>
      <c r="L92" s="70">
        <v>8.2240392724914457E-2</v>
      </c>
      <c r="M92" s="70">
        <v>0</v>
      </c>
      <c r="N92" s="70">
        <v>0.11222241173205116</v>
      </c>
      <c r="O92" s="70">
        <v>0</v>
      </c>
      <c r="P92" s="70">
        <v>3.2655752152322748E-2</v>
      </c>
      <c r="Q92" s="70">
        <v>0</v>
      </c>
      <c r="R92" s="70">
        <v>3.0800626618869842E-3</v>
      </c>
      <c r="S92" s="70">
        <v>0.23802307477029672</v>
      </c>
    </row>
    <row r="93" spans="1:19">
      <c r="A93" t="s">
        <v>48</v>
      </c>
      <c r="B93" s="69" t="s">
        <v>133</v>
      </c>
      <c r="C93" s="70">
        <v>1.5971969238339767E-3</v>
      </c>
      <c r="D93" s="70">
        <v>0</v>
      </c>
      <c r="E93" s="70">
        <v>5.7865042462630356E-3</v>
      </c>
      <c r="F93" s="70">
        <v>0</v>
      </c>
      <c r="G93" s="70">
        <v>0</v>
      </c>
      <c r="H93" s="70">
        <v>0</v>
      </c>
      <c r="I93" s="70">
        <v>0</v>
      </c>
      <c r="J93" s="70">
        <v>5.5115180939186104E-2</v>
      </c>
      <c r="K93" s="70">
        <v>0</v>
      </c>
      <c r="L93" s="70">
        <v>8.0375477271710238E-2</v>
      </c>
      <c r="M93" s="70">
        <v>0.11389607697638837</v>
      </c>
      <c r="N93" s="70">
        <v>6.6703252140012381E-3</v>
      </c>
      <c r="O93" s="70">
        <v>0.29598124337091036</v>
      </c>
      <c r="P93" s="70">
        <v>4.831172166021247E-2</v>
      </c>
      <c r="Q93" s="70">
        <v>0</v>
      </c>
      <c r="R93" s="70">
        <v>3.9562235277870172E-3</v>
      </c>
      <c r="S93" s="70">
        <v>0.61168995013031235</v>
      </c>
    </row>
    <row r="94" spans="1:19">
      <c r="A94" t="s">
        <v>48</v>
      </c>
      <c r="B94" s="69" t="s">
        <v>134</v>
      </c>
      <c r="C94" s="70">
        <v>1.1978699515253766E-3</v>
      </c>
      <c r="D94" s="70">
        <v>0</v>
      </c>
      <c r="E94" s="70">
        <v>4.1652392325968179E-3</v>
      </c>
      <c r="F94" s="70">
        <v>0</v>
      </c>
      <c r="G94" s="70">
        <v>0</v>
      </c>
      <c r="H94" s="70">
        <v>0</v>
      </c>
      <c r="I94" s="70">
        <v>0</v>
      </c>
      <c r="J94" s="70">
        <v>0</v>
      </c>
      <c r="K94" s="70">
        <v>0</v>
      </c>
      <c r="L94" s="70">
        <v>5.1329704933399611E-2</v>
      </c>
      <c r="M94" s="70">
        <v>0.11362417995060525</v>
      </c>
      <c r="N94" s="70">
        <v>1.6781325035214678E-2</v>
      </c>
      <c r="O94" s="70">
        <v>0</v>
      </c>
      <c r="P94" s="70">
        <v>2.7544616055934057E-2</v>
      </c>
      <c r="Q94" s="70">
        <v>0</v>
      </c>
      <c r="R94" s="70">
        <v>2.1658485176168085E-3</v>
      </c>
      <c r="S94" s="70">
        <v>0.21680878367686773</v>
      </c>
    </row>
    <row r="95" spans="1:19">
      <c r="A95" t="s">
        <v>48</v>
      </c>
      <c r="B95" s="69" t="s">
        <v>135</v>
      </c>
      <c r="C95" s="70">
        <v>1.3983954494118933E-3</v>
      </c>
      <c r="D95" s="70">
        <v>0</v>
      </c>
      <c r="E95" s="70">
        <v>4.2542140973953479E-3</v>
      </c>
      <c r="F95" s="70">
        <v>0</v>
      </c>
      <c r="G95" s="70">
        <v>0</v>
      </c>
      <c r="H95" s="70">
        <v>0</v>
      </c>
      <c r="I95" s="70">
        <v>0</v>
      </c>
      <c r="J95" s="70">
        <v>5.8392299805838377E-2</v>
      </c>
      <c r="K95" s="70">
        <v>0</v>
      </c>
      <c r="L95" s="70">
        <v>8.1175153130551791E-2</v>
      </c>
      <c r="M95" s="70">
        <v>0.11362417995061236</v>
      </c>
      <c r="N95" s="70">
        <v>7.6592346077841711E-3</v>
      </c>
      <c r="O95" s="70">
        <v>0</v>
      </c>
      <c r="P95" s="70">
        <v>2.0242770760489748E-2</v>
      </c>
      <c r="Q95" s="70">
        <v>0</v>
      </c>
      <c r="R95" s="70">
        <v>2.1257995395309592E-3</v>
      </c>
      <c r="S95" s="70">
        <v>0.28887204734184024</v>
      </c>
    </row>
    <row r="96" spans="1:19">
      <c r="A96" t="s">
        <v>48</v>
      </c>
      <c r="B96" s="69" t="s">
        <v>136</v>
      </c>
      <c r="C96" s="70">
        <v>1.3549006565538591E-3</v>
      </c>
      <c r="D96" s="70">
        <v>0</v>
      </c>
      <c r="E96" s="70">
        <v>2.4615676983472667E-3</v>
      </c>
      <c r="F96" s="70">
        <v>0</v>
      </c>
      <c r="G96" s="70">
        <v>1.1453141830582325E-2</v>
      </c>
      <c r="H96" s="70">
        <v>0</v>
      </c>
      <c r="I96" s="70">
        <v>0</v>
      </c>
      <c r="J96" s="70">
        <v>0</v>
      </c>
      <c r="K96" s="70">
        <v>0</v>
      </c>
      <c r="L96" s="70">
        <v>3.9454263690920754E-2</v>
      </c>
      <c r="M96" s="70">
        <v>0</v>
      </c>
      <c r="N96" s="70">
        <v>0</v>
      </c>
      <c r="O96" s="70">
        <v>0</v>
      </c>
      <c r="P96" s="70">
        <v>1.2896469933039612E-2</v>
      </c>
      <c r="Q96" s="70">
        <v>0</v>
      </c>
      <c r="R96" s="70">
        <v>0.51063115434130424</v>
      </c>
      <c r="S96" s="70">
        <v>0.57825149815073473</v>
      </c>
    </row>
    <row r="97" spans="1:19">
      <c r="A97" t="s">
        <v>48</v>
      </c>
      <c r="B97" s="69" t="s">
        <v>137</v>
      </c>
      <c r="C97" s="70">
        <v>7.2805608811687961E-4</v>
      </c>
      <c r="D97" s="70">
        <v>3.0542474155121013E-2</v>
      </c>
      <c r="E97" s="70">
        <v>2.6590389912470869E-3</v>
      </c>
      <c r="F97" s="70">
        <v>0</v>
      </c>
      <c r="G97" s="70">
        <v>0</v>
      </c>
      <c r="H97" s="70">
        <v>0</v>
      </c>
      <c r="I97" s="70">
        <v>0</v>
      </c>
      <c r="J97" s="70">
        <v>0</v>
      </c>
      <c r="K97" s="70">
        <v>0</v>
      </c>
      <c r="L97" s="70">
        <v>3.0416016067784213E-2</v>
      </c>
      <c r="M97" s="70">
        <v>7.041285217162141E-2</v>
      </c>
      <c r="N97" s="70">
        <v>0</v>
      </c>
      <c r="O97" s="70">
        <v>0</v>
      </c>
      <c r="P97" s="70">
        <v>1.5008312571609395E-2</v>
      </c>
      <c r="Q97" s="70">
        <v>0</v>
      </c>
      <c r="R97" s="70">
        <v>1.623896245085632E-3</v>
      </c>
      <c r="S97" s="70">
        <v>0.15139064629050836</v>
      </c>
    </row>
    <row r="98" spans="1:19">
      <c r="A98" t="s">
        <v>48</v>
      </c>
      <c r="B98" s="69" t="s">
        <v>138</v>
      </c>
      <c r="C98" s="70">
        <v>4.2279998748107062E-4</v>
      </c>
      <c r="D98" s="70">
        <v>0</v>
      </c>
      <c r="E98" s="70">
        <v>1.5587962453906812E-3</v>
      </c>
      <c r="F98" s="70">
        <v>0</v>
      </c>
      <c r="G98" s="70">
        <v>0</v>
      </c>
      <c r="H98" s="70">
        <v>0</v>
      </c>
      <c r="I98" s="70">
        <v>3.8467305383960877</v>
      </c>
      <c r="J98" s="70">
        <v>0</v>
      </c>
      <c r="K98" s="70">
        <v>0</v>
      </c>
      <c r="L98" s="70">
        <v>4.0417545702416291E-2</v>
      </c>
      <c r="M98" s="70">
        <v>7.8752627530320751E-8</v>
      </c>
      <c r="N98" s="70">
        <v>0</v>
      </c>
      <c r="O98" s="70">
        <v>0</v>
      </c>
      <c r="P98" s="70">
        <v>1.4739610780807766E-2</v>
      </c>
      <c r="Q98" s="70">
        <v>0</v>
      </c>
      <c r="R98" s="70">
        <v>1.0542272890603499E-3</v>
      </c>
      <c r="S98" s="70">
        <v>3.9049235971538678</v>
      </c>
    </row>
    <row r="99" spans="1:19">
      <c r="A99" t="s">
        <v>48</v>
      </c>
      <c r="B99" s="69" t="s">
        <v>139</v>
      </c>
      <c r="C99" s="70">
        <v>7.7788819955681987E-4</v>
      </c>
      <c r="D99" s="70">
        <v>0</v>
      </c>
      <c r="E99" s="70">
        <v>1.6343649916610303E-3</v>
      </c>
      <c r="F99" s="70">
        <v>0</v>
      </c>
      <c r="G99" s="70">
        <v>0</v>
      </c>
      <c r="H99" s="70">
        <v>0</v>
      </c>
      <c r="I99" s="70">
        <v>0</v>
      </c>
      <c r="J99" s="70">
        <v>0</v>
      </c>
      <c r="K99" s="70">
        <v>0</v>
      </c>
      <c r="L99" s="70">
        <v>3.6991717850735739E-2</v>
      </c>
      <c r="M99" s="70">
        <v>0</v>
      </c>
      <c r="N99" s="70">
        <v>3.9796180882811782E-2</v>
      </c>
      <c r="O99" s="70">
        <v>1.2053809798448611E-2</v>
      </c>
      <c r="P99" s="70">
        <v>9.2425302136405207E-3</v>
      </c>
      <c r="Q99" s="70">
        <v>0</v>
      </c>
      <c r="R99" s="70">
        <v>1.7624882791267282E-3</v>
      </c>
      <c r="S99" s="70">
        <v>0.10225898021610647</v>
      </c>
    </row>
    <row r="100" spans="1:19">
      <c r="A100" t="s">
        <v>48</v>
      </c>
      <c r="B100" s="69" t="s">
        <v>140</v>
      </c>
      <c r="C100" s="70">
        <v>5.6417949118969801E-4</v>
      </c>
      <c r="D100" s="70">
        <v>0</v>
      </c>
      <c r="E100" s="70">
        <v>1.5918107605124021E-3</v>
      </c>
      <c r="F100" s="70">
        <v>0</v>
      </c>
      <c r="G100" s="70">
        <v>0</v>
      </c>
      <c r="H100" s="70">
        <v>0</v>
      </c>
      <c r="I100" s="70">
        <v>0</v>
      </c>
      <c r="J100" s="70">
        <v>0</v>
      </c>
      <c r="K100" s="70">
        <v>0</v>
      </c>
      <c r="L100" s="70">
        <v>1.8069488985265281E-2</v>
      </c>
      <c r="M100" s="70">
        <v>1.9016346895028846E-4</v>
      </c>
      <c r="N100" s="70">
        <v>0</v>
      </c>
      <c r="O100" s="70">
        <v>0</v>
      </c>
      <c r="P100" s="70">
        <v>8.8814384179158878E-3</v>
      </c>
      <c r="Q100" s="70">
        <v>0</v>
      </c>
      <c r="R100" s="70">
        <v>2.0202780268860465E-2</v>
      </c>
      <c r="S100" s="70">
        <v>4.9499861392632738E-2</v>
      </c>
    </row>
    <row r="101" spans="1:19">
      <c r="A101" t="s">
        <v>48</v>
      </c>
      <c r="B101" s="69" t="s">
        <v>141</v>
      </c>
      <c r="C101" s="70">
        <v>4.4005665097390789E-4</v>
      </c>
      <c r="D101" s="70">
        <v>0</v>
      </c>
      <c r="E101" s="70">
        <v>7.9943771975088396E-4</v>
      </c>
      <c r="F101" s="70">
        <v>0</v>
      </c>
      <c r="G101" s="70">
        <v>0</v>
      </c>
      <c r="H101" s="70">
        <v>0</v>
      </c>
      <c r="I101" s="70">
        <v>0</v>
      </c>
      <c r="J101" s="70">
        <v>0</v>
      </c>
      <c r="K101" s="70">
        <v>0</v>
      </c>
      <c r="L101" s="70">
        <v>4.5429702886583101E-2</v>
      </c>
      <c r="M101" s="70">
        <v>0</v>
      </c>
      <c r="N101" s="70">
        <v>0</v>
      </c>
      <c r="O101" s="70">
        <v>0.67978663686846019</v>
      </c>
      <c r="P101" s="70">
        <v>8.6261637951992043E-3</v>
      </c>
      <c r="Q101" s="70">
        <v>0</v>
      </c>
      <c r="R101" s="70">
        <v>9.5682919323536453E-4</v>
      </c>
      <c r="S101" s="70">
        <v>0.73603882711449842</v>
      </c>
    </row>
    <row r="102" spans="1:19">
      <c r="A102" t="s">
        <v>48</v>
      </c>
      <c r="B102" s="69" t="s">
        <v>142</v>
      </c>
      <c r="C102" s="70">
        <v>4.6926830600391156E-4</v>
      </c>
      <c r="D102" s="70">
        <v>0</v>
      </c>
      <c r="E102" s="70">
        <v>1.3037661711070569E-3</v>
      </c>
      <c r="F102" s="70">
        <v>0</v>
      </c>
      <c r="G102" s="70">
        <v>0</v>
      </c>
      <c r="H102" s="70">
        <v>0</v>
      </c>
      <c r="I102" s="70">
        <v>0</v>
      </c>
      <c r="J102" s="70">
        <v>0</v>
      </c>
      <c r="K102" s="70">
        <v>0</v>
      </c>
      <c r="L102" s="70">
        <v>2.2362141170564342E-2</v>
      </c>
      <c r="M102" s="70">
        <v>0</v>
      </c>
      <c r="N102" s="70">
        <v>0</v>
      </c>
      <c r="O102" s="70">
        <v>0</v>
      </c>
      <c r="P102" s="70">
        <v>7.4287389787173197E-3</v>
      </c>
      <c r="Q102" s="70">
        <v>0</v>
      </c>
      <c r="R102" s="70">
        <v>9.2416591880351007E-4</v>
      </c>
      <c r="S102" s="70">
        <v>3.2488080545135745E-2</v>
      </c>
    </row>
    <row r="103" spans="1:19">
      <c r="A103" t="s">
        <v>48</v>
      </c>
      <c r="B103" s="69" t="s">
        <v>143</v>
      </c>
      <c r="C103" s="70">
        <v>6.9653836853067475E-4</v>
      </c>
      <c r="D103" s="70">
        <v>1.7180141712255708</v>
      </c>
      <c r="E103" s="70">
        <v>9.7129456095679245E-4</v>
      </c>
      <c r="F103" s="70">
        <v>0</v>
      </c>
      <c r="G103" s="70">
        <v>0</v>
      </c>
      <c r="H103" s="70">
        <v>0</v>
      </c>
      <c r="I103" s="70">
        <v>0</v>
      </c>
      <c r="J103" s="70">
        <v>0</v>
      </c>
      <c r="K103" s="70">
        <v>2.5873931601008593E-2</v>
      </c>
      <c r="L103" s="70">
        <v>2.2041568003828615E-2</v>
      </c>
      <c r="M103" s="70">
        <v>0</v>
      </c>
      <c r="N103" s="70">
        <v>0</v>
      </c>
      <c r="O103" s="70">
        <v>0</v>
      </c>
      <c r="P103" s="70">
        <v>6.6458933742552517E-3</v>
      </c>
      <c r="Q103" s="70">
        <v>2.1002109142673753E-3</v>
      </c>
      <c r="R103" s="70">
        <v>2.5865484744393541E-2</v>
      </c>
      <c r="S103" s="70">
        <v>1.8022090927926229</v>
      </c>
    </row>
    <row r="104" spans="1:19">
      <c r="A104" t="s">
        <v>48</v>
      </c>
      <c r="B104" s="69" t="s">
        <v>144</v>
      </c>
      <c r="C104" s="70">
        <v>8.2686697392819752E-4</v>
      </c>
      <c r="D104" s="70">
        <v>0</v>
      </c>
      <c r="E104" s="70">
        <v>5.2784537113481633E-4</v>
      </c>
      <c r="F104" s="70">
        <v>0</v>
      </c>
      <c r="G104" s="70">
        <v>0</v>
      </c>
      <c r="H104" s="70">
        <v>0</v>
      </c>
      <c r="I104" s="70">
        <v>0</v>
      </c>
      <c r="J104" s="70">
        <v>0</v>
      </c>
      <c r="K104" s="70">
        <v>0</v>
      </c>
      <c r="L104" s="70">
        <v>2.2788537054109881E-2</v>
      </c>
      <c r="M104" s="70">
        <v>0</v>
      </c>
      <c r="N104" s="70">
        <v>2.3645205719935447E-3</v>
      </c>
      <c r="O104" s="70">
        <v>0</v>
      </c>
      <c r="P104" s="70">
        <v>5.9768537403357413E-3</v>
      </c>
      <c r="Q104" s="70">
        <v>0</v>
      </c>
      <c r="R104" s="70">
        <v>6.6720057053260007E-4</v>
      </c>
      <c r="S104" s="70">
        <v>3.3151824282185771E-2</v>
      </c>
    </row>
    <row r="105" spans="1:19">
      <c r="A105" t="s">
        <v>48</v>
      </c>
      <c r="B105" s="69" t="s">
        <v>145</v>
      </c>
      <c r="C105" s="70">
        <v>6.015593739965297E-4</v>
      </c>
      <c r="D105" s="70">
        <v>0</v>
      </c>
      <c r="E105" s="70">
        <v>5.9292995051407615E-4</v>
      </c>
      <c r="F105" s="70">
        <v>0</v>
      </c>
      <c r="G105" s="70">
        <v>0</v>
      </c>
      <c r="H105" s="70">
        <v>0</v>
      </c>
      <c r="I105" s="70">
        <v>0</v>
      </c>
      <c r="J105" s="70">
        <v>0</v>
      </c>
      <c r="K105" s="70">
        <v>0</v>
      </c>
      <c r="L105" s="70">
        <v>3.3058537822851619E-2</v>
      </c>
      <c r="M105" s="70">
        <v>6.0350020924232695E-2</v>
      </c>
      <c r="N105" s="70">
        <v>0.51388106720035776</v>
      </c>
      <c r="O105" s="70">
        <v>0</v>
      </c>
      <c r="P105" s="70">
        <v>0.10489885851606573</v>
      </c>
      <c r="Q105" s="70">
        <v>0</v>
      </c>
      <c r="R105" s="70">
        <v>0.12606533218622218</v>
      </c>
      <c r="S105" s="70">
        <v>0.83944830597437203</v>
      </c>
    </row>
    <row r="106" spans="1:19">
      <c r="A106" t="s">
        <v>48</v>
      </c>
      <c r="B106" s="69" t="s">
        <v>146</v>
      </c>
      <c r="C106" s="70">
        <v>4.6824102938547441E-4</v>
      </c>
      <c r="D106" s="70">
        <v>0</v>
      </c>
      <c r="E106" s="70">
        <v>1.1839093872136885E-3</v>
      </c>
      <c r="F106" s="70">
        <v>0</v>
      </c>
      <c r="G106" s="70">
        <v>0</v>
      </c>
      <c r="H106" s="70">
        <v>0</v>
      </c>
      <c r="I106" s="70">
        <v>0</v>
      </c>
      <c r="J106" s="70">
        <v>0</v>
      </c>
      <c r="K106" s="70">
        <v>0.16111338229137218</v>
      </c>
      <c r="L106" s="70">
        <v>4.1198807060927933E-2</v>
      </c>
      <c r="M106" s="70">
        <v>0.16313872165641641</v>
      </c>
      <c r="N106" s="70">
        <v>1.7787533903934616E-4</v>
      </c>
      <c r="O106" s="70">
        <v>0.67591984032462449</v>
      </c>
      <c r="P106" s="70">
        <v>4.2234414417407606E-2</v>
      </c>
      <c r="Q106" s="70">
        <v>0</v>
      </c>
      <c r="R106" s="70">
        <v>6.8257322994824676E-4</v>
      </c>
      <c r="S106" s="70">
        <v>1.086117764736116</v>
      </c>
    </row>
    <row r="107" spans="1:19">
      <c r="A107" t="s">
        <v>48</v>
      </c>
      <c r="B107" s="69" t="s">
        <v>147</v>
      </c>
      <c r="C107" s="70">
        <v>4.8326599032577633E-4</v>
      </c>
      <c r="D107" s="70">
        <v>0</v>
      </c>
      <c r="E107" s="70">
        <v>1.4297487235879203E-3</v>
      </c>
      <c r="F107" s="70">
        <v>0</v>
      </c>
      <c r="G107" s="70">
        <v>0</v>
      </c>
      <c r="H107" s="70">
        <v>0</v>
      </c>
      <c r="I107" s="70">
        <v>0</v>
      </c>
      <c r="J107" s="70">
        <v>0</v>
      </c>
      <c r="K107" s="70">
        <v>0</v>
      </c>
      <c r="L107" s="70">
        <v>2.1676041585577011E-2</v>
      </c>
      <c r="M107" s="70">
        <v>8.4121398169685335E-3</v>
      </c>
      <c r="N107" s="70">
        <v>0</v>
      </c>
      <c r="O107" s="70">
        <v>0</v>
      </c>
      <c r="P107" s="70">
        <v>5.4940519257513643E-3</v>
      </c>
      <c r="Q107" s="70">
        <v>0</v>
      </c>
      <c r="R107" s="70">
        <v>5.5465650613228945E-4</v>
      </c>
      <c r="S107" s="70">
        <v>3.8049904548245195E-2</v>
      </c>
    </row>
    <row r="108" spans="1:19">
      <c r="A108" t="s">
        <v>48</v>
      </c>
      <c r="B108" s="69" t="s">
        <v>148</v>
      </c>
      <c r="C108" s="70">
        <v>5.1747588554285073E-4</v>
      </c>
      <c r="D108" s="70">
        <v>0</v>
      </c>
      <c r="E108" s="70">
        <v>6.5133231744951559E-4</v>
      </c>
      <c r="F108" s="70">
        <v>0</v>
      </c>
      <c r="G108" s="70">
        <v>0</v>
      </c>
      <c r="H108" s="70">
        <v>0</v>
      </c>
      <c r="I108" s="70">
        <v>0</v>
      </c>
      <c r="J108" s="70">
        <v>0</v>
      </c>
      <c r="K108" s="70">
        <v>0</v>
      </c>
      <c r="L108" s="70">
        <v>2.0818344437557812E-2</v>
      </c>
      <c r="M108" s="70">
        <v>0</v>
      </c>
      <c r="N108" s="70">
        <v>3.1754578690978974E-6</v>
      </c>
      <c r="O108" s="70">
        <v>0</v>
      </c>
      <c r="P108" s="70">
        <v>5.42491737657258E-3</v>
      </c>
      <c r="Q108" s="70">
        <v>0</v>
      </c>
      <c r="R108" s="70">
        <v>4.7454886264013396E-3</v>
      </c>
      <c r="S108" s="70">
        <v>3.2160734101296384E-2</v>
      </c>
    </row>
    <row r="109" spans="1:19">
      <c r="A109" t="s">
        <v>48</v>
      </c>
      <c r="B109" s="69" t="s">
        <v>149</v>
      </c>
      <c r="C109" s="70">
        <v>1.2544748112297555E-4</v>
      </c>
      <c r="D109" s="70">
        <v>0</v>
      </c>
      <c r="E109" s="70">
        <v>1.019009307444918E-3</v>
      </c>
      <c r="F109" s="70">
        <v>0</v>
      </c>
      <c r="G109" s="70">
        <v>0</v>
      </c>
      <c r="H109" s="70">
        <v>0</v>
      </c>
      <c r="I109" s="70">
        <v>0</v>
      </c>
      <c r="J109" s="70">
        <v>2.9196149902919188E-2</v>
      </c>
      <c r="K109" s="70">
        <v>0</v>
      </c>
      <c r="L109" s="70">
        <v>1.8729222501262299E-2</v>
      </c>
      <c r="M109" s="70">
        <v>1.2714009934249759E-2</v>
      </c>
      <c r="N109" s="70">
        <v>0</v>
      </c>
      <c r="O109" s="70">
        <v>8.2914836129447167E-2</v>
      </c>
      <c r="P109" s="70">
        <v>6.6470261755426918E-3</v>
      </c>
      <c r="Q109" s="70">
        <v>0</v>
      </c>
      <c r="R109" s="70">
        <v>6.4805494169206668E-4</v>
      </c>
      <c r="S109" s="70">
        <v>0.15199375637376988</v>
      </c>
    </row>
    <row r="110" spans="1:19">
      <c r="A110" t="s">
        <v>48</v>
      </c>
      <c r="B110" s="69" t="s">
        <v>150</v>
      </c>
      <c r="C110" s="70">
        <v>2.5355601091892055E-4</v>
      </c>
      <c r="D110" s="70">
        <v>0</v>
      </c>
      <c r="E110" s="70">
        <v>6.5047412986629638E-4</v>
      </c>
      <c r="F110" s="70">
        <v>0</v>
      </c>
      <c r="G110" s="70">
        <v>0</v>
      </c>
      <c r="H110" s="70">
        <v>0</v>
      </c>
      <c r="I110" s="70">
        <v>0</v>
      </c>
      <c r="J110" s="70">
        <v>0</v>
      </c>
      <c r="K110" s="70">
        <v>6.4426559267843686E-2</v>
      </c>
      <c r="L110" s="70">
        <v>1.0266823665821434E-2</v>
      </c>
      <c r="M110" s="70">
        <v>0</v>
      </c>
      <c r="N110" s="70">
        <v>0</v>
      </c>
      <c r="O110" s="70">
        <v>4.624093625929504E-2</v>
      </c>
      <c r="P110" s="70">
        <v>5.4475071233781591E-2</v>
      </c>
      <c r="Q110" s="70">
        <v>2.6252636428343301E-2</v>
      </c>
      <c r="R110" s="70">
        <v>5.5376394128266782E-2</v>
      </c>
      <c r="S110" s="70">
        <v>0.2579424511239381</v>
      </c>
    </row>
    <row r="111" spans="1:19">
      <c r="A111" t="s">
        <v>48</v>
      </c>
      <c r="B111" s="69" t="s">
        <v>151</v>
      </c>
      <c r="C111" s="70">
        <v>6.7260656129430885E-4</v>
      </c>
      <c r="D111" s="70">
        <v>0</v>
      </c>
      <c r="E111" s="70">
        <v>7.2275564039792073E-4</v>
      </c>
      <c r="F111" s="70">
        <v>0</v>
      </c>
      <c r="G111" s="70">
        <v>0</v>
      </c>
      <c r="H111" s="70">
        <v>0</v>
      </c>
      <c r="I111" s="70">
        <v>0</v>
      </c>
      <c r="J111" s="70">
        <v>0</v>
      </c>
      <c r="K111" s="70">
        <v>0</v>
      </c>
      <c r="L111" s="70">
        <v>5.0105080589979423E-3</v>
      </c>
      <c r="M111" s="70">
        <v>0</v>
      </c>
      <c r="N111" s="70">
        <v>0</v>
      </c>
      <c r="O111" s="70">
        <v>0</v>
      </c>
      <c r="P111" s="70">
        <v>2.4769800016727572E-2</v>
      </c>
      <c r="Q111" s="70">
        <v>0</v>
      </c>
      <c r="R111" s="70">
        <v>0.89256795562147317</v>
      </c>
      <c r="S111" s="70">
        <v>0.92374362589885095</v>
      </c>
    </row>
    <row r="112" spans="1:19">
      <c r="A112" t="s">
        <v>48</v>
      </c>
      <c r="B112" s="69" t="s">
        <v>152</v>
      </c>
      <c r="C112" s="70">
        <v>4.6690255104486766E-4</v>
      </c>
      <c r="D112" s="70">
        <v>0</v>
      </c>
      <c r="E112" s="70">
        <v>7.6115334971404991E-4</v>
      </c>
      <c r="F112" s="70">
        <v>0</v>
      </c>
      <c r="G112" s="70">
        <v>0</v>
      </c>
      <c r="H112" s="70">
        <v>0</v>
      </c>
      <c r="I112" s="70">
        <v>0</v>
      </c>
      <c r="J112" s="70">
        <v>0</v>
      </c>
      <c r="K112" s="70">
        <v>1.2889070583309348E-2</v>
      </c>
      <c r="L112" s="70">
        <v>5.1898064420541345E-3</v>
      </c>
      <c r="M112" s="70">
        <v>3.0637453640736112E-4</v>
      </c>
      <c r="N112" s="70">
        <v>1.8324177411113141E-2</v>
      </c>
      <c r="O112" s="70">
        <v>1.8303312009134487E-2</v>
      </c>
      <c r="P112" s="70">
        <v>2.7909787736035696E-3</v>
      </c>
      <c r="Q112" s="70">
        <v>0</v>
      </c>
      <c r="R112" s="70">
        <v>0.5685832597441518</v>
      </c>
      <c r="S112" s="70">
        <v>0.62761503540065178</v>
      </c>
    </row>
    <row r="113" spans="1:19">
      <c r="A113" t="s">
        <v>48</v>
      </c>
      <c r="B113" s="69" t="s">
        <v>153</v>
      </c>
      <c r="C113" s="70">
        <v>4.7116163400140465E-4</v>
      </c>
      <c r="D113" s="70">
        <v>0</v>
      </c>
      <c r="E113" s="70">
        <v>4.2274054547952744E-4</v>
      </c>
      <c r="F113" s="70">
        <v>0</v>
      </c>
      <c r="G113" s="70">
        <v>0</v>
      </c>
      <c r="H113" s="70">
        <v>0</v>
      </c>
      <c r="I113" s="70">
        <v>0</v>
      </c>
      <c r="J113" s="70">
        <v>0</v>
      </c>
      <c r="K113" s="70">
        <v>5.3688799389863817E-3</v>
      </c>
      <c r="L113" s="70">
        <v>7.5472995979062318E-3</v>
      </c>
      <c r="M113" s="70">
        <v>3.7709380080741539E-6</v>
      </c>
      <c r="N113" s="70">
        <v>1.497432843919988E-2</v>
      </c>
      <c r="O113" s="70">
        <v>0.22879140011417931</v>
      </c>
      <c r="P113" s="70">
        <v>4.205420680619909E-3</v>
      </c>
      <c r="Q113" s="70">
        <v>0</v>
      </c>
      <c r="R113" s="70">
        <v>2.9965064475589998E-4</v>
      </c>
      <c r="S113" s="70">
        <v>0.26208465253307622</v>
      </c>
    </row>
    <row r="114" spans="1:19">
      <c r="A114" t="s">
        <v>48</v>
      </c>
      <c r="B114" s="69" t="s">
        <v>154</v>
      </c>
      <c r="C114" s="70">
        <v>2.080448014725178E-4</v>
      </c>
      <c r="D114" s="70">
        <v>0</v>
      </c>
      <c r="E114" s="70">
        <v>6.0741554725929348E-4</v>
      </c>
      <c r="F114" s="70">
        <v>0</v>
      </c>
      <c r="G114" s="70">
        <v>0</v>
      </c>
      <c r="H114" s="70">
        <v>0</v>
      </c>
      <c r="I114" s="70">
        <v>0</v>
      </c>
      <c r="J114" s="70">
        <v>0</v>
      </c>
      <c r="K114" s="70">
        <v>3.0679313937067576E-3</v>
      </c>
      <c r="L114" s="70">
        <v>1.6910472037606539E-2</v>
      </c>
      <c r="M114" s="70">
        <v>2.7003226577448913E-4</v>
      </c>
      <c r="N114" s="70">
        <v>0</v>
      </c>
      <c r="O114" s="70">
        <v>0</v>
      </c>
      <c r="P114" s="70">
        <v>3.2630620106317565E-3</v>
      </c>
      <c r="Q114" s="70">
        <v>0</v>
      </c>
      <c r="R114" s="70">
        <v>3.1477512190747348E-4</v>
      </c>
      <c r="S114" s="70">
        <v>2.4641733178384584E-2</v>
      </c>
    </row>
    <row r="115" spans="1:19">
      <c r="A115" t="s">
        <v>48</v>
      </c>
      <c r="B115" s="69" t="s">
        <v>155</v>
      </c>
      <c r="C115" s="70">
        <v>2.1046945130986927E-4</v>
      </c>
      <c r="D115" s="70">
        <v>0</v>
      </c>
      <c r="E115" s="70">
        <v>5.4832483627187401E-4</v>
      </c>
      <c r="F115" s="70">
        <v>0</v>
      </c>
      <c r="G115" s="70">
        <v>0</v>
      </c>
      <c r="H115" s="70">
        <v>0</v>
      </c>
      <c r="I115" s="70">
        <v>0</v>
      </c>
      <c r="J115" s="70">
        <v>4.7767696269673117</v>
      </c>
      <c r="K115" s="70">
        <v>0</v>
      </c>
      <c r="L115" s="70">
        <v>9.2339424688887561E-3</v>
      </c>
      <c r="M115" s="70">
        <v>9.6790587793755378E-2</v>
      </c>
      <c r="N115" s="70">
        <v>0.7847186357283169</v>
      </c>
      <c r="O115" s="70">
        <v>0</v>
      </c>
      <c r="P115" s="70">
        <v>3.0018384088066341E-3</v>
      </c>
      <c r="Q115" s="70">
        <v>0</v>
      </c>
      <c r="R115" s="70">
        <v>3.476357164409194E-4</v>
      </c>
      <c r="S115" s="70">
        <v>5.67162106137107</v>
      </c>
    </row>
    <row r="116" spans="1:19">
      <c r="A116" t="s">
        <v>48</v>
      </c>
      <c r="B116" s="69" t="s">
        <v>156</v>
      </c>
      <c r="C116" s="70">
        <v>3.5982322184491267E-4</v>
      </c>
      <c r="D116" s="70">
        <v>0</v>
      </c>
      <c r="E116" s="70">
        <v>7.7041646362907557E-4</v>
      </c>
      <c r="F116" s="70">
        <v>0</v>
      </c>
      <c r="G116" s="70">
        <v>0</v>
      </c>
      <c r="H116" s="70">
        <v>0</v>
      </c>
      <c r="I116" s="70">
        <v>0</v>
      </c>
      <c r="J116" s="70">
        <v>0</v>
      </c>
      <c r="K116" s="70">
        <v>0</v>
      </c>
      <c r="L116" s="70">
        <v>8.352441172338132E-3</v>
      </c>
      <c r="M116" s="70">
        <v>0</v>
      </c>
      <c r="N116" s="70">
        <v>1.0767144604928447E-2</v>
      </c>
      <c r="O116" s="70">
        <v>0</v>
      </c>
      <c r="P116" s="70">
        <v>8.0633262381439863E-3</v>
      </c>
      <c r="Q116" s="70">
        <v>0</v>
      </c>
      <c r="R116" s="70">
        <v>2.2034930514180928E-4</v>
      </c>
      <c r="S116" s="70">
        <v>2.8533501006108963E-2</v>
      </c>
    </row>
    <row r="117" spans="1:19">
      <c r="A117" t="s">
        <v>48</v>
      </c>
      <c r="B117" s="69" t="s">
        <v>157</v>
      </c>
      <c r="C117" s="70">
        <v>1.6310873266967008E-4</v>
      </c>
      <c r="D117" s="70">
        <v>0</v>
      </c>
      <c r="E117" s="70">
        <v>7.2408532869872033E-4</v>
      </c>
      <c r="F117" s="70">
        <v>0</v>
      </c>
      <c r="G117" s="70">
        <v>0</v>
      </c>
      <c r="H117" s="70">
        <v>0</v>
      </c>
      <c r="I117" s="70">
        <v>0</v>
      </c>
      <c r="J117" s="70">
        <v>0</v>
      </c>
      <c r="K117" s="70">
        <v>0</v>
      </c>
      <c r="L117" s="70">
        <v>2.8467480368057352E-3</v>
      </c>
      <c r="M117" s="70">
        <v>5.8152276452148044E-3</v>
      </c>
      <c r="N117" s="70">
        <v>0</v>
      </c>
      <c r="O117" s="70">
        <v>5.2087491418522092E-2</v>
      </c>
      <c r="P117" s="70">
        <v>1.7946581580332577E-3</v>
      </c>
      <c r="Q117" s="70">
        <v>0</v>
      </c>
      <c r="R117" s="70">
        <v>3.9550815019140373E-4</v>
      </c>
      <c r="S117" s="70">
        <v>6.3826827470109038E-2</v>
      </c>
    </row>
    <row r="118" spans="1:19">
      <c r="A118" t="s">
        <v>48</v>
      </c>
      <c r="B118" s="69" t="s">
        <v>158</v>
      </c>
      <c r="C118" s="70">
        <v>2.0484750754334868E-5</v>
      </c>
      <c r="D118" s="70">
        <v>0</v>
      </c>
      <c r="E118" s="70">
        <v>3.1477509538468951E-4</v>
      </c>
      <c r="F118" s="70">
        <v>0</v>
      </c>
      <c r="G118" s="70">
        <v>0</v>
      </c>
      <c r="H118" s="70">
        <v>0</v>
      </c>
      <c r="I118" s="70">
        <v>0</v>
      </c>
      <c r="J118" s="70">
        <v>0</v>
      </c>
      <c r="K118" s="70">
        <v>0</v>
      </c>
      <c r="L118" s="70">
        <v>9.7320645419785023E-3</v>
      </c>
      <c r="M118" s="70">
        <v>0</v>
      </c>
      <c r="N118" s="70">
        <v>5.2479180585223162E-3</v>
      </c>
      <c r="O118" s="70">
        <v>7.6922770060914303E-2</v>
      </c>
      <c r="P118" s="70">
        <v>1.0605499610065294E-2</v>
      </c>
      <c r="Q118" s="70">
        <v>0</v>
      </c>
      <c r="R118" s="70">
        <v>1.0976005726018201E-2</v>
      </c>
      <c r="S118" s="70">
        <v>0.11381951784346711</v>
      </c>
    </row>
    <row r="119" spans="1:19">
      <c r="A119" t="s">
        <v>48</v>
      </c>
      <c r="B119" s="69" t="s">
        <v>159</v>
      </c>
      <c r="C119" s="70">
        <v>2.5865523856616335E-4</v>
      </c>
      <c r="D119" s="70">
        <v>0</v>
      </c>
      <c r="E119" s="70">
        <v>4.2344744433719939E-4</v>
      </c>
      <c r="F119" s="70">
        <v>0</v>
      </c>
      <c r="G119" s="70">
        <v>0</v>
      </c>
      <c r="H119" s="70">
        <v>0</v>
      </c>
      <c r="I119" s="70">
        <v>0</v>
      </c>
      <c r="J119" s="70">
        <v>0</v>
      </c>
      <c r="K119" s="70">
        <v>0</v>
      </c>
      <c r="L119" s="70">
        <v>6.5574213216645916E-3</v>
      </c>
      <c r="M119" s="70">
        <v>0</v>
      </c>
      <c r="N119" s="70">
        <v>0</v>
      </c>
      <c r="O119" s="70">
        <v>0</v>
      </c>
      <c r="P119" s="70">
        <v>2.0056049975778478E-3</v>
      </c>
      <c r="Q119" s="70">
        <v>0</v>
      </c>
      <c r="R119" s="70">
        <v>3.4021633576841737E-4</v>
      </c>
      <c r="S119" s="70">
        <v>9.5853453378254017E-3</v>
      </c>
    </row>
    <row r="120" spans="1:19">
      <c r="A120" t="s">
        <v>48</v>
      </c>
      <c r="B120" s="69" t="s">
        <v>160</v>
      </c>
      <c r="C120" s="70">
        <v>2.5609245014912574E-4</v>
      </c>
      <c r="D120" s="70">
        <v>0</v>
      </c>
      <c r="E120" s="70">
        <v>3.742140362508195E-4</v>
      </c>
      <c r="F120" s="70">
        <v>0</v>
      </c>
      <c r="G120" s="70">
        <v>0</v>
      </c>
      <c r="H120" s="70">
        <v>0</v>
      </c>
      <c r="I120" s="70">
        <v>0</v>
      </c>
      <c r="J120" s="70">
        <v>0</v>
      </c>
      <c r="K120" s="70">
        <v>0</v>
      </c>
      <c r="L120" s="70">
        <v>9.8413056464643489E-3</v>
      </c>
      <c r="M120" s="70">
        <v>0</v>
      </c>
      <c r="N120" s="70">
        <v>0</v>
      </c>
      <c r="O120" s="70">
        <v>2.4338315159295654</v>
      </c>
      <c r="P120" s="70">
        <v>1.9778667049479282E-3</v>
      </c>
      <c r="Q120" s="70">
        <v>0</v>
      </c>
      <c r="R120" s="70">
        <v>2.4232939960810995E-4</v>
      </c>
      <c r="S120" s="70">
        <v>2.4465233241668898</v>
      </c>
    </row>
    <row r="121" spans="1:19">
      <c r="A121" t="s">
        <v>48</v>
      </c>
      <c r="B121" s="69" t="s">
        <v>161</v>
      </c>
      <c r="C121" s="70">
        <v>1.4237695201479994E-4</v>
      </c>
      <c r="D121" s="70">
        <v>0</v>
      </c>
      <c r="E121" s="70">
        <v>2.0329085299231053E-4</v>
      </c>
      <c r="F121" s="70">
        <v>0</v>
      </c>
      <c r="G121" s="70">
        <v>0</v>
      </c>
      <c r="H121" s="70">
        <v>0</v>
      </c>
      <c r="I121" s="70">
        <v>0</v>
      </c>
      <c r="J121" s="70">
        <v>0</v>
      </c>
      <c r="K121" s="70">
        <v>0</v>
      </c>
      <c r="L121" s="70">
        <v>3.6047148328588463E-3</v>
      </c>
      <c r="M121" s="70">
        <v>0</v>
      </c>
      <c r="N121" s="70">
        <v>0</v>
      </c>
      <c r="O121" s="70">
        <v>0</v>
      </c>
      <c r="P121" s="70">
        <v>2.2535425433574119E-3</v>
      </c>
      <c r="Q121" s="70">
        <v>0</v>
      </c>
      <c r="R121" s="70">
        <v>6.5319195923716933E-2</v>
      </c>
      <c r="S121" s="70">
        <v>7.1523121104974052E-2</v>
      </c>
    </row>
    <row r="122" spans="1:19">
      <c r="A122" t="s">
        <v>48</v>
      </c>
      <c r="B122" s="69" t="s">
        <v>162</v>
      </c>
      <c r="C122" s="70">
        <v>1.3959894929094219E-4</v>
      </c>
      <c r="D122" s="70">
        <v>0</v>
      </c>
      <c r="E122" s="70">
        <v>6.0569502032592482E-5</v>
      </c>
      <c r="F122" s="70">
        <v>0</v>
      </c>
      <c r="G122" s="70">
        <v>0</v>
      </c>
      <c r="H122" s="70">
        <v>0</v>
      </c>
      <c r="I122" s="70">
        <v>0</v>
      </c>
      <c r="J122" s="70">
        <v>0</v>
      </c>
      <c r="K122" s="70">
        <v>0</v>
      </c>
      <c r="L122" s="70">
        <v>3.8837939172342573E-3</v>
      </c>
      <c r="M122" s="70">
        <v>6.6484416748835429E-5</v>
      </c>
      <c r="N122" s="70">
        <v>0</v>
      </c>
      <c r="O122" s="70">
        <v>0</v>
      </c>
      <c r="P122" s="70">
        <v>1.1018812875647654E-2</v>
      </c>
      <c r="Q122" s="70">
        <v>0</v>
      </c>
      <c r="R122" s="70">
        <v>1.6440563581667789E-3</v>
      </c>
      <c r="S122" s="70">
        <v>1.681331601906777E-2</v>
      </c>
    </row>
    <row r="123" spans="1:19">
      <c r="A123" t="s">
        <v>48</v>
      </c>
      <c r="B123" s="69" t="s">
        <v>163</v>
      </c>
      <c r="C123" s="70">
        <v>2.2691811371711168E-4</v>
      </c>
      <c r="D123" s="70">
        <v>0</v>
      </c>
      <c r="E123" s="70">
        <v>3.4631744621194116E-4</v>
      </c>
      <c r="F123" s="70">
        <v>0</v>
      </c>
      <c r="G123" s="70">
        <v>0</v>
      </c>
      <c r="H123" s="70">
        <v>0</v>
      </c>
      <c r="I123" s="70">
        <v>0</v>
      </c>
      <c r="J123" s="70">
        <v>3.6989550349317106</v>
      </c>
      <c r="K123" s="70">
        <v>0</v>
      </c>
      <c r="L123" s="70">
        <v>2.9464100656397818E-3</v>
      </c>
      <c r="M123" s="70">
        <v>0</v>
      </c>
      <c r="N123" s="70">
        <v>0</v>
      </c>
      <c r="O123" s="70">
        <v>0</v>
      </c>
      <c r="P123" s="70">
        <v>1.1425419965576111E-3</v>
      </c>
      <c r="Q123" s="70">
        <v>0</v>
      </c>
      <c r="R123" s="70">
        <v>1.2958044281674574E-4</v>
      </c>
      <c r="S123" s="70">
        <v>3.7037468029967613</v>
      </c>
    </row>
    <row r="124" spans="1:19">
      <c r="A124" t="s">
        <v>48</v>
      </c>
      <c r="B124" s="69" t="s">
        <v>164</v>
      </c>
      <c r="C124" s="70">
        <v>6.0874835944524364E-5</v>
      </c>
      <c r="D124" s="70">
        <v>0</v>
      </c>
      <c r="E124" s="70">
        <v>3.0283761861404912E-4</v>
      </c>
      <c r="F124" s="70">
        <v>0</v>
      </c>
      <c r="G124" s="70">
        <v>0</v>
      </c>
      <c r="H124" s="70">
        <v>0</v>
      </c>
      <c r="I124" s="70">
        <v>0</v>
      </c>
      <c r="J124" s="70">
        <v>0</v>
      </c>
      <c r="K124" s="70">
        <v>0</v>
      </c>
      <c r="L124" s="70">
        <v>4.9724554989722947E-3</v>
      </c>
      <c r="M124" s="70">
        <v>0.2872680709982518</v>
      </c>
      <c r="N124" s="70">
        <v>8.575608826690484E-2</v>
      </c>
      <c r="O124" s="70">
        <v>0</v>
      </c>
      <c r="P124" s="70">
        <v>1.4550120318261861E-3</v>
      </c>
      <c r="Q124" s="70">
        <v>0</v>
      </c>
      <c r="R124" s="70">
        <v>4.6704514048661991</v>
      </c>
      <c r="S124" s="70">
        <v>5.0502667441168114</v>
      </c>
    </row>
    <row r="125" spans="1:19">
      <c r="A125" t="s">
        <v>48</v>
      </c>
      <c r="B125" s="69" t="s">
        <v>165</v>
      </c>
      <c r="C125" s="70">
        <v>1.8096120857613585E-4</v>
      </c>
      <c r="D125" s="70">
        <v>0</v>
      </c>
      <c r="E125" s="70">
        <v>6.6046903926419986E-5</v>
      </c>
      <c r="F125" s="70">
        <v>0</v>
      </c>
      <c r="G125" s="70">
        <v>0</v>
      </c>
      <c r="H125" s="70">
        <v>0</v>
      </c>
      <c r="I125" s="70">
        <v>0</v>
      </c>
      <c r="J125" s="70">
        <v>0</v>
      </c>
      <c r="K125" s="70">
        <v>0</v>
      </c>
      <c r="L125" s="70">
        <v>5.9768281392553746E-3</v>
      </c>
      <c r="M125" s="70">
        <v>0.13596096667987467</v>
      </c>
      <c r="N125" s="70">
        <v>4.7273941634049521E-3</v>
      </c>
      <c r="O125" s="70">
        <v>0</v>
      </c>
      <c r="P125" s="70">
        <v>1.2323139078347367E-3</v>
      </c>
      <c r="Q125" s="70">
        <v>0</v>
      </c>
      <c r="R125" s="70">
        <v>1.4305984069551414E-4</v>
      </c>
      <c r="S125" s="70">
        <v>0.14828757084347899</v>
      </c>
    </row>
    <row r="126" spans="1:19">
      <c r="A126" t="s">
        <v>48</v>
      </c>
      <c r="B126" s="69" t="s">
        <v>166</v>
      </c>
      <c r="C126" s="70">
        <v>1.1452087078467343E-4</v>
      </c>
      <c r="D126" s="70">
        <v>0</v>
      </c>
      <c r="E126" s="70">
        <v>1.4363527928829001E-4</v>
      </c>
      <c r="F126" s="70">
        <v>0</v>
      </c>
      <c r="G126" s="70">
        <v>0</v>
      </c>
      <c r="H126" s="70">
        <v>0</v>
      </c>
      <c r="I126" s="70">
        <v>0</v>
      </c>
      <c r="J126" s="70">
        <v>0</v>
      </c>
      <c r="K126" s="70">
        <v>0</v>
      </c>
      <c r="L126" s="70">
        <v>5.6146609518652468E-3</v>
      </c>
      <c r="M126" s="70">
        <v>0.10544311358209768</v>
      </c>
      <c r="N126" s="70">
        <v>2.0269719812297637E-2</v>
      </c>
      <c r="O126" s="70">
        <v>0</v>
      </c>
      <c r="P126" s="70">
        <v>3.8001821859268148E-3</v>
      </c>
      <c r="Q126" s="70">
        <v>0</v>
      </c>
      <c r="R126" s="70">
        <v>2.0551698959536679E-4</v>
      </c>
      <c r="S126" s="70">
        <v>0.13559134967181308</v>
      </c>
    </row>
    <row r="127" spans="1:19">
      <c r="A127" t="s">
        <v>48</v>
      </c>
      <c r="B127" s="69" t="s">
        <v>167</v>
      </c>
      <c r="C127" s="70">
        <v>9.4111150468201288E-5</v>
      </c>
      <c r="D127" s="70">
        <v>0</v>
      </c>
      <c r="E127" s="70">
        <v>6.4156381029079057E-5</v>
      </c>
      <c r="F127" s="70">
        <v>0</v>
      </c>
      <c r="G127" s="70">
        <v>0</v>
      </c>
      <c r="H127" s="70">
        <v>0</v>
      </c>
      <c r="I127" s="70">
        <v>0</v>
      </c>
      <c r="J127" s="70">
        <v>0.54683558019155498</v>
      </c>
      <c r="K127" s="70">
        <v>0</v>
      </c>
      <c r="L127" s="70">
        <v>3.7342750613440501E-3</v>
      </c>
      <c r="M127" s="70">
        <v>0</v>
      </c>
      <c r="N127" s="70">
        <v>0.21988191138480317</v>
      </c>
      <c r="O127" s="70">
        <v>0</v>
      </c>
      <c r="P127" s="70">
        <v>1.037103541449369E-3</v>
      </c>
      <c r="Q127" s="70">
        <v>0.34871621502005157</v>
      </c>
      <c r="R127" s="70">
        <v>1.5521074159607906E-4</v>
      </c>
      <c r="S127" s="70">
        <v>1.120518563472217</v>
      </c>
    </row>
    <row r="128" spans="1:19">
      <c r="A128" t="s">
        <v>48</v>
      </c>
      <c r="B128" s="69" t="s">
        <v>168</v>
      </c>
      <c r="C128" s="70">
        <v>1.3365127978559599E-4</v>
      </c>
      <c r="D128" s="70">
        <v>0</v>
      </c>
      <c r="E128" s="70">
        <v>1.8041760281128916E-4</v>
      </c>
      <c r="F128" s="70">
        <v>0</v>
      </c>
      <c r="G128" s="70">
        <v>0</v>
      </c>
      <c r="H128" s="70">
        <v>0</v>
      </c>
      <c r="I128" s="70">
        <v>5.9575911948137374</v>
      </c>
      <c r="J128" s="70">
        <v>0</v>
      </c>
      <c r="K128" s="70">
        <v>0</v>
      </c>
      <c r="L128" s="70">
        <v>6.7616755766142234E-3</v>
      </c>
      <c r="M128" s="70">
        <v>0</v>
      </c>
      <c r="N128" s="70">
        <v>2.9957866190333249E-3</v>
      </c>
      <c r="O128" s="70">
        <v>0</v>
      </c>
      <c r="P128" s="70">
        <v>0.16162647865201052</v>
      </c>
      <c r="Q128" s="70">
        <v>0</v>
      </c>
      <c r="R128" s="70">
        <v>2.2193448030094487E-4</v>
      </c>
      <c r="S128" s="70">
        <v>6.1295111390242596</v>
      </c>
    </row>
    <row r="129" spans="1:19">
      <c r="A129" t="s">
        <v>48</v>
      </c>
      <c r="B129" s="69" t="s">
        <v>169</v>
      </c>
      <c r="C129" s="70">
        <v>1.5743615071794892E-4</v>
      </c>
      <c r="D129" s="70">
        <v>0</v>
      </c>
      <c r="E129" s="70">
        <v>2.0487012895031853E-4</v>
      </c>
      <c r="F129" s="70">
        <v>0</v>
      </c>
      <c r="G129" s="70">
        <v>0</v>
      </c>
      <c r="H129" s="70">
        <v>0</v>
      </c>
      <c r="I129" s="70">
        <v>0</v>
      </c>
      <c r="J129" s="70">
        <v>0</v>
      </c>
      <c r="K129" s="70">
        <v>0</v>
      </c>
      <c r="L129" s="70">
        <v>4.3059630015278572E-3</v>
      </c>
      <c r="M129" s="70">
        <v>0.1065147778952138</v>
      </c>
      <c r="N129" s="70">
        <v>4.232632899228328E-2</v>
      </c>
      <c r="O129" s="70">
        <v>0</v>
      </c>
      <c r="P129" s="70">
        <v>9.9593789460072912E-4</v>
      </c>
      <c r="Q129" s="70">
        <v>5.4926411033435318E-2</v>
      </c>
      <c r="R129" s="70">
        <v>2.3152250487612491E-4</v>
      </c>
      <c r="S129" s="70">
        <v>0.20966324760166799</v>
      </c>
    </row>
    <row r="130" spans="1:19">
      <c r="A130" t="s">
        <v>48</v>
      </c>
      <c r="B130" s="69" t="s">
        <v>170</v>
      </c>
      <c r="C130" s="70">
        <v>1.2197734054897325E-4</v>
      </c>
      <c r="D130" s="70">
        <v>0</v>
      </c>
      <c r="E130" s="70">
        <v>1.4929263622676103E-4</v>
      </c>
      <c r="F130" s="70">
        <v>0</v>
      </c>
      <c r="G130" s="70">
        <v>0</v>
      </c>
      <c r="H130" s="70">
        <v>0</v>
      </c>
      <c r="I130" s="70">
        <v>0</v>
      </c>
      <c r="J130" s="70">
        <v>0</v>
      </c>
      <c r="K130" s="70">
        <v>0</v>
      </c>
      <c r="L130" s="70">
        <v>4.6723140909623595E-3</v>
      </c>
      <c r="M130" s="70">
        <v>0</v>
      </c>
      <c r="N130" s="70">
        <v>6.2399042305775865E-2</v>
      </c>
      <c r="O130" s="70">
        <v>0</v>
      </c>
      <c r="P130" s="70">
        <v>1.5275066485784805E-2</v>
      </c>
      <c r="Q130" s="70">
        <v>0</v>
      </c>
      <c r="R130" s="70">
        <v>0.24070857219546227</v>
      </c>
      <c r="S130" s="70">
        <v>0.32332626505478856</v>
      </c>
    </row>
    <row r="131" spans="1:19">
      <c r="A131" t="s">
        <v>48</v>
      </c>
      <c r="B131" s="69" t="s">
        <v>171</v>
      </c>
      <c r="C131" s="70">
        <v>9.091759184443049E-5</v>
      </c>
      <c r="D131" s="70">
        <v>0</v>
      </c>
      <c r="E131" s="70">
        <v>1.6840826537922737E-4</v>
      </c>
      <c r="F131" s="70">
        <v>0</v>
      </c>
      <c r="G131" s="70">
        <v>0</v>
      </c>
      <c r="H131" s="70">
        <v>0</v>
      </c>
      <c r="I131" s="70">
        <v>0</v>
      </c>
      <c r="J131" s="70">
        <v>0</v>
      </c>
      <c r="K131" s="70">
        <v>0</v>
      </c>
      <c r="L131" s="70">
        <v>5.4541574596917997E-3</v>
      </c>
      <c r="M131" s="70">
        <v>0</v>
      </c>
      <c r="N131" s="70">
        <v>2.9185882767421845E-3</v>
      </c>
      <c r="O131" s="70">
        <v>0</v>
      </c>
      <c r="P131" s="70">
        <v>9.4844511461644743E-4</v>
      </c>
      <c r="Q131" s="70">
        <v>0</v>
      </c>
      <c r="R131" s="70">
        <v>1.0749116356478794E-4</v>
      </c>
      <c r="S131" s="70">
        <v>9.6880078719436824E-3</v>
      </c>
    </row>
    <row r="132" spans="1:19">
      <c r="A132" t="s">
        <v>48</v>
      </c>
      <c r="B132" s="69" t="s">
        <v>172</v>
      </c>
      <c r="C132" s="70">
        <v>8.2385447471189366E-5</v>
      </c>
      <c r="D132" s="70">
        <v>0</v>
      </c>
      <c r="E132" s="70">
        <v>8.5482509321721523E-5</v>
      </c>
      <c r="F132" s="70">
        <v>0</v>
      </c>
      <c r="G132" s="70">
        <v>0</v>
      </c>
      <c r="H132" s="70">
        <v>0</v>
      </c>
      <c r="I132" s="70">
        <v>0</v>
      </c>
      <c r="J132" s="70">
        <v>0</v>
      </c>
      <c r="K132" s="70">
        <v>0</v>
      </c>
      <c r="L132" s="70">
        <v>3.5048261829562222E-3</v>
      </c>
      <c r="M132" s="70">
        <v>3.3956211750407306E-2</v>
      </c>
      <c r="N132" s="70">
        <v>8.8884430346247711E-4</v>
      </c>
      <c r="O132" s="70">
        <v>2.4705149357764355E-3</v>
      </c>
      <c r="P132" s="70">
        <v>2.2569132731902641E-2</v>
      </c>
      <c r="Q132" s="70">
        <v>5.874849022062989E-2</v>
      </c>
      <c r="R132" s="70">
        <v>3.551942950982518</v>
      </c>
      <c r="S132" s="70">
        <v>3.6742488390644326</v>
      </c>
    </row>
    <row r="133" spans="1:19">
      <c r="A133" t="s">
        <v>48</v>
      </c>
      <c r="B133" s="69" t="s">
        <v>173</v>
      </c>
      <c r="C133" s="70">
        <v>8.9407211253167418E-5</v>
      </c>
      <c r="D133" s="70">
        <v>0</v>
      </c>
      <c r="E133" s="70">
        <v>1.8521410083494061E-4</v>
      </c>
      <c r="F133" s="70">
        <v>0</v>
      </c>
      <c r="G133" s="70">
        <v>0</v>
      </c>
      <c r="H133" s="70">
        <v>0</v>
      </c>
      <c r="I133" s="70">
        <v>0</v>
      </c>
      <c r="J133" s="70">
        <v>0</v>
      </c>
      <c r="K133" s="70">
        <v>3.2390515853719659</v>
      </c>
      <c r="L133" s="70">
        <v>3.0581912764553465E-3</v>
      </c>
      <c r="M133" s="70">
        <v>0</v>
      </c>
      <c r="N133" s="70">
        <v>7.7049485487926006E-2</v>
      </c>
      <c r="O133" s="70">
        <v>0</v>
      </c>
      <c r="P133" s="70">
        <v>1.0486051104692251E-3</v>
      </c>
      <c r="Q133" s="70">
        <v>0.54821833618772198</v>
      </c>
      <c r="R133" s="70">
        <v>1.5051029926773651E-3</v>
      </c>
      <c r="S133" s="70">
        <v>3.8702059277391641</v>
      </c>
    </row>
    <row r="134" spans="1:19">
      <c r="A134" t="s">
        <v>48</v>
      </c>
      <c r="B134" s="69" t="s">
        <v>174</v>
      </c>
      <c r="C134" s="70">
        <v>1.4696929337620901E-4</v>
      </c>
      <c r="D134" s="70">
        <v>0</v>
      </c>
      <c r="E134" s="70">
        <v>1.1053955798701054E-4</v>
      </c>
      <c r="F134" s="70">
        <v>0</v>
      </c>
      <c r="G134" s="70">
        <v>0</v>
      </c>
      <c r="H134" s="70">
        <v>0</v>
      </c>
      <c r="I134" s="70">
        <v>0</v>
      </c>
      <c r="J134" s="70">
        <v>0</v>
      </c>
      <c r="K134" s="70">
        <v>0</v>
      </c>
      <c r="L134" s="70">
        <v>5.1652198230183188E-3</v>
      </c>
      <c r="M134" s="70">
        <v>0</v>
      </c>
      <c r="N134" s="70">
        <v>0.32642583947070491</v>
      </c>
      <c r="O134" s="70">
        <v>0.42511651895583924</v>
      </c>
      <c r="P134" s="70">
        <v>9.6364988139896468E-4</v>
      </c>
      <c r="Q134" s="70">
        <v>0</v>
      </c>
      <c r="R134" s="70">
        <v>8.0316594215190662E-3</v>
      </c>
      <c r="S134" s="70">
        <v>0.7659603964038979</v>
      </c>
    </row>
    <row r="135" spans="1:19">
      <c r="A135" t="s">
        <v>48</v>
      </c>
      <c r="B135" s="69" t="s">
        <v>175</v>
      </c>
      <c r="C135" s="70">
        <v>1.0994934155927893E-4</v>
      </c>
      <c r="D135" s="70">
        <v>0</v>
      </c>
      <c r="E135" s="70">
        <v>1.4795755441099345E-4</v>
      </c>
      <c r="F135" s="70">
        <v>4.3345157380626063</v>
      </c>
      <c r="G135" s="70">
        <v>0</v>
      </c>
      <c r="H135" s="70">
        <v>0</v>
      </c>
      <c r="I135" s="70">
        <v>0</v>
      </c>
      <c r="J135" s="70">
        <v>0</v>
      </c>
      <c r="K135" s="70">
        <v>0</v>
      </c>
      <c r="L135" s="70">
        <v>7.675826240875594E-3</v>
      </c>
      <c r="M135" s="70">
        <v>1.6601523925465855</v>
      </c>
      <c r="N135" s="70">
        <v>2.8712385613083313E-4</v>
      </c>
      <c r="O135" s="70">
        <v>0</v>
      </c>
      <c r="P135" s="70">
        <v>7.2480307990474557E-4</v>
      </c>
      <c r="Q135" s="70">
        <v>0.11276947756957156</v>
      </c>
      <c r="R135" s="70">
        <v>0.49362379147513025</v>
      </c>
      <c r="S135" s="70">
        <v>6.6100070597267404</v>
      </c>
    </row>
    <row r="136" spans="1:19">
      <c r="A136" t="s">
        <v>48</v>
      </c>
      <c r="B136" s="69" t="s">
        <v>176</v>
      </c>
      <c r="C136" s="70">
        <v>1.188335784299718</v>
      </c>
      <c r="D136" s="70">
        <v>0</v>
      </c>
      <c r="E136" s="70">
        <v>1.5520486634201802E-4</v>
      </c>
      <c r="F136" s="70">
        <v>0</v>
      </c>
      <c r="G136" s="70">
        <v>0</v>
      </c>
      <c r="H136" s="70">
        <v>0</v>
      </c>
      <c r="I136" s="70">
        <v>0</v>
      </c>
      <c r="J136" s="70">
        <v>0</v>
      </c>
      <c r="K136" s="70">
        <v>5.3688799389846054E-3</v>
      </c>
      <c r="L136" s="70">
        <v>4.7415489431070768E-3</v>
      </c>
      <c r="M136" s="70">
        <v>0</v>
      </c>
      <c r="N136" s="70">
        <v>8.7870885555716427E-3</v>
      </c>
      <c r="O136" s="70">
        <v>0.16494831785901454</v>
      </c>
      <c r="P136" s="70">
        <v>8.6233332764606985E-4</v>
      </c>
      <c r="Q136" s="70">
        <v>0.53596882775423271</v>
      </c>
      <c r="R136" s="70">
        <v>9.7936301017398364E-3</v>
      </c>
      <c r="S136" s="70">
        <v>1.9189616156462534</v>
      </c>
    </row>
    <row r="137" spans="1:19">
      <c r="A137" t="s">
        <v>48</v>
      </c>
      <c r="B137" s="69" t="s">
        <v>177</v>
      </c>
      <c r="C137" s="70">
        <v>6.7017288390758267E-5</v>
      </c>
      <c r="D137" s="70">
        <v>0</v>
      </c>
      <c r="E137" s="70">
        <v>1.6246340399028725E-4</v>
      </c>
      <c r="F137" s="70">
        <v>0</v>
      </c>
      <c r="G137" s="70">
        <v>0</v>
      </c>
      <c r="H137" s="70">
        <v>0</v>
      </c>
      <c r="I137" s="70">
        <v>0</v>
      </c>
      <c r="J137" s="70">
        <v>0</v>
      </c>
      <c r="K137" s="70">
        <v>0</v>
      </c>
      <c r="L137" s="70">
        <v>3.7669186463578086E-3</v>
      </c>
      <c r="M137" s="70">
        <v>0.10041361336109134</v>
      </c>
      <c r="N137" s="70">
        <v>0.19511073708908988</v>
      </c>
      <c r="O137" s="70">
        <v>0</v>
      </c>
      <c r="P137" s="70">
        <v>2.8830355800266716E-3</v>
      </c>
      <c r="Q137" s="70">
        <v>0.4808280156826239</v>
      </c>
      <c r="R137" s="70">
        <v>9.8018616355446397E-3</v>
      </c>
      <c r="S137" s="70">
        <v>0.79303366268709397</v>
      </c>
    </row>
    <row r="138" spans="1:19">
      <c r="A138" t="s">
        <v>48</v>
      </c>
      <c r="B138" s="69" t="s">
        <v>178</v>
      </c>
      <c r="C138" s="70">
        <v>8.0160900086667652E-5</v>
      </c>
      <c r="D138" s="70">
        <v>0</v>
      </c>
      <c r="E138" s="70">
        <v>8.7025120812711521E-5</v>
      </c>
      <c r="F138" s="70">
        <v>0</v>
      </c>
      <c r="G138" s="70">
        <v>0</v>
      </c>
      <c r="H138" s="70">
        <v>0</v>
      </c>
      <c r="I138" s="70">
        <v>0</v>
      </c>
      <c r="J138" s="70">
        <v>0</v>
      </c>
      <c r="K138" s="70">
        <v>0</v>
      </c>
      <c r="L138" s="70">
        <v>3.5756685592662762E-3</v>
      </c>
      <c r="M138" s="70">
        <v>0</v>
      </c>
      <c r="N138" s="70">
        <v>0.93582053469555149</v>
      </c>
      <c r="O138" s="70">
        <v>0</v>
      </c>
      <c r="P138" s="70">
        <v>4.8905694634981955E-3</v>
      </c>
      <c r="Q138" s="70">
        <v>0</v>
      </c>
      <c r="R138" s="70">
        <v>3.4364745699370758E-2</v>
      </c>
      <c r="S138" s="70">
        <v>0.97881870443870866</v>
      </c>
    </row>
    <row r="139" spans="1:19">
      <c r="A139" t="s">
        <v>48</v>
      </c>
      <c r="B139" s="69" t="s">
        <v>179</v>
      </c>
      <c r="C139" s="70">
        <v>3.3091490823977665E-5</v>
      </c>
      <c r="D139" s="70">
        <v>2.5915872624697354</v>
      </c>
      <c r="E139" s="70">
        <v>1.1859253542034764E-4</v>
      </c>
      <c r="F139" s="70">
        <v>0</v>
      </c>
      <c r="G139" s="70">
        <v>0</v>
      </c>
      <c r="H139" s="70">
        <v>0</v>
      </c>
      <c r="I139" s="70">
        <v>0</v>
      </c>
      <c r="J139" s="70">
        <v>0</v>
      </c>
      <c r="K139" s="70">
        <v>0</v>
      </c>
      <c r="L139" s="70">
        <v>5.4659929572906663E-3</v>
      </c>
      <c r="M139" s="70">
        <v>4.5191656900932742E-2</v>
      </c>
      <c r="N139" s="70">
        <v>0.97280267012040866</v>
      </c>
      <c r="O139" s="70">
        <v>0</v>
      </c>
      <c r="P139" s="70">
        <v>1.1309379527659758E-3</v>
      </c>
      <c r="Q139" s="70">
        <v>0</v>
      </c>
      <c r="R139" s="70">
        <v>1.8970375710380267</v>
      </c>
      <c r="S139" s="70">
        <v>5.5133677754653263</v>
      </c>
    </row>
    <row r="140" spans="1:19">
      <c r="A140" t="s">
        <v>48</v>
      </c>
      <c r="B140" s="69" t="s">
        <v>180</v>
      </c>
      <c r="C140" s="70">
        <v>7.0292252916104303E-5</v>
      </c>
      <c r="D140" s="70">
        <v>0</v>
      </c>
      <c r="E140" s="70">
        <v>1.2796466232067871E-4</v>
      </c>
      <c r="F140" s="70">
        <v>3.0372482736630957E-2</v>
      </c>
      <c r="G140" s="70">
        <v>1.4510357283711119</v>
      </c>
      <c r="H140" s="70">
        <v>0</v>
      </c>
      <c r="I140" s="70">
        <v>0</v>
      </c>
      <c r="J140" s="70">
        <v>1.7132002267052115</v>
      </c>
      <c r="K140" s="70">
        <v>0</v>
      </c>
      <c r="L140" s="70">
        <v>2.9330394212845334E-3</v>
      </c>
      <c r="M140" s="70">
        <v>8.1383504995130806E-2</v>
      </c>
      <c r="N140" s="70">
        <v>0.35892465778456462</v>
      </c>
      <c r="O140" s="70">
        <v>0</v>
      </c>
      <c r="P140" s="70">
        <v>5.3377405144772183E-4</v>
      </c>
      <c r="Q140" s="70">
        <v>0.73671912754312441</v>
      </c>
      <c r="R140" s="70">
        <v>1.3306059484029191</v>
      </c>
      <c r="S140" s="70">
        <v>5.7059067469267006</v>
      </c>
    </row>
    <row r="141" spans="1:19">
      <c r="A141" t="s">
        <v>48</v>
      </c>
      <c r="B141" s="69" t="s">
        <v>181</v>
      </c>
      <c r="C141" s="70">
        <v>0.55041044533104255</v>
      </c>
      <c r="D141" s="70">
        <v>1.2003141005122977</v>
      </c>
      <c r="E141" s="70">
        <v>0.98184229465480044</v>
      </c>
      <c r="F141" s="70">
        <v>2.0075651839447914</v>
      </c>
      <c r="G141" s="70">
        <v>0.67205865314030433</v>
      </c>
      <c r="H141" s="70">
        <v>1.5416813691109539</v>
      </c>
      <c r="I141" s="70">
        <v>2.7593053954926816</v>
      </c>
      <c r="J141" s="70">
        <v>0</v>
      </c>
      <c r="K141" s="70">
        <v>1.5001923132249111</v>
      </c>
      <c r="L141" s="70">
        <v>6.3800966967324513E-3</v>
      </c>
      <c r="M141" s="70">
        <v>6.2360779998809619</v>
      </c>
      <c r="N141" s="70">
        <v>2.1680078321233225</v>
      </c>
      <c r="O141" s="70">
        <v>3.0564407431608593</v>
      </c>
      <c r="P141" s="70">
        <v>0.2875136493556596</v>
      </c>
      <c r="Q141" s="70">
        <v>0.34894998641905683</v>
      </c>
      <c r="R141" s="70">
        <v>5.145977763078541</v>
      </c>
      <c r="S141" s="70">
        <v>28.462717826127232</v>
      </c>
    </row>
    <row r="142" spans="1:19">
      <c r="A142" t="s">
        <v>48</v>
      </c>
      <c r="B142" s="69" t="s">
        <v>182</v>
      </c>
      <c r="C142" s="70">
        <v>5.1706435947096452E-5</v>
      </c>
      <c r="D142" s="70">
        <v>0</v>
      </c>
      <c r="E142" s="70">
        <v>1.4468740606332631E-4</v>
      </c>
      <c r="F142" s="70">
        <v>0</v>
      </c>
      <c r="G142" s="70">
        <v>0</v>
      </c>
      <c r="H142" s="70">
        <v>3.328630228762286</v>
      </c>
      <c r="I142" s="70">
        <v>0</v>
      </c>
      <c r="J142" s="70">
        <v>0</v>
      </c>
      <c r="K142" s="70">
        <v>0</v>
      </c>
      <c r="L142" s="70">
        <v>1.4209353206595665E-3</v>
      </c>
      <c r="M142" s="70">
        <v>3.2939766750885724E-3</v>
      </c>
      <c r="N142" s="70">
        <v>0.11408893573756629</v>
      </c>
      <c r="O142" s="70">
        <v>0</v>
      </c>
      <c r="P142" s="70">
        <v>7.7274089572540561E-2</v>
      </c>
      <c r="Q142" s="70">
        <v>0.15807120031098432</v>
      </c>
      <c r="R142" s="70">
        <v>1.4533592869344432</v>
      </c>
      <c r="S142" s="70">
        <v>5.1363350471557396</v>
      </c>
    </row>
    <row r="143" spans="1:19">
      <c r="A143" t="s">
        <v>48</v>
      </c>
      <c r="B143" s="69" t="s">
        <v>183</v>
      </c>
      <c r="C143" s="70">
        <v>5.6125274205953701E-6</v>
      </c>
      <c r="D143" s="70">
        <v>0</v>
      </c>
      <c r="E143" s="70">
        <v>8.9669272314907289E-5</v>
      </c>
      <c r="F143" s="70">
        <v>0</v>
      </c>
      <c r="G143" s="70">
        <v>0</v>
      </c>
      <c r="H143" s="70">
        <v>0</v>
      </c>
      <c r="I143" s="70">
        <v>0</v>
      </c>
      <c r="J143" s="70">
        <v>0</v>
      </c>
      <c r="K143" s="70">
        <v>0</v>
      </c>
      <c r="L143" s="70">
        <v>2.6047223642180484E-3</v>
      </c>
      <c r="M143" s="70">
        <v>0.28294200711903983</v>
      </c>
      <c r="N143" s="70">
        <v>1.3826973982489221E-3</v>
      </c>
      <c r="O143" s="70">
        <v>0</v>
      </c>
      <c r="P143" s="70">
        <v>8.8430259848138348E-2</v>
      </c>
      <c r="Q143" s="70">
        <v>0</v>
      </c>
      <c r="R143" s="70">
        <v>6.7788458281370367E-5</v>
      </c>
      <c r="S143" s="70">
        <v>0.37552275698760695</v>
      </c>
    </row>
    <row r="144" spans="1:19">
      <c r="A144" t="s">
        <v>48</v>
      </c>
      <c r="B144" s="69" t="s">
        <v>184</v>
      </c>
      <c r="C144" s="70">
        <v>6.5162886876635184E-5</v>
      </c>
      <c r="D144" s="70">
        <v>0</v>
      </c>
      <c r="E144" s="70">
        <v>1.0146413847245128E-4</v>
      </c>
      <c r="F144" s="70">
        <v>0</v>
      </c>
      <c r="G144" s="70">
        <v>0</v>
      </c>
      <c r="H144" s="70">
        <v>0</v>
      </c>
      <c r="I144" s="70">
        <v>0</v>
      </c>
      <c r="J144" s="70">
        <v>0</v>
      </c>
      <c r="K144" s="70">
        <v>0</v>
      </c>
      <c r="L144" s="70">
        <v>1.6477569857702434E-3</v>
      </c>
      <c r="M144" s="70">
        <v>0.13635307838902833</v>
      </c>
      <c r="N144" s="70">
        <v>1.8335552240931747</v>
      </c>
      <c r="O144" s="70">
        <v>1.1925609000543673</v>
      </c>
      <c r="P144" s="70">
        <v>0.18622221652201176</v>
      </c>
      <c r="Q144" s="70">
        <v>4.5966397166753659E-2</v>
      </c>
      <c r="R144" s="70">
        <v>8.8027289805836517E-5</v>
      </c>
      <c r="S144" s="70">
        <v>3.3965602275262654</v>
      </c>
    </row>
    <row r="145" spans="1:19">
      <c r="A145" t="s">
        <v>48</v>
      </c>
      <c r="B145" s="69" t="s">
        <v>185</v>
      </c>
      <c r="C145" s="70">
        <v>6.6163240909133947E-5</v>
      </c>
      <c r="D145" s="70">
        <v>0</v>
      </c>
      <c r="E145" s="70">
        <v>1.0967662195326966E-4</v>
      </c>
      <c r="F145" s="70">
        <v>6.8425363406653616E-2</v>
      </c>
      <c r="G145" s="70">
        <v>0</v>
      </c>
      <c r="H145" s="70">
        <v>0</v>
      </c>
      <c r="I145" s="70">
        <v>0</v>
      </c>
      <c r="J145" s="70">
        <v>0</v>
      </c>
      <c r="K145" s="70">
        <v>0</v>
      </c>
      <c r="L145" s="70">
        <v>2.5914102054116483E-3</v>
      </c>
      <c r="M145" s="70">
        <v>1.825064181611495</v>
      </c>
      <c r="N145" s="70">
        <v>7.4990028583545865E-2</v>
      </c>
      <c r="O145" s="70">
        <v>0</v>
      </c>
      <c r="P145" s="70">
        <v>4.5391854541776411E-4</v>
      </c>
      <c r="Q145" s="70">
        <v>7.3441187708619182E-2</v>
      </c>
      <c r="R145" s="70">
        <v>1.7495037826165571E-2</v>
      </c>
      <c r="S145" s="70">
        <v>2.0626369677502794</v>
      </c>
    </row>
    <row r="146" spans="1:19">
      <c r="A146" t="s">
        <v>48</v>
      </c>
      <c r="B146" s="69" t="s">
        <v>186</v>
      </c>
      <c r="C146" s="70">
        <v>4.7541416318352958E-5</v>
      </c>
      <c r="D146" s="70">
        <v>0</v>
      </c>
      <c r="E146" s="70">
        <v>1.1301694941323603E-4</v>
      </c>
      <c r="F146" s="70">
        <v>0</v>
      </c>
      <c r="G146" s="70">
        <v>0</v>
      </c>
      <c r="H146" s="70">
        <v>0</v>
      </c>
      <c r="I146" s="70">
        <v>0</v>
      </c>
      <c r="J146" s="70">
        <v>0</v>
      </c>
      <c r="K146" s="70">
        <v>0</v>
      </c>
      <c r="L146" s="70">
        <v>1.5694702288282514E-3</v>
      </c>
      <c r="M146" s="70">
        <v>2.8987789597801736</v>
      </c>
      <c r="N146" s="70">
        <v>7.782676260958965E-5</v>
      </c>
      <c r="O146" s="70">
        <v>0.44167396529157799</v>
      </c>
      <c r="P146" s="70">
        <v>5.0007863104568173E-2</v>
      </c>
      <c r="Q146" s="70">
        <v>2.1210718965578579E-3</v>
      </c>
      <c r="R146" s="70">
        <v>3.5702420958472203E-4</v>
      </c>
      <c r="S146" s="70">
        <v>3.3947467396396291</v>
      </c>
    </row>
    <row r="147" spans="1:19">
      <c r="A147" t="s">
        <v>48</v>
      </c>
      <c r="B147" s="69" t="s">
        <v>187</v>
      </c>
      <c r="C147" s="70">
        <v>2.4346330029345609E-5</v>
      </c>
      <c r="D147" s="70">
        <v>0</v>
      </c>
      <c r="E147" s="70">
        <v>5.3874783752405619E-5</v>
      </c>
      <c r="F147" s="70">
        <v>3.4212681703330361E-2</v>
      </c>
      <c r="G147" s="70">
        <v>0</v>
      </c>
      <c r="H147" s="70">
        <v>0</v>
      </c>
      <c r="I147" s="70">
        <v>0</v>
      </c>
      <c r="J147" s="70">
        <v>0</v>
      </c>
      <c r="K147" s="70">
        <v>0</v>
      </c>
      <c r="L147" s="70">
        <v>4.4495649719884511E-3</v>
      </c>
      <c r="M147" s="70">
        <v>1.4952577182581166</v>
      </c>
      <c r="N147" s="70">
        <v>0</v>
      </c>
      <c r="O147" s="70">
        <v>4.2097225574551089E-3</v>
      </c>
      <c r="P147" s="70">
        <v>5.3119325680484053E-4</v>
      </c>
      <c r="Q147" s="70">
        <v>0</v>
      </c>
      <c r="R147" s="70">
        <v>1.2221756613115531E-3</v>
      </c>
      <c r="S147" s="70">
        <v>1.5399612775227638</v>
      </c>
    </row>
    <row r="148" spans="1:19">
      <c r="A148" t="s">
        <v>48</v>
      </c>
      <c r="B148" s="69" t="s">
        <v>188</v>
      </c>
      <c r="C148" s="70">
        <v>4.3045725604429208E-5</v>
      </c>
      <c r="D148" s="70">
        <v>0</v>
      </c>
      <c r="E148" s="70">
        <v>3.0965945260419403E-5</v>
      </c>
      <c r="F148" s="70">
        <v>0</v>
      </c>
      <c r="G148" s="70">
        <v>0</v>
      </c>
      <c r="H148" s="70">
        <v>0</v>
      </c>
      <c r="I148" s="70">
        <v>0</v>
      </c>
      <c r="J148" s="70">
        <v>0</v>
      </c>
      <c r="K148" s="70">
        <v>0</v>
      </c>
      <c r="L148" s="70">
        <v>0</v>
      </c>
      <c r="M148" s="70">
        <v>2.2539254994571536</v>
      </c>
      <c r="N148" s="70">
        <v>1.6781325035214678E-2</v>
      </c>
      <c r="O148" s="70">
        <v>0.43424425912255771</v>
      </c>
      <c r="P148" s="70">
        <v>4.5367420949560255E-4</v>
      </c>
      <c r="Q148" s="70">
        <v>7.969537482512834E-4</v>
      </c>
      <c r="R148" s="70">
        <v>5.396495183163097E-5</v>
      </c>
      <c r="S148" s="70">
        <v>2.7063296881954102</v>
      </c>
    </row>
    <row r="149" spans="1:19">
      <c r="A149" t="s">
        <v>48</v>
      </c>
      <c r="B149" s="69" t="s">
        <v>189</v>
      </c>
      <c r="C149" s="70">
        <v>4.8779139685706241E-5</v>
      </c>
      <c r="D149" s="70">
        <v>0</v>
      </c>
      <c r="E149" s="70">
        <v>1.2042341042217686E-4</v>
      </c>
      <c r="F149" s="70">
        <v>0</v>
      </c>
      <c r="G149" s="70">
        <v>0</v>
      </c>
      <c r="H149" s="70">
        <v>0</v>
      </c>
      <c r="I149" s="70">
        <v>0</v>
      </c>
      <c r="J149" s="70">
        <v>0</v>
      </c>
      <c r="K149" s="70">
        <v>0</v>
      </c>
      <c r="L149" s="70">
        <v>1.3283375766324212E-3</v>
      </c>
      <c r="M149" s="70">
        <v>3.2417305006887887E-2</v>
      </c>
      <c r="N149" s="70">
        <v>2.8544539726361506E-2</v>
      </c>
      <c r="O149" s="70">
        <v>0.17633011140802779</v>
      </c>
      <c r="P149" s="70">
        <v>5.0579205559131424E-4</v>
      </c>
      <c r="Q149" s="70">
        <v>0</v>
      </c>
      <c r="R149" s="70">
        <v>8.8319981273343728E-5</v>
      </c>
      <c r="S149" s="70">
        <v>0.23938360830493366</v>
      </c>
    </row>
    <row r="150" spans="1:19">
      <c r="A150" t="s">
        <v>48</v>
      </c>
      <c r="B150" s="69" t="s">
        <v>190</v>
      </c>
      <c r="C150" s="70">
        <v>2.3358645396598376E-5</v>
      </c>
      <c r="D150" s="70">
        <v>0</v>
      </c>
      <c r="E150" s="70">
        <v>2.747803109137692E-5</v>
      </c>
      <c r="F150" s="70">
        <v>0</v>
      </c>
      <c r="G150" s="70">
        <v>0</v>
      </c>
      <c r="H150" s="70">
        <v>0</v>
      </c>
      <c r="I150" s="70">
        <v>0</v>
      </c>
      <c r="J150" s="70">
        <v>0</v>
      </c>
      <c r="K150" s="70">
        <v>0</v>
      </c>
      <c r="L150" s="70">
        <v>2.6240703202056181E-3</v>
      </c>
      <c r="M150" s="70">
        <v>7.2448438046990304E-5</v>
      </c>
      <c r="N150" s="70">
        <v>0.10674533302466926</v>
      </c>
      <c r="O150" s="70">
        <v>0.81798244301934631</v>
      </c>
      <c r="P150" s="70">
        <v>1.4016556355471721E-3</v>
      </c>
      <c r="Q150" s="70">
        <v>0</v>
      </c>
      <c r="R150" s="70">
        <v>8.3547365321123834E-5</v>
      </c>
      <c r="S150" s="70">
        <v>0.9289603344795978</v>
      </c>
    </row>
    <row r="151" spans="1:19">
      <c r="A151" t="s">
        <v>48</v>
      </c>
      <c r="B151" s="69" t="s">
        <v>191</v>
      </c>
      <c r="C151" s="70">
        <v>6.3514749530924064E-5</v>
      </c>
      <c r="D151" s="70">
        <v>0</v>
      </c>
      <c r="E151" s="70">
        <v>8.5995060235433129E-5</v>
      </c>
      <c r="F151" s="70">
        <v>0</v>
      </c>
      <c r="G151" s="70">
        <v>0</v>
      </c>
      <c r="H151" s="70">
        <v>0</v>
      </c>
      <c r="I151" s="70">
        <v>0</v>
      </c>
      <c r="J151" s="70">
        <v>0</v>
      </c>
      <c r="K151" s="70">
        <v>0</v>
      </c>
      <c r="L151" s="70">
        <v>3.8056118155580521E-3</v>
      </c>
      <c r="M151" s="70">
        <v>2.8759761224890497</v>
      </c>
      <c r="N151" s="70">
        <v>0</v>
      </c>
      <c r="O151" s="70">
        <v>0</v>
      </c>
      <c r="P151" s="70">
        <v>3.3091110661302992E-3</v>
      </c>
      <c r="Q151" s="70">
        <v>0</v>
      </c>
      <c r="R151" s="70">
        <v>2.1115465538912304E-4</v>
      </c>
      <c r="S151" s="70">
        <v>2.8834515098358793</v>
      </c>
    </row>
    <row r="152" spans="1:19">
      <c r="A152" t="s">
        <v>48</v>
      </c>
      <c r="B152" s="69" t="s">
        <v>192</v>
      </c>
      <c r="C152" s="70">
        <v>1.2137862817951373E-5</v>
      </c>
      <c r="D152" s="70">
        <v>0</v>
      </c>
      <c r="E152" s="70">
        <v>8.7499823449022074E-5</v>
      </c>
      <c r="F152" s="70">
        <v>0</v>
      </c>
      <c r="G152" s="70">
        <v>0</v>
      </c>
      <c r="H152" s="70">
        <v>0</v>
      </c>
      <c r="I152" s="70">
        <v>0</v>
      </c>
      <c r="J152" s="70">
        <v>0</v>
      </c>
      <c r="K152" s="70">
        <v>0</v>
      </c>
      <c r="L152" s="70">
        <v>1.7467386828151632E-3</v>
      </c>
      <c r="M152" s="70">
        <v>0</v>
      </c>
      <c r="N152" s="70">
        <v>0</v>
      </c>
      <c r="O152" s="70">
        <v>0</v>
      </c>
      <c r="P152" s="70">
        <v>7.9916829221815533E-4</v>
      </c>
      <c r="Q152" s="70">
        <v>0</v>
      </c>
      <c r="R152" s="70">
        <v>6.4776743743450993E-3</v>
      </c>
      <c r="S152" s="70">
        <v>9.1232190356436149E-3</v>
      </c>
    </row>
    <row r="153" spans="1:19">
      <c r="A153" t="s">
        <v>48</v>
      </c>
      <c r="B153" s="69" t="s">
        <v>193</v>
      </c>
      <c r="C153" s="70">
        <v>6.6040084963248091E-5</v>
      </c>
      <c r="D153" s="70">
        <v>0</v>
      </c>
      <c r="E153" s="70">
        <v>1.5498537248248567E-5</v>
      </c>
      <c r="F153" s="70">
        <v>0</v>
      </c>
      <c r="G153" s="70">
        <v>0</v>
      </c>
      <c r="H153" s="70">
        <v>0</v>
      </c>
      <c r="I153" s="70">
        <v>0</v>
      </c>
      <c r="J153" s="70">
        <v>0</v>
      </c>
      <c r="K153" s="70">
        <v>0</v>
      </c>
      <c r="L153" s="70">
        <v>1.3849316181637761E-3</v>
      </c>
      <c r="M153" s="70">
        <v>3.1034443424005076E-6</v>
      </c>
      <c r="N153" s="70">
        <v>8.1045233639898129E-4</v>
      </c>
      <c r="O153" s="70">
        <v>3.0881436697200115E-2</v>
      </c>
      <c r="P153" s="70">
        <v>5.4561856163104494E-4</v>
      </c>
      <c r="Q153" s="70">
        <v>0</v>
      </c>
      <c r="R153" s="70">
        <v>0.14349711047383096</v>
      </c>
      <c r="S153" s="70">
        <v>0.17720419175367397</v>
      </c>
    </row>
    <row r="154" spans="1:19">
      <c r="A154" t="s">
        <v>48</v>
      </c>
      <c r="B154" s="69" t="s">
        <v>194</v>
      </c>
      <c r="C154" s="70">
        <v>5.3011801188773688E-5</v>
      </c>
      <c r="D154" s="70">
        <v>0</v>
      </c>
      <c r="E154" s="70">
        <v>2.7536976308084604E-6</v>
      </c>
      <c r="F154" s="70">
        <v>0</v>
      </c>
      <c r="G154" s="70">
        <v>0.60886083014838022</v>
      </c>
      <c r="H154" s="70">
        <v>0</v>
      </c>
      <c r="I154" s="70">
        <v>0</v>
      </c>
      <c r="J154" s="70">
        <v>0</v>
      </c>
      <c r="K154" s="70">
        <v>0</v>
      </c>
      <c r="L154" s="70">
        <v>1.0997117548914304E-3</v>
      </c>
      <c r="M154" s="70">
        <v>0</v>
      </c>
      <c r="N154" s="70">
        <v>3.687193062162919E-5</v>
      </c>
      <c r="O154" s="70">
        <v>0</v>
      </c>
      <c r="P154" s="70">
        <v>4.8032767537620202E-4</v>
      </c>
      <c r="Q154" s="70">
        <v>0</v>
      </c>
      <c r="R154" s="70">
        <v>6.1384833962563334E-5</v>
      </c>
      <c r="S154" s="70">
        <v>0.6105948918420836</v>
      </c>
    </row>
    <row r="155" spans="1:19">
      <c r="A155" t="s">
        <v>48</v>
      </c>
      <c r="B155" s="69" t="s">
        <v>195</v>
      </c>
      <c r="C155" s="70">
        <v>5.1305268646828495E-5</v>
      </c>
      <c r="D155" s="70">
        <v>0</v>
      </c>
      <c r="E155" s="70">
        <v>6.4974232339309879E-5</v>
      </c>
      <c r="F155" s="70">
        <v>1.9227811971542863</v>
      </c>
      <c r="G155" s="70">
        <v>0</v>
      </c>
      <c r="H155" s="70">
        <v>0</v>
      </c>
      <c r="I155" s="70">
        <v>0</v>
      </c>
      <c r="J155" s="70">
        <v>0</v>
      </c>
      <c r="K155" s="70">
        <v>0</v>
      </c>
      <c r="L155" s="70">
        <v>2.6488733507967765E-3</v>
      </c>
      <c r="M155" s="70">
        <v>1.0543439640287033E-4</v>
      </c>
      <c r="N155" s="70">
        <v>0</v>
      </c>
      <c r="O155" s="70">
        <v>0</v>
      </c>
      <c r="P155" s="70">
        <v>1.1184592610334221E-2</v>
      </c>
      <c r="Q155" s="70">
        <v>0</v>
      </c>
      <c r="R155" s="70">
        <v>1.1899793656979796E-2</v>
      </c>
      <c r="S155" s="70">
        <v>1.9487361706696902</v>
      </c>
    </row>
    <row r="156" spans="1:19">
      <c r="A156" t="s">
        <v>48</v>
      </c>
      <c r="B156" s="69" t="s">
        <v>196</v>
      </c>
      <c r="C156" s="70">
        <v>5.6498567454710269E-5</v>
      </c>
      <c r="D156" s="70">
        <v>0</v>
      </c>
      <c r="E156" s="70">
        <v>5.876101960389235E-5</v>
      </c>
      <c r="F156" s="70">
        <v>0</v>
      </c>
      <c r="G156" s="70">
        <v>0</v>
      </c>
      <c r="H156" s="70">
        <v>0</v>
      </c>
      <c r="I156" s="70">
        <v>0</v>
      </c>
      <c r="J156" s="70">
        <v>0</v>
      </c>
      <c r="K156" s="70">
        <v>0</v>
      </c>
      <c r="L156" s="70">
        <v>2.4494386869200468E-3</v>
      </c>
      <c r="M156" s="70">
        <v>0</v>
      </c>
      <c r="N156" s="70">
        <v>1.0612314902083142E-3</v>
      </c>
      <c r="O156" s="70">
        <v>0</v>
      </c>
      <c r="P156" s="70">
        <v>3.5415217138279331E-4</v>
      </c>
      <c r="Q156" s="70">
        <v>0</v>
      </c>
      <c r="R156" s="70">
        <v>8.7958614179655115E-3</v>
      </c>
      <c r="S156" s="70">
        <v>1.2775943353460661E-2</v>
      </c>
    </row>
    <row r="157" spans="1:19">
      <c r="A157" t="s">
        <v>48</v>
      </c>
      <c r="B157" s="69" t="s">
        <v>197</v>
      </c>
      <c r="C157" s="70">
        <v>4.3341668792606924E-5</v>
      </c>
      <c r="D157" s="70">
        <v>0</v>
      </c>
      <c r="E157" s="70">
        <v>9.7244801297691197E-5</v>
      </c>
      <c r="F157" s="70">
        <v>0</v>
      </c>
      <c r="G157" s="70">
        <v>0</v>
      </c>
      <c r="H157" s="70">
        <v>0</v>
      </c>
      <c r="I157" s="70">
        <v>0</v>
      </c>
      <c r="J157" s="70">
        <v>0</v>
      </c>
      <c r="K157" s="70">
        <v>0</v>
      </c>
      <c r="L157" s="70">
        <v>1.6575885967817783E-4</v>
      </c>
      <c r="M157" s="70">
        <v>0.35097488537263644</v>
      </c>
      <c r="N157" s="70">
        <v>0</v>
      </c>
      <c r="O157" s="70">
        <v>8.8328569827602621E-2</v>
      </c>
      <c r="P157" s="70">
        <v>3.0176713886476136E-4</v>
      </c>
      <c r="Q157" s="70">
        <v>0</v>
      </c>
      <c r="R157" s="70">
        <v>0.22534736126778654</v>
      </c>
      <c r="S157" s="70">
        <v>0.66525892893668015</v>
      </c>
    </row>
    <row r="158" spans="1:19">
      <c r="A158" t="s">
        <v>48</v>
      </c>
      <c r="B158" s="69" t="s">
        <v>198</v>
      </c>
      <c r="C158" s="70">
        <v>1.3947900455946183E-5</v>
      </c>
      <c r="D158" s="70">
        <v>0</v>
      </c>
      <c r="E158" s="70">
        <v>8.6765088081364183E-5</v>
      </c>
      <c r="F158" s="70">
        <v>0</v>
      </c>
      <c r="G158" s="70">
        <v>0</v>
      </c>
      <c r="H158" s="70">
        <v>0</v>
      </c>
      <c r="I158" s="70">
        <v>0.10257948102389491</v>
      </c>
      <c r="J158" s="70">
        <v>0</v>
      </c>
      <c r="K158" s="70">
        <v>0</v>
      </c>
      <c r="L158" s="70">
        <v>3.379678643462114E-3</v>
      </c>
      <c r="M158" s="70">
        <v>0</v>
      </c>
      <c r="N158" s="70">
        <v>2.5103465588927065E-5</v>
      </c>
      <c r="O158" s="70">
        <v>0</v>
      </c>
      <c r="P158" s="70">
        <v>1.8528001732704524E-2</v>
      </c>
      <c r="Q158" s="70">
        <v>2.8899755149813799E-2</v>
      </c>
      <c r="R158" s="70">
        <v>5.1593890511014706E-5</v>
      </c>
      <c r="S158" s="70">
        <v>0.15356432689452504</v>
      </c>
    </row>
    <row r="159" spans="1:19">
      <c r="A159" t="s">
        <v>48</v>
      </c>
      <c r="B159" s="69" t="s">
        <v>199</v>
      </c>
      <c r="C159" s="70">
        <v>2.322501278939626E-5</v>
      </c>
      <c r="D159" s="70">
        <v>0</v>
      </c>
      <c r="E159" s="70">
        <v>4.4560082940847678E-5</v>
      </c>
      <c r="F159" s="70">
        <v>0</v>
      </c>
      <c r="G159" s="70">
        <v>0</v>
      </c>
      <c r="H159" s="70">
        <v>0</v>
      </c>
      <c r="I159" s="70">
        <v>0</v>
      </c>
      <c r="J159" s="70">
        <v>0</v>
      </c>
      <c r="K159" s="70">
        <v>0</v>
      </c>
      <c r="L159" s="70">
        <v>1.5603316543817414E-3</v>
      </c>
      <c r="M159" s="70">
        <v>0</v>
      </c>
      <c r="N159" s="70">
        <v>0</v>
      </c>
      <c r="O159" s="70">
        <v>0</v>
      </c>
      <c r="P159" s="70">
        <v>0.22301308838824241</v>
      </c>
      <c r="Q159" s="70">
        <v>2.0535542198665269E-3</v>
      </c>
      <c r="R159" s="70">
        <v>2.5776085530537785E-3</v>
      </c>
      <c r="S159" s="70">
        <v>0.2292723679113351</v>
      </c>
    </row>
    <row r="160" spans="1:19">
      <c r="A160" t="s">
        <v>48</v>
      </c>
      <c r="B160" s="69" t="s">
        <v>200</v>
      </c>
      <c r="C160" s="70">
        <v>1.4426537754630431E-5</v>
      </c>
      <c r="D160" s="70">
        <v>0</v>
      </c>
      <c r="E160" s="70">
        <v>6.1427766363308933E-5</v>
      </c>
      <c r="F160" s="70">
        <v>0</v>
      </c>
      <c r="G160" s="70">
        <v>0</v>
      </c>
      <c r="H160" s="70">
        <v>0</v>
      </c>
      <c r="I160" s="70">
        <v>0</v>
      </c>
      <c r="J160" s="70">
        <v>0</v>
      </c>
      <c r="K160" s="70">
        <v>0</v>
      </c>
      <c r="L160" s="70">
        <v>2.7868977656453353E-4</v>
      </c>
      <c r="M160" s="70">
        <v>0.33726978545431052</v>
      </c>
      <c r="N160" s="70">
        <v>2.1612062301556989E-5</v>
      </c>
      <c r="O160" s="70">
        <v>5.2621531968220836E-2</v>
      </c>
      <c r="P160" s="70">
        <v>3.9564658837321076E-4</v>
      </c>
      <c r="Q160" s="70">
        <v>0</v>
      </c>
      <c r="R160" s="70">
        <v>3.3580765628542508E-3</v>
      </c>
      <c r="S160" s="70">
        <v>0.39402119671666469</v>
      </c>
    </row>
    <row r="161" spans="1:19">
      <c r="A161" t="s">
        <v>48</v>
      </c>
      <c r="B161" s="69" t="s">
        <v>201</v>
      </c>
      <c r="C161" s="70">
        <v>1.1892377454206926</v>
      </c>
      <c r="D161" s="70">
        <v>4.4241357117769944</v>
      </c>
      <c r="E161" s="70">
        <v>4.2407069829309165</v>
      </c>
      <c r="F161" s="70">
        <v>8.7032441578285642</v>
      </c>
      <c r="G161" s="70">
        <v>2.9020714567422221</v>
      </c>
      <c r="H161" s="70">
        <v>3.6924678321169146</v>
      </c>
      <c r="I161" s="70">
        <v>17.685278197221535</v>
      </c>
      <c r="J161" s="70">
        <v>7.3979100698634213</v>
      </c>
      <c r="K161" s="70">
        <v>3.3892789283193245</v>
      </c>
      <c r="L161" s="70">
        <v>4.8374691908518841E-2</v>
      </c>
      <c r="M161" s="70">
        <v>12.396497267266042</v>
      </c>
      <c r="N161" s="70">
        <v>7.997365245489938</v>
      </c>
      <c r="O161" s="70">
        <v>10.684398484637001</v>
      </c>
      <c r="P161" s="70">
        <v>1.0063659814171046</v>
      </c>
      <c r="Q161" s="70">
        <v>4.1627435134489374</v>
      </c>
      <c r="R161" s="70">
        <v>19.885979964679912</v>
      </c>
      <c r="S161" s="70">
        <v>109.80605623106777</v>
      </c>
    </row>
    <row r="162" spans="1:19">
      <c r="A162" t="s">
        <v>48</v>
      </c>
      <c r="B162" s="69" t="s">
        <v>202</v>
      </c>
      <c r="C162" s="70">
        <v>3.0624484444530253E-4</v>
      </c>
      <c r="D162" s="70">
        <v>2.5915872624697371</v>
      </c>
      <c r="E162" s="70">
        <v>4.6089498134804785E-4</v>
      </c>
      <c r="F162" s="70">
        <v>1.3459468380080182</v>
      </c>
      <c r="G162" s="70">
        <v>0.42620258110387432</v>
      </c>
      <c r="H162" s="70">
        <v>3.328630228762286</v>
      </c>
      <c r="I162" s="70">
        <v>0</v>
      </c>
      <c r="J162" s="70">
        <v>0</v>
      </c>
      <c r="K162" s="70">
        <v>3.2390515853719677</v>
      </c>
      <c r="L162" s="70">
        <v>1.4143351206630683E-2</v>
      </c>
      <c r="M162" s="70">
        <v>12.083428567699286</v>
      </c>
      <c r="N162" s="70">
        <v>6.0756203399932005</v>
      </c>
      <c r="O162" s="70">
        <v>3.2648003611460226</v>
      </c>
      <c r="P162" s="70">
        <v>1.0689308465585867</v>
      </c>
      <c r="Q162" s="70">
        <v>0.79038643554856236</v>
      </c>
      <c r="R162" s="70">
        <v>1.8398154744561239</v>
      </c>
      <c r="S162" s="70">
        <v>36.069311012150138</v>
      </c>
    </row>
    <row r="163" spans="1:19">
      <c r="A163" t="s">
        <v>48</v>
      </c>
      <c r="B163" s="69" t="s">
        <v>203</v>
      </c>
      <c r="C163" s="70">
        <v>1.2509759438119659</v>
      </c>
      <c r="D163" s="70">
        <v>2.7279865920734068</v>
      </c>
      <c r="E163" s="70">
        <v>2.2314696173254873</v>
      </c>
      <c r="F163" s="70">
        <v>5.0753897979035614</v>
      </c>
      <c r="G163" s="70">
        <v>1.6897689179038942</v>
      </c>
      <c r="H163" s="70">
        <v>0.2546863223482454</v>
      </c>
      <c r="I163" s="70">
        <v>12.425917487553463</v>
      </c>
      <c r="J163" s="70">
        <v>0</v>
      </c>
      <c r="K163" s="70">
        <v>3.4095279846020716</v>
      </c>
      <c r="L163" s="70">
        <v>1.0226992472922802E-2</v>
      </c>
      <c r="M163" s="70">
        <v>13.384063512285095</v>
      </c>
      <c r="N163" s="70">
        <v>6.004381731141855</v>
      </c>
      <c r="O163" s="70">
        <v>7.0122875676697234</v>
      </c>
      <c r="P163" s="70">
        <v>0.52349054655572047</v>
      </c>
      <c r="Q163" s="70">
        <v>0.82354242717573811</v>
      </c>
      <c r="R163" s="70">
        <v>10.866448128395461</v>
      </c>
      <c r="S163" s="70">
        <v>67.690163569217816</v>
      </c>
    </row>
    <row r="164" spans="1:19">
      <c r="A164" t="s">
        <v>48</v>
      </c>
      <c r="B164" s="69" t="s">
        <v>204</v>
      </c>
      <c r="C164" s="70">
        <v>1.1599892953562119E-4</v>
      </c>
      <c r="D164" s="70">
        <v>0</v>
      </c>
      <c r="E164" s="70">
        <v>1.6445684708443764E-4</v>
      </c>
      <c r="F164" s="70">
        <v>0</v>
      </c>
      <c r="G164" s="70">
        <v>0</v>
      </c>
      <c r="H164" s="70">
        <v>3.6008446543285615</v>
      </c>
      <c r="I164" s="70">
        <v>0</v>
      </c>
      <c r="J164" s="70">
        <v>3.8936368788754834</v>
      </c>
      <c r="K164" s="70">
        <v>0</v>
      </c>
      <c r="L164" s="70">
        <v>5.8044734745550386E-3</v>
      </c>
      <c r="M164" s="70">
        <v>2.4829952446867196</v>
      </c>
      <c r="N164" s="70">
        <v>1.7435468975141859</v>
      </c>
      <c r="O164" s="70">
        <v>0.28826606301245761</v>
      </c>
      <c r="P164" s="70">
        <v>2.6177854227526609E-2</v>
      </c>
      <c r="Q164" s="70">
        <v>1.6905258099077329</v>
      </c>
      <c r="R164" s="70">
        <v>0.31471986140688557</v>
      </c>
      <c r="S164" s="70">
        <v>14.046798193210748</v>
      </c>
    </row>
    <row r="165" spans="1:19">
      <c r="A165" t="s">
        <v>48</v>
      </c>
      <c r="B165" s="69" t="s">
        <v>205</v>
      </c>
      <c r="C165" s="70">
        <v>6.0896875114124782E-5</v>
      </c>
      <c r="D165" s="70">
        <v>0</v>
      </c>
      <c r="E165" s="70">
        <v>1.3178523121482044E-4</v>
      </c>
      <c r="F165" s="70">
        <v>0</v>
      </c>
      <c r="G165" s="70">
        <v>0</v>
      </c>
      <c r="H165" s="70">
        <v>0</v>
      </c>
      <c r="I165" s="70">
        <v>0</v>
      </c>
      <c r="J165" s="70">
        <v>0</v>
      </c>
      <c r="K165" s="70">
        <v>0</v>
      </c>
      <c r="L165" s="70">
        <v>5.1575465558819644E-3</v>
      </c>
      <c r="M165" s="70">
        <v>0.13393290623812959</v>
      </c>
      <c r="N165" s="70">
        <v>0.58249041853803618</v>
      </c>
      <c r="O165" s="70">
        <v>0.15657781594754283</v>
      </c>
      <c r="P165" s="70">
        <v>0.13788281615268261</v>
      </c>
      <c r="Q165" s="70">
        <v>3.7650775456526731E-2</v>
      </c>
      <c r="R165" s="70">
        <v>0.13288186450195383</v>
      </c>
      <c r="S165" s="70">
        <v>1.1867668254971022</v>
      </c>
    </row>
    <row r="166" spans="1:19">
      <c r="A166" t="s">
        <v>48</v>
      </c>
      <c r="B166" s="69" t="s">
        <v>206</v>
      </c>
      <c r="C166" s="70">
        <v>3.2812764661827032E-5</v>
      </c>
      <c r="D166" s="70">
        <v>0.30542474155121369</v>
      </c>
      <c r="E166" s="70">
        <v>4.375604893880336E-5</v>
      </c>
      <c r="F166" s="70">
        <v>0</v>
      </c>
      <c r="G166" s="70">
        <v>0</v>
      </c>
      <c r="H166" s="70">
        <v>0</v>
      </c>
      <c r="I166" s="70">
        <v>0</v>
      </c>
      <c r="J166" s="70">
        <v>0</v>
      </c>
      <c r="K166" s="70">
        <v>5.2252988851254401E-2</v>
      </c>
      <c r="L166" s="70">
        <v>1.1024543033517631E-3</v>
      </c>
      <c r="M166" s="70">
        <v>0.20908827222341131</v>
      </c>
      <c r="N166" s="70">
        <v>0.13749443050875243</v>
      </c>
      <c r="O166" s="70">
        <v>0.36807175230683953</v>
      </c>
      <c r="P166" s="70">
        <v>4.1072261920049868E-3</v>
      </c>
      <c r="Q166" s="70">
        <v>8.5143685713546802E-3</v>
      </c>
      <c r="R166" s="70">
        <v>0.19710672362442949</v>
      </c>
      <c r="S166" s="70">
        <v>1.2832395269460903</v>
      </c>
    </row>
    <row r="167" spans="1:19">
      <c r="A167" t="s">
        <v>48</v>
      </c>
      <c r="B167" s="69" t="s">
        <v>207</v>
      </c>
      <c r="C167" s="70">
        <v>2.1123101259235E-5</v>
      </c>
      <c r="D167" s="70">
        <v>0</v>
      </c>
      <c r="E167" s="70">
        <v>3.9583774359641666E-5</v>
      </c>
      <c r="F167" s="70">
        <v>0</v>
      </c>
      <c r="G167" s="70">
        <v>0.18265824904451122</v>
      </c>
      <c r="H167" s="70">
        <v>0</v>
      </c>
      <c r="I167" s="70">
        <v>0</v>
      </c>
      <c r="J167" s="70">
        <v>0</v>
      </c>
      <c r="K167" s="70">
        <v>0</v>
      </c>
      <c r="L167" s="70">
        <v>1.5051522562483655E-3</v>
      </c>
      <c r="M167" s="70">
        <v>7.414981504841478E-2</v>
      </c>
      <c r="N167" s="70">
        <v>0.30918353075313831</v>
      </c>
      <c r="O167" s="70">
        <v>5.2324716763436641E-3</v>
      </c>
      <c r="P167" s="70">
        <v>2.5166428117429973E-2</v>
      </c>
      <c r="Q167" s="70">
        <v>8.4850458602048207E-4</v>
      </c>
      <c r="R167" s="70">
        <v>2.4999932280977077E-2</v>
      </c>
      <c r="S167" s="70">
        <v>0.62380479063892835</v>
      </c>
    </row>
    <row r="168" spans="1:19">
      <c r="A168" t="s">
        <v>48</v>
      </c>
      <c r="B168" s="69" t="s">
        <v>208</v>
      </c>
      <c r="C168" s="70">
        <v>7.6456723050455366E-6</v>
      </c>
      <c r="D168" s="70">
        <v>0</v>
      </c>
      <c r="E168" s="70">
        <v>1.3637937541943757E-5</v>
      </c>
      <c r="F168" s="70">
        <v>0.57683435914627523</v>
      </c>
      <c r="G168" s="70">
        <v>0</v>
      </c>
      <c r="H168" s="70">
        <v>0</v>
      </c>
      <c r="I168" s="70">
        <v>1.0257948102389491</v>
      </c>
      <c r="J168" s="70">
        <v>0</v>
      </c>
      <c r="K168" s="70">
        <v>0</v>
      </c>
      <c r="L168" s="70">
        <v>7.317432774662791E-4</v>
      </c>
      <c r="M168" s="70">
        <v>7.8182044135104434E-3</v>
      </c>
      <c r="N168" s="70">
        <v>0.19773756632006467</v>
      </c>
      <c r="O168" s="70">
        <v>5.6556763107167285E-3</v>
      </c>
      <c r="P168" s="70">
        <v>2.0209011502458907E-4</v>
      </c>
      <c r="Q168" s="70">
        <v>1.0599748251594932E-2</v>
      </c>
      <c r="R168" s="70">
        <v>0.16661547837516366</v>
      </c>
      <c r="S168" s="70">
        <v>1.992010960058451</v>
      </c>
    </row>
    <row r="169" spans="1:19">
      <c r="A169" t="s">
        <v>48</v>
      </c>
      <c r="B169" s="69" t="s">
        <v>209</v>
      </c>
      <c r="C169" s="70">
        <v>1.808912722367495E-5</v>
      </c>
      <c r="D169" s="70">
        <v>0</v>
      </c>
      <c r="E169" s="70">
        <v>3.2266408702241733E-5</v>
      </c>
      <c r="F169" s="70">
        <v>0</v>
      </c>
      <c r="G169" s="70">
        <v>0</v>
      </c>
      <c r="H169" s="70">
        <v>0</v>
      </c>
      <c r="I169" s="70">
        <v>0</v>
      </c>
      <c r="J169" s="70">
        <v>0</v>
      </c>
      <c r="K169" s="70">
        <v>0</v>
      </c>
      <c r="L169" s="70">
        <v>2.9487105659252908</v>
      </c>
      <c r="M169" s="70">
        <v>0.11741431209384245</v>
      </c>
      <c r="N169" s="70">
        <v>0.13186679738589646</v>
      </c>
      <c r="O169" s="70">
        <v>0.36839275307320207</v>
      </c>
      <c r="P169" s="70">
        <v>0.47444622752479404</v>
      </c>
      <c r="Q169" s="70">
        <v>2.3169683301098587E-2</v>
      </c>
      <c r="R169" s="70">
        <v>0.49804784569435867</v>
      </c>
      <c r="S169" s="70">
        <v>4.5620985405344072</v>
      </c>
    </row>
    <row r="170" spans="1:19">
      <c r="A170" t="s">
        <v>48</v>
      </c>
      <c r="B170" s="69" t="s">
        <v>210</v>
      </c>
      <c r="C170" s="70">
        <v>1.4740502475518724E-5</v>
      </c>
      <c r="D170" s="70">
        <v>0</v>
      </c>
      <c r="E170" s="70">
        <v>2.7125718318643521E-5</v>
      </c>
      <c r="F170" s="70">
        <v>0</v>
      </c>
      <c r="G170" s="70">
        <v>0</v>
      </c>
      <c r="H170" s="70">
        <v>0.10915128100639038</v>
      </c>
      <c r="I170" s="70">
        <v>0</v>
      </c>
      <c r="J170" s="70">
        <v>0</v>
      </c>
      <c r="K170" s="70">
        <v>0</v>
      </c>
      <c r="L170" s="70">
        <v>8.9944564318855669E-4</v>
      </c>
      <c r="M170" s="70">
        <v>0.73594779235490648</v>
      </c>
      <c r="N170" s="70">
        <v>0.41763349558693363</v>
      </c>
      <c r="O170" s="70">
        <v>1.2197804569481718E-2</v>
      </c>
      <c r="P170" s="70">
        <v>5.8098385894709281E-2</v>
      </c>
      <c r="Q170" s="70">
        <v>6.1114302190308223E-3</v>
      </c>
      <c r="R170" s="70">
        <v>7.3308800719900091E-2</v>
      </c>
      <c r="S170" s="70">
        <v>1.4133903022154755</v>
      </c>
    </row>
    <row r="171" spans="1:19">
      <c r="A171" t="s">
        <v>48</v>
      </c>
      <c r="B171" s="69" t="s">
        <v>211</v>
      </c>
      <c r="C171" s="70">
        <v>3.1568754490507445E-6</v>
      </c>
      <c r="D171" s="70">
        <v>0</v>
      </c>
      <c r="E171" s="70">
        <v>4.7986583346926182E-6</v>
      </c>
      <c r="F171" s="70">
        <v>0</v>
      </c>
      <c r="G171" s="70">
        <v>0</v>
      </c>
      <c r="H171" s="70">
        <v>0</v>
      </c>
      <c r="I171" s="70">
        <v>0</v>
      </c>
      <c r="J171" s="70">
        <v>0</v>
      </c>
      <c r="K171" s="70">
        <v>0</v>
      </c>
      <c r="L171" s="70">
        <v>1.3596699464102358E-4</v>
      </c>
      <c r="M171" s="70">
        <v>1.6264822176452753E-2</v>
      </c>
      <c r="N171" s="70">
        <v>3.5795390154646611E-2</v>
      </c>
      <c r="O171" s="70">
        <v>0.1209750252771471</v>
      </c>
      <c r="P171" s="70">
        <v>0.19445982740961654</v>
      </c>
      <c r="Q171" s="70">
        <v>5.6807340037812182E-2</v>
      </c>
      <c r="R171" s="70">
        <v>7.6682168239656789E-2</v>
      </c>
      <c r="S171" s="70">
        <v>0.50112849582365016</v>
      </c>
    </row>
    <row r="172" spans="1:19">
      <c r="A172" t="s">
        <v>48</v>
      </c>
      <c r="B172" s="69" t="s">
        <v>212</v>
      </c>
      <c r="C172" s="70">
        <v>0.45562462383598401</v>
      </c>
      <c r="D172" s="70">
        <v>0</v>
      </c>
      <c r="E172" s="70">
        <v>1.0429301816827774E-5</v>
      </c>
      <c r="F172" s="70">
        <v>0</v>
      </c>
      <c r="G172" s="70">
        <v>0</v>
      </c>
      <c r="H172" s="70">
        <v>0</v>
      </c>
      <c r="I172" s="70">
        <v>0</v>
      </c>
      <c r="J172" s="70">
        <v>0</v>
      </c>
      <c r="K172" s="70">
        <v>3.1351793310754772E-2</v>
      </c>
      <c r="L172" s="70">
        <v>3.9656873091686862E-4</v>
      </c>
      <c r="M172" s="70">
        <v>3.4109904602303232E-2</v>
      </c>
      <c r="N172" s="70">
        <v>7.782676260958965E-4</v>
      </c>
      <c r="O172" s="70">
        <v>0.15957645401204701</v>
      </c>
      <c r="P172" s="70">
        <v>7.800927522555412E-2</v>
      </c>
      <c r="Q172" s="70">
        <v>5.1086211428117423E-3</v>
      </c>
      <c r="R172" s="70">
        <v>0.16710361886482872</v>
      </c>
      <c r="S172" s="70">
        <v>0.93206955665323221</v>
      </c>
    </row>
    <row r="173" spans="1:19">
      <c r="A173" t="s">
        <v>48</v>
      </c>
      <c r="B173" s="69" t="s">
        <v>213</v>
      </c>
      <c r="C173" s="70">
        <v>1.102116371498596E-7</v>
      </c>
      <c r="D173" s="70">
        <v>0</v>
      </c>
      <c r="E173" s="70">
        <v>2.5556643770130449E-6</v>
      </c>
      <c r="F173" s="70">
        <v>0</v>
      </c>
      <c r="G173" s="70">
        <v>0</v>
      </c>
      <c r="H173" s="70">
        <v>0</v>
      </c>
      <c r="I173" s="70">
        <v>0</v>
      </c>
      <c r="J173" s="70">
        <v>1.1057337099461506</v>
      </c>
      <c r="K173" s="70">
        <v>1.3934130360333086E-2</v>
      </c>
      <c r="L173" s="70">
        <v>8.2834534301941432E-2</v>
      </c>
      <c r="M173" s="70">
        <v>3.6903174844226783E-2</v>
      </c>
      <c r="N173" s="70">
        <v>9.0136909071958371E-4</v>
      </c>
      <c r="O173" s="70">
        <v>0.1116015364446028</v>
      </c>
      <c r="P173" s="70">
        <v>0.30152230256591395</v>
      </c>
      <c r="Q173" s="70">
        <v>2.2704982856946998E-3</v>
      </c>
      <c r="R173" s="70">
        <v>2.7199422352595093E-3</v>
      </c>
      <c r="S173" s="70">
        <v>1.6584238639508158</v>
      </c>
    </row>
    <row r="174" spans="1:19">
      <c r="A174" t="s">
        <v>48</v>
      </c>
      <c r="B174" s="69" t="s">
        <v>214</v>
      </c>
      <c r="C174" s="70">
        <v>2.2077097128203604E-6</v>
      </c>
      <c r="D174" s="70">
        <v>0</v>
      </c>
      <c r="E174" s="70">
        <v>3.937993412250762E-6</v>
      </c>
      <c r="F174" s="70">
        <v>0</v>
      </c>
      <c r="G174" s="70">
        <v>0</v>
      </c>
      <c r="H174" s="70">
        <v>0</v>
      </c>
      <c r="I174" s="70">
        <v>0</v>
      </c>
      <c r="J174" s="70">
        <v>0</v>
      </c>
      <c r="K174" s="70">
        <v>0</v>
      </c>
      <c r="L174" s="70">
        <v>1.4974013378932227E-4</v>
      </c>
      <c r="M174" s="70">
        <v>7.160365171169758E-2</v>
      </c>
      <c r="N174" s="70">
        <v>5.1123846223113389E-2</v>
      </c>
      <c r="O174" s="70">
        <v>0.30245313047397815</v>
      </c>
      <c r="P174" s="70">
        <v>2.7378893867307852E-2</v>
      </c>
      <c r="Q174" s="70">
        <v>0</v>
      </c>
      <c r="R174" s="70">
        <v>6.5804172250381043E-2</v>
      </c>
      <c r="S174" s="70">
        <v>0.5185195803633178</v>
      </c>
    </row>
    <row r="175" spans="1:19">
      <c r="A175" t="s">
        <v>48</v>
      </c>
      <c r="B175" s="69" t="s">
        <v>215</v>
      </c>
      <c r="C175" s="70">
        <v>5.0869267553821373E-7</v>
      </c>
      <c r="D175" s="70">
        <v>0</v>
      </c>
      <c r="E175" s="70">
        <v>9.0737853852829176E-7</v>
      </c>
      <c r="F175" s="70">
        <v>0</v>
      </c>
      <c r="G175" s="70">
        <v>0</v>
      </c>
      <c r="H175" s="70">
        <v>0</v>
      </c>
      <c r="I175" s="70">
        <v>0</v>
      </c>
      <c r="J175" s="70">
        <v>0</v>
      </c>
      <c r="K175" s="70">
        <v>0</v>
      </c>
      <c r="L175" s="70">
        <v>3.4502593006635607E-5</v>
      </c>
      <c r="M175" s="70">
        <v>0</v>
      </c>
      <c r="N175" s="70">
        <v>4.671552789190514E-4</v>
      </c>
      <c r="O175" s="70">
        <v>2.4943782835435968E-3</v>
      </c>
      <c r="P175" s="70">
        <v>7.7350448716146047E-2</v>
      </c>
      <c r="Q175" s="70">
        <v>1.3647170647974605E-3</v>
      </c>
      <c r="R175" s="70">
        <v>5.0439446016383727E-3</v>
      </c>
      <c r="S175" s="70">
        <v>8.6756562609252796E-2</v>
      </c>
    </row>
    <row r="176" spans="1:19">
      <c r="A176" t="s">
        <v>48</v>
      </c>
      <c r="B176" s="69" t="s">
        <v>216</v>
      </c>
      <c r="C176" s="70">
        <v>0</v>
      </c>
      <c r="D176" s="70">
        <v>0</v>
      </c>
      <c r="E176" s="70">
        <v>0</v>
      </c>
      <c r="F176" s="70">
        <v>0</v>
      </c>
      <c r="G176" s="70">
        <v>0</v>
      </c>
      <c r="H176" s="70">
        <v>0</v>
      </c>
      <c r="I176" s="70">
        <v>0</v>
      </c>
      <c r="J176" s="70">
        <v>0</v>
      </c>
      <c r="K176" s="70">
        <v>0</v>
      </c>
      <c r="L176" s="70">
        <v>0</v>
      </c>
      <c r="M176" s="70">
        <v>1.7692124522454833E-3</v>
      </c>
      <c r="N176" s="70">
        <v>0</v>
      </c>
      <c r="O176" s="70">
        <v>0</v>
      </c>
      <c r="P176" s="70">
        <v>5.486758827963456E-2</v>
      </c>
      <c r="Q176" s="70">
        <v>0.18429860599082382</v>
      </c>
      <c r="R176" s="70">
        <v>2.6108768469583765E-3</v>
      </c>
      <c r="S176" s="70">
        <v>0.24354628356968533</v>
      </c>
    </row>
    <row r="177" spans="1:19">
      <c r="A177" t="s">
        <v>48</v>
      </c>
      <c r="B177" s="69" t="s">
        <v>217</v>
      </c>
      <c r="C177" s="70">
        <v>1.4687707405869332E-6</v>
      </c>
      <c r="D177" s="70">
        <v>0</v>
      </c>
      <c r="E177" s="70">
        <v>5.3918258799967589E-6</v>
      </c>
      <c r="F177" s="70">
        <v>0</v>
      </c>
      <c r="G177" s="70">
        <v>0</v>
      </c>
      <c r="H177" s="70">
        <v>0</v>
      </c>
      <c r="I177" s="70">
        <v>0</v>
      </c>
      <c r="J177" s="70">
        <v>0</v>
      </c>
      <c r="K177" s="70">
        <v>0</v>
      </c>
      <c r="L177" s="70">
        <v>2.050213507338583E-4</v>
      </c>
      <c r="M177" s="70">
        <v>2.6823392381629674E-3</v>
      </c>
      <c r="N177" s="70">
        <v>1.2291947356857236E-4</v>
      </c>
      <c r="O177" s="70">
        <v>1.6249226334892342E-2</v>
      </c>
      <c r="P177" s="70">
        <v>0.51587901215678755</v>
      </c>
      <c r="Q177" s="70">
        <v>2.1507536258905446E-2</v>
      </c>
      <c r="R177" s="70">
        <v>3.4653168228260256E-6</v>
      </c>
      <c r="S177" s="70">
        <v>0.55665638072639467</v>
      </c>
    </row>
    <row r="178" spans="1:19">
      <c r="A178" t="s">
        <v>48</v>
      </c>
      <c r="B178" s="69" t="s">
        <v>218</v>
      </c>
      <c r="C178" s="70">
        <v>1.5539835196420881E-6</v>
      </c>
      <c r="D178" s="70">
        <v>0</v>
      </c>
      <c r="E178" s="70">
        <v>4.1438655587224815E-2</v>
      </c>
      <c r="F178" s="70">
        <v>0</v>
      </c>
      <c r="G178" s="70">
        <v>0</v>
      </c>
      <c r="H178" s="70">
        <v>0</v>
      </c>
      <c r="I178" s="70">
        <v>0</v>
      </c>
      <c r="J178" s="70">
        <v>0</v>
      </c>
      <c r="K178" s="70">
        <v>0</v>
      </c>
      <c r="L178" s="70">
        <v>0</v>
      </c>
      <c r="M178" s="70">
        <v>0</v>
      </c>
      <c r="N178" s="70">
        <v>8.6137156839427576E-3</v>
      </c>
      <c r="O178" s="70">
        <v>0</v>
      </c>
      <c r="P178" s="70">
        <v>4.3258124047312663E-2</v>
      </c>
      <c r="Q178" s="70">
        <v>9.7960892831459034E-3</v>
      </c>
      <c r="R178" s="70">
        <v>5.1668617057032407E-4</v>
      </c>
      <c r="S178" s="70">
        <v>0.10362482475568413</v>
      </c>
    </row>
    <row r="179" spans="1:19">
      <c r="A179" t="s">
        <v>48</v>
      </c>
      <c r="B179" s="69" t="s">
        <v>219</v>
      </c>
      <c r="C179" s="70">
        <v>5.4214820962492638E-3</v>
      </c>
      <c r="D179" s="70">
        <v>0</v>
      </c>
      <c r="E179" s="70">
        <v>1.0509968636327471E-3</v>
      </c>
      <c r="F179" s="70">
        <v>0</v>
      </c>
      <c r="G179" s="70">
        <v>0</v>
      </c>
      <c r="H179" s="70">
        <v>0</v>
      </c>
      <c r="I179" s="70">
        <v>0</v>
      </c>
      <c r="J179" s="70">
        <v>0</v>
      </c>
      <c r="K179" s="70">
        <v>0</v>
      </c>
      <c r="L179" s="70">
        <v>1.5516546304066843</v>
      </c>
      <c r="M179" s="70">
        <v>1.7554950764022692E-2</v>
      </c>
      <c r="N179" s="70">
        <v>3.1903913881194512E-2</v>
      </c>
      <c r="O179" s="70">
        <v>0.36461847108343193</v>
      </c>
      <c r="P179" s="70">
        <v>4.1922572674337744E-3</v>
      </c>
      <c r="Q179" s="70">
        <v>4.3538174591777334E-3</v>
      </c>
      <c r="R179" s="70">
        <v>8.4367061127267107E-2</v>
      </c>
      <c r="S179" s="70">
        <v>2.0651175809491633</v>
      </c>
    </row>
    <row r="180" spans="1:19">
      <c r="A180" t="s">
        <v>48</v>
      </c>
      <c r="B180" s="69" t="s">
        <v>220</v>
      </c>
      <c r="C180" s="70">
        <v>0.23980033111831744</v>
      </c>
      <c r="D180" s="70">
        <v>0</v>
      </c>
      <c r="E180" s="70">
        <v>2.1812799165104479E-2</v>
      </c>
      <c r="F180" s="70">
        <v>0</v>
      </c>
      <c r="G180" s="70">
        <v>0</v>
      </c>
      <c r="H180" s="70">
        <v>0</v>
      </c>
      <c r="I180" s="70">
        <v>0</v>
      </c>
      <c r="J180" s="70">
        <v>0</v>
      </c>
      <c r="K180" s="70">
        <v>0</v>
      </c>
      <c r="L180" s="70">
        <v>1.1332947694953077E-4</v>
      </c>
      <c r="M180" s="70">
        <v>7.5983003995645504E-3</v>
      </c>
      <c r="N180" s="70">
        <v>0</v>
      </c>
      <c r="O180" s="70">
        <v>4.7522528419811749E-2</v>
      </c>
      <c r="P180" s="70">
        <v>6.8788723171735455E-2</v>
      </c>
      <c r="Q180" s="70">
        <v>3.9050637594613136E-3</v>
      </c>
      <c r="R180" s="70">
        <v>4.017949654992492E-2</v>
      </c>
      <c r="S180" s="70">
        <v>0.42972057206077352</v>
      </c>
    </row>
    <row r="181" spans="1:19">
      <c r="A181" t="s">
        <v>48</v>
      </c>
      <c r="B181" s="69" t="s">
        <v>221</v>
      </c>
      <c r="C181" s="70">
        <v>3.3856481314932907E-2</v>
      </c>
      <c r="D181" s="70">
        <v>0</v>
      </c>
      <c r="E181" s="70">
        <v>5.2162505105570744E-3</v>
      </c>
      <c r="F181" s="70">
        <v>0</v>
      </c>
      <c r="G181" s="70">
        <v>0</v>
      </c>
      <c r="H181" s="70">
        <v>0</v>
      </c>
      <c r="I181" s="70">
        <v>0</v>
      </c>
      <c r="J181" s="70">
        <v>0</v>
      </c>
      <c r="K181" s="70">
        <v>0</v>
      </c>
      <c r="L181" s="70">
        <v>0.4138599295295613</v>
      </c>
      <c r="M181" s="70">
        <v>0.39580897071174093</v>
      </c>
      <c r="N181" s="70">
        <v>0</v>
      </c>
      <c r="O181" s="70">
        <v>3.9898900563883899E-2</v>
      </c>
      <c r="P181" s="70">
        <v>0.75970818918146676</v>
      </c>
      <c r="Q181" s="70">
        <v>0.13476933511367051</v>
      </c>
      <c r="R181" s="70">
        <v>9.0746236471375141E-2</v>
      </c>
      <c r="S181" s="70">
        <v>1.8738642933972187</v>
      </c>
    </row>
    <row r="182" spans="1:19">
      <c r="A182" t="s">
        <v>48</v>
      </c>
      <c r="B182" s="69" t="s">
        <v>222</v>
      </c>
      <c r="C182" s="70">
        <v>5.8635560229447492E-7</v>
      </c>
      <c r="D182" s="70">
        <v>1.1071646881231487</v>
      </c>
      <c r="E182" s="70">
        <v>1.0459094710313366E-6</v>
      </c>
      <c r="F182" s="70">
        <v>34.294528224116156</v>
      </c>
      <c r="G182" s="70">
        <v>13.025718811136031</v>
      </c>
      <c r="H182" s="70">
        <v>6.6956574120797221</v>
      </c>
      <c r="I182" s="70">
        <v>4.0159866820855399</v>
      </c>
      <c r="J182" s="70">
        <v>1.1392407920657277</v>
      </c>
      <c r="K182" s="70">
        <v>0.44415040523566773</v>
      </c>
      <c r="L182" s="70">
        <v>3.9770159055763088E-5</v>
      </c>
      <c r="M182" s="70">
        <v>13.968129828763864</v>
      </c>
      <c r="N182" s="70">
        <v>2.6865772807756159</v>
      </c>
      <c r="O182" s="70">
        <v>4.1533303504390133</v>
      </c>
      <c r="P182" s="70">
        <v>3.5402042781726095E-2</v>
      </c>
      <c r="Q182" s="70">
        <v>0.36021607733180439</v>
      </c>
      <c r="R182" s="70">
        <v>5.6042092613333381</v>
      </c>
      <c r="S182" s="70">
        <v>87.530353258691434</v>
      </c>
    </row>
    <row r="183" spans="1:19">
      <c r="A183" t="s">
        <v>48</v>
      </c>
      <c r="B183" s="69" t="s">
        <v>223</v>
      </c>
      <c r="C183" s="70">
        <v>0.7617139018415191</v>
      </c>
      <c r="D183" s="70">
        <v>0</v>
      </c>
      <c r="E183" s="70">
        <v>0.11726409184990061</v>
      </c>
      <c r="F183" s="70">
        <v>0</v>
      </c>
      <c r="G183" s="70">
        <v>0</v>
      </c>
      <c r="H183" s="70">
        <v>0</v>
      </c>
      <c r="I183" s="70">
        <v>0</v>
      </c>
      <c r="J183" s="70">
        <v>1.7088611880985312</v>
      </c>
      <c r="K183" s="70">
        <v>1.7417662950421686E-2</v>
      </c>
      <c r="L183" s="70">
        <v>9.3079872328336748</v>
      </c>
      <c r="M183" s="70">
        <v>0.39078444620082564</v>
      </c>
      <c r="N183" s="70">
        <v>0</v>
      </c>
      <c r="O183" s="70">
        <v>0.16287570001721008</v>
      </c>
      <c r="P183" s="70">
        <v>3.3851638269251794</v>
      </c>
      <c r="Q183" s="70">
        <v>0.3293411353815987</v>
      </c>
      <c r="R183" s="70">
        <v>0.33876356729051338</v>
      </c>
      <c r="S183" s="70">
        <v>16.520172753389261</v>
      </c>
    </row>
    <row r="184" spans="1:19">
      <c r="A184" t="s">
        <v>48</v>
      </c>
      <c r="B184" s="69" t="s">
        <v>224</v>
      </c>
      <c r="C184" s="70">
        <v>3.5002834408714989E-8</v>
      </c>
      <c r="D184" s="70">
        <v>0</v>
      </c>
      <c r="E184" s="70">
        <v>6.2436164682821982E-8</v>
      </c>
      <c r="F184" s="70">
        <v>0</v>
      </c>
      <c r="G184" s="70">
        <v>0</v>
      </c>
      <c r="H184" s="70">
        <v>0</v>
      </c>
      <c r="I184" s="70">
        <v>0</v>
      </c>
      <c r="J184" s="70">
        <v>0</v>
      </c>
      <c r="K184" s="70">
        <v>0</v>
      </c>
      <c r="L184" s="70">
        <v>2.3741024541834577E-6</v>
      </c>
      <c r="M184" s="70">
        <v>0</v>
      </c>
      <c r="N184" s="70">
        <v>0</v>
      </c>
      <c r="O184" s="70">
        <v>0</v>
      </c>
      <c r="P184" s="70">
        <v>5.1432748193747102E-7</v>
      </c>
      <c r="Q184" s="70">
        <v>2.2930506989737864E-4</v>
      </c>
      <c r="R184" s="70">
        <v>1.5433072064752196E-7</v>
      </c>
      <c r="S184" s="70">
        <v>2.3244526960297662E-4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6" tint="0.79998168889431442"/>
  </sheetPr>
  <dimension ref="B2:G33"/>
  <sheetViews>
    <sheetView workbookViewId="0"/>
  </sheetViews>
  <sheetFormatPr baseColWidth="10" defaultColWidth="10.1640625" defaultRowHeight="15"/>
  <cols>
    <col min="1" max="1" width="10.1640625" style="45"/>
    <col min="2" max="2" width="26.5" style="45" bestFit="1" customWidth="1"/>
    <col min="3" max="5" width="12.5" style="45" customWidth="1"/>
    <col min="6" max="7" width="10.5" style="45" bestFit="1" customWidth="1"/>
    <col min="8" max="16384" width="10.1640625" style="45"/>
  </cols>
  <sheetData>
    <row r="2" spans="2:7">
      <c r="B2" s="163" t="s">
        <v>362</v>
      </c>
      <c r="C2" s="164" t="s">
        <v>363</v>
      </c>
      <c r="D2" s="164"/>
      <c r="E2" s="165"/>
      <c r="F2" s="165"/>
      <c r="G2" s="166"/>
    </row>
    <row r="3" spans="2:7">
      <c r="B3" s="167" t="s">
        <v>364</v>
      </c>
      <c r="C3" s="168" t="s">
        <v>374</v>
      </c>
      <c r="D3" s="169"/>
      <c r="E3" s="170"/>
      <c r="F3" s="170"/>
      <c r="G3" s="171"/>
    </row>
    <row r="4" spans="2:7">
      <c r="B4" s="167" t="s">
        <v>1</v>
      </c>
      <c r="C4" s="169" t="s">
        <v>226</v>
      </c>
      <c r="D4" s="169"/>
      <c r="E4" s="170"/>
      <c r="F4" s="170"/>
      <c r="G4" s="171"/>
    </row>
    <row r="5" spans="2:7">
      <c r="B5" s="167" t="s">
        <v>3</v>
      </c>
      <c r="C5" s="172" t="s">
        <v>233</v>
      </c>
      <c r="D5" s="172"/>
      <c r="E5" s="170"/>
      <c r="F5" s="170"/>
      <c r="G5" s="171"/>
    </row>
    <row r="6" spans="2:7" ht="17">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0.95428701842435815</v>
      </c>
      <c r="D11" s="184">
        <v>1.0142681553173847</v>
      </c>
      <c r="E11" s="184">
        <v>1.0771039072600386</v>
      </c>
      <c r="F11" s="184">
        <v>1.1484149642370884</v>
      </c>
      <c r="G11" s="184">
        <v>1.2279256655100137</v>
      </c>
    </row>
    <row r="12" spans="2:7">
      <c r="B12" s="40" t="s">
        <v>15</v>
      </c>
      <c r="C12" s="184">
        <v>2.1656028288299378</v>
      </c>
      <c r="D12" s="184">
        <v>2.4041695884702232</v>
      </c>
      <c r="E12" s="184">
        <v>2.7265889842417863</v>
      </c>
      <c r="F12" s="184">
        <v>3.0913174330591087</v>
      </c>
      <c r="G12" s="184">
        <v>3.4010853711855891</v>
      </c>
    </row>
    <row r="13" spans="2:7">
      <c r="B13" s="40" t="s">
        <v>16</v>
      </c>
      <c r="C13" s="184">
        <v>1.9854600168402701</v>
      </c>
      <c r="D13" s="184">
        <v>2.1047431431632968</v>
      </c>
      <c r="E13" s="184">
        <v>2.2430117879770002</v>
      </c>
      <c r="F13" s="184">
        <v>2.2990961664856857</v>
      </c>
      <c r="G13" s="184">
        <v>2.4761768479766002</v>
      </c>
    </row>
    <row r="14" spans="2:7">
      <c r="B14" s="40" t="s">
        <v>17</v>
      </c>
      <c r="C14" s="184">
        <v>32.505338092127616</v>
      </c>
      <c r="D14" s="184">
        <v>41.048475383740652</v>
      </c>
      <c r="E14" s="184">
        <v>47.207265322319309</v>
      </c>
      <c r="F14" s="184">
        <v>53.051998226196346</v>
      </c>
      <c r="G14" s="184">
        <v>59.179375149871767</v>
      </c>
    </row>
    <row r="15" spans="2:7">
      <c r="B15" s="40" t="s">
        <v>18</v>
      </c>
      <c r="C15" s="184">
        <v>3.1394108689602485</v>
      </c>
      <c r="D15" s="184">
        <v>3.7679754752764425</v>
      </c>
      <c r="E15" s="184">
        <v>4.4012024255162299</v>
      </c>
      <c r="F15" s="184">
        <v>5.0153255898976115</v>
      </c>
      <c r="G15" s="184">
        <v>5.7555791310731852</v>
      </c>
    </row>
    <row r="16" spans="2:7">
      <c r="B16" s="40" t="s">
        <v>19</v>
      </c>
      <c r="C16" s="184">
        <v>0.5589928551286989</v>
      </c>
      <c r="D16" s="184">
        <v>0.66321224847156468</v>
      </c>
      <c r="E16" s="184">
        <v>0.77873187335434313</v>
      </c>
      <c r="F16" s="184">
        <v>0.91033939933004737</v>
      </c>
      <c r="G16" s="184">
        <v>1.0654631287978773</v>
      </c>
    </row>
    <row r="17" spans="2:7">
      <c r="B17" s="40" t="s">
        <v>20</v>
      </c>
      <c r="C17" s="184">
        <v>0.74854983494716321</v>
      </c>
      <c r="D17" s="184">
        <v>0.88661364113518004</v>
      </c>
      <c r="E17" s="184">
        <v>1.0180205589843891</v>
      </c>
      <c r="F17" s="184">
        <v>1.1549943712254358</v>
      </c>
      <c r="G17" s="184">
        <v>1.3070699364718279</v>
      </c>
    </row>
    <row r="18" spans="2:7">
      <c r="B18" s="40" t="s">
        <v>21</v>
      </c>
      <c r="C18" s="184">
        <v>3.6613356036500777</v>
      </c>
      <c r="D18" s="184">
        <v>4.07255313850672</v>
      </c>
      <c r="E18" s="184">
        <v>4.4602869431390593</v>
      </c>
      <c r="F18" s="184">
        <v>4.9127689972657045</v>
      </c>
      <c r="G18" s="184">
        <v>5.4427445791934099</v>
      </c>
    </row>
    <row r="19" spans="2:7">
      <c r="B19" s="40" t="s">
        <v>22</v>
      </c>
      <c r="C19" s="184">
        <v>0.97002975721150131</v>
      </c>
      <c r="D19" s="184">
        <v>0.98195841027446895</v>
      </c>
      <c r="E19" s="184">
        <v>1.0014505934782774</v>
      </c>
      <c r="F19" s="184">
        <v>1.0235042096422349</v>
      </c>
      <c r="G19" s="184">
        <v>1.0484558520940737</v>
      </c>
    </row>
    <row r="20" spans="2:7">
      <c r="B20" s="40" t="s">
        <v>23</v>
      </c>
      <c r="C20" s="184">
        <v>21.67272066764717</v>
      </c>
      <c r="D20" s="184">
        <v>20.784665074110528</v>
      </c>
      <c r="E20" s="184">
        <v>19.51234561067168</v>
      </c>
      <c r="F20" s="184">
        <v>19.171934647902248</v>
      </c>
      <c r="G20" s="184">
        <v>18.68932952616095</v>
      </c>
    </row>
    <row r="21" spans="2:7">
      <c r="B21" s="180" t="s">
        <v>13</v>
      </c>
      <c r="C21" s="181"/>
      <c r="D21" s="181"/>
      <c r="E21" s="182"/>
      <c r="F21" s="182"/>
      <c r="G21" s="183"/>
    </row>
    <row r="22" spans="2:7">
      <c r="B22" s="187" t="s">
        <v>24</v>
      </c>
      <c r="C22" s="184">
        <v>2.9127232680659838</v>
      </c>
      <c r="D22" s="184">
        <v>3.2551708282750194</v>
      </c>
      <c r="E22" s="184">
        <v>3.5882954907616371</v>
      </c>
      <c r="F22" s="184">
        <v>3.9370580226700871</v>
      </c>
      <c r="G22" s="184">
        <v>4.2908560728115441</v>
      </c>
    </row>
    <row r="23" spans="2:7">
      <c r="B23" s="187" t="s">
        <v>238</v>
      </c>
      <c r="C23" s="184">
        <v>1.6655218493029531</v>
      </c>
      <c r="D23" s="184">
        <v>1.7813829054020793</v>
      </c>
      <c r="E23" s="184">
        <v>1.9152415210785652</v>
      </c>
      <c r="F23" s="184">
        <v>2.0535679470693897</v>
      </c>
      <c r="G23" s="184">
        <v>2.1952953374432056</v>
      </c>
    </row>
    <row r="24" spans="2:7">
      <c r="B24" s="187" t="s">
        <v>239</v>
      </c>
      <c r="C24" s="184">
        <v>3.8166359343078824</v>
      </c>
      <c r="D24" s="184">
        <v>4.7020317364184132</v>
      </c>
      <c r="E24" s="184">
        <v>5.1926400929665748</v>
      </c>
      <c r="F24" s="184">
        <v>5.6351943711817238</v>
      </c>
      <c r="G24" s="184">
        <v>6.1481554985558695</v>
      </c>
    </row>
    <row r="25" spans="2:7">
      <c r="B25" s="187" t="s">
        <v>27</v>
      </c>
      <c r="C25" s="184">
        <v>6.845887815518112</v>
      </c>
      <c r="D25" s="184">
        <v>6.3956355916724412</v>
      </c>
      <c r="E25" s="184">
        <v>6.1860377694173501</v>
      </c>
      <c r="F25" s="184">
        <v>5.6689005161865804</v>
      </c>
      <c r="G25" s="184">
        <v>5.4177227158101484</v>
      </c>
    </row>
    <row r="26" spans="2:7">
      <c r="B26" s="187" t="s">
        <v>28</v>
      </c>
      <c r="C26" s="184">
        <v>1.8245962457538685</v>
      </c>
      <c r="D26" s="184">
        <v>1.902505613824492</v>
      </c>
      <c r="E26" s="184">
        <v>1.990451176079159</v>
      </c>
      <c r="F26" s="184">
        <v>2.0729577294574342</v>
      </c>
      <c r="G26" s="184">
        <v>2.1619575879075392</v>
      </c>
    </row>
    <row r="27" spans="2:7">
      <c r="B27" s="187" t="s">
        <v>240</v>
      </c>
      <c r="C27" s="184">
        <v>17.855295869650771</v>
      </c>
      <c r="D27" s="184">
        <v>19.088815435160917</v>
      </c>
      <c r="E27" s="184">
        <v>20.243147428337487</v>
      </c>
      <c r="F27" s="184">
        <v>20.746457056273432</v>
      </c>
      <c r="G27" s="184">
        <v>22.018111509939345</v>
      </c>
    </row>
    <row r="28" spans="2:7">
      <c r="B28" s="187" t="s">
        <v>369</v>
      </c>
      <c r="C28" s="184">
        <v>0</v>
      </c>
      <c r="D28" s="184">
        <v>0</v>
      </c>
      <c r="E28" s="184">
        <v>0</v>
      </c>
      <c r="F28" s="184">
        <v>0</v>
      </c>
      <c r="G28" s="184">
        <v>0</v>
      </c>
    </row>
    <row r="29" spans="2:7">
      <c r="B29" s="177" t="s">
        <v>241</v>
      </c>
      <c r="C29" s="194">
        <v>103.28238852636663</v>
      </c>
      <c r="D29" s="194">
        <v>114.85417636921981</v>
      </c>
      <c r="E29" s="194">
        <v>123.5418214855829</v>
      </c>
      <c r="F29" s="194">
        <v>131.89382964808016</v>
      </c>
      <c r="G29" s="195">
        <v>141.82530391080297</v>
      </c>
    </row>
    <row r="31" spans="2:7">
      <c r="B31" s="190" t="s">
        <v>370</v>
      </c>
      <c r="C31" s="45" t="s">
        <v>371</v>
      </c>
      <c r="E31" s="191"/>
      <c r="F31" s="191"/>
    </row>
    <row r="32" spans="2:7">
      <c r="C32" s="45" t="s">
        <v>372</v>
      </c>
    </row>
    <row r="33" spans="3:7">
      <c r="C33" s="162" t="s">
        <v>373</v>
      </c>
      <c r="D33" s="162"/>
      <c r="G33" s="162"/>
    </row>
  </sheetData>
  <hyperlinks>
    <hyperlink ref="C33" r:id="rId1" xr:uid="{00000000-0004-0000-2500-000000000000}"/>
  </hyperlinks>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6" tint="0.59999389629810485"/>
  </sheetPr>
  <dimension ref="A1:T185"/>
  <sheetViews>
    <sheetView workbookViewId="0"/>
  </sheetViews>
  <sheetFormatPr baseColWidth="10" defaultColWidth="8.83203125" defaultRowHeight="15"/>
  <cols>
    <col min="1" max="1" width="16.33203125" customWidth="1"/>
    <col min="2" max="2" width="17.1640625" style="45" customWidth="1"/>
    <col min="3" max="3" width="10.5" style="45" customWidth="1"/>
    <col min="4" max="4" width="9" style="45" bestFit="1" customWidth="1"/>
    <col min="5" max="5" width="12" style="45" bestFit="1" customWidth="1"/>
    <col min="6" max="12" width="9" style="45" bestFit="1" customWidth="1"/>
    <col min="13" max="13" width="12" style="45" bestFit="1" customWidth="1"/>
    <col min="14" max="15" width="9" style="45" bestFit="1" customWidth="1"/>
    <col min="16" max="19" width="12" style="45" bestFit="1" customWidth="1"/>
    <col min="20" max="16384" width="8.83203125" style="45"/>
  </cols>
  <sheetData>
    <row r="1" spans="1:20" s="40" customFormat="1">
      <c r="A1"/>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1.7198657940429653E-2</v>
      </c>
      <c r="N54" s="70">
        <v>0</v>
      </c>
      <c r="O54" s="70">
        <v>0</v>
      </c>
      <c r="P54" s="70">
        <v>0</v>
      </c>
      <c r="Q54" s="70">
        <v>6.2834054311382056E-3</v>
      </c>
      <c r="R54" s="70">
        <v>0</v>
      </c>
      <c r="S54" s="70">
        <v>2.3482063371567861E-2</v>
      </c>
    </row>
    <row r="55" spans="1:19">
      <c r="A55" t="s">
        <v>228</v>
      </c>
      <c r="B55" s="69" t="s">
        <v>94</v>
      </c>
      <c r="C55" s="70">
        <v>7.7645253486404104E-4</v>
      </c>
      <c r="D55" s="70">
        <v>0</v>
      </c>
      <c r="E55" s="70">
        <v>2.1204134888250905E-3</v>
      </c>
      <c r="F55" s="70">
        <v>0.86336402238237264</v>
      </c>
      <c r="G55" s="70">
        <v>1.5663163977185399E-2</v>
      </c>
      <c r="H55" s="70">
        <v>0</v>
      </c>
      <c r="I55" s="70">
        <v>0</v>
      </c>
      <c r="J55" s="70">
        <v>7.4790028487030022E-2</v>
      </c>
      <c r="K55" s="70">
        <v>0</v>
      </c>
      <c r="L55" s="70">
        <v>0.61595962739442633</v>
      </c>
      <c r="M55" s="70">
        <v>1.2619976848030835E-2</v>
      </c>
      <c r="N55" s="70">
        <v>0</v>
      </c>
      <c r="O55" s="70">
        <v>4.5491923862392564E-2</v>
      </c>
      <c r="P55" s="70">
        <v>5.5607665024405908E-2</v>
      </c>
      <c r="Q55" s="70">
        <v>3.7411913028918466E-3</v>
      </c>
      <c r="R55" s="70">
        <v>0.39924266388857371</v>
      </c>
      <c r="S55" s="70">
        <v>2.0893771291909982</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0.18207708478795864</v>
      </c>
      <c r="Q56" s="70">
        <v>0</v>
      </c>
      <c r="R56" s="70">
        <v>0.56315642625597206</v>
      </c>
      <c r="S56" s="70">
        <v>0.74523351104393099</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3.13299585953652E-3</v>
      </c>
      <c r="O57" s="70">
        <v>7.3760183849717997E-2</v>
      </c>
      <c r="P57" s="70">
        <v>0</v>
      </c>
      <c r="Q57" s="70">
        <v>0</v>
      </c>
      <c r="R57" s="70">
        <v>0</v>
      </c>
      <c r="S57" s="70">
        <v>0.13526293345451679</v>
      </c>
    </row>
    <row r="58" spans="1:19">
      <c r="A58" t="s">
        <v>228</v>
      </c>
      <c r="B58" s="69" t="s">
        <v>97</v>
      </c>
      <c r="C58" s="70">
        <v>0</v>
      </c>
      <c r="D58" s="70">
        <v>0</v>
      </c>
      <c r="E58" s="70">
        <v>0</v>
      </c>
      <c r="F58" s="70">
        <v>0</v>
      </c>
      <c r="G58" s="70">
        <v>0</v>
      </c>
      <c r="H58" s="70">
        <v>3.0692084734321458E-3</v>
      </c>
      <c r="I58" s="70">
        <v>0</v>
      </c>
      <c r="J58" s="70">
        <v>0</v>
      </c>
      <c r="K58" s="70">
        <v>0</v>
      </c>
      <c r="L58" s="70">
        <v>0</v>
      </c>
      <c r="M58" s="70">
        <v>0</v>
      </c>
      <c r="N58" s="70">
        <v>0</v>
      </c>
      <c r="O58" s="70">
        <v>5.08578303868992E-2</v>
      </c>
      <c r="P58" s="70">
        <v>1.4371690470833254E-3</v>
      </c>
      <c r="Q58" s="70">
        <v>3.1431782174105166E-4</v>
      </c>
      <c r="R58" s="70">
        <v>4.4864045179948908E-2</v>
      </c>
      <c r="S58" s="70">
        <v>0.10054257090910435</v>
      </c>
    </row>
    <row r="59" spans="1:19">
      <c r="A59" t="s">
        <v>228</v>
      </c>
      <c r="B59" s="69" t="s">
        <v>98</v>
      </c>
      <c r="C59" s="70">
        <v>0</v>
      </c>
      <c r="D59" s="70">
        <v>2.9472310816641534E-2</v>
      </c>
      <c r="E59" s="70">
        <v>0</v>
      </c>
      <c r="F59" s="70">
        <v>0.53708194622221916</v>
      </c>
      <c r="G59" s="70">
        <v>1.7660128120939127E-2</v>
      </c>
      <c r="H59" s="70">
        <v>0</v>
      </c>
      <c r="I59" s="70">
        <v>0</v>
      </c>
      <c r="J59" s="70">
        <v>0.41238561362358855</v>
      </c>
      <c r="K59" s="70">
        <v>0</v>
      </c>
      <c r="L59" s="70">
        <v>0</v>
      </c>
      <c r="M59" s="70">
        <v>0</v>
      </c>
      <c r="N59" s="70">
        <v>9.5988894631168949E-3</v>
      </c>
      <c r="O59" s="70">
        <v>7.1502047401427626E-2</v>
      </c>
      <c r="P59" s="70">
        <v>1.0326636586224264E-2</v>
      </c>
      <c r="Q59" s="70">
        <v>0.21113449328019782</v>
      </c>
      <c r="R59" s="70">
        <v>0.49686260794951864</v>
      </c>
      <c r="S59" s="70">
        <v>1.7960246734638745</v>
      </c>
    </row>
    <row r="60" spans="1:19">
      <c r="A60" t="s">
        <v>230</v>
      </c>
      <c r="B60" s="69" t="s">
        <v>99</v>
      </c>
      <c r="C60" s="70">
        <v>1.8421232724522424E-3</v>
      </c>
      <c r="D60" s="70">
        <v>4.9967379704034795E-2</v>
      </c>
      <c r="E60" s="70">
        <v>0.13782085589820253</v>
      </c>
      <c r="F60" s="70">
        <v>1.7380557001547883</v>
      </c>
      <c r="G60" s="70">
        <v>0</v>
      </c>
      <c r="H60" s="70">
        <v>0</v>
      </c>
      <c r="I60" s="70">
        <v>0.26947794058097757</v>
      </c>
      <c r="J60" s="70">
        <v>0.78728403642853606</v>
      </c>
      <c r="K60" s="70">
        <v>0.26113140000000001</v>
      </c>
      <c r="L60" s="70">
        <v>5.2491471474899418</v>
      </c>
      <c r="M60" s="70">
        <v>0.60040123259408074</v>
      </c>
      <c r="N60" s="70">
        <v>0.30924206187403319</v>
      </c>
      <c r="O60" s="70">
        <v>0.63661598343064318</v>
      </c>
      <c r="P60" s="70">
        <v>0.11805579973086833</v>
      </c>
      <c r="Q60" s="70">
        <v>0.41550662450993148</v>
      </c>
      <c r="R60" s="70">
        <v>0.56380720620507208</v>
      </c>
      <c r="S60" s="70">
        <v>11.138355491873561</v>
      </c>
    </row>
    <row r="61" spans="1:19">
      <c r="A61" t="s">
        <v>228</v>
      </c>
      <c r="B61" s="69" t="s">
        <v>101</v>
      </c>
      <c r="C61" s="70">
        <v>4.9025420665314151E-4</v>
      </c>
      <c r="D61" s="70">
        <v>0.63274241075227078</v>
      </c>
      <c r="E61" s="70">
        <v>2.0592993047166025E-2</v>
      </c>
      <c r="F61" s="70">
        <v>4.8823241064903389</v>
      </c>
      <c r="G61" s="70">
        <v>0.86639028657331463</v>
      </c>
      <c r="H61" s="70">
        <v>0.1665883870300823</v>
      </c>
      <c r="I61" s="70">
        <v>0</v>
      </c>
      <c r="J61" s="70">
        <v>6.0309177997519114E-2</v>
      </c>
      <c r="K61" s="70">
        <v>2.4598776055020699E-2</v>
      </c>
      <c r="L61" s="70">
        <v>0.23839904561063108</v>
      </c>
      <c r="M61" s="70">
        <v>0.5128876314755999</v>
      </c>
      <c r="N61" s="70">
        <v>0.20068805709673665</v>
      </c>
      <c r="O61" s="70">
        <v>0.31713365710175001</v>
      </c>
      <c r="P61" s="70">
        <v>0.15848115864122292</v>
      </c>
      <c r="Q61" s="70">
        <v>0.32884432991387325</v>
      </c>
      <c r="R61" s="70">
        <v>0.61346821403711438</v>
      </c>
      <c r="S61" s="70">
        <v>9.0239384860292837</v>
      </c>
    </row>
    <row r="62" spans="1:19">
      <c r="A62" t="s">
        <v>228</v>
      </c>
      <c r="B62" s="69" t="s">
        <v>102</v>
      </c>
      <c r="C62" s="70">
        <v>6.0366267656541683E-2</v>
      </c>
      <c r="D62" s="70">
        <v>0</v>
      </c>
      <c r="E62" s="70">
        <v>0.13137041429796339</v>
      </c>
      <c r="F62" s="70">
        <v>3.3618247826537218</v>
      </c>
      <c r="G62" s="70">
        <v>0</v>
      </c>
      <c r="H62" s="70">
        <v>0</v>
      </c>
      <c r="I62" s="70">
        <v>0</v>
      </c>
      <c r="J62" s="70">
        <v>0.75750428979879714</v>
      </c>
      <c r="K62" s="70">
        <v>4.7220255750374251E-3</v>
      </c>
      <c r="L62" s="70">
        <v>0.28846212456062759</v>
      </c>
      <c r="M62" s="70">
        <v>1.9643700742214332E-2</v>
      </c>
      <c r="N62" s="70">
        <v>1.0220536996524698E-2</v>
      </c>
      <c r="O62" s="70">
        <v>0.12488432171502861</v>
      </c>
      <c r="P62" s="70">
        <v>7.0867420335448905E-2</v>
      </c>
      <c r="Q62" s="70">
        <v>3.021259905817697E-4</v>
      </c>
      <c r="R62" s="70">
        <v>1.1112706108171722E-3</v>
      </c>
      <c r="S62" s="70">
        <v>4.8312792809333018</v>
      </c>
    </row>
    <row r="63" spans="1:19">
      <c r="A63" t="s">
        <v>228</v>
      </c>
      <c r="B63" s="69" t="s">
        <v>103</v>
      </c>
      <c r="C63" s="70">
        <v>5.8868882223081967E-2</v>
      </c>
      <c r="D63" s="70">
        <v>0</v>
      </c>
      <c r="E63" s="70">
        <v>3.2842603574490814E-2</v>
      </c>
      <c r="F63" s="70">
        <v>3.461002742211658</v>
      </c>
      <c r="G63" s="70">
        <v>0</v>
      </c>
      <c r="H63" s="70">
        <v>0</v>
      </c>
      <c r="I63" s="70">
        <v>0</v>
      </c>
      <c r="J63" s="70">
        <v>2.5050009110399785E-2</v>
      </c>
      <c r="K63" s="70">
        <v>0</v>
      </c>
      <c r="L63" s="70">
        <v>7.2115531140156897E-2</v>
      </c>
      <c r="M63" s="70">
        <v>0.44732301004094577</v>
      </c>
      <c r="N63" s="70">
        <v>9.1243584831701696E-4</v>
      </c>
      <c r="O63" s="70">
        <v>5.4156050291006785E-2</v>
      </c>
      <c r="P63" s="70">
        <v>1.959768217883151E-2</v>
      </c>
      <c r="Q63" s="70">
        <v>0.11756681365972155</v>
      </c>
      <c r="R63" s="70">
        <v>0.48047423719026838</v>
      </c>
      <c r="S63" s="70">
        <v>4.7699099974688863</v>
      </c>
    </row>
    <row r="64" spans="1:19">
      <c r="A64" t="s">
        <v>228</v>
      </c>
      <c r="B64" s="69" t="s">
        <v>104</v>
      </c>
      <c r="C64" s="70">
        <v>0</v>
      </c>
      <c r="D64" s="70">
        <v>0</v>
      </c>
      <c r="E64" s="70">
        <v>3.9718843384915437E-2</v>
      </c>
      <c r="F64" s="70">
        <v>0</v>
      </c>
      <c r="G64" s="70">
        <v>0</v>
      </c>
      <c r="H64" s="70">
        <v>8.9385877373357459E-4</v>
      </c>
      <c r="I64" s="70">
        <v>0.20210845543573325</v>
      </c>
      <c r="J64" s="70">
        <v>0</v>
      </c>
      <c r="K64" s="70">
        <v>0</v>
      </c>
      <c r="L64" s="70">
        <v>0</v>
      </c>
      <c r="M64" s="70">
        <v>0</v>
      </c>
      <c r="N64" s="70">
        <v>0.153618241101661</v>
      </c>
      <c r="O64" s="70">
        <v>0.2353881426700779</v>
      </c>
      <c r="P64" s="70">
        <v>3.0120230860062436E-2</v>
      </c>
      <c r="Q64" s="70">
        <v>4.9162613001607625E-4</v>
      </c>
      <c r="R64" s="70">
        <v>0.27537237261394321</v>
      </c>
      <c r="S64" s="70">
        <v>0.93771177097013947</v>
      </c>
    </row>
    <row r="65" spans="1:19">
      <c r="A65" t="s">
        <v>228</v>
      </c>
      <c r="B65" s="69" t="s">
        <v>105</v>
      </c>
      <c r="C65" s="70">
        <v>1.8251280880821869E-2</v>
      </c>
      <c r="D65" s="70">
        <v>0.44117334025767885</v>
      </c>
      <c r="E65" s="70">
        <v>0</v>
      </c>
      <c r="F65" s="70">
        <v>0.86195151699620709</v>
      </c>
      <c r="G65" s="70">
        <v>0.60017561414463927</v>
      </c>
      <c r="H65" s="70">
        <v>0.11770370863925858</v>
      </c>
      <c r="I65" s="70">
        <v>0</v>
      </c>
      <c r="J65" s="70">
        <v>2.3468080683566761E-2</v>
      </c>
      <c r="K65" s="70">
        <v>0.19584855000000001</v>
      </c>
      <c r="L65" s="70">
        <v>8.7214324542792099E-2</v>
      </c>
      <c r="M65" s="70">
        <v>3.9800474300846211E-3</v>
      </c>
      <c r="N65" s="70">
        <v>0.2110626435448435</v>
      </c>
      <c r="O65" s="70">
        <v>0.19099860536992685</v>
      </c>
      <c r="P65" s="70">
        <v>4.1919587332345576E-2</v>
      </c>
      <c r="Q65" s="70">
        <v>0.14959161929262788</v>
      </c>
      <c r="R65" s="70">
        <v>0.10570858658494497</v>
      </c>
      <c r="S65" s="70">
        <v>3.0490475056997468</v>
      </c>
    </row>
    <row r="66" spans="1:19">
      <c r="A66" t="s">
        <v>228</v>
      </c>
      <c r="B66" s="69" t="s">
        <v>106</v>
      </c>
      <c r="C66" s="70">
        <v>0</v>
      </c>
      <c r="D66" s="70">
        <v>3.1354632474613897E-3</v>
      </c>
      <c r="E66" s="70">
        <v>0</v>
      </c>
      <c r="F66" s="70">
        <v>0</v>
      </c>
      <c r="G66" s="70">
        <v>1.3115520839410699E-2</v>
      </c>
      <c r="H66" s="70">
        <v>3.9857073484399208E-2</v>
      </c>
      <c r="I66" s="70">
        <v>0</v>
      </c>
      <c r="J66" s="70">
        <v>0</v>
      </c>
      <c r="K66" s="70">
        <v>1.6631440594236935E-3</v>
      </c>
      <c r="L66" s="70">
        <v>0</v>
      </c>
      <c r="M66" s="70">
        <v>0</v>
      </c>
      <c r="N66" s="70">
        <v>0</v>
      </c>
      <c r="O66" s="70">
        <v>3.2572393347300332E-2</v>
      </c>
      <c r="P66" s="70">
        <v>7.4798313428210417E-3</v>
      </c>
      <c r="Q66" s="70">
        <v>1.0540669935366509E-2</v>
      </c>
      <c r="R66" s="70">
        <v>0</v>
      </c>
      <c r="S66" s="70">
        <v>0.1083640962561816</v>
      </c>
    </row>
    <row r="67" spans="1:19">
      <c r="A67" t="s">
        <v>228</v>
      </c>
      <c r="B67" s="69" t="s">
        <v>107</v>
      </c>
      <c r="C67" s="70">
        <v>0</v>
      </c>
      <c r="D67" s="70">
        <v>0</v>
      </c>
      <c r="E67" s="70">
        <v>0</v>
      </c>
      <c r="F67" s="70">
        <v>0</v>
      </c>
      <c r="G67" s="70">
        <v>2.2334511597098095E-2</v>
      </c>
      <c r="H67" s="70">
        <v>0</v>
      </c>
      <c r="I67" s="70">
        <v>0</v>
      </c>
      <c r="J67" s="70">
        <v>0</v>
      </c>
      <c r="K67" s="70">
        <v>0</v>
      </c>
      <c r="L67" s="70">
        <v>0</v>
      </c>
      <c r="M67" s="70">
        <v>0</v>
      </c>
      <c r="N67" s="70">
        <v>1.4353882374968929E-2</v>
      </c>
      <c r="O67" s="70">
        <v>1.5915045025036711E-3</v>
      </c>
      <c r="P67" s="70">
        <v>0.15555813194296864</v>
      </c>
      <c r="Q67" s="70">
        <v>0</v>
      </c>
      <c r="R67" s="70">
        <v>4.6878875053478986E-2</v>
      </c>
      <c r="S67" s="70">
        <v>0.24071690547101809</v>
      </c>
    </row>
    <row r="68" spans="1:19">
      <c r="A68" t="s">
        <v>228</v>
      </c>
      <c r="B68" s="69" t="s">
        <v>108</v>
      </c>
      <c r="C68" s="70">
        <v>0</v>
      </c>
      <c r="D68" s="70">
        <v>7.9955968378977449E-3</v>
      </c>
      <c r="E68" s="70">
        <v>0</v>
      </c>
      <c r="F68" s="70">
        <v>0</v>
      </c>
      <c r="G68" s="70">
        <v>0.22933633552531507</v>
      </c>
      <c r="H68" s="70">
        <v>0</v>
      </c>
      <c r="I68" s="70">
        <v>0</v>
      </c>
      <c r="J68" s="70">
        <v>0</v>
      </c>
      <c r="K68" s="70">
        <v>4.2411051678770684E-3</v>
      </c>
      <c r="L68" s="70">
        <v>0</v>
      </c>
      <c r="M68" s="70">
        <v>0</v>
      </c>
      <c r="N68" s="70">
        <v>2.4279114568716564E-2</v>
      </c>
      <c r="O68" s="70">
        <v>2.2612966964501435E-3</v>
      </c>
      <c r="P68" s="70">
        <v>1.4702316311271391E-3</v>
      </c>
      <c r="Q68" s="70">
        <v>5.6060172762160132E-3</v>
      </c>
      <c r="R68" s="70">
        <v>0.27404008935838542</v>
      </c>
      <c r="S68" s="70">
        <v>0.54922978706198933</v>
      </c>
    </row>
    <row r="69" spans="1:19">
      <c r="A69" t="s">
        <v>228</v>
      </c>
      <c r="B69" s="69" t="s">
        <v>109</v>
      </c>
      <c r="C69" s="70">
        <v>0</v>
      </c>
      <c r="D69" s="70">
        <v>0.13980999318237353</v>
      </c>
      <c r="E69" s="70">
        <v>1.156748945191588E-2</v>
      </c>
      <c r="F69" s="70">
        <v>0</v>
      </c>
      <c r="G69" s="70">
        <v>0</v>
      </c>
      <c r="H69" s="70">
        <v>0</v>
      </c>
      <c r="I69" s="70">
        <v>0</v>
      </c>
      <c r="J69" s="70">
        <v>0</v>
      </c>
      <c r="K69" s="70">
        <v>0</v>
      </c>
      <c r="L69" s="70">
        <v>0</v>
      </c>
      <c r="M69" s="70">
        <v>0</v>
      </c>
      <c r="N69" s="70">
        <v>3.030137573243108E-3</v>
      </c>
      <c r="O69" s="70">
        <v>8.7684363731031834E-2</v>
      </c>
      <c r="P69" s="70">
        <v>8.1942884084506007E-3</v>
      </c>
      <c r="Q69" s="70">
        <v>4.74488970052378E-3</v>
      </c>
      <c r="R69" s="70">
        <v>6.7235399357734593E-4</v>
      </c>
      <c r="S69" s="70">
        <v>0.25570351604111607</v>
      </c>
    </row>
    <row r="70" spans="1:19">
      <c r="A70" t="s">
        <v>228</v>
      </c>
      <c r="B70" s="69" t="s">
        <v>110</v>
      </c>
      <c r="C70" s="70">
        <v>5.3153989663515533E-3</v>
      </c>
      <c r="D70" s="70">
        <v>0</v>
      </c>
      <c r="E70" s="70">
        <v>3.0235525673987795E-3</v>
      </c>
      <c r="F70" s="70">
        <v>0</v>
      </c>
      <c r="G70" s="70">
        <v>0</v>
      </c>
      <c r="H70" s="70">
        <v>0</v>
      </c>
      <c r="I70" s="70">
        <v>0</v>
      </c>
      <c r="J70" s="70">
        <v>0</v>
      </c>
      <c r="K70" s="70">
        <v>7.4159427573454006E-2</v>
      </c>
      <c r="L70" s="70">
        <v>0.90371260456818536</v>
      </c>
      <c r="M70" s="70">
        <v>0</v>
      </c>
      <c r="N70" s="70">
        <v>5.2984601655847841E-2</v>
      </c>
      <c r="O70" s="70">
        <v>5.8784654301081263E-2</v>
      </c>
      <c r="P70" s="70">
        <v>8.139158919142675E-2</v>
      </c>
      <c r="Q70" s="70">
        <v>0</v>
      </c>
      <c r="R70" s="70">
        <v>0.25743672075528456</v>
      </c>
      <c r="S70" s="70">
        <v>1.4368085495790197</v>
      </c>
    </row>
    <row r="71" spans="1:19">
      <c r="A71" t="s">
        <v>228</v>
      </c>
      <c r="B71" s="69" t="s">
        <v>111</v>
      </c>
      <c r="C71" s="70">
        <v>1.1071637997135397E-3</v>
      </c>
      <c r="D71" s="70">
        <v>0</v>
      </c>
      <c r="E71" s="70">
        <v>0</v>
      </c>
      <c r="F71" s="70">
        <v>0</v>
      </c>
      <c r="G71" s="70">
        <v>0</v>
      </c>
      <c r="H71" s="70">
        <v>0</v>
      </c>
      <c r="I71" s="70">
        <v>0</v>
      </c>
      <c r="J71" s="70">
        <v>0</v>
      </c>
      <c r="K71" s="70">
        <v>0</v>
      </c>
      <c r="L71" s="70">
        <v>0</v>
      </c>
      <c r="M71" s="70">
        <v>0</v>
      </c>
      <c r="N71" s="70">
        <v>0</v>
      </c>
      <c r="O71" s="70">
        <v>1.3593150684880762E-2</v>
      </c>
      <c r="P71" s="70">
        <v>4.2012947599494588E-3</v>
      </c>
      <c r="Q71" s="70">
        <v>0</v>
      </c>
      <c r="R71" s="70">
        <v>0</v>
      </c>
      <c r="S71" s="70">
        <v>1.890160924455131E-2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1.2663261500120537E-2</v>
      </c>
      <c r="P72" s="70">
        <v>0.13466264838663378</v>
      </c>
      <c r="Q72" s="70">
        <v>0</v>
      </c>
      <c r="R72" s="70">
        <v>0</v>
      </c>
      <c r="S72" s="70">
        <v>0.14732590988675298</v>
      </c>
    </row>
    <row r="73" spans="1:19">
      <c r="A73" t="s">
        <v>228</v>
      </c>
      <c r="B73" s="69" t="s">
        <v>113</v>
      </c>
      <c r="C73" s="70">
        <v>0</v>
      </c>
      <c r="D73" s="70">
        <v>0</v>
      </c>
      <c r="E73" s="70">
        <v>2.9497708882105456E-2</v>
      </c>
      <c r="F73" s="70">
        <v>0</v>
      </c>
      <c r="G73" s="70">
        <v>0</v>
      </c>
      <c r="H73" s="70">
        <v>0</v>
      </c>
      <c r="I73" s="70">
        <v>0</v>
      </c>
      <c r="J73" s="70">
        <v>0</v>
      </c>
      <c r="K73" s="70">
        <v>0</v>
      </c>
      <c r="L73" s="70">
        <v>6.4770837629420264E-2</v>
      </c>
      <c r="M73" s="70">
        <v>0</v>
      </c>
      <c r="N73" s="70">
        <v>0</v>
      </c>
      <c r="O73" s="70">
        <v>0</v>
      </c>
      <c r="P73" s="70">
        <v>2.2586979709875443E-2</v>
      </c>
      <c r="Q73" s="70">
        <v>0</v>
      </c>
      <c r="R73" s="70">
        <v>0.80306748799090322</v>
      </c>
      <c r="S73" s="70">
        <v>0.91992301421230138</v>
      </c>
    </row>
    <row r="74" spans="1:19">
      <c r="A74" t="s">
        <v>228</v>
      </c>
      <c r="B74" s="69" t="s">
        <v>114</v>
      </c>
      <c r="C74" s="70">
        <v>1.3554548024741486E-2</v>
      </c>
      <c r="D74" s="70">
        <v>0</v>
      </c>
      <c r="E74" s="70">
        <v>0.5157931998466172</v>
      </c>
      <c r="F74" s="70">
        <v>0</v>
      </c>
      <c r="G74" s="70">
        <v>0</v>
      </c>
      <c r="H74" s="70">
        <v>0</v>
      </c>
      <c r="I74" s="70">
        <v>0</v>
      </c>
      <c r="J74" s="70">
        <v>0</v>
      </c>
      <c r="K74" s="70">
        <v>0</v>
      </c>
      <c r="L74" s="70">
        <v>0</v>
      </c>
      <c r="M74" s="70">
        <v>5.4508030130733243E-3</v>
      </c>
      <c r="N74" s="70">
        <v>0</v>
      </c>
      <c r="O74" s="70">
        <v>0.22142818602444203</v>
      </c>
      <c r="P74" s="70">
        <v>0.21601878079947667</v>
      </c>
      <c r="Q74" s="70">
        <v>0</v>
      </c>
      <c r="R74" s="70">
        <v>0</v>
      </c>
      <c r="S74" s="70">
        <v>0.97224551770834466</v>
      </c>
    </row>
    <row r="75" spans="1:19">
      <c r="A75" t="s">
        <v>228</v>
      </c>
      <c r="B75" s="69" t="s">
        <v>115</v>
      </c>
      <c r="C75" s="70">
        <v>0</v>
      </c>
      <c r="D75" s="70">
        <v>0</v>
      </c>
      <c r="E75" s="70">
        <v>0</v>
      </c>
      <c r="F75" s="70">
        <v>1.1804703357181676</v>
      </c>
      <c r="G75" s="70">
        <v>0</v>
      </c>
      <c r="H75" s="70">
        <v>0</v>
      </c>
      <c r="I75" s="70">
        <v>0</v>
      </c>
      <c r="J75" s="70">
        <v>0</v>
      </c>
      <c r="K75" s="70">
        <v>0</v>
      </c>
      <c r="L75" s="70">
        <v>1.1325746596506416</v>
      </c>
      <c r="M75" s="70">
        <v>0</v>
      </c>
      <c r="N75" s="70">
        <v>0</v>
      </c>
      <c r="O75" s="70">
        <v>1.718585489301816E-3</v>
      </c>
      <c r="P75" s="70">
        <v>1.8536579114978746E-2</v>
      </c>
      <c r="Q75" s="70">
        <v>0</v>
      </c>
      <c r="R75" s="70">
        <v>0</v>
      </c>
      <c r="S75" s="70">
        <v>2.3333001599730991</v>
      </c>
    </row>
    <row r="76" spans="1:19">
      <c r="A76" t="s">
        <v>228</v>
      </c>
      <c r="B76" s="69" t="s">
        <v>116</v>
      </c>
      <c r="C76" s="70">
        <v>0.2370131092587085</v>
      </c>
      <c r="D76" s="70">
        <v>0</v>
      </c>
      <c r="E76" s="70">
        <v>0</v>
      </c>
      <c r="F76" s="70">
        <v>0</v>
      </c>
      <c r="G76" s="70">
        <v>0</v>
      </c>
      <c r="H76" s="70">
        <v>0</v>
      </c>
      <c r="I76" s="70">
        <v>0</v>
      </c>
      <c r="J76" s="70">
        <v>3.2140291578967251E-2</v>
      </c>
      <c r="K76" s="70">
        <v>0</v>
      </c>
      <c r="L76" s="70">
        <v>0</v>
      </c>
      <c r="M76" s="70">
        <v>0</v>
      </c>
      <c r="N76" s="70">
        <v>0</v>
      </c>
      <c r="O76" s="70">
        <v>0</v>
      </c>
      <c r="P76" s="70">
        <v>5.4805507065922576E-3</v>
      </c>
      <c r="Q76" s="70">
        <v>0</v>
      </c>
      <c r="R76" s="70">
        <v>0</v>
      </c>
      <c r="S76" s="70">
        <v>0.27463395154425996</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3.0050968103317643E-2</v>
      </c>
      <c r="P77" s="70">
        <v>7.9565775614565126E-4</v>
      </c>
      <c r="Q77" s="70">
        <v>0</v>
      </c>
      <c r="R77" s="70">
        <v>0</v>
      </c>
      <c r="S77" s="70">
        <v>3.084662585946063E-2</v>
      </c>
    </row>
    <row r="78" spans="1:19">
      <c r="A78" t="s">
        <v>228</v>
      </c>
      <c r="B78" s="69" t="s">
        <v>118</v>
      </c>
      <c r="C78" s="70">
        <v>0</v>
      </c>
      <c r="D78" s="70">
        <v>0</v>
      </c>
      <c r="E78" s="70">
        <v>0</v>
      </c>
      <c r="F78" s="70">
        <v>0</v>
      </c>
      <c r="G78" s="70">
        <v>0</v>
      </c>
      <c r="H78" s="70">
        <v>0</v>
      </c>
      <c r="I78" s="70">
        <v>0</v>
      </c>
      <c r="J78" s="70">
        <v>0</v>
      </c>
      <c r="K78" s="70">
        <v>0</v>
      </c>
      <c r="L78" s="70">
        <v>0</v>
      </c>
      <c r="M78" s="70">
        <v>1.9313681116583936E-4</v>
      </c>
      <c r="N78" s="70">
        <v>0</v>
      </c>
      <c r="O78" s="70">
        <v>0</v>
      </c>
      <c r="P78" s="70">
        <v>9.5832215212813487E-2</v>
      </c>
      <c r="Q78" s="70">
        <v>0</v>
      </c>
      <c r="R78" s="70">
        <v>1.2275811563977612E-4</v>
      </c>
      <c r="S78" s="70">
        <v>9.6148110139630205E-2</v>
      </c>
    </row>
    <row r="79" spans="1:19">
      <c r="A79" t="s">
        <v>228</v>
      </c>
      <c r="B79" s="69" t="s">
        <v>119</v>
      </c>
      <c r="C79" s="70">
        <v>0</v>
      </c>
      <c r="D79" s="70">
        <v>0</v>
      </c>
      <c r="E79" s="70">
        <v>0</v>
      </c>
      <c r="F79" s="70">
        <v>4.1827282286615031E-2</v>
      </c>
      <c r="G79" s="70">
        <v>0</v>
      </c>
      <c r="H79" s="70">
        <v>0</v>
      </c>
      <c r="I79" s="70">
        <v>0</v>
      </c>
      <c r="J79" s="70">
        <v>0</v>
      </c>
      <c r="K79" s="70">
        <v>0</v>
      </c>
      <c r="L79" s="70">
        <v>0</v>
      </c>
      <c r="M79" s="70">
        <v>0</v>
      </c>
      <c r="N79" s="70">
        <v>0</v>
      </c>
      <c r="O79" s="70">
        <v>0</v>
      </c>
      <c r="P79" s="70">
        <v>0</v>
      </c>
      <c r="Q79" s="70">
        <v>0</v>
      </c>
      <c r="R79" s="70">
        <v>0</v>
      </c>
      <c r="S79" s="70">
        <v>4.1827282286618583E-2</v>
      </c>
    </row>
    <row r="80" spans="1:19">
      <c r="A80" t="s">
        <v>228</v>
      </c>
      <c r="B80" s="69" t="s">
        <v>120</v>
      </c>
      <c r="C80" s="70">
        <v>0</v>
      </c>
      <c r="D80" s="70">
        <v>0</v>
      </c>
      <c r="E80" s="70">
        <v>0</v>
      </c>
      <c r="F80" s="70">
        <v>0</v>
      </c>
      <c r="G80" s="70">
        <v>0</v>
      </c>
      <c r="H80" s="70">
        <v>0</v>
      </c>
      <c r="I80" s="70">
        <v>0</v>
      </c>
      <c r="J80" s="70">
        <v>1.1388181540623599E-3</v>
      </c>
      <c r="K80" s="70">
        <v>0</v>
      </c>
      <c r="L80" s="70">
        <v>0</v>
      </c>
      <c r="M80" s="70">
        <v>0</v>
      </c>
      <c r="N80" s="70">
        <v>0</v>
      </c>
      <c r="O80" s="70">
        <v>0</v>
      </c>
      <c r="P80" s="70">
        <v>4.2071999425705719E-3</v>
      </c>
      <c r="Q80" s="70">
        <v>0</v>
      </c>
      <c r="R80" s="70">
        <v>2.1465328553542662E-3</v>
      </c>
      <c r="S80" s="70">
        <v>7.4925509519800926E-3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6.3929806198244954E-2</v>
      </c>
      <c r="S81" s="70">
        <v>6.3929806198245842E-2</v>
      </c>
    </row>
    <row r="82" spans="1:19">
      <c r="A82" t="s">
        <v>228</v>
      </c>
      <c r="B82" s="69" t="s">
        <v>122</v>
      </c>
      <c r="C82" s="70">
        <v>0</v>
      </c>
      <c r="D82" s="70">
        <v>0</v>
      </c>
      <c r="E82" s="70">
        <v>0</v>
      </c>
      <c r="F82" s="70">
        <v>0</v>
      </c>
      <c r="G82" s="70">
        <v>0</v>
      </c>
      <c r="H82" s="70">
        <v>0</v>
      </c>
      <c r="I82" s="70">
        <v>0</v>
      </c>
      <c r="J82" s="70">
        <v>0</v>
      </c>
      <c r="K82" s="70">
        <v>0</v>
      </c>
      <c r="L82" s="70">
        <v>0</v>
      </c>
      <c r="M82" s="70">
        <v>0</v>
      </c>
      <c r="N82" s="70">
        <v>1.2679253274744395E-3</v>
      </c>
      <c r="O82" s="70">
        <v>0</v>
      </c>
      <c r="P82" s="70">
        <v>7.6189736884679782E-2</v>
      </c>
      <c r="Q82" s="70">
        <v>0</v>
      </c>
      <c r="R82" s="70">
        <v>0</v>
      </c>
      <c r="S82" s="70">
        <v>7.7457662212154332E-2</v>
      </c>
    </row>
    <row r="83" spans="1:19">
      <c r="A83" t="s">
        <v>228</v>
      </c>
      <c r="B83" s="69" t="s">
        <v>123</v>
      </c>
      <c r="C83" s="70">
        <v>0</v>
      </c>
      <c r="D83" s="70">
        <v>0</v>
      </c>
      <c r="E83" s="70">
        <v>0</v>
      </c>
      <c r="F83" s="70">
        <v>0</v>
      </c>
      <c r="G83" s="70">
        <v>3.0587832242591873E-2</v>
      </c>
      <c r="H83" s="70">
        <v>0</v>
      </c>
      <c r="I83" s="70">
        <v>0</v>
      </c>
      <c r="J83" s="70">
        <v>0</v>
      </c>
      <c r="K83" s="70">
        <v>0</v>
      </c>
      <c r="L83" s="70">
        <v>0</v>
      </c>
      <c r="M83" s="70">
        <v>0</v>
      </c>
      <c r="N83" s="70">
        <v>0</v>
      </c>
      <c r="O83" s="70">
        <v>0</v>
      </c>
      <c r="P83" s="70">
        <v>6.4968256727193641E-4</v>
      </c>
      <c r="Q83" s="70">
        <v>0</v>
      </c>
      <c r="R83" s="70">
        <v>0</v>
      </c>
      <c r="S83" s="70">
        <v>3.123751480985959E-2</v>
      </c>
    </row>
    <row r="84" spans="1:19">
      <c r="A84" t="s">
        <v>228</v>
      </c>
      <c r="B84" s="69" t="s">
        <v>124</v>
      </c>
      <c r="C84" s="70">
        <v>0</v>
      </c>
      <c r="D84" s="70">
        <v>0</v>
      </c>
      <c r="E84" s="70">
        <v>0</v>
      </c>
      <c r="F84" s="70">
        <v>0</v>
      </c>
      <c r="G84" s="70">
        <v>0</v>
      </c>
      <c r="H84" s="70">
        <v>0</v>
      </c>
      <c r="I84" s="70">
        <v>0</v>
      </c>
      <c r="J84" s="70">
        <v>0</v>
      </c>
      <c r="K84" s="70">
        <v>0</v>
      </c>
      <c r="L84" s="70">
        <v>0</v>
      </c>
      <c r="M84" s="70">
        <v>3.6377223596693042E-3</v>
      </c>
      <c r="N84" s="70">
        <v>9.6362324888066286E-4</v>
      </c>
      <c r="O84" s="70">
        <v>0</v>
      </c>
      <c r="P84" s="70">
        <v>1.3792867227480077E-3</v>
      </c>
      <c r="Q84" s="70">
        <v>0</v>
      </c>
      <c r="R84" s="70">
        <v>0</v>
      </c>
      <c r="S84" s="70">
        <v>5.9806323313011944E-3</v>
      </c>
    </row>
    <row r="85" spans="1:19">
      <c r="A85" t="s">
        <v>228</v>
      </c>
      <c r="B85" s="69" t="s">
        <v>125</v>
      </c>
      <c r="C85" s="70">
        <v>0</v>
      </c>
      <c r="D85" s="70">
        <v>0</v>
      </c>
      <c r="E85" s="70">
        <v>0</v>
      </c>
      <c r="F85" s="70">
        <v>0.75872706592558359</v>
      </c>
      <c r="G85" s="70">
        <v>0</v>
      </c>
      <c r="H85" s="70">
        <v>0</v>
      </c>
      <c r="I85" s="70">
        <v>0</v>
      </c>
      <c r="J85" s="70">
        <v>0</v>
      </c>
      <c r="K85" s="70">
        <v>0</v>
      </c>
      <c r="L85" s="70">
        <v>0</v>
      </c>
      <c r="M85" s="70">
        <v>4.1921544410178591E-2</v>
      </c>
      <c r="N85" s="70">
        <v>0</v>
      </c>
      <c r="O85" s="70">
        <v>0</v>
      </c>
      <c r="P85" s="70">
        <v>0</v>
      </c>
      <c r="Q85" s="70">
        <v>1.7723203287111522E-2</v>
      </c>
      <c r="R85" s="70">
        <v>0</v>
      </c>
      <c r="S85" s="70">
        <v>0.81837181362287481</v>
      </c>
    </row>
    <row r="86" spans="1:19">
      <c r="A86" t="s">
        <v>228</v>
      </c>
      <c r="B86" s="69" t="s">
        <v>126</v>
      </c>
      <c r="C86" s="70">
        <v>0</v>
      </c>
      <c r="D86" s="70">
        <v>0</v>
      </c>
      <c r="E86" s="70">
        <v>0</v>
      </c>
      <c r="F86" s="70">
        <v>0</v>
      </c>
      <c r="G86" s="70">
        <v>0</v>
      </c>
      <c r="H86" s="70">
        <v>0</v>
      </c>
      <c r="I86" s="70">
        <v>0</v>
      </c>
      <c r="J86" s="70">
        <v>0</v>
      </c>
      <c r="K86" s="70">
        <v>0</v>
      </c>
      <c r="L86" s="70">
        <v>0</v>
      </c>
      <c r="M86" s="70">
        <v>3.3119233519399938E-2</v>
      </c>
      <c r="N86" s="70">
        <v>0</v>
      </c>
      <c r="O86" s="70">
        <v>0</v>
      </c>
      <c r="P86" s="70">
        <v>3.6134092860017564E-2</v>
      </c>
      <c r="Q86" s="70">
        <v>1.1354419674911354E-2</v>
      </c>
      <c r="R86" s="70">
        <v>0.3753067195849642</v>
      </c>
      <c r="S86" s="70">
        <v>0.45591446563929594</v>
      </c>
    </row>
    <row r="87" spans="1:19">
      <c r="A87" t="s">
        <v>228</v>
      </c>
      <c r="B87" s="69" t="s">
        <v>127</v>
      </c>
      <c r="C87" s="70">
        <v>0</v>
      </c>
      <c r="D87" s="70">
        <v>0</v>
      </c>
      <c r="E87" s="70">
        <v>0</v>
      </c>
      <c r="F87" s="70">
        <v>0</v>
      </c>
      <c r="G87" s="70">
        <v>0</v>
      </c>
      <c r="H87" s="70">
        <v>0</v>
      </c>
      <c r="I87" s="70">
        <v>0</v>
      </c>
      <c r="J87" s="70">
        <v>0</v>
      </c>
      <c r="K87" s="70">
        <v>0</v>
      </c>
      <c r="L87" s="70">
        <v>0</v>
      </c>
      <c r="M87" s="70">
        <v>7.7968165224486796E-3</v>
      </c>
      <c r="N87" s="70">
        <v>0</v>
      </c>
      <c r="O87" s="70">
        <v>0</v>
      </c>
      <c r="P87" s="70">
        <v>6.5579294619766415E-4</v>
      </c>
      <c r="Q87" s="70">
        <v>0</v>
      </c>
      <c r="R87" s="70">
        <v>0</v>
      </c>
      <c r="S87" s="70">
        <v>8.4526094686410147E-3</v>
      </c>
    </row>
    <row r="88" spans="1:19">
      <c r="A88" t="s">
        <v>228</v>
      </c>
      <c r="B88" s="69" t="s">
        <v>128</v>
      </c>
      <c r="C88" s="70">
        <v>0</v>
      </c>
      <c r="D88" s="70">
        <v>0</v>
      </c>
      <c r="E88" s="70">
        <v>0</v>
      </c>
      <c r="F88" s="70">
        <v>0.64092643374289793</v>
      </c>
      <c r="G88" s="70">
        <v>0</v>
      </c>
      <c r="H88" s="70">
        <v>0</v>
      </c>
      <c r="I88" s="70">
        <v>0</v>
      </c>
      <c r="J88" s="70">
        <v>4.6388905759999766E-3</v>
      </c>
      <c r="K88" s="70">
        <v>0</v>
      </c>
      <c r="L88" s="70">
        <v>0</v>
      </c>
      <c r="M88" s="70">
        <v>2.7646689933487067E-3</v>
      </c>
      <c r="N88" s="70">
        <v>0</v>
      </c>
      <c r="O88" s="70">
        <v>0</v>
      </c>
      <c r="P88" s="70">
        <v>0</v>
      </c>
      <c r="Q88" s="70">
        <v>0</v>
      </c>
      <c r="R88" s="70">
        <v>2.2652073241262727E-3</v>
      </c>
      <c r="S88" s="70">
        <v>0.65059520063638132</v>
      </c>
    </row>
    <row r="89" spans="1:19">
      <c r="A89" t="s">
        <v>228</v>
      </c>
      <c r="B89" s="69" t="s">
        <v>129</v>
      </c>
      <c r="C89" s="70">
        <v>0</v>
      </c>
      <c r="D89" s="70">
        <v>0</v>
      </c>
      <c r="E89" s="70">
        <v>0</v>
      </c>
      <c r="F89" s="70">
        <v>0</v>
      </c>
      <c r="G89" s="70">
        <v>0</v>
      </c>
      <c r="H89" s="70">
        <v>0</v>
      </c>
      <c r="I89" s="70">
        <v>0</v>
      </c>
      <c r="J89" s="70">
        <v>0</v>
      </c>
      <c r="K89" s="70">
        <v>0</v>
      </c>
      <c r="L89" s="70">
        <v>0</v>
      </c>
      <c r="M89" s="70">
        <v>3.1860373751735782E-2</v>
      </c>
      <c r="N89" s="70">
        <v>0</v>
      </c>
      <c r="O89" s="70">
        <v>5.4587019678129511E-2</v>
      </c>
      <c r="P89" s="70">
        <v>9.2946127834725445E-5</v>
      </c>
      <c r="Q89" s="70">
        <v>6.9224917278358777E-3</v>
      </c>
      <c r="R89" s="70">
        <v>1.3903726886505652E-2</v>
      </c>
      <c r="S89" s="70">
        <v>0.10736655817203911</v>
      </c>
    </row>
    <row r="90" spans="1:19">
      <c r="A90" t="s">
        <v>228</v>
      </c>
      <c r="B90" s="69" t="s">
        <v>130</v>
      </c>
      <c r="C90" s="70">
        <v>0</v>
      </c>
      <c r="D90" s="70">
        <v>0</v>
      </c>
      <c r="E90" s="70">
        <v>0</v>
      </c>
      <c r="F90" s="70">
        <v>0</v>
      </c>
      <c r="G90" s="70">
        <v>1.0838102873362843E-3</v>
      </c>
      <c r="H90" s="70">
        <v>0</v>
      </c>
      <c r="I90" s="70">
        <v>0</v>
      </c>
      <c r="J90" s="70">
        <v>0</v>
      </c>
      <c r="K90" s="70">
        <v>0</v>
      </c>
      <c r="L90" s="70">
        <v>0</v>
      </c>
      <c r="M90" s="70">
        <v>5.7796155082492362E-3</v>
      </c>
      <c r="N90" s="70">
        <v>0</v>
      </c>
      <c r="O90" s="70">
        <v>0</v>
      </c>
      <c r="P90" s="70">
        <v>0</v>
      </c>
      <c r="Q90" s="70">
        <v>9.945897602292586E-4</v>
      </c>
      <c r="R90" s="70">
        <v>0</v>
      </c>
      <c r="S90" s="70">
        <v>7.8580155558114484E-3</v>
      </c>
    </row>
    <row r="91" spans="1:19">
      <c r="A91" t="s">
        <v>228</v>
      </c>
      <c r="B91" s="69" t="s">
        <v>131</v>
      </c>
      <c r="C91" s="70">
        <v>0</v>
      </c>
      <c r="D91" s="70">
        <v>0</v>
      </c>
      <c r="E91" s="70">
        <v>0</v>
      </c>
      <c r="F91" s="70">
        <v>0</v>
      </c>
      <c r="G91" s="70">
        <v>0</v>
      </c>
      <c r="H91" s="70">
        <v>0</v>
      </c>
      <c r="I91" s="70">
        <v>0</v>
      </c>
      <c r="J91" s="70">
        <v>0</v>
      </c>
      <c r="K91" s="70">
        <v>0</v>
      </c>
      <c r="L91" s="70">
        <v>0</v>
      </c>
      <c r="M91" s="70">
        <v>2.1124539639886031E-2</v>
      </c>
      <c r="N91" s="70">
        <v>0</v>
      </c>
      <c r="O91" s="70">
        <v>0</v>
      </c>
      <c r="P91" s="70">
        <v>0</v>
      </c>
      <c r="Q91" s="70">
        <v>8.6293589529327086E-3</v>
      </c>
      <c r="R91" s="70">
        <v>0.34042508312906872</v>
      </c>
      <c r="S91" s="70">
        <v>0.37017898172189234</v>
      </c>
    </row>
    <row r="92" spans="1:19">
      <c r="A92" t="s">
        <v>228</v>
      </c>
      <c r="B92" s="69" t="s">
        <v>132</v>
      </c>
      <c r="C92" s="70">
        <v>0</v>
      </c>
      <c r="D92" s="70">
        <v>0</v>
      </c>
      <c r="E92" s="70">
        <v>0</v>
      </c>
      <c r="F92" s="70">
        <v>0</v>
      </c>
      <c r="G92" s="70">
        <v>0</v>
      </c>
      <c r="H92" s="70">
        <v>0</v>
      </c>
      <c r="I92" s="70">
        <v>0</v>
      </c>
      <c r="J92" s="70">
        <v>3.5255568377601243E-3</v>
      </c>
      <c r="K92" s="70">
        <v>0</v>
      </c>
      <c r="L92" s="70">
        <v>0</v>
      </c>
      <c r="M92" s="70">
        <v>4.1920428836696999E-3</v>
      </c>
      <c r="N92" s="70">
        <v>0</v>
      </c>
      <c r="O92" s="70">
        <v>4.2874222381117377E-3</v>
      </c>
      <c r="P92" s="70">
        <v>9.9412407168661288E-2</v>
      </c>
      <c r="Q92" s="70">
        <v>0</v>
      </c>
      <c r="R92" s="70">
        <v>0</v>
      </c>
      <c r="S92" s="70">
        <v>0.11141742912820263</v>
      </c>
    </row>
    <row r="93" spans="1:19">
      <c r="A93" t="s">
        <v>228</v>
      </c>
      <c r="B93" s="69" t="s">
        <v>133</v>
      </c>
      <c r="C93" s="70">
        <v>0</v>
      </c>
      <c r="D93" s="70">
        <v>0</v>
      </c>
      <c r="E93" s="70">
        <v>4.1408525235120397E-3</v>
      </c>
      <c r="F93" s="70">
        <v>0</v>
      </c>
      <c r="G93" s="70">
        <v>0</v>
      </c>
      <c r="H93" s="70">
        <v>0</v>
      </c>
      <c r="I93" s="70">
        <v>0</v>
      </c>
      <c r="J93" s="70">
        <v>0</v>
      </c>
      <c r="K93" s="70">
        <v>0</v>
      </c>
      <c r="L93" s="70">
        <v>0</v>
      </c>
      <c r="M93" s="70">
        <v>0</v>
      </c>
      <c r="N93" s="70">
        <v>0</v>
      </c>
      <c r="O93" s="70">
        <v>0</v>
      </c>
      <c r="P93" s="70">
        <v>2.3236531958792384E-5</v>
      </c>
      <c r="Q93" s="70">
        <v>2.5887117231704337E-4</v>
      </c>
      <c r="R93" s="70">
        <v>0</v>
      </c>
      <c r="S93" s="70">
        <v>4.4229602277852109E-3</v>
      </c>
    </row>
    <row r="94" spans="1:19">
      <c r="A94" t="s">
        <v>228</v>
      </c>
      <c r="B94" s="69" t="s">
        <v>134</v>
      </c>
      <c r="C94" s="70">
        <v>0</v>
      </c>
      <c r="D94" s="70">
        <v>0</v>
      </c>
      <c r="E94" s="70">
        <v>1.5110743684022987E-2</v>
      </c>
      <c r="F94" s="70">
        <v>0.48710408964461038</v>
      </c>
      <c r="G94" s="70">
        <v>0</v>
      </c>
      <c r="H94" s="70">
        <v>0</v>
      </c>
      <c r="I94" s="70">
        <v>0</v>
      </c>
      <c r="J94" s="70">
        <v>0</v>
      </c>
      <c r="K94" s="70">
        <v>0</v>
      </c>
      <c r="L94" s="70">
        <v>2.2912191653167273</v>
      </c>
      <c r="M94" s="70">
        <v>0</v>
      </c>
      <c r="N94" s="70">
        <v>0</v>
      </c>
      <c r="O94" s="70">
        <v>0</v>
      </c>
      <c r="P94" s="70">
        <v>0</v>
      </c>
      <c r="Q94" s="70">
        <v>0</v>
      </c>
      <c r="R94" s="70">
        <v>2.0889249801110843E-2</v>
      </c>
      <c r="S94" s="70">
        <v>2.8143232484464633</v>
      </c>
    </row>
    <row r="95" spans="1:19">
      <c r="A95" t="s">
        <v>228</v>
      </c>
      <c r="B95" s="69" t="s">
        <v>135</v>
      </c>
      <c r="C95" s="70">
        <v>1.5162964465768036E-3</v>
      </c>
      <c r="D95" s="70">
        <v>0</v>
      </c>
      <c r="E95" s="70">
        <v>0</v>
      </c>
      <c r="F95" s="70">
        <v>0</v>
      </c>
      <c r="G95" s="70">
        <v>0</v>
      </c>
      <c r="H95" s="70">
        <v>0</v>
      </c>
      <c r="I95" s="70">
        <v>0</v>
      </c>
      <c r="J95" s="70">
        <v>0</v>
      </c>
      <c r="K95" s="70">
        <v>0</v>
      </c>
      <c r="L95" s="70">
        <v>0</v>
      </c>
      <c r="M95" s="70">
        <v>0</v>
      </c>
      <c r="N95" s="70">
        <v>1.6900580676717514E-2</v>
      </c>
      <c r="O95" s="70">
        <v>0</v>
      </c>
      <c r="P95" s="70">
        <v>4.6137871553442178E-3</v>
      </c>
      <c r="Q95" s="70">
        <v>0</v>
      </c>
      <c r="R95" s="70">
        <v>2.9757228985607398E-3</v>
      </c>
      <c r="S95" s="70">
        <v>2.6006387177204715E-2</v>
      </c>
    </row>
    <row r="96" spans="1:19">
      <c r="A96" t="s">
        <v>228</v>
      </c>
      <c r="B96" s="69" t="s">
        <v>136</v>
      </c>
      <c r="C96" s="70">
        <v>0</v>
      </c>
      <c r="D96" s="70">
        <v>0</v>
      </c>
      <c r="E96" s="70">
        <v>0</v>
      </c>
      <c r="F96" s="70">
        <v>0</v>
      </c>
      <c r="G96" s="70">
        <v>0</v>
      </c>
      <c r="H96" s="70">
        <v>0</v>
      </c>
      <c r="I96" s="70">
        <v>0</v>
      </c>
      <c r="J96" s="70">
        <v>0</v>
      </c>
      <c r="K96" s="70">
        <v>0</v>
      </c>
      <c r="L96" s="70">
        <v>0</v>
      </c>
      <c r="M96" s="70">
        <v>0</v>
      </c>
      <c r="N96" s="70">
        <v>2.1601583115660183E-3</v>
      </c>
      <c r="O96" s="70">
        <v>0</v>
      </c>
      <c r="P96" s="70">
        <v>0</v>
      </c>
      <c r="Q96" s="70">
        <v>0</v>
      </c>
      <c r="R96" s="70">
        <v>9.5120789296823105E-3</v>
      </c>
      <c r="S96" s="70">
        <v>1.1672237241249661E-2</v>
      </c>
    </row>
    <row r="97" spans="1:19">
      <c r="A97" t="s">
        <v>228</v>
      </c>
      <c r="B97" s="69" t="s">
        <v>137</v>
      </c>
      <c r="C97" s="70">
        <v>0</v>
      </c>
      <c r="D97" s="70">
        <v>0</v>
      </c>
      <c r="E97" s="70">
        <v>0</v>
      </c>
      <c r="F97" s="70">
        <v>5.6191228490369838E-2</v>
      </c>
      <c r="G97" s="70">
        <v>0</v>
      </c>
      <c r="H97" s="70">
        <v>0</v>
      </c>
      <c r="I97" s="70">
        <v>0</v>
      </c>
      <c r="J97" s="70">
        <v>0</v>
      </c>
      <c r="K97" s="70">
        <v>0</v>
      </c>
      <c r="L97" s="70">
        <v>0</v>
      </c>
      <c r="M97" s="70">
        <v>0</v>
      </c>
      <c r="N97" s="70">
        <v>0</v>
      </c>
      <c r="O97" s="70">
        <v>1.9341669266705885E-3</v>
      </c>
      <c r="P97" s="70">
        <v>6.557929461978862E-4</v>
      </c>
      <c r="Q97" s="70">
        <v>0</v>
      </c>
      <c r="R97" s="70">
        <v>2.4714223666135737E-2</v>
      </c>
      <c r="S97" s="70">
        <v>8.3495412029364502E-2</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0.16990493554994268</v>
      </c>
      <c r="Q98" s="70">
        <v>2.2544043860424301E-2</v>
      </c>
      <c r="R98" s="70">
        <v>0</v>
      </c>
      <c r="S98" s="70">
        <v>0.19244897941037209</v>
      </c>
    </row>
    <row r="99" spans="1:19">
      <c r="A99" t="s">
        <v>228</v>
      </c>
      <c r="B99" s="69" t="s">
        <v>139</v>
      </c>
      <c r="C99" s="70">
        <v>0</v>
      </c>
      <c r="D99" s="70">
        <v>0</v>
      </c>
      <c r="E99" s="70">
        <v>0</v>
      </c>
      <c r="F99" s="70">
        <v>0</v>
      </c>
      <c r="G99" s="70">
        <v>0</v>
      </c>
      <c r="H99" s="70">
        <v>0</v>
      </c>
      <c r="I99" s="70">
        <v>0</v>
      </c>
      <c r="J99" s="70">
        <v>0</v>
      </c>
      <c r="K99" s="70">
        <v>0</v>
      </c>
      <c r="L99" s="70">
        <v>0</v>
      </c>
      <c r="M99" s="70">
        <v>4.2264023748652235E-2</v>
      </c>
      <c r="N99" s="70">
        <v>0</v>
      </c>
      <c r="O99" s="70">
        <v>1.0244469979127757E-2</v>
      </c>
      <c r="P99" s="70">
        <v>2.748032249698884E-3</v>
      </c>
      <c r="Q99" s="70">
        <v>2.5488728033091768E-3</v>
      </c>
      <c r="R99" s="70">
        <v>0</v>
      </c>
      <c r="S99" s="70">
        <v>5.7805398780793382E-2</v>
      </c>
    </row>
    <row r="100" spans="1:19">
      <c r="A100" t="s">
        <v>228</v>
      </c>
      <c r="B100" s="69" t="s">
        <v>140</v>
      </c>
      <c r="C100" s="70">
        <v>0</v>
      </c>
      <c r="D100" s="70">
        <v>0</v>
      </c>
      <c r="E100" s="70">
        <v>0</v>
      </c>
      <c r="F100" s="70">
        <v>0</v>
      </c>
      <c r="G100" s="70">
        <v>0</v>
      </c>
      <c r="H100" s="70">
        <v>0</v>
      </c>
      <c r="I100" s="70">
        <v>0</v>
      </c>
      <c r="J100" s="70">
        <v>0</v>
      </c>
      <c r="K100" s="70">
        <v>0</v>
      </c>
      <c r="L100" s="70">
        <v>0</v>
      </c>
      <c r="M100" s="70">
        <v>5.2943478592549997E-2</v>
      </c>
      <c r="N100" s="70">
        <v>3.4667149074791848E-3</v>
      </c>
      <c r="O100" s="70">
        <v>0</v>
      </c>
      <c r="P100" s="70">
        <v>6.8281045250007111E-4</v>
      </c>
      <c r="Q100" s="70">
        <v>0</v>
      </c>
      <c r="R100" s="70">
        <v>0.1173283681926911</v>
      </c>
      <c r="S100" s="70">
        <v>0.17442137214521836</v>
      </c>
    </row>
    <row r="101" spans="1:19">
      <c r="A101" t="s">
        <v>228</v>
      </c>
      <c r="B101" s="69" t="s">
        <v>141</v>
      </c>
      <c r="C101" s="70">
        <v>0</v>
      </c>
      <c r="D101" s="70">
        <v>0</v>
      </c>
      <c r="E101" s="70">
        <v>0</v>
      </c>
      <c r="F101" s="70">
        <v>0</v>
      </c>
      <c r="G101" s="70">
        <v>0</v>
      </c>
      <c r="H101" s="70">
        <v>2.1374874364673446E-2</v>
      </c>
      <c r="I101" s="70">
        <v>0</v>
      </c>
      <c r="J101" s="70">
        <v>0</v>
      </c>
      <c r="K101" s="70">
        <v>0</v>
      </c>
      <c r="L101" s="70">
        <v>0</v>
      </c>
      <c r="M101" s="70">
        <v>6.0662548182022213E-3</v>
      </c>
      <c r="N101" s="70">
        <v>1.7935290686287519E-2</v>
      </c>
      <c r="O101" s="70">
        <v>7.0635875537359283E-3</v>
      </c>
      <c r="P101" s="70">
        <v>2.2074705360752844E-4</v>
      </c>
      <c r="Q101" s="70">
        <v>3.4655891738495814E-2</v>
      </c>
      <c r="R101" s="70">
        <v>1.1003929154307954</v>
      </c>
      <c r="S101" s="70">
        <v>1.1877095616457893</v>
      </c>
    </row>
    <row r="102" spans="1:19">
      <c r="A102" t="s">
        <v>228</v>
      </c>
      <c r="B102" s="69" t="s">
        <v>142</v>
      </c>
      <c r="C102" s="70">
        <v>0</v>
      </c>
      <c r="D102" s="70">
        <v>0</v>
      </c>
      <c r="E102" s="70">
        <v>1.4672169402951685E-4</v>
      </c>
      <c r="F102" s="70">
        <v>0</v>
      </c>
      <c r="G102" s="70">
        <v>0</v>
      </c>
      <c r="H102" s="70">
        <v>0</v>
      </c>
      <c r="I102" s="70">
        <v>3.7427491747358044E-2</v>
      </c>
      <c r="J102" s="70">
        <v>0</v>
      </c>
      <c r="K102" s="70">
        <v>0</v>
      </c>
      <c r="L102" s="70">
        <v>0</v>
      </c>
      <c r="M102" s="70">
        <v>0</v>
      </c>
      <c r="N102" s="70">
        <v>1.2529262943759001E-3</v>
      </c>
      <c r="O102" s="70">
        <v>7.7857971841366336E-3</v>
      </c>
      <c r="P102" s="70">
        <v>5.4057596865892954E-3</v>
      </c>
      <c r="Q102" s="70">
        <v>1.1851035303602764E-3</v>
      </c>
      <c r="R102" s="70">
        <v>1.2628612457862509E-2</v>
      </c>
      <c r="S102" s="70">
        <v>6.5832412594716061E-2</v>
      </c>
    </row>
    <row r="103" spans="1:19">
      <c r="A103" t="s">
        <v>228</v>
      </c>
      <c r="B103" s="69" t="s">
        <v>143</v>
      </c>
      <c r="C103" s="70">
        <v>0</v>
      </c>
      <c r="D103" s="70">
        <v>0</v>
      </c>
      <c r="E103" s="70">
        <v>0</v>
      </c>
      <c r="F103" s="70">
        <v>0</v>
      </c>
      <c r="G103" s="70">
        <v>0</v>
      </c>
      <c r="H103" s="70">
        <v>0</v>
      </c>
      <c r="I103" s="70">
        <v>0</v>
      </c>
      <c r="J103" s="70">
        <v>0</v>
      </c>
      <c r="K103" s="70">
        <v>0</v>
      </c>
      <c r="L103" s="70">
        <v>0</v>
      </c>
      <c r="M103" s="70">
        <v>5.2151478845813504E-2</v>
      </c>
      <c r="N103" s="70">
        <v>1.6417203167902183E-3</v>
      </c>
      <c r="O103" s="70">
        <v>0</v>
      </c>
      <c r="P103" s="70">
        <v>1.3211383014390066E-2</v>
      </c>
      <c r="Q103" s="70">
        <v>0</v>
      </c>
      <c r="R103" s="70">
        <v>7.2630644078941486E-4</v>
      </c>
      <c r="S103" s="70">
        <v>6.7730888617781204E-2</v>
      </c>
    </row>
    <row r="104" spans="1:19">
      <c r="A104" t="s">
        <v>228</v>
      </c>
      <c r="B104" s="69" t="s">
        <v>144</v>
      </c>
      <c r="C104" s="70">
        <v>8.1069102423974582E-3</v>
      </c>
      <c r="D104" s="70">
        <v>0</v>
      </c>
      <c r="E104" s="70">
        <v>0</v>
      </c>
      <c r="F104" s="70">
        <v>0</v>
      </c>
      <c r="G104" s="70">
        <v>0</v>
      </c>
      <c r="H104" s="70">
        <v>0</v>
      </c>
      <c r="I104" s="70">
        <v>0</v>
      </c>
      <c r="J104" s="70">
        <v>0</v>
      </c>
      <c r="K104" s="70">
        <v>0</v>
      </c>
      <c r="L104" s="70">
        <v>4.2621234236344563E-2</v>
      </c>
      <c r="M104" s="70">
        <v>5.7249526222462599E-3</v>
      </c>
      <c r="N104" s="70">
        <v>0</v>
      </c>
      <c r="O104" s="70">
        <v>9.9308399168656081E-3</v>
      </c>
      <c r="P104" s="70">
        <v>0.15067865717794149</v>
      </c>
      <c r="Q104" s="70">
        <v>0</v>
      </c>
      <c r="R104" s="70">
        <v>2.0289755278529658</v>
      </c>
      <c r="S104" s="70">
        <v>2.2460381220487662</v>
      </c>
    </row>
    <row r="105" spans="1:19">
      <c r="A105" t="s">
        <v>228</v>
      </c>
      <c r="B105" s="69" t="s">
        <v>145</v>
      </c>
      <c r="C105" s="70">
        <v>0</v>
      </c>
      <c r="D105" s="70">
        <v>0</v>
      </c>
      <c r="E105" s="70">
        <v>0</v>
      </c>
      <c r="F105" s="70">
        <v>1.3736095487892115</v>
      </c>
      <c r="G105" s="70">
        <v>0</v>
      </c>
      <c r="H105" s="70">
        <v>0</v>
      </c>
      <c r="I105" s="70">
        <v>0</v>
      </c>
      <c r="J105" s="70">
        <v>0</v>
      </c>
      <c r="K105" s="70">
        <v>0</v>
      </c>
      <c r="L105" s="70">
        <v>0</v>
      </c>
      <c r="M105" s="70">
        <v>0</v>
      </c>
      <c r="N105" s="70">
        <v>0</v>
      </c>
      <c r="O105" s="70">
        <v>0</v>
      </c>
      <c r="P105" s="70">
        <v>1.6265572371043646E-4</v>
      </c>
      <c r="Q105" s="70">
        <v>0</v>
      </c>
      <c r="R105" s="70">
        <v>5.186423411524288E-2</v>
      </c>
      <c r="S105" s="70">
        <v>1.4256364386281604</v>
      </c>
    </row>
    <row r="106" spans="1:19">
      <c r="A106" t="s">
        <v>228</v>
      </c>
      <c r="B106" s="69" t="s">
        <v>146</v>
      </c>
      <c r="C106" s="70">
        <v>5.3726516950181047E-5</v>
      </c>
      <c r="D106" s="70">
        <v>0</v>
      </c>
      <c r="E106" s="70">
        <v>0</v>
      </c>
      <c r="F106" s="70">
        <v>0.15078862119198533</v>
      </c>
      <c r="G106" s="70">
        <v>0</v>
      </c>
      <c r="H106" s="70">
        <v>0</v>
      </c>
      <c r="I106" s="70">
        <v>0</v>
      </c>
      <c r="J106" s="70">
        <v>0</v>
      </c>
      <c r="K106" s="70">
        <v>0</v>
      </c>
      <c r="L106" s="70">
        <v>0</v>
      </c>
      <c r="M106" s="70">
        <v>0</v>
      </c>
      <c r="N106" s="70">
        <v>0</v>
      </c>
      <c r="O106" s="70">
        <v>3.5870261528482494E-2</v>
      </c>
      <c r="P106" s="70">
        <v>5.1893594390017839E-4</v>
      </c>
      <c r="Q106" s="70">
        <v>5.6308400000038006E-5</v>
      </c>
      <c r="R106" s="70">
        <v>0</v>
      </c>
      <c r="S106" s="70">
        <v>0.18728785358131717</v>
      </c>
    </row>
    <row r="107" spans="1:19">
      <c r="A107" t="s">
        <v>228</v>
      </c>
      <c r="B107" s="69" t="s">
        <v>147</v>
      </c>
      <c r="C107" s="70">
        <v>0</v>
      </c>
      <c r="D107" s="70">
        <v>0</v>
      </c>
      <c r="E107" s="70">
        <v>0</v>
      </c>
      <c r="F107" s="70">
        <v>0</v>
      </c>
      <c r="G107" s="70">
        <v>0.11019118132167494</v>
      </c>
      <c r="H107" s="70">
        <v>0</v>
      </c>
      <c r="I107" s="70">
        <v>0</v>
      </c>
      <c r="J107" s="70">
        <v>0</v>
      </c>
      <c r="K107" s="70">
        <v>0</v>
      </c>
      <c r="L107" s="70">
        <v>0</v>
      </c>
      <c r="M107" s="70">
        <v>0</v>
      </c>
      <c r="N107" s="70">
        <v>1.7421119726617196E-3</v>
      </c>
      <c r="O107" s="70">
        <v>0</v>
      </c>
      <c r="P107" s="70">
        <v>0</v>
      </c>
      <c r="Q107" s="70">
        <v>0</v>
      </c>
      <c r="R107" s="70">
        <v>3.117234125409496E-2</v>
      </c>
      <c r="S107" s="70">
        <v>0.14310563454843361</v>
      </c>
    </row>
    <row r="108" spans="1:19">
      <c r="A108" t="s">
        <v>228</v>
      </c>
      <c r="B108" s="69" t="s">
        <v>148</v>
      </c>
      <c r="C108" s="70">
        <v>6.1612517842221104E-3</v>
      </c>
      <c r="D108" s="70">
        <v>8.169876671438514E-2</v>
      </c>
      <c r="E108" s="70">
        <v>0</v>
      </c>
      <c r="F108" s="70">
        <v>0</v>
      </c>
      <c r="G108" s="70">
        <v>0</v>
      </c>
      <c r="H108" s="70">
        <v>0</v>
      </c>
      <c r="I108" s="70">
        <v>0</v>
      </c>
      <c r="J108" s="70">
        <v>0.30950902946674841</v>
      </c>
      <c r="K108" s="70">
        <v>0</v>
      </c>
      <c r="L108" s="70">
        <v>0</v>
      </c>
      <c r="M108" s="70">
        <v>0</v>
      </c>
      <c r="N108" s="70">
        <v>4.9253528526260748E-3</v>
      </c>
      <c r="O108" s="70">
        <v>1.6425182093779966E-3</v>
      </c>
      <c r="P108" s="70">
        <v>2.3236531958570339E-5</v>
      </c>
      <c r="Q108" s="70">
        <v>1.8133741649788426E-2</v>
      </c>
      <c r="R108" s="70">
        <v>1.0692896555060116E-3</v>
      </c>
      <c r="S108" s="70">
        <v>0.42316318686461329</v>
      </c>
    </row>
    <row r="109" spans="1:19">
      <c r="A109" t="s">
        <v>228</v>
      </c>
      <c r="B109" s="69" t="s">
        <v>149</v>
      </c>
      <c r="C109" s="70">
        <v>0</v>
      </c>
      <c r="D109" s="70">
        <v>0</v>
      </c>
      <c r="E109" s="70">
        <v>0</v>
      </c>
      <c r="F109" s="70">
        <v>0</v>
      </c>
      <c r="G109" s="70">
        <v>0</v>
      </c>
      <c r="H109" s="70">
        <v>1.6244904517151881E-2</v>
      </c>
      <c r="I109" s="70">
        <v>2.8444893727991971E-2</v>
      </c>
      <c r="J109" s="70">
        <v>3.3976496334711559E-2</v>
      </c>
      <c r="K109" s="70">
        <v>3.6268250000000002E-2</v>
      </c>
      <c r="L109" s="70">
        <v>0</v>
      </c>
      <c r="M109" s="70">
        <v>0</v>
      </c>
      <c r="N109" s="70">
        <v>6.4925929165227103E-4</v>
      </c>
      <c r="O109" s="70">
        <v>3.3064317904774931E-2</v>
      </c>
      <c r="P109" s="70">
        <v>7.0552089108790739E-3</v>
      </c>
      <c r="Q109" s="70">
        <v>0</v>
      </c>
      <c r="R109" s="70">
        <v>4.5558428657521688E-4</v>
      </c>
      <c r="S109" s="70">
        <v>0.15615891497373724</v>
      </c>
    </row>
    <row r="110" spans="1:19">
      <c r="A110" t="s">
        <v>228</v>
      </c>
      <c r="B110" s="69" t="s">
        <v>150</v>
      </c>
      <c r="C110" s="70">
        <v>0</v>
      </c>
      <c r="D110" s="70">
        <v>0</v>
      </c>
      <c r="E110" s="70">
        <v>0</v>
      </c>
      <c r="F110" s="70">
        <v>0</v>
      </c>
      <c r="G110" s="70">
        <v>0</v>
      </c>
      <c r="H110" s="70">
        <v>0</v>
      </c>
      <c r="I110" s="70">
        <v>0</v>
      </c>
      <c r="J110" s="70">
        <v>0</v>
      </c>
      <c r="K110" s="70">
        <v>0</v>
      </c>
      <c r="L110" s="70">
        <v>0</v>
      </c>
      <c r="M110" s="70">
        <v>9.6770517823707713E-4</v>
      </c>
      <c r="N110" s="70">
        <v>9.5222398372563077E-4</v>
      </c>
      <c r="O110" s="70">
        <v>1.3649888946176247E-2</v>
      </c>
      <c r="P110" s="70">
        <v>3.0881443574187983E-2</v>
      </c>
      <c r="Q110" s="70">
        <v>4.9751247382401331E-3</v>
      </c>
      <c r="R110" s="70">
        <v>0</v>
      </c>
      <c r="S110" s="70">
        <v>5.1426386420573067E-2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2.1107077506966387E-2</v>
      </c>
      <c r="O111" s="70">
        <v>0</v>
      </c>
      <c r="P111" s="70">
        <v>0</v>
      </c>
      <c r="Q111" s="70">
        <v>0</v>
      </c>
      <c r="R111" s="70">
        <v>9.6408608424525255E-5</v>
      </c>
      <c r="S111" s="70">
        <v>2.1203486115382475E-2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8.7769957533869736E-3</v>
      </c>
      <c r="O112" s="70">
        <v>0</v>
      </c>
      <c r="P112" s="70">
        <v>0</v>
      </c>
      <c r="Q112" s="70">
        <v>0</v>
      </c>
      <c r="R112" s="70">
        <v>8.881880268113207E-3</v>
      </c>
      <c r="S112" s="70">
        <v>1.7658876021506842E-2</v>
      </c>
    </row>
    <row r="113" spans="1:19">
      <c r="A113" t="s">
        <v>228</v>
      </c>
      <c r="B113" s="69" t="s">
        <v>153</v>
      </c>
      <c r="C113" s="70">
        <v>0</v>
      </c>
      <c r="D113" s="70">
        <v>0</v>
      </c>
      <c r="E113" s="70">
        <v>0</v>
      </c>
      <c r="F113" s="70">
        <v>0</v>
      </c>
      <c r="G113" s="70">
        <v>0</v>
      </c>
      <c r="H113" s="70">
        <v>0</v>
      </c>
      <c r="I113" s="70">
        <v>0</v>
      </c>
      <c r="J113" s="70">
        <v>0</v>
      </c>
      <c r="K113" s="70">
        <v>0</v>
      </c>
      <c r="L113" s="70">
        <v>0</v>
      </c>
      <c r="M113" s="70">
        <v>6.8200668444817758E-4</v>
      </c>
      <c r="N113" s="70">
        <v>0</v>
      </c>
      <c r="O113" s="70">
        <v>1.4291173843945515E-3</v>
      </c>
      <c r="P113" s="70">
        <v>0</v>
      </c>
      <c r="Q113" s="70">
        <v>0</v>
      </c>
      <c r="R113" s="70">
        <v>3.8967524635811657E-2</v>
      </c>
      <c r="S113" s="70">
        <v>4.1078648704647946E-2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2.1752353206214714E-2</v>
      </c>
      <c r="P114" s="70">
        <v>0</v>
      </c>
      <c r="Q114" s="70">
        <v>0</v>
      </c>
      <c r="R114" s="70">
        <v>0</v>
      </c>
      <c r="S114" s="70">
        <v>2.1752353206210273E-2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2.2733783485318071E-4</v>
      </c>
      <c r="Q115" s="70">
        <v>0</v>
      </c>
      <c r="R115" s="70">
        <v>0</v>
      </c>
      <c r="S115" s="70">
        <v>2.2733783485051617E-4</v>
      </c>
    </row>
    <row r="116" spans="1:19">
      <c r="A116" t="s">
        <v>228</v>
      </c>
      <c r="B116" s="69" t="s">
        <v>156</v>
      </c>
      <c r="C116" s="70">
        <v>0</v>
      </c>
      <c r="D116" s="70">
        <v>6.209106270293252E-2</v>
      </c>
      <c r="E116" s="70">
        <v>0</v>
      </c>
      <c r="F116" s="70">
        <v>0.35291426923852853</v>
      </c>
      <c r="G116" s="70">
        <v>8.374529780447304E-2</v>
      </c>
      <c r="H116" s="70">
        <v>0</v>
      </c>
      <c r="I116" s="70">
        <v>0</v>
      </c>
      <c r="J116" s="70">
        <v>0</v>
      </c>
      <c r="K116" s="70">
        <v>0</v>
      </c>
      <c r="L116" s="70">
        <v>0</v>
      </c>
      <c r="M116" s="70">
        <v>0</v>
      </c>
      <c r="N116" s="70">
        <v>0</v>
      </c>
      <c r="O116" s="70">
        <v>0</v>
      </c>
      <c r="P116" s="70">
        <v>1.5426999774525996E-5</v>
      </c>
      <c r="Q116" s="70">
        <v>0</v>
      </c>
      <c r="R116" s="70">
        <v>0</v>
      </c>
      <c r="S116" s="70">
        <v>0.4987660567457084</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6.1786120105766784E-4</v>
      </c>
      <c r="O117" s="70">
        <v>1.2483138391274906E-3</v>
      </c>
      <c r="P117" s="70">
        <v>5.3389556159544327E-3</v>
      </c>
      <c r="Q117" s="70">
        <v>0</v>
      </c>
      <c r="R117" s="70">
        <v>0</v>
      </c>
      <c r="S117" s="70">
        <v>3.4769000656133642E-2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2.1468423579891649E-2</v>
      </c>
      <c r="P118" s="70">
        <v>0</v>
      </c>
      <c r="Q118" s="70">
        <v>0</v>
      </c>
      <c r="R118" s="70">
        <v>0</v>
      </c>
      <c r="S118" s="70">
        <v>2.1468423579896978E-2</v>
      </c>
    </row>
    <row r="119" spans="1:19">
      <c r="A119" t="s">
        <v>228</v>
      </c>
      <c r="B119" s="69" t="s">
        <v>159</v>
      </c>
      <c r="C119" s="70">
        <v>0</v>
      </c>
      <c r="D119" s="70">
        <v>0</v>
      </c>
      <c r="E119" s="70">
        <v>0</v>
      </c>
      <c r="F119" s="70">
        <v>0</v>
      </c>
      <c r="G119" s="70">
        <v>0</v>
      </c>
      <c r="H119" s="70">
        <v>0</v>
      </c>
      <c r="I119" s="70">
        <v>0</v>
      </c>
      <c r="J119" s="70">
        <v>4.2794610362362207E-3</v>
      </c>
      <c r="K119" s="70">
        <v>0</v>
      </c>
      <c r="L119" s="70">
        <v>0</v>
      </c>
      <c r="M119" s="70">
        <v>4.1161251405141819E-4</v>
      </c>
      <c r="N119" s="70">
        <v>0</v>
      </c>
      <c r="O119" s="70">
        <v>8.2983204908497754E-3</v>
      </c>
      <c r="P119" s="70">
        <v>0</v>
      </c>
      <c r="Q119" s="70">
        <v>2.4019513330637565E-3</v>
      </c>
      <c r="R119" s="70">
        <v>0</v>
      </c>
      <c r="S119" s="70">
        <v>1.5391345374204946E-2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1.0371264982024453E-2</v>
      </c>
      <c r="O120" s="70">
        <v>0</v>
      </c>
      <c r="P120" s="70">
        <v>0</v>
      </c>
      <c r="Q120" s="70">
        <v>1.3791434679983894E-3</v>
      </c>
      <c r="R120" s="70">
        <v>0</v>
      </c>
      <c r="S120" s="70">
        <v>1.1750408450026839E-2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1.4165502392478047E-2</v>
      </c>
      <c r="O121" s="70">
        <v>0</v>
      </c>
      <c r="P121" s="70">
        <v>0</v>
      </c>
      <c r="Q121" s="70">
        <v>0</v>
      </c>
      <c r="R121" s="70">
        <v>0</v>
      </c>
      <c r="S121" s="70">
        <v>1.4165502392472717E-2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1.6623676030700807E-2</v>
      </c>
      <c r="O122" s="70">
        <v>0</v>
      </c>
      <c r="P122" s="70">
        <v>0</v>
      </c>
      <c r="Q122" s="70">
        <v>0</v>
      </c>
      <c r="R122" s="70">
        <v>0</v>
      </c>
      <c r="S122" s="70">
        <v>1.662367603070436E-2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8.9951083324546488E-4</v>
      </c>
      <c r="Q124" s="70">
        <v>0</v>
      </c>
      <c r="R124" s="70">
        <v>0</v>
      </c>
      <c r="S124" s="70">
        <v>8.9951083324990577E-4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2.4380773583856374E-3</v>
      </c>
      <c r="O125" s="70">
        <v>0</v>
      </c>
      <c r="P125" s="70">
        <v>0</v>
      </c>
      <c r="Q125" s="70">
        <v>0</v>
      </c>
      <c r="R125" s="70">
        <v>0.14892142481206605</v>
      </c>
      <c r="S125" s="70">
        <v>0.15135950217045036</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1.8308026003177602E-4</v>
      </c>
      <c r="R126" s="70">
        <v>0</v>
      </c>
      <c r="S126" s="70">
        <v>1.8308026002955557E-4</v>
      </c>
    </row>
    <row r="127" spans="1:19">
      <c r="A127" t="s">
        <v>228</v>
      </c>
      <c r="B127" s="69" t="s">
        <v>167</v>
      </c>
      <c r="C127" s="70">
        <v>0</v>
      </c>
      <c r="D127" s="70">
        <v>0</v>
      </c>
      <c r="E127" s="70">
        <v>0</v>
      </c>
      <c r="F127" s="70">
        <v>8.7287307619458687E-2</v>
      </c>
      <c r="G127" s="70">
        <v>0</v>
      </c>
      <c r="H127" s="70">
        <v>1.7877175474672602E-3</v>
      </c>
      <c r="I127" s="70">
        <v>0</v>
      </c>
      <c r="J127" s="70">
        <v>0</v>
      </c>
      <c r="K127" s="70">
        <v>0</v>
      </c>
      <c r="L127" s="70">
        <v>0</v>
      </c>
      <c r="M127" s="70">
        <v>0</v>
      </c>
      <c r="N127" s="70">
        <v>0</v>
      </c>
      <c r="O127" s="70">
        <v>0</v>
      </c>
      <c r="P127" s="70">
        <v>0</v>
      </c>
      <c r="Q127" s="70">
        <v>0</v>
      </c>
      <c r="R127" s="70">
        <v>1.0580243282056756E-2</v>
      </c>
      <c r="S127" s="70">
        <v>9.9655268448969991E-2</v>
      </c>
    </row>
    <row r="128" spans="1:19">
      <c r="A128" t="s">
        <v>228</v>
      </c>
      <c r="B128" s="69" t="s">
        <v>168</v>
      </c>
      <c r="C128" s="70">
        <v>0</v>
      </c>
      <c r="D128" s="70">
        <v>0</v>
      </c>
      <c r="E128" s="70">
        <v>0</v>
      </c>
      <c r="F128" s="70">
        <v>0</v>
      </c>
      <c r="G128" s="70">
        <v>0</v>
      </c>
      <c r="H128" s="70">
        <v>1.6285220160030922E-2</v>
      </c>
      <c r="I128" s="70">
        <v>0</v>
      </c>
      <c r="J128" s="70">
        <v>0</v>
      </c>
      <c r="K128" s="70">
        <v>0</v>
      </c>
      <c r="L128" s="70">
        <v>0</v>
      </c>
      <c r="M128" s="70">
        <v>0</v>
      </c>
      <c r="N128" s="70">
        <v>0</v>
      </c>
      <c r="O128" s="70">
        <v>0</v>
      </c>
      <c r="P128" s="70">
        <v>0</v>
      </c>
      <c r="Q128" s="70">
        <v>1.6677703621579276E-3</v>
      </c>
      <c r="R128" s="70">
        <v>0</v>
      </c>
      <c r="S128" s="70">
        <v>1.7952990522189793E-2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1.0976333708034858E-4</v>
      </c>
      <c r="K130" s="70">
        <v>0</v>
      </c>
      <c r="L130" s="70">
        <v>0</v>
      </c>
      <c r="M130" s="70">
        <v>0</v>
      </c>
      <c r="N130" s="70">
        <v>0</v>
      </c>
      <c r="O130" s="70">
        <v>0</v>
      </c>
      <c r="P130" s="70">
        <v>0</v>
      </c>
      <c r="Q130" s="70">
        <v>0</v>
      </c>
      <c r="R130" s="70">
        <v>0.17475177627049732</v>
      </c>
      <c r="S130" s="70">
        <v>0.17486153960757633</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8.3710583571905417E-4</v>
      </c>
      <c r="Q131" s="70">
        <v>0</v>
      </c>
      <c r="R131" s="70">
        <v>0</v>
      </c>
      <c r="S131" s="70">
        <v>8.3710583572127462E-4</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5.2250161318707633E-3</v>
      </c>
      <c r="Q132" s="70">
        <v>0</v>
      </c>
      <c r="R132" s="70">
        <v>0</v>
      </c>
      <c r="S132" s="70">
        <v>5.2250161318738719E-3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4.4961323275400922E-3</v>
      </c>
      <c r="O133" s="70">
        <v>0</v>
      </c>
      <c r="P133" s="70">
        <v>8.1088521613699172E-3</v>
      </c>
      <c r="Q133" s="70">
        <v>0</v>
      </c>
      <c r="R133" s="70">
        <v>1.3824359689103005E-3</v>
      </c>
      <c r="S133" s="70">
        <v>1.3987420457823418E-2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4.75973053840546E-2</v>
      </c>
      <c r="Q134" s="70">
        <v>0</v>
      </c>
      <c r="R134" s="70">
        <v>0</v>
      </c>
      <c r="S134" s="70">
        <v>4.7597305384051936E-2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4.402014748819294E-3</v>
      </c>
      <c r="Q135" s="70">
        <v>0</v>
      </c>
      <c r="R135" s="70">
        <v>0</v>
      </c>
      <c r="S135" s="70">
        <v>4.4020147488197381E-3</v>
      </c>
    </row>
    <row r="136" spans="1:19">
      <c r="A136" t="s">
        <v>228</v>
      </c>
      <c r="B136" s="69" t="s">
        <v>176</v>
      </c>
      <c r="C136" s="70">
        <v>0</v>
      </c>
      <c r="D136" s="70">
        <v>0</v>
      </c>
      <c r="E136" s="70">
        <v>0</v>
      </c>
      <c r="F136" s="70">
        <v>0</v>
      </c>
      <c r="G136" s="70">
        <v>1.0286470015188343E-2</v>
      </c>
      <c r="H136" s="70">
        <v>0</v>
      </c>
      <c r="I136" s="70">
        <v>0</v>
      </c>
      <c r="J136" s="70">
        <v>0</v>
      </c>
      <c r="K136" s="70">
        <v>0</v>
      </c>
      <c r="L136" s="70">
        <v>0</v>
      </c>
      <c r="M136" s="70">
        <v>0</v>
      </c>
      <c r="N136" s="70">
        <v>0</v>
      </c>
      <c r="O136" s="70">
        <v>0</v>
      </c>
      <c r="P136" s="70">
        <v>0</v>
      </c>
      <c r="Q136" s="70">
        <v>0</v>
      </c>
      <c r="R136" s="70">
        <v>6.57790905297162E-4</v>
      </c>
      <c r="S136" s="70">
        <v>1.0944260920489057E-2</v>
      </c>
    </row>
    <row r="137" spans="1:19">
      <c r="A137" t="s">
        <v>228</v>
      </c>
      <c r="B137" s="69" t="s">
        <v>177</v>
      </c>
      <c r="C137" s="70">
        <v>0</v>
      </c>
      <c r="D137" s="70">
        <v>0</v>
      </c>
      <c r="E137" s="70">
        <v>0</v>
      </c>
      <c r="F137" s="70">
        <v>0</v>
      </c>
      <c r="G137" s="70">
        <v>0</v>
      </c>
      <c r="H137" s="70">
        <v>0</v>
      </c>
      <c r="I137" s="70">
        <v>0</v>
      </c>
      <c r="J137" s="70">
        <v>0</v>
      </c>
      <c r="K137" s="70">
        <v>0</v>
      </c>
      <c r="L137" s="70">
        <v>0</v>
      </c>
      <c r="M137" s="70">
        <v>1.9711901345798033E-4</v>
      </c>
      <c r="N137" s="70">
        <v>1.8529387923731377E-3</v>
      </c>
      <c r="O137" s="70">
        <v>0</v>
      </c>
      <c r="P137" s="70">
        <v>0</v>
      </c>
      <c r="Q137" s="70">
        <v>0</v>
      </c>
      <c r="R137" s="70">
        <v>0</v>
      </c>
      <c r="S137" s="70">
        <v>2.0500578058317842E-3</v>
      </c>
    </row>
    <row r="138" spans="1:19">
      <c r="A138" t="s">
        <v>228</v>
      </c>
      <c r="B138" s="69" t="s">
        <v>178</v>
      </c>
      <c r="C138" s="70">
        <v>0</v>
      </c>
      <c r="D138" s="70">
        <v>0</v>
      </c>
      <c r="E138" s="70">
        <v>0</v>
      </c>
      <c r="F138" s="70">
        <v>0</v>
      </c>
      <c r="G138" s="70">
        <v>9.3704639809702783E-2</v>
      </c>
      <c r="H138" s="70">
        <v>0</v>
      </c>
      <c r="I138" s="70">
        <v>0</v>
      </c>
      <c r="J138" s="70">
        <v>0</v>
      </c>
      <c r="K138" s="70">
        <v>0</v>
      </c>
      <c r="L138" s="70">
        <v>0</v>
      </c>
      <c r="M138" s="70">
        <v>0</v>
      </c>
      <c r="N138" s="70">
        <v>0</v>
      </c>
      <c r="O138" s="70">
        <v>0</v>
      </c>
      <c r="P138" s="70">
        <v>0</v>
      </c>
      <c r="Q138" s="70">
        <v>0</v>
      </c>
      <c r="R138" s="70">
        <v>0</v>
      </c>
      <c r="S138" s="70">
        <v>9.3704639809701007E-2</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2.5805471419682036E-4</v>
      </c>
      <c r="Q139" s="70">
        <v>0</v>
      </c>
      <c r="R139" s="70">
        <v>0</v>
      </c>
      <c r="S139" s="70">
        <v>2.5805471419459991E-4</v>
      </c>
    </row>
    <row r="140" spans="1:19">
      <c r="A140" t="s">
        <v>228</v>
      </c>
      <c r="B140" s="69" t="s">
        <v>180</v>
      </c>
      <c r="C140" s="70">
        <v>0</v>
      </c>
      <c r="D140" s="70">
        <v>0</v>
      </c>
      <c r="E140" s="70">
        <v>0</v>
      </c>
      <c r="F140" s="70">
        <v>4.2689700478092618E-2</v>
      </c>
      <c r="G140" s="70">
        <v>0</v>
      </c>
      <c r="H140" s="70">
        <v>0</v>
      </c>
      <c r="I140" s="70">
        <v>0</v>
      </c>
      <c r="J140" s="70">
        <v>0</v>
      </c>
      <c r="K140" s="70">
        <v>0</v>
      </c>
      <c r="L140" s="70">
        <v>0</v>
      </c>
      <c r="M140" s="70">
        <v>0</v>
      </c>
      <c r="N140" s="70">
        <v>0</v>
      </c>
      <c r="O140" s="70">
        <v>0</v>
      </c>
      <c r="P140" s="70">
        <v>0</v>
      </c>
      <c r="Q140" s="70">
        <v>0</v>
      </c>
      <c r="R140" s="70">
        <v>1.2499220108864506E-2</v>
      </c>
      <c r="S140" s="70">
        <v>5.5188920586957124E-2</v>
      </c>
    </row>
    <row r="141" spans="1:19">
      <c r="A141" t="s">
        <v>228</v>
      </c>
      <c r="B141" s="69" t="s">
        <v>181</v>
      </c>
      <c r="C141" s="70">
        <v>0</v>
      </c>
      <c r="D141" s="70">
        <v>0</v>
      </c>
      <c r="E141" s="70">
        <v>0</v>
      </c>
      <c r="F141" s="70">
        <v>7.3653614012382462E-2</v>
      </c>
      <c r="G141" s="70">
        <v>0</v>
      </c>
      <c r="H141" s="70">
        <v>0</v>
      </c>
      <c r="I141" s="70">
        <v>0</v>
      </c>
      <c r="J141" s="70">
        <v>0</v>
      </c>
      <c r="K141" s="70">
        <v>0</v>
      </c>
      <c r="L141" s="70">
        <v>0</v>
      </c>
      <c r="M141" s="70">
        <v>0</v>
      </c>
      <c r="N141" s="70">
        <v>0</v>
      </c>
      <c r="O141" s="70">
        <v>0</v>
      </c>
      <c r="P141" s="70">
        <v>0</v>
      </c>
      <c r="Q141" s="70">
        <v>0</v>
      </c>
      <c r="R141" s="70">
        <v>3.107716058109844E-2</v>
      </c>
      <c r="S141" s="70">
        <v>0.10473077459347735</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2.6257699323517514E-4</v>
      </c>
      <c r="Q142" s="70">
        <v>0</v>
      </c>
      <c r="R142" s="70">
        <v>0</v>
      </c>
      <c r="S142" s="70">
        <v>2.6257699323650741E-4</v>
      </c>
    </row>
    <row r="143" spans="1:19">
      <c r="A143" t="s">
        <v>228</v>
      </c>
      <c r="B143" s="69" t="s">
        <v>183</v>
      </c>
      <c r="C143" s="70">
        <v>0</v>
      </c>
      <c r="D143" s="70">
        <v>6.2709264949227794E-3</v>
      </c>
      <c r="E143" s="70">
        <v>0</v>
      </c>
      <c r="F143" s="70">
        <v>0</v>
      </c>
      <c r="G143" s="70">
        <v>0</v>
      </c>
      <c r="H143" s="70">
        <v>0</v>
      </c>
      <c r="I143" s="70">
        <v>0</v>
      </c>
      <c r="J143" s="70">
        <v>0</v>
      </c>
      <c r="K143" s="70">
        <v>0</v>
      </c>
      <c r="L143" s="70">
        <v>0</v>
      </c>
      <c r="M143" s="70">
        <v>0</v>
      </c>
      <c r="N143" s="70">
        <v>0</v>
      </c>
      <c r="O143" s="70">
        <v>1.7735293129637064E-3</v>
      </c>
      <c r="P143" s="70">
        <v>3.2821231796331674E-4</v>
      </c>
      <c r="Q143" s="70">
        <v>0</v>
      </c>
      <c r="R143" s="70">
        <v>0</v>
      </c>
      <c r="S143" s="70">
        <v>8.3726681258582403E-3</v>
      </c>
    </row>
    <row r="144" spans="1:19">
      <c r="A144" t="s">
        <v>228</v>
      </c>
      <c r="B144" s="69" t="s">
        <v>184</v>
      </c>
      <c r="C144" s="70">
        <v>0</v>
      </c>
      <c r="D144" s="70">
        <v>0</v>
      </c>
      <c r="E144" s="70">
        <v>0</v>
      </c>
      <c r="F144" s="70">
        <v>0</v>
      </c>
      <c r="G144" s="70">
        <v>0</v>
      </c>
      <c r="H144" s="70">
        <v>0</v>
      </c>
      <c r="I144" s="70">
        <v>0</v>
      </c>
      <c r="J144" s="70">
        <v>1.1622989407436002E-3</v>
      </c>
      <c r="K144" s="70">
        <v>0</v>
      </c>
      <c r="L144" s="70">
        <v>0</v>
      </c>
      <c r="M144" s="70">
        <v>0</v>
      </c>
      <c r="N144" s="70">
        <v>0</v>
      </c>
      <c r="O144" s="70">
        <v>0</v>
      </c>
      <c r="P144" s="70">
        <v>0</v>
      </c>
      <c r="Q144" s="70">
        <v>2.1282351755580464E-4</v>
      </c>
      <c r="R144" s="70">
        <v>0</v>
      </c>
      <c r="S144" s="70">
        <v>1.3751224582918553E-3</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2.3919461717296642E-3</v>
      </c>
      <c r="Q145" s="70">
        <v>0</v>
      </c>
      <c r="R145" s="70">
        <v>0</v>
      </c>
      <c r="S145" s="70">
        <v>2.3919461717341051E-3</v>
      </c>
    </row>
    <row r="146" spans="1:19">
      <c r="A146" t="s">
        <v>228</v>
      </c>
      <c r="B146" s="69" t="s">
        <v>186</v>
      </c>
      <c r="C146" s="70">
        <v>0</v>
      </c>
      <c r="D146" s="70">
        <v>5.7125030026064838E-2</v>
      </c>
      <c r="E146" s="70">
        <v>0</v>
      </c>
      <c r="F146" s="70">
        <v>0</v>
      </c>
      <c r="G146" s="70">
        <v>0</v>
      </c>
      <c r="H146" s="70">
        <v>0</v>
      </c>
      <c r="I146" s="70">
        <v>0</v>
      </c>
      <c r="J146" s="70">
        <v>0</v>
      </c>
      <c r="K146" s="70">
        <v>0</v>
      </c>
      <c r="L146" s="70">
        <v>0</v>
      </c>
      <c r="M146" s="70">
        <v>0</v>
      </c>
      <c r="N146" s="70">
        <v>3.4170605689305411E-3</v>
      </c>
      <c r="O146" s="70">
        <v>1.6155972380982764E-2</v>
      </c>
      <c r="P146" s="70">
        <v>1.4074849879719409E-4</v>
      </c>
      <c r="Q146" s="70">
        <v>0</v>
      </c>
      <c r="R146" s="70">
        <v>0</v>
      </c>
      <c r="S146" s="70">
        <v>7.6838811474772228E-2</v>
      </c>
    </row>
    <row r="147" spans="1:19">
      <c r="A147" t="s">
        <v>228</v>
      </c>
      <c r="B147" s="69" t="s">
        <v>187</v>
      </c>
      <c r="C147" s="70">
        <v>0</v>
      </c>
      <c r="D147" s="70">
        <v>0</v>
      </c>
      <c r="E147" s="70">
        <v>0</v>
      </c>
      <c r="F147" s="70">
        <v>0</v>
      </c>
      <c r="G147" s="70">
        <v>3.8271619800220869E-3</v>
      </c>
      <c r="H147" s="70">
        <v>0</v>
      </c>
      <c r="I147" s="70">
        <v>0</v>
      </c>
      <c r="J147" s="70">
        <v>0</v>
      </c>
      <c r="K147" s="70">
        <v>3.326288118847498E-3</v>
      </c>
      <c r="L147" s="70">
        <v>0</v>
      </c>
      <c r="M147" s="70">
        <v>0</v>
      </c>
      <c r="N147" s="70">
        <v>0</v>
      </c>
      <c r="O147" s="70">
        <v>0</v>
      </c>
      <c r="P147" s="70">
        <v>0</v>
      </c>
      <c r="Q147" s="70">
        <v>1.9387166857178784E-3</v>
      </c>
      <c r="R147" s="70">
        <v>5.880178772166289E-4</v>
      </c>
      <c r="S147" s="70">
        <v>9.6801846618106424E-3</v>
      </c>
    </row>
    <row r="148" spans="1:19">
      <c r="A148" t="s">
        <v>228</v>
      </c>
      <c r="B148" s="69" t="s">
        <v>188</v>
      </c>
      <c r="C148" s="70">
        <v>0</v>
      </c>
      <c r="D148" s="70">
        <v>0</v>
      </c>
      <c r="E148" s="70">
        <v>0</v>
      </c>
      <c r="F148" s="70">
        <v>0</v>
      </c>
      <c r="G148" s="70">
        <v>1.2782924592522171E-2</v>
      </c>
      <c r="H148" s="70">
        <v>0</v>
      </c>
      <c r="I148" s="70">
        <v>0</v>
      </c>
      <c r="J148" s="70">
        <v>0</v>
      </c>
      <c r="K148" s="70">
        <v>0</v>
      </c>
      <c r="L148" s="70">
        <v>0</v>
      </c>
      <c r="M148" s="70">
        <v>0</v>
      </c>
      <c r="N148" s="70">
        <v>0</v>
      </c>
      <c r="O148" s="70">
        <v>0</v>
      </c>
      <c r="P148" s="70">
        <v>9.2162397927531003E-5</v>
      </c>
      <c r="Q148" s="70">
        <v>0</v>
      </c>
      <c r="R148" s="70">
        <v>0</v>
      </c>
      <c r="S148" s="70">
        <v>1.2875086990447926E-2</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2.3765292793711534E-3</v>
      </c>
      <c r="O149" s="70">
        <v>0</v>
      </c>
      <c r="P149" s="70">
        <v>0</v>
      </c>
      <c r="Q149" s="70">
        <v>0</v>
      </c>
      <c r="R149" s="70">
        <v>0</v>
      </c>
      <c r="S149" s="70">
        <v>2.3765292793669346E-3</v>
      </c>
    </row>
    <row r="150" spans="1:19">
      <c r="A150" t="s">
        <v>228</v>
      </c>
      <c r="B150" s="69" t="s">
        <v>190</v>
      </c>
      <c r="C150" s="70">
        <v>0</v>
      </c>
      <c r="D150" s="70">
        <v>0</v>
      </c>
      <c r="E150" s="70">
        <v>0</v>
      </c>
      <c r="F150" s="70">
        <v>0</v>
      </c>
      <c r="G150" s="70">
        <v>0</v>
      </c>
      <c r="H150" s="70">
        <v>0</v>
      </c>
      <c r="I150" s="70">
        <v>0</v>
      </c>
      <c r="J150" s="70">
        <v>0</v>
      </c>
      <c r="K150" s="70">
        <v>3.0300834943345456E-2</v>
      </c>
      <c r="L150" s="70">
        <v>0</v>
      </c>
      <c r="M150" s="70">
        <v>0</v>
      </c>
      <c r="N150" s="70">
        <v>0</v>
      </c>
      <c r="O150" s="70">
        <v>0</v>
      </c>
      <c r="P150" s="70">
        <v>1.2821490136110114E-3</v>
      </c>
      <c r="Q150" s="70">
        <v>0</v>
      </c>
      <c r="R150" s="70">
        <v>3.9768545048346482E-4</v>
      </c>
      <c r="S150" s="70">
        <v>3.1980669407438711E-2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2.6035410314309004E-3</v>
      </c>
      <c r="P151" s="70">
        <v>0</v>
      </c>
      <c r="Q151" s="70">
        <v>0</v>
      </c>
      <c r="R151" s="70">
        <v>0</v>
      </c>
      <c r="S151" s="70">
        <v>2.603541031433565E-3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2.1649002990517197E-2</v>
      </c>
      <c r="O153" s="70">
        <v>0</v>
      </c>
      <c r="P153" s="70">
        <v>0</v>
      </c>
      <c r="Q153" s="70">
        <v>0</v>
      </c>
      <c r="R153" s="70">
        <v>0</v>
      </c>
      <c r="S153" s="70">
        <v>2.1649002990514532E-2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3.6227172042337941E-3</v>
      </c>
      <c r="S154" s="70">
        <v>3.6227172042373468E-3</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2.3716967455283289E-2</v>
      </c>
      <c r="P155" s="70">
        <v>1.0976333708034858E-4</v>
      </c>
      <c r="Q155" s="70">
        <v>9.1412853337113908E-4</v>
      </c>
      <c r="R155" s="70">
        <v>0</v>
      </c>
      <c r="S155" s="70">
        <v>2.474085932573189E-2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5.7946797357733004E-4</v>
      </c>
      <c r="P156" s="70">
        <v>0</v>
      </c>
      <c r="Q156" s="70">
        <v>0</v>
      </c>
      <c r="R156" s="70">
        <v>0</v>
      </c>
      <c r="S156" s="70">
        <v>5.7946797357288915E-4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8.2053079490940206E-5</v>
      </c>
      <c r="Q157" s="70">
        <v>0</v>
      </c>
      <c r="R157" s="70">
        <v>1.3218641879822357E-2</v>
      </c>
      <c r="S157" s="70">
        <v>1.3300694959312409E-2</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9.2162397927086914E-5</v>
      </c>
      <c r="Q158" s="70">
        <v>0</v>
      </c>
      <c r="R158" s="70">
        <v>0</v>
      </c>
      <c r="S158" s="70">
        <v>9.2162397926642825E-5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6.0593955793995846E-2</v>
      </c>
      <c r="S159" s="70">
        <v>6.0593955793997623E-2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0.10808576094338423</v>
      </c>
      <c r="D161" s="70">
        <v>0</v>
      </c>
      <c r="E161" s="70">
        <v>0.25555630820955788</v>
      </c>
      <c r="F161" s="70">
        <v>0.9303612662210341</v>
      </c>
      <c r="G161" s="70">
        <v>6.5433621958592703E-3</v>
      </c>
      <c r="H161" s="70">
        <v>0</v>
      </c>
      <c r="I161" s="70">
        <v>0</v>
      </c>
      <c r="J161" s="70">
        <v>0</v>
      </c>
      <c r="K161" s="70">
        <v>0</v>
      </c>
      <c r="L161" s="70">
        <v>2.2241973242643986</v>
      </c>
      <c r="M161" s="70">
        <v>3.4310200220335485E-3</v>
      </c>
      <c r="N161" s="70">
        <v>0</v>
      </c>
      <c r="O161" s="70">
        <v>0.12614024664877554</v>
      </c>
      <c r="P161" s="70">
        <v>0.21760868270385236</v>
      </c>
      <c r="Q161" s="70">
        <v>2.6420872226173842E-4</v>
      </c>
      <c r="R161" s="70">
        <v>0.27576612355198549</v>
      </c>
      <c r="S161" s="70">
        <v>4.1479543034831465</v>
      </c>
    </row>
    <row r="162" spans="1:19">
      <c r="A162" t="s">
        <v>228</v>
      </c>
      <c r="B162" s="69" t="s">
        <v>202</v>
      </c>
      <c r="C162" s="70">
        <v>2.3515976253263293E-4</v>
      </c>
      <c r="D162" s="70">
        <v>0</v>
      </c>
      <c r="E162" s="70">
        <v>1.4974688359714605E-4</v>
      </c>
      <c r="F162" s="70">
        <v>0.29999321760017494</v>
      </c>
      <c r="G162" s="70">
        <v>0</v>
      </c>
      <c r="H162" s="70">
        <v>0</v>
      </c>
      <c r="I162" s="70">
        <v>0</v>
      </c>
      <c r="J162" s="70">
        <v>3.1793235705874778E-3</v>
      </c>
      <c r="K162" s="70">
        <v>0</v>
      </c>
      <c r="L162" s="70">
        <v>5.9006481642674302E-2</v>
      </c>
      <c r="M162" s="70">
        <v>0</v>
      </c>
      <c r="N162" s="70">
        <v>0</v>
      </c>
      <c r="O162" s="70">
        <v>1.9740466571178672E-3</v>
      </c>
      <c r="P162" s="70">
        <v>0.11392873175786233</v>
      </c>
      <c r="Q162" s="70">
        <v>0</v>
      </c>
      <c r="R162" s="70">
        <v>0.85019048229420591</v>
      </c>
      <c r="S162" s="70">
        <v>1.328657190168741</v>
      </c>
    </row>
    <row r="163" spans="1:19">
      <c r="A163" t="s">
        <v>228</v>
      </c>
      <c r="B163" s="69" t="s">
        <v>203</v>
      </c>
      <c r="C163" s="70">
        <v>0</v>
      </c>
      <c r="D163" s="70">
        <v>0</v>
      </c>
      <c r="E163" s="70">
        <v>0</v>
      </c>
      <c r="F163" s="70">
        <v>0</v>
      </c>
      <c r="G163" s="70">
        <v>4.2266137875485388E-2</v>
      </c>
      <c r="H163" s="70">
        <v>0</v>
      </c>
      <c r="I163" s="70">
        <v>0</v>
      </c>
      <c r="J163" s="70">
        <v>0</v>
      </c>
      <c r="K163" s="70">
        <v>0</v>
      </c>
      <c r="L163" s="70">
        <v>0</v>
      </c>
      <c r="M163" s="70">
        <v>0</v>
      </c>
      <c r="N163" s="70">
        <v>0</v>
      </c>
      <c r="O163" s="70">
        <v>0</v>
      </c>
      <c r="P163" s="70">
        <v>1.524926759497891E-2</v>
      </c>
      <c r="Q163" s="70">
        <v>5.3911145413421124E-4</v>
      </c>
      <c r="R163" s="70">
        <v>0.16146896784331943</v>
      </c>
      <c r="S163" s="70">
        <v>0.21952348476791883</v>
      </c>
    </row>
    <row r="164" spans="1:19">
      <c r="A164" t="s">
        <v>228</v>
      </c>
      <c r="B164" s="69" t="s">
        <v>204</v>
      </c>
      <c r="C164" s="70">
        <v>0</v>
      </c>
      <c r="D164" s="70">
        <v>0</v>
      </c>
      <c r="E164" s="70">
        <v>0</v>
      </c>
      <c r="F164" s="70">
        <v>0.13693485718657072</v>
      </c>
      <c r="G164" s="70">
        <v>0</v>
      </c>
      <c r="H164" s="70">
        <v>0</v>
      </c>
      <c r="I164" s="70">
        <v>0</v>
      </c>
      <c r="J164" s="70">
        <v>0</v>
      </c>
      <c r="K164" s="70">
        <v>0</v>
      </c>
      <c r="L164" s="70">
        <v>0</v>
      </c>
      <c r="M164" s="70">
        <v>0</v>
      </c>
      <c r="N164" s="70">
        <v>0</v>
      </c>
      <c r="O164" s="70">
        <v>4.027994059914608E-3</v>
      </c>
      <c r="P164" s="70">
        <v>1.6099889525831301E-3</v>
      </c>
      <c r="Q164" s="70">
        <v>0</v>
      </c>
      <c r="R164" s="70">
        <v>0.12160430111821263</v>
      </c>
      <c r="S164" s="70">
        <v>0.26417714131729042</v>
      </c>
    </row>
    <row r="165" spans="1:19">
      <c r="A165" t="s">
        <v>228</v>
      </c>
      <c r="B165" s="69" t="s">
        <v>205</v>
      </c>
      <c r="C165" s="70">
        <v>1.3944168430582993E-3</v>
      </c>
      <c r="D165" s="70">
        <v>0</v>
      </c>
      <c r="E165" s="70">
        <v>3.0555486388594844E-4</v>
      </c>
      <c r="F165" s="70">
        <v>0</v>
      </c>
      <c r="G165" s="70">
        <v>0</v>
      </c>
      <c r="H165" s="70">
        <v>0</v>
      </c>
      <c r="I165" s="70">
        <v>0</v>
      </c>
      <c r="J165" s="70">
        <v>0</v>
      </c>
      <c r="K165" s="70">
        <v>0</v>
      </c>
      <c r="L165" s="70">
        <v>0.19904731572074752</v>
      </c>
      <c r="M165" s="70">
        <v>0</v>
      </c>
      <c r="N165" s="70">
        <v>0</v>
      </c>
      <c r="O165" s="70">
        <v>0</v>
      </c>
      <c r="P165" s="70">
        <v>4.8385709712075897E-2</v>
      </c>
      <c r="Q165" s="70">
        <v>0</v>
      </c>
      <c r="R165" s="70">
        <v>0.77038512452321406</v>
      </c>
      <c r="S165" s="70">
        <v>1.0195181216629834</v>
      </c>
    </row>
    <row r="166" spans="1:19">
      <c r="A166" t="s">
        <v>228</v>
      </c>
      <c r="B166" s="69" t="s">
        <v>206</v>
      </c>
      <c r="C166" s="70">
        <v>4.4375551148112535E-5</v>
      </c>
      <c r="D166" s="70">
        <v>0</v>
      </c>
      <c r="E166" s="70">
        <v>0</v>
      </c>
      <c r="F166" s="70">
        <v>0</v>
      </c>
      <c r="G166" s="70">
        <v>0</v>
      </c>
      <c r="H166" s="70">
        <v>0</v>
      </c>
      <c r="I166" s="70">
        <v>0</v>
      </c>
      <c r="J166" s="70">
        <v>0</v>
      </c>
      <c r="K166" s="70">
        <v>0</v>
      </c>
      <c r="L166" s="70">
        <v>3.8159202942509296E-3</v>
      </c>
      <c r="M166" s="70">
        <v>0</v>
      </c>
      <c r="N166" s="70">
        <v>0</v>
      </c>
      <c r="O166" s="70">
        <v>0</v>
      </c>
      <c r="P166" s="70">
        <v>0.20616781736358858</v>
      </c>
      <c r="Q166" s="70">
        <v>0</v>
      </c>
      <c r="R166" s="70">
        <v>3.2603549219132333E-3</v>
      </c>
      <c r="S166" s="70">
        <v>0.21328846813089797</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3.6408225922849091E-2</v>
      </c>
      <c r="Q167" s="70">
        <v>0</v>
      </c>
      <c r="R167" s="70">
        <v>0.23862930125778803</v>
      </c>
      <c r="S167" s="70">
        <v>0.27503752718062913</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1.6541288998231263E-2</v>
      </c>
      <c r="Q168" s="70">
        <v>0</v>
      </c>
      <c r="R168" s="70">
        <v>0.36291311983246999</v>
      </c>
      <c r="S168" s="70">
        <v>0.37945440883071058</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4.9102512031273804E-4</v>
      </c>
      <c r="Q169" s="70">
        <v>0</v>
      </c>
      <c r="R169" s="70">
        <v>6.5750769509577367E-2</v>
      </c>
      <c r="S169" s="70">
        <v>6.6241794629888773E-2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9.6785880766674381E-3</v>
      </c>
      <c r="G171" s="70">
        <v>0</v>
      </c>
      <c r="H171" s="70">
        <v>0</v>
      </c>
      <c r="I171" s="70">
        <v>0</v>
      </c>
      <c r="J171" s="70">
        <v>0</v>
      </c>
      <c r="K171" s="70">
        <v>0</v>
      </c>
      <c r="L171" s="70">
        <v>0</v>
      </c>
      <c r="M171" s="70">
        <v>4.4690726614948773E-5</v>
      </c>
      <c r="N171" s="70">
        <v>0</v>
      </c>
      <c r="O171" s="70">
        <v>0</v>
      </c>
      <c r="P171" s="70">
        <v>0</v>
      </c>
      <c r="Q171" s="70">
        <v>0</v>
      </c>
      <c r="R171" s="70">
        <v>0</v>
      </c>
      <c r="S171" s="70">
        <v>9.7232788032783901E-3</v>
      </c>
    </row>
    <row r="172" spans="1:19">
      <c r="A172" t="s">
        <v>228</v>
      </c>
      <c r="B172" s="69" t="s">
        <v>212</v>
      </c>
      <c r="C172" s="70">
        <v>0</v>
      </c>
      <c r="D172" s="70">
        <v>0</v>
      </c>
      <c r="E172" s="70">
        <v>0</v>
      </c>
      <c r="F172" s="70">
        <v>0</v>
      </c>
      <c r="G172" s="70">
        <v>0</v>
      </c>
      <c r="H172" s="70">
        <v>0</v>
      </c>
      <c r="I172" s="70">
        <v>0</v>
      </c>
      <c r="J172" s="70">
        <v>2.6351584910200287E-4</v>
      </c>
      <c r="K172" s="70">
        <v>0</v>
      </c>
      <c r="L172" s="70">
        <v>0</v>
      </c>
      <c r="M172" s="70">
        <v>0</v>
      </c>
      <c r="N172" s="70">
        <v>0</v>
      </c>
      <c r="O172" s="70">
        <v>0</v>
      </c>
      <c r="P172" s="70">
        <v>0</v>
      </c>
      <c r="Q172" s="70">
        <v>0</v>
      </c>
      <c r="R172" s="70">
        <v>0</v>
      </c>
      <c r="S172" s="70">
        <v>2.6351584909889425E-4</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3.153915367116511E-2</v>
      </c>
      <c r="S173" s="70">
        <v>3.1539153671175768E-2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5.2415570412378543E-4</v>
      </c>
      <c r="S177" s="70">
        <v>5.2415570412733814E-4</v>
      </c>
    </row>
    <row r="178" spans="1:19">
      <c r="A178" t="s">
        <v>228</v>
      </c>
      <c r="B178" s="69" t="s">
        <v>218</v>
      </c>
      <c r="C178" s="70">
        <v>0</v>
      </c>
      <c r="D178" s="70">
        <v>0</v>
      </c>
      <c r="E178" s="70">
        <v>0</v>
      </c>
      <c r="F178" s="70">
        <v>0</v>
      </c>
      <c r="G178" s="70">
        <v>2.5078735100469984E-4</v>
      </c>
      <c r="H178" s="70">
        <v>0</v>
      </c>
      <c r="I178" s="70">
        <v>0</v>
      </c>
      <c r="J178" s="70">
        <v>0</v>
      </c>
      <c r="K178" s="70">
        <v>0</v>
      </c>
      <c r="L178" s="70">
        <v>0</v>
      </c>
      <c r="M178" s="70">
        <v>0</v>
      </c>
      <c r="N178" s="70">
        <v>0</v>
      </c>
      <c r="O178" s="70">
        <v>0</v>
      </c>
      <c r="P178" s="70">
        <v>2.1507189457814491E-5</v>
      </c>
      <c r="Q178" s="70">
        <v>0</v>
      </c>
      <c r="R178" s="70">
        <v>0</v>
      </c>
      <c r="S178" s="70">
        <v>2.722945404514121E-4</v>
      </c>
    </row>
    <row r="179" spans="1:19">
      <c r="A179" t="s">
        <v>228</v>
      </c>
      <c r="B179" s="69" t="s">
        <v>219</v>
      </c>
      <c r="C179" s="70">
        <v>0</v>
      </c>
      <c r="D179" s="70">
        <v>0</v>
      </c>
      <c r="E179" s="70">
        <v>3.395054043164869E-5</v>
      </c>
      <c r="F179" s="70">
        <v>0</v>
      </c>
      <c r="G179" s="70">
        <v>0</v>
      </c>
      <c r="H179" s="70">
        <v>0</v>
      </c>
      <c r="I179" s="70">
        <v>0</v>
      </c>
      <c r="J179" s="70">
        <v>0</v>
      </c>
      <c r="K179" s="70">
        <v>0</v>
      </c>
      <c r="L179" s="70">
        <v>9.862303906480463E-3</v>
      </c>
      <c r="M179" s="70">
        <v>0</v>
      </c>
      <c r="N179" s="70">
        <v>0</v>
      </c>
      <c r="O179" s="70">
        <v>4.4755489554626493E-4</v>
      </c>
      <c r="P179" s="70">
        <v>8.2582849291368277E-4</v>
      </c>
      <c r="Q179" s="70">
        <v>5.990127268162837E-5</v>
      </c>
      <c r="R179" s="70">
        <v>5.8682315702789367E-3</v>
      </c>
      <c r="S179" s="70">
        <v>1.7097770678333291E-2</v>
      </c>
    </row>
    <row r="180" spans="1:19">
      <c r="A180" t="s">
        <v>228</v>
      </c>
      <c r="B180" s="69" t="s">
        <v>220</v>
      </c>
      <c r="C180" s="70">
        <v>1.2432001266327042E-5</v>
      </c>
      <c r="D180" s="70">
        <v>0</v>
      </c>
      <c r="E180" s="70">
        <v>0</v>
      </c>
      <c r="F180" s="70">
        <v>0</v>
      </c>
      <c r="G180" s="70">
        <v>0</v>
      </c>
      <c r="H180" s="70">
        <v>0</v>
      </c>
      <c r="I180" s="70">
        <v>0</v>
      </c>
      <c r="J180" s="70">
        <v>0</v>
      </c>
      <c r="K180" s="70">
        <v>0</v>
      </c>
      <c r="L180" s="70">
        <v>0</v>
      </c>
      <c r="M180" s="70">
        <v>0</v>
      </c>
      <c r="N180" s="70">
        <v>0</v>
      </c>
      <c r="O180" s="70">
        <v>0</v>
      </c>
      <c r="P180" s="70">
        <v>2.7501605729534084E-3</v>
      </c>
      <c r="Q180" s="70">
        <v>0</v>
      </c>
      <c r="R180" s="70">
        <v>9.0168569101152229E-3</v>
      </c>
      <c r="S180" s="70">
        <v>1.1779449484336624E-2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2.0814153704318272E-4</v>
      </c>
      <c r="Q181" s="70">
        <v>0</v>
      </c>
      <c r="R181" s="70">
        <v>0</v>
      </c>
      <c r="S181" s="70">
        <v>2.081415370440709E-4</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6" tint="0.59999389629810485"/>
  </sheetPr>
  <dimension ref="A1:T185"/>
  <sheetViews>
    <sheetView workbookViewId="0"/>
  </sheetViews>
  <sheetFormatPr baseColWidth="10" defaultColWidth="8.83203125" defaultRowHeight="15"/>
  <cols>
    <col min="1" max="1" width="16.33203125" customWidth="1"/>
    <col min="2" max="2" width="17.6640625" style="45" customWidth="1"/>
    <col min="3" max="3" width="10.5" style="45" customWidth="1"/>
    <col min="4" max="4" width="9" style="45" bestFit="1" customWidth="1"/>
    <col min="5" max="5" width="12" style="45" bestFit="1" customWidth="1"/>
    <col min="6" max="9" width="9" style="45" bestFit="1" customWidth="1"/>
    <col min="10" max="10" width="12" style="45" bestFit="1" customWidth="1"/>
    <col min="11" max="15" width="9" style="45" bestFit="1" customWidth="1"/>
    <col min="16" max="17" width="12" style="45" bestFit="1" customWidth="1"/>
    <col min="18" max="18" width="9" style="45" bestFit="1" customWidth="1"/>
    <col min="19" max="19" width="12" style="45" bestFit="1" customWidth="1"/>
    <col min="20" max="16384" width="8.83203125" style="45"/>
  </cols>
  <sheetData>
    <row r="1" spans="1:20" s="40" customFormat="1">
      <c r="A1"/>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1.8775883752609503E-2</v>
      </c>
      <c r="N54" s="70">
        <v>0</v>
      </c>
      <c r="O54" s="70">
        <v>0</v>
      </c>
      <c r="P54" s="70">
        <v>0</v>
      </c>
      <c r="Q54" s="70">
        <v>7.0029479830688371E-3</v>
      </c>
      <c r="R54" s="70">
        <v>0</v>
      </c>
      <c r="S54" s="70">
        <v>2.577883173567834E-2</v>
      </c>
    </row>
    <row r="55" spans="1:19">
      <c r="A55" t="s">
        <v>228</v>
      </c>
      <c r="B55" s="69" t="s">
        <v>94</v>
      </c>
      <c r="C55" s="70">
        <v>9.220607782327711E-5</v>
      </c>
      <c r="D55" s="70">
        <v>0</v>
      </c>
      <c r="E55" s="70">
        <v>2.5165331033826606E-4</v>
      </c>
      <c r="F55" s="70">
        <v>0.36346182282177231</v>
      </c>
      <c r="G55" s="70">
        <v>2.7896474630041989E-3</v>
      </c>
      <c r="H55" s="70">
        <v>0</v>
      </c>
      <c r="I55" s="70">
        <v>0</v>
      </c>
      <c r="J55" s="70">
        <v>6.4909376946658812E-2</v>
      </c>
      <c r="K55" s="70">
        <v>0</v>
      </c>
      <c r="L55" s="70">
        <v>5.3231078910630378E-2</v>
      </c>
      <c r="M55" s="70">
        <v>9.1258970580691996E-3</v>
      </c>
      <c r="N55" s="70">
        <v>0</v>
      </c>
      <c r="O55" s="70">
        <v>2.5383082926090404E-2</v>
      </c>
      <c r="P55" s="70">
        <v>4.8056006811215838E-3</v>
      </c>
      <c r="Q55" s="70">
        <v>4.3450849980882986E-4</v>
      </c>
      <c r="R55" s="70">
        <v>4.4277262073060458E-2</v>
      </c>
      <c r="S55" s="70">
        <v>0.56876213676837772</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1.7302696583861948E-2</v>
      </c>
      <c r="Q56" s="70">
        <v>0</v>
      </c>
      <c r="R56" s="70">
        <v>4.8667839306072519E-2</v>
      </c>
      <c r="S56" s="70">
        <v>6.5970535889934512E-2</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3.3787608932539549E-3</v>
      </c>
      <c r="O57" s="70">
        <v>9.1009351490500795E-2</v>
      </c>
      <c r="P57" s="70">
        <v>0</v>
      </c>
      <c r="Q57" s="70">
        <v>0</v>
      </c>
      <c r="R57" s="70">
        <v>0</v>
      </c>
      <c r="S57" s="70">
        <v>0.15275786612901665</v>
      </c>
    </row>
    <row r="58" spans="1:19">
      <c r="A58" t="s">
        <v>228</v>
      </c>
      <c r="B58" s="69" t="s">
        <v>97</v>
      </c>
      <c r="C58" s="70">
        <v>0</v>
      </c>
      <c r="D58" s="70">
        <v>0</v>
      </c>
      <c r="E58" s="70">
        <v>0</v>
      </c>
      <c r="F58" s="70">
        <v>0</v>
      </c>
      <c r="G58" s="70">
        <v>0</v>
      </c>
      <c r="H58" s="70">
        <v>3.2101020124724634E-3</v>
      </c>
      <c r="I58" s="70">
        <v>0</v>
      </c>
      <c r="J58" s="70">
        <v>0</v>
      </c>
      <c r="K58" s="70">
        <v>0</v>
      </c>
      <c r="L58" s="70">
        <v>0</v>
      </c>
      <c r="M58" s="70">
        <v>0</v>
      </c>
      <c r="N58" s="70">
        <v>0</v>
      </c>
      <c r="O58" s="70">
        <v>6.2751174416211614E-2</v>
      </c>
      <c r="P58" s="70">
        <v>1.5810524730969465E-3</v>
      </c>
      <c r="Q58" s="70">
        <v>3.5761831566171864E-4</v>
      </c>
      <c r="R58" s="70">
        <v>4.4864045179948797E-2</v>
      </c>
      <c r="S58" s="70">
        <v>0.11276399239739154</v>
      </c>
    </row>
    <row r="59" spans="1:19">
      <c r="A59" t="s">
        <v>228</v>
      </c>
      <c r="B59" s="69" t="s">
        <v>98</v>
      </c>
      <c r="C59" s="70">
        <v>0</v>
      </c>
      <c r="D59" s="70">
        <v>0</v>
      </c>
      <c r="E59" s="70">
        <v>0</v>
      </c>
      <c r="F59" s="70">
        <v>0.90796678599453773</v>
      </c>
      <c r="G59" s="70">
        <v>1.9132764111525324E-2</v>
      </c>
      <c r="H59" s="70">
        <v>0</v>
      </c>
      <c r="I59" s="70">
        <v>0</v>
      </c>
      <c r="J59" s="70">
        <v>0.53153781866561811</v>
      </c>
      <c r="K59" s="70">
        <v>0</v>
      </c>
      <c r="L59" s="70">
        <v>0</v>
      </c>
      <c r="M59" s="70">
        <v>0</v>
      </c>
      <c r="N59" s="70">
        <v>1.386759039247332E-2</v>
      </c>
      <c r="O59" s="70">
        <v>8.8223139160082259E-2</v>
      </c>
      <c r="P59" s="70">
        <v>1.14144247774342E-2</v>
      </c>
      <c r="Q59" s="70">
        <v>0.24995844976671469</v>
      </c>
      <c r="R59" s="70">
        <v>0.64577597984373214</v>
      </c>
      <c r="S59" s="70">
        <v>2.4678769527121185</v>
      </c>
    </row>
    <row r="60" spans="1:19">
      <c r="A60" t="s">
        <v>230</v>
      </c>
      <c r="B60" s="69" t="s">
        <v>99</v>
      </c>
      <c r="C60" s="70">
        <v>1.8185270556170183E-3</v>
      </c>
      <c r="D60" s="70">
        <v>1.140619098491538E-2</v>
      </c>
      <c r="E60" s="70">
        <v>0.13682970330301231</v>
      </c>
      <c r="F60" s="70">
        <v>2.3791664754371071</v>
      </c>
      <c r="G60" s="70">
        <v>0</v>
      </c>
      <c r="H60" s="70">
        <v>0</v>
      </c>
      <c r="I60" s="70">
        <v>0.366487401234384</v>
      </c>
      <c r="J60" s="70">
        <v>0.95065908252142395</v>
      </c>
      <c r="K60" s="70">
        <v>0.26113140000000001</v>
      </c>
      <c r="L60" s="70">
        <v>4.0531367483280132</v>
      </c>
      <c r="M60" s="70">
        <v>0.74606874524736622</v>
      </c>
      <c r="N60" s="70">
        <v>0.34654107509758381</v>
      </c>
      <c r="O60" s="70">
        <v>0.76483228100376033</v>
      </c>
      <c r="P60" s="70">
        <v>6.0123443631119877E-3</v>
      </c>
      <c r="Q60" s="70">
        <v>0.48543384265973538</v>
      </c>
      <c r="R60" s="70">
        <v>0.61241987451382895</v>
      </c>
      <c r="S60" s="70">
        <v>11.121943691749859</v>
      </c>
    </row>
    <row r="61" spans="1:19">
      <c r="A61" t="s">
        <v>228</v>
      </c>
      <c r="B61" s="69" t="s">
        <v>101</v>
      </c>
      <c r="C61" s="70">
        <v>5.1393735174932315E-4</v>
      </c>
      <c r="D61" s="70">
        <v>0.83508536370867825</v>
      </c>
      <c r="E61" s="70">
        <v>2.1587797040037687E-2</v>
      </c>
      <c r="F61" s="70">
        <v>7.1239815763432652</v>
      </c>
      <c r="G61" s="70">
        <v>1.2384470924912889</v>
      </c>
      <c r="H61" s="70">
        <v>0.23911698988049795</v>
      </c>
      <c r="I61" s="70">
        <v>0</v>
      </c>
      <c r="J61" s="70">
        <v>6.462675874827073E-2</v>
      </c>
      <c r="K61" s="70">
        <v>2.5217869782230284E-2</v>
      </c>
      <c r="L61" s="70">
        <v>1.5619724993938711E-2</v>
      </c>
      <c r="M61" s="70">
        <v>0.63030536644116575</v>
      </c>
      <c r="N61" s="70">
        <v>0.2275364219899656</v>
      </c>
      <c r="O61" s="70">
        <v>0.40413750755693623</v>
      </c>
      <c r="P61" s="70">
        <v>0.12056505128461113</v>
      </c>
      <c r="Q61" s="70">
        <v>0.33611720572984904</v>
      </c>
      <c r="R61" s="70">
        <v>0.84900372616879993</v>
      </c>
      <c r="S61" s="70">
        <v>12.13186238951128</v>
      </c>
    </row>
    <row r="62" spans="1:19">
      <c r="A62" t="s">
        <v>228</v>
      </c>
      <c r="B62" s="69" t="s">
        <v>102</v>
      </c>
      <c r="C62" s="70">
        <v>6.3358175822578064E-2</v>
      </c>
      <c r="D62" s="70">
        <v>0</v>
      </c>
      <c r="E62" s="70">
        <v>0.13700763610623609</v>
      </c>
      <c r="F62" s="70">
        <v>4.6598530595438401</v>
      </c>
      <c r="G62" s="70">
        <v>0</v>
      </c>
      <c r="H62" s="70">
        <v>0</v>
      </c>
      <c r="I62" s="70">
        <v>0</v>
      </c>
      <c r="J62" s="70">
        <v>0.96140836902529458</v>
      </c>
      <c r="K62" s="70">
        <v>4.8408679274655197E-3</v>
      </c>
      <c r="L62" s="70">
        <v>0.25581464132500553</v>
      </c>
      <c r="M62" s="70">
        <v>2.5954337786014525E-2</v>
      </c>
      <c r="N62" s="70">
        <v>1.388610462280826E-2</v>
      </c>
      <c r="O62" s="70">
        <v>0.1673304075990536</v>
      </c>
      <c r="P62" s="70">
        <v>7.1523175990416521E-2</v>
      </c>
      <c r="Q62" s="70">
        <v>3.4374693509575671E-4</v>
      </c>
      <c r="R62" s="70">
        <v>1.2054126798268783E-3</v>
      </c>
      <c r="S62" s="70">
        <v>6.3625259353636352</v>
      </c>
    </row>
    <row r="63" spans="1:19">
      <c r="A63" t="s">
        <v>228</v>
      </c>
      <c r="B63" s="69" t="s">
        <v>103</v>
      </c>
      <c r="C63" s="70">
        <v>5.9616859264591052E-2</v>
      </c>
      <c r="D63" s="70">
        <v>0</v>
      </c>
      <c r="E63" s="70">
        <v>3.4251909026559002E-2</v>
      </c>
      <c r="F63" s="70">
        <v>5.1080564615601585</v>
      </c>
      <c r="G63" s="70">
        <v>0</v>
      </c>
      <c r="H63" s="70">
        <v>0</v>
      </c>
      <c r="I63" s="70">
        <v>0</v>
      </c>
      <c r="J63" s="70">
        <v>2.5050009110399785E-2</v>
      </c>
      <c r="K63" s="70">
        <v>0</v>
      </c>
      <c r="L63" s="70">
        <v>6.3953660331250717E-2</v>
      </c>
      <c r="M63" s="70">
        <v>0.58281143189087214</v>
      </c>
      <c r="N63" s="70">
        <v>9.8401105526912946E-4</v>
      </c>
      <c r="O63" s="70">
        <v>6.9518333162061463E-2</v>
      </c>
      <c r="P63" s="70">
        <v>1.9489038855234619E-2</v>
      </c>
      <c r="Q63" s="70">
        <v>0.11756681365972188</v>
      </c>
      <c r="R63" s="70">
        <v>0.62725973848151506</v>
      </c>
      <c r="S63" s="70">
        <v>6.7085582663976311</v>
      </c>
    </row>
    <row r="64" spans="1:19">
      <c r="A64" t="s">
        <v>228</v>
      </c>
      <c r="B64" s="69" t="s">
        <v>104</v>
      </c>
      <c r="C64" s="70">
        <v>0</v>
      </c>
      <c r="D64" s="70">
        <v>0</v>
      </c>
      <c r="E64" s="70">
        <v>4.1423214428617794E-2</v>
      </c>
      <c r="F64" s="70">
        <v>0</v>
      </c>
      <c r="G64" s="70">
        <v>0</v>
      </c>
      <c r="H64" s="70">
        <v>9.3489180460260002E-4</v>
      </c>
      <c r="I64" s="70">
        <v>0.27486555092578796</v>
      </c>
      <c r="J64" s="70">
        <v>0</v>
      </c>
      <c r="K64" s="70">
        <v>0</v>
      </c>
      <c r="L64" s="70">
        <v>0</v>
      </c>
      <c r="M64" s="70">
        <v>0</v>
      </c>
      <c r="N64" s="70">
        <v>0.17261554964537973</v>
      </c>
      <c r="O64" s="70">
        <v>0.29021968370886464</v>
      </c>
      <c r="P64" s="70">
        <v>3.1939447164558432E-2</v>
      </c>
      <c r="Q64" s="70">
        <v>5.042367189456165E-4</v>
      </c>
      <c r="R64" s="70">
        <v>0.40406079012587393</v>
      </c>
      <c r="S64" s="70">
        <v>1.216563364522635</v>
      </c>
    </row>
    <row r="65" spans="1:19">
      <c r="A65" t="s">
        <v>228</v>
      </c>
      <c r="B65" s="69" t="s">
        <v>105</v>
      </c>
      <c r="C65" s="70">
        <v>1.9155861508840855E-2</v>
      </c>
      <c r="D65" s="70">
        <v>0.59094582815828689</v>
      </c>
      <c r="E65" s="70">
        <v>0</v>
      </c>
      <c r="F65" s="70">
        <v>8.5633281277015527E-2</v>
      </c>
      <c r="G65" s="70">
        <v>0.87508076681240232</v>
      </c>
      <c r="H65" s="70">
        <v>0.17176313032555934</v>
      </c>
      <c r="I65" s="70">
        <v>0</v>
      </c>
      <c r="J65" s="70">
        <v>3.2955925288189469E-3</v>
      </c>
      <c r="K65" s="70">
        <v>0.19584855000000001</v>
      </c>
      <c r="L65" s="70">
        <v>7.7343606843702339E-2</v>
      </c>
      <c r="M65" s="70">
        <v>5.5599729579070001E-4</v>
      </c>
      <c r="N65" s="70">
        <v>0.24445805649653207</v>
      </c>
      <c r="O65" s="70">
        <v>0.23566453204242155</v>
      </c>
      <c r="P65" s="70">
        <v>4.3481042696683847E-2</v>
      </c>
      <c r="Q65" s="70">
        <v>0.14962324381700975</v>
      </c>
      <c r="R65" s="70">
        <v>0.15496024102514294</v>
      </c>
      <c r="S65" s="70">
        <v>2.8478097308282031</v>
      </c>
    </row>
    <row r="66" spans="1:19">
      <c r="A66" t="s">
        <v>228</v>
      </c>
      <c r="B66" s="69" t="s">
        <v>106</v>
      </c>
      <c r="C66" s="70">
        <v>0</v>
      </c>
      <c r="D66" s="70">
        <v>3.321874018986648E-3</v>
      </c>
      <c r="E66" s="70">
        <v>0</v>
      </c>
      <c r="F66" s="70">
        <v>0</v>
      </c>
      <c r="G66" s="70">
        <v>1.4180669422688919E-2</v>
      </c>
      <c r="H66" s="70">
        <v>4.9302053708788041E-2</v>
      </c>
      <c r="I66" s="70">
        <v>0</v>
      </c>
      <c r="J66" s="70">
        <v>0</v>
      </c>
      <c r="K66" s="70">
        <v>1.7050015100680826E-3</v>
      </c>
      <c r="L66" s="70">
        <v>0</v>
      </c>
      <c r="M66" s="70">
        <v>0</v>
      </c>
      <c r="N66" s="70">
        <v>0</v>
      </c>
      <c r="O66" s="70">
        <v>4.3581913982509768E-2</v>
      </c>
      <c r="P66" s="70">
        <v>8.3321123739972802E-3</v>
      </c>
      <c r="Q66" s="70">
        <v>1.1966011681658895E-2</v>
      </c>
      <c r="R66" s="70">
        <v>0</v>
      </c>
      <c r="S66" s="70">
        <v>0.13238963669869719</v>
      </c>
    </row>
    <row r="67" spans="1:19">
      <c r="A67" t="s">
        <v>228</v>
      </c>
      <c r="B67" s="69" t="s">
        <v>107</v>
      </c>
      <c r="C67" s="70">
        <v>0</v>
      </c>
      <c r="D67" s="70">
        <v>0</v>
      </c>
      <c r="E67" s="70">
        <v>0</v>
      </c>
      <c r="F67" s="70">
        <v>0</v>
      </c>
      <c r="G67" s="70">
        <v>3.9778306416913267E-3</v>
      </c>
      <c r="H67" s="70">
        <v>0</v>
      </c>
      <c r="I67" s="70">
        <v>0</v>
      </c>
      <c r="J67" s="70">
        <v>0</v>
      </c>
      <c r="K67" s="70">
        <v>0</v>
      </c>
      <c r="L67" s="70">
        <v>0</v>
      </c>
      <c r="M67" s="70">
        <v>0</v>
      </c>
      <c r="N67" s="70">
        <v>1.6108584464791909E-2</v>
      </c>
      <c r="O67" s="70">
        <v>2.8996660175879541E-3</v>
      </c>
      <c r="P67" s="70">
        <v>0.20034447246173098</v>
      </c>
      <c r="Q67" s="70">
        <v>0</v>
      </c>
      <c r="R67" s="70">
        <v>6.8336583090689018E-3</v>
      </c>
      <c r="S67" s="70">
        <v>0.23016421189487346</v>
      </c>
    </row>
    <row r="68" spans="1:19">
      <c r="A68" t="s">
        <v>228</v>
      </c>
      <c r="B68" s="69" t="s">
        <v>108</v>
      </c>
      <c r="C68" s="70">
        <v>0</v>
      </c>
      <c r="D68" s="70">
        <v>8.4539496115831891E-3</v>
      </c>
      <c r="E68" s="70">
        <v>0</v>
      </c>
      <c r="F68" s="70">
        <v>0</v>
      </c>
      <c r="G68" s="70">
        <v>0.29384878117859659</v>
      </c>
      <c r="H68" s="70">
        <v>0</v>
      </c>
      <c r="I68" s="70">
        <v>0</v>
      </c>
      <c r="J68" s="70">
        <v>0</v>
      </c>
      <c r="K68" s="70">
        <v>4.3391160445589994E-3</v>
      </c>
      <c r="L68" s="70">
        <v>0</v>
      </c>
      <c r="M68" s="70">
        <v>0</v>
      </c>
      <c r="N68" s="70">
        <v>2.7213137834132928E-2</v>
      </c>
      <c r="O68" s="70">
        <v>2.5676487902779321E-3</v>
      </c>
      <c r="P68" s="70">
        <v>5.2441975504047278E-4</v>
      </c>
      <c r="Q68" s="70">
        <v>9.2769478974608077E-4</v>
      </c>
      <c r="R68" s="70">
        <v>2.3682476858131629E-2</v>
      </c>
      <c r="S68" s="70">
        <v>0.36155722486206088</v>
      </c>
    </row>
    <row r="69" spans="1:19">
      <c r="A69" t="s">
        <v>228</v>
      </c>
      <c r="B69" s="69" t="s">
        <v>109</v>
      </c>
      <c r="C69" s="70">
        <v>0</v>
      </c>
      <c r="D69" s="70">
        <v>0.17518092520613204</v>
      </c>
      <c r="E69" s="70">
        <v>1.2063860755559708E-2</v>
      </c>
      <c r="F69" s="70">
        <v>0</v>
      </c>
      <c r="G69" s="70">
        <v>0</v>
      </c>
      <c r="H69" s="70">
        <v>0</v>
      </c>
      <c r="I69" s="70">
        <v>0</v>
      </c>
      <c r="J69" s="70">
        <v>0</v>
      </c>
      <c r="K69" s="70">
        <v>0</v>
      </c>
      <c r="L69" s="70">
        <v>0</v>
      </c>
      <c r="M69" s="70">
        <v>0</v>
      </c>
      <c r="N69" s="70">
        <v>3.4406493789722603E-3</v>
      </c>
      <c r="O69" s="70">
        <v>7.1229402083484938E-2</v>
      </c>
      <c r="P69" s="70">
        <v>1.004860655699602E-2</v>
      </c>
      <c r="Q69" s="70">
        <v>6.3847519043975787E-3</v>
      </c>
      <c r="R69" s="70">
        <v>7.1098250941847851E-4</v>
      </c>
      <c r="S69" s="70">
        <v>0.27905917839495942</v>
      </c>
    </row>
    <row r="70" spans="1:19">
      <c r="A70" t="s">
        <v>228</v>
      </c>
      <c r="B70" s="69" t="s">
        <v>110</v>
      </c>
      <c r="C70" s="70">
        <v>5.57884387011226E-3</v>
      </c>
      <c r="D70" s="70">
        <v>0</v>
      </c>
      <c r="E70" s="70">
        <v>3.5883897955640842E-4</v>
      </c>
      <c r="F70" s="70">
        <v>0</v>
      </c>
      <c r="G70" s="70">
        <v>0</v>
      </c>
      <c r="H70" s="70">
        <v>0</v>
      </c>
      <c r="I70" s="70">
        <v>0</v>
      </c>
      <c r="J70" s="70">
        <v>0</v>
      </c>
      <c r="K70" s="70">
        <v>8.9914229228565401E-2</v>
      </c>
      <c r="L70" s="70">
        <v>9.842868649124803E-2</v>
      </c>
      <c r="M70" s="70">
        <v>0</v>
      </c>
      <c r="N70" s="70">
        <v>7.1296396265772888E-2</v>
      </c>
      <c r="O70" s="70">
        <v>0.1379941862560119</v>
      </c>
      <c r="P70" s="70">
        <v>1.6495693483898677E-2</v>
      </c>
      <c r="Q70" s="70">
        <v>0</v>
      </c>
      <c r="R70" s="70">
        <v>4.3661207002055669E-2</v>
      </c>
      <c r="S70" s="70">
        <v>0.46372808157722289</v>
      </c>
    </row>
    <row r="71" spans="1:19">
      <c r="A71" t="s">
        <v>228</v>
      </c>
      <c r="B71" s="69" t="s">
        <v>111</v>
      </c>
      <c r="C71" s="70">
        <v>1.3147903689614271E-4</v>
      </c>
      <c r="D71" s="70">
        <v>0</v>
      </c>
      <c r="E71" s="70">
        <v>0</v>
      </c>
      <c r="F71" s="70">
        <v>0</v>
      </c>
      <c r="G71" s="70">
        <v>0</v>
      </c>
      <c r="H71" s="70">
        <v>0</v>
      </c>
      <c r="I71" s="70">
        <v>0</v>
      </c>
      <c r="J71" s="70">
        <v>0</v>
      </c>
      <c r="K71" s="70">
        <v>0</v>
      </c>
      <c r="L71" s="70">
        <v>0</v>
      </c>
      <c r="M71" s="70">
        <v>0</v>
      </c>
      <c r="N71" s="70">
        <v>0</v>
      </c>
      <c r="O71" s="70">
        <v>1.7522271580997728E-2</v>
      </c>
      <c r="P71" s="70">
        <v>9.4976692069037583E-4</v>
      </c>
      <c r="Q71" s="70">
        <v>0</v>
      </c>
      <c r="R71" s="70">
        <v>0</v>
      </c>
      <c r="S71" s="70">
        <v>1.86035175385868E-2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1.5433842527180275E-2</v>
      </c>
      <c r="P72" s="70">
        <v>1.8628402287040102E-2</v>
      </c>
      <c r="Q72" s="70">
        <v>0</v>
      </c>
      <c r="R72" s="70">
        <v>0</v>
      </c>
      <c r="S72" s="70">
        <v>3.4062244814222709E-2</v>
      </c>
    </row>
    <row r="73" spans="1:19">
      <c r="A73" t="s">
        <v>228</v>
      </c>
      <c r="B73" s="69" t="s">
        <v>113</v>
      </c>
      <c r="C73" s="70">
        <v>0</v>
      </c>
      <c r="D73" s="70">
        <v>0</v>
      </c>
      <c r="E73" s="70">
        <v>3.0701727508548549E-2</v>
      </c>
      <c r="F73" s="70">
        <v>0</v>
      </c>
      <c r="G73" s="70">
        <v>0</v>
      </c>
      <c r="H73" s="70">
        <v>0</v>
      </c>
      <c r="I73" s="70">
        <v>0</v>
      </c>
      <c r="J73" s="70">
        <v>0</v>
      </c>
      <c r="K73" s="70">
        <v>0</v>
      </c>
      <c r="L73" s="70">
        <v>5.7324917310210388E-2</v>
      </c>
      <c r="M73" s="70">
        <v>0</v>
      </c>
      <c r="N73" s="70">
        <v>0</v>
      </c>
      <c r="O73" s="70">
        <v>0</v>
      </c>
      <c r="P73" s="70">
        <v>1.7145456935479753E-2</v>
      </c>
      <c r="Q73" s="70">
        <v>0</v>
      </c>
      <c r="R73" s="70">
        <v>6.9451504966228761E-2</v>
      </c>
      <c r="S73" s="70">
        <v>0.17462360672046628</v>
      </c>
    </row>
    <row r="74" spans="1:19">
      <c r="A74" t="s">
        <v>228</v>
      </c>
      <c r="B74" s="69" t="s">
        <v>114</v>
      </c>
      <c r="C74" s="70">
        <v>1.4197788567311576E-2</v>
      </c>
      <c r="D74" s="70">
        <v>0</v>
      </c>
      <c r="E74" s="70">
        <v>0.63619459276230061</v>
      </c>
      <c r="F74" s="70">
        <v>0</v>
      </c>
      <c r="G74" s="70">
        <v>0</v>
      </c>
      <c r="H74" s="70">
        <v>0</v>
      </c>
      <c r="I74" s="70">
        <v>0</v>
      </c>
      <c r="J74" s="70">
        <v>0</v>
      </c>
      <c r="K74" s="70">
        <v>0</v>
      </c>
      <c r="L74" s="70">
        <v>0</v>
      </c>
      <c r="M74" s="70">
        <v>3.42655283580795E-3</v>
      </c>
      <c r="N74" s="70">
        <v>0</v>
      </c>
      <c r="O74" s="70">
        <v>0.31981676466260511</v>
      </c>
      <c r="P74" s="70">
        <v>0.12588676320347492</v>
      </c>
      <c r="Q74" s="70">
        <v>0</v>
      </c>
      <c r="R74" s="70">
        <v>0</v>
      </c>
      <c r="S74" s="70">
        <v>1.0995224620314943</v>
      </c>
    </row>
    <row r="75" spans="1:19">
      <c r="A75" t="s">
        <v>228</v>
      </c>
      <c r="B75" s="69" t="s">
        <v>115</v>
      </c>
      <c r="C75" s="70">
        <v>0</v>
      </c>
      <c r="D75" s="70">
        <v>0</v>
      </c>
      <c r="E75" s="70">
        <v>0</v>
      </c>
      <c r="F75" s="70">
        <v>0.52774890277472153</v>
      </c>
      <c r="G75" s="70">
        <v>0</v>
      </c>
      <c r="H75" s="70">
        <v>0</v>
      </c>
      <c r="I75" s="70">
        <v>0</v>
      </c>
      <c r="J75" s="70">
        <v>0</v>
      </c>
      <c r="K75" s="70">
        <v>0</v>
      </c>
      <c r="L75" s="70">
        <v>1.1878746045527029</v>
      </c>
      <c r="M75" s="70">
        <v>0</v>
      </c>
      <c r="N75" s="70">
        <v>0</v>
      </c>
      <c r="O75" s="70">
        <v>4.6936729269098088E-3</v>
      </c>
      <c r="P75" s="70">
        <v>1.6019265901833224E-3</v>
      </c>
      <c r="Q75" s="70">
        <v>0</v>
      </c>
      <c r="R75" s="70">
        <v>0</v>
      </c>
      <c r="S75" s="70">
        <v>1.721919106844517</v>
      </c>
    </row>
    <row r="76" spans="1:19">
      <c r="A76" t="s">
        <v>228</v>
      </c>
      <c r="B76" s="69" t="s">
        <v>116</v>
      </c>
      <c r="C76" s="70">
        <v>0.29420352041073294</v>
      </c>
      <c r="D76" s="70">
        <v>0</v>
      </c>
      <c r="E76" s="70">
        <v>0</v>
      </c>
      <c r="F76" s="70">
        <v>0</v>
      </c>
      <c r="G76" s="70">
        <v>0</v>
      </c>
      <c r="H76" s="70">
        <v>0</v>
      </c>
      <c r="I76" s="70">
        <v>0</v>
      </c>
      <c r="J76" s="70">
        <v>2.0310390015890967E-2</v>
      </c>
      <c r="K76" s="70">
        <v>0</v>
      </c>
      <c r="L76" s="70">
        <v>0</v>
      </c>
      <c r="M76" s="70">
        <v>0</v>
      </c>
      <c r="N76" s="70">
        <v>0</v>
      </c>
      <c r="O76" s="70">
        <v>0</v>
      </c>
      <c r="P76" s="70">
        <v>5.5140340430041013E-3</v>
      </c>
      <c r="Q76" s="70">
        <v>0</v>
      </c>
      <c r="R76" s="70">
        <v>0</v>
      </c>
      <c r="S76" s="70">
        <v>0.32002794446962923</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9.7261280671046446E-2</v>
      </c>
      <c r="P77" s="70">
        <v>8.6478901112074791E-4</v>
      </c>
      <c r="Q77" s="70">
        <v>0</v>
      </c>
      <c r="R77" s="70">
        <v>0</v>
      </c>
      <c r="S77" s="70">
        <v>9.8126069682173522E-2</v>
      </c>
    </row>
    <row r="78" spans="1:19">
      <c r="A78" t="s">
        <v>228</v>
      </c>
      <c r="B78" s="69" t="s">
        <v>118</v>
      </c>
      <c r="C78" s="70">
        <v>0</v>
      </c>
      <c r="D78" s="70">
        <v>0</v>
      </c>
      <c r="E78" s="70">
        <v>0</v>
      </c>
      <c r="F78" s="70">
        <v>0</v>
      </c>
      <c r="G78" s="70">
        <v>0</v>
      </c>
      <c r="H78" s="70">
        <v>0</v>
      </c>
      <c r="I78" s="70">
        <v>0</v>
      </c>
      <c r="J78" s="70">
        <v>0</v>
      </c>
      <c r="K78" s="70">
        <v>0</v>
      </c>
      <c r="L78" s="70">
        <v>0</v>
      </c>
      <c r="M78" s="70">
        <v>1.2141210871341457E-4</v>
      </c>
      <c r="N78" s="70">
        <v>0</v>
      </c>
      <c r="O78" s="70">
        <v>0</v>
      </c>
      <c r="P78" s="70">
        <v>0.11426062723961572</v>
      </c>
      <c r="Q78" s="70">
        <v>0</v>
      </c>
      <c r="R78" s="70">
        <v>1.3938893008402786E-4</v>
      </c>
      <c r="S78" s="70">
        <v>0.11452142827841527</v>
      </c>
    </row>
    <row r="79" spans="1:19">
      <c r="A79" t="s">
        <v>228</v>
      </c>
      <c r="B79" s="69" t="s">
        <v>119</v>
      </c>
      <c r="C79" s="70">
        <v>0</v>
      </c>
      <c r="D79" s="70">
        <v>0</v>
      </c>
      <c r="E79" s="70">
        <v>0</v>
      </c>
      <c r="F79" s="70">
        <v>1.8699582416346061E-2</v>
      </c>
      <c r="G79" s="70">
        <v>0</v>
      </c>
      <c r="H79" s="70">
        <v>0</v>
      </c>
      <c r="I79" s="70">
        <v>0</v>
      </c>
      <c r="J79" s="70">
        <v>0</v>
      </c>
      <c r="K79" s="70">
        <v>0</v>
      </c>
      <c r="L79" s="70">
        <v>0</v>
      </c>
      <c r="M79" s="70">
        <v>0</v>
      </c>
      <c r="N79" s="70">
        <v>0</v>
      </c>
      <c r="O79" s="70">
        <v>0</v>
      </c>
      <c r="P79" s="70">
        <v>0</v>
      </c>
      <c r="Q79" s="70">
        <v>0</v>
      </c>
      <c r="R79" s="70">
        <v>0</v>
      </c>
      <c r="S79" s="70">
        <v>1.8699582416346061E-2</v>
      </c>
    </row>
    <row r="80" spans="1:19">
      <c r="A80" t="s">
        <v>228</v>
      </c>
      <c r="B80" s="69" t="s">
        <v>120</v>
      </c>
      <c r="C80" s="70">
        <v>0</v>
      </c>
      <c r="D80" s="70">
        <v>0</v>
      </c>
      <c r="E80" s="70">
        <v>0</v>
      </c>
      <c r="F80" s="70">
        <v>0</v>
      </c>
      <c r="G80" s="70">
        <v>0</v>
      </c>
      <c r="H80" s="70">
        <v>0</v>
      </c>
      <c r="I80" s="70">
        <v>0</v>
      </c>
      <c r="J80" s="70">
        <v>7.1965249006389342E-4</v>
      </c>
      <c r="K80" s="70">
        <v>0</v>
      </c>
      <c r="L80" s="70">
        <v>0</v>
      </c>
      <c r="M80" s="70">
        <v>0</v>
      </c>
      <c r="N80" s="70">
        <v>0</v>
      </c>
      <c r="O80" s="70">
        <v>0</v>
      </c>
      <c r="P80" s="70">
        <v>4.7771757947365767E-3</v>
      </c>
      <c r="Q80" s="70">
        <v>0</v>
      </c>
      <c r="R80" s="70">
        <v>2.8883874233285312E-3</v>
      </c>
      <c r="S80" s="70">
        <v>8.3852157081238943E-3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4.0848804428318175E-2</v>
      </c>
      <c r="S81" s="70">
        <v>4.0848804428321728E-2</v>
      </c>
    </row>
    <row r="82" spans="1:19">
      <c r="A82" t="s">
        <v>228</v>
      </c>
      <c r="B82" s="69" t="s">
        <v>122</v>
      </c>
      <c r="C82" s="70">
        <v>0</v>
      </c>
      <c r="D82" s="70">
        <v>0</v>
      </c>
      <c r="E82" s="70">
        <v>0</v>
      </c>
      <c r="F82" s="70">
        <v>0</v>
      </c>
      <c r="G82" s="70">
        <v>0</v>
      </c>
      <c r="H82" s="70">
        <v>0</v>
      </c>
      <c r="I82" s="70">
        <v>0</v>
      </c>
      <c r="J82" s="70">
        <v>0</v>
      </c>
      <c r="K82" s="70">
        <v>0</v>
      </c>
      <c r="L82" s="70">
        <v>0</v>
      </c>
      <c r="M82" s="70">
        <v>0</v>
      </c>
      <c r="N82" s="70">
        <v>1.8606661446118888E-3</v>
      </c>
      <c r="O82" s="70">
        <v>0</v>
      </c>
      <c r="P82" s="70">
        <v>0.10001173149545062</v>
      </c>
      <c r="Q82" s="70">
        <v>0</v>
      </c>
      <c r="R82" s="70">
        <v>0</v>
      </c>
      <c r="S82" s="70">
        <v>0.10187239764006506</v>
      </c>
    </row>
    <row r="83" spans="1:19">
      <c r="A83" t="s">
        <v>228</v>
      </c>
      <c r="B83" s="69" t="s">
        <v>123</v>
      </c>
      <c r="C83" s="70">
        <v>0</v>
      </c>
      <c r="D83" s="70">
        <v>0</v>
      </c>
      <c r="E83" s="70">
        <v>0</v>
      </c>
      <c r="F83" s="70">
        <v>0</v>
      </c>
      <c r="G83" s="70">
        <v>2.4514951725196354E-2</v>
      </c>
      <c r="H83" s="70">
        <v>0</v>
      </c>
      <c r="I83" s="70">
        <v>0</v>
      </c>
      <c r="J83" s="70">
        <v>0</v>
      </c>
      <c r="K83" s="70">
        <v>0</v>
      </c>
      <c r="L83" s="70">
        <v>0</v>
      </c>
      <c r="M83" s="70">
        <v>0</v>
      </c>
      <c r="N83" s="70">
        <v>0</v>
      </c>
      <c r="O83" s="70">
        <v>0</v>
      </c>
      <c r="P83" s="70">
        <v>6.7438720906820571E-4</v>
      </c>
      <c r="Q83" s="70">
        <v>0</v>
      </c>
      <c r="R83" s="70">
        <v>0</v>
      </c>
      <c r="S83" s="70">
        <v>2.5189338934261229E-2</v>
      </c>
    </row>
    <row r="84" spans="1:19">
      <c r="A84" t="s">
        <v>228</v>
      </c>
      <c r="B84" s="69" t="s">
        <v>124</v>
      </c>
      <c r="C84" s="70">
        <v>0</v>
      </c>
      <c r="D84" s="70">
        <v>0</v>
      </c>
      <c r="E84" s="70">
        <v>0</v>
      </c>
      <c r="F84" s="70">
        <v>0</v>
      </c>
      <c r="G84" s="70">
        <v>0</v>
      </c>
      <c r="H84" s="70">
        <v>0</v>
      </c>
      <c r="I84" s="70">
        <v>0</v>
      </c>
      <c r="J84" s="70">
        <v>0</v>
      </c>
      <c r="K84" s="70">
        <v>0</v>
      </c>
      <c r="L84" s="70">
        <v>0</v>
      </c>
      <c r="M84" s="70">
        <v>4.8063588492621712E-3</v>
      </c>
      <c r="N84" s="70">
        <v>1.4141062699051243E-3</v>
      </c>
      <c r="O84" s="70">
        <v>0</v>
      </c>
      <c r="P84" s="70">
        <v>1.5264436119923896E-3</v>
      </c>
      <c r="Q84" s="70">
        <v>0</v>
      </c>
      <c r="R84" s="70">
        <v>0</v>
      </c>
      <c r="S84" s="70">
        <v>7.7469087311570206E-3</v>
      </c>
    </row>
    <row r="85" spans="1:19">
      <c r="A85" t="s">
        <v>228</v>
      </c>
      <c r="B85" s="69" t="s">
        <v>125</v>
      </c>
      <c r="C85" s="70">
        <v>0</v>
      </c>
      <c r="D85" s="70">
        <v>0</v>
      </c>
      <c r="E85" s="70">
        <v>0</v>
      </c>
      <c r="F85" s="70">
        <v>2.2486761349976483</v>
      </c>
      <c r="G85" s="70">
        <v>0</v>
      </c>
      <c r="H85" s="70">
        <v>0</v>
      </c>
      <c r="I85" s="70">
        <v>0</v>
      </c>
      <c r="J85" s="70">
        <v>0</v>
      </c>
      <c r="K85" s="70">
        <v>0</v>
      </c>
      <c r="L85" s="70">
        <v>0</v>
      </c>
      <c r="M85" s="70">
        <v>5.5389050078274771E-2</v>
      </c>
      <c r="N85" s="70">
        <v>0</v>
      </c>
      <c r="O85" s="70">
        <v>0</v>
      </c>
      <c r="P85" s="70">
        <v>0</v>
      </c>
      <c r="Q85" s="70">
        <v>1.4235599946606614E-2</v>
      </c>
      <c r="R85" s="70">
        <v>0</v>
      </c>
      <c r="S85" s="70">
        <v>2.3183007850225366</v>
      </c>
    </row>
    <row r="86" spans="1:19">
      <c r="A86" t="s">
        <v>228</v>
      </c>
      <c r="B86" s="69" t="s">
        <v>126</v>
      </c>
      <c r="C86" s="70">
        <v>0</v>
      </c>
      <c r="D86" s="70">
        <v>0</v>
      </c>
      <c r="E86" s="70">
        <v>0</v>
      </c>
      <c r="F86" s="70">
        <v>0</v>
      </c>
      <c r="G86" s="70">
        <v>0</v>
      </c>
      <c r="H86" s="70">
        <v>0</v>
      </c>
      <c r="I86" s="70">
        <v>0</v>
      </c>
      <c r="J86" s="70">
        <v>0</v>
      </c>
      <c r="K86" s="70">
        <v>0</v>
      </c>
      <c r="L86" s="70">
        <v>0</v>
      </c>
      <c r="M86" s="70">
        <v>4.223741006525028E-2</v>
      </c>
      <c r="N86" s="70">
        <v>0</v>
      </c>
      <c r="O86" s="70">
        <v>0</v>
      </c>
      <c r="P86" s="70">
        <v>4.5860173413291072E-2</v>
      </c>
      <c r="Q86" s="70">
        <v>1.1354419674911576E-2</v>
      </c>
      <c r="R86" s="70">
        <v>0.14595261317192731</v>
      </c>
      <c r="S86" s="70">
        <v>0.24540461632538069</v>
      </c>
    </row>
    <row r="87" spans="1:19">
      <c r="A87" t="s">
        <v>228</v>
      </c>
      <c r="B87" s="69" t="s">
        <v>127</v>
      </c>
      <c r="C87" s="70">
        <v>0</v>
      </c>
      <c r="D87" s="70">
        <v>0</v>
      </c>
      <c r="E87" s="70">
        <v>0</v>
      </c>
      <c r="F87" s="70">
        <v>0</v>
      </c>
      <c r="G87" s="70">
        <v>0</v>
      </c>
      <c r="H87" s="70">
        <v>0</v>
      </c>
      <c r="I87" s="70">
        <v>0</v>
      </c>
      <c r="J87" s="70">
        <v>0</v>
      </c>
      <c r="K87" s="70">
        <v>0</v>
      </c>
      <c r="L87" s="70">
        <v>0</v>
      </c>
      <c r="M87" s="70">
        <v>1.0301582799229436E-2</v>
      </c>
      <c r="N87" s="70">
        <v>0</v>
      </c>
      <c r="O87" s="70">
        <v>0</v>
      </c>
      <c r="P87" s="70">
        <v>2.5503059018805452E-4</v>
      </c>
      <c r="Q87" s="70">
        <v>0</v>
      </c>
      <c r="R87" s="70">
        <v>0</v>
      </c>
      <c r="S87" s="70">
        <v>1.0556613389418601E-2</v>
      </c>
    </row>
    <row r="88" spans="1:19">
      <c r="A88" t="s">
        <v>228</v>
      </c>
      <c r="B88" s="69" t="s">
        <v>128</v>
      </c>
      <c r="C88" s="70">
        <v>0</v>
      </c>
      <c r="D88" s="70">
        <v>0</v>
      </c>
      <c r="E88" s="70">
        <v>0</v>
      </c>
      <c r="F88" s="70">
        <v>0.94593638177040162</v>
      </c>
      <c r="G88" s="70">
        <v>0</v>
      </c>
      <c r="H88" s="70">
        <v>0</v>
      </c>
      <c r="I88" s="70">
        <v>0</v>
      </c>
      <c r="J88" s="70">
        <v>4.6388905759999766E-3</v>
      </c>
      <c r="K88" s="70">
        <v>0</v>
      </c>
      <c r="L88" s="70">
        <v>0</v>
      </c>
      <c r="M88" s="70">
        <v>3.6528327254390369E-3</v>
      </c>
      <c r="N88" s="70">
        <v>0</v>
      </c>
      <c r="O88" s="70">
        <v>0</v>
      </c>
      <c r="P88" s="70">
        <v>0</v>
      </c>
      <c r="Q88" s="70">
        <v>0</v>
      </c>
      <c r="R88" s="70">
        <v>1.4473845061551138E-3</v>
      </c>
      <c r="S88" s="70">
        <v>0.95567548957799175</v>
      </c>
    </row>
    <row r="89" spans="1:19">
      <c r="A89" t="s">
        <v>228</v>
      </c>
      <c r="B89" s="69" t="s">
        <v>129</v>
      </c>
      <c r="C89" s="70">
        <v>0</v>
      </c>
      <c r="D89" s="70">
        <v>0</v>
      </c>
      <c r="E89" s="70">
        <v>0</v>
      </c>
      <c r="F89" s="70">
        <v>0</v>
      </c>
      <c r="G89" s="70">
        <v>0</v>
      </c>
      <c r="H89" s="70">
        <v>0</v>
      </c>
      <c r="I89" s="70">
        <v>0</v>
      </c>
      <c r="J89" s="70">
        <v>0</v>
      </c>
      <c r="K89" s="70">
        <v>0</v>
      </c>
      <c r="L89" s="70">
        <v>0</v>
      </c>
      <c r="M89" s="70">
        <v>4.2095678059488773E-2</v>
      </c>
      <c r="N89" s="70">
        <v>0</v>
      </c>
      <c r="O89" s="70">
        <v>3.2883572748463319E-2</v>
      </c>
      <c r="P89" s="70">
        <v>3.614571638022035E-5</v>
      </c>
      <c r="Q89" s="70">
        <v>6.9224917278358777E-3</v>
      </c>
      <c r="R89" s="70">
        <v>2.0403562687073329E-2</v>
      </c>
      <c r="S89" s="70">
        <v>0.1023414509392353</v>
      </c>
    </row>
    <row r="90" spans="1:19">
      <c r="A90" t="s">
        <v>228</v>
      </c>
      <c r="B90" s="69" t="s">
        <v>130</v>
      </c>
      <c r="C90" s="70">
        <v>0</v>
      </c>
      <c r="D90" s="70">
        <v>0</v>
      </c>
      <c r="E90" s="70">
        <v>0</v>
      </c>
      <c r="F90" s="70">
        <v>0</v>
      </c>
      <c r="G90" s="70">
        <v>8.6863157423522352E-4</v>
      </c>
      <c r="H90" s="70">
        <v>0</v>
      </c>
      <c r="I90" s="70">
        <v>0</v>
      </c>
      <c r="J90" s="70">
        <v>0</v>
      </c>
      <c r="K90" s="70">
        <v>0</v>
      </c>
      <c r="L90" s="70">
        <v>0</v>
      </c>
      <c r="M90" s="70">
        <v>7.6363458771306902E-3</v>
      </c>
      <c r="N90" s="70">
        <v>0</v>
      </c>
      <c r="O90" s="70">
        <v>0</v>
      </c>
      <c r="P90" s="70">
        <v>0</v>
      </c>
      <c r="Q90" s="70">
        <v>9.945897602292586E-4</v>
      </c>
      <c r="R90" s="70">
        <v>0</v>
      </c>
      <c r="S90" s="70">
        <v>9.4995672116056085E-3</v>
      </c>
    </row>
    <row r="91" spans="1:19">
      <c r="A91" t="s">
        <v>228</v>
      </c>
      <c r="B91" s="69" t="s">
        <v>131</v>
      </c>
      <c r="C91" s="70">
        <v>0</v>
      </c>
      <c r="D91" s="70">
        <v>0</v>
      </c>
      <c r="E91" s="70">
        <v>0</v>
      </c>
      <c r="F91" s="70">
        <v>0</v>
      </c>
      <c r="G91" s="70">
        <v>0</v>
      </c>
      <c r="H91" s="70">
        <v>0</v>
      </c>
      <c r="I91" s="70">
        <v>0</v>
      </c>
      <c r="J91" s="70">
        <v>0</v>
      </c>
      <c r="K91" s="70">
        <v>0</v>
      </c>
      <c r="L91" s="70">
        <v>0</v>
      </c>
      <c r="M91" s="70">
        <v>2.6754531087750166E-2</v>
      </c>
      <c r="N91" s="70">
        <v>0</v>
      </c>
      <c r="O91" s="70">
        <v>0</v>
      </c>
      <c r="P91" s="70">
        <v>0</v>
      </c>
      <c r="Q91" s="70">
        <v>8.6293589529327086E-3</v>
      </c>
      <c r="R91" s="70">
        <v>0.20229969880964305</v>
      </c>
      <c r="S91" s="70">
        <v>0.2376835888503237</v>
      </c>
    </row>
    <row r="92" spans="1:19">
      <c r="A92" t="s">
        <v>228</v>
      </c>
      <c r="B92" s="69" t="s">
        <v>132</v>
      </c>
      <c r="C92" s="70">
        <v>0</v>
      </c>
      <c r="D92" s="70">
        <v>0</v>
      </c>
      <c r="E92" s="70">
        <v>0</v>
      </c>
      <c r="F92" s="70">
        <v>0</v>
      </c>
      <c r="G92" s="70">
        <v>0</v>
      </c>
      <c r="H92" s="70">
        <v>0</v>
      </c>
      <c r="I92" s="70">
        <v>0</v>
      </c>
      <c r="J92" s="70">
        <v>3.5255568377601243E-3</v>
      </c>
      <c r="K92" s="70">
        <v>0</v>
      </c>
      <c r="L92" s="70">
        <v>0</v>
      </c>
      <c r="M92" s="70">
        <v>5.5387576121233018E-3</v>
      </c>
      <c r="N92" s="70">
        <v>0</v>
      </c>
      <c r="O92" s="70">
        <v>5.2900561941591207E-3</v>
      </c>
      <c r="P92" s="70">
        <v>3.8660380565589625E-2</v>
      </c>
      <c r="Q92" s="70">
        <v>0</v>
      </c>
      <c r="R92" s="70">
        <v>0</v>
      </c>
      <c r="S92" s="70">
        <v>5.3014751209630617E-2</v>
      </c>
    </row>
    <row r="93" spans="1:19">
      <c r="A93" t="s">
        <v>228</v>
      </c>
      <c r="B93" s="69" t="s">
        <v>133</v>
      </c>
      <c r="C93" s="70">
        <v>0</v>
      </c>
      <c r="D93" s="70">
        <v>0</v>
      </c>
      <c r="E93" s="70">
        <v>2.2114868764759876E-3</v>
      </c>
      <c r="F93" s="70">
        <v>0</v>
      </c>
      <c r="G93" s="70">
        <v>0</v>
      </c>
      <c r="H93" s="70">
        <v>0</v>
      </c>
      <c r="I93" s="70">
        <v>0</v>
      </c>
      <c r="J93" s="70">
        <v>0</v>
      </c>
      <c r="K93" s="70">
        <v>0</v>
      </c>
      <c r="L93" s="70">
        <v>0</v>
      </c>
      <c r="M93" s="70">
        <v>0</v>
      </c>
      <c r="N93" s="70">
        <v>0</v>
      </c>
      <c r="O93" s="70">
        <v>0</v>
      </c>
      <c r="P93" s="70">
        <v>9.0364290949995763E-6</v>
      </c>
      <c r="Q93" s="70">
        <v>1.3529587778116081E-4</v>
      </c>
      <c r="R93" s="70">
        <v>0</v>
      </c>
      <c r="S93" s="70">
        <v>2.3558191833501496E-3</v>
      </c>
    </row>
    <row r="94" spans="1:19">
      <c r="A94" t="s">
        <v>228</v>
      </c>
      <c r="B94" s="69" t="s">
        <v>134</v>
      </c>
      <c r="C94" s="70">
        <v>0</v>
      </c>
      <c r="D94" s="70">
        <v>0</v>
      </c>
      <c r="E94" s="70">
        <v>1.5110743684022987E-2</v>
      </c>
      <c r="F94" s="70">
        <v>0.71891165014550396</v>
      </c>
      <c r="G94" s="70">
        <v>0</v>
      </c>
      <c r="H94" s="70">
        <v>0</v>
      </c>
      <c r="I94" s="70">
        <v>0</v>
      </c>
      <c r="J94" s="70">
        <v>0</v>
      </c>
      <c r="K94" s="70">
        <v>0</v>
      </c>
      <c r="L94" s="70">
        <v>1.4672526434464803</v>
      </c>
      <c r="M94" s="70">
        <v>0</v>
      </c>
      <c r="N94" s="70">
        <v>0</v>
      </c>
      <c r="O94" s="70">
        <v>0</v>
      </c>
      <c r="P94" s="70">
        <v>0</v>
      </c>
      <c r="Q94" s="70">
        <v>0</v>
      </c>
      <c r="R94" s="70">
        <v>1.6311366779544478E-2</v>
      </c>
      <c r="S94" s="70">
        <v>2.2175864040555595</v>
      </c>
    </row>
    <row r="95" spans="1:19">
      <c r="A95" t="s">
        <v>228</v>
      </c>
      <c r="B95" s="69" t="s">
        <v>135</v>
      </c>
      <c r="C95" s="70">
        <v>8.1029147108546695E-4</v>
      </c>
      <c r="D95" s="70">
        <v>0</v>
      </c>
      <c r="E95" s="70">
        <v>0</v>
      </c>
      <c r="F95" s="70">
        <v>0</v>
      </c>
      <c r="G95" s="70">
        <v>0</v>
      </c>
      <c r="H95" s="70">
        <v>0</v>
      </c>
      <c r="I95" s="70">
        <v>0</v>
      </c>
      <c r="J95" s="70">
        <v>0</v>
      </c>
      <c r="K95" s="70">
        <v>0</v>
      </c>
      <c r="L95" s="70">
        <v>0</v>
      </c>
      <c r="M95" s="70">
        <v>0</v>
      </c>
      <c r="N95" s="70">
        <v>1.8942940860990021E-2</v>
      </c>
      <c r="O95" s="70">
        <v>0</v>
      </c>
      <c r="P95" s="70">
        <v>1.7942505604116032E-3</v>
      </c>
      <c r="Q95" s="70">
        <v>0</v>
      </c>
      <c r="R95" s="70">
        <v>4.3668398549359111E-3</v>
      </c>
      <c r="S95" s="70">
        <v>2.5914322747418339E-2</v>
      </c>
    </row>
    <row r="96" spans="1:19">
      <c r="A96" t="s">
        <v>228</v>
      </c>
      <c r="B96" s="69" t="s">
        <v>136</v>
      </c>
      <c r="C96" s="70">
        <v>0</v>
      </c>
      <c r="D96" s="70">
        <v>0</v>
      </c>
      <c r="E96" s="70">
        <v>0</v>
      </c>
      <c r="F96" s="70">
        <v>0</v>
      </c>
      <c r="G96" s="70">
        <v>0</v>
      </c>
      <c r="H96" s="70">
        <v>0</v>
      </c>
      <c r="I96" s="70">
        <v>0</v>
      </c>
      <c r="J96" s="70">
        <v>0</v>
      </c>
      <c r="K96" s="70">
        <v>0</v>
      </c>
      <c r="L96" s="70">
        <v>0</v>
      </c>
      <c r="M96" s="70">
        <v>0</v>
      </c>
      <c r="N96" s="70">
        <v>2.4212038585598172E-3</v>
      </c>
      <c r="O96" s="70">
        <v>0</v>
      </c>
      <c r="P96" s="70">
        <v>0</v>
      </c>
      <c r="Q96" s="70">
        <v>0</v>
      </c>
      <c r="R96" s="70">
        <v>1.3958868748676245E-2</v>
      </c>
      <c r="S96" s="70">
        <v>1.6380072607233842E-2</v>
      </c>
    </row>
    <row r="97" spans="1:19">
      <c r="A97" t="s">
        <v>228</v>
      </c>
      <c r="B97" s="69" t="s">
        <v>137</v>
      </c>
      <c r="C97" s="70">
        <v>0</v>
      </c>
      <c r="D97" s="70">
        <v>0</v>
      </c>
      <c r="E97" s="70">
        <v>0</v>
      </c>
      <c r="F97" s="70">
        <v>0.16653666407479761</v>
      </c>
      <c r="G97" s="70">
        <v>0</v>
      </c>
      <c r="H97" s="70">
        <v>0</v>
      </c>
      <c r="I97" s="70">
        <v>0</v>
      </c>
      <c r="J97" s="70">
        <v>0</v>
      </c>
      <c r="K97" s="70">
        <v>0</v>
      </c>
      <c r="L97" s="70">
        <v>0</v>
      </c>
      <c r="M97" s="70">
        <v>0</v>
      </c>
      <c r="N97" s="70">
        <v>0</v>
      </c>
      <c r="O97" s="70">
        <v>1.1651546322899442E-3</v>
      </c>
      <c r="P97" s="70">
        <v>2.5503059018805452E-4</v>
      </c>
      <c r="Q97" s="70">
        <v>0</v>
      </c>
      <c r="R97" s="70">
        <v>3.5879041678708923E-2</v>
      </c>
      <c r="S97" s="70">
        <v>0.20383589097598076</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6.6074141602754155E-2</v>
      </c>
      <c r="Q98" s="70">
        <v>2.5649716420506063E-2</v>
      </c>
      <c r="R98" s="70">
        <v>0</v>
      </c>
      <c r="S98" s="70">
        <v>9.1723858023257776E-2</v>
      </c>
    </row>
    <row r="99" spans="1:19">
      <c r="A99" t="s">
        <v>228</v>
      </c>
      <c r="B99" s="69" t="s">
        <v>139</v>
      </c>
      <c r="C99" s="70">
        <v>0</v>
      </c>
      <c r="D99" s="70">
        <v>0</v>
      </c>
      <c r="E99" s="70">
        <v>0</v>
      </c>
      <c r="F99" s="70">
        <v>0</v>
      </c>
      <c r="G99" s="70">
        <v>0</v>
      </c>
      <c r="H99" s="70">
        <v>0</v>
      </c>
      <c r="I99" s="70">
        <v>0</v>
      </c>
      <c r="J99" s="70">
        <v>0</v>
      </c>
      <c r="K99" s="70">
        <v>0</v>
      </c>
      <c r="L99" s="70">
        <v>0</v>
      </c>
      <c r="M99" s="70">
        <v>4.8363212702583258E-2</v>
      </c>
      <c r="N99" s="70">
        <v>0</v>
      </c>
      <c r="O99" s="70">
        <v>1.2640187707013695E-2</v>
      </c>
      <c r="P99" s="70">
        <v>1.0686792082161833E-3</v>
      </c>
      <c r="Q99" s="70">
        <v>2.8897994397190097E-3</v>
      </c>
      <c r="R99" s="70">
        <v>0</v>
      </c>
      <c r="S99" s="70">
        <v>6.4961879057534588E-2</v>
      </c>
    </row>
    <row r="100" spans="1:19">
      <c r="A100" t="s">
        <v>228</v>
      </c>
      <c r="B100" s="69" t="s">
        <v>140</v>
      </c>
      <c r="C100" s="70">
        <v>0</v>
      </c>
      <c r="D100" s="70">
        <v>0</v>
      </c>
      <c r="E100" s="70">
        <v>0</v>
      </c>
      <c r="F100" s="70">
        <v>0</v>
      </c>
      <c r="G100" s="70">
        <v>0</v>
      </c>
      <c r="H100" s="70">
        <v>0</v>
      </c>
      <c r="I100" s="70">
        <v>0</v>
      </c>
      <c r="J100" s="70">
        <v>0</v>
      </c>
      <c r="K100" s="70">
        <v>0</v>
      </c>
      <c r="L100" s="70">
        <v>0</v>
      </c>
      <c r="M100" s="70">
        <v>5.5326756886836748E-2</v>
      </c>
      <c r="N100" s="70">
        <v>3.8856520216943302E-3</v>
      </c>
      <c r="O100" s="70">
        <v>0</v>
      </c>
      <c r="P100" s="70">
        <v>6.8281045249984906E-4</v>
      </c>
      <c r="Q100" s="70">
        <v>0</v>
      </c>
      <c r="R100" s="70">
        <v>0.15011410413585402</v>
      </c>
      <c r="S100" s="70">
        <v>0.21000932349688384</v>
      </c>
    </row>
    <row r="101" spans="1:19">
      <c r="A101" t="s">
        <v>228</v>
      </c>
      <c r="B101" s="69" t="s">
        <v>141</v>
      </c>
      <c r="C101" s="70">
        <v>0</v>
      </c>
      <c r="D101" s="70">
        <v>0</v>
      </c>
      <c r="E101" s="70">
        <v>0</v>
      </c>
      <c r="F101" s="70">
        <v>0</v>
      </c>
      <c r="G101" s="70">
        <v>0</v>
      </c>
      <c r="H101" s="70">
        <v>3.1367387506094579E-2</v>
      </c>
      <c r="I101" s="70">
        <v>0</v>
      </c>
      <c r="J101" s="70">
        <v>0</v>
      </c>
      <c r="K101" s="70">
        <v>0</v>
      </c>
      <c r="L101" s="70">
        <v>0</v>
      </c>
      <c r="M101" s="70">
        <v>6.8712322323229991E-3</v>
      </c>
      <c r="N101" s="70">
        <v>2.049825406989747E-2</v>
      </c>
      <c r="O101" s="70">
        <v>8.7154408911409575E-3</v>
      </c>
      <c r="P101" s="70">
        <v>8.5846076403051086E-5</v>
      </c>
      <c r="Q101" s="70">
        <v>3.5368111958957282E-2</v>
      </c>
      <c r="R101" s="70">
        <v>0.42831684966128503</v>
      </c>
      <c r="S101" s="70">
        <v>0.53122312239610636</v>
      </c>
    </row>
    <row r="102" spans="1:19">
      <c r="A102" t="s">
        <v>228</v>
      </c>
      <c r="B102" s="69" t="s">
        <v>142</v>
      </c>
      <c r="C102" s="70">
        <v>0</v>
      </c>
      <c r="D102" s="70">
        <v>0</v>
      </c>
      <c r="E102" s="70">
        <v>7.8359009165085425E-5</v>
      </c>
      <c r="F102" s="70">
        <v>0</v>
      </c>
      <c r="G102" s="70">
        <v>0</v>
      </c>
      <c r="H102" s="70">
        <v>0</v>
      </c>
      <c r="I102" s="70">
        <v>5.0901027949220135E-2</v>
      </c>
      <c r="J102" s="70">
        <v>0</v>
      </c>
      <c r="K102" s="70">
        <v>0</v>
      </c>
      <c r="L102" s="70">
        <v>0</v>
      </c>
      <c r="M102" s="70">
        <v>0</v>
      </c>
      <c r="N102" s="70">
        <v>1.4043368776222032E-3</v>
      </c>
      <c r="O102" s="70">
        <v>9.606542657330408E-3</v>
      </c>
      <c r="P102" s="70">
        <v>3.6264842076978443E-3</v>
      </c>
      <c r="Q102" s="70">
        <v>1.2632878332599073E-3</v>
      </c>
      <c r="R102" s="70">
        <v>1.6008172720297864E-2</v>
      </c>
      <c r="S102" s="70">
        <v>8.2888211254591226E-2</v>
      </c>
    </row>
    <row r="103" spans="1:19">
      <c r="A103" t="s">
        <v>228</v>
      </c>
      <c r="B103" s="69" t="s">
        <v>143</v>
      </c>
      <c r="C103" s="70">
        <v>0</v>
      </c>
      <c r="D103" s="70">
        <v>0</v>
      </c>
      <c r="E103" s="70">
        <v>0</v>
      </c>
      <c r="F103" s="70">
        <v>0</v>
      </c>
      <c r="G103" s="70">
        <v>0</v>
      </c>
      <c r="H103" s="70">
        <v>0</v>
      </c>
      <c r="I103" s="70">
        <v>0</v>
      </c>
      <c r="J103" s="70">
        <v>0</v>
      </c>
      <c r="K103" s="70">
        <v>0</v>
      </c>
      <c r="L103" s="70">
        <v>0</v>
      </c>
      <c r="M103" s="70">
        <v>4.6353093307268001E-2</v>
      </c>
      <c r="N103" s="70">
        <v>1.8401149325057986E-3</v>
      </c>
      <c r="O103" s="70">
        <v>0</v>
      </c>
      <c r="P103" s="70">
        <v>9.4272632172163195E-3</v>
      </c>
      <c r="Q103" s="70">
        <v>0</v>
      </c>
      <c r="R103" s="70">
        <v>1.0658465255852789E-3</v>
      </c>
      <c r="S103" s="70">
        <v>5.8686317982576952E-2</v>
      </c>
    </row>
    <row r="104" spans="1:19">
      <c r="A104" t="s">
        <v>228</v>
      </c>
      <c r="B104" s="69" t="s">
        <v>144</v>
      </c>
      <c r="C104" s="70">
        <v>8.1069102423975137E-3</v>
      </c>
      <c r="D104" s="70">
        <v>0</v>
      </c>
      <c r="E104" s="70">
        <v>0</v>
      </c>
      <c r="F104" s="70">
        <v>0</v>
      </c>
      <c r="G104" s="70">
        <v>0</v>
      </c>
      <c r="H104" s="70">
        <v>0</v>
      </c>
      <c r="I104" s="70">
        <v>0</v>
      </c>
      <c r="J104" s="70">
        <v>0</v>
      </c>
      <c r="K104" s="70">
        <v>0</v>
      </c>
      <c r="L104" s="70">
        <v>1.657492442524422E-2</v>
      </c>
      <c r="M104" s="70">
        <v>5.0884321777964203E-3</v>
      </c>
      <c r="N104" s="70">
        <v>0</v>
      </c>
      <c r="O104" s="70">
        <v>1.2253213772233984E-2</v>
      </c>
      <c r="P104" s="70">
        <v>5.8597255569198259E-2</v>
      </c>
      <c r="Q104" s="70">
        <v>0</v>
      </c>
      <c r="R104" s="70">
        <v>2.2162651976646792</v>
      </c>
      <c r="S104" s="70">
        <v>2.3168859338515588</v>
      </c>
    </row>
    <row r="105" spans="1:19">
      <c r="A105" t="s">
        <v>228</v>
      </c>
      <c r="B105" s="69" t="s">
        <v>145</v>
      </c>
      <c r="C105" s="70">
        <v>0</v>
      </c>
      <c r="D105" s="70">
        <v>0</v>
      </c>
      <c r="E105" s="70">
        <v>0</v>
      </c>
      <c r="F105" s="70">
        <v>1.6098792074167676</v>
      </c>
      <c r="G105" s="70">
        <v>0</v>
      </c>
      <c r="H105" s="70">
        <v>0</v>
      </c>
      <c r="I105" s="70">
        <v>0</v>
      </c>
      <c r="J105" s="70">
        <v>0</v>
      </c>
      <c r="K105" s="70">
        <v>0</v>
      </c>
      <c r="L105" s="70">
        <v>0</v>
      </c>
      <c r="M105" s="70">
        <v>0</v>
      </c>
      <c r="N105" s="70">
        <v>0</v>
      </c>
      <c r="O105" s="70">
        <v>0</v>
      </c>
      <c r="P105" s="70">
        <v>6.3255003665219078E-5</v>
      </c>
      <c r="Q105" s="70">
        <v>0</v>
      </c>
      <c r="R105" s="70">
        <v>6.7370078563232738E-2</v>
      </c>
      <c r="S105" s="70">
        <v>1.6773125409836638</v>
      </c>
    </row>
    <row r="106" spans="1:19">
      <c r="A106" t="s">
        <v>228</v>
      </c>
      <c r="B106" s="69" t="s">
        <v>146</v>
      </c>
      <c r="C106" s="70">
        <v>2.8710835901613052E-5</v>
      </c>
      <c r="D106" s="70">
        <v>0</v>
      </c>
      <c r="E106" s="70">
        <v>0</v>
      </c>
      <c r="F106" s="70">
        <v>0.17672523184337052</v>
      </c>
      <c r="G106" s="70">
        <v>0</v>
      </c>
      <c r="H106" s="70">
        <v>0</v>
      </c>
      <c r="I106" s="70">
        <v>0</v>
      </c>
      <c r="J106" s="70">
        <v>0</v>
      </c>
      <c r="K106" s="70">
        <v>0</v>
      </c>
      <c r="L106" s="70">
        <v>0</v>
      </c>
      <c r="M106" s="70">
        <v>0</v>
      </c>
      <c r="N106" s="70">
        <v>0</v>
      </c>
      <c r="O106" s="70">
        <v>4.4258691737443456E-2</v>
      </c>
      <c r="P106" s="70">
        <v>5.1893594389995634E-4</v>
      </c>
      <c r="Q106" s="70">
        <v>5.6308400000038006E-5</v>
      </c>
      <c r="R106" s="70">
        <v>0</v>
      </c>
      <c r="S106" s="70">
        <v>0.22158787876061581</v>
      </c>
    </row>
    <row r="107" spans="1:19">
      <c r="A107" t="s">
        <v>228</v>
      </c>
      <c r="B107" s="69" t="s">
        <v>147</v>
      </c>
      <c r="C107" s="70">
        <v>0</v>
      </c>
      <c r="D107" s="70">
        <v>0</v>
      </c>
      <c r="E107" s="70">
        <v>0</v>
      </c>
      <c r="F107" s="70">
        <v>0</v>
      </c>
      <c r="G107" s="70">
        <v>0.16102012031418056</v>
      </c>
      <c r="H107" s="70">
        <v>0</v>
      </c>
      <c r="I107" s="70">
        <v>0</v>
      </c>
      <c r="J107" s="70">
        <v>0</v>
      </c>
      <c r="K107" s="70">
        <v>0</v>
      </c>
      <c r="L107" s="70">
        <v>0</v>
      </c>
      <c r="M107" s="70">
        <v>0</v>
      </c>
      <c r="N107" s="70">
        <v>1.9526384745356395E-3</v>
      </c>
      <c r="O107" s="70">
        <v>0</v>
      </c>
      <c r="P107" s="70">
        <v>0</v>
      </c>
      <c r="Q107" s="70">
        <v>0</v>
      </c>
      <c r="R107" s="70">
        <v>4.3826687711161938E-2</v>
      </c>
      <c r="S107" s="70">
        <v>0.20679944649988613</v>
      </c>
    </row>
    <row r="108" spans="1:19">
      <c r="A108" t="s">
        <v>228</v>
      </c>
      <c r="B108" s="69" t="s">
        <v>148</v>
      </c>
      <c r="C108" s="70">
        <v>6.1612517842221104E-3</v>
      </c>
      <c r="D108" s="70">
        <v>0.10943441262190512</v>
      </c>
      <c r="E108" s="70">
        <v>0</v>
      </c>
      <c r="F108" s="70">
        <v>0</v>
      </c>
      <c r="G108" s="70">
        <v>0</v>
      </c>
      <c r="H108" s="70">
        <v>0</v>
      </c>
      <c r="I108" s="70">
        <v>0</v>
      </c>
      <c r="J108" s="70">
        <v>0.33214595467991082</v>
      </c>
      <c r="K108" s="70">
        <v>0</v>
      </c>
      <c r="L108" s="70">
        <v>0</v>
      </c>
      <c r="M108" s="70">
        <v>0</v>
      </c>
      <c r="N108" s="70">
        <v>5.5961265301660568E-3</v>
      </c>
      <c r="O108" s="70">
        <v>2.0266288564494417E-3</v>
      </c>
      <c r="P108" s="70">
        <v>9.0364290949995763E-6</v>
      </c>
      <c r="Q108" s="70">
        <v>1.8133741649788648E-2</v>
      </c>
      <c r="R108" s="70">
        <v>1.5458188577355259E-3</v>
      </c>
      <c r="S108" s="70">
        <v>0.47505297140926217</v>
      </c>
    </row>
    <row r="109" spans="1:19">
      <c r="A109" t="s">
        <v>228</v>
      </c>
      <c r="B109" s="69" t="s">
        <v>149</v>
      </c>
      <c r="C109" s="70">
        <v>0</v>
      </c>
      <c r="D109" s="70">
        <v>0</v>
      </c>
      <c r="E109" s="70">
        <v>0</v>
      </c>
      <c r="F109" s="70">
        <v>0</v>
      </c>
      <c r="G109" s="70">
        <v>0</v>
      </c>
      <c r="H109" s="70">
        <v>2.3839214504631778E-2</v>
      </c>
      <c r="I109" s="70">
        <v>3.8684781241407062E-2</v>
      </c>
      <c r="J109" s="70">
        <v>3.6461475231320151E-2</v>
      </c>
      <c r="K109" s="70">
        <v>3.6268250000000002E-2</v>
      </c>
      <c r="L109" s="70">
        <v>0</v>
      </c>
      <c r="M109" s="70">
        <v>0</v>
      </c>
      <c r="N109" s="70">
        <v>9.5278070157167605E-4</v>
      </c>
      <c r="O109" s="70">
        <v>4.0796564934276525E-2</v>
      </c>
      <c r="P109" s="70">
        <v>3.3762008095610252E-3</v>
      </c>
      <c r="Q109" s="70">
        <v>0</v>
      </c>
      <c r="R109" s="70">
        <v>6.6856481188359851E-4</v>
      </c>
      <c r="S109" s="70">
        <v>0.18104783223464693</v>
      </c>
    </row>
    <row r="110" spans="1:19">
      <c r="A110" t="s">
        <v>228</v>
      </c>
      <c r="B110" s="69" t="s">
        <v>150</v>
      </c>
      <c r="C110" s="70">
        <v>0</v>
      </c>
      <c r="D110" s="70">
        <v>0</v>
      </c>
      <c r="E110" s="70">
        <v>0</v>
      </c>
      <c r="F110" s="70">
        <v>0</v>
      </c>
      <c r="G110" s="70">
        <v>0</v>
      </c>
      <c r="H110" s="70">
        <v>0</v>
      </c>
      <c r="I110" s="70">
        <v>0</v>
      </c>
      <c r="J110" s="70">
        <v>0</v>
      </c>
      <c r="K110" s="70">
        <v>0</v>
      </c>
      <c r="L110" s="70">
        <v>0</v>
      </c>
      <c r="M110" s="70">
        <v>6.4179987842249986E-4</v>
      </c>
      <c r="N110" s="70">
        <v>1.0672960269930698E-3</v>
      </c>
      <c r="O110" s="70">
        <v>1.6841979996145007E-2</v>
      </c>
      <c r="P110" s="70">
        <v>1.5489212478862813E-2</v>
      </c>
      <c r="Q110" s="70">
        <v>4.9751247382399111E-3</v>
      </c>
      <c r="R110" s="70">
        <v>0</v>
      </c>
      <c r="S110" s="70">
        <v>3.9015413118676179E-2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2.3657774168292178E-2</v>
      </c>
      <c r="O111" s="70">
        <v>0</v>
      </c>
      <c r="P111" s="70">
        <v>0</v>
      </c>
      <c r="Q111" s="70">
        <v>0</v>
      </c>
      <c r="R111" s="70">
        <v>1.4147854756174638E-4</v>
      </c>
      <c r="S111" s="70">
        <v>2.3799252715846819E-2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9.8376567452866936E-3</v>
      </c>
      <c r="O112" s="70">
        <v>0</v>
      </c>
      <c r="P112" s="70">
        <v>0</v>
      </c>
      <c r="Q112" s="70">
        <v>0</v>
      </c>
      <c r="R112" s="70">
        <v>1.972220729495433E-2</v>
      </c>
      <c r="S112" s="70">
        <v>2.9559864040244577E-2</v>
      </c>
    </row>
    <row r="113" spans="1:19">
      <c r="A113" t="s">
        <v>228</v>
      </c>
      <c r="B113" s="69" t="s">
        <v>153</v>
      </c>
      <c r="C113" s="70">
        <v>0</v>
      </c>
      <c r="D113" s="70">
        <v>0</v>
      </c>
      <c r="E113" s="70">
        <v>0</v>
      </c>
      <c r="F113" s="70">
        <v>0</v>
      </c>
      <c r="G113" s="70">
        <v>0</v>
      </c>
      <c r="H113" s="70">
        <v>0</v>
      </c>
      <c r="I113" s="70">
        <v>0</v>
      </c>
      <c r="J113" s="70">
        <v>0</v>
      </c>
      <c r="K113" s="70">
        <v>0</v>
      </c>
      <c r="L113" s="70">
        <v>0</v>
      </c>
      <c r="M113" s="70">
        <v>8.5746336201486528E-4</v>
      </c>
      <c r="N113" s="70">
        <v>0</v>
      </c>
      <c r="O113" s="70">
        <v>1.7633232398459597E-3</v>
      </c>
      <c r="P113" s="70">
        <v>0</v>
      </c>
      <c r="Q113" s="70">
        <v>0</v>
      </c>
      <c r="R113" s="70">
        <v>1.5154037358371397E-2</v>
      </c>
      <c r="S113" s="70">
        <v>1.7774823960223785E-2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2.6839243821888736E-2</v>
      </c>
      <c r="P114" s="70">
        <v>0</v>
      </c>
      <c r="Q114" s="70">
        <v>0</v>
      </c>
      <c r="R114" s="70">
        <v>0</v>
      </c>
      <c r="S114" s="70">
        <v>2.683924382189673E-2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1.0132280788943682E-4</v>
      </c>
      <c r="Q115" s="70">
        <v>0</v>
      </c>
      <c r="R115" s="70">
        <v>0</v>
      </c>
      <c r="S115" s="70">
        <v>1.0132280789321157E-4</v>
      </c>
    </row>
    <row r="116" spans="1:19">
      <c r="A116" t="s">
        <v>228</v>
      </c>
      <c r="B116" s="69" t="s">
        <v>156</v>
      </c>
      <c r="C116" s="70">
        <v>0</v>
      </c>
      <c r="D116" s="70">
        <v>8.3170153592647678E-2</v>
      </c>
      <c r="E116" s="70">
        <v>0</v>
      </c>
      <c r="F116" s="70">
        <v>0.3619175796912657</v>
      </c>
      <c r="G116" s="70">
        <v>0.12237529143877612</v>
      </c>
      <c r="H116" s="70">
        <v>0</v>
      </c>
      <c r="I116" s="70">
        <v>0</v>
      </c>
      <c r="J116" s="70">
        <v>0</v>
      </c>
      <c r="K116" s="70">
        <v>0</v>
      </c>
      <c r="L116" s="70">
        <v>0</v>
      </c>
      <c r="M116" s="70">
        <v>0</v>
      </c>
      <c r="N116" s="70">
        <v>0</v>
      </c>
      <c r="O116" s="70">
        <v>0</v>
      </c>
      <c r="P116" s="70">
        <v>7.3603457564352937E-6</v>
      </c>
      <c r="Q116" s="70">
        <v>0</v>
      </c>
      <c r="R116" s="70">
        <v>0</v>
      </c>
      <c r="S116" s="70">
        <v>0.5674703850684466</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6.925269856585814E-4</v>
      </c>
      <c r="O117" s="70">
        <v>1.5402379309010783E-3</v>
      </c>
      <c r="P117" s="70">
        <v>2.0762605173154647E-3</v>
      </c>
      <c r="Q117" s="70">
        <v>0</v>
      </c>
      <c r="R117" s="70">
        <v>0</v>
      </c>
      <c r="S117" s="70">
        <v>3.1872895433878057E-2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2.6488915910380051E-2</v>
      </c>
      <c r="P118" s="70">
        <v>0</v>
      </c>
      <c r="Q118" s="70">
        <v>0</v>
      </c>
      <c r="R118" s="70">
        <v>0</v>
      </c>
      <c r="S118" s="70">
        <v>2.6488915910377386E-2</v>
      </c>
    </row>
    <row r="119" spans="1:19">
      <c r="A119" t="s">
        <v>228</v>
      </c>
      <c r="B119" s="69" t="s">
        <v>159</v>
      </c>
      <c r="C119" s="70">
        <v>0</v>
      </c>
      <c r="D119" s="70">
        <v>0</v>
      </c>
      <c r="E119" s="70">
        <v>0</v>
      </c>
      <c r="F119" s="70">
        <v>0</v>
      </c>
      <c r="G119" s="70">
        <v>0</v>
      </c>
      <c r="H119" s="70">
        <v>0</v>
      </c>
      <c r="I119" s="70">
        <v>0</v>
      </c>
      <c r="J119" s="70">
        <v>5.2536351121319491E-3</v>
      </c>
      <c r="K119" s="70">
        <v>0</v>
      </c>
      <c r="L119" s="70">
        <v>0</v>
      </c>
      <c r="M119" s="70">
        <v>2.7298899232564011E-4</v>
      </c>
      <c r="N119" s="70">
        <v>0</v>
      </c>
      <c r="O119" s="70">
        <v>1.0238921961899017E-2</v>
      </c>
      <c r="P119" s="70">
        <v>0</v>
      </c>
      <c r="Q119" s="70">
        <v>2.4019513330637565E-3</v>
      </c>
      <c r="R119" s="70">
        <v>0</v>
      </c>
      <c r="S119" s="70">
        <v>1.8167497399410593E-2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1.1624586336183906E-2</v>
      </c>
      <c r="O120" s="70">
        <v>0</v>
      </c>
      <c r="P120" s="70">
        <v>0</v>
      </c>
      <c r="Q120" s="70">
        <v>1.3791434679983894E-3</v>
      </c>
      <c r="R120" s="70">
        <v>0</v>
      </c>
      <c r="S120" s="70">
        <v>1.300372980418274E-2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1.57999632686745E-2</v>
      </c>
      <c r="O121" s="70">
        <v>0</v>
      </c>
      <c r="P121" s="70">
        <v>0</v>
      </c>
      <c r="Q121" s="70">
        <v>0</v>
      </c>
      <c r="R121" s="70">
        <v>0</v>
      </c>
      <c r="S121" s="70">
        <v>1.579996326867672E-2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1.792770529960519E-2</v>
      </c>
      <c r="O122" s="70">
        <v>0</v>
      </c>
      <c r="P122" s="70">
        <v>0</v>
      </c>
      <c r="Q122" s="70">
        <v>0</v>
      </c>
      <c r="R122" s="70">
        <v>0</v>
      </c>
      <c r="S122" s="70">
        <v>1.792770529961274E-2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5.611703744845542E-4</v>
      </c>
      <c r="Q124" s="70">
        <v>0</v>
      </c>
      <c r="R124" s="70">
        <v>0</v>
      </c>
      <c r="S124" s="70">
        <v>5.6117037446767881E-4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2.7327081890178295E-3</v>
      </c>
      <c r="O125" s="70">
        <v>0</v>
      </c>
      <c r="P125" s="70">
        <v>0</v>
      </c>
      <c r="Q125" s="70">
        <v>0</v>
      </c>
      <c r="R125" s="70">
        <v>0.16216365617970485</v>
      </c>
      <c r="S125" s="70">
        <v>0.16489636436873667</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2.0830143789130062E-4</v>
      </c>
      <c r="R126" s="70">
        <v>0</v>
      </c>
      <c r="S126" s="70">
        <v>2.0830143788685973E-4</v>
      </c>
    </row>
    <row r="127" spans="1:19">
      <c r="A127" t="s">
        <v>228</v>
      </c>
      <c r="B127" s="69" t="s">
        <v>167</v>
      </c>
      <c r="C127" s="70">
        <v>0</v>
      </c>
      <c r="D127" s="70">
        <v>0</v>
      </c>
      <c r="E127" s="70">
        <v>0</v>
      </c>
      <c r="F127" s="70">
        <v>9.7767876852074664E-2</v>
      </c>
      <c r="G127" s="70">
        <v>0</v>
      </c>
      <c r="H127" s="70">
        <v>1.8697836092052E-3</v>
      </c>
      <c r="I127" s="70">
        <v>0</v>
      </c>
      <c r="J127" s="70">
        <v>0</v>
      </c>
      <c r="K127" s="70">
        <v>0</v>
      </c>
      <c r="L127" s="70">
        <v>0</v>
      </c>
      <c r="M127" s="70">
        <v>0</v>
      </c>
      <c r="N127" s="70">
        <v>0</v>
      </c>
      <c r="O127" s="70">
        <v>0</v>
      </c>
      <c r="P127" s="70">
        <v>0</v>
      </c>
      <c r="Q127" s="70">
        <v>0</v>
      </c>
      <c r="R127" s="70">
        <v>7.0170120040842221E-3</v>
      </c>
      <c r="S127" s="70">
        <v>0.10665467246536053</v>
      </c>
    </row>
    <row r="128" spans="1:19">
      <c r="A128" t="s">
        <v>228</v>
      </c>
      <c r="B128" s="69" t="s">
        <v>168</v>
      </c>
      <c r="C128" s="70">
        <v>0</v>
      </c>
      <c r="D128" s="70">
        <v>0</v>
      </c>
      <c r="E128" s="70">
        <v>0</v>
      </c>
      <c r="F128" s="70">
        <v>0</v>
      </c>
      <c r="G128" s="70">
        <v>0</v>
      </c>
      <c r="H128" s="70">
        <v>1.7032801278178633E-2</v>
      </c>
      <c r="I128" s="70">
        <v>0</v>
      </c>
      <c r="J128" s="70">
        <v>0</v>
      </c>
      <c r="K128" s="70">
        <v>0</v>
      </c>
      <c r="L128" s="70">
        <v>0</v>
      </c>
      <c r="M128" s="70">
        <v>0</v>
      </c>
      <c r="N128" s="70">
        <v>0</v>
      </c>
      <c r="O128" s="70">
        <v>0</v>
      </c>
      <c r="P128" s="70">
        <v>0</v>
      </c>
      <c r="Q128" s="70">
        <v>1.8975227829010066E-3</v>
      </c>
      <c r="R128" s="70">
        <v>0</v>
      </c>
      <c r="S128" s="70">
        <v>1.8930324061088299E-2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7.2797064620377938E-5</v>
      </c>
      <c r="K130" s="70">
        <v>0</v>
      </c>
      <c r="L130" s="70">
        <v>0</v>
      </c>
      <c r="M130" s="70">
        <v>0</v>
      </c>
      <c r="N130" s="70">
        <v>0</v>
      </c>
      <c r="O130" s="70">
        <v>0</v>
      </c>
      <c r="P130" s="70">
        <v>0</v>
      </c>
      <c r="Q130" s="70">
        <v>0</v>
      </c>
      <c r="R130" s="70">
        <v>0.17812933913138718</v>
      </c>
      <c r="S130" s="70">
        <v>0.17820213619601333</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1.0815474732812635E-3</v>
      </c>
      <c r="Q131" s="70">
        <v>0</v>
      </c>
      <c r="R131" s="70">
        <v>0</v>
      </c>
      <c r="S131" s="70">
        <v>1.0815474732623898E-3</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5.9448155310917183E-3</v>
      </c>
      <c r="Q132" s="70">
        <v>0</v>
      </c>
      <c r="R132" s="70">
        <v>0</v>
      </c>
      <c r="S132" s="70">
        <v>5.9448155310946049E-3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5.0394699692835054E-3</v>
      </c>
      <c r="O133" s="70">
        <v>0</v>
      </c>
      <c r="P133" s="70">
        <v>8.8185700468434991E-3</v>
      </c>
      <c r="Q133" s="70">
        <v>0</v>
      </c>
      <c r="R133" s="70">
        <v>9.1685696917487292E-4</v>
      </c>
      <c r="S133" s="70">
        <v>1.4774896985301211E-2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5.4154320894682417E-2</v>
      </c>
      <c r="Q134" s="70">
        <v>0</v>
      </c>
      <c r="R134" s="70">
        <v>0</v>
      </c>
      <c r="S134" s="70">
        <v>5.4154320894681973E-2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3.9125832077600009E-3</v>
      </c>
      <c r="Q135" s="70">
        <v>0</v>
      </c>
      <c r="R135" s="70">
        <v>0</v>
      </c>
      <c r="S135" s="70">
        <v>3.9125832077644418E-3</v>
      </c>
    </row>
    <row r="136" spans="1:19">
      <c r="A136" t="s">
        <v>228</v>
      </c>
      <c r="B136" s="69" t="s">
        <v>176</v>
      </c>
      <c r="C136" s="70">
        <v>0</v>
      </c>
      <c r="D136" s="70">
        <v>0</v>
      </c>
      <c r="E136" s="70">
        <v>0</v>
      </c>
      <c r="F136" s="70">
        <v>0</v>
      </c>
      <c r="G136" s="70">
        <v>1.1144234231660999E-2</v>
      </c>
      <c r="H136" s="70">
        <v>0</v>
      </c>
      <c r="I136" s="70">
        <v>0</v>
      </c>
      <c r="J136" s="70">
        <v>0</v>
      </c>
      <c r="K136" s="70">
        <v>0</v>
      </c>
      <c r="L136" s="70">
        <v>0</v>
      </c>
      <c r="M136" s="70">
        <v>0</v>
      </c>
      <c r="N136" s="70">
        <v>0</v>
      </c>
      <c r="O136" s="70">
        <v>0</v>
      </c>
      <c r="P136" s="70">
        <v>0</v>
      </c>
      <c r="Q136" s="70">
        <v>0</v>
      </c>
      <c r="R136" s="70">
        <v>1.460624124558052E-3</v>
      </c>
      <c r="S136" s="70">
        <v>1.2604858356219495E-2</v>
      </c>
    </row>
    <row r="137" spans="1:19">
      <c r="A137" t="s">
        <v>228</v>
      </c>
      <c r="B137" s="69" t="s">
        <v>177</v>
      </c>
      <c r="C137" s="70">
        <v>0</v>
      </c>
      <c r="D137" s="70">
        <v>0</v>
      </c>
      <c r="E137" s="70">
        <v>0</v>
      </c>
      <c r="F137" s="70">
        <v>0</v>
      </c>
      <c r="G137" s="70">
        <v>0</v>
      </c>
      <c r="H137" s="70">
        <v>0</v>
      </c>
      <c r="I137" s="70">
        <v>0</v>
      </c>
      <c r="J137" s="70">
        <v>0</v>
      </c>
      <c r="K137" s="70">
        <v>0</v>
      </c>
      <c r="L137" s="70">
        <v>0</v>
      </c>
      <c r="M137" s="70">
        <v>1.23915451161416E-4</v>
      </c>
      <c r="N137" s="70">
        <v>2.0768582236534439E-3</v>
      </c>
      <c r="O137" s="70">
        <v>0</v>
      </c>
      <c r="P137" s="70">
        <v>0</v>
      </c>
      <c r="Q137" s="70">
        <v>0</v>
      </c>
      <c r="R137" s="70">
        <v>0</v>
      </c>
      <c r="S137" s="70">
        <v>2.2007736748221873E-3</v>
      </c>
    </row>
    <row r="138" spans="1:19">
      <c r="A138" t="s">
        <v>228</v>
      </c>
      <c r="B138" s="69" t="s">
        <v>178</v>
      </c>
      <c r="C138" s="70">
        <v>0</v>
      </c>
      <c r="D138" s="70">
        <v>0</v>
      </c>
      <c r="E138" s="70">
        <v>0</v>
      </c>
      <c r="F138" s="70">
        <v>0</v>
      </c>
      <c r="G138" s="70">
        <v>0.10151844637575191</v>
      </c>
      <c r="H138" s="70">
        <v>0</v>
      </c>
      <c r="I138" s="70">
        <v>0</v>
      </c>
      <c r="J138" s="70">
        <v>0</v>
      </c>
      <c r="K138" s="70">
        <v>0</v>
      </c>
      <c r="L138" s="70">
        <v>0</v>
      </c>
      <c r="M138" s="70">
        <v>0</v>
      </c>
      <c r="N138" s="70">
        <v>0</v>
      </c>
      <c r="O138" s="70">
        <v>0</v>
      </c>
      <c r="P138" s="70">
        <v>0</v>
      </c>
      <c r="Q138" s="70">
        <v>0</v>
      </c>
      <c r="R138" s="70">
        <v>0</v>
      </c>
      <c r="S138" s="70">
        <v>0.10151844637574925</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1.7114663424599996E-4</v>
      </c>
      <c r="Q139" s="70">
        <v>0</v>
      </c>
      <c r="R139" s="70">
        <v>0</v>
      </c>
      <c r="S139" s="70">
        <v>1.7114663425132903E-4</v>
      </c>
    </row>
    <row r="140" spans="1:19">
      <c r="A140" t="s">
        <v>228</v>
      </c>
      <c r="B140" s="69" t="s">
        <v>180</v>
      </c>
      <c r="C140" s="70">
        <v>0</v>
      </c>
      <c r="D140" s="70">
        <v>0</v>
      </c>
      <c r="E140" s="70">
        <v>0</v>
      </c>
      <c r="F140" s="70">
        <v>1.9085140816684998E-2</v>
      </c>
      <c r="G140" s="70">
        <v>0</v>
      </c>
      <c r="H140" s="70">
        <v>0</v>
      </c>
      <c r="I140" s="70">
        <v>0</v>
      </c>
      <c r="J140" s="70">
        <v>0</v>
      </c>
      <c r="K140" s="70">
        <v>0</v>
      </c>
      <c r="L140" s="70">
        <v>0</v>
      </c>
      <c r="M140" s="70">
        <v>0</v>
      </c>
      <c r="N140" s="70">
        <v>0</v>
      </c>
      <c r="O140" s="70">
        <v>0</v>
      </c>
      <c r="P140" s="70">
        <v>0</v>
      </c>
      <c r="Q140" s="70">
        <v>0</v>
      </c>
      <c r="R140" s="70">
        <v>1.3206717615213748E-2</v>
      </c>
      <c r="S140" s="70">
        <v>3.2291858431889864E-2</v>
      </c>
    </row>
    <row r="141" spans="1:19">
      <c r="A141" t="s">
        <v>228</v>
      </c>
      <c r="B141" s="69" t="s">
        <v>181</v>
      </c>
      <c r="C141" s="70">
        <v>0</v>
      </c>
      <c r="D141" s="70">
        <v>0</v>
      </c>
      <c r="E141" s="70">
        <v>0</v>
      </c>
      <c r="F141" s="70">
        <v>0.21829078139439417</v>
      </c>
      <c r="G141" s="70">
        <v>0</v>
      </c>
      <c r="H141" s="70">
        <v>0</v>
      </c>
      <c r="I141" s="70">
        <v>0</v>
      </c>
      <c r="J141" s="70">
        <v>0</v>
      </c>
      <c r="K141" s="70">
        <v>0</v>
      </c>
      <c r="L141" s="70">
        <v>0</v>
      </c>
      <c r="M141" s="70">
        <v>0</v>
      </c>
      <c r="N141" s="70">
        <v>0</v>
      </c>
      <c r="O141" s="70">
        <v>0</v>
      </c>
      <c r="P141" s="70">
        <v>0</v>
      </c>
      <c r="Q141" s="70">
        <v>0</v>
      </c>
      <c r="R141" s="70">
        <v>2.0610944667049935E-2</v>
      </c>
      <c r="S141" s="70">
        <v>0.23890172606144944</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2.9874965896725669E-4</v>
      </c>
      <c r="Q142" s="70">
        <v>0</v>
      </c>
      <c r="R142" s="70">
        <v>0</v>
      </c>
      <c r="S142" s="70">
        <v>2.987496589668126E-4</v>
      </c>
    </row>
    <row r="143" spans="1:19">
      <c r="A143" t="s">
        <v>228</v>
      </c>
      <c r="B143" s="69" t="s">
        <v>183</v>
      </c>
      <c r="C143" s="70">
        <v>0</v>
      </c>
      <c r="D143" s="70">
        <v>6.6437480379732961E-3</v>
      </c>
      <c r="E143" s="70">
        <v>0</v>
      </c>
      <c r="F143" s="70">
        <v>0</v>
      </c>
      <c r="G143" s="70">
        <v>0</v>
      </c>
      <c r="H143" s="70">
        <v>0</v>
      </c>
      <c r="I143" s="70">
        <v>0</v>
      </c>
      <c r="J143" s="70">
        <v>0</v>
      </c>
      <c r="K143" s="70">
        <v>0</v>
      </c>
      <c r="L143" s="70">
        <v>0</v>
      </c>
      <c r="M143" s="70">
        <v>0</v>
      </c>
      <c r="N143" s="70">
        <v>0</v>
      </c>
      <c r="O143" s="70">
        <v>2.0178511105912733E-3</v>
      </c>
      <c r="P143" s="70">
        <v>2.5527624730492526E-4</v>
      </c>
      <c r="Q143" s="70">
        <v>0</v>
      </c>
      <c r="R143" s="70">
        <v>0</v>
      </c>
      <c r="S143" s="70">
        <v>8.9168753958688285E-3</v>
      </c>
    </row>
    <row r="144" spans="1:19">
      <c r="A144" t="s">
        <v>228</v>
      </c>
      <c r="B144" s="69" t="s">
        <v>184</v>
      </c>
      <c r="C144" s="70">
        <v>0</v>
      </c>
      <c r="D144" s="70">
        <v>0</v>
      </c>
      <c r="E144" s="70">
        <v>0</v>
      </c>
      <c r="F144" s="70">
        <v>0</v>
      </c>
      <c r="G144" s="70">
        <v>0</v>
      </c>
      <c r="H144" s="70">
        <v>0</v>
      </c>
      <c r="I144" s="70">
        <v>0</v>
      </c>
      <c r="J144" s="70">
        <v>7.3449068573561149E-4</v>
      </c>
      <c r="K144" s="70">
        <v>0</v>
      </c>
      <c r="L144" s="70">
        <v>0</v>
      </c>
      <c r="M144" s="70">
        <v>0</v>
      </c>
      <c r="N144" s="70">
        <v>0</v>
      </c>
      <c r="O144" s="70">
        <v>0</v>
      </c>
      <c r="P144" s="70">
        <v>0</v>
      </c>
      <c r="Q144" s="70">
        <v>2.4214213327100609E-4</v>
      </c>
      <c r="R144" s="70">
        <v>0</v>
      </c>
      <c r="S144" s="70">
        <v>9.7663281900395305E-4</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2.7214612151142958E-3</v>
      </c>
      <c r="Q145" s="70">
        <v>0</v>
      </c>
      <c r="R145" s="70">
        <v>0</v>
      </c>
      <c r="S145" s="70">
        <v>2.7214612151098549E-3</v>
      </c>
    </row>
    <row r="146" spans="1:19">
      <c r="A146" t="s">
        <v>228</v>
      </c>
      <c r="B146" s="69" t="s">
        <v>186</v>
      </c>
      <c r="C146" s="70">
        <v>0</v>
      </c>
      <c r="D146" s="70">
        <v>6.052124936596015E-2</v>
      </c>
      <c r="E146" s="70">
        <v>0</v>
      </c>
      <c r="F146" s="70">
        <v>0</v>
      </c>
      <c r="G146" s="70">
        <v>0</v>
      </c>
      <c r="H146" s="70">
        <v>0</v>
      </c>
      <c r="I146" s="70">
        <v>0</v>
      </c>
      <c r="J146" s="70">
        <v>0</v>
      </c>
      <c r="K146" s="70">
        <v>0</v>
      </c>
      <c r="L146" s="70">
        <v>0</v>
      </c>
      <c r="M146" s="70">
        <v>0</v>
      </c>
      <c r="N146" s="70">
        <v>3.829997176655775E-3</v>
      </c>
      <c r="O146" s="70">
        <v>1.838162277519384E-2</v>
      </c>
      <c r="P146" s="70">
        <v>1.4324945669352829E-4</v>
      </c>
      <c r="Q146" s="70">
        <v>0</v>
      </c>
      <c r="R146" s="70">
        <v>0</v>
      </c>
      <c r="S146" s="70">
        <v>8.287611877450729E-2</v>
      </c>
    </row>
    <row r="147" spans="1:19">
      <c r="A147" t="s">
        <v>228</v>
      </c>
      <c r="B147" s="69" t="s">
        <v>187</v>
      </c>
      <c r="C147" s="70">
        <v>0</v>
      </c>
      <c r="D147" s="70">
        <v>0</v>
      </c>
      <c r="E147" s="70">
        <v>0</v>
      </c>
      <c r="F147" s="70">
        <v>0</v>
      </c>
      <c r="G147" s="70">
        <v>6.1346414116987269E-3</v>
      </c>
      <c r="H147" s="70">
        <v>0</v>
      </c>
      <c r="I147" s="70">
        <v>0</v>
      </c>
      <c r="J147" s="70">
        <v>0</v>
      </c>
      <c r="K147" s="70">
        <v>3.4100030201362763E-3</v>
      </c>
      <c r="L147" s="70">
        <v>0</v>
      </c>
      <c r="M147" s="70">
        <v>0</v>
      </c>
      <c r="N147" s="70">
        <v>0</v>
      </c>
      <c r="O147" s="70">
        <v>0</v>
      </c>
      <c r="P147" s="70">
        <v>0</v>
      </c>
      <c r="Q147" s="70">
        <v>2.2057947330231809E-3</v>
      </c>
      <c r="R147" s="70">
        <v>3.8998427475078756E-4</v>
      </c>
      <c r="S147" s="70">
        <v>1.2140423439596759E-2</v>
      </c>
    </row>
    <row r="148" spans="1:19">
      <c r="A148" t="s">
        <v>228</v>
      </c>
      <c r="B148" s="69" t="s">
        <v>188</v>
      </c>
      <c r="C148" s="70">
        <v>0</v>
      </c>
      <c r="D148" s="70">
        <v>0</v>
      </c>
      <c r="E148" s="70">
        <v>0</v>
      </c>
      <c r="F148" s="70">
        <v>0</v>
      </c>
      <c r="G148" s="70">
        <v>8.4778707749695315E-3</v>
      </c>
      <c r="H148" s="70">
        <v>0</v>
      </c>
      <c r="I148" s="70">
        <v>0</v>
      </c>
      <c r="J148" s="70">
        <v>0</v>
      </c>
      <c r="K148" s="70">
        <v>0</v>
      </c>
      <c r="L148" s="70">
        <v>0</v>
      </c>
      <c r="M148" s="70">
        <v>0</v>
      </c>
      <c r="N148" s="70">
        <v>0</v>
      </c>
      <c r="O148" s="70">
        <v>0</v>
      </c>
      <c r="P148" s="70">
        <v>6.1123797944873104E-5</v>
      </c>
      <c r="Q148" s="70">
        <v>0</v>
      </c>
      <c r="R148" s="70">
        <v>0</v>
      </c>
      <c r="S148" s="70">
        <v>8.5389945729161809E-3</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2.7039204881920131E-3</v>
      </c>
      <c r="O149" s="70">
        <v>0</v>
      </c>
      <c r="P149" s="70">
        <v>0</v>
      </c>
      <c r="Q149" s="70">
        <v>0</v>
      </c>
      <c r="R149" s="70">
        <v>0</v>
      </c>
      <c r="S149" s="70">
        <v>2.7039204882015611E-3</v>
      </c>
    </row>
    <row r="150" spans="1:19">
      <c r="A150" t="s">
        <v>228</v>
      </c>
      <c r="B150" s="69" t="s">
        <v>190</v>
      </c>
      <c r="C150" s="70">
        <v>0</v>
      </c>
      <c r="D150" s="70">
        <v>0</v>
      </c>
      <c r="E150" s="70">
        <v>0</v>
      </c>
      <c r="F150" s="70">
        <v>0</v>
      </c>
      <c r="G150" s="70">
        <v>0</v>
      </c>
      <c r="H150" s="70">
        <v>0</v>
      </c>
      <c r="I150" s="70">
        <v>0</v>
      </c>
      <c r="J150" s="70">
        <v>0</v>
      </c>
      <c r="K150" s="70">
        <v>3.1063436171985814E-2</v>
      </c>
      <c r="L150" s="70">
        <v>0</v>
      </c>
      <c r="M150" s="70">
        <v>0</v>
      </c>
      <c r="N150" s="70">
        <v>0</v>
      </c>
      <c r="O150" s="70">
        <v>2.5556412211269475E-3</v>
      </c>
      <c r="P150" s="70">
        <v>1.3049314995896566E-3</v>
      </c>
      <c r="Q150" s="70">
        <v>0</v>
      </c>
      <c r="R150" s="70">
        <v>4.109473825080201E-4</v>
      </c>
      <c r="S150" s="70">
        <v>3.5334956275207219E-2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2.6491034837379246E-3</v>
      </c>
      <c r="P151" s="70">
        <v>0</v>
      </c>
      <c r="Q151" s="70">
        <v>0</v>
      </c>
      <c r="R151" s="70">
        <v>0</v>
      </c>
      <c r="S151" s="70">
        <v>2.6491034837405891E-3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2.4631374518760296E-2</v>
      </c>
      <c r="O153" s="70">
        <v>0</v>
      </c>
      <c r="P153" s="70">
        <v>0</v>
      </c>
      <c r="Q153" s="70">
        <v>0</v>
      </c>
      <c r="R153" s="70">
        <v>0</v>
      </c>
      <c r="S153" s="70">
        <v>2.4631374518754967E-2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2.3280623941438705E-2</v>
      </c>
      <c r="P154" s="70">
        <v>0</v>
      </c>
      <c r="Q154" s="70">
        <v>0</v>
      </c>
      <c r="R154" s="70">
        <v>3.7435268271641675E-3</v>
      </c>
      <c r="S154" s="70">
        <v>2.7024150768603761E-2</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2.4132018797100585E-2</v>
      </c>
      <c r="P155" s="70">
        <v>7.2797064620377938E-5</v>
      </c>
      <c r="Q155" s="70">
        <v>9.5551637689439417E-4</v>
      </c>
      <c r="R155" s="70">
        <v>0</v>
      </c>
      <c r="S155" s="70">
        <v>2.5160332238613137E-2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5.9458733031014788E-4</v>
      </c>
      <c r="P156" s="70">
        <v>0</v>
      </c>
      <c r="Q156" s="70">
        <v>0</v>
      </c>
      <c r="R156" s="70">
        <v>0</v>
      </c>
      <c r="S156" s="70">
        <v>5.9458733031192423E-4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6.3819061826286827E-5</v>
      </c>
      <c r="Q157" s="70">
        <v>0</v>
      </c>
      <c r="R157" s="70">
        <v>8.7668464964041348E-3</v>
      </c>
      <c r="S157" s="70">
        <v>8.8306655582286453E-3</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6.1123797944873104E-5</v>
      </c>
      <c r="Q158" s="70">
        <v>0</v>
      </c>
      <c r="R158" s="70">
        <v>0</v>
      </c>
      <c r="S158" s="70">
        <v>6.1123797948425818E-5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4.5566566255351937E-2</v>
      </c>
      <c r="S159" s="70">
        <v>4.556656625534572E-2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0.11328262637189279</v>
      </c>
      <c r="D161" s="70">
        <v>0</v>
      </c>
      <c r="E161" s="70">
        <v>0.26562774269741452</v>
      </c>
      <c r="F161" s="70">
        <v>1.6550277138973719</v>
      </c>
      <c r="G161" s="70">
        <v>4.4925960974651069E-3</v>
      </c>
      <c r="H161" s="70">
        <v>0</v>
      </c>
      <c r="I161" s="70">
        <v>0</v>
      </c>
      <c r="J161" s="70">
        <v>0</v>
      </c>
      <c r="K161" s="70">
        <v>0</v>
      </c>
      <c r="L161" s="70">
        <v>2.0093557969658153</v>
      </c>
      <c r="M161" s="70">
        <v>3.9592879980396845E-3</v>
      </c>
      <c r="N161" s="70">
        <v>0</v>
      </c>
      <c r="O161" s="70">
        <v>0.17355443172426721</v>
      </c>
      <c r="P161" s="70">
        <v>0.17653200142863623</v>
      </c>
      <c r="Q161" s="70">
        <v>1.3808548350890959E-4</v>
      </c>
      <c r="R161" s="70">
        <v>0.28924041360410335</v>
      </c>
      <c r="S161" s="70">
        <v>4.6912106962685129</v>
      </c>
    </row>
    <row r="162" spans="1:19">
      <c r="A162" t="s">
        <v>228</v>
      </c>
      <c r="B162" s="69" t="s">
        <v>202</v>
      </c>
      <c r="C162" s="70">
        <v>1.4889798948991562E-4</v>
      </c>
      <c r="D162" s="70">
        <v>0</v>
      </c>
      <c r="E162" s="70">
        <v>7.9974658838466439E-5</v>
      </c>
      <c r="F162" s="70">
        <v>0.8495018877662659</v>
      </c>
      <c r="G162" s="70">
        <v>0</v>
      </c>
      <c r="H162" s="70">
        <v>0</v>
      </c>
      <c r="I162" s="70">
        <v>0</v>
      </c>
      <c r="J162" s="70">
        <v>1.2097148549398362E-2</v>
      </c>
      <c r="K162" s="70">
        <v>0</v>
      </c>
      <c r="L162" s="70">
        <v>3.2913059362989827E-2</v>
      </c>
      <c r="M162" s="70">
        <v>0</v>
      </c>
      <c r="N162" s="70">
        <v>0</v>
      </c>
      <c r="O162" s="70">
        <v>1.1891784391409033E-3</v>
      </c>
      <c r="P162" s="70">
        <v>9.7655315076687677E-2</v>
      </c>
      <c r="Q162" s="70">
        <v>0</v>
      </c>
      <c r="R162" s="70">
        <v>0.84662034514888518</v>
      </c>
      <c r="S162" s="70">
        <v>1.8402058069917047</v>
      </c>
    </row>
    <row r="163" spans="1:19">
      <c r="A163" t="s">
        <v>228</v>
      </c>
      <c r="B163" s="69" t="s">
        <v>203</v>
      </c>
      <c r="C163" s="70">
        <v>0</v>
      </c>
      <c r="D163" s="70">
        <v>0</v>
      </c>
      <c r="E163" s="70">
        <v>0</v>
      </c>
      <c r="F163" s="70">
        <v>0</v>
      </c>
      <c r="G163" s="70">
        <v>4.048962221515362E-2</v>
      </c>
      <c r="H163" s="70">
        <v>0</v>
      </c>
      <c r="I163" s="70">
        <v>0</v>
      </c>
      <c r="J163" s="70">
        <v>0</v>
      </c>
      <c r="K163" s="70">
        <v>0</v>
      </c>
      <c r="L163" s="70">
        <v>0</v>
      </c>
      <c r="M163" s="70">
        <v>0</v>
      </c>
      <c r="N163" s="70">
        <v>0</v>
      </c>
      <c r="O163" s="70">
        <v>0</v>
      </c>
      <c r="P163" s="70">
        <v>7.2983425482229247E-3</v>
      </c>
      <c r="Q163" s="70">
        <v>2.173577616582989E-3</v>
      </c>
      <c r="R163" s="70">
        <v>0.12639908087049889</v>
      </c>
      <c r="S163" s="70">
        <v>0.17636062325044577</v>
      </c>
    </row>
    <row r="164" spans="1:19">
      <c r="A164" t="s">
        <v>228</v>
      </c>
      <c r="B164" s="69" t="s">
        <v>204</v>
      </c>
      <c r="C164" s="70">
        <v>0</v>
      </c>
      <c r="D164" s="70">
        <v>0</v>
      </c>
      <c r="E164" s="70">
        <v>0</v>
      </c>
      <c r="F164" s="70">
        <v>0.40584046521276562</v>
      </c>
      <c r="G164" s="70">
        <v>0</v>
      </c>
      <c r="H164" s="70">
        <v>0</v>
      </c>
      <c r="I164" s="70">
        <v>0</v>
      </c>
      <c r="J164" s="70">
        <v>0</v>
      </c>
      <c r="K164" s="70">
        <v>0</v>
      </c>
      <c r="L164" s="70">
        <v>0</v>
      </c>
      <c r="M164" s="70">
        <v>0</v>
      </c>
      <c r="N164" s="70">
        <v>0</v>
      </c>
      <c r="O164" s="70">
        <v>1.8718634079134322E-2</v>
      </c>
      <c r="P164" s="70">
        <v>1.0420832658737389E-3</v>
      </c>
      <c r="Q164" s="70">
        <v>0</v>
      </c>
      <c r="R164" s="70">
        <v>0.16360960887210396</v>
      </c>
      <c r="S164" s="70">
        <v>0.58921079142989186</v>
      </c>
    </row>
    <row r="165" spans="1:19">
      <c r="A165" t="s">
        <v>228</v>
      </c>
      <c r="B165" s="69" t="s">
        <v>205</v>
      </c>
      <c r="C165" s="70">
        <v>1.3118467667172506E-3</v>
      </c>
      <c r="D165" s="70">
        <v>0</v>
      </c>
      <c r="E165" s="70">
        <v>1.2588660583876532E-3</v>
      </c>
      <c r="F165" s="70">
        <v>0</v>
      </c>
      <c r="G165" s="70">
        <v>0</v>
      </c>
      <c r="H165" s="70">
        <v>0</v>
      </c>
      <c r="I165" s="70">
        <v>0</v>
      </c>
      <c r="J165" s="70">
        <v>0</v>
      </c>
      <c r="K165" s="70">
        <v>0</v>
      </c>
      <c r="L165" s="70">
        <v>0.38005327826547841</v>
      </c>
      <c r="M165" s="70">
        <v>0</v>
      </c>
      <c r="N165" s="70">
        <v>0</v>
      </c>
      <c r="O165" s="70">
        <v>0</v>
      </c>
      <c r="P165" s="70">
        <v>5.0023718407113726E-2</v>
      </c>
      <c r="Q165" s="70">
        <v>0</v>
      </c>
      <c r="R165" s="70">
        <v>0.92365528288512877</v>
      </c>
      <c r="S165" s="70">
        <v>1.3563029923828083</v>
      </c>
    </row>
    <row r="166" spans="1:19">
      <c r="A166" t="s">
        <v>228</v>
      </c>
      <c r="B166" s="69" t="s">
        <v>206</v>
      </c>
      <c r="C166" s="70">
        <v>2.943068196004095E-5</v>
      </c>
      <c r="D166" s="70">
        <v>0</v>
      </c>
      <c r="E166" s="70">
        <v>0</v>
      </c>
      <c r="F166" s="70">
        <v>0</v>
      </c>
      <c r="G166" s="70">
        <v>0</v>
      </c>
      <c r="H166" s="70">
        <v>0</v>
      </c>
      <c r="I166" s="70">
        <v>0</v>
      </c>
      <c r="J166" s="70">
        <v>0</v>
      </c>
      <c r="K166" s="70">
        <v>0</v>
      </c>
      <c r="L166" s="70">
        <v>3.9364838708930705E-3</v>
      </c>
      <c r="M166" s="70">
        <v>0</v>
      </c>
      <c r="N166" s="70">
        <v>0</v>
      </c>
      <c r="O166" s="70">
        <v>0</v>
      </c>
      <c r="P166" s="70">
        <v>0.16181747391788814</v>
      </c>
      <c r="Q166" s="70">
        <v>0</v>
      </c>
      <c r="R166" s="70">
        <v>7.2396152260658653E-3</v>
      </c>
      <c r="S166" s="70">
        <v>0.17302300369679813</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5.1373034166395382E-2</v>
      </c>
      <c r="Q167" s="70">
        <v>0</v>
      </c>
      <c r="R167" s="70">
        <v>0.38110388792737737</v>
      </c>
      <c r="S167" s="70">
        <v>0.43247692209378386</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1.5347919025330947E-2</v>
      </c>
      <c r="Q168" s="70">
        <v>0</v>
      </c>
      <c r="R168" s="70">
        <v>0.39518369141234011</v>
      </c>
      <c r="S168" s="70">
        <v>0.41053161043767261</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3.2565689386232499E-4</v>
      </c>
      <c r="Q169" s="70">
        <v>0</v>
      </c>
      <c r="R169" s="70">
        <v>6.8947062433803552E-2</v>
      </c>
      <c r="S169" s="70">
        <v>6.9272719327670984E-2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3.3379512325264926E-2</v>
      </c>
      <c r="G171" s="70">
        <v>0</v>
      </c>
      <c r="H171" s="70">
        <v>0</v>
      </c>
      <c r="I171" s="70">
        <v>0</v>
      </c>
      <c r="J171" s="70">
        <v>0</v>
      </c>
      <c r="K171" s="70">
        <v>0</v>
      </c>
      <c r="L171" s="70">
        <v>0</v>
      </c>
      <c r="M171" s="70">
        <v>2.1672553370510883E-4</v>
      </c>
      <c r="N171" s="70">
        <v>0</v>
      </c>
      <c r="O171" s="70">
        <v>0</v>
      </c>
      <c r="P171" s="70">
        <v>0</v>
      </c>
      <c r="Q171" s="70">
        <v>0</v>
      </c>
      <c r="R171" s="70">
        <v>0</v>
      </c>
      <c r="S171" s="70">
        <v>3.35962378589727E-2</v>
      </c>
    </row>
    <row r="172" spans="1:19">
      <c r="A172" t="s">
        <v>228</v>
      </c>
      <c r="B172" s="69" t="s">
        <v>212</v>
      </c>
      <c r="C172" s="70">
        <v>0</v>
      </c>
      <c r="D172" s="70">
        <v>0</v>
      </c>
      <c r="E172" s="70">
        <v>0</v>
      </c>
      <c r="F172" s="70">
        <v>0</v>
      </c>
      <c r="G172" s="70">
        <v>0</v>
      </c>
      <c r="H172" s="70">
        <v>0</v>
      </c>
      <c r="I172" s="70">
        <v>0</v>
      </c>
      <c r="J172" s="70">
        <v>1.284608855275593E-3</v>
      </c>
      <c r="K172" s="70">
        <v>0</v>
      </c>
      <c r="L172" s="70">
        <v>0</v>
      </c>
      <c r="M172" s="70">
        <v>0</v>
      </c>
      <c r="N172" s="70">
        <v>0</v>
      </c>
      <c r="O172" s="70">
        <v>0</v>
      </c>
      <c r="P172" s="70">
        <v>0</v>
      </c>
      <c r="Q172" s="70">
        <v>0</v>
      </c>
      <c r="R172" s="70">
        <v>0</v>
      </c>
      <c r="S172" s="70">
        <v>1.2846088552720403E-3</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3.2148735309631249E-2</v>
      </c>
      <c r="S173" s="70">
        <v>3.2148735309633025E-2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2.5836399918954811E-3</v>
      </c>
      <c r="S177" s="70">
        <v>2.5836399918972575E-3</v>
      </c>
    </row>
    <row r="178" spans="1:19">
      <c r="A178" t="s">
        <v>228</v>
      </c>
      <c r="B178" s="69" t="s">
        <v>218</v>
      </c>
      <c r="C178" s="70">
        <v>0</v>
      </c>
      <c r="D178" s="70">
        <v>0</v>
      </c>
      <c r="E178" s="70">
        <v>0</v>
      </c>
      <c r="F178" s="70">
        <v>0</v>
      </c>
      <c r="G178" s="70">
        <v>1.5505425571937792E-3</v>
      </c>
      <c r="H178" s="70">
        <v>0</v>
      </c>
      <c r="I178" s="70">
        <v>0</v>
      </c>
      <c r="J178" s="70">
        <v>0</v>
      </c>
      <c r="K178" s="70">
        <v>0</v>
      </c>
      <c r="L178" s="70">
        <v>0</v>
      </c>
      <c r="M178" s="70">
        <v>0</v>
      </c>
      <c r="N178" s="70">
        <v>0</v>
      </c>
      <c r="O178" s="70">
        <v>0</v>
      </c>
      <c r="P178" s="70">
        <v>6.4521568372777338E-5</v>
      </c>
      <c r="Q178" s="70">
        <v>0</v>
      </c>
      <c r="R178" s="70">
        <v>0</v>
      </c>
      <c r="S178" s="70">
        <v>1.6150641255592291E-3</v>
      </c>
    </row>
    <row r="179" spans="1:19">
      <c r="A179" t="s">
        <v>228</v>
      </c>
      <c r="B179" s="69" t="s">
        <v>219</v>
      </c>
      <c r="C179" s="70">
        <v>0</v>
      </c>
      <c r="D179" s="70">
        <v>0</v>
      </c>
      <c r="E179" s="70">
        <v>1.3987400648751702E-4</v>
      </c>
      <c r="F179" s="70">
        <v>0</v>
      </c>
      <c r="G179" s="70">
        <v>0</v>
      </c>
      <c r="H179" s="70">
        <v>0</v>
      </c>
      <c r="I179" s="70">
        <v>0</v>
      </c>
      <c r="J179" s="70">
        <v>0</v>
      </c>
      <c r="K179" s="70">
        <v>0</v>
      </c>
      <c r="L179" s="70">
        <v>2.9586911719439613E-2</v>
      </c>
      <c r="M179" s="70">
        <v>0</v>
      </c>
      <c r="N179" s="70">
        <v>0</v>
      </c>
      <c r="O179" s="70">
        <v>2.0798482310149247E-3</v>
      </c>
      <c r="P179" s="70">
        <v>2.4774854787403822E-3</v>
      </c>
      <c r="Q179" s="70">
        <v>2.4150862406480123E-4</v>
      </c>
      <c r="R179" s="70">
        <v>2.2026558992301659E-2</v>
      </c>
      <c r="S179" s="70">
        <v>5.6552187052048453E-2</v>
      </c>
    </row>
    <row r="180" spans="1:19">
      <c r="A180" t="s">
        <v>228</v>
      </c>
      <c r="B180" s="69" t="s">
        <v>220</v>
      </c>
      <c r="C180" s="70">
        <v>5.1250005455139025E-5</v>
      </c>
      <c r="D180" s="70">
        <v>0</v>
      </c>
      <c r="E180" s="70">
        <v>0</v>
      </c>
      <c r="F180" s="70">
        <v>0</v>
      </c>
      <c r="G180" s="70">
        <v>0</v>
      </c>
      <c r="H180" s="70">
        <v>0</v>
      </c>
      <c r="I180" s="70">
        <v>0</v>
      </c>
      <c r="J180" s="70">
        <v>0</v>
      </c>
      <c r="K180" s="70">
        <v>0</v>
      </c>
      <c r="L180" s="70">
        <v>0</v>
      </c>
      <c r="M180" s="70">
        <v>0</v>
      </c>
      <c r="N180" s="70">
        <v>0</v>
      </c>
      <c r="O180" s="70">
        <v>0</v>
      </c>
      <c r="P180" s="70">
        <v>8.2759624704920043E-3</v>
      </c>
      <c r="Q180" s="70">
        <v>0</v>
      </c>
      <c r="R180" s="70">
        <v>2.7050570730347445E-2</v>
      </c>
      <c r="S180" s="70">
        <v>3.5377783206300251E-2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6.244246111302143E-4</v>
      </c>
      <c r="Q181" s="70">
        <v>0</v>
      </c>
      <c r="R181" s="70">
        <v>0</v>
      </c>
      <c r="S181" s="70">
        <v>6.244246111322127E-4</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6" tint="0.59999389629810485"/>
  </sheetPr>
  <dimension ref="A1:T185"/>
  <sheetViews>
    <sheetView workbookViewId="0"/>
  </sheetViews>
  <sheetFormatPr baseColWidth="10" defaultColWidth="8.83203125" defaultRowHeight="15"/>
  <cols>
    <col min="1" max="1" width="16.33203125" customWidth="1"/>
    <col min="2" max="2" width="17.6640625" style="45" customWidth="1"/>
    <col min="3" max="3" width="10.5" style="45" customWidth="1"/>
    <col min="4" max="4" width="9" style="45" bestFit="1" customWidth="1"/>
    <col min="5" max="5" width="12" style="45" bestFit="1" customWidth="1"/>
    <col min="6" max="9" width="9" style="45" bestFit="1" customWidth="1"/>
    <col min="10" max="10" width="12" style="45" bestFit="1" customWidth="1"/>
    <col min="11" max="12" width="9" style="45" bestFit="1" customWidth="1"/>
    <col min="13" max="13" width="12" style="45" bestFit="1" customWidth="1"/>
    <col min="14" max="15" width="9" style="45" bestFit="1" customWidth="1"/>
    <col min="16" max="17" width="12" style="45" bestFit="1" customWidth="1"/>
    <col min="18" max="18" width="9" style="45" bestFit="1" customWidth="1"/>
    <col min="19" max="19" width="12" style="45" bestFit="1" customWidth="1"/>
    <col min="20" max="16384" width="8.83203125" style="45"/>
  </cols>
  <sheetData>
    <row r="1" spans="1:20">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1.876952640365618E-2</v>
      </c>
      <c r="N54" s="70">
        <v>0</v>
      </c>
      <c r="O54" s="70">
        <v>0</v>
      </c>
      <c r="P54" s="70">
        <v>0</v>
      </c>
      <c r="Q54" s="70">
        <v>7.0054419972108636E-3</v>
      </c>
      <c r="R54" s="70">
        <v>0</v>
      </c>
      <c r="S54" s="70">
        <v>2.5774968400867043E-2</v>
      </c>
    </row>
    <row r="55" spans="1:19">
      <c r="A55" t="s">
        <v>228</v>
      </c>
      <c r="B55" s="69" t="s">
        <v>94</v>
      </c>
      <c r="C55" s="70">
        <v>7.6351511081008041E-5</v>
      </c>
      <c r="D55" s="70">
        <v>0</v>
      </c>
      <c r="E55" s="70">
        <v>2.3577237454219045E-4</v>
      </c>
      <c r="F55" s="70">
        <v>0.37811664010319235</v>
      </c>
      <c r="G55" s="70">
        <v>3.8471030066966174E-3</v>
      </c>
      <c r="H55" s="70">
        <v>0</v>
      </c>
      <c r="I55" s="70">
        <v>0</v>
      </c>
      <c r="J55" s="70">
        <v>6.5505745489077491E-2</v>
      </c>
      <c r="K55" s="70">
        <v>0</v>
      </c>
      <c r="L55" s="70">
        <v>3.8022199221878002E-2</v>
      </c>
      <c r="M55" s="70">
        <v>7.9937762045671074E-3</v>
      </c>
      <c r="N55" s="70">
        <v>0</v>
      </c>
      <c r="O55" s="70">
        <v>3.1046178337504182E-2</v>
      </c>
      <c r="P55" s="70">
        <v>3.4325719150867695E-3</v>
      </c>
      <c r="Q55" s="70">
        <v>3.5038058870683064E-4</v>
      </c>
      <c r="R55" s="70">
        <v>3.9825149468064855E-2</v>
      </c>
      <c r="S55" s="70">
        <v>0.56845186822039739</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1.4597841931954948E-2</v>
      </c>
      <c r="Q56" s="70">
        <v>0</v>
      </c>
      <c r="R56" s="70">
        <v>3.4762742361479609E-2</v>
      </c>
      <c r="S56" s="70">
        <v>4.9360584293434595E-2</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3.388220743845823E-3</v>
      </c>
      <c r="O57" s="70">
        <v>0.11380360698195839</v>
      </c>
      <c r="P57" s="70">
        <v>0</v>
      </c>
      <c r="Q57" s="70">
        <v>0</v>
      </c>
      <c r="R57" s="70">
        <v>0</v>
      </c>
      <c r="S57" s="70">
        <v>0.17556158147106626</v>
      </c>
    </row>
    <row r="58" spans="1:19">
      <c r="A58" t="s">
        <v>228</v>
      </c>
      <c r="B58" s="69" t="s">
        <v>97</v>
      </c>
      <c r="C58" s="70">
        <v>0</v>
      </c>
      <c r="D58" s="70">
        <v>0</v>
      </c>
      <c r="E58" s="70">
        <v>0</v>
      </c>
      <c r="F58" s="70">
        <v>0</v>
      </c>
      <c r="G58" s="70">
        <v>0</v>
      </c>
      <c r="H58" s="70">
        <v>3.2330401973731508E-3</v>
      </c>
      <c r="I58" s="70">
        <v>0</v>
      </c>
      <c r="J58" s="70">
        <v>0</v>
      </c>
      <c r="K58" s="70">
        <v>0</v>
      </c>
      <c r="L58" s="70">
        <v>0</v>
      </c>
      <c r="M58" s="70">
        <v>0</v>
      </c>
      <c r="N58" s="70">
        <v>0</v>
      </c>
      <c r="O58" s="70">
        <v>7.8467870322802807E-2</v>
      </c>
      <c r="P58" s="70">
        <v>1.5811283116210217E-3</v>
      </c>
      <c r="Q58" s="70">
        <v>3.9511576477258004E-4</v>
      </c>
      <c r="R58" s="70">
        <v>4.4864045179948797E-2</v>
      </c>
      <c r="S58" s="70">
        <v>0.12854119977651823</v>
      </c>
    </row>
    <row r="59" spans="1:19">
      <c r="A59" t="s">
        <v>228</v>
      </c>
      <c r="B59" s="69" t="s">
        <v>98</v>
      </c>
      <c r="C59" s="70">
        <v>0</v>
      </c>
      <c r="D59" s="70">
        <v>0</v>
      </c>
      <c r="E59" s="70">
        <v>0</v>
      </c>
      <c r="F59" s="70">
        <v>1.0144700008120795</v>
      </c>
      <c r="G59" s="70">
        <v>1.9174136604046762E-2</v>
      </c>
      <c r="H59" s="70">
        <v>0</v>
      </c>
      <c r="I59" s="70">
        <v>0</v>
      </c>
      <c r="J59" s="70">
        <v>0.70182854931685779</v>
      </c>
      <c r="K59" s="70">
        <v>0</v>
      </c>
      <c r="L59" s="70">
        <v>0</v>
      </c>
      <c r="M59" s="70">
        <v>0</v>
      </c>
      <c r="N59" s="70">
        <v>1.9454311711691246E-2</v>
      </c>
      <c r="O59" s="70">
        <v>0.1103195582789864</v>
      </c>
      <c r="P59" s="70">
        <v>1.1955362253512312E-2</v>
      </c>
      <c r="Q59" s="70">
        <v>0.29729390319346638</v>
      </c>
      <c r="R59" s="70">
        <v>0.78530836881730559</v>
      </c>
      <c r="S59" s="70">
        <v>2.959804190987946</v>
      </c>
    </row>
    <row r="60" spans="1:19">
      <c r="A60" t="s">
        <v>230</v>
      </c>
      <c r="B60" s="69" t="s">
        <v>99</v>
      </c>
      <c r="C60" s="70">
        <v>1.8658056345386559E-3</v>
      </c>
      <c r="D60" s="70">
        <v>1.1466688064136697E-2</v>
      </c>
      <c r="E60" s="70">
        <v>6.0442974736091996E-2</v>
      </c>
      <c r="F60" s="70">
        <v>2.6277740030257704</v>
      </c>
      <c r="G60" s="70">
        <v>0</v>
      </c>
      <c r="H60" s="70">
        <v>0</v>
      </c>
      <c r="I60" s="70">
        <v>0.47054517712984795</v>
      </c>
      <c r="J60" s="70">
        <v>1.15223759710313</v>
      </c>
      <c r="K60" s="70">
        <v>0.26113140000000001</v>
      </c>
      <c r="L60" s="70">
        <v>3.7594051866084772</v>
      </c>
      <c r="M60" s="70">
        <v>0.8917877582161321</v>
      </c>
      <c r="N60" s="70">
        <v>0.3851386741754933</v>
      </c>
      <c r="O60" s="70">
        <v>0.92423917331044625</v>
      </c>
      <c r="P60" s="70">
        <v>6.0630950989540647E-3</v>
      </c>
      <c r="Q60" s="70">
        <v>0.55949815652542745</v>
      </c>
      <c r="R60" s="70">
        <v>0.24320584950119384</v>
      </c>
      <c r="S60" s="70">
        <v>11.354801539129642</v>
      </c>
    </row>
    <row r="61" spans="1:19">
      <c r="A61" t="s">
        <v>228</v>
      </c>
      <c r="B61" s="69" t="s">
        <v>101</v>
      </c>
      <c r="C61" s="70">
        <v>4.6694255865116496E-4</v>
      </c>
      <c r="D61" s="70">
        <v>1.046251969551401</v>
      </c>
      <c r="E61" s="70">
        <v>0</v>
      </c>
      <c r="F61" s="70">
        <v>9.8271398198212125</v>
      </c>
      <c r="G61" s="70">
        <v>1.6019299078630151</v>
      </c>
      <c r="H61" s="70">
        <v>0.33334038535709853</v>
      </c>
      <c r="I61" s="70">
        <v>0</v>
      </c>
      <c r="J61" s="70">
        <v>6.4854204402228222E-2</v>
      </c>
      <c r="K61" s="70">
        <v>2.5471543637836991E-2</v>
      </c>
      <c r="L61" s="70">
        <v>1.4191446348998493E-2</v>
      </c>
      <c r="M61" s="70">
        <v>0.76358782375429246</v>
      </c>
      <c r="N61" s="70">
        <v>0.25495000498977921</v>
      </c>
      <c r="O61" s="70">
        <v>0.49045164431127386</v>
      </c>
      <c r="P61" s="70">
        <v>0.12469542881359852</v>
      </c>
      <c r="Q61" s="70">
        <v>0.34551866534280362</v>
      </c>
      <c r="R61" s="70">
        <v>1.0249656212256306</v>
      </c>
      <c r="S61" s="70">
        <v>15.917815407977811</v>
      </c>
    </row>
    <row r="62" spans="1:19">
      <c r="A62" t="s">
        <v>228</v>
      </c>
      <c r="B62" s="69" t="s">
        <v>102</v>
      </c>
      <c r="C62" s="70">
        <v>6.3779111517506815E-2</v>
      </c>
      <c r="D62" s="70">
        <v>0</v>
      </c>
      <c r="E62" s="70">
        <v>0.13804330538336645</v>
      </c>
      <c r="F62" s="70">
        <v>6.5259413444985999</v>
      </c>
      <c r="G62" s="70">
        <v>0</v>
      </c>
      <c r="H62" s="70">
        <v>0</v>
      </c>
      <c r="I62" s="70">
        <v>0</v>
      </c>
      <c r="J62" s="70">
        <v>1.222890271068658</v>
      </c>
      <c r="K62" s="70">
        <v>4.8895636199348114E-3</v>
      </c>
      <c r="L62" s="70">
        <v>0.22079607457476191</v>
      </c>
      <c r="M62" s="70">
        <v>3.2149499839943418E-2</v>
      </c>
      <c r="N62" s="70">
        <v>1.8476257899713855E-2</v>
      </c>
      <c r="O62" s="70">
        <v>0.17169449754394783</v>
      </c>
      <c r="P62" s="70">
        <v>7.013503353472994E-2</v>
      </c>
      <c r="Q62" s="70">
        <v>3.797899246218428E-4</v>
      </c>
      <c r="R62" s="70">
        <v>1.2758241899155642E-3</v>
      </c>
      <c r="S62" s="70">
        <v>8.4704505735956985</v>
      </c>
    </row>
    <row r="63" spans="1:19">
      <c r="A63" t="s">
        <v>228</v>
      </c>
      <c r="B63" s="69" t="s">
        <v>103</v>
      </c>
      <c r="C63" s="70">
        <v>5.9722093188323749E-2</v>
      </c>
      <c r="D63" s="70">
        <v>0</v>
      </c>
      <c r="E63" s="70">
        <v>3.4510826345842738E-2</v>
      </c>
      <c r="F63" s="70">
        <v>7.1107845191738086</v>
      </c>
      <c r="G63" s="70">
        <v>0</v>
      </c>
      <c r="H63" s="70">
        <v>0</v>
      </c>
      <c r="I63" s="70">
        <v>0</v>
      </c>
      <c r="J63" s="70">
        <v>2.5050009110400229E-2</v>
      </c>
      <c r="K63" s="70">
        <v>0</v>
      </c>
      <c r="L63" s="70">
        <v>5.5199018643691922E-2</v>
      </c>
      <c r="M63" s="70">
        <v>0.72329016926394796</v>
      </c>
      <c r="N63" s="70">
        <v>9.8676608821091083E-4</v>
      </c>
      <c r="O63" s="70">
        <v>7.8231987843181638E-2</v>
      </c>
      <c r="P63" s="70">
        <v>1.8599114332547795E-2</v>
      </c>
      <c r="Q63" s="70">
        <v>0.11756681365972188</v>
      </c>
      <c r="R63" s="70">
        <v>0.77783436117472871</v>
      </c>
      <c r="S63" s="70">
        <v>9.0017756788244014</v>
      </c>
    </row>
    <row r="64" spans="1:19">
      <c r="A64" t="s">
        <v>228</v>
      </c>
      <c r="B64" s="69" t="s">
        <v>104</v>
      </c>
      <c r="C64" s="70">
        <v>0</v>
      </c>
      <c r="D64" s="70">
        <v>0</v>
      </c>
      <c r="E64" s="70">
        <v>4.1736341140115152E-2</v>
      </c>
      <c r="F64" s="70">
        <v>0</v>
      </c>
      <c r="G64" s="70">
        <v>0</v>
      </c>
      <c r="H64" s="70">
        <v>9.4157219076873577E-4</v>
      </c>
      <c r="I64" s="70">
        <v>0.35290888284738603</v>
      </c>
      <c r="J64" s="70">
        <v>0</v>
      </c>
      <c r="K64" s="70">
        <v>0</v>
      </c>
      <c r="L64" s="70">
        <v>0</v>
      </c>
      <c r="M64" s="70">
        <v>0</v>
      </c>
      <c r="N64" s="70">
        <v>0.192296758281436</v>
      </c>
      <c r="O64" s="70">
        <v>0.35484224806069498</v>
      </c>
      <c r="P64" s="70">
        <v>3.3210437294080963E-2</v>
      </c>
      <c r="Q64" s="70">
        <v>5.151572621966416E-4</v>
      </c>
      <c r="R64" s="70">
        <v>0.57241817348110269</v>
      </c>
      <c r="S64" s="70">
        <v>1.5488695705577982</v>
      </c>
    </row>
    <row r="65" spans="1:19">
      <c r="A65" t="s">
        <v>228</v>
      </c>
      <c r="B65" s="69" t="s">
        <v>105</v>
      </c>
      <c r="C65" s="70">
        <v>1.9283128207598366E-2</v>
      </c>
      <c r="D65" s="70">
        <v>0.74913319384618515</v>
      </c>
      <c r="E65" s="70">
        <v>0</v>
      </c>
      <c r="F65" s="70">
        <v>6.1166629483583534E-2</v>
      </c>
      <c r="G65" s="70">
        <v>1.1475766400490917</v>
      </c>
      <c r="H65" s="70">
        <v>0.24237664773299394</v>
      </c>
      <c r="I65" s="70">
        <v>0</v>
      </c>
      <c r="J65" s="70">
        <v>3.8344092587436762E-3</v>
      </c>
      <c r="K65" s="70">
        <v>0.19584855000000001</v>
      </c>
      <c r="L65" s="70">
        <v>6.6756010117684284E-2</v>
      </c>
      <c r="M65" s="70">
        <v>6.4690071972606233E-4</v>
      </c>
      <c r="N65" s="70">
        <v>0.2820781186224306</v>
      </c>
      <c r="O65" s="70">
        <v>0.2946892088000741</v>
      </c>
      <c r="P65" s="70">
        <v>4.4719939593661384E-2</v>
      </c>
      <c r="Q65" s="70">
        <v>0.149651047626159</v>
      </c>
      <c r="R65" s="70">
        <v>0.21927814334862106</v>
      </c>
      <c r="S65" s="70">
        <v>3.4770385674065665</v>
      </c>
    </row>
    <row r="66" spans="1:19">
      <c r="A66" t="s">
        <v>228</v>
      </c>
      <c r="B66" s="69" t="s">
        <v>106</v>
      </c>
      <c r="C66" s="70">
        <v>0</v>
      </c>
      <c r="D66" s="70">
        <v>3.3394928433563287E-3</v>
      </c>
      <c r="E66" s="70">
        <v>0</v>
      </c>
      <c r="F66" s="70">
        <v>0</v>
      </c>
      <c r="G66" s="70">
        <v>1.4211903713265084E-2</v>
      </c>
      <c r="H66" s="70">
        <v>6.2939548065722661E-2</v>
      </c>
      <c r="I66" s="70">
        <v>0</v>
      </c>
      <c r="J66" s="70">
        <v>0</v>
      </c>
      <c r="K66" s="70">
        <v>1.7221526140514531E-3</v>
      </c>
      <c r="L66" s="70">
        <v>0</v>
      </c>
      <c r="M66" s="70">
        <v>0</v>
      </c>
      <c r="N66" s="70">
        <v>0</v>
      </c>
      <c r="O66" s="70">
        <v>5.1897553569610011E-2</v>
      </c>
      <c r="P66" s="70">
        <v>8.7475010578137447E-3</v>
      </c>
      <c r="Q66" s="70">
        <v>1.4178216142682665E-2</v>
      </c>
      <c r="R66" s="70">
        <v>0</v>
      </c>
      <c r="S66" s="70">
        <v>0.15703636800650145</v>
      </c>
    </row>
    <row r="67" spans="1:19">
      <c r="A67" t="s">
        <v>228</v>
      </c>
      <c r="B67" s="69" t="s">
        <v>107</v>
      </c>
      <c r="C67" s="70">
        <v>0</v>
      </c>
      <c r="D67" s="70">
        <v>0</v>
      </c>
      <c r="E67" s="70">
        <v>0</v>
      </c>
      <c r="F67" s="70">
        <v>0</v>
      </c>
      <c r="G67" s="70">
        <v>5.4856839169565852E-3</v>
      </c>
      <c r="H67" s="70">
        <v>0</v>
      </c>
      <c r="I67" s="70">
        <v>0</v>
      </c>
      <c r="J67" s="70">
        <v>0</v>
      </c>
      <c r="K67" s="70">
        <v>0</v>
      </c>
      <c r="L67" s="70">
        <v>0</v>
      </c>
      <c r="M67" s="70">
        <v>0</v>
      </c>
      <c r="N67" s="70">
        <v>1.7896828413919597E-2</v>
      </c>
      <c r="O67" s="70">
        <v>2.7424866673393389E-3</v>
      </c>
      <c r="P67" s="70">
        <v>0.26198171095122863</v>
      </c>
      <c r="Q67" s="70">
        <v>0</v>
      </c>
      <c r="R67" s="70">
        <v>7.0040923842777936E-3</v>
      </c>
      <c r="S67" s="70">
        <v>0.2951108023337099</v>
      </c>
    </row>
    <row r="68" spans="1:19">
      <c r="A68" t="s">
        <v>228</v>
      </c>
      <c r="B68" s="69" t="s">
        <v>108</v>
      </c>
      <c r="C68" s="70">
        <v>0</v>
      </c>
      <c r="D68" s="70">
        <v>8.4991293241940546E-3</v>
      </c>
      <c r="E68" s="70">
        <v>0</v>
      </c>
      <c r="F68" s="70">
        <v>0</v>
      </c>
      <c r="G68" s="70">
        <v>0.37327450904868753</v>
      </c>
      <c r="H68" s="70">
        <v>0</v>
      </c>
      <c r="I68" s="70">
        <v>0</v>
      </c>
      <c r="J68" s="70">
        <v>0</v>
      </c>
      <c r="K68" s="70">
        <v>4.3829403054245208E-3</v>
      </c>
      <c r="L68" s="70">
        <v>0</v>
      </c>
      <c r="M68" s="70">
        <v>0</v>
      </c>
      <c r="N68" s="70">
        <v>3.0249473474073474E-2</v>
      </c>
      <c r="O68" s="70">
        <v>2.8369889721742148E-3</v>
      </c>
      <c r="P68" s="70">
        <v>5.0168450400089881E-4</v>
      </c>
      <c r="Q68" s="70">
        <v>8.4005544203913374E-4</v>
      </c>
      <c r="R68" s="70">
        <v>1.6916054898665767E-2</v>
      </c>
      <c r="S68" s="70">
        <v>0.43750083596927425</v>
      </c>
    </row>
    <row r="69" spans="1:19">
      <c r="A69" t="s">
        <v>228</v>
      </c>
      <c r="B69" s="69" t="s">
        <v>109</v>
      </c>
      <c r="C69" s="70">
        <v>0</v>
      </c>
      <c r="D69" s="70">
        <v>0.22322894876276811</v>
      </c>
      <c r="E69" s="70">
        <v>1.2155053993419818E-2</v>
      </c>
      <c r="F69" s="70">
        <v>0</v>
      </c>
      <c r="G69" s="70">
        <v>0</v>
      </c>
      <c r="H69" s="70">
        <v>0</v>
      </c>
      <c r="I69" s="70">
        <v>0</v>
      </c>
      <c r="J69" s="70">
        <v>0</v>
      </c>
      <c r="K69" s="70">
        <v>0</v>
      </c>
      <c r="L69" s="70">
        <v>0</v>
      </c>
      <c r="M69" s="70">
        <v>0</v>
      </c>
      <c r="N69" s="70">
        <v>3.8015652227136876E-3</v>
      </c>
      <c r="O69" s="70">
        <v>9.1645250790655108E-2</v>
      </c>
      <c r="P69" s="70">
        <v>1.2969402072858016E-2</v>
      </c>
      <c r="Q69" s="70">
        <v>8.9415944869633002E-3</v>
      </c>
      <c r="R69" s="70">
        <v>7.3537484083807669E-4</v>
      </c>
      <c r="S69" s="70">
        <v>0.35347719017022428</v>
      </c>
    </row>
    <row r="70" spans="1:19">
      <c r="A70" t="s">
        <v>228</v>
      </c>
      <c r="B70" s="69" t="s">
        <v>110</v>
      </c>
      <c r="C70" s="70">
        <v>5.6159082977235986E-3</v>
      </c>
      <c r="D70" s="70">
        <v>0</v>
      </c>
      <c r="E70" s="70">
        <v>3.3619394147682558E-4</v>
      </c>
      <c r="F70" s="70">
        <v>0</v>
      </c>
      <c r="G70" s="70">
        <v>0</v>
      </c>
      <c r="H70" s="70">
        <v>0</v>
      </c>
      <c r="I70" s="70">
        <v>0</v>
      </c>
      <c r="J70" s="70">
        <v>0</v>
      </c>
      <c r="K70" s="70">
        <v>0.11511757493614139</v>
      </c>
      <c r="L70" s="70">
        <v>7.3658479343738037E-2</v>
      </c>
      <c r="M70" s="70">
        <v>0</v>
      </c>
      <c r="N70" s="70">
        <v>9.9847805104423148E-2</v>
      </c>
      <c r="O70" s="70">
        <v>0.16401618810566898</v>
      </c>
      <c r="P70" s="70">
        <v>1.6443079383352321E-2</v>
      </c>
      <c r="Q70" s="70">
        <v>0</v>
      </c>
      <c r="R70" s="70">
        <v>4.6931976223695937E-2</v>
      </c>
      <c r="S70" s="70">
        <v>0.52196720533621033</v>
      </c>
    </row>
    <row r="71" spans="1:19">
      <c r="A71" t="s">
        <v>228</v>
      </c>
      <c r="B71" s="69" t="s">
        <v>111</v>
      </c>
      <c r="C71" s="70">
        <v>1.0887159913403055E-4</v>
      </c>
      <c r="D71" s="70">
        <v>0</v>
      </c>
      <c r="E71" s="70">
        <v>0</v>
      </c>
      <c r="F71" s="70">
        <v>0</v>
      </c>
      <c r="G71" s="70">
        <v>0</v>
      </c>
      <c r="H71" s="70">
        <v>0</v>
      </c>
      <c r="I71" s="70">
        <v>0</v>
      </c>
      <c r="J71" s="70">
        <v>0</v>
      </c>
      <c r="K71" s="70">
        <v>0</v>
      </c>
      <c r="L71" s="70">
        <v>0</v>
      </c>
      <c r="M71" s="70">
        <v>0</v>
      </c>
      <c r="N71" s="70">
        <v>0</v>
      </c>
      <c r="O71" s="70">
        <v>2.1661769072192971E-2</v>
      </c>
      <c r="P71" s="70">
        <v>8.6416868658600876E-4</v>
      </c>
      <c r="Q71" s="70">
        <v>0</v>
      </c>
      <c r="R71" s="70">
        <v>0</v>
      </c>
      <c r="S71" s="70">
        <v>2.2634809357917618E-2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1.3321632200890221E-2</v>
      </c>
      <c r="P72" s="70">
        <v>1.4823861692292994E-2</v>
      </c>
      <c r="Q72" s="70">
        <v>0</v>
      </c>
      <c r="R72" s="70">
        <v>0</v>
      </c>
      <c r="S72" s="70">
        <v>2.8145493893177331E-2</v>
      </c>
    </row>
    <row r="73" spans="1:19">
      <c r="A73" t="s">
        <v>228</v>
      </c>
      <c r="B73" s="69" t="s">
        <v>113</v>
      </c>
      <c r="C73" s="70">
        <v>0</v>
      </c>
      <c r="D73" s="70">
        <v>0</v>
      </c>
      <c r="E73" s="70">
        <v>3.0935049325878206E-2</v>
      </c>
      <c r="F73" s="70">
        <v>0</v>
      </c>
      <c r="G73" s="70">
        <v>0</v>
      </c>
      <c r="H73" s="70">
        <v>0</v>
      </c>
      <c r="I73" s="70">
        <v>0</v>
      </c>
      <c r="J73" s="70">
        <v>0</v>
      </c>
      <c r="K73" s="70">
        <v>0</v>
      </c>
      <c r="L73" s="70">
        <v>4.9479671896885513E-2</v>
      </c>
      <c r="M73" s="70">
        <v>0</v>
      </c>
      <c r="N73" s="70">
        <v>0</v>
      </c>
      <c r="O73" s="70">
        <v>0</v>
      </c>
      <c r="P73" s="70">
        <v>2.0633588122073276E-2</v>
      </c>
      <c r="Q73" s="70">
        <v>0</v>
      </c>
      <c r="R73" s="70">
        <v>4.9629609663543128E-2</v>
      </c>
      <c r="S73" s="70">
        <v>0.15067791900838756</v>
      </c>
    </row>
    <row r="74" spans="1:19">
      <c r="A74" t="s">
        <v>228</v>
      </c>
      <c r="B74" s="69" t="s">
        <v>114</v>
      </c>
      <c r="C74" s="70">
        <v>1.4292688481164828E-2</v>
      </c>
      <c r="D74" s="70">
        <v>0</v>
      </c>
      <c r="E74" s="70">
        <v>0.81250658479594806</v>
      </c>
      <c r="F74" s="70">
        <v>0</v>
      </c>
      <c r="G74" s="70">
        <v>0</v>
      </c>
      <c r="H74" s="70">
        <v>0</v>
      </c>
      <c r="I74" s="70">
        <v>0</v>
      </c>
      <c r="J74" s="70">
        <v>0</v>
      </c>
      <c r="K74" s="70">
        <v>0</v>
      </c>
      <c r="L74" s="70">
        <v>0</v>
      </c>
      <c r="M74" s="70">
        <v>2.3920686439784511E-3</v>
      </c>
      <c r="N74" s="70">
        <v>0</v>
      </c>
      <c r="O74" s="70">
        <v>0.34989159931284064</v>
      </c>
      <c r="P74" s="70">
        <v>0.13837518132426452</v>
      </c>
      <c r="Q74" s="70">
        <v>0</v>
      </c>
      <c r="R74" s="70">
        <v>0</v>
      </c>
      <c r="S74" s="70">
        <v>1.3174581225581861</v>
      </c>
    </row>
    <row r="75" spans="1:19">
      <c r="A75" t="s">
        <v>228</v>
      </c>
      <c r="B75" s="69" t="s">
        <v>115</v>
      </c>
      <c r="C75" s="70">
        <v>0</v>
      </c>
      <c r="D75" s="70">
        <v>0</v>
      </c>
      <c r="E75" s="70">
        <v>0</v>
      </c>
      <c r="F75" s="70">
        <v>0.22617810118917347</v>
      </c>
      <c r="G75" s="70">
        <v>0</v>
      </c>
      <c r="H75" s="70">
        <v>0</v>
      </c>
      <c r="I75" s="70">
        <v>0</v>
      </c>
      <c r="J75" s="70">
        <v>0</v>
      </c>
      <c r="K75" s="70">
        <v>0</v>
      </c>
      <c r="L75" s="70">
        <v>1.299579606492876</v>
      </c>
      <c r="M75" s="70">
        <v>0</v>
      </c>
      <c r="N75" s="70">
        <v>0</v>
      </c>
      <c r="O75" s="70">
        <v>4.0513167277338447E-3</v>
      </c>
      <c r="P75" s="70">
        <v>1.144233278702389E-3</v>
      </c>
      <c r="Q75" s="70">
        <v>0</v>
      </c>
      <c r="R75" s="70">
        <v>0</v>
      </c>
      <c r="S75" s="70">
        <v>1.5309532576884877</v>
      </c>
    </row>
    <row r="76" spans="1:19">
      <c r="A76" t="s">
        <v>228</v>
      </c>
      <c r="B76" s="69" t="s">
        <v>116</v>
      </c>
      <c r="C76" s="70">
        <v>0.37539631448620425</v>
      </c>
      <c r="D76" s="70">
        <v>0</v>
      </c>
      <c r="E76" s="70">
        <v>0</v>
      </c>
      <c r="F76" s="70">
        <v>0</v>
      </c>
      <c r="G76" s="70">
        <v>0</v>
      </c>
      <c r="H76" s="70">
        <v>0</v>
      </c>
      <c r="I76" s="70">
        <v>0</v>
      </c>
      <c r="J76" s="70">
        <v>1.4178636499131869E-2</v>
      </c>
      <c r="K76" s="70">
        <v>0</v>
      </c>
      <c r="L76" s="70">
        <v>0</v>
      </c>
      <c r="M76" s="70">
        <v>0</v>
      </c>
      <c r="N76" s="70">
        <v>0</v>
      </c>
      <c r="O76" s="70">
        <v>0</v>
      </c>
      <c r="P76" s="70">
        <v>5.2974434485788535E-3</v>
      </c>
      <c r="Q76" s="70">
        <v>0</v>
      </c>
      <c r="R76" s="70">
        <v>0</v>
      </c>
      <c r="S76" s="70">
        <v>0.39487239443392497</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0.10640750831529644</v>
      </c>
      <c r="P77" s="70">
        <v>8.6627200317357378E-4</v>
      </c>
      <c r="Q77" s="70">
        <v>0</v>
      </c>
      <c r="R77" s="70">
        <v>0</v>
      </c>
      <c r="S77" s="70">
        <v>0.10727378031846513</v>
      </c>
    </row>
    <row r="78" spans="1:19">
      <c r="A78" t="s">
        <v>228</v>
      </c>
      <c r="B78" s="69" t="s">
        <v>118</v>
      </c>
      <c r="C78" s="70">
        <v>0</v>
      </c>
      <c r="D78" s="70">
        <v>0</v>
      </c>
      <c r="E78" s="70">
        <v>0</v>
      </c>
      <c r="F78" s="70">
        <v>0</v>
      </c>
      <c r="G78" s="70">
        <v>0</v>
      </c>
      <c r="H78" s="70">
        <v>0</v>
      </c>
      <c r="I78" s="70">
        <v>0</v>
      </c>
      <c r="J78" s="70">
        <v>0</v>
      </c>
      <c r="K78" s="70">
        <v>0</v>
      </c>
      <c r="L78" s="70">
        <v>0</v>
      </c>
      <c r="M78" s="70">
        <v>8.4757513503674886E-5</v>
      </c>
      <c r="N78" s="70">
        <v>0</v>
      </c>
      <c r="O78" s="70">
        <v>0</v>
      </c>
      <c r="P78" s="70">
        <v>0.13913692650730081</v>
      </c>
      <c r="Q78" s="70">
        <v>0</v>
      </c>
      <c r="R78" s="70">
        <v>1.5401049356444929E-4</v>
      </c>
      <c r="S78" s="70">
        <v>0.13937569451437071</v>
      </c>
    </row>
    <row r="79" spans="1:19">
      <c r="A79" t="s">
        <v>228</v>
      </c>
      <c r="B79" s="69" t="s">
        <v>119</v>
      </c>
      <c r="C79" s="70">
        <v>0</v>
      </c>
      <c r="D79" s="70">
        <v>0</v>
      </c>
      <c r="E79" s="70">
        <v>0</v>
      </c>
      <c r="F79" s="70">
        <v>8.0141067498615826E-3</v>
      </c>
      <c r="G79" s="70">
        <v>0</v>
      </c>
      <c r="H79" s="70">
        <v>0</v>
      </c>
      <c r="I79" s="70">
        <v>0</v>
      </c>
      <c r="J79" s="70">
        <v>0</v>
      </c>
      <c r="K79" s="70">
        <v>0</v>
      </c>
      <c r="L79" s="70">
        <v>0</v>
      </c>
      <c r="M79" s="70">
        <v>0</v>
      </c>
      <c r="N79" s="70">
        <v>0</v>
      </c>
      <c r="O79" s="70">
        <v>0</v>
      </c>
      <c r="P79" s="70">
        <v>0</v>
      </c>
      <c r="Q79" s="70">
        <v>0</v>
      </c>
      <c r="R79" s="70">
        <v>0</v>
      </c>
      <c r="S79" s="70">
        <v>8.0141067498615826E-3</v>
      </c>
    </row>
    <row r="80" spans="1:19">
      <c r="A80" t="s">
        <v>228</v>
      </c>
      <c r="B80" s="69" t="s">
        <v>120</v>
      </c>
      <c r="C80" s="70">
        <v>0</v>
      </c>
      <c r="D80" s="70">
        <v>0</v>
      </c>
      <c r="E80" s="70">
        <v>0</v>
      </c>
      <c r="F80" s="70">
        <v>0</v>
      </c>
      <c r="G80" s="70">
        <v>0</v>
      </c>
      <c r="H80" s="70">
        <v>0</v>
      </c>
      <c r="I80" s="70">
        <v>0</v>
      </c>
      <c r="J80" s="70">
        <v>5.0238774609079329E-4</v>
      </c>
      <c r="K80" s="70">
        <v>0</v>
      </c>
      <c r="L80" s="70">
        <v>0</v>
      </c>
      <c r="M80" s="70">
        <v>0</v>
      </c>
      <c r="N80" s="70">
        <v>0</v>
      </c>
      <c r="O80" s="70">
        <v>0</v>
      </c>
      <c r="P80" s="70">
        <v>5.2782900446199932E-3</v>
      </c>
      <c r="Q80" s="70">
        <v>0</v>
      </c>
      <c r="R80" s="70">
        <v>4.0450732381414056E-3</v>
      </c>
      <c r="S80" s="70">
        <v>9.8257510288490835E-3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2.513274393896392E-2</v>
      </c>
      <c r="S81" s="70">
        <v>2.513274393896836E-2</v>
      </c>
    </row>
    <row r="82" spans="1:19">
      <c r="A82" t="s">
        <v>228</v>
      </c>
      <c r="B82" s="69" t="s">
        <v>122</v>
      </c>
      <c r="C82" s="70">
        <v>0</v>
      </c>
      <c r="D82" s="70">
        <v>0</v>
      </c>
      <c r="E82" s="70">
        <v>0</v>
      </c>
      <c r="F82" s="70">
        <v>0</v>
      </c>
      <c r="G82" s="70">
        <v>0</v>
      </c>
      <c r="H82" s="70">
        <v>0</v>
      </c>
      <c r="I82" s="70">
        <v>0</v>
      </c>
      <c r="J82" s="70">
        <v>0</v>
      </c>
      <c r="K82" s="70">
        <v>0</v>
      </c>
      <c r="L82" s="70">
        <v>0</v>
      </c>
      <c r="M82" s="70">
        <v>0</v>
      </c>
      <c r="N82" s="70">
        <v>2.6361611866854151E-3</v>
      </c>
      <c r="O82" s="70">
        <v>0</v>
      </c>
      <c r="P82" s="70">
        <v>0.13907105918883822</v>
      </c>
      <c r="Q82" s="70">
        <v>0</v>
      </c>
      <c r="R82" s="70">
        <v>0</v>
      </c>
      <c r="S82" s="70">
        <v>0.14170722037552252</v>
      </c>
    </row>
    <row r="83" spans="1:19">
      <c r="A83" t="s">
        <v>228</v>
      </c>
      <c r="B83" s="69" t="s">
        <v>123</v>
      </c>
      <c r="C83" s="70">
        <v>0</v>
      </c>
      <c r="D83" s="70">
        <v>0</v>
      </c>
      <c r="E83" s="70">
        <v>0</v>
      </c>
      <c r="F83" s="70">
        <v>0</v>
      </c>
      <c r="G83" s="70">
        <v>2.0284615688922703E-2</v>
      </c>
      <c r="H83" s="70">
        <v>0</v>
      </c>
      <c r="I83" s="70">
        <v>0</v>
      </c>
      <c r="J83" s="70">
        <v>0</v>
      </c>
      <c r="K83" s="70">
        <v>0</v>
      </c>
      <c r="L83" s="70">
        <v>0</v>
      </c>
      <c r="M83" s="70">
        <v>0</v>
      </c>
      <c r="N83" s="70">
        <v>0</v>
      </c>
      <c r="O83" s="70">
        <v>0</v>
      </c>
      <c r="P83" s="70">
        <v>6.7977430011101347E-4</v>
      </c>
      <c r="Q83" s="70">
        <v>0</v>
      </c>
      <c r="R83" s="70">
        <v>0</v>
      </c>
      <c r="S83" s="70">
        <v>2.0964389989032384E-2</v>
      </c>
    </row>
    <row r="84" spans="1:19">
      <c r="A84" t="s">
        <v>228</v>
      </c>
      <c r="B84" s="69" t="s">
        <v>124</v>
      </c>
      <c r="C84" s="70">
        <v>0</v>
      </c>
      <c r="D84" s="70">
        <v>0</v>
      </c>
      <c r="E84" s="70">
        <v>0</v>
      </c>
      <c r="F84" s="70">
        <v>0</v>
      </c>
      <c r="G84" s="70">
        <v>0</v>
      </c>
      <c r="H84" s="70">
        <v>0</v>
      </c>
      <c r="I84" s="70">
        <v>0</v>
      </c>
      <c r="J84" s="70">
        <v>0</v>
      </c>
      <c r="K84" s="70">
        <v>0</v>
      </c>
      <c r="L84" s="70">
        <v>0</v>
      </c>
      <c r="M84" s="70">
        <v>5.9536110814710774E-3</v>
      </c>
      <c r="N84" s="70">
        <v>2.0034825018810931E-3</v>
      </c>
      <c r="O84" s="70">
        <v>0</v>
      </c>
      <c r="P84" s="70">
        <v>1.5249190860564532E-3</v>
      </c>
      <c r="Q84" s="70">
        <v>0</v>
      </c>
      <c r="R84" s="70">
        <v>0</v>
      </c>
      <c r="S84" s="70">
        <v>9.4820126694088458E-3</v>
      </c>
    </row>
    <row r="85" spans="1:19">
      <c r="A85" t="s">
        <v>228</v>
      </c>
      <c r="B85" s="69" t="s">
        <v>125</v>
      </c>
      <c r="C85" s="70">
        <v>0</v>
      </c>
      <c r="D85" s="70">
        <v>0</v>
      </c>
      <c r="E85" s="70">
        <v>0</v>
      </c>
      <c r="F85" s="70">
        <v>2.3537792721555029</v>
      </c>
      <c r="G85" s="70">
        <v>0</v>
      </c>
      <c r="H85" s="70">
        <v>0</v>
      </c>
      <c r="I85" s="70">
        <v>0</v>
      </c>
      <c r="J85" s="70">
        <v>0</v>
      </c>
      <c r="K85" s="70">
        <v>0</v>
      </c>
      <c r="L85" s="70">
        <v>0</v>
      </c>
      <c r="M85" s="70">
        <v>6.8610121025155291E-2</v>
      </c>
      <c r="N85" s="70">
        <v>0</v>
      </c>
      <c r="O85" s="70">
        <v>0</v>
      </c>
      <c r="P85" s="70">
        <v>0</v>
      </c>
      <c r="Q85" s="70">
        <v>1.2264663819600896E-2</v>
      </c>
      <c r="R85" s="70">
        <v>0</v>
      </c>
      <c r="S85" s="70">
        <v>2.4346540570002517</v>
      </c>
    </row>
    <row r="86" spans="1:19">
      <c r="A86" t="s">
        <v>228</v>
      </c>
      <c r="B86" s="69" t="s">
        <v>126</v>
      </c>
      <c r="C86" s="70">
        <v>0</v>
      </c>
      <c r="D86" s="70">
        <v>0</v>
      </c>
      <c r="E86" s="70">
        <v>0</v>
      </c>
      <c r="F86" s="70">
        <v>0</v>
      </c>
      <c r="G86" s="70">
        <v>0</v>
      </c>
      <c r="H86" s="70">
        <v>0</v>
      </c>
      <c r="I86" s="70">
        <v>0</v>
      </c>
      <c r="J86" s="70">
        <v>0</v>
      </c>
      <c r="K86" s="70">
        <v>0</v>
      </c>
      <c r="L86" s="70">
        <v>0</v>
      </c>
      <c r="M86" s="70">
        <v>5.2571987222112426E-2</v>
      </c>
      <c r="N86" s="70">
        <v>0</v>
      </c>
      <c r="O86" s="70">
        <v>0</v>
      </c>
      <c r="P86" s="70">
        <v>5.8015393456604114E-2</v>
      </c>
      <c r="Q86" s="70">
        <v>1.1354419674911576E-2</v>
      </c>
      <c r="R86" s="70">
        <v>6.2551119930827959E-2</v>
      </c>
      <c r="S86" s="70">
        <v>0.18449292028446251</v>
      </c>
    </row>
    <row r="87" spans="1:19">
      <c r="A87" t="s">
        <v>228</v>
      </c>
      <c r="B87" s="69" t="s">
        <v>127</v>
      </c>
      <c r="C87" s="70">
        <v>0</v>
      </c>
      <c r="D87" s="70">
        <v>0</v>
      </c>
      <c r="E87" s="70">
        <v>0</v>
      </c>
      <c r="F87" s="70">
        <v>0</v>
      </c>
      <c r="G87" s="70">
        <v>0</v>
      </c>
      <c r="H87" s="70">
        <v>0</v>
      </c>
      <c r="I87" s="70">
        <v>0</v>
      </c>
      <c r="J87" s="70">
        <v>0</v>
      </c>
      <c r="K87" s="70">
        <v>0</v>
      </c>
      <c r="L87" s="70">
        <v>0</v>
      </c>
      <c r="M87" s="70">
        <v>1.2760515690500185E-2</v>
      </c>
      <c r="N87" s="70">
        <v>0</v>
      </c>
      <c r="O87" s="70">
        <v>0</v>
      </c>
      <c r="P87" s="70">
        <v>1.0929882436627736E-4</v>
      </c>
      <c r="Q87" s="70">
        <v>0</v>
      </c>
      <c r="R87" s="70">
        <v>0</v>
      </c>
      <c r="S87" s="70">
        <v>1.2869814514871791E-2</v>
      </c>
    </row>
    <row r="88" spans="1:19">
      <c r="A88" t="s">
        <v>228</v>
      </c>
      <c r="B88" s="69" t="s">
        <v>128</v>
      </c>
      <c r="C88" s="70">
        <v>0</v>
      </c>
      <c r="D88" s="70">
        <v>0</v>
      </c>
      <c r="E88" s="70">
        <v>0</v>
      </c>
      <c r="F88" s="70">
        <v>1.3168119479951486</v>
      </c>
      <c r="G88" s="70">
        <v>0</v>
      </c>
      <c r="H88" s="70">
        <v>0</v>
      </c>
      <c r="I88" s="70">
        <v>0</v>
      </c>
      <c r="J88" s="70">
        <v>4.6388905759999766E-3</v>
      </c>
      <c r="K88" s="70">
        <v>0</v>
      </c>
      <c r="L88" s="70">
        <v>0</v>
      </c>
      <c r="M88" s="70">
        <v>4.5247444219183031E-3</v>
      </c>
      <c r="N88" s="70">
        <v>0</v>
      </c>
      <c r="O88" s="70">
        <v>0</v>
      </c>
      <c r="P88" s="70">
        <v>0</v>
      </c>
      <c r="Q88" s="70">
        <v>0</v>
      </c>
      <c r="R88" s="70">
        <v>8.9052163664282702E-4</v>
      </c>
      <c r="S88" s="70">
        <v>1.3268661046297083</v>
      </c>
    </row>
    <row r="89" spans="1:19">
      <c r="A89" t="s">
        <v>228</v>
      </c>
      <c r="B89" s="69" t="s">
        <v>129</v>
      </c>
      <c r="C89" s="70">
        <v>0</v>
      </c>
      <c r="D89" s="70">
        <v>0</v>
      </c>
      <c r="E89" s="70">
        <v>0</v>
      </c>
      <c r="F89" s="70">
        <v>0</v>
      </c>
      <c r="G89" s="70">
        <v>0</v>
      </c>
      <c r="H89" s="70">
        <v>0</v>
      </c>
      <c r="I89" s="70">
        <v>0</v>
      </c>
      <c r="J89" s="70">
        <v>0</v>
      </c>
      <c r="K89" s="70">
        <v>0</v>
      </c>
      <c r="L89" s="70">
        <v>0</v>
      </c>
      <c r="M89" s="70">
        <v>5.2143691979117612E-2</v>
      </c>
      <c r="N89" s="70">
        <v>0</v>
      </c>
      <c r="O89" s="70">
        <v>2.1010582005133394E-2</v>
      </c>
      <c r="P89" s="70">
        <v>1.5491021305713559E-5</v>
      </c>
      <c r="Q89" s="70">
        <v>6.9224917278358777E-3</v>
      </c>
      <c r="R89" s="70">
        <v>2.8907431986936238E-2</v>
      </c>
      <c r="S89" s="70">
        <v>0.10899968872033838</v>
      </c>
    </row>
    <row r="90" spans="1:19">
      <c r="A90" t="s">
        <v>228</v>
      </c>
      <c r="B90" s="69" t="s">
        <v>130</v>
      </c>
      <c r="C90" s="70">
        <v>0</v>
      </c>
      <c r="D90" s="70">
        <v>0</v>
      </c>
      <c r="E90" s="70">
        <v>0</v>
      </c>
      <c r="F90" s="70">
        <v>0</v>
      </c>
      <c r="G90" s="70">
        <v>7.1873923539111928E-4</v>
      </c>
      <c r="H90" s="70">
        <v>0</v>
      </c>
      <c r="I90" s="70">
        <v>0</v>
      </c>
      <c r="J90" s="70">
        <v>0</v>
      </c>
      <c r="K90" s="70">
        <v>0</v>
      </c>
      <c r="L90" s="70">
        <v>0</v>
      </c>
      <c r="M90" s="70">
        <v>9.4591009248117253E-3</v>
      </c>
      <c r="N90" s="70">
        <v>0</v>
      </c>
      <c r="O90" s="70">
        <v>0</v>
      </c>
      <c r="P90" s="70">
        <v>0</v>
      </c>
      <c r="Q90" s="70">
        <v>9.945897602292586E-4</v>
      </c>
      <c r="R90" s="70">
        <v>0</v>
      </c>
      <c r="S90" s="70">
        <v>1.1172429920428328E-2</v>
      </c>
    </row>
    <row r="91" spans="1:19">
      <c r="A91" t="s">
        <v>228</v>
      </c>
      <c r="B91" s="69" t="s">
        <v>131</v>
      </c>
      <c r="C91" s="70">
        <v>0</v>
      </c>
      <c r="D91" s="70">
        <v>0</v>
      </c>
      <c r="E91" s="70">
        <v>0</v>
      </c>
      <c r="F91" s="70">
        <v>0</v>
      </c>
      <c r="G91" s="70">
        <v>0</v>
      </c>
      <c r="H91" s="70">
        <v>0</v>
      </c>
      <c r="I91" s="70">
        <v>0</v>
      </c>
      <c r="J91" s="70">
        <v>0</v>
      </c>
      <c r="K91" s="70">
        <v>0</v>
      </c>
      <c r="L91" s="70">
        <v>0</v>
      </c>
      <c r="M91" s="70">
        <v>3.3332771764531977E-2</v>
      </c>
      <c r="N91" s="70">
        <v>0</v>
      </c>
      <c r="O91" s="70">
        <v>0</v>
      </c>
      <c r="P91" s="70">
        <v>0</v>
      </c>
      <c r="Q91" s="70">
        <v>8.6293589529327086E-3</v>
      </c>
      <c r="R91" s="70">
        <v>0.12230215685993695</v>
      </c>
      <c r="S91" s="70">
        <v>0.16426428757740297</v>
      </c>
    </row>
    <row r="92" spans="1:19">
      <c r="A92" t="s">
        <v>228</v>
      </c>
      <c r="B92" s="69" t="s">
        <v>132</v>
      </c>
      <c r="C92" s="70">
        <v>0</v>
      </c>
      <c r="D92" s="70">
        <v>0</v>
      </c>
      <c r="E92" s="70">
        <v>0</v>
      </c>
      <c r="F92" s="70">
        <v>0</v>
      </c>
      <c r="G92" s="70">
        <v>0</v>
      </c>
      <c r="H92" s="70">
        <v>0</v>
      </c>
      <c r="I92" s="70">
        <v>0</v>
      </c>
      <c r="J92" s="70">
        <v>3.5255568377596802E-3</v>
      </c>
      <c r="K92" s="70">
        <v>0</v>
      </c>
      <c r="L92" s="70">
        <v>0</v>
      </c>
      <c r="M92" s="70">
        <v>6.8608295242427175E-3</v>
      </c>
      <c r="N92" s="70">
        <v>0</v>
      </c>
      <c r="O92" s="70">
        <v>6.6150067676886692E-3</v>
      </c>
      <c r="P92" s="70">
        <v>1.6568734528110474E-2</v>
      </c>
      <c r="Q92" s="70">
        <v>0</v>
      </c>
      <c r="R92" s="70">
        <v>0</v>
      </c>
      <c r="S92" s="70">
        <v>3.3570127657796434E-2</v>
      </c>
    </row>
    <row r="93" spans="1:19">
      <c r="A93" t="s">
        <v>228</v>
      </c>
      <c r="B93" s="69" t="s">
        <v>133</v>
      </c>
      <c r="C93" s="70">
        <v>0</v>
      </c>
      <c r="D93" s="70">
        <v>0</v>
      </c>
      <c r="E93" s="70">
        <v>1.2431567336066429E-3</v>
      </c>
      <c r="F93" s="70">
        <v>0</v>
      </c>
      <c r="G93" s="70">
        <v>0</v>
      </c>
      <c r="H93" s="70">
        <v>0</v>
      </c>
      <c r="I93" s="70">
        <v>0</v>
      </c>
      <c r="J93" s="70">
        <v>0</v>
      </c>
      <c r="K93" s="70">
        <v>0</v>
      </c>
      <c r="L93" s="70">
        <v>0</v>
      </c>
      <c r="M93" s="70">
        <v>0</v>
      </c>
      <c r="N93" s="70">
        <v>0</v>
      </c>
      <c r="O93" s="70">
        <v>0</v>
      </c>
      <c r="P93" s="70">
        <v>3.8727553264283898E-6</v>
      </c>
      <c r="Q93" s="70">
        <v>6.5460237478554006E-5</v>
      </c>
      <c r="R93" s="70">
        <v>0</v>
      </c>
      <c r="S93" s="70">
        <v>1.3124897264162882E-3</v>
      </c>
    </row>
    <row r="94" spans="1:19">
      <c r="A94" t="s">
        <v>228</v>
      </c>
      <c r="B94" s="69" t="s">
        <v>134</v>
      </c>
      <c r="C94" s="70">
        <v>0</v>
      </c>
      <c r="D94" s="70">
        <v>0</v>
      </c>
      <c r="E94" s="70">
        <v>1.5110743684022987E-2</v>
      </c>
      <c r="F94" s="70">
        <v>1.0007770804763219</v>
      </c>
      <c r="G94" s="70">
        <v>0</v>
      </c>
      <c r="H94" s="70">
        <v>0</v>
      </c>
      <c r="I94" s="70">
        <v>0</v>
      </c>
      <c r="J94" s="70">
        <v>0</v>
      </c>
      <c r="K94" s="70">
        <v>0</v>
      </c>
      <c r="L94" s="70">
        <v>1.1261543844671928</v>
      </c>
      <c r="M94" s="70">
        <v>0</v>
      </c>
      <c r="N94" s="70">
        <v>0</v>
      </c>
      <c r="O94" s="70">
        <v>0</v>
      </c>
      <c r="P94" s="70">
        <v>0</v>
      </c>
      <c r="Q94" s="70">
        <v>0</v>
      </c>
      <c r="R94" s="70">
        <v>1.7999138146854499E-2</v>
      </c>
      <c r="S94" s="70">
        <v>2.160041346774392</v>
      </c>
    </row>
    <row r="95" spans="1:19">
      <c r="A95" t="s">
        <v>228</v>
      </c>
      <c r="B95" s="69" t="s">
        <v>135</v>
      </c>
      <c r="C95" s="70">
        <v>4.0257852645242398E-4</v>
      </c>
      <c r="D95" s="70">
        <v>0</v>
      </c>
      <c r="E95" s="70">
        <v>0</v>
      </c>
      <c r="F95" s="70">
        <v>0</v>
      </c>
      <c r="G95" s="70">
        <v>0</v>
      </c>
      <c r="H95" s="70">
        <v>0</v>
      </c>
      <c r="I95" s="70">
        <v>0</v>
      </c>
      <c r="J95" s="70">
        <v>0</v>
      </c>
      <c r="K95" s="70">
        <v>0</v>
      </c>
      <c r="L95" s="70">
        <v>0</v>
      </c>
      <c r="M95" s="70">
        <v>0</v>
      </c>
      <c r="N95" s="70">
        <v>2.1056520221520936E-2</v>
      </c>
      <c r="O95" s="70">
        <v>0</v>
      </c>
      <c r="P95" s="70">
        <v>7.6896452589059194E-4</v>
      </c>
      <c r="Q95" s="70">
        <v>0</v>
      </c>
      <c r="R95" s="70">
        <v>6.1868668742048882E-3</v>
      </c>
      <c r="S95" s="70">
        <v>2.8414930148073836E-2</v>
      </c>
    </row>
    <row r="96" spans="1:19">
      <c r="A96" t="s">
        <v>228</v>
      </c>
      <c r="B96" s="69" t="s">
        <v>136</v>
      </c>
      <c r="C96" s="70">
        <v>0</v>
      </c>
      <c r="D96" s="70">
        <v>0</v>
      </c>
      <c r="E96" s="70">
        <v>0</v>
      </c>
      <c r="F96" s="70">
        <v>0</v>
      </c>
      <c r="G96" s="70">
        <v>0</v>
      </c>
      <c r="H96" s="70">
        <v>0</v>
      </c>
      <c r="I96" s="70">
        <v>0</v>
      </c>
      <c r="J96" s="70">
        <v>0</v>
      </c>
      <c r="K96" s="70">
        <v>0</v>
      </c>
      <c r="L96" s="70">
        <v>0</v>
      </c>
      <c r="M96" s="70">
        <v>0</v>
      </c>
      <c r="N96" s="70">
        <v>2.691352329203589E-3</v>
      </c>
      <c r="O96" s="70">
        <v>0</v>
      </c>
      <c r="P96" s="70">
        <v>0</v>
      </c>
      <c r="Q96" s="70">
        <v>0</v>
      </c>
      <c r="R96" s="70">
        <v>1.9776695626914531E-2</v>
      </c>
      <c r="S96" s="70">
        <v>2.2468047956124337E-2</v>
      </c>
    </row>
    <row r="97" spans="1:19">
      <c r="A97" t="s">
        <v>228</v>
      </c>
      <c r="B97" s="69" t="s">
        <v>137</v>
      </c>
      <c r="C97" s="70">
        <v>0</v>
      </c>
      <c r="D97" s="70">
        <v>0</v>
      </c>
      <c r="E97" s="70">
        <v>0</v>
      </c>
      <c r="F97" s="70">
        <v>0.1743205888355206</v>
      </c>
      <c r="G97" s="70">
        <v>0</v>
      </c>
      <c r="H97" s="70">
        <v>0</v>
      </c>
      <c r="I97" s="70">
        <v>0</v>
      </c>
      <c r="J97" s="70">
        <v>0</v>
      </c>
      <c r="K97" s="70">
        <v>0</v>
      </c>
      <c r="L97" s="70">
        <v>0</v>
      </c>
      <c r="M97" s="70">
        <v>0</v>
      </c>
      <c r="N97" s="70">
        <v>0</v>
      </c>
      <c r="O97" s="70">
        <v>7.4446220116142214E-4</v>
      </c>
      <c r="P97" s="70">
        <v>1.0929882436627736E-4</v>
      </c>
      <c r="Q97" s="70">
        <v>0</v>
      </c>
      <c r="R97" s="70">
        <v>5.0486203466918234E-2</v>
      </c>
      <c r="S97" s="70">
        <v>0.22566055332796964</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2.8317489258324002E-2</v>
      </c>
      <c r="Q98" s="70">
        <v>2.5611922015458255E-2</v>
      </c>
      <c r="R98" s="70">
        <v>0</v>
      </c>
      <c r="S98" s="70">
        <v>5.3929411273784922E-2</v>
      </c>
    </row>
    <row r="99" spans="1:19">
      <c r="A99" t="s">
        <v>228</v>
      </c>
      <c r="B99" s="69" t="s">
        <v>139</v>
      </c>
      <c r="C99" s="70">
        <v>0</v>
      </c>
      <c r="D99" s="70">
        <v>0</v>
      </c>
      <c r="E99" s="70">
        <v>0</v>
      </c>
      <c r="F99" s="70">
        <v>0</v>
      </c>
      <c r="G99" s="70">
        <v>0</v>
      </c>
      <c r="H99" s="70">
        <v>0</v>
      </c>
      <c r="I99" s="70">
        <v>0</v>
      </c>
      <c r="J99" s="70">
        <v>0</v>
      </c>
      <c r="K99" s="70">
        <v>0</v>
      </c>
      <c r="L99" s="70">
        <v>0</v>
      </c>
      <c r="M99" s="70">
        <v>4.7966146582187896E-2</v>
      </c>
      <c r="N99" s="70">
        <v>0</v>
      </c>
      <c r="O99" s="70">
        <v>1.5806056525272005E-2</v>
      </c>
      <c r="P99" s="70">
        <v>4.5800537494988802E-4</v>
      </c>
      <c r="Q99" s="70">
        <v>2.8856505414882605E-3</v>
      </c>
      <c r="R99" s="70">
        <v>0</v>
      </c>
      <c r="S99" s="70">
        <v>6.711585902388606E-2</v>
      </c>
    </row>
    <row r="100" spans="1:19">
      <c r="A100" t="s">
        <v>228</v>
      </c>
      <c r="B100" s="69" t="s">
        <v>140</v>
      </c>
      <c r="C100" s="70">
        <v>0</v>
      </c>
      <c r="D100" s="70">
        <v>0</v>
      </c>
      <c r="E100" s="70">
        <v>0</v>
      </c>
      <c r="F100" s="70">
        <v>0</v>
      </c>
      <c r="G100" s="70">
        <v>0</v>
      </c>
      <c r="H100" s="70">
        <v>0</v>
      </c>
      <c r="I100" s="70">
        <v>0</v>
      </c>
      <c r="J100" s="70">
        <v>0</v>
      </c>
      <c r="K100" s="70">
        <v>0</v>
      </c>
      <c r="L100" s="70">
        <v>0</v>
      </c>
      <c r="M100" s="70">
        <v>5.5728887882868783E-2</v>
      </c>
      <c r="N100" s="70">
        <v>4.3191978990488877E-3</v>
      </c>
      <c r="O100" s="70">
        <v>0</v>
      </c>
      <c r="P100" s="70">
        <v>6.8281045250007111E-4</v>
      </c>
      <c r="Q100" s="70">
        <v>0</v>
      </c>
      <c r="R100" s="70">
        <v>0.18887567359357149</v>
      </c>
      <c r="S100" s="70">
        <v>0.24960656982798923</v>
      </c>
    </row>
    <row r="101" spans="1:19">
      <c r="A101" t="s">
        <v>228</v>
      </c>
      <c r="B101" s="69" t="s">
        <v>141</v>
      </c>
      <c r="C101" s="70">
        <v>0</v>
      </c>
      <c r="D101" s="70">
        <v>0</v>
      </c>
      <c r="E101" s="70">
        <v>0</v>
      </c>
      <c r="F101" s="70">
        <v>0</v>
      </c>
      <c r="G101" s="70">
        <v>0</v>
      </c>
      <c r="H101" s="70">
        <v>4.4440798641247503E-2</v>
      </c>
      <c r="I101" s="70">
        <v>0</v>
      </c>
      <c r="J101" s="70">
        <v>0</v>
      </c>
      <c r="K101" s="70">
        <v>0</v>
      </c>
      <c r="L101" s="70">
        <v>0</v>
      </c>
      <c r="M101" s="70">
        <v>6.828732307024854E-3</v>
      </c>
      <c r="N101" s="70">
        <v>2.3296465829618862E-2</v>
      </c>
      <c r="O101" s="70">
        <v>1.0898315322610763E-2</v>
      </c>
      <c r="P101" s="70">
        <v>3.6791175601180726E-5</v>
      </c>
      <c r="Q101" s="70">
        <v>3.5419139603042771E-2</v>
      </c>
      <c r="R101" s="70">
        <v>0.18392555301784075</v>
      </c>
      <c r="S101" s="70">
        <v>0.30484579589699479</v>
      </c>
    </row>
    <row r="102" spans="1:19">
      <c r="A102" t="s">
        <v>228</v>
      </c>
      <c r="B102" s="69" t="s">
        <v>142</v>
      </c>
      <c r="C102" s="70">
        <v>0</v>
      </c>
      <c r="D102" s="70">
        <v>0</v>
      </c>
      <c r="E102" s="70">
        <v>4.4048432264354176E-5</v>
      </c>
      <c r="F102" s="70">
        <v>0</v>
      </c>
      <c r="G102" s="70">
        <v>0</v>
      </c>
      <c r="H102" s="70">
        <v>0</v>
      </c>
      <c r="I102" s="70">
        <v>6.5353496823589929E-2</v>
      </c>
      <c r="J102" s="70">
        <v>0</v>
      </c>
      <c r="K102" s="70">
        <v>0</v>
      </c>
      <c r="L102" s="70">
        <v>0</v>
      </c>
      <c r="M102" s="70">
        <v>0</v>
      </c>
      <c r="N102" s="70">
        <v>1.561027301857365E-3</v>
      </c>
      <c r="O102" s="70">
        <v>1.2012602959206919E-2</v>
      </c>
      <c r="P102" s="70">
        <v>3.1268423675676615E-3</v>
      </c>
      <c r="Q102" s="70">
        <v>1.2688894164032405E-3</v>
      </c>
      <c r="R102" s="70">
        <v>2.0429721147759317E-2</v>
      </c>
      <c r="S102" s="70">
        <v>0.10379662844863446</v>
      </c>
    </row>
    <row r="103" spans="1:19">
      <c r="A103" t="s">
        <v>228</v>
      </c>
      <c r="B103" s="69" t="s">
        <v>143</v>
      </c>
      <c r="C103" s="70">
        <v>0</v>
      </c>
      <c r="D103" s="70">
        <v>0</v>
      </c>
      <c r="E103" s="70">
        <v>0</v>
      </c>
      <c r="F103" s="70">
        <v>0</v>
      </c>
      <c r="G103" s="70">
        <v>0</v>
      </c>
      <c r="H103" s="70">
        <v>0</v>
      </c>
      <c r="I103" s="70">
        <v>0</v>
      </c>
      <c r="J103" s="70">
        <v>0</v>
      </c>
      <c r="K103" s="70">
        <v>0</v>
      </c>
      <c r="L103" s="70">
        <v>0</v>
      </c>
      <c r="M103" s="70">
        <v>4.0007800154175488E-2</v>
      </c>
      <c r="N103" s="70">
        <v>2.0454277701946744E-3</v>
      </c>
      <c r="O103" s="70">
        <v>0</v>
      </c>
      <c r="P103" s="70">
        <v>7.8250232987955304E-3</v>
      </c>
      <c r="Q103" s="70">
        <v>0</v>
      </c>
      <c r="R103" s="70">
        <v>1.5100738248232659E-3</v>
      </c>
      <c r="S103" s="70">
        <v>5.1388325048009165E-2</v>
      </c>
    </row>
    <row r="104" spans="1:19">
      <c r="A104" t="s">
        <v>228</v>
      </c>
      <c r="B104" s="69" t="s">
        <v>144</v>
      </c>
      <c r="C104" s="70">
        <v>8.1069102423975137E-3</v>
      </c>
      <c r="D104" s="70">
        <v>0</v>
      </c>
      <c r="E104" s="70">
        <v>0</v>
      </c>
      <c r="F104" s="70">
        <v>0</v>
      </c>
      <c r="G104" s="70">
        <v>0</v>
      </c>
      <c r="H104" s="70">
        <v>0</v>
      </c>
      <c r="I104" s="70">
        <v>0</v>
      </c>
      <c r="J104" s="70">
        <v>0</v>
      </c>
      <c r="K104" s="70">
        <v>0</v>
      </c>
      <c r="L104" s="70">
        <v>7.1035390393907605E-3</v>
      </c>
      <c r="M104" s="70">
        <v>4.3918746979372258E-3</v>
      </c>
      <c r="N104" s="70">
        <v>0</v>
      </c>
      <c r="O104" s="70">
        <v>1.5322160872081714E-2</v>
      </c>
      <c r="P104" s="70">
        <v>2.5113109529657063E-2</v>
      </c>
      <c r="Q104" s="70">
        <v>0</v>
      </c>
      <c r="R104" s="70">
        <v>2.2548511555188711</v>
      </c>
      <c r="S104" s="70">
        <v>2.3148887499003337</v>
      </c>
    </row>
    <row r="105" spans="1:19">
      <c r="A105" t="s">
        <v>228</v>
      </c>
      <c r="B105" s="69" t="s">
        <v>145</v>
      </c>
      <c r="C105" s="70">
        <v>0</v>
      </c>
      <c r="D105" s="70">
        <v>0</v>
      </c>
      <c r="E105" s="70">
        <v>0</v>
      </c>
      <c r="F105" s="70">
        <v>1.7786803034764205</v>
      </c>
      <c r="G105" s="70">
        <v>0</v>
      </c>
      <c r="H105" s="70">
        <v>0</v>
      </c>
      <c r="I105" s="70">
        <v>0</v>
      </c>
      <c r="J105" s="70">
        <v>0</v>
      </c>
      <c r="K105" s="70">
        <v>0</v>
      </c>
      <c r="L105" s="70">
        <v>0</v>
      </c>
      <c r="M105" s="70">
        <v>0</v>
      </c>
      <c r="N105" s="70">
        <v>0</v>
      </c>
      <c r="O105" s="70">
        <v>0</v>
      </c>
      <c r="P105" s="70">
        <v>2.7109287285220773E-5</v>
      </c>
      <c r="Q105" s="70">
        <v>0</v>
      </c>
      <c r="R105" s="70">
        <v>8.182047501389178E-2</v>
      </c>
      <c r="S105" s="70">
        <v>1.860527887777593</v>
      </c>
    </row>
    <row r="106" spans="1:19">
      <c r="A106" t="s">
        <v>228</v>
      </c>
      <c r="B106" s="69" t="s">
        <v>146</v>
      </c>
      <c r="C106" s="70">
        <v>1.4264454733847742E-5</v>
      </c>
      <c r="D106" s="70">
        <v>0</v>
      </c>
      <c r="E106" s="70">
        <v>0</v>
      </c>
      <c r="F106" s="70">
        <v>0.19525544994860411</v>
      </c>
      <c r="G106" s="70">
        <v>0</v>
      </c>
      <c r="H106" s="70">
        <v>0</v>
      </c>
      <c r="I106" s="70">
        <v>0</v>
      </c>
      <c r="J106" s="70">
        <v>0</v>
      </c>
      <c r="K106" s="70">
        <v>0</v>
      </c>
      <c r="L106" s="70">
        <v>0</v>
      </c>
      <c r="M106" s="70">
        <v>0</v>
      </c>
      <c r="N106" s="70">
        <v>0</v>
      </c>
      <c r="O106" s="70">
        <v>5.5343749598627312E-2</v>
      </c>
      <c r="P106" s="70">
        <v>5.189359438997343E-4</v>
      </c>
      <c r="Q106" s="70">
        <v>5.6308400000038006E-5</v>
      </c>
      <c r="R106" s="70">
        <v>0</v>
      </c>
      <c r="S106" s="70">
        <v>0.2511887083458646</v>
      </c>
    </row>
    <row r="107" spans="1:19">
      <c r="A107" t="s">
        <v>228</v>
      </c>
      <c r="B107" s="69" t="s">
        <v>147</v>
      </c>
      <c r="C107" s="70">
        <v>0</v>
      </c>
      <c r="D107" s="70">
        <v>0</v>
      </c>
      <c r="E107" s="70">
        <v>0</v>
      </c>
      <c r="F107" s="70">
        <v>0</v>
      </c>
      <c r="G107" s="70">
        <v>0.21148008774897509</v>
      </c>
      <c r="H107" s="70">
        <v>0</v>
      </c>
      <c r="I107" s="70">
        <v>0</v>
      </c>
      <c r="J107" s="70">
        <v>0</v>
      </c>
      <c r="K107" s="70">
        <v>0</v>
      </c>
      <c r="L107" s="70">
        <v>0</v>
      </c>
      <c r="M107" s="70">
        <v>0</v>
      </c>
      <c r="N107" s="70">
        <v>2.1705062495895877E-3</v>
      </c>
      <c r="O107" s="70">
        <v>0</v>
      </c>
      <c r="P107" s="70">
        <v>0</v>
      </c>
      <c r="Q107" s="70">
        <v>0</v>
      </c>
      <c r="R107" s="70">
        <v>6.0382630299232076E-2</v>
      </c>
      <c r="S107" s="70">
        <v>0.27403322429779564</v>
      </c>
    </row>
    <row r="108" spans="1:19">
      <c r="A108" t="s">
        <v>228</v>
      </c>
      <c r="B108" s="69" t="s">
        <v>148</v>
      </c>
      <c r="C108" s="70">
        <v>6.1612517842221104E-3</v>
      </c>
      <c r="D108" s="70">
        <v>0.13872836923077481</v>
      </c>
      <c r="E108" s="70">
        <v>0</v>
      </c>
      <c r="F108" s="70">
        <v>0</v>
      </c>
      <c r="G108" s="70">
        <v>0</v>
      </c>
      <c r="H108" s="70">
        <v>0</v>
      </c>
      <c r="I108" s="70">
        <v>0</v>
      </c>
      <c r="J108" s="70">
        <v>0.33330530013059434</v>
      </c>
      <c r="K108" s="70">
        <v>0</v>
      </c>
      <c r="L108" s="70">
        <v>0</v>
      </c>
      <c r="M108" s="70">
        <v>0</v>
      </c>
      <c r="N108" s="70">
        <v>6.3181581343918491E-3</v>
      </c>
      <c r="O108" s="70">
        <v>2.5342195071207385E-3</v>
      </c>
      <c r="P108" s="70">
        <v>3.8727553266504344E-6</v>
      </c>
      <c r="Q108" s="70">
        <v>1.8133741649788648E-2</v>
      </c>
      <c r="R108" s="70">
        <v>2.1525161721456243E-3</v>
      </c>
      <c r="S108" s="70">
        <v>0.50733742936435533</v>
      </c>
    </row>
    <row r="109" spans="1:19">
      <c r="A109" t="s">
        <v>228</v>
      </c>
      <c r="B109" s="69" t="s">
        <v>149</v>
      </c>
      <c r="C109" s="70">
        <v>0</v>
      </c>
      <c r="D109" s="70">
        <v>0</v>
      </c>
      <c r="E109" s="70">
        <v>0</v>
      </c>
      <c r="F109" s="70">
        <v>0</v>
      </c>
      <c r="G109" s="70">
        <v>0</v>
      </c>
      <c r="H109" s="70">
        <v>3.3775006967348142E-2</v>
      </c>
      <c r="I109" s="70">
        <v>4.9668657585928311E-2</v>
      </c>
      <c r="J109" s="70">
        <v>3.6588742912402772E-2</v>
      </c>
      <c r="K109" s="70">
        <v>3.6268250000000002E-2</v>
      </c>
      <c r="L109" s="70">
        <v>0</v>
      </c>
      <c r="M109" s="70">
        <v>0</v>
      </c>
      <c r="N109" s="70">
        <v>1.3498840252346156E-3</v>
      </c>
      <c r="O109" s="70">
        <v>5.101449648807943E-2</v>
      </c>
      <c r="P109" s="70">
        <v>2.0383796818088662E-3</v>
      </c>
      <c r="Q109" s="70">
        <v>0</v>
      </c>
      <c r="R109" s="70">
        <v>9.4721162793121039E-4</v>
      </c>
      <c r="S109" s="70">
        <v>0.21165062928874079</v>
      </c>
    </row>
    <row r="110" spans="1:19">
      <c r="A110" t="s">
        <v>228</v>
      </c>
      <c r="B110" s="69" t="s">
        <v>150</v>
      </c>
      <c r="C110" s="70">
        <v>0</v>
      </c>
      <c r="D110" s="70">
        <v>0</v>
      </c>
      <c r="E110" s="70">
        <v>0</v>
      </c>
      <c r="F110" s="70">
        <v>0</v>
      </c>
      <c r="G110" s="70">
        <v>0</v>
      </c>
      <c r="H110" s="70">
        <v>0</v>
      </c>
      <c r="I110" s="70">
        <v>0</v>
      </c>
      <c r="J110" s="70">
        <v>0</v>
      </c>
      <c r="K110" s="70">
        <v>0</v>
      </c>
      <c r="L110" s="70">
        <v>0</v>
      </c>
      <c r="M110" s="70">
        <v>3.4941181598213689E-4</v>
      </c>
      <c r="N110" s="70">
        <v>1.1863807494116863E-3</v>
      </c>
      <c r="O110" s="70">
        <v>2.1060232172728011E-2</v>
      </c>
      <c r="P110" s="70">
        <v>1.000403677804873E-2</v>
      </c>
      <c r="Q110" s="70">
        <v>4.9751247382399111E-3</v>
      </c>
      <c r="R110" s="70">
        <v>0</v>
      </c>
      <c r="S110" s="70">
        <v>3.7575186254400705E-2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2.6297416215699032E-2</v>
      </c>
      <c r="O111" s="70">
        <v>0</v>
      </c>
      <c r="P111" s="70">
        <v>0</v>
      </c>
      <c r="Q111" s="70">
        <v>0</v>
      </c>
      <c r="R111" s="70">
        <v>2.0044447893496908E-4</v>
      </c>
      <c r="S111" s="70">
        <v>2.6497860694632891E-2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1.0935304064433549E-2</v>
      </c>
      <c r="O112" s="70">
        <v>0</v>
      </c>
      <c r="P112" s="70">
        <v>0</v>
      </c>
      <c r="Q112" s="70">
        <v>0</v>
      </c>
      <c r="R112" s="70">
        <v>2.082172035164831E-2</v>
      </c>
      <c r="S112" s="70">
        <v>3.1757024416080526E-2</v>
      </c>
    </row>
    <row r="113" spans="1:19">
      <c r="A113" t="s">
        <v>228</v>
      </c>
      <c r="B113" s="69" t="s">
        <v>153</v>
      </c>
      <c r="C113" s="70">
        <v>0</v>
      </c>
      <c r="D113" s="70">
        <v>0</v>
      </c>
      <c r="E113" s="70">
        <v>0</v>
      </c>
      <c r="F113" s="70">
        <v>0</v>
      </c>
      <c r="G113" s="70">
        <v>0</v>
      </c>
      <c r="H113" s="70">
        <v>0</v>
      </c>
      <c r="I113" s="70">
        <v>0</v>
      </c>
      <c r="J113" s="70">
        <v>0</v>
      </c>
      <c r="K113" s="70">
        <v>0</v>
      </c>
      <c r="L113" s="70">
        <v>0</v>
      </c>
      <c r="M113" s="70">
        <v>9.9765533074647195E-4</v>
      </c>
      <c r="N113" s="70">
        <v>0</v>
      </c>
      <c r="O113" s="70">
        <v>2.2049662115266599E-3</v>
      </c>
      <c r="P113" s="70">
        <v>0</v>
      </c>
      <c r="Q113" s="70">
        <v>0</v>
      </c>
      <c r="R113" s="70">
        <v>6.4945874393016467E-3</v>
      </c>
      <c r="S113" s="70">
        <v>9.6972089815778872E-3</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3.3561416553089529E-2</v>
      </c>
      <c r="P114" s="70">
        <v>0</v>
      </c>
      <c r="Q114" s="70">
        <v>0</v>
      </c>
      <c r="R114" s="70">
        <v>0</v>
      </c>
      <c r="S114" s="70">
        <v>3.35614165530842E-2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4.8166802378624141E-5</v>
      </c>
      <c r="Q115" s="70">
        <v>0</v>
      </c>
      <c r="R115" s="70">
        <v>0</v>
      </c>
      <c r="S115" s="70">
        <v>4.8166802372406892E-5</v>
      </c>
    </row>
    <row r="116" spans="1:19">
      <c r="A116" t="s">
        <v>228</v>
      </c>
      <c r="B116" s="69" t="s">
        <v>156</v>
      </c>
      <c r="C116" s="70">
        <v>0</v>
      </c>
      <c r="D116" s="70">
        <v>0.10543356061538933</v>
      </c>
      <c r="E116" s="70">
        <v>0</v>
      </c>
      <c r="F116" s="70">
        <v>0.33479028453857751</v>
      </c>
      <c r="G116" s="70">
        <v>0.16072486668922092</v>
      </c>
      <c r="H116" s="70">
        <v>0</v>
      </c>
      <c r="I116" s="70">
        <v>0</v>
      </c>
      <c r="J116" s="70">
        <v>0</v>
      </c>
      <c r="K116" s="70">
        <v>0</v>
      </c>
      <c r="L116" s="70">
        <v>0</v>
      </c>
      <c r="M116" s="70">
        <v>0</v>
      </c>
      <c r="N116" s="70">
        <v>0</v>
      </c>
      <c r="O116" s="70">
        <v>0</v>
      </c>
      <c r="P116" s="70">
        <v>3.7446228033921614E-6</v>
      </c>
      <c r="Q116" s="70">
        <v>0</v>
      </c>
      <c r="R116" s="70">
        <v>0</v>
      </c>
      <c r="S116" s="70">
        <v>0.60095245646600404</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7.6979644208807763E-4</v>
      </c>
      <c r="O117" s="70">
        <v>1.9260068254123297E-3</v>
      </c>
      <c r="P117" s="70">
        <v>8.8982593599262749E-4</v>
      </c>
      <c r="Q117" s="70">
        <v>0</v>
      </c>
      <c r="R117" s="70">
        <v>0</v>
      </c>
      <c r="S117" s="70">
        <v>3.1149499203493747E-2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3.3123345307627172E-2</v>
      </c>
      <c r="P118" s="70">
        <v>0</v>
      </c>
      <c r="Q118" s="70">
        <v>0</v>
      </c>
      <c r="R118" s="70">
        <v>0</v>
      </c>
      <c r="S118" s="70">
        <v>3.3123345307629393E-2</v>
      </c>
    </row>
    <row r="119" spans="1:19">
      <c r="A119" t="s">
        <v>228</v>
      </c>
      <c r="B119" s="69" t="s">
        <v>159</v>
      </c>
      <c r="C119" s="70">
        <v>0</v>
      </c>
      <c r="D119" s="70">
        <v>0</v>
      </c>
      <c r="E119" s="70">
        <v>0</v>
      </c>
      <c r="F119" s="70">
        <v>0</v>
      </c>
      <c r="G119" s="70">
        <v>0</v>
      </c>
      <c r="H119" s="70">
        <v>0</v>
      </c>
      <c r="I119" s="70">
        <v>0</v>
      </c>
      <c r="J119" s="70">
        <v>6.006632321609473E-3</v>
      </c>
      <c r="K119" s="70">
        <v>0</v>
      </c>
      <c r="L119" s="70">
        <v>0</v>
      </c>
      <c r="M119" s="70">
        <v>1.4862199691600964E-4</v>
      </c>
      <c r="N119" s="70">
        <v>0</v>
      </c>
      <c r="O119" s="70">
        <v>1.2803368354871836E-2</v>
      </c>
      <c r="P119" s="70">
        <v>0</v>
      </c>
      <c r="Q119" s="70">
        <v>2.4019513330637565E-3</v>
      </c>
      <c r="R119" s="70">
        <v>0</v>
      </c>
      <c r="S119" s="70">
        <v>2.1360574006465072E-2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1.2921612280316186E-2</v>
      </c>
      <c r="O120" s="70">
        <v>0</v>
      </c>
      <c r="P120" s="70">
        <v>0</v>
      </c>
      <c r="Q120" s="70">
        <v>1.3791434679983894E-3</v>
      </c>
      <c r="R120" s="70">
        <v>0</v>
      </c>
      <c r="S120" s="70">
        <v>1.4300755748308802E-2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1.7348787309006575E-2</v>
      </c>
      <c r="O121" s="70">
        <v>0</v>
      </c>
      <c r="P121" s="70">
        <v>0</v>
      </c>
      <c r="Q121" s="70">
        <v>0</v>
      </c>
      <c r="R121" s="70">
        <v>0</v>
      </c>
      <c r="S121" s="70">
        <v>1.7348787309032332E-2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1.7977899266845565E-2</v>
      </c>
      <c r="O122" s="70">
        <v>0</v>
      </c>
      <c r="P122" s="70">
        <v>0</v>
      </c>
      <c r="Q122" s="70">
        <v>0</v>
      </c>
      <c r="R122" s="70">
        <v>0</v>
      </c>
      <c r="S122" s="70">
        <v>1.7977899266838904E-2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6.0786645187427268E-4</v>
      </c>
      <c r="Q124" s="70">
        <v>0</v>
      </c>
      <c r="R124" s="70">
        <v>0</v>
      </c>
      <c r="S124" s="70">
        <v>6.0786645185828547E-4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3.0376130962888048E-3</v>
      </c>
      <c r="O125" s="70">
        <v>0</v>
      </c>
      <c r="P125" s="70">
        <v>0</v>
      </c>
      <c r="Q125" s="70">
        <v>0</v>
      </c>
      <c r="R125" s="70">
        <v>0.16419915580240119</v>
      </c>
      <c r="S125" s="70">
        <v>0.16723676889870376</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2.3014252439312877E-4</v>
      </c>
      <c r="R126" s="70">
        <v>0</v>
      </c>
      <c r="S126" s="70">
        <v>2.3014252438713356E-4</v>
      </c>
    </row>
    <row r="127" spans="1:19">
      <c r="A127" t="s">
        <v>228</v>
      </c>
      <c r="B127" s="69" t="s">
        <v>167</v>
      </c>
      <c r="C127" s="70">
        <v>0</v>
      </c>
      <c r="D127" s="70">
        <v>0</v>
      </c>
      <c r="E127" s="70">
        <v>0</v>
      </c>
      <c r="F127" s="70">
        <v>0.10227885955173122</v>
      </c>
      <c r="G127" s="70">
        <v>0</v>
      </c>
      <c r="H127" s="70">
        <v>1.8831443815373605E-3</v>
      </c>
      <c r="I127" s="70">
        <v>0</v>
      </c>
      <c r="J127" s="70">
        <v>0</v>
      </c>
      <c r="K127" s="70">
        <v>0</v>
      </c>
      <c r="L127" s="70">
        <v>0</v>
      </c>
      <c r="M127" s="70">
        <v>0</v>
      </c>
      <c r="N127" s="70">
        <v>0</v>
      </c>
      <c r="O127" s="70">
        <v>0</v>
      </c>
      <c r="P127" s="70">
        <v>0</v>
      </c>
      <c r="Q127" s="70">
        <v>0</v>
      </c>
      <c r="R127" s="70">
        <v>3.8202358547358983E-3</v>
      </c>
      <c r="S127" s="70">
        <v>0.10798223978800081</v>
      </c>
    </row>
    <row r="128" spans="1:19">
      <c r="A128" t="s">
        <v>228</v>
      </c>
      <c r="B128" s="69" t="s">
        <v>168</v>
      </c>
      <c r="C128" s="70">
        <v>0</v>
      </c>
      <c r="D128" s="70">
        <v>0</v>
      </c>
      <c r="E128" s="70">
        <v>0</v>
      </c>
      <c r="F128" s="70">
        <v>0</v>
      </c>
      <c r="G128" s="70">
        <v>0</v>
      </c>
      <c r="H128" s="70">
        <v>1.7154511287261531E-2</v>
      </c>
      <c r="I128" s="70">
        <v>0</v>
      </c>
      <c r="J128" s="70">
        <v>0</v>
      </c>
      <c r="K128" s="70">
        <v>0</v>
      </c>
      <c r="L128" s="70">
        <v>0</v>
      </c>
      <c r="M128" s="70">
        <v>0</v>
      </c>
      <c r="N128" s="70">
        <v>0</v>
      </c>
      <c r="O128" s="70">
        <v>0</v>
      </c>
      <c r="P128" s="70">
        <v>0</v>
      </c>
      <c r="Q128" s="70">
        <v>2.0964842478834456E-3</v>
      </c>
      <c r="R128" s="70">
        <v>0</v>
      </c>
      <c r="S128" s="70">
        <v>1.9250995535145421E-2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3.9632532510935903E-5</v>
      </c>
      <c r="K130" s="70">
        <v>0</v>
      </c>
      <c r="L130" s="70">
        <v>0</v>
      </c>
      <c r="M130" s="70">
        <v>0</v>
      </c>
      <c r="N130" s="70">
        <v>0</v>
      </c>
      <c r="O130" s="70">
        <v>0</v>
      </c>
      <c r="P130" s="70">
        <v>0</v>
      </c>
      <c r="Q130" s="70">
        <v>0</v>
      </c>
      <c r="R130" s="70">
        <v>0.18203611594297531</v>
      </c>
      <c r="S130" s="70">
        <v>0.18207574847546937</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1.2689980508264753E-3</v>
      </c>
      <c r="Q131" s="70">
        <v>0</v>
      </c>
      <c r="R131" s="70">
        <v>0</v>
      </c>
      <c r="S131" s="70">
        <v>1.2689980508326926E-3</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6.3168509536408735E-3</v>
      </c>
      <c r="Q132" s="70">
        <v>0</v>
      </c>
      <c r="R132" s="70">
        <v>0</v>
      </c>
      <c r="S132" s="70">
        <v>6.3168509536382089E-3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5.6017543470505693E-3</v>
      </c>
      <c r="O133" s="70">
        <v>0</v>
      </c>
      <c r="P133" s="70">
        <v>8.7601772523666632E-3</v>
      </c>
      <c r="Q133" s="70">
        <v>0</v>
      </c>
      <c r="R133" s="70">
        <v>4.9915973711733841E-4</v>
      </c>
      <c r="S133" s="70">
        <v>1.4861091336541676E-2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5.7543379066729017E-2</v>
      </c>
      <c r="Q134" s="70">
        <v>0</v>
      </c>
      <c r="R134" s="70">
        <v>0</v>
      </c>
      <c r="S134" s="70">
        <v>5.7543379066729017E-2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3.3769881553538106E-3</v>
      </c>
      <c r="Q135" s="70">
        <v>0</v>
      </c>
      <c r="R135" s="70">
        <v>0</v>
      </c>
      <c r="S135" s="70">
        <v>3.3769881553524783E-3</v>
      </c>
    </row>
    <row r="136" spans="1:19">
      <c r="A136" t="s">
        <v>228</v>
      </c>
      <c r="B136" s="69" t="s">
        <v>176</v>
      </c>
      <c r="C136" s="70">
        <v>0</v>
      </c>
      <c r="D136" s="70">
        <v>0</v>
      </c>
      <c r="E136" s="70">
        <v>0</v>
      </c>
      <c r="F136" s="70">
        <v>0</v>
      </c>
      <c r="G136" s="70">
        <v>1.1168332409252635E-2</v>
      </c>
      <c r="H136" s="70">
        <v>0</v>
      </c>
      <c r="I136" s="70">
        <v>0</v>
      </c>
      <c r="J136" s="70">
        <v>0</v>
      </c>
      <c r="K136" s="70">
        <v>0</v>
      </c>
      <c r="L136" s="70">
        <v>0</v>
      </c>
      <c r="M136" s="70">
        <v>0</v>
      </c>
      <c r="N136" s="70">
        <v>0</v>
      </c>
      <c r="O136" s="70">
        <v>0</v>
      </c>
      <c r="P136" s="70">
        <v>0</v>
      </c>
      <c r="Q136" s="70">
        <v>0</v>
      </c>
      <c r="R136" s="70">
        <v>1.5420539195014626E-3</v>
      </c>
      <c r="S136" s="70">
        <v>1.2710386328748768E-2</v>
      </c>
    </row>
    <row r="137" spans="1:19">
      <c r="A137" t="s">
        <v>228</v>
      </c>
      <c r="B137" s="69" t="s">
        <v>177</v>
      </c>
      <c r="C137" s="70">
        <v>0</v>
      </c>
      <c r="D137" s="70">
        <v>0</v>
      </c>
      <c r="E137" s="70">
        <v>0</v>
      </c>
      <c r="F137" s="70">
        <v>0</v>
      </c>
      <c r="G137" s="70">
        <v>0</v>
      </c>
      <c r="H137" s="70">
        <v>0</v>
      </c>
      <c r="I137" s="70">
        <v>0</v>
      </c>
      <c r="J137" s="70">
        <v>0</v>
      </c>
      <c r="K137" s="70">
        <v>0</v>
      </c>
      <c r="L137" s="70">
        <v>0</v>
      </c>
      <c r="M137" s="70">
        <v>8.6505091101862774E-5</v>
      </c>
      <c r="N137" s="70">
        <v>2.3085859531795094E-3</v>
      </c>
      <c r="O137" s="70">
        <v>0</v>
      </c>
      <c r="P137" s="70">
        <v>0</v>
      </c>
      <c r="Q137" s="70">
        <v>0</v>
      </c>
      <c r="R137" s="70">
        <v>0</v>
      </c>
      <c r="S137" s="70">
        <v>2.3950910442778195E-3</v>
      </c>
    </row>
    <row r="138" spans="1:19">
      <c r="A138" t="s">
        <v>228</v>
      </c>
      <c r="B138" s="69" t="s">
        <v>178</v>
      </c>
      <c r="C138" s="70">
        <v>0</v>
      </c>
      <c r="D138" s="70">
        <v>0</v>
      </c>
      <c r="E138" s="70">
        <v>0</v>
      </c>
      <c r="F138" s="70">
        <v>0</v>
      </c>
      <c r="G138" s="70">
        <v>0.10173796882107</v>
      </c>
      <c r="H138" s="70">
        <v>0</v>
      </c>
      <c r="I138" s="70">
        <v>0</v>
      </c>
      <c r="J138" s="70">
        <v>0</v>
      </c>
      <c r="K138" s="70">
        <v>0</v>
      </c>
      <c r="L138" s="70">
        <v>0</v>
      </c>
      <c r="M138" s="70">
        <v>0</v>
      </c>
      <c r="N138" s="70">
        <v>0</v>
      </c>
      <c r="O138" s="70">
        <v>0</v>
      </c>
      <c r="P138" s="70">
        <v>0</v>
      </c>
      <c r="Q138" s="70">
        <v>0</v>
      </c>
      <c r="R138" s="70">
        <v>0</v>
      </c>
      <c r="S138" s="70">
        <v>0.10173796882108377</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9.3176484261769943E-5</v>
      </c>
      <c r="Q139" s="70">
        <v>0</v>
      </c>
      <c r="R139" s="70">
        <v>0</v>
      </c>
      <c r="S139" s="70">
        <v>9.3176484270429683E-5</v>
      </c>
    </row>
    <row r="140" spans="1:19">
      <c r="A140" t="s">
        <v>228</v>
      </c>
      <c r="B140" s="69" t="s">
        <v>180</v>
      </c>
      <c r="C140" s="70">
        <v>0</v>
      </c>
      <c r="D140" s="70">
        <v>0</v>
      </c>
      <c r="E140" s="70">
        <v>0</v>
      </c>
      <c r="F140" s="70">
        <v>8.1793460642884952E-3</v>
      </c>
      <c r="G140" s="70">
        <v>0</v>
      </c>
      <c r="H140" s="70">
        <v>0</v>
      </c>
      <c r="I140" s="70">
        <v>0</v>
      </c>
      <c r="J140" s="70">
        <v>0</v>
      </c>
      <c r="K140" s="70">
        <v>0</v>
      </c>
      <c r="L140" s="70">
        <v>0</v>
      </c>
      <c r="M140" s="70">
        <v>0</v>
      </c>
      <c r="N140" s="70">
        <v>0</v>
      </c>
      <c r="O140" s="70">
        <v>0</v>
      </c>
      <c r="P140" s="70">
        <v>0</v>
      </c>
      <c r="Q140" s="70">
        <v>0</v>
      </c>
      <c r="R140" s="70">
        <v>1.2106997560553445E-2</v>
      </c>
      <c r="S140" s="70">
        <v>2.0286343624846381E-2</v>
      </c>
    </row>
    <row r="141" spans="1:19">
      <c r="A141" t="s">
        <v>228</v>
      </c>
      <c r="B141" s="69" t="s">
        <v>181</v>
      </c>
      <c r="C141" s="70">
        <v>0</v>
      </c>
      <c r="D141" s="70">
        <v>0</v>
      </c>
      <c r="E141" s="70">
        <v>0</v>
      </c>
      <c r="F141" s="70">
        <v>0.22849369393484409</v>
      </c>
      <c r="G141" s="70">
        <v>0</v>
      </c>
      <c r="H141" s="70">
        <v>0</v>
      </c>
      <c r="I141" s="70">
        <v>0</v>
      </c>
      <c r="J141" s="70">
        <v>0</v>
      </c>
      <c r="K141" s="70">
        <v>0</v>
      </c>
      <c r="L141" s="70">
        <v>0</v>
      </c>
      <c r="M141" s="70">
        <v>0</v>
      </c>
      <c r="N141" s="70">
        <v>0</v>
      </c>
      <c r="O141" s="70">
        <v>0</v>
      </c>
      <c r="P141" s="70">
        <v>0</v>
      </c>
      <c r="Q141" s="70">
        <v>0</v>
      </c>
      <c r="R141" s="70">
        <v>1.1221110890392794E-2</v>
      </c>
      <c r="S141" s="70">
        <v>0.23971480482524044</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3.3007453703781664E-4</v>
      </c>
      <c r="Q142" s="70">
        <v>0</v>
      </c>
      <c r="R142" s="70">
        <v>0</v>
      </c>
      <c r="S142" s="70">
        <v>3.3007453703248757E-4</v>
      </c>
    </row>
    <row r="143" spans="1:19">
      <c r="A143" t="s">
        <v>228</v>
      </c>
      <c r="B143" s="69" t="s">
        <v>183</v>
      </c>
      <c r="C143" s="70">
        <v>0</v>
      </c>
      <c r="D143" s="70">
        <v>6.6789856867117692E-3</v>
      </c>
      <c r="E143" s="70">
        <v>0</v>
      </c>
      <c r="F143" s="70">
        <v>0</v>
      </c>
      <c r="G143" s="70">
        <v>0</v>
      </c>
      <c r="H143" s="70">
        <v>0</v>
      </c>
      <c r="I143" s="70">
        <v>0</v>
      </c>
      <c r="J143" s="70">
        <v>0</v>
      </c>
      <c r="K143" s="70">
        <v>0</v>
      </c>
      <c r="L143" s="70">
        <v>0</v>
      </c>
      <c r="M143" s="70">
        <v>0</v>
      </c>
      <c r="N143" s="70">
        <v>0</v>
      </c>
      <c r="O143" s="70">
        <v>2.2294293939699728E-3</v>
      </c>
      <c r="P143" s="70">
        <v>1.8234017664631175E-4</v>
      </c>
      <c r="Q143" s="70">
        <v>0</v>
      </c>
      <c r="R143" s="70">
        <v>0</v>
      </c>
      <c r="S143" s="70">
        <v>9.0907552573185058E-3</v>
      </c>
    </row>
    <row r="144" spans="1:19">
      <c r="A144" t="s">
        <v>228</v>
      </c>
      <c r="B144" s="69" t="s">
        <v>184</v>
      </c>
      <c r="C144" s="70">
        <v>0</v>
      </c>
      <c r="D144" s="70">
        <v>0</v>
      </c>
      <c r="E144" s="70">
        <v>0</v>
      </c>
      <c r="F144" s="70">
        <v>0</v>
      </c>
      <c r="G144" s="70">
        <v>0</v>
      </c>
      <c r="H144" s="70">
        <v>0</v>
      </c>
      <c r="I144" s="70">
        <v>0</v>
      </c>
      <c r="J144" s="70">
        <v>5.1274625631947401E-4</v>
      </c>
      <c r="K144" s="70">
        <v>0</v>
      </c>
      <c r="L144" s="70">
        <v>0</v>
      </c>
      <c r="M144" s="70">
        <v>0</v>
      </c>
      <c r="N144" s="70">
        <v>0</v>
      </c>
      <c r="O144" s="70">
        <v>0</v>
      </c>
      <c r="P144" s="70">
        <v>0</v>
      </c>
      <c r="Q144" s="70">
        <v>2.6753152727643226E-4</v>
      </c>
      <c r="R144" s="70">
        <v>0</v>
      </c>
      <c r="S144" s="70">
        <v>7.802777835905772E-4</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3.006815317384337E-3</v>
      </c>
      <c r="Q145" s="70">
        <v>0</v>
      </c>
      <c r="R145" s="70">
        <v>0</v>
      </c>
      <c r="S145" s="70">
        <v>3.0068153173914425E-3</v>
      </c>
    </row>
    <row r="146" spans="1:19">
      <c r="A146" t="s">
        <v>228</v>
      </c>
      <c r="B146" s="69" t="s">
        <v>186</v>
      </c>
      <c r="C146" s="70">
        <v>0</v>
      </c>
      <c r="D146" s="70">
        <v>6.0842246868308081E-2</v>
      </c>
      <c r="E146" s="70">
        <v>0</v>
      </c>
      <c r="F146" s="70">
        <v>0</v>
      </c>
      <c r="G146" s="70">
        <v>0</v>
      </c>
      <c r="H146" s="70">
        <v>0</v>
      </c>
      <c r="I146" s="70">
        <v>0</v>
      </c>
      <c r="J146" s="70">
        <v>0</v>
      </c>
      <c r="K146" s="70">
        <v>0</v>
      </c>
      <c r="L146" s="70">
        <v>0</v>
      </c>
      <c r="M146" s="70">
        <v>0</v>
      </c>
      <c r="N146" s="70">
        <v>4.2573333037585481E-3</v>
      </c>
      <c r="O146" s="70">
        <v>2.0308995995193868E-2</v>
      </c>
      <c r="P146" s="70">
        <v>1.4484347095988781E-4</v>
      </c>
      <c r="Q146" s="70">
        <v>0</v>
      </c>
      <c r="R146" s="70">
        <v>0</v>
      </c>
      <c r="S146" s="70">
        <v>8.555341963821661E-2</v>
      </c>
    </row>
    <row r="147" spans="1:19">
      <c r="A147" t="s">
        <v>228</v>
      </c>
      <c r="B147" s="69" t="s">
        <v>187</v>
      </c>
      <c r="C147" s="70">
        <v>0</v>
      </c>
      <c r="D147" s="70">
        <v>0</v>
      </c>
      <c r="E147" s="70">
        <v>0</v>
      </c>
      <c r="F147" s="70">
        <v>0</v>
      </c>
      <c r="G147" s="70">
        <v>8.4600644823189519E-3</v>
      </c>
      <c r="H147" s="70">
        <v>0</v>
      </c>
      <c r="I147" s="70">
        <v>0</v>
      </c>
      <c r="J147" s="70">
        <v>0</v>
      </c>
      <c r="K147" s="70">
        <v>3.4443052281027953E-3</v>
      </c>
      <c r="L147" s="70">
        <v>0</v>
      </c>
      <c r="M147" s="70">
        <v>0</v>
      </c>
      <c r="N147" s="70">
        <v>0</v>
      </c>
      <c r="O147" s="70">
        <v>0</v>
      </c>
      <c r="P147" s="70">
        <v>0</v>
      </c>
      <c r="Q147" s="70">
        <v>2.4370795194230688E-3</v>
      </c>
      <c r="R147" s="70">
        <v>2.1231713845182298E-4</v>
      </c>
      <c r="S147" s="70">
        <v>1.4553766368308629E-2</v>
      </c>
    </row>
    <row r="148" spans="1:19">
      <c r="A148" t="s">
        <v>228</v>
      </c>
      <c r="B148" s="69" t="s">
        <v>188</v>
      </c>
      <c r="C148" s="70">
        <v>0</v>
      </c>
      <c r="D148" s="70">
        <v>0</v>
      </c>
      <c r="E148" s="70">
        <v>0</v>
      </c>
      <c r="F148" s="70">
        <v>0</v>
      </c>
      <c r="G148" s="70">
        <v>4.615563702543124E-3</v>
      </c>
      <c r="H148" s="70">
        <v>0</v>
      </c>
      <c r="I148" s="70">
        <v>0</v>
      </c>
      <c r="J148" s="70">
        <v>0</v>
      </c>
      <c r="K148" s="70">
        <v>0</v>
      </c>
      <c r="L148" s="70">
        <v>0</v>
      </c>
      <c r="M148" s="70">
        <v>0</v>
      </c>
      <c r="N148" s="70">
        <v>0</v>
      </c>
      <c r="O148" s="70">
        <v>0</v>
      </c>
      <c r="P148" s="70">
        <v>3.3277315807822561E-5</v>
      </c>
      <c r="Q148" s="70">
        <v>0</v>
      </c>
      <c r="R148" s="70">
        <v>0</v>
      </c>
      <c r="S148" s="70">
        <v>4.6488410183513906E-3</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2.9874353879197901E-3</v>
      </c>
      <c r="O149" s="70">
        <v>0</v>
      </c>
      <c r="P149" s="70">
        <v>0</v>
      </c>
      <c r="Q149" s="70">
        <v>0</v>
      </c>
      <c r="R149" s="70">
        <v>0</v>
      </c>
      <c r="S149" s="70">
        <v>2.9874353879222326E-3</v>
      </c>
    </row>
    <row r="150" spans="1:19">
      <c r="A150" t="s">
        <v>228</v>
      </c>
      <c r="B150" s="69" t="s">
        <v>190</v>
      </c>
      <c r="C150" s="70">
        <v>0</v>
      </c>
      <c r="D150" s="70">
        <v>0</v>
      </c>
      <c r="E150" s="70">
        <v>0</v>
      </c>
      <c r="F150" s="70">
        <v>0</v>
      </c>
      <c r="G150" s="70">
        <v>0</v>
      </c>
      <c r="H150" s="70">
        <v>0</v>
      </c>
      <c r="I150" s="70">
        <v>0</v>
      </c>
      <c r="J150" s="70">
        <v>0</v>
      </c>
      <c r="K150" s="70">
        <v>3.1375912272870288E-2</v>
      </c>
      <c r="L150" s="70">
        <v>0</v>
      </c>
      <c r="M150" s="70">
        <v>0</v>
      </c>
      <c r="N150" s="70">
        <v>0</v>
      </c>
      <c r="O150" s="70">
        <v>2.2057984903578465E-3</v>
      </c>
      <c r="P150" s="70">
        <v>1.3194521789336999E-3</v>
      </c>
      <c r="Q150" s="70">
        <v>0</v>
      </c>
      <c r="R150" s="70">
        <v>4.1460317654617995E-4</v>
      </c>
      <c r="S150" s="70">
        <v>3.5315766118699798E-2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2.6786850796365336E-3</v>
      </c>
      <c r="P151" s="70">
        <v>0</v>
      </c>
      <c r="Q151" s="70">
        <v>0</v>
      </c>
      <c r="R151" s="70">
        <v>0</v>
      </c>
      <c r="S151" s="70">
        <v>2.6786850796440831E-3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2.7214054633559526E-2</v>
      </c>
      <c r="O153" s="70">
        <v>0</v>
      </c>
      <c r="P153" s="70">
        <v>0</v>
      </c>
      <c r="Q153" s="70">
        <v>0</v>
      </c>
      <c r="R153" s="70">
        <v>0</v>
      </c>
      <c r="S153" s="70">
        <v>2.7214054633560636E-2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2.0093730184077341E-2</v>
      </c>
      <c r="P154" s="70">
        <v>0</v>
      </c>
      <c r="Q154" s="70">
        <v>0</v>
      </c>
      <c r="R154" s="70">
        <v>3.7768292975970397E-3</v>
      </c>
      <c r="S154" s="70">
        <v>2.3870559481665055E-2</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2.4401492463436814E-2</v>
      </c>
      <c r="P155" s="70">
        <v>3.9632532510935903E-5</v>
      </c>
      <c r="Q155" s="70">
        <v>7.7051286868412561E-4</v>
      </c>
      <c r="R155" s="70">
        <v>0</v>
      </c>
      <c r="S155" s="70">
        <v>2.5211637864629211E-2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6.0048976468429771E-4</v>
      </c>
      <c r="P156" s="70">
        <v>0</v>
      </c>
      <c r="Q156" s="70">
        <v>0</v>
      </c>
      <c r="R156" s="70">
        <v>0</v>
      </c>
      <c r="S156" s="70">
        <v>6.0048976467896864E-4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4.5585044161633448E-5</v>
      </c>
      <c r="Q157" s="70">
        <v>0</v>
      </c>
      <c r="R157" s="70">
        <v>4.7728892723899463E-3</v>
      </c>
      <c r="S157" s="70">
        <v>4.8184743165506916E-3</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3.3277315807822561E-5</v>
      </c>
      <c r="Q158" s="70">
        <v>0</v>
      </c>
      <c r="R158" s="70">
        <v>0</v>
      </c>
      <c r="S158" s="70">
        <v>3.3277315807822561E-5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3.1011450551902797E-2</v>
      </c>
      <c r="S159" s="70">
        <v>3.1011450551915232E-2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0.11386907314621209</v>
      </c>
      <c r="D161" s="70">
        <v>0</v>
      </c>
      <c r="E161" s="70">
        <v>0.26743665615015577</v>
      </c>
      <c r="F161" s="70">
        <v>1.9182019561578727</v>
      </c>
      <c r="G161" s="70">
        <v>2.6967844079512915E-3</v>
      </c>
      <c r="H161" s="70">
        <v>0</v>
      </c>
      <c r="I161" s="70">
        <v>0</v>
      </c>
      <c r="J161" s="70">
        <v>0</v>
      </c>
      <c r="K161" s="70">
        <v>0</v>
      </c>
      <c r="L161" s="70">
        <v>1.8096426257953588</v>
      </c>
      <c r="M161" s="70">
        <v>6.3889637809655397E-3</v>
      </c>
      <c r="N161" s="70">
        <v>0</v>
      </c>
      <c r="O161" s="70">
        <v>0.15225219334946649</v>
      </c>
      <c r="P161" s="70">
        <v>0.13672370470513218</v>
      </c>
      <c r="Q161" s="70">
        <v>6.6809933096712015E-5</v>
      </c>
      <c r="R161" s="70">
        <v>0.28627572135676438</v>
      </c>
      <c r="S161" s="70">
        <v>4.6935544887829508</v>
      </c>
    </row>
    <row r="162" spans="1:19">
      <c r="A162" t="s">
        <v>228</v>
      </c>
      <c r="B162" s="69" t="s">
        <v>202</v>
      </c>
      <c r="C162" s="70">
        <v>7.9669156327621948E-5</v>
      </c>
      <c r="D162" s="70">
        <v>0</v>
      </c>
      <c r="E162" s="70">
        <v>4.4956647362592861E-5</v>
      </c>
      <c r="F162" s="70">
        <v>0.88919316910927648</v>
      </c>
      <c r="G162" s="70">
        <v>0</v>
      </c>
      <c r="H162" s="70">
        <v>0</v>
      </c>
      <c r="I162" s="70">
        <v>0</v>
      </c>
      <c r="J162" s="70">
        <v>3.167901837361109E-2</v>
      </c>
      <c r="K162" s="70">
        <v>0</v>
      </c>
      <c r="L162" s="70">
        <v>2.2985212923657627E-2</v>
      </c>
      <c r="M162" s="70">
        <v>0</v>
      </c>
      <c r="N162" s="70">
        <v>0</v>
      </c>
      <c r="O162" s="70">
        <v>7.5981193726804008E-4</v>
      </c>
      <c r="P162" s="70">
        <v>8.2431931859389129E-2</v>
      </c>
      <c r="Q162" s="70">
        <v>0</v>
      </c>
      <c r="R162" s="70">
        <v>0.80019261716458168</v>
      </c>
      <c r="S162" s="70">
        <v>1.8273663871714945</v>
      </c>
    </row>
    <row r="163" spans="1:19">
      <c r="A163" t="s">
        <v>228</v>
      </c>
      <c r="B163" s="69" t="s">
        <v>203</v>
      </c>
      <c r="C163" s="70">
        <v>0</v>
      </c>
      <c r="D163" s="70">
        <v>0</v>
      </c>
      <c r="E163" s="70">
        <v>0</v>
      </c>
      <c r="F163" s="70">
        <v>0</v>
      </c>
      <c r="G163" s="70">
        <v>5.9350425018508624E-2</v>
      </c>
      <c r="H163" s="70">
        <v>0</v>
      </c>
      <c r="I163" s="70">
        <v>0</v>
      </c>
      <c r="J163" s="70">
        <v>0</v>
      </c>
      <c r="K163" s="70">
        <v>0</v>
      </c>
      <c r="L163" s="70">
        <v>0</v>
      </c>
      <c r="M163" s="70">
        <v>0</v>
      </c>
      <c r="N163" s="70">
        <v>0</v>
      </c>
      <c r="O163" s="70">
        <v>0</v>
      </c>
      <c r="P163" s="70">
        <v>4.0897959005588014E-3</v>
      </c>
      <c r="Q163" s="70">
        <v>4.0897211727994875E-3</v>
      </c>
      <c r="R163" s="70">
        <v>0.12121373232364618</v>
      </c>
      <c r="S163" s="70">
        <v>0.18874367441550532</v>
      </c>
    </row>
    <row r="164" spans="1:19">
      <c r="A164" t="s">
        <v>228</v>
      </c>
      <c r="B164" s="69" t="s">
        <v>204</v>
      </c>
      <c r="C164" s="70">
        <v>0</v>
      </c>
      <c r="D164" s="70">
        <v>0</v>
      </c>
      <c r="E164" s="70">
        <v>0</v>
      </c>
      <c r="F164" s="70">
        <v>0.42480945119327629</v>
      </c>
      <c r="G164" s="70">
        <v>0</v>
      </c>
      <c r="H164" s="70">
        <v>0</v>
      </c>
      <c r="I164" s="70">
        <v>0</v>
      </c>
      <c r="J164" s="70">
        <v>0</v>
      </c>
      <c r="K164" s="70">
        <v>0</v>
      </c>
      <c r="L164" s="70">
        <v>0</v>
      </c>
      <c r="M164" s="70">
        <v>0</v>
      </c>
      <c r="N164" s="70">
        <v>0</v>
      </c>
      <c r="O164" s="70">
        <v>4.651133182085232E-2</v>
      </c>
      <c r="P164" s="70">
        <v>8.5181338371453919E-4</v>
      </c>
      <c r="Q164" s="70">
        <v>0</v>
      </c>
      <c r="R164" s="70">
        <v>0.20724823101273593</v>
      </c>
      <c r="S164" s="70">
        <v>0.6794208274105813</v>
      </c>
    </row>
    <row r="165" spans="1:19">
      <c r="A165" t="s">
        <v>228</v>
      </c>
      <c r="B165" s="69" t="s">
        <v>205</v>
      </c>
      <c r="C165" s="70">
        <v>1.3542780476946126E-3</v>
      </c>
      <c r="D165" s="70">
        <v>0</v>
      </c>
      <c r="E165" s="70">
        <v>2.7519882756212866E-3</v>
      </c>
      <c r="F165" s="70">
        <v>0</v>
      </c>
      <c r="G165" s="70">
        <v>0</v>
      </c>
      <c r="H165" s="70">
        <v>0</v>
      </c>
      <c r="I165" s="70">
        <v>0</v>
      </c>
      <c r="J165" s="70">
        <v>0</v>
      </c>
      <c r="K165" s="70">
        <v>0</v>
      </c>
      <c r="L165" s="70">
        <v>0.55571719549855203</v>
      </c>
      <c r="M165" s="70">
        <v>0</v>
      </c>
      <c r="N165" s="70">
        <v>0</v>
      </c>
      <c r="O165" s="70">
        <v>0</v>
      </c>
      <c r="P165" s="70">
        <v>5.3071795219254536E-2</v>
      </c>
      <c r="Q165" s="70">
        <v>0</v>
      </c>
      <c r="R165" s="70">
        <v>1.0871736181148126</v>
      </c>
      <c r="S165" s="70">
        <v>1.700068875155921</v>
      </c>
    </row>
    <row r="166" spans="1:19">
      <c r="A166" t="s">
        <v>228</v>
      </c>
      <c r="B166" s="69" t="s">
        <v>206</v>
      </c>
      <c r="C166" s="70">
        <v>1.6022795227832454E-5</v>
      </c>
      <c r="D166" s="70">
        <v>0</v>
      </c>
      <c r="E166" s="70">
        <v>0</v>
      </c>
      <c r="F166" s="70">
        <v>0</v>
      </c>
      <c r="G166" s="70">
        <v>0</v>
      </c>
      <c r="H166" s="70">
        <v>0</v>
      </c>
      <c r="I166" s="70">
        <v>0</v>
      </c>
      <c r="J166" s="70">
        <v>0</v>
      </c>
      <c r="K166" s="70">
        <v>0</v>
      </c>
      <c r="L166" s="70">
        <v>3.8722124566117344E-3</v>
      </c>
      <c r="M166" s="70">
        <v>0</v>
      </c>
      <c r="N166" s="70">
        <v>0</v>
      </c>
      <c r="O166" s="70">
        <v>0</v>
      </c>
      <c r="P166" s="70">
        <v>0.12524761213577951</v>
      </c>
      <c r="Q166" s="70">
        <v>0</v>
      </c>
      <c r="R166" s="70">
        <v>7.6432237749202159E-3</v>
      </c>
      <c r="S166" s="70">
        <v>0.13677907116253607</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6.7490456345725702E-2</v>
      </c>
      <c r="Q167" s="70">
        <v>0</v>
      </c>
      <c r="R167" s="70">
        <v>0.52154429311875994</v>
      </c>
      <c r="S167" s="70">
        <v>0.58903474946448853</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1.46625874066173E-2</v>
      </c>
      <c r="Q168" s="70">
        <v>0</v>
      </c>
      <c r="R168" s="70">
        <v>0.40014408928270839</v>
      </c>
      <c r="S168" s="70">
        <v>0.41480667668932369</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1.7729571241309472E-4</v>
      </c>
      <c r="Q169" s="70">
        <v>0</v>
      </c>
      <c r="R169" s="70">
        <v>7.0579599385684588E-2</v>
      </c>
      <c r="S169" s="70">
        <v>7.0756895098099903E-2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5.5632520542104658E-2</v>
      </c>
      <c r="G171" s="70">
        <v>0</v>
      </c>
      <c r="H171" s="70">
        <v>0</v>
      </c>
      <c r="I171" s="70">
        <v>0</v>
      </c>
      <c r="J171" s="70">
        <v>0</v>
      </c>
      <c r="K171" s="70">
        <v>0</v>
      </c>
      <c r="L171" s="70">
        <v>0</v>
      </c>
      <c r="M171" s="70">
        <v>5.8837176222859E-4</v>
      </c>
      <c r="N171" s="70">
        <v>0</v>
      </c>
      <c r="O171" s="70">
        <v>0</v>
      </c>
      <c r="P171" s="70">
        <v>0</v>
      </c>
      <c r="Q171" s="70">
        <v>0</v>
      </c>
      <c r="R171" s="70">
        <v>0</v>
      </c>
      <c r="S171" s="70">
        <v>5.6220892304338577E-2</v>
      </c>
    </row>
    <row r="172" spans="1:19">
      <c r="A172" t="s">
        <v>228</v>
      </c>
      <c r="B172" s="69" t="s">
        <v>212</v>
      </c>
      <c r="C172" s="70">
        <v>0</v>
      </c>
      <c r="D172" s="70">
        <v>0</v>
      </c>
      <c r="E172" s="70">
        <v>0</v>
      </c>
      <c r="F172" s="70">
        <v>0</v>
      </c>
      <c r="G172" s="70">
        <v>0</v>
      </c>
      <c r="H172" s="70">
        <v>0</v>
      </c>
      <c r="I172" s="70">
        <v>0</v>
      </c>
      <c r="J172" s="70">
        <v>3.4874874364483333E-3</v>
      </c>
      <c r="K172" s="70">
        <v>0</v>
      </c>
      <c r="L172" s="70">
        <v>0</v>
      </c>
      <c r="M172" s="70">
        <v>0</v>
      </c>
      <c r="N172" s="70">
        <v>0</v>
      </c>
      <c r="O172" s="70">
        <v>0</v>
      </c>
      <c r="P172" s="70">
        <v>0</v>
      </c>
      <c r="Q172" s="70">
        <v>0</v>
      </c>
      <c r="R172" s="70">
        <v>0</v>
      </c>
      <c r="S172" s="70">
        <v>3.4874874364447805E-3</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3.2853829339858365E-2</v>
      </c>
      <c r="S173" s="70">
        <v>3.2853829339856588E-2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6.1818446883794564E-3</v>
      </c>
      <c r="S177" s="70">
        <v>6.1818446883847855E-3</v>
      </c>
    </row>
    <row r="178" spans="1:19">
      <c r="A178" t="s">
        <v>228</v>
      </c>
      <c r="B178" s="69" t="s">
        <v>218</v>
      </c>
      <c r="C178" s="70">
        <v>0</v>
      </c>
      <c r="D178" s="70">
        <v>0</v>
      </c>
      <c r="E178" s="70">
        <v>0</v>
      </c>
      <c r="F178" s="70">
        <v>0</v>
      </c>
      <c r="G178" s="70">
        <v>4.9893614504208372E-3</v>
      </c>
      <c r="H178" s="70">
        <v>0</v>
      </c>
      <c r="I178" s="70">
        <v>0</v>
      </c>
      <c r="J178" s="70">
        <v>0</v>
      </c>
      <c r="K178" s="70">
        <v>0</v>
      </c>
      <c r="L178" s="70">
        <v>0</v>
      </c>
      <c r="M178" s="70">
        <v>0</v>
      </c>
      <c r="N178" s="70">
        <v>0</v>
      </c>
      <c r="O178" s="70">
        <v>0</v>
      </c>
      <c r="P178" s="70">
        <v>1.0753594728774019E-4</v>
      </c>
      <c r="Q178" s="70">
        <v>0</v>
      </c>
      <c r="R178" s="70">
        <v>0</v>
      </c>
      <c r="S178" s="70">
        <v>5.096897397706357E-3</v>
      </c>
    </row>
    <row r="179" spans="1:19">
      <c r="A179" t="s">
        <v>228</v>
      </c>
      <c r="B179" s="69" t="s">
        <v>219</v>
      </c>
      <c r="C179" s="70">
        <v>0</v>
      </c>
      <c r="D179" s="70">
        <v>0</v>
      </c>
      <c r="E179" s="70">
        <v>3.0577647506890848E-4</v>
      </c>
      <c r="F179" s="70">
        <v>0</v>
      </c>
      <c r="G179" s="70">
        <v>0</v>
      </c>
      <c r="H179" s="70">
        <v>0</v>
      </c>
      <c r="I179" s="70">
        <v>0</v>
      </c>
      <c r="J179" s="70">
        <v>0</v>
      </c>
      <c r="K179" s="70">
        <v>0</v>
      </c>
      <c r="L179" s="70">
        <v>4.9311519532398762E-2</v>
      </c>
      <c r="M179" s="70">
        <v>0</v>
      </c>
      <c r="N179" s="70">
        <v>0</v>
      </c>
      <c r="O179" s="70">
        <v>5.1679257578722826E-3</v>
      </c>
      <c r="P179" s="70">
        <v>4.1291424645670816E-3</v>
      </c>
      <c r="Q179" s="70">
        <v>4.5441346364438751E-4</v>
      </c>
      <c r="R179" s="70">
        <v>4.5467946119755354E-2</v>
      </c>
      <c r="S179" s="70">
        <v>0.10483672381330678</v>
      </c>
    </row>
    <row r="180" spans="1:19">
      <c r="A180" t="s">
        <v>228</v>
      </c>
      <c r="B180" s="69" t="s">
        <v>220</v>
      </c>
      <c r="C180" s="70">
        <v>9.9021337719773506E-5</v>
      </c>
      <c r="D180" s="70">
        <v>0</v>
      </c>
      <c r="E180" s="70">
        <v>0</v>
      </c>
      <c r="F180" s="70">
        <v>0</v>
      </c>
      <c r="G180" s="70">
        <v>0</v>
      </c>
      <c r="H180" s="70">
        <v>0</v>
      </c>
      <c r="I180" s="70">
        <v>0</v>
      </c>
      <c r="J180" s="70">
        <v>0</v>
      </c>
      <c r="K180" s="70">
        <v>0</v>
      </c>
      <c r="L180" s="70">
        <v>0</v>
      </c>
      <c r="M180" s="70">
        <v>0</v>
      </c>
      <c r="N180" s="70">
        <v>0</v>
      </c>
      <c r="O180" s="70">
        <v>0</v>
      </c>
      <c r="P180" s="70">
        <v>1.3830291052220778E-2</v>
      </c>
      <c r="Q180" s="70">
        <v>0</v>
      </c>
      <c r="R180" s="70">
        <v>4.5084284550577891E-2</v>
      </c>
      <c r="S180" s="70">
        <v>5.9013596940516777E-2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1.0407076852168018E-3</v>
      </c>
      <c r="Q181" s="70">
        <v>0</v>
      </c>
      <c r="R181" s="70">
        <v>0</v>
      </c>
      <c r="S181" s="70">
        <v>1.0407076852203545E-3</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6"/>
  </sheetPr>
  <dimension ref="B2:E40"/>
  <sheetViews>
    <sheetView workbookViewId="0"/>
  </sheetViews>
  <sheetFormatPr baseColWidth="10" defaultColWidth="8.83203125" defaultRowHeight="15"/>
  <cols>
    <col min="2" max="2" width="23.1640625" bestFit="1" customWidth="1"/>
    <col min="3" max="5" width="10.83203125" customWidth="1"/>
  </cols>
  <sheetData>
    <row r="2" spans="2:5">
      <c r="B2" s="133" t="s">
        <v>362</v>
      </c>
      <c r="C2" s="134" t="s">
        <v>363</v>
      </c>
      <c r="D2" s="135"/>
      <c r="E2" s="136"/>
    </row>
    <row r="3" spans="2:5">
      <c r="B3" s="137" t="s">
        <v>364</v>
      </c>
      <c r="C3" s="196">
        <v>41544</v>
      </c>
      <c r="D3" s="140"/>
      <c r="E3" s="141"/>
    </row>
    <row r="4" spans="2:5">
      <c r="B4" s="137" t="s">
        <v>1</v>
      </c>
      <c r="C4" s="142" t="s">
        <v>280</v>
      </c>
      <c r="D4" s="140"/>
      <c r="E4" s="141"/>
    </row>
    <row r="5" spans="2:5">
      <c r="B5" s="137" t="s">
        <v>3</v>
      </c>
      <c r="C5" s="142" t="s">
        <v>281</v>
      </c>
      <c r="D5" s="140"/>
      <c r="E5" s="141"/>
    </row>
    <row r="6" spans="2:5">
      <c r="B6" s="143" t="s">
        <v>365</v>
      </c>
      <c r="C6" s="144" t="s">
        <v>376</v>
      </c>
      <c r="D6" s="144"/>
      <c r="E6" s="145"/>
    </row>
    <row r="8" spans="2:5">
      <c r="B8" s="146" t="s">
        <v>377</v>
      </c>
    </row>
    <row r="9" spans="2:5">
      <c r="B9" s="147" t="s">
        <v>368</v>
      </c>
      <c r="C9" s="148">
        <v>2010</v>
      </c>
      <c r="D9" s="148">
        <v>2020</v>
      </c>
      <c r="E9" s="149">
        <v>2030</v>
      </c>
    </row>
    <row r="10" spans="2:5">
      <c r="B10" s="150" t="s">
        <v>12</v>
      </c>
      <c r="C10" s="151"/>
      <c r="D10" s="152"/>
      <c r="E10" s="153"/>
    </row>
    <row r="11" spans="2:5">
      <c r="B11" s="73" t="s">
        <v>14</v>
      </c>
      <c r="C11" s="197">
        <v>7.3091894858426469</v>
      </c>
      <c r="D11" s="197">
        <v>4.0611074950210533</v>
      </c>
      <c r="E11" s="197">
        <v>3.186657133061281</v>
      </c>
    </row>
    <row r="12" spans="2:5">
      <c r="B12" s="73" t="s">
        <v>15</v>
      </c>
      <c r="C12" s="198">
        <v>35.194472545965318</v>
      </c>
      <c r="D12" s="198">
        <v>32.932501282051497</v>
      </c>
      <c r="E12" s="198">
        <v>33.893652179815994</v>
      </c>
    </row>
    <row r="13" spans="2:5">
      <c r="B13" s="73" t="s">
        <v>16</v>
      </c>
      <c r="C13" s="198">
        <v>6.2750276632544475</v>
      </c>
      <c r="D13" s="198">
        <v>6.9029564396113781</v>
      </c>
      <c r="E13" s="198">
        <v>6.8716955906829984</v>
      </c>
    </row>
    <row r="14" spans="2:5">
      <c r="B14" s="73" t="s">
        <v>17</v>
      </c>
      <c r="C14" s="198">
        <v>109.45455618435955</v>
      </c>
      <c r="D14" s="198">
        <v>115.6049465348037</v>
      </c>
      <c r="E14" s="198">
        <v>104.78777884274631</v>
      </c>
    </row>
    <row r="15" spans="2:5">
      <c r="B15" s="73" t="s">
        <v>18</v>
      </c>
      <c r="C15" s="198">
        <v>59.701395302220838</v>
      </c>
      <c r="D15" s="198">
        <v>60.611195960243421</v>
      </c>
      <c r="E15" s="198">
        <v>65.530565063335686</v>
      </c>
    </row>
    <row r="16" spans="2:5">
      <c r="B16" s="73" t="s">
        <v>19</v>
      </c>
      <c r="C16" s="198">
        <v>3.9603093811797927</v>
      </c>
      <c r="D16" s="198">
        <v>3.9472643036680184</v>
      </c>
      <c r="E16" s="198">
        <v>3.8386586504968303</v>
      </c>
    </row>
    <row r="17" spans="2:5">
      <c r="B17" s="73" t="s">
        <v>20</v>
      </c>
      <c r="C17" s="198">
        <v>8.4032486911960067</v>
      </c>
      <c r="D17" s="198">
        <v>7.0303854730066639</v>
      </c>
      <c r="E17" s="198">
        <v>7.2156212784396363</v>
      </c>
    </row>
    <row r="18" spans="2:5">
      <c r="B18" s="73" t="s">
        <v>21</v>
      </c>
      <c r="C18" s="198">
        <v>9.9327594856945325</v>
      </c>
      <c r="D18" s="198">
        <v>7.9007636730260211</v>
      </c>
      <c r="E18" s="198">
        <v>7.2266640492367822</v>
      </c>
    </row>
    <row r="19" spans="2:5">
      <c r="B19" s="73" t="s">
        <v>22</v>
      </c>
      <c r="C19" s="198">
        <v>6.3468176543717609</v>
      </c>
      <c r="D19" s="198">
        <v>6.78764047676394</v>
      </c>
      <c r="E19" s="198">
        <v>8.5683805527587165</v>
      </c>
    </row>
    <row r="20" spans="2:5">
      <c r="B20" s="73" t="s">
        <v>23</v>
      </c>
      <c r="C20" s="198">
        <v>82.135174246005377</v>
      </c>
      <c r="D20" s="198">
        <v>71.305813139167981</v>
      </c>
      <c r="E20" s="198">
        <v>86.121442036597173</v>
      </c>
    </row>
    <row r="21" spans="2:5">
      <c r="B21" s="150" t="s">
        <v>13</v>
      </c>
      <c r="C21" s="152"/>
      <c r="D21" s="152"/>
      <c r="E21" s="153"/>
    </row>
    <row r="22" spans="2:5">
      <c r="B22" s="157" t="s">
        <v>24</v>
      </c>
      <c r="C22" s="199">
        <v>30.907500568021586</v>
      </c>
      <c r="D22" s="199">
        <v>29.506252182557322</v>
      </c>
      <c r="E22" s="199">
        <v>29.002644004405557</v>
      </c>
    </row>
    <row r="23" spans="2:5">
      <c r="B23" s="157" t="s">
        <v>238</v>
      </c>
      <c r="C23" s="199">
        <v>26.775345415666855</v>
      </c>
      <c r="D23" s="199">
        <v>28.415567695939245</v>
      </c>
      <c r="E23" s="199">
        <v>28.646405180716684</v>
      </c>
    </row>
    <row r="24" spans="2:5">
      <c r="B24" s="157" t="s">
        <v>239</v>
      </c>
      <c r="C24" s="199">
        <v>4.3023540882115983</v>
      </c>
      <c r="D24" s="199">
        <v>6.6686443432963243</v>
      </c>
      <c r="E24" s="199">
        <v>9.75380102974807</v>
      </c>
    </row>
    <row r="25" spans="2:5">
      <c r="B25" s="157" t="s">
        <v>27</v>
      </c>
      <c r="C25" s="199">
        <v>55.494869630701288</v>
      </c>
      <c r="D25" s="199">
        <v>52.143962331764762</v>
      </c>
      <c r="E25" s="199">
        <v>51.431537429920589</v>
      </c>
    </row>
    <row r="26" spans="2:5">
      <c r="B26" s="157" t="s">
        <v>28</v>
      </c>
      <c r="C26" s="199">
        <v>7.7753221163476134</v>
      </c>
      <c r="D26" s="199">
        <v>6.9730145306017421</v>
      </c>
      <c r="E26" s="199">
        <v>6.2541026393491732</v>
      </c>
    </row>
    <row r="27" spans="2:5">
      <c r="B27" s="157" t="s">
        <v>240</v>
      </c>
      <c r="C27" s="199">
        <v>20.128353820914679</v>
      </c>
      <c r="D27" s="199">
        <v>19.129737857376359</v>
      </c>
      <c r="E27" s="199">
        <v>19.957838187127628</v>
      </c>
    </row>
    <row r="28" spans="2:5">
      <c r="B28" s="157" t="s">
        <v>369</v>
      </c>
      <c r="C28" s="199">
        <v>0</v>
      </c>
      <c r="D28" s="199">
        <v>0</v>
      </c>
      <c r="E28" s="199">
        <v>0</v>
      </c>
    </row>
    <row r="29" spans="2:5">
      <c r="B29" s="19" t="s">
        <v>241</v>
      </c>
      <c r="C29" s="200">
        <v>474.09669627995396</v>
      </c>
      <c r="D29" s="200">
        <v>459.92175371889948</v>
      </c>
      <c r="E29" s="200">
        <v>472.28744384843907</v>
      </c>
    </row>
    <row r="31" spans="2:5">
      <c r="B31" s="160" t="s">
        <v>370</v>
      </c>
      <c r="C31" t="s">
        <v>378</v>
      </c>
      <c r="D31" s="161"/>
    </row>
    <row r="33" spans="2:5">
      <c r="B33" s="33"/>
    </row>
    <row r="34" spans="2:5">
      <c r="B34" s="33"/>
    </row>
    <row r="35" spans="2:5">
      <c r="B35" s="33"/>
    </row>
    <row r="36" spans="2:5">
      <c r="B36" s="33"/>
    </row>
    <row r="37" spans="2:5">
      <c r="B37" s="33"/>
    </row>
    <row r="38" spans="2:5">
      <c r="B38" s="33"/>
    </row>
    <row r="39" spans="2:5">
      <c r="B39" s="33"/>
    </row>
    <row r="40" spans="2:5">
      <c r="C40" s="201"/>
      <c r="D40" s="201"/>
      <c r="E40" s="201"/>
    </row>
  </sheetData>
  <pageMargins left="0.7" right="0.7" top="0.75" bottom="0.75" header="0.3" footer="0.3"/>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0.25893956776893939</v>
      </c>
      <c r="D10" s="45">
        <v>2.0283108842651161</v>
      </c>
      <c r="E10" s="45">
        <v>0.29569834258084232</v>
      </c>
      <c r="F10" s="45">
        <v>5.4403458224798875</v>
      </c>
      <c r="G10" s="45">
        <v>2.1777514903633235</v>
      </c>
      <c r="H10" s="45">
        <v>0.1459454436862086</v>
      </c>
      <c r="I10" s="45">
        <v>0.79421770133815617</v>
      </c>
      <c r="J10" s="45">
        <v>0.18740368576491381</v>
      </c>
      <c r="K10" s="45">
        <v>3.9632852498994085E-2</v>
      </c>
      <c r="L10" s="45">
        <v>4.7663999451535783</v>
      </c>
      <c r="M10" s="45">
        <v>2.2804788832340583</v>
      </c>
      <c r="N10" s="45">
        <v>2.0804101226766742</v>
      </c>
      <c r="O10" s="45">
        <v>4.5141876486545454E-2</v>
      </c>
      <c r="P10" s="45">
        <v>1.8700979696622757</v>
      </c>
      <c r="Q10" s="45">
        <v>0.17232263703961301</v>
      </c>
      <c r="R10" s="45">
        <v>0.55472101577492139</v>
      </c>
      <c r="S10" s="45">
        <v>23.137818240774045</v>
      </c>
    </row>
    <row r="11" spans="1:20">
      <c r="A11" s="88" t="s">
        <v>282</v>
      </c>
      <c r="B11" s="89" t="s">
        <v>50</v>
      </c>
      <c r="C11" s="45">
        <v>0</v>
      </c>
      <c r="D11" s="45">
        <v>0</v>
      </c>
      <c r="E11" s="45">
        <v>0</v>
      </c>
      <c r="F11" s="45">
        <v>0</v>
      </c>
      <c r="G11" s="45">
        <v>0</v>
      </c>
      <c r="H11" s="45">
        <v>0</v>
      </c>
      <c r="I11" s="45">
        <v>0</v>
      </c>
      <c r="J11" s="45">
        <v>0</v>
      </c>
      <c r="K11" s="45">
        <v>0</v>
      </c>
      <c r="L11" s="45">
        <v>0</v>
      </c>
      <c r="M11" s="45">
        <v>7.5194325397243134E-4</v>
      </c>
      <c r="N11" s="45">
        <v>0</v>
      </c>
      <c r="O11" s="45">
        <v>0</v>
      </c>
      <c r="P11" s="45">
        <v>9.5629640851666586E-2</v>
      </c>
      <c r="Q11" s="45">
        <v>2.26207803000395E-2</v>
      </c>
      <c r="R11" s="45">
        <v>0</v>
      </c>
      <c r="S11" s="45">
        <v>0.11900236440567724</v>
      </c>
    </row>
    <row r="12" spans="1:20">
      <c r="A12" s="88" t="s">
        <v>282</v>
      </c>
      <c r="B12" s="89" t="s">
        <v>51</v>
      </c>
      <c r="C12" s="45">
        <v>0</v>
      </c>
      <c r="D12" s="45">
        <v>0</v>
      </c>
      <c r="E12" s="45">
        <v>0</v>
      </c>
      <c r="F12" s="45">
        <v>0</v>
      </c>
      <c r="G12" s="45">
        <v>0</v>
      </c>
      <c r="H12" s="45">
        <v>0</v>
      </c>
      <c r="I12" s="45">
        <v>6.0651531077643428E-3</v>
      </c>
      <c r="J12" s="45">
        <v>0</v>
      </c>
      <c r="K12" s="45">
        <v>0</v>
      </c>
      <c r="L12" s="45">
        <v>0</v>
      </c>
      <c r="M12" s="45">
        <v>2.7132853737315887E-2</v>
      </c>
      <c r="N12" s="45">
        <v>1.8905951956739386E-2</v>
      </c>
      <c r="O12" s="45">
        <v>0</v>
      </c>
      <c r="P12" s="45">
        <v>4.0086911934117175E-2</v>
      </c>
      <c r="Q12" s="45">
        <v>7.4849685178957071E-5</v>
      </c>
      <c r="R12" s="45">
        <v>4.4370800704065516E-3</v>
      </c>
      <c r="S12" s="45">
        <v>9.6702800491524243E-2</v>
      </c>
    </row>
    <row r="13" spans="1:20">
      <c r="A13" s="88" t="s">
        <v>282</v>
      </c>
      <c r="B13" s="89" t="s">
        <v>52</v>
      </c>
      <c r="C13" s="45">
        <v>0</v>
      </c>
      <c r="D13" s="45">
        <v>0</v>
      </c>
      <c r="E13" s="45">
        <v>0</v>
      </c>
      <c r="F13" s="45">
        <v>0</v>
      </c>
      <c r="G13" s="45">
        <v>0</v>
      </c>
      <c r="H13" s="45">
        <v>0</v>
      </c>
      <c r="I13" s="45">
        <v>0</v>
      </c>
      <c r="J13" s="45">
        <v>0</v>
      </c>
      <c r="K13" s="45">
        <v>0</v>
      </c>
      <c r="L13" s="45">
        <v>0</v>
      </c>
      <c r="M13" s="45">
        <v>3.1053486439596156E-3</v>
      </c>
      <c r="N13" s="45">
        <v>9.9659616250376004E-3</v>
      </c>
      <c r="O13" s="45">
        <v>1.3175465906309983E-3</v>
      </c>
      <c r="P13" s="45">
        <v>5.7448304979779152E-6</v>
      </c>
      <c r="Q13" s="45">
        <v>0</v>
      </c>
      <c r="R13" s="45">
        <v>1.2775658765001197E-2</v>
      </c>
      <c r="S13" s="45">
        <v>2.717026045512938E-2</v>
      </c>
    </row>
    <row r="14" spans="1:20">
      <c r="A14" s="88" t="s">
        <v>282</v>
      </c>
      <c r="B14" s="89" t="s">
        <v>53</v>
      </c>
      <c r="C14" s="45">
        <v>0</v>
      </c>
      <c r="D14" s="45">
        <v>0</v>
      </c>
      <c r="E14" s="45">
        <v>0</v>
      </c>
      <c r="F14" s="45">
        <v>1.7018974233221407E-2</v>
      </c>
      <c r="G14" s="45">
        <v>0</v>
      </c>
      <c r="H14" s="45">
        <v>0</v>
      </c>
      <c r="I14" s="45">
        <v>0</v>
      </c>
      <c r="J14" s="45">
        <v>0</v>
      </c>
      <c r="K14" s="45">
        <v>2.2433466382616139E-2</v>
      </c>
      <c r="L14" s="45">
        <v>6.9832581995665777E-3</v>
      </c>
      <c r="M14" s="45">
        <v>4.6609002773196462E-2</v>
      </c>
      <c r="N14" s="45">
        <v>8.7668874582114142E-3</v>
      </c>
      <c r="O14" s="45">
        <v>2.6785974883599545E-4</v>
      </c>
      <c r="P14" s="45">
        <v>0.11108193490241769</v>
      </c>
      <c r="Q14" s="45">
        <v>0</v>
      </c>
      <c r="R14" s="45">
        <v>1.0801873436809828E-3</v>
      </c>
      <c r="S14" s="45">
        <v>0.21424157104174668</v>
      </c>
    </row>
    <row r="15" spans="1:20">
      <c r="A15" s="88" t="s">
        <v>282</v>
      </c>
      <c r="B15" s="89" t="s">
        <v>54</v>
      </c>
      <c r="C15" s="45">
        <v>0</v>
      </c>
      <c r="D15" s="45">
        <v>0</v>
      </c>
      <c r="E15" s="45">
        <v>0</v>
      </c>
      <c r="F15" s="45">
        <v>0</v>
      </c>
      <c r="G15" s="45">
        <v>0</v>
      </c>
      <c r="H15" s="45">
        <v>0</v>
      </c>
      <c r="I15" s="45">
        <v>0</v>
      </c>
      <c r="J15" s="45">
        <v>0</v>
      </c>
      <c r="K15" s="45">
        <v>0</v>
      </c>
      <c r="L15" s="45">
        <v>0</v>
      </c>
      <c r="M15" s="45">
        <v>3.2105050519142697E-2</v>
      </c>
      <c r="N15" s="45">
        <v>0</v>
      </c>
      <c r="O15" s="45">
        <v>4.8041722147103283E-4</v>
      </c>
      <c r="P15" s="45">
        <v>7.1859857413678618E-3</v>
      </c>
      <c r="Q15" s="45">
        <v>0</v>
      </c>
      <c r="R15" s="45">
        <v>5.4724217061874469E-4</v>
      </c>
      <c r="S15" s="45">
        <v>4.0318695652601377E-2</v>
      </c>
    </row>
    <row r="16" spans="1:20">
      <c r="A16" s="88" t="s">
        <v>282</v>
      </c>
      <c r="B16" s="89" t="s">
        <v>55</v>
      </c>
      <c r="C16" s="45">
        <v>8.6055519376275202E-3</v>
      </c>
      <c r="D16" s="45">
        <v>0</v>
      </c>
      <c r="E16" s="45">
        <v>0</v>
      </c>
      <c r="F16" s="45">
        <v>0</v>
      </c>
      <c r="G16" s="45">
        <v>0</v>
      </c>
      <c r="H16" s="45">
        <v>0</v>
      </c>
      <c r="I16" s="45">
        <v>0</v>
      </c>
      <c r="J16" s="45">
        <v>0</v>
      </c>
      <c r="K16" s="45">
        <v>0</v>
      </c>
      <c r="L16" s="45">
        <v>0</v>
      </c>
      <c r="M16" s="45">
        <v>1.9818011837204885E-3</v>
      </c>
      <c r="N16" s="45">
        <v>2.5598408837991471E-2</v>
      </c>
      <c r="O16" s="45">
        <v>0</v>
      </c>
      <c r="P16" s="45">
        <v>3.1386494077299432E-2</v>
      </c>
      <c r="Q16" s="45">
        <v>1.8702175664218612E-2</v>
      </c>
      <c r="R16" s="45">
        <v>1.6842898280688967E-4</v>
      </c>
      <c r="S16" s="45">
        <v>8.6442860683661138E-2</v>
      </c>
    </row>
    <row r="17" spans="1:19">
      <c r="A17" s="88" t="s">
        <v>282</v>
      </c>
      <c r="B17" s="89" t="s">
        <v>56</v>
      </c>
      <c r="C17" s="45">
        <v>0</v>
      </c>
      <c r="D17" s="45">
        <v>0</v>
      </c>
      <c r="E17" s="45">
        <v>0</v>
      </c>
      <c r="F17" s="45">
        <v>0</v>
      </c>
      <c r="G17" s="45">
        <v>0</v>
      </c>
      <c r="H17" s="45">
        <v>0</v>
      </c>
      <c r="I17" s="45">
        <v>0</v>
      </c>
      <c r="J17" s="45">
        <v>1.0296468517187296E-2</v>
      </c>
      <c r="K17" s="45">
        <v>0</v>
      </c>
      <c r="L17" s="45">
        <v>0</v>
      </c>
      <c r="M17" s="45">
        <v>9.4700634324988986E-2</v>
      </c>
      <c r="N17" s="45">
        <v>7.9908138290694097E-3</v>
      </c>
      <c r="O17" s="45">
        <v>0</v>
      </c>
      <c r="P17" s="45">
        <v>5.3206098054886297E-2</v>
      </c>
      <c r="Q17" s="45">
        <v>0</v>
      </c>
      <c r="R17" s="45">
        <v>1.9835265438047145E-2</v>
      </c>
      <c r="S17" s="45">
        <v>0.18602928016418474</v>
      </c>
    </row>
    <row r="18" spans="1:19">
      <c r="A18" s="88" t="s">
        <v>282</v>
      </c>
      <c r="B18" s="89" t="s">
        <v>57</v>
      </c>
      <c r="C18" s="45">
        <v>0</v>
      </c>
      <c r="D18" s="45">
        <v>0</v>
      </c>
      <c r="E18" s="45">
        <v>0</v>
      </c>
      <c r="F18" s="45">
        <v>0.32579731266448686</v>
      </c>
      <c r="G18" s="45">
        <v>0</v>
      </c>
      <c r="H18" s="45">
        <v>0</v>
      </c>
      <c r="I18" s="45">
        <v>0</v>
      </c>
      <c r="J18" s="45">
        <v>0</v>
      </c>
      <c r="K18" s="45">
        <v>0</v>
      </c>
      <c r="L18" s="45">
        <v>0</v>
      </c>
      <c r="M18" s="45">
        <v>2.3293924194156546E-4</v>
      </c>
      <c r="N18" s="45">
        <v>6.6378923030772086E-3</v>
      </c>
      <c r="O18" s="45">
        <v>4.1144499776976651E-5</v>
      </c>
      <c r="P18" s="45">
        <v>0</v>
      </c>
      <c r="Q18" s="45">
        <v>0</v>
      </c>
      <c r="R18" s="45">
        <v>8.8817841970012523E-16</v>
      </c>
      <c r="S18" s="45">
        <v>0.33270928870927818</v>
      </c>
    </row>
    <row r="19" spans="1:19">
      <c r="A19" s="88" t="s">
        <v>282</v>
      </c>
      <c r="B19" s="89" t="s">
        <v>58</v>
      </c>
      <c r="C19" s="45">
        <v>0</v>
      </c>
      <c r="D19" s="45">
        <v>0</v>
      </c>
      <c r="E19" s="45">
        <v>0</v>
      </c>
      <c r="F19" s="45">
        <v>0</v>
      </c>
      <c r="G19" s="45">
        <v>0</v>
      </c>
      <c r="H19" s="45">
        <v>0</v>
      </c>
      <c r="I19" s="45">
        <v>0</v>
      </c>
      <c r="J19" s="45">
        <v>0</v>
      </c>
      <c r="K19" s="45">
        <v>0</v>
      </c>
      <c r="L19" s="45">
        <v>0</v>
      </c>
      <c r="M19" s="45">
        <v>2.9277486798711116E-3</v>
      </c>
      <c r="N19" s="45">
        <v>9.5558494667713489E-4</v>
      </c>
      <c r="O19" s="45">
        <v>0</v>
      </c>
      <c r="P19" s="45">
        <v>7.6258604218226722E-4</v>
      </c>
      <c r="Q19" s="45">
        <v>1.5148264287279112E-5</v>
      </c>
      <c r="R19" s="45">
        <v>6.3505079650205687E-4</v>
      </c>
      <c r="S19" s="45">
        <v>5.2961187295217371E-3</v>
      </c>
    </row>
    <row r="20" spans="1:19">
      <c r="A20" s="88" t="s">
        <v>282</v>
      </c>
      <c r="B20" s="89" t="s">
        <v>59</v>
      </c>
      <c r="C20" s="45">
        <v>0</v>
      </c>
      <c r="D20" s="45">
        <v>0</v>
      </c>
      <c r="E20" s="45">
        <v>0</v>
      </c>
      <c r="F20" s="45">
        <v>0</v>
      </c>
      <c r="G20" s="45">
        <v>0</v>
      </c>
      <c r="H20" s="45">
        <v>1.0787834270922225E-3</v>
      </c>
      <c r="I20" s="45">
        <v>0</v>
      </c>
      <c r="J20" s="45">
        <v>0</v>
      </c>
      <c r="K20" s="45">
        <v>0</v>
      </c>
      <c r="L20" s="45">
        <v>0</v>
      </c>
      <c r="M20" s="45">
        <v>1.599348595666239E-3</v>
      </c>
      <c r="N20" s="45">
        <v>0</v>
      </c>
      <c r="O20" s="45">
        <v>7.3329024926488406E-6</v>
      </c>
      <c r="P20" s="45">
        <v>1.030923005941764E-2</v>
      </c>
      <c r="Q20" s="45">
        <v>0</v>
      </c>
      <c r="R20" s="45">
        <v>1.5525713384239026E-3</v>
      </c>
      <c r="S20" s="45">
        <v>1.454726632309189E-2</v>
      </c>
    </row>
    <row r="21" spans="1:19">
      <c r="A21" s="88" t="s">
        <v>282</v>
      </c>
      <c r="B21" s="89" t="s">
        <v>60</v>
      </c>
      <c r="C21" s="45">
        <v>0</v>
      </c>
      <c r="D21" s="45">
        <v>0</v>
      </c>
      <c r="E21" s="45">
        <v>0</v>
      </c>
      <c r="F21" s="45">
        <v>0</v>
      </c>
      <c r="G21" s="45">
        <v>0.17393454781749718</v>
      </c>
      <c r="H21" s="45">
        <v>0</v>
      </c>
      <c r="I21" s="45">
        <v>0</v>
      </c>
      <c r="J21" s="45">
        <v>0</v>
      </c>
      <c r="K21" s="45">
        <v>0</v>
      </c>
      <c r="L21" s="45">
        <v>0</v>
      </c>
      <c r="M21" s="45">
        <v>0</v>
      </c>
      <c r="N21" s="45">
        <v>4.9353699657475048E-2</v>
      </c>
      <c r="O21" s="45">
        <v>0</v>
      </c>
      <c r="P21" s="45">
        <v>3.2960499408378752E-3</v>
      </c>
      <c r="Q21" s="45">
        <v>0</v>
      </c>
      <c r="R21" s="45">
        <v>2.0053924683569591E-3</v>
      </c>
      <c r="S21" s="45">
        <v>0.22858968988417416</v>
      </c>
    </row>
    <row r="22" spans="1:19">
      <c r="A22" s="88" t="s">
        <v>282</v>
      </c>
      <c r="B22" s="89" t="s">
        <v>61</v>
      </c>
      <c r="C22" s="45">
        <v>0</v>
      </c>
      <c r="D22" s="45">
        <v>0</v>
      </c>
      <c r="E22" s="45">
        <v>0</v>
      </c>
      <c r="F22" s="45">
        <v>0</v>
      </c>
      <c r="G22" s="45">
        <v>0</v>
      </c>
      <c r="H22" s="45">
        <v>0</v>
      </c>
      <c r="I22" s="45">
        <v>0</v>
      </c>
      <c r="J22" s="45">
        <v>0</v>
      </c>
      <c r="K22" s="45">
        <v>1.4664857193309205E-2</v>
      </c>
      <c r="L22" s="45">
        <v>0</v>
      </c>
      <c r="M22" s="45">
        <v>5.7603699693542509E-3</v>
      </c>
      <c r="N22" s="45">
        <v>0.17965922496194153</v>
      </c>
      <c r="O22" s="45">
        <v>0</v>
      </c>
      <c r="P22" s="45">
        <v>1.9287477491849003E-2</v>
      </c>
      <c r="Q22" s="45">
        <v>0</v>
      </c>
      <c r="R22" s="45">
        <v>2.7410241930780899E-3</v>
      </c>
      <c r="S22" s="45">
        <v>0.22211295380953189</v>
      </c>
    </row>
    <row r="23" spans="1:19">
      <c r="A23" s="88" t="s">
        <v>282</v>
      </c>
      <c r="B23" s="89" t="s">
        <v>62</v>
      </c>
      <c r="C23" s="45">
        <v>6.970572713173695E-3</v>
      </c>
      <c r="D23" s="45">
        <v>0</v>
      </c>
      <c r="E23" s="45">
        <v>0</v>
      </c>
      <c r="F23" s="45">
        <v>0</v>
      </c>
      <c r="G23" s="45">
        <v>0</v>
      </c>
      <c r="H23" s="45">
        <v>0</v>
      </c>
      <c r="I23" s="45">
        <v>0</v>
      </c>
      <c r="J23" s="45">
        <v>0</v>
      </c>
      <c r="K23" s="45">
        <v>0</v>
      </c>
      <c r="L23" s="45">
        <v>6.9039705139576331</v>
      </c>
      <c r="M23" s="45">
        <v>4.588121237292242E-5</v>
      </c>
      <c r="N23" s="45">
        <v>5.1415730441979335E-3</v>
      </c>
      <c r="O23" s="45">
        <v>5.7259734841151044E-3</v>
      </c>
      <c r="P23" s="45">
        <v>5.6587488996254542E-2</v>
      </c>
      <c r="Q23" s="45">
        <v>0</v>
      </c>
      <c r="R23" s="45">
        <v>0</v>
      </c>
      <c r="S23" s="45">
        <v>6.9784420034077428</v>
      </c>
    </row>
    <row r="24" spans="1:19">
      <c r="A24" s="88" t="s">
        <v>282</v>
      </c>
      <c r="B24" s="89" t="s">
        <v>63</v>
      </c>
      <c r="C24" s="45">
        <v>0</v>
      </c>
      <c r="D24" s="45">
        <v>0</v>
      </c>
      <c r="E24" s="45">
        <v>0</v>
      </c>
      <c r="F24" s="45">
        <v>2.3498502577057323E-3</v>
      </c>
      <c r="G24" s="45">
        <v>0</v>
      </c>
      <c r="H24" s="45">
        <v>0</v>
      </c>
      <c r="I24" s="45">
        <v>0</v>
      </c>
      <c r="J24" s="45">
        <v>0</v>
      </c>
      <c r="K24" s="45">
        <v>0</v>
      </c>
      <c r="L24" s="45">
        <v>0</v>
      </c>
      <c r="M24" s="45">
        <v>2.6229391194863005E-3</v>
      </c>
      <c r="N24" s="45">
        <v>2.8483286575611722E-2</v>
      </c>
      <c r="O24" s="45">
        <v>0</v>
      </c>
      <c r="P24" s="45">
        <v>1.6268856206491655E-2</v>
      </c>
      <c r="Q24" s="45">
        <v>4.465748250073176E-4</v>
      </c>
      <c r="R24" s="45">
        <v>-8.8817841970012523E-16</v>
      </c>
      <c r="S24" s="45">
        <v>5.0171506984302283E-2</v>
      </c>
    </row>
    <row r="25" spans="1:19">
      <c r="A25" s="88" t="s">
        <v>282</v>
      </c>
      <c r="B25" s="89" t="s">
        <v>64</v>
      </c>
      <c r="C25" s="45">
        <v>0</v>
      </c>
      <c r="D25" s="45">
        <v>0</v>
      </c>
      <c r="E25" s="45">
        <v>0</v>
      </c>
      <c r="F25" s="45">
        <v>0</v>
      </c>
      <c r="G25" s="45">
        <v>0</v>
      </c>
      <c r="H25" s="45">
        <v>0</v>
      </c>
      <c r="I25" s="45">
        <v>9.4163361326132788E-2</v>
      </c>
      <c r="J25" s="45">
        <v>0</v>
      </c>
      <c r="K25" s="45">
        <v>0</v>
      </c>
      <c r="L25" s="45">
        <v>0</v>
      </c>
      <c r="M25" s="45">
        <v>6.4339137628784293E-2</v>
      </c>
      <c r="N25" s="45">
        <v>7.0434354641354169E-2</v>
      </c>
      <c r="O25" s="45">
        <v>1.3786569947955157E-4</v>
      </c>
      <c r="P25" s="45">
        <v>7.2337394668040567E-3</v>
      </c>
      <c r="Q25" s="45">
        <v>0</v>
      </c>
      <c r="R25" s="45">
        <v>0.19991190597011865</v>
      </c>
      <c r="S25" s="45">
        <v>0.43622036473266945</v>
      </c>
    </row>
    <row r="26" spans="1:19">
      <c r="A26" s="88" t="s">
        <v>282</v>
      </c>
      <c r="B26" s="89" t="s">
        <v>65</v>
      </c>
      <c r="C26" s="45">
        <v>0</v>
      </c>
      <c r="D26" s="45">
        <v>0</v>
      </c>
      <c r="E26" s="45">
        <v>0</v>
      </c>
      <c r="F26" s="45">
        <v>1.4586352074640914</v>
      </c>
      <c r="G26" s="45">
        <v>0</v>
      </c>
      <c r="H26" s="45">
        <v>0</v>
      </c>
      <c r="I26" s="45">
        <v>0</v>
      </c>
      <c r="J26" s="45">
        <v>0</v>
      </c>
      <c r="K26" s="45">
        <v>0</v>
      </c>
      <c r="L26" s="45">
        <v>0</v>
      </c>
      <c r="M26" s="45">
        <v>8.9599351329341381E-3</v>
      </c>
      <c r="N26" s="45">
        <v>3.0984950803958355E-4</v>
      </c>
      <c r="O26" s="45">
        <v>0</v>
      </c>
      <c r="P26" s="45">
        <v>0.2353986343963852</v>
      </c>
      <c r="Q26" s="45">
        <v>0</v>
      </c>
      <c r="R26" s="45">
        <v>1.2916261454165578E-5</v>
      </c>
      <c r="S26" s="45">
        <v>1.7033165427629058</v>
      </c>
    </row>
    <row r="27" spans="1:19">
      <c r="A27" s="88" t="s">
        <v>282</v>
      </c>
      <c r="B27" s="89" t="s">
        <v>66</v>
      </c>
      <c r="C27" s="45">
        <v>0</v>
      </c>
      <c r="D27" s="45">
        <v>0</v>
      </c>
      <c r="E27" s="45">
        <v>1.0562250933117134E-3</v>
      </c>
      <c r="F27" s="45">
        <v>0.33319132680947483</v>
      </c>
      <c r="G27" s="45">
        <v>0</v>
      </c>
      <c r="H27" s="45">
        <v>0</v>
      </c>
      <c r="I27" s="45">
        <v>0</v>
      </c>
      <c r="J27" s="45">
        <v>0</v>
      </c>
      <c r="K27" s="45">
        <v>0</v>
      </c>
      <c r="L27" s="45">
        <v>0</v>
      </c>
      <c r="M27" s="45">
        <v>2.1704655025005515E-3</v>
      </c>
      <c r="N27" s="45">
        <v>7.5340110467179144E-3</v>
      </c>
      <c r="O27" s="45">
        <v>0</v>
      </c>
      <c r="P27" s="45">
        <v>3.6784219827756814E-4</v>
      </c>
      <c r="Q27" s="45">
        <v>0</v>
      </c>
      <c r="R27" s="45">
        <v>5.755454224747325E-4</v>
      </c>
      <c r="S27" s="45">
        <v>0.34489541607275953</v>
      </c>
    </row>
    <row r="28" spans="1:19">
      <c r="A28" s="88" t="s">
        <v>282</v>
      </c>
      <c r="B28" s="89" t="s">
        <v>67</v>
      </c>
      <c r="C28" s="45">
        <v>0</v>
      </c>
      <c r="D28" s="45">
        <v>0</v>
      </c>
      <c r="E28" s="45">
        <v>0</v>
      </c>
      <c r="F28" s="45">
        <v>0</v>
      </c>
      <c r="G28" s="45">
        <v>0</v>
      </c>
      <c r="H28" s="45">
        <v>0</v>
      </c>
      <c r="I28" s="45">
        <v>0</v>
      </c>
      <c r="J28" s="45">
        <v>0</v>
      </c>
      <c r="K28" s="45">
        <v>0</v>
      </c>
      <c r="L28" s="45">
        <v>0</v>
      </c>
      <c r="M28" s="45">
        <v>0.19478410414661607</v>
      </c>
      <c r="N28" s="45">
        <v>4.6553698466453852E-3</v>
      </c>
      <c r="O28" s="45">
        <v>1.2544871144558954E-2</v>
      </c>
      <c r="P28" s="45">
        <v>4.0764471592913409E-4</v>
      </c>
      <c r="Q28" s="45">
        <v>0</v>
      </c>
      <c r="R28" s="45">
        <v>1.8326318885542037E-4</v>
      </c>
      <c r="S28" s="45">
        <v>0.21257525304260838</v>
      </c>
    </row>
    <row r="29" spans="1:19">
      <c r="A29" s="88" t="s">
        <v>282</v>
      </c>
      <c r="B29" s="89" t="s">
        <v>68</v>
      </c>
      <c r="C29" s="45">
        <v>0</v>
      </c>
      <c r="D29" s="45">
        <v>0</v>
      </c>
      <c r="E29" s="45">
        <v>0</v>
      </c>
      <c r="F29" s="45">
        <v>0</v>
      </c>
      <c r="G29" s="45">
        <v>0</v>
      </c>
      <c r="H29" s="45">
        <v>0</v>
      </c>
      <c r="I29" s="45">
        <v>0</v>
      </c>
      <c r="J29" s="45">
        <v>0</v>
      </c>
      <c r="K29" s="45">
        <v>0</v>
      </c>
      <c r="L29" s="45">
        <v>0</v>
      </c>
      <c r="M29" s="45">
        <v>2.2196333484616027E-2</v>
      </c>
      <c r="N29" s="45">
        <v>2.6984256784690075E-4</v>
      </c>
      <c r="O29" s="45">
        <v>5.697163162965424E-5</v>
      </c>
      <c r="P29" s="45">
        <v>1.1900124234489162E-2</v>
      </c>
      <c r="Q29" s="45">
        <v>0</v>
      </c>
      <c r="R29" s="45">
        <v>1.9988239668045082E-4</v>
      </c>
      <c r="S29" s="45">
        <v>3.4623154315255533E-2</v>
      </c>
    </row>
    <row r="30" spans="1:19">
      <c r="A30" s="88" t="s">
        <v>282</v>
      </c>
      <c r="B30" s="89" t="s">
        <v>69</v>
      </c>
      <c r="C30" s="45">
        <v>0</v>
      </c>
      <c r="D30" s="45">
        <v>0</v>
      </c>
      <c r="E30" s="45">
        <v>0</v>
      </c>
      <c r="F30" s="45">
        <v>0.92468183222736666</v>
      </c>
      <c r="G30" s="45">
        <v>0.16904107329123663</v>
      </c>
      <c r="H30" s="45">
        <v>0</v>
      </c>
      <c r="I30" s="45">
        <v>0</v>
      </c>
      <c r="J30" s="45">
        <v>0</v>
      </c>
      <c r="K30" s="45">
        <v>0</v>
      </c>
      <c r="L30" s="45">
        <v>0</v>
      </c>
      <c r="M30" s="45">
        <v>1.4138033573647402E-2</v>
      </c>
      <c r="N30" s="45">
        <v>2.0332849864837854E-2</v>
      </c>
      <c r="O30" s="45">
        <v>0</v>
      </c>
      <c r="P30" s="45">
        <v>8.7926737242685071E-3</v>
      </c>
      <c r="Q30" s="45">
        <v>0</v>
      </c>
      <c r="R30" s="45">
        <v>-8.8817841970012523E-16</v>
      </c>
      <c r="S30" s="45">
        <v>1.1369864626813566</v>
      </c>
    </row>
    <row r="31" spans="1:19">
      <c r="A31" s="88" t="s">
        <v>282</v>
      </c>
      <c r="B31" s="89" t="s">
        <v>70</v>
      </c>
      <c r="C31" s="45">
        <v>3.5702379969854814E-2</v>
      </c>
      <c r="D31" s="45">
        <v>0</v>
      </c>
      <c r="E31" s="45">
        <v>0</v>
      </c>
      <c r="F31" s="45">
        <v>0</v>
      </c>
      <c r="G31" s="45">
        <v>0</v>
      </c>
      <c r="H31" s="45">
        <v>0</v>
      </c>
      <c r="I31" s="45">
        <v>0</v>
      </c>
      <c r="J31" s="45">
        <v>0</v>
      </c>
      <c r="K31" s="45">
        <v>0</v>
      </c>
      <c r="L31" s="45">
        <v>0</v>
      </c>
      <c r="M31" s="45">
        <v>6.7707240707744809E-2</v>
      </c>
      <c r="N31" s="45">
        <v>2.3841625497975194E-2</v>
      </c>
      <c r="O31" s="45">
        <v>3.2482357129015593E-4</v>
      </c>
      <c r="P31" s="45">
        <v>7.491544649238735E-2</v>
      </c>
      <c r="Q31" s="45">
        <v>3.314375995533414E-5</v>
      </c>
      <c r="R31" s="45">
        <v>1.1351124271547608E-2</v>
      </c>
      <c r="S31" s="45">
        <v>0.21387578427075482</v>
      </c>
    </row>
    <row r="32" spans="1:19">
      <c r="A32" s="88" t="s">
        <v>282</v>
      </c>
      <c r="B32" s="89" t="s">
        <v>71</v>
      </c>
      <c r="C32" s="45">
        <v>0</v>
      </c>
      <c r="D32" s="45">
        <v>0</v>
      </c>
      <c r="E32" s="45">
        <v>0</v>
      </c>
      <c r="F32" s="45">
        <v>0</v>
      </c>
      <c r="G32" s="45">
        <v>0</v>
      </c>
      <c r="H32" s="45">
        <v>0</v>
      </c>
      <c r="I32" s="45">
        <v>0</v>
      </c>
      <c r="J32" s="45">
        <v>0</v>
      </c>
      <c r="K32" s="45">
        <v>0</v>
      </c>
      <c r="L32" s="45">
        <v>0</v>
      </c>
      <c r="M32" s="45">
        <v>7.0355260817223098E-7</v>
      </c>
      <c r="N32" s="45">
        <v>7.8838242184797735E-4</v>
      </c>
      <c r="O32" s="45">
        <v>2.0237713627729026E-3</v>
      </c>
      <c r="P32" s="45">
        <v>0.39388633067479484</v>
      </c>
      <c r="Q32" s="45">
        <v>1.0862830254125155E-2</v>
      </c>
      <c r="R32" s="45">
        <v>1.6846157500989278E-3</v>
      </c>
      <c r="S32" s="45">
        <v>0.40924663401625594</v>
      </c>
    </row>
    <row r="33" spans="1:19">
      <c r="A33" s="88" t="s">
        <v>282</v>
      </c>
      <c r="B33" s="89" t="s">
        <v>72</v>
      </c>
      <c r="C33" s="45">
        <v>1.2650446331552434E-3</v>
      </c>
      <c r="D33" s="45">
        <v>0</v>
      </c>
      <c r="E33" s="45">
        <v>0</v>
      </c>
      <c r="F33" s="45">
        <v>1.4691417619581095</v>
      </c>
      <c r="G33" s="45">
        <v>0</v>
      </c>
      <c r="H33" s="45">
        <v>0</v>
      </c>
      <c r="I33" s="45">
        <v>0</v>
      </c>
      <c r="J33" s="45">
        <v>0</v>
      </c>
      <c r="K33" s="45">
        <v>0</v>
      </c>
      <c r="L33" s="45">
        <v>0</v>
      </c>
      <c r="M33" s="45">
        <v>2.1720543113001867E-4</v>
      </c>
      <c r="N33" s="45">
        <v>4.4805927411761814E-4</v>
      </c>
      <c r="O33" s="45">
        <v>0</v>
      </c>
      <c r="P33" s="45">
        <v>0.46516462792815405</v>
      </c>
      <c r="Q33" s="45">
        <v>4.5392838161439908E-4</v>
      </c>
      <c r="R33" s="45">
        <v>8.2083163248706681E-2</v>
      </c>
      <c r="S33" s="45">
        <v>2.0187737908549792</v>
      </c>
    </row>
    <row r="34" spans="1:19">
      <c r="A34" s="88" t="s">
        <v>282</v>
      </c>
      <c r="B34" s="89" t="s">
        <v>73</v>
      </c>
      <c r="C34" s="45">
        <v>0</v>
      </c>
      <c r="D34" s="45">
        <v>0</v>
      </c>
      <c r="E34" s="45">
        <v>4.1632393712038418E-2</v>
      </c>
      <c r="F34" s="45">
        <v>0</v>
      </c>
      <c r="G34" s="45">
        <v>0</v>
      </c>
      <c r="H34" s="45">
        <v>0</v>
      </c>
      <c r="I34" s="45">
        <v>3.8946979304944618E-3</v>
      </c>
      <c r="J34" s="45">
        <v>0</v>
      </c>
      <c r="K34" s="45">
        <v>0</v>
      </c>
      <c r="L34" s="45">
        <v>0</v>
      </c>
      <c r="M34" s="45">
        <v>3.4233314877950338E-2</v>
      </c>
      <c r="N34" s="45">
        <v>0</v>
      </c>
      <c r="O34" s="45">
        <v>2.1889131003640705E-2</v>
      </c>
      <c r="P34" s="45">
        <v>0.11558909591091382</v>
      </c>
      <c r="Q34" s="45">
        <v>4.017310819559583E-7</v>
      </c>
      <c r="R34" s="45">
        <v>0</v>
      </c>
      <c r="S34" s="45">
        <v>0.21723903516611642</v>
      </c>
    </row>
    <row r="35" spans="1:19">
      <c r="A35" s="88" t="s">
        <v>282</v>
      </c>
      <c r="B35" s="89" t="s">
        <v>74</v>
      </c>
      <c r="C35" s="45">
        <v>0</v>
      </c>
      <c r="D35" s="45">
        <v>0</v>
      </c>
      <c r="E35" s="45">
        <v>0</v>
      </c>
      <c r="F35" s="45">
        <v>0</v>
      </c>
      <c r="G35" s="45">
        <v>2.1584641367073942E-3</v>
      </c>
      <c r="H35" s="45">
        <v>0</v>
      </c>
      <c r="I35" s="45">
        <v>0</v>
      </c>
      <c r="J35" s="45">
        <v>0</v>
      </c>
      <c r="K35" s="45">
        <v>0</v>
      </c>
      <c r="L35" s="45">
        <v>0</v>
      </c>
      <c r="M35" s="45">
        <v>4.5872344749089855E-2</v>
      </c>
      <c r="N35" s="45">
        <v>2.3103194828434148E-2</v>
      </c>
      <c r="O35" s="45">
        <v>7.7451882320758725E-4</v>
      </c>
      <c r="P35" s="45">
        <v>0.44249061396148592</v>
      </c>
      <c r="Q35" s="45">
        <v>4.5495877734047507E-4</v>
      </c>
      <c r="R35" s="45">
        <v>6.8100879277022131E-3</v>
      </c>
      <c r="S35" s="45">
        <v>0.52166418320397412</v>
      </c>
    </row>
    <row r="36" spans="1:19">
      <c r="A36" s="88" t="s">
        <v>282</v>
      </c>
      <c r="B36" s="89" t="s">
        <v>75</v>
      </c>
      <c r="C36" s="45">
        <v>0</v>
      </c>
      <c r="D36" s="45">
        <v>0</v>
      </c>
      <c r="E36" s="45">
        <v>0</v>
      </c>
      <c r="F36" s="45">
        <v>0.33685667151119958</v>
      </c>
      <c r="G36" s="45">
        <v>5.5102982402859269E-3</v>
      </c>
      <c r="H36" s="45">
        <v>0</v>
      </c>
      <c r="I36" s="45">
        <v>0</v>
      </c>
      <c r="J36" s="45">
        <v>0</v>
      </c>
      <c r="K36" s="45">
        <v>0</v>
      </c>
      <c r="L36" s="45">
        <v>0</v>
      </c>
      <c r="M36" s="45">
        <v>2.7781605261445463E-4</v>
      </c>
      <c r="N36" s="45">
        <v>2.1334456055281059E-2</v>
      </c>
      <c r="O36" s="45">
        <v>0</v>
      </c>
      <c r="P36" s="45">
        <v>1.7879190710040405E-2</v>
      </c>
      <c r="Q36" s="45">
        <v>0</v>
      </c>
      <c r="R36" s="45">
        <v>1.0846692132275848E-3</v>
      </c>
      <c r="S36" s="45">
        <v>0.38294310178265789</v>
      </c>
    </row>
    <row r="37" spans="1:19">
      <c r="A37" s="88" t="s">
        <v>282</v>
      </c>
      <c r="B37" s="89" t="s">
        <v>76</v>
      </c>
      <c r="C37" s="45">
        <v>0</v>
      </c>
      <c r="D37" s="45">
        <v>0</v>
      </c>
      <c r="E37" s="45">
        <v>0</v>
      </c>
      <c r="F37" s="45">
        <v>2.8813105373562458</v>
      </c>
      <c r="G37" s="45">
        <v>0</v>
      </c>
      <c r="H37" s="45">
        <v>0</v>
      </c>
      <c r="I37" s="45">
        <v>0</v>
      </c>
      <c r="J37" s="45">
        <v>0</v>
      </c>
      <c r="K37" s="45">
        <v>0</v>
      </c>
      <c r="L37" s="45">
        <v>0</v>
      </c>
      <c r="M37" s="45">
        <v>4.8151204252295798E-3</v>
      </c>
      <c r="N37" s="45">
        <v>0</v>
      </c>
      <c r="O37" s="45">
        <v>3.8818182225724474E-2</v>
      </c>
      <c r="P37" s="45">
        <v>6.5409990641960292E-3</v>
      </c>
      <c r="Q37" s="45">
        <v>0</v>
      </c>
      <c r="R37" s="45">
        <v>0.21144058547711009</v>
      </c>
      <c r="S37" s="45">
        <v>3.1429254245485012</v>
      </c>
    </row>
    <row r="38" spans="1:19">
      <c r="A38" s="88" t="s">
        <v>282</v>
      </c>
      <c r="B38" s="89" t="s">
        <v>77</v>
      </c>
      <c r="C38" s="45">
        <v>0</v>
      </c>
      <c r="D38" s="45">
        <v>0</v>
      </c>
      <c r="E38" s="45">
        <v>0</v>
      </c>
      <c r="F38" s="45">
        <v>0</v>
      </c>
      <c r="G38" s="45">
        <v>0</v>
      </c>
      <c r="H38" s="45">
        <v>0</v>
      </c>
      <c r="I38" s="45">
        <v>2.9126298669526207E-3</v>
      </c>
      <c r="J38" s="45">
        <v>0</v>
      </c>
      <c r="K38" s="45">
        <v>0</v>
      </c>
      <c r="L38" s="45">
        <v>0</v>
      </c>
      <c r="M38" s="45">
        <v>9.1450182945896685E-2</v>
      </c>
      <c r="N38" s="45">
        <v>3.4468802657183772E-3</v>
      </c>
      <c r="O38" s="45">
        <v>4.4504907076171052E-3</v>
      </c>
      <c r="P38" s="45">
        <v>1.4422567419074994E-2</v>
      </c>
      <c r="Q38" s="45">
        <v>0</v>
      </c>
      <c r="R38" s="45">
        <v>0</v>
      </c>
      <c r="S38" s="45">
        <v>0.11668275120525351</v>
      </c>
    </row>
    <row r="39" spans="1:19">
      <c r="A39" s="88" t="s">
        <v>282</v>
      </c>
      <c r="B39" s="89" t="s">
        <v>78</v>
      </c>
      <c r="C39" s="45">
        <v>0</v>
      </c>
      <c r="D39" s="45">
        <v>0</v>
      </c>
      <c r="E39" s="45">
        <v>0</v>
      </c>
      <c r="F39" s="45">
        <v>1.3118773885032944</v>
      </c>
      <c r="G39" s="45">
        <v>0</v>
      </c>
      <c r="H39" s="45">
        <v>0</v>
      </c>
      <c r="I39" s="45">
        <v>0</v>
      </c>
      <c r="J39" s="45">
        <v>0</v>
      </c>
      <c r="K39" s="45">
        <v>0</v>
      </c>
      <c r="L39" s="45">
        <v>0</v>
      </c>
      <c r="M39" s="45">
        <v>6.0895742520165275E-2</v>
      </c>
      <c r="N39" s="45">
        <v>3.2524029698244306E-4</v>
      </c>
      <c r="O39" s="45">
        <v>2.6538567880111941E-3</v>
      </c>
      <c r="P39" s="45">
        <v>0.34135243283781946</v>
      </c>
      <c r="Q39" s="45">
        <v>6.5090999319006304E-5</v>
      </c>
      <c r="R39" s="45">
        <v>5.8762497504005751E-4</v>
      </c>
      <c r="S39" s="45">
        <v>1.7177573769206305</v>
      </c>
    </row>
    <row r="40" spans="1:19">
      <c r="A40" s="88" t="s">
        <v>282</v>
      </c>
      <c r="B40" s="89" t="s">
        <v>79</v>
      </c>
      <c r="C40" s="45">
        <v>9.0871656964806036E-3</v>
      </c>
      <c r="D40" s="45">
        <v>0</v>
      </c>
      <c r="E40" s="45">
        <v>0</v>
      </c>
      <c r="F40" s="45">
        <v>0.14217332042566611</v>
      </c>
      <c r="G40" s="45">
        <v>0</v>
      </c>
      <c r="H40" s="45">
        <v>0</v>
      </c>
      <c r="I40" s="45">
        <v>0</v>
      </c>
      <c r="J40" s="45">
        <v>0</v>
      </c>
      <c r="K40" s="45">
        <v>0</v>
      </c>
      <c r="L40" s="45">
        <v>0</v>
      </c>
      <c r="M40" s="45">
        <v>1.437760837057489E-4</v>
      </c>
      <c r="N40" s="45">
        <v>1.2214691163372038E-2</v>
      </c>
      <c r="O40" s="45">
        <v>7.1785385223694459E-2</v>
      </c>
      <c r="P40" s="45">
        <v>0.52523752994117778</v>
      </c>
      <c r="Q40" s="45">
        <v>0</v>
      </c>
      <c r="R40" s="45">
        <v>1.4905884169324146E-2</v>
      </c>
      <c r="S40" s="45">
        <v>0.77554775270341736</v>
      </c>
    </row>
    <row r="41" spans="1:19">
      <c r="A41" s="88" t="s">
        <v>282</v>
      </c>
      <c r="B41" s="89" t="s">
        <v>80</v>
      </c>
      <c r="C41" s="45">
        <v>0</v>
      </c>
      <c r="D41" s="45">
        <v>0</v>
      </c>
      <c r="E41" s="45">
        <v>0</v>
      </c>
      <c r="F41" s="45">
        <v>0</v>
      </c>
      <c r="G41" s="45">
        <v>0</v>
      </c>
      <c r="H41" s="45">
        <v>0</v>
      </c>
      <c r="I41" s="45">
        <v>5.1924267905926302E-2</v>
      </c>
      <c r="J41" s="45">
        <v>1.7279752410466198E-3</v>
      </c>
      <c r="K41" s="45">
        <v>0</v>
      </c>
      <c r="L41" s="45">
        <v>0</v>
      </c>
      <c r="M41" s="45">
        <v>4.3926831439482505E-3</v>
      </c>
      <c r="N41" s="45">
        <v>2.6957894778837144E-2</v>
      </c>
      <c r="O41" s="45">
        <v>0</v>
      </c>
      <c r="P41" s="45">
        <v>3.8780951173198908E-2</v>
      </c>
      <c r="Q41" s="45">
        <v>0</v>
      </c>
      <c r="R41" s="45">
        <v>4.5993490815021687E-5</v>
      </c>
      <c r="S41" s="45">
        <v>0.12382976573378102</v>
      </c>
    </row>
    <row r="42" spans="1:19">
      <c r="A42" s="88" t="s">
        <v>282</v>
      </c>
      <c r="B42" s="89" t="s">
        <v>81</v>
      </c>
      <c r="C42" s="45">
        <v>0.2513886132973292</v>
      </c>
      <c r="D42" s="45">
        <v>0</v>
      </c>
      <c r="E42" s="45">
        <v>0</v>
      </c>
      <c r="F42" s="45">
        <v>0</v>
      </c>
      <c r="G42" s="45">
        <v>0</v>
      </c>
      <c r="H42" s="45">
        <v>0</v>
      </c>
      <c r="I42" s="45">
        <v>0</v>
      </c>
      <c r="J42" s="45">
        <v>0</v>
      </c>
      <c r="K42" s="45">
        <v>0</v>
      </c>
      <c r="L42" s="45">
        <v>0</v>
      </c>
      <c r="M42" s="45">
        <v>8.8005742332510017E-2</v>
      </c>
      <c r="N42" s="45">
        <v>0</v>
      </c>
      <c r="O42" s="45">
        <v>4.4675534596345379E-3</v>
      </c>
      <c r="P42" s="45">
        <v>3.285474333679872E-3</v>
      </c>
      <c r="Q42" s="45">
        <v>2.3233863825633527E-5</v>
      </c>
      <c r="R42" s="45">
        <v>9.6566098380336474E-2</v>
      </c>
      <c r="S42" s="45">
        <v>0.44373671566731332</v>
      </c>
    </row>
    <row r="43" spans="1:19">
      <c r="A43" s="88" t="s">
        <v>282</v>
      </c>
      <c r="B43" s="89" t="s">
        <v>82</v>
      </c>
      <c r="C43" s="45">
        <v>0</v>
      </c>
      <c r="D43" s="45">
        <v>0</v>
      </c>
      <c r="E43" s="45">
        <v>0</v>
      </c>
      <c r="F43" s="45">
        <v>0</v>
      </c>
      <c r="G43" s="45">
        <v>0</v>
      </c>
      <c r="H43" s="45">
        <v>0</v>
      </c>
      <c r="I43" s="45">
        <v>0</v>
      </c>
      <c r="J43" s="45">
        <v>0</v>
      </c>
      <c r="K43" s="45">
        <v>0</v>
      </c>
      <c r="L43" s="45">
        <v>0</v>
      </c>
      <c r="M43" s="45">
        <v>1.9077629179427902E-2</v>
      </c>
      <c r="N43" s="45">
        <v>1.9354214899003352E-4</v>
      </c>
      <c r="O43" s="45">
        <v>1.1983784582834167E-2</v>
      </c>
      <c r="P43" s="45">
        <v>1.2630901231212022E-2</v>
      </c>
      <c r="Q43" s="45">
        <v>4.5673829194070592E-5</v>
      </c>
      <c r="R43" s="45">
        <v>1.7747353695288126E-2</v>
      </c>
      <c r="S43" s="45">
        <v>6.1678884666953593E-2</v>
      </c>
    </row>
    <row r="44" spans="1:19">
      <c r="A44" s="88" t="s">
        <v>282</v>
      </c>
      <c r="B44" s="89" t="s">
        <v>83</v>
      </c>
      <c r="C44" s="45">
        <v>0</v>
      </c>
      <c r="D44" s="45">
        <v>0</v>
      </c>
      <c r="E44" s="45">
        <v>0.17101226258160357</v>
      </c>
      <c r="F44" s="45">
        <v>0</v>
      </c>
      <c r="G44" s="45">
        <v>0.71849911521526222</v>
      </c>
      <c r="H44" s="45">
        <v>0</v>
      </c>
      <c r="I44" s="45">
        <v>0</v>
      </c>
      <c r="J44" s="45">
        <v>0</v>
      </c>
      <c r="K44" s="45">
        <v>0</v>
      </c>
      <c r="L44" s="45">
        <v>0</v>
      </c>
      <c r="M44" s="45">
        <v>3.0225250382590829E-2</v>
      </c>
      <c r="N44" s="45">
        <v>5.4756471116057526E-3</v>
      </c>
      <c r="O44" s="45">
        <v>1.0802064641826092E-3</v>
      </c>
      <c r="P44" s="45">
        <v>0.3100246713678807</v>
      </c>
      <c r="Q44" s="45">
        <v>2.19923582495829E-3</v>
      </c>
      <c r="R44" s="45">
        <v>0</v>
      </c>
      <c r="S44" s="45">
        <v>1.2385163889480779</v>
      </c>
    </row>
    <row r="45" spans="1:19">
      <c r="A45" s="88" t="s">
        <v>282</v>
      </c>
      <c r="B45" s="89" t="s">
        <v>84</v>
      </c>
      <c r="C45" s="45">
        <v>0</v>
      </c>
      <c r="D45" s="45">
        <v>0.31364464374197443</v>
      </c>
      <c r="E45" s="45">
        <v>0.16781030250545959</v>
      </c>
      <c r="F45" s="45">
        <v>9.7119569417536411E-3</v>
      </c>
      <c r="G45" s="45">
        <v>0</v>
      </c>
      <c r="H45" s="45">
        <v>0</v>
      </c>
      <c r="I45" s="45">
        <v>1.7283402798961567E-2</v>
      </c>
      <c r="J45" s="45">
        <v>0</v>
      </c>
      <c r="K45" s="45">
        <v>0</v>
      </c>
      <c r="L45" s="45">
        <v>7.2267692895341185E-2</v>
      </c>
      <c r="M45" s="45">
        <v>6.306021597313638E-3</v>
      </c>
      <c r="N45" s="45">
        <v>9.6960125558176458E-4</v>
      </c>
      <c r="O45" s="45">
        <v>2.9624388043250016E-2</v>
      </c>
      <c r="P45" s="45">
        <v>0.24761219340806306</v>
      </c>
      <c r="Q45" s="45">
        <v>2.0483236681165806E-3</v>
      </c>
      <c r="R45" s="45">
        <v>1.6549327885346798E-2</v>
      </c>
      <c r="S45" s="45">
        <v>0.88382785474114911</v>
      </c>
    </row>
    <row r="46" spans="1:19">
      <c r="A46" s="88" t="s">
        <v>282</v>
      </c>
      <c r="B46" s="89" t="s">
        <v>85</v>
      </c>
      <c r="C46" s="45">
        <v>0</v>
      </c>
      <c r="D46" s="45">
        <v>0</v>
      </c>
      <c r="E46" s="45">
        <v>0</v>
      </c>
      <c r="F46" s="45">
        <v>7.7907872488655272E-2</v>
      </c>
      <c r="G46" s="45">
        <v>0</v>
      </c>
      <c r="H46" s="45">
        <v>0</v>
      </c>
      <c r="I46" s="45">
        <v>0</v>
      </c>
      <c r="J46" s="45">
        <v>0</v>
      </c>
      <c r="K46" s="45">
        <v>0</v>
      </c>
      <c r="L46" s="45">
        <v>1.3000739846679714</v>
      </c>
      <c r="M46" s="45">
        <v>5.2991164167552451E-2</v>
      </c>
      <c r="N46" s="45">
        <v>6.2608471566996116E-3</v>
      </c>
      <c r="O46" s="45">
        <v>1.6224006352968445E-2</v>
      </c>
      <c r="P46" s="45">
        <v>0.19139463722126671</v>
      </c>
      <c r="Q46" s="45">
        <v>1.3634769448489514E-4</v>
      </c>
      <c r="R46" s="45">
        <v>0.68683548875041112</v>
      </c>
      <c r="S46" s="45">
        <v>2.3318243485000139</v>
      </c>
    </row>
    <row r="47" spans="1:19">
      <c r="A47" s="88" t="s">
        <v>282</v>
      </c>
      <c r="B47" s="89" t="s">
        <v>86</v>
      </c>
      <c r="C47" s="45">
        <v>0</v>
      </c>
      <c r="D47" s="45">
        <v>1.8050238879117053E-3</v>
      </c>
      <c r="E47" s="45">
        <v>0</v>
      </c>
      <c r="F47" s="45">
        <v>0</v>
      </c>
      <c r="G47" s="45">
        <v>0.52551105977444612</v>
      </c>
      <c r="H47" s="45">
        <v>0</v>
      </c>
      <c r="I47" s="45">
        <v>0</v>
      </c>
      <c r="J47" s="45">
        <v>0</v>
      </c>
      <c r="K47" s="45">
        <v>0</v>
      </c>
      <c r="L47" s="45">
        <v>0.12670071139497097</v>
      </c>
      <c r="M47" s="45">
        <v>0.3158192337442296</v>
      </c>
      <c r="N47" s="45">
        <v>2.548096881346007E-2</v>
      </c>
      <c r="O47" s="45">
        <v>3.4255490326069449E-3</v>
      </c>
      <c r="P47" s="45">
        <v>0.81602193949917989</v>
      </c>
      <c r="Q47" s="45">
        <v>5.5766053373224045E-4</v>
      </c>
      <c r="R47" s="45">
        <v>1.1029821252588334E-2</v>
      </c>
      <c r="S47" s="45">
        <v>1.8263519679331353</v>
      </c>
    </row>
    <row r="48" spans="1:19">
      <c r="A48" s="88" t="s">
        <v>282</v>
      </c>
      <c r="B48" s="89" t="s">
        <v>87</v>
      </c>
      <c r="C48" s="45">
        <v>0</v>
      </c>
      <c r="D48" s="45">
        <v>0</v>
      </c>
      <c r="E48" s="45">
        <v>0</v>
      </c>
      <c r="F48" s="45">
        <v>0</v>
      </c>
      <c r="G48" s="45">
        <v>0.36085783614648381</v>
      </c>
      <c r="H48" s="45">
        <v>0</v>
      </c>
      <c r="I48" s="45">
        <v>0</v>
      </c>
      <c r="J48" s="45">
        <v>0</v>
      </c>
      <c r="K48" s="45">
        <v>0</v>
      </c>
      <c r="L48" s="45">
        <v>0</v>
      </c>
      <c r="M48" s="45">
        <v>4.7348397930649266E-2</v>
      </c>
      <c r="N48" s="45">
        <v>3.9311312306297808E-2</v>
      </c>
      <c r="O48" s="45">
        <v>2.050780382447337E-2</v>
      </c>
      <c r="P48" s="45">
        <v>3.7189934732026586E-2</v>
      </c>
      <c r="Q48" s="45">
        <v>2.1849360655319949E-3</v>
      </c>
      <c r="R48" s="45">
        <v>3.830799856800482E-2</v>
      </c>
      <c r="S48" s="45">
        <v>0.54570821957346993</v>
      </c>
    </row>
    <row r="49" spans="1:19">
      <c r="A49" s="88" t="s">
        <v>282</v>
      </c>
      <c r="B49" s="89" t="s">
        <v>88</v>
      </c>
      <c r="C49" s="45">
        <v>0</v>
      </c>
      <c r="D49" s="45">
        <v>0</v>
      </c>
      <c r="E49" s="45">
        <v>0</v>
      </c>
      <c r="F49" s="45">
        <v>0</v>
      </c>
      <c r="G49" s="45">
        <v>0</v>
      </c>
      <c r="H49" s="45">
        <v>0</v>
      </c>
      <c r="I49" s="45">
        <v>0</v>
      </c>
      <c r="J49" s="45">
        <v>1.0323125732292493E-3</v>
      </c>
      <c r="K49" s="45">
        <v>0</v>
      </c>
      <c r="L49" s="45">
        <v>0</v>
      </c>
      <c r="M49" s="45">
        <v>0.36808106460865453</v>
      </c>
      <c r="N49" s="45">
        <v>2.0050214595762839E-2</v>
      </c>
      <c r="O49" s="45">
        <v>0</v>
      </c>
      <c r="P49" s="45">
        <v>3.4048975043354801E-3</v>
      </c>
      <c r="Q49" s="45">
        <v>8.022421707681554E-3</v>
      </c>
      <c r="R49" s="45">
        <v>4.2571819161114632E-2</v>
      </c>
      <c r="S49" s="45">
        <v>0.44316273015078167</v>
      </c>
    </row>
    <row r="50" spans="1:19">
      <c r="A50" s="88" t="s">
        <v>282</v>
      </c>
      <c r="B50" s="89" t="s">
        <v>89</v>
      </c>
      <c r="C50" s="45">
        <v>0</v>
      </c>
      <c r="D50" s="45">
        <v>0</v>
      </c>
      <c r="E50" s="45">
        <v>0</v>
      </c>
      <c r="F50" s="45">
        <v>5.0297320606098594E-3</v>
      </c>
      <c r="G50" s="45">
        <v>1.8923604481739353E-2</v>
      </c>
      <c r="H50" s="45">
        <v>0</v>
      </c>
      <c r="I50" s="45">
        <v>0</v>
      </c>
      <c r="J50" s="45">
        <v>0</v>
      </c>
      <c r="K50" s="45">
        <v>0</v>
      </c>
      <c r="L50" s="45">
        <v>0</v>
      </c>
      <c r="M50" s="45">
        <v>3.1883657131803744E-2</v>
      </c>
      <c r="N50" s="45">
        <v>4.6094184908476166E-3</v>
      </c>
      <c r="O50" s="45">
        <v>0</v>
      </c>
      <c r="P50" s="45">
        <v>2.2565001227760284E-2</v>
      </c>
      <c r="Q50" s="45">
        <v>9.8518231189675398E-3</v>
      </c>
      <c r="R50" s="45">
        <v>0.22381669643238311</v>
      </c>
      <c r="S50" s="45">
        <v>0.31667993294409769</v>
      </c>
    </row>
    <row r="51" spans="1:19">
      <c r="A51" s="88" t="s">
        <v>282</v>
      </c>
      <c r="B51" s="89" t="s">
        <v>90</v>
      </c>
      <c r="C51" s="45">
        <v>0</v>
      </c>
      <c r="D51" s="45">
        <v>0</v>
      </c>
      <c r="E51" s="45">
        <v>0</v>
      </c>
      <c r="F51" s="45">
        <v>0.50154028716087495</v>
      </c>
      <c r="G51" s="45">
        <v>1.6785312080312247</v>
      </c>
      <c r="H51" s="45">
        <v>0</v>
      </c>
      <c r="I51" s="45">
        <v>0</v>
      </c>
      <c r="J51" s="45">
        <v>0</v>
      </c>
      <c r="K51" s="45">
        <v>0</v>
      </c>
      <c r="L51" s="45">
        <v>0</v>
      </c>
      <c r="M51" s="45">
        <v>2.1951213751318477E-2</v>
      </c>
      <c r="N51" s="45">
        <v>0.1139217021019725</v>
      </c>
      <c r="O51" s="45">
        <v>5.0034591885514956E-3</v>
      </c>
      <c r="P51" s="45">
        <v>0.10243364861407311</v>
      </c>
      <c r="Q51" s="45">
        <v>1.098058727258544E-4</v>
      </c>
      <c r="R51" s="45">
        <v>4.6357309955169512E-6</v>
      </c>
      <c r="S51" s="45">
        <v>2.4234959604517314</v>
      </c>
    </row>
    <row r="52" spans="1:19">
      <c r="A52" s="88" t="s">
        <v>282</v>
      </c>
      <c r="B52" s="89" t="s">
        <v>91</v>
      </c>
      <c r="C52" s="45">
        <v>0</v>
      </c>
      <c r="D52" s="45">
        <v>1.0754049910000063E-4</v>
      </c>
      <c r="E52" s="45">
        <v>0</v>
      </c>
      <c r="F52" s="45">
        <v>3.4709705064450702E-4</v>
      </c>
      <c r="G52" s="45">
        <v>0.53498603816468027</v>
      </c>
      <c r="H52" s="45">
        <v>0</v>
      </c>
      <c r="I52" s="45">
        <v>0</v>
      </c>
      <c r="J52" s="45">
        <v>0</v>
      </c>
      <c r="K52" s="45">
        <v>0</v>
      </c>
      <c r="L52" s="45">
        <v>0</v>
      </c>
      <c r="M52" s="45">
        <v>3.6047472579161521E-2</v>
      </c>
      <c r="N52" s="45">
        <v>9.3729872888959065E-4</v>
      </c>
      <c r="O52" s="45">
        <v>2.3927302806647788E-4</v>
      </c>
      <c r="P52" s="45">
        <v>0.29091671078588277</v>
      </c>
      <c r="Q52" s="45">
        <v>1.3347526555762268E-2</v>
      </c>
      <c r="R52" s="45">
        <v>0.22275486056783755</v>
      </c>
      <c r="S52" s="45">
        <v>1.0996838179600346</v>
      </c>
    </row>
    <row r="53" spans="1:19">
      <c r="A53" s="88" t="s">
        <v>282</v>
      </c>
      <c r="B53" s="89" t="s">
        <v>92</v>
      </c>
      <c r="C53" s="45">
        <v>0</v>
      </c>
      <c r="D53" s="45">
        <v>0</v>
      </c>
      <c r="E53" s="45">
        <v>2.0052329950837056E-3</v>
      </c>
      <c r="F53" s="45">
        <v>0</v>
      </c>
      <c r="G53" s="45">
        <v>0</v>
      </c>
      <c r="H53" s="45">
        <v>0</v>
      </c>
      <c r="I53" s="45">
        <v>0</v>
      </c>
      <c r="J53" s="45">
        <v>0</v>
      </c>
      <c r="K53" s="45">
        <v>2.1759568901213167E-3</v>
      </c>
      <c r="L53" s="45">
        <v>1.8145938374851021</v>
      </c>
      <c r="M53" s="45">
        <v>3.4093022066352674E-3</v>
      </c>
      <c r="N53" s="45">
        <v>7.9555181478276893E-3</v>
      </c>
      <c r="O53" s="45">
        <v>7.8893707819738257E-4</v>
      </c>
      <c r="P53" s="45">
        <v>2.7019230003766381E-2</v>
      </c>
      <c r="Q53" s="45">
        <v>0</v>
      </c>
      <c r="R53" s="45">
        <v>1.2058124792563518E-2</v>
      </c>
      <c r="S53" s="45">
        <v>1.8700061395993046</v>
      </c>
    </row>
    <row r="54" spans="1:19">
      <c r="A54" s="88" t="s">
        <v>282</v>
      </c>
      <c r="B54" s="89" t="s">
        <v>93</v>
      </c>
      <c r="C54" s="45">
        <v>0</v>
      </c>
      <c r="D54" s="45">
        <v>0</v>
      </c>
      <c r="E54" s="45">
        <v>5.4204840428346834E-3</v>
      </c>
      <c r="F54" s="45">
        <v>8.203700184941809E-2</v>
      </c>
      <c r="G54" s="45">
        <v>0</v>
      </c>
      <c r="H54" s="45">
        <v>0</v>
      </c>
      <c r="I54" s="45">
        <v>0</v>
      </c>
      <c r="J54" s="45">
        <v>0</v>
      </c>
      <c r="K54" s="45">
        <v>0</v>
      </c>
      <c r="L54" s="45">
        <v>0.71238213885143864</v>
      </c>
      <c r="M54" s="45">
        <v>0.15559417696091327</v>
      </c>
      <c r="N54" s="45">
        <v>4.815581634991517E-4</v>
      </c>
      <c r="O54" s="45">
        <v>5.5076977355228429E-4</v>
      </c>
      <c r="P54" s="45">
        <v>1.4521232455432909E-2</v>
      </c>
      <c r="Q54" s="45">
        <v>2.8691527025247465E-3</v>
      </c>
      <c r="R54" s="45">
        <v>9.9812233200410105E-2</v>
      </c>
      <c r="S54" s="45">
        <v>1.0736687480000171</v>
      </c>
    </row>
    <row r="55" spans="1:19">
      <c r="A55" s="88" t="s">
        <v>282</v>
      </c>
      <c r="B55" s="89" t="s">
        <v>94</v>
      </c>
      <c r="C55" s="45">
        <v>7.982825347607525E-3</v>
      </c>
      <c r="D55" s="45">
        <v>3.9166581811143075E-3</v>
      </c>
      <c r="E55" s="45">
        <v>0</v>
      </c>
      <c r="F55" s="45">
        <v>0</v>
      </c>
      <c r="G55" s="45">
        <v>0</v>
      </c>
      <c r="H55" s="45">
        <v>0</v>
      </c>
      <c r="I55" s="45">
        <v>0</v>
      </c>
      <c r="J55" s="45">
        <v>0</v>
      </c>
      <c r="K55" s="45">
        <v>0</v>
      </c>
      <c r="L55" s="45">
        <v>0</v>
      </c>
      <c r="M55" s="45">
        <v>3.9160392709733927E-2</v>
      </c>
      <c r="N55" s="45">
        <v>1.8762317369274584E-2</v>
      </c>
      <c r="O55" s="45">
        <v>1.0248386712407964E-2</v>
      </c>
      <c r="P55" s="45">
        <v>1.4685346036757529E-2</v>
      </c>
      <c r="Q55" s="45">
        <v>8.911284300758826E-4</v>
      </c>
      <c r="R55" s="45">
        <v>1.0165983815606516E-3</v>
      </c>
      <c r="S55" s="45">
        <v>9.666365316853387E-2</v>
      </c>
    </row>
    <row r="56" spans="1:19">
      <c r="A56" s="88" t="s">
        <v>282</v>
      </c>
      <c r="B56" s="89" t="s">
        <v>95</v>
      </c>
      <c r="C56" s="45">
        <v>0.14817380040881423</v>
      </c>
      <c r="D56" s="45">
        <v>0</v>
      </c>
      <c r="E56" s="45">
        <v>0</v>
      </c>
      <c r="F56" s="45">
        <v>0</v>
      </c>
      <c r="G56" s="45">
        <v>2.7785850088689834E-2</v>
      </c>
      <c r="H56" s="45">
        <v>0</v>
      </c>
      <c r="I56" s="45">
        <v>0</v>
      </c>
      <c r="J56" s="45">
        <v>0</v>
      </c>
      <c r="K56" s="45">
        <v>0</v>
      </c>
      <c r="L56" s="45">
        <v>0</v>
      </c>
      <c r="M56" s="45">
        <v>0.15947657912428514</v>
      </c>
      <c r="N56" s="45">
        <v>1.2642628922039378E-3</v>
      </c>
      <c r="O56" s="45">
        <v>9.3615374264703344E-3</v>
      </c>
      <c r="P56" s="45">
        <v>1.2355522659405871E-2</v>
      </c>
      <c r="Q56" s="45">
        <v>5.0225771894593652E-3</v>
      </c>
      <c r="R56" s="45">
        <v>7.7142280936390861E-3</v>
      </c>
      <c r="S56" s="45">
        <v>0.37115435788297191</v>
      </c>
    </row>
    <row r="57" spans="1:19">
      <c r="A57" s="88" t="s">
        <v>282</v>
      </c>
      <c r="B57" s="89" t="s">
        <v>96</v>
      </c>
      <c r="C57" s="45">
        <v>0</v>
      </c>
      <c r="D57" s="45">
        <v>0</v>
      </c>
      <c r="E57" s="45">
        <v>0</v>
      </c>
      <c r="F57" s="45">
        <v>0</v>
      </c>
      <c r="G57" s="45">
        <v>0.23005406079600199</v>
      </c>
      <c r="H57" s="45">
        <v>3.4114543200930436E-4</v>
      </c>
      <c r="I57" s="45">
        <v>0</v>
      </c>
      <c r="J57" s="45">
        <v>0</v>
      </c>
      <c r="K57" s="45">
        <v>0</v>
      </c>
      <c r="L57" s="45">
        <v>0</v>
      </c>
      <c r="M57" s="45">
        <v>6.2269609528486924E-3</v>
      </c>
      <c r="N57" s="45">
        <v>1.4051064758688447E-2</v>
      </c>
      <c r="O57" s="45">
        <v>3.3571442771891391E-3</v>
      </c>
      <c r="P57" s="45">
        <v>1.3568549688588227E-2</v>
      </c>
      <c r="Q57" s="45">
        <v>1.9186486892448618E-2</v>
      </c>
      <c r="R57" s="45">
        <v>6.5827830728878212E-2</v>
      </c>
      <c r="S57" s="45">
        <v>0.35261324352664047</v>
      </c>
    </row>
    <row r="58" spans="1:19">
      <c r="A58" s="88" t="s">
        <v>282</v>
      </c>
      <c r="B58" s="89" t="s">
        <v>97</v>
      </c>
      <c r="C58" s="45">
        <v>0</v>
      </c>
      <c r="D58" s="45">
        <v>3.0611033886973615E-4</v>
      </c>
      <c r="E58" s="45">
        <v>0</v>
      </c>
      <c r="F58" s="45">
        <v>0</v>
      </c>
      <c r="G58" s="45">
        <v>0.23895271908468807</v>
      </c>
      <c r="H58" s="45">
        <v>0</v>
      </c>
      <c r="I58" s="45">
        <v>0</v>
      </c>
      <c r="J58" s="45">
        <v>0</v>
      </c>
      <c r="K58" s="45">
        <v>2.1514520574208995E-3</v>
      </c>
      <c r="L58" s="45">
        <v>0</v>
      </c>
      <c r="M58" s="45">
        <v>9.3789926480966734E-2</v>
      </c>
      <c r="N58" s="45">
        <v>4.8634673758635394E-2</v>
      </c>
      <c r="O58" s="45">
        <v>7.3757568446176092E-3</v>
      </c>
      <c r="P58" s="45">
        <v>0.17866084370426627</v>
      </c>
      <c r="Q58" s="45">
        <v>0</v>
      </c>
      <c r="R58" s="45">
        <v>2.6148325887028534E-2</v>
      </c>
      <c r="S58" s="45">
        <v>0.59601980815649114</v>
      </c>
    </row>
    <row r="59" spans="1:19">
      <c r="A59" s="88" t="s">
        <v>282</v>
      </c>
      <c r="B59" s="89" t="s">
        <v>98</v>
      </c>
      <c r="C59" s="45">
        <v>0</v>
      </c>
      <c r="D59" s="45">
        <v>0</v>
      </c>
      <c r="E59" s="45">
        <v>0</v>
      </c>
      <c r="F59" s="45">
        <v>0</v>
      </c>
      <c r="G59" s="45">
        <v>5.7053015113469385E-2</v>
      </c>
      <c r="H59" s="45">
        <v>0</v>
      </c>
      <c r="I59" s="45">
        <v>0</v>
      </c>
      <c r="J59" s="45">
        <v>1.4004233225868024E-3</v>
      </c>
      <c r="K59" s="45">
        <v>0</v>
      </c>
      <c r="L59" s="45">
        <v>0</v>
      </c>
      <c r="M59" s="45">
        <v>9.4371125292356695E-2</v>
      </c>
      <c r="N59" s="45">
        <v>5.256615013383481E-3</v>
      </c>
      <c r="O59" s="45">
        <v>3.624563740730613E-4</v>
      </c>
      <c r="P59" s="45">
        <v>4.2962715377535154E-2</v>
      </c>
      <c r="Q59" s="45">
        <v>1.2011913263101914E-3</v>
      </c>
      <c r="R59" s="45">
        <v>4.3919690888753138E-2</v>
      </c>
      <c r="S59" s="45">
        <v>0.24652723270847332</v>
      </c>
    </row>
    <row r="60" spans="1:19">
      <c r="A60" s="88" t="s">
        <v>282</v>
      </c>
      <c r="B60" s="89" t="s">
        <v>99</v>
      </c>
      <c r="C60" s="45">
        <v>0</v>
      </c>
      <c r="D60" s="45">
        <v>0</v>
      </c>
      <c r="E60" s="45">
        <v>0</v>
      </c>
      <c r="F60" s="45">
        <v>0</v>
      </c>
      <c r="G60" s="45">
        <v>0</v>
      </c>
      <c r="H60" s="45">
        <v>1.1268118057702253E-2</v>
      </c>
      <c r="I60" s="45">
        <v>0</v>
      </c>
      <c r="J60" s="45">
        <v>9.9589649075082498E-5</v>
      </c>
      <c r="K60" s="45">
        <v>4.739447289889985E-2</v>
      </c>
      <c r="L60" s="45">
        <v>0</v>
      </c>
      <c r="M60" s="45">
        <v>0.26998907614233225</v>
      </c>
      <c r="N60" s="45">
        <v>1.2059909224920951E-2</v>
      </c>
      <c r="O60" s="45">
        <v>0.43158051899248923</v>
      </c>
      <c r="P60" s="45">
        <v>0.42374556806392061</v>
      </c>
      <c r="Q60" s="45">
        <v>2.0441465127448932E-2</v>
      </c>
      <c r="R60" s="45">
        <v>4.6781555130657182E-3</v>
      </c>
      <c r="S60" s="45">
        <v>1.2212568736698586</v>
      </c>
    </row>
    <row r="61" spans="1:19">
      <c r="A61" s="88" t="s">
        <v>282</v>
      </c>
      <c r="B61" s="89" t="s">
        <v>101</v>
      </c>
      <c r="C61" s="45">
        <v>0</v>
      </c>
      <c r="D61" s="45">
        <v>0</v>
      </c>
      <c r="E61" s="45">
        <v>0</v>
      </c>
      <c r="F61" s="45">
        <v>0</v>
      </c>
      <c r="G61" s="45">
        <v>3.23829860405489E-3</v>
      </c>
      <c r="H61" s="45">
        <v>0</v>
      </c>
      <c r="I61" s="45">
        <v>0</v>
      </c>
      <c r="J61" s="45">
        <v>0</v>
      </c>
      <c r="K61" s="45">
        <v>1.6639868738075575E-2</v>
      </c>
      <c r="L61" s="45">
        <v>0</v>
      </c>
      <c r="M61" s="45">
        <v>0.11640943678194038</v>
      </c>
      <c r="N61" s="45">
        <v>2.785890288436832E-2</v>
      </c>
      <c r="O61" s="45">
        <v>5.7367341002589889E-5</v>
      </c>
      <c r="P61" s="45">
        <v>0.3021449859017622</v>
      </c>
      <c r="Q61" s="45">
        <v>1.7761852531720135E-2</v>
      </c>
      <c r="R61" s="45">
        <v>1.5579670763251841E-2</v>
      </c>
      <c r="S61" s="45">
        <v>0.49969038354616657</v>
      </c>
    </row>
    <row r="62" spans="1:19">
      <c r="A62" s="88" t="s">
        <v>282</v>
      </c>
      <c r="B62" s="89" t="s">
        <v>102</v>
      </c>
      <c r="C62" s="45">
        <v>0</v>
      </c>
      <c r="D62" s="45">
        <v>0</v>
      </c>
      <c r="E62" s="45">
        <v>0</v>
      </c>
      <c r="F62" s="45">
        <v>0</v>
      </c>
      <c r="G62" s="45">
        <v>0.39139751218626273</v>
      </c>
      <c r="H62" s="45">
        <v>0</v>
      </c>
      <c r="I62" s="45">
        <v>0</v>
      </c>
      <c r="J62" s="45">
        <v>0</v>
      </c>
      <c r="K62" s="45">
        <v>0</v>
      </c>
      <c r="L62" s="45">
        <v>0</v>
      </c>
      <c r="M62" s="45">
        <v>0.31172982566881036</v>
      </c>
      <c r="N62" s="45">
        <v>3.1270916645378399E-2</v>
      </c>
      <c r="O62" s="45">
        <v>8.704476100906966E-6</v>
      </c>
      <c r="P62" s="45">
        <v>1.1881856609326391E-2</v>
      </c>
      <c r="Q62" s="45">
        <v>5.9579328957060085E-6</v>
      </c>
      <c r="R62" s="45">
        <v>5.2294781819028913E-4</v>
      </c>
      <c r="S62" s="45">
        <v>0.74681772133696711</v>
      </c>
    </row>
    <row r="63" spans="1:19">
      <c r="A63" s="88" t="s">
        <v>282</v>
      </c>
      <c r="B63" s="89" t="s">
        <v>103</v>
      </c>
      <c r="C63" s="45">
        <v>1.4150606857112669E-2</v>
      </c>
      <c r="D63" s="45">
        <v>0</v>
      </c>
      <c r="E63" s="45">
        <v>0</v>
      </c>
      <c r="F63" s="45">
        <v>5.8060363639359736E-2</v>
      </c>
      <c r="G63" s="45">
        <v>0</v>
      </c>
      <c r="H63" s="45">
        <v>0</v>
      </c>
      <c r="I63" s="45">
        <v>0</v>
      </c>
      <c r="J63" s="45">
        <v>0.17975464869651583</v>
      </c>
      <c r="K63" s="45">
        <v>0</v>
      </c>
      <c r="L63" s="45">
        <v>0</v>
      </c>
      <c r="M63" s="45">
        <v>8.4686884639190829E-2</v>
      </c>
      <c r="N63" s="45">
        <v>2.5516235068501203E-3</v>
      </c>
      <c r="O63" s="45">
        <v>1.8533477391026287E-2</v>
      </c>
      <c r="P63" s="45">
        <v>2.2307455843636248E-2</v>
      </c>
      <c r="Q63" s="45">
        <v>0.13713508102459532</v>
      </c>
      <c r="R63" s="45">
        <v>1.4504251338022911E-2</v>
      </c>
      <c r="S63" s="45">
        <v>0.53168439293631309</v>
      </c>
    </row>
    <row r="64" spans="1:19">
      <c r="A64" s="88" t="s">
        <v>282</v>
      </c>
      <c r="B64" s="89" t="s">
        <v>104</v>
      </c>
      <c r="C64" s="45">
        <v>8.2995164838470581E-2</v>
      </c>
      <c r="D64" s="45">
        <v>0</v>
      </c>
      <c r="E64" s="45">
        <v>0</v>
      </c>
      <c r="F64" s="45">
        <v>0</v>
      </c>
      <c r="G64" s="45">
        <v>0</v>
      </c>
      <c r="H64" s="45">
        <v>0</v>
      </c>
      <c r="I64" s="45">
        <v>0</v>
      </c>
      <c r="J64" s="45">
        <v>0</v>
      </c>
      <c r="K64" s="45">
        <v>0.12432882148537322</v>
      </c>
      <c r="L64" s="45">
        <v>0</v>
      </c>
      <c r="M64" s="45">
        <v>8.2875936497199376E-2</v>
      </c>
      <c r="N64" s="45">
        <v>4.8230474005350743E-3</v>
      </c>
      <c r="O64" s="45">
        <v>7.0966971090367981E-2</v>
      </c>
      <c r="P64" s="45">
        <v>0.11082525080605876</v>
      </c>
      <c r="Q64" s="45">
        <v>9.9395542708697882E-3</v>
      </c>
      <c r="R64" s="45">
        <v>2.5954661665910095E-3</v>
      </c>
      <c r="S64" s="45">
        <v>0.48935021255546474</v>
      </c>
    </row>
    <row r="65" spans="1:19">
      <c r="A65" s="88" t="s">
        <v>282</v>
      </c>
      <c r="B65" s="89" t="s">
        <v>105</v>
      </c>
      <c r="C65" s="45">
        <v>0</v>
      </c>
      <c r="D65" s="45">
        <v>0</v>
      </c>
      <c r="E65" s="45">
        <v>0</v>
      </c>
      <c r="F65" s="45">
        <v>1.8769229537898724E-2</v>
      </c>
      <c r="G65" s="45">
        <v>0</v>
      </c>
      <c r="H65" s="45">
        <v>0</v>
      </c>
      <c r="I65" s="45">
        <v>2.6876188416473656E-3</v>
      </c>
      <c r="J65" s="45">
        <v>0</v>
      </c>
      <c r="K65" s="45">
        <v>0</v>
      </c>
      <c r="L65" s="45">
        <v>0</v>
      </c>
      <c r="M65" s="45">
        <v>0.12878345289080251</v>
      </c>
      <c r="N65" s="45">
        <v>8.7385217528268555E-4</v>
      </c>
      <c r="O65" s="45">
        <v>5.3885767917508653E-3</v>
      </c>
      <c r="P65" s="45">
        <v>0.11184658528848956</v>
      </c>
      <c r="Q65" s="45">
        <v>3.1476987877675777E-2</v>
      </c>
      <c r="R65" s="45">
        <v>5.8774467966440369E-2</v>
      </c>
      <c r="S65" s="45">
        <v>0.3586007713699928</v>
      </c>
    </row>
    <row r="66" spans="1:19">
      <c r="A66" s="88" t="s">
        <v>282</v>
      </c>
      <c r="B66" s="89" t="s">
        <v>106</v>
      </c>
      <c r="C66" s="45">
        <v>2.3240800115829074E-3</v>
      </c>
      <c r="D66" s="45">
        <v>0</v>
      </c>
      <c r="E66" s="45">
        <v>0</v>
      </c>
      <c r="F66" s="45">
        <v>0</v>
      </c>
      <c r="G66" s="45">
        <v>0</v>
      </c>
      <c r="H66" s="45">
        <v>0</v>
      </c>
      <c r="I66" s="45">
        <v>0</v>
      </c>
      <c r="J66" s="45">
        <v>0.51200995627247536</v>
      </c>
      <c r="K66" s="45">
        <v>0</v>
      </c>
      <c r="L66" s="45">
        <v>0</v>
      </c>
      <c r="M66" s="45">
        <v>0.55268717807183521</v>
      </c>
      <c r="N66" s="45">
        <v>8.6799221632194445E-4</v>
      </c>
      <c r="O66" s="45">
        <v>0.10162542122977125</v>
      </c>
      <c r="P66" s="45">
        <v>8.0356379968993252E-2</v>
      </c>
      <c r="Q66" s="45">
        <v>5.6523704167865341E-2</v>
      </c>
      <c r="R66" s="45">
        <v>2.6207339751422865E-3</v>
      </c>
      <c r="S66" s="45">
        <v>1.3090154459139853</v>
      </c>
    </row>
    <row r="67" spans="1:19">
      <c r="A67" s="88" t="s">
        <v>282</v>
      </c>
      <c r="B67" s="89" t="s">
        <v>107</v>
      </c>
      <c r="C67" s="45">
        <v>0</v>
      </c>
      <c r="D67" s="45">
        <v>1.3554318428454337E-2</v>
      </c>
      <c r="E67" s="45">
        <v>0</v>
      </c>
      <c r="F67" s="45">
        <v>0</v>
      </c>
      <c r="G67" s="45">
        <v>0</v>
      </c>
      <c r="H67" s="45">
        <v>0</v>
      </c>
      <c r="I67" s="45">
        <v>0</v>
      </c>
      <c r="J67" s="45">
        <v>0</v>
      </c>
      <c r="K67" s="45">
        <v>0</v>
      </c>
      <c r="L67" s="45">
        <v>0</v>
      </c>
      <c r="M67" s="45">
        <v>0.12142719315977679</v>
      </c>
      <c r="N67" s="45">
        <v>5.4237905426585797E-2</v>
      </c>
      <c r="O67" s="45">
        <v>0</v>
      </c>
      <c r="P67" s="45">
        <v>0.31190762252921012</v>
      </c>
      <c r="Q67" s="45">
        <v>0.24524641992632623</v>
      </c>
      <c r="R67" s="45">
        <v>6.5947522854230556E-3</v>
      </c>
      <c r="S67" s="45">
        <v>0.75296821175577122</v>
      </c>
    </row>
    <row r="68" spans="1:19">
      <c r="A68" s="88" t="s">
        <v>282</v>
      </c>
      <c r="B68" s="89" t="s">
        <v>108</v>
      </c>
      <c r="C68" s="45">
        <v>0</v>
      </c>
      <c r="D68" s="45">
        <v>0</v>
      </c>
      <c r="E68" s="45">
        <v>0</v>
      </c>
      <c r="F68" s="45">
        <v>0</v>
      </c>
      <c r="G68" s="45">
        <v>0</v>
      </c>
      <c r="H68" s="45">
        <v>0</v>
      </c>
      <c r="I68" s="45">
        <v>0</v>
      </c>
      <c r="J68" s="45">
        <v>0</v>
      </c>
      <c r="K68" s="45">
        <v>0</v>
      </c>
      <c r="L68" s="45">
        <v>0.1457988786560982</v>
      </c>
      <c r="M68" s="45">
        <v>2.0381117499930212E-3</v>
      </c>
      <c r="N68" s="45">
        <v>1.1650653209294148E-5</v>
      </c>
      <c r="O68" s="45">
        <v>5.2805559274904379E-4</v>
      </c>
      <c r="P68" s="45">
        <v>0.27205669015022238</v>
      </c>
      <c r="Q68" s="45">
        <v>5.3245724992418975E-2</v>
      </c>
      <c r="R68" s="45">
        <v>2.0771717222004327E-2</v>
      </c>
      <c r="S68" s="45">
        <v>0.49445082901669934</v>
      </c>
    </row>
    <row r="69" spans="1:19">
      <c r="A69" s="88" t="s">
        <v>282</v>
      </c>
      <c r="B69" s="89" t="s">
        <v>109</v>
      </c>
      <c r="C69" s="45">
        <v>0</v>
      </c>
      <c r="D69" s="45">
        <v>0</v>
      </c>
      <c r="E69" s="45">
        <v>0</v>
      </c>
      <c r="F69" s="45">
        <v>0</v>
      </c>
      <c r="G69" s="45">
        <v>0</v>
      </c>
      <c r="H69" s="45">
        <v>0</v>
      </c>
      <c r="I69" s="45">
        <v>0</v>
      </c>
      <c r="J69" s="45">
        <v>0</v>
      </c>
      <c r="K69" s="45">
        <v>0</v>
      </c>
      <c r="L69" s="45">
        <v>0</v>
      </c>
      <c r="M69" s="45">
        <v>6.1534627405031017E-3</v>
      </c>
      <c r="N69" s="45">
        <v>1.1067065125933695E-3</v>
      </c>
      <c r="O69" s="45">
        <v>6.7923777533158702E-3</v>
      </c>
      <c r="P69" s="45">
        <v>3.3045054928368955E-3</v>
      </c>
      <c r="Q69" s="45">
        <v>1.8009397258369475E-3</v>
      </c>
      <c r="R69" s="45">
        <v>2.9110868107338206E-3</v>
      </c>
      <c r="S69" s="45">
        <v>2.2069079035830441E-2</v>
      </c>
    </row>
    <row r="70" spans="1:19">
      <c r="A70" s="88" t="s">
        <v>282</v>
      </c>
      <c r="B70" s="89" t="s">
        <v>110</v>
      </c>
      <c r="C70" s="45">
        <v>1.8942036489069114E-3</v>
      </c>
      <c r="D70" s="45">
        <v>0</v>
      </c>
      <c r="E70" s="45">
        <v>0</v>
      </c>
      <c r="F70" s="45">
        <v>0</v>
      </c>
      <c r="G70" s="45">
        <v>2.1233130194545424E-2</v>
      </c>
      <c r="H70" s="45">
        <v>0</v>
      </c>
      <c r="I70" s="45">
        <v>1.2855824135865612E-3</v>
      </c>
      <c r="J70" s="45">
        <v>0.49791711235701908</v>
      </c>
      <c r="K70" s="45">
        <v>0.12020036902737002</v>
      </c>
      <c r="L70" s="45">
        <v>0.3991151571039584</v>
      </c>
      <c r="M70" s="45">
        <v>2.220216614965409E-4</v>
      </c>
      <c r="N70" s="45">
        <v>0</v>
      </c>
      <c r="O70" s="45">
        <v>0</v>
      </c>
      <c r="P70" s="45">
        <v>4.4215370047275826E-3</v>
      </c>
      <c r="Q70" s="45">
        <v>0.26998871430544924</v>
      </c>
      <c r="R70" s="45">
        <v>5.9251370022872507E-4</v>
      </c>
      <c r="S70" s="45">
        <v>1.3168703414172711</v>
      </c>
    </row>
    <row r="71" spans="1:19">
      <c r="A71" s="88" t="s">
        <v>282</v>
      </c>
      <c r="B71" s="89" t="s">
        <v>111</v>
      </c>
      <c r="C71" s="45">
        <v>0.91821795487924929</v>
      </c>
      <c r="D71" s="45">
        <v>0</v>
      </c>
      <c r="E71" s="45">
        <v>0</v>
      </c>
      <c r="F71" s="45">
        <v>0</v>
      </c>
      <c r="G71" s="45">
        <v>0</v>
      </c>
      <c r="H71" s="45">
        <v>0</v>
      </c>
      <c r="I71" s="45">
        <v>0</v>
      </c>
      <c r="J71" s="45">
        <v>0</v>
      </c>
      <c r="K71" s="45">
        <v>1.0851281567550775E-2</v>
      </c>
      <c r="L71" s="45">
        <v>0</v>
      </c>
      <c r="M71" s="45">
        <v>7.4200821324360788E-2</v>
      </c>
      <c r="N71" s="45">
        <v>9.0605255424947018E-3</v>
      </c>
      <c r="O71" s="45">
        <v>2.4197835732457595E-2</v>
      </c>
      <c r="P71" s="45">
        <v>0.13083313626558457</v>
      </c>
      <c r="Q71" s="45">
        <v>2.642928486304541E-3</v>
      </c>
      <c r="R71" s="45">
        <v>1.4831201909797365E-3</v>
      </c>
      <c r="S71" s="45">
        <v>1.1714876039889788</v>
      </c>
    </row>
    <row r="72" spans="1:19">
      <c r="A72" s="88" t="s">
        <v>282</v>
      </c>
      <c r="B72" s="89" t="s">
        <v>112</v>
      </c>
      <c r="C72" s="45">
        <v>7.3752911075697369E-5</v>
      </c>
      <c r="D72" s="45">
        <v>2.547714060269568E-2</v>
      </c>
      <c r="E72" s="45">
        <v>0</v>
      </c>
      <c r="F72" s="45">
        <v>0</v>
      </c>
      <c r="G72" s="45">
        <v>5.8093133387737694E-3</v>
      </c>
      <c r="H72" s="45">
        <v>0</v>
      </c>
      <c r="I72" s="45">
        <v>0</v>
      </c>
      <c r="J72" s="45">
        <v>0</v>
      </c>
      <c r="K72" s="45">
        <v>0</v>
      </c>
      <c r="L72" s="45">
        <v>0</v>
      </c>
      <c r="M72" s="45">
        <v>1.8753496303324013E-2</v>
      </c>
      <c r="N72" s="45">
        <v>1.4831424164363227E-6</v>
      </c>
      <c r="O72" s="45">
        <v>6.7990749784387905E-3</v>
      </c>
      <c r="P72" s="45">
        <v>6.5639558086889593E-3</v>
      </c>
      <c r="Q72" s="45">
        <v>7.387030326840005E-2</v>
      </c>
      <c r="R72" s="45">
        <v>3.192206234287287E-3</v>
      </c>
      <c r="S72" s="45">
        <v>0.14054072658811378</v>
      </c>
    </row>
    <row r="73" spans="1:19">
      <c r="A73" s="88" t="s">
        <v>282</v>
      </c>
      <c r="B73" s="89" t="s">
        <v>113</v>
      </c>
      <c r="C73" s="45">
        <v>0</v>
      </c>
      <c r="D73" s="45">
        <v>0</v>
      </c>
      <c r="E73" s="45">
        <v>0</v>
      </c>
      <c r="F73" s="45">
        <v>0</v>
      </c>
      <c r="G73" s="45">
        <v>3.0752463115319983E-3</v>
      </c>
      <c r="H73" s="45">
        <v>0</v>
      </c>
      <c r="I73" s="45">
        <v>0</v>
      </c>
      <c r="J73" s="45">
        <v>4.6501634195170727E-3</v>
      </c>
      <c r="K73" s="45">
        <v>0</v>
      </c>
      <c r="L73" s="45">
        <v>0</v>
      </c>
      <c r="M73" s="45">
        <v>2.6775133940581952E-4</v>
      </c>
      <c r="N73" s="45">
        <v>1.6041484179094567E-3</v>
      </c>
      <c r="O73" s="45">
        <v>0</v>
      </c>
      <c r="P73" s="45">
        <v>1.5252095233412533E-2</v>
      </c>
      <c r="Q73" s="45">
        <v>0.70528476762489345</v>
      </c>
      <c r="R73" s="45">
        <v>5.8755743705418695E-4</v>
      </c>
      <c r="S73" s="45">
        <v>0.73072172978372407</v>
      </c>
    </row>
    <row r="74" spans="1:19">
      <c r="A74" s="88" t="s">
        <v>282</v>
      </c>
      <c r="B74" s="89" t="s">
        <v>114</v>
      </c>
      <c r="C74" s="45">
        <v>0</v>
      </c>
      <c r="D74" s="45">
        <v>0</v>
      </c>
      <c r="E74" s="45">
        <v>0</v>
      </c>
      <c r="F74" s="45">
        <v>0</v>
      </c>
      <c r="G74" s="45">
        <v>0</v>
      </c>
      <c r="H74" s="45">
        <v>0</v>
      </c>
      <c r="I74" s="45">
        <v>0</v>
      </c>
      <c r="J74" s="45">
        <v>0</v>
      </c>
      <c r="K74" s="45">
        <v>0</v>
      </c>
      <c r="L74" s="45">
        <v>0</v>
      </c>
      <c r="M74" s="45">
        <v>7.8411215123210809E-3</v>
      </c>
      <c r="N74" s="45">
        <v>0</v>
      </c>
      <c r="O74" s="45">
        <v>2.1749929765442211E-3</v>
      </c>
      <c r="P74" s="45">
        <v>0.1643119410275613</v>
      </c>
      <c r="Q74" s="45">
        <v>1.8638459236330895E-3</v>
      </c>
      <c r="R74" s="45">
        <v>5.9445972294795979E-3</v>
      </c>
      <c r="S74" s="45">
        <v>0.18213649866953574</v>
      </c>
    </row>
    <row r="75" spans="1:19">
      <c r="A75" s="88" t="s">
        <v>282</v>
      </c>
      <c r="B75" s="89" t="s">
        <v>115</v>
      </c>
      <c r="C75" s="45">
        <v>0</v>
      </c>
      <c r="D75" s="45">
        <v>0</v>
      </c>
      <c r="E75" s="45">
        <v>0</v>
      </c>
      <c r="F75" s="45">
        <v>0</v>
      </c>
      <c r="G75" s="45">
        <v>0</v>
      </c>
      <c r="H75" s="45">
        <v>0</v>
      </c>
      <c r="I75" s="45">
        <v>5.0411333076816334E-6</v>
      </c>
      <c r="J75" s="45">
        <v>0</v>
      </c>
      <c r="K75" s="45">
        <v>0</v>
      </c>
      <c r="L75" s="45">
        <v>0</v>
      </c>
      <c r="M75" s="45">
        <v>1.2797376657031734E-2</v>
      </c>
      <c r="N75" s="45">
        <v>0</v>
      </c>
      <c r="O75" s="45">
        <v>7.6480691547331503E-4</v>
      </c>
      <c r="P75" s="45">
        <v>7.469997039974885E-2</v>
      </c>
      <c r="Q75" s="45">
        <v>2.6147644254947977E-2</v>
      </c>
      <c r="R75" s="45">
        <v>5.3815798310701268E-3</v>
      </c>
      <c r="S75" s="45">
        <v>0.11979641919158723</v>
      </c>
    </row>
    <row r="76" spans="1:19">
      <c r="A76" s="88" t="s">
        <v>282</v>
      </c>
      <c r="B76" s="69" t="s">
        <v>116</v>
      </c>
      <c r="C76" s="45">
        <v>0</v>
      </c>
      <c r="D76" s="45">
        <v>0</v>
      </c>
      <c r="E76" s="45">
        <v>1.437645828561207E-3</v>
      </c>
      <c r="F76" s="45">
        <v>0</v>
      </c>
      <c r="G76" s="45">
        <v>1.211296849130683E-3</v>
      </c>
      <c r="H76" s="45">
        <v>0</v>
      </c>
      <c r="I76" s="45">
        <v>0</v>
      </c>
      <c r="J76" s="45">
        <v>0</v>
      </c>
      <c r="K76" s="45">
        <v>0</v>
      </c>
      <c r="L76" s="45">
        <v>0</v>
      </c>
      <c r="M76" s="45">
        <v>0</v>
      </c>
      <c r="N76" s="45">
        <v>0</v>
      </c>
      <c r="O76" s="45">
        <v>0</v>
      </c>
      <c r="P76" s="45">
        <v>1.9847671948589607E-3</v>
      </c>
      <c r="Q76" s="45">
        <v>0.16050256040766531</v>
      </c>
      <c r="R76" s="45">
        <v>4.9670686586367196E-4</v>
      </c>
      <c r="S76" s="45">
        <v>0.16563297714608893</v>
      </c>
    </row>
    <row r="77" spans="1:19">
      <c r="A77" s="88" t="s">
        <v>282</v>
      </c>
      <c r="B77" s="69" t="s">
        <v>117</v>
      </c>
      <c r="C77" s="45">
        <v>0</v>
      </c>
      <c r="D77" s="45">
        <v>0</v>
      </c>
      <c r="E77" s="45">
        <v>0</v>
      </c>
      <c r="F77" s="45">
        <v>0</v>
      </c>
      <c r="G77" s="45">
        <v>0</v>
      </c>
      <c r="H77" s="45">
        <v>0</v>
      </c>
      <c r="I77" s="45">
        <v>0</v>
      </c>
      <c r="J77" s="45">
        <v>0</v>
      </c>
      <c r="K77" s="45">
        <v>0.62558681037758834</v>
      </c>
      <c r="L77" s="45">
        <v>0</v>
      </c>
      <c r="M77" s="45">
        <v>5.4094361622443188E-3</v>
      </c>
      <c r="N77" s="45">
        <v>1.3685250727801801E-2</v>
      </c>
      <c r="O77" s="45">
        <v>3.0079405388239167E-5</v>
      </c>
      <c r="P77" s="45">
        <v>0.28363810467926776</v>
      </c>
      <c r="Q77" s="45">
        <v>2.2001135360004032E-2</v>
      </c>
      <c r="R77" s="45">
        <v>0</v>
      </c>
      <c r="S77" s="45">
        <v>0.95035081671227317</v>
      </c>
    </row>
    <row r="78" spans="1:19">
      <c r="A78" s="88" t="s">
        <v>282</v>
      </c>
      <c r="B78" s="69" t="s">
        <v>118</v>
      </c>
      <c r="C78" s="45">
        <v>0</v>
      </c>
      <c r="D78" s="45">
        <v>0</v>
      </c>
      <c r="E78" s="45">
        <v>0</v>
      </c>
      <c r="F78" s="45">
        <v>0</v>
      </c>
      <c r="G78" s="45">
        <v>0</v>
      </c>
      <c r="H78" s="45">
        <v>0</v>
      </c>
      <c r="I78" s="45">
        <v>0</v>
      </c>
      <c r="J78" s="45">
        <v>0</v>
      </c>
      <c r="K78" s="45">
        <v>0</v>
      </c>
      <c r="L78" s="45">
        <v>0</v>
      </c>
      <c r="M78" s="45">
        <v>1.9626316424634638E-3</v>
      </c>
      <c r="N78" s="45">
        <v>5.2409442906642845E-2</v>
      </c>
      <c r="O78" s="45">
        <v>0</v>
      </c>
      <c r="P78" s="45">
        <v>0.379324889805563</v>
      </c>
      <c r="Q78" s="45">
        <v>5.8185770751970622E-3</v>
      </c>
      <c r="R78" s="45">
        <v>3.680368785180832E-2</v>
      </c>
      <c r="S78" s="45">
        <v>0.47631922928167114</v>
      </c>
    </row>
    <row r="79" spans="1:19">
      <c r="A79" s="88" t="s">
        <v>282</v>
      </c>
      <c r="B79" s="69" t="s">
        <v>119</v>
      </c>
      <c r="C79" s="45">
        <v>0.10582629031614887</v>
      </c>
      <c r="D79" s="45">
        <v>0</v>
      </c>
      <c r="E79" s="45">
        <v>0</v>
      </c>
      <c r="F79" s="45">
        <v>0</v>
      </c>
      <c r="G79" s="45">
        <v>0</v>
      </c>
      <c r="H79" s="45">
        <v>0</v>
      </c>
      <c r="I79" s="45">
        <v>0</v>
      </c>
      <c r="J79" s="45">
        <v>0</v>
      </c>
      <c r="K79" s="45">
        <v>3.9398829414348802E-2</v>
      </c>
      <c r="L79" s="45">
        <v>0</v>
      </c>
      <c r="M79" s="45">
        <v>2.3377876376644124E-2</v>
      </c>
      <c r="N79" s="45">
        <v>0</v>
      </c>
      <c r="O79" s="45">
        <v>9.3521565274201635E-6</v>
      </c>
      <c r="P79" s="45">
        <v>1.6353469798602305E-4</v>
      </c>
      <c r="Q79" s="45">
        <v>3.0525286306741783E-3</v>
      </c>
      <c r="R79" s="45">
        <v>-3.9968028886505635E-15</v>
      </c>
      <c r="S79" s="45">
        <v>0.17182841159234385</v>
      </c>
    </row>
    <row r="80" spans="1:19">
      <c r="A80" s="88" t="s">
        <v>282</v>
      </c>
      <c r="B80" s="69" t="s">
        <v>120</v>
      </c>
      <c r="C80" s="45">
        <v>0</v>
      </c>
      <c r="D80" s="45">
        <v>0</v>
      </c>
      <c r="E80" s="45">
        <v>0</v>
      </c>
      <c r="F80" s="45">
        <v>0</v>
      </c>
      <c r="G80" s="45">
        <v>0</v>
      </c>
      <c r="H80" s="45">
        <v>0</v>
      </c>
      <c r="I80" s="45">
        <v>0</v>
      </c>
      <c r="J80" s="45">
        <v>0</v>
      </c>
      <c r="K80" s="45">
        <v>3.3756351679317342E-2</v>
      </c>
      <c r="L80" s="45">
        <v>0</v>
      </c>
      <c r="M80" s="45">
        <v>2.618195818371305E-6</v>
      </c>
      <c r="N80" s="45">
        <v>0</v>
      </c>
      <c r="O80" s="45">
        <v>0</v>
      </c>
      <c r="P80" s="45">
        <v>1.408846365036176E-2</v>
      </c>
      <c r="Q80" s="45">
        <v>1.0900930632725903E-2</v>
      </c>
      <c r="R80" s="45">
        <v>0</v>
      </c>
      <c r="S80" s="45">
        <v>5.8748364158233812E-2</v>
      </c>
    </row>
    <row r="81" spans="1:19">
      <c r="A81" s="88" t="s">
        <v>282</v>
      </c>
      <c r="B81" s="69" t="s">
        <v>121</v>
      </c>
      <c r="C81" s="45">
        <v>0</v>
      </c>
      <c r="D81" s="45">
        <v>0</v>
      </c>
      <c r="E81" s="45">
        <v>0</v>
      </c>
      <c r="F81" s="45">
        <v>0</v>
      </c>
      <c r="G81" s="45">
        <v>0</v>
      </c>
      <c r="H81" s="45">
        <v>0</v>
      </c>
      <c r="I81" s="45">
        <v>1.9772613135048078E-2</v>
      </c>
      <c r="J81" s="45">
        <v>0</v>
      </c>
      <c r="K81" s="45">
        <v>0</v>
      </c>
      <c r="L81" s="45">
        <v>0</v>
      </c>
      <c r="M81" s="45">
        <v>0</v>
      </c>
      <c r="N81" s="45">
        <v>0</v>
      </c>
      <c r="O81" s="45">
        <v>0</v>
      </c>
      <c r="P81" s="45">
        <v>1.7966995925606355E-2</v>
      </c>
      <c r="Q81" s="45">
        <v>0.19562278494768037</v>
      </c>
      <c r="R81" s="45">
        <v>4.7140819111746168E-4</v>
      </c>
      <c r="S81" s="45">
        <v>0.23383380219944172</v>
      </c>
    </row>
    <row r="82" spans="1:19">
      <c r="A82" s="88" t="s">
        <v>282</v>
      </c>
      <c r="B82" s="69" t="s">
        <v>122</v>
      </c>
      <c r="C82" s="45">
        <v>0</v>
      </c>
      <c r="D82" s="45">
        <v>0</v>
      </c>
      <c r="E82" s="45">
        <v>0</v>
      </c>
      <c r="F82" s="45">
        <v>0</v>
      </c>
      <c r="G82" s="45">
        <v>0</v>
      </c>
      <c r="H82" s="45">
        <v>0.1588891477477383</v>
      </c>
      <c r="I82" s="45">
        <v>0</v>
      </c>
      <c r="J82" s="45">
        <v>0</v>
      </c>
      <c r="K82" s="45">
        <v>0</v>
      </c>
      <c r="L82" s="45">
        <v>0</v>
      </c>
      <c r="M82" s="45">
        <v>6.8103715511487195E-3</v>
      </c>
      <c r="N82" s="45">
        <v>1.0429375430334176E-3</v>
      </c>
      <c r="O82" s="45">
        <v>1.449107731059307E-2</v>
      </c>
      <c r="P82" s="45">
        <v>3.1498855666848513E-2</v>
      </c>
      <c r="Q82" s="45">
        <v>0</v>
      </c>
      <c r="R82" s="45">
        <v>0</v>
      </c>
      <c r="S82" s="45">
        <v>0.21273238981936515</v>
      </c>
    </row>
    <row r="83" spans="1:19">
      <c r="A83" s="88" t="s">
        <v>282</v>
      </c>
      <c r="B83" s="69" t="s">
        <v>123</v>
      </c>
      <c r="C83" s="45">
        <v>1.9780203922969974E-4</v>
      </c>
      <c r="D83" s="45">
        <v>0</v>
      </c>
      <c r="E83" s="45">
        <v>0</v>
      </c>
      <c r="F83" s="45">
        <v>0</v>
      </c>
      <c r="G83" s="45">
        <v>0</v>
      </c>
      <c r="H83" s="45">
        <v>0</v>
      </c>
      <c r="I83" s="45">
        <v>0</v>
      </c>
      <c r="J83" s="45">
        <v>0</v>
      </c>
      <c r="K83" s="45">
        <v>0</v>
      </c>
      <c r="L83" s="45">
        <v>0</v>
      </c>
      <c r="M83" s="45">
        <v>2.6629155591706422E-6</v>
      </c>
      <c r="N83" s="45">
        <v>0</v>
      </c>
      <c r="O83" s="45">
        <v>2.2779780574744279E-5</v>
      </c>
      <c r="P83" s="45">
        <v>1.3455745093203575E-2</v>
      </c>
      <c r="Q83" s="45">
        <v>0</v>
      </c>
      <c r="R83" s="45">
        <v>3.8267182946505329E-4</v>
      </c>
      <c r="S83" s="45">
        <v>1.406166165801892E-2</v>
      </c>
    </row>
    <row r="84" spans="1:19">
      <c r="A84" s="88" t="s">
        <v>282</v>
      </c>
      <c r="B84" s="69" t="s">
        <v>124</v>
      </c>
      <c r="C84" s="45">
        <v>0</v>
      </c>
      <c r="D84" s="45">
        <v>0</v>
      </c>
      <c r="E84" s="45">
        <v>0.12849559870821237</v>
      </c>
      <c r="F84" s="45">
        <v>0</v>
      </c>
      <c r="G84" s="45">
        <v>0</v>
      </c>
      <c r="H84" s="45">
        <v>0</v>
      </c>
      <c r="I84" s="45">
        <v>0</v>
      </c>
      <c r="J84" s="45">
        <v>0.56305576608292118</v>
      </c>
      <c r="K84" s="45">
        <v>0</v>
      </c>
      <c r="L84" s="45">
        <v>0</v>
      </c>
      <c r="M84" s="45">
        <v>1.1134812017914442E-3</v>
      </c>
      <c r="N84" s="45">
        <v>1.1687138154403698E-4</v>
      </c>
      <c r="O84" s="45">
        <v>4.6211662245725371E-3</v>
      </c>
      <c r="P84" s="45">
        <v>0.11165173716258536</v>
      </c>
      <c r="Q84" s="45">
        <v>5.5153564472387728E-4</v>
      </c>
      <c r="R84" s="45">
        <v>1.1616497246109247E-2</v>
      </c>
      <c r="S84" s="45">
        <v>0.82122265365245539</v>
      </c>
    </row>
    <row r="85" spans="1:19">
      <c r="A85" s="88" t="s">
        <v>282</v>
      </c>
      <c r="B85" s="69" t="s">
        <v>125</v>
      </c>
      <c r="C85" s="45">
        <v>0</v>
      </c>
      <c r="D85" s="45">
        <v>1.0180555740335606E-4</v>
      </c>
      <c r="E85" s="45">
        <v>0</v>
      </c>
      <c r="F85" s="45">
        <v>0</v>
      </c>
      <c r="G85" s="45">
        <v>0</v>
      </c>
      <c r="H85" s="45">
        <v>0</v>
      </c>
      <c r="I85" s="45">
        <v>0</v>
      </c>
      <c r="J85" s="45">
        <v>0</v>
      </c>
      <c r="K85" s="45">
        <v>0</v>
      </c>
      <c r="L85" s="45">
        <v>0</v>
      </c>
      <c r="M85" s="45">
        <v>2.1093182279745548E-3</v>
      </c>
      <c r="N85" s="45">
        <v>1.8122922715294809E-2</v>
      </c>
      <c r="O85" s="45">
        <v>3.9885443459630743E-4</v>
      </c>
      <c r="P85" s="45">
        <v>0.26335972962396426</v>
      </c>
      <c r="Q85" s="45">
        <v>3.0750126219836638E-2</v>
      </c>
      <c r="R85" s="45">
        <v>0</v>
      </c>
      <c r="S85" s="45">
        <v>0.31484275677907192</v>
      </c>
    </row>
    <row r="86" spans="1:19">
      <c r="A86" s="88" t="s">
        <v>282</v>
      </c>
      <c r="B86" s="69" t="s">
        <v>126</v>
      </c>
      <c r="C86" s="45">
        <v>0</v>
      </c>
      <c r="D86" s="45">
        <v>0</v>
      </c>
      <c r="E86" s="45">
        <v>0</v>
      </c>
      <c r="F86" s="45">
        <v>0</v>
      </c>
      <c r="G86" s="45">
        <v>0</v>
      </c>
      <c r="H86" s="45">
        <v>0</v>
      </c>
      <c r="I86" s="45">
        <v>0</v>
      </c>
      <c r="J86" s="45">
        <v>0</v>
      </c>
      <c r="K86" s="45">
        <v>0</v>
      </c>
      <c r="L86" s="45">
        <v>0</v>
      </c>
      <c r="M86" s="45">
        <v>1.0828207570838799E-3</v>
      </c>
      <c r="N86" s="45">
        <v>0</v>
      </c>
      <c r="O86" s="45">
        <v>0</v>
      </c>
      <c r="P86" s="45">
        <v>1.0626355482173722E-2</v>
      </c>
      <c r="Q86" s="45">
        <v>5.8762127811160525E-3</v>
      </c>
      <c r="R86" s="45">
        <v>1.1203043204233154E-4</v>
      </c>
      <c r="S86" s="45">
        <v>1.7697419452417762E-2</v>
      </c>
    </row>
    <row r="87" spans="1:19">
      <c r="A87" s="88" t="s">
        <v>282</v>
      </c>
      <c r="B87" s="69" t="s">
        <v>127</v>
      </c>
      <c r="C87" s="45">
        <v>0</v>
      </c>
      <c r="D87" s="45">
        <v>0</v>
      </c>
      <c r="E87" s="45">
        <v>0</v>
      </c>
      <c r="F87" s="45">
        <v>0</v>
      </c>
      <c r="G87" s="45">
        <v>3.5869809190520741E-3</v>
      </c>
      <c r="H87" s="45">
        <v>0</v>
      </c>
      <c r="I87" s="45">
        <v>0</v>
      </c>
      <c r="J87" s="45">
        <v>1.2834669595861659E-2</v>
      </c>
      <c r="K87" s="45">
        <v>0</v>
      </c>
      <c r="L87" s="45">
        <v>0</v>
      </c>
      <c r="M87" s="45">
        <v>1.6034047820419062E-3</v>
      </c>
      <c r="N87" s="45">
        <v>0</v>
      </c>
      <c r="O87" s="45">
        <v>0</v>
      </c>
      <c r="P87" s="45">
        <v>7.4947276909064442E-2</v>
      </c>
      <c r="Q87" s="45">
        <v>1.1923190300753284E-2</v>
      </c>
      <c r="R87" s="45">
        <v>0</v>
      </c>
      <c r="S87" s="45">
        <v>0.10489552250678003</v>
      </c>
    </row>
    <row r="88" spans="1:19">
      <c r="A88" s="88" t="s">
        <v>282</v>
      </c>
      <c r="B88" s="69" t="s">
        <v>128</v>
      </c>
      <c r="C88" s="45">
        <v>0</v>
      </c>
      <c r="D88" s="45">
        <v>0</v>
      </c>
      <c r="E88" s="45">
        <v>0</v>
      </c>
      <c r="F88" s="45">
        <v>0</v>
      </c>
      <c r="G88" s="45">
        <v>0</v>
      </c>
      <c r="H88" s="45">
        <v>0</v>
      </c>
      <c r="I88" s="45">
        <v>0</v>
      </c>
      <c r="J88" s="45">
        <v>0</v>
      </c>
      <c r="K88" s="45">
        <v>0</v>
      </c>
      <c r="L88" s="45">
        <v>0</v>
      </c>
      <c r="M88" s="45">
        <v>6.5655599441765133E-3</v>
      </c>
      <c r="N88" s="45">
        <v>6.0068540711295526E-3</v>
      </c>
      <c r="O88" s="45">
        <v>6.0990459502363592E-5</v>
      </c>
      <c r="P88" s="45">
        <v>1.4421628266703124E-4</v>
      </c>
      <c r="Q88" s="45">
        <v>1.1637274012832322E-3</v>
      </c>
      <c r="R88" s="45">
        <v>1.2248058090168712E-2</v>
      </c>
      <c r="S88" s="45">
        <v>2.6189406248917635E-2</v>
      </c>
    </row>
    <row r="89" spans="1:19">
      <c r="A89" s="88" t="s">
        <v>282</v>
      </c>
      <c r="B89" s="69" t="s">
        <v>129</v>
      </c>
      <c r="C89" s="45">
        <v>0</v>
      </c>
      <c r="D89" s="45">
        <v>0</v>
      </c>
      <c r="E89" s="45">
        <v>0</v>
      </c>
      <c r="F89" s="45">
        <v>0</v>
      </c>
      <c r="G89" s="45">
        <v>0</v>
      </c>
      <c r="H89" s="45">
        <v>0</v>
      </c>
      <c r="I89" s="45">
        <v>0</v>
      </c>
      <c r="J89" s="45">
        <v>0</v>
      </c>
      <c r="K89" s="45">
        <v>0</v>
      </c>
      <c r="L89" s="45">
        <v>0</v>
      </c>
      <c r="M89" s="45">
        <v>0</v>
      </c>
      <c r="N89" s="45">
        <v>2.0799686417660723E-8</v>
      </c>
      <c r="O89" s="45">
        <v>2.6790947413868338E-6</v>
      </c>
      <c r="P89" s="45">
        <v>1.0100425404484525E-3</v>
      </c>
      <c r="Q89" s="45">
        <v>2.5947539136872422E-5</v>
      </c>
      <c r="R89" s="45">
        <v>0</v>
      </c>
      <c r="S89" s="45">
        <v>1.0386899740097988E-3</v>
      </c>
    </row>
    <row r="90" spans="1:19">
      <c r="A90" s="88" t="s">
        <v>282</v>
      </c>
      <c r="B90" s="69" t="s">
        <v>130</v>
      </c>
      <c r="C90" s="45">
        <v>0</v>
      </c>
      <c r="D90" s="45">
        <v>0</v>
      </c>
      <c r="E90" s="45">
        <v>0</v>
      </c>
      <c r="F90" s="45">
        <v>0</v>
      </c>
      <c r="G90" s="45">
        <v>0</v>
      </c>
      <c r="H90" s="45">
        <v>0</v>
      </c>
      <c r="I90" s="45">
        <v>0</v>
      </c>
      <c r="J90" s="45">
        <v>0</v>
      </c>
      <c r="K90" s="45">
        <v>0</v>
      </c>
      <c r="L90" s="45">
        <v>0</v>
      </c>
      <c r="M90" s="45">
        <v>0</v>
      </c>
      <c r="N90" s="45">
        <v>0</v>
      </c>
      <c r="O90" s="45">
        <v>0</v>
      </c>
      <c r="P90" s="45">
        <v>0.11400068511352401</v>
      </c>
      <c r="Q90" s="45">
        <v>1.866404009076561E-4</v>
      </c>
      <c r="R90" s="45">
        <v>1.2328471364142501E-4</v>
      </c>
      <c r="S90" s="45">
        <v>0.11431061022807398</v>
      </c>
    </row>
    <row r="91" spans="1:19">
      <c r="A91" s="88" t="s">
        <v>282</v>
      </c>
      <c r="B91" s="69" t="s">
        <v>131</v>
      </c>
      <c r="C91" s="45">
        <v>0</v>
      </c>
      <c r="D91" s="45">
        <v>0</v>
      </c>
      <c r="E91" s="45">
        <v>0</v>
      </c>
      <c r="F91" s="45">
        <v>0</v>
      </c>
      <c r="G91" s="45">
        <v>0</v>
      </c>
      <c r="H91" s="45">
        <v>6.4682014330767479E-3</v>
      </c>
      <c r="I91" s="45">
        <v>0</v>
      </c>
      <c r="J91" s="45">
        <v>0</v>
      </c>
      <c r="K91" s="45">
        <v>0</v>
      </c>
      <c r="L91" s="45">
        <v>0</v>
      </c>
      <c r="M91" s="45">
        <v>1.5395692476616318E-3</v>
      </c>
      <c r="N91" s="45">
        <v>1.0028346437174207E-4</v>
      </c>
      <c r="O91" s="45">
        <v>0</v>
      </c>
      <c r="P91" s="45">
        <v>1.1246725940317504E-2</v>
      </c>
      <c r="Q91" s="45">
        <v>7.3675448994059423E-3</v>
      </c>
      <c r="R91" s="45">
        <v>4.4099973663946912E-4</v>
      </c>
      <c r="S91" s="45">
        <v>2.7163324721470872E-2</v>
      </c>
    </row>
    <row r="92" spans="1:19">
      <c r="A92" s="88" t="s">
        <v>282</v>
      </c>
      <c r="B92" s="69" t="s">
        <v>132</v>
      </c>
      <c r="C92" s="45">
        <v>0</v>
      </c>
      <c r="D92" s="45">
        <v>0</v>
      </c>
      <c r="E92" s="45">
        <v>8.0847309403884515E-2</v>
      </c>
      <c r="F92" s="45">
        <v>0</v>
      </c>
      <c r="G92" s="45">
        <v>0</v>
      </c>
      <c r="H92" s="45">
        <v>0</v>
      </c>
      <c r="I92" s="45">
        <v>0</v>
      </c>
      <c r="J92" s="45">
        <v>0</v>
      </c>
      <c r="K92" s="45">
        <v>0</v>
      </c>
      <c r="L92" s="45">
        <v>0.1293224255503489</v>
      </c>
      <c r="M92" s="45">
        <v>1.7917218084662068E-4</v>
      </c>
      <c r="N92" s="45">
        <v>0</v>
      </c>
      <c r="O92" s="45">
        <v>0</v>
      </c>
      <c r="P92" s="45">
        <v>1.1646502363067412E-3</v>
      </c>
      <c r="Q92" s="45">
        <v>3.1507184417023382E-8</v>
      </c>
      <c r="R92" s="45">
        <v>9.6994249577306846E-3</v>
      </c>
      <c r="S92" s="45">
        <v>0.22121301383631931</v>
      </c>
    </row>
    <row r="93" spans="1:19">
      <c r="A93" s="88" t="s">
        <v>282</v>
      </c>
      <c r="B93" s="69" t="s">
        <v>133</v>
      </c>
      <c r="C93" s="45">
        <v>0</v>
      </c>
      <c r="D93" s="45">
        <v>0</v>
      </c>
      <c r="E93" s="45">
        <v>0</v>
      </c>
      <c r="F93" s="45">
        <v>0</v>
      </c>
      <c r="G93" s="45">
        <v>0</v>
      </c>
      <c r="H93" s="45">
        <v>0</v>
      </c>
      <c r="I93" s="45">
        <v>0</v>
      </c>
      <c r="J93" s="45">
        <v>0</v>
      </c>
      <c r="K93" s="45">
        <v>0</v>
      </c>
      <c r="L93" s="45">
        <v>0</v>
      </c>
      <c r="M93" s="45">
        <v>0</v>
      </c>
      <c r="N93" s="45">
        <v>0</v>
      </c>
      <c r="O93" s="45">
        <v>4.3260881939422013E-4</v>
      </c>
      <c r="P93" s="45">
        <v>3.5073548652064801E-6</v>
      </c>
      <c r="Q93" s="45">
        <v>0</v>
      </c>
      <c r="R93" s="45">
        <v>2.7878551360771553E-5</v>
      </c>
      <c r="S93" s="45">
        <v>4.639947256208643E-4</v>
      </c>
    </row>
    <row r="94" spans="1:19">
      <c r="A94" s="88" t="s">
        <v>282</v>
      </c>
      <c r="B94" s="69" t="s">
        <v>134</v>
      </c>
      <c r="C94" s="45">
        <v>0</v>
      </c>
      <c r="D94" s="45">
        <v>0</v>
      </c>
      <c r="E94" s="45">
        <v>0</v>
      </c>
      <c r="F94" s="45">
        <v>0</v>
      </c>
      <c r="G94" s="45">
        <v>0</v>
      </c>
      <c r="H94" s="45">
        <v>0</v>
      </c>
      <c r="I94" s="45">
        <v>0</v>
      </c>
      <c r="J94" s="45">
        <v>1.6420958307561406E-5</v>
      </c>
      <c r="K94" s="45">
        <v>0</v>
      </c>
      <c r="L94" s="45">
        <v>0</v>
      </c>
      <c r="M94" s="45">
        <v>3.8366243125764754E-4</v>
      </c>
      <c r="N94" s="45">
        <v>0</v>
      </c>
      <c r="O94" s="45">
        <v>5.6925262872078441E-3</v>
      </c>
      <c r="P94" s="45">
        <v>4.9710264595894671E-3</v>
      </c>
      <c r="Q94" s="45">
        <v>0</v>
      </c>
      <c r="R94" s="45">
        <v>0</v>
      </c>
      <c r="S94" s="45">
        <v>1.1063636136356081E-2</v>
      </c>
    </row>
    <row r="95" spans="1:19">
      <c r="A95" s="88" t="s">
        <v>282</v>
      </c>
      <c r="B95" s="69" t="s">
        <v>135</v>
      </c>
      <c r="C95" s="45">
        <v>0</v>
      </c>
      <c r="D95" s="45">
        <v>0</v>
      </c>
      <c r="E95" s="45">
        <v>0</v>
      </c>
      <c r="F95" s="45">
        <v>0</v>
      </c>
      <c r="G95" s="45">
        <v>0</v>
      </c>
      <c r="H95" s="45">
        <v>0</v>
      </c>
      <c r="I95" s="45">
        <v>0</v>
      </c>
      <c r="J95" s="45">
        <v>0</v>
      </c>
      <c r="K95" s="45">
        <v>0</v>
      </c>
      <c r="L95" s="45">
        <v>0</v>
      </c>
      <c r="M95" s="45">
        <v>1.341109670747187E-4</v>
      </c>
      <c r="N95" s="45">
        <v>0</v>
      </c>
      <c r="O95" s="45">
        <v>2.7406298218846104E-5</v>
      </c>
      <c r="P95" s="45">
        <v>0</v>
      </c>
      <c r="Q95" s="45">
        <v>0</v>
      </c>
      <c r="R95" s="45">
        <v>1.2477661561653974E-3</v>
      </c>
      <c r="S95" s="45">
        <v>1.4092834214665118E-3</v>
      </c>
    </row>
    <row r="96" spans="1:19">
      <c r="A96" s="88" t="s">
        <v>282</v>
      </c>
      <c r="B96" s="69" t="s">
        <v>136</v>
      </c>
      <c r="C96" s="45">
        <v>0</v>
      </c>
      <c r="D96" s="45">
        <v>0</v>
      </c>
      <c r="E96" s="45">
        <v>0</v>
      </c>
      <c r="F96" s="45">
        <v>0</v>
      </c>
      <c r="G96" s="45">
        <v>0</v>
      </c>
      <c r="H96" s="45">
        <v>0</v>
      </c>
      <c r="I96" s="45">
        <v>0</v>
      </c>
      <c r="J96" s="45">
        <v>0</v>
      </c>
      <c r="K96" s="45">
        <v>0</v>
      </c>
      <c r="L96" s="45">
        <v>0</v>
      </c>
      <c r="M96" s="45">
        <v>7.222403148343659E-5</v>
      </c>
      <c r="N96" s="45">
        <v>0</v>
      </c>
      <c r="O96" s="45">
        <v>0</v>
      </c>
      <c r="P96" s="45">
        <v>0</v>
      </c>
      <c r="Q96" s="45">
        <v>2.5170960194786929E-2</v>
      </c>
      <c r="R96" s="45">
        <v>1.6615133101169022E-2</v>
      </c>
      <c r="S96" s="45">
        <v>4.1858317327438499E-2</v>
      </c>
    </row>
    <row r="97" spans="1:19">
      <c r="A97" s="88" t="s">
        <v>282</v>
      </c>
      <c r="B97" s="69" t="s">
        <v>137</v>
      </c>
      <c r="C97" s="45">
        <v>0</v>
      </c>
      <c r="D97" s="45">
        <v>0</v>
      </c>
      <c r="E97" s="45">
        <v>0</v>
      </c>
      <c r="F97" s="45">
        <v>0</v>
      </c>
      <c r="G97" s="45">
        <v>0</v>
      </c>
      <c r="H97" s="45">
        <v>0</v>
      </c>
      <c r="I97" s="45">
        <v>0</v>
      </c>
      <c r="J97" s="45">
        <v>0</v>
      </c>
      <c r="K97" s="45">
        <v>0</v>
      </c>
      <c r="L97" s="45">
        <v>0</v>
      </c>
      <c r="M97" s="45">
        <v>2.9409104530664365E-4</v>
      </c>
      <c r="N97" s="45">
        <v>1.0871545831762752E-2</v>
      </c>
      <c r="O97" s="45">
        <v>0</v>
      </c>
      <c r="P97" s="45">
        <v>8.36416989109523E-4</v>
      </c>
      <c r="Q97" s="45">
        <v>0</v>
      </c>
      <c r="R97" s="45">
        <v>1.9449282221728481E-4</v>
      </c>
      <c r="S97" s="45">
        <v>1.2196546688400645E-2</v>
      </c>
    </row>
    <row r="98" spans="1:19">
      <c r="A98" s="88" t="s">
        <v>282</v>
      </c>
      <c r="B98" s="69" t="s">
        <v>138</v>
      </c>
      <c r="C98" s="45">
        <v>0</v>
      </c>
      <c r="D98" s="45">
        <v>0</v>
      </c>
      <c r="E98" s="45">
        <v>0</v>
      </c>
      <c r="F98" s="45">
        <v>0</v>
      </c>
      <c r="G98" s="45">
        <v>0</v>
      </c>
      <c r="H98" s="45">
        <v>0</v>
      </c>
      <c r="I98" s="45">
        <v>0</v>
      </c>
      <c r="J98" s="45">
        <v>0</v>
      </c>
      <c r="K98" s="45">
        <v>0</v>
      </c>
      <c r="L98" s="45">
        <v>5.4198608978452967E-3</v>
      </c>
      <c r="M98" s="45">
        <v>4.0686190568930414E-3</v>
      </c>
      <c r="N98" s="45">
        <v>0</v>
      </c>
      <c r="O98" s="45">
        <v>0</v>
      </c>
      <c r="P98" s="45">
        <v>4.0559033267353328E-3</v>
      </c>
      <c r="Q98" s="45">
        <v>4.1252986192041874E-3</v>
      </c>
      <c r="R98" s="45">
        <v>1.08334233385321E-3</v>
      </c>
      <c r="S98" s="45">
        <v>1.8753024234513305E-2</v>
      </c>
    </row>
    <row r="99" spans="1:19">
      <c r="A99" s="88" t="s">
        <v>282</v>
      </c>
      <c r="B99" s="69" t="s">
        <v>139</v>
      </c>
      <c r="C99" s="45">
        <v>0</v>
      </c>
      <c r="D99" s="45">
        <v>0</v>
      </c>
      <c r="E99" s="45">
        <v>0</v>
      </c>
      <c r="F99" s="45">
        <v>0</v>
      </c>
      <c r="G99" s="45">
        <v>0</v>
      </c>
      <c r="H99" s="45">
        <v>0</v>
      </c>
      <c r="I99" s="45">
        <v>0</v>
      </c>
      <c r="J99" s="45">
        <v>0</v>
      </c>
      <c r="K99" s="45">
        <v>7.2260071398655423E-3</v>
      </c>
      <c r="L99" s="45">
        <v>0</v>
      </c>
      <c r="M99" s="45">
        <v>0</v>
      </c>
      <c r="N99" s="45">
        <v>5.1509831761569203E-3</v>
      </c>
      <c r="O99" s="45">
        <v>0</v>
      </c>
      <c r="P99" s="45">
        <v>2.2504445589415667E-2</v>
      </c>
      <c r="Q99" s="45">
        <v>1.2139162729800645E-3</v>
      </c>
      <c r="R99" s="45">
        <v>1.9379773789296451E-5</v>
      </c>
      <c r="S99" s="45">
        <v>3.6114731952210377E-2</v>
      </c>
    </row>
    <row r="100" spans="1:19">
      <c r="A100" s="88" t="s">
        <v>282</v>
      </c>
      <c r="B100" s="69" t="s">
        <v>140</v>
      </c>
      <c r="C100" s="45">
        <v>0</v>
      </c>
      <c r="D100" s="45">
        <v>0</v>
      </c>
      <c r="E100" s="45">
        <v>0</v>
      </c>
      <c r="F100" s="45">
        <v>0</v>
      </c>
      <c r="G100" s="45">
        <v>0</v>
      </c>
      <c r="H100" s="45">
        <v>0</v>
      </c>
      <c r="I100" s="45">
        <v>0</v>
      </c>
      <c r="J100" s="45">
        <v>0</v>
      </c>
      <c r="K100" s="45">
        <v>0</v>
      </c>
      <c r="L100" s="45">
        <v>0</v>
      </c>
      <c r="M100" s="45">
        <v>2.0242055642327728E-5</v>
      </c>
      <c r="N100" s="45">
        <v>0</v>
      </c>
      <c r="O100" s="45">
        <v>0</v>
      </c>
      <c r="P100" s="45">
        <v>2.5953577612725098E-4</v>
      </c>
      <c r="Q100" s="45">
        <v>0</v>
      </c>
      <c r="R100" s="45">
        <v>1.2019372610296841E-3</v>
      </c>
      <c r="S100" s="45">
        <v>1.4817150927939338E-3</v>
      </c>
    </row>
    <row r="101" spans="1:19">
      <c r="A101" s="88" t="s">
        <v>282</v>
      </c>
      <c r="B101" s="69" t="s">
        <v>141</v>
      </c>
      <c r="C101" s="45">
        <v>0</v>
      </c>
      <c r="D101" s="45">
        <v>0</v>
      </c>
      <c r="E101" s="45">
        <v>1.3247955188631089E-3</v>
      </c>
      <c r="F101" s="45">
        <v>0</v>
      </c>
      <c r="G101" s="45">
        <v>0</v>
      </c>
      <c r="H101" s="45">
        <v>0</v>
      </c>
      <c r="I101" s="45">
        <v>0</v>
      </c>
      <c r="J101" s="45">
        <v>0</v>
      </c>
      <c r="K101" s="45">
        <v>0.3910704742004163</v>
      </c>
      <c r="L101" s="45">
        <v>0</v>
      </c>
      <c r="M101" s="45">
        <v>2.0742307279775218E-5</v>
      </c>
      <c r="N101" s="45">
        <v>0</v>
      </c>
      <c r="O101" s="45">
        <v>0</v>
      </c>
      <c r="P101" s="45">
        <v>1.2267014187195002E-4</v>
      </c>
      <c r="Q101" s="45">
        <v>1.062500910400388E-4</v>
      </c>
      <c r="R101" s="45">
        <v>0</v>
      </c>
      <c r="S101" s="45">
        <v>0.39264493225950048</v>
      </c>
    </row>
    <row r="102" spans="1:19">
      <c r="A102" s="88" t="s">
        <v>282</v>
      </c>
      <c r="B102" s="69" t="s">
        <v>142</v>
      </c>
      <c r="C102" s="45">
        <v>6.9582995070440745E-3</v>
      </c>
      <c r="D102" s="45">
        <v>3.1987549594880704E-5</v>
      </c>
      <c r="E102" s="45">
        <v>0</v>
      </c>
      <c r="F102" s="45">
        <v>0</v>
      </c>
      <c r="G102" s="45">
        <v>0</v>
      </c>
      <c r="H102" s="45">
        <v>0</v>
      </c>
      <c r="I102" s="45">
        <v>0</v>
      </c>
      <c r="J102" s="45">
        <v>0</v>
      </c>
      <c r="K102" s="45">
        <v>0.23773156736682255</v>
      </c>
      <c r="L102" s="45">
        <v>0</v>
      </c>
      <c r="M102" s="45">
        <v>0</v>
      </c>
      <c r="N102" s="45">
        <v>3.5969329383618742E-2</v>
      </c>
      <c r="O102" s="45">
        <v>4.3923766363440642E-4</v>
      </c>
      <c r="P102" s="45">
        <v>3.7925336946145194E-3</v>
      </c>
      <c r="Q102" s="45">
        <v>0</v>
      </c>
      <c r="R102" s="45">
        <v>-3.5527136788005009E-15</v>
      </c>
      <c r="S102" s="45">
        <v>0.28492295516531385</v>
      </c>
    </row>
    <row r="103" spans="1:19">
      <c r="A103" s="88" t="s">
        <v>282</v>
      </c>
      <c r="B103" s="69" t="s">
        <v>143</v>
      </c>
      <c r="C103" s="45">
        <v>0</v>
      </c>
      <c r="D103" s="45">
        <v>0</v>
      </c>
      <c r="E103" s="45">
        <v>0</v>
      </c>
      <c r="F103" s="45">
        <v>0</v>
      </c>
      <c r="G103" s="45">
        <v>0</v>
      </c>
      <c r="H103" s="45">
        <v>0</v>
      </c>
      <c r="I103" s="45">
        <v>0</v>
      </c>
      <c r="J103" s="45">
        <v>0</v>
      </c>
      <c r="K103" s="45">
        <v>0</v>
      </c>
      <c r="L103" s="45">
        <v>0</v>
      </c>
      <c r="M103" s="45">
        <v>0</v>
      </c>
      <c r="N103" s="45">
        <v>0</v>
      </c>
      <c r="O103" s="45">
        <v>0</v>
      </c>
      <c r="P103" s="45">
        <v>5.6640837174875003E-3</v>
      </c>
      <c r="Q103" s="45">
        <v>5.698649759953156E-4</v>
      </c>
      <c r="R103" s="45">
        <v>0</v>
      </c>
      <c r="S103" s="45">
        <v>6.233948693463276E-3</v>
      </c>
    </row>
    <row r="104" spans="1:19">
      <c r="A104" s="88" t="s">
        <v>282</v>
      </c>
      <c r="B104" s="69" t="s">
        <v>144</v>
      </c>
      <c r="C104" s="45">
        <v>0</v>
      </c>
      <c r="D104" s="45">
        <v>0</v>
      </c>
      <c r="E104" s="45">
        <v>0</v>
      </c>
      <c r="F104" s="45">
        <v>0</v>
      </c>
      <c r="G104" s="45">
        <v>0.35732589877626353</v>
      </c>
      <c r="H104" s="45">
        <v>0</v>
      </c>
      <c r="I104" s="45">
        <v>0</v>
      </c>
      <c r="J104" s="45">
        <v>0</v>
      </c>
      <c r="K104" s="45">
        <v>0</v>
      </c>
      <c r="L104" s="45">
        <v>0</v>
      </c>
      <c r="M104" s="45">
        <v>1.3668921800338296E-2</v>
      </c>
      <c r="N104" s="45">
        <v>8.8357806184991006E-4</v>
      </c>
      <c r="O104" s="45">
        <v>2.0306618336156657E-3</v>
      </c>
      <c r="P104" s="45">
        <v>3.1562338181707617E-3</v>
      </c>
      <c r="Q104" s="45">
        <v>8.7609007336730826E-4</v>
      </c>
      <c r="R104" s="45">
        <v>4.5415271543021163E-3</v>
      </c>
      <c r="S104" s="45">
        <v>0.38248291151792557</v>
      </c>
    </row>
    <row r="105" spans="1:19">
      <c r="A105" s="88" t="s">
        <v>282</v>
      </c>
      <c r="B105" s="69" t="s">
        <v>145</v>
      </c>
      <c r="C105" s="45">
        <v>0</v>
      </c>
      <c r="D105" s="45">
        <v>0</v>
      </c>
      <c r="E105" s="45">
        <v>2.052368379559133E-3</v>
      </c>
      <c r="F105" s="45">
        <v>0</v>
      </c>
      <c r="G105" s="45">
        <v>0</v>
      </c>
      <c r="H105" s="45">
        <v>0</v>
      </c>
      <c r="I105" s="45">
        <v>0</v>
      </c>
      <c r="J105" s="45">
        <v>0</v>
      </c>
      <c r="K105" s="45">
        <v>0</v>
      </c>
      <c r="L105" s="45">
        <v>0</v>
      </c>
      <c r="M105" s="45">
        <v>6.5327620166755196E-6</v>
      </c>
      <c r="N105" s="45">
        <v>8.2133161427577761E-7</v>
      </c>
      <c r="O105" s="45">
        <v>0</v>
      </c>
      <c r="P105" s="45">
        <v>0.12178458900024047</v>
      </c>
      <c r="Q105" s="45">
        <v>1.0965299885512536E-4</v>
      </c>
      <c r="R105" s="45">
        <v>0</v>
      </c>
      <c r="S105" s="45">
        <v>0.12395396447226403</v>
      </c>
    </row>
    <row r="106" spans="1:19">
      <c r="A106" s="88" t="s">
        <v>282</v>
      </c>
      <c r="B106" s="69" t="s">
        <v>146</v>
      </c>
      <c r="C106" s="45">
        <v>0</v>
      </c>
      <c r="D106" s="45">
        <v>0</v>
      </c>
      <c r="E106" s="45">
        <v>0</v>
      </c>
      <c r="F106" s="45">
        <v>0</v>
      </c>
      <c r="G106" s="45">
        <v>0</v>
      </c>
      <c r="H106" s="45">
        <v>0</v>
      </c>
      <c r="I106" s="45">
        <v>0</v>
      </c>
      <c r="J106" s="45">
        <v>0</v>
      </c>
      <c r="K106" s="45">
        <v>0</v>
      </c>
      <c r="L106" s="45">
        <v>0</v>
      </c>
      <c r="M106" s="45">
        <v>2.7336136092515062E-6</v>
      </c>
      <c r="N106" s="45">
        <v>4.899266745095332E-5</v>
      </c>
      <c r="O106" s="45">
        <v>0</v>
      </c>
      <c r="P106" s="45">
        <v>2.8342552822326894E-3</v>
      </c>
      <c r="Q106" s="45">
        <v>6.4617958668637954E-3</v>
      </c>
      <c r="R106" s="45">
        <v>6.6599780442544443E-5</v>
      </c>
      <c r="S106" s="45">
        <v>9.4143772106178858E-3</v>
      </c>
    </row>
    <row r="107" spans="1:19">
      <c r="A107" s="88" t="s">
        <v>282</v>
      </c>
      <c r="B107" s="69" t="s">
        <v>147</v>
      </c>
      <c r="C107" s="45">
        <v>0</v>
      </c>
      <c r="D107" s="45">
        <v>0</v>
      </c>
      <c r="E107" s="45">
        <v>0</v>
      </c>
      <c r="F107" s="45">
        <v>0</v>
      </c>
      <c r="G107" s="45">
        <v>0</v>
      </c>
      <c r="H107" s="45">
        <v>0</v>
      </c>
      <c r="I107" s="45">
        <v>0</v>
      </c>
      <c r="J107" s="45">
        <v>0</v>
      </c>
      <c r="K107" s="45">
        <v>0</v>
      </c>
      <c r="L107" s="45">
        <v>6.4578647478310103E-2</v>
      </c>
      <c r="M107" s="45">
        <v>8.7343562246271489E-3</v>
      </c>
      <c r="N107" s="45">
        <v>4.7332325783244755E-6</v>
      </c>
      <c r="O107" s="45">
        <v>0</v>
      </c>
      <c r="P107" s="45">
        <v>5.1460196291159832E-3</v>
      </c>
      <c r="Q107" s="45">
        <v>0</v>
      </c>
      <c r="R107" s="45">
        <v>0</v>
      </c>
      <c r="S107" s="45">
        <v>7.8463756564630671E-2</v>
      </c>
    </row>
    <row r="108" spans="1:19">
      <c r="A108" s="88" t="s">
        <v>282</v>
      </c>
      <c r="B108" s="69" t="s">
        <v>148</v>
      </c>
      <c r="C108" s="45">
        <v>0</v>
      </c>
      <c r="D108" s="45">
        <v>0</v>
      </c>
      <c r="E108" s="45">
        <v>0</v>
      </c>
      <c r="F108" s="45">
        <v>0</v>
      </c>
      <c r="G108" s="45">
        <v>0</v>
      </c>
      <c r="H108" s="45">
        <v>0</v>
      </c>
      <c r="I108" s="45">
        <v>0</v>
      </c>
      <c r="J108" s="45">
        <v>0</v>
      </c>
      <c r="K108" s="45">
        <v>0</v>
      </c>
      <c r="L108" s="45">
        <v>0</v>
      </c>
      <c r="M108" s="45">
        <v>1.3128504213533176E-4</v>
      </c>
      <c r="N108" s="45">
        <v>0</v>
      </c>
      <c r="O108" s="45">
        <v>8.9282883891428355E-5</v>
      </c>
      <c r="P108" s="45">
        <v>1.3776092732165068E-4</v>
      </c>
      <c r="Q108" s="45">
        <v>0</v>
      </c>
      <c r="R108" s="45">
        <v>0</v>
      </c>
      <c r="S108" s="45">
        <v>3.5832885335196352E-4</v>
      </c>
    </row>
    <row r="109" spans="1:19">
      <c r="A109" s="88" t="s">
        <v>282</v>
      </c>
      <c r="B109" s="69" t="s">
        <v>149</v>
      </c>
      <c r="C109" s="45">
        <v>0</v>
      </c>
      <c r="D109" s="45">
        <v>0</v>
      </c>
      <c r="E109" s="45">
        <v>0</v>
      </c>
      <c r="F109" s="45">
        <v>1.2730291350308676E-2</v>
      </c>
      <c r="G109" s="45">
        <v>0</v>
      </c>
      <c r="H109" s="45">
        <v>0</v>
      </c>
      <c r="I109" s="45">
        <v>0</v>
      </c>
      <c r="J109" s="45">
        <v>0</v>
      </c>
      <c r="K109" s="45">
        <v>0</v>
      </c>
      <c r="L109" s="45">
        <v>0</v>
      </c>
      <c r="M109" s="45">
        <v>1.4512346543771315E-4</v>
      </c>
      <c r="N109" s="45">
        <v>0</v>
      </c>
      <c r="O109" s="45">
        <v>5.3357750167948303E-4</v>
      </c>
      <c r="P109" s="45">
        <v>0</v>
      </c>
      <c r="Q109" s="45">
        <v>2.8015609973923716E-3</v>
      </c>
      <c r="R109" s="45">
        <v>0</v>
      </c>
      <c r="S109" s="45">
        <v>1.6210553314820686E-2</v>
      </c>
    </row>
    <row r="110" spans="1:19">
      <c r="A110" s="88" t="s">
        <v>282</v>
      </c>
      <c r="B110" s="69" t="s">
        <v>150</v>
      </c>
      <c r="C110" s="45">
        <v>0</v>
      </c>
      <c r="D110" s="45">
        <v>0</v>
      </c>
      <c r="E110" s="45">
        <v>0</v>
      </c>
      <c r="F110" s="45">
        <v>0</v>
      </c>
      <c r="G110" s="45">
        <v>0</v>
      </c>
      <c r="H110" s="45">
        <v>0</v>
      </c>
      <c r="I110" s="45">
        <v>0</v>
      </c>
      <c r="J110" s="45">
        <v>0</v>
      </c>
      <c r="K110" s="45">
        <v>0</v>
      </c>
      <c r="L110" s="45">
        <v>0</v>
      </c>
      <c r="M110" s="45">
        <v>2.2891905834623749E-2</v>
      </c>
      <c r="N110" s="45">
        <v>8.0504558756926414E-3</v>
      </c>
      <c r="O110" s="45">
        <v>0</v>
      </c>
      <c r="P110" s="45">
        <v>8.4959557986685752E-4</v>
      </c>
      <c r="Q110" s="45">
        <v>0</v>
      </c>
      <c r="R110" s="45">
        <v>0</v>
      </c>
      <c r="S110" s="45">
        <v>3.1791957290195683E-2</v>
      </c>
    </row>
    <row r="111" spans="1:19">
      <c r="A111" s="88" t="s">
        <v>282</v>
      </c>
      <c r="B111" s="69" t="s">
        <v>151</v>
      </c>
      <c r="C111" s="45">
        <v>0</v>
      </c>
      <c r="D111" s="45">
        <v>0</v>
      </c>
      <c r="E111" s="45">
        <v>0</v>
      </c>
      <c r="F111" s="45">
        <v>0</v>
      </c>
      <c r="G111" s="45">
        <v>0</v>
      </c>
      <c r="H111" s="45">
        <v>0</v>
      </c>
      <c r="I111" s="45">
        <v>0</v>
      </c>
      <c r="J111" s="45">
        <v>0</v>
      </c>
      <c r="K111" s="45">
        <v>0</v>
      </c>
      <c r="L111" s="45">
        <v>0</v>
      </c>
      <c r="M111" s="45">
        <v>2.7898903748688753E-2</v>
      </c>
      <c r="N111" s="45">
        <v>0</v>
      </c>
      <c r="O111" s="45">
        <v>0</v>
      </c>
      <c r="P111" s="45">
        <v>0</v>
      </c>
      <c r="Q111" s="45">
        <v>1.280512308286319E-2</v>
      </c>
      <c r="R111" s="45">
        <v>0</v>
      </c>
      <c r="S111" s="45">
        <v>4.0704026831534179E-2</v>
      </c>
    </row>
    <row r="112" spans="1:19">
      <c r="A112" s="88" t="s">
        <v>282</v>
      </c>
      <c r="B112" s="69" t="s">
        <v>152</v>
      </c>
      <c r="C112" s="45">
        <v>0</v>
      </c>
      <c r="D112" s="45">
        <v>0</v>
      </c>
      <c r="E112" s="45">
        <v>0</v>
      </c>
      <c r="F112" s="45">
        <v>0</v>
      </c>
      <c r="G112" s="45">
        <v>0</v>
      </c>
      <c r="H112" s="45">
        <v>0</v>
      </c>
      <c r="I112" s="45">
        <v>0</v>
      </c>
      <c r="J112" s="45">
        <v>0</v>
      </c>
      <c r="K112" s="45">
        <v>5.5793950446037854E-2</v>
      </c>
      <c r="L112" s="45">
        <v>0</v>
      </c>
      <c r="M112" s="45">
        <v>9.1532540835714826E-7</v>
      </c>
      <c r="N112" s="45">
        <v>0</v>
      </c>
      <c r="O112" s="45">
        <v>0</v>
      </c>
      <c r="P112" s="45">
        <v>5.9376640059021213E-3</v>
      </c>
      <c r="Q112" s="45">
        <v>2.1508882818821462E-5</v>
      </c>
      <c r="R112" s="45">
        <v>0</v>
      </c>
      <c r="S112" s="45">
        <v>6.1754038660168931E-2</v>
      </c>
    </row>
    <row r="113" spans="1:19">
      <c r="A113" s="88" t="s">
        <v>282</v>
      </c>
      <c r="B113" s="69" t="s">
        <v>153</v>
      </c>
      <c r="C113" s="45">
        <v>0</v>
      </c>
      <c r="D113" s="45">
        <v>5.2853541132571014E-2</v>
      </c>
      <c r="E113" s="45">
        <v>0</v>
      </c>
      <c r="F113" s="45">
        <v>0</v>
      </c>
      <c r="G113" s="45">
        <v>0</v>
      </c>
      <c r="H113" s="45">
        <v>0</v>
      </c>
      <c r="I113" s="45">
        <v>0</v>
      </c>
      <c r="J113" s="45">
        <v>0</v>
      </c>
      <c r="K113" s="45">
        <v>0</v>
      </c>
      <c r="L113" s="45">
        <v>0</v>
      </c>
      <c r="M113" s="45">
        <v>2.3264101486555333E-3</v>
      </c>
      <c r="N113" s="45">
        <v>0</v>
      </c>
      <c r="O113" s="45">
        <v>0</v>
      </c>
      <c r="P113" s="45">
        <v>1.0605449674017109E-7</v>
      </c>
      <c r="Q113" s="45">
        <v>0</v>
      </c>
      <c r="R113" s="45">
        <v>5.6256515989616673E-5</v>
      </c>
      <c r="S113" s="45">
        <v>5.523631385172223E-2</v>
      </c>
    </row>
    <row r="114" spans="1:19">
      <c r="A114" s="88" t="s">
        <v>282</v>
      </c>
      <c r="B114" s="69" t="s">
        <v>154</v>
      </c>
      <c r="C114" s="45">
        <v>0</v>
      </c>
      <c r="D114" s="45">
        <v>0</v>
      </c>
      <c r="E114" s="45">
        <v>0</v>
      </c>
      <c r="F114" s="45">
        <v>0</v>
      </c>
      <c r="G114" s="45">
        <v>0</v>
      </c>
      <c r="H114" s="45">
        <v>0</v>
      </c>
      <c r="I114" s="45">
        <v>0</v>
      </c>
      <c r="J114" s="45">
        <v>0</v>
      </c>
      <c r="K114" s="45">
        <v>0</v>
      </c>
      <c r="L114" s="45">
        <v>0</v>
      </c>
      <c r="M114" s="45">
        <v>0</v>
      </c>
      <c r="N114" s="45">
        <v>0</v>
      </c>
      <c r="O114" s="45">
        <v>0</v>
      </c>
      <c r="P114" s="45">
        <v>1.0261662339292599E-2</v>
      </c>
      <c r="Q114" s="45">
        <v>0</v>
      </c>
      <c r="R114" s="45">
        <v>0</v>
      </c>
      <c r="S114" s="45">
        <v>1.0261662339289046E-2</v>
      </c>
    </row>
    <row r="115" spans="1:19">
      <c r="A115" s="88" t="s">
        <v>282</v>
      </c>
      <c r="B115" s="69" t="s">
        <v>155</v>
      </c>
      <c r="C115" s="45">
        <v>0</v>
      </c>
      <c r="D115" s="45">
        <v>0</v>
      </c>
      <c r="E115" s="45">
        <v>0</v>
      </c>
      <c r="F115" s="45">
        <v>0</v>
      </c>
      <c r="G115" s="45">
        <v>0</v>
      </c>
      <c r="H115" s="45">
        <v>0</v>
      </c>
      <c r="I115" s="45">
        <v>0</v>
      </c>
      <c r="J115" s="45">
        <v>0</v>
      </c>
      <c r="K115" s="45">
        <v>0</v>
      </c>
      <c r="L115" s="45">
        <v>0</v>
      </c>
      <c r="M115" s="45">
        <v>2.9432642562038147E-2</v>
      </c>
      <c r="N115" s="45">
        <v>4.8481065109129418E-5</v>
      </c>
      <c r="O115" s="45">
        <v>0</v>
      </c>
      <c r="P115" s="45">
        <v>0</v>
      </c>
      <c r="Q115" s="45">
        <v>0</v>
      </c>
      <c r="R115" s="45">
        <v>0</v>
      </c>
      <c r="S115" s="45">
        <v>2.9481123627149941E-2</v>
      </c>
    </row>
    <row r="116" spans="1:19">
      <c r="A116" s="88" t="s">
        <v>282</v>
      </c>
      <c r="B116" s="69" t="s">
        <v>156</v>
      </c>
      <c r="C116" s="45">
        <v>0</v>
      </c>
      <c r="D116" s="45">
        <v>0</v>
      </c>
      <c r="E116" s="45">
        <v>0</v>
      </c>
      <c r="F116" s="45">
        <v>0</v>
      </c>
      <c r="G116" s="45">
        <v>0</v>
      </c>
      <c r="H116" s="45">
        <v>0</v>
      </c>
      <c r="I116" s="45">
        <v>0</v>
      </c>
      <c r="J116" s="45">
        <v>0</v>
      </c>
      <c r="K116" s="45">
        <v>0</v>
      </c>
      <c r="L116" s="45">
        <v>0</v>
      </c>
      <c r="M116" s="45">
        <v>0</v>
      </c>
      <c r="N116" s="45">
        <v>3.3258461300533781E-6</v>
      </c>
      <c r="O116" s="45">
        <v>0</v>
      </c>
      <c r="P116" s="45">
        <v>7.9116122372102637E-3</v>
      </c>
      <c r="Q116" s="45">
        <v>3.504136255596535E-4</v>
      </c>
      <c r="R116" s="45">
        <v>9.8472759368917195E-6</v>
      </c>
      <c r="S116" s="45">
        <v>8.2751989848190988E-3</v>
      </c>
    </row>
    <row r="117" spans="1:19">
      <c r="A117" s="88" t="s">
        <v>282</v>
      </c>
      <c r="B117" s="69" t="s">
        <v>157</v>
      </c>
      <c r="C117" s="45">
        <v>0</v>
      </c>
      <c r="D117" s="45">
        <v>0</v>
      </c>
      <c r="E117" s="45">
        <v>0</v>
      </c>
      <c r="F117" s="45">
        <v>0</v>
      </c>
      <c r="G117" s="45">
        <v>0</v>
      </c>
      <c r="H117" s="45">
        <v>0</v>
      </c>
      <c r="I117" s="45">
        <v>0</v>
      </c>
      <c r="J117" s="45">
        <v>0</v>
      </c>
      <c r="K117" s="45">
        <v>0.1126172188669825</v>
      </c>
      <c r="L117" s="45">
        <v>0</v>
      </c>
      <c r="M117" s="45">
        <v>0</v>
      </c>
      <c r="N117" s="45">
        <v>0</v>
      </c>
      <c r="O117" s="45">
        <v>2.0215389275213269E-5</v>
      </c>
      <c r="P117" s="45">
        <v>1.4445072259501757E-2</v>
      </c>
      <c r="Q117" s="45">
        <v>0</v>
      </c>
      <c r="R117" s="45">
        <v>1.4026228198495971E-3</v>
      </c>
      <c r="S117" s="45">
        <v>0.12848512933561551</v>
      </c>
    </row>
    <row r="118" spans="1:19">
      <c r="A118" s="88" t="s">
        <v>282</v>
      </c>
      <c r="B118" s="69" t="s">
        <v>158</v>
      </c>
      <c r="C118" s="45">
        <v>0</v>
      </c>
      <c r="D118" s="45">
        <v>0</v>
      </c>
      <c r="E118" s="45">
        <v>7.1851389991106629E-6</v>
      </c>
      <c r="F118" s="45">
        <v>0</v>
      </c>
      <c r="G118" s="45">
        <v>0</v>
      </c>
      <c r="H118" s="45">
        <v>0</v>
      </c>
      <c r="I118" s="45">
        <v>0</v>
      </c>
      <c r="J118" s="45">
        <v>0</v>
      </c>
      <c r="K118" s="45">
        <v>0</v>
      </c>
      <c r="L118" s="45">
        <v>0</v>
      </c>
      <c r="M118" s="45">
        <v>0</v>
      </c>
      <c r="N118" s="45">
        <v>3.7891467780069021E-3</v>
      </c>
      <c r="O118" s="45">
        <v>0</v>
      </c>
      <c r="P118" s="45">
        <v>1.896948792655806E-2</v>
      </c>
      <c r="Q118" s="45">
        <v>0</v>
      </c>
      <c r="R118" s="45">
        <v>9.5515441572047166E-5</v>
      </c>
      <c r="S118" s="45">
        <v>2.2861335285128348E-2</v>
      </c>
    </row>
    <row r="119" spans="1:19">
      <c r="A119" s="88" t="s">
        <v>282</v>
      </c>
      <c r="B119" s="69" t="s">
        <v>159</v>
      </c>
      <c r="C119" s="45">
        <v>0</v>
      </c>
      <c r="D119" s="45">
        <v>0</v>
      </c>
      <c r="E119" s="45">
        <v>0</v>
      </c>
      <c r="F119" s="45">
        <v>0</v>
      </c>
      <c r="G119" s="45">
        <v>0</v>
      </c>
      <c r="H119" s="45">
        <v>0</v>
      </c>
      <c r="I119" s="45">
        <v>0</v>
      </c>
      <c r="J119" s="45">
        <v>0</v>
      </c>
      <c r="K119" s="45">
        <v>0</v>
      </c>
      <c r="L119" s="45">
        <v>0</v>
      </c>
      <c r="M119" s="45">
        <v>2.1879501076872643E-2</v>
      </c>
      <c r="N119" s="45">
        <v>9.982800312613449E-6</v>
      </c>
      <c r="O119" s="45">
        <v>0</v>
      </c>
      <c r="P119" s="45">
        <v>4.3624977504528317E-2</v>
      </c>
      <c r="Q119" s="45">
        <v>0</v>
      </c>
      <c r="R119" s="45">
        <v>5.0383928213548757E-4</v>
      </c>
      <c r="S119" s="45">
        <v>6.6018300663856166E-2</v>
      </c>
    </row>
    <row r="120" spans="1:19">
      <c r="A120" s="88" t="s">
        <v>282</v>
      </c>
      <c r="B120" s="69" t="s">
        <v>160</v>
      </c>
      <c r="C120" s="45">
        <v>0</v>
      </c>
      <c r="D120" s="45">
        <v>0</v>
      </c>
      <c r="E120" s="45">
        <v>0</v>
      </c>
      <c r="F120" s="45">
        <v>0</v>
      </c>
      <c r="G120" s="45">
        <v>0</v>
      </c>
      <c r="H120" s="45">
        <v>0</v>
      </c>
      <c r="I120" s="45">
        <v>0</v>
      </c>
      <c r="J120" s="45">
        <v>0</v>
      </c>
      <c r="K120" s="45">
        <v>0</v>
      </c>
      <c r="L120" s="45">
        <v>0</v>
      </c>
      <c r="M120" s="45">
        <v>6.7795951948905753E-3</v>
      </c>
      <c r="N120" s="45">
        <v>1.0252020407008899E-4</v>
      </c>
      <c r="O120" s="45">
        <v>0</v>
      </c>
      <c r="P120" s="45">
        <v>0</v>
      </c>
      <c r="Q120" s="45">
        <v>3.954990933596747E-5</v>
      </c>
      <c r="R120" s="45">
        <v>0</v>
      </c>
      <c r="S120" s="45">
        <v>6.9216653082975199E-3</v>
      </c>
    </row>
    <row r="121" spans="1:19">
      <c r="A121" s="88" t="s">
        <v>282</v>
      </c>
      <c r="B121" s="69" t="s">
        <v>161</v>
      </c>
      <c r="C121" s="45">
        <v>0</v>
      </c>
      <c r="D121" s="45">
        <v>0</v>
      </c>
      <c r="E121" s="45">
        <v>0</v>
      </c>
      <c r="F121" s="45">
        <v>0</v>
      </c>
      <c r="G121" s="45">
        <v>0</v>
      </c>
      <c r="H121" s="45">
        <v>0</v>
      </c>
      <c r="I121" s="45">
        <v>0</v>
      </c>
      <c r="J121" s="45">
        <v>0</v>
      </c>
      <c r="K121" s="45">
        <v>0</v>
      </c>
      <c r="L121" s="45">
        <v>0</v>
      </c>
      <c r="M121" s="45">
        <v>5.4789572999780489E-4</v>
      </c>
      <c r="N121" s="45">
        <v>3.8354721121205415E-3</v>
      </c>
      <c r="O121" s="45">
        <v>0</v>
      </c>
      <c r="P121" s="45">
        <v>0</v>
      </c>
      <c r="Q121" s="45">
        <v>0</v>
      </c>
      <c r="R121" s="45">
        <v>3.1095221499199965E-4</v>
      </c>
      <c r="S121" s="45">
        <v>4.6943200571121224E-3</v>
      </c>
    </row>
    <row r="122" spans="1:19">
      <c r="A122" s="88" t="s">
        <v>282</v>
      </c>
      <c r="B122" s="69" t="s">
        <v>162</v>
      </c>
      <c r="C122" s="45">
        <v>0</v>
      </c>
      <c r="D122" s="45">
        <v>0</v>
      </c>
      <c r="E122" s="45">
        <v>0</v>
      </c>
      <c r="F122" s="45">
        <v>0</v>
      </c>
      <c r="G122" s="45">
        <v>0</v>
      </c>
      <c r="H122" s="45">
        <v>0</v>
      </c>
      <c r="I122" s="45">
        <v>0</v>
      </c>
      <c r="J122" s="45">
        <v>0</v>
      </c>
      <c r="K122" s="45">
        <v>0</v>
      </c>
      <c r="L122" s="45">
        <v>1.6731932441409469E-3</v>
      </c>
      <c r="M122" s="45">
        <v>0</v>
      </c>
      <c r="N122" s="45">
        <v>0</v>
      </c>
      <c r="O122" s="45">
        <v>0</v>
      </c>
      <c r="P122" s="45">
        <v>0</v>
      </c>
      <c r="Q122" s="45">
        <v>0</v>
      </c>
      <c r="R122" s="45">
        <v>1.599242103447196E-2</v>
      </c>
      <c r="S122" s="45">
        <v>1.7665614278612907E-2</v>
      </c>
    </row>
    <row r="123" spans="1:19">
      <c r="A123" s="88" t="s">
        <v>282</v>
      </c>
      <c r="B123" s="69" t="s">
        <v>163</v>
      </c>
      <c r="C123" s="45">
        <v>0</v>
      </c>
      <c r="D123" s="45">
        <v>0</v>
      </c>
      <c r="E123" s="45">
        <v>0</v>
      </c>
      <c r="F123" s="45">
        <v>0</v>
      </c>
      <c r="G123" s="45">
        <v>0</v>
      </c>
      <c r="H123" s="45">
        <v>0</v>
      </c>
      <c r="I123" s="45">
        <v>0</v>
      </c>
      <c r="J123" s="45">
        <v>0</v>
      </c>
      <c r="K123" s="45">
        <v>0</v>
      </c>
      <c r="L123" s="45">
        <v>0</v>
      </c>
      <c r="M123" s="45">
        <v>0</v>
      </c>
      <c r="N123" s="45">
        <v>0</v>
      </c>
      <c r="O123" s="45">
        <v>0</v>
      </c>
      <c r="P123" s="45">
        <v>0</v>
      </c>
      <c r="Q123" s="45">
        <v>0</v>
      </c>
      <c r="R123" s="45">
        <v>0</v>
      </c>
      <c r="S123" s="45">
        <v>0</v>
      </c>
    </row>
    <row r="124" spans="1:19">
      <c r="A124" s="88" t="s">
        <v>282</v>
      </c>
      <c r="B124" s="69" t="s">
        <v>164</v>
      </c>
      <c r="C124" s="45">
        <v>0</v>
      </c>
      <c r="D124" s="45">
        <v>0</v>
      </c>
      <c r="E124" s="45">
        <v>0</v>
      </c>
      <c r="F124" s="45">
        <v>0</v>
      </c>
      <c r="G124" s="45">
        <v>0</v>
      </c>
      <c r="H124" s="45">
        <v>0</v>
      </c>
      <c r="I124" s="45">
        <v>0</v>
      </c>
      <c r="J124" s="45">
        <v>0</v>
      </c>
      <c r="K124" s="45">
        <v>0</v>
      </c>
      <c r="L124" s="45">
        <v>0</v>
      </c>
      <c r="M124" s="45">
        <v>6.312145697420668E-3</v>
      </c>
      <c r="N124" s="45">
        <v>5.884459069897563E-2</v>
      </c>
      <c r="O124" s="45">
        <v>4.2469217307124829E-2</v>
      </c>
      <c r="P124" s="45">
        <v>1.8240178317707745E-2</v>
      </c>
      <c r="Q124" s="45">
        <v>0</v>
      </c>
      <c r="R124" s="45">
        <v>0</v>
      </c>
      <c r="S124" s="45">
        <v>0.12586613202121555</v>
      </c>
    </row>
    <row r="125" spans="1:19">
      <c r="A125" s="88" t="s">
        <v>282</v>
      </c>
      <c r="B125" s="69" t="s">
        <v>165</v>
      </c>
      <c r="C125" s="45">
        <v>0</v>
      </c>
      <c r="D125" s="45">
        <v>0</v>
      </c>
      <c r="E125" s="45">
        <v>0.44322100519751584</v>
      </c>
      <c r="F125" s="45">
        <v>0</v>
      </c>
      <c r="G125" s="45">
        <v>0</v>
      </c>
      <c r="H125" s="45">
        <v>0</v>
      </c>
      <c r="I125" s="45">
        <v>0</v>
      </c>
      <c r="J125" s="45">
        <v>0</v>
      </c>
      <c r="K125" s="45">
        <v>0</v>
      </c>
      <c r="L125" s="45">
        <v>1.8237793586386886E-2</v>
      </c>
      <c r="M125" s="45">
        <v>1.4798056177021124E-3</v>
      </c>
      <c r="N125" s="45">
        <v>0</v>
      </c>
      <c r="O125" s="45">
        <v>0</v>
      </c>
      <c r="P125" s="45">
        <v>5.0879371045198241E-6</v>
      </c>
      <c r="Q125" s="45">
        <v>2.0945752687850927E-8</v>
      </c>
      <c r="R125" s="45">
        <v>0</v>
      </c>
      <c r="S125" s="45">
        <v>0.46294371328446005</v>
      </c>
    </row>
    <row r="126" spans="1:19">
      <c r="A126" s="88" t="s">
        <v>282</v>
      </c>
      <c r="B126" s="69" t="s">
        <v>166</v>
      </c>
      <c r="C126" s="45">
        <v>3.2040237991859399E-5</v>
      </c>
      <c r="D126" s="45">
        <v>0</v>
      </c>
      <c r="E126" s="45">
        <v>0</v>
      </c>
      <c r="F126" s="45">
        <v>0</v>
      </c>
      <c r="G126" s="45">
        <v>0</v>
      </c>
      <c r="H126" s="45">
        <v>0</v>
      </c>
      <c r="I126" s="45">
        <v>0</v>
      </c>
      <c r="J126" s="45">
        <v>0</v>
      </c>
      <c r="K126" s="45">
        <v>4.5301115596958486E-3</v>
      </c>
      <c r="L126" s="45">
        <v>0</v>
      </c>
      <c r="M126" s="45">
        <v>1.5736615901838391E-2</v>
      </c>
      <c r="N126" s="45">
        <v>0</v>
      </c>
      <c r="O126" s="45">
        <v>0</v>
      </c>
      <c r="P126" s="45">
        <v>2.3159178436493733E-4</v>
      </c>
      <c r="Q126" s="45">
        <v>0</v>
      </c>
      <c r="R126" s="45">
        <v>9.6387472965453469E-4</v>
      </c>
      <c r="S126" s="45">
        <v>2.149423421354868E-2</v>
      </c>
    </row>
    <row r="127" spans="1:19">
      <c r="A127" s="88" t="s">
        <v>282</v>
      </c>
      <c r="B127" s="69" t="s">
        <v>167</v>
      </c>
      <c r="C127" s="45">
        <v>0</v>
      </c>
      <c r="D127" s="45">
        <v>0</v>
      </c>
      <c r="E127" s="45">
        <v>0</v>
      </c>
      <c r="F127" s="45">
        <v>0</v>
      </c>
      <c r="G127" s="45">
        <v>0</v>
      </c>
      <c r="H127" s="45">
        <v>0</v>
      </c>
      <c r="I127" s="45">
        <v>0</v>
      </c>
      <c r="J127" s="45">
        <v>0</v>
      </c>
      <c r="K127" s="45">
        <v>0</v>
      </c>
      <c r="L127" s="45">
        <v>0</v>
      </c>
      <c r="M127" s="45">
        <v>0</v>
      </c>
      <c r="N127" s="45">
        <v>4.364566871144504E-4</v>
      </c>
      <c r="O127" s="45">
        <v>0</v>
      </c>
      <c r="P127" s="45">
        <v>8.0530428956393507E-6</v>
      </c>
      <c r="Q127" s="45">
        <v>5.1075643168285723E-4</v>
      </c>
      <c r="R127" s="45">
        <v>0</v>
      </c>
      <c r="S127" s="45">
        <v>9.5526616169649969E-4</v>
      </c>
    </row>
    <row r="128" spans="1:19">
      <c r="A128" s="88" t="s">
        <v>282</v>
      </c>
      <c r="B128" s="69" t="s">
        <v>168</v>
      </c>
      <c r="C128" s="45">
        <v>0</v>
      </c>
      <c r="D128" s="45">
        <v>0</v>
      </c>
      <c r="E128" s="45">
        <v>0</v>
      </c>
      <c r="F128" s="45">
        <v>0</v>
      </c>
      <c r="G128" s="45">
        <v>0</v>
      </c>
      <c r="H128" s="45">
        <v>0</v>
      </c>
      <c r="I128" s="45">
        <v>0</v>
      </c>
      <c r="J128" s="45">
        <v>0</v>
      </c>
      <c r="K128" s="45">
        <v>0</v>
      </c>
      <c r="L128" s="45">
        <v>0</v>
      </c>
      <c r="M128" s="45">
        <v>0</v>
      </c>
      <c r="N128" s="45">
        <v>7.8196331235957928E-4</v>
      </c>
      <c r="O128" s="45">
        <v>0</v>
      </c>
      <c r="P128" s="45">
        <v>7.9579641464851747E-2</v>
      </c>
      <c r="Q128" s="45">
        <v>0</v>
      </c>
      <c r="R128" s="45">
        <v>0</v>
      </c>
      <c r="S128" s="45">
        <v>8.036160477720955E-2</v>
      </c>
    </row>
    <row r="129" spans="1:19">
      <c r="A129" s="88" t="s">
        <v>282</v>
      </c>
      <c r="B129" s="69" t="s">
        <v>169</v>
      </c>
      <c r="C129" s="45">
        <v>0</v>
      </c>
      <c r="D129" s="45">
        <v>0</v>
      </c>
      <c r="E129" s="45">
        <v>0</v>
      </c>
      <c r="F129" s="45">
        <v>0</v>
      </c>
      <c r="G129" s="45">
        <v>0</v>
      </c>
      <c r="H129" s="45">
        <v>0</v>
      </c>
      <c r="I129" s="45">
        <v>0</v>
      </c>
      <c r="J129" s="45">
        <v>0</v>
      </c>
      <c r="K129" s="45">
        <v>0</v>
      </c>
      <c r="L129" s="45">
        <v>0</v>
      </c>
      <c r="M129" s="45">
        <v>0</v>
      </c>
      <c r="N129" s="45">
        <v>0</v>
      </c>
      <c r="O129" s="45">
        <v>3.3551069472448347E-5</v>
      </c>
      <c r="P129" s="45">
        <v>4.4503753076341468E-4</v>
      </c>
      <c r="Q129" s="45">
        <v>0</v>
      </c>
      <c r="R129" s="45">
        <v>0</v>
      </c>
      <c r="S129" s="45">
        <v>4.7858860023097805E-4</v>
      </c>
    </row>
    <row r="130" spans="1:19">
      <c r="A130" s="88" t="s">
        <v>282</v>
      </c>
      <c r="B130" s="69" t="s">
        <v>170</v>
      </c>
      <c r="C130" s="45">
        <v>0</v>
      </c>
      <c r="D130" s="45">
        <v>0</v>
      </c>
      <c r="E130" s="45">
        <v>0</v>
      </c>
      <c r="F130" s="45">
        <v>0</v>
      </c>
      <c r="G130" s="45">
        <v>0</v>
      </c>
      <c r="H130" s="45">
        <v>0</v>
      </c>
      <c r="I130" s="45">
        <v>0</v>
      </c>
      <c r="J130" s="45">
        <v>0</v>
      </c>
      <c r="K130" s="45">
        <v>0</v>
      </c>
      <c r="L130" s="45">
        <v>0</v>
      </c>
      <c r="M130" s="45">
        <v>5.8202773109643502E-3</v>
      </c>
      <c r="N130" s="45">
        <v>0</v>
      </c>
      <c r="O130" s="45">
        <v>1.6507352610917181E-4</v>
      </c>
      <c r="P130" s="45">
        <v>0</v>
      </c>
      <c r="Q130" s="45">
        <v>0</v>
      </c>
      <c r="R130" s="45">
        <v>1.286279566343751E-4</v>
      </c>
      <c r="S130" s="45">
        <v>6.1139787937065648E-3</v>
      </c>
    </row>
    <row r="131" spans="1:19">
      <c r="A131" s="88" t="s">
        <v>282</v>
      </c>
      <c r="B131" s="69" t="s">
        <v>171</v>
      </c>
      <c r="C131" s="45">
        <v>0</v>
      </c>
      <c r="D131" s="45">
        <v>0</v>
      </c>
      <c r="E131" s="45">
        <v>0</v>
      </c>
      <c r="F131" s="45">
        <v>0</v>
      </c>
      <c r="G131" s="45">
        <v>0</v>
      </c>
      <c r="H131" s="45">
        <v>0</v>
      </c>
      <c r="I131" s="45">
        <v>0</v>
      </c>
      <c r="J131" s="45">
        <v>0</v>
      </c>
      <c r="K131" s="45">
        <v>0</v>
      </c>
      <c r="L131" s="45">
        <v>0</v>
      </c>
      <c r="M131" s="45">
        <v>6.2387950088726996E-5</v>
      </c>
      <c r="N131" s="45">
        <v>0</v>
      </c>
      <c r="O131" s="45">
        <v>0</v>
      </c>
      <c r="P131" s="45">
        <v>1.02274977862713E-2</v>
      </c>
      <c r="Q131" s="45">
        <v>0</v>
      </c>
      <c r="R131" s="45">
        <v>0</v>
      </c>
      <c r="S131" s="45">
        <v>1.0289885736369797E-2</v>
      </c>
    </row>
    <row r="132" spans="1:19">
      <c r="A132" s="88" t="s">
        <v>282</v>
      </c>
      <c r="B132" s="69" t="s">
        <v>172</v>
      </c>
      <c r="C132" s="45">
        <v>0</v>
      </c>
      <c r="D132" s="45">
        <v>0</v>
      </c>
      <c r="E132" s="45">
        <v>0</v>
      </c>
      <c r="F132" s="45">
        <v>0</v>
      </c>
      <c r="G132" s="45">
        <v>0</v>
      </c>
      <c r="H132" s="45">
        <v>0</v>
      </c>
      <c r="I132" s="45">
        <v>0</v>
      </c>
      <c r="J132" s="45">
        <v>0</v>
      </c>
      <c r="K132" s="45">
        <v>0</v>
      </c>
      <c r="L132" s="45">
        <v>0</v>
      </c>
      <c r="M132" s="45">
        <v>0</v>
      </c>
      <c r="N132" s="45">
        <v>3.7738104190054855E-3</v>
      </c>
      <c r="O132" s="45">
        <v>0</v>
      </c>
      <c r="P132" s="45">
        <v>6.9462124584394047E-3</v>
      </c>
      <c r="Q132" s="45">
        <v>0</v>
      </c>
      <c r="R132" s="45">
        <v>0</v>
      </c>
      <c r="S132" s="45">
        <v>1.0720022877436008E-2</v>
      </c>
    </row>
    <row r="133" spans="1:19">
      <c r="A133" s="88" t="s">
        <v>282</v>
      </c>
      <c r="B133" s="69" t="s">
        <v>173</v>
      </c>
      <c r="C133" s="45">
        <v>0</v>
      </c>
      <c r="D133" s="45">
        <v>0</v>
      </c>
      <c r="E133" s="45">
        <v>0</v>
      </c>
      <c r="F133" s="45">
        <v>0</v>
      </c>
      <c r="G133" s="45">
        <v>0</v>
      </c>
      <c r="H133" s="45">
        <v>0</v>
      </c>
      <c r="I133" s="45">
        <v>0</v>
      </c>
      <c r="J133" s="45">
        <v>0</v>
      </c>
      <c r="K133" s="45">
        <v>0</v>
      </c>
      <c r="L133" s="45">
        <v>0</v>
      </c>
      <c r="M133" s="45">
        <v>4.182194979240883E-3</v>
      </c>
      <c r="N133" s="45">
        <v>0</v>
      </c>
      <c r="O133" s="45">
        <v>0</v>
      </c>
      <c r="P133" s="45">
        <v>0</v>
      </c>
      <c r="Q133" s="45">
        <v>0</v>
      </c>
      <c r="R133" s="45">
        <v>0</v>
      </c>
      <c r="S133" s="45">
        <v>4.182194979250653E-3</v>
      </c>
    </row>
    <row r="134" spans="1:19">
      <c r="A134" s="88" t="s">
        <v>282</v>
      </c>
      <c r="B134" s="69" t="s">
        <v>174</v>
      </c>
      <c r="C134" s="45">
        <v>0</v>
      </c>
      <c r="D134" s="45">
        <v>0</v>
      </c>
      <c r="E134" s="45">
        <v>0</v>
      </c>
      <c r="F134" s="45">
        <v>0</v>
      </c>
      <c r="G134" s="45">
        <v>0</v>
      </c>
      <c r="H134" s="45">
        <v>0</v>
      </c>
      <c r="I134" s="45">
        <v>0</v>
      </c>
      <c r="J134" s="45">
        <v>0</v>
      </c>
      <c r="K134" s="45">
        <v>0</v>
      </c>
      <c r="L134" s="45">
        <v>0</v>
      </c>
      <c r="M134" s="45">
        <v>0</v>
      </c>
      <c r="N134" s="45">
        <v>1.0880060049789364E-4</v>
      </c>
      <c r="O134" s="45">
        <v>0</v>
      </c>
      <c r="P134" s="45">
        <v>2.3006868226589816E-2</v>
      </c>
      <c r="Q134" s="45">
        <v>0</v>
      </c>
      <c r="R134" s="45">
        <v>8.8118219994370861E-4</v>
      </c>
      <c r="S134" s="45">
        <v>2.3996851027035859E-2</v>
      </c>
    </row>
    <row r="135" spans="1:19">
      <c r="A135" s="88" t="s">
        <v>282</v>
      </c>
      <c r="B135" s="69" t="s">
        <v>175</v>
      </c>
      <c r="C135" s="45">
        <v>0</v>
      </c>
      <c r="D135" s="45">
        <v>0</v>
      </c>
      <c r="E135" s="45">
        <v>0</v>
      </c>
      <c r="F135" s="45">
        <v>0</v>
      </c>
      <c r="G135" s="45">
        <v>0</v>
      </c>
      <c r="H135" s="45">
        <v>0</v>
      </c>
      <c r="I135" s="45">
        <v>0</v>
      </c>
      <c r="J135" s="45">
        <v>0</v>
      </c>
      <c r="K135" s="45">
        <v>0</v>
      </c>
      <c r="L135" s="45">
        <v>0</v>
      </c>
      <c r="M135" s="45">
        <v>2.9218957288357217E-5</v>
      </c>
      <c r="N135" s="45">
        <v>1.4676023957385098E-3</v>
      </c>
      <c r="O135" s="45">
        <v>0</v>
      </c>
      <c r="P135" s="45">
        <v>1.7903847293609942E-8</v>
      </c>
      <c r="Q135" s="45">
        <v>0</v>
      </c>
      <c r="R135" s="45">
        <v>2.6979269547489082E-3</v>
      </c>
      <c r="S135" s="45">
        <v>4.1947662116257334E-3</v>
      </c>
    </row>
    <row r="136" spans="1:19">
      <c r="A136" s="88" t="s">
        <v>282</v>
      </c>
      <c r="B136" s="69" t="s">
        <v>176</v>
      </c>
      <c r="C136" s="45">
        <v>0</v>
      </c>
      <c r="D136" s="45">
        <v>0</v>
      </c>
      <c r="E136" s="45">
        <v>0</v>
      </c>
      <c r="F136" s="45">
        <v>0</v>
      </c>
      <c r="G136" s="45">
        <v>0</v>
      </c>
      <c r="H136" s="45">
        <v>0</v>
      </c>
      <c r="I136" s="45">
        <v>0</v>
      </c>
      <c r="J136" s="45">
        <v>0</v>
      </c>
      <c r="K136" s="45">
        <v>0</v>
      </c>
      <c r="L136" s="45">
        <v>0</v>
      </c>
      <c r="M136" s="45">
        <v>1.0297286584324716E-2</v>
      </c>
      <c r="N136" s="45">
        <v>9.1375937039117616E-8</v>
      </c>
      <c r="O136" s="45">
        <v>0</v>
      </c>
      <c r="P136" s="45">
        <v>2.4589340220479983E-3</v>
      </c>
      <c r="Q136" s="45">
        <v>7.9361278260137169E-7</v>
      </c>
      <c r="R136" s="45">
        <v>2.0737952218752298E-4</v>
      </c>
      <c r="S136" s="45">
        <v>1.2964485117265667E-2</v>
      </c>
    </row>
    <row r="137" spans="1:19">
      <c r="A137" s="88" t="s">
        <v>282</v>
      </c>
      <c r="B137" s="69" t="s">
        <v>177</v>
      </c>
      <c r="C137" s="45">
        <v>1.3796754805770473E-3</v>
      </c>
      <c r="D137" s="45">
        <v>0</v>
      </c>
      <c r="E137" s="45">
        <v>0</v>
      </c>
      <c r="F137" s="45">
        <v>0</v>
      </c>
      <c r="G137" s="45">
        <v>0</v>
      </c>
      <c r="H137" s="45">
        <v>0</v>
      </c>
      <c r="I137" s="45">
        <v>0</v>
      </c>
      <c r="J137" s="45">
        <v>0</v>
      </c>
      <c r="K137" s="45">
        <v>0</v>
      </c>
      <c r="L137" s="45">
        <v>0</v>
      </c>
      <c r="M137" s="45">
        <v>2.9075285496560355E-5</v>
      </c>
      <c r="N137" s="45">
        <v>0</v>
      </c>
      <c r="O137" s="45">
        <v>0</v>
      </c>
      <c r="P137" s="45">
        <v>8.1349869796909502E-5</v>
      </c>
      <c r="Q137" s="45">
        <v>0</v>
      </c>
      <c r="R137" s="45">
        <v>1.1753609448650337E-4</v>
      </c>
      <c r="S137" s="45">
        <v>1.607636730369677E-3</v>
      </c>
    </row>
    <row r="138" spans="1:19">
      <c r="A138" s="88" t="s">
        <v>282</v>
      </c>
      <c r="B138" s="69" t="s">
        <v>178</v>
      </c>
      <c r="C138" s="45">
        <v>0</v>
      </c>
      <c r="D138" s="45">
        <v>0</v>
      </c>
      <c r="E138" s="45">
        <v>3.7410773675536912E-3</v>
      </c>
      <c r="F138" s="45">
        <v>0</v>
      </c>
      <c r="G138" s="45">
        <v>0</v>
      </c>
      <c r="H138" s="45">
        <v>0</v>
      </c>
      <c r="I138" s="45">
        <v>0</v>
      </c>
      <c r="J138" s="45">
        <v>0</v>
      </c>
      <c r="K138" s="45">
        <v>0</v>
      </c>
      <c r="L138" s="45">
        <v>0</v>
      </c>
      <c r="M138" s="45">
        <v>0</v>
      </c>
      <c r="N138" s="45">
        <v>2.7186480582228612E-3</v>
      </c>
      <c r="O138" s="45">
        <v>0</v>
      </c>
      <c r="P138" s="45">
        <v>3.1143361791663438E-6</v>
      </c>
      <c r="Q138" s="45">
        <v>3.5546674537414447E-3</v>
      </c>
      <c r="R138" s="45">
        <v>0</v>
      </c>
      <c r="S138" s="45">
        <v>1.0017507215692945E-2</v>
      </c>
    </row>
    <row r="139" spans="1:19">
      <c r="A139" s="88" t="s">
        <v>282</v>
      </c>
      <c r="B139" s="69" t="s">
        <v>179</v>
      </c>
      <c r="C139" s="45">
        <v>0</v>
      </c>
      <c r="D139" s="45">
        <v>0</v>
      </c>
      <c r="E139" s="45">
        <v>0</v>
      </c>
      <c r="F139" s="45">
        <v>0</v>
      </c>
      <c r="G139" s="45">
        <v>0</v>
      </c>
      <c r="H139" s="45">
        <v>0</v>
      </c>
      <c r="I139" s="45">
        <v>0</v>
      </c>
      <c r="J139" s="45">
        <v>0</v>
      </c>
      <c r="K139" s="45">
        <v>0</v>
      </c>
      <c r="L139" s="45">
        <v>0</v>
      </c>
      <c r="M139" s="45">
        <v>1.8202688078261531E-4</v>
      </c>
      <c r="N139" s="45">
        <v>0</v>
      </c>
      <c r="O139" s="45">
        <v>0</v>
      </c>
      <c r="P139" s="45">
        <v>0</v>
      </c>
      <c r="Q139" s="45">
        <v>0</v>
      </c>
      <c r="R139" s="45">
        <v>7.4591515826227806E-6</v>
      </c>
      <c r="S139" s="45">
        <v>1.8948603235457995E-4</v>
      </c>
    </row>
    <row r="140" spans="1:19">
      <c r="A140" s="88" t="s">
        <v>282</v>
      </c>
      <c r="B140" s="69" t="s">
        <v>180</v>
      </c>
      <c r="C140" s="45">
        <v>0</v>
      </c>
      <c r="D140" s="45">
        <v>0</v>
      </c>
      <c r="E140" s="45">
        <v>0</v>
      </c>
      <c r="F140" s="45">
        <v>0</v>
      </c>
      <c r="G140" s="45">
        <v>0</v>
      </c>
      <c r="H140" s="45">
        <v>0</v>
      </c>
      <c r="I140" s="45">
        <v>0</v>
      </c>
      <c r="J140" s="45">
        <v>0</v>
      </c>
      <c r="K140" s="45">
        <v>0</v>
      </c>
      <c r="L140" s="45">
        <v>0</v>
      </c>
      <c r="M140" s="45">
        <v>3.5974777090608256E-5</v>
      </c>
      <c r="N140" s="45">
        <v>0</v>
      </c>
      <c r="O140" s="45">
        <v>0</v>
      </c>
      <c r="P140" s="45">
        <v>2.1097816924360302E-3</v>
      </c>
      <c r="Q140" s="45">
        <v>0</v>
      </c>
      <c r="R140" s="45">
        <v>1.1131836433264652E-4</v>
      </c>
      <c r="S140" s="45">
        <v>2.2570748338637259E-3</v>
      </c>
    </row>
    <row r="141" spans="1:19">
      <c r="A141" s="88" t="s">
        <v>282</v>
      </c>
      <c r="B141" s="69" t="s">
        <v>181</v>
      </c>
      <c r="C141" s="45">
        <v>0</v>
      </c>
      <c r="D141" s="45">
        <v>0</v>
      </c>
      <c r="E141" s="45">
        <v>0</v>
      </c>
      <c r="F141" s="45">
        <v>0</v>
      </c>
      <c r="G141" s="45">
        <v>0</v>
      </c>
      <c r="H141" s="45">
        <v>0</v>
      </c>
      <c r="I141" s="45">
        <v>0</v>
      </c>
      <c r="J141" s="45">
        <v>0</v>
      </c>
      <c r="K141" s="45">
        <v>0</v>
      </c>
      <c r="L141" s="45">
        <v>0</v>
      </c>
      <c r="M141" s="45">
        <v>0</v>
      </c>
      <c r="N141" s="45">
        <v>0</v>
      </c>
      <c r="O141" s="45">
        <v>0</v>
      </c>
      <c r="P141" s="45">
        <v>0</v>
      </c>
      <c r="Q141" s="45">
        <v>0</v>
      </c>
      <c r="R141" s="45">
        <v>0</v>
      </c>
      <c r="S141" s="45">
        <v>0</v>
      </c>
    </row>
    <row r="142" spans="1:19">
      <c r="A142" s="88" t="s">
        <v>282</v>
      </c>
      <c r="B142" s="69" t="s">
        <v>182</v>
      </c>
      <c r="C142" s="45">
        <v>0</v>
      </c>
      <c r="D142" s="45">
        <v>0</v>
      </c>
      <c r="E142" s="45">
        <v>0</v>
      </c>
      <c r="F142" s="45">
        <v>0</v>
      </c>
      <c r="G142" s="45">
        <v>0</v>
      </c>
      <c r="H142" s="45">
        <v>0</v>
      </c>
      <c r="I142" s="45">
        <v>0</v>
      </c>
      <c r="J142" s="45">
        <v>0</v>
      </c>
      <c r="K142" s="45">
        <v>0</v>
      </c>
      <c r="L142" s="45">
        <v>0</v>
      </c>
      <c r="M142" s="45">
        <v>1.023293268698211E-5</v>
      </c>
      <c r="N142" s="45">
        <v>0</v>
      </c>
      <c r="O142" s="45">
        <v>0</v>
      </c>
      <c r="P142" s="45">
        <v>0</v>
      </c>
      <c r="Q142" s="45">
        <v>0</v>
      </c>
      <c r="R142" s="45">
        <v>3.8823262482878818E-4</v>
      </c>
      <c r="S142" s="45">
        <v>3.9846555752376389E-4</v>
      </c>
    </row>
    <row r="143" spans="1:19">
      <c r="A143" s="88" t="s">
        <v>282</v>
      </c>
      <c r="B143" s="69" t="s">
        <v>183</v>
      </c>
      <c r="C143" s="45">
        <v>0</v>
      </c>
      <c r="D143" s="45">
        <v>0</v>
      </c>
      <c r="E143" s="45">
        <v>0</v>
      </c>
      <c r="F143" s="45">
        <v>2.6186247860479739E-2</v>
      </c>
      <c r="G143" s="45">
        <v>0</v>
      </c>
      <c r="H143" s="45">
        <v>0</v>
      </c>
      <c r="I143" s="45">
        <v>0</v>
      </c>
      <c r="J143" s="45">
        <v>0</v>
      </c>
      <c r="K143" s="45">
        <v>0</v>
      </c>
      <c r="L143" s="45">
        <v>0</v>
      </c>
      <c r="M143" s="45">
        <v>3.6077867140260622E-4</v>
      </c>
      <c r="N143" s="45">
        <v>0</v>
      </c>
      <c r="O143" s="45">
        <v>0</v>
      </c>
      <c r="P143" s="45">
        <v>0</v>
      </c>
      <c r="Q143" s="45">
        <v>0</v>
      </c>
      <c r="R143" s="45">
        <v>0</v>
      </c>
      <c r="S143" s="45">
        <v>2.6547026531872575E-2</v>
      </c>
    </row>
    <row r="144" spans="1:19">
      <c r="A144" s="88" t="s">
        <v>282</v>
      </c>
      <c r="B144" s="69" t="s">
        <v>184</v>
      </c>
      <c r="C144" s="45">
        <v>0</v>
      </c>
      <c r="D144" s="45">
        <v>0</v>
      </c>
      <c r="E144" s="45">
        <v>0</v>
      </c>
      <c r="F144" s="45">
        <v>0</v>
      </c>
      <c r="G144" s="45">
        <v>0</v>
      </c>
      <c r="H144" s="45">
        <v>0</v>
      </c>
      <c r="I144" s="45">
        <v>0</v>
      </c>
      <c r="J144" s="45">
        <v>0</v>
      </c>
      <c r="K144" s="45">
        <v>0</v>
      </c>
      <c r="L144" s="45">
        <v>0</v>
      </c>
      <c r="M144" s="45">
        <v>8.4301178986549985E-3</v>
      </c>
      <c r="N144" s="45">
        <v>2.7755443170560667E-3</v>
      </c>
      <c r="O144" s="45">
        <v>0</v>
      </c>
      <c r="P144" s="45">
        <v>3.3036166033895142E-5</v>
      </c>
      <c r="Q144" s="45">
        <v>0</v>
      </c>
      <c r="R144" s="45">
        <v>0</v>
      </c>
      <c r="S144" s="45">
        <v>1.1238698381745849E-2</v>
      </c>
    </row>
    <row r="145" spans="1:19">
      <c r="A145" s="88" t="s">
        <v>282</v>
      </c>
      <c r="B145" s="69" t="s">
        <v>185</v>
      </c>
      <c r="C145" s="45">
        <v>0</v>
      </c>
      <c r="D145" s="45">
        <v>0</v>
      </c>
      <c r="E145" s="45">
        <v>0</v>
      </c>
      <c r="F145" s="45">
        <v>0</v>
      </c>
      <c r="G145" s="45">
        <v>0</v>
      </c>
      <c r="H145" s="45">
        <v>0</v>
      </c>
      <c r="I145" s="45">
        <v>1.7333594878674585E-3</v>
      </c>
      <c r="J145" s="45">
        <v>0</v>
      </c>
      <c r="K145" s="45">
        <v>0</v>
      </c>
      <c r="L145" s="45">
        <v>0</v>
      </c>
      <c r="M145" s="45">
        <v>1.0873945868006274E-4</v>
      </c>
      <c r="N145" s="45">
        <v>0</v>
      </c>
      <c r="O145" s="45">
        <v>0</v>
      </c>
      <c r="P145" s="45">
        <v>0</v>
      </c>
      <c r="Q145" s="45">
        <v>0</v>
      </c>
      <c r="R145" s="45">
        <v>0</v>
      </c>
      <c r="S145" s="45">
        <v>1.8420989465539606E-3</v>
      </c>
    </row>
    <row r="146" spans="1:19">
      <c r="A146" s="88" t="s">
        <v>282</v>
      </c>
      <c r="B146" s="69" t="s">
        <v>186</v>
      </c>
      <c r="C146" s="45">
        <v>0</v>
      </c>
      <c r="D146" s="45">
        <v>0</v>
      </c>
      <c r="E146" s="45">
        <v>0</v>
      </c>
      <c r="F146" s="45">
        <v>0</v>
      </c>
      <c r="G146" s="45">
        <v>0</v>
      </c>
      <c r="H146" s="45">
        <v>0</v>
      </c>
      <c r="I146" s="45">
        <v>0</v>
      </c>
      <c r="J146" s="45">
        <v>0</v>
      </c>
      <c r="K146" s="45">
        <v>0</v>
      </c>
      <c r="L146" s="45">
        <v>0</v>
      </c>
      <c r="M146" s="45">
        <v>0</v>
      </c>
      <c r="N146" s="45">
        <v>3.0223627175995915E-4</v>
      </c>
      <c r="O146" s="45">
        <v>0</v>
      </c>
      <c r="P146" s="45">
        <v>1.3179453617340187E-7</v>
      </c>
      <c r="Q146" s="45">
        <v>0</v>
      </c>
      <c r="R146" s="45">
        <v>0</v>
      </c>
      <c r="S146" s="45">
        <v>3.0236806628636259E-4</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0</v>
      </c>
      <c r="O147" s="45">
        <v>0</v>
      </c>
      <c r="P147" s="45">
        <v>0</v>
      </c>
      <c r="Q147" s="45">
        <v>0</v>
      </c>
      <c r="R147" s="45">
        <v>3.3060328650691417E-5</v>
      </c>
      <c r="S147" s="45">
        <v>3.3060328661349558E-5</v>
      </c>
    </row>
    <row r="148" spans="1:19">
      <c r="A148" s="88" t="s">
        <v>282</v>
      </c>
      <c r="B148" s="69" t="s">
        <v>188</v>
      </c>
      <c r="C148" s="45">
        <v>0</v>
      </c>
      <c r="D148" s="45">
        <v>0</v>
      </c>
      <c r="E148" s="45">
        <v>0</v>
      </c>
      <c r="F148" s="45">
        <v>0</v>
      </c>
      <c r="G148" s="45">
        <v>0</v>
      </c>
      <c r="H148" s="45">
        <v>0</v>
      </c>
      <c r="I148" s="45">
        <v>0</v>
      </c>
      <c r="J148" s="45">
        <v>0</v>
      </c>
      <c r="K148" s="45">
        <v>0</v>
      </c>
      <c r="L148" s="45">
        <v>0</v>
      </c>
      <c r="M148" s="45">
        <v>0</v>
      </c>
      <c r="N148" s="45">
        <v>0</v>
      </c>
      <c r="O148" s="45">
        <v>0</v>
      </c>
      <c r="P148" s="45">
        <v>0</v>
      </c>
      <c r="Q148" s="45">
        <v>0</v>
      </c>
      <c r="R148" s="45">
        <v>0</v>
      </c>
      <c r="S148" s="45">
        <v>0</v>
      </c>
    </row>
    <row r="149" spans="1:19">
      <c r="A149" s="88" t="s">
        <v>282</v>
      </c>
      <c r="B149" s="69" t="s">
        <v>189</v>
      </c>
      <c r="C149" s="45">
        <v>0</v>
      </c>
      <c r="D149" s="45">
        <v>0</v>
      </c>
      <c r="E149" s="45">
        <v>0</v>
      </c>
      <c r="F149" s="45">
        <v>0</v>
      </c>
      <c r="G149" s="45">
        <v>0</v>
      </c>
      <c r="H149" s="45">
        <v>0</v>
      </c>
      <c r="I149" s="45">
        <v>0</v>
      </c>
      <c r="J149" s="45">
        <v>0</v>
      </c>
      <c r="K149" s="45">
        <v>0</v>
      </c>
      <c r="L149" s="45">
        <v>0</v>
      </c>
      <c r="M149" s="45">
        <v>0</v>
      </c>
      <c r="N149" s="45">
        <v>0</v>
      </c>
      <c r="O149" s="45">
        <v>0</v>
      </c>
      <c r="P149" s="45">
        <v>2.3701887361760043E-4</v>
      </c>
      <c r="Q149" s="45">
        <v>0</v>
      </c>
      <c r="R149" s="45">
        <v>0</v>
      </c>
      <c r="S149" s="45">
        <v>2.3701887361937679E-4</v>
      </c>
    </row>
    <row r="150" spans="1:19">
      <c r="A150" s="88" t="s">
        <v>282</v>
      </c>
      <c r="B150" s="69" t="s">
        <v>190</v>
      </c>
      <c r="C150" s="45">
        <v>1.4402591028429335E-2</v>
      </c>
      <c r="D150" s="45">
        <v>0</v>
      </c>
      <c r="E150" s="45">
        <v>0</v>
      </c>
      <c r="F150" s="45">
        <v>0</v>
      </c>
      <c r="G150" s="45">
        <v>0</v>
      </c>
      <c r="H150" s="45">
        <v>0</v>
      </c>
      <c r="I150" s="45">
        <v>0</v>
      </c>
      <c r="J150" s="45">
        <v>0</v>
      </c>
      <c r="K150" s="45">
        <v>0</v>
      </c>
      <c r="L150" s="45">
        <v>0</v>
      </c>
      <c r="M150" s="45">
        <v>0</v>
      </c>
      <c r="N150" s="45">
        <v>0</v>
      </c>
      <c r="O150" s="45">
        <v>0</v>
      </c>
      <c r="P150" s="45">
        <v>0</v>
      </c>
      <c r="Q150" s="45">
        <v>3.5141411078853935E-6</v>
      </c>
      <c r="R150" s="45">
        <v>0</v>
      </c>
      <c r="S150" s="45">
        <v>1.4406105169541661E-2</v>
      </c>
    </row>
    <row r="151" spans="1:19">
      <c r="A151" s="88" t="s">
        <v>282</v>
      </c>
      <c r="B151" s="69" t="s">
        <v>191</v>
      </c>
      <c r="C151" s="45">
        <v>0</v>
      </c>
      <c r="D151" s="45">
        <v>0</v>
      </c>
      <c r="E151" s="45">
        <v>0</v>
      </c>
      <c r="F151" s="45">
        <v>0</v>
      </c>
      <c r="G151" s="45">
        <v>0</v>
      </c>
      <c r="H151" s="45">
        <v>0</v>
      </c>
      <c r="I151" s="45">
        <v>0</v>
      </c>
      <c r="J151" s="45">
        <v>0</v>
      </c>
      <c r="K151" s="45">
        <v>0</v>
      </c>
      <c r="L151" s="45">
        <v>0</v>
      </c>
      <c r="M151" s="45">
        <v>0</v>
      </c>
      <c r="N151" s="45">
        <v>0</v>
      </c>
      <c r="O151" s="45">
        <v>0</v>
      </c>
      <c r="P151" s="45">
        <v>0</v>
      </c>
      <c r="Q151" s="45">
        <v>0</v>
      </c>
      <c r="R151" s="45">
        <v>0</v>
      </c>
      <c r="S151" s="45">
        <v>0</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9.4582818670474467E-6</v>
      </c>
      <c r="O152" s="45">
        <v>0</v>
      </c>
      <c r="P152" s="45">
        <v>0</v>
      </c>
      <c r="Q152" s="45">
        <v>0</v>
      </c>
      <c r="R152" s="45">
        <v>0</v>
      </c>
      <c r="S152" s="45">
        <v>9.4582818519484135E-6</v>
      </c>
    </row>
    <row r="153" spans="1:19">
      <c r="A153" s="88" t="s">
        <v>282</v>
      </c>
      <c r="B153" s="69" t="s">
        <v>193</v>
      </c>
      <c r="C153" s="45">
        <v>0</v>
      </c>
      <c r="D153" s="45">
        <v>0</v>
      </c>
      <c r="E153" s="45">
        <v>0</v>
      </c>
      <c r="F153" s="45">
        <v>0</v>
      </c>
      <c r="G153" s="45">
        <v>0</v>
      </c>
      <c r="H153" s="45">
        <v>0</v>
      </c>
      <c r="I153" s="45">
        <v>0</v>
      </c>
      <c r="J153" s="45">
        <v>0</v>
      </c>
      <c r="K153" s="45">
        <v>0</v>
      </c>
      <c r="L153" s="45">
        <v>0</v>
      </c>
      <c r="M153" s="45">
        <v>2.8936757878739172E-7</v>
      </c>
      <c r="N153" s="45">
        <v>0</v>
      </c>
      <c r="O153" s="45">
        <v>0</v>
      </c>
      <c r="P153" s="45">
        <v>0</v>
      </c>
      <c r="Q153" s="45">
        <v>0</v>
      </c>
      <c r="R153" s="45">
        <v>1.3971037312856538E-3</v>
      </c>
      <c r="S153" s="45">
        <v>1.3973930988697703E-3</v>
      </c>
    </row>
    <row r="154" spans="1:19">
      <c r="A154" s="88" t="s">
        <v>282</v>
      </c>
      <c r="B154" s="69" t="s">
        <v>194</v>
      </c>
      <c r="C154" s="45">
        <v>0</v>
      </c>
      <c r="D154" s="45">
        <v>0</v>
      </c>
      <c r="E154" s="45">
        <v>0</v>
      </c>
      <c r="F154" s="45">
        <v>0</v>
      </c>
      <c r="G154" s="45">
        <v>0</v>
      </c>
      <c r="H154" s="45">
        <v>0</v>
      </c>
      <c r="I154" s="45">
        <v>0</v>
      </c>
      <c r="J154" s="45">
        <v>0</v>
      </c>
      <c r="K154" s="45">
        <v>0</v>
      </c>
      <c r="L154" s="45">
        <v>0</v>
      </c>
      <c r="M154" s="45">
        <v>7.4565844137453041E-4</v>
      </c>
      <c r="N154" s="45">
        <v>0</v>
      </c>
      <c r="O154" s="45">
        <v>0</v>
      </c>
      <c r="P154" s="45">
        <v>0</v>
      </c>
      <c r="Q154" s="45">
        <v>0</v>
      </c>
      <c r="R154" s="45">
        <v>9.2736680166183305E-4</v>
      </c>
      <c r="S154" s="45">
        <v>1.6730252430363635E-3</v>
      </c>
    </row>
    <row r="155" spans="1:19">
      <c r="A155" s="88" t="s">
        <v>282</v>
      </c>
      <c r="B155" s="69" t="s">
        <v>195</v>
      </c>
      <c r="C155" s="45">
        <v>0</v>
      </c>
      <c r="D155" s="45">
        <v>0</v>
      </c>
      <c r="E155" s="45">
        <v>0</v>
      </c>
      <c r="F155" s="45">
        <v>0</v>
      </c>
      <c r="G155" s="45">
        <v>0</v>
      </c>
      <c r="H155" s="45">
        <v>0</v>
      </c>
      <c r="I155" s="45">
        <v>0</v>
      </c>
      <c r="J155" s="45">
        <v>0</v>
      </c>
      <c r="K155" s="45">
        <v>0</v>
      </c>
      <c r="L155" s="45">
        <v>0</v>
      </c>
      <c r="M155" s="45">
        <v>9.0831514548952441E-3</v>
      </c>
      <c r="N155" s="45">
        <v>0</v>
      </c>
      <c r="O155" s="45">
        <v>0</v>
      </c>
      <c r="P155" s="45">
        <v>3.4793451771442108E-4</v>
      </c>
      <c r="Q155" s="45">
        <v>0</v>
      </c>
      <c r="R155" s="45">
        <v>3.0022854595657122E-4</v>
      </c>
      <c r="S155" s="45">
        <v>9.7313145185751182E-3</v>
      </c>
    </row>
    <row r="156" spans="1:19">
      <c r="A156" s="88" t="s">
        <v>282</v>
      </c>
      <c r="B156" s="69" t="s">
        <v>196</v>
      </c>
      <c r="C156" s="45">
        <v>0</v>
      </c>
      <c r="D156" s="45">
        <v>0</v>
      </c>
      <c r="E156" s="45">
        <v>0</v>
      </c>
      <c r="F156" s="45">
        <v>0</v>
      </c>
      <c r="G156" s="45">
        <v>0</v>
      </c>
      <c r="H156" s="45">
        <v>0</v>
      </c>
      <c r="I156" s="45">
        <v>0</v>
      </c>
      <c r="J156" s="45">
        <v>0</v>
      </c>
      <c r="K156" s="45">
        <v>0</v>
      </c>
      <c r="L156" s="45">
        <v>0</v>
      </c>
      <c r="M156" s="45">
        <v>0</v>
      </c>
      <c r="N156" s="45">
        <v>1.3779316308738743E-2</v>
      </c>
      <c r="O156" s="45">
        <v>0</v>
      </c>
      <c r="P156" s="45">
        <v>0</v>
      </c>
      <c r="Q156" s="45">
        <v>0</v>
      </c>
      <c r="R156" s="45">
        <v>0</v>
      </c>
      <c r="S156" s="45">
        <v>1.3779316308728085E-2</v>
      </c>
    </row>
    <row r="157" spans="1:19">
      <c r="A157" s="88" t="s">
        <v>282</v>
      </c>
      <c r="B157" s="69" t="s">
        <v>197</v>
      </c>
      <c r="C157" s="45">
        <v>0</v>
      </c>
      <c r="D157" s="45">
        <v>0</v>
      </c>
      <c r="E157" s="45">
        <v>0</v>
      </c>
      <c r="F157" s="45">
        <v>0</v>
      </c>
      <c r="G157" s="45">
        <v>0</v>
      </c>
      <c r="H157" s="45">
        <v>0</v>
      </c>
      <c r="I157" s="45">
        <v>0</v>
      </c>
      <c r="J157" s="45">
        <v>0</v>
      </c>
      <c r="K157" s="45">
        <v>0</v>
      </c>
      <c r="L157" s="45">
        <v>0</v>
      </c>
      <c r="M157" s="45">
        <v>0</v>
      </c>
      <c r="N157" s="45">
        <v>6.0198040740761627E-2</v>
      </c>
      <c r="O157" s="45">
        <v>0</v>
      </c>
      <c r="P157" s="45">
        <v>0</v>
      </c>
      <c r="Q157" s="45">
        <v>0</v>
      </c>
      <c r="R157" s="45">
        <v>0</v>
      </c>
      <c r="S157" s="45">
        <v>6.0198040740772285E-2</v>
      </c>
    </row>
    <row r="158" spans="1:19">
      <c r="A158" s="88" t="s">
        <v>282</v>
      </c>
      <c r="B158" s="69" t="s">
        <v>198</v>
      </c>
      <c r="C158" s="45">
        <v>0</v>
      </c>
      <c r="D158" s="45">
        <v>0</v>
      </c>
      <c r="E158" s="45">
        <v>0</v>
      </c>
      <c r="F158" s="45">
        <v>0</v>
      </c>
      <c r="G158" s="45">
        <v>0</v>
      </c>
      <c r="H158" s="45">
        <v>0</v>
      </c>
      <c r="I158" s="45">
        <v>0</v>
      </c>
      <c r="J158" s="45">
        <v>0</v>
      </c>
      <c r="K158" s="45">
        <v>0</v>
      </c>
      <c r="L158" s="45">
        <v>0</v>
      </c>
      <c r="M158" s="45">
        <v>1.4692209490352326E-4</v>
      </c>
      <c r="N158" s="45">
        <v>1.8913489270744321E-5</v>
      </c>
      <c r="O158" s="45">
        <v>0</v>
      </c>
      <c r="P158" s="45">
        <v>0</v>
      </c>
      <c r="Q158" s="45">
        <v>0</v>
      </c>
      <c r="R158" s="45">
        <v>6.7787963534016171E-5</v>
      </c>
      <c r="S158" s="45">
        <v>2.3362354770029015E-4</v>
      </c>
    </row>
    <row r="159" spans="1:19">
      <c r="A159" s="88" t="s">
        <v>282</v>
      </c>
      <c r="B159" s="69" t="s">
        <v>199</v>
      </c>
      <c r="C159" s="45">
        <v>0</v>
      </c>
      <c r="D159" s="45">
        <v>0</v>
      </c>
      <c r="E159" s="45">
        <v>0</v>
      </c>
      <c r="F159" s="45">
        <v>0</v>
      </c>
      <c r="G159" s="45">
        <v>0</v>
      </c>
      <c r="H159" s="45">
        <v>0</v>
      </c>
      <c r="I159" s="45">
        <v>0</v>
      </c>
      <c r="J159" s="45">
        <v>0</v>
      </c>
      <c r="K159" s="45">
        <v>0</v>
      </c>
      <c r="L159" s="45">
        <v>0</v>
      </c>
      <c r="M159" s="45">
        <v>2.0569408969102199E-3</v>
      </c>
      <c r="N159" s="45">
        <v>0</v>
      </c>
      <c r="O159" s="45">
        <v>0</v>
      </c>
      <c r="P159" s="45">
        <v>1.3496126502943184E-4</v>
      </c>
      <c r="Q159" s="45">
        <v>0</v>
      </c>
      <c r="R159" s="45">
        <v>0</v>
      </c>
      <c r="S159" s="45">
        <v>2.1919021619680734E-3</v>
      </c>
    </row>
    <row r="160" spans="1:19">
      <c r="A160" s="88" t="s">
        <v>282</v>
      </c>
      <c r="B160" s="69" t="s">
        <v>200</v>
      </c>
      <c r="C160" s="45">
        <v>0</v>
      </c>
      <c r="D160" s="45">
        <v>0</v>
      </c>
      <c r="E160" s="45">
        <v>0</v>
      </c>
      <c r="F160" s="45">
        <v>0</v>
      </c>
      <c r="G160" s="45">
        <v>0</v>
      </c>
      <c r="H160" s="45">
        <v>0</v>
      </c>
      <c r="I160" s="45">
        <v>0</v>
      </c>
      <c r="J160" s="45">
        <v>0</v>
      </c>
      <c r="K160" s="45">
        <v>0</v>
      </c>
      <c r="L160" s="45">
        <v>0</v>
      </c>
      <c r="M160" s="45">
        <v>1.7406702608079527E-2</v>
      </c>
      <c r="N160" s="45">
        <v>0</v>
      </c>
      <c r="O160" s="45">
        <v>0</v>
      </c>
      <c r="P160" s="45">
        <v>3.8052526953862298E-3</v>
      </c>
      <c r="Q160" s="45">
        <v>0</v>
      </c>
      <c r="R160" s="45">
        <v>0</v>
      </c>
      <c r="S160" s="45">
        <v>2.1211955303442664E-2</v>
      </c>
    </row>
    <row r="161" spans="1:19">
      <c r="A161" s="88" t="s">
        <v>282</v>
      </c>
      <c r="B161" s="69" t="s">
        <v>201</v>
      </c>
      <c r="C161" s="45">
        <v>1.2084258564093453E-4</v>
      </c>
      <c r="D161" s="45">
        <v>0.64874444540655674</v>
      </c>
      <c r="E161" s="45">
        <v>0</v>
      </c>
      <c r="F161" s="45">
        <v>0</v>
      </c>
      <c r="G161" s="45">
        <v>8.5742212988737521E-2</v>
      </c>
      <c r="H161" s="45">
        <v>0</v>
      </c>
      <c r="I161" s="45">
        <v>0.16120354531567704</v>
      </c>
      <c r="J161" s="45">
        <v>0</v>
      </c>
      <c r="K161" s="45">
        <v>2.2953243822193548E-2</v>
      </c>
      <c r="L161" s="45">
        <v>0.25832342993091473</v>
      </c>
      <c r="M161" s="45">
        <v>0.15077936021207616</v>
      </c>
      <c r="N161" s="45">
        <v>8.9131047176670641E-2</v>
      </c>
      <c r="O161" s="45">
        <v>2.0351946025984891E-3</v>
      </c>
      <c r="P161" s="45">
        <v>0.10237258149811801</v>
      </c>
      <c r="Q161" s="45">
        <v>2.5327051090577868E-3</v>
      </c>
      <c r="R161" s="45">
        <v>8.1371497240706248E-2</v>
      </c>
      <c r="S161" s="45">
        <v>1.6053101058889325</v>
      </c>
    </row>
    <row r="162" spans="1:19">
      <c r="A162" s="88" t="s">
        <v>282</v>
      </c>
      <c r="B162" s="69" t="s">
        <v>202</v>
      </c>
      <c r="C162" s="45">
        <v>8.8132034761951861E-3</v>
      </c>
      <c r="D162" s="45">
        <v>6.3476511392046575E-5</v>
      </c>
      <c r="E162" s="45">
        <v>0</v>
      </c>
      <c r="F162" s="45">
        <v>0</v>
      </c>
      <c r="G162" s="45">
        <v>0.4625890276989848</v>
      </c>
      <c r="H162" s="45">
        <v>0</v>
      </c>
      <c r="I162" s="45">
        <v>7.200823976573778E-2</v>
      </c>
      <c r="J162" s="45">
        <v>0</v>
      </c>
      <c r="K162" s="45">
        <v>2.6097878517653772E-2</v>
      </c>
      <c r="L162" s="45">
        <v>0</v>
      </c>
      <c r="M162" s="45">
        <v>0.24685778197296138</v>
      </c>
      <c r="N162" s="45">
        <v>1.8526355064531153E-2</v>
      </c>
      <c r="O162" s="45">
        <v>3.4336028109098748E-3</v>
      </c>
      <c r="P162" s="45">
        <v>7.4600426860442326E-2</v>
      </c>
      <c r="Q162" s="45">
        <v>6.0181034308470771E-4</v>
      </c>
      <c r="R162" s="45">
        <v>1.9415053458557985E-2</v>
      </c>
      <c r="S162" s="45">
        <v>0.93300685648044634</v>
      </c>
    </row>
    <row r="163" spans="1:19">
      <c r="A163" s="88" t="s">
        <v>282</v>
      </c>
      <c r="B163" s="69" t="s">
        <v>203</v>
      </c>
      <c r="C163" s="45">
        <v>1.2828530190303056E-3</v>
      </c>
      <c r="D163" s="45">
        <v>3.8389035010331085E-3</v>
      </c>
      <c r="E163" s="45">
        <v>3.1797078795614109E-2</v>
      </c>
      <c r="F163" s="45">
        <v>0</v>
      </c>
      <c r="G163" s="45">
        <v>0</v>
      </c>
      <c r="H163" s="45">
        <v>4.2867408532407503E-2</v>
      </c>
      <c r="I163" s="45">
        <v>7.0585029947995981E-3</v>
      </c>
      <c r="J163" s="45">
        <v>0</v>
      </c>
      <c r="K163" s="45">
        <v>0</v>
      </c>
      <c r="L163" s="45">
        <v>0.17185168010936636</v>
      </c>
      <c r="M163" s="45">
        <v>6.5401222178294027E-2</v>
      </c>
      <c r="N163" s="45">
        <v>3.0327272727075361E-2</v>
      </c>
      <c r="O163" s="45">
        <v>4.1348698423262498E-3</v>
      </c>
      <c r="P163" s="45">
        <v>0.16891369269304946</v>
      </c>
      <c r="Q163" s="45">
        <v>6.4089511222604756E-3</v>
      </c>
      <c r="R163" s="45">
        <v>7.2115099327921151E-2</v>
      </c>
      <c r="S163" s="45">
        <v>0.60599753484319763</v>
      </c>
    </row>
    <row r="164" spans="1:19">
      <c r="A164" s="88" t="s">
        <v>282</v>
      </c>
      <c r="B164" s="69" t="s">
        <v>204</v>
      </c>
      <c r="C164" s="45">
        <v>1.8209903160639085E-2</v>
      </c>
      <c r="D164" s="45">
        <v>9.1479086490262596E-3</v>
      </c>
      <c r="E164" s="45">
        <v>9.8061881820821206E-4</v>
      </c>
      <c r="F164" s="45">
        <v>0</v>
      </c>
      <c r="G164" s="45">
        <v>1.9115055457632479E-3</v>
      </c>
      <c r="H164" s="45">
        <v>0</v>
      </c>
      <c r="I164" s="45">
        <v>0</v>
      </c>
      <c r="J164" s="45">
        <v>1.0858435766425423E-3</v>
      </c>
      <c r="K164" s="45">
        <v>2.8879470750769354E-2</v>
      </c>
      <c r="L164" s="45">
        <v>1.3445465621123809</v>
      </c>
      <c r="M164" s="45">
        <v>9.9440005132493958E-2</v>
      </c>
      <c r="N164" s="45">
        <v>8.3388282529424096E-3</v>
      </c>
      <c r="O164" s="45">
        <v>2.01450778136536E-3</v>
      </c>
      <c r="P164" s="45">
        <v>0.18953716005469801</v>
      </c>
      <c r="Q164" s="45">
        <v>2.3093255972610471E-3</v>
      </c>
      <c r="R164" s="45">
        <v>3.4561967263093685E-2</v>
      </c>
      <c r="S164" s="45">
        <v>1.7409636066952743</v>
      </c>
    </row>
    <row r="165" spans="1:19">
      <c r="A165" s="88" t="s">
        <v>282</v>
      </c>
      <c r="B165" s="69" t="s">
        <v>205</v>
      </c>
      <c r="C165" s="45">
        <v>7.1110451460096868E-3</v>
      </c>
      <c r="D165" s="45">
        <v>5.5212114489568975E-3</v>
      </c>
      <c r="E165" s="45">
        <v>1.6985164011051879E-5</v>
      </c>
      <c r="F165" s="45">
        <v>0</v>
      </c>
      <c r="G165" s="45">
        <v>0</v>
      </c>
      <c r="H165" s="45">
        <v>1.4541208235021585E-3</v>
      </c>
      <c r="I165" s="45">
        <v>3.6877829238268767E-3</v>
      </c>
      <c r="J165" s="45">
        <v>0</v>
      </c>
      <c r="K165" s="45">
        <v>9.7942917403854857E-3</v>
      </c>
      <c r="L165" s="45">
        <v>9.3730294493273192E-2</v>
      </c>
      <c r="M165" s="45">
        <v>0.11978631772059423</v>
      </c>
      <c r="N165" s="45">
        <v>2.3693049567930835E-2</v>
      </c>
      <c r="O165" s="45">
        <v>1.6647298958574197E-2</v>
      </c>
      <c r="P165" s="45">
        <v>0.11232987423040264</v>
      </c>
      <c r="Q165" s="45">
        <v>5.0225829088192953E-3</v>
      </c>
      <c r="R165" s="45">
        <v>1.5295445046765721E-2</v>
      </c>
      <c r="S165" s="45">
        <v>0.4140903001730436</v>
      </c>
    </row>
    <row r="166" spans="1:19">
      <c r="A166" s="88" t="s">
        <v>282</v>
      </c>
      <c r="B166" s="69" t="s">
        <v>206</v>
      </c>
      <c r="C166" s="45">
        <v>2.2939968593171933E-4</v>
      </c>
      <c r="D166" s="45">
        <v>1.8425852420295374E-2</v>
      </c>
      <c r="E166" s="45">
        <v>7.1321370524861649E-3</v>
      </c>
      <c r="F166" s="45">
        <v>0.14702450727162741</v>
      </c>
      <c r="G166" s="45">
        <v>0</v>
      </c>
      <c r="H166" s="45">
        <v>0</v>
      </c>
      <c r="I166" s="45">
        <v>1.2015570879788662E-3</v>
      </c>
      <c r="J166" s="45">
        <v>2.0672919707179771E-2</v>
      </c>
      <c r="K166" s="45">
        <v>4.4070572537462382E-2</v>
      </c>
      <c r="L166" s="45">
        <v>3.7567567526139101E-2</v>
      </c>
      <c r="M166" s="45">
        <v>3.853747846450517E-2</v>
      </c>
      <c r="N166" s="45">
        <v>5.7189347592605078E-2</v>
      </c>
      <c r="O166" s="45">
        <v>8.3027628664265052E-3</v>
      </c>
      <c r="P166" s="45">
        <v>3.4305385334798544E-2</v>
      </c>
      <c r="Q166" s="45">
        <v>3.2760312132339209E-2</v>
      </c>
      <c r="R166" s="45">
        <v>1.3365203134164005E-2</v>
      </c>
      <c r="S166" s="45">
        <v>0.46078500281396373</v>
      </c>
    </row>
    <row r="167" spans="1:19">
      <c r="A167" s="88" t="s">
        <v>282</v>
      </c>
      <c r="B167" s="69" t="s">
        <v>207</v>
      </c>
      <c r="C167" s="45">
        <v>1.0814402063654471E-2</v>
      </c>
      <c r="D167" s="45">
        <v>0</v>
      </c>
      <c r="E167" s="45">
        <v>0</v>
      </c>
      <c r="F167" s="45">
        <v>0.27786525765728598</v>
      </c>
      <c r="G167" s="45">
        <v>0.28288574400614053</v>
      </c>
      <c r="H167" s="45">
        <v>0</v>
      </c>
      <c r="I167" s="45">
        <v>2.601461282776274E-4</v>
      </c>
      <c r="J167" s="45">
        <v>0</v>
      </c>
      <c r="K167" s="45">
        <v>3.8193823423745332E-2</v>
      </c>
      <c r="L167" s="45">
        <v>3.1291384530476307E-3</v>
      </c>
      <c r="M167" s="45">
        <v>3.425044401715116E-2</v>
      </c>
      <c r="N167" s="45">
        <v>6.277764341602321E-4</v>
      </c>
      <c r="O167" s="45">
        <v>1.2022030175177445E-2</v>
      </c>
      <c r="P167" s="45">
        <v>9.6756826822595343E-2</v>
      </c>
      <c r="Q167" s="45">
        <v>3.0743359421565586E-3</v>
      </c>
      <c r="R167" s="45">
        <v>5.0518711764042656E-2</v>
      </c>
      <c r="S167" s="45">
        <v>0.81039863688744163</v>
      </c>
    </row>
    <row r="168" spans="1:19">
      <c r="A168" s="88" t="s">
        <v>282</v>
      </c>
      <c r="B168" s="69" t="s">
        <v>208</v>
      </c>
      <c r="C168" s="45">
        <v>1.8964102331153754E-5</v>
      </c>
      <c r="D168" s="45">
        <v>0</v>
      </c>
      <c r="E168" s="45">
        <v>2.7819246903565631E-2</v>
      </c>
      <c r="F168" s="45">
        <v>0.13603506889184658</v>
      </c>
      <c r="G168" s="45">
        <v>0.21317236723553279</v>
      </c>
      <c r="H168" s="45">
        <v>0</v>
      </c>
      <c r="I168" s="45">
        <v>0</v>
      </c>
      <c r="J168" s="45">
        <v>3.1396023977315002E-2</v>
      </c>
      <c r="K168" s="45">
        <v>0</v>
      </c>
      <c r="L168" s="45">
        <v>1.6184747788930309E-2</v>
      </c>
      <c r="M168" s="45">
        <v>2.3902999521029145E-2</v>
      </c>
      <c r="N168" s="45">
        <v>5.0918860275865896E-3</v>
      </c>
      <c r="O168" s="45">
        <v>1.0839971395061099E-2</v>
      </c>
      <c r="P168" s="45">
        <v>5.0194560597560667E-2</v>
      </c>
      <c r="Q168" s="45">
        <v>4.4824795954268026E-4</v>
      </c>
      <c r="R168" s="45">
        <v>1.3547026429534981E-2</v>
      </c>
      <c r="S168" s="45">
        <v>0.52865111082982708</v>
      </c>
    </row>
    <row r="169" spans="1:19">
      <c r="A169" s="88" t="s">
        <v>282</v>
      </c>
      <c r="B169" s="69" t="s">
        <v>209</v>
      </c>
      <c r="C169" s="45">
        <v>0</v>
      </c>
      <c r="D169" s="45">
        <v>0</v>
      </c>
      <c r="E169" s="45">
        <v>0</v>
      </c>
      <c r="F169" s="45">
        <v>0</v>
      </c>
      <c r="G169" s="45">
        <v>0</v>
      </c>
      <c r="H169" s="45">
        <v>0</v>
      </c>
      <c r="I169" s="45">
        <v>3.4817946739096328E-6</v>
      </c>
      <c r="J169" s="45">
        <v>3.0414272670165499E-2</v>
      </c>
      <c r="K169" s="45">
        <v>0</v>
      </c>
      <c r="L169" s="45">
        <v>3.2634319466868789E-2</v>
      </c>
      <c r="M169" s="45">
        <v>6.2349724919803506E-3</v>
      </c>
      <c r="N169" s="45">
        <v>6.461614764498691E-3</v>
      </c>
      <c r="O169" s="45">
        <v>8.0806637974690787E-3</v>
      </c>
      <c r="P169" s="45">
        <v>4.49339234176378E-2</v>
      </c>
      <c r="Q169" s="45">
        <v>2.8188862416258509E-3</v>
      </c>
      <c r="R169" s="45">
        <v>2.4891885465059715E-2</v>
      </c>
      <c r="S169" s="45">
        <v>0.15647402010998235</v>
      </c>
    </row>
    <row r="170" spans="1:19">
      <c r="A170" s="88" t="s">
        <v>282</v>
      </c>
      <c r="B170" s="69" t="s">
        <v>210</v>
      </c>
      <c r="C170" s="45">
        <v>0</v>
      </c>
      <c r="D170" s="45">
        <v>2.4159438225979102E-5</v>
      </c>
      <c r="E170" s="45">
        <v>2.8114403384238429E-4</v>
      </c>
      <c r="F170" s="45">
        <v>0</v>
      </c>
      <c r="G170" s="45">
        <v>1.721362476583721E-3</v>
      </c>
      <c r="H170" s="45">
        <v>3.4302915691120095E-4</v>
      </c>
      <c r="I170" s="45">
        <v>2.8181914888487647E-3</v>
      </c>
      <c r="J170" s="45">
        <v>0</v>
      </c>
      <c r="K170" s="45">
        <v>0</v>
      </c>
      <c r="L170" s="45">
        <v>0</v>
      </c>
      <c r="M170" s="45">
        <v>1.4820553493084532E-3</v>
      </c>
      <c r="N170" s="45">
        <v>1.687514531926837E-3</v>
      </c>
      <c r="O170" s="45">
        <v>8.4628849584595933E-3</v>
      </c>
      <c r="P170" s="45">
        <v>5.305709414574622E-2</v>
      </c>
      <c r="Q170" s="45">
        <v>6.4651428584028281E-6</v>
      </c>
      <c r="R170" s="45">
        <v>2.2746473485923957E-3</v>
      </c>
      <c r="S170" s="45">
        <v>7.2158548071300288E-2</v>
      </c>
    </row>
    <row r="171" spans="1:19">
      <c r="A171" s="88" t="s">
        <v>282</v>
      </c>
      <c r="B171" s="69" t="s">
        <v>211</v>
      </c>
      <c r="C171" s="45">
        <v>5.0390575601652721E-2</v>
      </c>
      <c r="D171" s="45">
        <v>2.1724949782253589E-5</v>
      </c>
      <c r="E171" s="45">
        <v>0</v>
      </c>
      <c r="F171" s="45">
        <v>5.5553407667829902E-4</v>
      </c>
      <c r="G171" s="45">
        <v>3.2649509551667677E-3</v>
      </c>
      <c r="H171" s="45">
        <v>1.0130031866300016E-2</v>
      </c>
      <c r="I171" s="45">
        <v>7.0152161359526843E-3</v>
      </c>
      <c r="J171" s="45">
        <v>0</v>
      </c>
      <c r="K171" s="45">
        <v>3.1543448073265701E-3</v>
      </c>
      <c r="L171" s="45">
        <v>7.9185400591978095E-2</v>
      </c>
      <c r="M171" s="45">
        <v>7.7001719164240257E-3</v>
      </c>
      <c r="N171" s="45">
        <v>4.5868094890124667E-3</v>
      </c>
      <c r="O171" s="45">
        <v>4.5937341084378858E-5</v>
      </c>
      <c r="P171" s="45">
        <v>2.3191055797141757E-2</v>
      </c>
      <c r="Q171" s="45">
        <v>4.185670798196206E-3</v>
      </c>
      <c r="R171" s="45">
        <v>5.5504738161182843E-5</v>
      </c>
      <c r="S171" s="45">
        <v>0.19348292906484232</v>
      </c>
    </row>
    <row r="172" spans="1:19">
      <c r="A172" s="88" t="s">
        <v>282</v>
      </c>
      <c r="B172" s="69" t="s">
        <v>212</v>
      </c>
      <c r="C172" s="45">
        <v>6.1111868694996296E-4</v>
      </c>
      <c r="D172" s="45">
        <v>0</v>
      </c>
      <c r="E172" s="45">
        <v>0</v>
      </c>
      <c r="F172" s="45">
        <v>3.3386950929319426E-3</v>
      </c>
      <c r="G172" s="45">
        <v>0</v>
      </c>
      <c r="H172" s="45">
        <v>0</v>
      </c>
      <c r="I172" s="45">
        <v>6.4572140067387096E-4</v>
      </c>
      <c r="J172" s="45">
        <v>0</v>
      </c>
      <c r="K172" s="45">
        <v>1.1697929173283494E-2</v>
      </c>
      <c r="L172" s="45">
        <v>3.8270584956023868E-4</v>
      </c>
      <c r="M172" s="45">
        <v>3.195281814638129E-3</v>
      </c>
      <c r="N172" s="45">
        <v>2.6047087547906855E-3</v>
      </c>
      <c r="O172" s="45">
        <v>1.1426397486635764E-4</v>
      </c>
      <c r="P172" s="45">
        <v>1.0889479942399305E-2</v>
      </c>
      <c r="Q172" s="45">
        <v>3.0452967568344036E-3</v>
      </c>
      <c r="R172" s="45">
        <v>1.7561319924874752E-3</v>
      </c>
      <c r="S172" s="45">
        <v>3.8281333439442733E-2</v>
      </c>
    </row>
    <row r="173" spans="1:19">
      <c r="A173" s="88" t="s">
        <v>282</v>
      </c>
      <c r="B173" s="69" t="s">
        <v>213</v>
      </c>
      <c r="C173" s="45">
        <v>0</v>
      </c>
      <c r="D173" s="45">
        <v>6.3396071454668856E-6</v>
      </c>
      <c r="E173" s="45">
        <v>8.7636120760752334E-3</v>
      </c>
      <c r="F173" s="45">
        <v>7.3463389124128753E-3</v>
      </c>
      <c r="G173" s="45">
        <v>1.2348915316488629E-2</v>
      </c>
      <c r="H173" s="45">
        <v>0</v>
      </c>
      <c r="I173" s="45">
        <v>0</v>
      </c>
      <c r="J173" s="45">
        <v>0</v>
      </c>
      <c r="K173" s="45">
        <v>0</v>
      </c>
      <c r="L173" s="45">
        <v>0</v>
      </c>
      <c r="M173" s="45">
        <v>6.4493596640957662E-5</v>
      </c>
      <c r="N173" s="45">
        <v>2.9599816328063078E-3</v>
      </c>
      <c r="O173" s="45">
        <v>1.4438319981990855E-3</v>
      </c>
      <c r="P173" s="45">
        <v>1.737440092447784E-2</v>
      </c>
      <c r="Q173" s="45">
        <v>1.1875039800379739E-4</v>
      </c>
      <c r="R173" s="45">
        <v>4.8436007178764839E-4</v>
      </c>
      <c r="S173" s="45">
        <v>5.0911024534016747E-2</v>
      </c>
    </row>
    <row r="174" spans="1:19">
      <c r="A174" s="88" t="s">
        <v>282</v>
      </c>
      <c r="B174" s="69" t="s">
        <v>214</v>
      </c>
      <c r="C174" s="45">
        <v>0</v>
      </c>
      <c r="D174" s="45">
        <v>0</v>
      </c>
      <c r="E174" s="45">
        <v>4.7098556354074894E-4</v>
      </c>
      <c r="F174" s="45">
        <v>0</v>
      </c>
      <c r="G174" s="45">
        <v>0</v>
      </c>
      <c r="H174" s="45">
        <v>0</v>
      </c>
      <c r="I174" s="45">
        <v>5.6105772447967439E-6</v>
      </c>
      <c r="J174" s="45">
        <v>0</v>
      </c>
      <c r="K174" s="45">
        <v>0</v>
      </c>
      <c r="L174" s="45">
        <v>0</v>
      </c>
      <c r="M174" s="45">
        <v>5.8943334869798747E-4</v>
      </c>
      <c r="N174" s="45">
        <v>6.792343972525039E-3</v>
      </c>
      <c r="O174" s="45">
        <v>3.8544226189740627E-4</v>
      </c>
      <c r="P174" s="45">
        <v>5.8006911954286977E-3</v>
      </c>
      <c r="Q174" s="45">
        <v>1.1431236778491893E-4</v>
      </c>
      <c r="R174" s="45">
        <v>1.1612184115890045E-3</v>
      </c>
      <c r="S174" s="45">
        <v>1.5320037698714373E-2</v>
      </c>
    </row>
    <row r="175" spans="1:19">
      <c r="A175" s="88" t="s">
        <v>282</v>
      </c>
      <c r="B175" s="69" t="s">
        <v>215</v>
      </c>
      <c r="C175" s="45">
        <v>0</v>
      </c>
      <c r="D175" s="45">
        <v>0</v>
      </c>
      <c r="E175" s="45">
        <v>0</v>
      </c>
      <c r="F175" s="45">
        <v>0</v>
      </c>
      <c r="G175" s="45">
        <v>0</v>
      </c>
      <c r="H175" s="45">
        <v>0</v>
      </c>
      <c r="I175" s="45">
        <v>0</v>
      </c>
      <c r="J175" s="45">
        <v>0</v>
      </c>
      <c r="K175" s="45">
        <v>0</v>
      </c>
      <c r="L175" s="45">
        <v>0</v>
      </c>
      <c r="M175" s="45">
        <v>1.8089624300721141E-3</v>
      </c>
      <c r="N175" s="45">
        <v>7.0236202205364862E-5</v>
      </c>
      <c r="O175" s="45">
        <v>1.2051880160235395E-3</v>
      </c>
      <c r="P175" s="45">
        <v>1.240802590782053E-2</v>
      </c>
      <c r="Q175" s="45">
        <v>4.9394634702260021E-4</v>
      </c>
      <c r="R175" s="45">
        <v>3.7058662180200486E-3</v>
      </c>
      <c r="S175" s="45">
        <v>1.9692225121161755E-2</v>
      </c>
    </row>
    <row r="176" spans="1:19">
      <c r="A176" s="88" t="s">
        <v>282</v>
      </c>
      <c r="B176" s="69" t="s">
        <v>216</v>
      </c>
      <c r="C176" s="45">
        <v>0</v>
      </c>
      <c r="D176" s="45">
        <v>2.2205331167590714E-5</v>
      </c>
      <c r="E176" s="45">
        <v>0</v>
      </c>
      <c r="F176" s="45">
        <v>0</v>
      </c>
      <c r="G176" s="45">
        <v>8.7357813608690549E-5</v>
      </c>
      <c r="H176" s="45">
        <v>0</v>
      </c>
      <c r="I176" s="45">
        <v>0</v>
      </c>
      <c r="J176" s="45">
        <v>0</v>
      </c>
      <c r="K176" s="45">
        <v>0</v>
      </c>
      <c r="L176" s="45">
        <v>5.8850292331236176E-3</v>
      </c>
      <c r="M176" s="45">
        <v>4.5072408903790162E-3</v>
      </c>
      <c r="N176" s="45">
        <v>8.6605402100801143E-3</v>
      </c>
      <c r="O176" s="45">
        <v>7.6502828392333022E-4</v>
      </c>
      <c r="P176" s="45">
        <v>5.7461184502294316E-3</v>
      </c>
      <c r="Q176" s="45">
        <v>3.2043761438060869E-5</v>
      </c>
      <c r="R176" s="45">
        <v>1.1844420738782446E-4</v>
      </c>
      <c r="S176" s="45">
        <v>2.5824008181331237E-2</v>
      </c>
    </row>
    <row r="177" spans="1:19">
      <c r="A177" s="88" t="s">
        <v>282</v>
      </c>
      <c r="B177" s="69" t="s">
        <v>217</v>
      </c>
      <c r="C177" s="45">
        <v>0</v>
      </c>
      <c r="D177" s="45">
        <v>0</v>
      </c>
      <c r="E177" s="45">
        <v>3.8608558057461995E-2</v>
      </c>
      <c r="F177" s="45">
        <v>0</v>
      </c>
      <c r="G177" s="45">
        <v>1.6995783796966535E-2</v>
      </c>
      <c r="H177" s="45">
        <v>0</v>
      </c>
      <c r="I177" s="45">
        <v>0</v>
      </c>
      <c r="J177" s="45">
        <v>1.0015516762917898E-4</v>
      </c>
      <c r="K177" s="45">
        <v>0</v>
      </c>
      <c r="L177" s="45">
        <v>5.248898451739592E-4</v>
      </c>
      <c r="M177" s="45">
        <v>6.7206910559587385E-3</v>
      </c>
      <c r="N177" s="45">
        <v>5.3216631841479511E-4</v>
      </c>
      <c r="O177" s="45">
        <v>2.1216387204869847E-6</v>
      </c>
      <c r="P177" s="45">
        <v>9.2381099645493236E-3</v>
      </c>
      <c r="Q177" s="45">
        <v>1.0009406281191513E-2</v>
      </c>
      <c r="R177" s="45">
        <v>5.8858386816851294E-4</v>
      </c>
      <c r="S177" s="45">
        <v>8.3320465994262349E-2</v>
      </c>
    </row>
    <row r="178" spans="1:19">
      <c r="A178" s="88" t="s">
        <v>282</v>
      </c>
      <c r="B178" s="69" t="s">
        <v>218</v>
      </c>
      <c r="C178" s="45">
        <v>0</v>
      </c>
      <c r="D178" s="45">
        <v>7.4637488303963551E-3</v>
      </c>
      <c r="E178" s="45">
        <v>0</v>
      </c>
      <c r="F178" s="45">
        <v>0</v>
      </c>
      <c r="G178" s="45">
        <v>0</v>
      </c>
      <c r="H178" s="45">
        <v>0</v>
      </c>
      <c r="I178" s="45">
        <v>0</v>
      </c>
      <c r="J178" s="45">
        <v>0</v>
      </c>
      <c r="K178" s="45">
        <v>0</v>
      </c>
      <c r="L178" s="45">
        <v>0</v>
      </c>
      <c r="M178" s="45">
        <v>1.7441951899230368E-2</v>
      </c>
      <c r="N178" s="45">
        <v>1.5871780913050415E-3</v>
      </c>
      <c r="O178" s="45">
        <v>2.1464602481224837E-4</v>
      </c>
      <c r="P178" s="45">
        <v>1.9547675131192932E-3</v>
      </c>
      <c r="Q178" s="45">
        <v>5.1198121826789844E-4</v>
      </c>
      <c r="R178" s="45">
        <v>2.1375460393358026E-4</v>
      </c>
      <c r="S178" s="45">
        <v>2.9388028181045911E-2</v>
      </c>
    </row>
    <row r="179" spans="1:19">
      <c r="A179" s="88" t="s">
        <v>282</v>
      </c>
      <c r="B179" s="69" t="s">
        <v>219</v>
      </c>
      <c r="C179" s="45">
        <v>0</v>
      </c>
      <c r="D179" s="45">
        <v>0.19377232808992328</v>
      </c>
      <c r="E179" s="45">
        <v>0</v>
      </c>
      <c r="F179" s="45">
        <v>0.18298949182232604</v>
      </c>
      <c r="G179" s="45">
        <v>0</v>
      </c>
      <c r="H179" s="45">
        <v>0</v>
      </c>
      <c r="I179" s="45">
        <v>2.5316996766184152E-2</v>
      </c>
      <c r="J179" s="45">
        <v>0</v>
      </c>
      <c r="K179" s="45">
        <v>2.0820062340831669E-6</v>
      </c>
      <c r="L179" s="45">
        <v>1.0444761164372096E-3</v>
      </c>
      <c r="M179" s="45">
        <v>1.038655768196417E-2</v>
      </c>
      <c r="N179" s="45">
        <v>0.13893157541711521</v>
      </c>
      <c r="O179" s="45">
        <v>3.9739706572410327E-3</v>
      </c>
      <c r="P179" s="45">
        <v>6.7450601168394186E-2</v>
      </c>
      <c r="Q179" s="45">
        <v>2.1343859718186309E-2</v>
      </c>
      <c r="R179" s="45">
        <v>1.4373936176191648E-2</v>
      </c>
      <c r="S179" s="45">
        <v>0.65958587562020909</v>
      </c>
    </row>
    <row r="180" spans="1:19">
      <c r="A180" s="88" t="s">
        <v>282</v>
      </c>
      <c r="B180" s="69" t="s">
        <v>220</v>
      </c>
      <c r="C180" s="45">
        <v>0</v>
      </c>
      <c r="D180" s="45">
        <v>0</v>
      </c>
      <c r="E180" s="45">
        <v>2.66464154714674E-3</v>
      </c>
      <c r="F180" s="45">
        <v>2.082995862043191E-3</v>
      </c>
      <c r="G180" s="45">
        <v>0</v>
      </c>
      <c r="H180" s="45">
        <v>0</v>
      </c>
      <c r="I180" s="45">
        <v>0</v>
      </c>
      <c r="J180" s="45">
        <v>4.3686810918674102E-2</v>
      </c>
      <c r="K180" s="45">
        <v>0</v>
      </c>
      <c r="L180" s="45">
        <v>0</v>
      </c>
      <c r="M180" s="45">
        <v>3.6311293270827605E-3</v>
      </c>
      <c r="N180" s="45">
        <v>7.1072954754729523E-3</v>
      </c>
      <c r="O180" s="45">
        <v>6.9429310240476383E-4</v>
      </c>
      <c r="P180" s="45">
        <v>1.0555572609654007E-2</v>
      </c>
      <c r="Q180" s="45">
        <v>1.9835226495003244E-2</v>
      </c>
      <c r="R180" s="45">
        <v>6.3362419972179396E-4</v>
      </c>
      <c r="S180" s="45">
        <v>9.089158953719334E-2</v>
      </c>
    </row>
    <row r="181" spans="1:19">
      <c r="A181" s="88" t="s">
        <v>282</v>
      </c>
      <c r="B181" s="69" t="s">
        <v>221</v>
      </c>
      <c r="C181" s="45">
        <v>0</v>
      </c>
      <c r="D181" s="45">
        <v>0</v>
      </c>
      <c r="E181" s="45">
        <v>1.9610595834307354E-4</v>
      </c>
      <c r="F181" s="45">
        <v>1.3499216718948048E-2</v>
      </c>
      <c r="G181" s="45">
        <v>0</v>
      </c>
      <c r="H181" s="45">
        <v>0</v>
      </c>
      <c r="I181" s="45">
        <v>9.153761086411194E-4</v>
      </c>
      <c r="J181" s="45">
        <v>0</v>
      </c>
      <c r="K181" s="45">
        <v>0</v>
      </c>
      <c r="L181" s="45">
        <v>0</v>
      </c>
      <c r="M181" s="45">
        <v>5.4451853783543669E-4</v>
      </c>
      <c r="N181" s="45">
        <v>1.1298836230029252E-3</v>
      </c>
      <c r="O181" s="45">
        <v>2.7445968505679375E-4</v>
      </c>
      <c r="P181" s="45">
        <v>2.0487658982723644E-2</v>
      </c>
      <c r="Q181" s="45">
        <v>2.9396119821162969E-2</v>
      </c>
      <c r="R181" s="45">
        <v>5.2742905094049775E-5</v>
      </c>
      <c r="S181" s="45">
        <v>6.6496082340790963E-2</v>
      </c>
    </row>
    <row r="182" spans="1:19">
      <c r="A182" s="88" t="s">
        <v>282</v>
      </c>
      <c r="B182" s="69" t="s">
        <v>222</v>
      </c>
      <c r="C182" s="45">
        <v>2.484244640665878E-5</v>
      </c>
      <c r="D182" s="45">
        <v>0</v>
      </c>
      <c r="E182" s="45">
        <v>4.4915970435461805E-3</v>
      </c>
      <c r="F182" s="45">
        <v>0</v>
      </c>
      <c r="G182" s="45">
        <v>0</v>
      </c>
      <c r="H182" s="45">
        <v>0</v>
      </c>
      <c r="I182" s="45">
        <v>0</v>
      </c>
      <c r="J182" s="45">
        <v>0</v>
      </c>
      <c r="K182" s="45">
        <v>0</v>
      </c>
      <c r="L182" s="45">
        <v>0</v>
      </c>
      <c r="M182" s="45">
        <v>6.8445483188561695E-4</v>
      </c>
      <c r="N182" s="45">
        <v>3.7599017904721421E-4</v>
      </c>
      <c r="O182" s="45">
        <v>3.9602613561862121E-4</v>
      </c>
      <c r="P182" s="45">
        <v>2.7394452323292739E-4</v>
      </c>
      <c r="Q182" s="45">
        <v>3.254826897185481E-4</v>
      </c>
      <c r="R182" s="45">
        <v>3.5418999958469755E-4</v>
      </c>
      <c r="S182" s="45">
        <v>6.9265278490604487E-3</v>
      </c>
    </row>
    <row r="183" spans="1:19">
      <c r="A183" s="88" t="s">
        <v>282</v>
      </c>
      <c r="B183" s="69" t="s">
        <v>223</v>
      </c>
      <c r="C183" s="45">
        <v>0</v>
      </c>
      <c r="D183" s="45">
        <v>5.1151127498982873E-5</v>
      </c>
      <c r="E183" s="45">
        <v>0</v>
      </c>
      <c r="F183" s="45">
        <v>6.1652448184901232E-5</v>
      </c>
      <c r="G183" s="45">
        <v>0</v>
      </c>
      <c r="H183" s="45">
        <v>0</v>
      </c>
      <c r="I183" s="45">
        <v>0</v>
      </c>
      <c r="J183" s="45">
        <v>0</v>
      </c>
      <c r="K183" s="45">
        <v>0</v>
      </c>
      <c r="L183" s="45">
        <v>0</v>
      </c>
      <c r="M183" s="45">
        <v>1.1296579138786456E-7</v>
      </c>
      <c r="N183" s="45">
        <v>3.5371563960495678E-5</v>
      </c>
      <c r="O183" s="45">
        <v>0</v>
      </c>
      <c r="P183" s="45">
        <v>4.3207217614771309E-4</v>
      </c>
      <c r="Q183" s="45">
        <v>3.0274686757536529E-8</v>
      </c>
      <c r="R183" s="45">
        <v>5.0248650452999755E-5</v>
      </c>
      <c r="S183" s="45">
        <v>6.3063920671879714E-4</v>
      </c>
    </row>
    <row r="184" spans="1:19">
      <c r="A184" s="88" t="s">
        <v>282</v>
      </c>
      <c r="B184" s="69" t="s">
        <v>224</v>
      </c>
      <c r="C184" s="45">
        <v>0</v>
      </c>
      <c r="D184" s="45">
        <v>0</v>
      </c>
      <c r="E184" s="45">
        <v>0</v>
      </c>
      <c r="F184" s="45">
        <v>0</v>
      </c>
      <c r="G184" s="45">
        <v>0</v>
      </c>
      <c r="H184" s="45">
        <v>0</v>
      </c>
      <c r="I184" s="45">
        <v>0</v>
      </c>
      <c r="J184" s="45">
        <v>0</v>
      </c>
      <c r="K184" s="45">
        <v>0</v>
      </c>
      <c r="L184" s="45">
        <v>0</v>
      </c>
      <c r="M184" s="45">
        <v>0</v>
      </c>
      <c r="N184" s="45">
        <v>0</v>
      </c>
      <c r="O184" s="45">
        <v>0</v>
      </c>
      <c r="P184" s="45">
        <v>4.5241642280302585E-4</v>
      </c>
      <c r="Q184" s="45">
        <v>1.498813225531137E-6</v>
      </c>
      <c r="R184" s="45">
        <v>2.0887103602262869E-8</v>
      </c>
      <c r="S184" s="45">
        <v>4.5393612312238929E-4</v>
      </c>
    </row>
    <row r="185" spans="1:19">
      <c r="A185" s="88" t="s">
        <v>282</v>
      </c>
      <c r="B185" s="69" t="s">
        <v>225</v>
      </c>
      <c r="C185" s="45">
        <v>0</v>
      </c>
      <c r="D185" s="45">
        <v>0</v>
      </c>
      <c r="E185" s="45">
        <v>0</v>
      </c>
      <c r="F185" s="45">
        <v>0</v>
      </c>
      <c r="G185" s="45">
        <v>0</v>
      </c>
      <c r="H185" s="45">
        <v>0</v>
      </c>
      <c r="I185" s="45">
        <v>0</v>
      </c>
      <c r="J185" s="45">
        <v>0</v>
      </c>
      <c r="K185" s="45">
        <v>5.0064444879094339E-5</v>
      </c>
      <c r="L185" s="45">
        <v>0</v>
      </c>
      <c r="M185" s="45">
        <v>0</v>
      </c>
      <c r="N185" s="45">
        <v>0</v>
      </c>
      <c r="O185" s="45">
        <v>0</v>
      </c>
      <c r="P185" s="45">
        <v>0</v>
      </c>
      <c r="Q185" s="45">
        <v>0</v>
      </c>
      <c r="R185" s="45">
        <v>0</v>
      </c>
      <c r="S185" s="45">
        <v>5.0064444877762071E-5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0.15898839292367895</v>
      </c>
      <c r="D10" s="45">
        <v>0.85809306942370644</v>
      </c>
      <c r="E10" s="45">
        <v>0.28518097316277213</v>
      </c>
      <c r="F10" s="45">
        <v>5.0903484289293104</v>
      </c>
      <c r="G10" s="45">
        <v>1.397573416084136</v>
      </c>
      <c r="H10" s="45">
        <v>9.2408195495533418E-2</v>
      </c>
      <c r="I10" s="45">
        <v>0.44801832815935461</v>
      </c>
      <c r="J10" s="45">
        <v>0.12661742596898021</v>
      </c>
      <c r="K10" s="45">
        <v>0.17024192259109311</v>
      </c>
      <c r="L10" s="45">
        <v>7.7723025949956606</v>
      </c>
      <c r="M10" s="45">
        <v>1.8276880425917914</v>
      </c>
      <c r="N10" s="45">
        <v>1.5733812148136082</v>
      </c>
      <c r="O10" s="45">
        <v>0.11124241311866503</v>
      </c>
      <c r="P10" s="45">
        <v>1.5320766210262182</v>
      </c>
      <c r="Q10" s="45">
        <v>9.8532253863820141E-2</v>
      </c>
      <c r="R10" s="45">
        <v>0.40555944029723479</v>
      </c>
      <c r="S10" s="45">
        <v>21.94825273344556</v>
      </c>
    </row>
    <row r="11" spans="1:20">
      <c r="A11" s="88" t="s">
        <v>282</v>
      </c>
      <c r="B11" s="89" t="s">
        <v>50</v>
      </c>
      <c r="C11" s="45">
        <v>0</v>
      </c>
      <c r="D11" s="45">
        <v>0</v>
      </c>
      <c r="E11" s="45">
        <v>0</v>
      </c>
      <c r="F11" s="45">
        <v>1.1624772366441558</v>
      </c>
      <c r="G11" s="45">
        <v>0.30174009699582838</v>
      </c>
      <c r="H11" s="45">
        <v>0</v>
      </c>
      <c r="I11" s="45">
        <v>0</v>
      </c>
      <c r="J11" s="45">
        <v>0</v>
      </c>
      <c r="K11" s="45">
        <v>0</v>
      </c>
      <c r="L11" s="45">
        <v>0</v>
      </c>
      <c r="M11" s="45">
        <v>2.7674759159879159E-6</v>
      </c>
      <c r="N11" s="45">
        <v>1.4821424163997676E-3</v>
      </c>
      <c r="O11" s="45">
        <v>0</v>
      </c>
      <c r="P11" s="45">
        <v>0.13641258741108531</v>
      </c>
      <c r="Q11" s="45">
        <v>1.4191472036906294E-5</v>
      </c>
      <c r="R11" s="45">
        <v>0</v>
      </c>
      <c r="S11" s="45">
        <v>1.6021290224154221</v>
      </c>
    </row>
    <row r="12" spans="1:20">
      <c r="A12" s="88" t="s">
        <v>282</v>
      </c>
      <c r="B12" s="89" t="s">
        <v>51</v>
      </c>
      <c r="C12" s="45">
        <v>0</v>
      </c>
      <c r="D12" s="45">
        <v>0</v>
      </c>
      <c r="E12" s="45">
        <v>0</v>
      </c>
      <c r="F12" s="45">
        <v>0</v>
      </c>
      <c r="G12" s="45">
        <v>0</v>
      </c>
      <c r="H12" s="45">
        <v>0</v>
      </c>
      <c r="I12" s="45">
        <v>0</v>
      </c>
      <c r="J12" s="45">
        <v>0</v>
      </c>
      <c r="K12" s="45">
        <v>0</v>
      </c>
      <c r="L12" s="45">
        <v>0</v>
      </c>
      <c r="M12" s="45">
        <v>1.6567100336573048E-4</v>
      </c>
      <c r="N12" s="45">
        <v>1.7313292755005705E-7</v>
      </c>
      <c r="O12" s="45">
        <v>0</v>
      </c>
      <c r="P12" s="45">
        <v>0</v>
      </c>
      <c r="Q12" s="45">
        <v>0</v>
      </c>
      <c r="R12" s="45">
        <v>4.7443471583363817E-5</v>
      </c>
      <c r="S12" s="45">
        <v>2.1328760787753254E-4</v>
      </c>
    </row>
    <row r="13" spans="1:20">
      <c r="A13" s="88" t="s">
        <v>282</v>
      </c>
      <c r="B13" s="89" t="s">
        <v>52</v>
      </c>
      <c r="C13" s="45">
        <v>0</v>
      </c>
      <c r="D13" s="45">
        <v>0</v>
      </c>
      <c r="E13" s="45">
        <v>0</v>
      </c>
      <c r="F13" s="45">
        <v>0</v>
      </c>
      <c r="G13" s="45">
        <v>0</v>
      </c>
      <c r="H13" s="45">
        <v>0</v>
      </c>
      <c r="I13" s="45">
        <v>0</v>
      </c>
      <c r="J13" s="45">
        <v>0</v>
      </c>
      <c r="K13" s="45">
        <v>0</v>
      </c>
      <c r="L13" s="45">
        <v>0</v>
      </c>
      <c r="M13" s="45">
        <v>0</v>
      </c>
      <c r="N13" s="45">
        <v>0</v>
      </c>
      <c r="O13" s="45">
        <v>0</v>
      </c>
      <c r="P13" s="45">
        <v>9.6421124550105652E-4</v>
      </c>
      <c r="Q13" s="45">
        <v>0</v>
      </c>
      <c r="R13" s="45">
        <v>2.6221698546269323E-3</v>
      </c>
      <c r="S13" s="45">
        <v>3.5863811001242141E-3</v>
      </c>
    </row>
    <row r="14" spans="1:20">
      <c r="A14" s="88" t="s">
        <v>282</v>
      </c>
      <c r="B14" s="89" t="s">
        <v>53</v>
      </c>
      <c r="C14" s="45">
        <v>0</v>
      </c>
      <c r="D14" s="45">
        <v>0</v>
      </c>
      <c r="E14" s="45">
        <v>0</v>
      </c>
      <c r="F14" s="45">
        <v>0</v>
      </c>
      <c r="G14" s="45">
        <v>0</v>
      </c>
      <c r="H14" s="45">
        <v>0</v>
      </c>
      <c r="I14" s="45">
        <v>0</v>
      </c>
      <c r="J14" s="45">
        <v>0</v>
      </c>
      <c r="K14" s="45">
        <v>0</v>
      </c>
      <c r="L14" s="45">
        <v>0</v>
      </c>
      <c r="M14" s="45">
        <v>0</v>
      </c>
      <c r="N14" s="45">
        <v>0</v>
      </c>
      <c r="O14" s="45">
        <v>1.5493106569911819E-3</v>
      </c>
      <c r="P14" s="45">
        <v>0</v>
      </c>
      <c r="Q14" s="45">
        <v>0</v>
      </c>
      <c r="R14" s="45">
        <v>1.0947366623099697E-3</v>
      </c>
      <c r="S14" s="45">
        <v>2.6440473193041214E-3</v>
      </c>
    </row>
    <row r="15" spans="1:20">
      <c r="A15" s="88" t="s">
        <v>282</v>
      </c>
      <c r="B15" s="89" t="s">
        <v>54</v>
      </c>
      <c r="C15" s="45">
        <v>0</v>
      </c>
      <c r="D15" s="45">
        <v>0</v>
      </c>
      <c r="E15" s="45">
        <v>0</v>
      </c>
      <c r="F15" s="45">
        <v>0.22400814631201538</v>
      </c>
      <c r="G15" s="45">
        <v>0</v>
      </c>
      <c r="H15" s="45">
        <v>0</v>
      </c>
      <c r="I15" s="45">
        <v>0</v>
      </c>
      <c r="J15" s="45">
        <v>0</v>
      </c>
      <c r="K15" s="45">
        <v>2.3345692324806544E-3</v>
      </c>
      <c r="L15" s="45">
        <v>0</v>
      </c>
      <c r="M15" s="45">
        <v>0</v>
      </c>
      <c r="N15" s="45">
        <v>1.0905097853560086E-2</v>
      </c>
      <c r="O15" s="45">
        <v>7.4094180692833855E-4</v>
      </c>
      <c r="P15" s="45">
        <v>8.4470706519490513E-4</v>
      </c>
      <c r="Q15" s="45">
        <v>3.02849609014888E-4</v>
      </c>
      <c r="R15" s="45">
        <v>2.8257024036265399E-2</v>
      </c>
      <c r="S15" s="45">
        <v>0.26739333591546455</v>
      </c>
    </row>
    <row r="16" spans="1:20">
      <c r="A16" s="88" t="s">
        <v>282</v>
      </c>
      <c r="B16" s="89" t="s">
        <v>55</v>
      </c>
      <c r="C16" s="45">
        <v>0</v>
      </c>
      <c r="D16" s="45">
        <v>8.9930365050783223E-5</v>
      </c>
      <c r="E16" s="45">
        <v>0</v>
      </c>
      <c r="F16" s="45">
        <v>0</v>
      </c>
      <c r="G16" s="45">
        <v>0</v>
      </c>
      <c r="H16" s="45">
        <v>0</v>
      </c>
      <c r="I16" s="45">
        <v>0</v>
      </c>
      <c r="J16" s="45">
        <v>0</v>
      </c>
      <c r="K16" s="45">
        <v>0</v>
      </c>
      <c r="L16" s="45">
        <v>0</v>
      </c>
      <c r="M16" s="45">
        <v>2.2008745921731077E-5</v>
      </c>
      <c r="N16" s="45">
        <v>2.6723028659878523E-3</v>
      </c>
      <c r="O16" s="45">
        <v>0</v>
      </c>
      <c r="P16" s="45">
        <v>2.9566504803435478E-4</v>
      </c>
      <c r="Q16" s="45">
        <v>7.0440550724026885E-6</v>
      </c>
      <c r="R16" s="45">
        <v>6.618879497644059E-5</v>
      </c>
      <c r="S16" s="45">
        <v>3.1531398750423989E-3</v>
      </c>
    </row>
    <row r="17" spans="1:19">
      <c r="A17" s="88" t="s">
        <v>282</v>
      </c>
      <c r="B17" s="89" t="s">
        <v>56</v>
      </c>
      <c r="C17" s="45">
        <v>0</v>
      </c>
      <c r="D17" s="45">
        <v>0</v>
      </c>
      <c r="E17" s="45">
        <v>0</v>
      </c>
      <c r="F17" s="45">
        <v>0.24924442305659777</v>
      </c>
      <c r="G17" s="45">
        <v>0</v>
      </c>
      <c r="H17" s="45">
        <v>0</v>
      </c>
      <c r="I17" s="45">
        <v>0</v>
      </c>
      <c r="J17" s="45">
        <v>0</v>
      </c>
      <c r="K17" s="45">
        <v>0</v>
      </c>
      <c r="L17" s="45">
        <v>0</v>
      </c>
      <c r="M17" s="45">
        <v>4.2924301509117413E-3</v>
      </c>
      <c r="N17" s="45">
        <v>0</v>
      </c>
      <c r="O17" s="45">
        <v>0</v>
      </c>
      <c r="P17" s="45">
        <v>6.8693565929534017E-4</v>
      </c>
      <c r="Q17" s="45">
        <v>0</v>
      </c>
      <c r="R17" s="45">
        <v>7.0593080534893105E-3</v>
      </c>
      <c r="S17" s="45">
        <v>0.26128309692029461</v>
      </c>
    </row>
    <row r="18" spans="1:19">
      <c r="A18" s="88" t="s">
        <v>282</v>
      </c>
      <c r="B18" s="89" t="s">
        <v>57</v>
      </c>
      <c r="C18" s="45">
        <v>0</v>
      </c>
      <c r="D18" s="45">
        <v>0</v>
      </c>
      <c r="E18" s="45">
        <v>0</v>
      </c>
      <c r="F18" s="45">
        <v>0</v>
      </c>
      <c r="G18" s="45">
        <v>0</v>
      </c>
      <c r="H18" s="45">
        <v>0</v>
      </c>
      <c r="I18" s="45">
        <v>0</v>
      </c>
      <c r="J18" s="45">
        <v>0</v>
      </c>
      <c r="K18" s="45">
        <v>0</v>
      </c>
      <c r="L18" s="45">
        <v>0</v>
      </c>
      <c r="M18" s="45">
        <v>7.2067479136794788E-5</v>
      </c>
      <c r="N18" s="45">
        <v>3.1158195203406791E-4</v>
      </c>
      <c r="O18" s="45">
        <v>0</v>
      </c>
      <c r="P18" s="45">
        <v>0.21736764067586378</v>
      </c>
      <c r="Q18" s="45">
        <v>0</v>
      </c>
      <c r="R18" s="45">
        <v>1.0807377665038587E-3</v>
      </c>
      <c r="S18" s="45">
        <v>0.2188320278735354</v>
      </c>
    </row>
    <row r="19" spans="1:19">
      <c r="A19" s="88" t="s">
        <v>282</v>
      </c>
      <c r="B19" s="89" t="s">
        <v>58</v>
      </c>
      <c r="C19" s="45">
        <v>0</v>
      </c>
      <c r="D19" s="45">
        <v>0</v>
      </c>
      <c r="E19" s="45">
        <v>0</v>
      </c>
      <c r="F19" s="45">
        <v>0</v>
      </c>
      <c r="G19" s="45">
        <v>0</v>
      </c>
      <c r="H19" s="45">
        <v>0</v>
      </c>
      <c r="I19" s="45">
        <v>0</v>
      </c>
      <c r="J19" s="45">
        <v>0</v>
      </c>
      <c r="K19" s="45">
        <v>0</v>
      </c>
      <c r="L19" s="45">
        <v>0</v>
      </c>
      <c r="M19" s="45">
        <v>9.7855685487373556E-3</v>
      </c>
      <c r="N19" s="45">
        <v>0</v>
      </c>
      <c r="O19" s="45">
        <v>0</v>
      </c>
      <c r="P19" s="45">
        <v>6.7832985159483883E-3</v>
      </c>
      <c r="Q19" s="45">
        <v>0</v>
      </c>
      <c r="R19" s="45">
        <v>0</v>
      </c>
      <c r="S19" s="45">
        <v>1.6568867064687964E-2</v>
      </c>
    </row>
    <row r="20" spans="1:19">
      <c r="A20" s="88" t="s">
        <v>282</v>
      </c>
      <c r="B20" s="89" t="s">
        <v>59</v>
      </c>
      <c r="C20" s="45">
        <v>0</v>
      </c>
      <c r="D20" s="45">
        <v>0</v>
      </c>
      <c r="E20" s="45">
        <v>0</v>
      </c>
      <c r="F20" s="45">
        <v>1.0066187735675856</v>
      </c>
      <c r="G20" s="45">
        <v>0</v>
      </c>
      <c r="H20" s="45">
        <v>0</v>
      </c>
      <c r="I20" s="45">
        <v>5.2306463984019835E-6</v>
      </c>
      <c r="J20" s="45">
        <v>0</v>
      </c>
      <c r="K20" s="45">
        <v>0</v>
      </c>
      <c r="L20" s="45">
        <v>0</v>
      </c>
      <c r="M20" s="45">
        <v>8.1524724631170109E-3</v>
      </c>
      <c r="N20" s="45">
        <v>0</v>
      </c>
      <c r="O20" s="45">
        <v>4.1083602005859143E-5</v>
      </c>
      <c r="P20" s="45">
        <v>0</v>
      </c>
      <c r="Q20" s="45">
        <v>0</v>
      </c>
      <c r="R20" s="45">
        <v>6.0869148399866901E-5</v>
      </c>
      <c r="S20" s="45">
        <v>1.0148784294275046</v>
      </c>
    </row>
    <row r="21" spans="1:19">
      <c r="A21" s="88" t="s">
        <v>282</v>
      </c>
      <c r="B21" s="89" t="s">
        <v>60</v>
      </c>
      <c r="C21" s="45">
        <v>0</v>
      </c>
      <c r="D21" s="45">
        <v>0</v>
      </c>
      <c r="E21" s="45">
        <v>0</v>
      </c>
      <c r="F21" s="45">
        <v>0</v>
      </c>
      <c r="G21" s="45">
        <v>0</v>
      </c>
      <c r="H21" s="45">
        <v>0</v>
      </c>
      <c r="I21" s="45">
        <v>4.5577113993400198E-2</v>
      </c>
      <c r="J21" s="45">
        <v>0</v>
      </c>
      <c r="K21" s="45">
        <v>0</v>
      </c>
      <c r="L21" s="45">
        <v>0</v>
      </c>
      <c r="M21" s="45">
        <v>1.4652058309744476E-2</v>
      </c>
      <c r="N21" s="45">
        <v>0</v>
      </c>
      <c r="O21" s="45">
        <v>0</v>
      </c>
      <c r="P21" s="45">
        <v>0.17388478999864221</v>
      </c>
      <c r="Q21" s="45">
        <v>4.945738787950818E-2</v>
      </c>
      <c r="R21" s="45">
        <v>0.27214442201591638</v>
      </c>
      <c r="S21" s="45">
        <v>0.55571577219721036</v>
      </c>
    </row>
    <row r="22" spans="1:19">
      <c r="A22" s="88" t="s">
        <v>282</v>
      </c>
      <c r="B22" s="89" t="s">
        <v>61</v>
      </c>
      <c r="C22" s="45">
        <v>0</v>
      </c>
      <c r="D22" s="45">
        <v>0</v>
      </c>
      <c r="E22" s="45">
        <v>0</v>
      </c>
      <c r="F22" s="45">
        <v>0</v>
      </c>
      <c r="G22" s="45">
        <v>0</v>
      </c>
      <c r="H22" s="45">
        <v>0</v>
      </c>
      <c r="I22" s="45">
        <v>0</v>
      </c>
      <c r="J22" s="45">
        <v>0</v>
      </c>
      <c r="K22" s="45">
        <v>0</v>
      </c>
      <c r="L22" s="45">
        <v>0</v>
      </c>
      <c r="M22" s="45">
        <v>6.3723937283638676E-2</v>
      </c>
      <c r="N22" s="45">
        <v>2.8684586901377429E-2</v>
      </c>
      <c r="O22" s="45">
        <v>3.4606698656181045E-4</v>
      </c>
      <c r="P22" s="45">
        <v>0</v>
      </c>
      <c r="Q22" s="45">
        <v>0</v>
      </c>
      <c r="R22" s="45">
        <v>3.377977452405645E-4</v>
      </c>
      <c r="S22" s="45">
        <v>9.3092388916819147E-2</v>
      </c>
    </row>
    <row r="23" spans="1:19">
      <c r="A23" s="88" t="s">
        <v>282</v>
      </c>
      <c r="B23" s="89" t="s">
        <v>62</v>
      </c>
      <c r="C23" s="45">
        <v>0</v>
      </c>
      <c r="D23" s="45">
        <v>0</v>
      </c>
      <c r="E23" s="45">
        <v>0</v>
      </c>
      <c r="F23" s="45">
        <v>0</v>
      </c>
      <c r="G23" s="45">
        <v>0</v>
      </c>
      <c r="H23" s="45">
        <v>0</v>
      </c>
      <c r="I23" s="45">
        <v>0</v>
      </c>
      <c r="J23" s="45">
        <v>0</v>
      </c>
      <c r="K23" s="45">
        <v>0</v>
      </c>
      <c r="L23" s="45">
        <v>0</v>
      </c>
      <c r="M23" s="45">
        <v>2.2629604060409036E-5</v>
      </c>
      <c r="N23" s="45">
        <v>8.3939454290309357E-3</v>
      </c>
      <c r="O23" s="45">
        <v>0</v>
      </c>
      <c r="P23" s="45">
        <v>4.4454371803701598E-3</v>
      </c>
      <c r="Q23" s="45">
        <v>0</v>
      </c>
      <c r="R23" s="45">
        <v>7.5723417398151582E-2</v>
      </c>
      <c r="S23" s="45">
        <v>8.8585429611615751E-2</v>
      </c>
    </row>
    <row r="24" spans="1:19">
      <c r="A24" s="88" t="s">
        <v>282</v>
      </c>
      <c r="B24" s="89" t="s">
        <v>63</v>
      </c>
      <c r="C24" s="45">
        <v>0</v>
      </c>
      <c r="D24" s="45">
        <v>0</v>
      </c>
      <c r="E24" s="45">
        <v>0</v>
      </c>
      <c r="F24" s="45">
        <v>0</v>
      </c>
      <c r="G24" s="45">
        <v>0</v>
      </c>
      <c r="H24" s="45">
        <v>0</v>
      </c>
      <c r="I24" s="45">
        <v>0</v>
      </c>
      <c r="J24" s="45">
        <v>0</v>
      </c>
      <c r="K24" s="45">
        <v>0</v>
      </c>
      <c r="L24" s="45">
        <v>0</v>
      </c>
      <c r="M24" s="45">
        <v>4.6914002684646405E-2</v>
      </c>
      <c r="N24" s="45">
        <v>0</v>
      </c>
      <c r="O24" s="45">
        <v>4.9430679685800685E-2</v>
      </c>
      <c r="P24" s="45">
        <v>1.0079502475718094E-2</v>
      </c>
      <c r="Q24" s="45">
        <v>0</v>
      </c>
      <c r="R24" s="45">
        <v>2.2046731887748194E-4</v>
      </c>
      <c r="S24" s="45">
        <v>0.10664465216504126</v>
      </c>
    </row>
    <row r="25" spans="1:19">
      <c r="A25" s="88" t="s">
        <v>282</v>
      </c>
      <c r="B25" s="89" t="s">
        <v>64</v>
      </c>
      <c r="C25" s="45">
        <v>0</v>
      </c>
      <c r="D25" s="45">
        <v>0</v>
      </c>
      <c r="E25" s="45">
        <v>0</v>
      </c>
      <c r="F25" s="45">
        <v>2.8099118256176503E-2</v>
      </c>
      <c r="G25" s="45">
        <v>0</v>
      </c>
      <c r="H25" s="45">
        <v>0</v>
      </c>
      <c r="I25" s="45">
        <v>0</v>
      </c>
      <c r="J25" s="45">
        <v>0</v>
      </c>
      <c r="K25" s="45">
        <v>0</v>
      </c>
      <c r="L25" s="45">
        <v>0</v>
      </c>
      <c r="M25" s="45">
        <v>0</v>
      </c>
      <c r="N25" s="45">
        <v>0</v>
      </c>
      <c r="O25" s="45">
        <v>0</v>
      </c>
      <c r="P25" s="45">
        <v>6.3210159156001922E-4</v>
      </c>
      <c r="Q25" s="45">
        <v>0</v>
      </c>
      <c r="R25" s="45">
        <v>1.1722347643061681E-4</v>
      </c>
      <c r="S25" s="45">
        <v>2.8848443324164919E-2</v>
      </c>
    </row>
    <row r="26" spans="1:19">
      <c r="A26" s="88" t="s">
        <v>282</v>
      </c>
      <c r="B26" s="89" t="s">
        <v>65</v>
      </c>
      <c r="C26" s="45">
        <v>0</v>
      </c>
      <c r="D26" s="45">
        <v>0.13574767046512581</v>
      </c>
      <c r="E26" s="45">
        <v>0</v>
      </c>
      <c r="F26" s="45">
        <v>0</v>
      </c>
      <c r="G26" s="45">
        <v>0</v>
      </c>
      <c r="H26" s="45">
        <v>0</v>
      </c>
      <c r="I26" s="45">
        <v>0</v>
      </c>
      <c r="J26" s="45">
        <v>0</v>
      </c>
      <c r="K26" s="45">
        <v>0</v>
      </c>
      <c r="L26" s="45">
        <v>0</v>
      </c>
      <c r="M26" s="45">
        <v>1.2328453788494897E-3</v>
      </c>
      <c r="N26" s="45">
        <v>1.6999918223768118E-2</v>
      </c>
      <c r="O26" s="45">
        <v>0</v>
      </c>
      <c r="P26" s="45">
        <v>1.2747420482739358E-5</v>
      </c>
      <c r="Q26" s="45">
        <v>0</v>
      </c>
      <c r="R26" s="45">
        <v>5.0546949555752008E-5</v>
      </c>
      <c r="S26" s="45">
        <v>0.15404372843778447</v>
      </c>
    </row>
    <row r="27" spans="1:19">
      <c r="A27" s="88" t="s">
        <v>282</v>
      </c>
      <c r="B27" s="89" t="s">
        <v>66</v>
      </c>
      <c r="C27" s="45">
        <v>0</v>
      </c>
      <c r="D27" s="45">
        <v>0</v>
      </c>
      <c r="E27" s="45">
        <v>0</v>
      </c>
      <c r="F27" s="45">
        <v>0</v>
      </c>
      <c r="G27" s="45">
        <v>0</v>
      </c>
      <c r="H27" s="45">
        <v>0</v>
      </c>
      <c r="I27" s="45">
        <v>0</v>
      </c>
      <c r="J27" s="45">
        <v>0</v>
      </c>
      <c r="K27" s="45">
        <v>0</v>
      </c>
      <c r="L27" s="45">
        <v>0</v>
      </c>
      <c r="M27" s="45">
        <v>2.0288050484040809E-7</v>
      </c>
      <c r="N27" s="45">
        <v>0</v>
      </c>
      <c r="O27" s="45">
        <v>0</v>
      </c>
      <c r="P27" s="45">
        <v>0</v>
      </c>
      <c r="Q27" s="45">
        <v>0</v>
      </c>
      <c r="R27" s="45">
        <v>0</v>
      </c>
      <c r="S27" s="45">
        <v>2.0288050350814046E-7</v>
      </c>
    </row>
    <row r="28" spans="1:19">
      <c r="A28" s="88" t="s">
        <v>282</v>
      </c>
      <c r="B28" s="89" t="s">
        <v>67</v>
      </c>
      <c r="C28" s="45">
        <v>0</v>
      </c>
      <c r="D28" s="45">
        <v>0</v>
      </c>
      <c r="E28" s="45">
        <v>0</v>
      </c>
      <c r="F28" s="45">
        <v>3.7629164450487806E-3</v>
      </c>
      <c r="G28" s="45">
        <v>0</v>
      </c>
      <c r="H28" s="45">
        <v>0</v>
      </c>
      <c r="I28" s="45">
        <v>0</v>
      </c>
      <c r="J28" s="45">
        <v>0</v>
      </c>
      <c r="K28" s="45">
        <v>0</v>
      </c>
      <c r="L28" s="45">
        <v>0</v>
      </c>
      <c r="M28" s="45">
        <v>1.4063441626976925E-3</v>
      </c>
      <c r="N28" s="45">
        <v>2.2736341273255078E-5</v>
      </c>
      <c r="O28" s="45">
        <v>0</v>
      </c>
      <c r="P28" s="45">
        <v>1.3983300803595E-3</v>
      </c>
      <c r="Q28" s="45">
        <v>0</v>
      </c>
      <c r="R28" s="45">
        <v>1.5975423633740604E-5</v>
      </c>
      <c r="S28" s="45">
        <v>6.606302453018742E-3</v>
      </c>
    </row>
    <row r="29" spans="1:19">
      <c r="A29" s="88" t="s">
        <v>282</v>
      </c>
      <c r="B29" s="89" t="s">
        <v>68</v>
      </c>
      <c r="C29" s="45">
        <v>0</v>
      </c>
      <c r="D29" s="45">
        <v>0</v>
      </c>
      <c r="E29" s="45">
        <v>0</v>
      </c>
      <c r="F29" s="45">
        <v>0</v>
      </c>
      <c r="G29" s="45">
        <v>0</v>
      </c>
      <c r="H29" s="45">
        <v>0</v>
      </c>
      <c r="I29" s="45">
        <v>0</v>
      </c>
      <c r="J29" s="45">
        <v>0</v>
      </c>
      <c r="K29" s="45">
        <v>0</v>
      </c>
      <c r="L29" s="45">
        <v>0</v>
      </c>
      <c r="M29" s="45">
        <v>6.0650873335696964E-3</v>
      </c>
      <c r="N29" s="45">
        <v>0</v>
      </c>
      <c r="O29" s="45">
        <v>0</v>
      </c>
      <c r="P29" s="45">
        <v>1.438066124524795E-3</v>
      </c>
      <c r="Q29" s="45">
        <v>0</v>
      </c>
      <c r="R29" s="45">
        <v>1.5831615915118391E-5</v>
      </c>
      <c r="S29" s="45">
        <v>7.5189850740073894E-3</v>
      </c>
    </row>
    <row r="30" spans="1:19">
      <c r="A30" s="88" t="s">
        <v>282</v>
      </c>
      <c r="B30" s="89" t="s">
        <v>69</v>
      </c>
      <c r="C30" s="45">
        <v>0</v>
      </c>
      <c r="D30" s="45">
        <v>0</v>
      </c>
      <c r="E30" s="45">
        <v>0</v>
      </c>
      <c r="F30" s="45">
        <v>0</v>
      </c>
      <c r="G30" s="45">
        <v>0</v>
      </c>
      <c r="H30" s="45">
        <v>0</v>
      </c>
      <c r="I30" s="45">
        <v>0</v>
      </c>
      <c r="J30" s="45">
        <v>0</v>
      </c>
      <c r="K30" s="45">
        <v>0</v>
      </c>
      <c r="L30" s="45">
        <v>0</v>
      </c>
      <c r="M30" s="45">
        <v>1.3282422286797324E-2</v>
      </c>
      <c r="N30" s="45">
        <v>0</v>
      </c>
      <c r="O30" s="45">
        <v>0</v>
      </c>
      <c r="P30" s="45">
        <v>1.5421531442960656E-6</v>
      </c>
      <c r="Q30" s="45">
        <v>2.2546752241819901E-4</v>
      </c>
      <c r="R30" s="45">
        <v>0</v>
      </c>
      <c r="S30" s="45">
        <v>1.3509431962361873E-2</v>
      </c>
    </row>
    <row r="31" spans="1:19">
      <c r="A31" s="88" t="s">
        <v>282</v>
      </c>
      <c r="B31" s="89" t="s">
        <v>70</v>
      </c>
      <c r="C31" s="45">
        <v>0</v>
      </c>
      <c r="D31" s="45">
        <v>0</v>
      </c>
      <c r="E31" s="45">
        <v>0</v>
      </c>
      <c r="F31" s="45">
        <v>0</v>
      </c>
      <c r="G31" s="45">
        <v>0</v>
      </c>
      <c r="H31" s="45">
        <v>0</v>
      </c>
      <c r="I31" s="45">
        <v>0</v>
      </c>
      <c r="J31" s="45">
        <v>0</v>
      </c>
      <c r="K31" s="45">
        <v>0</v>
      </c>
      <c r="L31" s="45">
        <v>0</v>
      </c>
      <c r="M31" s="45">
        <v>3.044996491323726E-4</v>
      </c>
      <c r="N31" s="45">
        <v>4.5594173122687209E-4</v>
      </c>
      <c r="O31" s="45">
        <v>0</v>
      </c>
      <c r="P31" s="45">
        <v>7.0605643933707718E-3</v>
      </c>
      <c r="Q31" s="45">
        <v>0</v>
      </c>
      <c r="R31" s="45">
        <v>0</v>
      </c>
      <c r="S31" s="45">
        <v>7.8210057737244654E-3</v>
      </c>
    </row>
    <row r="32" spans="1:19">
      <c r="A32" s="88" t="s">
        <v>282</v>
      </c>
      <c r="B32" s="89" t="s">
        <v>71</v>
      </c>
      <c r="C32" s="45">
        <v>0</v>
      </c>
      <c r="D32" s="45">
        <v>0</v>
      </c>
      <c r="E32" s="45">
        <v>0</v>
      </c>
      <c r="F32" s="45">
        <v>0</v>
      </c>
      <c r="G32" s="45">
        <v>0</v>
      </c>
      <c r="H32" s="45">
        <v>0</v>
      </c>
      <c r="I32" s="45">
        <v>0</v>
      </c>
      <c r="J32" s="45">
        <v>0</v>
      </c>
      <c r="K32" s="45">
        <v>0</v>
      </c>
      <c r="L32" s="45">
        <v>0</v>
      </c>
      <c r="M32" s="45">
        <v>3.1565884192330529E-4</v>
      </c>
      <c r="N32" s="45">
        <v>0</v>
      </c>
      <c r="O32" s="45">
        <v>1.8284381019034734E-4</v>
      </c>
      <c r="P32" s="45">
        <v>0.17754729763896693</v>
      </c>
      <c r="Q32" s="45">
        <v>0</v>
      </c>
      <c r="R32" s="45">
        <v>0.23253578575503131</v>
      </c>
      <c r="S32" s="45">
        <v>0.4105815860461135</v>
      </c>
    </row>
    <row r="33" spans="1:19">
      <c r="A33" s="88" t="s">
        <v>282</v>
      </c>
      <c r="B33" s="89" t="s">
        <v>72</v>
      </c>
      <c r="C33" s="45">
        <v>0</v>
      </c>
      <c r="D33" s="45">
        <v>0</v>
      </c>
      <c r="E33" s="45">
        <v>0</v>
      </c>
      <c r="F33" s="45">
        <v>0</v>
      </c>
      <c r="G33" s="45">
        <v>0</v>
      </c>
      <c r="H33" s="45">
        <v>0</v>
      </c>
      <c r="I33" s="45">
        <v>0</v>
      </c>
      <c r="J33" s="45">
        <v>0</v>
      </c>
      <c r="K33" s="45">
        <v>0</v>
      </c>
      <c r="L33" s="45">
        <v>0</v>
      </c>
      <c r="M33" s="45">
        <v>5.2434328341011138E-5</v>
      </c>
      <c r="N33" s="45">
        <v>1.5191298114259677E-2</v>
      </c>
      <c r="O33" s="45">
        <v>0</v>
      </c>
      <c r="P33" s="45">
        <v>1.778543863317994E-2</v>
      </c>
      <c r="Q33" s="45">
        <v>7.5208389316128166E-5</v>
      </c>
      <c r="R33" s="45">
        <v>0.54819187801209601</v>
      </c>
      <c r="S33" s="45">
        <v>0.58129625747719516</v>
      </c>
    </row>
    <row r="34" spans="1:19">
      <c r="A34" s="88" t="s">
        <v>282</v>
      </c>
      <c r="B34" s="89" t="s">
        <v>73</v>
      </c>
      <c r="C34" s="45">
        <v>0</v>
      </c>
      <c r="D34" s="45">
        <v>0</v>
      </c>
      <c r="E34" s="45">
        <v>0</v>
      </c>
      <c r="F34" s="45">
        <v>4.2981953358278702E-4</v>
      </c>
      <c r="G34" s="45">
        <v>0</v>
      </c>
      <c r="H34" s="45">
        <v>0</v>
      </c>
      <c r="I34" s="45">
        <v>0</v>
      </c>
      <c r="J34" s="45">
        <v>0</v>
      </c>
      <c r="K34" s="45">
        <v>0</v>
      </c>
      <c r="L34" s="45">
        <v>0</v>
      </c>
      <c r="M34" s="45">
        <v>2.1614031707821724E-3</v>
      </c>
      <c r="N34" s="45">
        <v>0</v>
      </c>
      <c r="O34" s="45">
        <v>0</v>
      </c>
      <c r="P34" s="45">
        <v>6.1546339743139278E-3</v>
      </c>
      <c r="Q34" s="45">
        <v>4.2776606881789747E-3</v>
      </c>
      <c r="R34" s="45">
        <v>0</v>
      </c>
      <c r="S34" s="45">
        <v>1.3023517366857362E-2</v>
      </c>
    </row>
    <row r="35" spans="1:19">
      <c r="A35" s="88" t="s">
        <v>282</v>
      </c>
      <c r="B35" s="89" t="s">
        <v>74</v>
      </c>
      <c r="C35" s="45">
        <v>0</v>
      </c>
      <c r="D35" s="45">
        <v>0</v>
      </c>
      <c r="E35" s="45">
        <v>0</v>
      </c>
      <c r="F35" s="45">
        <v>0</v>
      </c>
      <c r="G35" s="45">
        <v>0</v>
      </c>
      <c r="H35" s="45">
        <v>0</v>
      </c>
      <c r="I35" s="45">
        <v>0</v>
      </c>
      <c r="J35" s="45">
        <v>0</v>
      </c>
      <c r="K35" s="45">
        <v>0</v>
      </c>
      <c r="L35" s="45">
        <v>0</v>
      </c>
      <c r="M35" s="45">
        <v>1.1139345877132278E-2</v>
      </c>
      <c r="N35" s="45">
        <v>1.4063746910020214E-4</v>
      </c>
      <c r="O35" s="45">
        <v>0</v>
      </c>
      <c r="P35" s="45">
        <v>9.5334961675459517E-3</v>
      </c>
      <c r="Q35" s="45">
        <v>0</v>
      </c>
      <c r="R35" s="45">
        <v>0</v>
      </c>
      <c r="S35" s="45">
        <v>2.0813479513780209E-2</v>
      </c>
    </row>
    <row r="36" spans="1:19">
      <c r="A36" s="88" t="s">
        <v>282</v>
      </c>
      <c r="B36" s="89" t="s">
        <v>75</v>
      </c>
      <c r="C36" s="45">
        <v>0</v>
      </c>
      <c r="D36" s="45">
        <v>0</v>
      </c>
      <c r="E36" s="45">
        <v>0</v>
      </c>
      <c r="F36" s="45">
        <v>0</v>
      </c>
      <c r="G36" s="45">
        <v>0</v>
      </c>
      <c r="H36" s="45">
        <v>0</v>
      </c>
      <c r="I36" s="45">
        <v>0</v>
      </c>
      <c r="J36" s="45">
        <v>0</v>
      </c>
      <c r="K36" s="45">
        <v>0</v>
      </c>
      <c r="L36" s="45">
        <v>0</v>
      </c>
      <c r="M36" s="45">
        <v>7.562255759684211E-2</v>
      </c>
      <c r="N36" s="45">
        <v>7.936879444248035E-5</v>
      </c>
      <c r="O36" s="45">
        <v>1.716354972830203E-2</v>
      </c>
      <c r="P36" s="45">
        <v>8.9513975359611919E-5</v>
      </c>
      <c r="Q36" s="45">
        <v>0</v>
      </c>
      <c r="R36" s="45">
        <v>0</v>
      </c>
      <c r="S36" s="45">
        <v>9.2954990094945344E-2</v>
      </c>
    </row>
    <row r="37" spans="1:19">
      <c r="A37" s="88" t="s">
        <v>282</v>
      </c>
      <c r="B37" s="89" t="s">
        <v>76</v>
      </c>
      <c r="C37" s="45">
        <v>0</v>
      </c>
      <c r="D37" s="45">
        <v>0</v>
      </c>
      <c r="E37" s="45">
        <v>0</v>
      </c>
      <c r="F37" s="45">
        <v>0</v>
      </c>
      <c r="G37" s="45">
        <v>0</v>
      </c>
      <c r="H37" s="45">
        <v>0</v>
      </c>
      <c r="I37" s="45">
        <v>0</v>
      </c>
      <c r="J37" s="45">
        <v>0</v>
      </c>
      <c r="K37" s="45">
        <v>0</v>
      </c>
      <c r="L37" s="45">
        <v>0</v>
      </c>
      <c r="M37" s="45">
        <v>1.575169802279941E-2</v>
      </c>
      <c r="N37" s="45">
        <v>0</v>
      </c>
      <c r="O37" s="45">
        <v>2.692129666767018E-4</v>
      </c>
      <c r="P37" s="45">
        <v>1.8126846262944696E-3</v>
      </c>
      <c r="Q37" s="45">
        <v>5.6073607535878089E-4</v>
      </c>
      <c r="R37" s="45">
        <v>3.6937263470358417E-2</v>
      </c>
      <c r="S37" s="45">
        <v>5.5331595161487002E-2</v>
      </c>
    </row>
    <row r="38" spans="1:19">
      <c r="A38" s="88" t="s">
        <v>282</v>
      </c>
      <c r="B38" s="89" t="s">
        <v>77</v>
      </c>
      <c r="C38" s="45">
        <v>0</v>
      </c>
      <c r="D38" s="45">
        <v>0</v>
      </c>
      <c r="E38" s="45">
        <v>0</v>
      </c>
      <c r="F38" s="45">
        <v>0</v>
      </c>
      <c r="G38" s="45">
        <v>0</v>
      </c>
      <c r="H38" s="45">
        <v>0</v>
      </c>
      <c r="I38" s="45">
        <v>0</v>
      </c>
      <c r="J38" s="45">
        <v>0</v>
      </c>
      <c r="K38" s="45">
        <v>0</v>
      </c>
      <c r="L38" s="45">
        <v>0</v>
      </c>
      <c r="M38" s="45">
        <v>7.4625511236861009E-3</v>
      </c>
      <c r="N38" s="45">
        <v>5.9957215815882314E-3</v>
      </c>
      <c r="O38" s="45">
        <v>1.1610078899929599E-3</v>
      </c>
      <c r="P38" s="45">
        <v>2.0411033188150185E-4</v>
      </c>
      <c r="Q38" s="45">
        <v>0</v>
      </c>
      <c r="R38" s="45">
        <v>0</v>
      </c>
      <c r="S38" s="45">
        <v>1.4823390927151792E-2</v>
      </c>
    </row>
    <row r="39" spans="1:19">
      <c r="A39" s="88" t="s">
        <v>282</v>
      </c>
      <c r="B39" s="89" t="s">
        <v>78</v>
      </c>
      <c r="C39" s="45">
        <v>0</v>
      </c>
      <c r="D39" s="45">
        <v>0</v>
      </c>
      <c r="E39" s="45">
        <v>0</v>
      </c>
      <c r="F39" s="45">
        <v>0.39235547712862928</v>
      </c>
      <c r="G39" s="45">
        <v>0</v>
      </c>
      <c r="H39" s="45">
        <v>0</v>
      </c>
      <c r="I39" s="45">
        <v>0</v>
      </c>
      <c r="J39" s="45">
        <v>0</v>
      </c>
      <c r="K39" s="45">
        <v>0</v>
      </c>
      <c r="L39" s="45">
        <v>5.0126306565405621E-2</v>
      </c>
      <c r="M39" s="45">
        <v>4.4275576386194615E-3</v>
      </c>
      <c r="N39" s="45">
        <v>0</v>
      </c>
      <c r="O39" s="45">
        <v>0</v>
      </c>
      <c r="P39" s="45">
        <v>5.1352008512139946E-5</v>
      </c>
      <c r="Q39" s="45">
        <v>0</v>
      </c>
      <c r="R39" s="45">
        <v>4.1304935469783643E-3</v>
      </c>
      <c r="S39" s="45">
        <v>0.4510911868881422</v>
      </c>
    </row>
    <row r="40" spans="1:19">
      <c r="A40" s="88" t="s">
        <v>282</v>
      </c>
      <c r="B40" s="89" t="s">
        <v>79</v>
      </c>
      <c r="C40" s="45">
        <v>0</v>
      </c>
      <c r="D40" s="45">
        <v>0</v>
      </c>
      <c r="E40" s="45">
        <v>0</v>
      </c>
      <c r="F40" s="45">
        <v>0</v>
      </c>
      <c r="G40" s="45">
        <v>0</v>
      </c>
      <c r="H40" s="45">
        <v>0</v>
      </c>
      <c r="I40" s="45">
        <v>0</v>
      </c>
      <c r="J40" s="45">
        <v>0</v>
      </c>
      <c r="K40" s="45">
        <v>0</v>
      </c>
      <c r="L40" s="45">
        <v>0</v>
      </c>
      <c r="M40" s="45">
        <v>7.2393010908999855E-3</v>
      </c>
      <c r="N40" s="45">
        <v>0</v>
      </c>
      <c r="O40" s="45">
        <v>0</v>
      </c>
      <c r="P40" s="45">
        <v>4.2981711207650264E-3</v>
      </c>
      <c r="Q40" s="45">
        <v>0</v>
      </c>
      <c r="R40" s="45">
        <v>0</v>
      </c>
      <c r="S40" s="45">
        <v>1.1537472211667676E-2</v>
      </c>
    </row>
    <row r="41" spans="1:19">
      <c r="A41" s="88" t="s">
        <v>282</v>
      </c>
      <c r="B41" s="89" t="s">
        <v>80</v>
      </c>
      <c r="C41" s="45">
        <v>0</v>
      </c>
      <c r="D41" s="45">
        <v>0</v>
      </c>
      <c r="E41" s="45">
        <v>0</v>
      </c>
      <c r="F41" s="45">
        <v>2.507510290108419</v>
      </c>
      <c r="G41" s="45">
        <v>0.79630769540466018</v>
      </c>
      <c r="H41" s="45">
        <v>0</v>
      </c>
      <c r="I41" s="45">
        <v>0</v>
      </c>
      <c r="J41" s="45">
        <v>0</v>
      </c>
      <c r="K41" s="45">
        <v>0</v>
      </c>
      <c r="L41" s="45">
        <v>0</v>
      </c>
      <c r="M41" s="45">
        <v>8.3214685716814785E-5</v>
      </c>
      <c r="N41" s="45">
        <v>3.1661499302052309E-2</v>
      </c>
      <c r="O41" s="45">
        <v>0</v>
      </c>
      <c r="P41" s="45">
        <v>6.868017694243278E-2</v>
      </c>
      <c r="Q41" s="45">
        <v>1.8686144035034991E-3</v>
      </c>
      <c r="R41" s="45">
        <v>1.6705414589653245E-2</v>
      </c>
      <c r="S41" s="45">
        <v>3.4228169054364308</v>
      </c>
    </row>
    <row r="42" spans="1:19">
      <c r="A42" s="88" t="s">
        <v>282</v>
      </c>
      <c r="B42" s="89" t="s">
        <v>81</v>
      </c>
      <c r="C42" s="45">
        <v>0</v>
      </c>
      <c r="D42" s="45">
        <v>0</v>
      </c>
      <c r="E42" s="45">
        <v>0</v>
      </c>
      <c r="F42" s="45">
        <v>0</v>
      </c>
      <c r="G42" s="45">
        <v>0</v>
      </c>
      <c r="H42" s="45">
        <v>0</v>
      </c>
      <c r="I42" s="45">
        <v>0</v>
      </c>
      <c r="J42" s="45">
        <v>0</v>
      </c>
      <c r="K42" s="45">
        <v>0</v>
      </c>
      <c r="L42" s="45">
        <v>0</v>
      </c>
      <c r="M42" s="45">
        <v>4.6614592685578771E-4</v>
      </c>
      <c r="N42" s="45">
        <v>5.8062389462087971E-3</v>
      </c>
      <c r="O42" s="45">
        <v>3.0271599993114545E-2</v>
      </c>
      <c r="P42" s="45">
        <v>0</v>
      </c>
      <c r="Q42" s="45">
        <v>0</v>
      </c>
      <c r="R42" s="45">
        <v>0</v>
      </c>
      <c r="S42" s="45">
        <v>3.6543984866177937E-2</v>
      </c>
    </row>
    <row r="43" spans="1:19">
      <c r="A43" s="88" t="s">
        <v>282</v>
      </c>
      <c r="B43" s="89" t="s">
        <v>82</v>
      </c>
      <c r="C43" s="45">
        <v>0</v>
      </c>
      <c r="D43" s="45">
        <v>0</v>
      </c>
      <c r="E43" s="45">
        <v>0</v>
      </c>
      <c r="F43" s="45">
        <v>0</v>
      </c>
      <c r="G43" s="45">
        <v>1.1146084207993336</v>
      </c>
      <c r="H43" s="45">
        <v>0</v>
      </c>
      <c r="I43" s="45">
        <v>0</v>
      </c>
      <c r="J43" s="45">
        <v>0</v>
      </c>
      <c r="K43" s="45">
        <v>0</v>
      </c>
      <c r="L43" s="45">
        <v>0</v>
      </c>
      <c r="M43" s="45">
        <v>0.11033635676785547</v>
      </c>
      <c r="N43" s="45">
        <v>0</v>
      </c>
      <c r="O43" s="45">
        <v>0</v>
      </c>
      <c r="P43" s="45">
        <v>1.8393697845464629E-4</v>
      </c>
      <c r="Q43" s="45">
        <v>0</v>
      </c>
      <c r="R43" s="45">
        <v>-1.7763568394002505E-15</v>
      </c>
      <c r="S43" s="45">
        <v>1.2251287145456402</v>
      </c>
    </row>
    <row r="44" spans="1:19">
      <c r="A44" s="88" t="s">
        <v>282</v>
      </c>
      <c r="B44" s="89" t="s">
        <v>83</v>
      </c>
      <c r="C44" s="45">
        <v>0</v>
      </c>
      <c r="D44" s="45">
        <v>0</v>
      </c>
      <c r="E44" s="45">
        <v>0</v>
      </c>
      <c r="F44" s="45">
        <v>3.971728072306199</v>
      </c>
      <c r="G44" s="45">
        <v>0</v>
      </c>
      <c r="H44" s="45">
        <v>0</v>
      </c>
      <c r="I44" s="45">
        <v>0</v>
      </c>
      <c r="J44" s="45">
        <v>0</v>
      </c>
      <c r="K44" s="45">
        <v>0</v>
      </c>
      <c r="L44" s="45">
        <v>0</v>
      </c>
      <c r="M44" s="45">
        <v>1.496491915218634E-2</v>
      </c>
      <c r="N44" s="45">
        <v>1.3673785895829127E-4</v>
      </c>
      <c r="O44" s="45">
        <v>1.7174116178936494E-2</v>
      </c>
      <c r="P44" s="45">
        <v>7.1472390950164666E-3</v>
      </c>
      <c r="Q44" s="45">
        <v>0</v>
      </c>
      <c r="R44" s="45">
        <v>2.3983149975437712E-2</v>
      </c>
      <c r="S44" s="45">
        <v>4.0351342345667405</v>
      </c>
    </row>
    <row r="45" spans="1:19">
      <c r="A45" s="88" t="s">
        <v>282</v>
      </c>
      <c r="B45" s="89" t="s">
        <v>84</v>
      </c>
      <c r="C45" s="45">
        <v>0</v>
      </c>
      <c r="D45" s="45">
        <v>0</v>
      </c>
      <c r="E45" s="45">
        <v>0</v>
      </c>
      <c r="F45" s="45">
        <v>0</v>
      </c>
      <c r="G45" s="45">
        <v>0</v>
      </c>
      <c r="H45" s="45">
        <v>0</v>
      </c>
      <c r="I45" s="45">
        <v>0</v>
      </c>
      <c r="J45" s="45">
        <v>0</v>
      </c>
      <c r="K45" s="45">
        <v>0</v>
      </c>
      <c r="L45" s="45">
        <v>0</v>
      </c>
      <c r="M45" s="45">
        <v>8.7265864335961396E-4</v>
      </c>
      <c r="N45" s="45">
        <v>0</v>
      </c>
      <c r="O45" s="45">
        <v>0</v>
      </c>
      <c r="P45" s="45">
        <v>5.1936783437680489E-3</v>
      </c>
      <c r="Q45" s="45">
        <v>5.6435163810153455E-5</v>
      </c>
      <c r="R45" s="45">
        <v>2.0780727427744949E-2</v>
      </c>
      <c r="S45" s="45">
        <v>2.6903499578686763E-2</v>
      </c>
    </row>
    <row r="46" spans="1:19">
      <c r="A46" s="88" t="s">
        <v>282</v>
      </c>
      <c r="B46" s="89" t="s">
        <v>85</v>
      </c>
      <c r="C46" s="45">
        <v>0</v>
      </c>
      <c r="D46" s="45">
        <v>0</v>
      </c>
      <c r="E46" s="45">
        <v>0</v>
      </c>
      <c r="F46" s="45">
        <v>0</v>
      </c>
      <c r="G46" s="45">
        <v>0</v>
      </c>
      <c r="H46" s="45">
        <v>0</v>
      </c>
      <c r="I46" s="45">
        <v>0</v>
      </c>
      <c r="J46" s="45">
        <v>0</v>
      </c>
      <c r="K46" s="45">
        <v>0</v>
      </c>
      <c r="L46" s="45">
        <v>0</v>
      </c>
      <c r="M46" s="45">
        <v>3.6500605851918611E-2</v>
      </c>
      <c r="N46" s="45">
        <v>4.1635217226039245E-3</v>
      </c>
      <c r="O46" s="45">
        <v>3.6076837777634929E-3</v>
      </c>
      <c r="P46" s="45">
        <v>1.2778020815971125E-2</v>
      </c>
      <c r="Q46" s="45">
        <v>0</v>
      </c>
      <c r="R46" s="45">
        <v>1.0886417400612913E-2</v>
      </c>
      <c r="S46" s="45">
        <v>6.7936249568866458E-2</v>
      </c>
    </row>
    <row r="47" spans="1:19">
      <c r="A47" s="88" t="s">
        <v>282</v>
      </c>
      <c r="B47" s="89" t="s">
        <v>86</v>
      </c>
      <c r="C47" s="45">
        <v>0</v>
      </c>
      <c r="D47" s="45">
        <v>0</v>
      </c>
      <c r="E47" s="45">
        <v>0</v>
      </c>
      <c r="F47" s="45">
        <v>0</v>
      </c>
      <c r="G47" s="45">
        <v>0</v>
      </c>
      <c r="H47" s="45">
        <v>0</v>
      </c>
      <c r="I47" s="45">
        <v>0</v>
      </c>
      <c r="J47" s="45">
        <v>0</v>
      </c>
      <c r="K47" s="45">
        <v>0</v>
      </c>
      <c r="L47" s="45">
        <v>1.1892562743383941</v>
      </c>
      <c r="M47" s="45">
        <v>1.694182726149851E-3</v>
      </c>
      <c r="N47" s="45">
        <v>0</v>
      </c>
      <c r="O47" s="45">
        <v>7.3636064411880531E-4</v>
      </c>
      <c r="P47" s="45">
        <v>1.3813517103984374E-3</v>
      </c>
      <c r="Q47" s="45">
        <v>2.8887316699277577E-4</v>
      </c>
      <c r="R47" s="45">
        <v>1.2682830053734051E-5</v>
      </c>
      <c r="S47" s="45">
        <v>1.1933697254161117</v>
      </c>
    </row>
    <row r="48" spans="1:19">
      <c r="A48" s="88" t="s">
        <v>282</v>
      </c>
      <c r="B48" s="89" t="s">
        <v>87</v>
      </c>
      <c r="C48" s="45">
        <v>0</v>
      </c>
      <c r="D48" s="45">
        <v>0</v>
      </c>
      <c r="E48" s="45">
        <v>0</v>
      </c>
      <c r="F48" s="45">
        <v>0</v>
      </c>
      <c r="G48" s="45">
        <v>0</v>
      </c>
      <c r="H48" s="45">
        <v>0</v>
      </c>
      <c r="I48" s="45">
        <v>0</v>
      </c>
      <c r="J48" s="45">
        <v>0</v>
      </c>
      <c r="K48" s="45">
        <v>0</v>
      </c>
      <c r="L48" s="45">
        <v>0</v>
      </c>
      <c r="M48" s="45">
        <v>6.0941627938237986E-4</v>
      </c>
      <c r="N48" s="45">
        <v>4.2148597804780863E-4</v>
      </c>
      <c r="O48" s="45">
        <v>2.2797928479598717E-3</v>
      </c>
      <c r="P48" s="45">
        <v>7.6567768337618691E-2</v>
      </c>
      <c r="Q48" s="45">
        <v>1.8349035826981108E-4</v>
      </c>
      <c r="R48" s="45">
        <v>0.12764928564632783</v>
      </c>
      <c r="S48" s="45">
        <v>0.20771123944760461</v>
      </c>
    </row>
    <row r="49" spans="1:19">
      <c r="A49" s="88" t="s">
        <v>282</v>
      </c>
      <c r="B49" s="89" t="s">
        <v>88</v>
      </c>
      <c r="C49" s="45">
        <v>0</v>
      </c>
      <c r="D49" s="45">
        <v>0</v>
      </c>
      <c r="E49" s="45">
        <v>0</v>
      </c>
      <c r="F49" s="45">
        <v>0</v>
      </c>
      <c r="G49" s="45">
        <v>0</v>
      </c>
      <c r="H49" s="45">
        <v>0</v>
      </c>
      <c r="I49" s="45">
        <v>0</v>
      </c>
      <c r="J49" s="45">
        <v>7.959553828226773E-4</v>
      </c>
      <c r="K49" s="45">
        <v>0</v>
      </c>
      <c r="L49" s="45">
        <v>0</v>
      </c>
      <c r="M49" s="45">
        <v>1.476297749259281E-3</v>
      </c>
      <c r="N49" s="45">
        <v>0</v>
      </c>
      <c r="O49" s="45">
        <v>2.6503442702180413E-4</v>
      </c>
      <c r="P49" s="45">
        <v>0.14153779322275994</v>
      </c>
      <c r="Q49" s="45">
        <v>3.6122234374201811E-3</v>
      </c>
      <c r="R49" s="45">
        <v>0.16141888149416062</v>
      </c>
      <c r="S49" s="45">
        <v>0.30910618571345339</v>
      </c>
    </row>
    <row r="50" spans="1:19">
      <c r="A50" s="88" t="s">
        <v>282</v>
      </c>
      <c r="B50" s="89" t="s">
        <v>89</v>
      </c>
      <c r="C50" s="45">
        <v>0</v>
      </c>
      <c r="D50" s="45">
        <v>0</v>
      </c>
      <c r="E50" s="45">
        <v>0</v>
      </c>
      <c r="F50" s="45">
        <v>0</v>
      </c>
      <c r="G50" s="45">
        <v>2.3668128960427026E-2</v>
      </c>
      <c r="H50" s="45">
        <v>0</v>
      </c>
      <c r="I50" s="45">
        <v>1.3426178865866834E-3</v>
      </c>
      <c r="J50" s="45">
        <v>0</v>
      </c>
      <c r="K50" s="45">
        <v>0</v>
      </c>
      <c r="L50" s="45">
        <v>0</v>
      </c>
      <c r="M50" s="45">
        <v>5.9604664609650637E-2</v>
      </c>
      <c r="N50" s="45">
        <v>5.4736759174245364E-4</v>
      </c>
      <c r="O50" s="45">
        <v>0</v>
      </c>
      <c r="P50" s="45">
        <v>0.11368794671032667</v>
      </c>
      <c r="Q50" s="45">
        <v>1.4196451571535373E-4</v>
      </c>
      <c r="R50" s="45">
        <v>2.2815233733481932E-3</v>
      </c>
      <c r="S50" s="45">
        <v>0.20127421364778542</v>
      </c>
    </row>
    <row r="51" spans="1:19">
      <c r="A51" s="88" t="s">
        <v>282</v>
      </c>
      <c r="B51" s="89" t="s">
        <v>90</v>
      </c>
      <c r="C51" s="45">
        <v>0</v>
      </c>
      <c r="D51" s="45">
        <v>0</v>
      </c>
      <c r="E51" s="45">
        <v>0</v>
      </c>
      <c r="F51" s="45">
        <v>4.6759480916396257E-3</v>
      </c>
      <c r="G51" s="45">
        <v>0</v>
      </c>
      <c r="H51" s="45">
        <v>0</v>
      </c>
      <c r="I51" s="45">
        <v>5.2263930058516483E-3</v>
      </c>
      <c r="J51" s="45">
        <v>0</v>
      </c>
      <c r="K51" s="45">
        <v>0</v>
      </c>
      <c r="L51" s="45">
        <v>0.11938054945200527</v>
      </c>
      <c r="M51" s="45">
        <v>1.928063875733077E-2</v>
      </c>
      <c r="N51" s="45">
        <v>8.4416853639677214E-3</v>
      </c>
      <c r="O51" s="45">
        <v>6.8142586810626682E-3</v>
      </c>
      <c r="P51" s="45">
        <v>0.22526997007133831</v>
      </c>
      <c r="Q51" s="45">
        <v>5.0332502266063894E-3</v>
      </c>
      <c r="R51" s="45">
        <v>1.7763568394002505E-15</v>
      </c>
      <c r="S51" s="45">
        <v>0.39412269364980546</v>
      </c>
    </row>
    <row r="52" spans="1:19">
      <c r="A52" s="88" t="s">
        <v>282</v>
      </c>
      <c r="B52" s="89" t="s">
        <v>91</v>
      </c>
      <c r="C52" s="45">
        <v>0</v>
      </c>
      <c r="D52" s="45">
        <v>0</v>
      </c>
      <c r="E52" s="45">
        <v>0</v>
      </c>
      <c r="F52" s="45">
        <v>0</v>
      </c>
      <c r="G52" s="45">
        <v>0</v>
      </c>
      <c r="H52" s="45">
        <v>0</v>
      </c>
      <c r="I52" s="45">
        <v>0</v>
      </c>
      <c r="J52" s="45">
        <v>0</v>
      </c>
      <c r="K52" s="45">
        <v>0</v>
      </c>
      <c r="L52" s="45">
        <v>0</v>
      </c>
      <c r="M52" s="45">
        <v>1.5697629560307291E-4</v>
      </c>
      <c r="N52" s="45">
        <v>3.2473722669790206E-3</v>
      </c>
      <c r="O52" s="45">
        <v>3.3247656408450454E-2</v>
      </c>
      <c r="P52" s="45">
        <v>4.0436681170894495E-3</v>
      </c>
      <c r="Q52" s="45">
        <v>0</v>
      </c>
      <c r="R52" s="45">
        <v>5.1399019980767235E-2</v>
      </c>
      <c r="S52" s="45">
        <v>9.2094693068879963E-2</v>
      </c>
    </row>
    <row r="53" spans="1:19">
      <c r="A53" s="88" t="s">
        <v>282</v>
      </c>
      <c r="B53" s="89" t="s">
        <v>92</v>
      </c>
      <c r="C53" s="45">
        <v>0</v>
      </c>
      <c r="D53" s="45">
        <v>0</v>
      </c>
      <c r="E53" s="45">
        <v>0</v>
      </c>
      <c r="F53" s="45">
        <v>0</v>
      </c>
      <c r="G53" s="45">
        <v>0.30119324136140868</v>
      </c>
      <c r="H53" s="45">
        <v>0</v>
      </c>
      <c r="I53" s="45">
        <v>5.3504158213257824E-5</v>
      </c>
      <c r="J53" s="45">
        <v>0</v>
      </c>
      <c r="K53" s="45">
        <v>0</v>
      </c>
      <c r="L53" s="45">
        <v>0</v>
      </c>
      <c r="M53" s="45">
        <v>9.1984740086109795E-2</v>
      </c>
      <c r="N53" s="45">
        <v>1.2298020218461936E-3</v>
      </c>
      <c r="O53" s="45">
        <v>1.9270585685044694E-2</v>
      </c>
      <c r="P53" s="45">
        <v>0</v>
      </c>
      <c r="Q53" s="45">
        <v>7.7633816817745949E-5</v>
      </c>
      <c r="R53" s="45">
        <v>2.035049043769277E-4</v>
      </c>
      <c r="S53" s="45">
        <v>0.4140130120338199</v>
      </c>
    </row>
    <row r="54" spans="1:19">
      <c r="A54" s="88" t="s">
        <v>282</v>
      </c>
      <c r="B54" s="89" t="s">
        <v>93</v>
      </c>
      <c r="C54" s="45">
        <v>0</v>
      </c>
      <c r="D54" s="45">
        <v>0</v>
      </c>
      <c r="E54" s="45">
        <v>0</v>
      </c>
      <c r="F54" s="45">
        <v>0</v>
      </c>
      <c r="G54" s="45">
        <v>0</v>
      </c>
      <c r="H54" s="45">
        <v>0</v>
      </c>
      <c r="I54" s="45">
        <v>0</v>
      </c>
      <c r="J54" s="45">
        <v>0</v>
      </c>
      <c r="K54" s="45">
        <v>0</v>
      </c>
      <c r="L54" s="45">
        <v>0</v>
      </c>
      <c r="M54" s="45">
        <v>6.5268439644814435E-3</v>
      </c>
      <c r="N54" s="45">
        <v>6.9645946837106454E-2</v>
      </c>
      <c r="O54" s="45">
        <v>1.3688356802028512E-3</v>
      </c>
      <c r="P54" s="45">
        <v>3.3290046437027154E-2</v>
      </c>
      <c r="Q54" s="45">
        <v>3.4048330846497832E-3</v>
      </c>
      <c r="R54" s="45">
        <v>7.5573086951052915E-4</v>
      </c>
      <c r="S54" s="45">
        <v>0.1149922368729861</v>
      </c>
    </row>
    <row r="55" spans="1:19">
      <c r="A55" s="88" t="s">
        <v>282</v>
      </c>
      <c r="B55" s="89" t="s">
        <v>94</v>
      </c>
      <c r="C55" s="45">
        <v>0</v>
      </c>
      <c r="D55" s="45">
        <v>0</v>
      </c>
      <c r="E55" s="45">
        <v>0</v>
      </c>
      <c r="F55" s="45">
        <v>0</v>
      </c>
      <c r="G55" s="45">
        <v>0</v>
      </c>
      <c r="H55" s="45">
        <v>0</v>
      </c>
      <c r="I55" s="45">
        <v>0</v>
      </c>
      <c r="J55" s="45">
        <v>2.7087221544977724E-3</v>
      </c>
      <c r="K55" s="45">
        <v>0</v>
      </c>
      <c r="L55" s="45">
        <v>0</v>
      </c>
      <c r="M55" s="45">
        <v>2.4867793462135523E-4</v>
      </c>
      <c r="N55" s="45">
        <v>0</v>
      </c>
      <c r="O55" s="45">
        <v>4.0983966749267853E-3</v>
      </c>
      <c r="P55" s="45">
        <v>0.45492630824357505</v>
      </c>
      <c r="Q55" s="45">
        <v>1.5725746537385843E-3</v>
      </c>
      <c r="R55" s="45">
        <v>0.11769169777359423</v>
      </c>
      <c r="S55" s="45">
        <v>0.58124637743494389</v>
      </c>
    </row>
    <row r="56" spans="1:19">
      <c r="A56" s="88" t="s">
        <v>282</v>
      </c>
      <c r="B56" s="89" t="s">
        <v>95</v>
      </c>
      <c r="C56" s="45">
        <v>0</v>
      </c>
      <c r="D56" s="45">
        <v>0</v>
      </c>
      <c r="E56" s="45">
        <v>0</v>
      </c>
      <c r="F56" s="45">
        <v>0</v>
      </c>
      <c r="G56" s="45">
        <v>9.2540710175321284E-2</v>
      </c>
      <c r="H56" s="45">
        <v>0</v>
      </c>
      <c r="I56" s="45">
        <v>3.376744672381693E-3</v>
      </c>
      <c r="J56" s="45">
        <v>0</v>
      </c>
      <c r="K56" s="45">
        <v>0</v>
      </c>
      <c r="L56" s="45">
        <v>0</v>
      </c>
      <c r="M56" s="45">
        <v>2.5779281922428066E-2</v>
      </c>
      <c r="N56" s="45">
        <v>3.8912767477805588E-4</v>
      </c>
      <c r="O56" s="45">
        <v>8.8600830797074814E-3</v>
      </c>
      <c r="P56" s="45">
        <v>0.36420108027183806</v>
      </c>
      <c r="Q56" s="45">
        <v>6.4344005566596696E-5</v>
      </c>
      <c r="R56" s="45">
        <v>3.5527136788005009E-15</v>
      </c>
      <c r="S56" s="45">
        <v>0.49521137180202857</v>
      </c>
    </row>
    <row r="57" spans="1:19">
      <c r="A57" s="88" t="s">
        <v>282</v>
      </c>
      <c r="B57" s="89" t="s">
        <v>96</v>
      </c>
      <c r="C57" s="45">
        <v>0</v>
      </c>
      <c r="D57" s="45">
        <v>0</v>
      </c>
      <c r="E57" s="45">
        <v>1.3662326721167739E-3</v>
      </c>
      <c r="F57" s="45">
        <v>3.6015103700570705E-4</v>
      </c>
      <c r="G57" s="45">
        <v>0.14038964865951975</v>
      </c>
      <c r="H57" s="45">
        <v>0</v>
      </c>
      <c r="I57" s="45">
        <v>0</v>
      </c>
      <c r="J57" s="45">
        <v>0</v>
      </c>
      <c r="K57" s="45">
        <v>0</v>
      </c>
      <c r="L57" s="45">
        <v>0</v>
      </c>
      <c r="M57" s="45">
        <v>0.14278730853981214</v>
      </c>
      <c r="N57" s="45">
        <v>1.5531247739364318E-4</v>
      </c>
      <c r="O57" s="45">
        <v>1.0389205444716332E-3</v>
      </c>
      <c r="P57" s="45">
        <v>3.9158352201884572E-2</v>
      </c>
      <c r="Q57" s="45">
        <v>2.5272851036600708E-4</v>
      </c>
      <c r="R57" s="45">
        <v>3.0486123891650507E-2</v>
      </c>
      <c r="S57" s="45">
        <v>0.35599477853423167</v>
      </c>
    </row>
    <row r="58" spans="1:19">
      <c r="A58" s="88" t="s">
        <v>282</v>
      </c>
      <c r="B58" s="89" t="s">
        <v>97</v>
      </c>
      <c r="C58" s="45">
        <v>0</v>
      </c>
      <c r="D58" s="45">
        <v>0</v>
      </c>
      <c r="E58" s="45">
        <v>0.10576837873209971</v>
      </c>
      <c r="F58" s="45">
        <v>0</v>
      </c>
      <c r="G58" s="45">
        <v>1.6071738525305079E-3</v>
      </c>
      <c r="H58" s="45">
        <v>0</v>
      </c>
      <c r="I58" s="45">
        <v>0</v>
      </c>
      <c r="J58" s="45">
        <v>0</v>
      </c>
      <c r="K58" s="45">
        <v>0</v>
      </c>
      <c r="L58" s="45">
        <v>0</v>
      </c>
      <c r="M58" s="45">
        <v>6.8002662552002047E-2</v>
      </c>
      <c r="N58" s="45">
        <v>1.1188295200437182E-3</v>
      </c>
      <c r="O58" s="45">
        <v>1.3028385303215928E-3</v>
      </c>
      <c r="P58" s="45">
        <v>8.7739771804191236E-2</v>
      </c>
      <c r="Q58" s="45">
        <v>1.2953882938478989E-3</v>
      </c>
      <c r="R58" s="45">
        <v>1.6831909106684861E-3</v>
      </c>
      <c r="S58" s="45">
        <v>0.26851823419569598</v>
      </c>
    </row>
    <row r="59" spans="1:19">
      <c r="A59" s="88" t="s">
        <v>282</v>
      </c>
      <c r="B59" s="89" t="s">
        <v>98</v>
      </c>
      <c r="C59" s="45">
        <v>0</v>
      </c>
      <c r="D59" s="45">
        <v>0</v>
      </c>
      <c r="E59" s="45">
        <v>0</v>
      </c>
      <c r="F59" s="45">
        <v>0</v>
      </c>
      <c r="G59" s="45">
        <v>1.2996118473207474E-3</v>
      </c>
      <c r="H59" s="45">
        <v>0</v>
      </c>
      <c r="I59" s="45">
        <v>0</v>
      </c>
      <c r="J59" s="45">
        <v>0</v>
      </c>
      <c r="K59" s="45">
        <v>0</v>
      </c>
      <c r="L59" s="45">
        <v>0</v>
      </c>
      <c r="M59" s="45">
        <v>2.3865865477668002E-3</v>
      </c>
      <c r="N59" s="45">
        <v>7.8321424621194957E-3</v>
      </c>
      <c r="O59" s="45">
        <v>5.2209698834687623E-4</v>
      </c>
      <c r="P59" s="45">
        <v>1.9325537353331868E-4</v>
      </c>
      <c r="Q59" s="45">
        <v>0</v>
      </c>
      <c r="R59" s="45">
        <v>3.3897585615324743E-2</v>
      </c>
      <c r="S59" s="45">
        <v>4.6131278834408818E-2</v>
      </c>
    </row>
    <row r="60" spans="1:19">
      <c r="A60" s="88" t="s">
        <v>282</v>
      </c>
      <c r="B60" s="89" t="s">
        <v>99</v>
      </c>
      <c r="C60" s="45">
        <v>0</v>
      </c>
      <c r="D60" s="45">
        <v>0</v>
      </c>
      <c r="E60" s="45">
        <v>0</v>
      </c>
      <c r="F60" s="45">
        <v>0</v>
      </c>
      <c r="G60" s="45">
        <v>1.0095165056247524E-3</v>
      </c>
      <c r="H60" s="45">
        <v>0</v>
      </c>
      <c r="I60" s="45">
        <v>0</v>
      </c>
      <c r="J60" s="45">
        <v>4.8815541501823212E-5</v>
      </c>
      <c r="K60" s="45">
        <v>0</v>
      </c>
      <c r="L60" s="45">
        <v>0</v>
      </c>
      <c r="M60" s="45">
        <v>0.17621296086738658</v>
      </c>
      <c r="N60" s="45">
        <v>6.0027297338165475E-3</v>
      </c>
      <c r="O60" s="45">
        <v>0.32461657901618546</v>
      </c>
      <c r="P60" s="45">
        <v>0.48885745278655746</v>
      </c>
      <c r="Q60" s="45">
        <v>3.7685243649149269E-4</v>
      </c>
      <c r="R60" s="45">
        <v>3.839817806638024E-2</v>
      </c>
      <c r="S60" s="45">
        <v>1.035523084953951</v>
      </c>
    </row>
    <row r="61" spans="1:19">
      <c r="A61" s="88" t="s">
        <v>282</v>
      </c>
      <c r="B61" s="89" t="s">
        <v>101</v>
      </c>
      <c r="C61" s="45">
        <v>0</v>
      </c>
      <c r="D61" s="45">
        <v>0</v>
      </c>
      <c r="E61" s="45">
        <v>0</v>
      </c>
      <c r="F61" s="45">
        <v>0</v>
      </c>
      <c r="G61" s="45">
        <v>0.55389096929539861</v>
      </c>
      <c r="H61" s="45">
        <v>0</v>
      </c>
      <c r="I61" s="45">
        <v>0</v>
      </c>
      <c r="J61" s="45">
        <v>0</v>
      </c>
      <c r="K61" s="45">
        <v>0</v>
      </c>
      <c r="L61" s="45">
        <v>0</v>
      </c>
      <c r="M61" s="45">
        <v>1.2841567211805405E-3</v>
      </c>
      <c r="N61" s="45">
        <v>9.8062301285004594E-3</v>
      </c>
      <c r="O61" s="45">
        <v>2.6695334842674612E-7</v>
      </c>
      <c r="P61" s="45">
        <v>0.26017626617563394</v>
      </c>
      <c r="Q61" s="45">
        <v>3.778694127709592E-6</v>
      </c>
      <c r="R61" s="45">
        <v>7.4017136182103371E-2</v>
      </c>
      <c r="S61" s="45">
        <v>0.89917880415029572</v>
      </c>
    </row>
    <row r="62" spans="1:19">
      <c r="A62" s="88" t="s">
        <v>282</v>
      </c>
      <c r="B62" s="89" t="s">
        <v>102</v>
      </c>
      <c r="C62" s="45">
        <v>0</v>
      </c>
      <c r="D62" s="45">
        <v>0</v>
      </c>
      <c r="E62" s="45">
        <v>0</v>
      </c>
      <c r="F62" s="45">
        <v>0</v>
      </c>
      <c r="G62" s="45">
        <v>0</v>
      </c>
      <c r="H62" s="45">
        <v>0</v>
      </c>
      <c r="I62" s="45">
        <v>0</v>
      </c>
      <c r="J62" s="45">
        <v>0</v>
      </c>
      <c r="K62" s="45">
        <v>1.2062887769748287E-2</v>
      </c>
      <c r="L62" s="45">
        <v>0</v>
      </c>
      <c r="M62" s="45">
        <v>1.2210158848451336E-3</v>
      </c>
      <c r="N62" s="45">
        <v>0</v>
      </c>
      <c r="O62" s="45">
        <v>5.7144459466029751E-5</v>
      </c>
      <c r="P62" s="45">
        <v>1.1277685256771974E-5</v>
      </c>
      <c r="Q62" s="45">
        <v>3.3575521959909316E-3</v>
      </c>
      <c r="R62" s="45">
        <v>7.4483161611738069E-6</v>
      </c>
      <c r="S62" s="45">
        <v>1.6717326311464831E-2</v>
      </c>
    </row>
    <row r="63" spans="1:19">
      <c r="A63" s="88" t="s">
        <v>282</v>
      </c>
      <c r="B63" s="89" t="s">
        <v>103</v>
      </c>
      <c r="C63" s="45">
        <v>0</v>
      </c>
      <c r="D63" s="45">
        <v>0</v>
      </c>
      <c r="E63" s="45">
        <v>0</v>
      </c>
      <c r="F63" s="45">
        <v>0</v>
      </c>
      <c r="G63" s="45">
        <v>0</v>
      </c>
      <c r="H63" s="45">
        <v>0</v>
      </c>
      <c r="I63" s="45">
        <v>0</v>
      </c>
      <c r="J63" s="45">
        <v>0</v>
      </c>
      <c r="K63" s="45">
        <v>0</v>
      </c>
      <c r="L63" s="45">
        <v>0</v>
      </c>
      <c r="M63" s="45">
        <v>1.7475217576423674E-3</v>
      </c>
      <c r="N63" s="45">
        <v>5.9201751486392951E-4</v>
      </c>
      <c r="O63" s="45">
        <v>8.9864518066262722E-4</v>
      </c>
      <c r="P63" s="45">
        <v>2.9175114772783672E-4</v>
      </c>
      <c r="Q63" s="45">
        <v>2.048975536965536E-3</v>
      </c>
      <c r="R63" s="45">
        <v>1.9884301850652264E-3</v>
      </c>
      <c r="S63" s="45">
        <v>7.5673413229253583E-3</v>
      </c>
    </row>
    <row r="64" spans="1:19">
      <c r="A64" s="88" t="s">
        <v>282</v>
      </c>
      <c r="B64" s="89" t="s">
        <v>104</v>
      </c>
      <c r="C64" s="45">
        <v>0</v>
      </c>
      <c r="D64" s="45">
        <v>0</v>
      </c>
      <c r="E64" s="45">
        <v>0</v>
      </c>
      <c r="F64" s="45">
        <v>0</v>
      </c>
      <c r="G64" s="45">
        <v>0</v>
      </c>
      <c r="H64" s="45">
        <v>0</v>
      </c>
      <c r="I64" s="45">
        <v>0</v>
      </c>
      <c r="J64" s="45">
        <v>0</v>
      </c>
      <c r="K64" s="45">
        <v>1.5107411278220129E-4</v>
      </c>
      <c r="L64" s="45">
        <v>0.62535844678029662</v>
      </c>
      <c r="M64" s="45">
        <v>1.9501193562083685E-3</v>
      </c>
      <c r="N64" s="45">
        <v>0</v>
      </c>
      <c r="O64" s="45">
        <v>0</v>
      </c>
      <c r="P64" s="45">
        <v>6.1678637264250824E-6</v>
      </c>
      <c r="Q64" s="45">
        <v>0</v>
      </c>
      <c r="R64" s="45">
        <v>0.10580051922390865</v>
      </c>
      <c r="S64" s="45">
        <v>0.73326632733692776</v>
      </c>
    </row>
    <row r="65" spans="1:19">
      <c r="A65" s="88" t="s">
        <v>282</v>
      </c>
      <c r="B65" s="89" t="s">
        <v>105</v>
      </c>
      <c r="C65" s="45">
        <v>0</v>
      </c>
      <c r="D65" s="45">
        <v>0</v>
      </c>
      <c r="E65" s="45">
        <v>0</v>
      </c>
      <c r="F65" s="45">
        <v>0</v>
      </c>
      <c r="G65" s="45">
        <v>0</v>
      </c>
      <c r="H65" s="45">
        <v>0</v>
      </c>
      <c r="I65" s="45">
        <v>0</v>
      </c>
      <c r="J65" s="45">
        <v>0</v>
      </c>
      <c r="K65" s="45">
        <v>0</v>
      </c>
      <c r="L65" s="45">
        <v>0</v>
      </c>
      <c r="M65" s="45">
        <v>6.1233705055965704E-2</v>
      </c>
      <c r="N65" s="45">
        <v>2.1567075428437832E-2</v>
      </c>
      <c r="O65" s="45">
        <v>3.7862364071772348E-6</v>
      </c>
      <c r="P65" s="45">
        <v>4.104990260343655E-2</v>
      </c>
      <c r="Q65" s="45">
        <v>4.4901489571724795E-4</v>
      </c>
      <c r="R65" s="45">
        <v>2.6355314397449092E-2</v>
      </c>
      <c r="S65" s="45">
        <v>0.15065879861740683</v>
      </c>
    </row>
    <row r="66" spans="1:19">
      <c r="A66" s="88" t="s">
        <v>282</v>
      </c>
      <c r="B66" s="89" t="s">
        <v>106</v>
      </c>
      <c r="C66" s="45">
        <v>0</v>
      </c>
      <c r="D66" s="45">
        <v>0</v>
      </c>
      <c r="E66" s="45">
        <v>0</v>
      </c>
      <c r="F66" s="45">
        <v>5.3241739475302197E-2</v>
      </c>
      <c r="G66" s="45">
        <v>0</v>
      </c>
      <c r="H66" s="45">
        <v>0</v>
      </c>
      <c r="I66" s="45">
        <v>0</v>
      </c>
      <c r="J66" s="45">
        <v>0</v>
      </c>
      <c r="K66" s="45">
        <v>0</v>
      </c>
      <c r="L66" s="45">
        <v>7.9728847062590091E-3</v>
      </c>
      <c r="M66" s="45">
        <v>4.4033187406222751E-4</v>
      </c>
      <c r="N66" s="45">
        <v>0</v>
      </c>
      <c r="O66" s="45">
        <v>0</v>
      </c>
      <c r="P66" s="45">
        <v>1.6849792070416925E-4</v>
      </c>
      <c r="Q66" s="45">
        <v>1.1838349156007899E-2</v>
      </c>
      <c r="R66" s="45">
        <v>1.3152301470142902E-7</v>
      </c>
      <c r="S66" s="45">
        <v>7.3661934655341099E-2</v>
      </c>
    </row>
    <row r="67" spans="1:19">
      <c r="A67" s="88" t="s">
        <v>282</v>
      </c>
      <c r="B67" s="89" t="s">
        <v>107</v>
      </c>
      <c r="C67" s="45">
        <v>0</v>
      </c>
      <c r="D67" s="45">
        <v>0</v>
      </c>
      <c r="E67" s="45">
        <v>0</v>
      </c>
      <c r="F67" s="45">
        <v>0</v>
      </c>
      <c r="G67" s="45">
        <v>0</v>
      </c>
      <c r="H67" s="45">
        <v>0</v>
      </c>
      <c r="I67" s="45">
        <v>0</v>
      </c>
      <c r="J67" s="45">
        <v>0</v>
      </c>
      <c r="K67" s="45">
        <v>1.202545087111706E-5</v>
      </c>
      <c r="L67" s="45">
        <v>0</v>
      </c>
      <c r="M67" s="45">
        <v>3.3230892649567245E-2</v>
      </c>
      <c r="N67" s="45">
        <v>3.9051092116126895E-3</v>
      </c>
      <c r="O67" s="45">
        <v>0.14629632239836554</v>
      </c>
      <c r="P67" s="45">
        <v>6.6291385945485892E-2</v>
      </c>
      <c r="Q67" s="45">
        <v>0</v>
      </c>
      <c r="R67" s="45">
        <v>0</v>
      </c>
      <c r="S67" s="45">
        <v>0.24973573565591067</v>
      </c>
    </row>
    <row r="68" spans="1:19">
      <c r="A68" s="88" t="s">
        <v>282</v>
      </c>
      <c r="B68" s="89" t="s">
        <v>108</v>
      </c>
      <c r="C68" s="45">
        <v>0</v>
      </c>
      <c r="D68" s="45">
        <v>0</v>
      </c>
      <c r="E68" s="45">
        <v>0</v>
      </c>
      <c r="F68" s="45">
        <v>0</v>
      </c>
      <c r="G68" s="45">
        <v>3.2747777122819066E-2</v>
      </c>
      <c r="H68" s="45">
        <v>0</v>
      </c>
      <c r="I68" s="45">
        <v>8.4931571929729444E-3</v>
      </c>
      <c r="J68" s="45">
        <v>0</v>
      </c>
      <c r="K68" s="45">
        <v>0</v>
      </c>
      <c r="L68" s="45">
        <v>0</v>
      </c>
      <c r="M68" s="45">
        <v>2.8436902888476556E-2</v>
      </c>
      <c r="N68" s="45">
        <v>3.1019863892391975E-3</v>
      </c>
      <c r="O68" s="45">
        <v>0</v>
      </c>
      <c r="P68" s="45">
        <v>9.4763107819789916E-2</v>
      </c>
      <c r="Q68" s="45">
        <v>1.2390032868158651E-3</v>
      </c>
      <c r="R68" s="45">
        <v>5.3193820690466964E-6</v>
      </c>
      <c r="S68" s="45">
        <v>0.16878725408218287</v>
      </c>
    </row>
    <row r="69" spans="1:19">
      <c r="A69" s="88" t="s">
        <v>282</v>
      </c>
      <c r="B69" s="89" t="s">
        <v>109</v>
      </c>
      <c r="C69" s="45">
        <v>0</v>
      </c>
      <c r="D69" s="45">
        <v>0</v>
      </c>
      <c r="E69" s="45">
        <v>0</v>
      </c>
      <c r="F69" s="45">
        <v>0</v>
      </c>
      <c r="G69" s="45">
        <v>6.1082915450849207E-2</v>
      </c>
      <c r="H69" s="45">
        <v>0</v>
      </c>
      <c r="I69" s="45">
        <v>0</v>
      </c>
      <c r="J69" s="45">
        <v>0</v>
      </c>
      <c r="K69" s="45">
        <v>7.8348031408720514E-2</v>
      </c>
      <c r="L69" s="45">
        <v>0</v>
      </c>
      <c r="M69" s="45">
        <v>6.2983165746866021E-4</v>
      </c>
      <c r="N69" s="45">
        <v>0.13211291950828485</v>
      </c>
      <c r="O69" s="45">
        <v>0</v>
      </c>
      <c r="P69" s="45">
        <v>9.0870314352180515E-3</v>
      </c>
      <c r="Q69" s="45">
        <v>2.9759826321201777E-3</v>
      </c>
      <c r="R69" s="45">
        <v>1.1532431360663509E-3</v>
      </c>
      <c r="S69" s="45">
        <v>0.28538995522872312</v>
      </c>
    </row>
    <row r="70" spans="1:19">
      <c r="A70" s="88" t="s">
        <v>282</v>
      </c>
      <c r="B70" s="89" t="s">
        <v>110</v>
      </c>
      <c r="C70" s="45">
        <v>0</v>
      </c>
      <c r="D70" s="45">
        <v>0</v>
      </c>
      <c r="E70" s="45">
        <v>0</v>
      </c>
      <c r="F70" s="45">
        <v>0</v>
      </c>
      <c r="G70" s="45">
        <v>0</v>
      </c>
      <c r="H70" s="45">
        <v>0</v>
      </c>
      <c r="I70" s="45">
        <v>0</v>
      </c>
      <c r="J70" s="45">
        <v>0</v>
      </c>
      <c r="K70" s="45">
        <v>0</v>
      </c>
      <c r="L70" s="45">
        <v>0</v>
      </c>
      <c r="M70" s="45">
        <v>1.0719108290454304E-2</v>
      </c>
      <c r="N70" s="45">
        <v>2.5492053856550845E-2</v>
      </c>
      <c r="O70" s="45">
        <v>0</v>
      </c>
      <c r="P70" s="45">
        <v>0</v>
      </c>
      <c r="Q70" s="45">
        <v>6.1223811338079193E-4</v>
      </c>
      <c r="R70" s="45">
        <v>3.4518007519963589E-3</v>
      </c>
      <c r="S70" s="45">
        <v>4.0275201012377693E-2</v>
      </c>
    </row>
    <row r="71" spans="1:19">
      <c r="A71" s="88" t="s">
        <v>282</v>
      </c>
      <c r="B71" s="89" t="s">
        <v>111</v>
      </c>
      <c r="C71" s="45">
        <v>0</v>
      </c>
      <c r="D71" s="45">
        <v>0</v>
      </c>
      <c r="E71" s="45">
        <v>0</v>
      </c>
      <c r="F71" s="45">
        <v>0</v>
      </c>
      <c r="G71" s="45">
        <v>0.4090251544752066</v>
      </c>
      <c r="H71" s="45">
        <v>0</v>
      </c>
      <c r="I71" s="45">
        <v>0</v>
      </c>
      <c r="J71" s="45">
        <v>0</v>
      </c>
      <c r="K71" s="45">
        <v>0</v>
      </c>
      <c r="L71" s="45">
        <v>0</v>
      </c>
      <c r="M71" s="45">
        <v>1.88972917962138E-2</v>
      </c>
      <c r="N71" s="45">
        <v>1.0923917967389229E-3</v>
      </c>
      <c r="O71" s="45">
        <v>1.0870821056340185E-3</v>
      </c>
      <c r="P71" s="45">
        <v>3.980592391480986E-2</v>
      </c>
      <c r="Q71" s="45">
        <v>0</v>
      </c>
      <c r="R71" s="45">
        <v>0</v>
      </c>
      <c r="S71" s="45">
        <v>0.46990784408860975</v>
      </c>
    </row>
    <row r="72" spans="1:19">
      <c r="A72" s="88" t="s">
        <v>282</v>
      </c>
      <c r="B72" s="89" t="s">
        <v>112</v>
      </c>
      <c r="C72" s="45">
        <v>4.7551007756327313E-2</v>
      </c>
      <c r="D72" s="45">
        <v>0</v>
      </c>
      <c r="E72" s="45">
        <v>0.26404948342699414</v>
      </c>
      <c r="F72" s="45">
        <v>0</v>
      </c>
      <c r="G72" s="45">
        <v>0</v>
      </c>
      <c r="H72" s="45">
        <v>0</v>
      </c>
      <c r="I72" s="45">
        <v>0</v>
      </c>
      <c r="J72" s="45">
        <v>0</v>
      </c>
      <c r="K72" s="45">
        <v>0</v>
      </c>
      <c r="L72" s="45">
        <v>0</v>
      </c>
      <c r="M72" s="45">
        <v>1.5004286266605327E-2</v>
      </c>
      <c r="N72" s="45">
        <v>6.0190548252236908E-6</v>
      </c>
      <c r="O72" s="45">
        <v>2.9992398764484562E-3</v>
      </c>
      <c r="P72" s="45">
        <v>6.1623681570814881E-3</v>
      </c>
      <c r="Q72" s="45">
        <v>4.1664731739431971E-3</v>
      </c>
      <c r="R72" s="45">
        <v>6.0303885069803442E-3</v>
      </c>
      <c r="S72" s="45">
        <v>0.34596926621920687</v>
      </c>
    </row>
    <row r="73" spans="1:19">
      <c r="A73" s="88" t="s">
        <v>282</v>
      </c>
      <c r="B73" s="89" t="s">
        <v>113</v>
      </c>
      <c r="C73" s="45">
        <v>0</v>
      </c>
      <c r="D73" s="45">
        <v>0</v>
      </c>
      <c r="E73" s="45">
        <v>0</v>
      </c>
      <c r="F73" s="45">
        <v>0.74349503097964309</v>
      </c>
      <c r="G73" s="45">
        <v>0</v>
      </c>
      <c r="H73" s="45">
        <v>0</v>
      </c>
      <c r="I73" s="45">
        <v>0</v>
      </c>
      <c r="J73" s="45">
        <v>0</v>
      </c>
      <c r="K73" s="45">
        <v>0</v>
      </c>
      <c r="L73" s="45">
        <v>0</v>
      </c>
      <c r="M73" s="45">
        <v>8.0246252618865199E-4</v>
      </c>
      <c r="N73" s="45">
        <v>0</v>
      </c>
      <c r="O73" s="45">
        <v>1.9537440884266344E-3</v>
      </c>
      <c r="P73" s="45">
        <v>0</v>
      </c>
      <c r="Q73" s="45">
        <v>0</v>
      </c>
      <c r="R73" s="45">
        <v>0</v>
      </c>
      <c r="S73" s="45">
        <v>0.74625123759426515</v>
      </c>
    </row>
    <row r="74" spans="1:19">
      <c r="A74" s="88" t="s">
        <v>282</v>
      </c>
      <c r="B74" s="89" t="s">
        <v>114</v>
      </c>
      <c r="C74" s="45">
        <v>0</v>
      </c>
      <c r="D74" s="45">
        <v>0</v>
      </c>
      <c r="E74" s="45">
        <v>0</v>
      </c>
      <c r="F74" s="45">
        <v>0</v>
      </c>
      <c r="G74" s="45">
        <v>0</v>
      </c>
      <c r="H74" s="45">
        <v>0</v>
      </c>
      <c r="I74" s="45">
        <v>0</v>
      </c>
      <c r="J74" s="45">
        <v>0</v>
      </c>
      <c r="K74" s="45">
        <v>0</v>
      </c>
      <c r="L74" s="45">
        <v>0</v>
      </c>
      <c r="M74" s="45">
        <v>5.7690994872112711E-3</v>
      </c>
      <c r="N74" s="45">
        <v>0</v>
      </c>
      <c r="O74" s="45">
        <v>0</v>
      </c>
      <c r="P74" s="45">
        <v>1.7984497546525979E-2</v>
      </c>
      <c r="Q74" s="45">
        <v>7.9072431830029544E-7</v>
      </c>
      <c r="R74" s="45">
        <v>6.0606251856718529E-3</v>
      </c>
      <c r="S74" s="45">
        <v>2.9815012943721797E-2</v>
      </c>
    </row>
    <row r="75" spans="1:19">
      <c r="A75" s="88" t="s">
        <v>282</v>
      </c>
      <c r="B75" s="89" t="s">
        <v>115</v>
      </c>
      <c r="C75" s="45">
        <v>0</v>
      </c>
      <c r="D75" s="45">
        <v>0</v>
      </c>
      <c r="E75" s="45">
        <v>0</v>
      </c>
      <c r="F75" s="45">
        <v>0</v>
      </c>
      <c r="G75" s="45">
        <v>0</v>
      </c>
      <c r="H75" s="45">
        <v>0</v>
      </c>
      <c r="I75" s="45">
        <v>1.9106909443973308E-3</v>
      </c>
      <c r="J75" s="45">
        <v>0</v>
      </c>
      <c r="K75" s="45">
        <v>0</v>
      </c>
      <c r="L75" s="45">
        <v>0</v>
      </c>
      <c r="M75" s="45">
        <v>5.2489193746742213E-2</v>
      </c>
      <c r="N75" s="45">
        <v>7.7977241198002645E-2</v>
      </c>
      <c r="O75" s="45">
        <v>3.3909498176054598E-7</v>
      </c>
      <c r="P75" s="45">
        <v>1.763429426588381E-2</v>
      </c>
      <c r="Q75" s="45">
        <v>1.4317483324556401E-2</v>
      </c>
      <c r="R75" s="45">
        <v>3.8790444655489864E-5</v>
      </c>
      <c r="S75" s="45">
        <v>0.16436803301920833</v>
      </c>
    </row>
    <row r="76" spans="1:19">
      <c r="A76" s="88" t="s">
        <v>282</v>
      </c>
      <c r="B76" s="69" t="s">
        <v>116</v>
      </c>
      <c r="C76" s="45">
        <v>0</v>
      </c>
      <c r="D76" s="45">
        <v>0</v>
      </c>
      <c r="E76" s="45">
        <v>0</v>
      </c>
      <c r="F76" s="45">
        <v>0</v>
      </c>
      <c r="G76" s="45">
        <v>0</v>
      </c>
      <c r="H76" s="45">
        <v>0</v>
      </c>
      <c r="I76" s="45">
        <v>0</v>
      </c>
      <c r="J76" s="45">
        <v>0</v>
      </c>
      <c r="K76" s="45">
        <v>0</v>
      </c>
      <c r="L76" s="45">
        <v>0</v>
      </c>
      <c r="M76" s="45">
        <v>2.8391501975448818E-3</v>
      </c>
      <c r="N76" s="45">
        <v>2.6440599498922523E-3</v>
      </c>
      <c r="O76" s="45">
        <v>0</v>
      </c>
      <c r="P76" s="45">
        <v>1.6996509354365585E-3</v>
      </c>
      <c r="Q76" s="45">
        <v>1.5132853945182267E-4</v>
      </c>
      <c r="R76" s="45">
        <v>0</v>
      </c>
      <c r="S76" s="45">
        <v>7.3341896223340086E-3</v>
      </c>
    </row>
    <row r="77" spans="1:19">
      <c r="A77" s="88" t="s">
        <v>282</v>
      </c>
      <c r="B77" s="69" t="s">
        <v>117</v>
      </c>
      <c r="C77" s="45">
        <v>0</v>
      </c>
      <c r="D77" s="45">
        <v>0</v>
      </c>
      <c r="E77" s="45">
        <v>0</v>
      </c>
      <c r="F77" s="45">
        <v>0</v>
      </c>
      <c r="G77" s="45">
        <v>0</v>
      </c>
      <c r="H77" s="45">
        <v>0</v>
      </c>
      <c r="I77" s="45">
        <v>0</v>
      </c>
      <c r="J77" s="45">
        <v>0</v>
      </c>
      <c r="K77" s="45">
        <v>0</v>
      </c>
      <c r="L77" s="45">
        <v>0</v>
      </c>
      <c r="M77" s="45">
        <v>2.1478083990675856E-3</v>
      </c>
      <c r="N77" s="45">
        <v>0</v>
      </c>
      <c r="O77" s="45">
        <v>0</v>
      </c>
      <c r="P77" s="45">
        <v>1.0480314614937924E-3</v>
      </c>
      <c r="Q77" s="45">
        <v>4.8959912905923275E-2</v>
      </c>
      <c r="R77" s="45">
        <v>1.712808866637161E-2</v>
      </c>
      <c r="S77" s="45">
        <v>6.9283841432856264E-2</v>
      </c>
    </row>
    <row r="78" spans="1:19">
      <c r="A78" s="88" t="s">
        <v>282</v>
      </c>
      <c r="B78" s="69" t="s">
        <v>118</v>
      </c>
      <c r="C78" s="45">
        <v>0</v>
      </c>
      <c r="D78" s="45">
        <v>0</v>
      </c>
      <c r="E78" s="45">
        <v>0</v>
      </c>
      <c r="F78" s="45">
        <v>0</v>
      </c>
      <c r="G78" s="45">
        <v>0</v>
      </c>
      <c r="H78" s="45">
        <v>0</v>
      </c>
      <c r="I78" s="45">
        <v>0</v>
      </c>
      <c r="J78" s="45">
        <v>0</v>
      </c>
      <c r="K78" s="45">
        <v>0</v>
      </c>
      <c r="L78" s="45">
        <v>0</v>
      </c>
      <c r="M78" s="45">
        <v>6.2762700014489248E-3</v>
      </c>
      <c r="N78" s="45">
        <v>1.4784895669830433E-3</v>
      </c>
      <c r="O78" s="45">
        <v>3.7895602728932332E-5</v>
      </c>
      <c r="P78" s="45">
        <v>1.4015272389311662E-3</v>
      </c>
      <c r="Q78" s="45">
        <v>8.4146070634671943E-6</v>
      </c>
      <c r="R78" s="45">
        <v>6.3256141815379863E-3</v>
      </c>
      <c r="S78" s="45">
        <v>1.5528211198692077E-2</v>
      </c>
    </row>
    <row r="79" spans="1:19">
      <c r="A79" s="88" t="s">
        <v>282</v>
      </c>
      <c r="B79" s="69" t="s">
        <v>119</v>
      </c>
      <c r="C79" s="45">
        <v>0</v>
      </c>
      <c r="D79" s="45">
        <v>0</v>
      </c>
      <c r="E79" s="45">
        <v>0</v>
      </c>
      <c r="F79" s="45">
        <v>0</v>
      </c>
      <c r="G79" s="45">
        <v>0</v>
      </c>
      <c r="H79" s="45">
        <v>0</v>
      </c>
      <c r="I79" s="45">
        <v>0</v>
      </c>
      <c r="J79" s="45">
        <v>0</v>
      </c>
      <c r="K79" s="45">
        <v>0</v>
      </c>
      <c r="L79" s="45">
        <v>0</v>
      </c>
      <c r="M79" s="45">
        <v>4.3534992755795976E-3</v>
      </c>
      <c r="N79" s="45">
        <v>0</v>
      </c>
      <c r="O79" s="45">
        <v>8.0663837318600828E-3</v>
      </c>
      <c r="P79" s="45">
        <v>4.1635370820269912E-4</v>
      </c>
      <c r="Q79" s="45">
        <v>1.8446329967114483E-4</v>
      </c>
      <c r="R79" s="45">
        <v>0</v>
      </c>
      <c r="S79" s="45">
        <v>1.3020700015317743E-2</v>
      </c>
    </row>
    <row r="80" spans="1:19">
      <c r="A80" s="88" t="s">
        <v>282</v>
      </c>
      <c r="B80" s="69" t="s">
        <v>120</v>
      </c>
      <c r="C80" s="45">
        <v>0</v>
      </c>
      <c r="D80" s="45">
        <v>0</v>
      </c>
      <c r="E80" s="45">
        <v>0</v>
      </c>
      <c r="F80" s="45">
        <v>0</v>
      </c>
      <c r="G80" s="45">
        <v>0</v>
      </c>
      <c r="H80" s="45">
        <v>0</v>
      </c>
      <c r="I80" s="45">
        <v>0</v>
      </c>
      <c r="J80" s="45">
        <v>0</v>
      </c>
      <c r="K80" s="45">
        <v>0</v>
      </c>
      <c r="L80" s="45">
        <v>0</v>
      </c>
      <c r="M80" s="45">
        <v>2.5051120451571762E-2</v>
      </c>
      <c r="N80" s="45">
        <v>9.3523005924065039E-2</v>
      </c>
      <c r="O80" s="45">
        <v>0</v>
      </c>
      <c r="P80" s="45">
        <v>1.9281514079239059E-3</v>
      </c>
      <c r="Q80" s="45">
        <v>2.9168322266702185E-3</v>
      </c>
      <c r="R80" s="45">
        <v>1.4372551806829392E-4</v>
      </c>
      <c r="S80" s="45">
        <v>0.12356283552829694</v>
      </c>
    </row>
    <row r="81" spans="1:19">
      <c r="A81" s="88" t="s">
        <v>282</v>
      </c>
      <c r="B81" s="69" t="s">
        <v>121</v>
      </c>
      <c r="C81" s="45">
        <v>0</v>
      </c>
      <c r="D81" s="45">
        <v>0</v>
      </c>
      <c r="E81" s="45">
        <v>0</v>
      </c>
      <c r="F81" s="45">
        <v>0</v>
      </c>
      <c r="G81" s="45">
        <v>0</v>
      </c>
      <c r="H81" s="45">
        <v>0</v>
      </c>
      <c r="I81" s="45">
        <v>0</v>
      </c>
      <c r="J81" s="45">
        <v>0</v>
      </c>
      <c r="K81" s="45">
        <v>0</v>
      </c>
      <c r="L81" s="45">
        <v>0</v>
      </c>
      <c r="M81" s="45">
        <v>1.9798148376192426E-2</v>
      </c>
      <c r="N81" s="45">
        <v>0</v>
      </c>
      <c r="O81" s="45">
        <v>0</v>
      </c>
      <c r="P81" s="45">
        <v>0</v>
      </c>
      <c r="Q81" s="45">
        <v>6.0944082318198367E-4</v>
      </c>
      <c r="R81" s="45">
        <v>0</v>
      </c>
      <c r="S81" s="45">
        <v>2.0407589199379572E-2</v>
      </c>
    </row>
    <row r="82" spans="1:19">
      <c r="A82" s="88" t="s">
        <v>282</v>
      </c>
      <c r="B82" s="69" t="s">
        <v>122</v>
      </c>
      <c r="C82" s="45">
        <v>0</v>
      </c>
      <c r="D82" s="45">
        <v>0</v>
      </c>
      <c r="E82" s="45">
        <v>0</v>
      </c>
      <c r="F82" s="45">
        <v>0</v>
      </c>
      <c r="G82" s="45">
        <v>0</v>
      </c>
      <c r="H82" s="45">
        <v>0</v>
      </c>
      <c r="I82" s="45">
        <v>0</v>
      </c>
      <c r="J82" s="45">
        <v>0</v>
      </c>
      <c r="K82" s="45">
        <v>0</v>
      </c>
      <c r="L82" s="45">
        <v>0</v>
      </c>
      <c r="M82" s="45">
        <v>3.1653247253076167E-3</v>
      </c>
      <c r="N82" s="45">
        <v>1.7204415257054961E-4</v>
      </c>
      <c r="O82" s="45">
        <v>0</v>
      </c>
      <c r="P82" s="45">
        <v>4.2567794225655931E-2</v>
      </c>
      <c r="Q82" s="45">
        <v>9.0523379868982679E-2</v>
      </c>
      <c r="R82" s="45">
        <v>8.004227126185981E-4</v>
      </c>
      <c r="S82" s="45">
        <v>0.1372289656851251</v>
      </c>
    </row>
    <row r="83" spans="1:19">
      <c r="A83" s="88" t="s">
        <v>282</v>
      </c>
      <c r="B83" s="69" t="s">
        <v>123</v>
      </c>
      <c r="C83" s="45">
        <v>0</v>
      </c>
      <c r="D83" s="45">
        <v>0</v>
      </c>
      <c r="E83" s="45">
        <v>0</v>
      </c>
      <c r="F83" s="45">
        <v>0</v>
      </c>
      <c r="G83" s="45">
        <v>3.6359398012999478E-3</v>
      </c>
      <c r="H83" s="45">
        <v>0</v>
      </c>
      <c r="I83" s="45">
        <v>1.8289389422155633E-2</v>
      </c>
      <c r="J83" s="45">
        <v>0</v>
      </c>
      <c r="K83" s="45">
        <v>0</v>
      </c>
      <c r="L83" s="45">
        <v>0</v>
      </c>
      <c r="M83" s="45">
        <v>0</v>
      </c>
      <c r="N83" s="45">
        <v>6.0471891287296131E-2</v>
      </c>
      <c r="O83" s="45">
        <v>2.4833230218057611E-4</v>
      </c>
      <c r="P83" s="45">
        <v>8.0264610085478694E-5</v>
      </c>
      <c r="Q83" s="45">
        <v>0</v>
      </c>
      <c r="R83" s="45">
        <v>0</v>
      </c>
      <c r="S83" s="45">
        <v>8.27258174230181E-2</v>
      </c>
    </row>
    <row r="84" spans="1:19">
      <c r="A84" s="88" t="s">
        <v>282</v>
      </c>
      <c r="B84" s="69" t="s">
        <v>124</v>
      </c>
      <c r="C84" s="45">
        <v>0</v>
      </c>
      <c r="D84" s="45">
        <v>0</v>
      </c>
      <c r="E84" s="45">
        <v>0</v>
      </c>
      <c r="F84" s="45">
        <v>0</v>
      </c>
      <c r="G84" s="45">
        <v>0</v>
      </c>
      <c r="H84" s="45">
        <v>0</v>
      </c>
      <c r="I84" s="45">
        <v>0</v>
      </c>
      <c r="J84" s="45">
        <v>3.3552282939802724E-4</v>
      </c>
      <c r="K84" s="45">
        <v>0</v>
      </c>
      <c r="L84" s="45">
        <v>0.1882227941910557</v>
      </c>
      <c r="M84" s="45">
        <v>0</v>
      </c>
      <c r="N84" s="45">
        <v>8.4416321670939709E-2</v>
      </c>
      <c r="O84" s="45">
        <v>0</v>
      </c>
      <c r="P84" s="45">
        <v>1.9176630150496976E-7</v>
      </c>
      <c r="Q84" s="45">
        <v>7.0505135892851012E-4</v>
      </c>
      <c r="R84" s="45">
        <v>4.7027046755232504E-4</v>
      </c>
      <c r="S84" s="45">
        <v>0.27415015228417872</v>
      </c>
    </row>
    <row r="85" spans="1:19">
      <c r="A85" s="88" t="s">
        <v>282</v>
      </c>
      <c r="B85" s="69" t="s">
        <v>125</v>
      </c>
      <c r="C85" s="45">
        <v>0</v>
      </c>
      <c r="D85" s="45">
        <v>0</v>
      </c>
      <c r="E85" s="45">
        <v>0</v>
      </c>
      <c r="F85" s="45">
        <v>0</v>
      </c>
      <c r="G85" s="45">
        <v>0</v>
      </c>
      <c r="H85" s="45">
        <v>0</v>
      </c>
      <c r="I85" s="45">
        <v>0</v>
      </c>
      <c r="J85" s="45">
        <v>0</v>
      </c>
      <c r="K85" s="45">
        <v>9.4459091771845582E-2</v>
      </c>
      <c r="L85" s="45">
        <v>0</v>
      </c>
      <c r="M85" s="45">
        <v>2.0201209935954978E-6</v>
      </c>
      <c r="N85" s="45">
        <v>3.4819296440383951E-2</v>
      </c>
      <c r="O85" s="45">
        <v>3.3788190385048988E-3</v>
      </c>
      <c r="P85" s="45">
        <v>6.284462119952039E-4</v>
      </c>
      <c r="Q85" s="45">
        <v>8.1727638970623961E-3</v>
      </c>
      <c r="R85" s="45">
        <v>1.0694781213871352E-3</v>
      </c>
      <c r="S85" s="45">
        <v>0.14252991560217509</v>
      </c>
    </row>
    <row r="86" spans="1:19">
      <c r="A86" s="88" t="s">
        <v>282</v>
      </c>
      <c r="B86" s="69" t="s">
        <v>126</v>
      </c>
      <c r="C86" s="45">
        <v>0</v>
      </c>
      <c r="D86" s="45">
        <v>0</v>
      </c>
      <c r="E86" s="45">
        <v>0</v>
      </c>
      <c r="F86" s="45">
        <v>0</v>
      </c>
      <c r="G86" s="45">
        <v>0</v>
      </c>
      <c r="H86" s="45">
        <v>0</v>
      </c>
      <c r="I86" s="45">
        <v>0</v>
      </c>
      <c r="J86" s="45">
        <v>0</v>
      </c>
      <c r="K86" s="45">
        <v>0</v>
      </c>
      <c r="L86" s="45">
        <v>0</v>
      </c>
      <c r="M86" s="45">
        <v>1.0583025233570353E-3</v>
      </c>
      <c r="N86" s="45">
        <v>0</v>
      </c>
      <c r="O86" s="45">
        <v>0</v>
      </c>
      <c r="P86" s="45">
        <v>1.5019354052885348E-2</v>
      </c>
      <c r="Q86" s="45">
        <v>5.7234222352548492E-3</v>
      </c>
      <c r="R86" s="45">
        <v>4.0048509859502701E-6</v>
      </c>
      <c r="S86" s="45">
        <v>2.1805083662478353E-2</v>
      </c>
    </row>
    <row r="87" spans="1:19">
      <c r="A87" s="88" t="s">
        <v>282</v>
      </c>
      <c r="B87" s="69" t="s">
        <v>127</v>
      </c>
      <c r="C87" s="45">
        <v>0</v>
      </c>
      <c r="D87" s="45">
        <v>0</v>
      </c>
      <c r="E87" s="45">
        <v>0</v>
      </c>
      <c r="F87" s="45">
        <v>0</v>
      </c>
      <c r="G87" s="45">
        <v>0.17287417060155086</v>
      </c>
      <c r="H87" s="45">
        <v>0</v>
      </c>
      <c r="I87" s="45">
        <v>0</v>
      </c>
      <c r="J87" s="45">
        <v>0</v>
      </c>
      <c r="K87" s="45">
        <v>0</v>
      </c>
      <c r="L87" s="45">
        <v>0</v>
      </c>
      <c r="M87" s="45">
        <v>9.4060011476315708E-3</v>
      </c>
      <c r="N87" s="45">
        <v>3.6445572120120673E-3</v>
      </c>
      <c r="O87" s="45">
        <v>0.35781850080249689</v>
      </c>
      <c r="P87" s="45">
        <v>1.0651442963194313E-6</v>
      </c>
      <c r="Q87" s="45">
        <v>0</v>
      </c>
      <c r="R87" s="45">
        <v>4.7404206699255269E-3</v>
      </c>
      <c r="S87" s="45">
        <v>0.54848471557792067</v>
      </c>
    </row>
    <row r="88" spans="1:19">
      <c r="A88" s="88" t="s">
        <v>282</v>
      </c>
      <c r="B88" s="69" t="s">
        <v>128</v>
      </c>
      <c r="C88" s="45">
        <v>0</v>
      </c>
      <c r="D88" s="45">
        <v>0</v>
      </c>
      <c r="E88" s="45">
        <v>0</v>
      </c>
      <c r="F88" s="45">
        <v>0</v>
      </c>
      <c r="G88" s="45">
        <v>0</v>
      </c>
      <c r="H88" s="45">
        <v>0</v>
      </c>
      <c r="I88" s="45">
        <v>0</v>
      </c>
      <c r="J88" s="45">
        <v>0</v>
      </c>
      <c r="K88" s="45">
        <v>0</v>
      </c>
      <c r="L88" s="45">
        <v>0</v>
      </c>
      <c r="M88" s="45">
        <v>2.3645621726442911E-2</v>
      </c>
      <c r="N88" s="45">
        <v>6.3957309465756396E-4</v>
      </c>
      <c r="O88" s="45">
        <v>1.5246241384177184E-2</v>
      </c>
      <c r="P88" s="45">
        <v>1.8615775648918031E-3</v>
      </c>
      <c r="Q88" s="45">
        <v>5.4945458183394136E-3</v>
      </c>
      <c r="R88" s="45">
        <v>0</v>
      </c>
      <c r="S88" s="45">
        <v>4.6887559588512318E-2</v>
      </c>
    </row>
    <row r="89" spans="1:19">
      <c r="A89" s="88" t="s">
        <v>282</v>
      </c>
      <c r="B89" s="69" t="s">
        <v>129</v>
      </c>
      <c r="C89" s="45">
        <v>0</v>
      </c>
      <c r="D89" s="45">
        <v>0</v>
      </c>
      <c r="E89" s="45">
        <v>8.4959525809547021E-4</v>
      </c>
      <c r="F89" s="45">
        <v>0</v>
      </c>
      <c r="G89" s="45">
        <v>1.5898385553612115E-3</v>
      </c>
      <c r="H89" s="45">
        <v>0</v>
      </c>
      <c r="I89" s="45">
        <v>0</v>
      </c>
      <c r="J89" s="45">
        <v>0</v>
      </c>
      <c r="K89" s="45">
        <v>0</v>
      </c>
      <c r="L89" s="45">
        <v>0</v>
      </c>
      <c r="M89" s="45">
        <v>1.2755541782240698E-2</v>
      </c>
      <c r="N89" s="45">
        <v>0</v>
      </c>
      <c r="O89" s="45">
        <v>0</v>
      </c>
      <c r="P89" s="45">
        <v>3.9271829397472757E-2</v>
      </c>
      <c r="Q89" s="45">
        <v>0</v>
      </c>
      <c r="R89" s="45">
        <v>0</v>
      </c>
      <c r="S89" s="45">
        <v>5.4466804993161588E-2</v>
      </c>
    </row>
    <row r="90" spans="1:19">
      <c r="A90" s="88" t="s">
        <v>282</v>
      </c>
      <c r="B90" s="69" t="s">
        <v>130</v>
      </c>
      <c r="C90" s="45">
        <v>0</v>
      </c>
      <c r="D90" s="45">
        <v>5.7473154655429681E-5</v>
      </c>
      <c r="E90" s="45">
        <v>0</v>
      </c>
      <c r="F90" s="45">
        <v>0</v>
      </c>
      <c r="G90" s="45">
        <v>0</v>
      </c>
      <c r="H90" s="45">
        <v>0</v>
      </c>
      <c r="I90" s="45">
        <v>0</v>
      </c>
      <c r="J90" s="45">
        <v>9.9290737729679751E-2</v>
      </c>
      <c r="K90" s="45">
        <v>0</v>
      </c>
      <c r="L90" s="45">
        <v>0</v>
      </c>
      <c r="M90" s="45">
        <v>0</v>
      </c>
      <c r="N90" s="45">
        <v>4.2922214539116155E-3</v>
      </c>
      <c r="O90" s="45">
        <v>1.118344585160358E-5</v>
      </c>
      <c r="P90" s="45">
        <v>1.2844678491363837E-3</v>
      </c>
      <c r="Q90" s="45">
        <v>5.3214265955037199E-4</v>
      </c>
      <c r="R90" s="45">
        <v>6.8841749617156722E-3</v>
      </c>
      <c r="S90" s="45">
        <v>0.11235240125451185</v>
      </c>
    </row>
    <row r="91" spans="1:19">
      <c r="A91" s="88" t="s">
        <v>282</v>
      </c>
      <c r="B91" s="69" t="s">
        <v>131</v>
      </c>
      <c r="C91" s="45">
        <v>0</v>
      </c>
      <c r="D91" s="45">
        <v>0</v>
      </c>
      <c r="E91" s="45">
        <v>0</v>
      </c>
      <c r="F91" s="45">
        <v>0</v>
      </c>
      <c r="G91" s="45">
        <v>0</v>
      </c>
      <c r="H91" s="45">
        <v>0</v>
      </c>
      <c r="I91" s="45">
        <v>0</v>
      </c>
      <c r="J91" s="45">
        <v>0</v>
      </c>
      <c r="K91" s="45">
        <v>0</v>
      </c>
      <c r="L91" s="45">
        <v>0</v>
      </c>
      <c r="M91" s="45">
        <v>5.4345146436744596E-2</v>
      </c>
      <c r="N91" s="45">
        <v>0</v>
      </c>
      <c r="O91" s="45">
        <v>0</v>
      </c>
      <c r="P91" s="45">
        <v>6.0137343416144518E-5</v>
      </c>
      <c r="Q91" s="45">
        <v>3.9498207516031059E-5</v>
      </c>
      <c r="R91" s="45">
        <v>0</v>
      </c>
      <c r="S91" s="45">
        <v>5.4444781987669444E-2</v>
      </c>
    </row>
    <row r="92" spans="1:19">
      <c r="A92" s="88" t="s">
        <v>282</v>
      </c>
      <c r="B92" s="69" t="s">
        <v>132</v>
      </c>
      <c r="C92" s="45">
        <v>0</v>
      </c>
      <c r="D92" s="45">
        <v>1.4165424406870963E-2</v>
      </c>
      <c r="E92" s="45">
        <v>0</v>
      </c>
      <c r="F92" s="45">
        <v>0</v>
      </c>
      <c r="G92" s="45">
        <v>0</v>
      </c>
      <c r="H92" s="45">
        <v>0</v>
      </c>
      <c r="I92" s="45">
        <v>0</v>
      </c>
      <c r="J92" s="45">
        <v>0</v>
      </c>
      <c r="K92" s="45">
        <v>0</v>
      </c>
      <c r="L92" s="45">
        <v>0</v>
      </c>
      <c r="M92" s="45">
        <v>0</v>
      </c>
      <c r="N92" s="45">
        <v>1.7211763809754643E-6</v>
      </c>
      <c r="O92" s="45">
        <v>0</v>
      </c>
      <c r="P92" s="45">
        <v>0</v>
      </c>
      <c r="Q92" s="45">
        <v>7.3814292655316471E-3</v>
      </c>
      <c r="R92" s="45">
        <v>0</v>
      </c>
      <c r="S92" s="45">
        <v>2.1548574848786473E-2</v>
      </c>
    </row>
    <row r="93" spans="1:19">
      <c r="A93" s="88" t="s">
        <v>282</v>
      </c>
      <c r="B93" s="69" t="s">
        <v>133</v>
      </c>
      <c r="C93" s="45">
        <v>0</v>
      </c>
      <c r="D93" s="45">
        <v>0</v>
      </c>
      <c r="E93" s="45">
        <v>0</v>
      </c>
      <c r="F93" s="45">
        <v>0</v>
      </c>
      <c r="G93" s="45">
        <v>0</v>
      </c>
      <c r="H93" s="45">
        <v>0</v>
      </c>
      <c r="I93" s="45">
        <v>0</v>
      </c>
      <c r="J93" s="45">
        <v>0</v>
      </c>
      <c r="K93" s="45">
        <v>0</v>
      </c>
      <c r="L93" s="45">
        <v>0</v>
      </c>
      <c r="M93" s="45">
        <v>8.009210375359288E-6</v>
      </c>
      <c r="N93" s="45">
        <v>0</v>
      </c>
      <c r="O93" s="45">
        <v>1.381708670650017E-2</v>
      </c>
      <c r="P93" s="45">
        <v>0.16146553683752796</v>
      </c>
      <c r="Q93" s="45">
        <v>0</v>
      </c>
      <c r="R93" s="45">
        <v>9.7216765387955206E-3</v>
      </c>
      <c r="S93" s="45">
        <v>0.18501230929319945</v>
      </c>
    </row>
    <row r="94" spans="1:19">
      <c r="A94" s="88" t="s">
        <v>282</v>
      </c>
      <c r="B94" s="69" t="s">
        <v>134</v>
      </c>
      <c r="C94" s="45">
        <v>0</v>
      </c>
      <c r="D94" s="45">
        <v>0</v>
      </c>
      <c r="E94" s="45">
        <v>0</v>
      </c>
      <c r="F94" s="45">
        <v>0</v>
      </c>
      <c r="G94" s="45">
        <v>0</v>
      </c>
      <c r="H94" s="45">
        <v>0</v>
      </c>
      <c r="I94" s="45">
        <v>0</v>
      </c>
      <c r="J94" s="45">
        <v>0</v>
      </c>
      <c r="K94" s="45">
        <v>0</v>
      </c>
      <c r="L94" s="45">
        <v>0</v>
      </c>
      <c r="M94" s="45">
        <v>2.7400058526896309E-3</v>
      </c>
      <c r="N94" s="45">
        <v>0</v>
      </c>
      <c r="O94" s="45">
        <v>0</v>
      </c>
      <c r="P94" s="45">
        <v>1.4533353732064214E-2</v>
      </c>
      <c r="Q94" s="45">
        <v>2.6851010382800133E-5</v>
      </c>
      <c r="R94" s="45">
        <v>3.1104636701794419E-2</v>
      </c>
      <c r="S94" s="45">
        <v>4.8404847296929177E-2</v>
      </c>
    </row>
    <row r="95" spans="1:19">
      <c r="A95" s="88" t="s">
        <v>282</v>
      </c>
      <c r="B95" s="69" t="s">
        <v>135</v>
      </c>
      <c r="C95" s="45">
        <v>0</v>
      </c>
      <c r="D95" s="45">
        <v>0</v>
      </c>
      <c r="E95" s="45">
        <v>0</v>
      </c>
      <c r="F95" s="45">
        <v>0</v>
      </c>
      <c r="G95" s="45">
        <v>0</v>
      </c>
      <c r="H95" s="45">
        <v>0</v>
      </c>
      <c r="I95" s="45">
        <v>0</v>
      </c>
      <c r="J95" s="45">
        <v>0</v>
      </c>
      <c r="K95" s="45">
        <v>0</v>
      </c>
      <c r="L95" s="45">
        <v>0</v>
      </c>
      <c r="M95" s="45">
        <v>4.0748414652732823E-2</v>
      </c>
      <c r="N95" s="45">
        <v>1.1854697271927339E-2</v>
      </c>
      <c r="O95" s="45">
        <v>4.3696816152913875E-3</v>
      </c>
      <c r="P95" s="45">
        <v>1.812320542677881E-4</v>
      </c>
      <c r="Q95" s="45">
        <v>0.28969379558473385</v>
      </c>
      <c r="R95" s="45">
        <v>2.0137472277337309E-2</v>
      </c>
      <c r="S95" s="45">
        <v>0.36698529345630249</v>
      </c>
    </row>
    <row r="96" spans="1:19">
      <c r="A96" s="88" t="s">
        <v>282</v>
      </c>
      <c r="B96" s="69" t="s">
        <v>136</v>
      </c>
      <c r="C96" s="45">
        <v>0</v>
      </c>
      <c r="D96" s="45">
        <v>0</v>
      </c>
      <c r="E96" s="45">
        <v>0</v>
      </c>
      <c r="F96" s="45">
        <v>0</v>
      </c>
      <c r="G96" s="45">
        <v>0</v>
      </c>
      <c r="H96" s="45">
        <v>0</v>
      </c>
      <c r="I96" s="45">
        <v>0</v>
      </c>
      <c r="J96" s="45">
        <v>0</v>
      </c>
      <c r="K96" s="45">
        <v>0</v>
      </c>
      <c r="L96" s="45">
        <v>0</v>
      </c>
      <c r="M96" s="45">
        <v>1.7734222986387493E-4</v>
      </c>
      <c r="N96" s="45">
        <v>2.4016162435502864E-3</v>
      </c>
      <c r="O96" s="45">
        <v>0</v>
      </c>
      <c r="P96" s="45">
        <v>5.4597578631465637E-3</v>
      </c>
      <c r="Q96" s="45">
        <v>5.2160061000960933E-4</v>
      </c>
      <c r="R96" s="45">
        <v>1.0656524292741665E-2</v>
      </c>
      <c r="S96" s="45">
        <v>1.9216841239312998E-2</v>
      </c>
    </row>
    <row r="97" spans="1:19">
      <c r="A97" s="88" t="s">
        <v>282</v>
      </c>
      <c r="B97" s="69" t="s">
        <v>137</v>
      </c>
      <c r="C97" s="45">
        <v>0</v>
      </c>
      <c r="D97" s="45">
        <v>0</v>
      </c>
      <c r="E97" s="45">
        <v>0</v>
      </c>
      <c r="F97" s="45">
        <v>0</v>
      </c>
      <c r="G97" s="45">
        <v>0</v>
      </c>
      <c r="H97" s="45">
        <v>9.9104950847313661E-3</v>
      </c>
      <c r="I97" s="45">
        <v>0</v>
      </c>
      <c r="J97" s="45">
        <v>0.11007360300053745</v>
      </c>
      <c r="K97" s="45">
        <v>0</v>
      </c>
      <c r="L97" s="45">
        <v>0</v>
      </c>
      <c r="M97" s="45">
        <v>8.1220646935609153E-4</v>
      </c>
      <c r="N97" s="45">
        <v>0</v>
      </c>
      <c r="O97" s="45">
        <v>0</v>
      </c>
      <c r="P97" s="45">
        <v>6.5186136090060742E-3</v>
      </c>
      <c r="Q97" s="45">
        <v>2.9114860430719203E-2</v>
      </c>
      <c r="R97" s="45">
        <v>0</v>
      </c>
      <c r="S97" s="45">
        <v>0.15642977859434382</v>
      </c>
    </row>
    <row r="98" spans="1:19">
      <c r="A98" s="88" t="s">
        <v>282</v>
      </c>
      <c r="B98" s="69" t="s">
        <v>138</v>
      </c>
      <c r="C98" s="45">
        <v>0</v>
      </c>
      <c r="D98" s="45">
        <v>0</v>
      </c>
      <c r="E98" s="45">
        <v>0</v>
      </c>
      <c r="F98" s="45">
        <v>0</v>
      </c>
      <c r="G98" s="45">
        <v>0</v>
      </c>
      <c r="H98" s="45">
        <v>0</v>
      </c>
      <c r="I98" s="45">
        <v>1.4628290076132977E-3</v>
      </c>
      <c r="J98" s="45">
        <v>0</v>
      </c>
      <c r="K98" s="45">
        <v>0</v>
      </c>
      <c r="L98" s="45">
        <v>0</v>
      </c>
      <c r="M98" s="45">
        <v>7.1692959384130894E-3</v>
      </c>
      <c r="N98" s="45">
        <v>9.7578447060220341E-4</v>
      </c>
      <c r="O98" s="45">
        <v>0</v>
      </c>
      <c r="P98" s="45">
        <v>0.16887893686384103</v>
      </c>
      <c r="Q98" s="45">
        <v>1.1761099333540415E-4</v>
      </c>
      <c r="R98" s="45">
        <v>3.1722823179336501E-4</v>
      </c>
      <c r="S98" s="45">
        <v>0.17892168550559262</v>
      </c>
    </row>
    <row r="99" spans="1:19">
      <c r="A99" s="88" t="s">
        <v>282</v>
      </c>
      <c r="B99" s="69" t="s">
        <v>139</v>
      </c>
      <c r="C99" s="45">
        <v>0</v>
      </c>
      <c r="D99" s="45">
        <v>0</v>
      </c>
      <c r="E99" s="45">
        <v>0</v>
      </c>
      <c r="F99" s="45">
        <v>0</v>
      </c>
      <c r="G99" s="45">
        <v>0</v>
      </c>
      <c r="H99" s="45">
        <v>0</v>
      </c>
      <c r="I99" s="45">
        <v>0</v>
      </c>
      <c r="J99" s="45">
        <v>0</v>
      </c>
      <c r="K99" s="45">
        <v>0</v>
      </c>
      <c r="L99" s="45">
        <v>0</v>
      </c>
      <c r="M99" s="45">
        <v>2.2180869825016991E-3</v>
      </c>
      <c r="N99" s="45">
        <v>0</v>
      </c>
      <c r="O99" s="45">
        <v>4.7115955126093567E-3</v>
      </c>
      <c r="P99" s="45">
        <v>2.194605993365073E-3</v>
      </c>
      <c r="Q99" s="45">
        <v>2.8709810794924628E-4</v>
      </c>
      <c r="R99" s="45">
        <v>3.1371416350030046E-2</v>
      </c>
      <c r="S99" s="45">
        <v>4.0782802946452534E-2</v>
      </c>
    </row>
    <row r="100" spans="1:19">
      <c r="A100" s="88" t="s">
        <v>282</v>
      </c>
      <c r="B100" s="69" t="s">
        <v>140</v>
      </c>
      <c r="C100" s="45">
        <v>0</v>
      </c>
      <c r="D100" s="45">
        <v>0</v>
      </c>
      <c r="E100" s="45">
        <v>0</v>
      </c>
      <c r="F100" s="45">
        <v>0</v>
      </c>
      <c r="G100" s="45">
        <v>6.8071634991971663E-2</v>
      </c>
      <c r="H100" s="45">
        <v>0.1592562528972164</v>
      </c>
      <c r="I100" s="45">
        <v>0</v>
      </c>
      <c r="J100" s="45">
        <v>0</v>
      </c>
      <c r="K100" s="45">
        <v>0</v>
      </c>
      <c r="L100" s="45">
        <v>0</v>
      </c>
      <c r="M100" s="45">
        <v>1.7077093383832675E-6</v>
      </c>
      <c r="N100" s="45">
        <v>2.3050382914364675E-3</v>
      </c>
      <c r="O100" s="45">
        <v>0</v>
      </c>
      <c r="P100" s="45">
        <v>0</v>
      </c>
      <c r="Q100" s="45">
        <v>1.5519607430337867E-2</v>
      </c>
      <c r="R100" s="45">
        <v>0</v>
      </c>
      <c r="S100" s="45">
        <v>0.24515424132030716</v>
      </c>
    </row>
    <row r="101" spans="1:19">
      <c r="A101" s="88" t="s">
        <v>282</v>
      </c>
      <c r="B101" s="69" t="s">
        <v>141</v>
      </c>
      <c r="C101" s="45">
        <v>0</v>
      </c>
      <c r="D101" s="45">
        <v>0</v>
      </c>
      <c r="E101" s="45">
        <v>3.689569731575193E-3</v>
      </c>
      <c r="F101" s="45">
        <v>0</v>
      </c>
      <c r="G101" s="45">
        <v>0</v>
      </c>
      <c r="H101" s="45">
        <v>0</v>
      </c>
      <c r="I101" s="45">
        <v>0</v>
      </c>
      <c r="J101" s="45">
        <v>0.46864314520505396</v>
      </c>
      <c r="K101" s="45">
        <v>0</v>
      </c>
      <c r="L101" s="45">
        <v>0</v>
      </c>
      <c r="M101" s="45">
        <v>0</v>
      </c>
      <c r="N101" s="45">
        <v>0</v>
      </c>
      <c r="O101" s="45">
        <v>0</v>
      </c>
      <c r="P101" s="45">
        <v>6.3966580337043943E-2</v>
      </c>
      <c r="Q101" s="45">
        <v>0</v>
      </c>
      <c r="R101" s="45">
        <v>0</v>
      </c>
      <c r="S101" s="45">
        <v>0.53629929527367182</v>
      </c>
    </row>
    <row r="102" spans="1:19">
      <c r="A102" s="88" t="s">
        <v>282</v>
      </c>
      <c r="B102" s="69" t="s">
        <v>142</v>
      </c>
      <c r="C102" s="45">
        <v>0</v>
      </c>
      <c r="D102" s="45">
        <v>0</v>
      </c>
      <c r="E102" s="45">
        <v>0</v>
      </c>
      <c r="F102" s="45">
        <v>0</v>
      </c>
      <c r="G102" s="45">
        <v>0</v>
      </c>
      <c r="H102" s="45">
        <v>0</v>
      </c>
      <c r="I102" s="45">
        <v>0</v>
      </c>
      <c r="J102" s="45">
        <v>0</v>
      </c>
      <c r="K102" s="45">
        <v>0</v>
      </c>
      <c r="L102" s="45">
        <v>0.30244897410453397</v>
      </c>
      <c r="M102" s="45">
        <v>1.616525580105943E-5</v>
      </c>
      <c r="N102" s="45">
        <v>9.232969254609058E-2</v>
      </c>
      <c r="O102" s="45">
        <v>0.10146928370524555</v>
      </c>
      <c r="P102" s="45">
        <v>5.9265004871340565E-3</v>
      </c>
      <c r="Q102" s="45">
        <v>1.7906800473159734E-3</v>
      </c>
      <c r="R102" s="45">
        <v>4.9144027851610872E-4</v>
      </c>
      <c r="S102" s="45">
        <v>0.50447273642463131</v>
      </c>
    </row>
    <row r="103" spans="1:19">
      <c r="A103" s="88" t="s">
        <v>282</v>
      </c>
      <c r="B103" s="69" t="s">
        <v>143</v>
      </c>
      <c r="C103" s="45">
        <v>0</v>
      </c>
      <c r="D103" s="45">
        <v>0</v>
      </c>
      <c r="E103" s="45">
        <v>0</v>
      </c>
      <c r="F103" s="45">
        <v>0</v>
      </c>
      <c r="G103" s="45">
        <v>0</v>
      </c>
      <c r="H103" s="45">
        <v>0</v>
      </c>
      <c r="I103" s="45">
        <v>0</v>
      </c>
      <c r="J103" s="45">
        <v>0.33107938336272846</v>
      </c>
      <c r="K103" s="45">
        <v>0</v>
      </c>
      <c r="L103" s="45">
        <v>0</v>
      </c>
      <c r="M103" s="45">
        <v>0</v>
      </c>
      <c r="N103" s="45">
        <v>0</v>
      </c>
      <c r="O103" s="45">
        <v>1.9768921319940347E-6</v>
      </c>
      <c r="P103" s="45">
        <v>1.6270054993825056E-2</v>
      </c>
      <c r="Q103" s="45">
        <v>8.9430659241218624E-4</v>
      </c>
      <c r="R103" s="45">
        <v>1.5487319915408193E-4</v>
      </c>
      <c r="S103" s="45">
        <v>0.34840059504026044</v>
      </c>
    </row>
    <row r="104" spans="1:19">
      <c r="A104" s="88" t="s">
        <v>282</v>
      </c>
      <c r="B104" s="69" t="s">
        <v>144</v>
      </c>
      <c r="C104" s="45">
        <v>0</v>
      </c>
      <c r="D104" s="45">
        <v>0</v>
      </c>
      <c r="E104" s="45">
        <v>0</v>
      </c>
      <c r="F104" s="45">
        <v>0</v>
      </c>
      <c r="G104" s="45">
        <v>0</v>
      </c>
      <c r="H104" s="45">
        <v>0</v>
      </c>
      <c r="I104" s="45">
        <v>0</v>
      </c>
      <c r="J104" s="45">
        <v>0</v>
      </c>
      <c r="K104" s="45">
        <v>0</v>
      </c>
      <c r="L104" s="45">
        <v>0</v>
      </c>
      <c r="M104" s="45">
        <v>1.3839780414891756E-2</v>
      </c>
      <c r="N104" s="45">
        <v>0</v>
      </c>
      <c r="O104" s="45">
        <v>0</v>
      </c>
      <c r="P104" s="45">
        <v>5.4703903839214973E-4</v>
      </c>
      <c r="Q104" s="45">
        <v>0</v>
      </c>
      <c r="R104" s="45">
        <v>0</v>
      </c>
      <c r="S104" s="45">
        <v>1.4386819453271471E-2</v>
      </c>
    </row>
    <row r="105" spans="1:19">
      <c r="A105" s="88" t="s">
        <v>282</v>
      </c>
      <c r="B105" s="69" t="s">
        <v>145</v>
      </c>
      <c r="C105" s="45">
        <v>0</v>
      </c>
      <c r="D105" s="45">
        <v>0</v>
      </c>
      <c r="E105" s="45">
        <v>0</v>
      </c>
      <c r="F105" s="45">
        <v>0</v>
      </c>
      <c r="G105" s="45">
        <v>0</v>
      </c>
      <c r="H105" s="45">
        <v>3.1514296383799989E-4</v>
      </c>
      <c r="I105" s="45">
        <v>0</v>
      </c>
      <c r="J105" s="45">
        <v>0</v>
      </c>
      <c r="K105" s="45">
        <v>3.9456671258024545E-2</v>
      </c>
      <c r="L105" s="45">
        <v>0</v>
      </c>
      <c r="M105" s="45">
        <v>2.8827760566274563E-2</v>
      </c>
      <c r="N105" s="45">
        <v>1.5582791011384156E-2</v>
      </c>
      <c r="O105" s="45">
        <v>0</v>
      </c>
      <c r="P105" s="45">
        <v>1.463318869451502E-2</v>
      </c>
      <c r="Q105" s="45">
        <v>0</v>
      </c>
      <c r="R105" s="45">
        <v>0</v>
      </c>
      <c r="S105" s="45">
        <v>9.8815554494052549E-2</v>
      </c>
    </row>
    <row r="106" spans="1:19">
      <c r="A106" s="88" t="s">
        <v>282</v>
      </c>
      <c r="B106" s="69" t="s">
        <v>146</v>
      </c>
      <c r="C106" s="45">
        <v>0</v>
      </c>
      <c r="D106" s="45">
        <v>0</v>
      </c>
      <c r="E106" s="45">
        <v>0</v>
      </c>
      <c r="F106" s="45">
        <v>0</v>
      </c>
      <c r="G106" s="45">
        <v>0</v>
      </c>
      <c r="H106" s="45">
        <v>7.8785712588423928E-3</v>
      </c>
      <c r="I106" s="45">
        <v>0</v>
      </c>
      <c r="J106" s="45">
        <v>3.8897939643114388E-3</v>
      </c>
      <c r="K106" s="45">
        <v>0</v>
      </c>
      <c r="L106" s="45">
        <v>0</v>
      </c>
      <c r="M106" s="45">
        <v>3.5195649417696373E-4</v>
      </c>
      <c r="N106" s="45">
        <v>0</v>
      </c>
      <c r="O106" s="45">
        <v>0</v>
      </c>
      <c r="P106" s="45">
        <v>5.0661627915767227E-2</v>
      </c>
      <c r="Q106" s="45">
        <v>0</v>
      </c>
      <c r="R106" s="45">
        <v>0</v>
      </c>
      <c r="S106" s="45">
        <v>6.2781949633098577E-2</v>
      </c>
    </row>
    <row r="107" spans="1:19">
      <c r="A107" s="88" t="s">
        <v>282</v>
      </c>
      <c r="B107" s="69" t="s">
        <v>147</v>
      </c>
      <c r="C107" s="45">
        <v>0</v>
      </c>
      <c r="D107" s="45">
        <v>0</v>
      </c>
      <c r="E107" s="45">
        <v>0</v>
      </c>
      <c r="F107" s="45">
        <v>0</v>
      </c>
      <c r="G107" s="45">
        <v>0</v>
      </c>
      <c r="H107" s="45">
        <v>0</v>
      </c>
      <c r="I107" s="45">
        <v>0</v>
      </c>
      <c r="J107" s="45">
        <v>0</v>
      </c>
      <c r="K107" s="45">
        <v>0</v>
      </c>
      <c r="L107" s="45">
        <v>0</v>
      </c>
      <c r="M107" s="45">
        <v>0</v>
      </c>
      <c r="N107" s="45">
        <v>0</v>
      </c>
      <c r="O107" s="45">
        <v>3.7017257080429466E-4</v>
      </c>
      <c r="P107" s="45">
        <v>1.5999202229721732E-7</v>
      </c>
      <c r="Q107" s="45">
        <v>5.2190985701194847E-5</v>
      </c>
      <c r="R107" s="45">
        <v>0</v>
      </c>
      <c r="S107" s="45">
        <v>4.2252354852223561E-4</v>
      </c>
    </row>
    <row r="108" spans="1:19">
      <c r="A108" s="88" t="s">
        <v>282</v>
      </c>
      <c r="B108" s="69" t="s">
        <v>148</v>
      </c>
      <c r="C108" s="45">
        <v>0</v>
      </c>
      <c r="D108" s="45">
        <v>0</v>
      </c>
      <c r="E108" s="45">
        <v>0.11872775417747428</v>
      </c>
      <c r="F108" s="45">
        <v>0</v>
      </c>
      <c r="G108" s="45">
        <v>0</v>
      </c>
      <c r="H108" s="45">
        <v>0</v>
      </c>
      <c r="I108" s="45">
        <v>0</v>
      </c>
      <c r="J108" s="45">
        <v>0</v>
      </c>
      <c r="K108" s="45">
        <v>0</v>
      </c>
      <c r="L108" s="45">
        <v>0</v>
      </c>
      <c r="M108" s="45">
        <v>1.2384736213011394E-5</v>
      </c>
      <c r="N108" s="45">
        <v>0</v>
      </c>
      <c r="O108" s="45">
        <v>1.505357272970631E-4</v>
      </c>
      <c r="P108" s="45">
        <v>0</v>
      </c>
      <c r="Q108" s="45">
        <v>0</v>
      </c>
      <c r="R108" s="45">
        <v>0</v>
      </c>
      <c r="S108" s="45">
        <v>0.11889067464097991</v>
      </c>
    </row>
    <row r="109" spans="1:19">
      <c r="A109" s="88" t="s">
        <v>282</v>
      </c>
      <c r="B109" s="69" t="s">
        <v>149</v>
      </c>
      <c r="C109" s="45">
        <v>0</v>
      </c>
      <c r="D109" s="45">
        <v>0</v>
      </c>
      <c r="E109" s="45">
        <v>0</v>
      </c>
      <c r="F109" s="45">
        <v>0</v>
      </c>
      <c r="G109" s="45">
        <v>0</v>
      </c>
      <c r="H109" s="45">
        <v>0</v>
      </c>
      <c r="I109" s="45">
        <v>0</v>
      </c>
      <c r="J109" s="45">
        <v>2.8704427139742972E-3</v>
      </c>
      <c r="K109" s="45">
        <v>0</v>
      </c>
      <c r="L109" s="45">
        <v>0</v>
      </c>
      <c r="M109" s="45">
        <v>3.6162827209640369E-5</v>
      </c>
      <c r="N109" s="45">
        <v>0</v>
      </c>
      <c r="O109" s="45">
        <v>0</v>
      </c>
      <c r="P109" s="45">
        <v>3.3784428304413083E-3</v>
      </c>
      <c r="Q109" s="45">
        <v>0.10139800970685275</v>
      </c>
      <c r="R109" s="45">
        <v>0</v>
      </c>
      <c r="S109" s="45">
        <v>0.10768305807847867</v>
      </c>
    </row>
    <row r="110" spans="1:19">
      <c r="A110" s="88" t="s">
        <v>282</v>
      </c>
      <c r="B110" s="69" t="s">
        <v>150</v>
      </c>
      <c r="C110" s="45">
        <v>0</v>
      </c>
      <c r="D110" s="45">
        <v>0</v>
      </c>
      <c r="E110" s="45">
        <v>0</v>
      </c>
      <c r="F110" s="45">
        <v>0</v>
      </c>
      <c r="G110" s="45">
        <v>0</v>
      </c>
      <c r="H110" s="45">
        <v>0</v>
      </c>
      <c r="I110" s="45">
        <v>0</v>
      </c>
      <c r="J110" s="45">
        <v>0</v>
      </c>
      <c r="K110" s="45">
        <v>0</v>
      </c>
      <c r="L110" s="45">
        <v>0</v>
      </c>
      <c r="M110" s="45">
        <v>0</v>
      </c>
      <c r="N110" s="45">
        <v>1.2737173034530258E-2</v>
      </c>
      <c r="O110" s="45">
        <v>0</v>
      </c>
      <c r="P110" s="45">
        <v>6.2969822552414456E-3</v>
      </c>
      <c r="Q110" s="45">
        <v>8.0870680623212898E-4</v>
      </c>
      <c r="R110" s="45">
        <v>1.3012418350086818E-3</v>
      </c>
      <c r="S110" s="45">
        <v>2.1144103931021618E-2</v>
      </c>
    </row>
    <row r="111" spans="1:19">
      <c r="A111" s="88" t="s">
        <v>282</v>
      </c>
      <c r="B111" s="69" t="s">
        <v>151</v>
      </c>
      <c r="C111" s="45">
        <v>0</v>
      </c>
      <c r="D111" s="45">
        <v>0</v>
      </c>
      <c r="E111" s="45">
        <v>0</v>
      </c>
      <c r="F111" s="45">
        <v>3.6708145194594977E-3</v>
      </c>
      <c r="G111" s="45">
        <v>0</v>
      </c>
      <c r="H111" s="45">
        <v>0</v>
      </c>
      <c r="I111" s="45">
        <v>0</v>
      </c>
      <c r="J111" s="45">
        <v>0</v>
      </c>
      <c r="K111" s="45">
        <v>0</v>
      </c>
      <c r="L111" s="45">
        <v>0</v>
      </c>
      <c r="M111" s="45">
        <v>7.6419172210528963E-3</v>
      </c>
      <c r="N111" s="45">
        <v>0</v>
      </c>
      <c r="O111" s="45">
        <v>5.7878293728141905E-3</v>
      </c>
      <c r="P111" s="45">
        <v>2.2872718313315943E-4</v>
      </c>
      <c r="Q111" s="45">
        <v>3.479452882141798E-3</v>
      </c>
      <c r="R111" s="45">
        <v>3.1481088687002057E-5</v>
      </c>
      <c r="S111" s="45">
        <v>2.084022226726745E-2</v>
      </c>
    </row>
    <row r="112" spans="1:19">
      <c r="A112" s="88" t="s">
        <v>282</v>
      </c>
      <c r="B112" s="69" t="s">
        <v>152</v>
      </c>
      <c r="C112" s="45">
        <v>0</v>
      </c>
      <c r="D112" s="45">
        <v>0</v>
      </c>
      <c r="E112" s="45">
        <v>0</v>
      </c>
      <c r="F112" s="45">
        <v>0</v>
      </c>
      <c r="G112" s="45">
        <v>1.5327901123079357E-2</v>
      </c>
      <c r="H112" s="45">
        <v>0</v>
      </c>
      <c r="I112" s="45">
        <v>0</v>
      </c>
      <c r="J112" s="45">
        <v>0</v>
      </c>
      <c r="K112" s="45">
        <v>0</v>
      </c>
      <c r="L112" s="45">
        <v>0</v>
      </c>
      <c r="M112" s="45">
        <v>1.8108567202101966E-4</v>
      </c>
      <c r="N112" s="45">
        <v>0</v>
      </c>
      <c r="O112" s="45">
        <v>0</v>
      </c>
      <c r="P112" s="45">
        <v>5.7415600454113758E-4</v>
      </c>
      <c r="Q112" s="45">
        <v>0</v>
      </c>
      <c r="R112" s="45">
        <v>6.0513906254300309E-4</v>
      </c>
      <c r="S112" s="45">
        <v>1.6688281862187182E-2</v>
      </c>
    </row>
    <row r="113" spans="1:19">
      <c r="A113" s="88" t="s">
        <v>282</v>
      </c>
      <c r="B113" s="69" t="s">
        <v>153</v>
      </c>
      <c r="C113" s="45">
        <v>0</v>
      </c>
      <c r="D113" s="45">
        <v>0</v>
      </c>
      <c r="E113" s="45">
        <v>0</v>
      </c>
      <c r="F113" s="45">
        <v>2.1866772373487109E-2</v>
      </c>
      <c r="G113" s="45">
        <v>0</v>
      </c>
      <c r="H113" s="45">
        <v>0</v>
      </c>
      <c r="I113" s="45">
        <v>0</v>
      </c>
      <c r="J113" s="45">
        <v>0</v>
      </c>
      <c r="K113" s="45">
        <v>0</v>
      </c>
      <c r="L113" s="45">
        <v>0</v>
      </c>
      <c r="M113" s="45">
        <v>8.3880010746106848E-6</v>
      </c>
      <c r="N113" s="45">
        <v>0</v>
      </c>
      <c r="O113" s="45">
        <v>6.3724054859989332E-2</v>
      </c>
      <c r="P113" s="45">
        <v>5.3695605897408072E-3</v>
      </c>
      <c r="Q113" s="45">
        <v>0</v>
      </c>
      <c r="R113" s="45">
        <v>0</v>
      </c>
      <c r="S113" s="45">
        <v>9.0968775824308068E-2</v>
      </c>
    </row>
    <row r="114" spans="1:19">
      <c r="A114" s="88" t="s">
        <v>282</v>
      </c>
      <c r="B114" s="69" t="s">
        <v>154</v>
      </c>
      <c r="C114" s="45">
        <v>1.0935896451729765E-3</v>
      </c>
      <c r="D114" s="45">
        <v>0</v>
      </c>
      <c r="E114" s="45">
        <v>0</v>
      </c>
      <c r="F114" s="45">
        <v>0</v>
      </c>
      <c r="G114" s="45">
        <v>0</v>
      </c>
      <c r="H114" s="45">
        <v>0</v>
      </c>
      <c r="I114" s="45">
        <v>0</v>
      </c>
      <c r="J114" s="45">
        <v>0</v>
      </c>
      <c r="K114" s="45">
        <v>0</v>
      </c>
      <c r="L114" s="45">
        <v>0</v>
      </c>
      <c r="M114" s="45">
        <v>2.1029505891685396E-3</v>
      </c>
      <c r="N114" s="45">
        <v>0</v>
      </c>
      <c r="O114" s="45">
        <v>0</v>
      </c>
      <c r="P114" s="45">
        <v>0</v>
      </c>
      <c r="Q114" s="45">
        <v>1.9915573648763285E-3</v>
      </c>
      <c r="R114" s="45">
        <v>4.5358550333940428E-5</v>
      </c>
      <c r="S114" s="45">
        <v>5.2334561495612775E-3</v>
      </c>
    </row>
    <row r="115" spans="1:19">
      <c r="A115" s="88" t="s">
        <v>282</v>
      </c>
      <c r="B115" s="69" t="s">
        <v>155</v>
      </c>
      <c r="C115" s="45">
        <v>0</v>
      </c>
      <c r="D115" s="45">
        <v>0</v>
      </c>
      <c r="E115" s="45">
        <v>0</v>
      </c>
      <c r="F115" s="45">
        <v>0</v>
      </c>
      <c r="G115" s="45">
        <v>7.4035906685265829E-3</v>
      </c>
      <c r="H115" s="45">
        <v>0</v>
      </c>
      <c r="I115" s="45">
        <v>0</v>
      </c>
      <c r="J115" s="45">
        <v>0</v>
      </c>
      <c r="K115" s="45">
        <v>0</v>
      </c>
      <c r="L115" s="45">
        <v>0</v>
      </c>
      <c r="M115" s="45">
        <v>2.0019117734983993E-3</v>
      </c>
      <c r="N115" s="45">
        <v>2.2020961892375013E-3</v>
      </c>
      <c r="O115" s="45">
        <v>0</v>
      </c>
      <c r="P115" s="45">
        <v>0.11240635030862212</v>
      </c>
      <c r="Q115" s="45">
        <v>0.2617704534728782</v>
      </c>
      <c r="R115" s="45">
        <v>0</v>
      </c>
      <c r="S115" s="45">
        <v>0.38578440241275302</v>
      </c>
    </row>
    <row r="116" spans="1:19">
      <c r="A116" s="88" t="s">
        <v>282</v>
      </c>
      <c r="B116" s="69" t="s">
        <v>156</v>
      </c>
      <c r="C116" s="45">
        <v>0</v>
      </c>
      <c r="D116" s="45">
        <v>0</v>
      </c>
      <c r="E116" s="45">
        <v>0</v>
      </c>
      <c r="F116" s="45">
        <v>0</v>
      </c>
      <c r="G116" s="45">
        <v>0</v>
      </c>
      <c r="H116" s="45">
        <v>0</v>
      </c>
      <c r="I116" s="45">
        <v>1.3645644747917074E-2</v>
      </c>
      <c r="J116" s="45">
        <v>0</v>
      </c>
      <c r="K116" s="45">
        <v>0</v>
      </c>
      <c r="L116" s="45">
        <v>0</v>
      </c>
      <c r="M116" s="45">
        <v>1.1501371002453187E-2</v>
      </c>
      <c r="N116" s="45">
        <v>0</v>
      </c>
      <c r="O116" s="45">
        <v>0</v>
      </c>
      <c r="P116" s="45">
        <v>1.2758867704425469E-3</v>
      </c>
      <c r="Q116" s="45">
        <v>3.6834313990574685E-4</v>
      </c>
      <c r="R116" s="45">
        <v>0</v>
      </c>
      <c r="S116" s="45">
        <v>2.6791245660717777E-2</v>
      </c>
    </row>
    <row r="117" spans="1:19">
      <c r="A117" s="88" t="s">
        <v>282</v>
      </c>
      <c r="B117" s="69" t="s">
        <v>157</v>
      </c>
      <c r="C117" s="45">
        <v>0</v>
      </c>
      <c r="D117" s="45">
        <v>0</v>
      </c>
      <c r="E117" s="45">
        <v>0</v>
      </c>
      <c r="F117" s="45">
        <v>0</v>
      </c>
      <c r="G117" s="45">
        <v>0</v>
      </c>
      <c r="H117" s="45">
        <v>0</v>
      </c>
      <c r="I117" s="45">
        <v>0</v>
      </c>
      <c r="J117" s="45">
        <v>0</v>
      </c>
      <c r="K117" s="45">
        <v>4.7907754977069561E-3</v>
      </c>
      <c r="L117" s="45">
        <v>0</v>
      </c>
      <c r="M117" s="45">
        <v>0.1212341025560062</v>
      </c>
      <c r="N117" s="45">
        <v>0</v>
      </c>
      <c r="O117" s="45">
        <v>0</v>
      </c>
      <c r="P117" s="45">
        <v>1.3931068403696401E-3</v>
      </c>
      <c r="Q117" s="45">
        <v>4.1368337882818906E-5</v>
      </c>
      <c r="R117" s="45">
        <v>0</v>
      </c>
      <c r="S117" s="45">
        <v>0.12745935323196989</v>
      </c>
    </row>
    <row r="118" spans="1:19">
      <c r="A118" s="88" t="s">
        <v>282</v>
      </c>
      <c r="B118" s="69" t="s">
        <v>158</v>
      </c>
      <c r="C118" s="45">
        <v>0</v>
      </c>
      <c r="D118" s="45">
        <v>0</v>
      </c>
      <c r="E118" s="45">
        <v>0</v>
      </c>
      <c r="F118" s="45">
        <v>0</v>
      </c>
      <c r="G118" s="45">
        <v>0</v>
      </c>
      <c r="H118" s="45">
        <v>0</v>
      </c>
      <c r="I118" s="45">
        <v>0</v>
      </c>
      <c r="J118" s="45">
        <v>0</v>
      </c>
      <c r="K118" s="45">
        <v>0</v>
      </c>
      <c r="L118" s="45">
        <v>0</v>
      </c>
      <c r="M118" s="45">
        <v>0.12973474518097605</v>
      </c>
      <c r="N118" s="45">
        <v>0</v>
      </c>
      <c r="O118" s="45">
        <v>0</v>
      </c>
      <c r="P118" s="45">
        <v>4.5613761892759896E-4</v>
      </c>
      <c r="Q118" s="45">
        <v>4.3035504281041526E-4</v>
      </c>
      <c r="R118" s="45">
        <v>0</v>
      </c>
      <c r="S118" s="45">
        <v>0.13062123784271762</v>
      </c>
    </row>
    <row r="119" spans="1:19">
      <c r="A119" s="88" t="s">
        <v>282</v>
      </c>
      <c r="B119" s="69" t="s">
        <v>159</v>
      </c>
      <c r="C119" s="45">
        <v>0</v>
      </c>
      <c r="D119" s="45">
        <v>0</v>
      </c>
      <c r="E119" s="45">
        <v>0</v>
      </c>
      <c r="F119" s="45">
        <v>0</v>
      </c>
      <c r="G119" s="45">
        <v>0</v>
      </c>
      <c r="H119" s="45">
        <v>0</v>
      </c>
      <c r="I119" s="45">
        <v>0</v>
      </c>
      <c r="J119" s="45">
        <v>0</v>
      </c>
      <c r="K119" s="45">
        <v>0</v>
      </c>
      <c r="L119" s="45">
        <v>0</v>
      </c>
      <c r="M119" s="45">
        <v>1.8458958708206463E-2</v>
      </c>
      <c r="N119" s="45">
        <v>0</v>
      </c>
      <c r="O119" s="45">
        <v>1.6121298072766521E-3</v>
      </c>
      <c r="P119" s="45">
        <v>6.6352659314983242E-4</v>
      </c>
      <c r="Q119" s="45">
        <v>8.9293090687565524E-2</v>
      </c>
      <c r="R119" s="45">
        <v>1.2531664868120629E-4</v>
      </c>
      <c r="S119" s="45">
        <v>0.11015302244486946</v>
      </c>
    </row>
    <row r="120" spans="1:19">
      <c r="A120" s="88" t="s">
        <v>282</v>
      </c>
      <c r="B120" s="69" t="s">
        <v>160</v>
      </c>
      <c r="C120" s="45">
        <v>0</v>
      </c>
      <c r="D120" s="45">
        <v>0</v>
      </c>
      <c r="E120" s="45">
        <v>0</v>
      </c>
      <c r="F120" s="45">
        <v>0</v>
      </c>
      <c r="G120" s="45">
        <v>0</v>
      </c>
      <c r="H120" s="45">
        <v>0</v>
      </c>
      <c r="I120" s="45">
        <v>0</v>
      </c>
      <c r="J120" s="45">
        <v>0</v>
      </c>
      <c r="K120" s="45">
        <v>0</v>
      </c>
      <c r="L120" s="45">
        <v>0</v>
      </c>
      <c r="M120" s="45">
        <v>8.1337052179208946E-3</v>
      </c>
      <c r="N120" s="45">
        <v>1.5993448765881269E-2</v>
      </c>
      <c r="O120" s="45">
        <v>0</v>
      </c>
      <c r="P120" s="45">
        <v>4.2222922756318226E-2</v>
      </c>
      <c r="Q120" s="45">
        <v>0</v>
      </c>
      <c r="R120" s="45">
        <v>4.2016689065960122E-4</v>
      </c>
      <c r="S120" s="45">
        <v>6.6770243630784876E-2</v>
      </c>
    </row>
    <row r="121" spans="1:19">
      <c r="A121" s="88" t="s">
        <v>282</v>
      </c>
      <c r="B121" s="69" t="s">
        <v>161</v>
      </c>
      <c r="C121" s="45">
        <v>0</v>
      </c>
      <c r="D121" s="45">
        <v>0</v>
      </c>
      <c r="E121" s="45">
        <v>0</v>
      </c>
      <c r="F121" s="45">
        <v>0</v>
      </c>
      <c r="G121" s="45">
        <v>0</v>
      </c>
      <c r="H121" s="45">
        <v>0</v>
      </c>
      <c r="I121" s="45">
        <v>0</v>
      </c>
      <c r="J121" s="45">
        <v>0</v>
      </c>
      <c r="K121" s="45">
        <v>0</v>
      </c>
      <c r="L121" s="45">
        <v>0</v>
      </c>
      <c r="M121" s="45">
        <v>3.4446224572470818E-3</v>
      </c>
      <c r="N121" s="45">
        <v>0</v>
      </c>
      <c r="O121" s="45">
        <v>2.0017342974496533E-3</v>
      </c>
      <c r="P121" s="45">
        <v>1.2180675886801495E-2</v>
      </c>
      <c r="Q121" s="45">
        <v>0.25682561473612786</v>
      </c>
      <c r="R121" s="45">
        <v>7.5146916926236429E-3</v>
      </c>
      <c r="S121" s="45">
        <v>0.28196733907024907</v>
      </c>
    </row>
    <row r="122" spans="1:19">
      <c r="A122" s="88" t="s">
        <v>282</v>
      </c>
      <c r="B122" s="69" t="s">
        <v>162</v>
      </c>
      <c r="C122" s="45">
        <v>0</v>
      </c>
      <c r="D122" s="45">
        <v>0</v>
      </c>
      <c r="E122" s="45">
        <v>0</v>
      </c>
      <c r="F122" s="45">
        <v>0</v>
      </c>
      <c r="G122" s="45">
        <v>4.7941662685246911E-4</v>
      </c>
      <c r="H122" s="45">
        <v>0</v>
      </c>
      <c r="I122" s="45">
        <v>1.2454111068408213E-2</v>
      </c>
      <c r="J122" s="45">
        <v>0</v>
      </c>
      <c r="K122" s="45">
        <v>0.55966207065746443</v>
      </c>
      <c r="L122" s="45">
        <v>0</v>
      </c>
      <c r="M122" s="45">
        <v>1.0883283860652071E-4</v>
      </c>
      <c r="N122" s="45">
        <v>0</v>
      </c>
      <c r="O122" s="45">
        <v>0</v>
      </c>
      <c r="P122" s="45">
        <v>2.3609066216566887E-2</v>
      </c>
      <c r="Q122" s="45">
        <v>3.5070177432949823E-2</v>
      </c>
      <c r="R122" s="45">
        <v>0</v>
      </c>
      <c r="S122" s="45">
        <v>0.63138367484084768</v>
      </c>
    </row>
    <row r="123" spans="1:19">
      <c r="A123" s="88" t="s">
        <v>282</v>
      </c>
      <c r="B123" s="69" t="s">
        <v>163</v>
      </c>
      <c r="C123" s="45">
        <v>5.4631524472388338E-2</v>
      </c>
      <c r="D123" s="45">
        <v>0</v>
      </c>
      <c r="E123" s="45">
        <v>0</v>
      </c>
      <c r="F123" s="45">
        <v>1.8662481220161453E-2</v>
      </c>
      <c r="G123" s="45">
        <v>0</v>
      </c>
      <c r="H123" s="45">
        <v>0</v>
      </c>
      <c r="I123" s="45">
        <v>0</v>
      </c>
      <c r="J123" s="45">
        <v>0</v>
      </c>
      <c r="K123" s="45">
        <v>0</v>
      </c>
      <c r="L123" s="45">
        <v>0</v>
      </c>
      <c r="M123" s="45">
        <v>5.9462248762631731E-5</v>
      </c>
      <c r="N123" s="45">
        <v>9.1896601752710083E-3</v>
      </c>
      <c r="O123" s="45">
        <v>0</v>
      </c>
      <c r="P123" s="45">
        <v>3.4172477699963011E-3</v>
      </c>
      <c r="Q123" s="45">
        <v>0</v>
      </c>
      <c r="R123" s="45">
        <v>6.315480087648595E-5</v>
      </c>
      <c r="S123" s="45">
        <v>8.6023530687455718E-2</v>
      </c>
    </row>
    <row r="124" spans="1:19">
      <c r="A124" s="88" t="s">
        <v>282</v>
      </c>
      <c r="B124" s="69" t="s">
        <v>164</v>
      </c>
      <c r="C124" s="45">
        <v>0</v>
      </c>
      <c r="D124" s="45">
        <v>0</v>
      </c>
      <c r="E124" s="45">
        <v>0</v>
      </c>
      <c r="F124" s="45">
        <v>0</v>
      </c>
      <c r="G124" s="45">
        <v>0</v>
      </c>
      <c r="H124" s="45">
        <v>0</v>
      </c>
      <c r="I124" s="45">
        <v>0</v>
      </c>
      <c r="J124" s="45">
        <v>0</v>
      </c>
      <c r="K124" s="45">
        <v>0</v>
      </c>
      <c r="L124" s="45">
        <v>0</v>
      </c>
      <c r="M124" s="45">
        <v>5.316812810752447E-2</v>
      </c>
      <c r="N124" s="45">
        <v>1.1600149088151213E-3</v>
      </c>
      <c r="O124" s="45">
        <v>0</v>
      </c>
      <c r="P124" s="45">
        <v>1.7844700359130883E-2</v>
      </c>
      <c r="Q124" s="45">
        <v>0</v>
      </c>
      <c r="R124" s="45">
        <v>0</v>
      </c>
      <c r="S124" s="45">
        <v>7.2172843375469142E-2</v>
      </c>
    </row>
    <row r="125" spans="1:19">
      <c r="A125" s="88" t="s">
        <v>282</v>
      </c>
      <c r="B125" s="69" t="s">
        <v>165</v>
      </c>
      <c r="C125" s="45">
        <v>0</v>
      </c>
      <c r="D125" s="45">
        <v>0</v>
      </c>
      <c r="E125" s="45">
        <v>0</v>
      </c>
      <c r="F125" s="45">
        <v>0</v>
      </c>
      <c r="G125" s="45">
        <v>0</v>
      </c>
      <c r="H125" s="45">
        <v>0</v>
      </c>
      <c r="I125" s="45">
        <v>3.688925409119137E-3</v>
      </c>
      <c r="J125" s="45">
        <v>0</v>
      </c>
      <c r="K125" s="45">
        <v>0</v>
      </c>
      <c r="L125" s="45">
        <v>0</v>
      </c>
      <c r="M125" s="45">
        <v>0</v>
      </c>
      <c r="N125" s="45">
        <v>0</v>
      </c>
      <c r="O125" s="45">
        <v>0</v>
      </c>
      <c r="P125" s="45">
        <v>3.4488751927943539E-3</v>
      </c>
      <c r="Q125" s="45">
        <v>1.7099514340572775E-3</v>
      </c>
      <c r="R125" s="45">
        <v>9.0684973144092851E-3</v>
      </c>
      <c r="S125" s="45">
        <v>1.7916249350371061E-2</v>
      </c>
    </row>
    <row r="126" spans="1:19">
      <c r="A126" s="88" t="s">
        <v>282</v>
      </c>
      <c r="B126" s="69" t="s">
        <v>166</v>
      </c>
      <c r="C126" s="45">
        <v>0</v>
      </c>
      <c r="D126" s="45">
        <v>0</v>
      </c>
      <c r="E126" s="45">
        <v>0</v>
      </c>
      <c r="F126" s="45">
        <v>0</v>
      </c>
      <c r="G126" s="45">
        <v>0</v>
      </c>
      <c r="H126" s="45">
        <v>0</v>
      </c>
      <c r="I126" s="45">
        <v>0</v>
      </c>
      <c r="J126" s="45">
        <v>0</v>
      </c>
      <c r="K126" s="45">
        <v>0</v>
      </c>
      <c r="L126" s="45">
        <v>0</v>
      </c>
      <c r="M126" s="45">
        <v>3.1258589682714444E-4</v>
      </c>
      <c r="N126" s="45">
        <v>0</v>
      </c>
      <c r="O126" s="45">
        <v>1.2763509625027813E-2</v>
      </c>
      <c r="P126" s="45">
        <v>1.0514020246432665E-5</v>
      </c>
      <c r="Q126" s="45">
        <v>6.706117612671525E-2</v>
      </c>
      <c r="R126" s="45">
        <v>0</v>
      </c>
      <c r="S126" s="45">
        <v>8.0147785668813754E-2</v>
      </c>
    </row>
    <row r="127" spans="1:19">
      <c r="A127" s="88" t="s">
        <v>282</v>
      </c>
      <c r="B127" s="69" t="s">
        <v>167</v>
      </c>
      <c r="C127" s="45">
        <v>0</v>
      </c>
      <c r="D127" s="45">
        <v>0</v>
      </c>
      <c r="E127" s="45">
        <v>0</v>
      </c>
      <c r="F127" s="45">
        <v>0</v>
      </c>
      <c r="G127" s="45">
        <v>0</v>
      </c>
      <c r="H127" s="45">
        <v>0</v>
      </c>
      <c r="I127" s="45">
        <v>0</v>
      </c>
      <c r="J127" s="45">
        <v>0</v>
      </c>
      <c r="K127" s="45">
        <v>0</v>
      </c>
      <c r="L127" s="45">
        <v>0</v>
      </c>
      <c r="M127" s="45">
        <v>7.9487970087201987E-3</v>
      </c>
      <c r="N127" s="45">
        <v>0</v>
      </c>
      <c r="O127" s="45">
        <v>0</v>
      </c>
      <c r="P127" s="45">
        <v>4.084310768259769E-5</v>
      </c>
      <c r="Q127" s="45">
        <v>4.0039774269144957E-3</v>
      </c>
      <c r="R127" s="45">
        <v>0</v>
      </c>
      <c r="S127" s="45">
        <v>1.199361754331818E-2</v>
      </c>
    </row>
    <row r="128" spans="1:19">
      <c r="A128" s="88" t="s">
        <v>282</v>
      </c>
      <c r="B128" s="69" t="s">
        <v>168</v>
      </c>
      <c r="C128" s="45">
        <v>0</v>
      </c>
      <c r="D128" s="45">
        <v>0</v>
      </c>
      <c r="E128" s="45">
        <v>0</v>
      </c>
      <c r="F128" s="45">
        <v>0</v>
      </c>
      <c r="G128" s="45">
        <v>0</v>
      </c>
      <c r="H128" s="45">
        <v>0</v>
      </c>
      <c r="I128" s="45">
        <v>0</v>
      </c>
      <c r="J128" s="45">
        <v>0</v>
      </c>
      <c r="K128" s="45">
        <v>0</v>
      </c>
      <c r="L128" s="45">
        <v>0</v>
      </c>
      <c r="M128" s="45">
        <v>0</v>
      </c>
      <c r="N128" s="45">
        <v>0</v>
      </c>
      <c r="O128" s="45">
        <v>0</v>
      </c>
      <c r="P128" s="45">
        <v>0</v>
      </c>
      <c r="Q128" s="45">
        <v>0</v>
      </c>
      <c r="R128" s="45">
        <v>5.8144112905722523E-4</v>
      </c>
      <c r="S128" s="45">
        <v>5.8144112905722523E-4</v>
      </c>
    </row>
    <row r="129" spans="1:19">
      <c r="A129" s="88" t="s">
        <v>282</v>
      </c>
      <c r="B129" s="69" t="s">
        <v>169</v>
      </c>
      <c r="C129" s="45">
        <v>0</v>
      </c>
      <c r="D129" s="45">
        <v>0</v>
      </c>
      <c r="E129" s="45">
        <v>0</v>
      </c>
      <c r="F129" s="45">
        <v>0</v>
      </c>
      <c r="G129" s="45">
        <v>0</v>
      </c>
      <c r="H129" s="45">
        <v>0</v>
      </c>
      <c r="I129" s="45">
        <v>0</v>
      </c>
      <c r="J129" s="45">
        <v>0</v>
      </c>
      <c r="K129" s="45">
        <v>0.28248100971299051</v>
      </c>
      <c r="L129" s="45">
        <v>0</v>
      </c>
      <c r="M129" s="45">
        <v>4.8737982983970696E-4</v>
      </c>
      <c r="N129" s="45">
        <v>1.5807688047431157E-8</v>
      </c>
      <c r="O129" s="45">
        <v>6.1819755950320854E-5</v>
      </c>
      <c r="P129" s="45">
        <v>0.18705838317637458</v>
      </c>
      <c r="Q129" s="45">
        <v>6.6093025866540422E-3</v>
      </c>
      <c r="R129" s="45">
        <v>8.5446296004292321E-3</v>
      </c>
      <c r="S129" s="45">
        <v>0.48524254046994031</v>
      </c>
    </row>
    <row r="130" spans="1:19">
      <c r="A130" s="88" t="s">
        <v>282</v>
      </c>
      <c r="B130" s="69" t="s">
        <v>170</v>
      </c>
      <c r="C130" s="45">
        <v>0</v>
      </c>
      <c r="D130" s="45">
        <v>0</v>
      </c>
      <c r="E130" s="45">
        <v>0</v>
      </c>
      <c r="F130" s="45">
        <v>0</v>
      </c>
      <c r="G130" s="45">
        <v>0</v>
      </c>
      <c r="H130" s="45">
        <v>0</v>
      </c>
      <c r="I130" s="45">
        <v>0</v>
      </c>
      <c r="J130" s="45">
        <v>8.3053374604495911E-3</v>
      </c>
      <c r="K130" s="45">
        <v>0</v>
      </c>
      <c r="L130" s="45">
        <v>0</v>
      </c>
      <c r="M130" s="45">
        <v>0</v>
      </c>
      <c r="N130" s="45">
        <v>0.13157365911318353</v>
      </c>
      <c r="O130" s="45">
        <v>0</v>
      </c>
      <c r="P130" s="45">
        <v>0.11060753874180307</v>
      </c>
      <c r="Q130" s="45">
        <v>0</v>
      </c>
      <c r="R130" s="45">
        <v>0</v>
      </c>
      <c r="S130" s="45">
        <v>0.25048653531543152</v>
      </c>
    </row>
    <row r="131" spans="1:19">
      <c r="A131" s="88" t="s">
        <v>282</v>
      </c>
      <c r="B131" s="69" t="s">
        <v>171</v>
      </c>
      <c r="C131" s="45">
        <v>0</v>
      </c>
      <c r="D131" s="45">
        <v>0</v>
      </c>
      <c r="E131" s="45">
        <v>0</v>
      </c>
      <c r="F131" s="45">
        <v>0</v>
      </c>
      <c r="G131" s="45">
        <v>1.6025079138696441E-2</v>
      </c>
      <c r="H131" s="45">
        <v>0</v>
      </c>
      <c r="I131" s="45">
        <v>0</v>
      </c>
      <c r="J131" s="45">
        <v>0</v>
      </c>
      <c r="K131" s="45">
        <v>0</v>
      </c>
      <c r="L131" s="45">
        <v>0</v>
      </c>
      <c r="M131" s="45">
        <v>0</v>
      </c>
      <c r="N131" s="45">
        <v>0</v>
      </c>
      <c r="O131" s="45">
        <v>0</v>
      </c>
      <c r="P131" s="45">
        <v>2.67106642892454E-2</v>
      </c>
      <c r="Q131" s="45">
        <v>4.464213326026556E-2</v>
      </c>
      <c r="R131" s="45">
        <v>4.0386224576494101E-4</v>
      </c>
      <c r="S131" s="45">
        <v>8.7781738933969677E-2</v>
      </c>
    </row>
    <row r="132" spans="1:19">
      <c r="A132" s="88" t="s">
        <v>282</v>
      </c>
      <c r="B132" s="69" t="s">
        <v>172</v>
      </c>
      <c r="C132" s="45">
        <v>0</v>
      </c>
      <c r="D132" s="45">
        <v>0</v>
      </c>
      <c r="E132" s="45">
        <v>0</v>
      </c>
      <c r="F132" s="45">
        <v>0</v>
      </c>
      <c r="G132" s="45">
        <v>0</v>
      </c>
      <c r="H132" s="45">
        <v>0</v>
      </c>
      <c r="I132" s="45">
        <v>0</v>
      </c>
      <c r="J132" s="45">
        <v>0.3587007708415495</v>
      </c>
      <c r="K132" s="45">
        <v>0</v>
      </c>
      <c r="L132" s="45">
        <v>0</v>
      </c>
      <c r="M132" s="45">
        <v>0</v>
      </c>
      <c r="N132" s="45">
        <v>5.1597058005639074E-2</v>
      </c>
      <c r="O132" s="45">
        <v>0</v>
      </c>
      <c r="P132" s="45">
        <v>0</v>
      </c>
      <c r="Q132" s="45">
        <v>7.3915214509057137E-6</v>
      </c>
      <c r="R132" s="45">
        <v>0</v>
      </c>
      <c r="S132" s="45">
        <v>0.4103052203686417</v>
      </c>
    </row>
    <row r="133" spans="1:19">
      <c r="A133" s="88" t="s">
        <v>282</v>
      </c>
      <c r="B133" s="69" t="s">
        <v>173</v>
      </c>
      <c r="C133" s="45">
        <v>0</v>
      </c>
      <c r="D133" s="45">
        <v>0</v>
      </c>
      <c r="E133" s="45">
        <v>0</v>
      </c>
      <c r="F133" s="45">
        <v>0</v>
      </c>
      <c r="G133" s="45">
        <v>0</v>
      </c>
      <c r="H133" s="45">
        <v>0</v>
      </c>
      <c r="I133" s="45">
        <v>0</v>
      </c>
      <c r="J133" s="45">
        <v>0</v>
      </c>
      <c r="K133" s="45">
        <v>0</v>
      </c>
      <c r="L133" s="45">
        <v>0</v>
      </c>
      <c r="M133" s="45">
        <v>1.1220614774174464E-3</v>
      </c>
      <c r="N133" s="45">
        <v>0</v>
      </c>
      <c r="O133" s="45">
        <v>0</v>
      </c>
      <c r="P133" s="45">
        <v>0.12348785809629703</v>
      </c>
      <c r="Q133" s="45">
        <v>2.816809608488402E-3</v>
      </c>
      <c r="R133" s="45">
        <v>7.8956079683223379E-6</v>
      </c>
      <c r="S133" s="45">
        <v>0.12743462479016898</v>
      </c>
    </row>
    <row r="134" spans="1:19">
      <c r="A134" s="88" t="s">
        <v>282</v>
      </c>
      <c r="B134" s="69" t="s">
        <v>174</v>
      </c>
      <c r="C134" s="45">
        <v>6.8212931285116518E-6</v>
      </c>
      <c r="D134" s="45">
        <v>0</v>
      </c>
      <c r="E134" s="45">
        <v>0</v>
      </c>
      <c r="F134" s="45">
        <v>0</v>
      </c>
      <c r="G134" s="45">
        <v>0</v>
      </c>
      <c r="H134" s="45">
        <v>0</v>
      </c>
      <c r="I134" s="45">
        <v>0</v>
      </c>
      <c r="J134" s="45">
        <v>1.9964737164590574E-5</v>
      </c>
      <c r="K134" s="45">
        <v>0</v>
      </c>
      <c r="L134" s="45">
        <v>0</v>
      </c>
      <c r="M134" s="45">
        <v>8.0584901418681021E-2</v>
      </c>
      <c r="N134" s="45">
        <v>1.5498347245950228E-2</v>
      </c>
      <c r="O134" s="45">
        <v>1.7461806862240081E-4</v>
      </c>
      <c r="P134" s="45">
        <v>5.4075326390154999E-3</v>
      </c>
      <c r="Q134" s="45">
        <v>0</v>
      </c>
      <c r="R134" s="45">
        <v>1.9574604150300878E-3</v>
      </c>
      <c r="S134" s="45">
        <v>0.1036496458175975</v>
      </c>
    </row>
    <row r="135" spans="1:19">
      <c r="A135" s="88" t="s">
        <v>282</v>
      </c>
      <c r="B135" s="69" t="s">
        <v>175</v>
      </c>
      <c r="C135" s="45">
        <v>0</v>
      </c>
      <c r="D135" s="45">
        <v>0</v>
      </c>
      <c r="E135" s="45">
        <v>0</v>
      </c>
      <c r="F135" s="45">
        <v>0</v>
      </c>
      <c r="G135" s="45">
        <v>0</v>
      </c>
      <c r="H135" s="45">
        <v>0</v>
      </c>
      <c r="I135" s="45">
        <v>0</v>
      </c>
      <c r="J135" s="45">
        <v>0</v>
      </c>
      <c r="K135" s="45">
        <v>0</v>
      </c>
      <c r="L135" s="45">
        <v>0</v>
      </c>
      <c r="M135" s="45">
        <v>0</v>
      </c>
      <c r="N135" s="45">
        <v>0</v>
      </c>
      <c r="O135" s="45">
        <v>0</v>
      </c>
      <c r="P135" s="45">
        <v>0</v>
      </c>
      <c r="Q135" s="45">
        <v>0</v>
      </c>
      <c r="R135" s="45">
        <v>0</v>
      </c>
      <c r="S135" s="45">
        <v>0</v>
      </c>
    </row>
    <row r="136" spans="1:19">
      <c r="A136" s="88" t="s">
        <v>282</v>
      </c>
      <c r="B136" s="69" t="s">
        <v>176</v>
      </c>
      <c r="C136" s="45">
        <v>0</v>
      </c>
      <c r="D136" s="45">
        <v>0</v>
      </c>
      <c r="E136" s="45">
        <v>0</v>
      </c>
      <c r="F136" s="45">
        <v>0</v>
      </c>
      <c r="G136" s="45">
        <v>4.5604260802560859E-3</v>
      </c>
      <c r="H136" s="45">
        <v>0</v>
      </c>
      <c r="I136" s="45">
        <v>0</v>
      </c>
      <c r="J136" s="45">
        <v>0</v>
      </c>
      <c r="K136" s="45">
        <v>0</v>
      </c>
      <c r="L136" s="45">
        <v>0</v>
      </c>
      <c r="M136" s="45">
        <v>7.1055584163648433E-4</v>
      </c>
      <c r="N136" s="45">
        <v>4.9610256144410059E-3</v>
      </c>
      <c r="O136" s="45">
        <v>3.7487422944737503E-5</v>
      </c>
      <c r="P136" s="45">
        <v>3.8248074079580974E-2</v>
      </c>
      <c r="Q136" s="45">
        <v>0</v>
      </c>
      <c r="R136" s="45">
        <v>0</v>
      </c>
      <c r="S136" s="45">
        <v>4.8517569038857289E-2</v>
      </c>
    </row>
    <row r="137" spans="1:19">
      <c r="A137" s="88" t="s">
        <v>282</v>
      </c>
      <c r="B137" s="69" t="s">
        <v>177</v>
      </c>
      <c r="C137" s="45">
        <v>0</v>
      </c>
      <c r="D137" s="45">
        <v>0</v>
      </c>
      <c r="E137" s="45">
        <v>0</v>
      </c>
      <c r="F137" s="45">
        <v>0</v>
      </c>
      <c r="G137" s="45">
        <v>0</v>
      </c>
      <c r="H137" s="45">
        <v>0</v>
      </c>
      <c r="I137" s="45">
        <v>0</v>
      </c>
      <c r="J137" s="45">
        <v>0</v>
      </c>
      <c r="K137" s="45">
        <v>0</v>
      </c>
      <c r="L137" s="45">
        <v>0</v>
      </c>
      <c r="M137" s="45">
        <v>0</v>
      </c>
      <c r="N137" s="45">
        <v>0</v>
      </c>
      <c r="O137" s="45">
        <v>0</v>
      </c>
      <c r="P137" s="45">
        <v>0</v>
      </c>
      <c r="Q137" s="45">
        <v>2.2352654280410889E-5</v>
      </c>
      <c r="R137" s="45">
        <v>0</v>
      </c>
      <c r="S137" s="45">
        <v>2.2352654276858175E-5</v>
      </c>
    </row>
    <row r="138" spans="1:19">
      <c r="A138" s="88" t="s">
        <v>282</v>
      </c>
      <c r="B138" s="69" t="s">
        <v>178</v>
      </c>
      <c r="C138" s="45">
        <v>0</v>
      </c>
      <c r="D138" s="45">
        <v>0</v>
      </c>
      <c r="E138" s="45">
        <v>0</v>
      </c>
      <c r="F138" s="45">
        <v>0</v>
      </c>
      <c r="G138" s="45">
        <v>0</v>
      </c>
      <c r="H138" s="45">
        <v>0</v>
      </c>
      <c r="I138" s="45">
        <v>0</v>
      </c>
      <c r="J138" s="45">
        <v>0</v>
      </c>
      <c r="K138" s="45">
        <v>0</v>
      </c>
      <c r="L138" s="45">
        <v>0</v>
      </c>
      <c r="M138" s="45">
        <v>2.3150356246417481E-3</v>
      </c>
      <c r="N138" s="45">
        <v>0</v>
      </c>
      <c r="O138" s="45">
        <v>0</v>
      </c>
      <c r="P138" s="45">
        <v>2.3812365647302158E-5</v>
      </c>
      <c r="Q138" s="45">
        <v>0</v>
      </c>
      <c r="R138" s="45">
        <v>0</v>
      </c>
      <c r="S138" s="45">
        <v>2.3388479902877179E-3</v>
      </c>
    </row>
    <row r="139" spans="1:19">
      <c r="A139" s="88" t="s">
        <v>282</v>
      </c>
      <c r="B139" s="69" t="s">
        <v>179</v>
      </c>
      <c r="C139" s="45">
        <v>0</v>
      </c>
      <c r="D139" s="45">
        <v>0</v>
      </c>
      <c r="E139" s="45">
        <v>0</v>
      </c>
      <c r="F139" s="45">
        <v>0</v>
      </c>
      <c r="G139" s="45">
        <v>0</v>
      </c>
      <c r="H139" s="45">
        <v>0</v>
      </c>
      <c r="I139" s="45">
        <v>0</v>
      </c>
      <c r="J139" s="45">
        <v>0</v>
      </c>
      <c r="K139" s="45">
        <v>0</v>
      </c>
      <c r="L139" s="45">
        <v>0</v>
      </c>
      <c r="M139" s="45">
        <v>7.5818230902413575E-6</v>
      </c>
      <c r="N139" s="45">
        <v>0</v>
      </c>
      <c r="O139" s="45">
        <v>0</v>
      </c>
      <c r="P139" s="45">
        <v>0.17072445581181306</v>
      </c>
      <c r="Q139" s="45">
        <v>1.0906241357404589E-3</v>
      </c>
      <c r="R139" s="45">
        <v>2.9760758691921296E-4</v>
      </c>
      <c r="S139" s="45">
        <v>0.17212026935757052</v>
      </c>
    </row>
    <row r="140" spans="1:19">
      <c r="A140" s="88" t="s">
        <v>282</v>
      </c>
      <c r="B140" s="69" t="s">
        <v>180</v>
      </c>
      <c r="C140" s="45">
        <v>0</v>
      </c>
      <c r="D140" s="45">
        <v>0</v>
      </c>
      <c r="E140" s="45">
        <v>0</v>
      </c>
      <c r="F140" s="45">
        <v>0</v>
      </c>
      <c r="G140" s="45">
        <v>0</v>
      </c>
      <c r="H140" s="45">
        <v>0</v>
      </c>
      <c r="I140" s="45">
        <v>0</v>
      </c>
      <c r="J140" s="45">
        <v>0</v>
      </c>
      <c r="K140" s="45">
        <v>0</v>
      </c>
      <c r="L140" s="45">
        <v>0</v>
      </c>
      <c r="M140" s="45">
        <v>0</v>
      </c>
      <c r="N140" s="45">
        <v>2.8119463974896064E-4</v>
      </c>
      <c r="O140" s="45">
        <v>0</v>
      </c>
      <c r="P140" s="45">
        <v>0.18901724879991733</v>
      </c>
      <c r="Q140" s="45">
        <v>2.9837970791257717E-4</v>
      </c>
      <c r="R140" s="45">
        <v>1.421125343433971E-3</v>
      </c>
      <c r="S140" s="45">
        <v>0.19101794849101594</v>
      </c>
    </row>
    <row r="141" spans="1:19">
      <c r="A141" s="88" t="s">
        <v>282</v>
      </c>
      <c r="B141" s="69" t="s">
        <v>181</v>
      </c>
      <c r="C141" s="45">
        <v>0</v>
      </c>
      <c r="D141" s="45">
        <v>0</v>
      </c>
      <c r="E141" s="45">
        <v>0</v>
      </c>
      <c r="F141" s="45">
        <v>0</v>
      </c>
      <c r="G141" s="45">
        <v>0.13113366501494284</v>
      </c>
      <c r="H141" s="45">
        <v>0</v>
      </c>
      <c r="I141" s="45">
        <v>0</v>
      </c>
      <c r="J141" s="45">
        <v>0</v>
      </c>
      <c r="K141" s="45">
        <v>0</v>
      </c>
      <c r="L141" s="45">
        <v>0</v>
      </c>
      <c r="M141" s="45">
        <v>0</v>
      </c>
      <c r="N141" s="45">
        <v>0</v>
      </c>
      <c r="O141" s="45">
        <v>0</v>
      </c>
      <c r="P141" s="45">
        <v>4.0757840734801931E-3</v>
      </c>
      <c r="Q141" s="45">
        <v>0</v>
      </c>
      <c r="R141" s="45">
        <v>0</v>
      </c>
      <c r="S141" s="45">
        <v>0.13520944908842125</v>
      </c>
    </row>
    <row r="142" spans="1:19">
      <c r="A142" s="88" t="s">
        <v>282</v>
      </c>
      <c r="B142" s="69" t="s">
        <v>182</v>
      </c>
      <c r="C142" s="45">
        <v>0</v>
      </c>
      <c r="D142" s="45">
        <v>0</v>
      </c>
      <c r="E142" s="45">
        <v>0</v>
      </c>
      <c r="F142" s="45">
        <v>0</v>
      </c>
      <c r="G142" s="45">
        <v>0</v>
      </c>
      <c r="H142" s="45">
        <v>0</v>
      </c>
      <c r="I142" s="45">
        <v>0</v>
      </c>
      <c r="J142" s="45">
        <v>0</v>
      </c>
      <c r="K142" s="45">
        <v>0</v>
      </c>
      <c r="L142" s="45">
        <v>0</v>
      </c>
      <c r="M142" s="45">
        <v>0</v>
      </c>
      <c r="N142" s="45">
        <v>2.4494141235700262E-3</v>
      </c>
      <c r="O142" s="45">
        <v>0</v>
      </c>
      <c r="P142" s="45">
        <v>4.9053547612709636E-2</v>
      </c>
      <c r="Q142" s="45">
        <v>1.2610616199415503E-4</v>
      </c>
      <c r="R142" s="45">
        <v>0</v>
      </c>
      <c r="S142" s="45">
        <v>5.1629067898268488E-2</v>
      </c>
    </row>
    <row r="143" spans="1:19">
      <c r="A143" s="88" t="s">
        <v>282</v>
      </c>
      <c r="B143" s="69" t="s">
        <v>183</v>
      </c>
      <c r="C143" s="45">
        <v>0</v>
      </c>
      <c r="D143" s="45">
        <v>0</v>
      </c>
      <c r="E143" s="45">
        <v>0</v>
      </c>
      <c r="F143" s="45">
        <v>0</v>
      </c>
      <c r="G143" s="45">
        <v>0</v>
      </c>
      <c r="H143" s="45">
        <v>0</v>
      </c>
      <c r="I143" s="45">
        <v>0</v>
      </c>
      <c r="J143" s="45">
        <v>0</v>
      </c>
      <c r="K143" s="45">
        <v>0</v>
      </c>
      <c r="L143" s="45">
        <v>0</v>
      </c>
      <c r="M143" s="45">
        <v>0</v>
      </c>
      <c r="N143" s="45">
        <v>0</v>
      </c>
      <c r="O143" s="45">
        <v>2.4426657482257141E-5</v>
      </c>
      <c r="P143" s="45">
        <v>0</v>
      </c>
      <c r="Q143" s="45">
        <v>2.5486672336585414E-3</v>
      </c>
      <c r="R143" s="45">
        <v>4.2862337036098097E-5</v>
      </c>
      <c r="S143" s="45">
        <v>2.6159562281691251E-3</v>
      </c>
    </row>
    <row r="144" spans="1:19">
      <c r="A144" s="88" t="s">
        <v>282</v>
      </c>
      <c r="B144" s="69" t="s">
        <v>184</v>
      </c>
      <c r="C144" s="45">
        <v>0</v>
      </c>
      <c r="D144" s="45">
        <v>0</v>
      </c>
      <c r="E144" s="45">
        <v>0</v>
      </c>
      <c r="F144" s="45">
        <v>0</v>
      </c>
      <c r="G144" s="45">
        <v>0</v>
      </c>
      <c r="H144" s="45">
        <v>0</v>
      </c>
      <c r="I144" s="45">
        <v>0</v>
      </c>
      <c r="J144" s="45">
        <v>0</v>
      </c>
      <c r="K144" s="45">
        <v>0</v>
      </c>
      <c r="L144" s="45">
        <v>0</v>
      </c>
      <c r="M144" s="45">
        <v>0</v>
      </c>
      <c r="N144" s="45">
        <v>0</v>
      </c>
      <c r="O144" s="45">
        <v>0</v>
      </c>
      <c r="P144" s="45">
        <v>6.0133122644856485E-5</v>
      </c>
      <c r="Q144" s="45">
        <v>0.10830014409165534</v>
      </c>
      <c r="R144" s="45">
        <v>0</v>
      </c>
      <c r="S144" s="45">
        <v>0.10836027721430241</v>
      </c>
    </row>
    <row r="145" spans="1:19">
      <c r="A145" s="88" t="s">
        <v>282</v>
      </c>
      <c r="B145" s="69" t="s">
        <v>185</v>
      </c>
      <c r="C145" s="45">
        <v>0</v>
      </c>
      <c r="D145" s="45">
        <v>0</v>
      </c>
      <c r="E145" s="45">
        <v>0</v>
      </c>
      <c r="F145" s="45">
        <v>0</v>
      </c>
      <c r="G145" s="45">
        <v>0</v>
      </c>
      <c r="H145" s="45">
        <v>0</v>
      </c>
      <c r="I145" s="45">
        <v>0</v>
      </c>
      <c r="J145" s="45">
        <v>0</v>
      </c>
      <c r="K145" s="45">
        <v>0</v>
      </c>
      <c r="L145" s="45">
        <v>0</v>
      </c>
      <c r="M145" s="45">
        <v>0</v>
      </c>
      <c r="N145" s="45">
        <v>0</v>
      </c>
      <c r="O145" s="45">
        <v>1.0715517727542201E-2</v>
      </c>
      <c r="P145" s="45">
        <v>2.1112851376887676E-3</v>
      </c>
      <c r="Q145" s="45">
        <v>5.122707195708287E-4</v>
      </c>
      <c r="R145" s="45">
        <v>1.0988272565271018E-4</v>
      </c>
      <c r="S145" s="45">
        <v>1.3448956310455173E-2</v>
      </c>
    </row>
    <row r="146" spans="1:19">
      <c r="A146" s="88" t="s">
        <v>282</v>
      </c>
      <c r="B146" s="69" t="s">
        <v>186</v>
      </c>
      <c r="C146" s="45">
        <v>0</v>
      </c>
      <c r="D146" s="45">
        <v>0</v>
      </c>
      <c r="E146" s="45">
        <v>0</v>
      </c>
      <c r="F146" s="45">
        <v>0</v>
      </c>
      <c r="G146" s="45">
        <v>0</v>
      </c>
      <c r="H146" s="45">
        <v>0</v>
      </c>
      <c r="I146" s="45">
        <v>0</v>
      </c>
      <c r="J146" s="45">
        <v>0</v>
      </c>
      <c r="K146" s="45">
        <v>0</v>
      </c>
      <c r="L146" s="45">
        <v>0</v>
      </c>
      <c r="M146" s="45">
        <v>2.1100516948127535E-2</v>
      </c>
      <c r="N146" s="45">
        <v>2.8945760035226087E-4</v>
      </c>
      <c r="O146" s="45">
        <v>0</v>
      </c>
      <c r="P146" s="45">
        <v>1.777028287870408E-2</v>
      </c>
      <c r="Q146" s="45">
        <v>5.4679209805787998E-3</v>
      </c>
      <c r="R146" s="45">
        <v>0</v>
      </c>
      <c r="S146" s="45">
        <v>4.4628178407762675E-2</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0</v>
      </c>
      <c r="O147" s="45">
        <v>0</v>
      </c>
      <c r="P147" s="45">
        <v>2.0696318265395419E-2</v>
      </c>
      <c r="Q147" s="45">
        <v>0</v>
      </c>
      <c r="R147" s="45">
        <v>0</v>
      </c>
      <c r="S147" s="45">
        <v>2.0696318265393643E-2</v>
      </c>
    </row>
    <row r="148" spans="1:19">
      <c r="A148" s="88" t="s">
        <v>282</v>
      </c>
      <c r="B148" s="69" t="s">
        <v>188</v>
      </c>
      <c r="C148" s="45">
        <v>0</v>
      </c>
      <c r="D148" s="45">
        <v>0</v>
      </c>
      <c r="E148" s="45">
        <v>0</v>
      </c>
      <c r="F148" s="45">
        <v>0</v>
      </c>
      <c r="G148" s="45">
        <v>0</v>
      </c>
      <c r="H148" s="45">
        <v>0</v>
      </c>
      <c r="I148" s="45">
        <v>0</v>
      </c>
      <c r="J148" s="45">
        <v>0</v>
      </c>
      <c r="K148" s="45">
        <v>0</v>
      </c>
      <c r="L148" s="45">
        <v>0</v>
      </c>
      <c r="M148" s="45">
        <v>1.068036807003736E-4</v>
      </c>
      <c r="N148" s="45">
        <v>0</v>
      </c>
      <c r="O148" s="45">
        <v>0</v>
      </c>
      <c r="P148" s="45">
        <v>7.481415494048349E-4</v>
      </c>
      <c r="Q148" s="45">
        <v>0</v>
      </c>
      <c r="R148" s="45">
        <v>0</v>
      </c>
      <c r="S148" s="45">
        <v>8.549452301096494E-4</v>
      </c>
    </row>
    <row r="149" spans="1:19">
      <c r="A149" s="88" t="s">
        <v>282</v>
      </c>
      <c r="B149" s="69" t="s">
        <v>189</v>
      </c>
      <c r="C149" s="45">
        <v>0</v>
      </c>
      <c r="D149" s="45">
        <v>0</v>
      </c>
      <c r="E149" s="45">
        <v>0</v>
      </c>
      <c r="F149" s="45">
        <v>0</v>
      </c>
      <c r="G149" s="45">
        <v>0</v>
      </c>
      <c r="H149" s="45">
        <v>0</v>
      </c>
      <c r="I149" s="45">
        <v>0</v>
      </c>
      <c r="J149" s="45">
        <v>0</v>
      </c>
      <c r="K149" s="45">
        <v>3.1890654444027611E-2</v>
      </c>
      <c r="L149" s="45">
        <v>0</v>
      </c>
      <c r="M149" s="45">
        <v>2.4527497166637602E-6</v>
      </c>
      <c r="N149" s="45">
        <v>2.0090373809011908E-8</v>
      </c>
      <c r="O149" s="45">
        <v>0</v>
      </c>
      <c r="P149" s="45">
        <v>1.6804338339825975E-2</v>
      </c>
      <c r="Q149" s="45">
        <v>2.8112570122384994E-4</v>
      </c>
      <c r="R149" s="45">
        <v>0</v>
      </c>
      <c r="S149" s="45">
        <v>4.8978591325166576E-2</v>
      </c>
    </row>
    <row r="150" spans="1:19">
      <c r="A150" s="88" t="s">
        <v>282</v>
      </c>
      <c r="B150" s="69" t="s">
        <v>190</v>
      </c>
      <c r="C150" s="45">
        <v>0</v>
      </c>
      <c r="D150" s="45">
        <v>0</v>
      </c>
      <c r="E150" s="45">
        <v>0</v>
      </c>
      <c r="F150" s="45">
        <v>0</v>
      </c>
      <c r="G150" s="45">
        <v>0</v>
      </c>
      <c r="H150" s="45">
        <v>0</v>
      </c>
      <c r="I150" s="45">
        <v>9.7212627074592661E-2</v>
      </c>
      <c r="J150" s="45">
        <v>0</v>
      </c>
      <c r="K150" s="45">
        <v>0</v>
      </c>
      <c r="L150" s="45">
        <v>0</v>
      </c>
      <c r="M150" s="45">
        <v>0</v>
      </c>
      <c r="N150" s="45">
        <v>0</v>
      </c>
      <c r="O150" s="45">
        <v>0</v>
      </c>
      <c r="P150" s="45">
        <v>7.517291909309165E-5</v>
      </c>
      <c r="Q150" s="45">
        <v>1.0491500103273488E-2</v>
      </c>
      <c r="R150" s="45">
        <v>2.6136237467611068E-4</v>
      </c>
      <c r="S150" s="45">
        <v>0.10804066247163746</v>
      </c>
    </row>
    <row r="151" spans="1:19">
      <c r="A151" s="88" t="s">
        <v>282</v>
      </c>
      <c r="B151" s="69" t="s">
        <v>191</v>
      </c>
      <c r="C151" s="45">
        <v>0</v>
      </c>
      <c r="D151" s="45">
        <v>0</v>
      </c>
      <c r="E151" s="45">
        <v>0</v>
      </c>
      <c r="F151" s="45">
        <v>0</v>
      </c>
      <c r="G151" s="45">
        <v>0</v>
      </c>
      <c r="H151" s="45">
        <v>0</v>
      </c>
      <c r="I151" s="45">
        <v>0</v>
      </c>
      <c r="J151" s="45">
        <v>8.6620077930859019E-3</v>
      </c>
      <c r="K151" s="45">
        <v>0</v>
      </c>
      <c r="L151" s="45">
        <v>0</v>
      </c>
      <c r="M151" s="45">
        <v>0</v>
      </c>
      <c r="N151" s="45">
        <v>0</v>
      </c>
      <c r="O151" s="45">
        <v>0</v>
      </c>
      <c r="P151" s="45">
        <v>1.0523655008064736E-2</v>
      </c>
      <c r="Q151" s="45">
        <v>2.3984781394217336E-3</v>
      </c>
      <c r="R151" s="45">
        <v>0</v>
      </c>
      <c r="S151" s="45">
        <v>2.158414094057548E-2</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0</v>
      </c>
      <c r="O152" s="45">
        <v>2.4225588495097483E-2</v>
      </c>
      <c r="P152" s="45">
        <v>8.9541479569632543E-5</v>
      </c>
      <c r="Q152" s="45">
        <v>3.8037632400045318E-3</v>
      </c>
      <c r="R152" s="45">
        <v>9.6979948615327771E-4</v>
      </c>
      <c r="S152" s="45">
        <v>2.9088692700817376E-2</v>
      </c>
    </row>
    <row r="153" spans="1:19">
      <c r="A153" s="88" t="s">
        <v>282</v>
      </c>
      <c r="B153" s="69" t="s">
        <v>193</v>
      </c>
      <c r="C153" s="45">
        <v>0</v>
      </c>
      <c r="D153" s="45">
        <v>0</v>
      </c>
      <c r="E153" s="45">
        <v>0</v>
      </c>
      <c r="F153" s="45">
        <v>0</v>
      </c>
      <c r="G153" s="45">
        <v>0</v>
      </c>
      <c r="H153" s="45">
        <v>0</v>
      </c>
      <c r="I153" s="45">
        <v>0</v>
      </c>
      <c r="J153" s="45">
        <v>0</v>
      </c>
      <c r="K153" s="45">
        <v>0</v>
      </c>
      <c r="L153" s="45">
        <v>0</v>
      </c>
      <c r="M153" s="45">
        <v>1.3069473738237303E-2</v>
      </c>
      <c r="N153" s="45">
        <v>0</v>
      </c>
      <c r="O153" s="45">
        <v>0</v>
      </c>
      <c r="P153" s="45">
        <v>0</v>
      </c>
      <c r="Q153" s="45">
        <v>0</v>
      </c>
      <c r="R153" s="45">
        <v>0</v>
      </c>
      <c r="S153" s="45">
        <v>1.3069473738234194E-2</v>
      </c>
    </row>
    <row r="154" spans="1:19">
      <c r="A154" s="88" t="s">
        <v>282</v>
      </c>
      <c r="B154" s="69" t="s">
        <v>194</v>
      </c>
      <c r="C154" s="45">
        <v>0</v>
      </c>
      <c r="D154" s="45">
        <v>0</v>
      </c>
      <c r="E154" s="45">
        <v>0</v>
      </c>
      <c r="F154" s="45">
        <v>0</v>
      </c>
      <c r="G154" s="45">
        <v>0</v>
      </c>
      <c r="H154" s="45">
        <v>0</v>
      </c>
      <c r="I154" s="45">
        <v>0</v>
      </c>
      <c r="J154" s="45">
        <v>0</v>
      </c>
      <c r="K154" s="45">
        <v>0</v>
      </c>
      <c r="L154" s="45">
        <v>0</v>
      </c>
      <c r="M154" s="45">
        <v>1.077148552184326E-4</v>
      </c>
      <c r="N154" s="45">
        <v>8.6304639008716322E-4</v>
      </c>
      <c r="O154" s="45">
        <v>3.420818277088955E-6</v>
      </c>
      <c r="P154" s="45">
        <v>1.4129014376944582E-3</v>
      </c>
      <c r="Q154" s="45">
        <v>0</v>
      </c>
      <c r="R154" s="45">
        <v>0</v>
      </c>
      <c r="S154" s="45">
        <v>2.3870835012687053E-3</v>
      </c>
    </row>
    <row r="155" spans="1:19">
      <c r="A155" s="88" t="s">
        <v>282</v>
      </c>
      <c r="B155" s="69" t="s">
        <v>195</v>
      </c>
      <c r="C155" s="45">
        <v>0</v>
      </c>
      <c r="D155" s="45">
        <v>0</v>
      </c>
      <c r="E155" s="45">
        <v>0</v>
      </c>
      <c r="F155" s="45">
        <v>0</v>
      </c>
      <c r="G155" s="45">
        <v>0</v>
      </c>
      <c r="H155" s="45">
        <v>0</v>
      </c>
      <c r="I155" s="45">
        <v>0</v>
      </c>
      <c r="J155" s="45">
        <v>0</v>
      </c>
      <c r="K155" s="45">
        <v>0</v>
      </c>
      <c r="L155" s="45">
        <v>0</v>
      </c>
      <c r="M155" s="45">
        <v>0</v>
      </c>
      <c r="N155" s="45">
        <v>8.1898157093873714E-3</v>
      </c>
      <c r="O155" s="45">
        <v>0</v>
      </c>
      <c r="P155" s="45">
        <v>1.6690432665420474E-3</v>
      </c>
      <c r="Q155" s="45">
        <v>2.5055598952610225E-3</v>
      </c>
      <c r="R155" s="45">
        <v>0</v>
      </c>
      <c r="S155" s="45">
        <v>1.236441887119355E-2</v>
      </c>
    </row>
    <row r="156" spans="1:19">
      <c r="A156" s="88" t="s">
        <v>282</v>
      </c>
      <c r="B156" s="69" t="s">
        <v>196</v>
      </c>
      <c r="C156" s="45">
        <v>0</v>
      </c>
      <c r="D156" s="45">
        <v>0</v>
      </c>
      <c r="E156" s="45">
        <v>0</v>
      </c>
      <c r="F156" s="45">
        <v>0</v>
      </c>
      <c r="G156" s="45">
        <v>0</v>
      </c>
      <c r="H156" s="45">
        <v>0</v>
      </c>
      <c r="I156" s="45">
        <v>1.0741006113457185E-3</v>
      </c>
      <c r="J156" s="45">
        <v>0</v>
      </c>
      <c r="K156" s="45">
        <v>0</v>
      </c>
      <c r="L156" s="45">
        <v>0</v>
      </c>
      <c r="M156" s="45">
        <v>1.0652831575580723E-2</v>
      </c>
      <c r="N156" s="45">
        <v>0</v>
      </c>
      <c r="O156" s="45">
        <v>0</v>
      </c>
      <c r="P156" s="45">
        <v>0</v>
      </c>
      <c r="Q156" s="45">
        <v>0</v>
      </c>
      <c r="R156" s="45">
        <v>1.3635504866726933E-4</v>
      </c>
      <c r="S156" s="45">
        <v>1.1863287235598818E-2</v>
      </c>
    </row>
    <row r="157" spans="1:19">
      <c r="A157" s="88" t="s">
        <v>282</v>
      </c>
      <c r="B157" s="69" t="s">
        <v>197</v>
      </c>
      <c r="C157" s="45">
        <v>0</v>
      </c>
      <c r="D157" s="45">
        <v>0</v>
      </c>
      <c r="E157" s="45">
        <v>0</v>
      </c>
      <c r="F157" s="45">
        <v>0</v>
      </c>
      <c r="G157" s="45">
        <v>0</v>
      </c>
      <c r="H157" s="45">
        <v>0</v>
      </c>
      <c r="I157" s="45">
        <v>0</v>
      </c>
      <c r="J157" s="45">
        <v>0</v>
      </c>
      <c r="K157" s="45">
        <v>0</v>
      </c>
      <c r="L157" s="45">
        <v>0</v>
      </c>
      <c r="M157" s="45">
        <v>4.4586058991491484E-6</v>
      </c>
      <c r="N157" s="45">
        <v>5.0091569490096077E-5</v>
      </c>
      <c r="O157" s="45">
        <v>0</v>
      </c>
      <c r="P157" s="45">
        <v>8.5523141332508601E-3</v>
      </c>
      <c r="Q157" s="45">
        <v>0</v>
      </c>
      <c r="R157" s="45">
        <v>2.4290494694767517E-4</v>
      </c>
      <c r="S157" s="45">
        <v>8.8497692555975505E-3</v>
      </c>
    </row>
    <row r="158" spans="1:19">
      <c r="A158" s="88" t="s">
        <v>282</v>
      </c>
      <c r="B158" s="69" t="s">
        <v>198</v>
      </c>
      <c r="C158" s="45">
        <v>0</v>
      </c>
      <c r="D158" s="45">
        <v>0</v>
      </c>
      <c r="E158" s="45">
        <v>0</v>
      </c>
      <c r="F158" s="45">
        <v>0</v>
      </c>
      <c r="G158" s="45">
        <v>0</v>
      </c>
      <c r="H158" s="45">
        <v>0</v>
      </c>
      <c r="I158" s="45">
        <v>0</v>
      </c>
      <c r="J158" s="45">
        <v>0</v>
      </c>
      <c r="K158" s="45">
        <v>0</v>
      </c>
      <c r="L158" s="45">
        <v>0</v>
      </c>
      <c r="M158" s="45">
        <v>7.770605568513389E-5</v>
      </c>
      <c r="N158" s="45">
        <v>0</v>
      </c>
      <c r="O158" s="45">
        <v>0</v>
      </c>
      <c r="P158" s="45">
        <v>1.2624045213627255E-5</v>
      </c>
      <c r="Q158" s="45">
        <v>0</v>
      </c>
      <c r="R158" s="45">
        <v>2.0707903673109485E-2</v>
      </c>
      <c r="S158" s="45">
        <v>2.0798233774002028E-2</v>
      </c>
    </row>
    <row r="159" spans="1:19">
      <c r="A159" s="88" t="s">
        <v>282</v>
      </c>
      <c r="B159" s="69" t="s">
        <v>199</v>
      </c>
      <c r="C159" s="45">
        <v>0</v>
      </c>
      <c r="D159" s="45">
        <v>0</v>
      </c>
      <c r="E159" s="45">
        <v>0</v>
      </c>
      <c r="F159" s="45">
        <v>0</v>
      </c>
      <c r="G159" s="45">
        <v>0</v>
      </c>
      <c r="H159" s="45">
        <v>0</v>
      </c>
      <c r="I159" s="45">
        <v>0</v>
      </c>
      <c r="J159" s="45">
        <v>0</v>
      </c>
      <c r="K159" s="45">
        <v>4.6074066258976476E-3</v>
      </c>
      <c r="L159" s="45">
        <v>0</v>
      </c>
      <c r="M159" s="45">
        <v>5.4473902419807541E-2</v>
      </c>
      <c r="N159" s="45">
        <v>0</v>
      </c>
      <c r="O159" s="45">
        <v>0</v>
      </c>
      <c r="P159" s="45">
        <v>0</v>
      </c>
      <c r="Q159" s="45">
        <v>1.0904383666283657E-3</v>
      </c>
      <c r="R159" s="45">
        <v>2.419302521495581E-3</v>
      </c>
      <c r="S159" s="45">
        <v>6.2591049933828913E-2</v>
      </c>
    </row>
    <row r="160" spans="1:19">
      <c r="A160" s="88" t="s">
        <v>282</v>
      </c>
      <c r="B160" s="69" t="s">
        <v>200</v>
      </c>
      <c r="C160" s="45">
        <v>7.2419436225878986E-5</v>
      </c>
      <c r="D160" s="45">
        <v>0</v>
      </c>
      <c r="E160" s="45">
        <v>0</v>
      </c>
      <c r="F160" s="45">
        <v>0</v>
      </c>
      <c r="G160" s="45">
        <v>0</v>
      </c>
      <c r="H160" s="45">
        <v>0</v>
      </c>
      <c r="I160" s="45">
        <v>0</v>
      </c>
      <c r="J160" s="45">
        <v>0</v>
      </c>
      <c r="K160" s="45">
        <v>0</v>
      </c>
      <c r="L160" s="45">
        <v>0</v>
      </c>
      <c r="M160" s="45">
        <v>1.0179641996543864E-4</v>
      </c>
      <c r="N160" s="45">
        <v>0</v>
      </c>
      <c r="O160" s="45">
        <v>0</v>
      </c>
      <c r="P160" s="45">
        <v>4.1344676849242035E-3</v>
      </c>
      <c r="Q160" s="45">
        <v>0</v>
      </c>
      <c r="R160" s="45">
        <v>0</v>
      </c>
      <c r="S160" s="45">
        <v>4.3086835411116908E-3</v>
      </c>
    </row>
    <row r="161" spans="1:19">
      <c r="A161" s="88" t="s">
        <v>282</v>
      </c>
      <c r="B161" s="69" t="s">
        <v>201</v>
      </c>
      <c r="C161" s="45">
        <v>0.36179422437457825</v>
      </c>
      <c r="D161" s="45">
        <v>1.1680207628804284E-2</v>
      </c>
      <c r="E161" s="45">
        <v>0.5523864393295177</v>
      </c>
      <c r="F161" s="45">
        <v>1.2832028721824429E-2</v>
      </c>
      <c r="G161" s="45">
        <v>0</v>
      </c>
      <c r="H161" s="45">
        <v>3.0021104650006514E-2</v>
      </c>
      <c r="I161" s="45">
        <v>2.3631560432375798E-2</v>
      </c>
      <c r="J161" s="45">
        <v>0</v>
      </c>
      <c r="K161" s="45">
        <v>0.43444459404983471</v>
      </c>
      <c r="L161" s="45">
        <v>2.2391601523160052</v>
      </c>
      <c r="M161" s="45">
        <v>0.11841157394076518</v>
      </c>
      <c r="N161" s="45">
        <v>0.10831891571657648</v>
      </c>
      <c r="O161" s="45">
        <v>7.7491966971139803E-2</v>
      </c>
      <c r="P161" s="45">
        <v>0.60123201654297631</v>
      </c>
      <c r="Q161" s="45">
        <v>3.1930464137059467E-2</v>
      </c>
      <c r="R161" s="45">
        <v>2.4307094566089482E-2</v>
      </c>
      <c r="S161" s="45">
        <v>4.6276423433775662</v>
      </c>
    </row>
    <row r="162" spans="1:19">
      <c r="A162" s="88" t="s">
        <v>282</v>
      </c>
      <c r="B162" s="69" t="s">
        <v>202</v>
      </c>
      <c r="C162" s="45">
        <v>2.0469243366516565E-4</v>
      </c>
      <c r="D162" s="45">
        <v>0.67379838434508832</v>
      </c>
      <c r="E162" s="45">
        <v>3.6969528228268267E-2</v>
      </c>
      <c r="F162" s="45">
        <v>4.3818131894768797E-2</v>
      </c>
      <c r="G162" s="45">
        <v>6.2386153596882821E-3</v>
      </c>
      <c r="H162" s="45">
        <v>0</v>
      </c>
      <c r="I162" s="45">
        <v>0</v>
      </c>
      <c r="J162" s="45">
        <v>0</v>
      </c>
      <c r="K162" s="45">
        <v>0</v>
      </c>
      <c r="L162" s="45">
        <v>6.0287587993345326E-2</v>
      </c>
      <c r="M162" s="45">
        <v>9.4100614137814453E-2</v>
      </c>
      <c r="N162" s="45">
        <v>4.426370183124817E-2</v>
      </c>
      <c r="O162" s="45">
        <v>6.0745019964070224E-3</v>
      </c>
      <c r="P162" s="45">
        <v>0.22774223126610593</v>
      </c>
      <c r="Q162" s="45">
        <v>2.0760838215410082E-3</v>
      </c>
      <c r="R162" s="45">
        <v>1.0132513730254367E-2</v>
      </c>
      <c r="S162" s="45">
        <v>1.2057065870381862</v>
      </c>
    </row>
    <row r="163" spans="1:19">
      <c r="A163" s="88" t="s">
        <v>282</v>
      </c>
      <c r="B163" s="69" t="s">
        <v>203</v>
      </c>
      <c r="C163" s="45">
        <v>2.3912963346583993E-5</v>
      </c>
      <c r="D163" s="45">
        <v>0.21106693107835683</v>
      </c>
      <c r="E163" s="45">
        <v>0</v>
      </c>
      <c r="F163" s="45">
        <v>0</v>
      </c>
      <c r="G163" s="45">
        <v>0.5807925939511982</v>
      </c>
      <c r="H163" s="45">
        <v>1.1872033201371091E-3</v>
      </c>
      <c r="I163" s="45">
        <v>2.6810104665065615E-2</v>
      </c>
      <c r="J163" s="45">
        <v>0</v>
      </c>
      <c r="K163" s="45">
        <v>5.282724286301832E-4</v>
      </c>
      <c r="L163" s="45">
        <v>6.4553127579998204E-2</v>
      </c>
      <c r="M163" s="45">
        <v>0.2435166197928389</v>
      </c>
      <c r="N163" s="45">
        <v>5.7561671895417277E-2</v>
      </c>
      <c r="O163" s="45">
        <v>2.3161521026843657E-2</v>
      </c>
      <c r="P163" s="45">
        <v>0.25916259781744078</v>
      </c>
      <c r="Q163" s="45">
        <v>4.2481132286202872E-3</v>
      </c>
      <c r="R163" s="45">
        <v>9.0173593600432422E-2</v>
      </c>
      <c r="S163" s="45">
        <v>1.5627862633483289</v>
      </c>
    </row>
    <row r="164" spans="1:19">
      <c r="A164" s="88" t="s">
        <v>282</v>
      </c>
      <c r="B164" s="69" t="s">
        <v>204</v>
      </c>
      <c r="C164" s="45">
        <v>6.4052463392006986E-3</v>
      </c>
      <c r="D164" s="45">
        <v>4.1209590836246424E-3</v>
      </c>
      <c r="E164" s="45">
        <v>0</v>
      </c>
      <c r="F164" s="45">
        <v>2.928237281068391E-3</v>
      </c>
      <c r="G164" s="45">
        <v>0</v>
      </c>
      <c r="H164" s="45">
        <v>0</v>
      </c>
      <c r="I164" s="45">
        <v>3.5103429997500268E-2</v>
      </c>
      <c r="J164" s="45">
        <v>1.1549217292912139E-3</v>
      </c>
      <c r="K164" s="45">
        <v>6.7757587602460756E-2</v>
      </c>
      <c r="L164" s="45">
        <v>0.11650776551496733</v>
      </c>
      <c r="M164" s="45">
        <v>8.8373668596221755E-2</v>
      </c>
      <c r="N164" s="45">
        <v>1.1258110704028823E-2</v>
      </c>
      <c r="O164" s="45">
        <v>5.3488426385109422E-2</v>
      </c>
      <c r="P164" s="45">
        <v>2.7114507257789633E-2</v>
      </c>
      <c r="Q164" s="45">
        <v>5.4620259644302394E-3</v>
      </c>
      <c r="R164" s="45">
        <v>6.0206095274484284E-3</v>
      </c>
      <c r="S164" s="45">
        <v>0.42569549598314893</v>
      </c>
    </row>
    <row r="165" spans="1:19">
      <c r="A165" s="88" t="s">
        <v>282</v>
      </c>
      <c r="B165" s="69" t="s">
        <v>205</v>
      </c>
      <c r="C165" s="45">
        <v>1.4327233104682868E-3</v>
      </c>
      <c r="D165" s="45">
        <v>1.5592802826700503E-2</v>
      </c>
      <c r="E165" s="45">
        <v>2.4284911752343818E-2</v>
      </c>
      <c r="F165" s="45">
        <v>0</v>
      </c>
      <c r="G165" s="45">
        <v>0</v>
      </c>
      <c r="H165" s="45">
        <v>0</v>
      </c>
      <c r="I165" s="45">
        <v>0</v>
      </c>
      <c r="J165" s="45">
        <v>0</v>
      </c>
      <c r="K165" s="45">
        <v>3.7356206671748993E-2</v>
      </c>
      <c r="L165" s="45">
        <v>0.31870580696046424</v>
      </c>
      <c r="M165" s="45">
        <v>9.9470622427906719E-2</v>
      </c>
      <c r="N165" s="45">
        <v>4.1561960064028458E-2</v>
      </c>
      <c r="O165" s="45">
        <v>1.4211371759038638E-3</v>
      </c>
      <c r="P165" s="45">
        <v>0.10986922973454671</v>
      </c>
      <c r="Q165" s="45">
        <v>4.1336542235099749E-3</v>
      </c>
      <c r="R165" s="45">
        <v>4.7208324189643935E-2</v>
      </c>
      <c r="S165" s="45">
        <v>0.70103737933725085</v>
      </c>
    </row>
    <row r="166" spans="1:19">
      <c r="A166" s="88" t="s">
        <v>282</v>
      </c>
      <c r="B166" s="69" t="s">
        <v>206</v>
      </c>
      <c r="C166" s="45">
        <v>1.2847274846943479E-2</v>
      </c>
      <c r="D166" s="45">
        <v>0</v>
      </c>
      <c r="E166" s="45">
        <v>1.7556244473103888E-2</v>
      </c>
      <c r="F166" s="45">
        <v>0.11534231076099744</v>
      </c>
      <c r="G166" s="45">
        <v>0</v>
      </c>
      <c r="H166" s="45">
        <v>0</v>
      </c>
      <c r="I166" s="45">
        <v>0</v>
      </c>
      <c r="J166" s="45">
        <v>0</v>
      </c>
      <c r="K166" s="45">
        <v>1.6791774319366404E-2</v>
      </c>
      <c r="L166" s="45">
        <v>0.5617093410079157</v>
      </c>
      <c r="M166" s="45">
        <v>1.9012210685207087E-2</v>
      </c>
      <c r="N166" s="45">
        <v>1.8394372656868718E-2</v>
      </c>
      <c r="O166" s="45">
        <v>2.8951759124752563E-2</v>
      </c>
      <c r="P166" s="45">
        <v>7.2825129649029208E-2</v>
      </c>
      <c r="Q166" s="45">
        <v>4.6311403435854714E-3</v>
      </c>
      <c r="R166" s="45">
        <v>5.3377028372928681E-2</v>
      </c>
      <c r="S166" s="45">
        <v>0.92143858624071129</v>
      </c>
    </row>
    <row r="167" spans="1:19">
      <c r="A167" s="88" t="s">
        <v>282</v>
      </c>
      <c r="B167" s="69" t="s">
        <v>207</v>
      </c>
      <c r="C167" s="45">
        <v>4.7689871794718286E-3</v>
      </c>
      <c r="D167" s="45">
        <v>0</v>
      </c>
      <c r="E167" s="45">
        <v>0</v>
      </c>
      <c r="F167" s="45">
        <v>3.9404883282980308E-2</v>
      </c>
      <c r="G167" s="45">
        <v>0.17017287531242431</v>
      </c>
      <c r="H167" s="45">
        <v>0</v>
      </c>
      <c r="I167" s="45">
        <v>2.4980927462525671E-4</v>
      </c>
      <c r="J167" s="45">
        <v>8.3918493637116232E-3</v>
      </c>
      <c r="K167" s="45">
        <v>5.6437275652136965E-3</v>
      </c>
      <c r="L167" s="45">
        <v>0.63099544045101474</v>
      </c>
      <c r="M167" s="45">
        <v>0.15339584568860687</v>
      </c>
      <c r="N167" s="45">
        <v>2.2019828736740799E-2</v>
      </c>
      <c r="O167" s="45">
        <v>1.9357657769218939E-3</v>
      </c>
      <c r="P167" s="45">
        <v>9.373766637472869E-2</v>
      </c>
      <c r="Q167" s="45">
        <v>2.2512808914012306E-2</v>
      </c>
      <c r="R167" s="45">
        <v>1.2503389949737986E-2</v>
      </c>
      <c r="S167" s="45">
        <v>1.1657328778701839</v>
      </c>
    </row>
    <row r="168" spans="1:19">
      <c r="A168" s="88" t="s">
        <v>282</v>
      </c>
      <c r="B168" s="69" t="s">
        <v>208</v>
      </c>
      <c r="C168" s="45">
        <v>9.8229596159795651E-3</v>
      </c>
      <c r="D168" s="45">
        <v>0</v>
      </c>
      <c r="E168" s="45">
        <v>1.091712857139715E-4</v>
      </c>
      <c r="F168" s="45">
        <v>0</v>
      </c>
      <c r="G168" s="45">
        <v>0.1754442238972338</v>
      </c>
      <c r="H168" s="45">
        <v>0</v>
      </c>
      <c r="I168" s="45">
        <v>8.6988669134757668E-4</v>
      </c>
      <c r="J168" s="45">
        <v>2.591489213648468E-2</v>
      </c>
      <c r="K168" s="45">
        <v>0</v>
      </c>
      <c r="L168" s="45">
        <v>2.8549859967608171E-3</v>
      </c>
      <c r="M168" s="45">
        <v>3.5176317696300252E-2</v>
      </c>
      <c r="N168" s="45">
        <v>5.6364866974084826E-2</v>
      </c>
      <c r="O168" s="45">
        <v>1.8807211212474861E-3</v>
      </c>
      <c r="P168" s="45">
        <v>7.973807178359138E-2</v>
      </c>
      <c r="Q168" s="45">
        <v>1.0289305983273822E-2</v>
      </c>
      <c r="R168" s="45">
        <v>1.0813951011348522E-2</v>
      </c>
      <c r="S168" s="45">
        <v>0.40927935419337302</v>
      </c>
    </row>
    <row r="169" spans="1:19">
      <c r="A169" s="88" t="s">
        <v>282</v>
      </c>
      <c r="B169" s="69" t="s">
        <v>209</v>
      </c>
      <c r="C169" s="45">
        <v>0</v>
      </c>
      <c r="D169" s="45">
        <v>5.7715180731654492E-4</v>
      </c>
      <c r="E169" s="45">
        <v>7.9318444084375272E-4</v>
      </c>
      <c r="F169" s="45">
        <v>0.11672194743558606</v>
      </c>
      <c r="G169" s="45">
        <v>0</v>
      </c>
      <c r="H169" s="45">
        <v>0</v>
      </c>
      <c r="I169" s="45">
        <v>0</v>
      </c>
      <c r="J169" s="45">
        <v>3.3642320240900858E-4</v>
      </c>
      <c r="K169" s="45">
        <v>0</v>
      </c>
      <c r="L169" s="45">
        <v>0.18712231117966738</v>
      </c>
      <c r="M169" s="45">
        <v>3.2300417485608968E-2</v>
      </c>
      <c r="N169" s="45">
        <v>5.0234255634404867E-3</v>
      </c>
      <c r="O169" s="45">
        <v>2.8300233545854203E-2</v>
      </c>
      <c r="P169" s="45">
        <v>0.11237260443126473</v>
      </c>
      <c r="Q169" s="45">
        <v>3.1069900253095639E-3</v>
      </c>
      <c r="R169" s="45">
        <v>1.5476177577120609E-3</v>
      </c>
      <c r="S169" s="45">
        <v>0.48820230687499588</v>
      </c>
    </row>
    <row r="170" spans="1:19">
      <c r="A170" s="88" t="s">
        <v>282</v>
      </c>
      <c r="B170" s="69" t="s">
        <v>210</v>
      </c>
      <c r="C170" s="45">
        <v>1.3641033246936107E-4</v>
      </c>
      <c r="D170" s="45">
        <v>2.8420269903882245E-2</v>
      </c>
      <c r="E170" s="45">
        <v>2.2586704873647001E-2</v>
      </c>
      <c r="F170" s="45">
        <v>0</v>
      </c>
      <c r="G170" s="45">
        <v>0.13601002596124268</v>
      </c>
      <c r="H170" s="45">
        <v>0</v>
      </c>
      <c r="I170" s="45">
        <v>0</v>
      </c>
      <c r="J170" s="45">
        <v>3.1180503897243028E-2</v>
      </c>
      <c r="K170" s="45">
        <v>0</v>
      </c>
      <c r="L170" s="45">
        <v>7.2107932902909511E-4</v>
      </c>
      <c r="M170" s="45">
        <v>6.4758893086214186E-4</v>
      </c>
      <c r="N170" s="45">
        <v>1.1286587825629635E-2</v>
      </c>
      <c r="O170" s="45">
        <v>9.0221232788922912E-4</v>
      </c>
      <c r="P170" s="45">
        <v>6.6181982452709676E-2</v>
      </c>
      <c r="Q170" s="45">
        <v>3.0269795857718051E-3</v>
      </c>
      <c r="R170" s="45">
        <v>2.9345728323275644E-3</v>
      </c>
      <c r="S170" s="45">
        <v>0.30403491825269668</v>
      </c>
    </row>
    <row r="171" spans="1:19">
      <c r="A171" s="88" t="s">
        <v>282</v>
      </c>
      <c r="B171" s="69" t="s">
        <v>211</v>
      </c>
      <c r="C171" s="45">
        <v>7.2923353784435374E-3</v>
      </c>
      <c r="D171" s="45">
        <v>0</v>
      </c>
      <c r="E171" s="45">
        <v>9.6266925943142567E-3</v>
      </c>
      <c r="F171" s="45">
        <v>0</v>
      </c>
      <c r="G171" s="45">
        <v>0</v>
      </c>
      <c r="H171" s="45">
        <v>0</v>
      </c>
      <c r="I171" s="45">
        <v>1.2533724181788108E-2</v>
      </c>
      <c r="J171" s="45">
        <v>2.5269108211344093E-2</v>
      </c>
      <c r="K171" s="45">
        <v>0</v>
      </c>
      <c r="L171" s="45">
        <v>7.1074343511281057E-2</v>
      </c>
      <c r="M171" s="45">
        <v>8.5723957781720372E-3</v>
      </c>
      <c r="N171" s="45">
        <v>1.1120520833798331E-2</v>
      </c>
      <c r="O171" s="45">
        <v>6.8422376613288538E-3</v>
      </c>
      <c r="P171" s="45">
        <v>5.3576596151389211E-2</v>
      </c>
      <c r="Q171" s="45">
        <v>2.0655157795752555E-2</v>
      </c>
      <c r="R171" s="45">
        <v>4.2625350055747191E-4</v>
      </c>
      <c r="S171" s="45">
        <v>0.22698936559818605</v>
      </c>
    </row>
    <row r="172" spans="1:19">
      <c r="A172" s="88" t="s">
        <v>282</v>
      </c>
      <c r="B172" s="69" t="s">
        <v>212</v>
      </c>
      <c r="C172" s="45">
        <v>0</v>
      </c>
      <c r="D172" s="45">
        <v>0</v>
      </c>
      <c r="E172" s="45">
        <v>4.9049961639781259E-2</v>
      </c>
      <c r="F172" s="45">
        <v>9.3028224446403129E-2</v>
      </c>
      <c r="G172" s="45">
        <v>0</v>
      </c>
      <c r="H172" s="45">
        <v>8.6682663745152322E-3</v>
      </c>
      <c r="I172" s="45">
        <v>6.1325604409079304E-6</v>
      </c>
      <c r="J172" s="45">
        <v>0</v>
      </c>
      <c r="K172" s="45">
        <v>0</v>
      </c>
      <c r="L172" s="45">
        <v>1.7752756665153413E-2</v>
      </c>
      <c r="M172" s="45">
        <v>1.7022461458164884E-3</v>
      </c>
      <c r="N172" s="45">
        <v>1.9792916734662214E-4</v>
      </c>
      <c r="O172" s="45">
        <v>6.5137228810294712E-3</v>
      </c>
      <c r="P172" s="45">
        <v>4.2066345675131345E-3</v>
      </c>
      <c r="Q172" s="45">
        <v>3.3430507180298719E-6</v>
      </c>
      <c r="R172" s="45">
        <v>1.8448863092359602E-3</v>
      </c>
      <c r="S172" s="45">
        <v>0.18297410380795043</v>
      </c>
    </row>
    <row r="173" spans="1:19">
      <c r="A173" s="88" t="s">
        <v>282</v>
      </c>
      <c r="B173" s="69" t="s">
        <v>213</v>
      </c>
      <c r="C173" s="45">
        <v>0</v>
      </c>
      <c r="D173" s="45">
        <v>3.973589668859745E-5</v>
      </c>
      <c r="E173" s="45">
        <v>0</v>
      </c>
      <c r="F173" s="45">
        <v>0</v>
      </c>
      <c r="G173" s="45">
        <v>7.911528797691858E-3</v>
      </c>
      <c r="H173" s="45">
        <v>0</v>
      </c>
      <c r="I173" s="45">
        <v>0</v>
      </c>
      <c r="J173" s="45">
        <v>0</v>
      </c>
      <c r="K173" s="45">
        <v>0</v>
      </c>
      <c r="L173" s="45">
        <v>5.9304562948732098E-3</v>
      </c>
      <c r="M173" s="45">
        <v>4.5416858753295486E-3</v>
      </c>
      <c r="N173" s="45">
        <v>1.3196958514338775E-3</v>
      </c>
      <c r="O173" s="45">
        <v>7.1983472542513915E-4</v>
      </c>
      <c r="P173" s="45">
        <v>5.0858867992982226E-3</v>
      </c>
      <c r="Q173" s="45">
        <v>1.9255926364003528E-4</v>
      </c>
      <c r="R173" s="45">
        <v>9.5522858914165454E-4</v>
      </c>
      <c r="S173" s="45">
        <v>2.6696612093545014E-2</v>
      </c>
    </row>
    <row r="174" spans="1:19">
      <c r="A174" s="88" t="s">
        <v>282</v>
      </c>
      <c r="B174" s="69" t="s">
        <v>214</v>
      </c>
      <c r="C174" s="45">
        <v>2.8095561114445111E-3</v>
      </c>
      <c r="D174" s="45">
        <v>3.4997973906936153E-5</v>
      </c>
      <c r="E174" s="45">
        <v>0</v>
      </c>
      <c r="F174" s="45">
        <v>0</v>
      </c>
      <c r="G174" s="45">
        <v>0</v>
      </c>
      <c r="H174" s="45">
        <v>0</v>
      </c>
      <c r="I174" s="45">
        <v>0</v>
      </c>
      <c r="J174" s="45">
        <v>0</v>
      </c>
      <c r="K174" s="45">
        <v>0</v>
      </c>
      <c r="L174" s="45">
        <v>0</v>
      </c>
      <c r="M174" s="45">
        <v>3.232603816177182E-3</v>
      </c>
      <c r="N174" s="45">
        <v>1.5299279713728797E-2</v>
      </c>
      <c r="O174" s="45">
        <v>6.5104400577498112E-5</v>
      </c>
      <c r="P174" s="45">
        <v>1.106740904000425E-2</v>
      </c>
      <c r="Q174" s="45">
        <v>4.7587989105846162E-4</v>
      </c>
      <c r="R174" s="45">
        <v>3.3627668281179801E-3</v>
      </c>
      <c r="S174" s="45">
        <v>3.6347597774991414E-2</v>
      </c>
    </row>
    <row r="175" spans="1:19">
      <c r="A175" s="88" t="s">
        <v>282</v>
      </c>
      <c r="B175" s="69" t="s">
        <v>215</v>
      </c>
      <c r="C175" s="45">
        <v>0</v>
      </c>
      <c r="D175" s="45">
        <v>0</v>
      </c>
      <c r="E175" s="45">
        <v>0</v>
      </c>
      <c r="F175" s="45">
        <v>1.2448792063695535E-2</v>
      </c>
      <c r="G175" s="45">
        <v>0</v>
      </c>
      <c r="H175" s="45">
        <v>0</v>
      </c>
      <c r="I175" s="45">
        <v>1.9491011444516815E-3</v>
      </c>
      <c r="J175" s="45">
        <v>0</v>
      </c>
      <c r="K175" s="45">
        <v>5.2493727744258312E-3</v>
      </c>
      <c r="L175" s="45">
        <v>5.8832878413994649E-3</v>
      </c>
      <c r="M175" s="45">
        <v>1.476397444401556E-2</v>
      </c>
      <c r="N175" s="45">
        <v>0</v>
      </c>
      <c r="O175" s="45">
        <v>5.0417222506609072E-3</v>
      </c>
      <c r="P175" s="45">
        <v>4.6311866180856143E-2</v>
      </c>
      <c r="Q175" s="45">
        <v>2.974003396124747E-3</v>
      </c>
      <c r="R175" s="45">
        <v>3.2311827241748858E-4</v>
      </c>
      <c r="S175" s="45">
        <v>9.4945238368040918E-2</v>
      </c>
    </row>
    <row r="176" spans="1:19">
      <c r="A176" s="88" t="s">
        <v>282</v>
      </c>
      <c r="B176" s="69" t="s">
        <v>216</v>
      </c>
      <c r="C176" s="45">
        <v>0</v>
      </c>
      <c r="D176" s="45">
        <v>0</v>
      </c>
      <c r="E176" s="45">
        <v>0</v>
      </c>
      <c r="F176" s="45">
        <v>0</v>
      </c>
      <c r="G176" s="45">
        <v>0</v>
      </c>
      <c r="H176" s="45">
        <v>0</v>
      </c>
      <c r="I176" s="45">
        <v>5.6865747969370162E-6</v>
      </c>
      <c r="J176" s="45">
        <v>7.9070460053307645E-3</v>
      </c>
      <c r="K176" s="45">
        <v>4.3697267071500123E-2</v>
      </c>
      <c r="L176" s="45">
        <v>0</v>
      </c>
      <c r="M176" s="45">
        <v>8.5405056278045066E-3</v>
      </c>
      <c r="N176" s="45">
        <v>0</v>
      </c>
      <c r="O176" s="45">
        <v>1.2096177726430568E-3</v>
      </c>
      <c r="P176" s="45">
        <v>1.6081883391358076E-2</v>
      </c>
      <c r="Q176" s="45">
        <v>1.2924067378325299E-2</v>
      </c>
      <c r="R176" s="45">
        <v>6.4494402676729123E-4</v>
      </c>
      <c r="S176" s="45">
        <v>9.1011017848529718E-2</v>
      </c>
    </row>
    <row r="177" spans="1:19">
      <c r="A177" s="88" t="s">
        <v>282</v>
      </c>
      <c r="B177" s="69" t="s">
        <v>217</v>
      </c>
      <c r="C177" s="45">
        <v>0</v>
      </c>
      <c r="D177" s="45">
        <v>0</v>
      </c>
      <c r="E177" s="45">
        <v>0</v>
      </c>
      <c r="F177" s="45">
        <v>9.411278808215684E-4</v>
      </c>
      <c r="G177" s="45">
        <v>0</v>
      </c>
      <c r="H177" s="45">
        <v>0</v>
      </c>
      <c r="I177" s="45">
        <v>0</v>
      </c>
      <c r="J177" s="45">
        <v>0</v>
      </c>
      <c r="K177" s="45">
        <v>0</v>
      </c>
      <c r="L177" s="45">
        <v>0</v>
      </c>
      <c r="M177" s="45">
        <v>4.4037574405129121E-3</v>
      </c>
      <c r="N177" s="45">
        <v>8.1864104866911092E-3</v>
      </c>
      <c r="O177" s="45">
        <v>1.851752903509718E-2</v>
      </c>
      <c r="P177" s="45">
        <v>2.280148814470806E-5</v>
      </c>
      <c r="Q177" s="45">
        <v>1.4314776060952994E-4</v>
      </c>
      <c r="R177" s="45">
        <v>4.1834179789645987E-4</v>
      </c>
      <c r="S177" s="45">
        <v>3.2633115889780129E-2</v>
      </c>
    </row>
    <row r="178" spans="1:19">
      <c r="A178" s="88" t="s">
        <v>282</v>
      </c>
      <c r="B178" s="69" t="s">
        <v>218</v>
      </c>
      <c r="C178" s="45">
        <v>8.9899204666066268E-6</v>
      </c>
      <c r="D178" s="45">
        <v>0</v>
      </c>
      <c r="E178" s="45">
        <v>0</v>
      </c>
      <c r="F178" s="45">
        <v>0</v>
      </c>
      <c r="G178" s="45">
        <v>0</v>
      </c>
      <c r="H178" s="45">
        <v>0</v>
      </c>
      <c r="I178" s="45">
        <v>0</v>
      </c>
      <c r="J178" s="45">
        <v>0</v>
      </c>
      <c r="K178" s="45">
        <v>0</v>
      </c>
      <c r="L178" s="45">
        <v>0</v>
      </c>
      <c r="M178" s="45">
        <v>1.6423354354699882E-5</v>
      </c>
      <c r="N178" s="45">
        <v>4.9083313751605573E-3</v>
      </c>
      <c r="O178" s="45">
        <v>1.449531264059889E-3</v>
      </c>
      <c r="P178" s="45">
        <v>2.1818144242530479E-2</v>
      </c>
      <c r="Q178" s="45">
        <v>1.6925426979863545E-4</v>
      </c>
      <c r="R178" s="45">
        <v>1.0902020083136676E-4</v>
      </c>
      <c r="S178" s="45">
        <v>2.8479694627208119E-2</v>
      </c>
    </row>
    <row r="179" spans="1:19">
      <c r="A179" s="88" t="s">
        <v>282</v>
      </c>
      <c r="B179" s="69" t="s">
        <v>219</v>
      </c>
      <c r="C179" s="45">
        <v>3.0176013208928598E-2</v>
      </c>
      <c r="D179" s="45">
        <v>0.18699301058015694</v>
      </c>
      <c r="E179" s="45">
        <v>3.9046217414906437E-7</v>
      </c>
      <c r="F179" s="45">
        <v>0.2471937577591774</v>
      </c>
      <c r="G179" s="45">
        <v>5.9965601549450298E-2</v>
      </c>
      <c r="H179" s="45">
        <v>0</v>
      </c>
      <c r="I179" s="45">
        <v>6.4221950586783816E-2</v>
      </c>
      <c r="J179" s="45">
        <v>2.0783963928838745E-4</v>
      </c>
      <c r="K179" s="45">
        <v>0</v>
      </c>
      <c r="L179" s="45">
        <v>0</v>
      </c>
      <c r="M179" s="45">
        <v>2.7162265168517052E-2</v>
      </c>
      <c r="N179" s="45">
        <v>0.15205311319372905</v>
      </c>
      <c r="O179" s="45">
        <v>1.6117829214745694E-3</v>
      </c>
      <c r="P179" s="45">
        <v>0.22585366691316722</v>
      </c>
      <c r="Q179" s="45">
        <v>6.4290585178032877E-3</v>
      </c>
      <c r="R179" s="45">
        <v>1.8082136103176438E-2</v>
      </c>
      <c r="S179" s="45">
        <v>1.0199505866038265</v>
      </c>
    </row>
    <row r="180" spans="1:19">
      <c r="A180" s="88" t="s">
        <v>282</v>
      </c>
      <c r="B180" s="69" t="s">
        <v>220</v>
      </c>
      <c r="C180" s="45">
        <v>0</v>
      </c>
      <c r="D180" s="45">
        <v>5.4495264953935418E-6</v>
      </c>
      <c r="E180" s="45">
        <v>3.2223951218907976E-2</v>
      </c>
      <c r="F180" s="45">
        <v>1.0949444668284514E-5</v>
      </c>
      <c r="G180" s="45">
        <v>7.9592287057206335E-3</v>
      </c>
      <c r="H180" s="45">
        <v>0</v>
      </c>
      <c r="I180" s="45">
        <v>3.3360473528265544E-3</v>
      </c>
      <c r="J180" s="45">
        <v>0</v>
      </c>
      <c r="K180" s="45">
        <v>2.9324124489460424E-4</v>
      </c>
      <c r="L180" s="45">
        <v>0</v>
      </c>
      <c r="M180" s="45">
        <v>5.8972218180048941E-3</v>
      </c>
      <c r="N180" s="45">
        <v>6.9896900695467501E-3</v>
      </c>
      <c r="O180" s="45">
        <v>4.4748190480303762E-4</v>
      </c>
      <c r="P180" s="45">
        <v>4.7816573524885442E-2</v>
      </c>
      <c r="Q180" s="45">
        <v>6.7207763449417257E-4</v>
      </c>
      <c r="R180" s="45">
        <v>4.1712086780911761E-3</v>
      </c>
      <c r="S180" s="45">
        <v>0.10982312112334114</v>
      </c>
    </row>
    <row r="181" spans="1:19">
      <c r="A181" s="88" t="s">
        <v>282</v>
      </c>
      <c r="B181" s="69" t="s">
        <v>221</v>
      </c>
      <c r="C181" s="45">
        <v>3.4771713750436639E-5</v>
      </c>
      <c r="D181" s="45">
        <v>2.9828131019016269E-4</v>
      </c>
      <c r="E181" s="45">
        <v>2.3326755477837136E-3</v>
      </c>
      <c r="F181" s="45">
        <v>1.1855452000045119E-2</v>
      </c>
      <c r="G181" s="45">
        <v>4.1680672225368198E-3</v>
      </c>
      <c r="H181" s="45">
        <v>0</v>
      </c>
      <c r="I181" s="45">
        <v>5.7212016905416885E-4</v>
      </c>
      <c r="J181" s="45">
        <v>3.4209907713155685E-2</v>
      </c>
      <c r="K181" s="45">
        <v>0</v>
      </c>
      <c r="L181" s="45">
        <v>0</v>
      </c>
      <c r="M181" s="45">
        <v>9.6087264409758788E-3</v>
      </c>
      <c r="N181" s="45">
        <v>1.6161345497485158E-3</v>
      </c>
      <c r="O181" s="45">
        <v>4.8004799974705747E-3</v>
      </c>
      <c r="P181" s="45">
        <v>1.4758277765571037E-2</v>
      </c>
      <c r="Q181" s="45">
        <v>1.919628056205025E-2</v>
      </c>
      <c r="R181" s="45">
        <v>3.0287303218612394E-4</v>
      </c>
      <c r="S181" s="45">
        <v>0.10375404802451271</v>
      </c>
    </row>
    <row r="182" spans="1:19">
      <c r="A182" s="88" t="s">
        <v>282</v>
      </c>
      <c r="B182" s="69" t="s">
        <v>222</v>
      </c>
      <c r="C182" s="45">
        <v>1.3992510789455626E-3</v>
      </c>
      <c r="D182" s="45">
        <v>0</v>
      </c>
      <c r="E182" s="45">
        <v>4.5675299265151015E-3</v>
      </c>
      <c r="F182" s="45">
        <v>1.1319608142557058E-4</v>
      </c>
      <c r="G182" s="45">
        <v>0</v>
      </c>
      <c r="H182" s="45">
        <v>0</v>
      </c>
      <c r="I182" s="45">
        <v>5.2924685332450538E-3</v>
      </c>
      <c r="J182" s="45">
        <v>4.5540289649104171E-3</v>
      </c>
      <c r="K182" s="45">
        <v>1.2151579542827307E-3</v>
      </c>
      <c r="L182" s="45">
        <v>0</v>
      </c>
      <c r="M182" s="45">
        <v>5.1699509606892846E-3</v>
      </c>
      <c r="N182" s="45">
        <v>6.4562328481976294E-4</v>
      </c>
      <c r="O182" s="45">
        <v>2.9372257800419632E-5</v>
      </c>
      <c r="P182" s="45">
        <v>1.7643907136944748E-2</v>
      </c>
      <c r="Q182" s="45">
        <v>1.9689485699547538E-2</v>
      </c>
      <c r="R182" s="45">
        <v>5.6072241327020933E-4</v>
      </c>
      <c r="S182" s="45">
        <v>6.08806942923934E-2</v>
      </c>
    </row>
    <row r="183" spans="1:19">
      <c r="A183" s="88" t="s">
        <v>282</v>
      </c>
      <c r="B183" s="69" t="s">
        <v>223</v>
      </c>
      <c r="C183" s="45">
        <v>0</v>
      </c>
      <c r="D183" s="45">
        <v>0</v>
      </c>
      <c r="E183" s="45">
        <v>0</v>
      </c>
      <c r="F183" s="45">
        <v>0</v>
      </c>
      <c r="G183" s="45">
        <v>0</v>
      </c>
      <c r="H183" s="45">
        <v>0</v>
      </c>
      <c r="I183" s="45">
        <v>0</v>
      </c>
      <c r="J183" s="45">
        <v>0</v>
      </c>
      <c r="K183" s="45">
        <v>6.2351036317374042E-3</v>
      </c>
      <c r="L183" s="45">
        <v>1.4728420291234556E-3</v>
      </c>
      <c r="M183" s="45">
        <v>6.6724342146340376E-4</v>
      </c>
      <c r="N183" s="45">
        <v>4.51662433640454E-3</v>
      </c>
      <c r="O183" s="45">
        <v>2.2953926102076139E-6</v>
      </c>
      <c r="P183" s="45">
        <v>7.5566230963932668E-3</v>
      </c>
      <c r="Q183" s="45">
        <v>3.6984157987252075E-5</v>
      </c>
      <c r="R183" s="45">
        <v>4.3639522333691616E-3</v>
      </c>
      <c r="S183" s="45">
        <v>2.4851668299092466E-2</v>
      </c>
    </row>
    <row r="184" spans="1:19">
      <c r="A184" s="88" t="s">
        <v>282</v>
      </c>
      <c r="B184" s="69" t="s">
        <v>224</v>
      </c>
      <c r="C184" s="45">
        <v>0</v>
      </c>
      <c r="D184" s="45">
        <v>0</v>
      </c>
      <c r="E184" s="45">
        <v>0</v>
      </c>
      <c r="F184" s="45">
        <v>0</v>
      </c>
      <c r="G184" s="45">
        <v>0</v>
      </c>
      <c r="H184" s="45">
        <v>0</v>
      </c>
      <c r="I184" s="45">
        <v>4.0104347392655448E-5</v>
      </c>
      <c r="J184" s="45">
        <v>0</v>
      </c>
      <c r="K184" s="45">
        <v>1.083606556425698E-3</v>
      </c>
      <c r="L184" s="45">
        <v>5.9124918548292271E-4</v>
      </c>
      <c r="M184" s="45">
        <v>4.5940822013257332E-5</v>
      </c>
      <c r="N184" s="45">
        <v>6.8976659246544614E-6</v>
      </c>
      <c r="O184" s="45">
        <v>1.2712100756662181E-4</v>
      </c>
      <c r="P184" s="45">
        <v>2.6265154339455421E-4</v>
      </c>
      <c r="Q184" s="45">
        <v>9.7112530692555765E-6</v>
      </c>
      <c r="R184" s="45">
        <v>5.8761008858709829E-7</v>
      </c>
      <c r="S184" s="45">
        <v>2.1678699913678656E-3</v>
      </c>
    </row>
    <row r="185" spans="1:19">
      <c r="A185" s="88" t="s">
        <v>282</v>
      </c>
      <c r="B185" s="69" t="s">
        <v>225</v>
      </c>
      <c r="C185" s="45">
        <v>0</v>
      </c>
      <c r="D185" s="45">
        <v>0</v>
      </c>
      <c r="E185" s="45">
        <v>0</v>
      </c>
      <c r="F185" s="45">
        <v>0</v>
      </c>
      <c r="G185" s="45">
        <v>0</v>
      </c>
      <c r="H185" s="45">
        <v>0</v>
      </c>
      <c r="I185" s="45">
        <v>0</v>
      </c>
      <c r="J185" s="45">
        <v>0</v>
      </c>
      <c r="K185" s="45">
        <v>0</v>
      </c>
      <c r="L185" s="45">
        <v>0</v>
      </c>
      <c r="M185" s="45">
        <v>0</v>
      </c>
      <c r="N185" s="45">
        <v>0</v>
      </c>
      <c r="O185" s="45">
        <v>0</v>
      </c>
      <c r="P185" s="45">
        <v>8.3932592218616264E-6</v>
      </c>
      <c r="Q185" s="45">
        <v>0</v>
      </c>
      <c r="R185" s="45">
        <v>3.7593410695535567E-7</v>
      </c>
      <c r="S185" s="45">
        <v>8.7691933288169821E-6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0.12622498644006572</v>
      </c>
      <c r="D10" s="45">
        <v>0.20107130671877077</v>
      </c>
      <c r="E10" s="45">
        <v>0.21498416202065199</v>
      </c>
      <c r="F10" s="45">
        <v>4.1818053031592184</v>
      </c>
      <c r="G10" s="45">
        <v>1.0099620081398306</v>
      </c>
      <c r="H10" s="45">
        <v>2.9677346908994155E-2</v>
      </c>
      <c r="I10" s="45">
        <v>0.28749300438888276</v>
      </c>
      <c r="J10" s="45">
        <v>8.9120343757421935E-2</v>
      </c>
      <c r="K10" s="45">
        <v>0.10664403169324818</v>
      </c>
      <c r="L10" s="45">
        <v>4.4409547328871986</v>
      </c>
      <c r="M10" s="45">
        <v>1.2901399773123248</v>
      </c>
      <c r="N10" s="45">
        <v>0.81313618815193123</v>
      </c>
      <c r="O10" s="45">
        <v>8.4493797621708527E-2</v>
      </c>
      <c r="P10" s="45">
        <v>2.1371148047276867</v>
      </c>
      <c r="Q10" s="45">
        <v>0.10538682170656104</v>
      </c>
      <c r="R10" s="45">
        <v>0.7206320136469393</v>
      </c>
      <c r="S10" s="45">
        <v>15.838840829281438</v>
      </c>
    </row>
    <row r="11" spans="1:20">
      <c r="A11" s="88" t="s">
        <v>282</v>
      </c>
      <c r="B11" s="89" t="s">
        <v>50</v>
      </c>
      <c r="C11" s="45">
        <v>0</v>
      </c>
      <c r="D11" s="45">
        <v>0</v>
      </c>
      <c r="E11" s="45">
        <v>0</v>
      </c>
      <c r="F11" s="45">
        <v>0.23161059486300228</v>
      </c>
      <c r="G11" s="45">
        <v>0</v>
      </c>
      <c r="H11" s="45">
        <v>0</v>
      </c>
      <c r="I11" s="45">
        <v>0</v>
      </c>
      <c r="J11" s="45">
        <v>0</v>
      </c>
      <c r="K11" s="45">
        <v>0</v>
      </c>
      <c r="L11" s="45">
        <v>0</v>
      </c>
      <c r="M11" s="45">
        <v>0</v>
      </c>
      <c r="N11" s="45">
        <v>0</v>
      </c>
      <c r="O11" s="45">
        <v>0</v>
      </c>
      <c r="P11" s="45">
        <v>2.2216706143529663E-4</v>
      </c>
      <c r="Q11" s="45">
        <v>0</v>
      </c>
      <c r="R11" s="45">
        <v>5.2865545363705913E-2</v>
      </c>
      <c r="S11" s="45">
        <v>0.28469830728814216</v>
      </c>
    </row>
    <row r="12" spans="1:20">
      <c r="A12" s="88" t="s">
        <v>282</v>
      </c>
      <c r="B12" s="89" t="s">
        <v>51</v>
      </c>
      <c r="C12" s="45">
        <v>0</v>
      </c>
      <c r="D12" s="45">
        <v>0</v>
      </c>
      <c r="E12" s="45">
        <v>0</v>
      </c>
      <c r="F12" s="45">
        <v>0</v>
      </c>
      <c r="G12" s="45">
        <v>0</v>
      </c>
      <c r="H12" s="45">
        <v>0</v>
      </c>
      <c r="I12" s="45">
        <v>2.6582953376106944E-3</v>
      </c>
      <c r="J12" s="45">
        <v>0</v>
      </c>
      <c r="K12" s="45">
        <v>0</v>
      </c>
      <c r="L12" s="45">
        <v>0</v>
      </c>
      <c r="M12" s="45">
        <v>1.1662864748531732E-3</v>
      </c>
      <c r="N12" s="45">
        <v>0</v>
      </c>
      <c r="O12" s="45">
        <v>0</v>
      </c>
      <c r="P12" s="45">
        <v>2.515378472387475E-4</v>
      </c>
      <c r="Q12" s="45">
        <v>3.8583958234339466E-3</v>
      </c>
      <c r="R12" s="45">
        <v>0</v>
      </c>
      <c r="S12" s="45">
        <v>7.93451548313584E-3</v>
      </c>
    </row>
    <row r="13" spans="1:20">
      <c r="A13" s="88" t="s">
        <v>282</v>
      </c>
      <c r="B13" s="89" t="s">
        <v>52</v>
      </c>
      <c r="C13" s="45">
        <v>0</v>
      </c>
      <c r="D13" s="45">
        <v>0</v>
      </c>
      <c r="E13" s="45">
        <v>0</v>
      </c>
      <c r="F13" s="45">
        <v>0</v>
      </c>
      <c r="G13" s="45">
        <v>0</v>
      </c>
      <c r="H13" s="45">
        <v>0</v>
      </c>
      <c r="I13" s="45">
        <v>0</v>
      </c>
      <c r="J13" s="45">
        <v>0</v>
      </c>
      <c r="K13" s="45">
        <v>0</v>
      </c>
      <c r="L13" s="45">
        <v>0</v>
      </c>
      <c r="M13" s="45">
        <v>0</v>
      </c>
      <c r="N13" s="45">
        <v>0</v>
      </c>
      <c r="O13" s="45">
        <v>0</v>
      </c>
      <c r="P13" s="45">
        <v>9.2769266241607973E-3</v>
      </c>
      <c r="Q13" s="45">
        <v>0</v>
      </c>
      <c r="R13" s="45">
        <v>1.0466404924081019E-5</v>
      </c>
      <c r="S13" s="45">
        <v>9.287393029083546E-3</v>
      </c>
    </row>
    <row r="14" spans="1:20">
      <c r="A14" s="88" t="s">
        <v>282</v>
      </c>
      <c r="B14" s="89" t="s">
        <v>53</v>
      </c>
      <c r="C14" s="45">
        <v>0</v>
      </c>
      <c r="D14" s="45">
        <v>0</v>
      </c>
      <c r="E14" s="45">
        <v>0</v>
      </c>
      <c r="F14" s="45">
        <v>0</v>
      </c>
      <c r="G14" s="45">
        <v>0</v>
      </c>
      <c r="H14" s="45">
        <v>0</v>
      </c>
      <c r="I14" s="45">
        <v>0</v>
      </c>
      <c r="J14" s="45">
        <v>0</v>
      </c>
      <c r="K14" s="45">
        <v>0</v>
      </c>
      <c r="L14" s="45">
        <v>0</v>
      </c>
      <c r="M14" s="45">
        <v>8.9983505058279789E-3</v>
      </c>
      <c r="N14" s="45">
        <v>0</v>
      </c>
      <c r="O14" s="45">
        <v>0</v>
      </c>
      <c r="P14" s="45">
        <v>6.4473408091867856E-2</v>
      </c>
      <c r="Q14" s="45">
        <v>0</v>
      </c>
      <c r="R14" s="45">
        <v>0</v>
      </c>
      <c r="S14" s="45">
        <v>7.3471758597698056E-2</v>
      </c>
    </row>
    <row r="15" spans="1:20">
      <c r="A15" s="88" t="s">
        <v>282</v>
      </c>
      <c r="B15" s="89" t="s">
        <v>54</v>
      </c>
      <c r="C15" s="45">
        <v>0</v>
      </c>
      <c r="D15" s="45">
        <v>0</v>
      </c>
      <c r="E15" s="45">
        <v>0</v>
      </c>
      <c r="F15" s="45">
        <v>0</v>
      </c>
      <c r="G15" s="45">
        <v>0</v>
      </c>
      <c r="H15" s="45">
        <v>0</v>
      </c>
      <c r="I15" s="45">
        <v>0</v>
      </c>
      <c r="J15" s="45">
        <v>0</v>
      </c>
      <c r="K15" s="45">
        <v>0</v>
      </c>
      <c r="L15" s="45">
        <v>0</v>
      </c>
      <c r="M15" s="45">
        <v>0</v>
      </c>
      <c r="N15" s="45">
        <v>0</v>
      </c>
      <c r="O15" s="45">
        <v>0</v>
      </c>
      <c r="P15" s="45">
        <v>0</v>
      </c>
      <c r="Q15" s="45">
        <v>4.0196169460243736E-5</v>
      </c>
      <c r="R15" s="45">
        <v>0</v>
      </c>
      <c r="S15" s="45">
        <v>4.0196169457829001E-5</v>
      </c>
    </row>
    <row r="16" spans="1:20">
      <c r="A16" s="88" t="s">
        <v>282</v>
      </c>
      <c r="B16" s="89" t="s">
        <v>55</v>
      </c>
      <c r="C16" s="45">
        <v>0</v>
      </c>
      <c r="D16" s="45">
        <v>0</v>
      </c>
      <c r="E16" s="45">
        <v>0</v>
      </c>
      <c r="F16" s="45">
        <v>0</v>
      </c>
      <c r="G16" s="45">
        <v>0</v>
      </c>
      <c r="H16" s="45">
        <v>0</v>
      </c>
      <c r="I16" s="45">
        <v>0</v>
      </c>
      <c r="J16" s="45">
        <v>0</v>
      </c>
      <c r="K16" s="45">
        <v>0</v>
      </c>
      <c r="L16" s="45">
        <v>2.5394962463842319E-2</v>
      </c>
      <c r="M16" s="45">
        <v>8.8919433860690233E-5</v>
      </c>
      <c r="N16" s="45">
        <v>0</v>
      </c>
      <c r="O16" s="45">
        <v>0</v>
      </c>
      <c r="P16" s="45">
        <v>3.229658459349416E-4</v>
      </c>
      <c r="Q16" s="45">
        <v>0</v>
      </c>
      <c r="R16" s="45">
        <v>1.5845325993707249E-2</v>
      </c>
      <c r="S16" s="45">
        <v>4.1652173737347198E-2</v>
      </c>
    </row>
    <row r="17" spans="1:19">
      <c r="A17" s="88" t="s">
        <v>282</v>
      </c>
      <c r="B17" s="89" t="s">
        <v>56</v>
      </c>
      <c r="C17" s="45">
        <v>0</v>
      </c>
      <c r="D17" s="45">
        <v>0</v>
      </c>
      <c r="E17" s="45">
        <v>0</v>
      </c>
      <c r="F17" s="45">
        <v>0</v>
      </c>
      <c r="G17" s="45">
        <v>0</v>
      </c>
      <c r="H17" s="45">
        <v>0</v>
      </c>
      <c r="I17" s="45">
        <v>0</v>
      </c>
      <c r="J17" s="45">
        <v>0</v>
      </c>
      <c r="K17" s="45">
        <v>0</v>
      </c>
      <c r="L17" s="45">
        <v>0</v>
      </c>
      <c r="M17" s="45">
        <v>2.3356779851360088E-3</v>
      </c>
      <c r="N17" s="45">
        <v>3.2811713995171132E-3</v>
      </c>
      <c r="O17" s="45">
        <v>0</v>
      </c>
      <c r="P17" s="45">
        <v>2.1876689032478858E-2</v>
      </c>
      <c r="Q17" s="45">
        <v>0</v>
      </c>
      <c r="R17" s="45">
        <v>0</v>
      </c>
      <c r="S17" s="45">
        <v>2.7493538417129315E-2</v>
      </c>
    </row>
    <row r="18" spans="1:19">
      <c r="A18" s="88" t="s">
        <v>282</v>
      </c>
      <c r="B18" s="89" t="s">
        <v>57</v>
      </c>
      <c r="C18" s="45">
        <v>0</v>
      </c>
      <c r="D18" s="45">
        <v>0</v>
      </c>
      <c r="E18" s="45">
        <v>0</v>
      </c>
      <c r="F18" s="45">
        <v>0</v>
      </c>
      <c r="G18" s="45">
        <v>0</v>
      </c>
      <c r="H18" s="45">
        <v>0</v>
      </c>
      <c r="I18" s="45">
        <v>0</v>
      </c>
      <c r="J18" s="45">
        <v>0</v>
      </c>
      <c r="K18" s="45">
        <v>0</v>
      </c>
      <c r="L18" s="45">
        <v>0</v>
      </c>
      <c r="M18" s="45">
        <v>9.0537480317682828E-3</v>
      </c>
      <c r="N18" s="45">
        <v>3.5889000077693467E-4</v>
      </c>
      <c r="O18" s="45">
        <v>0</v>
      </c>
      <c r="P18" s="45">
        <v>1.049400569572656E-2</v>
      </c>
      <c r="Q18" s="45">
        <v>0</v>
      </c>
      <c r="R18" s="45">
        <v>0</v>
      </c>
      <c r="S18" s="45">
        <v>1.990664372827311E-2</v>
      </c>
    </row>
    <row r="19" spans="1:19">
      <c r="A19" s="88" t="s">
        <v>282</v>
      </c>
      <c r="B19" s="89" t="s">
        <v>58</v>
      </c>
      <c r="C19" s="45">
        <v>0</v>
      </c>
      <c r="D19" s="45">
        <v>0</v>
      </c>
      <c r="E19" s="45">
        <v>0</v>
      </c>
      <c r="F19" s="45">
        <v>0</v>
      </c>
      <c r="G19" s="45">
        <v>0</v>
      </c>
      <c r="H19" s="45">
        <v>0</v>
      </c>
      <c r="I19" s="45">
        <v>0</v>
      </c>
      <c r="J19" s="45">
        <v>0</v>
      </c>
      <c r="K19" s="45">
        <v>0</v>
      </c>
      <c r="L19" s="45">
        <v>0</v>
      </c>
      <c r="M19" s="45">
        <v>1.734850003636268E-4</v>
      </c>
      <c r="N19" s="45">
        <v>2.1147505342433703E-6</v>
      </c>
      <c r="O19" s="45">
        <v>1.143567159947706E-3</v>
      </c>
      <c r="P19" s="45">
        <v>1.8144072112447063E-4</v>
      </c>
      <c r="Q19" s="45">
        <v>0</v>
      </c>
      <c r="R19" s="45">
        <v>0</v>
      </c>
      <c r="S19" s="45">
        <v>1.5006076319714623E-3</v>
      </c>
    </row>
    <row r="20" spans="1:19">
      <c r="A20" s="88" t="s">
        <v>282</v>
      </c>
      <c r="B20" s="89" t="s">
        <v>59</v>
      </c>
      <c r="C20" s="45">
        <v>0</v>
      </c>
      <c r="D20" s="45">
        <v>0</v>
      </c>
      <c r="E20" s="45">
        <v>0</v>
      </c>
      <c r="F20" s="45">
        <v>0</v>
      </c>
      <c r="G20" s="45">
        <v>0</v>
      </c>
      <c r="H20" s="45">
        <v>0</v>
      </c>
      <c r="I20" s="45">
        <v>0</v>
      </c>
      <c r="J20" s="45">
        <v>0</v>
      </c>
      <c r="K20" s="45">
        <v>0</v>
      </c>
      <c r="L20" s="45">
        <v>0.78750578589641318</v>
      </c>
      <c r="M20" s="45">
        <v>6.7520945059573734E-6</v>
      </c>
      <c r="N20" s="45">
        <v>3.6862390819236701E-4</v>
      </c>
      <c r="O20" s="45">
        <v>4.1345669532386053E-5</v>
      </c>
      <c r="P20" s="45">
        <v>2.7050343481471728E-4</v>
      </c>
      <c r="Q20" s="45">
        <v>1.8182335921435033E-5</v>
      </c>
      <c r="R20" s="45">
        <v>3.6150984384963891E-4</v>
      </c>
      <c r="S20" s="45">
        <v>0.78857270318323458</v>
      </c>
    </row>
    <row r="21" spans="1:19">
      <c r="A21" s="88" t="s">
        <v>282</v>
      </c>
      <c r="B21" s="89" t="s">
        <v>60</v>
      </c>
      <c r="C21" s="45">
        <v>0</v>
      </c>
      <c r="D21" s="45">
        <v>0</v>
      </c>
      <c r="E21" s="45">
        <v>0</v>
      </c>
      <c r="F21" s="45">
        <v>2.0000945414695437E-3</v>
      </c>
      <c r="G21" s="45">
        <v>5.3609910862728372E-2</v>
      </c>
      <c r="H21" s="45">
        <v>0</v>
      </c>
      <c r="I21" s="45">
        <v>0</v>
      </c>
      <c r="J21" s="45">
        <v>0</v>
      </c>
      <c r="K21" s="45">
        <v>0</v>
      </c>
      <c r="L21" s="45">
        <v>0</v>
      </c>
      <c r="M21" s="45">
        <v>8.3385206314918747E-2</v>
      </c>
      <c r="N21" s="45">
        <v>2.3732129871079088E-4</v>
      </c>
      <c r="O21" s="45">
        <v>0</v>
      </c>
      <c r="P21" s="45">
        <v>0</v>
      </c>
      <c r="Q21" s="45">
        <v>0</v>
      </c>
      <c r="R21" s="45">
        <v>1.4810101411910637E-7</v>
      </c>
      <c r="S21" s="45">
        <v>0.13923268111883758</v>
      </c>
    </row>
    <row r="22" spans="1:19">
      <c r="A22" s="88" t="s">
        <v>282</v>
      </c>
      <c r="B22" s="89" t="s">
        <v>61</v>
      </c>
      <c r="C22" s="45">
        <v>0</v>
      </c>
      <c r="D22" s="45">
        <v>0</v>
      </c>
      <c r="E22" s="45">
        <v>0</v>
      </c>
      <c r="F22" s="45">
        <v>3.8814184408764163E-4</v>
      </c>
      <c r="G22" s="45">
        <v>0</v>
      </c>
      <c r="H22" s="45">
        <v>0</v>
      </c>
      <c r="I22" s="45">
        <v>0</v>
      </c>
      <c r="J22" s="45">
        <v>0</v>
      </c>
      <c r="K22" s="45">
        <v>0</v>
      </c>
      <c r="L22" s="45">
        <v>0</v>
      </c>
      <c r="M22" s="45">
        <v>1.3321737510119114E-4</v>
      </c>
      <c r="N22" s="45">
        <v>3.9720561394370524E-2</v>
      </c>
      <c r="O22" s="45">
        <v>0</v>
      </c>
      <c r="P22" s="45">
        <v>8.8696476126256751E-2</v>
      </c>
      <c r="Q22" s="45">
        <v>0</v>
      </c>
      <c r="R22" s="45">
        <v>4.3746699511026499E-2</v>
      </c>
      <c r="S22" s="45">
        <v>0.1726850962508415</v>
      </c>
    </row>
    <row r="23" spans="1:19">
      <c r="A23" s="88" t="s">
        <v>282</v>
      </c>
      <c r="B23" s="89" t="s">
        <v>62</v>
      </c>
      <c r="C23" s="45">
        <v>0</v>
      </c>
      <c r="D23" s="45">
        <v>0</v>
      </c>
      <c r="E23" s="45">
        <v>0</v>
      </c>
      <c r="F23" s="45">
        <v>0</v>
      </c>
      <c r="G23" s="45">
        <v>0</v>
      </c>
      <c r="H23" s="45">
        <v>0</v>
      </c>
      <c r="I23" s="45">
        <v>0</v>
      </c>
      <c r="J23" s="45">
        <v>0</v>
      </c>
      <c r="K23" s="45">
        <v>0</v>
      </c>
      <c r="L23" s="45">
        <v>0</v>
      </c>
      <c r="M23" s="45">
        <v>5.4551136575236026E-3</v>
      </c>
      <c r="N23" s="45">
        <v>6.2604767996596866E-3</v>
      </c>
      <c r="O23" s="45">
        <v>1.1115888042683847E-3</v>
      </c>
      <c r="P23" s="45">
        <v>0</v>
      </c>
      <c r="Q23" s="45">
        <v>0</v>
      </c>
      <c r="R23" s="45">
        <v>0</v>
      </c>
      <c r="S23" s="45">
        <v>1.2827179261449828E-2</v>
      </c>
    </row>
    <row r="24" spans="1:19">
      <c r="A24" s="88" t="s">
        <v>282</v>
      </c>
      <c r="B24" s="89" t="s">
        <v>63</v>
      </c>
      <c r="C24" s="45">
        <v>0</v>
      </c>
      <c r="D24" s="45">
        <v>0</v>
      </c>
      <c r="E24" s="45">
        <v>0</v>
      </c>
      <c r="F24" s="45">
        <v>0</v>
      </c>
      <c r="G24" s="45">
        <v>0</v>
      </c>
      <c r="H24" s="45">
        <v>0</v>
      </c>
      <c r="I24" s="45">
        <v>0</v>
      </c>
      <c r="J24" s="45">
        <v>0</v>
      </c>
      <c r="K24" s="45">
        <v>0</v>
      </c>
      <c r="L24" s="45">
        <v>0</v>
      </c>
      <c r="M24" s="45">
        <v>0</v>
      </c>
      <c r="N24" s="45">
        <v>0</v>
      </c>
      <c r="O24" s="45">
        <v>0</v>
      </c>
      <c r="P24" s="45">
        <v>1.7851298955741779E-2</v>
      </c>
      <c r="Q24" s="45">
        <v>0</v>
      </c>
      <c r="R24" s="45">
        <v>0</v>
      </c>
      <c r="S24" s="45">
        <v>1.7851298955743999E-2</v>
      </c>
    </row>
    <row r="25" spans="1:19">
      <c r="A25" s="88" t="s">
        <v>282</v>
      </c>
      <c r="B25" s="89" t="s">
        <v>64</v>
      </c>
      <c r="C25" s="45">
        <v>0</v>
      </c>
      <c r="D25" s="45">
        <v>0</v>
      </c>
      <c r="E25" s="45">
        <v>0</v>
      </c>
      <c r="F25" s="45">
        <v>0</v>
      </c>
      <c r="G25" s="45">
        <v>0</v>
      </c>
      <c r="H25" s="45">
        <v>0</v>
      </c>
      <c r="I25" s="45">
        <v>0</v>
      </c>
      <c r="J25" s="45">
        <v>0</v>
      </c>
      <c r="K25" s="45">
        <v>0</v>
      </c>
      <c r="L25" s="45">
        <v>0</v>
      </c>
      <c r="M25" s="45">
        <v>1.614934280952518E-2</v>
      </c>
      <c r="N25" s="45">
        <v>3.276139814369694E-3</v>
      </c>
      <c r="O25" s="45">
        <v>0</v>
      </c>
      <c r="P25" s="45">
        <v>4.5264414684234033E-3</v>
      </c>
      <c r="Q25" s="45">
        <v>3.3410327873739654E-5</v>
      </c>
      <c r="R25" s="45">
        <v>0</v>
      </c>
      <c r="S25" s="45">
        <v>2.398533442018902E-2</v>
      </c>
    </row>
    <row r="26" spans="1:19">
      <c r="A26" s="88" t="s">
        <v>282</v>
      </c>
      <c r="B26" s="89" t="s">
        <v>65</v>
      </c>
      <c r="C26" s="45">
        <v>0</v>
      </c>
      <c r="D26" s="45">
        <v>0</v>
      </c>
      <c r="E26" s="45">
        <v>0</v>
      </c>
      <c r="F26" s="45">
        <v>0</v>
      </c>
      <c r="G26" s="45">
        <v>0</v>
      </c>
      <c r="H26" s="45">
        <v>0</v>
      </c>
      <c r="I26" s="45">
        <v>0</v>
      </c>
      <c r="J26" s="45">
        <v>0</v>
      </c>
      <c r="K26" s="45">
        <v>0</v>
      </c>
      <c r="L26" s="45">
        <v>0</v>
      </c>
      <c r="M26" s="45">
        <v>0</v>
      </c>
      <c r="N26" s="45">
        <v>0</v>
      </c>
      <c r="O26" s="45">
        <v>0</v>
      </c>
      <c r="P26" s="45">
        <v>3.4836643324487326E-4</v>
      </c>
      <c r="Q26" s="45">
        <v>3.0715528261610059E-4</v>
      </c>
      <c r="R26" s="45">
        <v>4.8865080552840112E-4</v>
      </c>
      <c r="S26" s="45">
        <v>1.1441725213927612E-3</v>
      </c>
    </row>
    <row r="27" spans="1:19">
      <c r="A27" s="88" t="s">
        <v>282</v>
      </c>
      <c r="B27" s="89" t="s">
        <v>66</v>
      </c>
      <c r="C27" s="45">
        <v>0</v>
      </c>
      <c r="D27" s="45">
        <v>0</v>
      </c>
      <c r="E27" s="45">
        <v>0</v>
      </c>
      <c r="F27" s="45">
        <v>0</v>
      </c>
      <c r="G27" s="45">
        <v>0</v>
      </c>
      <c r="H27" s="45">
        <v>0</v>
      </c>
      <c r="I27" s="45">
        <v>2.706853869071657E-4</v>
      </c>
      <c r="J27" s="45">
        <v>0</v>
      </c>
      <c r="K27" s="45">
        <v>0</v>
      </c>
      <c r="L27" s="45">
        <v>0</v>
      </c>
      <c r="M27" s="45">
        <v>1.8228428485499437E-2</v>
      </c>
      <c r="N27" s="45">
        <v>0</v>
      </c>
      <c r="O27" s="45">
        <v>0</v>
      </c>
      <c r="P27" s="45">
        <v>0</v>
      </c>
      <c r="Q27" s="45">
        <v>0</v>
      </c>
      <c r="R27" s="45">
        <v>0</v>
      </c>
      <c r="S27" s="45">
        <v>1.8499113872405104E-2</v>
      </c>
    </row>
    <row r="28" spans="1:19">
      <c r="A28" s="88" t="s">
        <v>282</v>
      </c>
      <c r="B28" s="89" t="s">
        <v>67</v>
      </c>
      <c r="C28" s="45">
        <v>0</v>
      </c>
      <c r="D28" s="45">
        <v>0</v>
      </c>
      <c r="E28" s="45">
        <v>2.6005346692725584E-2</v>
      </c>
      <c r="F28" s="45">
        <v>0</v>
      </c>
      <c r="G28" s="45">
        <v>0.473610300643029</v>
      </c>
      <c r="H28" s="45">
        <v>0</v>
      </c>
      <c r="I28" s="45">
        <v>0</v>
      </c>
      <c r="J28" s="45">
        <v>0</v>
      </c>
      <c r="K28" s="45">
        <v>0</v>
      </c>
      <c r="L28" s="45">
        <v>0</v>
      </c>
      <c r="M28" s="45">
        <v>0</v>
      </c>
      <c r="N28" s="45">
        <v>0</v>
      </c>
      <c r="O28" s="45">
        <v>5.0687378095895075E-2</v>
      </c>
      <c r="P28" s="45">
        <v>3.0233869453422102E-4</v>
      </c>
      <c r="Q28" s="45">
        <v>0</v>
      </c>
      <c r="R28" s="45">
        <v>1.2936071973729035E-2</v>
      </c>
      <c r="S28" s="45">
        <v>0.56354143609991425</v>
      </c>
    </row>
    <row r="29" spans="1:19">
      <c r="A29" s="88" t="s">
        <v>282</v>
      </c>
      <c r="B29" s="89" t="s">
        <v>68</v>
      </c>
      <c r="C29" s="45">
        <v>0</v>
      </c>
      <c r="D29" s="45">
        <v>0</v>
      </c>
      <c r="E29" s="45">
        <v>0</v>
      </c>
      <c r="F29" s="45">
        <v>0</v>
      </c>
      <c r="G29" s="45">
        <v>0</v>
      </c>
      <c r="H29" s="45">
        <v>0</v>
      </c>
      <c r="I29" s="45">
        <v>0</v>
      </c>
      <c r="J29" s="45">
        <v>0</v>
      </c>
      <c r="K29" s="45">
        <v>2.6826204568346085E-2</v>
      </c>
      <c r="L29" s="45">
        <v>0</v>
      </c>
      <c r="M29" s="45">
        <v>0</v>
      </c>
      <c r="N29" s="45">
        <v>3.8054192213967664E-3</v>
      </c>
      <c r="O29" s="45">
        <v>8.1151374635101969E-3</v>
      </c>
      <c r="P29" s="45">
        <v>1.3334151867949728E-4</v>
      </c>
      <c r="Q29" s="45">
        <v>0</v>
      </c>
      <c r="R29" s="45">
        <v>3.7456273072820068E-3</v>
      </c>
      <c r="S29" s="45">
        <v>4.2625730079215884E-2</v>
      </c>
    </row>
    <row r="30" spans="1:19">
      <c r="A30" s="88" t="s">
        <v>282</v>
      </c>
      <c r="B30" s="89" t="s">
        <v>69</v>
      </c>
      <c r="C30" s="45">
        <v>0</v>
      </c>
      <c r="D30" s="45">
        <v>0</v>
      </c>
      <c r="E30" s="45">
        <v>0</v>
      </c>
      <c r="F30" s="45">
        <v>0</v>
      </c>
      <c r="G30" s="45">
        <v>0</v>
      </c>
      <c r="H30" s="45">
        <v>0</v>
      </c>
      <c r="I30" s="45">
        <v>0</v>
      </c>
      <c r="J30" s="45">
        <v>0</v>
      </c>
      <c r="K30" s="45">
        <v>0</v>
      </c>
      <c r="L30" s="45">
        <v>0</v>
      </c>
      <c r="M30" s="45">
        <v>0</v>
      </c>
      <c r="N30" s="45">
        <v>0</v>
      </c>
      <c r="O30" s="45">
        <v>0</v>
      </c>
      <c r="P30" s="45">
        <v>3.8565013726955311E-2</v>
      </c>
      <c r="Q30" s="45">
        <v>0</v>
      </c>
      <c r="R30" s="45">
        <v>0</v>
      </c>
      <c r="S30" s="45">
        <v>3.8565013726955755E-2</v>
      </c>
    </row>
    <row r="31" spans="1:19">
      <c r="A31" s="88" t="s">
        <v>282</v>
      </c>
      <c r="B31" s="89" t="s">
        <v>70</v>
      </c>
      <c r="C31" s="45">
        <v>0</v>
      </c>
      <c r="D31" s="45">
        <v>0</v>
      </c>
      <c r="E31" s="45">
        <v>0</v>
      </c>
      <c r="F31" s="45">
        <v>0</v>
      </c>
      <c r="G31" s="45">
        <v>0</v>
      </c>
      <c r="H31" s="45">
        <v>0</v>
      </c>
      <c r="I31" s="45">
        <v>0</v>
      </c>
      <c r="J31" s="45">
        <v>0</v>
      </c>
      <c r="K31" s="45">
        <v>0</v>
      </c>
      <c r="L31" s="45">
        <v>0</v>
      </c>
      <c r="M31" s="45">
        <v>0</v>
      </c>
      <c r="N31" s="45">
        <v>0</v>
      </c>
      <c r="O31" s="45">
        <v>0</v>
      </c>
      <c r="P31" s="45">
        <v>1.03824584930301E-4</v>
      </c>
      <c r="Q31" s="45">
        <v>5.6095211465956307E-4</v>
      </c>
      <c r="R31" s="45">
        <v>0</v>
      </c>
      <c r="S31" s="45">
        <v>6.6477669958686647E-4</v>
      </c>
    </row>
    <row r="32" spans="1:19">
      <c r="A32" s="88" t="s">
        <v>282</v>
      </c>
      <c r="B32" s="89" t="s">
        <v>71</v>
      </c>
      <c r="C32" s="45">
        <v>0</v>
      </c>
      <c r="D32" s="45">
        <v>0</v>
      </c>
      <c r="E32" s="45">
        <v>0</v>
      </c>
      <c r="F32" s="45">
        <v>0</v>
      </c>
      <c r="G32" s="45">
        <v>0</v>
      </c>
      <c r="H32" s="45">
        <v>0</v>
      </c>
      <c r="I32" s="45">
        <v>0</v>
      </c>
      <c r="J32" s="45">
        <v>0</v>
      </c>
      <c r="K32" s="45">
        <v>0</v>
      </c>
      <c r="L32" s="45">
        <v>0</v>
      </c>
      <c r="M32" s="45">
        <v>2.9847625615531115E-7</v>
      </c>
      <c r="N32" s="45">
        <v>0</v>
      </c>
      <c r="O32" s="45">
        <v>0</v>
      </c>
      <c r="P32" s="45">
        <v>1.4591607609713009E-3</v>
      </c>
      <c r="Q32" s="45">
        <v>1.2811761784248255E-4</v>
      </c>
      <c r="R32" s="45">
        <v>0</v>
      </c>
      <c r="S32" s="45">
        <v>1.5875768550692726E-3</v>
      </c>
    </row>
    <row r="33" spans="1:19">
      <c r="A33" s="88" t="s">
        <v>282</v>
      </c>
      <c r="B33" s="89" t="s">
        <v>72</v>
      </c>
      <c r="C33" s="45">
        <v>0</v>
      </c>
      <c r="D33" s="45">
        <v>0</v>
      </c>
      <c r="E33" s="45">
        <v>0</v>
      </c>
      <c r="F33" s="45">
        <v>0</v>
      </c>
      <c r="G33" s="45">
        <v>0</v>
      </c>
      <c r="H33" s="45">
        <v>0</v>
      </c>
      <c r="I33" s="45">
        <v>4.3876872154707258E-3</v>
      </c>
      <c r="J33" s="45">
        <v>0</v>
      </c>
      <c r="K33" s="45">
        <v>0</v>
      </c>
      <c r="L33" s="45">
        <v>0</v>
      </c>
      <c r="M33" s="45">
        <v>5.2420036870093334E-4</v>
      </c>
      <c r="N33" s="45">
        <v>0</v>
      </c>
      <c r="O33" s="45">
        <v>1.8512697265782307E-4</v>
      </c>
      <c r="P33" s="45">
        <v>5.849275242608698E-5</v>
      </c>
      <c r="Q33" s="45">
        <v>2.4338846852617335E-4</v>
      </c>
      <c r="R33" s="45">
        <v>0</v>
      </c>
      <c r="S33" s="45">
        <v>5.398895777783963E-3</v>
      </c>
    </row>
    <row r="34" spans="1:19">
      <c r="A34" s="88" t="s">
        <v>282</v>
      </c>
      <c r="B34" s="89" t="s">
        <v>73</v>
      </c>
      <c r="C34" s="45">
        <v>0</v>
      </c>
      <c r="D34" s="45">
        <v>8.2106933186051889E-4</v>
      </c>
      <c r="E34" s="45">
        <v>0</v>
      </c>
      <c r="F34" s="45">
        <v>0</v>
      </c>
      <c r="G34" s="45">
        <v>0</v>
      </c>
      <c r="H34" s="45">
        <v>0</v>
      </c>
      <c r="I34" s="45">
        <v>0</v>
      </c>
      <c r="J34" s="45">
        <v>0</v>
      </c>
      <c r="K34" s="45">
        <v>0</v>
      </c>
      <c r="L34" s="45">
        <v>0</v>
      </c>
      <c r="M34" s="45">
        <v>6.3712433251743583E-3</v>
      </c>
      <c r="N34" s="45">
        <v>1.3658071435518337E-4</v>
      </c>
      <c r="O34" s="45">
        <v>0</v>
      </c>
      <c r="P34" s="45">
        <v>4.6577446623078167E-2</v>
      </c>
      <c r="Q34" s="45">
        <v>2.867289190840866E-3</v>
      </c>
      <c r="R34" s="45">
        <v>0</v>
      </c>
      <c r="S34" s="45">
        <v>5.6773629185308039E-2</v>
      </c>
    </row>
    <row r="35" spans="1:19">
      <c r="A35" s="88" t="s">
        <v>282</v>
      </c>
      <c r="B35" s="89" t="s">
        <v>74</v>
      </c>
      <c r="C35" s="45">
        <v>0</v>
      </c>
      <c r="D35" s="45">
        <v>0</v>
      </c>
      <c r="E35" s="45">
        <v>0</v>
      </c>
      <c r="F35" s="45">
        <v>0</v>
      </c>
      <c r="G35" s="45">
        <v>0</v>
      </c>
      <c r="H35" s="45">
        <v>0</v>
      </c>
      <c r="I35" s="45">
        <v>0</v>
      </c>
      <c r="J35" s="45">
        <v>0</v>
      </c>
      <c r="K35" s="45">
        <v>0</v>
      </c>
      <c r="L35" s="45">
        <v>0</v>
      </c>
      <c r="M35" s="45">
        <v>2.9633342535362317E-7</v>
      </c>
      <c r="N35" s="45">
        <v>1.8245681230810717E-4</v>
      </c>
      <c r="O35" s="45">
        <v>0</v>
      </c>
      <c r="P35" s="45">
        <v>4.9620551315054939E-4</v>
      </c>
      <c r="Q35" s="45">
        <v>0</v>
      </c>
      <c r="R35" s="45">
        <v>1.9733281515499357E-6</v>
      </c>
      <c r="S35" s="45">
        <v>6.8093198703067515E-4</v>
      </c>
    </row>
    <row r="36" spans="1:19">
      <c r="A36" s="88" t="s">
        <v>282</v>
      </c>
      <c r="B36" s="89" t="s">
        <v>75</v>
      </c>
      <c r="C36" s="45">
        <v>0</v>
      </c>
      <c r="D36" s="45">
        <v>0</v>
      </c>
      <c r="E36" s="45">
        <v>0</v>
      </c>
      <c r="F36" s="45">
        <v>0</v>
      </c>
      <c r="G36" s="45">
        <v>8.2310999544130681E-3</v>
      </c>
      <c r="H36" s="45">
        <v>0</v>
      </c>
      <c r="I36" s="45">
        <v>0</v>
      </c>
      <c r="J36" s="45">
        <v>5.1202904371133728E-4</v>
      </c>
      <c r="K36" s="45">
        <v>0</v>
      </c>
      <c r="L36" s="45">
        <v>0.11354488905484406</v>
      </c>
      <c r="M36" s="45">
        <v>9.7915395157954777E-4</v>
      </c>
      <c r="N36" s="45">
        <v>0</v>
      </c>
      <c r="O36" s="45">
        <v>0</v>
      </c>
      <c r="P36" s="45">
        <v>0</v>
      </c>
      <c r="Q36" s="45">
        <v>0</v>
      </c>
      <c r="R36" s="45">
        <v>0</v>
      </c>
      <c r="S36" s="45">
        <v>0.12326717200454951</v>
      </c>
    </row>
    <row r="37" spans="1:19">
      <c r="A37" s="88" t="s">
        <v>282</v>
      </c>
      <c r="B37" s="89" t="s">
        <v>76</v>
      </c>
      <c r="C37" s="45">
        <v>0</v>
      </c>
      <c r="D37" s="45">
        <v>0</v>
      </c>
      <c r="E37" s="45">
        <v>0</v>
      </c>
      <c r="F37" s="45">
        <v>0</v>
      </c>
      <c r="G37" s="45">
        <v>0</v>
      </c>
      <c r="H37" s="45">
        <v>0</v>
      </c>
      <c r="I37" s="45">
        <v>0</v>
      </c>
      <c r="J37" s="45">
        <v>0</v>
      </c>
      <c r="K37" s="45">
        <v>0</v>
      </c>
      <c r="L37" s="45">
        <v>6.8395146992203948E-3</v>
      </c>
      <c r="M37" s="45">
        <v>1.5564829700155602E-2</v>
      </c>
      <c r="N37" s="45">
        <v>0</v>
      </c>
      <c r="O37" s="45">
        <v>0</v>
      </c>
      <c r="P37" s="45">
        <v>2.1598871492981786E-2</v>
      </c>
      <c r="Q37" s="45">
        <v>3.8760534408616154E-4</v>
      </c>
      <c r="R37" s="45">
        <v>0</v>
      </c>
      <c r="S37" s="45">
        <v>4.4390821236444111E-2</v>
      </c>
    </row>
    <row r="38" spans="1:19">
      <c r="A38" s="88" t="s">
        <v>282</v>
      </c>
      <c r="B38" s="89" t="s">
        <v>77</v>
      </c>
      <c r="C38" s="45">
        <v>2.3145268487400533E-2</v>
      </c>
      <c r="D38" s="45">
        <v>0</v>
      </c>
      <c r="E38" s="45">
        <v>0</v>
      </c>
      <c r="F38" s="45">
        <v>0</v>
      </c>
      <c r="G38" s="45">
        <v>0</v>
      </c>
      <c r="H38" s="45">
        <v>0</v>
      </c>
      <c r="I38" s="45">
        <v>0</v>
      </c>
      <c r="J38" s="45">
        <v>0</v>
      </c>
      <c r="K38" s="45">
        <v>0</v>
      </c>
      <c r="L38" s="45">
        <v>0</v>
      </c>
      <c r="M38" s="45">
        <v>0</v>
      </c>
      <c r="N38" s="45">
        <v>0</v>
      </c>
      <c r="O38" s="45">
        <v>9.630556771479809E-3</v>
      </c>
      <c r="P38" s="45">
        <v>3.8737485845627972E-3</v>
      </c>
      <c r="Q38" s="45">
        <v>1.647513100240805E-3</v>
      </c>
      <c r="R38" s="45">
        <v>0.47329939158504986</v>
      </c>
      <c r="S38" s="45">
        <v>0.51159647852873746</v>
      </c>
    </row>
    <row r="39" spans="1:19">
      <c r="A39" s="88" t="s">
        <v>282</v>
      </c>
      <c r="B39" s="89" t="s">
        <v>78</v>
      </c>
      <c r="C39" s="45">
        <v>0</v>
      </c>
      <c r="D39" s="45">
        <v>0</v>
      </c>
      <c r="E39" s="45">
        <v>0</v>
      </c>
      <c r="F39" s="45">
        <v>0.28523129177615481</v>
      </c>
      <c r="G39" s="45">
        <v>0</v>
      </c>
      <c r="H39" s="45">
        <v>0</v>
      </c>
      <c r="I39" s="45">
        <v>0</v>
      </c>
      <c r="J39" s="45">
        <v>2.3307837033775813E-4</v>
      </c>
      <c r="K39" s="45">
        <v>0</v>
      </c>
      <c r="L39" s="45">
        <v>0</v>
      </c>
      <c r="M39" s="45">
        <v>6.5890770768994855E-4</v>
      </c>
      <c r="N39" s="45">
        <v>1.8385373322860055E-4</v>
      </c>
      <c r="O39" s="45">
        <v>2.7173817792501748E-2</v>
      </c>
      <c r="P39" s="45">
        <v>0</v>
      </c>
      <c r="Q39" s="45">
        <v>0</v>
      </c>
      <c r="R39" s="45">
        <v>7.9601861676259489E-3</v>
      </c>
      <c r="S39" s="45">
        <v>0.32144113554754128</v>
      </c>
    </row>
    <row r="40" spans="1:19">
      <c r="A40" s="88" t="s">
        <v>282</v>
      </c>
      <c r="B40" s="89" t="s">
        <v>79</v>
      </c>
      <c r="C40" s="45">
        <v>0</v>
      </c>
      <c r="D40" s="45">
        <v>0</v>
      </c>
      <c r="E40" s="45">
        <v>0</v>
      </c>
      <c r="F40" s="45">
        <v>1.2160177583082827</v>
      </c>
      <c r="G40" s="45">
        <v>0</v>
      </c>
      <c r="H40" s="45">
        <v>0</v>
      </c>
      <c r="I40" s="45">
        <v>0</v>
      </c>
      <c r="J40" s="45">
        <v>0</v>
      </c>
      <c r="K40" s="45">
        <v>0</v>
      </c>
      <c r="L40" s="45">
        <v>0</v>
      </c>
      <c r="M40" s="45">
        <v>9.5946104720940451E-2</v>
      </c>
      <c r="N40" s="45">
        <v>4.4411846821481582E-3</v>
      </c>
      <c r="O40" s="45">
        <v>1.8642406431183256E-3</v>
      </c>
      <c r="P40" s="45">
        <v>3.6225102570499601E-3</v>
      </c>
      <c r="Q40" s="45">
        <v>0</v>
      </c>
      <c r="R40" s="45">
        <v>0</v>
      </c>
      <c r="S40" s="45">
        <v>1.3218917986115351</v>
      </c>
    </row>
    <row r="41" spans="1:19">
      <c r="A41" s="88" t="s">
        <v>282</v>
      </c>
      <c r="B41" s="89" t="s">
        <v>80</v>
      </c>
      <c r="C41" s="45">
        <v>0</v>
      </c>
      <c r="D41" s="45">
        <v>0</v>
      </c>
      <c r="E41" s="45">
        <v>0</v>
      </c>
      <c r="F41" s="45">
        <v>1.1735755811566202</v>
      </c>
      <c r="G41" s="45">
        <v>0</v>
      </c>
      <c r="H41" s="45">
        <v>0</v>
      </c>
      <c r="I41" s="45">
        <v>0</v>
      </c>
      <c r="J41" s="45">
        <v>0</v>
      </c>
      <c r="K41" s="45">
        <v>0</v>
      </c>
      <c r="L41" s="45">
        <v>0</v>
      </c>
      <c r="M41" s="45">
        <v>5.5137334492454393E-3</v>
      </c>
      <c r="N41" s="45">
        <v>0</v>
      </c>
      <c r="O41" s="45">
        <v>3.9595664658553797E-5</v>
      </c>
      <c r="P41" s="45">
        <v>0</v>
      </c>
      <c r="Q41" s="45">
        <v>0</v>
      </c>
      <c r="R41" s="45">
        <v>5.6185844128275875E-4</v>
      </c>
      <c r="S41" s="45">
        <v>1.1796907687118079</v>
      </c>
    </row>
    <row r="42" spans="1:19">
      <c r="A42" s="88" t="s">
        <v>282</v>
      </c>
      <c r="B42" s="89" t="s">
        <v>81</v>
      </c>
      <c r="C42" s="45">
        <v>0</v>
      </c>
      <c r="D42" s="45">
        <v>0</v>
      </c>
      <c r="E42" s="45">
        <v>0</v>
      </c>
      <c r="F42" s="45">
        <v>0</v>
      </c>
      <c r="G42" s="45">
        <v>0.89096033880634629</v>
      </c>
      <c r="H42" s="45">
        <v>0</v>
      </c>
      <c r="I42" s="45">
        <v>0</v>
      </c>
      <c r="J42" s="45">
        <v>0</v>
      </c>
      <c r="K42" s="45">
        <v>0</v>
      </c>
      <c r="L42" s="45">
        <v>0</v>
      </c>
      <c r="M42" s="45">
        <v>5.2376357324801504E-4</v>
      </c>
      <c r="N42" s="45">
        <v>0</v>
      </c>
      <c r="O42" s="45">
        <v>7.8409019388950285E-4</v>
      </c>
      <c r="P42" s="45">
        <v>5.1557225576281951E-3</v>
      </c>
      <c r="Q42" s="45">
        <v>4.4626512416628961E-5</v>
      </c>
      <c r="R42" s="45">
        <v>7.9763803488290819E-3</v>
      </c>
      <c r="S42" s="45">
        <v>0.90544492199235549</v>
      </c>
    </row>
    <row r="43" spans="1:19">
      <c r="A43" s="88" t="s">
        <v>282</v>
      </c>
      <c r="B43" s="89" t="s">
        <v>82</v>
      </c>
      <c r="C43" s="45">
        <v>0</v>
      </c>
      <c r="D43" s="45">
        <v>0</v>
      </c>
      <c r="E43" s="45">
        <v>0</v>
      </c>
      <c r="F43" s="45">
        <v>0</v>
      </c>
      <c r="G43" s="45">
        <v>0</v>
      </c>
      <c r="H43" s="45">
        <v>0</v>
      </c>
      <c r="I43" s="45">
        <v>0</v>
      </c>
      <c r="J43" s="45">
        <v>0</v>
      </c>
      <c r="K43" s="45">
        <v>0</v>
      </c>
      <c r="L43" s="45">
        <v>0</v>
      </c>
      <c r="M43" s="45">
        <v>0</v>
      </c>
      <c r="N43" s="45">
        <v>0</v>
      </c>
      <c r="O43" s="45">
        <v>1.2901795435421581E-5</v>
      </c>
      <c r="P43" s="45">
        <v>4.5564086807642123E-2</v>
      </c>
      <c r="Q43" s="45">
        <v>1.5063649802978252E-3</v>
      </c>
      <c r="R43" s="45">
        <v>0</v>
      </c>
      <c r="S43" s="45">
        <v>4.708335358337834E-2</v>
      </c>
    </row>
    <row r="44" spans="1:19">
      <c r="A44" s="88" t="s">
        <v>282</v>
      </c>
      <c r="B44" s="89" t="s">
        <v>83</v>
      </c>
      <c r="C44" s="45">
        <v>0</v>
      </c>
      <c r="D44" s="45">
        <v>0</v>
      </c>
      <c r="E44" s="45">
        <v>0</v>
      </c>
      <c r="F44" s="45">
        <v>4.1516225801470696</v>
      </c>
      <c r="G44" s="45">
        <v>0</v>
      </c>
      <c r="H44" s="45">
        <v>0</v>
      </c>
      <c r="I44" s="45">
        <v>0</v>
      </c>
      <c r="J44" s="45">
        <v>0</v>
      </c>
      <c r="K44" s="45">
        <v>0</v>
      </c>
      <c r="L44" s="45">
        <v>0</v>
      </c>
      <c r="M44" s="45">
        <v>9.5116604535494531E-4</v>
      </c>
      <c r="N44" s="45">
        <v>0</v>
      </c>
      <c r="O44" s="45">
        <v>0</v>
      </c>
      <c r="P44" s="45">
        <v>2.2545321463367074E-2</v>
      </c>
      <c r="Q44" s="45">
        <v>0</v>
      </c>
      <c r="R44" s="45">
        <v>9.7381147227793008E-5</v>
      </c>
      <c r="S44" s="45">
        <v>4.1752164488030203</v>
      </c>
    </row>
    <row r="45" spans="1:19">
      <c r="A45" s="88" t="s">
        <v>282</v>
      </c>
      <c r="B45" s="89" t="s">
        <v>84</v>
      </c>
      <c r="C45" s="45">
        <v>0</v>
      </c>
      <c r="D45" s="45">
        <v>0</v>
      </c>
      <c r="E45" s="45">
        <v>0</v>
      </c>
      <c r="F45" s="45">
        <v>0</v>
      </c>
      <c r="G45" s="45">
        <v>0</v>
      </c>
      <c r="H45" s="45">
        <v>0</v>
      </c>
      <c r="I45" s="45">
        <v>0</v>
      </c>
      <c r="J45" s="45">
        <v>0</v>
      </c>
      <c r="K45" s="45">
        <v>0</v>
      </c>
      <c r="L45" s="45">
        <v>0</v>
      </c>
      <c r="M45" s="45">
        <v>0</v>
      </c>
      <c r="N45" s="45">
        <v>2.0526431372600573E-3</v>
      </c>
      <c r="O45" s="45">
        <v>0</v>
      </c>
      <c r="P45" s="45">
        <v>8.4701102093864833E-4</v>
      </c>
      <c r="Q45" s="45">
        <v>6.3467257923696674E-4</v>
      </c>
      <c r="R45" s="45">
        <v>1.2515777036981035E-7</v>
      </c>
      <c r="S45" s="45">
        <v>3.5344518952094006E-3</v>
      </c>
    </row>
    <row r="46" spans="1:19">
      <c r="A46" s="88" t="s">
        <v>282</v>
      </c>
      <c r="B46" s="89" t="s">
        <v>85</v>
      </c>
      <c r="C46" s="45">
        <v>0</v>
      </c>
      <c r="D46" s="45">
        <v>0</v>
      </c>
      <c r="E46" s="45">
        <v>6.9673656948941148E-2</v>
      </c>
      <c r="F46" s="45">
        <v>0</v>
      </c>
      <c r="G46" s="45">
        <v>0</v>
      </c>
      <c r="H46" s="45">
        <v>0</v>
      </c>
      <c r="I46" s="45">
        <v>4.2922173489334803E-6</v>
      </c>
      <c r="J46" s="45">
        <v>0</v>
      </c>
      <c r="K46" s="45">
        <v>0</v>
      </c>
      <c r="L46" s="45">
        <v>0</v>
      </c>
      <c r="M46" s="45">
        <v>1.6342687145840529E-3</v>
      </c>
      <c r="N46" s="45">
        <v>0</v>
      </c>
      <c r="O46" s="45">
        <v>1.1855378999325872E-4</v>
      </c>
      <c r="P46" s="45">
        <v>1.7691402074106133E-2</v>
      </c>
      <c r="Q46" s="45">
        <v>0</v>
      </c>
      <c r="R46" s="45">
        <v>0</v>
      </c>
      <c r="S46" s="45">
        <v>8.9122173744968336E-2</v>
      </c>
    </row>
    <row r="47" spans="1:19">
      <c r="A47" s="88" t="s">
        <v>282</v>
      </c>
      <c r="B47" s="89" t="s">
        <v>86</v>
      </c>
      <c r="C47" s="45">
        <v>0</v>
      </c>
      <c r="D47" s="45">
        <v>0</v>
      </c>
      <c r="E47" s="45">
        <v>0</v>
      </c>
      <c r="F47" s="45">
        <v>0</v>
      </c>
      <c r="G47" s="45">
        <v>0</v>
      </c>
      <c r="H47" s="45">
        <v>0</v>
      </c>
      <c r="I47" s="45">
        <v>0</v>
      </c>
      <c r="J47" s="45">
        <v>0</v>
      </c>
      <c r="K47" s="45">
        <v>0</v>
      </c>
      <c r="L47" s="45">
        <v>0</v>
      </c>
      <c r="M47" s="45">
        <v>8.1468195731801973E-3</v>
      </c>
      <c r="N47" s="45">
        <v>0</v>
      </c>
      <c r="O47" s="45">
        <v>0</v>
      </c>
      <c r="P47" s="45">
        <v>0.11562103482107533</v>
      </c>
      <c r="Q47" s="45">
        <v>0</v>
      </c>
      <c r="R47" s="45">
        <v>0</v>
      </c>
      <c r="S47" s="45">
        <v>0.1237678543942593</v>
      </c>
    </row>
    <row r="48" spans="1:19">
      <c r="A48" s="88" t="s">
        <v>282</v>
      </c>
      <c r="B48" s="89" t="s">
        <v>87</v>
      </c>
      <c r="C48" s="45">
        <v>0</v>
      </c>
      <c r="D48" s="45">
        <v>0</v>
      </c>
      <c r="E48" s="45">
        <v>0</v>
      </c>
      <c r="F48" s="45">
        <v>0</v>
      </c>
      <c r="G48" s="45">
        <v>0</v>
      </c>
      <c r="H48" s="45">
        <v>0</v>
      </c>
      <c r="I48" s="45">
        <v>0</v>
      </c>
      <c r="J48" s="45">
        <v>0</v>
      </c>
      <c r="K48" s="45">
        <v>0</v>
      </c>
      <c r="L48" s="45">
        <v>0</v>
      </c>
      <c r="M48" s="45">
        <v>1.0832968749566296E-2</v>
      </c>
      <c r="N48" s="45">
        <v>1.2121388867492033E-3</v>
      </c>
      <c r="O48" s="45">
        <v>1.4108351182179346E-5</v>
      </c>
      <c r="P48" s="45">
        <v>2.234275518398654E-2</v>
      </c>
      <c r="Q48" s="45">
        <v>3.7828930724848053E-5</v>
      </c>
      <c r="R48" s="45">
        <v>9.2319113071201997E-3</v>
      </c>
      <c r="S48" s="45">
        <v>4.3671711409327685E-2</v>
      </c>
    </row>
    <row r="49" spans="1:19">
      <c r="A49" s="88" t="s">
        <v>282</v>
      </c>
      <c r="B49" s="89" t="s">
        <v>88</v>
      </c>
      <c r="C49" s="45">
        <v>0</v>
      </c>
      <c r="D49" s="45">
        <v>0</v>
      </c>
      <c r="E49" s="45">
        <v>0</v>
      </c>
      <c r="F49" s="45">
        <v>0</v>
      </c>
      <c r="G49" s="45">
        <v>0</v>
      </c>
      <c r="H49" s="45">
        <v>0</v>
      </c>
      <c r="I49" s="45">
        <v>0</v>
      </c>
      <c r="J49" s="45">
        <v>0</v>
      </c>
      <c r="K49" s="45">
        <v>0</v>
      </c>
      <c r="L49" s="45">
        <v>0</v>
      </c>
      <c r="M49" s="45">
        <v>8.1438097258211606E-2</v>
      </c>
      <c r="N49" s="45">
        <v>3.512686116714292E-3</v>
      </c>
      <c r="O49" s="45">
        <v>0</v>
      </c>
      <c r="P49" s="45">
        <v>0.11020553402028055</v>
      </c>
      <c r="Q49" s="45">
        <v>0</v>
      </c>
      <c r="R49" s="45">
        <v>0</v>
      </c>
      <c r="S49" s="45">
        <v>0.19515631739520956</v>
      </c>
    </row>
    <row r="50" spans="1:19">
      <c r="A50" s="88" t="s">
        <v>282</v>
      </c>
      <c r="B50" s="89" t="s">
        <v>89</v>
      </c>
      <c r="C50" s="45">
        <v>0</v>
      </c>
      <c r="D50" s="45">
        <v>0</v>
      </c>
      <c r="E50" s="45">
        <v>8.1742283103164448E-4</v>
      </c>
      <c r="F50" s="45">
        <v>0</v>
      </c>
      <c r="G50" s="45">
        <v>2.4998061749821776E-2</v>
      </c>
      <c r="H50" s="45">
        <v>0</v>
      </c>
      <c r="I50" s="45">
        <v>0</v>
      </c>
      <c r="J50" s="45">
        <v>0</v>
      </c>
      <c r="K50" s="45">
        <v>0</v>
      </c>
      <c r="L50" s="45">
        <v>0</v>
      </c>
      <c r="M50" s="45">
        <v>6.7545994060225212E-6</v>
      </c>
      <c r="N50" s="45">
        <v>9.0832855908071997E-2</v>
      </c>
      <c r="O50" s="45">
        <v>2.8971136143799148E-3</v>
      </c>
      <c r="P50" s="45">
        <v>3.9782322296830763E-3</v>
      </c>
      <c r="Q50" s="45">
        <v>2.5875081530177257E-4</v>
      </c>
      <c r="R50" s="45">
        <v>1.3166579295683434E-2</v>
      </c>
      <c r="S50" s="45">
        <v>0.13695577104337531</v>
      </c>
    </row>
    <row r="51" spans="1:19">
      <c r="A51" s="88" t="s">
        <v>282</v>
      </c>
      <c r="B51" s="89" t="s">
        <v>90</v>
      </c>
      <c r="C51" s="45">
        <v>0</v>
      </c>
      <c r="D51" s="45">
        <v>0</v>
      </c>
      <c r="E51" s="45">
        <v>0</v>
      </c>
      <c r="F51" s="45">
        <v>0</v>
      </c>
      <c r="G51" s="45">
        <v>0.43083669925602219</v>
      </c>
      <c r="H51" s="45">
        <v>0</v>
      </c>
      <c r="I51" s="45">
        <v>0</v>
      </c>
      <c r="J51" s="45">
        <v>0</v>
      </c>
      <c r="K51" s="45">
        <v>0</v>
      </c>
      <c r="L51" s="45">
        <v>0</v>
      </c>
      <c r="M51" s="45">
        <v>1.5175211060321825E-2</v>
      </c>
      <c r="N51" s="45">
        <v>0</v>
      </c>
      <c r="O51" s="45">
        <v>3.6688579693824608E-3</v>
      </c>
      <c r="P51" s="45">
        <v>9.5461825008413825E-5</v>
      </c>
      <c r="Q51" s="45">
        <v>0</v>
      </c>
      <c r="R51" s="45">
        <v>0</v>
      </c>
      <c r="S51" s="45">
        <v>0.4497762301107322</v>
      </c>
    </row>
    <row r="52" spans="1:19">
      <c r="A52" s="88" t="s">
        <v>282</v>
      </c>
      <c r="B52" s="89" t="s">
        <v>91</v>
      </c>
      <c r="C52" s="45">
        <v>0</v>
      </c>
      <c r="D52" s="45">
        <v>0</v>
      </c>
      <c r="E52" s="45">
        <v>0</v>
      </c>
      <c r="F52" s="45">
        <v>0</v>
      </c>
      <c r="G52" s="45">
        <v>0</v>
      </c>
      <c r="H52" s="45">
        <v>0</v>
      </c>
      <c r="I52" s="45">
        <v>0</v>
      </c>
      <c r="J52" s="45">
        <v>0</v>
      </c>
      <c r="K52" s="45">
        <v>0</v>
      </c>
      <c r="L52" s="45">
        <v>0</v>
      </c>
      <c r="M52" s="45">
        <v>0.19032867983833768</v>
      </c>
      <c r="N52" s="45">
        <v>1.7178686239396335E-3</v>
      </c>
      <c r="O52" s="45">
        <v>1.3421579503530012E-3</v>
      </c>
      <c r="P52" s="45">
        <v>1.0116231359269534E-6</v>
      </c>
      <c r="Q52" s="45">
        <v>0</v>
      </c>
      <c r="R52" s="45">
        <v>4.735441653576089E-3</v>
      </c>
      <c r="S52" s="45">
        <v>0.19812515968933653</v>
      </c>
    </row>
    <row r="53" spans="1:19">
      <c r="A53" s="88" t="s">
        <v>282</v>
      </c>
      <c r="B53" s="89" t="s">
        <v>92</v>
      </c>
      <c r="C53" s="45">
        <v>0</v>
      </c>
      <c r="D53" s="45">
        <v>2.0143112835602217E-5</v>
      </c>
      <c r="E53" s="45">
        <v>0</v>
      </c>
      <c r="F53" s="45">
        <v>3.1373730022394852E-3</v>
      </c>
      <c r="G53" s="45">
        <v>0</v>
      </c>
      <c r="H53" s="45">
        <v>0</v>
      </c>
      <c r="I53" s="45">
        <v>0</v>
      </c>
      <c r="J53" s="45">
        <v>0</v>
      </c>
      <c r="K53" s="45">
        <v>0</v>
      </c>
      <c r="L53" s="45">
        <v>0</v>
      </c>
      <c r="M53" s="45">
        <v>7.1220738160091557E-3</v>
      </c>
      <c r="N53" s="45">
        <v>0</v>
      </c>
      <c r="O53" s="45">
        <v>1.7147265546374774E-2</v>
      </c>
      <c r="P53" s="45">
        <v>2.776825421286766E-4</v>
      </c>
      <c r="Q53" s="45">
        <v>3.1137134294126345E-4</v>
      </c>
      <c r="R53" s="45">
        <v>8.1985401626063492E-3</v>
      </c>
      <c r="S53" s="45">
        <v>3.6214449525143522E-2</v>
      </c>
    </row>
    <row r="54" spans="1:19">
      <c r="A54" s="88" t="s">
        <v>282</v>
      </c>
      <c r="B54" s="89" t="s">
        <v>93</v>
      </c>
      <c r="C54" s="45">
        <v>0</v>
      </c>
      <c r="D54" s="45">
        <v>0</v>
      </c>
      <c r="E54" s="45">
        <v>0</v>
      </c>
      <c r="F54" s="45">
        <v>0</v>
      </c>
      <c r="G54" s="45">
        <v>5.0819933348513757E-2</v>
      </c>
      <c r="H54" s="45">
        <v>0</v>
      </c>
      <c r="I54" s="45">
        <v>0</v>
      </c>
      <c r="J54" s="45">
        <v>0</v>
      </c>
      <c r="K54" s="45">
        <v>0</v>
      </c>
      <c r="L54" s="45">
        <v>0</v>
      </c>
      <c r="M54" s="45">
        <v>1.6592190685837949E-5</v>
      </c>
      <c r="N54" s="45">
        <v>1.2693767880348483E-2</v>
      </c>
      <c r="O54" s="45">
        <v>4.9766876199338145E-2</v>
      </c>
      <c r="P54" s="45">
        <v>1.3795146202599806E-2</v>
      </c>
      <c r="Q54" s="45">
        <v>5.2063693837564318E-3</v>
      </c>
      <c r="R54" s="45">
        <v>3.2990108049801847E-4</v>
      </c>
      <c r="S54" s="45">
        <v>0.13262858628574392</v>
      </c>
    </row>
    <row r="55" spans="1:19">
      <c r="A55" s="88" t="s">
        <v>282</v>
      </c>
      <c r="B55" s="89" t="s">
        <v>94</v>
      </c>
      <c r="C55" s="45">
        <v>1.305964011439259E-3</v>
      </c>
      <c r="D55" s="45">
        <v>0</v>
      </c>
      <c r="E55" s="45">
        <v>0</v>
      </c>
      <c r="F55" s="45">
        <v>0</v>
      </c>
      <c r="G55" s="45">
        <v>1.0350963448924055E-3</v>
      </c>
      <c r="H55" s="45">
        <v>0</v>
      </c>
      <c r="I55" s="45">
        <v>0</v>
      </c>
      <c r="J55" s="45">
        <v>0</v>
      </c>
      <c r="K55" s="45">
        <v>0</v>
      </c>
      <c r="L55" s="45">
        <v>0</v>
      </c>
      <c r="M55" s="45">
        <v>2.4470819370774333E-2</v>
      </c>
      <c r="N55" s="45">
        <v>1.5256365699789498E-4</v>
      </c>
      <c r="O55" s="45">
        <v>2.347099874656422E-3</v>
      </c>
      <c r="P55" s="45">
        <v>2.7673568839511997E-2</v>
      </c>
      <c r="Q55" s="45">
        <v>1.0123581696275252E-6</v>
      </c>
      <c r="R55" s="45">
        <v>0</v>
      </c>
      <c r="S55" s="45">
        <v>5.6986124456432918E-2</v>
      </c>
    </row>
    <row r="56" spans="1:19">
      <c r="A56" s="88" t="s">
        <v>282</v>
      </c>
      <c r="B56" s="89" t="s">
        <v>95</v>
      </c>
      <c r="C56" s="45">
        <v>0</v>
      </c>
      <c r="D56" s="45">
        <v>0</v>
      </c>
      <c r="E56" s="45">
        <v>0</v>
      </c>
      <c r="F56" s="45">
        <v>0</v>
      </c>
      <c r="G56" s="45">
        <v>0</v>
      </c>
      <c r="H56" s="45">
        <v>0</v>
      </c>
      <c r="I56" s="45">
        <v>0</v>
      </c>
      <c r="J56" s="45">
        <v>0</v>
      </c>
      <c r="K56" s="45">
        <v>0</v>
      </c>
      <c r="L56" s="45">
        <v>0</v>
      </c>
      <c r="M56" s="45">
        <v>0</v>
      </c>
      <c r="N56" s="45">
        <v>8.1473661232480676E-3</v>
      </c>
      <c r="O56" s="45">
        <v>1.4639848987240134E-3</v>
      </c>
      <c r="P56" s="45">
        <v>2.8438409880589433E-2</v>
      </c>
      <c r="Q56" s="45">
        <v>2.0665371123521944E-2</v>
      </c>
      <c r="R56" s="45">
        <v>2.4298739491952048E-2</v>
      </c>
      <c r="S56" s="45">
        <v>8.3013871518037519E-2</v>
      </c>
    </row>
    <row r="57" spans="1:19">
      <c r="A57" s="88" t="s">
        <v>282</v>
      </c>
      <c r="B57" s="89" t="s">
        <v>96</v>
      </c>
      <c r="C57" s="45">
        <v>0</v>
      </c>
      <c r="D57" s="45">
        <v>0</v>
      </c>
      <c r="E57" s="45">
        <v>0</v>
      </c>
      <c r="F57" s="45">
        <v>0</v>
      </c>
      <c r="G57" s="45">
        <v>0.1462154631094954</v>
      </c>
      <c r="H57" s="45">
        <v>0</v>
      </c>
      <c r="I57" s="45">
        <v>0</v>
      </c>
      <c r="J57" s="45">
        <v>0</v>
      </c>
      <c r="K57" s="45">
        <v>0</v>
      </c>
      <c r="L57" s="45">
        <v>0</v>
      </c>
      <c r="M57" s="45">
        <v>2.8399388972981665E-2</v>
      </c>
      <c r="N57" s="45">
        <v>0</v>
      </c>
      <c r="O57" s="45">
        <v>8.4580387828777082E-3</v>
      </c>
      <c r="P57" s="45">
        <v>0</v>
      </c>
      <c r="Q57" s="45">
        <v>1.1504226245134808E-4</v>
      </c>
      <c r="R57" s="45">
        <v>0</v>
      </c>
      <c r="S57" s="45">
        <v>0.18318793312780457</v>
      </c>
    </row>
    <row r="58" spans="1:19">
      <c r="A58" s="88" t="s">
        <v>282</v>
      </c>
      <c r="B58" s="89" t="s">
        <v>97</v>
      </c>
      <c r="C58" s="45">
        <v>0</v>
      </c>
      <c r="D58" s="45">
        <v>0</v>
      </c>
      <c r="E58" s="45">
        <v>0</v>
      </c>
      <c r="F58" s="45">
        <v>0</v>
      </c>
      <c r="G58" s="45">
        <v>0</v>
      </c>
      <c r="H58" s="45">
        <v>0</v>
      </c>
      <c r="I58" s="45">
        <v>2.9882384082179914E-3</v>
      </c>
      <c r="J58" s="45">
        <v>0</v>
      </c>
      <c r="K58" s="45">
        <v>0</v>
      </c>
      <c r="L58" s="45">
        <v>0</v>
      </c>
      <c r="M58" s="45">
        <v>1.2383854518047688E-2</v>
      </c>
      <c r="N58" s="45">
        <v>0</v>
      </c>
      <c r="O58" s="45">
        <v>3.4296858902493899E-5</v>
      </c>
      <c r="P58" s="45">
        <v>0</v>
      </c>
      <c r="Q58" s="45">
        <v>1.1634504231801679E-3</v>
      </c>
      <c r="R58" s="45">
        <v>3.2475760492076233E-2</v>
      </c>
      <c r="S58" s="45">
        <v>4.9045600700424075E-2</v>
      </c>
    </row>
    <row r="59" spans="1:19">
      <c r="A59" s="88" t="s">
        <v>282</v>
      </c>
      <c r="B59" s="89" t="s">
        <v>98</v>
      </c>
      <c r="C59" s="45">
        <v>0</v>
      </c>
      <c r="D59" s="45">
        <v>0</v>
      </c>
      <c r="E59" s="45">
        <v>0</v>
      </c>
      <c r="F59" s="45">
        <v>4.8641388999648427E-4</v>
      </c>
      <c r="G59" s="45">
        <v>0</v>
      </c>
      <c r="H59" s="45">
        <v>0</v>
      </c>
      <c r="I59" s="45">
        <v>0</v>
      </c>
      <c r="J59" s="45">
        <v>0</v>
      </c>
      <c r="K59" s="45">
        <v>0</v>
      </c>
      <c r="L59" s="45">
        <v>9.9826126102209756E-2</v>
      </c>
      <c r="M59" s="45">
        <v>1.3362133257379671E-3</v>
      </c>
      <c r="N59" s="45">
        <v>9.340599151454021E-3</v>
      </c>
      <c r="O59" s="45">
        <v>1.3544933938676729E-3</v>
      </c>
      <c r="P59" s="45">
        <v>5.6072201570023239E-4</v>
      </c>
      <c r="Q59" s="45">
        <v>3.0749794262794894E-3</v>
      </c>
      <c r="R59" s="45">
        <v>1.4654060942053349E-2</v>
      </c>
      <c r="S59" s="45">
        <v>0.13063360824730452</v>
      </c>
    </row>
    <row r="60" spans="1:19">
      <c r="A60" s="88" t="s">
        <v>282</v>
      </c>
      <c r="B60" s="89" t="s">
        <v>99</v>
      </c>
      <c r="C60" s="45">
        <v>0</v>
      </c>
      <c r="D60" s="45">
        <v>0</v>
      </c>
      <c r="E60" s="45">
        <v>0</v>
      </c>
      <c r="F60" s="45">
        <v>0</v>
      </c>
      <c r="G60" s="45">
        <v>1.7440987357235649E-3</v>
      </c>
      <c r="H60" s="45">
        <v>0</v>
      </c>
      <c r="I60" s="45">
        <v>0</v>
      </c>
      <c r="J60" s="45">
        <v>2.5410736726614591E-3</v>
      </c>
      <c r="K60" s="45">
        <v>9.9968537125845469E-3</v>
      </c>
      <c r="L60" s="45">
        <v>0</v>
      </c>
      <c r="M60" s="45">
        <v>0.16782050717656261</v>
      </c>
      <c r="N60" s="45">
        <v>5.3222295996111502E-3</v>
      </c>
      <c r="O60" s="45">
        <v>0.53302200948113021</v>
      </c>
      <c r="P60" s="45">
        <v>0.39729433233558842</v>
      </c>
      <c r="Q60" s="45">
        <v>2.8022142499136149E-3</v>
      </c>
      <c r="R60" s="45">
        <v>0.17904063535615755</v>
      </c>
      <c r="S60" s="45">
        <v>1.2995839543199317</v>
      </c>
    </row>
    <row r="61" spans="1:19">
      <c r="A61" s="88" t="s">
        <v>282</v>
      </c>
      <c r="B61" s="89" t="s">
        <v>101</v>
      </c>
      <c r="C61" s="45">
        <v>0</v>
      </c>
      <c r="D61" s="45">
        <v>8.0974203840769587E-3</v>
      </c>
      <c r="E61" s="45">
        <v>0</v>
      </c>
      <c r="F61" s="45">
        <v>0</v>
      </c>
      <c r="G61" s="45">
        <v>0</v>
      </c>
      <c r="H61" s="45">
        <v>0</v>
      </c>
      <c r="I61" s="45">
        <v>0</v>
      </c>
      <c r="J61" s="45">
        <v>0</v>
      </c>
      <c r="K61" s="45">
        <v>0</v>
      </c>
      <c r="L61" s="45">
        <v>0</v>
      </c>
      <c r="M61" s="45">
        <v>1.862898906039856E-3</v>
      </c>
      <c r="N61" s="45">
        <v>1.1208922481632078E-2</v>
      </c>
      <c r="O61" s="45">
        <v>7.6192890837678551E-4</v>
      </c>
      <c r="P61" s="45">
        <v>4.8236240051591217E-3</v>
      </c>
      <c r="Q61" s="45">
        <v>0</v>
      </c>
      <c r="R61" s="45">
        <v>3.211246514499777E-3</v>
      </c>
      <c r="S61" s="45">
        <v>2.9966041199788407E-2</v>
      </c>
    </row>
    <row r="62" spans="1:19">
      <c r="A62" s="88" t="s">
        <v>282</v>
      </c>
      <c r="B62" s="89" t="s">
        <v>102</v>
      </c>
      <c r="C62" s="45">
        <v>0</v>
      </c>
      <c r="D62" s="45">
        <v>0</v>
      </c>
      <c r="E62" s="45">
        <v>0</v>
      </c>
      <c r="F62" s="45">
        <v>0</v>
      </c>
      <c r="G62" s="45">
        <v>0</v>
      </c>
      <c r="H62" s="45">
        <v>0</v>
      </c>
      <c r="I62" s="45">
        <v>0</v>
      </c>
      <c r="J62" s="45">
        <v>0</v>
      </c>
      <c r="K62" s="45">
        <v>0</v>
      </c>
      <c r="L62" s="45">
        <v>0</v>
      </c>
      <c r="M62" s="45">
        <v>4.315919516884037E-6</v>
      </c>
      <c r="N62" s="45">
        <v>0</v>
      </c>
      <c r="O62" s="45">
        <v>0</v>
      </c>
      <c r="P62" s="45">
        <v>6.9075063343104759E-4</v>
      </c>
      <c r="Q62" s="45">
        <v>2.6594043739606166E-3</v>
      </c>
      <c r="R62" s="45">
        <v>0.1112455709446003</v>
      </c>
      <c r="S62" s="45">
        <v>0.1146000418715083</v>
      </c>
    </row>
    <row r="63" spans="1:19">
      <c r="A63" s="88" t="s">
        <v>282</v>
      </c>
      <c r="B63" s="89" t="s">
        <v>103</v>
      </c>
      <c r="C63" s="45">
        <v>0</v>
      </c>
      <c r="D63" s="45">
        <v>0</v>
      </c>
      <c r="E63" s="45">
        <v>0</v>
      </c>
      <c r="F63" s="45">
        <v>0</v>
      </c>
      <c r="G63" s="45">
        <v>0</v>
      </c>
      <c r="H63" s="45">
        <v>0</v>
      </c>
      <c r="I63" s="45">
        <v>0</v>
      </c>
      <c r="J63" s="45">
        <v>0</v>
      </c>
      <c r="K63" s="45">
        <v>0</v>
      </c>
      <c r="L63" s="45">
        <v>0</v>
      </c>
      <c r="M63" s="45">
        <v>3.0515783012718511E-2</v>
      </c>
      <c r="N63" s="45">
        <v>0</v>
      </c>
      <c r="O63" s="45">
        <v>2.870780767105785E-6</v>
      </c>
      <c r="P63" s="45">
        <v>7.259717377860575E-3</v>
      </c>
      <c r="Q63" s="45">
        <v>3.4295691014474272E-4</v>
      </c>
      <c r="R63" s="45">
        <v>2.2587654758723374E-3</v>
      </c>
      <c r="S63" s="45">
        <v>4.0380093557359942E-2</v>
      </c>
    </row>
    <row r="64" spans="1:19">
      <c r="A64" s="88" t="s">
        <v>282</v>
      </c>
      <c r="B64" s="89" t="s">
        <v>104</v>
      </c>
      <c r="C64" s="45">
        <v>0</v>
      </c>
      <c r="D64" s="45">
        <v>0</v>
      </c>
      <c r="E64" s="45">
        <v>0</v>
      </c>
      <c r="F64" s="45">
        <v>0</v>
      </c>
      <c r="G64" s="45">
        <v>1.8448405483824981E-2</v>
      </c>
      <c r="H64" s="45">
        <v>0</v>
      </c>
      <c r="I64" s="45">
        <v>0</v>
      </c>
      <c r="J64" s="45">
        <v>0</v>
      </c>
      <c r="K64" s="45">
        <v>0</v>
      </c>
      <c r="L64" s="45">
        <v>0</v>
      </c>
      <c r="M64" s="45">
        <v>1.8510082499018754E-2</v>
      </c>
      <c r="N64" s="45">
        <v>3.2330226733903622E-2</v>
      </c>
      <c r="O64" s="45">
        <v>0</v>
      </c>
      <c r="P64" s="45">
        <v>0.10406362119592538</v>
      </c>
      <c r="Q64" s="45">
        <v>3.8592490031463811E-7</v>
      </c>
      <c r="R64" s="45">
        <v>1.7763568394002505E-15</v>
      </c>
      <c r="S64" s="45">
        <v>0.17335272183757411</v>
      </c>
    </row>
    <row r="65" spans="1:19">
      <c r="A65" s="88" t="s">
        <v>282</v>
      </c>
      <c r="B65" s="89" t="s">
        <v>105</v>
      </c>
      <c r="C65" s="45">
        <v>0</v>
      </c>
      <c r="D65" s="45">
        <v>0</v>
      </c>
      <c r="E65" s="45">
        <v>0</v>
      </c>
      <c r="F65" s="45">
        <v>0</v>
      </c>
      <c r="G65" s="45">
        <v>0</v>
      </c>
      <c r="H65" s="45">
        <v>0</v>
      </c>
      <c r="I65" s="45">
        <v>0</v>
      </c>
      <c r="J65" s="45">
        <v>0</v>
      </c>
      <c r="K65" s="45">
        <v>1.9972325460665408E-5</v>
      </c>
      <c r="L65" s="45">
        <v>0</v>
      </c>
      <c r="M65" s="45">
        <v>4.1455346139107618E-4</v>
      </c>
      <c r="N65" s="45">
        <v>4.4582482579788696E-2</v>
      </c>
      <c r="O65" s="45">
        <v>3.9016455840997777E-3</v>
      </c>
      <c r="P65" s="45">
        <v>0</v>
      </c>
      <c r="Q65" s="45">
        <v>2.046462298882501E-5</v>
      </c>
      <c r="R65" s="45">
        <v>0</v>
      </c>
      <c r="S65" s="45">
        <v>4.8939118573734675E-2</v>
      </c>
    </row>
    <row r="66" spans="1:19">
      <c r="A66" s="88" t="s">
        <v>282</v>
      </c>
      <c r="B66" s="89" t="s">
        <v>106</v>
      </c>
      <c r="C66" s="45">
        <v>0</v>
      </c>
      <c r="D66" s="45">
        <v>0</v>
      </c>
      <c r="E66" s="45">
        <v>0</v>
      </c>
      <c r="F66" s="45">
        <v>0</v>
      </c>
      <c r="G66" s="45">
        <v>0</v>
      </c>
      <c r="H66" s="45">
        <v>0</v>
      </c>
      <c r="I66" s="45">
        <v>0</v>
      </c>
      <c r="J66" s="45">
        <v>0</v>
      </c>
      <c r="K66" s="45">
        <v>0</v>
      </c>
      <c r="L66" s="45">
        <v>0</v>
      </c>
      <c r="M66" s="45">
        <v>3.682957627267669E-3</v>
      </c>
      <c r="N66" s="45">
        <v>0</v>
      </c>
      <c r="O66" s="45">
        <v>3.5745653278018708E-5</v>
      </c>
      <c r="P66" s="45">
        <v>1.8649395105446054E-2</v>
      </c>
      <c r="Q66" s="45">
        <v>0</v>
      </c>
      <c r="R66" s="45">
        <v>3.5424948635665032E-4</v>
      </c>
      <c r="S66" s="45">
        <v>2.2722347872345949E-2</v>
      </c>
    </row>
    <row r="67" spans="1:19">
      <c r="A67" s="88" t="s">
        <v>282</v>
      </c>
      <c r="B67" s="89" t="s">
        <v>107</v>
      </c>
      <c r="C67" s="45">
        <v>0</v>
      </c>
      <c r="D67" s="45">
        <v>0</v>
      </c>
      <c r="E67" s="45">
        <v>0</v>
      </c>
      <c r="F67" s="45">
        <v>0</v>
      </c>
      <c r="G67" s="45">
        <v>0.50976412815731598</v>
      </c>
      <c r="H67" s="45">
        <v>0</v>
      </c>
      <c r="I67" s="45">
        <v>0</v>
      </c>
      <c r="J67" s="45">
        <v>0</v>
      </c>
      <c r="K67" s="45">
        <v>0</v>
      </c>
      <c r="L67" s="45">
        <v>0</v>
      </c>
      <c r="M67" s="45">
        <v>1.7133953097794752E-2</v>
      </c>
      <c r="N67" s="45">
        <v>0.13200587284605891</v>
      </c>
      <c r="O67" s="45">
        <v>0</v>
      </c>
      <c r="P67" s="45">
        <v>1.3334137799470014E-4</v>
      </c>
      <c r="Q67" s="45">
        <v>6.0021769280038662E-4</v>
      </c>
      <c r="R67" s="45">
        <v>1.1447542229703345E-4</v>
      </c>
      <c r="S67" s="45">
        <v>0.65975198859425888</v>
      </c>
    </row>
    <row r="68" spans="1:19">
      <c r="A68" s="88" t="s">
        <v>282</v>
      </c>
      <c r="B68" s="89" t="s">
        <v>108</v>
      </c>
      <c r="C68" s="45">
        <v>0</v>
      </c>
      <c r="D68" s="45">
        <v>0</v>
      </c>
      <c r="E68" s="45">
        <v>0</v>
      </c>
      <c r="F68" s="45">
        <v>4.2390648295704381E-2</v>
      </c>
      <c r="G68" s="45">
        <v>0</v>
      </c>
      <c r="H68" s="45">
        <v>0</v>
      </c>
      <c r="I68" s="45">
        <v>0</v>
      </c>
      <c r="J68" s="45">
        <v>0</v>
      </c>
      <c r="K68" s="45">
        <v>0</v>
      </c>
      <c r="L68" s="45">
        <v>0</v>
      </c>
      <c r="M68" s="45">
        <v>2.2403281416876197E-3</v>
      </c>
      <c r="N68" s="45">
        <v>0</v>
      </c>
      <c r="O68" s="45">
        <v>0</v>
      </c>
      <c r="P68" s="45">
        <v>5.9822482070530647E-3</v>
      </c>
      <c r="Q68" s="45">
        <v>4.8497362227048479E-3</v>
      </c>
      <c r="R68" s="45">
        <v>1.1451716591892591E-3</v>
      </c>
      <c r="S68" s="45">
        <v>5.6608132526335453E-2</v>
      </c>
    </row>
    <row r="69" spans="1:19">
      <c r="A69" s="88" t="s">
        <v>282</v>
      </c>
      <c r="B69" s="89" t="s">
        <v>109</v>
      </c>
      <c r="C69" s="45">
        <v>0</v>
      </c>
      <c r="D69" s="45">
        <v>0</v>
      </c>
      <c r="E69" s="45">
        <v>0.20956157541075737</v>
      </c>
      <c r="F69" s="45">
        <v>0</v>
      </c>
      <c r="G69" s="45">
        <v>0</v>
      </c>
      <c r="H69" s="45">
        <v>0</v>
      </c>
      <c r="I69" s="45">
        <v>1.0231475030936799E-3</v>
      </c>
      <c r="J69" s="45">
        <v>0</v>
      </c>
      <c r="K69" s="45">
        <v>2.222454295970927E-3</v>
      </c>
      <c r="L69" s="45">
        <v>0</v>
      </c>
      <c r="M69" s="45">
        <v>7.0116010176501931E-4</v>
      </c>
      <c r="N69" s="45">
        <v>0</v>
      </c>
      <c r="O69" s="45">
        <v>0</v>
      </c>
      <c r="P69" s="45">
        <v>0</v>
      </c>
      <c r="Q69" s="45">
        <v>0</v>
      </c>
      <c r="R69" s="45">
        <v>0</v>
      </c>
      <c r="S69" s="45">
        <v>0.21350833731159113</v>
      </c>
    </row>
    <row r="70" spans="1:19">
      <c r="A70" s="88" t="s">
        <v>282</v>
      </c>
      <c r="B70" s="89" t="s">
        <v>110</v>
      </c>
      <c r="C70" s="45">
        <v>0</v>
      </c>
      <c r="D70" s="45">
        <v>0</v>
      </c>
      <c r="E70" s="45">
        <v>0</v>
      </c>
      <c r="F70" s="45">
        <v>0</v>
      </c>
      <c r="G70" s="45">
        <v>0</v>
      </c>
      <c r="H70" s="45">
        <v>0</v>
      </c>
      <c r="I70" s="45">
        <v>0</v>
      </c>
      <c r="J70" s="45">
        <v>0</v>
      </c>
      <c r="K70" s="45">
        <v>0</v>
      </c>
      <c r="L70" s="45">
        <v>0</v>
      </c>
      <c r="M70" s="45">
        <v>0</v>
      </c>
      <c r="N70" s="45">
        <v>5.4956244815596689E-2</v>
      </c>
      <c r="O70" s="45">
        <v>1.8299902369012244E-6</v>
      </c>
      <c r="P70" s="45">
        <v>2.2328671876531203E-2</v>
      </c>
      <c r="Q70" s="45">
        <v>3.2095536623727439E-4</v>
      </c>
      <c r="R70" s="45">
        <v>5.3027889646699577E-3</v>
      </c>
      <c r="S70" s="45">
        <v>8.2910491013272747E-2</v>
      </c>
    </row>
    <row r="71" spans="1:19">
      <c r="A71" s="88" t="s">
        <v>282</v>
      </c>
      <c r="B71" s="89" t="s">
        <v>111</v>
      </c>
      <c r="C71" s="45">
        <v>0</v>
      </c>
      <c r="D71" s="45">
        <v>0</v>
      </c>
      <c r="E71" s="45">
        <v>0</v>
      </c>
      <c r="F71" s="45">
        <v>4.5731489715610252E-2</v>
      </c>
      <c r="G71" s="45">
        <v>0</v>
      </c>
      <c r="H71" s="45">
        <v>0</v>
      </c>
      <c r="I71" s="45">
        <v>0</v>
      </c>
      <c r="J71" s="45">
        <v>0</v>
      </c>
      <c r="K71" s="45">
        <v>0</v>
      </c>
      <c r="L71" s="45">
        <v>0</v>
      </c>
      <c r="M71" s="45">
        <v>1.6770876377689703E-3</v>
      </c>
      <c r="N71" s="45">
        <v>0</v>
      </c>
      <c r="O71" s="45">
        <v>0</v>
      </c>
      <c r="P71" s="45">
        <v>2.4658993705028998E-3</v>
      </c>
      <c r="Q71" s="45">
        <v>0</v>
      </c>
      <c r="R71" s="45">
        <v>2.8548224346280904E-5</v>
      </c>
      <c r="S71" s="45">
        <v>4.9903024948225294E-2</v>
      </c>
    </row>
    <row r="72" spans="1:19">
      <c r="A72" s="88" t="s">
        <v>282</v>
      </c>
      <c r="B72" s="89" t="s">
        <v>112</v>
      </c>
      <c r="C72" s="45">
        <v>0</v>
      </c>
      <c r="D72" s="45">
        <v>0</v>
      </c>
      <c r="E72" s="45">
        <v>0</v>
      </c>
      <c r="F72" s="45">
        <v>0</v>
      </c>
      <c r="G72" s="45">
        <v>0</v>
      </c>
      <c r="H72" s="45">
        <v>0</v>
      </c>
      <c r="I72" s="45">
        <v>0</v>
      </c>
      <c r="J72" s="45">
        <v>0</v>
      </c>
      <c r="K72" s="45">
        <v>0</v>
      </c>
      <c r="L72" s="45">
        <v>0</v>
      </c>
      <c r="M72" s="45">
        <v>2.0910924931511587E-2</v>
      </c>
      <c r="N72" s="45">
        <v>0</v>
      </c>
      <c r="O72" s="45">
        <v>4.5205872144871151E-4</v>
      </c>
      <c r="P72" s="45">
        <v>7.4395543012872878E-4</v>
      </c>
      <c r="Q72" s="45">
        <v>1.0789957137189388E-2</v>
      </c>
      <c r="R72" s="45">
        <v>5.2568907039791668E-3</v>
      </c>
      <c r="S72" s="45">
        <v>3.8153786924254973E-2</v>
      </c>
    </row>
    <row r="73" spans="1:19">
      <c r="A73" s="88" t="s">
        <v>282</v>
      </c>
      <c r="B73" s="89" t="s">
        <v>113</v>
      </c>
      <c r="C73" s="45">
        <v>0</v>
      </c>
      <c r="D73" s="45">
        <v>0</v>
      </c>
      <c r="E73" s="45">
        <v>0</v>
      </c>
      <c r="F73" s="45">
        <v>0</v>
      </c>
      <c r="G73" s="45">
        <v>6.1729452726830836E-3</v>
      </c>
      <c r="H73" s="45">
        <v>0</v>
      </c>
      <c r="I73" s="45">
        <v>0</v>
      </c>
      <c r="J73" s="45">
        <v>0</v>
      </c>
      <c r="K73" s="45">
        <v>0</v>
      </c>
      <c r="L73" s="45">
        <v>0</v>
      </c>
      <c r="M73" s="45">
        <v>4.3163265791745786E-4</v>
      </c>
      <c r="N73" s="45">
        <v>0.15199986594510961</v>
      </c>
      <c r="O73" s="45">
        <v>0</v>
      </c>
      <c r="P73" s="45">
        <v>1.7694947073240375E-2</v>
      </c>
      <c r="Q73" s="45">
        <v>4.2694773959295329E-5</v>
      </c>
      <c r="R73" s="45">
        <v>1.5500156947318544E-2</v>
      </c>
      <c r="S73" s="45">
        <v>0.19184224267023708</v>
      </c>
    </row>
    <row r="74" spans="1:19">
      <c r="A74" s="88" t="s">
        <v>282</v>
      </c>
      <c r="B74" s="89" t="s">
        <v>114</v>
      </c>
      <c r="C74" s="45">
        <v>0</v>
      </c>
      <c r="D74" s="45">
        <v>0</v>
      </c>
      <c r="E74" s="45">
        <v>0</v>
      </c>
      <c r="F74" s="45">
        <v>0</v>
      </c>
      <c r="G74" s="45">
        <v>0</v>
      </c>
      <c r="H74" s="45">
        <v>0</v>
      </c>
      <c r="I74" s="45">
        <v>0</v>
      </c>
      <c r="J74" s="45">
        <v>0</v>
      </c>
      <c r="K74" s="45">
        <v>0</v>
      </c>
      <c r="L74" s="45">
        <v>0</v>
      </c>
      <c r="M74" s="45">
        <v>3.3641751792767849E-5</v>
      </c>
      <c r="N74" s="45">
        <v>9.2302818638771988E-3</v>
      </c>
      <c r="O74" s="45">
        <v>0</v>
      </c>
      <c r="P74" s="45">
        <v>0</v>
      </c>
      <c r="Q74" s="45">
        <v>2.0991882117496474E-3</v>
      </c>
      <c r="R74" s="45">
        <v>0</v>
      </c>
      <c r="S74" s="45">
        <v>1.136311182741423E-2</v>
      </c>
    </row>
    <row r="75" spans="1:19">
      <c r="A75" s="88" t="s">
        <v>282</v>
      </c>
      <c r="B75" s="89" t="s">
        <v>115</v>
      </c>
      <c r="C75" s="45">
        <v>0</v>
      </c>
      <c r="D75" s="45">
        <v>0</v>
      </c>
      <c r="E75" s="45">
        <v>0</v>
      </c>
      <c r="F75" s="45">
        <v>0</v>
      </c>
      <c r="G75" s="45">
        <v>0</v>
      </c>
      <c r="H75" s="45">
        <v>0</v>
      </c>
      <c r="I75" s="45">
        <v>0</v>
      </c>
      <c r="J75" s="45">
        <v>0</v>
      </c>
      <c r="K75" s="45">
        <v>0</v>
      </c>
      <c r="L75" s="45">
        <v>0</v>
      </c>
      <c r="M75" s="45">
        <v>5.6599793579570346E-3</v>
      </c>
      <c r="N75" s="45">
        <v>2.1049831589010637E-3</v>
      </c>
      <c r="O75" s="45">
        <v>7.4424572275033629E-4</v>
      </c>
      <c r="P75" s="45">
        <v>2.2886803708876968E-4</v>
      </c>
      <c r="Q75" s="45">
        <v>3.4021494582323619E-3</v>
      </c>
      <c r="R75" s="45">
        <v>8.0099541258960016E-4</v>
      </c>
      <c r="S75" s="45">
        <v>1.2941221147521276E-2</v>
      </c>
    </row>
    <row r="76" spans="1:19">
      <c r="A76" s="88" t="s">
        <v>282</v>
      </c>
      <c r="B76" s="69" t="s">
        <v>116</v>
      </c>
      <c r="C76" s="45">
        <v>0</v>
      </c>
      <c r="D76" s="45">
        <v>0</v>
      </c>
      <c r="E76" s="45">
        <v>0</v>
      </c>
      <c r="F76" s="45">
        <v>0</v>
      </c>
      <c r="G76" s="45">
        <v>0</v>
      </c>
      <c r="H76" s="45">
        <v>0</v>
      </c>
      <c r="I76" s="45">
        <v>0</v>
      </c>
      <c r="J76" s="45">
        <v>2.9589350012870219E-3</v>
      </c>
      <c r="K76" s="45">
        <v>0</v>
      </c>
      <c r="L76" s="45">
        <v>0</v>
      </c>
      <c r="M76" s="45">
        <v>8.6688861886692337E-3</v>
      </c>
      <c r="N76" s="45">
        <v>0</v>
      </c>
      <c r="O76" s="45">
        <v>9.1359318566827663E-2</v>
      </c>
      <c r="P76" s="45">
        <v>0</v>
      </c>
      <c r="Q76" s="45">
        <v>2.1991680224613952E-3</v>
      </c>
      <c r="R76" s="45">
        <v>0</v>
      </c>
      <c r="S76" s="45">
        <v>0.10518630777923832</v>
      </c>
    </row>
    <row r="77" spans="1:19">
      <c r="A77" s="88" t="s">
        <v>282</v>
      </c>
      <c r="B77" s="69" t="s">
        <v>117</v>
      </c>
      <c r="C77" s="45">
        <v>0</v>
      </c>
      <c r="D77" s="45">
        <v>0</v>
      </c>
      <c r="E77" s="45">
        <v>0</v>
      </c>
      <c r="F77" s="45">
        <v>1.8513993023780984E-3</v>
      </c>
      <c r="G77" s="45">
        <v>0</v>
      </c>
      <c r="H77" s="45">
        <v>0</v>
      </c>
      <c r="I77" s="45">
        <v>0</v>
      </c>
      <c r="J77" s="45">
        <v>0</v>
      </c>
      <c r="K77" s="45">
        <v>7.7077519735169742E-2</v>
      </c>
      <c r="L77" s="45">
        <v>0</v>
      </c>
      <c r="M77" s="45">
        <v>9.719437923501939E-3</v>
      </c>
      <c r="N77" s="45">
        <v>0</v>
      </c>
      <c r="O77" s="45">
        <v>9.9885345703335515E-3</v>
      </c>
      <c r="P77" s="45">
        <v>8.0576250856490006E-4</v>
      </c>
      <c r="Q77" s="45">
        <v>8.4953287862676863E-5</v>
      </c>
      <c r="R77" s="45">
        <v>1.7978698831910833E-5</v>
      </c>
      <c r="S77" s="45">
        <v>9.954558602664676E-2</v>
      </c>
    </row>
    <row r="78" spans="1:19">
      <c r="A78" s="88" t="s">
        <v>282</v>
      </c>
      <c r="B78" s="69" t="s">
        <v>118</v>
      </c>
      <c r="C78" s="45">
        <v>0</v>
      </c>
      <c r="D78" s="45">
        <v>0</v>
      </c>
      <c r="E78" s="45">
        <v>0</v>
      </c>
      <c r="F78" s="45">
        <v>0</v>
      </c>
      <c r="G78" s="45">
        <v>0</v>
      </c>
      <c r="H78" s="45">
        <v>0</v>
      </c>
      <c r="I78" s="45">
        <v>0</v>
      </c>
      <c r="J78" s="45">
        <v>0</v>
      </c>
      <c r="K78" s="45">
        <v>4.8488314773287494E-2</v>
      </c>
      <c r="L78" s="45">
        <v>0</v>
      </c>
      <c r="M78" s="45">
        <v>2.2517650033115899E-4</v>
      </c>
      <c r="N78" s="45">
        <v>3.2688040214261527E-3</v>
      </c>
      <c r="O78" s="45">
        <v>1.1387189951934218E-2</v>
      </c>
      <c r="P78" s="45">
        <v>2.7182734924169338E-4</v>
      </c>
      <c r="Q78" s="45">
        <v>5.7368558862224694E-3</v>
      </c>
      <c r="R78" s="45">
        <v>4.720772489363867E-4</v>
      </c>
      <c r="S78" s="45">
        <v>6.9850245731377214E-2</v>
      </c>
    </row>
    <row r="79" spans="1:19">
      <c r="A79" s="88" t="s">
        <v>282</v>
      </c>
      <c r="B79" s="69" t="s">
        <v>119</v>
      </c>
      <c r="C79" s="45">
        <v>0</v>
      </c>
      <c r="D79" s="45">
        <v>0</v>
      </c>
      <c r="E79" s="45">
        <v>0</v>
      </c>
      <c r="F79" s="45">
        <v>0</v>
      </c>
      <c r="G79" s="45">
        <v>3.4312614946601094E-3</v>
      </c>
      <c r="H79" s="45">
        <v>0</v>
      </c>
      <c r="I79" s="45">
        <v>0</v>
      </c>
      <c r="J79" s="45">
        <v>0</v>
      </c>
      <c r="K79" s="45">
        <v>0</v>
      </c>
      <c r="L79" s="45">
        <v>0</v>
      </c>
      <c r="M79" s="45">
        <v>4.4229096610415297E-4</v>
      </c>
      <c r="N79" s="45">
        <v>0</v>
      </c>
      <c r="O79" s="45">
        <v>0.32023900129642546</v>
      </c>
      <c r="P79" s="45">
        <v>3.7533821460574934E-2</v>
      </c>
      <c r="Q79" s="45">
        <v>1.4746042923290403E-3</v>
      </c>
      <c r="R79" s="45">
        <v>7.4598495336530846E-5</v>
      </c>
      <c r="S79" s="45">
        <v>0.36319557800543834</v>
      </c>
    </row>
    <row r="80" spans="1:19">
      <c r="A80" s="88" t="s">
        <v>282</v>
      </c>
      <c r="B80" s="69" t="s">
        <v>120</v>
      </c>
      <c r="C80" s="45">
        <v>0</v>
      </c>
      <c r="D80" s="45">
        <v>0</v>
      </c>
      <c r="E80" s="45">
        <v>0</v>
      </c>
      <c r="F80" s="45">
        <v>0</v>
      </c>
      <c r="G80" s="45">
        <v>0</v>
      </c>
      <c r="H80" s="45">
        <v>0</v>
      </c>
      <c r="I80" s="45">
        <v>0</v>
      </c>
      <c r="J80" s="45">
        <v>0</v>
      </c>
      <c r="K80" s="45">
        <v>0</v>
      </c>
      <c r="L80" s="45">
        <v>0</v>
      </c>
      <c r="M80" s="45">
        <v>1.0947840984994794E-2</v>
      </c>
      <c r="N80" s="45">
        <v>6.3214293540669875E-3</v>
      </c>
      <c r="O80" s="45">
        <v>4.3178411950905993E-3</v>
      </c>
      <c r="P80" s="45">
        <v>6.200299763436945E-5</v>
      </c>
      <c r="Q80" s="45">
        <v>0</v>
      </c>
      <c r="R80" s="45">
        <v>1.6624740679915817E-4</v>
      </c>
      <c r="S80" s="45">
        <v>2.1815361938578803E-2</v>
      </c>
    </row>
    <row r="81" spans="1:19">
      <c r="A81" s="88" t="s">
        <v>282</v>
      </c>
      <c r="B81" s="69" t="s">
        <v>121</v>
      </c>
      <c r="C81" s="45">
        <v>0</v>
      </c>
      <c r="D81" s="45">
        <v>0</v>
      </c>
      <c r="E81" s="45">
        <v>0</v>
      </c>
      <c r="F81" s="45">
        <v>0.77053306357747431</v>
      </c>
      <c r="G81" s="45">
        <v>0</v>
      </c>
      <c r="H81" s="45">
        <v>0</v>
      </c>
      <c r="I81" s="45">
        <v>0</v>
      </c>
      <c r="J81" s="45">
        <v>0</v>
      </c>
      <c r="K81" s="45">
        <v>0</v>
      </c>
      <c r="L81" s="45">
        <v>0</v>
      </c>
      <c r="M81" s="45">
        <v>6.3637006160019993E-3</v>
      </c>
      <c r="N81" s="45">
        <v>1.1082034565790266E-4</v>
      </c>
      <c r="O81" s="45">
        <v>0</v>
      </c>
      <c r="P81" s="45">
        <v>1.4707527462576309E-7</v>
      </c>
      <c r="Q81" s="45">
        <v>2.326847684290978E-3</v>
      </c>
      <c r="R81" s="45">
        <v>1.2213647069540201E-2</v>
      </c>
      <c r="S81" s="45">
        <v>0.79154822636824207</v>
      </c>
    </row>
    <row r="82" spans="1:19">
      <c r="A82" s="88" t="s">
        <v>282</v>
      </c>
      <c r="B82" s="69" t="s">
        <v>122</v>
      </c>
      <c r="C82" s="45">
        <v>0</v>
      </c>
      <c r="D82" s="45">
        <v>0</v>
      </c>
      <c r="E82" s="45">
        <v>0</v>
      </c>
      <c r="F82" s="45">
        <v>0</v>
      </c>
      <c r="G82" s="45">
        <v>0</v>
      </c>
      <c r="H82" s="45">
        <v>0</v>
      </c>
      <c r="I82" s="45">
        <v>0</v>
      </c>
      <c r="J82" s="45">
        <v>0</v>
      </c>
      <c r="K82" s="45">
        <v>0</v>
      </c>
      <c r="L82" s="45">
        <v>0</v>
      </c>
      <c r="M82" s="45">
        <v>9.1582151927616096E-4</v>
      </c>
      <c r="N82" s="45">
        <v>1.8572113218451314E-3</v>
      </c>
      <c r="O82" s="45">
        <v>6.6180516589486871E-4</v>
      </c>
      <c r="P82" s="45">
        <v>3.6676045254888656E-2</v>
      </c>
      <c r="Q82" s="45">
        <v>0</v>
      </c>
      <c r="R82" s="45">
        <v>3.709839849861396E-4</v>
      </c>
      <c r="S82" s="45">
        <v>4.048186724688918E-2</v>
      </c>
    </row>
    <row r="83" spans="1:19">
      <c r="A83" s="88" t="s">
        <v>282</v>
      </c>
      <c r="B83" s="69" t="s">
        <v>123</v>
      </c>
      <c r="C83" s="45">
        <v>0</v>
      </c>
      <c r="D83" s="45">
        <v>0</v>
      </c>
      <c r="E83" s="45">
        <v>2.2687771945232305E-3</v>
      </c>
      <c r="F83" s="45">
        <v>0</v>
      </c>
      <c r="G83" s="45">
        <v>0</v>
      </c>
      <c r="H83" s="45">
        <v>0</v>
      </c>
      <c r="I83" s="45">
        <v>0</v>
      </c>
      <c r="J83" s="45">
        <v>0</v>
      </c>
      <c r="K83" s="45">
        <v>5.0737839761089309E-2</v>
      </c>
      <c r="L83" s="45">
        <v>0</v>
      </c>
      <c r="M83" s="45">
        <v>0</v>
      </c>
      <c r="N83" s="45">
        <v>0</v>
      </c>
      <c r="O83" s="45">
        <v>3.2590922098947317E-3</v>
      </c>
      <c r="P83" s="45">
        <v>7.8582220167077388E-2</v>
      </c>
      <c r="Q83" s="45">
        <v>2.3700141246751905E-5</v>
      </c>
      <c r="R83" s="45">
        <v>1.7903416454586818E-2</v>
      </c>
      <c r="S83" s="45">
        <v>0.15277504592842206</v>
      </c>
    </row>
    <row r="84" spans="1:19">
      <c r="A84" s="88" t="s">
        <v>282</v>
      </c>
      <c r="B84" s="69" t="s">
        <v>124</v>
      </c>
      <c r="C84" s="45">
        <v>0</v>
      </c>
      <c r="D84" s="45">
        <v>0</v>
      </c>
      <c r="E84" s="45">
        <v>0</v>
      </c>
      <c r="F84" s="45">
        <v>0</v>
      </c>
      <c r="G84" s="45">
        <v>0</v>
      </c>
      <c r="H84" s="45">
        <v>0</v>
      </c>
      <c r="I84" s="45">
        <v>0</v>
      </c>
      <c r="J84" s="45">
        <v>0</v>
      </c>
      <c r="K84" s="45">
        <v>0</v>
      </c>
      <c r="L84" s="45">
        <v>3.0645951745999209</v>
      </c>
      <c r="M84" s="45">
        <v>0</v>
      </c>
      <c r="N84" s="45">
        <v>0</v>
      </c>
      <c r="O84" s="45">
        <v>0</v>
      </c>
      <c r="P84" s="45">
        <v>2.8692337394886636E-10</v>
      </c>
      <c r="Q84" s="45">
        <v>4.319277909293312E-2</v>
      </c>
      <c r="R84" s="45">
        <v>1.1851378568650262E-4</v>
      </c>
      <c r="S84" s="45">
        <v>3.1079064677654671</v>
      </c>
    </row>
    <row r="85" spans="1:19">
      <c r="A85" s="88" t="s">
        <v>282</v>
      </c>
      <c r="B85" s="69" t="s">
        <v>125</v>
      </c>
      <c r="C85" s="45">
        <v>0</v>
      </c>
      <c r="D85" s="45">
        <v>0</v>
      </c>
      <c r="E85" s="45">
        <v>0</v>
      </c>
      <c r="F85" s="45">
        <v>0</v>
      </c>
      <c r="G85" s="45">
        <v>0</v>
      </c>
      <c r="H85" s="45">
        <v>0</v>
      </c>
      <c r="I85" s="45">
        <v>0</v>
      </c>
      <c r="J85" s="45">
        <v>0</v>
      </c>
      <c r="K85" s="45">
        <v>0</v>
      </c>
      <c r="L85" s="45">
        <v>0</v>
      </c>
      <c r="M85" s="45">
        <v>1.3826676737091592E-2</v>
      </c>
      <c r="N85" s="45">
        <v>0</v>
      </c>
      <c r="O85" s="45">
        <v>0</v>
      </c>
      <c r="P85" s="45">
        <v>4.7003413249699477E-2</v>
      </c>
      <c r="Q85" s="45">
        <v>0</v>
      </c>
      <c r="R85" s="45">
        <v>0</v>
      </c>
      <c r="S85" s="45">
        <v>6.0830089986787073E-2</v>
      </c>
    </row>
    <row r="86" spans="1:19">
      <c r="A86" s="88" t="s">
        <v>282</v>
      </c>
      <c r="B86" s="69" t="s">
        <v>126</v>
      </c>
      <c r="C86" s="45">
        <v>0</v>
      </c>
      <c r="D86" s="45">
        <v>0</v>
      </c>
      <c r="E86" s="45">
        <v>0</v>
      </c>
      <c r="F86" s="45">
        <v>0</v>
      </c>
      <c r="G86" s="45">
        <v>0</v>
      </c>
      <c r="H86" s="45">
        <v>0</v>
      </c>
      <c r="I86" s="45">
        <v>8.5055269479223372E-2</v>
      </c>
      <c r="J86" s="45">
        <v>6.2672483613497587E-3</v>
      </c>
      <c r="K86" s="45">
        <v>0</v>
      </c>
      <c r="L86" s="45">
        <v>0</v>
      </c>
      <c r="M86" s="45">
        <v>0</v>
      </c>
      <c r="N86" s="45">
        <v>0</v>
      </c>
      <c r="O86" s="45">
        <v>0</v>
      </c>
      <c r="P86" s="45">
        <v>1.1885104869572505E-2</v>
      </c>
      <c r="Q86" s="45">
        <v>2.2591134544768299E-2</v>
      </c>
      <c r="R86" s="45">
        <v>4.9956631243617267E-2</v>
      </c>
      <c r="S86" s="45">
        <v>0.175755388498537</v>
      </c>
    </row>
    <row r="87" spans="1:19">
      <c r="A87" s="88" t="s">
        <v>282</v>
      </c>
      <c r="B87" s="69" t="s">
        <v>127</v>
      </c>
      <c r="C87" s="45">
        <v>0</v>
      </c>
      <c r="D87" s="45">
        <v>0</v>
      </c>
      <c r="E87" s="45">
        <v>0</v>
      </c>
      <c r="F87" s="45">
        <v>0</v>
      </c>
      <c r="G87" s="45">
        <v>1.8195040370089899E-2</v>
      </c>
      <c r="H87" s="45">
        <v>0</v>
      </c>
      <c r="I87" s="45">
        <v>0</v>
      </c>
      <c r="J87" s="45">
        <v>0</v>
      </c>
      <c r="K87" s="45">
        <v>0</v>
      </c>
      <c r="L87" s="45">
        <v>0</v>
      </c>
      <c r="M87" s="45">
        <v>0</v>
      </c>
      <c r="N87" s="45">
        <v>0</v>
      </c>
      <c r="O87" s="45">
        <v>0</v>
      </c>
      <c r="P87" s="45">
        <v>0</v>
      </c>
      <c r="Q87" s="45">
        <v>7.0204620294432973E-2</v>
      </c>
      <c r="R87" s="45">
        <v>2.2280501024063426E-4</v>
      </c>
      <c r="S87" s="45">
        <v>8.8622465674760065E-2</v>
      </c>
    </row>
    <row r="88" spans="1:19">
      <c r="A88" s="88" t="s">
        <v>282</v>
      </c>
      <c r="B88" s="69" t="s">
        <v>128</v>
      </c>
      <c r="C88" s="45">
        <v>0</v>
      </c>
      <c r="D88" s="45">
        <v>0</v>
      </c>
      <c r="E88" s="45">
        <v>0</v>
      </c>
      <c r="F88" s="45">
        <v>2.0500832615176989E-2</v>
      </c>
      <c r="G88" s="45">
        <v>0</v>
      </c>
      <c r="H88" s="45">
        <v>0</v>
      </c>
      <c r="I88" s="45">
        <v>0</v>
      </c>
      <c r="J88" s="45">
        <v>0</v>
      </c>
      <c r="K88" s="45">
        <v>0</v>
      </c>
      <c r="L88" s="45">
        <v>0</v>
      </c>
      <c r="M88" s="45">
        <v>1.4087185156554938E-3</v>
      </c>
      <c r="N88" s="45">
        <v>9.0782804403444217E-5</v>
      </c>
      <c r="O88" s="45">
        <v>0</v>
      </c>
      <c r="P88" s="45">
        <v>9.5313883769299501E-2</v>
      </c>
      <c r="Q88" s="45">
        <v>2.769716129336075E-5</v>
      </c>
      <c r="R88" s="45">
        <v>3.2404082306314308E-3</v>
      </c>
      <c r="S88" s="45">
        <v>0.12058232309645689</v>
      </c>
    </row>
    <row r="89" spans="1:19">
      <c r="A89" s="88" t="s">
        <v>282</v>
      </c>
      <c r="B89" s="69" t="s">
        <v>129</v>
      </c>
      <c r="C89" s="45">
        <v>0</v>
      </c>
      <c r="D89" s="45">
        <v>0</v>
      </c>
      <c r="E89" s="45">
        <v>0</v>
      </c>
      <c r="F89" s="45">
        <v>0</v>
      </c>
      <c r="G89" s="45">
        <v>0</v>
      </c>
      <c r="H89" s="45">
        <v>0</v>
      </c>
      <c r="I89" s="45">
        <v>0</v>
      </c>
      <c r="J89" s="45">
        <v>0</v>
      </c>
      <c r="K89" s="45">
        <v>0</v>
      </c>
      <c r="L89" s="45">
        <v>0.19235611158536692</v>
      </c>
      <c r="M89" s="45">
        <v>1.5983550347709041E-5</v>
      </c>
      <c r="N89" s="45">
        <v>0</v>
      </c>
      <c r="O89" s="45">
        <v>3.7932322050817646E-3</v>
      </c>
      <c r="P89" s="45">
        <v>1.99462873661993E-3</v>
      </c>
      <c r="Q89" s="45">
        <v>0</v>
      </c>
      <c r="R89" s="45">
        <v>0</v>
      </c>
      <c r="S89" s="45">
        <v>0.19815995607741144</v>
      </c>
    </row>
    <row r="90" spans="1:19">
      <c r="A90" s="88" t="s">
        <v>282</v>
      </c>
      <c r="B90" s="69" t="s">
        <v>130</v>
      </c>
      <c r="C90" s="45">
        <v>0</v>
      </c>
      <c r="D90" s="45">
        <v>0</v>
      </c>
      <c r="E90" s="45">
        <v>0</v>
      </c>
      <c r="F90" s="45">
        <v>0</v>
      </c>
      <c r="G90" s="45">
        <v>0</v>
      </c>
      <c r="H90" s="45">
        <v>0</v>
      </c>
      <c r="I90" s="45">
        <v>0</v>
      </c>
      <c r="J90" s="45">
        <v>1.9236759312110108E-3</v>
      </c>
      <c r="K90" s="45">
        <v>0</v>
      </c>
      <c r="L90" s="45">
        <v>0</v>
      </c>
      <c r="M90" s="45">
        <v>0</v>
      </c>
      <c r="N90" s="45">
        <v>7.7810805381612891E-3</v>
      </c>
      <c r="O90" s="45">
        <v>1.6686990211150832E-2</v>
      </c>
      <c r="P90" s="45">
        <v>4.392748912836808E-3</v>
      </c>
      <c r="Q90" s="45">
        <v>2.08205819299212E-3</v>
      </c>
      <c r="R90" s="45">
        <v>0</v>
      </c>
      <c r="S90" s="45">
        <v>3.2866553786355723E-2</v>
      </c>
    </row>
    <row r="91" spans="1:19">
      <c r="A91" s="88" t="s">
        <v>282</v>
      </c>
      <c r="B91" s="69" t="s">
        <v>131</v>
      </c>
      <c r="C91" s="45">
        <v>0</v>
      </c>
      <c r="D91" s="45">
        <v>0</v>
      </c>
      <c r="E91" s="45">
        <v>0</v>
      </c>
      <c r="F91" s="45">
        <v>0</v>
      </c>
      <c r="G91" s="45">
        <v>9.0566912207341588E-3</v>
      </c>
      <c r="H91" s="45">
        <v>0.15587768585901229</v>
      </c>
      <c r="I91" s="45">
        <v>0</v>
      </c>
      <c r="J91" s="45">
        <v>8.6481291138157709E-2</v>
      </c>
      <c r="K91" s="45">
        <v>0</v>
      </c>
      <c r="L91" s="45">
        <v>0</v>
      </c>
      <c r="M91" s="45">
        <v>2.3650152892527032E-3</v>
      </c>
      <c r="N91" s="45">
        <v>0</v>
      </c>
      <c r="O91" s="45">
        <v>6.9352135467903864E-4</v>
      </c>
      <c r="P91" s="45">
        <v>3.3639287770084181E-2</v>
      </c>
      <c r="Q91" s="45">
        <v>1.9971162145608345E-3</v>
      </c>
      <c r="R91" s="45">
        <v>0</v>
      </c>
      <c r="S91" s="45">
        <v>0.29011060884647577</v>
      </c>
    </row>
    <row r="92" spans="1:19">
      <c r="A92" s="88" t="s">
        <v>282</v>
      </c>
      <c r="B92" s="69" t="s">
        <v>132</v>
      </c>
      <c r="C92" s="45">
        <v>0</v>
      </c>
      <c r="D92" s="45">
        <v>0</v>
      </c>
      <c r="E92" s="45">
        <v>0</v>
      </c>
      <c r="F92" s="45">
        <v>0</v>
      </c>
      <c r="G92" s="45">
        <v>0</v>
      </c>
      <c r="H92" s="45">
        <v>0</v>
      </c>
      <c r="I92" s="45">
        <v>0</v>
      </c>
      <c r="J92" s="45">
        <v>0</v>
      </c>
      <c r="K92" s="45">
        <v>0</v>
      </c>
      <c r="L92" s="45">
        <v>0</v>
      </c>
      <c r="M92" s="45">
        <v>0</v>
      </c>
      <c r="N92" s="45">
        <v>0</v>
      </c>
      <c r="O92" s="45">
        <v>0</v>
      </c>
      <c r="P92" s="45">
        <v>6.1365295419798294E-2</v>
      </c>
      <c r="Q92" s="45">
        <v>4.6628656876511743E-3</v>
      </c>
      <c r="R92" s="45">
        <v>0</v>
      </c>
      <c r="S92" s="45">
        <v>6.6028161107446692E-2</v>
      </c>
    </row>
    <row r="93" spans="1:19">
      <c r="A93" s="88" t="s">
        <v>282</v>
      </c>
      <c r="B93" s="69" t="s">
        <v>133</v>
      </c>
      <c r="C93" s="45">
        <v>0</v>
      </c>
      <c r="D93" s="45">
        <v>0</v>
      </c>
      <c r="E93" s="45">
        <v>0</v>
      </c>
      <c r="F93" s="45">
        <v>0</v>
      </c>
      <c r="G93" s="45">
        <v>1.6682498979609939E-3</v>
      </c>
      <c r="H93" s="45">
        <v>0</v>
      </c>
      <c r="I93" s="45">
        <v>0</v>
      </c>
      <c r="J93" s="45">
        <v>0</v>
      </c>
      <c r="K93" s="45">
        <v>0</v>
      </c>
      <c r="L93" s="45">
        <v>0</v>
      </c>
      <c r="M93" s="45">
        <v>1.5239726648554885E-3</v>
      </c>
      <c r="N93" s="45">
        <v>0</v>
      </c>
      <c r="O93" s="45">
        <v>0</v>
      </c>
      <c r="P93" s="45">
        <v>2.4555289843242178E-4</v>
      </c>
      <c r="Q93" s="45">
        <v>2.0252899879321662E-3</v>
      </c>
      <c r="R93" s="45">
        <v>9.4290202227469422E-3</v>
      </c>
      <c r="S93" s="45">
        <v>1.4892085671931454E-2</v>
      </c>
    </row>
    <row r="94" spans="1:19">
      <c r="A94" s="88" t="s">
        <v>282</v>
      </c>
      <c r="B94" s="69" t="s">
        <v>134</v>
      </c>
      <c r="C94" s="45">
        <v>0</v>
      </c>
      <c r="D94" s="45">
        <v>0</v>
      </c>
      <c r="E94" s="45">
        <v>0</v>
      </c>
      <c r="F94" s="45">
        <v>0</v>
      </c>
      <c r="G94" s="45">
        <v>0</v>
      </c>
      <c r="H94" s="45">
        <v>0</v>
      </c>
      <c r="I94" s="45">
        <v>0</v>
      </c>
      <c r="J94" s="45">
        <v>0</v>
      </c>
      <c r="K94" s="45">
        <v>0</v>
      </c>
      <c r="L94" s="45">
        <v>0</v>
      </c>
      <c r="M94" s="45">
        <v>1.6443496120159384E-2</v>
      </c>
      <c r="N94" s="45">
        <v>4.4641241870149173E-3</v>
      </c>
      <c r="O94" s="45">
        <v>3.453759584974847E-4</v>
      </c>
      <c r="P94" s="45">
        <v>0</v>
      </c>
      <c r="Q94" s="45">
        <v>6.2719182088241787E-2</v>
      </c>
      <c r="R94" s="45">
        <v>0</v>
      </c>
      <c r="S94" s="45">
        <v>8.3972178353924676E-2</v>
      </c>
    </row>
    <row r="95" spans="1:19">
      <c r="A95" s="88" t="s">
        <v>282</v>
      </c>
      <c r="B95" s="69" t="s">
        <v>135</v>
      </c>
      <c r="C95" s="45">
        <v>0</v>
      </c>
      <c r="D95" s="45">
        <v>0</v>
      </c>
      <c r="E95" s="45">
        <v>0</v>
      </c>
      <c r="F95" s="45">
        <v>0</v>
      </c>
      <c r="G95" s="45">
        <v>0.19621029300477089</v>
      </c>
      <c r="H95" s="45">
        <v>9.713333919430106E-3</v>
      </c>
      <c r="I95" s="45">
        <v>0</v>
      </c>
      <c r="J95" s="45">
        <v>0.38647368912749669</v>
      </c>
      <c r="K95" s="45">
        <v>0</v>
      </c>
      <c r="L95" s="45">
        <v>0</v>
      </c>
      <c r="M95" s="45">
        <v>5.9585817842884303E-3</v>
      </c>
      <c r="N95" s="45">
        <v>0</v>
      </c>
      <c r="O95" s="45">
        <v>6.2066117895764883E-4</v>
      </c>
      <c r="P95" s="45">
        <v>2.8523424564799171E-3</v>
      </c>
      <c r="Q95" s="45">
        <v>6.0938407432257868E-2</v>
      </c>
      <c r="R95" s="45">
        <v>1.9332710853809942E-3</v>
      </c>
      <c r="S95" s="45">
        <v>0.6647005799890664</v>
      </c>
    </row>
    <row r="96" spans="1:19">
      <c r="A96" s="88" t="s">
        <v>282</v>
      </c>
      <c r="B96" s="69" t="s">
        <v>136</v>
      </c>
      <c r="C96" s="45">
        <v>0</v>
      </c>
      <c r="D96" s="45">
        <v>0</v>
      </c>
      <c r="E96" s="45">
        <v>0</v>
      </c>
      <c r="F96" s="45">
        <v>0</v>
      </c>
      <c r="G96" s="45">
        <v>0</v>
      </c>
      <c r="H96" s="45">
        <v>0</v>
      </c>
      <c r="I96" s="45">
        <v>0</v>
      </c>
      <c r="J96" s="45">
        <v>0</v>
      </c>
      <c r="K96" s="45">
        <v>0</v>
      </c>
      <c r="L96" s="45">
        <v>0</v>
      </c>
      <c r="M96" s="45">
        <v>7.0279044869039353E-3</v>
      </c>
      <c r="N96" s="45">
        <v>0</v>
      </c>
      <c r="O96" s="45">
        <v>0</v>
      </c>
      <c r="P96" s="45">
        <v>2.7105213635980618E-4</v>
      </c>
      <c r="Q96" s="45">
        <v>0</v>
      </c>
      <c r="R96" s="45">
        <v>1.9835478435155096E-3</v>
      </c>
      <c r="S96" s="45">
        <v>9.2825044667748102E-3</v>
      </c>
    </row>
    <row r="97" spans="1:19">
      <c r="A97" s="88" t="s">
        <v>282</v>
      </c>
      <c r="B97" s="69" t="s">
        <v>137</v>
      </c>
      <c r="C97" s="45">
        <v>0</v>
      </c>
      <c r="D97" s="45">
        <v>0</v>
      </c>
      <c r="E97" s="45">
        <v>0</v>
      </c>
      <c r="F97" s="45">
        <v>0</v>
      </c>
      <c r="G97" s="45">
        <v>0</v>
      </c>
      <c r="H97" s="45">
        <v>0</v>
      </c>
      <c r="I97" s="45">
        <v>0</v>
      </c>
      <c r="J97" s="45">
        <v>0</v>
      </c>
      <c r="K97" s="45">
        <v>0</v>
      </c>
      <c r="L97" s="45">
        <v>0</v>
      </c>
      <c r="M97" s="45">
        <v>3.6505109937934321E-4</v>
      </c>
      <c r="N97" s="45">
        <v>0</v>
      </c>
      <c r="O97" s="45">
        <v>4.1043398446571899E-6</v>
      </c>
      <c r="P97" s="45">
        <v>0</v>
      </c>
      <c r="Q97" s="45">
        <v>1.0160520980251331E-3</v>
      </c>
      <c r="R97" s="45">
        <v>2.9410720335690144E-2</v>
      </c>
      <c r="S97" s="45">
        <v>3.0795927872937057E-2</v>
      </c>
    </row>
    <row r="98" spans="1:19">
      <c r="A98" s="88" t="s">
        <v>282</v>
      </c>
      <c r="B98" s="69" t="s">
        <v>138</v>
      </c>
      <c r="C98" s="45">
        <v>0</v>
      </c>
      <c r="D98" s="45">
        <v>0</v>
      </c>
      <c r="E98" s="45">
        <v>0</v>
      </c>
      <c r="F98" s="45">
        <v>0</v>
      </c>
      <c r="G98" s="45">
        <v>0</v>
      </c>
      <c r="H98" s="45">
        <v>0</v>
      </c>
      <c r="I98" s="45">
        <v>0</v>
      </c>
      <c r="J98" s="45">
        <v>0.22166484083382398</v>
      </c>
      <c r="K98" s="45">
        <v>4.6495377246709158E-3</v>
      </c>
      <c r="L98" s="45">
        <v>0</v>
      </c>
      <c r="M98" s="45">
        <v>1.9817956717589347E-3</v>
      </c>
      <c r="N98" s="45">
        <v>0</v>
      </c>
      <c r="O98" s="45">
        <v>4.2999943818610609E-2</v>
      </c>
      <c r="P98" s="45">
        <v>0</v>
      </c>
      <c r="Q98" s="45">
        <v>0</v>
      </c>
      <c r="R98" s="45">
        <v>0</v>
      </c>
      <c r="S98" s="45">
        <v>0.27129611804886622</v>
      </c>
    </row>
    <row r="99" spans="1:19">
      <c r="A99" s="88" t="s">
        <v>282</v>
      </c>
      <c r="B99" s="69" t="s">
        <v>139</v>
      </c>
      <c r="C99" s="45">
        <v>0</v>
      </c>
      <c r="D99" s="45">
        <v>0</v>
      </c>
      <c r="E99" s="45">
        <v>0</v>
      </c>
      <c r="F99" s="45">
        <v>0</v>
      </c>
      <c r="G99" s="45">
        <v>0</v>
      </c>
      <c r="H99" s="45">
        <v>0</v>
      </c>
      <c r="I99" s="45">
        <v>0</v>
      </c>
      <c r="J99" s="45">
        <v>0</v>
      </c>
      <c r="K99" s="45">
        <v>0</v>
      </c>
      <c r="L99" s="45">
        <v>0</v>
      </c>
      <c r="M99" s="45">
        <v>0</v>
      </c>
      <c r="N99" s="45">
        <v>0</v>
      </c>
      <c r="O99" s="45">
        <v>0</v>
      </c>
      <c r="P99" s="45">
        <v>3.8604710192152503E-2</v>
      </c>
      <c r="Q99" s="45">
        <v>0.21264248802794072</v>
      </c>
      <c r="R99" s="45">
        <v>0</v>
      </c>
      <c r="S99" s="45">
        <v>0.25124719822009212</v>
      </c>
    </row>
    <row r="100" spans="1:19">
      <c r="A100" s="88" t="s">
        <v>282</v>
      </c>
      <c r="B100" s="69" t="s">
        <v>140</v>
      </c>
      <c r="C100" s="45">
        <v>0</v>
      </c>
      <c r="D100" s="45">
        <v>0</v>
      </c>
      <c r="E100" s="45">
        <v>0</v>
      </c>
      <c r="F100" s="45">
        <v>0</v>
      </c>
      <c r="G100" s="45">
        <v>0</v>
      </c>
      <c r="H100" s="45">
        <v>0</v>
      </c>
      <c r="I100" s="45">
        <v>1.6933243132464249E-3</v>
      </c>
      <c r="J100" s="45">
        <v>0</v>
      </c>
      <c r="K100" s="45">
        <v>0</v>
      </c>
      <c r="L100" s="45">
        <v>0</v>
      </c>
      <c r="M100" s="45">
        <v>2.0409076210934352E-3</v>
      </c>
      <c r="N100" s="45">
        <v>3.9055031039580967E-3</v>
      </c>
      <c r="O100" s="45">
        <v>0</v>
      </c>
      <c r="P100" s="45">
        <v>2.5690412354872905E-4</v>
      </c>
      <c r="Q100" s="45">
        <v>4.3618070179447299E-2</v>
      </c>
      <c r="R100" s="45">
        <v>0</v>
      </c>
      <c r="S100" s="45">
        <v>5.151470934129776E-2</v>
      </c>
    </row>
    <row r="101" spans="1:19">
      <c r="A101" s="88" t="s">
        <v>282</v>
      </c>
      <c r="B101" s="69" t="s">
        <v>141</v>
      </c>
      <c r="C101" s="45">
        <v>0</v>
      </c>
      <c r="D101" s="45">
        <v>0</v>
      </c>
      <c r="E101" s="45">
        <v>0</v>
      </c>
      <c r="F101" s="45">
        <v>0</v>
      </c>
      <c r="G101" s="45">
        <v>0</v>
      </c>
      <c r="H101" s="45">
        <v>3.1933256229774165E-4</v>
      </c>
      <c r="I101" s="45">
        <v>0</v>
      </c>
      <c r="J101" s="45">
        <v>0</v>
      </c>
      <c r="K101" s="45">
        <v>0</v>
      </c>
      <c r="L101" s="45">
        <v>0</v>
      </c>
      <c r="M101" s="45">
        <v>4.4617019530024393E-4</v>
      </c>
      <c r="N101" s="45">
        <v>0.10873401114982872</v>
      </c>
      <c r="O101" s="45">
        <v>4.489588227666097E-3</v>
      </c>
      <c r="P101" s="45">
        <v>0</v>
      </c>
      <c r="Q101" s="45">
        <v>0.15113102732886885</v>
      </c>
      <c r="R101" s="45">
        <v>0</v>
      </c>
      <c r="S101" s="45">
        <v>0.26512012946395913</v>
      </c>
    </row>
    <row r="102" spans="1:19">
      <c r="A102" s="88" t="s">
        <v>282</v>
      </c>
      <c r="B102" s="69" t="s">
        <v>142</v>
      </c>
      <c r="C102" s="45">
        <v>0</v>
      </c>
      <c r="D102" s="45">
        <v>0</v>
      </c>
      <c r="E102" s="45">
        <v>0</v>
      </c>
      <c r="F102" s="45">
        <v>0</v>
      </c>
      <c r="G102" s="45">
        <v>0.13254904190494798</v>
      </c>
      <c r="H102" s="45">
        <v>0</v>
      </c>
      <c r="I102" s="45">
        <v>0</v>
      </c>
      <c r="J102" s="45">
        <v>0</v>
      </c>
      <c r="K102" s="45">
        <v>0</v>
      </c>
      <c r="L102" s="45">
        <v>0</v>
      </c>
      <c r="M102" s="45">
        <v>1.3755308745203809E-2</v>
      </c>
      <c r="N102" s="45">
        <v>1.1123609015350366E-2</v>
      </c>
      <c r="O102" s="45">
        <v>0</v>
      </c>
      <c r="P102" s="45">
        <v>3.469304263843398E-4</v>
      </c>
      <c r="Q102" s="45">
        <v>0</v>
      </c>
      <c r="R102" s="45">
        <v>1.6463271111533118E-4</v>
      </c>
      <c r="S102" s="45">
        <v>0.15793952280299806</v>
      </c>
    </row>
    <row r="103" spans="1:19">
      <c r="A103" s="88" t="s">
        <v>282</v>
      </c>
      <c r="B103" s="69" t="s">
        <v>143</v>
      </c>
      <c r="C103" s="45">
        <v>0</v>
      </c>
      <c r="D103" s="45">
        <v>0</v>
      </c>
      <c r="E103" s="45">
        <v>0</v>
      </c>
      <c r="F103" s="45">
        <v>0</v>
      </c>
      <c r="G103" s="45">
        <v>0</v>
      </c>
      <c r="H103" s="45">
        <v>0</v>
      </c>
      <c r="I103" s="45">
        <v>0</v>
      </c>
      <c r="J103" s="45">
        <v>0</v>
      </c>
      <c r="K103" s="45">
        <v>0</v>
      </c>
      <c r="L103" s="45">
        <v>0</v>
      </c>
      <c r="M103" s="45">
        <v>0</v>
      </c>
      <c r="N103" s="45">
        <v>1.4510254331412398E-8</v>
      </c>
      <c r="O103" s="45">
        <v>0</v>
      </c>
      <c r="P103" s="45">
        <v>3.5566318847468636E-4</v>
      </c>
      <c r="Q103" s="45">
        <v>6.9547839484007667E-4</v>
      </c>
      <c r="R103" s="45">
        <v>6.1634381356867607E-5</v>
      </c>
      <c r="S103" s="45">
        <v>1.1127904749343998E-3</v>
      </c>
    </row>
    <row r="104" spans="1:19">
      <c r="A104" s="88" t="s">
        <v>282</v>
      </c>
      <c r="B104" s="69" t="s">
        <v>144</v>
      </c>
      <c r="C104" s="45">
        <v>0</v>
      </c>
      <c r="D104" s="45">
        <v>0</v>
      </c>
      <c r="E104" s="45">
        <v>0</v>
      </c>
      <c r="F104" s="45">
        <v>0</v>
      </c>
      <c r="G104" s="45">
        <v>0</v>
      </c>
      <c r="H104" s="45">
        <v>8.0505876877855487E-3</v>
      </c>
      <c r="I104" s="45">
        <v>3.9814685739976152E-3</v>
      </c>
      <c r="J104" s="45">
        <v>0</v>
      </c>
      <c r="K104" s="45">
        <v>0</v>
      </c>
      <c r="L104" s="45">
        <v>0</v>
      </c>
      <c r="M104" s="45">
        <v>5.1448131616504966E-4</v>
      </c>
      <c r="N104" s="45">
        <v>0</v>
      </c>
      <c r="O104" s="45">
        <v>4.366333908848441E-3</v>
      </c>
      <c r="P104" s="45">
        <v>1.1730138470342766E-3</v>
      </c>
      <c r="Q104" s="45">
        <v>0</v>
      </c>
      <c r="R104" s="45">
        <v>0</v>
      </c>
      <c r="S104" s="45">
        <v>1.8085885333825047E-2</v>
      </c>
    </row>
    <row r="105" spans="1:19">
      <c r="A105" s="88" t="s">
        <v>282</v>
      </c>
      <c r="B105" s="69" t="s">
        <v>145</v>
      </c>
      <c r="C105" s="45">
        <v>4.278104704419361E-5</v>
      </c>
      <c r="D105" s="45">
        <v>0</v>
      </c>
      <c r="E105" s="45">
        <v>0</v>
      </c>
      <c r="F105" s="45">
        <v>0</v>
      </c>
      <c r="G105" s="45">
        <v>0</v>
      </c>
      <c r="H105" s="45">
        <v>0</v>
      </c>
      <c r="I105" s="45">
        <v>0</v>
      </c>
      <c r="J105" s="45">
        <v>0</v>
      </c>
      <c r="K105" s="45">
        <v>0</v>
      </c>
      <c r="L105" s="45">
        <v>0</v>
      </c>
      <c r="M105" s="45">
        <v>1.7652312878979615E-5</v>
      </c>
      <c r="N105" s="45">
        <v>0</v>
      </c>
      <c r="O105" s="45">
        <v>3.2168007428090561E-4</v>
      </c>
      <c r="P105" s="45">
        <v>1.2350103848358884E-2</v>
      </c>
      <c r="Q105" s="45">
        <v>1.2540834719681149E-2</v>
      </c>
      <c r="R105" s="45">
        <v>8.3050554016339539E-4</v>
      </c>
      <c r="S105" s="45">
        <v>2.6103557542406008E-2</v>
      </c>
    </row>
    <row r="106" spans="1:19">
      <c r="A106" s="88" t="s">
        <v>282</v>
      </c>
      <c r="B106" s="69" t="s">
        <v>146</v>
      </c>
      <c r="C106" s="45">
        <v>0</v>
      </c>
      <c r="D106" s="45">
        <v>0</v>
      </c>
      <c r="E106" s="45">
        <v>0</v>
      </c>
      <c r="F106" s="45">
        <v>0</v>
      </c>
      <c r="G106" s="45">
        <v>0</v>
      </c>
      <c r="H106" s="45">
        <v>0</v>
      </c>
      <c r="I106" s="45">
        <v>0</v>
      </c>
      <c r="J106" s="45">
        <v>0</v>
      </c>
      <c r="K106" s="45">
        <v>0</v>
      </c>
      <c r="L106" s="45">
        <v>0</v>
      </c>
      <c r="M106" s="45">
        <v>2.944208166578921E-3</v>
      </c>
      <c r="N106" s="45">
        <v>0</v>
      </c>
      <c r="O106" s="45">
        <v>4.1901416921353185E-2</v>
      </c>
      <c r="P106" s="45">
        <v>2.5573695160623799E-2</v>
      </c>
      <c r="Q106" s="45">
        <v>0</v>
      </c>
      <c r="R106" s="45">
        <v>0</v>
      </c>
      <c r="S106" s="45">
        <v>7.0419320248561235E-2</v>
      </c>
    </row>
    <row r="107" spans="1:19">
      <c r="A107" s="88" t="s">
        <v>282</v>
      </c>
      <c r="B107" s="69" t="s">
        <v>147</v>
      </c>
      <c r="C107" s="45">
        <v>3.131394088149278E-2</v>
      </c>
      <c r="D107" s="45">
        <v>0</v>
      </c>
      <c r="E107" s="45">
        <v>0</v>
      </c>
      <c r="F107" s="45">
        <v>0</v>
      </c>
      <c r="G107" s="45">
        <v>0</v>
      </c>
      <c r="H107" s="45">
        <v>0</v>
      </c>
      <c r="I107" s="45">
        <v>0</v>
      </c>
      <c r="J107" s="45">
        <v>0</v>
      </c>
      <c r="K107" s="45">
        <v>0</v>
      </c>
      <c r="L107" s="45">
        <v>0</v>
      </c>
      <c r="M107" s="45">
        <v>4.9338292174905263E-4</v>
      </c>
      <c r="N107" s="45">
        <v>0</v>
      </c>
      <c r="O107" s="45">
        <v>0</v>
      </c>
      <c r="P107" s="45">
        <v>9.6749900818160484E-4</v>
      </c>
      <c r="Q107" s="45">
        <v>2.3944865305258745E-4</v>
      </c>
      <c r="R107" s="45">
        <v>6.0984199555063068E-3</v>
      </c>
      <c r="S107" s="45">
        <v>3.9112691419973089E-2</v>
      </c>
    </row>
    <row r="108" spans="1:19">
      <c r="A108" s="88" t="s">
        <v>282</v>
      </c>
      <c r="B108" s="69" t="s">
        <v>148</v>
      </c>
      <c r="C108" s="45">
        <v>0</v>
      </c>
      <c r="D108" s="45">
        <v>0</v>
      </c>
      <c r="E108" s="45">
        <v>0</v>
      </c>
      <c r="F108" s="45">
        <v>0</v>
      </c>
      <c r="G108" s="45">
        <v>0</v>
      </c>
      <c r="H108" s="45">
        <v>0</v>
      </c>
      <c r="I108" s="45">
        <v>0</v>
      </c>
      <c r="J108" s="45">
        <v>0</v>
      </c>
      <c r="K108" s="45">
        <v>0</v>
      </c>
      <c r="L108" s="45">
        <v>0</v>
      </c>
      <c r="M108" s="45">
        <v>3.1618479434669666E-7</v>
      </c>
      <c r="N108" s="45">
        <v>1.6652819862189805E-2</v>
      </c>
      <c r="O108" s="45">
        <v>0</v>
      </c>
      <c r="P108" s="45">
        <v>2.3705293284696616E-2</v>
      </c>
      <c r="Q108" s="45">
        <v>0</v>
      </c>
      <c r="R108" s="45">
        <v>0</v>
      </c>
      <c r="S108" s="45">
        <v>4.0358429331682544E-2</v>
      </c>
    </row>
    <row r="109" spans="1:19">
      <c r="A109" s="88" t="s">
        <v>282</v>
      </c>
      <c r="B109" s="69" t="s">
        <v>149</v>
      </c>
      <c r="C109" s="45">
        <v>0</v>
      </c>
      <c r="D109" s="45">
        <v>0</v>
      </c>
      <c r="E109" s="45">
        <v>0</v>
      </c>
      <c r="F109" s="45">
        <v>0</v>
      </c>
      <c r="G109" s="45">
        <v>0</v>
      </c>
      <c r="H109" s="45">
        <v>0</v>
      </c>
      <c r="I109" s="45">
        <v>0</v>
      </c>
      <c r="J109" s="45">
        <v>0</v>
      </c>
      <c r="K109" s="45">
        <v>0</v>
      </c>
      <c r="L109" s="45">
        <v>0</v>
      </c>
      <c r="M109" s="45">
        <v>0</v>
      </c>
      <c r="N109" s="45">
        <v>0</v>
      </c>
      <c r="O109" s="45">
        <v>0</v>
      </c>
      <c r="P109" s="45">
        <v>3.9660219972237343E-4</v>
      </c>
      <c r="Q109" s="45">
        <v>6.0273188166659608E-4</v>
      </c>
      <c r="R109" s="45">
        <v>0</v>
      </c>
      <c r="S109" s="45">
        <v>9.9933408139207813E-4</v>
      </c>
    </row>
    <row r="110" spans="1:19">
      <c r="A110" s="88" t="s">
        <v>282</v>
      </c>
      <c r="B110" s="69" t="s">
        <v>150</v>
      </c>
      <c r="C110" s="45">
        <v>0</v>
      </c>
      <c r="D110" s="45">
        <v>0</v>
      </c>
      <c r="E110" s="45">
        <v>0</v>
      </c>
      <c r="F110" s="45">
        <v>0</v>
      </c>
      <c r="G110" s="45">
        <v>0</v>
      </c>
      <c r="H110" s="45">
        <v>0</v>
      </c>
      <c r="I110" s="45">
        <v>0</v>
      </c>
      <c r="J110" s="45">
        <v>0</v>
      </c>
      <c r="K110" s="45">
        <v>0</v>
      </c>
      <c r="L110" s="45">
        <v>0</v>
      </c>
      <c r="M110" s="45">
        <v>5.6604721374866607E-3</v>
      </c>
      <c r="N110" s="45">
        <v>2.5310806721314805E-3</v>
      </c>
      <c r="O110" s="45">
        <v>0</v>
      </c>
      <c r="P110" s="45">
        <v>6.2284147913871379E-5</v>
      </c>
      <c r="Q110" s="45">
        <v>2.3156517072120408E-4</v>
      </c>
      <c r="R110" s="45">
        <v>7.4989339605480154E-5</v>
      </c>
      <c r="S110" s="45">
        <v>8.5603914678529236E-3</v>
      </c>
    </row>
    <row r="111" spans="1:19">
      <c r="A111" s="88" t="s">
        <v>282</v>
      </c>
      <c r="B111" s="69" t="s">
        <v>151</v>
      </c>
      <c r="C111" s="45">
        <v>0</v>
      </c>
      <c r="D111" s="45">
        <v>0</v>
      </c>
      <c r="E111" s="45">
        <v>0</v>
      </c>
      <c r="F111" s="45">
        <v>0</v>
      </c>
      <c r="G111" s="45">
        <v>0</v>
      </c>
      <c r="H111" s="45">
        <v>0</v>
      </c>
      <c r="I111" s="45">
        <v>0</v>
      </c>
      <c r="J111" s="45">
        <v>0</v>
      </c>
      <c r="K111" s="45">
        <v>0.58545221650392709</v>
      </c>
      <c r="L111" s="45">
        <v>0</v>
      </c>
      <c r="M111" s="45">
        <v>0.10698232389333295</v>
      </c>
      <c r="N111" s="45">
        <v>0</v>
      </c>
      <c r="O111" s="45">
        <v>0</v>
      </c>
      <c r="P111" s="45">
        <v>3.7333489537268338E-2</v>
      </c>
      <c r="Q111" s="45">
        <v>3.1491124577942564E-4</v>
      </c>
      <c r="R111" s="45">
        <v>0</v>
      </c>
      <c r="S111" s="45">
        <v>0.73008294118031358</v>
      </c>
    </row>
    <row r="112" spans="1:19">
      <c r="A112" s="88" t="s">
        <v>282</v>
      </c>
      <c r="B112" s="69" t="s">
        <v>152</v>
      </c>
      <c r="C112" s="45">
        <v>1.1900720847520002E-2</v>
      </c>
      <c r="D112" s="45">
        <v>0</v>
      </c>
      <c r="E112" s="45">
        <v>0</v>
      </c>
      <c r="F112" s="45">
        <v>0</v>
      </c>
      <c r="G112" s="45">
        <v>0</v>
      </c>
      <c r="H112" s="45">
        <v>0</v>
      </c>
      <c r="I112" s="45">
        <v>0</v>
      </c>
      <c r="J112" s="45">
        <v>0</v>
      </c>
      <c r="K112" s="45">
        <v>0</v>
      </c>
      <c r="L112" s="45">
        <v>0</v>
      </c>
      <c r="M112" s="45">
        <v>3.8874775469821543E-6</v>
      </c>
      <c r="N112" s="45">
        <v>0</v>
      </c>
      <c r="O112" s="45">
        <v>0</v>
      </c>
      <c r="P112" s="45">
        <v>0</v>
      </c>
      <c r="Q112" s="45">
        <v>6.1510341011916658E-3</v>
      </c>
      <c r="R112" s="45">
        <v>7.2240357107955511E-4</v>
      </c>
      <c r="S112" s="45">
        <v>1.8778045997343895E-2</v>
      </c>
    </row>
    <row r="113" spans="1:19">
      <c r="A113" s="88" t="s">
        <v>282</v>
      </c>
      <c r="B113" s="69" t="s">
        <v>153</v>
      </c>
      <c r="C113" s="45">
        <v>0</v>
      </c>
      <c r="D113" s="45">
        <v>0</v>
      </c>
      <c r="E113" s="45">
        <v>0</v>
      </c>
      <c r="F113" s="45">
        <v>0</v>
      </c>
      <c r="G113" s="45">
        <v>0</v>
      </c>
      <c r="H113" s="45">
        <v>0</v>
      </c>
      <c r="I113" s="45">
        <v>0</v>
      </c>
      <c r="J113" s="45">
        <v>0</v>
      </c>
      <c r="K113" s="45">
        <v>0</v>
      </c>
      <c r="L113" s="45">
        <v>0</v>
      </c>
      <c r="M113" s="45">
        <v>0</v>
      </c>
      <c r="N113" s="45">
        <v>4.4936181019945565E-3</v>
      </c>
      <c r="O113" s="45">
        <v>0</v>
      </c>
      <c r="P113" s="45">
        <v>0.11689065628135165</v>
      </c>
      <c r="Q113" s="45">
        <v>4.5246096121087653E-4</v>
      </c>
      <c r="R113" s="45">
        <v>0</v>
      </c>
      <c r="S113" s="45">
        <v>0.12183673534455153</v>
      </c>
    </row>
    <row r="114" spans="1:19">
      <c r="A114" s="88" t="s">
        <v>282</v>
      </c>
      <c r="B114" s="69" t="s">
        <v>154</v>
      </c>
      <c r="C114" s="45">
        <v>0</v>
      </c>
      <c r="D114" s="45">
        <v>0</v>
      </c>
      <c r="E114" s="45">
        <v>0</v>
      </c>
      <c r="F114" s="45">
        <v>0</v>
      </c>
      <c r="G114" s="45">
        <v>0</v>
      </c>
      <c r="H114" s="45">
        <v>0</v>
      </c>
      <c r="I114" s="45">
        <v>0</v>
      </c>
      <c r="J114" s="45">
        <v>0</v>
      </c>
      <c r="K114" s="45">
        <v>0</v>
      </c>
      <c r="L114" s="45">
        <v>0</v>
      </c>
      <c r="M114" s="45">
        <v>1.6440630977201387E-3</v>
      </c>
      <c r="N114" s="45">
        <v>5.1679666403554592E-3</v>
      </c>
      <c r="O114" s="45">
        <v>0</v>
      </c>
      <c r="P114" s="45">
        <v>8.274849163214526E-6</v>
      </c>
      <c r="Q114" s="45">
        <v>0.20607366281204509</v>
      </c>
      <c r="R114" s="45">
        <v>0</v>
      </c>
      <c r="S114" s="45">
        <v>0.2128939673992889</v>
      </c>
    </row>
    <row r="115" spans="1:19">
      <c r="A115" s="88" t="s">
        <v>282</v>
      </c>
      <c r="B115" s="69" t="s">
        <v>155</v>
      </c>
      <c r="C115" s="45">
        <v>0</v>
      </c>
      <c r="D115" s="45">
        <v>0</v>
      </c>
      <c r="E115" s="45">
        <v>0</v>
      </c>
      <c r="F115" s="45">
        <v>0</v>
      </c>
      <c r="G115" s="45">
        <v>0</v>
      </c>
      <c r="H115" s="45">
        <v>0</v>
      </c>
      <c r="I115" s="45">
        <v>0</v>
      </c>
      <c r="J115" s="45">
        <v>0</v>
      </c>
      <c r="K115" s="45">
        <v>0</v>
      </c>
      <c r="L115" s="45">
        <v>0</v>
      </c>
      <c r="M115" s="45">
        <v>3.0576461591711457E-3</v>
      </c>
      <c r="N115" s="45">
        <v>0</v>
      </c>
      <c r="O115" s="45">
        <v>0</v>
      </c>
      <c r="P115" s="45">
        <v>7.401745916628677E-3</v>
      </c>
      <c r="Q115" s="45">
        <v>0</v>
      </c>
      <c r="R115" s="45">
        <v>0</v>
      </c>
      <c r="S115" s="45">
        <v>1.0459392075802043E-2</v>
      </c>
    </row>
    <row r="116" spans="1:19">
      <c r="A116" s="88" t="s">
        <v>282</v>
      </c>
      <c r="B116" s="69" t="s">
        <v>156</v>
      </c>
      <c r="C116" s="45">
        <v>0</v>
      </c>
      <c r="D116" s="45">
        <v>0</v>
      </c>
      <c r="E116" s="45">
        <v>0</v>
      </c>
      <c r="F116" s="45">
        <v>0</v>
      </c>
      <c r="G116" s="45">
        <v>0</v>
      </c>
      <c r="H116" s="45">
        <v>0</v>
      </c>
      <c r="I116" s="45">
        <v>0</v>
      </c>
      <c r="J116" s="45">
        <v>0</v>
      </c>
      <c r="K116" s="45">
        <v>0</v>
      </c>
      <c r="L116" s="45">
        <v>0</v>
      </c>
      <c r="M116" s="45">
        <v>0</v>
      </c>
      <c r="N116" s="45">
        <v>0</v>
      </c>
      <c r="O116" s="45">
        <v>0</v>
      </c>
      <c r="P116" s="45">
        <v>1.8353947183040731E-3</v>
      </c>
      <c r="Q116" s="45">
        <v>1.2453416884214974E-3</v>
      </c>
      <c r="R116" s="45">
        <v>4.7326244569383391E-3</v>
      </c>
      <c r="S116" s="45">
        <v>7.8133608636576923E-3</v>
      </c>
    </row>
    <row r="117" spans="1:19">
      <c r="A117" s="88" t="s">
        <v>282</v>
      </c>
      <c r="B117" s="69" t="s">
        <v>157</v>
      </c>
      <c r="C117" s="45">
        <v>0</v>
      </c>
      <c r="D117" s="45">
        <v>0</v>
      </c>
      <c r="E117" s="45">
        <v>0</v>
      </c>
      <c r="F117" s="45">
        <v>0</v>
      </c>
      <c r="G117" s="45">
        <v>0</v>
      </c>
      <c r="H117" s="45">
        <v>0</v>
      </c>
      <c r="I117" s="45">
        <v>0</v>
      </c>
      <c r="J117" s="45">
        <v>0</v>
      </c>
      <c r="K117" s="45">
        <v>0</v>
      </c>
      <c r="L117" s="45">
        <v>0</v>
      </c>
      <c r="M117" s="45">
        <v>2.3406935454275413E-3</v>
      </c>
      <c r="N117" s="45">
        <v>0</v>
      </c>
      <c r="O117" s="45">
        <v>0</v>
      </c>
      <c r="P117" s="45">
        <v>9.4760470294986909E-2</v>
      </c>
      <c r="Q117" s="45">
        <v>0</v>
      </c>
      <c r="R117" s="45">
        <v>0</v>
      </c>
      <c r="S117" s="45">
        <v>9.7101163840413562E-2</v>
      </c>
    </row>
    <row r="118" spans="1:19">
      <c r="A118" s="88" t="s">
        <v>282</v>
      </c>
      <c r="B118" s="69" t="s">
        <v>158</v>
      </c>
      <c r="C118" s="45">
        <v>0</v>
      </c>
      <c r="D118" s="45">
        <v>0</v>
      </c>
      <c r="E118" s="45">
        <v>0</v>
      </c>
      <c r="F118" s="45">
        <v>0</v>
      </c>
      <c r="G118" s="45">
        <v>0</v>
      </c>
      <c r="H118" s="45">
        <v>0</v>
      </c>
      <c r="I118" s="45">
        <v>1.6337683393496449E-2</v>
      </c>
      <c r="J118" s="45">
        <v>0</v>
      </c>
      <c r="K118" s="45">
        <v>0.31515637601057589</v>
      </c>
      <c r="L118" s="45">
        <v>0</v>
      </c>
      <c r="M118" s="45">
        <v>0</v>
      </c>
      <c r="N118" s="45">
        <v>0</v>
      </c>
      <c r="O118" s="45">
        <v>0</v>
      </c>
      <c r="P118" s="45">
        <v>0.12238080125069306</v>
      </c>
      <c r="Q118" s="45">
        <v>5.1214704155237989E-3</v>
      </c>
      <c r="R118" s="45">
        <v>7.3524276142613587E-3</v>
      </c>
      <c r="S118" s="45">
        <v>0.46634875868455339</v>
      </c>
    </row>
    <row r="119" spans="1:19">
      <c r="A119" s="88" t="s">
        <v>282</v>
      </c>
      <c r="B119" s="69" t="s">
        <v>159</v>
      </c>
      <c r="C119" s="45">
        <v>0</v>
      </c>
      <c r="D119" s="45">
        <v>0</v>
      </c>
      <c r="E119" s="45">
        <v>0</v>
      </c>
      <c r="F119" s="45">
        <v>0</v>
      </c>
      <c r="G119" s="45">
        <v>0</v>
      </c>
      <c r="H119" s="45">
        <v>0</v>
      </c>
      <c r="I119" s="45">
        <v>0</v>
      </c>
      <c r="J119" s="45">
        <v>0</v>
      </c>
      <c r="K119" s="45">
        <v>0</v>
      </c>
      <c r="L119" s="45">
        <v>0</v>
      </c>
      <c r="M119" s="45">
        <v>1.4066142460514186E-2</v>
      </c>
      <c r="N119" s="45">
        <v>0</v>
      </c>
      <c r="O119" s="45">
        <v>2.0751221167425449E-4</v>
      </c>
      <c r="P119" s="45">
        <v>0</v>
      </c>
      <c r="Q119" s="45">
        <v>0</v>
      </c>
      <c r="R119" s="45">
        <v>2.1431095794000043E-4</v>
      </c>
      <c r="S119" s="45">
        <v>1.4487965630124222E-2</v>
      </c>
    </row>
    <row r="120" spans="1:19">
      <c r="A120" s="88" t="s">
        <v>282</v>
      </c>
      <c r="B120" s="69" t="s">
        <v>160</v>
      </c>
      <c r="C120" s="45">
        <v>7.9847986824566064E-4</v>
      </c>
      <c r="D120" s="45">
        <v>0</v>
      </c>
      <c r="E120" s="45">
        <v>0</v>
      </c>
      <c r="F120" s="45">
        <v>0</v>
      </c>
      <c r="G120" s="45">
        <v>0</v>
      </c>
      <c r="H120" s="45">
        <v>0</v>
      </c>
      <c r="I120" s="45">
        <v>0</v>
      </c>
      <c r="J120" s="45">
        <v>0</v>
      </c>
      <c r="K120" s="45">
        <v>0</v>
      </c>
      <c r="L120" s="45">
        <v>0</v>
      </c>
      <c r="M120" s="45">
        <v>2.8221292650787433E-5</v>
      </c>
      <c r="N120" s="45">
        <v>0</v>
      </c>
      <c r="O120" s="45">
        <v>3.4001309718578732E-3</v>
      </c>
      <c r="P120" s="45">
        <v>1.1301542779493801E-3</v>
      </c>
      <c r="Q120" s="45">
        <v>0</v>
      </c>
      <c r="R120" s="45">
        <v>0</v>
      </c>
      <c r="S120" s="45">
        <v>5.3569864107032572E-3</v>
      </c>
    </row>
    <row r="121" spans="1:19">
      <c r="A121" s="88" t="s">
        <v>282</v>
      </c>
      <c r="B121" s="69" t="s">
        <v>161</v>
      </c>
      <c r="C121" s="45">
        <v>0</v>
      </c>
      <c r="D121" s="45">
        <v>0</v>
      </c>
      <c r="E121" s="45">
        <v>0</v>
      </c>
      <c r="F121" s="45">
        <v>0</v>
      </c>
      <c r="G121" s="45">
        <v>0</v>
      </c>
      <c r="H121" s="45">
        <v>0</v>
      </c>
      <c r="I121" s="45">
        <v>0</v>
      </c>
      <c r="J121" s="45">
        <v>0</v>
      </c>
      <c r="K121" s="45">
        <v>0</v>
      </c>
      <c r="L121" s="45">
        <v>0</v>
      </c>
      <c r="M121" s="45">
        <v>1.7652888063407257E-2</v>
      </c>
      <c r="N121" s="45">
        <v>0</v>
      </c>
      <c r="O121" s="45">
        <v>2.7449217101964685E-3</v>
      </c>
      <c r="P121" s="45">
        <v>0</v>
      </c>
      <c r="Q121" s="45">
        <v>0</v>
      </c>
      <c r="R121" s="45">
        <v>0</v>
      </c>
      <c r="S121" s="45">
        <v>2.0397809773598397E-2</v>
      </c>
    </row>
    <row r="122" spans="1:19">
      <c r="A122" s="88" t="s">
        <v>282</v>
      </c>
      <c r="B122" s="69" t="s">
        <v>162</v>
      </c>
      <c r="C122" s="45">
        <v>0.20539470921176509</v>
      </c>
      <c r="D122" s="45">
        <v>0</v>
      </c>
      <c r="E122" s="45">
        <v>0</v>
      </c>
      <c r="F122" s="45">
        <v>0</v>
      </c>
      <c r="G122" s="45">
        <v>0</v>
      </c>
      <c r="H122" s="45">
        <v>0</v>
      </c>
      <c r="I122" s="45">
        <v>0</v>
      </c>
      <c r="J122" s="45">
        <v>0</v>
      </c>
      <c r="K122" s="45">
        <v>0</v>
      </c>
      <c r="L122" s="45">
        <v>0</v>
      </c>
      <c r="M122" s="45">
        <v>6.2894915068989476E-3</v>
      </c>
      <c r="N122" s="45">
        <v>0</v>
      </c>
      <c r="O122" s="45">
        <v>0</v>
      </c>
      <c r="P122" s="45">
        <v>1.5268284612703908E-3</v>
      </c>
      <c r="Q122" s="45">
        <v>0</v>
      </c>
      <c r="R122" s="45">
        <v>0</v>
      </c>
      <c r="S122" s="45">
        <v>0.21321102917993784</v>
      </c>
    </row>
    <row r="123" spans="1:19">
      <c r="A123" s="88" t="s">
        <v>282</v>
      </c>
      <c r="B123" s="69" t="s">
        <v>163</v>
      </c>
      <c r="C123" s="45">
        <v>3.4858282144112351E-6</v>
      </c>
      <c r="D123" s="45">
        <v>0</v>
      </c>
      <c r="E123" s="45">
        <v>0</v>
      </c>
      <c r="F123" s="45">
        <v>0</v>
      </c>
      <c r="G123" s="45">
        <v>0</v>
      </c>
      <c r="H123" s="45">
        <v>0</v>
      </c>
      <c r="I123" s="45">
        <v>0</v>
      </c>
      <c r="J123" s="45">
        <v>0</v>
      </c>
      <c r="K123" s="45">
        <v>0</v>
      </c>
      <c r="L123" s="45">
        <v>0</v>
      </c>
      <c r="M123" s="45">
        <v>1.1114271492029815E-4</v>
      </c>
      <c r="N123" s="45">
        <v>0</v>
      </c>
      <c r="O123" s="45">
        <v>1.4277404911424929E-2</v>
      </c>
      <c r="P123" s="45">
        <v>0</v>
      </c>
      <c r="Q123" s="45">
        <v>1.1569168162197663E-3</v>
      </c>
      <c r="R123" s="45">
        <v>9.358108572699031E-5</v>
      </c>
      <c r="S123" s="45">
        <v>1.5642531356512279E-2</v>
      </c>
    </row>
    <row r="124" spans="1:19">
      <c r="A124" s="88" t="s">
        <v>282</v>
      </c>
      <c r="B124" s="69" t="s">
        <v>164</v>
      </c>
      <c r="C124" s="45">
        <v>0</v>
      </c>
      <c r="D124" s="45">
        <v>0</v>
      </c>
      <c r="E124" s="45">
        <v>0</v>
      </c>
      <c r="F124" s="45">
        <v>0</v>
      </c>
      <c r="G124" s="45">
        <v>0</v>
      </c>
      <c r="H124" s="45">
        <v>0</v>
      </c>
      <c r="I124" s="45">
        <v>0</v>
      </c>
      <c r="J124" s="45">
        <v>0</v>
      </c>
      <c r="K124" s="45">
        <v>0</v>
      </c>
      <c r="L124" s="45">
        <v>0</v>
      </c>
      <c r="M124" s="45">
        <v>0</v>
      </c>
      <c r="N124" s="45">
        <v>0</v>
      </c>
      <c r="O124" s="45">
        <v>0</v>
      </c>
      <c r="P124" s="45">
        <v>1.8026634623078408E-3</v>
      </c>
      <c r="Q124" s="45">
        <v>3.1394332237733025E-4</v>
      </c>
      <c r="R124" s="45">
        <v>4.7493223938488427E-5</v>
      </c>
      <c r="S124" s="45">
        <v>2.1641000086205509E-3</v>
      </c>
    </row>
    <row r="125" spans="1:19">
      <c r="A125" s="88" t="s">
        <v>282</v>
      </c>
      <c r="B125" s="69" t="s">
        <v>165</v>
      </c>
      <c r="C125" s="45">
        <v>0</v>
      </c>
      <c r="D125" s="45">
        <v>0</v>
      </c>
      <c r="E125" s="45">
        <v>0</v>
      </c>
      <c r="F125" s="45">
        <v>0</v>
      </c>
      <c r="G125" s="45">
        <v>0</v>
      </c>
      <c r="H125" s="45">
        <v>0</v>
      </c>
      <c r="I125" s="45">
        <v>0</v>
      </c>
      <c r="J125" s="45">
        <v>0</v>
      </c>
      <c r="K125" s="45">
        <v>0</v>
      </c>
      <c r="L125" s="45">
        <v>0</v>
      </c>
      <c r="M125" s="45">
        <v>0</v>
      </c>
      <c r="N125" s="45">
        <v>0</v>
      </c>
      <c r="O125" s="45">
        <v>0</v>
      </c>
      <c r="P125" s="45">
        <v>2.1923987135989975E-3</v>
      </c>
      <c r="Q125" s="45">
        <v>3.2767130739768113E-3</v>
      </c>
      <c r="R125" s="45">
        <v>0</v>
      </c>
      <c r="S125" s="45">
        <v>5.4691117875762529E-3</v>
      </c>
    </row>
    <row r="126" spans="1:19">
      <c r="A126" s="88" t="s">
        <v>282</v>
      </c>
      <c r="B126" s="69" t="s">
        <v>166</v>
      </c>
      <c r="C126" s="45">
        <v>0</v>
      </c>
      <c r="D126" s="45">
        <v>0</v>
      </c>
      <c r="E126" s="45">
        <v>0</v>
      </c>
      <c r="F126" s="45">
        <v>0</v>
      </c>
      <c r="G126" s="45">
        <v>0</v>
      </c>
      <c r="H126" s="45">
        <v>0</v>
      </c>
      <c r="I126" s="45">
        <v>0</v>
      </c>
      <c r="J126" s="45">
        <v>0</v>
      </c>
      <c r="K126" s="45">
        <v>0</v>
      </c>
      <c r="L126" s="45">
        <v>0</v>
      </c>
      <c r="M126" s="45">
        <v>1.6913722924938313E-4</v>
      </c>
      <c r="N126" s="45">
        <v>0</v>
      </c>
      <c r="O126" s="45">
        <v>0</v>
      </c>
      <c r="P126" s="45">
        <v>7.7816736764075856E-3</v>
      </c>
      <c r="Q126" s="45">
        <v>0</v>
      </c>
      <c r="R126" s="45">
        <v>0</v>
      </c>
      <c r="S126" s="45">
        <v>7.9508109056618537E-3</v>
      </c>
    </row>
    <row r="127" spans="1:19">
      <c r="A127" s="88" t="s">
        <v>282</v>
      </c>
      <c r="B127" s="69" t="s">
        <v>167</v>
      </c>
      <c r="C127" s="45">
        <v>0</v>
      </c>
      <c r="D127" s="45">
        <v>0</v>
      </c>
      <c r="E127" s="45">
        <v>8.8417120786088543E-2</v>
      </c>
      <c r="F127" s="45">
        <v>0</v>
      </c>
      <c r="G127" s="45">
        <v>0</v>
      </c>
      <c r="H127" s="45">
        <v>0</v>
      </c>
      <c r="I127" s="45">
        <v>0</v>
      </c>
      <c r="J127" s="45">
        <v>0</v>
      </c>
      <c r="K127" s="45">
        <v>0</v>
      </c>
      <c r="L127" s="45">
        <v>0</v>
      </c>
      <c r="M127" s="45">
        <v>6.6261878235374994E-2</v>
      </c>
      <c r="N127" s="45">
        <v>1.0168766717249422E-2</v>
      </c>
      <c r="O127" s="45">
        <v>0</v>
      </c>
      <c r="P127" s="45">
        <v>0</v>
      </c>
      <c r="Q127" s="45">
        <v>1.7809829393478083E-5</v>
      </c>
      <c r="R127" s="45">
        <v>0</v>
      </c>
      <c r="S127" s="45">
        <v>0.16486557556811476</v>
      </c>
    </row>
    <row r="128" spans="1:19">
      <c r="A128" s="88" t="s">
        <v>282</v>
      </c>
      <c r="B128" s="69" t="s">
        <v>168</v>
      </c>
      <c r="C128" s="45">
        <v>0</v>
      </c>
      <c r="D128" s="45">
        <v>0</v>
      </c>
      <c r="E128" s="45">
        <v>0</v>
      </c>
      <c r="F128" s="45">
        <v>0</v>
      </c>
      <c r="G128" s="45">
        <v>0</v>
      </c>
      <c r="H128" s="45">
        <v>0</v>
      </c>
      <c r="I128" s="45">
        <v>0</v>
      </c>
      <c r="J128" s="45">
        <v>0</v>
      </c>
      <c r="K128" s="45">
        <v>0</v>
      </c>
      <c r="L128" s="45">
        <v>0</v>
      </c>
      <c r="M128" s="45">
        <v>1.4640536010190885E-6</v>
      </c>
      <c r="N128" s="45">
        <v>0</v>
      </c>
      <c r="O128" s="45">
        <v>0</v>
      </c>
      <c r="P128" s="45">
        <v>9.8107714040462923E-4</v>
      </c>
      <c r="Q128" s="45">
        <v>4.3710627530835211E-4</v>
      </c>
      <c r="R128" s="45">
        <v>0</v>
      </c>
      <c r="S128" s="45">
        <v>1.4196474693051186E-3</v>
      </c>
    </row>
    <row r="129" spans="1:19">
      <c r="A129" s="88" t="s">
        <v>282</v>
      </c>
      <c r="B129" s="69" t="s">
        <v>169</v>
      </c>
      <c r="C129" s="45">
        <v>0</v>
      </c>
      <c r="D129" s="45">
        <v>0</v>
      </c>
      <c r="E129" s="45">
        <v>0</v>
      </c>
      <c r="F129" s="45">
        <v>0</v>
      </c>
      <c r="G129" s="45">
        <v>0</v>
      </c>
      <c r="H129" s="45">
        <v>0</v>
      </c>
      <c r="I129" s="45">
        <v>0</v>
      </c>
      <c r="J129" s="45">
        <v>0</v>
      </c>
      <c r="K129" s="45">
        <v>0</v>
      </c>
      <c r="L129" s="45">
        <v>0</v>
      </c>
      <c r="M129" s="45">
        <v>5.8560493260007007E-4</v>
      </c>
      <c r="N129" s="45">
        <v>3.2475829578437754E-5</v>
      </c>
      <c r="O129" s="45">
        <v>0</v>
      </c>
      <c r="P129" s="45">
        <v>0</v>
      </c>
      <c r="Q129" s="45">
        <v>6.5888499273558665E-4</v>
      </c>
      <c r="R129" s="45">
        <v>0</v>
      </c>
      <c r="S129" s="45">
        <v>1.2769657549185354E-3</v>
      </c>
    </row>
    <row r="130" spans="1:19">
      <c r="A130" s="88" t="s">
        <v>282</v>
      </c>
      <c r="B130" s="69" t="s">
        <v>170</v>
      </c>
      <c r="C130" s="45">
        <v>0</v>
      </c>
      <c r="D130" s="45">
        <v>0</v>
      </c>
      <c r="E130" s="45">
        <v>0</v>
      </c>
      <c r="F130" s="45">
        <v>0</v>
      </c>
      <c r="G130" s="45">
        <v>0</v>
      </c>
      <c r="H130" s="45">
        <v>0</v>
      </c>
      <c r="I130" s="45">
        <v>0</v>
      </c>
      <c r="J130" s="45">
        <v>0</v>
      </c>
      <c r="K130" s="45">
        <v>0</v>
      </c>
      <c r="L130" s="45">
        <v>0</v>
      </c>
      <c r="M130" s="45">
        <v>1.0049224708241766E-3</v>
      </c>
      <c r="N130" s="45">
        <v>0</v>
      </c>
      <c r="O130" s="45">
        <v>0</v>
      </c>
      <c r="P130" s="45">
        <v>1.3951735228383555E-3</v>
      </c>
      <c r="Q130" s="45">
        <v>6.955537664183975E-2</v>
      </c>
      <c r="R130" s="45">
        <v>9.6591333871742791E-5</v>
      </c>
      <c r="S130" s="45">
        <v>7.2052063969366031E-2</v>
      </c>
    </row>
    <row r="131" spans="1:19">
      <c r="A131" s="88" t="s">
        <v>282</v>
      </c>
      <c r="B131" s="69" t="s">
        <v>171</v>
      </c>
      <c r="C131" s="45">
        <v>0</v>
      </c>
      <c r="D131" s="45">
        <v>0</v>
      </c>
      <c r="E131" s="45">
        <v>0</v>
      </c>
      <c r="F131" s="45">
        <v>0</v>
      </c>
      <c r="G131" s="45">
        <v>0</v>
      </c>
      <c r="H131" s="45">
        <v>0</v>
      </c>
      <c r="I131" s="45">
        <v>0</v>
      </c>
      <c r="J131" s="45">
        <v>0</v>
      </c>
      <c r="K131" s="45">
        <v>0</v>
      </c>
      <c r="L131" s="45">
        <v>0</v>
      </c>
      <c r="M131" s="45">
        <v>0</v>
      </c>
      <c r="N131" s="45">
        <v>0</v>
      </c>
      <c r="O131" s="45">
        <v>0</v>
      </c>
      <c r="P131" s="45">
        <v>0</v>
      </c>
      <c r="Q131" s="45">
        <v>5.8553080044716488E-3</v>
      </c>
      <c r="R131" s="45">
        <v>3.1306408150300058E-5</v>
      </c>
      <c r="S131" s="45">
        <v>5.8866144126241693E-3</v>
      </c>
    </row>
    <row r="132" spans="1:19">
      <c r="A132" s="88" t="s">
        <v>282</v>
      </c>
      <c r="B132" s="69" t="s">
        <v>172</v>
      </c>
      <c r="C132" s="45">
        <v>0</v>
      </c>
      <c r="D132" s="45">
        <v>0</v>
      </c>
      <c r="E132" s="45">
        <v>0</v>
      </c>
      <c r="F132" s="45">
        <v>0</v>
      </c>
      <c r="G132" s="45">
        <v>0</v>
      </c>
      <c r="H132" s="45">
        <v>0</v>
      </c>
      <c r="I132" s="45">
        <v>0</v>
      </c>
      <c r="J132" s="45">
        <v>0</v>
      </c>
      <c r="K132" s="45">
        <v>0</v>
      </c>
      <c r="L132" s="45">
        <v>0</v>
      </c>
      <c r="M132" s="45">
        <v>0</v>
      </c>
      <c r="N132" s="45">
        <v>0</v>
      </c>
      <c r="O132" s="45">
        <v>0</v>
      </c>
      <c r="P132" s="45">
        <v>3.3555280404351073E-2</v>
      </c>
      <c r="Q132" s="45">
        <v>0</v>
      </c>
      <c r="R132" s="45">
        <v>1.0055880860413424E-3</v>
      </c>
      <c r="S132" s="45">
        <v>3.456086849039508E-2</v>
      </c>
    </row>
    <row r="133" spans="1:19">
      <c r="A133" s="88" t="s">
        <v>282</v>
      </c>
      <c r="B133" s="69" t="s">
        <v>173</v>
      </c>
      <c r="C133" s="45">
        <v>0</v>
      </c>
      <c r="D133" s="45">
        <v>0</v>
      </c>
      <c r="E133" s="45">
        <v>0</v>
      </c>
      <c r="F133" s="45">
        <v>0</v>
      </c>
      <c r="G133" s="45">
        <v>0</v>
      </c>
      <c r="H133" s="45">
        <v>0</v>
      </c>
      <c r="I133" s="45">
        <v>0</v>
      </c>
      <c r="J133" s="45">
        <v>0</v>
      </c>
      <c r="K133" s="45">
        <v>0</v>
      </c>
      <c r="L133" s="45">
        <v>0</v>
      </c>
      <c r="M133" s="45">
        <v>0</v>
      </c>
      <c r="N133" s="45">
        <v>0</v>
      </c>
      <c r="O133" s="45">
        <v>0</v>
      </c>
      <c r="P133" s="45">
        <v>0</v>
      </c>
      <c r="Q133" s="45">
        <v>0</v>
      </c>
      <c r="R133" s="45">
        <v>0</v>
      </c>
      <c r="S133" s="45">
        <v>0</v>
      </c>
    </row>
    <row r="134" spans="1:19">
      <c r="A134" s="88" t="s">
        <v>282</v>
      </c>
      <c r="B134" s="69" t="s">
        <v>174</v>
      </c>
      <c r="C134" s="45">
        <v>0</v>
      </c>
      <c r="D134" s="45">
        <v>0</v>
      </c>
      <c r="E134" s="45">
        <v>0</v>
      </c>
      <c r="F134" s="45">
        <v>0</v>
      </c>
      <c r="G134" s="45">
        <v>0</v>
      </c>
      <c r="H134" s="45">
        <v>0</v>
      </c>
      <c r="I134" s="45">
        <v>0</v>
      </c>
      <c r="J134" s="45">
        <v>0</v>
      </c>
      <c r="K134" s="45">
        <v>0</v>
      </c>
      <c r="L134" s="45">
        <v>0</v>
      </c>
      <c r="M134" s="45">
        <v>0.17692431004329112</v>
      </c>
      <c r="N134" s="45">
        <v>0</v>
      </c>
      <c r="O134" s="45">
        <v>0</v>
      </c>
      <c r="P134" s="45">
        <v>1.5285941661025149E-3</v>
      </c>
      <c r="Q134" s="45">
        <v>0</v>
      </c>
      <c r="R134" s="45">
        <v>0</v>
      </c>
      <c r="S134" s="45">
        <v>0.17845290420939364</v>
      </c>
    </row>
    <row r="135" spans="1:19">
      <c r="A135" s="88" t="s">
        <v>282</v>
      </c>
      <c r="B135" s="69" t="s">
        <v>175</v>
      </c>
      <c r="C135" s="45">
        <v>0</v>
      </c>
      <c r="D135" s="45">
        <v>0</v>
      </c>
      <c r="E135" s="45">
        <v>0</v>
      </c>
      <c r="F135" s="45">
        <v>0</v>
      </c>
      <c r="G135" s="45">
        <v>0</v>
      </c>
      <c r="H135" s="45">
        <v>0</v>
      </c>
      <c r="I135" s="45">
        <v>0</v>
      </c>
      <c r="J135" s="45">
        <v>0</v>
      </c>
      <c r="K135" s="45">
        <v>0</v>
      </c>
      <c r="L135" s="45">
        <v>0</v>
      </c>
      <c r="M135" s="45">
        <v>0</v>
      </c>
      <c r="N135" s="45">
        <v>0</v>
      </c>
      <c r="O135" s="45">
        <v>0</v>
      </c>
      <c r="P135" s="45">
        <v>7.8909091839580725E-3</v>
      </c>
      <c r="Q135" s="45">
        <v>2.9802600509594157E-3</v>
      </c>
      <c r="R135" s="45">
        <v>5.8312737714061313E-6</v>
      </c>
      <c r="S135" s="45">
        <v>1.0877000508699552E-2</v>
      </c>
    </row>
    <row r="136" spans="1:19">
      <c r="A136" s="88" t="s">
        <v>282</v>
      </c>
      <c r="B136" s="69" t="s">
        <v>176</v>
      </c>
      <c r="C136" s="45">
        <v>0</v>
      </c>
      <c r="D136" s="45">
        <v>0</v>
      </c>
      <c r="E136" s="45">
        <v>0</v>
      </c>
      <c r="F136" s="45">
        <v>0</v>
      </c>
      <c r="G136" s="45">
        <v>0</v>
      </c>
      <c r="H136" s="45">
        <v>0</v>
      </c>
      <c r="I136" s="45">
        <v>0</v>
      </c>
      <c r="J136" s="45">
        <v>0</v>
      </c>
      <c r="K136" s="45">
        <v>0</v>
      </c>
      <c r="L136" s="45">
        <v>0</v>
      </c>
      <c r="M136" s="45">
        <v>0</v>
      </c>
      <c r="N136" s="45">
        <v>0</v>
      </c>
      <c r="O136" s="45">
        <v>0</v>
      </c>
      <c r="P136" s="45">
        <v>0</v>
      </c>
      <c r="Q136" s="45">
        <v>1.6845992159528755E-3</v>
      </c>
      <c r="R136" s="45">
        <v>2.674996093681159E-4</v>
      </c>
      <c r="S136" s="45">
        <v>1.9520988253205473E-3</v>
      </c>
    </row>
    <row r="137" spans="1:19">
      <c r="A137" s="88" t="s">
        <v>282</v>
      </c>
      <c r="B137" s="69" t="s">
        <v>177</v>
      </c>
      <c r="C137" s="45">
        <v>0</v>
      </c>
      <c r="D137" s="45">
        <v>0</v>
      </c>
      <c r="E137" s="45">
        <v>0</v>
      </c>
      <c r="F137" s="45">
        <v>0</v>
      </c>
      <c r="G137" s="45">
        <v>0</v>
      </c>
      <c r="H137" s="45">
        <v>0</v>
      </c>
      <c r="I137" s="45">
        <v>0</v>
      </c>
      <c r="J137" s="45">
        <v>0</v>
      </c>
      <c r="K137" s="45">
        <v>0</v>
      </c>
      <c r="L137" s="45">
        <v>0</v>
      </c>
      <c r="M137" s="45">
        <v>5.6444538157816027E-3</v>
      </c>
      <c r="N137" s="45">
        <v>4.0106477915635708E-5</v>
      </c>
      <c r="O137" s="45">
        <v>0</v>
      </c>
      <c r="P137" s="45">
        <v>0</v>
      </c>
      <c r="Q137" s="45">
        <v>0</v>
      </c>
      <c r="R137" s="45">
        <v>0</v>
      </c>
      <c r="S137" s="45">
        <v>5.6845602936874684E-3</v>
      </c>
    </row>
    <row r="138" spans="1:19">
      <c r="A138" s="88" t="s">
        <v>282</v>
      </c>
      <c r="B138" s="69" t="s">
        <v>178</v>
      </c>
      <c r="C138" s="45">
        <v>0</v>
      </c>
      <c r="D138" s="45">
        <v>0</v>
      </c>
      <c r="E138" s="45">
        <v>0</v>
      </c>
      <c r="F138" s="45">
        <v>0</v>
      </c>
      <c r="G138" s="45">
        <v>0</v>
      </c>
      <c r="H138" s="45">
        <v>0</v>
      </c>
      <c r="I138" s="45">
        <v>1.1506632993685817E-3</v>
      </c>
      <c r="J138" s="45">
        <v>0</v>
      </c>
      <c r="K138" s="45">
        <v>0</v>
      </c>
      <c r="L138" s="45">
        <v>0</v>
      </c>
      <c r="M138" s="45">
        <v>0</v>
      </c>
      <c r="N138" s="45">
        <v>0</v>
      </c>
      <c r="O138" s="45">
        <v>0</v>
      </c>
      <c r="P138" s="45">
        <v>3.230842061485717E-4</v>
      </c>
      <c r="Q138" s="45">
        <v>1.5605309656883115E-3</v>
      </c>
      <c r="R138" s="45">
        <v>0</v>
      </c>
      <c r="S138" s="45">
        <v>3.0342784711976378E-3</v>
      </c>
    </row>
    <row r="139" spans="1:19">
      <c r="A139" s="88" t="s">
        <v>282</v>
      </c>
      <c r="B139" s="69" t="s">
        <v>179</v>
      </c>
      <c r="C139" s="45">
        <v>0</v>
      </c>
      <c r="D139" s="45">
        <v>0</v>
      </c>
      <c r="E139" s="45">
        <v>0</v>
      </c>
      <c r="F139" s="45">
        <v>0</v>
      </c>
      <c r="G139" s="45">
        <v>0</v>
      </c>
      <c r="H139" s="45">
        <v>0</v>
      </c>
      <c r="I139" s="45">
        <v>0</v>
      </c>
      <c r="J139" s="45">
        <v>0</v>
      </c>
      <c r="K139" s="45">
        <v>0</v>
      </c>
      <c r="L139" s="45">
        <v>0</v>
      </c>
      <c r="M139" s="45">
        <v>0</v>
      </c>
      <c r="N139" s="45">
        <v>3.1689348900654224E-3</v>
      </c>
      <c r="O139" s="45">
        <v>0</v>
      </c>
      <c r="P139" s="45">
        <v>2.973209917691122E-3</v>
      </c>
      <c r="Q139" s="45">
        <v>0</v>
      </c>
      <c r="R139" s="45">
        <v>0</v>
      </c>
      <c r="S139" s="45">
        <v>6.1421448077538798E-3</v>
      </c>
    </row>
    <row r="140" spans="1:19">
      <c r="A140" s="88" t="s">
        <v>282</v>
      </c>
      <c r="B140" s="69" t="s">
        <v>180</v>
      </c>
      <c r="C140" s="45">
        <v>0</v>
      </c>
      <c r="D140" s="45">
        <v>0</v>
      </c>
      <c r="E140" s="45">
        <v>0</v>
      </c>
      <c r="F140" s="45">
        <v>0</v>
      </c>
      <c r="G140" s="45">
        <v>0</v>
      </c>
      <c r="H140" s="45">
        <v>0</v>
      </c>
      <c r="I140" s="45">
        <v>0</v>
      </c>
      <c r="J140" s="45">
        <v>0</v>
      </c>
      <c r="K140" s="45">
        <v>0</v>
      </c>
      <c r="L140" s="45">
        <v>0</v>
      </c>
      <c r="M140" s="45">
        <v>0</v>
      </c>
      <c r="N140" s="45">
        <v>0</v>
      </c>
      <c r="O140" s="45">
        <v>0</v>
      </c>
      <c r="P140" s="45">
        <v>0.24114173877283562</v>
      </c>
      <c r="Q140" s="45">
        <v>0</v>
      </c>
      <c r="R140" s="45">
        <v>0</v>
      </c>
      <c r="S140" s="45">
        <v>0.24114173877283918</v>
      </c>
    </row>
    <row r="141" spans="1:19">
      <c r="A141" s="88" t="s">
        <v>282</v>
      </c>
      <c r="B141" s="69" t="s">
        <v>181</v>
      </c>
      <c r="C141" s="45">
        <v>0</v>
      </c>
      <c r="D141" s="45">
        <v>0</v>
      </c>
      <c r="E141" s="45">
        <v>0</v>
      </c>
      <c r="F141" s="45">
        <v>0</v>
      </c>
      <c r="G141" s="45">
        <v>0</v>
      </c>
      <c r="H141" s="45">
        <v>0</v>
      </c>
      <c r="I141" s="45">
        <v>0</v>
      </c>
      <c r="J141" s="45">
        <v>0.30939077363340861</v>
      </c>
      <c r="K141" s="45">
        <v>0</v>
      </c>
      <c r="L141" s="45">
        <v>0</v>
      </c>
      <c r="M141" s="45">
        <v>0</v>
      </c>
      <c r="N141" s="45">
        <v>0</v>
      </c>
      <c r="O141" s="45">
        <v>0</v>
      </c>
      <c r="P141" s="45">
        <v>0</v>
      </c>
      <c r="Q141" s="45">
        <v>0</v>
      </c>
      <c r="R141" s="45">
        <v>0</v>
      </c>
      <c r="S141" s="45">
        <v>0.30939077363341028</v>
      </c>
    </row>
    <row r="142" spans="1:19">
      <c r="A142" s="88" t="s">
        <v>282</v>
      </c>
      <c r="B142" s="69" t="s">
        <v>182</v>
      </c>
      <c r="C142" s="45">
        <v>0</v>
      </c>
      <c r="D142" s="45">
        <v>0</v>
      </c>
      <c r="E142" s="45">
        <v>0</v>
      </c>
      <c r="F142" s="45">
        <v>0</v>
      </c>
      <c r="G142" s="45">
        <v>0</v>
      </c>
      <c r="H142" s="45">
        <v>0</v>
      </c>
      <c r="I142" s="45">
        <v>0</v>
      </c>
      <c r="J142" s="45">
        <v>0</v>
      </c>
      <c r="K142" s="45">
        <v>3.4644614728425172E-3</v>
      </c>
      <c r="L142" s="45">
        <v>0</v>
      </c>
      <c r="M142" s="45">
        <v>2.6871005483171118E-3</v>
      </c>
      <c r="N142" s="45">
        <v>3.2974126638141144E-4</v>
      </c>
      <c r="O142" s="45">
        <v>0</v>
      </c>
      <c r="P142" s="45">
        <v>1.2816302701779136E-5</v>
      </c>
      <c r="Q142" s="45">
        <v>0</v>
      </c>
      <c r="R142" s="45">
        <v>2.8858496605721484E-6</v>
      </c>
      <c r="S142" s="45">
        <v>6.4970054399040578E-3</v>
      </c>
    </row>
    <row r="143" spans="1:19">
      <c r="A143" s="88" t="s">
        <v>282</v>
      </c>
      <c r="B143" s="69" t="s">
        <v>183</v>
      </c>
      <c r="C143" s="45">
        <v>0</v>
      </c>
      <c r="D143" s="45">
        <v>0</v>
      </c>
      <c r="E143" s="45">
        <v>0</v>
      </c>
      <c r="F143" s="45">
        <v>0</v>
      </c>
      <c r="G143" s="45">
        <v>0</v>
      </c>
      <c r="H143" s="45">
        <v>0</v>
      </c>
      <c r="I143" s="45">
        <v>0</v>
      </c>
      <c r="J143" s="45">
        <v>0</v>
      </c>
      <c r="K143" s="45">
        <v>0</v>
      </c>
      <c r="L143" s="45">
        <v>0</v>
      </c>
      <c r="M143" s="45">
        <v>2.5041796352454071E-4</v>
      </c>
      <c r="N143" s="45">
        <v>3.7301122278132759E-2</v>
      </c>
      <c r="O143" s="45">
        <v>0</v>
      </c>
      <c r="P143" s="45">
        <v>0</v>
      </c>
      <c r="Q143" s="45">
        <v>3.6345788681244606E-3</v>
      </c>
      <c r="R143" s="45">
        <v>4.0447013489597339E-6</v>
      </c>
      <c r="S143" s="45">
        <v>4.1190163811130276E-2</v>
      </c>
    </row>
    <row r="144" spans="1:19">
      <c r="A144" s="88" t="s">
        <v>282</v>
      </c>
      <c r="B144" s="69" t="s">
        <v>184</v>
      </c>
      <c r="C144" s="45">
        <v>0</v>
      </c>
      <c r="D144" s="45">
        <v>0</v>
      </c>
      <c r="E144" s="45">
        <v>0</v>
      </c>
      <c r="F144" s="45">
        <v>0</v>
      </c>
      <c r="G144" s="45">
        <v>9.4006855683126389E-4</v>
      </c>
      <c r="H144" s="45">
        <v>0</v>
      </c>
      <c r="I144" s="45">
        <v>0</v>
      </c>
      <c r="J144" s="45">
        <v>0</v>
      </c>
      <c r="K144" s="45">
        <v>0</v>
      </c>
      <c r="L144" s="45">
        <v>0</v>
      </c>
      <c r="M144" s="45">
        <v>2.9834347969881492E-6</v>
      </c>
      <c r="N144" s="45">
        <v>0</v>
      </c>
      <c r="O144" s="45">
        <v>0</v>
      </c>
      <c r="P144" s="45">
        <v>0</v>
      </c>
      <c r="Q144" s="45">
        <v>0</v>
      </c>
      <c r="R144" s="45">
        <v>0</v>
      </c>
      <c r="S144" s="45">
        <v>9.4305199162647568E-4</v>
      </c>
    </row>
    <row r="145" spans="1:19">
      <c r="A145" s="88" t="s">
        <v>282</v>
      </c>
      <c r="B145" s="69" t="s">
        <v>185</v>
      </c>
      <c r="C145" s="45">
        <v>0</v>
      </c>
      <c r="D145" s="45">
        <v>0</v>
      </c>
      <c r="E145" s="45">
        <v>0</v>
      </c>
      <c r="F145" s="45">
        <v>0</v>
      </c>
      <c r="G145" s="45">
        <v>0</v>
      </c>
      <c r="H145" s="45">
        <v>0</v>
      </c>
      <c r="I145" s="45">
        <v>0</v>
      </c>
      <c r="J145" s="45">
        <v>0</v>
      </c>
      <c r="K145" s="45">
        <v>0</v>
      </c>
      <c r="L145" s="45">
        <v>0</v>
      </c>
      <c r="M145" s="45">
        <v>0</v>
      </c>
      <c r="N145" s="45">
        <v>0</v>
      </c>
      <c r="O145" s="45">
        <v>0</v>
      </c>
      <c r="P145" s="45">
        <v>0</v>
      </c>
      <c r="Q145" s="45">
        <v>0</v>
      </c>
      <c r="R145" s="45">
        <v>0</v>
      </c>
      <c r="S145" s="45">
        <v>0</v>
      </c>
    </row>
    <row r="146" spans="1:19">
      <c r="A146" s="88" t="s">
        <v>282</v>
      </c>
      <c r="B146" s="69" t="s">
        <v>186</v>
      </c>
      <c r="C146" s="45">
        <v>0</v>
      </c>
      <c r="D146" s="45">
        <v>0</v>
      </c>
      <c r="E146" s="45">
        <v>0</v>
      </c>
      <c r="F146" s="45">
        <v>0</v>
      </c>
      <c r="G146" s="45">
        <v>0</v>
      </c>
      <c r="H146" s="45">
        <v>0</v>
      </c>
      <c r="I146" s="45">
        <v>0</v>
      </c>
      <c r="J146" s="45">
        <v>0</v>
      </c>
      <c r="K146" s="45">
        <v>0</v>
      </c>
      <c r="L146" s="45">
        <v>0</v>
      </c>
      <c r="M146" s="45">
        <v>1.5198241262313061E-3</v>
      </c>
      <c r="N146" s="45">
        <v>2.2288947841286877E-3</v>
      </c>
      <c r="O146" s="45">
        <v>0</v>
      </c>
      <c r="P146" s="45">
        <v>0</v>
      </c>
      <c r="Q146" s="45">
        <v>5.2701009001769883E-3</v>
      </c>
      <c r="R146" s="45">
        <v>4.1505753367587772E-4</v>
      </c>
      <c r="S146" s="45">
        <v>9.4338773442146362E-3</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3.2213544898240798E-7</v>
      </c>
      <c r="O147" s="45">
        <v>0</v>
      </c>
      <c r="P147" s="45">
        <v>0</v>
      </c>
      <c r="Q147" s="45">
        <v>0</v>
      </c>
      <c r="R147" s="45">
        <v>0</v>
      </c>
      <c r="S147" s="45">
        <v>3.2213544898240798E-7</v>
      </c>
    </row>
    <row r="148" spans="1:19">
      <c r="A148" s="88" t="s">
        <v>282</v>
      </c>
      <c r="B148" s="69" t="s">
        <v>188</v>
      </c>
      <c r="C148" s="45">
        <v>0</v>
      </c>
      <c r="D148" s="45">
        <v>0</v>
      </c>
      <c r="E148" s="45">
        <v>0</v>
      </c>
      <c r="F148" s="45">
        <v>0</v>
      </c>
      <c r="G148" s="45">
        <v>0</v>
      </c>
      <c r="H148" s="45">
        <v>0</v>
      </c>
      <c r="I148" s="45">
        <v>0</v>
      </c>
      <c r="J148" s="45">
        <v>2.2827913558565172E-5</v>
      </c>
      <c r="K148" s="45">
        <v>0</v>
      </c>
      <c r="L148" s="45">
        <v>0</v>
      </c>
      <c r="M148" s="45">
        <v>5.0450251483979969E-5</v>
      </c>
      <c r="N148" s="45">
        <v>0.10299726878381588</v>
      </c>
      <c r="O148" s="45">
        <v>8.4881562424810042E-5</v>
      </c>
      <c r="P148" s="45">
        <v>2.3517506125733334E-2</v>
      </c>
      <c r="Q148" s="45">
        <v>4.1952894975771926E-6</v>
      </c>
      <c r="R148" s="45">
        <v>9.6349145536578362E-5</v>
      </c>
      <c r="S148" s="45">
        <v>0.12677347907204961</v>
      </c>
    </row>
    <row r="149" spans="1:19">
      <c r="A149" s="88" t="s">
        <v>282</v>
      </c>
      <c r="B149" s="69" t="s">
        <v>189</v>
      </c>
      <c r="C149" s="45">
        <v>0</v>
      </c>
      <c r="D149" s="45">
        <v>0</v>
      </c>
      <c r="E149" s="45">
        <v>0</v>
      </c>
      <c r="F149" s="45">
        <v>0</v>
      </c>
      <c r="G149" s="45">
        <v>0</v>
      </c>
      <c r="H149" s="45">
        <v>0</v>
      </c>
      <c r="I149" s="45">
        <v>0</v>
      </c>
      <c r="J149" s="45">
        <v>0</v>
      </c>
      <c r="K149" s="45">
        <v>0</v>
      </c>
      <c r="L149" s="45">
        <v>0</v>
      </c>
      <c r="M149" s="45">
        <v>5.3249393955278279E-2</v>
      </c>
      <c r="N149" s="45">
        <v>0</v>
      </c>
      <c r="O149" s="45">
        <v>0</v>
      </c>
      <c r="P149" s="45">
        <v>4.483061289890955E-2</v>
      </c>
      <c r="Q149" s="45">
        <v>0</v>
      </c>
      <c r="R149" s="45">
        <v>0</v>
      </c>
      <c r="S149" s="45">
        <v>9.80800068541825E-2</v>
      </c>
    </row>
    <row r="150" spans="1:19">
      <c r="A150" s="88" t="s">
        <v>282</v>
      </c>
      <c r="B150" s="69" t="s">
        <v>190</v>
      </c>
      <c r="C150" s="45">
        <v>0</v>
      </c>
      <c r="D150" s="45">
        <v>0</v>
      </c>
      <c r="E150" s="45">
        <v>0</v>
      </c>
      <c r="F150" s="45">
        <v>0</v>
      </c>
      <c r="G150" s="45">
        <v>0</v>
      </c>
      <c r="H150" s="45">
        <v>0</v>
      </c>
      <c r="I150" s="45">
        <v>0</v>
      </c>
      <c r="J150" s="45">
        <v>0</v>
      </c>
      <c r="K150" s="45">
        <v>0</v>
      </c>
      <c r="L150" s="45">
        <v>0</v>
      </c>
      <c r="M150" s="45">
        <v>2.3447198355244225E-3</v>
      </c>
      <c r="N150" s="45">
        <v>0</v>
      </c>
      <c r="O150" s="45">
        <v>0</v>
      </c>
      <c r="P150" s="45">
        <v>5.6227652484963642E-3</v>
      </c>
      <c r="Q150" s="45">
        <v>7.2421525544186238E-4</v>
      </c>
      <c r="R150" s="45">
        <v>3.1617495637092929E-4</v>
      </c>
      <c r="S150" s="45">
        <v>9.0078752958362429E-3</v>
      </c>
    </row>
    <row r="151" spans="1:19">
      <c r="A151" s="88" t="s">
        <v>282</v>
      </c>
      <c r="B151" s="69" t="s">
        <v>191</v>
      </c>
      <c r="C151" s="45">
        <v>0</v>
      </c>
      <c r="D151" s="45">
        <v>0</v>
      </c>
      <c r="E151" s="45">
        <v>0</v>
      </c>
      <c r="F151" s="45">
        <v>0</v>
      </c>
      <c r="G151" s="45">
        <v>0</v>
      </c>
      <c r="H151" s="45">
        <v>0</v>
      </c>
      <c r="I151" s="45">
        <v>0</v>
      </c>
      <c r="J151" s="45">
        <v>5.9255006631455664E-3</v>
      </c>
      <c r="K151" s="45">
        <v>0</v>
      </c>
      <c r="L151" s="45">
        <v>0</v>
      </c>
      <c r="M151" s="45">
        <v>1.2717648636955126E-3</v>
      </c>
      <c r="N151" s="45">
        <v>1.1514764163036428E-2</v>
      </c>
      <c r="O151" s="45">
        <v>1.8995863825335135E-3</v>
      </c>
      <c r="P151" s="45">
        <v>1.5582412861743222E-3</v>
      </c>
      <c r="Q151" s="45">
        <v>0</v>
      </c>
      <c r="R151" s="45">
        <v>4.1077869354921859E-5</v>
      </c>
      <c r="S151" s="45">
        <v>2.2210935227938933E-2</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0</v>
      </c>
      <c r="O152" s="45">
        <v>0</v>
      </c>
      <c r="P152" s="45">
        <v>0</v>
      </c>
      <c r="Q152" s="45">
        <v>0</v>
      </c>
      <c r="R152" s="45">
        <v>1.9334713766028244E-3</v>
      </c>
      <c r="S152" s="45">
        <v>1.9334713766028244E-3</v>
      </c>
    </row>
    <row r="153" spans="1:19">
      <c r="A153" s="88" t="s">
        <v>282</v>
      </c>
      <c r="B153" s="69" t="s">
        <v>193</v>
      </c>
      <c r="C153" s="45">
        <v>0</v>
      </c>
      <c r="D153" s="45">
        <v>0</v>
      </c>
      <c r="E153" s="45">
        <v>0</v>
      </c>
      <c r="F153" s="45">
        <v>0</v>
      </c>
      <c r="G153" s="45">
        <v>0</v>
      </c>
      <c r="H153" s="45">
        <v>0</v>
      </c>
      <c r="I153" s="45">
        <v>1.5140943575713828E-2</v>
      </c>
      <c r="J153" s="45">
        <v>0</v>
      </c>
      <c r="K153" s="45">
        <v>0</v>
      </c>
      <c r="L153" s="45">
        <v>0</v>
      </c>
      <c r="M153" s="45">
        <v>0</v>
      </c>
      <c r="N153" s="45">
        <v>0</v>
      </c>
      <c r="O153" s="45">
        <v>0</v>
      </c>
      <c r="P153" s="45">
        <v>0</v>
      </c>
      <c r="Q153" s="45">
        <v>7.9831314788947338E-5</v>
      </c>
      <c r="R153" s="45">
        <v>0</v>
      </c>
      <c r="S153" s="45">
        <v>1.5220774890501332E-2</v>
      </c>
    </row>
    <row r="154" spans="1:19">
      <c r="A154" s="88" t="s">
        <v>282</v>
      </c>
      <c r="B154" s="69" t="s">
        <v>194</v>
      </c>
      <c r="C154" s="45">
        <v>0</v>
      </c>
      <c r="D154" s="45">
        <v>0</v>
      </c>
      <c r="E154" s="45">
        <v>0</v>
      </c>
      <c r="F154" s="45">
        <v>0</v>
      </c>
      <c r="G154" s="45">
        <v>0</v>
      </c>
      <c r="H154" s="45">
        <v>0</v>
      </c>
      <c r="I154" s="45">
        <v>0</v>
      </c>
      <c r="J154" s="45">
        <v>0</v>
      </c>
      <c r="K154" s="45">
        <v>0</v>
      </c>
      <c r="L154" s="45">
        <v>0</v>
      </c>
      <c r="M154" s="45">
        <v>4.3268344941651549E-3</v>
      </c>
      <c r="N154" s="45">
        <v>0</v>
      </c>
      <c r="O154" s="45">
        <v>0</v>
      </c>
      <c r="P154" s="45">
        <v>6.3982574030063688E-6</v>
      </c>
      <c r="Q154" s="45">
        <v>3.0910189585990899E-3</v>
      </c>
      <c r="R154" s="45">
        <v>1.4521389994897049E-3</v>
      </c>
      <c r="S154" s="45">
        <v>8.8763907096591765E-3</v>
      </c>
    </row>
    <row r="155" spans="1:19">
      <c r="A155" s="88" t="s">
        <v>282</v>
      </c>
      <c r="B155" s="69" t="s">
        <v>195</v>
      </c>
      <c r="C155" s="45">
        <v>0</v>
      </c>
      <c r="D155" s="45">
        <v>0</v>
      </c>
      <c r="E155" s="45">
        <v>0</v>
      </c>
      <c r="F155" s="45">
        <v>0</v>
      </c>
      <c r="G155" s="45">
        <v>0</v>
      </c>
      <c r="H155" s="45">
        <v>0</v>
      </c>
      <c r="I155" s="45">
        <v>0</v>
      </c>
      <c r="J155" s="45">
        <v>0</v>
      </c>
      <c r="K155" s="45">
        <v>0</v>
      </c>
      <c r="L155" s="45">
        <v>0</v>
      </c>
      <c r="M155" s="45">
        <v>1.5877015823395624E-4</v>
      </c>
      <c r="N155" s="45">
        <v>0</v>
      </c>
      <c r="O155" s="45">
        <v>0</v>
      </c>
      <c r="P155" s="45">
        <v>1.890509596513823E-5</v>
      </c>
      <c r="Q155" s="45">
        <v>0</v>
      </c>
      <c r="R155" s="45">
        <v>0</v>
      </c>
      <c r="S155" s="45">
        <v>1.7767525419998265E-4</v>
      </c>
    </row>
    <row r="156" spans="1:19">
      <c r="A156" s="88" t="s">
        <v>282</v>
      </c>
      <c r="B156" s="69" t="s">
        <v>196</v>
      </c>
      <c r="C156" s="45">
        <v>0</v>
      </c>
      <c r="D156" s="45">
        <v>0</v>
      </c>
      <c r="E156" s="45">
        <v>0</v>
      </c>
      <c r="F156" s="45">
        <v>0</v>
      </c>
      <c r="G156" s="45">
        <v>0</v>
      </c>
      <c r="H156" s="45">
        <v>0</v>
      </c>
      <c r="I156" s="45">
        <v>6.4476760011624723E-3</v>
      </c>
      <c r="J156" s="45">
        <v>0</v>
      </c>
      <c r="K156" s="45">
        <v>0</v>
      </c>
      <c r="L156" s="45">
        <v>7.1359788828926796E-2</v>
      </c>
      <c r="M156" s="45">
        <v>0</v>
      </c>
      <c r="N156" s="45">
        <v>0</v>
      </c>
      <c r="O156" s="45">
        <v>0</v>
      </c>
      <c r="P156" s="45">
        <v>0</v>
      </c>
      <c r="Q156" s="45">
        <v>0</v>
      </c>
      <c r="R156" s="45">
        <v>3.427993840467991E-4</v>
      </c>
      <c r="S156" s="45">
        <v>7.8150264214144727E-2</v>
      </c>
    </row>
    <row r="157" spans="1:19">
      <c r="A157" s="88" t="s">
        <v>282</v>
      </c>
      <c r="B157" s="69" t="s">
        <v>197</v>
      </c>
      <c r="C157" s="45">
        <v>0</v>
      </c>
      <c r="D157" s="45">
        <v>0</v>
      </c>
      <c r="E157" s="45">
        <v>0</v>
      </c>
      <c r="F157" s="45">
        <v>0</v>
      </c>
      <c r="G157" s="45">
        <v>0</v>
      </c>
      <c r="H157" s="45">
        <v>0</v>
      </c>
      <c r="I157" s="45">
        <v>0</v>
      </c>
      <c r="J157" s="45">
        <v>0</v>
      </c>
      <c r="K157" s="45">
        <v>0</v>
      </c>
      <c r="L157" s="45">
        <v>0</v>
      </c>
      <c r="M157" s="45">
        <v>1.2803952039243782E-2</v>
      </c>
      <c r="N157" s="45">
        <v>0</v>
      </c>
      <c r="O157" s="45">
        <v>0</v>
      </c>
      <c r="P157" s="45">
        <v>1.0643995915344817E-3</v>
      </c>
      <c r="Q157" s="45">
        <v>1.3068530221440611E-3</v>
      </c>
      <c r="R157" s="45">
        <v>0</v>
      </c>
      <c r="S157" s="45">
        <v>1.517520465291966E-2</v>
      </c>
    </row>
    <row r="158" spans="1:19">
      <c r="A158" s="88" t="s">
        <v>282</v>
      </c>
      <c r="B158" s="69" t="s">
        <v>198</v>
      </c>
      <c r="C158" s="45">
        <v>0</v>
      </c>
      <c r="D158" s="45">
        <v>0</v>
      </c>
      <c r="E158" s="45">
        <v>0</v>
      </c>
      <c r="F158" s="45">
        <v>0</v>
      </c>
      <c r="G158" s="45">
        <v>0</v>
      </c>
      <c r="H158" s="45">
        <v>0</v>
      </c>
      <c r="I158" s="45">
        <v>0</v>
      </c>
      <c r="J158" s="45">
        <v>0</v>
      </c>
      <c r="K158" s="45">
        <v>0</v>
      </c>
      <c r="L158" s="45">
        <v>0</v>
      </c>
      <c r="M158" s="45">
        <v>0</v>
      </c>
      <c r="N158" s="45">
        <v>0</v>
      </c>
      <c r="O158" s="45">
        <v>0</v>
      </c>
      <c r="P158" s="45">
        <v>2.2649099590843491E-4</v>
      </c>
      <c r="Q158" s="45">
        <v>0</v>
      </c>
      <c r="R158" s="45">
        <v>0</v>
      </c>
      <c r="S158" s="45">
        <v>2.2649099590665855E-4</v>
      </c>
    </row>
    <row r="159" spans="1:19">
      <c r="A159" s="88" t="s">
        <v>282</v>
      </c>
      <c r="B159" s="69" t="s">
        <v>199</v>
      </c>
      <c r="C159" s="45">
        <v>0</v>
      </c>
      <c r="D159" s="45">
        <v>0</v>
      </c>
      <c r="E159" s="45">
        <v>0</v>
      </c>
      <c r="F159" s="45">
        <v>0</v>
      </c>
      <c r="G159" s="45">
        <v>0</v>
      </c>
      <c r="H159" s="45">
        <v>0</v>
      </c>
      <c r="I159" s="45">
        <v>0</v>
      </c>
      <c r="J159" s="45">
        <v>0</v>
      </c>
      <c r="K159" s="45">
        <v>0</v>
      </c>
      <c r="L159" s="45">
        <v>0</v>
      </c>
      <c r="M159" s="45">
        <v>8.9550682358385814E-5</v>
      </c>
      <c r="N159" s="45">
        <v>0</v>
      </c>
      <c r="O159" s="45">
        <v>0</v>
      </c>
      <c r="P159" s="45">
        <v>0</v>
      </c>
      <c r="Q159" s="45">
        <v>3.3705802167105503E-6</v>
      </c>
      <c r="R159" s="45">
        <v>0</v>
      </c>
      <c r="S159" s="45">
        <v>9.2921262570655472E-5</v>
      </c>
    </row>
    <row r="160" spans="1:19">
      <c r="A160" s="88" t="s">
        <v>282</v>
      </c>
      <c r="B160" s="69" t="s">
        <v>200</v>
      </c>
      <c r="C160" s="45">
        <v>0</v>
      </c>
      <c r="D160" s="45">
        <v>0</v>
      </c>
      <c r="E160" s="45">
        <v>0</v>
      </c>
      <c r="F160" s="45">
        <v>0</v>
      </c>
      <c r="G160" s="45">
        <v>0</v>
      </c>
      <c r="H160" s="45">
        <v>0</v>
      </c>
      <c r="I160" s="45">
        <v>0</v>
      </c>
      <c r="J160" s="45">
        <v>0</v>
      </c>
      <c r="K160" s="45">
        <v>0</v>
      </c>
      <c r="L160" s="45">
        <v>0</v>
      </c>
      <c r="M160" s="45">
        <v>0</v>
      </c>
      <c r="N160" s="45">
        <v>0</v>
      </c>
      <c r="O160" s="45">
        <v>4.5831079797942209E-7</v>
      </c>
      <c r="P160" s="45">
        <v>5.4938967079003476E-3</v>
      </c>
      <c r="Q160" s="45">
        <v>1.8735499818234302E-8</v>
      </c>
      <c r="R160" s="45">
        <v>0</v>
      </c>
      <c r="S160" s="45">
        <v>5.4943737541961468E-3</v>
      </c>
    </row>
    <row r="161" spans="1:19">
      <c r="A161" s="88" t="s">
        <v>282</v>
      </c>
      <c r="B161" s="69" t="s">
        <v>201</v>
      </c>
      <c r="C161" s="45">
        <v>3.4147429512001004E-2</v>
      </c>
      <c r="D161" s="45">
        <v>6.3207006349091654E-3</v>
      </c>
      <c r="E161" s="45">
        <v>0.46829644237903623</v>
      </c>
      <c r="F161" s="45">
        <v>0</v>
      </c>
      <c r="G161" s="45">
        <v>6.5625535765696519E-3</v>
      </c>
      <c r="H161" s="45">
        <v>2.3828905108718129E-2</v>
      </c>
      <c r="I161" s="45">
        <v>0</v>
      </c>
      <c r="J161" s="45">
        <v>0</v>
      </c>
      <c r="K161" s="45">
        <v>0.26618367238202056</v>
      </c>
      <c r="L161" s="45">
        <v>4.75022460445782E-2</v>
      </c>
      <c r="M161" s="45">
        <v>0.13942957456093286</v>
      </c>
      <c r="N161" s="45">
        <v>0.22400094043459151</v>
      </c>
      <c r="O161" s="45">
        <v>0.15433280478232669</v>
      </c>
      <c r="P161" s="45">
        <v>0.2476980434381435</v>
      </c>
      <c r="Q161" s="45">
        <v>2.0477099603973592E-2</v>
      </c>
      <c r="R161" s="45">
        <v>4.3133773322815649E-2</v>
      </c>
      <c r="S161" s="45">
        <v>1.6819141857806201</v>
      </c>
    </row>
    <row r="162" spans="1:19">
      <c r="A162" s="88" t="s">
        <v>282</v>
      </c>
      <c r="B162" s="69" t="s">
        <v>202</v>
      </c>
      <c r="C162" s="45">
        <v>5.9901851314714261E-5</v>
      </c>
      <c r="D162" s="45">
        <v>3.8890098056120204E-3</v>
      </c>
      <c r="E162" s="45">
        <v>5.6256059974835182E-6</v>
      </c>
      <c r="F162" s="45">
        <v>5.5375988796447118E-2</v>
      </c>
      <c r="G162" s="45">
        <v>0.29815789369995516</v>
      </c>
      <c r="H162" s="45">
        <v>1.1674943362413592E-3</v>
      </c>
      <c r="I162" s="45">
        <v>2.9318898776772906E-2</v>
      </c>
      <c r="J162" s="45">
        <v>0</v>
      </c>
      <c r="K162" s="45">
        <v>5.9117782229490601E-2</v>
      </c>
      <c r="L162" s="45">
        <v>0</v>
      </c>
      <c r="M162" s="45">
        <v>9.1149398136647797E-2</v>
      </c>
      <c r="N162" s="45">
        <v>0.16731507336895524</v>
      </c>
      <c r="O162" s="45">
        <v>2.0243971149933149E-2</v>
      </c>
      <c r="P162" s="45">
        <v>0.24553342407302647</v>
      </c>
      <c r="Q162" s="45">
        <v>1.331868403444858E-2</v>
      </c>
      <c r="R162" s="45">
        <v>5.4926799078928612E-2</v>
      </c>
      <c r="S162" s="45">
        <v>1.0395799449437675</v>
      </c>
    </row>
    <row r="163" spans="1:19">
      <c r="A163" s="88" t="s">
        <v>282</v>
      </c>
      <c r="B163" s="69" t="s">
        <v>203</v>
      </c>
      <c r="C163" s="45">
        <v>2.1382404298838642E-3</v>
      </c>
      <c r="D163" s="45">
        <v>1.577101986118667</v>
      </c>
      <c r="E163" s="45">
        <v>0</v>
      </c>
      <c r="F163" s="45">
        <v>0</v>
      </c>
      <c r="G163" s="45">
        <v>0.26440950690305787</v>
      </c>
      <c r="H163" s="45">
        <v>0</v>
      </c>
      <c r="I163" s="45">
        <v>4.4680589687751349E-2</v>
      </c>
      <c r="J163" s="45">
        <v>0</v>
      </c>
      <c r="K163" s="45">
        <v>5.044403829712607E-4</v>
      </c>
      <c r="L163" s="45">
        <v>0.18245444974233749</v>
      </c>
      <c r="M163" s="45">
        <v>0.25140072320761631</v>
      </c>
      <c r="N163" s="45">
        <v>9.2615893871116572E-2</v>
      </c>
      <c r="O163" s="45">
        <v>4.7168598926310423E-3</v>
      </c>
      <c r="P163" s="45">
        <v>0.1626895622756086</v>
      </c>
      <c r="Q163" s="45">
        <v>8.6427536334698907E-3</v>
      </c>
      <c r="R163" s="45">
        <v>8.1912271106661994E-2</v>
      </c>
      <c r="S163" s="45">
        <v>2.6732672772517745</v>
      </c>
    </row>
    <row r="164" spans="1:19">
      <c r="A164" s="88" t="s">
        <v>282</v>
      </c>
      <c r="B164" s="69" t="s">
        <v>204</v>
      </c>
      <c r="C164" s="45">
        <v>9.7558623227689267E-6</v>
      </c>
      <c r="D164" s="45">
        <v>0</v>
      </c>
      <c r="E164" s="45">
        <v>1.128822639666538E-2</v>
      </c>
      <c r="F164" s="45">
        <v>0</v>
      </c>
      <c r="G164" s="45">
        <v>0</v>
      </c>
      <c r="H164" s="45">
        <v>0</v>
      </c>
      <c r="I164" s="45">
        <v>2.6456250544212301E-3</v>
      </c>
      <c r="J164" s="45">
        <v>1.1987240320305848E-3</v>
      </c>
      <c r="K164" s="45">
        <v>2.2357484671544192E-2</v>
      </c>
      <c r="L164" s="45">
        <v>0.10814905999578883</v>
      </c>
      <c r="M164" s="45">
        <v>0.11428427722408196</v>
      </c>
      <c r="N164" s="45">
        <v>8.5909426752905915E-2</v>
      </c>
      <c r="O164" s="45">
        <v>3.1249567342698015E-2</v>
      </c>
      <c r="P164" s="45">
        <v>0.19464132984928639</v>
      </c>
      <c r="Q164" s="45">
        <v>8.6801936439602212E-3</v>
      </c>
      <c r="R164" s="45">
        <v>3.0413832351061654E-2</v>
      </c>
      <c r="S164" s="45">
        <v>0.61082750317677181</v>
      </c>
    </row>
    <row r="165" spans="1:19">
      <c r="A165" s="88" t="s">
        <v>282</v>
      </c>
      <c r="B165" s="69" t="s">
        <v>205</v>
      </c>
      <c r="C165" s="45">
        <v>1.5534145750079054E-4</v>
      </c>
      <c r="D165" s="45">
        <v>0</v>
      </c>
      <c r="E165" s="45">
        <v>3.7603384683309038E-3</v>
      </c>
      <c r="F165" s="45">
        <v>2.7299524102133432E-3</v>
      </c>
      <c r="G165" s="45">
        <v>3.2960904154450077E-2</v>
      </c>
      <c r="H165" s="45">
        <v>0</v>
      </c>
      <c r="I165" s="45">
        <v>0</v>
      </c>
      <c r="J165" s="45">
        <v>5.2474134924905602E-2</v>
      </c>
      <c r="K165" s="45">
        <v>0.19410201324564991</v>
      </c>
      <c r="L165" s="45">
        <v>0.11885067821106432</v>
      </c>
      <c r="M165" s="45">
        <v>7.229211059273144E-2</v>
      </c>
      <c r="N165" s="45">
        <v>5.4418834251097614E-2</v>
      </c>
      <c r="O165" s="45">
        <v>1.8595937911483063E-3</v>
      </c>
      <c r="P165" s="45">
        <v>9.1395689105075562E-2</v>
      </c>
      <c r="Q165" s="45">
        <v>1.5536827560103106E-4</v>
      </c>
      <c r="R165" s="45">
        <v>5.0147590819156207E-3</v>
      </c>
      <c r="S165" s="45">
        <v>0.63016971796969301</v>
      </c>
    </row>
    <row r="166" spans="1:19">
      <c r="A166" s="88" t="s">
        <v>282</v>
      </c>
      <c r="B166" s="69" t="s">
        <v>206</v>
      </c>
      <c r="C166" s="45">
        <v>0</v>
      </c>
      <c r="D166" s="45">
        <v>0</v>
      </c>
      <c r="E166" s="45">
        <v>2.4167603793935566E-2</v>
      </c>
      <c r="F166" s="45">
        <v>0</v>
      </c>
      <c r="G166" s="45">
        <v>0.63651077573627735</v>
      </c>
      <c r="H166" s="45">
        <v>0</v>
      </c>
      <c r="I166" s="45">
        <v>8.8580578538585142E-3</v>
      </c>
      <c r="J166" s="45">
        <v>0</v>
      </c>
      <c r="K166" s="45">
        <v>3.1663155900332418E-2</v>
      </c>
      <c r="L166" s="45">
        <v>0.72509232088507503</v>
      </c>
      <c r="M166" s="45">
        <v>8.1150500870366571E-2</v>
      </c>
      <c r="N166" s="45">
        <v>1.0705560476983678E-2</v>
      </c>
      <c r="O166" s="45">
        <v>4.0201458636886622E-2</v>
      </c>
      <c r="P166" s="45">
        <v>0.10086704167374627</v>
      </c>
      <c r="Q166" s="45">
        <v>9.3618589025914467E-3</v>
      </c>
      <c r="R166" s="45">
        <v>4.8367016830326293E-3</v>
      </c>
      <c r="S166" s="45">
        <v>1.6734150364130826</v>
      </c>
    </row>
    <row r="167" spans="1:19">
      <c r="A167" s="88" t="s">
        <v>282</v>
      </c>
      <c r="B167" s="69" t="s">
        <v>207</v>
      </c>
      <c r="C167" s="45">
        <v>0</v>
      </c>
      <c r="D167" s="45">
        <v>0</v>
      </c>
      <c r="E167" s="45">
        <v>2.3449532344907986E-3</v>
      </c>
      <c r="F167" s="45">
        <v>4.2485517125701477E-2</v>
      </c>
      <c r="G167" s="45">
        <v>2.8653470479504506E-2</v>
      </c>
      <c r="H167" s="45">
        <v>0</v>
      </c>
      <c r="I167" s="45">
        <v>0</v>
      </c>
      <c r="J167" s="45">
        <v>9.0471826850635484E-3</v>
      </c>
      <c r="K167" s="45">
        <v>4.5009641430594716E-2</v>
      </c>
      <c r="L167" s="45">
        <v>4.52574930282168E-3</v>
      </c>
      <c r="M167" s="45">
        <v>2.1794328490938764E-2</v>
      </c>
      <c r="N167" s="45">
        <v>1.789423153304881E-3</v>
      </c>
      <c r="O167" s="45">
        <v>1.4427572629616137E-4</v>
      </c>
      <c r="P167" s="45">
        <v>6.6196170826963829E-2</v>
      </c>
      <c r="Q167" s="45">
        <v>3.3919304089516933E-2</v>
      </c>
      <c r="R167" s="45">
        <v>1.2014694931011149E-2</v>
      </c>
      <c r="S167" s="45">
        <v>0.26792471147620489</v>
      </c>
    </row>
    <row r="168" spans="1:19">
      <c r="A168" s="88" t="s">
        <v>282</v>
      </c>
      <c r="B168" s="69" t="s">
        <v>208</v>
      </c>
      <c r="C168" s="45">
        <v>3.7246437623222328E-3</v>
      </c>
      <c r="D168" s="45">
        <v>0</v>
      </c>
      <c r="E168" s="45">
        <v>8.6082028442202585E-4</v>
      </c>
      <c r="F168" s="45">
        <v>0.10898714584601876</v>
      </c>
      <c r="G168" s="45">
        <v>0</v>
      </c>
      <c r="H168" s="45">
        <v>0</v>
      </c>
      <c r="I168" s="45">
        <v>2.3819220250897999E-4</v>
      </c>
      <c r="J168" s="45">
        <v>2.8277864874737269E-4</v>
      </c>
      <c r="K168" s="45">
        <v>0</v>
      </c>
      <c r="L168" s="45">
        <v>0.3123602477755405</v>
      </c>
      <c r="M168" s="45">
        <v>0.1632390511111641</v>
      </c>
      <c r="N168" s="45">
        <v>6.7488373997242945E-2</v>
      </c>
      <c r="O168" s="45">
        <v>6.7392562861701144E-4</v>
      </c>
      <c r="P168" s="45">
        <v>7.1480474999318311E-2</v>
      </c>
      <c r="Q168" s="45">
        <v>2.6200005653919556E-2</v>
      </c>
      <c r="R168" s="45">
        <v>2.6890943154209701E-3</v>
      </c>
      <c r="S168" s="45">
        <v>0.75822475422523894</v>
      </c>
    </row>
    <row r="169" spans="1:19">
      <c r="A169" s="88" t="s">
        <v>282</v>
      </c>
      <c r="B169" s="69" t="s">
        <v>209</v>
      </c>
      <c r="C169" s="45">
        <v>0</v>
      </c>
      <c r="D169" s="45">
        <v>5.6002230196731562E-2</v>
      </c>
      <c r="E169" s="45">
        <v>0</v>
      </c>
      <c r="F169" s="45">
        <v>0.10848024082926955</v>
      </c>
      <c r="G169" s="45">
        <v>1.1121653822715238E-2</v>
      </c>
      <c r="H169" s="45">
        <v>0</v>
      </c>
      <c r="I169" s="45">
        <v>0</v>
      </c>
      <c r="J169" s="45">
        <v>2.4273772484439959E-4</v>
      </c>
      <c r="K169" s="45">
        <v>0</v>
      </c>
      <c r="L169" s="45">
        <v>5.5521528506830009E-4</v>
      </c>
      <c r="M169" s="45">
        <v>2.160090401700776E-2</v>
      </c>
      <c r="N169" s="45">
        <v>2.3081957190676849E-2</v>
      </c>
      <c r="O169" s="45">
        <v>8.4381298498421575E-3</v>
      </c>
      <c r="P169" s="45">
        <v>0.11254033375267092</v>
      </c>
      <c r="Q169" s="45">
        <v>3.5410265508715177E-3</v>
      </c>
      <c r="R169" s="45">
        <v>1.0057100943285491E-2</v>
      </c>
      <c r="S169" s="45">
        <v>0.3556615301629904</v>
      </c>
    </row>
    <row r="170" spans="1:19">
      <c r="A170" s="88" t="s">
        <v>282</v>
      </c>
      <c r="B170" s="69" t="s">
        <v>210</v>
      </c>
      <c r="C170" s="45">
        <v>0</v>
      </c>
      <c r="D170" s="45">
        <v>0</v>
      </c>
      <c r="E170" s="45">
        <v>2.7043420692476339E-2</v>
      </c>
      <c r="F170" s="45">
        <v>1.5002532799304191E-3</v>
      </c>
      <c r="G170" s="45">
        <v>0</v>
      </c>
      <c r="H170" s="45">
        <v>0</v>
      </c>
      <c r="I170" s="45">
        <v>9.7763017720131629E-6</v>
      </c>
      <c r="J170" s="45">
        <v>4.7953758630953969E-2</v>
      </c>
      <c r="K170" s="45">
        <v>0</v>
      </c>
      <c r="L170" s="45">
        <v>0</v>
      </c>
      <c r="M170" s="45">
        <v>1.8189224824407546E-2</v>
      </c>
      <c r="N170" s="45">
        <v>7.9987322781969183E-3</v>
      </c>
      <c r="O170" s="45">
        <v>1.0998343935402222E-3</v>
      </c>
      <c r="P170" s="45">
        <v>0.11862982492887131</v>
      </c>
      <c r="Q170" s="45">
        <v>4.2167634422773936E-4</v>
      </c>
      <c r="R170" s="45">
        <v>4.6786437421124205E-2</v>
      </c>
      <c r="S170" s="45">
        <v>0.26963293909549435</v>
      </c>
    </row>
    <row r="171" spans="1:19">
      <c r="A171" s="88" t="s">
        <v>282</v>
      </c>
      <c r="B171" s="69" t="s">
        <v>211</v>
      </c>
      <c r="C171" s="45">
        <v>3.3650700045967374E-4</v>
      </c>
      <c r="D171" s="45">
        <v>0</v>
      </c>
      <c r="E171" s="45">
        <v>7.2663938002522244E-2</v>
      </c>
      <c r="F171" s="45">
        <v>0</v>
      </c>
      <c r="G171" s="45">
        <v>0</v>
      </c>
      <c r="H171" s="45">
        <v>0</v>
      </c>
      <c r="I171" s="45">
        <v>7.6731374593419499E-4</v>
      </c>
      <c r="J171" s="45">
        <v>2.3296294414200558E-2</v>
      </c>
      <c r="K171" s="45">
        <v>8.3503630541654772E-3</v>
      </c>
      <c r="L171" s="45">
        <v>8.7011817620386012E-4</v>
      </c>
      <c r="M171" s="45">
        <v>3.2936669417559017E-2</v>
      </c>
      <c r="N171" s="45">
        <v>7.4536059600127658E-4</v>
      </c>
      <c r="O171" s="45">
        <v>7.4038620494485397E-3</v>
      </c>
      <c r="P171" s="45">
        <v>9.3502229104655221E-2</v>
      </c>
      <c r="Q171" s="45">
        <v>2.2247972930522497E-3</v>
      </c>
      <c r="R171" s="45">
        <v>2.8961939290312877E-3</v>
      </c>
      <c r="S171" s="45">
        <v>0.24599364678323354</v>
      </c>
    </row>
    <row r="172" spans="1:19">
      <c r="A172" s="88" t="s">
        <v>282</v>
      </c>
      <c r="B172" s="69" t="s">
        <v>212</v>
      </c>
      <c r="C172" s="45">
        <v>0</v>
      </c>
      <c r="D172" s="45">
        <v>7.08200972763251E-5</v>
      </c>
      <c r="E172" s="45">
        <v>2.47378908401652E-4</v>
      </c>
      <c r="F172" s="45">
        <v>0</v>
      </c>
      <c r="G172" s="45">
        <v>0</v>
      </c>
      <c r="H172" s="45">
        <v>8.0591501570519419E-3</v>
      </c>
      <c r="I172" s="45">
        <v>6.2629791175365934E-3</v>
      </c>
      <c r="J172" s="45">
        <v>0</v>
      </c>
      <c r="K172" s="45">
        <v>0</v>
      </c>
      <c r="L172" s="45">
        <v>0.45381521008289205</v>
      </c>
      <c r="M172" s="45">
        <v>6.4434208026735718E-3</v>
      </c>
      <c r="N172" s="45">
        <v>2.8121669117115999E-3</v>
      </c>
      <c r="O172" s="45">
        <v>2.7504646044470338E-2</v>
      </c>
      <c r="P172" s="45">
        <v>5.2492300857847951E-2</v>
      </c>
      <c r="Q172" s="45">
        <v>2.4186610206231585E-3</v>
      </c>
      <c r="R172" s="45">
        <v>6.5502172098774736E-4</v>
      </c>
      <c r="S172" s="45">
        <v>0.56078175572146449</v>
      </c>
    </row>
    <row r="173" spans="1:19">
      <c r="A173" s="88" t="s">
        <v>282</v>
      </c>
      <c r="B173" s="69" t="s">
        <v>213</v>
      </c>
      <c r="C173" s="45">
        <v>0</v>
      </c>
      <c r="D173" s="45">
        <v>0</v>
      </c>
      <c r="E173" s="45">
        <v>0</v>
      </c>
      <c r="F173" s="45">
        <v>0</v>
      </c>
      <c r="G173" s="45">
        <v>2.4814860140613959E-2</v>
      </c>
      <c r="H173" s="45">
        <v>0</v>
      </c>
      <c r="I173" s="45">
        <v>0</v>
      </c>
      <c r="J173" s="45">
        <v>0</v>
      </c>
      <c r="K173" s="45">
        <v>0</v>
      </c>
      <c r="L173" s="45">
        <v>0</v>
      </c>
      <c r="M173" s="45">
        <v>6.1588726297134855E-3</v>
      </c>
      <c r="N173" s="45">
        <v>2.9560439393456761E-3</v>
      </c>
      <c r="O173" s="45">
        <v>1.374342521966998E-4</v>
      </c>
      <c r="P173" s="45">
        <v>6.0126705750594311E-2</v>
      </c>
      <c r="Q173" s="45">
        <v>5.2069926699482849E-3</v>
      </c>
      <c r="R173" s="45">
        <v>4.2630134564465294E-3</v>
      </c>
      <c r="S173" s="45">
        <v>0.10366392283886938</v>
      </c>
    </row>
    <row r="174" spans="1:19">
      <c r="A174" s="88" t="s">
        <v>282</v>
      </c>
      <c r="B174" s="69" t="s">
        <v>214</v>
      </c>
      <c r="C174" s="45">
        <v>3.0875177694766887E-4</v>
      </c>
      <c r="D174" s="45">
        <v>2.3410256451583678E-5</v>
      </c>
      <c r="E174" s="45">
        <v>0</v>
      </c>
      <c r="F174" s="45">
        <v>7.1405841528928704E-3</v>
      </c>
      <c r="G174" s="45">
        <v>0</v>
      </c>
      <c r="H174" s="45">
        <v>0</v>
      </c>
      <c r="I174" s="45">
        <v>5.4043938052528162E-6</v>
      </c>
      <c r="J174" s="45">
        <v>1.9535694283382865E-2</v>
      </c>
      <c r="K174" s="45">
        <v>7.0585535083833584E-4</v>
      </c>
      <c r="L174" s="45">
        <v>8.942014819967703E-2</v>
      </c>
      <c r="M174" s="45">
        <v>1.8132622474967164E-2</v>
      </c>
      <c r="N174" s="45">
        <v>2.1508177062656841E-3</v>
      </c>
      <c r="O174" s="45">
        <v>8.0411953970571659E-5</v>
      </c>
      <c r="P174" s="45">
        <v>1.019098013990849E-2</v>
      </c>
      <c r="Q174" s="45">
        <v>2.2089379370713313E-3</v>
      </c>
      <c r="R174" s="45">
        <v>1.2044919594180747E-3</v>
      </c>
      <c r="S174" s="45">
        <v>0.15110811058559648</v>
      </c>
    </row>
    <row r="175" spans="1:19">
      <c r="A175" s="88" t="s">
        <v>282</v>
      </c>
      <c r="B175" s="69" t="s">
        <v>215</v>
      </c>
      <c r="C175" s="45">
        <v>2.2682312767649537E-3</v>
      </c>
      <c r="D175" s="45">
        <v>1.2864343865715E-5</v>
      </c>
      <c r="E175" s="45">
        <v>0</v>
      </c>
      <c r="F175" s="45">
        <v>0</v>
      </c>
      <c r="G175" s="45">
        <v>0</v>
      </c>
      <c r="H175" s="45">
        <v>0</v>
      </c>
      <c r="I175" s="45">
        <v>0</v>
      </c>
      <c r="J175" s="45">
        <v>0</v>
      </c>
      <c r="K175" s="45">
        <v>0</v>
      </c>
      <c r="L175" s="45">
        <v>0</v>
      </c>
      <c r="M175" s="45">
        <v>2.3062978468436857E-2</v>
      </c>
      <c r="N175" s="45">
        <v>2.0683536726018303E-4</v>
      </c>
      <c r="O175" s="45">
        <v>4.9736716255965874E-5</v>
      </c>
      <c r="P175" s="45">
        <v>1.4492314805224282E-2</v>
      </c>
      <c r="Q175" s="45">
        <v>3.0062748161441277E-4</v>
      </c>
      <c r="R175" s="45">
        <v>4.1271844416752579E-3</v>
      </c>
      <c r="S175" s="45">
        <v>4.452077290110168E-2</v>
      </c>
    </row>
    <row r="176" spans="1:19">
      <c r="A176" s="88" t="s">
        <v>282</v>
      </c>
      <c r="B176" s="69" t="s">
        <v>216</v>
      </c>
      <c r="C176" s="45">
        <v>0</v>
      </c>
      <c r="D176" s="45">
        <v>9.6159339973578284E-4</v>
      </c>
      <c r="E176" s="45">
        <v>1.3361324727889645E-4</v>
      </c>
      <c r="F176" s="45">
        <v>6.0414964793054082E-3</v>
      </c>
      <c r="G176" s="45">
        <v>0</v>
      </c>
      <c r="H176" s="45">
        <v>0</v>
      </c>
      <c r="I176" s="45">
        <v>0</v>
      </c>
      <c r="J176" s="45">
        <v>0</v>
      </c>
      <c r="K176" s="45">
        <v>3.8407160929023298E-2</v>
      </c>
      <c r="L176" s="45">
        <v>0</v>
      </c>
      <c r="M176" s="45">
        <v>2.6134488373988241E-2</v>
      </c>
      <c r="N176" s="45">
        <v>0</v>
      </c>
      <c r="O176" s="45">
        <v>3.1899369686221313E-3</v>
      </c>
      <c r="P176" s="45">
        <v>4.323684151994911E-3</v>
      </c>
      <c r="Q176" s="45">
        <v>3.8977310395527098E-4</v>
      </c>
      <c r="R176" s="45">
        <v>4.5576607515229739E-4</v>
      </c>
      <c r="S176" s="45">
        <v>8.0037512729049354E-2</v>
      </c>
    </row>
    <row r="177" spans="1:19">
      <c r="A177" s="88" t="s">
        <v>282</v>
      </c>
      <c r="B177" s="69" t="s">
        <v>217</v>
      </c>
      <c r="C177" s="45">
        <v>0</v>
      </c>
      <c r="D177" s="45">
        <v>4.1796066061472459E-6</v>
      </c>
      <c r="E177" s="45">
        <v>0</v>
      </c>
      <c r="F177" s="45">
        <v>7.1471205828455453E-2</v>
      </c>
      <c r="G177" s="45">
        <v>0</v>
      </c>
      <c r="H177" s="45">
        <v>0</v>
      </c>
      <c r="I177" s="45">
        <v>0.11469192719788013</v>
      </c>
      <c r="J177" s="45">
        <v>0</v>
      </c>
      <c r="K177" s="45">
        <v>1.9555681418648163E-5</v>
      </c>
      <c r="L177" s="45">
        <v>0</v>
      </c>
      <c r="M177" s="45">
        <v>1.9932937015263441E-3</v>
      </c>
      <c r="N177" s="45">
        <v>0.14314829374727056</v>
      </c>
      <c r="O177" s="45">
        <v>1.7541636897628887E-3</v>
      </c>
      <c r="P177" s="45">
        <v>6.5676072238147754E-3</v>
      </c>
      <c r="Q177" s="45">
        <v>2.1559019615846609E-4</v>
      </c>
      <c r="R177" s="45">
        <v>6.3895130210767093E-5</v>
      </c>
      <c r="S177" s="45">
        <v>0.33992971200310507</v>
      </c>
    </row>
    <row r="178" spans="1:19">
      <c r="A178" s="88" t="s">
        <v>282</v>
      </c>
      <c r="B178" s="69" t="s">
        <v>218</v>
      </c>
      <c r="C178" s="45">
        <v>1.9201783154166263E-2</v>
      </c>
      <c r="D178" s="45">
        <v>3.2436107840716488E-4</v>
      </c>
      <c r="E178" s="45">
        <v>0</v>
      </c>
      <c r="F178" s="45">
        <v>0</v>
      </c>
      <c r="G178" s="45">
        <v>0</v>
      </c>
      <c r="H178" s="45">
        <v>0</v>
      </c>
      <c r="I178" s="45">
        <v>1.5959892592396496E-3</v>
      </c>
      <c r="J178" s="45">
        <v>0</v>
      </c>
      <c r="K178" s="45">
        <v>0</v>
      </c>
      <c r="L178" s="45">
        <v>0</v>
      </c>
      <c r="M178" s="45">
        <v>8.9460755460901709E-5</v>
      </c>
      <c r="N178" s="45">
        <v>9.2953527397678926E-3</v>
      </c>
      <c r="O178" s="45">
        <v>4.0212310308263E-6</v>
      </c>
      <c r="P178" s="45">
        <v>0.12920090520097105</v>
      </c>
      <c r="Q178" s="45">
        <v>1.0593002979602417E-2</v>
      </c>
      <c r="R178" s="45">
        <v>5.8674824152049609E-4</v>
      </c>
      <c r="S178" s="45">
        <v>0.17089162464016994</v>
      </c>
    </row>
    <row r="179" spans="1:19">
      <c r="A179" s="88" t="s">
        <v>282</v>
      </c>
      <c r="B179" s="69" t="s">
        <v>219</v>
      </c>
      <c r="C179" s="45">
        <v>4.2202505842752203E-3</v>
      </c>
      <c r="D179" s="45">
        <v>0.27572963471455481</v>
      </c>
      <c r="E179" s="45">
        <v>4.0605421380845996E-7</v>
      </c>
      <c r="F179" s="45">
        <v>0.21702818233837107</v>
      </c>
      <c r="G179" s="45">
        <v>1.1115589834700401E-3</v>
      </c>
      <c r="H179" s="45">
        <v>0</v>
      </c>
      <c r="I179" s="45">
        <v>2.4386469226460594E-2</v>
      </c>
      <c r="J179" s="45">
        <v>0</v>
      </c>
      <c r="K179" s="45">
        <v>4.3485527707975979E-3</v>
      </c>
      <c r="L179" s="45">
        <v>7.4833288852396151E-3</v>
      </c>
      <c r="M179" s="45">
        <v>2.2511247162020354E-2</v>
      </c>
      <c r="N179" s="45">
        <v>5.0260420867657807E-2</v>
      </c>
      <c r="O179" s="45">
        <v>2.1905093690846256E-2</v>
      </c>
      <c r="P179" s="45">
        <v>0.15676391526198952</v>
      </c>
      <c r="Q179" s="45">
        <v>3.1309479113852401E-2</v>
      </c>
      <c r="R179" s="45">
        <v>1.9072350324668363E-2</v>
      </c>
      <c r="S179" s="45">
        <v>0.83613088997840634</v>
      </c>
    </row>
    <row r="180" spans="1:19">
      <c r="A180" s="88" t="s">
        <v>282</v>
      </c>
      <c r="B180" s="69" t="s">
        <v>220</v>
      </c>
      <c r="C180" s="45">
        <v>2.3176560692014514E-2</v>
      </c>
      <c r="D180" s="45">
        <v>6.3745397041126139E-3</v>
      </c>
      <c r="E180" s="45">
        <v>2.9226526726378044E-3</v>
      </c>
      <c r="F180" s="45">
        <v>2.2145247717304528E-3</v>
      </c>
      <c r="G180" s="45">
        <v>0</v>
      </c>
      <c r="H180" s="45">
        <v>0</v>
      </c>
      <c r="I180" s="45">
        <v>6.5695120675368646E-4</v>
      </c>
      <c r="J180" s="45">
        <v>1.0739843504858904E-4</v>
      </c>
      <c r="K180" s="45">
        <v>0</v>
      </c>
      <c r="L180" s="45">
        <v>0</v>
      </c>
      <c r="M180" s="45">
        <v>8.493735114585732E-3</v>
      </c>
      <c r="N180" s="45">
        <v>2.415916057830092E-2</v>
      </c>
      <c r="O180" s="45">
        <v>1.6298758160759874E-4</v>
      </c>
      <c r="P180" s="45">
        <v>2.8363314613020663E-2</v>
      </c>
      <c r="Q180" s="45">
        <v>9.6097655153326578E-4</v>
      </c>
      <c r="R180" s="45">
        <v>2.0945913791909909E-3</v>
      </c>
      <c r="S180" s="45">
        <v>9.9687393300548877E-2</v>
      </c>
    </row>
    <row r="181" spans="1:19">
      <c r="A181" s="88" t="s">
        <v>282</v>
      </c>
      <c r="B181" s="69" t="s">
        <v>221</v>
      </c>
      <c r="C181" s="45">
        <v>3.2026464123104947E-3</v>
      </c>
      <c r="D181" s="45">
        <v>0</v>
      </c>
      <c r="E181" s="45">
        <v>0</v>
      </c>
      <c r="F181" s="45">
        <v>8.9622179906427846E-3</v>
      </c>
      <c r="G181" s="45">
        <v>3.7934137938051116E-2</v>
      </c>
      <c r="H181" s="45">
        <v>0</v>
      </c>
      <c r="I181" s="45">
        <v>0</v>
      </c>
      <c r="J181" s="45">
        <v>3.7660001492286543E-2</v>
      </c>
      <c r="K181" s="45">
        <v>1.3930046030993903E-2</v>
      </c>
      <c r="L181" s="45">
        <v>3.6121178609729299E-3</v>
      </c>
      <c r="M181" s="45">
        <v>5.3192159754504864E-3</v>
      </c>
      <c r="N181" s="45">
        <v>1.7872186980278926E-3</v>
      </c>
      <c r="O181" s="45">
        <v>1.6032525227647199E-3</v>
      </c>
      <c r="P181" s="45">
        <v>4.7189154124309241E-2</v>
      </c>
      <c r="Q181" s="45">
        <v>1.0203037742268162E-2</v>
      </c>
      <c r="R181" s="45">
        <v>1.8706768122589423E-4</v>
      </c>
      <c r="S181" s="45">
        <v>0.1715901144692964</v>
      </c>
    </row>
    <row r="182" spans="1:19">
      <c r="A182" s="88" t="s">
        <v>282</v>
      </c>
      <c r="B182" s="69" t="s">
        <v>222</v>
      </c>
      <c r="C182" s="45">
        <v>1.5046238264759815E-6</v>
      </c>
      <c r="D182" s="45">
        <v>0</v>
      </c>
      <c r="E182" s="45">
        <v>3.0730351449532733E-2</v>
      </c>
      <c r="F182" s="45">
        <v>0</v>
      </c>
      <c r="G182" s="45">
        <v>5.5331556186333231E-3</v>
      </c>
      <c r="H182" s="45">
        <v>0</v>
      </c>
      <c r="I182" s="45">
        <v>0</v>
      </c>
      <c r="J182" s="45">
        <v>5.3242513323215057E-4</v>
      </c>
      <c r="K182" s="45">
        <v>1.6831923844917718E-4</v>
      </c>
      <c r="L182" s="45">
        <v>7.3031893306065854E-3</v>
      </c>
      <c r="M182" s="45">
        <v>7.1500176254808423E-3</v>
      </c>
      <c r="N182" s="45">
        <v>0</v>
      </c>
      <c r="O182" s="45">
        <v>8.1016114036547293E-5</v>
      </c>
      <c r="P182" s="45">
        <v>6.2184423188531568E-3</v>
      </c>
      <c r="Q182" s="45">
        <v>2.6620689990996871E-2</v>
      </c>
      <c r="R182" s="45">
        <v>7.3011378518295089E-4</v>
      </c>
      <c r="S182" s="45">
        <v>8.5069225228842527E-2</v>
      </c>
    </row>
    <row r="183" spans="1:19">
      <c r="A183" s="88" t="s">
        <v>282</v>
      </c>
      <c r="B183" s="69" t="s">
        <v>223</v>
      </c>
      <c r="C183" s="45">
        <v>1.0830042768639192E-5</v>
      </c>
      <c r="D183" s="45">
        <v>0</v>
      </c>
      <c r="E183" s="45">
        <v>1.7028688031373029E-4</v>
      </c>
      <c r="F183" s="45">
        <v>6.9439348699518177E-5</v>
      </c>
      <c r="G183" s="45">
        <v>0</v>
      </c>
      <c r="H183" s="45">
        <v>0</v>
      </c>
      <c r="I183" s="45">
        <v>0</v>
      </c>
      <c r="J183" s="45">
        <v>0</v>
      </c>
      <c r="K183" s="45">
        <v>0</v>
      </c>
      <c r="L183" s="45">
        <v>1.9549283193853739E-4</v>
      </c>
      <c r="M183" s="45">
        <v>5.7629897620703474E-5</v>
      </c>
      <c r="N183" s="45">
        <v>5.0018283979724742E-4</v>
      </c>
      <c r="O183" s="45">
        <v>3.8780604487698156E-6</v>
      </c>
      <c r="P183" s="45">
        <v>1.0537822484799619E-3</v>
      </c>
      <c r="Q183" s="45">
        <v>9.1136522914858631E-4</v>
      </c>
      <c r="R183" s="45">
        <v>1.2083919182614977E-4</v>
      </c>
      <c r="S183" s="45">
        <v>3.093726571030686E-3</v>
      </c>
    </row>
    <row r="184" spans="1:19">
      <c r="A184" s="88" t="s">
        <v>282</v>
      </c>
      <c r="B184" s="69" t="s">
        <v>224</v>
      </c>
      <c r="C184" s="45">
        <v>4.4020159631785738E-5</v>
      </c>
      <c r="D184" s="45">
        <v>0</v>
      </c>
      <c r="E184" s="45">
        <v>9.1320889072932232E-8</v>
      </c>
      <c r="F184" s="45">
        <v>0</v>
      </c>
      <c r="G184" s="45">
        <v>0</v>
      </c>
      <c r="H184" s="45">
        <v>0</v>
      </c>
      <c r="I184" s="45">
        <v>0</v>
      </c>
      <c r="J184" s="45">
        <v>0</v>
      </c>
      <c r="K184" s="45">
        <v>0</v>
      </c>
      <c r="L184" s="45">
        <v>0</v>
      </c>
      <c r="M184" s="45">
        <v>7.1360942117681958E-5</v>
      </c>
      <c r="N184" s="45">
        <v>0</v>
      </c>
      <c r="O184" s="45">
        <v>4.3810860510973271E-5</v>
      </c>
      <c r="P184" s="45">
        <v>2.6802793969693539E-4</v>
      </c>
      <c r="Q184" s="45">
        <v>7.25080684187418E-5</v>
      </c>
      <c r="R184" s="45">
        <v>8.7855020245442006E-6</v>
      </c>
      <c r="S184" s="45">
        <v>5.0860479328918018E-4</v>
      </c>
    </row>
    <row r="185" spans="1:19">
      <c r="A185" s="88" t="s">
        <v>282</v>
      </c>
      <c r="B185" s="69" t="s">
        <v>225</v>
      </c>
      <c r="C185" s="45">
        <v>0</v>
      </c>
      <c r="D185" s="45">
        <v>0</v>
      </c>
      <c r="E185" s="45">
        <v>0</v>
      </c>
      <c r="F185" s="45">
        <v>0</v>
      </c>
      <c r="G185" s="45">
        <v>0</v>
      </c>
      <c r="H185" s="45">
        <v>0</v>
      </c>
      <c r="I185" s="45">
        <v>0</v>
      </c>
      <c r="J185" s="45">
        <v>0</v>
      </c>
      <c r="K185" s="45">
        <v>0</v>
      </c>
      <c r="L185" s="45">
        <v>0</v>
      </c>
      <c r="M185" s="45">
        <v>0</v>
      </c>
      <c r="N185" s="45">
        <v>0</v>
      </c>
      <c r="O185" s="45">
        <v>5.9255692952397965E-7</v>
      </c>
      <c r="P185" s="45">
        <v>5.1282832966847991E-6</v>
      </c>
      <c r="Q185" s="45">
        <v>0</v>
      </c>
      <c r="R185" s="45">
        <v>0</v>
      </c>
      <c r="S185" s="45">
        <v>5.7208402282071802E-6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6"/>
  </sheetPr>
  <dimension ref="B2:G33"/>
  <sheetViews>
    <sheetView workbookViewId="0"/>
  </sheetViews>
  <sheetFormatPr baseColWidth="10" defaultColWidth="8.83203125" defaultRowHeight="15"/>
  <cols>
    <col min="2" max="2" width="23.1640625" bestFit="1" customWidth="1"/>
    <col min="3" max="5" width="10.83203125" customWidth="1"/>
  </cols>
  <sheetData>
    <row r="2" spans="2:7">
      <c r="B2" s="133" t="s">
        <v>362</v>
      </c>
      <c r="C2" s="134" t="s">
        <v>363</v>
      </c>
      <c r="D2" s="134"/>
      <c r="E2" s="135"/>
      <c r="F2" s="135"/>
      <c r="G2" s="136"/>
    </row>
    <row r="3" spans="2:7">
      <c r="B3" s="137" t="s">
        <v>364</v>
      </c>
      <c r="C3" s="138">
        <v>41543</v>
      </c>
      <c r="D3" s="139"/>
      <c r="E3" s="140"/>
      <c r="F3" s="140"/>
      <c r="G3" s="141"/>
    </row>
    <row r="4" spans="2:7">
      <c r="B4" s="137" t="s">
        <v>1</v>
      </c>
      <c r="C4" s="139" t="s">
        <v>379</v>
      </c>
      <c r="D4" s="139"/>
      <c r="E4" s="140"/>
      <c r="F4" s="140"/>
      <c r="G4" s="141"/>
    </row>
    <row r="5" spans="2:7">
      <c r="B5" s="137" t="s">
        <v>3</v>
      </c>
      <c r="C5" s="142" t="s">
        <v>283</v>
      </c>
      <c r="D5" s="142"/>
      <c r="E5" s="140"/>
      <c r="F5" s="140"/>
      <c r="G5" s="141"/>
    </row>
    <row r="6" spans="2:7" ht="17">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202">
        <v>0.99338303027954811</v>
      </c>
      <c r="D11" s="202">
        <v>1.3484262108288425</v>
      </c>
      <c r="E11" s="202">
        <v>1.520767231413013</v>
      </c>
      <c r="F11" s="202">
        <v>1.6344718754792065</v>
      </c>
      <c r="G11" s="202">
        <v>1.7172039416119638</v>
      </c>
    </row>
    <row r="12" spans="2:7">
      <c r="B12" s="73" t="s">
        <v>15</v>
      </c>
      <c r="C12" s="202">
        <v>7.5759756213149396</v>
      </c>
      <c r="D12" s="202">
        <v>8.8150091454769708</v>
      </c>
      <c r="E12" s="202">
        <v>9.9205378906774033</v>
      </c>
      <c r="F12" s="202">
        <v>10.367918912359839</v>
      </c>
      <c r="G12" s="202">
        <v>10.446230910981621</v>
      </c>
    </row>
    <row r="13" spans="2:7">
      <c r="B13" s="73" t="s">
        <v>16</v>
      </c>
      <c r="C13" s="202">
        <v>0</v>
      </c>
      <c r="D13" s="202">
        <v>0</v>
      </c>
      <c r="E13" s="202">
        <v>0</v>
      </c>
      <c r="F13" s="202">
        <v>0</v>
      </c>
      <c r="G13" s="202">
        <v>0</v>
      </c>
    </row>
    <row r="14" spans="2:7">
      <c r="B14" s="73" t="s">
        <v>17</v>
      </c>
      <c r="C14" s="202">
        <v>38.094087399359786</v>
      </c>
      <c r="D14" s="202">
        <v>62.463588907772404</v>
      </c>
      <c r="E14" s="202">
        <v>78.16526707980492</v>
      </c>
      <c r="F14" s="202">
        <v>84.576221160542332</v>
      </c>
      <c r="G14" s="202">
        <v>85.552779292975274</v>
      </c>
    </row>
    <row r="15" spans="2:7">
      <c r="B15" s="73" t="s">
        <v>18</v>
      </c>
      <c r="C15" s="202">
        <v>117.98244327703284</v>
      </c>
      <c r="D15" s="202">
        <v>140.96959922546182</v>
      </c>
      <c r="E15" s="202">
        <v>159.6628282770356</v>
      </c>
      <c r="F15" s="202">
        <v>165.48734178441475</v>
      </c>
      <c r="G15" s="202">
        <v>164.52098519797181</v>
      </c>
    </row>
    <row r="16" spans="2:7">
      <c r="B16" s="73" t="s">
        <v>19</v>
      </c>
      <c r="C16" s="202">
        <v>109.34443897758648</v>
      </c>
      <c r="D16" s="202">
        <v>102.42664953774637</v>
      </c>
      <c r="E16" s="202">
        <v>98.268152132240729</v>
      </c>
      <c r="F16" s="202">
        <v>94.823098785521864</v>
      </c>
      <c r="G16" s="202">
        <v>91.539043274991343</v>
      </c>
    </row>
    <row r="17" spans="2:7">
      <c r="B17" s="73" t="s">
        <v>20</v>
      </c>
      <c r="C17" s="202">
        <v>1.3056920716477025</v>
      </c>
      <c r="D17" s="202">
        <v>1.3742451585753208</v>
      </c>
      <c r="E17" s="202">
        <v>1.4571338903890274</v>
      </c>
      <c r="F17" s="202">
        <v>1.4983683886437662</v>
      </c>
      <c r="G17" s="202">
        <v>1.5151199721546245</v>
      </c>
    </row>
    <row r="18" spans="2:7">
      <c r="B18" s="73" t="s">
        <v>21</v>
      </c>
      <c r="C18" s="202">
        <v>0.31240584448762243</v>
      </c>
      <c r="D18" s="202">
        <v>0.50966592199267458</v>
      </c>
      <c r="E18" s="202">
        <v>0.55726435773302929</v>
      </c>
      <c r="F18" s="202">
        <v>0.58337302721787521</v>
      </c>
      <c r="G18" s="202">
        <v>0.59937963966540431</v>
      </c>
    </row>
    <row r="19" spans="2:7">
      <c r="B19" s="73" t="s">
        <v>22</v>
      </c>
      <c r="C19" s="202">
        <v>0.11407500141149818</v>
      </c>
      <c r="D19" s="202">
        <v>0.25908212875677838</v>
      </c>
      <c r="E19" s="202">
        <v>0.31451696243645128</v>
      </c>
      <c r="F19" s="202">
        <v>0.34803037662766656</v>
      </c>
      <c r="G19" s="202">
        <v>0.37044933061128354</v>
      </c>
    </row>
    <row r="20" spans="2:7">
      <c r="B20" s="73" t="s">
        <v>23</v>
      </c>
      <c r="C20" s="202">
        <v>5.730688128363977</v>
      </c>
      <c r="D20" s="202">
        <v>8.0749225345033793</v>
      </c>
      <c r="E20" s="202">
        <v>8.568580332985773</v>
      </c>
      <c r="F20" s="202">
        <v>8.7660921222988684</v>
      </c>
      <c r="G20" s="202">
        <v>8.7748891659225698</v>
      </c>
    </row>
    <row r="21" spans="2:7">
      <c r="B21" s="150" t="s">
        <v>13</v>
      </c>
      <c r="C21" s="203"/>
      <c r="D21" s="203"/>
      <c r="E21" s="203"/>
      <c r="F21" s="203"/>
      <c r="G21" s="204"/>
    </row>
    <row r="22" spans="2:7">
      <c r="B22" s="157" t="s">
        <v>24</v>
      </c>
      <c r="C22" s="202">
        <v>12.374135038692749</v>
      </c>
      <c r="D22" s="202">
        <v>13.665067536463233</v>
      </c>
      <c r="E22" s="202">
        <v>16.10536188851523</v>
      </c>
      <c r="F22" s="202">
        <v>17.416966782996056</v>
      </c>
      <c r="G22" s="202">
        <v>18.234732259536269</v>
      </c>
    </row>
    <row r="23" spans="2:7">
      <c r="B23" s="157" t="s">
        <v>238</v>
      </c>
      <c r="C23" s="202">
        <v>24.181331621891434</v>
      </c>
      <c r="D23" s="202">
        <v>24.507437885381005</v>
      </c>
      <c r="E23" s="202">
        <v>25.664995939900127</v>
      </c>
      <c r="F23" s="202">
        <v>26.257804705786413</v>
      </c>
      <c r="G23" s="202">
        <v>26.388019856109114</v>
      </c>
    </row>
    <row r="24" spans="2:7">
      <c r="B24" s="157" t="s">
        <v>239</v>
      </c>
      <c r="C24" s="202">
        <v>1.4733783227404513</v>
      </c>
      <c r="D24" s="202">
        <v>2.4396608225814833</v>
      </c>
      <c r="E24" s="202">
        <v>3.1167549978834415</v>
      </c>
      <c r="F24" s="202">
        <v>3.4731146008692502</v>
      </c>
      <c r="G24" s="202">
        <v>3.6760612520682017</v>
      </c>
    </row>
    <row r="25" spans="2:7">
      <c r="B25" s="157" t="s">
        <v>27</v>
      </c>
      <c r="C25" s="202">
        <v>0.37043138162051653</v>
      </c>
      <c r="D25" s="202">
        <v>1.0220852718639508</v>
      </c>
      <c r="E25" s="202">
        <v>1.3380497575656736</v>
      </c>
      <c r="F25" s="202">
        <v>1.5244665267878226</v>
      </c>
      <c r="G25" s="202">
        <v>1.6580334607315339</v>
      </c>
    </row>
    <row r="26" spans="2:7">
      <c r="B26" s="157" t="s">
        <v>28</v>
      </c>
      <c r="C26" s="202">
        <v>0.71969845366183716</v>
      </c>
      <c r="D26" s="202">
        <v>0.83073135978717372</v>
      </c>
      <c r="E26" s="202">
        <v>0.80891275085563419</v>
      </c>
      <c r="F26" s="202">
        <v>0.79491123046880974</v>
      </c>
      <c r="G26" s="202">
        <v>0.78566485665226005</v>
      </c>
    </row>
    <row r="27" spans="2:7">
      <c r="B27" s="157" t="s">
        <v>240</v>
      </c>
      <c r="C27" s="202">
        <v>244.38294807492252</v>
      </c>
      <c r="D27" s="202">
        <v>281.20236788699276</v>
      </c>
      <c r="E27" s="202">
        <v>316.62409279068231</v>
      </c>
      <c r="F27" s="202">
        <v>333.84910074953541</v>
      </c>
      <c r="G27" s="202">
        <v>340.29264396509569</v>
      </c>
    </row>
    <row r="28" spans="2:7">
      <c r="B28" s="157" t="s">
        <v>369</v>
      </c>
      <c r="C28" s="202">
        <v>0</v>
      </c>
      <c r="D28" s="202">
        <v>0</v>
      </c>
      <c r="E28" s="202">
        <v>0</v>
      </c>
      <c r="F28" s="202">
        <v>0</v>
      </c>
      <c r="G28" s="202">
        <v>0</v>
      </c>
    </row>
    <row r="29" spans="2:7">
      <c r="B29" s="19" t="s">
        <v>241</v>
      </c>
      <c r="C29" s="205">
        <v>564.95511224501388</v>
      </c>
      <c r="D29" s="205">
        <v>649.90853953418423</v>
      </c>
      <c r="E29" s="205">
        <v>722.09321628011844</v>
      </c>
      <c r="F29" s="205">
        <v>751.40128102954986</v>
      </c>
      <c r="G29" s="206">
        <v>756.071236377079</v>
      </c>
    </row>
    <row r="31" spans="2:7">
      <c r="B31" s="160" t="s">
        <v>370</v>
      </c>
      <c r="C31" t="s">
        <v>380</v>
      </c>
      <c r="E31" s="161"/>
      <c r="F31" s="161"/>
    </row>
    <row r="33" spans="3:7">
      <c r="C33" s="162"/>
      <c r="D33" s="162"/>
      <c r="G33" s="162"/>
    </row>
  </sheetData>
  <pageMargins left="0.7" right="0.7" top="0.75" bottom="0.75" header="0.3" footer="0.3"/>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0.11817172731335919</v>
      </c>
      <c r="E10" s="45">
        <v>0</v>
      </c>
      <c r="F10" s="45">
        <v>0</v>
      </c>
      <c r="G10" s="45">
        <v>2.8388206028456201E-4</v>
      </c>
      <c r="H10" s="45">
        <v>0.76662622546492487</v>
      </c>
      <c r="I10" s="45">
        <v>0</v>
      </c>
      <c r="J10" s="45">
        <v>2.3109852742031574E-3</v>
      </c>
      <c r="K10" s="45">
        <v>0</v>
      </c>
      <c r="L10" s="45">
        <v>0</v>
      </c>
      <c r="M10" s="45">
        <v>2.8566918525729224E-2</v>
      </c>
      <c r="N10" s="45">
        <v>2.5037159036270188E-2</v>
      </c>
      <c r="O10" s="45">
        <v>0</v>
      </c>
      <c r="P10" s="45">
        <v>7.3342999980614259E-3</v>
      </c>
      <c r="Q10" s="45">
        <v>3.2499792124193981E-2</v>
      </c>
      <c r="R10" s="45">
        <v>4.47066032125715E-2</v>
      </c>
      <c r="S10" s="45">
        <v>1.0255375930095982</v>
      </c>
    </row>
    <row r="11" spans="1:20">
      <c r="A11" s="88" t="s">
        <v>284</v>
      </c>
      <c r="B11" s="89" t="s">
        <v>50</v>
      </c>
      <c r="C11" s="45">
        <v>0</v>
      </c>
      <c r="D11" s="45">
        <v>0</v>
      </c>
      <c r="E11" s="45">
        <v>0</v>
      </c>
      <c r="F11" s="45">
        <v>0</v>
      </c>
      <c r="G11" s="45">
        <v>0</v>
      </c>
      <c r="H11" s="45">
        <v>0</v>
      </c>
      <c r="I11" s="45">
        <v>0</v>
      </c>
      <c r="J11" s="45">
        <v>0</v>
      </c>
      <c r="K11" s="45">
        <v>0</v>
      </c>
      <c r="L11" s="45">
        <v>0</v>
      </c>
      <c r="M11" s="45">
        <v>4.1587759704269679E-3</v>
      </c>
      <c r="N11" s="45">
        <v>0</v>
      </c>
      <c r="O11" s="45">
        <v>0</v>
      </c>
      <c r="P11" s="45">
        <v>0</v>
      </c>
      <c r="Q11" s="45">
        <v>0</v>
      </c>
      <c r="R11" s="45">
        <v>0.10925040484642598</v>
      </c>
      <c r="S11" s="45">
        <v>0.11340918081685292</v>
      </c>
    </row>
    <row r="12" spans="1:20">
      <c r="A12" s="88" t="s">
        <v>284</v>
      </c>
      <c r="B12" s="89" t="s">
        <v>51</v>
      </c>
      <c r="C12" s="45">
        <v>0</v>
      </c>
      <c r="D12" s="45">
        <v>0</v>
      </c>
      <c r="E12" s="45">
        <v>0</v>
      </c>
      <c r="F12" s="45">
        <v>0</v>
      </c>
      <c r="G12" s="45">
        <v>0</v>
      </c>
      <c r="H12" s="45">
        <v>0.13146610095713362</v>
      </c>
      <c r="I12" s="45">
        <v>0</v>
      </c>
      <c r="J12" s="45">
        <v>0</v>
      </c>
      <c r="K12" s="45">
        <v>0</v>
      </c>
      <c r="L12" s="45">
        <v>0</v>
      </c>
      <c r="M12" s="45">
        <v>0</v>
      </c>
      <c r="N12" s="45">
        <v>0</v>
      </c>
      <c r="O12" s="45">
        <v>0</v>
      </c>
      <c r="P12" s="45">
        <v>0</v>
      </c>
      <c r="Q12" s="45">
        <v>0</v>
      </c>
      <c r="R12" s="45">
        <v>0</v>
      </c>
      <c r="S12" s="45">
        <v>0.13146610095713385</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1.7210778181207306E-3</v>
      </c>
      <c r="Q13" s="45">
        <v>0</v>
      </c>
      <c r="R13" s="45">
        <v>0</v>
      </c>
      <c r="S13" s="45">
        <v>1.7210778181206976E-3</v>
      </c>
    </row>
    <row r="14" spans="1:20">
      <c r="A14" s="88" t="s">
        <v>284</v>
      </c>
      <c r="B14" s="89" t="s">
        <v>53</v>
      </c>
      <c r="C14" s="45">
        <v>0</v>
      </c>
      <c r="D14" s="45">
        <v>0</v>
      </c>
      <c r="E14" s="45">
        <v>0</v>
      </c>
      <c r="F14" s="45">
        <v>0</v>
      </c>
      <c r="G14" s="45">
        <v>0</v>
      </c>
      <c r="H14" s="45">
        <v>0</v>
      </c>
      <c r="I14" s="45">
        <v>0</v>
      </c>
      <c r="J14" s="45">
        <v>0</v>
      </c>
      <c r="K14" s="45">
        <v>0</v>
      </c>
      <c r="L14" s="45">
        <v>0</v>
      </c>
      <c r="M14" s="45">
        <v>5.6239132119936877E-3</v>
      </c>
      <c r="N14" s="45">
        <v>0</v>
      </c>
      <c r="O14" s="45">
        <v>0</v>
      </c>
      <c r="P14" s="45">
        <v>0</v>
      </c>
      <c r="Q14" s="45">
        <v>0</v>
      </c>
      <c r="R14" s="45">
        <v>2.9202474663425626E-7</v>
      </c>
      <c r="S14" s="45">
        <v>5.6242052367401207E-3</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0</v>
      </c>
      <c r="Q15" s="45">
        <v>0</v>
      </c>
      <c r="R15" s="45">
        <v>0</v>
      </c>
      <c r="S15" s="45">
        <v>0</v>
      </c>
    </row>
    <row r="16" spans="1:20">
      <c r="A16" s="88" t="s">
        <v>284</v>
      </c>
      <c r="B16" s="89" t="s">
        <v>55</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row>
    <row r="17" spans="1:19">
      <c r="A17" s="88" t="s">
        <v>284</v>
      </c>
      <c r="B17" s="89" t="s">
        <v>56</v>
      </c>
      <c r="C17" s="45">
        <v>0</v>
      </c>
      <c r="D17" s="45">
        <v>0</v>
      </c>
      <c r="E17" s="45">
        <v>0</v>
      </c>
      <c r="F17" s="45">
        <v>0</v>
      </c>
      <c r="G17" s="45">
        <v>0</v>
      </c>
      <c r="H17" s="45">
        <v>0</v>
      </c>
      <c r="I17" s="45">
        <v>0</v>
      </c>
      <c r="J17" s="45">
        <v>0</v>
      </c>
      <c r="K17" s="45">
        <v>0</v>
      </c>
      <c r="L17" s="45">
        <v>0</v>
      </c>
      <c r="M17" s="45">
        <v>0</v>
      </c>
      <c r="N17" s="45">
        <v>0</v>
      </c>
      <c r="O17" s="45">
        <v>4.8256005408610025E-2</v>
      </c>
      <c r="P17" s="45">
        <v>0</v>
      </c>
      <c r="Q17" s="45">
        <v>0</v>
      </c>
      <c r="R17" s="45">
        <v>0</v>
      </c>
      <c r="S17" s="45">
        <v>4.8256005408610081E-2</v>
      </c>
    </row>
    <row r="18" spans="1:19">
      <c r="A18" s="88" t="s">
        <v>284</v>
      </c>
      <c r="B18" s="89" t="s">
        <v>57</v>
      </c>
      <c r="C18" s="45">
        <v>0</v>
      </c>
      <c r="D18" s="45">
        <v>0</v>
      </c>
      <c r="E18" s="45">
        <v>0</v>
      </c>
      <c r="F18" s="45">
        <v>0</v>
      </c>
      <c r="G18" s="45">
        <v>0</v>
      </c>
      <c r="H18" s="45">
        <v>0</v>
      </c>
      <c r="I18" s="45">
        <v>0</v>
      </c>
      <c r="J18" s="45">
        <v>0</v>
      </c>
      <c r="K18" s="45">
        <v>0</v>
      </c>
      <c r="L18" s="45">
        <v>0</v>
      </c>
      <c r="M18" s="45">
        <v>0</v>
      </c>
      <c r="N18" s="45">
        <v>0</v>
      </c>
      <c r="O18" s="45">
        <v>0</v>
      </c>
      <c r="P18" s="45">
        <v>0</v>
      </c>
      <c r="Q18" s="45">
        <v>0</v>
      </c>
      <c r="R18" s="45">
        <v>0</v>
      </c>
      <c r="S18" s="45">
        <v>0</v>
      </c>
    </row>
    <row r="19" spans="1:19">
      <c r="A19" s="88" t="s">
        <v>284</v>
      </c>
      <c r="B19" s="89" t="s">
        <v>58</v>
      </c>
      <c r="C19" s="45">
        <v>0</v>
      </c>
      <c r="D19" s="45">
        <v>0</v>
      </c>
      <c r="E19" s="45">
        <v>0</v>
      </c>
      <c r="F19" s="45">
        <v>0</v>
      </c>
      <c r="G19" s="45">
        <v>0</v>
      </c>
      <c r="H19" s="45">
        <v>0</v>
      </c>
      <c r="I19" s="45">
        <v>0</v>
      </c>
      <c r="J19" s="45">
        <v>0</v>
      </c>
      <c r="K19" s="45">
        <v>0</v>
      </c>
      <c r="L19" s="45">
        <v>0</v>
      </c>
      <c r="M19" s="45">
        <v>2.7736067810659598E-4</v>
      </c>
      <c r="N19" s="45">
        <v>0</v>
      </c>
      <c r="O19" s="45">
        <v>0</v>
      </c>
      <c r="P19" s="45">
        <v>0</v>
      </c>
      <c r="Q19" s="45">
        <v>0</v>
      </c>
      <c r="R19" s="45">
        <v>0</v>
      </c>
      <c r="S19" s="45">
        <v>2.7736067810679721E-4</v>
      </c>
    </row>
    <row r="20" spans="1:19">
      <c r="A20" s="88" t="s">
        <v>284</v>
      </c>
      <c r="B20" s="89" t="s">
        <v>59</v>
      </c>
      <c r="C20" s="45">
        <v>0</v>
      </c>
      <c r="D20" s="45">
        <v>0</v>
      </c>
      <c r="E20" s="45">
        <v>0</v>
      </c>
      <c r="F20" s="45">
        <v>0</v>
      </c>
      <c r="G20" s="45">
        <v>0</v>
      </c>
      <c r="H20" s="45">
        <v>0</v>
      </c>
      <c r="I20" s="45">
        <v>0</v>
      </c>
      <c r="J20" s="45">
        <v>0</v>
      </c>
      <c r="K20" s="45">
        <v>0</v>
      </c>
      <c r="L20" s="45">
        <v>0</v>
      </c>
      <c r="M20" s="45">
        <v>0</v>
      </c>
      <c r="N20" s="45">
        <v>7.5182877271144886E-3</v>
      </c>
      <c r="O20" s="45">
        <v>0</v>
      </c>
      <c r="P20" s="45">
        <v>0</v>
      </c>
      <c r="Q20" s="45">
        <v>0</v>
      </c>
      <c r="R20" s="45">
        <v>0</v>
      </c>
      <c r="S20" s="45">
        <v>7.5182877271144921E-3</v>
      </c>
    </row>
    <row r="21" spans="1:19">
      <c r="A21" s="88" t="s">
        <v>284</v>
      </c>
      <c r="B21" s="89" t="s">
        <v>60</v>
      </c>
      <c r="C21" s="45">
        <v>0</v>
      </c>
      <c r="D21" s="45">
        <v>0</v>
      </c>
      <c r="E21" s="45">
        <v>0</v>
      </c>
      <c r="F21" s="45">
        <v>0</v>
      </c>
      <c r="G21" s="45">
        <v>0</v>
      </c>
      <c r="H21" s="45">
        <v>0</v>
      </c>
      <c r="I21" s="45">
        <v>0</v>
      </c>
      <c r="J21" s="45">
        <v>0</v>
      </c>
      <c r="K21" s="45">
        <v>0</v>
      </c>
      <c r="L21" s="45">
        <v>0</v>
      </c>
      <c r="M21" s="45">
        <v>0</v>
      </c>
      <c r="N21" s="45">
        <v>0</v>
      </c>
      <c r="O21" s="45">
        <v>0</v>
      </c>
      <c r="P21" s="45">
        <v>0</v>
      </c>
      <c r="Q21" s="45">
        <v>0</v>
      </c>
      <c r="R21" s="45">
        <v>0</v>
      </c>
      <c r="S21" s="45">
        <v>0</v>
      </c>
    </row>
    <row r="22" spans="1:19">
      <c r="A22" s="88" t="s">
        <v>284</v>
      </c>
      <c r="B22" s="89" t="s">
        <v>61</v>
      </c>
      <c r="C22" s="45">
        <v>0</v>
      </c>
      <c r="D22" s="45">
        <v>0</v>
      </c>
      <c r="E22" s="45">
        <v>0</v>
      </c>
      <c r="F22" s="45">
        <v>0</v>
      </c>
      <c r="G22" s="45">
        <v>0</v>
      </c>
      <c r="H22" s="45">
        <v>0</v>
      </c>
      <c r="I22" s="45">
        <v>0</v>
      </c>
      <c r="J22" s="45">
        <v>0</v>
      </c>
      <c r="K22" s="45">
        <v>0</v>
      </c>
      <c r="L22" s="45">
        <v>0</v>
      </c>
      <c r="M22" s="45">
        <v>8.1463496573452865E-8</v>
      </c>
      <c r="N22" s="45">
        <v>0</v>
      </c>
      <c r="O22" s="45">
        <v>0</v>
      </c>
      <c r="P22" s="45">
        <v>0</v>
      </c>
      <c r="Q22" s="45">
        <v>0</v>
      </c>
      <c r="R22" s="45">
        <v>0</v>
      </c>
      <c r="S22" s="45">
        <v>8.1463496393041623E-8</v>
      </c>
    </row>
    <row r="23" spans="1:19">
      <c r="A23" s="88" t="s">
        <v>284</v>
      </c>
      <c r="B23" s="89" t="s">
        <v>62</v>
      </c>
      <c r="C23" s="45">
        <v>0</v>
      </c>
      <c r="D23" s="45">
        <v>0</v>
      </c>
      <c r="E23" s="45">
        <v>0</v>
      </c>
      <c r="F23" s="45">
        <v>0</v>
      </c>
      <c r="G23" s="45">
        <v>0</v>
      </c>
      <c r="H23" s="45">
        <v>0</v>
      </c>
      <c r="I23" s="45">
        <v>0</v>
      </c>
      <c r="J23" s="45">
        <v>0</v>
      </c>
      <c r="K23" s="45">
        <v>0</v>
      </c>
      <c r="L23" s="45">
        <v>0</v>
      </c>
      <c r="M23" s="45">
        <v>0</v>
      </c>
      <c r="N23" s="45">
        <v>0</v>
      </c>
      <c r="O23" s="45">
        <v>0</v>
      </c>
      <c r="P23" s="45">
        <v>0</v>
      </c>
      <c r="Q23" s="45">
        <v>0</v>
      </c>
      <c r="R23" s="45">
        <v>0</v>
      </c>
      <c r="S23" s="45">
        <v>0</v>
      </c>
    </row>
    <row r="24" spans="1:19">
      <c r="A24" s="88" t="s">
        <v>284</v>
      </c>
      <c r="B24" s="89" t="s">
        <v>63</v>
      </c>
      <c r="C24" s="45">
        <v>0</v>
      </c>
      <c r="D24" s="45">
        <v>0</v>
      </c>
      <c r="E24" s="45">
        <v>0</v>
      </c>
      <c r="F24" s="45">
        <v>0</v>
      </c>
      <c r="G24" s="45">
        <v>0</v>
      </c>
      <c r="H24" s="45">
        <v>0</v>
      </c>
      <c r="I24" s="45">
        <v>0</v>
      </c>
      <c r="J24" s="45">
        <v>0</v>
      </c>
      <c r="K24" s="45">
        <v>0</v>
      </c>
      <c r="L24" s="45">
        <v>0</v>
      </c>
      <c r="M24" s="45">
        <v>0</v>
      </c>
      <c r="N24" s="45">
        <v>0</v>
      </c>
      <c r="O24" s="45">
        <v>0</v>
      </c>
      <c r="P24" s="45">
        <v>0</v>
      </c>
      <c r="Q24" s="45">
        <v>0</v>
      </c>
      <c r="R24" s="45">
        <v>0</v>
      </c>
      <c r="S24" s="45">
        <v>0</v>
      </c>
    </row>
    <row r="25" spans="1:19">
      <c r="A25" s="88" t="s">
        <v>284</v>
      </c>
      <c r="B25" s="89" t="s">
        <v>64</v>
      </c>
      <c r="C25" s="45">
        <v>0</v>
      </c>
      <c r="D25" s="45">
        <v>0</v>
      </c>
      <c r="E25" s="45">
        <v>0</v>
      </c>
      <c r="F25" s="45">
        <v>0</v>
      </c>
      <c r="G25" s="45">
        <v>0</v>
      </c>
      <c r="H25" s="45">
        <v>0</v>
      </c>
      <c r="I25" s="45">
        <v>0</v>
      </c>
      <c r="J25" s="45">
        <v>0</v>
      </c>
      <c r="K25" s="45">
        <v>0</v>
      </c>
      <c r="L25" s="45">
        <v>0</v>
      </c>
      <c r="M25" s="45">
        <v>0</v>
      </c>
      <c r="N25" s="45">
        <v>1.278393034275304E-2</v>
      </c>
      <c r="O25" s="45">
        <v>0</v>
      </c>
      <c r="P25" s="45">
        <v>0</v>
      </c>
      <c r="Q25" s="45">
        <v>0</v>
      </c>
      <c r="R25" s="45">
        <v>0</v>
      </c>
      <c r="S25" s="45">
        <v>1.2783930342753047E-2</v>
      </c>
    </row>
    <row r="26" spans="1:19">
      <c r="A26" s="88" t="s">
        <v>284</v>
      </c>
      <c r="B26" s="89" t="s">
        <v>65</v>
      </c>
      <c r="C26" s="45">
        <v>0</v>
      </c>
      <c r="D26" s="45">
        <v>0</v>
      </c>
      <c r="E26" s="45">
        <v>0</v>
      </c>
      <c r="F26" s="45">
        <v>0</v>
      </c>
      <c r="G26" s="45">
        <v>0</v>
      </c>
      <c r="H26" s="45">
        <v>0</v>
      </c>
      <c r="I26" s="45">
        <v>0</v>
      </c>
      <c r="J26" s="45">
        <v>0</v>
      </c>
      <c r="K26" s="45">
        <v>0</v>
      </c>
      <c r="L26" s="45">
        <v>0</v>
      </c>
      <c r="M26" s="45">
        <v>0</v>
      </c>
      <c r="N26" s="45">
        <v>0</v>
      </c>
      <c r="O26" s="45">
        <v>0</v>
      </c>
      <c r="P26" s="45">
        <v>0</v>
      </c>
      <c r="Q26" s="45">
        <v>0</v>
      </c>
      <c r="R26" s="45">
        <v>0</v>
      </c>
      <c r="S26" s="45">
        <v>0</v>
      </c>
    </row>
    <row r="27" spans="1:19">
      <c r="A27" s="88" t="s">
        <v>284</v>
      </c>
      <c r="B27" s="89" t="s">
        <v>66</v>
      </c>
      <c r="C27" s="45">
        <v>0</v>
      </c>
      <c r="D27" s="45">
        <v>0</v>
      </c>
      <c r="E27" s="45">
        <v>0</v>
      </c>
      <c r="F27" s="45">
        <v>0</v>
      </c>
      <c r="G27" s="45">
        <v>0</v>
      </c>
      <c r="H27" s="45">
        <v>0</v>
      </c>
      <c r="I27" s="45">
        <v>0</v>
      </c>
      <c r="J27" s="45">
        <v>0</v>
      </c>
      <c r="K27" s="45">
        <v>0</v>
      </c>
      <c r="L27" s="45">
        <v>0</v>
      </c>
      <c r="M27" s="45">
        <v>0</v>
      </c>
      <c r="N27" s="45">
        <v>0</v>
      </c>
      <c r="O27" s="45">
        <v>0</v>
      </c>
      <c r="P27" s="45">
        <v>0</v>
      </c>
      <c r="Q27" s="45">
        <v>0</v>
      </c>
      <c r="R27" s="45">
        <v>0</v>
      </c>
      <c r="S27" s="45">
        <v>0</v>
      </c>
    </row>
    <row r="28" spans="1:19">
      <c r="A28" s="88" t="s">
        <v>284</v>
      </c>
      <c r="B28" s="89" t="s">
        <v>67</v>
      </c>
      <c r="C28" s="45">
        <v>0</v>
      </c>
      <c r="D28" s="45">
        <v>0</v>
      </c>
      <c r="E28" s="45">
        <v>0</v>
      </c>
      <c r="F28" s="45">
        <v>0</v>
      </c>
      <c r="G28" s="45">
        <v>0</v>
      </c>
      <c r="H28" s="45">
        <v>0</v>
      </c>
      <c r="I28" s="45">
        <v>0</v>
      </c>
      <c r="J28" s="45">
        <v>0</v>
      </c>
      <c r="K28" s="45">
        <v>0</v>
      </c>
      <c r="L28" s="45">
        <v>0</v>
      </c>
      <c r="M28" s="45">
        <v>6.0283075787282703E-3</v>
      </c>
      <c r="N28" s="45">
        <v>9.8416435471529728E-3</v>
      </c>
      <c r="O28" s="45">
        <v>0</v>
      </c>
      <c r="P28" s="45">
        <v>0</v>
      </c>
      <c r="Q28" s="45">
        <v>0</v>
      </c>
      <c r="R28" s="45">
        <v>0</v>
      </c>
      <c r="S28" s="45">
        <v>1.5869951125881521E-2</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3.9935462047634204E-3</v>
      </c>
      <c r="Q29" s="45">
        <v>0</v>
      </c>
      <c r="R29" s="45">
        <v>0</v>
      </c>
      <c r="S29" s="45">
        <v>3.9935462047633319E-3</v>
      </c>
    </row>
    <row r="30" spans="1:19">
      <c r="A30" s="88" t="s">
        <v>284</v>
      </c>
      <c r="B30" s="89" t="s">
        <v>69</v>
      </c>
      <c r="C30" s="45">
        <v>0</v>
      </c>
      <c r="D30" s="45">
        <v>0</v>
      </c>
      <c r="E30" s="45">
        <v>0</v>
      </c>
      <c r="F30" s="45">
        <v>0</v>
      </c>
      <c r="G30" s="45">
        <v>0</v>
      </c>
      <c r="H30" s="45">
        <v>0</v>
      </c>
      <c r="I30" s="45">
        <v>0</v>
      </c>
      <c r="J30" s="45">
        <v>0</v>
      </c>
      <c r="K30" s="45">
        <v>0</v>
      </c>
      <c r="L30" s="45">
        <v>0</v>
      </c>
      <c r="M30" s="45">
        <v>1.7818503532870955E-6</v>
      </c>
      <c r="N30" s="45">
        <v>6.6619619072235431E-2</v>
      </c>
      <c r="O30" s="45">
        <v>0</v>
      </c>
      <c r="P30" s="45">
        <v>0</v>
      </c>
      <c r="Q30" s="45">
        <v>0</v>
      </c>
      <c r="R30" s="45">
        <v>0.43610977636903225</v>
      </c>
      <c r="S30" s="45">
        <v>0.50273117729162053</v>
      </c>
    </row>
    <row r="31" spans="1:19">
      <c r="A31" s="88" t="s">
        <v>284</v>
      </c>
      <c r="B31" s="89" t="s">
        <v>70</v>
      </c>
      <c r="C31" s="45">
        <v>0</v>
      </c>
      <c r="D31" s="45">
        <v>0</v>
      </c>
      <c r="E31" s="45">
        <v>0</v>
      </c>
      <c r="F31" s="45">
        <v>0</v>
      </c>
      <c r="G31" s="45">
        <v>0</v>
      </c>
      <c r="H31" s="45">
        <v>0</v>
      </c>
      <c r="I31" s="45">
        <v>0</v>
      </c>
      <c r="J31" s="45">
        <v>0</v>
      </c>
      <c r="K31" s="45">
        <v>0</v>
      </c>
      <c r="L31" s="45">
        <v>0</v>
      </c>
      <c r="M31" s="45">
        <v>2.5406711599840204E-6</v>
      </c>
      <c r="N31" s="45">
        <v>1.0280287733195337E-3</v>
      </c>
      <c r="O31" s="45">
        <v>0</v>
      </c>
      <c r="P31" s="45">
        <v>0</v>
      </c>
      <c r="Q31" s="45">
        <v>0</v>
      </c>
      <c r="R31" s="45">
        <v>0</v>
      </c>
      <c r="S31" s="45">
        <v>1.0305694444796565E-3</v>
      </c>
    </row>
    <row r="32" spans="1:19">
      <c r="A32" s="88" t="s">
        <v>284</v>
      </c>
      <c r="B32" s="89" t="s">
        <v>71</v>
      </c>
      <c r="C32" s="45">
        <v>0</v>
      </c>
      <c r="D32" s="45">
        <v>0</v>
      </c>
      <c r="E32" s="45">
        <v>0</v>
      </c>
      <c r="F32" s="45">
        <v>0</v>
      </c>
      <c r="G32" s="45">
        <v>0</v>
      </c>
      <c r="H32" s="45">
        <v>0</v>
      </c>
      <c r="I32" s="45">
        <v>0</v>
      </c>
      <c r="J32" s="45">
        <v>0</v>
      </c>
      <c r="K32" s="45">
        <v>0</v>
      </c>
      <c r="L32" s="45">
        <v>0</v>
      </c>
      <c r="M32" s="45">
        <v>7.7725807231283917E-4</v>
      </c>
      <c r="N32" s="45">
        <v>0</v>
      </c>
      <c r="O32" s="45">
        <v>0</v>
      </c>
      <c r="P32" s="45">
        <v>0</v>
      </c>
      <c r="Q32" s="45">
        <v>0</v>
      </c>
      <c r="R32" s="45">
        <v>1.6232179530436799</v>
      </c>
      <c r="S32" s="45">
        <v>1.6239952111159925</v>
      </c>
    </row>
    <row r="33" spans="1:19">
      <c r="A33" s="88" t="s">
        <v>284</v>
      </c>
      <c r="B33" s="89" t="s">
        <v>72</v>
      </c>
      <c r="C33" s="45">
        <v>0</v>
      </c>
      <c r="D33" s="45">
        <v>0</v>
      </c>
      <c r="E33" s="45">
        <v>0</v>
      </c>
      <c r="F33" s="45">
        <v>0</v>
      </c>
      <c r="G33" s="45">
        <v>0</v>
      </c>
      <c r="H33" s="45">
        <v>0</v>
      </c>
      <c r="I33" s="45">
        <v>0</v>
      </c>
      <c r="J33" s="45">
        <v>0</v>
      </c>
      <c r="K33" s="45">
        <v>0</v>
      </c>
      <c r="L33" s="45">
        <v>0</v>
      </c>
      <c r="M33" s="45">
        <v>4.207225173406208E-3</v>
      </c>
      <c r="N33" s="45">
        <v>4.2011630512150386E-2</v>
      </c>
      <c r="O33" s="45">
        <v>0</v>
      </c>
      <c r="P33" s="45">
        <v>0</v>
      </c>
      <c r="Q33" s="45">
        <v>0</v>
      </c>
      <c r="R33" s="45">
        <v>0</v>
      </c>
      <c r="S33" s="45">
        <v>4.6218855685556726E-2</v>
      </c>
    </row>
    <row r="34" spans="1:19">
      <c r="A34" s="88" t="s">
        <v>284</v>
      </c>
      <c r="B34" s="89" t="s">
        <v>73</v>
      </c>
      <c r="C34" s="45">
        <v>0</v>
      </c>
      <c r="D34" s="45">
        <v>0</v>
      </c>
      <c r="E34" s="45">
        <v>0</v>
      </c>
      <c r="F34" s="45">
        <v>0</v>
      </c>
      <c r="G34" s="45">
        <v>0</v>
      </c>
      <c r="H34" s="45">
        <v>0</v>
      </c>
      <c r="I34" s="45">
        <v>0</v>
      </c>
      <c r="J34" s="45">
        <v>0</v>
      </c>
      <c r="K34" s="45">
        <v>0</v>
      </c>
      <c r="L34" s="45">
        <v>0</v>
      </c>
      <c r="M34" s="45">
        <v>0</v>
      </c>
      <c r="N34" s="45">
        <v>0</v>
      </c>
      <c r="O34" s="45">
        <v>0</v>
      </c>
      <c r="P34" s="45">
        <v>0</v>
      </c>
      <c r="Q34" s="45">
        <v>0</v>
      </c>
      <c r="R34" s="45">
        <v>0</v>
      </c>
      <c r="S34" s="45">
        <v>0</v>
      </c>
    </row>
    <row r="35" spans="1:19">
      <c r="A35" s="88" t="s">
        <v>284</v>
      </c>
      <c r="B35" s="89" t="s">
        <v>74</v>
      </c>
      <c r="C35" s="45">
        <v>0</v>
      </c>
      <c r="D35" s="45">
        <v>0</v>
      </c>
      <c r="E35" s="45">
        <v>0</v>
      </c>
      <c r="F35" s="45">
        <v>0</v>
      </c>
      <c r="G35" s="45">
        <v>0</v>
      </c>
      <c r="H35" s="45">
        <v>0</v>
      </c>
      <c r="I35" s="45">
        <v>0</v>
      </c>
      <c r="J35" s="45">
        <v>0</v>
      </c>
      <c r="K35" s="45">
        <v>0</v>
      </c>
      <c r="L35" s="45">
        <v>0</v>
      </c>
      <c r="M35" s="45">
        <v>5.6529093222942861E-4</v>
      </c>
      <c r="N35" s="45">
        <v>0</v>
      </c>
      <c r="O35" s="45">
        <v>0</v>
      </c>
      <c r="P35" s="45">
        <v>0</v>
      </c>
      <c r="Q35" s="45">
        <v>0</v>
      </c>
      <c r="R35" s="45">
        <v>0</v>
      </c>
      <c r="S35" s="45">
        <v>5.6529093222934534E-4</v>
      </c>
    </row>
    <row r="36" spans="1:19">
      <c r="A36" s="88" t="s">
        <v>284</v>
      </c>
      <c r="B36" s="89" t="s">
        <v>75</v>
      </c>
      <c r="C36" s="45">
        <v>1.9209980865295927E-2</v>
      </c>
      <c r="D36" s="45">
        <v>0</v>
      </c>
      <c r="E36" s="45">
        <v>0</v>
      </c>
      <c r="F36" s="45">
        <v>0</v>
      </c>
      <c r="G36" s="45">
        <v>0</v>
      </c>
      <c r="H36" s="45">
        <v>0</v>
      </c>
      <c r="I36" s="45">
        <v>0</v>
      </c>
      <c r="J36" s="45">
        <v>0</v>
      </c>
      <c r="K36" s="45">
        <v>0</v>
      </c>
      <c r="L36" s="45">
        <v>0</v>
      </c>
      <c r="M36" s="45">
        <v>0</v>
      </c>
      <c r="N36" s="45">
        <v>0</v>
      </c>
      <c r="O36" s="45">
        <v>0</v>
      </c>
      <c r="P36" s="45">
        <v>0</v>
      </c>
      <c r="Q36" s="45">
        <v>0</v>
      </c>
      <c r="R36" s="45">
        <v>0</v>
      </c>
      <c r="S36" s="45">
        <v>1.9209980865296128E-2</v>
      </c>
    </row>
    <row r="37" spans="1:19">
      <c r="A37" s="88" t="s">
        <v>284</v>
      </c>
      <c r="B37" s="89" t="s">
        <v>76</v>
      </c>
      <c r="C37" s="45">
        <v>0</v>
      </c>
      <c r="D37" s="45">
        <v>0.11438675306217465</v>
      </c>
      <c r="E37" s="45">
        <v>0</v>
      </c>
      <c r="F37" s="45">
        <v>0</v>
      </c>
      <c r="G37" s="45">
        <v>0</v>
      </c>
      <c r="H37" s="45">
        <v>0.81932076965810319</v>
      </c>
      <c r="I37" s="45">
        <v>0</v>
      </c>
      <c r="J37" s="45">
        <v>0</v>
      </c>
      <c r="K37" s="45">
        <v>0</v>
      </c>
      <c r="L37" s="45">
        <v>0</v>
      </c>
      <c r="M37" s="45">
        <v>0</v>
      </c>
      <c r="N37" s="45">
        <v>0</v>
      </c>
      <c r="O37" s="45">
        <v>0</v>
      </c>
      <c r="P37" s="45">
        <v>0</v>
      </c>
      <c r="Q37" s="45">
        <v>0</v>
      </c>
      <c r="R37" s="45">
        <v>0</v>
      </c>
      <c r="S37" s="45">
        <v>0.93370752272027735</v>
      </c>
    </row>
    <row r="38" spans="1:19">
      <c r="A38" s="88" t="s">
        <v>284</v>
      </c>
      <c r="B38" s="89" t="s">
        <v>77</v>
      </c>
      <c r="C38" s="45">
        <v>0</v>
      </c>
      <c r="D38" s="45">
        <v>0</v>
      </c>
      <c r="E38" s="45">
        <v>0</v>
      </c>
      <c r="F38" s="45">
        <v>0</v>
      </c>
      <c r="G38" s="45">
        <v>0</v>
      </c>
      <c r="H38" s="45">
        <v>0</v>
      </c>
      <c r="I38" s="45">
        <v>0</v>
      </c>
      <c r="J38" s="45">
        <v>0</v>
      </c>
      <c r="K38" s="45">
        <v>0</v>
      </c>
      <c r="L38" s="45">
        <v>0</v>
      </c>
      <c r="M38" s="45">
        <v>0</v>
      </c>
      <c r="N38" s="45">
        <v>0</v>
      </c>
      <c r="O38" s="45">
        <v>0</v>
      </c>
      <c r="P38" s="45">
        <v>8.5028255443250957E-3</v>
      </c>
      <c r="Q38" s="45">
        <v>0</v>
      </c>
      <c r="R38" s="45">
        <v>0</v>
      </c>
      <c r="S38" s="45">
        <v>8.5028255443253542E-3</v>
      </c>
    </row>
    <row r="39" spans="1:19">
      <c r="A39" s="88" t="s">
        <v>284</v>
      </c>
      <c r="B39" s="89" t="s">
        <v>78</v>
      </c>
      <c r="C39" s="45">
        <v>0</v>
      </c>
      <c r="D39" s="45">
        <v>0</v>
      </c>
      <c r="E39" s="45">
        <v>0</v>
      </c>
      <c r="F39" s="45">
        <v>0</v>
      </c>
      <c r="G39" s="45">
        <v>0</v>
      </c>
      <c r="H39" s="45">
        <v>0</v>
      </c>
      <c r="I39" s="45">
        <v>0</v>
      </c>
      <c r="J39" s="45">
        <v>0</v>
      </c>
      <c r="K39" s="45">
        <v>0</v>
      </c>
      <c r="L39" s="45">
        <v>0</v>
      </c>
      <c r="M39" s="45">
        <v>2.676328547286666E-6</v>
      </c>
      <c r="N39" s="45">
        <v>0</v>
      </c>
      <c r="O39" s="45">
        <v>0</v>
      </c>
      <c r="P39" s="45">
        <v>3.1013873452184863E-3</v>
      </c>
      <c r="Q39" s="45">
        <v>0</v>
      </c>
      <c r="R39" s="45">
        <v>0</v>
      </c>
      <c r="S39" s="45">
        <v>3.1040636737653671E-3</v>
      </c>
    </row>
    <row r="40" spans="1:19">
      <c r="A40" s="88" t="s">
        <v>284</v>
      </c>
      <c r="B40" s="89" t="s">
        <v>79</v>
      </c>
      <c r="C40" s="45">
        <v>0</v>
      </c>
      <c r="D40" s="45">
        <v>0</v>
      </c>
      <c r="E40" s="45">
        <v>0</v>
      </c>
      <c r="F40" s="45">
        <v>0</v>
      </c>
      <c r="G40" s="45">
        <v>0</v>
      </c>
      <c r="H40" s="45">
        <v>0.70503890135055292</v>
      </c>
      <c r="I40" s="45">
        <v>0</v>
      </c>
      <c r="J40" s="45">
        <v>0</v>
      </c>
      <c r="K40" s="45">
        <v>0</v>
      </c>
      <c r="L40" s="45">
        <v>0</v>
      </c>
      <c r="M40" s="45">
        <v>0</v>
      </c>
      <c r="N40" s="45">
        <v>9.1757814555986167E-2</v>
      </c>
      <c r="O40" s="45">
        <v>0</v>
      </c>
      <c r="P40" s="45">
        <v>0</v>
      </c>
      <c r="Q40" s="45">
        <v>0</v>
      </c>
      <c r="R40" s="45">
        <v>0</v>
      </c>
      <c r="S40" s="45">
        <v>0.796796715906539</v>
      </c>
    </row>
    <row r="41" spans="1:19">
      <c r="A41" s="88" t="s">
        <v>284</v>
      </c>
      <c r="B41" s="89" t="s">
        <v>80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row>
    <row r="42" spans="1:19">
      <c r="A42" s="88" t="s">
        <v>284</v>
      </c>
      <c r="B42" s="89" t="s">
        <v>81</v>
      </c>
      <c r="C42" s="45">
        <v>0</v>
      </c>
      <c r="D42" s="45">
        <v>0</v>
      </c>
      <c r="E42" s="45">
        <v>0</v>
      </c>
      <c r="F42" s="45">
        <v>0</v>
      </c>
      <c r="G42" s="45">
        <v>0</v>
      </c>
      <c r="H42" s="45">
        <v>0</v>
      </c>
      <c r="I42" s="45">
        <v>0</v>
      </c>
      <c r="J42" s="45">
        <v>0</v>
      </c>
      <c r="K42" s="45">
        <v>0</v>
      </c>
      <c r="L42" s="45">
        <v>0</v>
      </c>
      <c r="M42" s="45">
        <v>7.910738812098167E-5</v>
      </c>
      <c r="N42" s="45">
        <v>0</v>
      </c>
      <c r="O42" s="45">
        <v>0</v>
      </c>
      <c r="P42" s="45">
        <v>0</v>
      </c>
      <c r="Q42" s="45">
        <v>0</v>
      </c>
      <c r="R42" s="45">
        <v>0</v>
      </c>
      <c r="S42" s="45">
        <v>7.9107388121002487E-5</v>
      </c>
    </row>
    <row r="43" spans="1:19">
      <c r="A43" s="88" t="s">
        <v>284</v>
      </c>
      <c r="B43" s="89" t="s">
        <v>82</v>
      </c>
      <c r="C43" s="45">
        <v>0</v>
      </c>
      <c r="D43" s="45">
        <v>8.70782223081219E-2</v>
      </c>
      <c r="E43" s="45">
        <v>0</v>
      </c>
      <c r="F43" s="45">
        <v>0</v>
      </c>
      <c r="G43" s="45">
        <v>0</v>
      </c>
      <c r="H43" s="45">
        <v>1.1746044391458144</v>
      </c>
      <c r="I43" s="45">
        <v>0</v>
      </c>
      <c r="J43" s="45">
        <v>0</v>
      </c>
      <c r="K43" s="45">
        <v>0</v>
      </c>
      <c r="L43" s="45">
        <v>0</v>
      </c>
      <c r="M43" s="45">
        <v>0</v>
      </c>
      <c r="N43" s="45">
        <v>0</v>
      </c>
      <c r="O43" s="45">
        <v>0</v>
      </c>
      <c r="P43" s="45">
        <v>0</v>
      </c>
      <c r="Q43" s="45">
        <v>0</v>
      </c>
      <c r="R43" s="45">
        <v>2.6176328720373121E-4</v>
      </c>
      <c r="S43" s="45">
        <v>1.2619444247411407</v>
      </c>
    </row>
    <row r="44" spans="1:19">
      <c r="A44" s="88" t="s">
        <v>284</v>
      </c>
      <c r="B44" s="89" t="s">
        <v>83</v>
      </c>
      <c r="C44" s="45">
        <v>0</v>
      </c>
      <c r="D44" s="45">
        <v>0</v>
      </c>
      <c r="E44" s="45">
        <v>0</v>
      </c>
      <c r="F44" s="45">
        <v>2.249555123678979E-6</v>
      </c>
      <c r="G44" s="45">
        <v>0</v>
      </c>
      <c r="H44" s="45">
        <v>0</v>
      </c>
      <c r="I44" s="45">
        <v>0</v>
      </c>
      <c r="J44" s="45">
        <v>0</v>
      </c>
      <c r="K44" s="45">
        <v>0</v>
      </c>
      <c r="L44" s="45">
        <v>0</v>
      </c>
      <c r="M44" s="45">
        <v>0</v>
      </c>
      <c r="N44" s="45">
        <v>9.2496499159894774E-3</v>
      </c>
      <c r="O44" s="45">
        <v>0</v>
      </c>
      <c r="P44" s="45">
        <v>0</v>
      </c>
      <c r="Q44" s="45">
        <v>0</v>
      </c>
      <c r="R44" s="45">
        <v>4.8651563826815902E-3</v>
      </c>
      <c r="S44" s="45">
        <v>1.4117055853794191E-2</v>
      </c>
    </row>
    <row r="45" spans="1:19">
      <c r="A45" s="88" t="s">
        <v>284</v>
      </c>
      <c r="B45" s="89" t="s">
        <v>84</v>
      </c>
      <c r="C45" s="45">
        <v>0</v>
      </c>
      <c r="D45" s="45">
        <v>0</v>
      </c>
      <c r="E45" s="45">
        <v>0</v>
      </c>
      <c r="F45" s="45">
        <v>0</v>
      </c>
      <c r="G45" s="45">
        <v>0</v>
      </c>
      <c r="H45" s="45">
        <v>0</v>
      </c>
      <c r="I45" s="45">
        <v>0</v>
      </c>
      <c r="J45" s="45">
        <v>0</v>
      </c>
      <c r="K45" s="45">
        <v>0</v>
      </c>
      <c r="L45" s="45">
        <v>0</v>
      </c>
      <c r="M45" s="45">
        <v>6.3478535826111404E-5</v>
      </c>
      <c r="N45" s="45">
        <v>8.8819784533855639E-4</v>
      </c>
      <c r="O45" s="45">
        <v>0</v>
      </c>
      <c r="P45" s="45">
        <v>0</v>
      </c>
      <c r="Q45" s="45">
        <v>0</v>
      </c>
      <c r="R45" s="45">
        <v>0.73183820281181466</v>
      </c>
      <c r="S45" s="45">
        <v>0.73278987919298011</v>
      </c>
    </row>
    <row r="46" spans="1:19">
      <c r="A46" s="88" t="s">
        <v>284</v>
      </c>
      <c r="B46" s="89" t="s">
        <v>85</v>
      </c>
      <c r="C46" s="45">
        <v>0</v>
      </c>
      <c r="D46" s="45">
        <v>0</v>
      </c>
      <c r="E46" s="45">
        <v>0</v>
      </c>
      <c r="F46" s="45">
        <v>0</v>
      </c>
      <c r="G46" s="45">
        <v>0</v>
      </c>
      <c r="H46" s="45">
        <v>0</v>
      </c>
      <c r="I46" s="45">
        <v>0</v>
      </c>
      <c r="J46" s="45">
        <v>0</v>
      </c>
      <c r="K46" s="45">
        <v>0</v>
      </c>
      <c r="L46" s="45">
        <v>0</v>
      </c>
      <c r="M46" s="45">
        <v>1.6500452190058856E-4</v>
      </c>
      <c r="N46" s="45">
        <v>7.207113534323123E-2</v>
      </c>
      <c r="O46" s="45">
        <v>0</v>
      </c>
      <c r="P46" s="45">
        <v>0</v>
      </c>
      <c r="Q46" s="45">
        <v>0</v>
      </c>
      <c r="R46" s="45">
        <v>2.369354812253377E-2</v>
      </c>
      <c r="S46" s="45">
        <v>9.5929687987664991E-2</v>
      </c>
    </row>
    <row r="47" spans="1:19">
      <c r="A47" s="88" t="s">
        <v>284</v>
      </c>
      <c r="B47" s="89" t="s">
        <v>86</v>
      </c>
      <c r="C47" s="45">
        <v>0</v>
      </c>
      <c r="D47" s="45">
        <v>0</v>
      </c>
      <c r="E47" s="45">
        <v>0</v>
      </c>
      <c r="F47" s="45">
        <v>0</v>
      </c>
      <c r="G47" s="45">
        <v>0</v>
      </c>
      <c r="H47" s="45">
        <v>0.77265051830440257</v>
      </c>
      <c r="I47" s="45">
        <v>0</v>
      </c>
      <c r="J47" s="45">
        <v>0</v>
      </c>
      <c r="K47" s="45">
        <v>0</v>
      </c>
      <c r="L47" s="45">
        <v>0</v>
      </c>
      <c r="M47" s="45">
        <v>2.1296272963622492E-3</v>
      </c>
      <c r="N47" s="45">
        <v>0</v>
      </c>
      <c r="O47" s="45">
        <v>0</v>
      </c>
      <c r="P47" s="45">
        <v>0</v>
      </c>
      <c r="Q47" s="45">
        <v>0</v>
      </c>
      <c r="R47" s="45">
        <v>4.4197840741615479E-3</v>
      </c>
      <c r="S47" s="45">
        <v>0.77919992967492746</v>
      </c>
    </row>
    <row r="48" spans="1:19">
      <c r="A48" s="88" t="s">
        <v>284</v>
      </c>
      <c r="B48" s="89" t="s">
        <v>87</v>
      </c>
      <c r="C48" s="45">
        <v>0</v>
      </c>
      <c r="D48" s="45">
        <v>0</v>
      </c>
      <c r="E48" s="45">
        <v>0</v>
      </c>
      <c r="F48" s="45">
        <v>0</v>
      </c>
      <c r="G48" s="45">
        <v>0</v>
      </c>
      <c r="H48" s="45">
        <v>0</v>
      </c>
      <c r="I48" s="45">
        <v>0</v>
      </c>
      <c r="J48" s="45">
        <v>0</v>
      </c>
      <c r="K48" s="45">
        <v>0</v>
      </c>
      <c r="L48" s="45">
        <v>0</v>
      </c>
      <c r="M48" s="45">
        <v>8.0761777369608295E-4</v>
      </c>
      <c r="N48" s="45">
        <v>0</v>
      </c>
      <c r="O48" s="45">
        <v>0</v>
      </c>
      <c r="P48" s="45">
        <v>0</v>
      </c>
      <c r="Q48" s="45">
        <v>0</v>
      </c>
      <c r="R48" s="45">
        <v>8.8804553264441033E-2</v>
      </c>
      <c r="S48" s="45">
        <v>8.9612171038135457E-2</v>
      </c>
    </row>
    <row r="49" spans="1:19">
      <c r="A49" s="88" t="s">
        <v>284</v>
      </c>
      <c r="B49" s="89" t="s">
        <v>88</v>
      </c>
      <c r="C49" s="45">
        <v>0</v>
      </c>
      <c r="D49" s="45">
        <v>0</v>
      </c>
      <c r="E49" s="45">
        <v>0</v>
      </c>
      <c r="F49" s="45">
        <v>0</v>
      </c>
      <c r="G49" s="45">
        <v>0</v>
      </c>
      <c r="H49" s="45">
        <v>0</v>
      </c>
      <c r="I49" s="45">
        <v>0</v>
      </c>
      <c r="J49" s="45">
        <v>0</v>
      </c>
      <c r="K49" s="45">
        <v>0</v>
      </c>
      <c r="L49" s="45">
        <v>0</v>
      </c>
      <c r="M49" s="45">
        <v>6.5431149933944943E-5</v>
      </c>
      <c r="N49" s="45">
        <v>1.0185462222516428E-2</v>
      </c>
      <c r="O49" s="45">
        <v>0</v>
      </c>
      <c r="P49" s="45">
        <v>0</v>
      </c>
      <c r="Q49" s="45">
        <v>0</v>
      </c>
      <c r="R49" s="45">
        <v>0</v>
      </c>
      <c r="S49" s="45">
        <v>1.0250893372452552E-2</v>
      </c>
    </row>
    <row r="50" spans="1:19">
      <c r="A50" s="88" t="s">
        <v>284</v>
      </c>
      <c r="B50" s="89" t="s">
        <v>89</v>
      </c>
      <c r="C50" s="45">
        <v>0</v>
      </c>
      <c r="D50" s="45">
        <v>0</v>
      </c>
      <c r="E50" s="45">
        <v>0</v>
      </c>
      <c r="F50" s="45">
        <v>0</v>
      </c>
      <c r="G50" s="45">
        <v>0</v>
      </c>
      <c r="H50" s="45">
        <v>0.39407701465464395</v>
      </c>
      <c r="I50" s="45">
        <v>0</v>
      </c>
      <c r="J50" s="45">
        <v>0</v>
      </c>
      <c r="K50" s="45">
        <v>0</v>
      </c>
      <c r="L50" s="45">
        <v>0</v>
      </c>
      <c r="M50" s="45">
        <v>1.4819059451249422E-4</v>
      </c>
      <c r="N50" s="45">
        <v>0</v>
      </c>
      <c r="O50" s="45">
        <v>0</v>
      </c>
      <c r="P50" s="45">
        <v>0</v>
      </c>
      <c r="Q50" s="45">
        <v>0</v>
      </c>
      <c r="R50" s="45">
        <v>0.13766071049933037</v>
      </c>
      <c r="S50" s="45">
        <v>0.53188591574848587</v>
      </c>
    </row>
    <row r="51" spans="1:19">
      <c r="A51" s="88" t="s">
        <v>284</v>
      </c>
      <c r="B51" s="89" t="s">
        <v>90</v>
      </c>
      <c r="C51" s="45">
        <v>0</v>
      </c>
      <c r="D51" s="45">
        <v>0</v>
      </c>
      <c r="E51" s="45">
        <v>0</v>
      </c>
      <c r="F51" s="45">
        <v>0</v>
      </c>
      <c r="G51" s="45">
        <v>1.7671181282815043</v>
      </c>
      <c r="H51" s="45">
        <v>0</v>
      </c>
      <c r="I51" s="45">
        <v>0</v>
      </c>
      <c r="J51" s="45">
        <v>0</v>
      </c>
      <c r="K51" s="45">
        <v>0</v>
      </c>
      <c r="L51" s="45">
        <v>0</v>
      </c>
      <c r="M51" s="45">
        <v>1.9798527693445152E-2</v>
      </c>
      <c r="N51" s="45">
        <v>3.0697739206731911E-2</v>
      </c>
      <c r="O51" s="45">
        <v>0</v>
      </c>
      <c r="P51" s="45">
        <v>0</v>
      </c>
      <c r="Q51" s="45">
        <v>0</v>
      </c>
      <c r="R51" s="45">
        <v>5.7159106265194382E-3</v>
      </c>
      <c r="S51" s="45">
        <v>1.8233303058082004</v>
      </c>
    </row>
    <row r="52" spans="1:19">
      <c r="A52" s="88" t="s">
        <v>284</v>
      </c>
      <c r="B52" s="89" t="s">
        <v>91</v>
      </c>
      <c r="C52" s="45">
        <v>0</v>
      </c>
      <c r="D52" s="45">
        <v>0</v>
      </c>
      <c r="E52" s="45">
        <v>0</v>
      </c>
      <c r="F52" s="45">
        <v>0</v>
      </c>
      <c r="G52" s="45">
        <v>0</v>
      </c>
      <c r="H52" s="45">
        <v>4.695963257815789</v>
      </c>
      <c r="I52" s="45">
        <v>3.212501481482255E-2</v>
      </c>
      <c r="J52" s="45">
        <v>0</v>
      </c>
      <c r="K52" s="45">
        <v>0</v>
      </c>
      <c r="L52" s="45">
        <v>0</v>
      </c>
      <c r="M52" s="45">
        <v>1.064805696850718E-3</v>
      </c>
      <c r="N52" s="45">
        <v>5.4525227125545861E-3</v>
      </c>
      <c r="O52" s="45">
        <v>0</v>
      </c>
      <c r="P52" s="45">
        <v>0</v>
      </c>
      <c r="Q52" s="45">
        <v>0</v>
      </c>
      <c r="R52" s="45">
        <v>0.62102186415177618</v>
      </c>
      <c r="S52" s="45">
        <v>5.3556274651917928</v>
      </c>
    </row>
    <row r="53" spans="1:19">
      <c r="A53" s="88" t="s">
        <v>284</v>
      </c>
      <c r="B53" s="89" t="s">
        <v>92</v>
      </c>
      <c r="C53" s="45">
        <v>0</v>
      </c>
      <c r="D53" s="45">
        <v>0</v>
      </c>
      <c r="E53" s="45">
        <v>0</v>
      </c>
      <c r="F53" s="45">
        <v>1.4535785714898686</v>
      </c>
      <c r="G53" s="45">
        <v>0</v>
      </c>
      <c r="H53" s="45">
        <v>0</v>
      </c>
      <c r="I53" s="45">
        <v>2.0341178974471463E-2</v>
      </c>
      <c r="J53" s="45">
        <v>0</v>
      </c>
      <c r="K53" s="45">
        <v>0</v>
      </c>
      <c r="L53" s="45">
        <v>0</v>
      </c>
      <c r="M53" s="45">
        <v>5.6255465751937905E-4</v>
      </c>
      <c r="N53" s="45">
        <v>1.4492113914126636E-2</v>
      </c>
      <c r="O53" s="45">
        <v>0</v>
      </c>
      <c r="P53" s="45">
        <v>0</v>
      </c>
      <c r="Q53" s="45">
        <v>0</v>
      </c>
      <c r="R53" s="45">
        <v>0</v>
      </c>
      <c r="S53" s="45">
        <v>1.4889744190359853</v>
      </c>
    </row>
    <row r="54" spans="1:19">
      <c r="A54" s="88" t="s">
        <v>284</v>
      </c>
      <c r="B54" s="89" t="s">
        <v>93</v>
      </c>
      <c r="C54" s="45">
        <v>0</v>
      </c>
      <c r="D54" s="45">
        <v>0</v>
      </c>
      <c r="E54" s="45">
        <v>0</v>
      </c>
      <c r="F54" s="45">
        <v>0</v>
      </c>
      <c r="G54" s="45">
        <v>0</v>
      </c>
      <c r="H54" s="45">
        <v>0.38663881992732385</v>
      </c>
      <c r="I54" s="45">
        <v>0</v>
      </c>
      <c r="J54" s="45">
        <v>0</v>
      </c>
      <c r="K54" s="45">
        <v>0</v>
      </c>
      <c r="L54" s="45">
        <v>0.98984571400119714</v>
      </c>
      <c r="M54" s="45">
        <v>1.4364937897013902E-2</v>
      </c>
      <c r="N54" s="45">
        <v>6.9067650215100529E-3</v>
      </c>
      <c r="O54" s="45">
        <v>0</v>
      </c>
      <c r="P54" s="45">
        <v>3.1902153660658267E-3</v>
      </c>
      <c r="Q54" s="45">
        <v>2.387279648214731E-3</v>
      </c>
      <c r="R54" s="45">
        <v>4.6493700575092056E-2</v>
      </c>
      <c r="S54" s="45">
        <v>1.4498274324364182</v>
      </c>
    </row>
    <row r="55" spans="1:19">
      <c r="A55" s="88" t="s">
        <v>284</v>
      </c>
      <c r="B55" s="89" t="s">
        <v>94</v>
      </c>
      <c r="C55" s="45">
        <v>0</v>
      </c>
      <c r="D55" s="45">
        <v>0</v>
      </c>
      <c r="E55" s="45">
        <v>0</v>
      </c>
      <c r="F55" s="45">
        <v>0</v>
      </c>
      <c r="G55" s="45">
        <v>0</v>
      </c>
      <c r="H55" s="45">
        <v>8.2529003553069913E-2</v>
      </c>
      <c r="I55" s="45">
        <v>0</v>
      </c>
      <c r="J55" s="45">
        <v>0</v>
      </c>
      <c r="K55" s="45">
        <v>0</v>
      </c>
      <c r="L55" s="45">
        <v>0</v>
      </c>
      <c r="M55" s="45">
        <v>5.8965267226996659E-2</v>
      </c>
      <c r="N55" s="45">
        <v>1.3281689417468212E-2</v>
      </c>
      <c r="O55" s="45">
        <v>0</v>
      </c>
      <c r="P55" s="45">
        <v>0</v>
      </c>
      <c r="Q55" s="45">
        <v>0</v>
      </c>
      <c r="R55" s="45">
        <v>2.5122257478250809E-2</v>
      </c>
      <c r="S55" s="45">
        <v>0.17989821767578462</v>
      </c>
    </row>
    <row r="56" spans="1:19">
      <c r="A56" s="88" t="s">
        <v>284</v>
      </c>
      <c r="B56" s="89" t="s">
        <v>95</v>
      </c>
      <c r="C56" s="45">
        <v>0</v>
      </c>
      <c r="D56" s="45">
        <v>0</v>
      </c>
      <c r="E56" s="45">
        <v>0</v>
      </c>
      <c r="F56" s="45">
        <v>0</v>
      </c>
      <c r="G56" s="45">
        <v>0</v>
      </c>
      <c r="H56" s="45">
        <v>2.6063891955548453</v>
      </c>
      <c r="I56" s="45">
        <v>0</v>
      </c>
      <c r="J56" s="45">
        <v>0</v>
      </c>
      <c r="K56" s="45">
        <v>0</v>
      </c>
      <c r="L56" s="45">
        <v>0</v>
      </c>
      <c r="M56" s="45">
        <v>1.3722445885155921E-6</v>
      </c>
      <c r="N56" s="45">
        <v>6.1926902765014114E-2</v>
      </c>
      <c r="O56" s="45">
        <v>0</v>
      </c>
      <c r="P56" s="45">
        <v>3.0647298601411792E-3</v>
      </c>
      <c r="Q56" s="45">
        <v>0</v>
      </c>
      <c r="R56" s="45">
        <v>0.41858929425840552</v>
      </c>
      <c r="S56" s="45">
        <v>3.0899714946830024</v>
      </c>
    </row>
    <row r="57" spans="1:19">
      <c r="A57" s="88" t="s">
        <v>284</v>
      </c>
      <c r="B57" s="89" t="s">
        <v>96</v>
      </c>
      <c r="C57" s="45">
        <v>0</v>
      </c>
      <c r="D57" s="45">
        <v>0</v>
      </c>
      <c r="E57" s="45">
        <v>0</v>
      </c>
      <c r="F57" s="45">
        <v>0</v>
      </c>
      <c r="G57" s="45">
        <v>0</v>
      </c>
      <c r="H57" s="45">
        <v>0</v>
      </c>
      <c r="I57" s="45">
        <v>0</v>
      </c>
      <c r="J57" s="45">
        <v>0</v>
      </c>
      <c r="K57" s="45">
        <v>0</v>
      </c>
      <c r="L57" s="45">
        <v>0</v>
      </c>
      <c r="M57" s="45">
        <v>1.9195246052760018E-3</v>
      </c>
      <c r="N57" s="45">
        <v>0.12330101296543089</v>
      </c>
      <c r="O57" s="45">
        <v>0</v>
      </c>
      <c r="P57" s="45">
        <v>0</v>
      </c>
      <c r="Q57" s="45">
        <v>0</v>
      </c>
      <c r="R57" s="45">
        <v>1.6676973434075588</v>
      </c>
      <c r="S57" s="45">
        <v>1.792917880978262</v>
      </c>
    </row>
    <row r="58" spans="1:19">
      <c r="A58" s="88" t="s">
        <v>284</v>
      </c>
      <c r="B58" s="89" t="s">
        <v>97</v>
      </c>
      <c r="C58" s="45">
        <v>0</v>
      </c>
      <c r="D58" s="45">
        <v>0</v>
      </c>
      <c r="E58" s="45">
        <v>0</v>
      </c>
      <c r="F58" s="45">
        <v>0</v>
      </c>
      <c r="G58" s="45">
        <v>0</v>
      </c>
      <c r="H58" s="45">
        <v>0</v>
      </c>
      <c r="I58" s="45">
        <v>0</v>
      </c>
      <c r="J58" s="45">
        <v>0</v>
      </c>
      <c r="K58" s="45">
        <v>0</v>
      </c>
      <c r="L58" s="45">
        <v>0</v>
      </c>
      <c r="M58" s="45">
        <v>7.6471456476863431E-2</v>
      </c>
      <c r="N58" s="45">
        <v>0.20405689908757108</v>
      </c>
      <c r="O58" s="45">
        <v>0</v>
      </c>
      <c r="P58" s="45">
        <v>2.9110839219959175E-2</v>
      </c>
      <c r="Q58" s="45">
        <v>0</v>
      </c>
      <c r="R58" s="45">
        <v>1.4077074212973564</v>
      </c>
      <c r="S58" s="45">
        <v>1.7173466160817483</v>
      </c>
    </row>
    <row r="59" spans="1:19">
      <c r="A59" s="88" t="s">
        <v>284</v>
      </c>
      <c r="B59" s="89" t="s">
        <v>98</v>
      </c>
      <c r="C59" s="45">
        <v>0</v>
      </c>
      <c r="D59" s="45">
        <v>0</v>
      </c>
      <c r="E59" s="45">
        <v>0</v>
      </c>
      <c r="F59" s="45">
        <v>7.5693871317095809</v>
      </c>
      <c r="G59" s="45">
        <v>1.6438132988735172</v>
      </c>
      <c r="H59" s="45">
        <v>1.1088639672224812</v>
      </c>
      <c r="I59" s="45">
        <v>7.5057692746446913E-5</v>
      </c>
      <c r="J59" s="45">
        <v>0</v>
      </c>
      <c r="K59" s="45">
        <v>0</v>
      </c>
      <c r="L59" s="45">
        <v>0</v>
      </c>
      <c r="M59" s="45">
        <v>2.7564975278178583E-2</v>
      </c>
      <c r="N59" s="45">
        <v>0.29015756835380657</v>
      </c>
      <c r="O59" s="45">
        <v>0</v>
      </c>
      <c r="P59" s="45">
        <v>0</v>
      </c>
      <c r="Q59" s="45">
        <v>0</v>
      </c>
      <c r="R59" s="45">
        <v>0.29625526809707381</v>
      </c>
      <c r="S59" s="45">
        <v>10.936117267227385</v>
      </c>
    </row>
    <row r="60" spans="1:19">
      <c r="A60" s="88" t="s">
        <v>284</v>
      </c>
      <c r="B60" s="89" t="s">
        <v>99</v>
      </c>
      <c r="C60" s="45">
        <v>0</v>
      </c>
      <c r="D60" s="45">
        <v>2.9143820787992158E-2</v>
      </c>
      <c r="E60" s="45">
        <v>0</v>
      </c>
      <c r="F60" s="45">
        <v>6.183736601894374E-2</v>
      </c>
      <c r="G60" s="45">
        <v>0</v>
      </c>
      <c r="H60" s="45">
        <v>3.5998297459113004</v>
      </c>
      <c r="I60" s="45">
        <v>1.9930726161839732E-2</v>
      </c>
      <c r="J60" s="45">
        <v>2.0689471481031684E-4</v>
      </c>
      <c r="K60" s="45">
        <v>0</v>
      </c>
      <c r="L60" s="45">
        <v>0</v>
      </c>
      <c r="M60" s="45">
        <v>0.29707698524085119</v>
      </c>
      <c r="N60" s="45">
        <v>0.26782843665418188</v>
      </c>
      <c r="O60" s="45">
        <v>0</v>
      </c>
      <c r="P60" s="45">
        <v>1.2282264469365423E-6</v>
      </c>
      <c r="Q60" s="45">
        <v>1.1615032450400124E-2</v>
      </c>
      <c r="R60" s="45">
        <v>3.1019038405135735</v>
      </c>
      <c r="S60" s="45">
        <v>7.3893740766803404</v>
      </c>
    </row>
    <row r="61" spans="1:19">
      <c r="A61" s="88" t="s">
        <v>284</v>
      </c>
      <c r="B61" s="89" t="s">
        <v>101</v>
      </c>
      <c r="C61" s="45">
        <v>0</v>
      </c>
      <c r="D61" s="45">
        <v>0.17465289826306907</v>
      </c>
      <c r="E61" s="45">
        <v>0</v>
      </c>
      <c r="F61" s="45">
        <v>0.45708915986243959</v>
      </c>
      <c r="G61" s="45">
        <v>0</v>
      </c>
      <c r="H61" s="45">
        <v>1.2700691243834967</v>
      </c>
      <c r="I61" s="45">
        <v>3.8837310453120763E-2</v>
      </c>
      <c r="J61" s="45">
        <v>0</v>
      </c>
      <c r="K61" s="45">
        <v>0</v>
      </c>
      <c r="L61" s="45">
        <v>0</v>
      </c>
      <c r="M61" s="45">
        <v>0.20403366681080104</v>
      </c>
      <c r="N61" s="45">
        <v>0.29245476516389046</v>
      </c>
      <c r="O61" s="45">
        <v>0</v>
      </c>
      <c r="P61" s="45">
        <v>6.9453220959395795E-4</v>
      </c>
      <c r="Q61" s="45">
        <v>0</v>
      </c>
      <c r="R61" s="45">
        <v>9.5422510835546053</v>
      </c>
      <c r="S61" s="45">
        <v>11.980082540701019</v>
      </c>
    </row>
    <row r="62" spans="1:19">
      <c r="A62" s="88" t="s">
        <v>284</v>
      </c>
      <c r="B62" s="89" t="s">
        <v>102</v>
      </c>
      <c r="C62" s="45">
        <v>0</v>
      </c>
      <c r="D62" s="45">
        <v>0.45982850654082097</v>
      </c>
      <c r="E62" s="45">
        <v>0</v>
      </c>
      <c r="F62" s="45">
        <v>5.691153658079152</v>
      </c>
      <c r="G62" s="45">
        <v>0</v>
      </c>
      <c r="H62" s="45">
        <v>0</v>
      </c>
      <c r="I62" s="45">
        <v>2.4500094897295099E-6</v>
      </c>
      <c r="J62" s="45">
        <v>8.2467485564723161E-3</v>
      </c>
      <c r="K62" s="45">
        <v>0</v>
      </c>
      <c r="L62" s="45">
        <v>0</v>
      </c>
      <c r="M62" s="45">
        <v>0.11586905439390727</v>
      </c>
      <c r="N62" s="45">
        <v>4.8290436466911446E-2</v>
      </c>
      <c r="O62" s="45">
        <v>0</v>
      </c>
      <c r="P62" s="45">
        <v>1.0184932058866225E-3</v>
      </c>
      <c r="Q62" s="45">
        <v>2.2861018298331919E-2</v>
      </c>
      <c r="R62" s="45">
        <v>0.28724079725498797</v>
      </c>
      <c r="S62" s="45">
        <v>6.6345111628059641</v>
      </c>
    </row>
    <row r="63" spans="1:19">
      <c r="A63" s="88" t="s">
        <v>284</v>
      </c>
      <c r="B63" s="89" t="s">
        <v>103</v>
      </c>
      <c r="C63" s="45">
        <v>0</v>
      </c>
      <c r="D63" s="45">
        <v>0</v>
      </c>
      <c r="E63" s="45">
        <v>0</v>
      </c>
      <c r="F63" s="45">
        <v>0</v>
      </c>
      <c r="G63" s="45">
        <v>0.19416513707751193</v>
      </c>
      <c r="H63" s="45">
        <v>0.31176205721185823</v>
      </c>
      <c r="I63" s="45">
        <v>1.8584608977036121E-4</v>
      </c>
      <c r="J63" s="45">
        <v>0</v>
      </c>
      <c r="K63" s="45">
        <v>0</v>
      </c>
      <c r="L63" s="45">
        <v>0</v>
      </c>
      <c r="M63" s="45">
        <v>7.8895919306731566E-2</v>
      </c>
      <c r="N63" s="45">
        <v>0.46843620979521061</v>
      </c>
      <c r="O63" s="45">
        <v>0</v>
      </c>
      <c r="P63" s="45">
        <v>1.4785758140349603E-3</v>
      </c>
      <c r="Q63" s="45">
        <v>0</v>
      </c>
      <c r="R63" s="45">
        <v>0.16171379461103541</v>
      </c>
      <c r="S63" s="45">
        <v>1.2166375399061451</v>
      </c>
    </row>
    <row r="64" spans="1:19">
      <c r="A64" s="88" t="s">
        <v>284</v>
      </c>
      <c r="B64" s="89" t="s">
        <v>104</v>
      </c>
      <c r="C64" s="45">
        <v>0</v>
      </c>
      <c r="D64" s="45">
        <v>0</v>
      </c>
      <c r="E64" s="45">
        <v>0</v>
      </c>
      <c r="F64" s="45">
        <v>5.7787373259157597</v>
      </c>
      <c r="G64" s="45">
        <v>0.39978787954751649</v>
      </c>
      <c r="H64" s="45">
        <v>1.453083306153605</v>
      </c>
      <c r="I64" s="45">
        <v>4.1524335254878669E-2</v>
      </c>
      <c r="J64" s="45">
        <v>0</v>
      </c>
      <c r="K64" s="45">
        <v>0</v>
      </c>
      <c r="L64" s="45">
        <v>0</v>
      </c>
      <c r="M64" s="45">
        <v>0.16060712822926904</v>
      </c>
      <c r="N64" s="45">
        <v>0.21872808653173781</v>
      </c>
      <c r="O64" s="45">
        <v>0</v>
      </c>
      <c r="P64" s="45">
        <v>1.1294550363072781E-3</v>
      </c>
      <c r="Q64" s="45">
        <v>0</v>
      </c>
      <c r="R64" s="45">
        <v>0.46922273425438377</v>
      </c>
      <c r="S64" s="45">
        <v>8.5228202509234734</v>
      </c>
    </row>
    <row r="65" spans="1:19">
      <c r="A65" s="88" t="s">
        <v>284</v>
      </c>
      <c r="B65" s="89" t="s">
        <v>105</v>
      </c>
      <c r="C65" s="45">
        <v>0</v>
      </c>
      <c r="D65" s="45">
        <v>0.21373964261444756</v>
      </c>
      <c r="E65" s="45">
        <v>0</v>
      </c>
      <c r="F65" s="45">
        <v>0</v>
      </c>
      <c r="G65" s="45">
        <v>0.23342390792641687</v>
      </c>
      <c r="H65" s="45">
        <v>1.8330470709477211</v>
      </c>
      <c r="I65" s="45">
        <v>1.0128502138368856E-2</v>
      </c>
      <c r="J65" s="45">
        <v>0</v>
      </c>
      <c r="K65" s="45">
        <v>0</v>
      </c>
      <c r="L65" s="45">
        <v>0</v>
      </c>
      <c r="M65" s="45">
        <v>7.6325431559176593E-4</v>
      </c>
      <c r="N65" s="45">
        <v>0.33130993671013442</v>
      </c>
      <c r="O65" s="45">
        <v>0</v>
      </c>
      <c r="P65" s="45">
        <v>5.176415998805417E-3</v>
      </c>
      <c r="Q65" s="45">
        <v>1.3555276948832434E-3</v>
      </c>
      <c r="R65" s="45">
        <v>0.82189520122464899</v>
      </c>
      <c r="S65" s="45">
        <v>3.4508394595710143</v>
      </c>
    </row>
    <row r="66" spans="1:19">
      <c r="A66" s="88" t="s">
        <v>284</v>
      </c>
      <c r="B66" s="89" t="s">
        <v>106</v>
      </c>
      <c r="C66" s="45">
        <v>0</v>
      </c>
      <c r="D66" s="45">
        <v>0</v>
      </c>
      <c r="E66" s="45">
        <v>0</v>
      </c>
      <c r="F66" s="45">
        <v>0</v>
      </c>
      <c r="G66" s="45">
        <v>0</v>
      </c>
      <c r="H66" s="45">
        <v>0.18758165238764946</v>
      </c>
      <c r="I66" s="45">
        <v>5.7171157288432028E-3</v>
      </c>
      <c r="J66" s="45">
        <v>0</v>
      </c>
      <c r="K66" s="45">
        <v>0</v>
      </c>
      <c r="L66" s="45">
        <v>0</v>
      </c>
      <c r="M66" s="45">
        <v>5.4454451538586301E-2</v>
      </c>
      <c r="N66" s="45">
        <v>0.31943770732706778</v>
      </c>
      <c r="O66" s="45">
        <v>0.11669429108831925</v>
      </c>
      <c r="P66" s="45">
        <v>1.3575641397926691E-2</v>
      </c>
      <c r="Q66" s="45">
        <v>0</v>
      </c>
      <c r="R66" s="45">
        <v>0.21882061414552112</v>
      </c>
      <c r="S66" s="45">
        <v>0.91628147361390688</v>
      </c>
    </row>
    <row r="67" spans="1:19">
      <c r="A67" s="88" t="s">
        <v>284</v>
      </c>
      <c r="B67" s="89" t="s">
        <v>107</v>
      </c>
      <c r="C67" s="45">
        <v>0</v>
      </c>
      <c r="D67" s="45">
        <v>0.2922976896094045</v>
      </c>
      <c r="E67" s="45">
        <v>0</v>
      </c>
      <c r="F67" s="45">
        <v>0</v>
      </c>
      <c r="G67" s="45">
        <v>0</v>
      </c>
      <c r="H67" s="45">
        <v>0.20067290868747278</v>
      </c>
      <c r="I67" s="45">
        <v>0</v>
      </c>
      <c r="J67" s="45">
        <v>0</v>
      </c>
      <c r="K67" s="45">
        <v>3.408102174942469E-3</v>
      </c>
      <c r="L67" s="45">
        <v>0</v>
      </c>
      <c r="M67" s="45">
        <v>2.1900288581991001E-2</v>
      </c>
      <c r="N67" s="45">
        <v>0.54407424077341915</v>
      </c>
      <c r="O67" s="45">
        <v>3.0095568491355085E-3</v>
      </c>
      <c r="P67" s="45">
        <v>2.6698731046019497E-2</v>
      </c>
      <c r="Q67" s="45">
        <v>0</v>
      </c>
      <c r="R67" s="45">
        <v>1.8018473347718142</v>
      </c>
      <c r="S67" s="45">
        <v>2.8939088524941923</v>
      </c>
    </row>
    <row r="68" spans="1:19">
      <c r="A68" s="88" t="s">
        <v>284</v>
      </c>
      <c r="B68" s="89" t="s">
        <v>108</v>
      </c>
      <c r="C68" s="45">
        <v>6.9979165676381655E-2</v>
      </c>
      <c r="D68" s="45">
        <v>6.3527077243762831E-2</v>
      </c>
      <c r="E68" s="45">
        <v>0</v>
      </c>
      <c r="F68" s="45">
        <v>0</v>
      </c>
      <c r="G68" s="45">
        <v>0</v>
      </c>
      <c r="H68" s="45">
        <v>0</v>
      </c>
      <c r="I68" s="45">
        <v>0</v>
      </c>
      <c r="J68" s="45">
        <v>1.0618505590158367E-3</v>
      </c>
      <c r="K68" s="45">
        <v>0</v>
      </c>
      <c r="L68" s="45">
        <v>0</v>
      </c>
      <c r="M68" s="45">
        <v>7.257309542253787E-2</v>
      </c>
      <c r="N68" s="45">
        <v>0.1612526941551593</v>
      </c>
      <c r="O68" s="45">
        <v>0</v>
      </c>
      <c r="P68" s="45">
        <v>8.3361015401281491E-5</v>
      </c>
      <c r="Q68" s="45">
        <v>0</v>
      </c>
      <c r="R68" s="45">
        <v>5.4833568128927972</v>
      </c>
      <c r="S68" s="45">
        <v>5.8518340569650462</v>
      </c>
    </row>
    <row r="69" spans="1:19">
      <c r="A69" s="88" t="s">
        <v>284</v>
      </c>
      <c r="B69" s="89" t="s">
        <v>109</v>
      </c>
      <c r="C69" s="45">
        <v>8.0542836745881863E-3</v>
      </c>
      <c r="D69" s="45">
        <v>0.17545539945902333</v>
      </c>
      <c r="E69" s="45">
        <v>0</v>
      </c>
      <c r="F69" s="45">
        <v>0</v>
      </c>
      <c r="G69" s="45">
        <v>0.82523217292614781</v>
      </c>
      <c r="H69" s="45">
        <v>1.3368167428697895</v>
      </c>
      <c r="I69" s="45">
        <v>7.0695879961753999E-2</v>
      </c>
      <c r="J69" s="45">
        <v>0</v>
      </c>
      <c r="K69" s="45">
        <v>6.5345443286279831E-3</v>
      </c>
      <c r="L69" s="45">
        <v>0.1071856883512643</v>
      </c>
      <c r="M69" s="45">
        <v>0.24424085382793392</v>
      </c>
      <c r="N69" s="45">
        <v>0.19202552337619938</v>
      </c>
      <c r="O69" s="45">
        <v>0</v>
      </c>
      <c r="P69" s="45">
        <v>0</v>
      </c>
      <c r="Q69" s="45">
        <v>0</v>
      </c>
      <c r="R69" s="45">
        <v>1.0695460675401023</v>
      </c>
      <c r="S69" s="45">
        <v>4.035787156315422</v>
      </c>
    </row>
    <row r="70" spans="1:19">
      <c r="A70" s="88" t="s">
        <v>284</v>
      </c>
      <c r="B70" s="89" t="s">
        <v>110</v>
      </c>
      <c r="C70" s="45">
        <v>0</v>
      </c>
      <c r="D70" s="45">
        <v>0</v>
      </c>
      <c r="E70" s="45">
        <v>0</v>
      </c>
      <c r="F70" s="45">
        <v>0.86550880662387542</v>
      </c>
      <c r="G70" s="45">
        <v>0</v>
      </c>
      <c r="H70" s="45">
        <v>1.5766568217778314</v>
      </c>
      <c r="I70" s="45">
        <v>8.626521107243601E-3</v>
      </c>
      <c r="J70" s="45">
        <v>0</v>
      </c>
      <c r="K70" s="45">
        <v>0</v>
      </c>
      <c r="L70" s="45">
        <v>0.24199280323459771</v>
      </c>
      <c r="M70" s="45">
        <v>0.49521352231142823</v>
      </c>
      <c r="N70" s="45">
        <v>0.2058329242007515</v>
      </c>
      <c r="O70" s="45">
        <v>0</v>
      </c>
      <c r="P70" s="45">
        <v>1.1012555703130575E-2</v>
      </c>
      <c r="Q70" s="45">
        <v>8.9774064958469957E-4</v>
      </c>
      <c r="R70" s="45">
        <v>1.2493114697712073</v>
      </c>
      <c r="S70" s="45">
        <v>4.6550531653796554</v>
      </c>
    </row>
    <row r="71" spans="1:19">
      <c r="A71" s="88" t="s">
        <v>284</v>
      </c>
      <c r="B71" s="89" t="s">
        <v>111</v>
      </c>
      <c r="C71" s="45">
        <v>4.1177081250196756E-2</v>
      </c>
      <c r="D71" s="45">
        <v>0.22279794260332375</v>
      </c>
      <c r="E71" s="45">
        <v>0</v>
      </c>
      <c r="F71" s="45">
        <v>0</v>
      </c>
      <c r="G71" s="45">
        <v>1.5690270508415667</v>
      </c>
      <c r="H71" s="45">
        <v>0</v>
      </c>
      <c r="I71" s="45">
        <v>0</v>
      </c>
      <c r="J71" s="45">
        <v>0</v>
      </c>
      <c r="K71" s="45">
        <v>0</v>
      </c>
      <c r="L71" s="45">
        <v>0</v>
      </c>
      <c r="M71" s="45">
        <v>0.3406714291463202</v>
      </c>
      <c r="N71" s="45">
        <v>0.17236296785549854</v>
      </c>
      <c r="O71" s="45">
        <v>0</v>
      </c>
      <c r="P71" s="45">
        <v>0</v>
      </c>
      <c r="Q71" s="45">
        <v>4.0203065979212416E-3</v>
      </c>
      <c r="R71" s="45">
        <v>2.1781386779212255</v>
      </c>
      <c r="S71" s="45">
        <v>4.5281954562160678</v>
      </c>
    </row>
    <row r="72" spans="1:19">
      <c r="A72" s="88" t="s">
        <v>284</v>
      </c>
      <c r="B72" s="89" t="s">
        <v>112</v>
      </c>
      <c r="C72" s="45">
        <v>0</v>
      </c>
      <c r="D72" s="45">
        <v>0.61224336675281643</v>
      </c>
      <c r="E72" s="45">
        <v>0</v>
      </c>
      <c r="F72" s="45">
        <v>1.7992748876458684</v>
      </c>
      <c r="G72" s="45">
        <v>1.7078973190038571</v>
      </c>
      <c r="H72" s="45">
        <v>0</v>
      </c>
      <c r="I72" s="45">
        <v>3.3096577690175932E-2</v>
      </c>
      <c r="J72" s="45">
        <v>0</v>
      </c>
      <c r="K72" s="45">
        <v>0</v>
      </c>
      <c r="L72" s="45">
        <v>6.6109029309759926E-3</v>
      </c>
      <c r="M72" s="45">
        <v>7.0729704257192161E-2</v>
      </c>
      <c r="N72" s="45">
        <v>5.3604339250161281E-2</v>
      </c>
      <c r="O72" s="45">
        <v>5.5576163664307759E-2</v>
      </c>
      <c r="P72" s="45">
        <v>0</v>
      </c>
      <c r="Q72" s="45">
        <v>0</v>
      </c>
      <c r="R72" s="45">
        <v>1.7814793727723313</v>
      </c>
      <c r="S72" s="45">
        <v>6.1205126339676923</v>
      </c>
    </row>
    <row r="73" spans="1:19">
      <c r="A73" s="88" t="s">
        <v>284</v>
      </c>
      <c r="B73" s="89" t="s">
        <v>113</v>
      </c>
      <c r="C73" s="45">
        <v>0</v>
      </c>
      <c r="D73" s="45">
        <v>0</v>
      </c>
      <c r="E73" s="45">
        <v>0</v>
      </c>
      <c r="F73" s="45">
        <v>0.60561820819841117</v>
      </c>
      <c r="G73" s="45">
        <v>2.2540134626035595</v>
      </c>
      <c r="H73" s="45">
        <v>0</v>
      </c>
      <c r="I73" s="45">
        <v>0.14485419034079872</v>
      </c>
      <c r="J73" s="45">
        <v>0</v>
      </c>
      <c r="K73" s="45">
        <v>0</v>
      </c>
      <c r="L73" s="45">
        <v>0</v>
      </c>
      <c r="M73" s="45">
        <v>0.47663038154924875</v>
      </c>
      <c r="N73" s="45">
        <v>6.447164064308275E-2</v>
      </c>
      <c r="O73" s="45">
        <v>5.4059649916606473E-2</v>
      </c>
      <c r="P73" s="45">
        <v>4.7610276272235103E-3</v>
      </c>
      <c r="Q73" s="45">
        <v>3.9234722101638697E-4</v>
      </c>
      <c r="R73" s="45">
        <v>3.4523600100132512</v>
      </c>
      <c r="S73" s="45">
        <v>7.0571609181131691</v>
      </c>
    </row>
    <row r="74" spans="1:19">
      <c r="A74" s="88" t="s">
        <v>284</v>
      </c>
      <c r="B74" s="89" t="s">
        <v>114</v>
      </c>
      <c r="C74" s="45">
        <v>0</v>
      </c>
      <c r="D74" s="45">
        <v>0.40676987050230862</v>
      </c>
      <c r="E74" s="45">
        <v>0</v>
      </c>
      <c r="F74" s="45">
        <v>0</v>
      </c>
      <c r="G74" s="45">
        <v>0</v>
      </c>
      <c r="H74" s="45">
        <v>0</v>
      </c>
      <c r="I74" s="45">
        <v>0</v>
      </c>
      <c r="J74" s="45">
        <v>0</v>
      </c>
      <c r="K74" s="45">
        <v>0</v>
      </c>
      <c r="L74" s="45">
        <v>0</v>
      </c>
      <c r="M74" s="45">
        <v>4.9477141602768615E-2</v>
      </c>
      <c r="N74" s="45">
        <v>0.13381438574509197</v>
      </c>
      <c r="O74" s="45">
        <v>5.4014365988911128E-2</v>
      </c>
      <c r="P74" s="45">
        <v>3.0002862460094287E-2</v>
      </c>
      <c r="Q74" s="45">
        <v>0</v>
      </c>
      <c r="R74" s="45">
        <v>0.90175423160450663</v>
      </c>
      <c r="S74" s="45">
        <v>1.5758328579036913</v>
      </c>
    </row>
    <row r="75" spans="1:19">
      <c r="A75" s="88" t="s">
        <v>284</v>
      </c>
      <c r="B75" s="89" t="s">
        <v>115</v>
      </c>
      <c r="C75" s="45">
        <v>8.2854594940268533E-2</v>
      </c>
      <c r="D75" s="45">
        <v>0</v>
      </c>
      <c r="E75" s="45">
        <v>0</v>
      </c>
      <c r="F75" s="45">
        <v>0</v>
      </c>
      <c r="G75" s="45">
        <v>0</v>
      </c>
      <c r="H75" s="45">
        <v>0</v>
      </c>
      <c r="I75" s="45">
        <v>0</v>
      </c>
      <c r="J75" s="45">
        <v>0</v>
      </c>
      <c r="K75" s="45">
        <v>0</v>
      </c>
      <c r="L75" s="45">
        <v>0</v>
      </c>
      <c r="M75" s="45">
        <v>0.17286201340494456</v>
      </c>
      <c r="N75" s="45">
        <v>6.8165907322356389E-2</v>
      </c>
      <c r="O75" s="45">
        <v>0</v>
      </c>
      <c r="P75" s="45">
        <v>7.1406284773790629E-3</v>
      </c>
      <c r="Q75" s="45">
        <v>8.3112026852216747E-4</v>
      </c>
      <c r="R75" s="45">
        <v>1.1496150724452576</v>
      </c>
      <c r="S75" s="45">
        <v>1.4814693368587371</v>
      </c>
    </row>
    <row r="76" spans="1:19">
      <c r="A76" s="88" t="s">
        <v>284</v>
      </c>
      <c r="B76" s="69" t="s">
        <v>116</v>
      </c>
      <c r="C76" s="45">
        <v>0</v>
      </c>
      <c r="D76" s="45">
        <v>0</v>
      </c>
      <c r="E76" s="45">
        <v>0</v>
      </c>
      <c r="F76" s="45">
        <v>1.5644385582166862</v>
      </c>
      <c r="G76" s="45">
        <v>0</v>
      </c>
      <c r="H76" s="45">
        <v>0</v>
      </c>
      <c r="I76" s="45">
        <v>0</v>
      </c>
      <c r="J76" s="45">
        <v>0</v>
      </c>
      <c r="K76" s="45">
        <v>0</v>
      </c>
      <c r="L76" s="45">
        <v>0</v>
      </c>
      <c r="M76" s="45">
        <v>0.20412309949454155</v>
      </c>
      <c r="N76" s="45">
        <v>0.1279033927802633</v>
      </c>
      <c r="O76" s="45">
        <v>0.11850665450796005</v>
      </c>
      <c r="P76" s="45">
        <v>6.4020476279931515E-3</v>
      </c>
      <c r="Q76" s="45">
        <v>4.1934639080811187E-3</v>
      </c>
      <c r="R76" s="45">
        <v>0.36140581582907316</v>
      </c>
      <c r="S76" s="45">
        <v>2.3869730323646081</v>
      </c>
    </row>
    <row r="77" spans="1:19">
      <c r="A77" s="88" t="s">
        <v>284</v>
      </c>
      <c r="B77" s="69" t="s">
        <v>117</v>
      </c>
      <c r="C77" s="45">
        <v>0</v>
      </c>
      <c r="D77" s="45">
        <v>0</v>
      </c>
      <c r="E77" s="45">
        <v>0</v>
      </c>
      <c r="F77" s="45">
        <v>0</v>
      </c>
      <c r="G77" s="45">
        <v>0</v>
      </c>
      <c r="H77" s="45">
        <v>0</v>
      </c>
      <c r="I77" s="45">
        <v>8.7097800805742365E-2</v>
      </c>
      <c r="J77" s="45">
        <v>0</v>
      </c>
      <c r="K77" s="45">
        <v>0</v>
      </c>
      <c r="L77" s="45">
        <v>0</v>
      </c>
      <c r="M77" s="45">
        <v>3.7786142319115257E-2</v>
      </c>
      <c r="N77" s="45">
        <v>5.6192463623988331E-2</v>
      </c>
      <c r="O77" s="45">
        <v>0</v>
      </c>
      <c r="P77" s="45">
        <v>0</v>
      </c>
      <c r="Q77" s="45">
        <v>2.154045623843498E-3</v>
      </c>
      <c r="R77" s="45">
        <v>0.61818355199348929</v>
      </c>
      <c r="S77" s="45">
        <v>0.8014140043661655</v>
      </c>
    </row>
    <row r="78" spans="1:19">
      <c r="A78" s="88" t="s">
        <v>284</v>
      </c>
      <c r="B78" s="69" t="s">
        <v>118</v>
      </c>
      <c r="C78" s="45">
        <v>0</v>
      </c>
      <c r="D78" s="45">
        <v>0</v>
      </c>
      <c r="E78" s="45">
        <v>0</v>
      </c>
      <c r="F78" s="45">
        <v>1.7172987035760734</v>
      </c>
      <c r="G78" s="45">
        <v>0</v>
      </c>
      <c r="H78" s="45">
        <v>0</v>
      </c>
      <c r="I78" s="45">
        <v>0</v>
      </c>
      <c r="J78" s="45">
        <v>0</v>
      </c>
      <c r="K78" s="45">
        <v>0</v>
      </c>
      <c r="L78" s="45">
        <v>0</v>
      </c>
      <c r="M78" s="45">
        <v>0.10260494580337332</v>
      </c>
      <c r="N78" s="45">
        <v>1.2072288842819745E-2</v>
      </c>
      <c r="O78" s="45">
        <v>0</v>
      </c>
      <c r="P78" s="45">
        <v>1.2677243525624493E-3</v>
      </c>
      <c r="Q78" s="45">
        <v>3.9304601127223004E-3</v>
      </c>
      <c r="R78" s="45">
        <v>1.1722797968388932</v>
      </c>
      <c r="S78" s="45">
        <v>3.009453919526436</v>
      </c>
    </row>
    <row r="79" spans="1:19">
      <c r="A79" s="88" t="s">
        <v>284</v>
      </c>
      <c r="B79" s="69" t="s">
        <v>119</v>
      </c>
      <c r="C79" s="45">
        <v>0</v>
      </c>
      <c r="D79" s="45">
        <v>0</v>
      </c>
      <c r="E79" s="45">
        <v>0</v>
      </c>
      <c r="F79" s="45">
        <v>0</v>
      </c>
      <c r="G79" s="45">
        <v>0</v>
      </c>
      <c r="H79" s="45">
        <v>0</v>
      </c>
      <c r="I79" s="45">
        <v>1.1078228894734199E-4</v>
      </c>
      <c r="J79" s="45">
        <v>0</v>
      </c>
      <c r="K79" s="45">
        <v>0</v>
      </c>
      <c r="L79" s="45">
        <v>1.5543891508768226E-2</v>
      </c>
      <c r="M79" s="45">
        <v>6.337236297238924E-3</v>
      </c>
      <c r="N79" s="45">
        <v>0.14157241791303754</v>
      </c>
      <c r="O79" s="45">
        <v>0</v>
      </c>
      <c r="P79" s="45">
        <v>9.305030381007634E-3</v>
      </c>
      <c r="Q79" s="45">
        <v>1.821698182126158E-3</v>
      </c>
      <c r="R79" s="45">
        <v>1.4956944952976983</v>
      </c>
      <c r="S79" s="45">
        <v>1.6703855518688329</v>
      </c>
    </row>
    <row r="80" spans="1:19">
      <c r="A80" s="88" t="s">
        <v>284</v>
      </c>
      <c r="B80" s="69" t="s">
        <v>120</v>
      </c>
      <c r="C80" s="45">
        <v>0</v>
      </c>
      <c r="D80" s="45">
        <v>0</v>
      </c>
      <c r="E80" s="45">
        <v>0</v>
      </c>
      <c r="F80" s="45">
        <v>0</v>
      </c>
      <c r="G80" s="45">
        <v>0.53661429529821625</v>
      </c>
      <c r="H80" s="45">
        <v>0</v>
      </c>
      <c r="I80" s="45">
        <v>0</v>
      </c>
      <c r="J80" s="45">
        <v>0</v>
      </c>
      <c r="K80" s="45">
        <v>0</v>
      </c>
      <c r="L80" s="45">
        <v>0</v>
      </c>
      <c r="M80" s="45">
        <v>5.3415465000117734E-2</v>
      </c>
      <c r="N80" s="45">
        <v>9.4573512611481725E-2</v>
      </c>
      <c r="O80" s="45">
        <v>0</v>
      </c>
      <c r="P80" s="45">
        <v>0</v>
      </c>
      <c r="Q80" s="45">
        <v>1.366078061745879E-3</v>
      </c>
      <c r="R80" s="45">
        <v>0.17547656110998133</v>
      </c>
      <c r="S80" s="45">
        <v>0.86144591208154964</v>
      </c>
    </row>
    <row r="81" spans="1:19">
      <c r="A81" s="88" t="s">
        <v>284</v>
      </c>
      <c r="B81" s="69" t="s">
        <v>121</v>
      </c>
      <c r="C81" s="45">
        <v>0.11546859554469405</v>
      </c>
      <c r="D81" s="45">
        <v>0.16846743877294212</v>
      </c>
      <c r="E81" s="45">
        <v>0</v>
      </c>
      <c r="F81" s="45">
        <v>0</v>
      </c>
      <c r="G81" s="45">
        <v>0</v>
      </c>
      <c r="H81" s="45">
        <v>0</v>
      </c>
      <c r="I81" s="45">
        <v>2.8548426343894762E-2</v>
      </c>
      <c r="J81" s="45">
        <v>0</v>
      </c>
      <c r="K81" s="45">
        <v>0</v>
      </c>
      <c r="L81" s="45">
        <v>0</v>
      </c>
      <c r="M81" s="45">
        <v>2.0064917169912544E-2</v>
      </c>
      <c r="N81" s="45">
        <v>3.9841661213936064E-2</v>
      </c>
      <c r="O81" s="45">
        <v>0</v>
      </c>
      <c r="P81" s="45">
        <v>1.2981769519458036E-2</v>
      </c>
      <c r="Q81" s="45">
        <v>8.4274315726217131E-3</v>
      </c>
      <c r="R81" s="45">
        <v>4.4994171275163808E-2</v>
      </c>
      <c r="S81" s="45">
        <v>0.43879441141261566</v>
      </c>
    </row>
    <row r="82" spans="1:19">
      <c r="A82" s="88" t="s">
        <v>284</v>
      </c>
      <c r="B82" s="69" t="s">
        <v>122</v>
      </c>
      <c r="C82" s="45">
        <v>0</v>
      </c>
      <c r="D82" s="45">
        <v>0</v>
      </c>
      <c r="E82" s="45">
        <v>0</v>
      </c>
      <c r="F82" s="45">
        <v>0</v>
      </c>
      <c r="G82" s="45">
        <v>0</v>
      </c>
      <c r="H82" s="45">
        <v>0.89770425993687297</v>
      </c>
      <c r="I82" s="45">
        <v>0</v>
      </c>
      <c r="J82" s="45">
        <v>0</v>
      </c>
      <c r="K82" s="45">
        <v>1.282691292763757E-2</v>
      </c>
      <c r="L82" s="45">
        <v>0</v>
      </c>
      <c r="M82" s="45">
        <v>5.3997485716769322E-2</v>
      </c>
      <c r="N82" s="45">
        <v>7.3760488240054656E-2</v>
      </c>
      <c r="O82" s="45">
        <v>0</v>
      </c>
      <c r="P82" s="45">
        <v>2.2864290777675489E-3</v>
      </c>
      <c r="Q82" s="45">
        <v>5.2849758398564456E-3</v>
      </c>
      <c r="R82" s="45">
        <v>0.10480507021251384</v>
      </c>
      <c r="S82" s="45">
        <v>1.1506656219514753</v>
      </c>
    </row>
    <row r="83" spans="1:19">
      <c r="A83" s="88" t="s">
        <v>284</v>
      </c>
      <c r="B83" s="69" t="s">
        <v>123</v>
      </c>
      <c r="C83" s="45">
        <v>0</v>
      </c>
      <c r="D83" s="45">
        <v>0</v>
      </c>
      <c r="E83" s="45">
        <v>0</v>
      </c>
      <c r="F83" s="45">
        <v>0</v>
      </c>
      <c r="G83" s="45">
        <v>0</v>
      </c>
      <c r="H83" s="45">
        <v>0</v>
      </c>
      <c r="I83" s="45">
        <v>0</v>
      </c>
      <c r="J83" s="45">
        <v>0</v>
      </c>
      <c r="K83" s="45">
        <v>0</v>
      </c>
      <c r="L83" s="45">
        <v>0</v>
      </c>
      <c r="M83" s="45">
        <v>2.6914650843446353E-2</v>
      </c>
      <c r="N83" s="45">
        <v>0.14672739650490652</v>
      </c>
      <c r="O83" s="45">
        <v>0</v>
      </c>
      <c r="P83" s="45">
        <v>0</v>
      </c>
      <c r="Q83" s="45">
        <v>2.701307339996975E-3</v>
      </c>
      <c r="R83" s="45">
        <v>1.1623765928203866</v>
      </c>
      <c r="S83" s="45">
        <v>1.3387199475087499</v>
      </c>
    </row>
    <row r="84" spans="1:19">
      <c r="A84" s="88" t="s">
        <v>284</v>
      </c>
      <c r="B84" s="69" t="s">
        <v>124</v>
      </c>
      <c r="C84" s="45">
        <v>0</v>
      </c>
      <c r="D84" s="45">
        <v>1.7967543902599914E-2</v>
      </c>
      <c r="E84" s="45">
        <v>0</v>
      </c>
      <c r="F84" s="45">
        <v>1.6372870939939226</v>
      </c>
      <c r="G84" s="45">
        <v>0</v>
      </c>
      <c r="H84" s="45">
        <v>0</v>
      </c>
      <c r="I84" s="45">
        <v>0</v>
      </c>
      <c r="J84" s="45">
        <v>0</v>
      </c>
      <c r="K84" s="45">
        <v>0</v>
      </c>
      <c r="L84" s="45">
        <v>0</v>
      </c>
      <c r="M84" s="45">
        <v>2.7927868921153731E-3</v>
      </c>
      <c r="N84" s="45">
        <v>5.5365347085774452E-2</v>
      </c>
      <c r="O84" s="45">
        <v>0</v>
      </c>
      <c r="P84" s="45">
        <v>0</v>
      </c>
      <c r="Q84" s="45">
        <v>2.6858520400024621E-3</v>
      </c>
      <c r="R84" s="45">
        <v>0.82879804269834523</v>
      </c>
      <c r="S84" s="45">
        <v>2.5448966666127575</v>
      </c>
    </row>
    <row r="85" spans="1:19">
      <c r="A85" s="88" t="s">
        <v>284</v>
      </c>
      <c r="B85" s="69" t="s">
        <v>125</v>
      </c>
      <c r="C85" s="45">
        <v>0</v>
      </c>
      <c r="D85" s="45">
        <v>0</v>
      </c>
      <c r="E85" s="45">
        <v>0</v>
      </c>
      <c r="F85" s="45">
        <v>0</v>
      </c>
      <c r="G85" s="45">
        <v>0</v>
      </c>
      <c r="H85" s="45">
        <v>0</v>
      </c>
      <c r="I85" s="45">
        <v>0</v>
      </c>
      <c r="J85" s="45">
        <v>0</v>
      </c>
      <c r="K85" s="45">
        <v>0</v>
      </c>
      <c r="L85" s="45">
        <v>0</v>
      </c>
      <c r="M85" s="45">
        <v>4.1081757827996057E-2</v>
      </c>
      <c r="N85" s="45">
        <v>0.15039723827327034</v>
      </c>
      <c r="O85" s="45">
        <v>0</v>
      </c>
      <c r="P85" s="45">
        <v>0</v>
      </c>
      <c r="Q85" s="45">
        <v>3.195542426045167E-3</v>
      </c>
      <c r="R85" s="45">
        <v>0.77075042879889111</v>
      </c>
      <c r="S85" s="45">
        <v>0.96542496732618588</v>
      </c>
    </row>
    <row r="86" spans="1:19">
      <c r="A86" s="88" t="s">
        <v>284</v>
      </c>
      <c r="B86" s="69" t="s">
        <v>126</v>
      </c>
      <c r="C86" s="45">
        <v>0</v>
      </c>
      <c r="D86" s="45">
        <v>0</v>
      </c>
      <c r="E86" s="45">
        <v>0</v>
      </c>
      <c r="F86" s="45">
        <v>0</v>
      </c>
      <c r="G86" s="45">
        <v>0</v>
      </c>
      <c r="H86" s="45">
        <v>0</v>
      </c>
      <c r="I86" s="45">
        <v>0</v>
      </c>
      <c r="J86" s="45">
        <v>0</v>
      </c>
      <c r="K86" s="45">
        <v>1.280418373525171E-2</v>
      </c>
      <c r="L86" s="45">
        <v>5.4506838748352493E-2</v>
      </c>
      <c r="M86" s="45">
        <v>1.8153596182899356E-3</v>
      </c>
      <c r="N86" s="45">
        <v>8.8724919671176572E-2</v>
      </c>
      <c r="O86" s="45">
        <v>0</v>
      </c>
      <c r="P86" s="45">
        <v>0</v>
      </c>
      <c r="Q86" s="45">
        <v>0</v>
      </c>
      <c r="R86" s="45">
        <v>0</v>
      </c>
      <c r="S86" s="45">
        <v>0.15785130177306428</v>
      </c>
    </row>
    <row r="87" spans="1:19">
      <c r="A87" s="88" t="s">
        <v>284</v>
      </c>
      <c r="B87" s="69" t="s">
        <v>127</v>
      </c>
      <c r="C87" s="45">
        <v>4.0006759419619842E-2</v>
      </c>
      <c r="D87" s="45">
        <v>0</v>
      </c>
      <c r="E87" s="45">
        <v>0</v>
      </c>
      <c r="F87" s="45">
        <v>0</v>
      </c>
      <c r="G87" s="45">
        <v>0</v>
      </c>
      <c r="H87" s="45">
        <v>0</v>
      </c>
      <c r="I87" s="45">
        <v>0</v>
      </c>
      <c r="J87" s="45">
        <v>0</v>
      </c>
      <c r="K87" s="45">
        <v>0</v>
      </c>
      <c r="L87" s="45">
        <v>0</v>
      </c>
      <c r="M87" s="45">
        <v>4.7815608527033593E-2</v>
      </c>
      <c r="N87" s="45">
        <v>8.9733033609415536E-2</v>
      </c>
      <c r="O87" s="45">
        <v>5.6684224475147149E-2</v>
      </c>
      <c r="P87" s="45">
        <v>7.8127974691047375E-4</v>
      </c>
      <c r="Q87" s="45">
        <v>0</v>
      </c>
      <c r="R87" s="45">
        <v>1.8906620104083061E-2</v>
      </c>
      <c r="S87" s="45">
        <v>0.25392752588223289</v>
      </c>
    </row>
    <row r="88" spans="1:19">
      <c r="A88" s="88" t="s">
        <v>284</v>
      </c>
      <c r="B88" s="69" t="s">
        <v>128</v>
      </c>
      <c r="C88" s="45">
        <v>0</v>
      </c>
      <c r="D88" s="45">
        <v>0</v>
      </c>
      <c r="E88" s="45">
        <v>0</v>
      </c>
      <c r="F88" s="45">
        <v>0</v>
      </c>
      <c r="G88" s="45">
        <v>0</v>
      </c>
      <c r="H88" s="45">
        <v>0.57451546046468138</v>
      </c>
      <c r="I88" s="45">
        <v>0</v>
      </c>
      <c r="J88" s="45">
        <v>0</v>
      </c>
      <c r="K88" s="45">
        <v>0</v>
      </c>
      <c r="L88" s="45">
        <v>0</v>
      </c>
      <c r="M88" s="45">
        <v>0.10579226955706611</v>
      </c>
      <c r="N88" s="45">
        <v>1.2831502449391685E-2</v>
      </c>
      <c r="O88" s="45">
        <v>0</v>
      </c>
      <c r="P88" s="45">
        <v>0</v>
      </c>
      <c r="Q88" s="45">
        <v>7.7865255813175105E-3</v>
      </c>
      <c r="R88" s="45">
        <v>0</v>
      </c>
      <c r="S88" s="45">
        <v>0.70092575805244905</v>
      </c>
    </row>
    <row r="89" spans="1:19">
      <c r="A89" s="88" t="s">
        <v>284</v>
      </c>
      <c r="B89" s="69" t="s">
        <v>129</v>
      </c>
      <c r="C89" s="45">
        <v>0</v>
      </c>
      <c r="D89" s="45">
        <v>0</v>
      </c>
      <c r="E89" s="45">
        <v>0</v>
      </c>
      <c r="F89" s="45">
        <v>0</v>
      </c>
      <c r="G89" s="45">
        <v>0.90537869399538629</v>
      </c>
      <c r="H89" s="45">
        <v>0</v>
      </c>
      <c r="I89" s="45">
        <v>0</v>
      </c>
      <c r="J89" s="45">
        <v>0</v>
      </c>
      <c r="K89" s="45">
        <v>0</v>
      </c>
      <c r="L89" s="45">
        <v>0</v>
      </c>
      <c r="M89" s="45">
        <v>3.3949600417312098E-2</v>
      </c>
      <c r="N89" s="45">
        <v>4.9496535894895111E-2</v>
      </c>
      <c r="O89" s="45">
        <v>1.8136550720529998E-3</v>
      </c>
      <c r="P89" s="45">
        <v>7.4512448163324696E-4</v>
      </c>
      <c r="Q89" s="45">
        <v>0</v>
      </c>
      <c r="R89" s="45">
        <v>0.12396958811424952</v>
      </c>
      <c r="S89" s="45">
        <v>1.1153531979755087</v>
      </c>
    </row>
    <row r="90" spans="1:19">
      <c r="A90" s="88" t="s">
        <v>284</v>
      </c>
      <c r="B90" s="69" t="s">
        <v>130</v>
      </c>
      <c r="C90" s="45">
        <v>0</v>
      </c>
      <c r="D90" s="45">
        <v>0</v>
      </c>
      <c r="E90" s="45">
        <v>0</v>
      </c>
      <c r="F90" s="45">
        <v>0</v>
      </c>
      <c r="G90" s="45">
        <v>0</v>
      </c>
      <c r="H90" s="45">
        <v>0</v>
      </c>
      <c r="I90" s="45">
        <v>0</v>
      </c>
      <c r="J90" s="45">
        <v>0</v>
      </c>
      <c r="K90" s="45">
        <v>0</v>
      </c>
      <c r="L90" s="45">
        <v>0</v>
      </c>
      <c r="M90" s="45">
        <v>0.10214178624517434</v>
      </c>
      <c r="N90" s="45">
        <v>3.3960648328683618E-3</v>
      </c>
      <c r="O90" s="45">
        <v>0</v>
      </c>
      <c r="P90" s="45">
        <v>9.9447000985586342E-4</v>
      </c>
      <c r="Q90" s="45">
        <v>0</v>
      </c>
      <c r="R90" s="45">
        <v>3.0372068932784657E-2</v>
      </c>
      <c r="S90" s="45">
        <v>0.1369043900207032</v>
      </c>
    </row>
    <row r="91" spans="1:19">
      <c r="A91" s="88" t="s">
        <v>284</v>
      </c>
      <c r="B91" s="69" t="s">
        <v>131</v>
      </c>
      <c r="C91" s="45">
        <v>0</v>
      </c>
      <c r="D91" s="45">
        <v>0</v>
      </c>
      <c r="E91" s="45">
        <v>0</v>
      </c>
      <c r="F91" s="45">
        <v>0</v>
      </c>
      <c r="G91" s="45">
        <v>0.84982557084318699</v>
      </c>
      <c r="H91" s="45">
        <v>0</v>
      </c>
      <c r="I91" s="45">
        <v>0</v>
      </c>
      <c r="J91" s="45">
        <v>3.009645540008335E-3</v>
      </c>
      <c r="K91" s="45">
        <v>0</v>
      </c>
      <c r="L91" s="45">
        <v>0</v>
      </c>
      <c r="M91" s="45">
        <v>3.5429277020390781E-2</v>
      </c>
      <c r="N91" s="45">
        <v>1.3172830534679214E-2</v>
      </c>
      <c r="O91" s="45">
        <v>3.7621768345130757E-3</v>
      </c>
      <c r="P91" s="45">
        <v>0</v>
      </c>
      <c r="Q91" s="45">
        <v>0</v>
      </c>
      <c r="R91" s="45">
        <v>0.24826240801331778</v>
      </c>
      <c r="S91" s="45">
        <v>1.1534619087861131</v>
      </c>
    </row>
    <row r="92" spans="1:19">
      <c r="A92" s="88" t="s">
        <v>284</v>
      </c>
      <c r="B92" s="69" t="s">
        <v>132</v>
      </c>
      <c r="C92" s="45">
        <v>0</v>
      </c>
      <c r="D92" s="45">
        <v>5.0918965555479367E-2</v>
      </c>
      <c r="E92" s="45">
        <v>0</v>
      </c>
      <c r="F92" s="45">
        <v>0</v>
      </c>
      <c r="G92" s="45">
        <v>0</v>
      </c>
      <c r="H92" s="45">
        <v>0</v>
      </c>
      <c r="I92" s="45">
        <v>0</v>
      </c>
      <c r="J92" s="45">
        <v>0</v>
      </c>
      <c r="K92" s="45">
        <v>0</v>
      </c>
      <c r="L92" s="45">
        <v>0</v>
      </c>
      <c r="M92" s="45">
        <v>4.1816377487891465E-2</v>
      </c>
      <c r="N92" s="45">
        <v>2.379152647935534E-3</v>
      </c>
      <c r="O92" s="45">
        <v>0</v>
      </c>
      <c r="P92" s="45">
        <v>9.5161975061754944E-3</v>
      </c>
      <c r="Q92" s="45">
        <v>0</v>
      </c>
      <c r="R92" s="45">
        <v>1.7466416127575712E-2</v>
      </c>
      <c r="S92" s="45">
        <v>0.12209710932503981</v>
      </c>
    </row>
    <row r="93" spans="1:19">
      <c r="A93" s="88" t="s">
        <v>284</v>
      </c>
      <c r="B93" s="69" t="s">
        <v>133</v>
      </c>
      <c r="C93" s="45">
        <v>5.9101921632818522E-2</v>
      </c>
      <c r="D93" s="45">
        <v>0</v>
      </c>
      <c r="E93" s="45">
        <v>0</v>
      </c>
      <c r="F93" s="45">
        <v>0</v>
      </c>
      <c r="G93" s="45">
        <v>1.8294155844649342</v>
      </c>
      <c r="H93" s="45">
        <v>0</v>
      </c>
      <c r="I93" s="45">
        <v>0</v>
      </c>
      <c r="J93" s="45">
        <v>0</v>
      </c>
      <c r="K93" s="45">
        <v>0</v>
      </c>
      <c r="L93" s="45">
        <v>2.3781966185342007E-2</v>
      </c>
      <c r="M93" s="45">
        <v>0.26015395043879597</v>
      </c>
      <c r="N93" s="45">
        <v>0.16638924691017998</v>
      </c>
      <c r="O93" s="45">
        <v>0</v>
      </c>
      <c r="P93" s="45">
        <v>8.5759005470201211E-4</v>
      </c>
      <c r="Q93" s="45">
        <v>0</v>
      </c>
      <c r="R93" s="45">
        <v>0.57106409498884148</v>
      </c>
      <c r="S93" s="45">
        <v>2.9107643546756208</v>
      </c>
    </row>
    <row r="94" spans="1:19">
      <c r="A94" s="88" t="s">
        <v>284</v>
      </c>
      <c r="B94" s="69" t="s">
        <v>134</v>
      </c>
      <c r="C94" s="45">
        <v>0</v>
      </c>
      <c r="D94" s="45">
        <v>0</v>
      </c>
      <c r="E94" s="45">
        <v>0</v>
      </c>
      <c r="F94" s="45">
        <v>0</v>
      </c>
      <c r="G94" s="45">
        <v>0.61007165575544064</v>
      </c>
      <c r="H94" s="45">
        <v>0</v>
      </c>
      <c r="I94" s="45">
        <v>0</v>
      </c>
      <c r="J94" s="45">
        <v>0</v>
      </c>
      <c r="K94" s="45">
        <v>0</v>
      </c>
      <c r="L94" s="45">
        <v>0</v>
      </c>
      <c r="M94" s="45">
        <v>9.7182575796317394E-4</v>
      </c>
      <c r="N94" s="45">
        <v>7.5754484403917743E-2</v>
      </c>
      <c r="O94" s="45">
        <v>0</v>
      </c>
      <c r="P94" s="45">
        <v>1.977512393502856E-5</v>
      </c>
      <c r="Q94" s="45">
        <v>4.6472485941533581E-3</v>
      </c>
      <c r="R94" s="45">
        <v>9.8018161873653753E-2</v>
      </c>
      <c r="S94" s="45">
        <v>0.78948315150907433</v>
      </c>
    </row>
    <row r="95" spans="1:19">
      <c r="A95" s="88" t="s">
        <v>284</v>
      </c>
      <c r="B95" s="69" t="s">
        <v>135</v>
      </c>
      <c r="C95" s="45">
        <v>0</v>
      </c>
      <c r="D95" s="45">
        <v>0</v>
      </c>
      <c r="E95" s="45">
        <v>0</v>
      </c>
      <c r="F95" s="45">
        <v>0</v>
      </c>
      <c r="G95" s="45">
        <v>0</v>
      </c>
      <c r="H95" s="45">
        <v>0</v>
      </c>
      <c r="I95" s="45">
        <v>2.606996496445102E-2</v>
      </c>
      <c r="J95" s="45">
        <v>0</v>
      </c>
      <c r="K95" s="45">
        <v>0</v>
      </c>
      <c r="L95" s="45">
        <v>0</v>
      </c>
      <c r="M95" s="45">
        <v>3.02040731815163E-2</v>
      </c>
      <c r="N95" s="45">
        <v>3.8597943212268504E-2</v>
      </c>
      <c r="O95" s="45">
        <v>0</v>
      </c>
      <c r="P95" s="45">
        <v>1.0096629823320435E-2</v>
      </c>
      <c r="Q95" s="45">
        <v>9.438964252733606E-3</v>
      </c>
      <c r="R95" s="45">
        <v>0.30980173958240442</v>
      </c>
      <c r="S95" s="45">
        <v>0.42420931501669656</v>
      </c>
    </row>
    <row r="96" spans="1:19">
      <c r="A96" s="88" t="s">
        <v>284</v>
      </c>
      <c r="B96" s="69" t="s">
        <v>136</v>
      </c>
      <c r="C96" s="45">
        <v>0</v>
      </c>
      <c r="D96" s="45">
        <v>0</v>
      </c>
      <c r="E96" s="45">
        <v>0</v>
      </c>
      <c r="F96" s="45">
        <v>0</v>
      </c>
      <c r="G96" s="45">
        <v>0</v>
      </c>
      <c r="H96" s="45">
        <v>0.71893399287542437</v>
      </c>
      <c r="I96" s="45">
        <v>0</v>
      </c>
      <c r="J96" s="45">
        <v>0</v>
      </c>
      <c r="K96" s="45">
        <v>0</v>
      </c>
      <c r="L96" s="45">
        <v>0</v>
      </c>
      <c r="M96" s="45">
        <v>1.0460530918936506E-2</v>
      </c>
      <c r="N96" s="45">
        <v>6.4209976716242068E-2</v>
      </c>
      <c r="O96" s="45">
        <v>0</v>
      </c>
      <c r="P96" s="45">
        <v>1.482383490061856E-3</v>
      </c>
      <c r="Q96" s="45">
        <v>0</v>
      </c>
      <c r="R96" s="45">
        <v>0.34645974096636678</v>
      </c>
      <c r="S96" s="45">
        <v>1.1415466249670203</v>
      </c>
    </row>
    <row r="97" spans="1:19">
      <c r="A97" s="88" t="s">
        <v>284</v>
      </c>
      <c r="B97" s="69" t="s">
        <v>137</v>
      </c>
      <c r="C97" s="45">
        <v>0</v>
      </c>
      <c r="D97" s="45">
        <v>0</v>
      </c>
      <c r="E97" s="45">
        <v>0</v>
      </c>
      <c r="F97" s="45">
        <v>0</v>
      </c>
      <c r="G97" s="45">
        <v>0</v>
      </c>
      <c r="H97" s="45">
        <v>0</v>
      </c>
      <c r="I97" s="45">
        <v>0</v>
      </c>
      <c r="J97" s="45">
        <v>2.3958725511903645E-3</v>
      </c>
      <c r="K97" s="45">
        <v>0</v>
      </c>
      <c r="L97" s="45">
        <v>0</v>
      </c>
      <c r="M97" s="45">
        <v>2.0325465988235258E-2</v>
      </c>
      <c r="N97" s="45">
        <v>1.4822388318069812E-3</v>
      </c>
      <c r="O97" s="45">
        <v>8.1975527462740838E-2</v>
      </c>
      <c r="P97" s="45">
        <v>0</v>
      </c>
      <c r="Q97" s="45">
        <v>0</v>
      </c>
      <c r="R97" s="45">
        <v>0.22752906177980492</v>
      </c>
      <c r="S97" s="45">
        <v>0.33370816661374647</v>
      </c>
    </row>
    <row r="98" spans="1:19">
      <c r="A98" s="88" t="s">
        <v>284</v>
      </c>
      <c r="B98" s="69" t="s">
        <v>138</v>
      </c>
      <c r="C98" s="45">
        <v>0</v>
      </c>
      <c r="D98" s="45">
        <v>0.18816107039679153</v>
      </c>
      <c r="E98" s="45">
        <v>0</v>
      </c>
      <c r="F98" s="45">
        <v>0</v>
      </c>
      <c r="G98" s="45">
        <v>0</v>
      </c>
      <c r="H98" s="45">
        <v>0</v>
      </c>
      <c r="I98" s="45">
        <v>0</v>
      </c>
      <c r="J98" s="45">
        <v>0</v>
      </c>
      <c r="K98" s="45">
        <v>0</v>
      </c>
      <c r="L98" s="45">
        <v>0</v>
      </c>
      <c r="M98" s="45">
        <v>2.1405333058011067E-3</v>
      </c>
      <c r="N98" s="45">
        <v>3.569388513927052E-2</v>
      </c>
      <c r="O98" s="45">
        <v>0</v>
      </c>
      <c r="P98" s="45">
        <v>5.0751406287466438E-3</v>
      </c>
      <c r="Q98" s="45">
        <v>0</v>
      </c>
      <c r="R98" s="45">
        <v>6.5240546634399266E-2</v>
      </c>
      <c r="S98" s="45">
        <v>0.29631117610506408</v>
      </c>
    </row>
    <row r="99" spans="1:19">
      <c r="A99" s="88" t="s">
        <v>284</v>
      </c>
      <c r="B99" s="69" t="s">
        <v>139</v>
      </c>
      <c r="C99" s="45">
        <v>0</v>
      </c>
      <c r="D99" s="45">
        <v>0.13353667527419066</v>
      </c>
      <c r="E99" s="45">
        <v>0</v>
      </c>
      <c r="F99" s="45">
        <v>0</v>
      </c>
      <c r="G99" s="45">
        <v>0</v>
      </c>
      <c r="H99" s="45">
        <v>0.64593449208701514</v>
      </c>
      <c r="I99" s="45">
        <v>0</v>
      </c>
      <c r="J99" s="45">
        <v>1.3454980567680068E-2</v>
      </c>
      <c r="K99" s="45">
        <v>0</v>
      </c>
      <c r="L99" s="45">
        <v>3.412527002665966E-2</v>
      </c>
      <c r="M99" s="45">
        <v>0.14802683586762022</v>
      </c>
      <c r="N99" s="45">
        <v>0.12090189548910502</v>
      </c>
      <c r="O99" s="45">
        <v>0</v>
      </c>
      <c r="P99" s="45">
        <v>0</v>
      </c>
      <c r="Q99" s="45">
        <v>0</v>
      </c>
      <c r="R99" s="45">
        <v>3.3889711037424775E-2</v>
      </c>
      <c r="S99" s="45">
        <v>1.129869860349686</v>
      </c>
    </row>
    <row r="100" spans="1:19">
      <c r="A100" s="88" t="s">
        <v>284</v>
      </c>
      <c r="B100" s="69" t="s">
        <v>140</v>
      </c>
      <c r="C100" s="45">
        <v>0</v>
      </c>
      <c r="D100" s="45">
        <v>0</v>
      </c>
      <c r="E100" s="45">
        <v>0</v>
      </c>
      <c r="F100" s="45">
        <v>0</v>
      </c>
      <c r="G100" s="45">
        <v>0</v>
      </c>
      <c r="H100" s="45">
        <v>0</v>
      </c>
      <c r="I100" s="45">
        <v>0</v>
      </c>
      <c r="J100" s="45">
        <v>0</v>
      </c>
      <c r="K100" s="45">
        <v>0</v>
      </c>
      <c r="L100" s="45">
        <v>0</v>
      </c>
      <c r="M100" s="45">
        <v>7.2698854481867414E-4</v>
      </c>
      <c r="N100" s="45">
        <v>2.6925624550091953E-2</v>
      </c>
      <c r="O100" s="45">
        <v>0</v>
      </c>
      <c r="P100" s="45">
        <v>0</v>
      </c>
      <c r="Q100" s="45">
        <v>0</v>
      </c>
      <c r="R100" s="45">
        <v>0.17320268523984339</v>
      </c>
      <c r="S100" s="45">
        <v>0.20085529833474425</v>
      </c>
    </row>
    <row r="101" spans="1:19">
      <c r="A101" s="88" t="s">
        <v>284</v>
      </c>
      <c r="B101" s="69" t="s">
        <v>141</v>
      </c>
      <c r="C101" s="45">
        <v>0</v>
      </c>
      <c r="D101" s="45">
        <v>0.16146116859528892</v>
      </c>
      <c r="E101" s="45">
        <v>0</v>
      </c>
      <c r="F101" s="45">
        <v>0</v>
      </c>
      <c r="G101" s="45">
        <v>0.66638533535687472</v>
      </c>
      <c r="H101" s="45">
        <v>0</v>
      </c>
      <c r="I101" s="45">
        <v>0</v>
      </c>
      <c r="J101" s="45">
        <v>0</v>
      </c>
      <c r="K101" s="45">
        <v>0</v>
      </c>
      <c r="L101" s="45">
        <v>7.2052585527118129E-2</v>
      </c>
      <c r="M101" s="45">
        <v>5.3374300686519049E-2</v>
      </c>
      <c r="N101" s="45">
        <v>3.0076002550650571E-2</v>
      </c>
      <c r="O101" s="45">
        <v>0</v>
      </c>
      <c r="P101" s="45">
        <v>0</v>
      </c>
      <c r="Q101" s="45">
        <v>0</v>
      </c>
      <c r="R101" s="45">
        <v>1.7909145372868807E-2</v>
      </c>
      <c r="S101" s="45">
        <v>1.0012585380893029</v>
      </c>
    </row>
    <row r="102" spans="1:19">
      <c r="A102" s="88" t="s">
        <v>284</v>
      </c>
      <c r="B102" s="69" t="s">
        <v>142</v>
      </c>
      <c r="C102" s="45">
        <v>0</v>
      </c>
      <c r="D102" s="45">
        <v>0</v>
      </c>
      <c r="E102" s="45">
        <v>0</v>
      </c>
      <c r="F102" s="45">
        <v>0</v>
      </c>
      <c r="G102" s="45">
        <v>3.4235945478615815</v>
      </c>
      <c r="H102" s="45">
        <v>0.62229489974968999</v>
      </c>
      <c r="I102" s="45">
        <v>0</v>
      </c>
      <c r="J102" s="45">
        <v>0</v>
      </c>
      <c r="K102" s="45">
        <v>0</v>
      </c>
      <c r="L102" s="45">
        <v>0</v>
      </c>
      <c r="M102" s="45">
        <v>1.4321630332134738E-2</v>
      </c>
      <c r="N102" s="45">
        <v>5.0236529113334427E-4</v>
      </c>
      <c r="O102" s="45">
        <v>0</v>
      </c>
      <c r="P102" s="45">
        <v>1.0840425728749103E-2</v>
      </c>
      <c r="Q102" s="45">
        <v>0</v>
      </c>
      <c r="R102" s="45">
        <v>2.0000796057445314E-2</v>
      </c>
      <c r="S102" s="45">
        <v>4.0915546650207375</v>
      </c>
    </row>
    <row r="103" spans="1:19">
      <c r="A103" s="88" t="s">
        <v>284</v>
      </c>
      <c r="B103" s="69" t="s">
        <v>143</v>
      </c>
      <c r="C103" s="45">
        <v>0</v>
      </c>
      <c r="D103" s="45">
        <v>0</v>
      </c>
      <c r="E103" s="45">
        <v>0</v>
      </c>
      <c r="F103" s="45">
        <v>0</v>
      </c>
      <c r="G103" s="45">
        <v>0.83703140205933124</v>
      </c>
      <c r="H103" s="45">
        <v>0</v>
      </c>
      <c r="I103" s="45">
        <v>0</v>
      </c>
      <c r="J103" s="45">
        <v>0</v>
      </c>
      <c r="K103" s="45">
        <v>0</v>
      </c>
      <c r="L103" s="45">
        <v>0</v>
      </c>
      <c r="M103" s="45">
        <v>8.2991619189929366E-3</v>
      </c>
      <c r="N103" s="45">
        <v>3.5015222034594728E-2</v>
      </c>
      <c r="O103" s="45">
        <v>0</v>
      </c>
      <c r="P103" s="45">
        <v>1.6300074625316019E-2</v>
      </c>
      <c r="Q103" s="45">
        <v>0</v>
      </c>
      <c r="R103" s="45">
        <v>0</v>
      </c>
      <c r="S103" s="45">
        <v>0.89664586063824459</v>
      </c>
    </row>
    <row r="104" spans="1:19">
      <c r="A104" s="88" t="s">
        <v>284</v>
      </c>
      <c r="B104" s="69" t="s">
        <v>144</v>
      </c>
      <c r="C104" s="45">
        <v>0</v>
      </c>
      <c r="D104" s="45">
        <v>0</v>
      </c>
      <c r="E104" s="45">
        <v>0</v>
      </c>
      <c r="F104" s="45">
        <v>0</v>
      </c>
      <c r="G104" s="45">
        <v>1.5241087299100933</v>
      </c>
      <c r="H104" s="45">
        <v>0</v>
      </c>
      <c r="I104" s="45">
        <v>0</v>
      </c>
      <c r="J104" s="45">
        <v>0</v>
      </c>
      <c r="K104" s="45">
        <v>5.8803411918577284E-3</v>
      </c>
      <c r="L104" s="45">
        <v>0</v>
      </c>
      <c r="M104" s="45">
        <v>6.6996914533934415E-3</v>
      </c>
      <c r="N104" s="45">
        <v>0</v>
      </c>
      <c r="O104" s="45">
        <v>0</v>
      </c>
      <c r="P104" s="45">
        <v>0</v>
      </c>
      <c r="Q104" s="45">
        <v>3.6139855718264891E-3</v>
      </c>
      <c r="R104" s="45">
        <v>3.4241834297716878E-2</v>
      </c>
      <c r="S104" s="45">
        <v>1.5745445824248918</v>
      </c>
    </row>
    <row r="105" spans="1:19">
      <c r="A105" s="88" t="s">
        <v>284</v>
      </c>
      <c r="B105" s="69" t="s">
        <v>145</v>
      </c>
      <c r="C105" s="45">
        <v>0</v>
      </c>
      <c r="D105" s="45">
        <v>0</v>
      </c>
      <c r="E105" s="45">
        <v>0</v>
      </c>
      <c r="F105" s="45">
        <v>0</v>
      </c>
      <c r="G105" s="45">
        <v>0</v>
      </c>
      <c r="H105" s="45">
        <v>0</v>
      </c>
      <c r="I105" s="45">
        <v>0</v>
      </c>
      <c r="J105" s="45">
        <v>0</v>
      </c>
      <c r="K105" s="45">
        <v>0</v>
      </c>
      <c r="L105" s="45">
        <v>0</v>
      </c>
      <c r="M105" s="45">
        <v>4.5065086493289996E-3</v>
      </c>
      <c r="N105" s="45">
        <v>4.9849837846647205E-2</v>
      </c>
      <c r="O105" s="45">
        <v>0</v>
      </c>
      <c r="P105" s="45">
        <v>5.8979222124907471E-3</v>
      </c>
      <c r="Q105" s="45">
        <v>0</v>
      </c>
      <c r="R105" s="45">
        <v>7.5022619534337309E-3</v>
      </c>
      <c r="S105" s="45">
        <v>6.7756530661910119E-2</v>
      </c>
    </row>
    <row r="106" spans="1:19">
      <c r="A106" s="88" t="s">
        <v>284</v>
      </c>
      <c r="B106" s="69" t="s">
        <v>146</v>
      </c>
      <c r="C106" s="45">
        <v>0</v>
      </c>
      <c r="D106" s="45">
        <v>0</v>
      </c>
      <c r="E106" s="45">
        <v>0</v>
      </c>
      <c r="F106" s="45">
        <v>0.7627587300501979</v>
      </c>
      <c r="G106" s="45">
        <v>0</v>
      </c>
      <c r="H106" s="45">
        <v>0</v>
      </c>
      <c r="I106" s="45">
        <v>0</v>
      </c>
      <c r="J106" s="45">
        <v>0</v>
      </c>
      <c r="K106" s="45">
        <v>0</v>
      </c>
      <c r="L106" s="45">
        <v>0</v>
      </c>
      <c r="M106" s="45">
        <v>7.4326493878782429E-3</v>
      </c>
      <c r="N106" s="45">
        <v>1.7578726405549361E-2</v>
      </c>
      <c r="O106" s="45">
        <v>0</v>
      </c>
      <c r="P106" s="45">
        <v>0</v>
      </c>
      <c r="Q106" s="45">
        <v>2.6945532499908498E-3</v>
      </c>
      <c r="R106" s="45">
        <v>3.9099780447287458E-2</v>
      </c>
      <c r="S106" s="45">
        <v>0.82956443954088854</v>
      </c>
    </row>
    <row r="107" spans="1:19">
      <c r="A107" s="88" t="s">
        <v>284</v>
      </c>
      <c r="B107" s="69" t="s">
        <v>147</v>
      </c>
      <c r="C107" s="45">
        <v>0</v>
      </c>
      <c r="D107" s="45">
        <v>0</v>
      </c>
      <c r="E107" s="45">
        <v>0</v>
      </c>
      <c r="F107" s="45">
        <v>1.9841301988333448</v>
      </c>
      <c r="G107" s="45">
        <v>0</v>
      </c>
      <c r="H107" s="45">
        <v>0.60647193984375036</v>
      </c>
      <c r="I107" s="45">
        <v>0</v>
      </c>
      <c r="J107" s="45">
        <v>0</v>
      </c>
      <c r="K107" s="45">
        <v>6.6103595009861793E-3</v>
      </c>
      <c r="L107" s="45">
        <v>0</v>
      </c>
      <c r="M107" s="45">
        <v>2.5719885723907154E-3</v>
      </c>
      <c r="N107" s="45">
        <v>0</v>
      </c>
      <c r="O107" s="45">
        <v>5.3694675437793937E-2</v>
      </c>
      <c r="P107" s="45">
        <v>0</v>
      </c>
      <c r="Q107" s="45">
        <v>0</v>
      </c>
      <c r="R107" s="45">
        <v>0.29797613568266712</v>
      </c>
      <c r="S107" s="45">
        <v>2.9514552978709219</v>
      </c>
    </row>
    <row r="108" spans="1:19">
      <c r="A108" s="88" t="s">
        <v>284</v>
      </c>
      <c r="B108" s="69" t="s">
        <v>148</v>
      </c>
      <c r="C108" s="45">
        <v>0</v>
      </c>
      <c r="D108" s="45">
        <v>0</v>
      </c>
      <c r="E108" s="45">
        <v>0</v>
      </c>
      <c r="F108" s="45">
        <v>0.87398814245701928</v>
      </c>
      <c r="G108" s="45">
        <v>0</v>
      </c>
      <c r="H108" s="45">
        <v>0</v>
      </c>
      <c r="I108" s="45">
        <v>0</v>
      </c>
      <c r="J108" s="45">
        <v>0</v>
      </c>
      <c r="K108" s="45">
        <v>0</v>
      </c>
      <c r="L108" s="45">
        <v>0</v>
      </c>
      <c r="M108" s="45">
        <v>0.10976638572840081</v>
      </c>
      <c r="N108" s="45">
        <v>0</v>
      </c>
      <c r="O108" s="45">
        <v>4.3552556809990373E-3</v>
      </c>
      <c r="P108" s="45">
        <v>1.1353547265488262E-2</v>
      </c>
      <c r="Q108" s="45">
        <v>2.763227154676029E-3</v>
      </c>
      <c r="R108" s="45">
        <v>0</v>
      </c>
      <c r="S108" s="45">
        <v>1.0022265582865657</v>
      </c>
    </row>
    <row r="109" spans="1:19">
      <c r="A109" s="88" t="s">
        <v>284</v>
      </c>
      <c r="B109" s="69" t="s">
        <v>149</v>
      </c>
      <c r="C109" s="45">
        <v>3.6994646369343243E-2</v>
      </c>
      <c r="D109" s="45">
        <v>0</v>
      </c>
      <c r="E109" s="45">
        <v>0</v>
      </c>
      <c r="F109" s="45">
        <v>0.90317649795247945</v>
      </c>
      <c r="G109" s="45">
        <v>0</v>
      </c>
      <c r="H109" s="45">
        <v>0</v>
      </c>
      <c r="I109" s="45">
        <v>0</v>
      </c>
      <c r="J109" s="45">
        <v>0</v>
      </c>
      <c r="K109" s="45">
        <v>6.447597444951228E-3</v>
      </c>
      <c r="L109" s="45">
        <v>0</v>
      </c>
      <c r="M109" s="45">
        <v>1.0744685680146304E-3</v>
      </c>
      <c r="N109" s="45">
        <v>2.7426363298118872E-2</v>
      </c>
      <c r="O109" s="45">
        <v>0</v>
      </c>
      <c r="P109" s="45">
        <v>1.1079292183405753E-3</v>
      </c>
      <c r="Q109" s="45">
        <v>0</v>
      </c>
      <c r="R109" s="45">
        <v>0.42992159045213185</v>
      </c>
      <c r="S109" s="45">
        <v>1.4061490933033838</v>
      </c>
    </row>
    <row r="110" spans="1:19">
      <c r="A110" s="88" t="s">
        <v>284</v>
      </c>
      <c r="B110" s="69" t="s">
        <v>150</v>
      </c>
      <c r="C110" s="45">
        <v>0</v>
      </c>
      <c r="D110" s="45">
        <v>0</v>
      </c>
      <c r="E110" s="45">
        <v>0</v>
      </c>
      <c r="F110" s="45">
        <v>0.48545711968591121</v>
      </c>
      <c r="G110" s="45">
        <v>0</v>
      </c>
      <c r="H110" s="45">
        <v>0</v>
      </c>
      <c r="I110" s="45">
        <v>0</v>
      </c>
      <c r="J110" s="45">
        <v>0</v>
      </c>
      <c r="K110" s="45">
        <v>0</v>
      </c>
      <c r="L110" s="45">
        <v>0</v>
      </c>
      <c r="M110" s="45">
        <v>2.3139289771139104E-3</v>
      </c>
      <c r="N110" s="45">
        <v>1.6812581367986468E-4</v>
      </c>
      <c r="O110" s="45">
        <v>0</v>
      </c>
      <c r="P110" s="45">
        <v>6.1669982422098979E-3</v>
      </c>
      <c r="Q110" s="45">
        <v>0</v>
      </c>
      <c r="R110" s="45">
        <v>0.86253936250354002</v>
      </c>
      <c r="S110" s="45">
        <v>1.3566455352224693</v>
      </c>
    </row>
    <row r="111" spans="1:19">
      <c r="A111" s="88" t="s">
        <v>284</v>
      </c>
      <c r="B111" s="69" t="s">
        <v>151</v>
      </c>
      <c r="C111" s="45">
        <v>0</v>
      </c>
      <c r="D111" s="45">
        <v>0</v>
      </c>
      <c r="E111" s="45">
        <v>0</v>
      </c>
      <c r="F111" s="45">
        <v>0</v>
      </c>
      <c r="G111" s="45">
        <v>0</v>
      </c>
      <c r="H111" s="45">
        <v>0</v>
      </c>
      <c r="I111" s="45">
        <v>0</v>
      </c>
      <c r="J111" s="45">
        <v>0</v>
      </c>
      <c r="K111" s="45">
        <v>0</v>
      </c>
      <c r="L111" s="45">
        <v>6.4379559113798557E-2</v>
      </c>
      <c r="M111" s="45">
        <v>1.5179626798762946E-2</v>
      </c>
      <c r="N111" s="45">
        <v>1.5859862500528621E-2</v>
      </c>
      <c r="O111" s="45">
        <v>0</v>
      </c>
      <c r="P111" s="45">
        <v>1.0240417020909498E-2</v>
      </c>
      <c r="Q111" s="45">
        <v>0</v>
      </c>
      <c r="R111" s="45">
        <v>4.9565926408149608E-2</v>
      </c>
      <c r="S111" s="45">
        <v>0.15522539184212292</v>
      </c>
    </row>
    <row r="112" spans="1:19">
      <c r="A112" s="88" t="s">
        <v>284</v>
      </c>
      <c r="B112" s="69" t="s">
        <v>152</v>
      </c>
      <c r="C112" s="45">
        <v>0</v>
      </c>
      <c r="D112" s="45">
        <v>0</v>
      </c>
      <c r="E112" s="45">
        <v>0</v>
      </c>
      <c r="F112" s="45">
        <v>0</v>
      </c>
      <c r="G112" s="45">
        <v>0</v>
      </c>
      <c r="H112" s="45">
        <v>0</v>
      </c>
      <c r="I112" s="45">
        <v>0</v>
      </c>
      <c r="J112" s="45">
        <v>0</v>
      </c>
      <c r="K112" s="45">
        <v>0</v>
      </c>
      <c r="L112" s="45">
        <v>0</v>
      </c>
      <c r="M112" s="45">
        <v>2.0364579450111719E-3</v>
      </c>
      <c r="N112" s="45">
        <v>3.0767262809192175E-2</v>
      </c>
      <c r="O112" s="45">
        <v>0</v>
      </c>
      <c r="P112" s="45">
        <v>0</v>
      </c>
      <c r="Q112" s="45">
        <v>0</v>
      </c>
      <c r="R112" s="45">
        <v>4.1139609993621207E-3</v>
      </c>
      <c r="S112" s="45">
        <v>3.691768175357879E-2</v>
      </c>
    </row>
    <row r="113" spans="1:19">
      <c r="A113" s="88" t="s">
        <v>284</v>
      </c>
      <c r="B113" s="69" t="s">
        <v>153</v>
      </c>
      <c r="C113" s="45">
        <v>0</v>
      </c>
      <c r="D113" s="45">
        <v>0</v>
      </c>
      <c r="E113" s="45">
        <v>0</v>
      </c>
      <c r="F113" s="45">
        <v>0</v>
      </c>
      <c r="G113" s="45">
        <v>0</v>
      </c>
      <c r="H113" s="45">
        <v>0</v>
      </c>
      <c r="I113" s="45">
        <v>0</v>
      </c>
      <c r="J113" s="45">
        <v>0</v>
      </c>
      <c r="K113" s="45">
        <v>0</v>
      </c>
      <c r="L113" s="45">
        <v>0.23668632539449375</v>
      </c>
      <c r="M113" s="45">
        <v>6.6103563437609481E-3</v>
      </c>
      <c r="N113" s="45">
        <v>1.3758363224436465E-3</v>
      </c>
      <c r="O113" s="45">
        <v>0</v>
      </c>
      <c r="P113" s="45">
        <v>7.9103818751130595E-3</v>
      </c>
      <c r="Q113" s="45">
        <v>1.2200659318882812E-3</v>
      </c>
      <c r="R113" s="45">
        <v>0</v>
      </c>
      <c r="S113" s="45">
        <v>0.25380296586772033</v>
      </c>
    </row>
    <row r="114" spans="1:19">
      <c r="A114" s="88" t="s">
        <v>284</v>
      </c>
      <c r="B114" s="69" t="s">
        <v>154</v>
      </c>
      <c r="C114" s="45">
        <v>8.7060045880090697E-2</v>
      </c>
      <c r="D114" s="45">
        <v>0</v>
      </c>
      <c r="E114" s="45">
        <v>0</v>
      </c>
      <c r="F114" s="45">
        <v>0.91007148070013244</v>
      </c>
      <c r="G114" s="45">
        <v>0</v>
      </c>
      <c r="H114" s="45">
        <v>0</v>
      </c>
      <c r="I114" s="45">
        <v>0</v>
      </c>
      <c r="J114" s="45">
        <v>0</v>
      </c>
      <c r="K114" s="45">
        <v>0</v>
      </c>
      <c r="L114" s="45">
        <v>0</v>
      </c>
      <c r="M114" s="45">
        <v>5.8291528329847964E-3</v>
      </c>
      <c r="N114" s="45">
        <v>1.8645064152078561E-3</v>
      </c>
      <c r="O114" s="45">
        <v>0</v>
      </c>
      <c r="P114" s="45">
        <v>0</v>
      </c>
      <c r="Q114" s="45">
        <v>0</v>
      </c>
      <c r="R114" s="45">
        <v>1.2967337086492066</v>
      </c>
      <c r="S114" s="45">
        <v>2.3015588944776084</v>
      </c>
    </row>
    <row r="115" spans="1:19">
      <c r="A115" s="88" t="s">
        <v>284</v>
      </c>
      <c r="B115" s="69" t="s">
        <v>155</v>
      </c>
      <c r="C115" s="45">
        <v>2.0752733177844873E-2</v>
      </c>
      <c r="D115" s="45">
        <v>0.2199446251515651</v>
      </c>
      <c r="E115" s="45">
        <v>0</v>
      </c>
      <c r="F115" s="45">
        <v>0</v>
      </c>
      <c r="G115" s="45">
        <v>0</v>
      </c>
      <c r="H115" s="45">
        <v>0</v>
      </c>
      <c r="I115" s="45">
        <v>0</v>
      </c>
      <c r="J115" s="45">
        <v>0</v>
      </c>
      <c r="K115" s="45">
        <v>0</v>
      </c>
      <c r="L115" s="45">
        <v>0</v>
      </c>
      <c r="M115" s="45">
        <v>3.4893798386939068E-3</v>
      </c>
      <c r="N115" s="45">
        <v>9.6150627237712172E-3</v>
      </c>
      <c r="O115" s="45">
        <v>0</v>
      </c>
      <c r="P115" s="45">
        <v>0</v>
      </c>
      <c r="Q115" s="45">
        <v>0</v>
      </c>
      <c r="R115" s="45">
        <v>0.20879579518392433</v>
      </c>
      <c r="S115" s="45">
        <v>0.46259759607579554</v>
      </c>
    </row>
    <row r="116" spans="1:19">
      <c r="A116" s="88" t="s">
        <v>284</v>
      </c>
      <c r="B116" s="69" t="s">
        <v>156</v>
      </c>
      <c r="C116" s="45">
        <v>0</v>
      </c>
      <c r="D116" s="45">
        <v>0</v>
      </c>
      <c r="E116" s="45">
        <v>0</v>
      </c>
      <c r="F116" s="45">
        <v>0</v>
      </c>
      <c r="G116" s="45">
        <v>0</v>
      </c>
      <c r="H116" s="45">
        <v>0</v>
      </c>
      <c r="I116" s="45">
        <v>0</v>
      </c>
      <c r="J116" s="45">
        <v>0</v>
      </c>
      <c r="K116" s="45">
        <v>0</v>
      </c>
      <c r="L116" s="45">
        <v>0</v>
      </c>
      <c r="M116" s="45">
        <v>7.6893627260696817E-3</v>
      </c>
      <c r="N116" s="45">
        <v>3.3749880680051803E-3</v>
      </c>
      <c r="O116" s="45">
        <v>0</v>
      </c>
      <c r="P116" s="45">
        <v>0</v>
      </c>
      <c r="Q116" s="45">
        <v>0</v>
      </c>
      <c r="R116" s="45">
        <v>8.8729259650222048E-3</v>
      </c>
      <c r="S116" s="45">
        <v>1.9937276759094402E-2</v>
      </c>
    </row>
    <row r="117" spans="1:19">
      <c r="A117" s="88" t="s">
        <v>284</v>
      </c>
      <c r="B117" s="69" t="s">
        <v>157</v>
      </c>
      <c r="C117" s="45">
        <v>0</v>
      </c>
      <c r="D117" s="45">
        <v>0</v>
      </c>
      <c r="E117" s="45">
        <v>0</v>
      </c>
      <c r="F117" s="45">
        <v>0</v>
      </c>
      <c r="G117" s="45">
        <v>0</v>
      </c>
      <c r="H117" s="45">
        <v>0</v>
      </c>
      <c r="I117" s="45">
        <v>0</v>
      </c>
      <c r="J117" s="45">
        <v>7.7715284297821159E-3</v>
      </c>
      <c r="K117" s="45">
        <v>6.7776345316324579E-3</v>
      </c>
      <c r="L117" s="45">
        <v>0</v>
      </c>
      <c r="M117" s="45">
        <v>3.3511215188018362E-2</v>
      </c>
      <c r="N117" s="45">
        <v>3.5473711800904084E-5</v>
      </c>
      <c r="O117" s="45">
        <v>0</v>
      </c>
      <c r="P117" s="45">
        <v>0</v>
      </c>
      <c r="Q117" s="45">
        <v>0</v>
      </c>
      <c r="R117" s="45">
        <v>2.3451118091315948E-2</v>
      </c>
      <c r="S117" s="45">
        <v>7.1546969952578365E-2</v>
      </c>
    </row>
    <row r="118" spans="1:19">
      <c r="A118" s="88" t="s">
        <v>284</v>
      </c>
      <c r="B118" s="69" t="s">
        <v>158</v>
      </c>
      <c r="C118" s="45">
        <v>0</v>
      </c>
      <c r="D118" s="45">
        <v>0</v>
      </c>
      <c r="E118" s="45">
        <v>0</v>
      </c>
      <c r="F118" s="45">
        <v>0</v>
      </c>
      <c r="G118" s="45">
        <v>0</v>
      </c>
      <c r="H118" s="45">
        <v>0</v>
      </c>
      <c r="I118" s="45">
        <v>0</v>
      </c>
      <c r="J118" s="45">
        <v>0</v>
      </c>
      <c r="K118" s="45">
        <v>0</v>
      </c>
      <c r="L118" s="45">
        <v>0</v>
      </c>
      <c r="M118" s="45">
        <v>5.798228286442253E-2</v>
      </c>
      <c r="N118" s="45">
        <v>1.018382404058471E-2</v>
      </c>
      <c r="O118" s="45">
        <v>6.6753168124215279E-2</v>
      </c>
      <c r="P118" s="45">
        <v>0</v>
      </c>
      <c r="Q118" s="45">
        <v>4.8770575594386523E-3</v>
      </c>
      <c r="R118" s="45">
        <v>8.5072291265582578E-2</v>
      </c>
      <c r="S118" s="45">
        <v>0.22486862385423478</v>
      </c>
    </row>
    <row r="119" spans="1:19">
      <c r="A119" s="88" t="s">
        <v>284</v>
      </c>
      <c r="B119" s="69" t="s">
        <v>159</v>
      </c>
      <c r="C119" s="45">
        <v>0</v>
      </c>
      <c r="D119" s="45">
        <v>0</v>
      </c>
      <c r="E119" s="45">
        <v>0</v>
      </c>
      <c r="F119" s="45">
        <v>0</v>
      </c>
      <c r="G119" s="45">
        <v>0</v>
      </c>
      <c r="H119" s="45">
        <v>0.55193019956112721</v>
      </c>
      <c r="I119" s="45">
        <v>0</v>
      </c>
      <c r="J119" s="45">
        <v>0</v>
      </c>
      <c r="K119" s="45">
        <v>1.1807289450911217E-2</v>
      </c>
      <c r="L119" s="45">
        <v>0</v>
      </c>
      <c r="M119" s="45">
        <v>1.3833622253756062E-4</v>
      </c>
      <c r="N119" s="45">
        <v>1.0908785851579061E-2</v>
      </c>
      <c r="O119" s="45">
        <v>0</v>
      </c>
      <c r="P119" s="45">
        <v>1.6661588404484284E-2</v>
      </c>
      <c r="Q119" s="45">
        <v>0</v>
      </c>
      <c r="R119" s="45">
        <v>8.1543208522255384E-2</v>
      </c>
      <c r="S119" s="45">
        <v>0.67298940801290996</v>
      </c>
    </row>
    <row r="120" spans="1:19">
      <c r="A120" s="88" t="s">
        <v>284</v>
      </c>
      <c r="B120" s="69" t="s">
        <v>160</v>
      </c>
      <c r="C120" s="45">
        <v>0</v>
      </c>
      <c r="D120" s="45">
        <v>0</v>
      </c>
      <c r="E120" s="45">
        <v>0</v>
      </c>
      <c r="F120" s="45">
        <v>0</v>
      </c>
      <c r="G120" s="45">
        <v>0</v>
      </c>
      <c r="H120" s="45">
        <v>0</v>
      </c>
      <c r="I120" s="45">
        <v>2.2526224318115018E-2</v>
      </c>
      <c r="J120" s="45">
        <v>6.9213208900360673E-3</v>
      </c>
      <c r="K120" s="45">
        <v>0</v>
      </c>
      <c r="L120" s="45">
        <v>0</v>
      </c>
      <c r="M120" s="45">
        <v>5.6074424192775751E-3</v>
      </c>
      <c r="N120" s="45">
        <v>0</v>
      </c>
      <c r="O120" s="45">
        <v>3.2578287899720504E-3</v>
      </c>
      <c r="P120" s="45">
        <v>1.1391483027944904E-3</v>
      </c>
      <c r="Q120" s="45">
        <v>0</v>
      </c>
      <c r="R120" s="45">
        <v>4.2508211349421288E-2</v>
      </c>
      <c r="S120" s="45">
        <v>8.1960176069600266E-2</v>
      </c>
    </row>
    <row r="121" spans="1:19">
      <c r="A121" s="88" t="s">
        <v>284</v>
      </c>
      <c r="B121" s="69" t="s">
        <v>161</v>
      </c>
      <c r="C121" s="45">
        <v>0</v>
      </c>
      <c r="D121" s="45">
        <v>0</v>
      </c>
      <c r="E121" s="45">
        <v>0</v>
      </c>
      <c r="F121" s="45">
        <v>0.89995883942658139</v>
      </c>
      <c r="G121" s="45">
        <v>0.80811004599206981</v>
      </c>
      <c r="H121" s="45">
        <v>0</v>
      </c>
      <c r="I121" s="45">
        <v>0</v>
      </c>
      <c r="J121" s="45">
        <v>0</v>
      </c>
      <c r="K121" s="45">
        <v>0</v>
      </c>
      <c r="L121" s="45">
        <v>0</v>
      </c>
      <c r="M121" s="45">
        <v>2.5313503482156108E-3</v>
      </c>
      <c r="N121" s="45">
        <v>1.8423340660218557E-3</v>
      </c>
      <c r="O121" s="45">
        <v>0</v>
      </c>
      <c r="P121" s="45">
        <v>7.2599296473979669E-3</v>
      </c>
      <c r="Q121" s="45">
        <v>0</v>
      </c>
      <c r="R121" s="45">
        <v>0.18164727816166959</v>
      </c>
      <c r="S121" s="45">
        <v>1.9013497776419683</v>
      </c>
    </row>
    <row r="122" spans="1:19">
      <c r="A122" s="88" t="s">
        <v>284</v>
      </c>
      <c r="B122" s="69" t="s">
        <v>162</v>
      </c>
      <c r="C122" s="45">
        <v>0</v>
      </c>
      <c r="D122" s="45">
        <v>0</v>
      </c>
      <c r="E122" s="45">
        <v>0</v>
      </c>
      <c r="F122" s="45">
        <v>0</v>
      </c>
      <c r="G122" s="45">
        <v>0</v>
      </c>
      <c r="H122" s="45">
        <v>0</v>
      </c>
      <c r="I122" s="45">
        <v>0</v>
      </c>
      <c r="J122" s="45">
        <v>0</v>
      </c>
      <c r="K122" s="45">
        <v>7.2717917939558591E-3</v>
      </c>
      <c r="L122" s="45">
        <v>6.7488510025859316E-2</v>
      </c>
      <c r="M122" s="45">
        <v>2.0809290022771876E-4</v>
      </c>
      <c r="N122" s="45">
        <v>5.1301616292933616E-3</v>
      </c>
      <c r="O122" s="45">
        <v>0</v>
      </c>
      <c r="P122" s="45">
        <v>0</v>
      </c>
      <c r="Q122" s="45">
        <v>0</v>
      </c>
      <c r="R122" s="45">
        <v>0.22989215585526779</v>
      </c>
      <c r="S122" s="45">
        <v>0.30999071220458063</v>
      </c>
    </row>
    <row r="123" spans="1:19">
      <c r="A123" s="88" t="s">
        <v>284</v>
      </c>
      <c r="B123" s="69" t="s">
        <v>163</v>
      </c>
      <c r="C123" s="45">
        <v>0</v>
      </c>
      <c r="D123" s="45">
        <v>0</v>
      </c>
      <c r="E123" s="45">
        <v>0</v>
      </c>
      <c r="F123" s="45">
        <v>0</v>
      </c>
      <c r="G123" s="45">
        <v>0</v>
      </c>
      <c r="H123" s="45">
        <v>0</v>
      </c>
      <c r="I123" s="45">
        <v>0</v>
      </c>
      <c r="J123" s="45">
        <v>0</v>
      </c>
      <c r="K123" s="45">
        <v>0</v>
      </c>
      <c r="L123" s="45">
        <v>0</v>
      </c>
      <c r="M123" s="45">
        <v>3.2310620715358951E-3</v>
      </c>
      <c r="N123" s="45">
        <v>6.9808435860059248E-3</v>
      </c>
      <c r="O123" s="45">
        <v>5.9227171489562025E-4</v>
      </c>
      <c r="P123" s="45">
        <v>0</v>
      </c>
      <c r="Q123" s="45">
        <v>0</v>
      </c>
      <c r="R123" s="45">
        <v>0.15896196357166303</v>
      </c>
      <c r="S123" s="45">
        <v>0.16976614094409115</v>
      </c>
    </row>
    <row r="124" spans="1:19">
      <c r="A124" s="88" t="s">
        <v>284</v>
      </c>
      <c r="B124" s="69" t="s">
        <v>164</v>
      </c>
      <c r="C124" s="45">
        <v>0</v>
      </c>
      <c r="D124" s="45">
        <v>0</v>
      </c>
      <c r="E124" s="45">
        <v>0</v>
      </c>
      <c r="F124" s="45">
        <v>0</v>
      </c>
      <c r="G124" s="45">
        <v>0</v>
      </c>
      <c r="H124" s="45">
        <v>0</v>
      </c>
      <c r="I124" s="45">
        <v>0</v>
      </c>
      <c r="J124" s="45">
        <v>0</v>
      </c>
      <c r="K124" s="45">
        <v>0</v>
      </c>
      <c r="L124" s="45">
        <v>0</v>
      </c>
      <c r="M124" s="45">
        <v>9.6974947663142075E-5</v>
      </c>
      <c r="N124" s="45">
        <v>0</v>
      </c>
      <c r="O124" s="45">
        <v>0</v>
      </c>
      <c r="P124" s="45">
        <v>0</v>
      </c>
      <c r="Q124" s="45">
        <v>0</v>
      </c>
      <c r="R124" s="45">
        <v>0.20469635862912838</v>
      </c>
      <c r="S124" s="45">
        <v>0.20479333357678797</v>
      </c>
    </row>
    <row r="125" spans="1:19">
      <c r="A125" s="88" t="s">
        <v>284</v>
      </c>
      <c r="B125" s="69" t="s">
        <v>165</v>
      </c>
      <c r="C125" s="45">
        <v>0</v>
      </c>
      <c r="D125" s="45">
        <v>0</v>
      </c>
      <c r="E125" s="45">
        <v>0</v>
      </c>
      <c r="F125" s="45">
        <v>0</v>
      </c>
      <c r="G125" s="45">
        <v>0</v>
      </c>
      <c r="H125" s="45">
        <v>0</v>
      </c>
      <c r="I125" s="45">
        <v>0</v>
      </c>
      <c r="J125" s="45">
        <v>0</v>
      </c>
      <c r="K125" s="45">
        <v>0</v>
      </c>
      <c r="L125" s="45">
        <v>1.8520153486130564E-2</v>
      </c>
      <c r="M125" s="45">
        <v>4.4320744732473827E-2</v>
      </c>
      <c r="N125" s="45">
        <v>0</v>
      </c>
      <c r="O125" s="45">
        <v>0</v>
      </c>
      <c r="P125" s="45">
        <v>0</v>
      </c>
      <c r="Q125" s="45">
        <v>0</v>
      </c>
      <c r="R125" s="45">
        <v>8.5119554560222355E-3</v>
      </c>
      <c r="S125" s="45">
        <v>7.1352853674653716E-2</v>
      </c>
    </row>
    <row r="126" spans="1:19">
      <c r="A126" s="88" t="s">
        <v>284</v>
      </c>
      <c r="B126" s="69" t="s">
        <v>166</v>
      </c>
      <c r="C126" s="45">
        <v>0</v>
      </c>
      <c r="D126" s="45">
        <v>0</v>
      </c>
      <c r="E126" s="45">
        <v>0</v>
      </c>
      <c r="F126" s="45">
        <v>0</v>
      </c>
      <c r="G126" s="45">
        <v>0</v>
      </c>
      <c r="H126" s="45">
        <v>0</v>
      </c>
      <c r="I126" s="45">
        <v>0</v>
      </c>
      <c r="J126" s="45">
        <v>0</v>
      </c>
      <c r="K126" s="45">
        <v>0</v>
      </c>
      <c r="L126" s="45">
        <v>3.7157841382518875E-2</v>
      </c>
      <c r="M126" s="45">
        <v>1.2441064337980201E-2</v>
      </c>
      <c r="N126" s="45">
        <v>5.765800453642278E-2</v>
      </c>
      <c r="O126" s="45">
        <v>0</v>
      </c>
      <c r="P126" s="45">
        <v>0</v>
      </c>
      <c r="Q126" s="45">
        <v>0</v>
      </c>
      <c r="R126" s="45">
        <v>9.6843246057019883E-2</v>
      </c>
      <c r="S126" s="45">
        <v>0.20410015631392753</v>
      </c>
    </row>
    <row r="127" spans="1:19">
      <c r="A127" s="88" t="s">
        <v>284</v>
      </c>
      <c r="B127" s="69" t="s">
        <v>167</v>
      </c>
      <c r="C127" s="45">
        <v>0</v>
      </c>
      <c r="D127" s="45">
        <v>0</v>
      </c>
      <c r="E127" s="45">
        <v>0</v>
      </c>
      <c r="F127" s="45">
        <v>0.910195356970803</v>
      </c>
      <c r="G127" s="45">
        <v>0</v>
      </c>
      <c r="H127" s="45">
        <v>0</v>
      </c>
      <c r="I127" s="45">
        <v>0</v>
      </c>
      <c r="J127" s="45">
        <v>0</v>
      </c>
      <c r="K127" s="45">
        <v>0</v>
      </c>
      <c r="L127" s="45">
        <v>5.9480396937165114E-2</v>
      </c>
      <c r="M127" s="45">
        <v>3.201788180414944E-3</v>
      </c>
      <c r="N127" s="45">
        <v>2.0303721329210767E-2</v>
      </c>
      <c r="O127" s="45">
        <v>0</v>
      </c>
      <c r="P127" s="45">
        <v>0</v>
      </c>
      <c r="Q127" s="45">
        <v>0</v>
      </c>
      <c r="R127" s="45">
        <v>0.65836185161248295</v>
      </c>
      <c r="S127" s="45">
        <v>1.6515431150300515</v>
      </c>
    </row>
    <row r="128" spans="1:19">
      <c r="A128" s="88" t="s">
        <v>284</v>
      </c>
      <c r="B128" s="69" t="s">
        <v>168</v>
      </c>
      <c r="C128" s="45">
        <v>0</v>
      </c>
      <c r="D128" s="45">
        <v>0.15070529106160091</v>
      </c>
      <c r="E128" s="45">
        <v>0</v>
      </c>
      <c r="F128" s="45">
        <v>0</v>
      </c>
      <c r="G128" s="45">
        <v>0</v>
      </c>
      <c r="H128" s="45">
        <v>0</v>
      </c>
      <c r="I128" s="45">
        <v>0</v>
      </c>
      <c r="J128" s="45">
        <v>0</v>
      </c>
      <c r="K128" s="45">
        <v>0</v>
      </c>
      <c r="L128" s="45">
        <v>0</v>
      </c>
      <c r="M128" s="45">
        <v>0</v>
      </c>
      <c r="N128" s="45">
        <v>0</v>
      </c>
      <c r="O128" s="45">
        <v>4.4452125600624726E-2</v>
      </c>
      <c r="P128" s="45">
        <v>7.4360298935799429E-3</v>
      </c>
      <c r="Q128" s="45">
        <v>0</v>
      </c>
      <c r="R128" s="45">
        <v>0</v>
      </c>
      <c r="S128" s="45">
        <v>0.20259344655582368</v>
      </c>
    </row>
    <row r="129" spans="1:19">
      <c r="A129" s="88" t="s">
        <v>284</v>
      </c>
      <c r="B129" s="69" t="s">
        <v>169</v>
      </c>
      <c r="C129" s="45">
        <v>0</v>
      </c>
      <c r="D129" s="45">
        <v>0</v>
      </c>
      <c r="E129" s="45">
        <v>0</v>
      </c>
      <c r="F129" s="45">
        <v>0</v>
      </c>
      <c r="G129" s="45">
        <v>0</v>
      </c>
      <c r="H129" s="45">
        <v>0</v>
      </c>
      <c r="I129" s="45">
        <v>0</v>
      </c>
      <c r="J129" s="45">
        <v>0</v>
      </c>
      <c r="K129" s="45">
        <v>0</v>
      </c>
      <c r="L129" s="45">
        <v>0</v>
      </c>
      <c r="M129" s="45">
        <v>2.7071171291126461E-4</v>
      </c>
      <c r="N129" s="45">
        <v>2.8550519198988766E-3</v>
      </c>
      <c r="O129" s="45">
        <v>0</v>
      </c>
      <c r="P129" s="45">
        <v>0</v>
      </c>
      <c r="Q129" s="45">
        <v>0</v>
      </c>
      <c r="R129" s="45">
        <v>0.26126471433970977</v>
      </c>
      <c r="S129" s="45">
        <v>0.26439047797254034</v>
      </c>
    </row>
    <row r="130" spans="1:19">
      <c r="A130" s="88" t="s">
        <v>284</v>
      </c>
      <c r="B130" s="69" t="s">
        <v>170</v>
      </c>
      <c r="C130" s="45">
        <v>0</v>
      </c>
      <c r="D130" s="45">
        <v>0</v>
      </c>
      <c r="E130" s="45">
        <v>0</v>
      </c>
      <c r="F130" s="45">
        <v>0</v>
      </c>
      <c r="G130" s="45">
        <v>0</v>
      </c>
      <c r="H130" s="45">
        <v>0</v>
      </c>
      <c r="I130" s="45">
        <v>0</v>
      </c>
      <c r="J130" s="45">
        <v>0</v>
      </c>
      <c r="K130" s="45">
        <v>0</v>
      </c>
      <c r="L130" s="45">
        <v>0</v>
      </c>
      <c r="M130" s="45">
        <v>3.0645080019038318E-3</v>
      </c>
      <c r="N130" s="45">
        <v>0</v>
      </c>
      <c r="O130" s="45">
        <v>0</v>
      </c>
      <c r="P130" s="45">
        <v>0</v>
      </c>
      <c r="Q130" s="45">
        <v>0</v>
      </c>
      <c r="R130" s="45">
        <v>0.13314876369459228</v>
      </c>
      <c r="S130" s="45">
        <v>0.13621327169647657</v>
      </c>
    </row>
    <row r="131" spans="1:19">
      <c r="A131" s="88" t="s">
        <v>284</v>
      </c>
      <c r="B131" s="69" t="s">
        <v>171</v>
      </c>
      <c r="C131" s="45">
        <v>0</v>
      </c>
      <c r="D131" s="45">
        <v>0</v>
      </c>
      <c r="E131" s="45">
        <v>0</v>
      </c>
      <c r="F131" s="45">
        <v>0</v>
      </c>
      <c r="G131" s="45">
        <v>0</v>
      </c>
      <c r="H131" s="45">
        <v>0</v>
      </c>
      <c r="I131" s="45">
        <v>0</v>
      </c>
      <c r="J131" s="45">
        <v>0</v>
      </c>
      <c r="K131" s="45">
        <v>0</v>
      </c>
      <c r="L131" s="45">
        <v>0</v>
      </c>
      <c r="M131" s="45">
        <v>0</v>
      </c>
      <c r="N131" s="45">
        <v>5.7642804413431392E-3</v>
      </c>
      <c r="O131" s="45">
        <v>9.6324305097927887E-4</v>
      </c>
      <c r="P131" s="45">
        <v>0</v>
      </c>
      <c r="Q131" s="45">
        <v>0</v>
      </c>
      <c r="R131" s="45">
        <v>0</v>
      </c>
      <c r="S131" s="45">
        <v>6.7275234923158678E-3</v>
      </c>
    </row>
    <row r="132" spans="1:19">
      <c r="A132" s="88" t="s">
        <v>284</v>
      </c>
      <c r="B132" s="69" t="s">
        <v>172</v>
      </c>
      <c r="C132" s="45">
        <v>0</v>
      </c>
      <c r="D132" s="45">
        <v>0</v>
      </c>
      <c r="E132" s="45">
        <v>0</v>
      </c>
      <c r="F132" s="45">
        <v>0</v>
      </c>
      <c r="G132" s="45">
        <v>0</v>
      </c>
      <c r="H132" s="45">
        <v>0</v>
      </c>
      <c r="I132" s="45">
        <v>0</v>
      </c>
      <c r="J132" s="45">
        <v>1.1874303727208289E-2</v>
      </c>
      <c r="K132" s="45">
        <v>6.7521294440825025E-3</v>
      </c>
      <c r="L132" s="45">
        <v>0</v>
      </c>
      <c r="M132" s="45">
        <v>1.7224358510441462E-3</v>
      </c>
      <c r="N132" s="45">
        <v>0</v>
      </c>
      <c r="O132" s="45">
        <v>0</v>
      </c>
      <c r="P132" s="45">
        <v>6.5679215607252761E-3</v>
      </c>
      <c r="Q132" s="45">
        <v>0</v>
      </c>
      <c r="R132" s="45">
        <v>5.0930972019088472E-2</v>
      </c>
      <c r="S132" s="45">
        <v>7.7847762602175408E-2</v>
      </c>
    </row>
    <row r="133" spans="1:19">
      <c r="A133" s="88" t="s">
        <v>284</v>
      </c>
      <c r="B133" s="69" t="s">
        <v>173</v>
      </c>
      <c r="C133" s="45">
        <v>0</v>
      </c>
      <c r="D133" s="45">
        <v>0</v>
      </c>
      <c r="E133" s="45">
        <v>0</v>
      </c>
      <c r="F133" s="45">
        <v>0</v>
      </c>
      <c r="G133" s="45">
        <v>0</v>
      </c>
      <c r="H133" s="45">
        <v>0</v>
      </c>
      <c r="I133" s="45">
        <v>0</v>
      </c>
      <c r="J133" s="45">
        <v>0</v>
      </c>
      <c r="K133" s="45">
        <v>0</v>
      </c>
      <c r="L133" s="45">
        <v>0</v>
      </c>
      <c r="M133" s="45">
        <v>4.2253292912191043E-3</v>
      </c>
      <c r="N133" s="45">
        <v>0</v>
      </c>
      <c r="O133" s="45">
        <v>0</v>
      </c>
      <c r="P133" s="45">
        <v>0</v>
      </c>
      <c r="Q133" s="45">
        <v>0</v>
      </c>
      <c r="R133" s="45">
        <v>0.18665524448061888</v>
      </c>
      <c r="S133" s="45">
        <v>0.19088057377183532</v>
      </c>
    </row>
    <row r="134" spans="1:19">
      <c r="A134" s="88" t="s">
        <v>284</v>
      </c>
      <c r="B134" s="69" t="s">
        <v>174</v>
      </c>
      <c r="C134" s="45">
        <v>0</v>
      </c>
      <c r="D134" s="45">
        <v>0</v>
      </c>
      <c r="E134" s="45">
        <v>0</v>
      </c>
      <c r="F134" s="45">
        <v>0</v>
      </c>
      <c r="G134" s="45">
        <v>0</v>
      </c>
      <c r="H134" s="45">
        <v>0</v>
      </c>
      <c r="I134" s="45">
        <v>0</v>
      </c>
      <c r="J134" s="45">
        <v>0</v>
      </c>
      <c r="K134" s="45">
        <v>4.3338105861907145E-3</v>
      </c>
      <c r="L134" s="45">
        <v>4.2857066567535185E-2</v>
      </c>
      <c r="M134" s="45">
        <v>3.2501091474603783E-2</v>
      </c>
      <c r="N134" s="45">
        <v>5.1200173017094563E-2</v>
      </c>
      <c r="O134" s="45">
        <v>5.1330175914451326E-2</v>
      </c>
      <c r="P134" s="45">
        <v>0</v>
      </c>
      <c r="Q134" s="45">
        <v>0</v>
      </c>
      <c r="R134" s="45">
        <v>2.5602406373600672E-2</v>
      </c>
      <c r="S134" s="45">
        <v>0.20782472393347007</v>
      </c>
    </row>
    <row r="135" spans="1:19">
      <c r="A135" s="88" t="s">
        <v>284</v>
      </c>
      <c r="B135" s="69" t="s">
        <v>175</v>
      </c>
      <c r="C135" s="45">
        <v>0</v>
      </c>
      <c r="D135" s="45">
        <v>0</v>
      </c>
      <c r="E135" s="45">
        <v>0</v>
      </c>
      <c r="F135" s="45">
        <v>0</v>
      </c>
      <c r="G135" s="45">
        <v>0</v>
      </c>
      <c r="H135" s="45">
        <v>0</v>
      </c>
      <c r="I135" s="45">
        <v>0</v>
      </c>
      <c r="J135" s="45">
        <v>0</v>
      </c>
      <c r="K135" s="45">
        <v>0</v>
      </c>
      <c r="L135" s="45">
        <v>0</v>
      </c>
      <c r="M135" s="45">
        <v>5.8715793725756527E-3</v>
      </c>
      <c r="N135" s="45">
        <v>3.3022781759770581E-3</v>
      </c>
      <c r="O135" s="45">
        <v>0</v>
      </c>
      <c r="P135" s="45">
        <v>0</v>
      </c>
      <c r="Q135" s="45">
        <v>0</v>
      </c>
      <c r="R135" s="45">
        <v>0</v>
      </c>
      <c r="S135" s="45">
        <v>9.1738575485749152E-3</v>
      </c>
    </row>
    <row r="136" spans="1:19">
      <c r="A136" s="88" t="s">
        <v>284</v>
      </c>
      <c r="B136" s="69" t="s">
        <v>176</v>
      </c>
      <c r="C136" s="45">
        <v>0</v>
      </c>
      <c r="D136" s="45">
        <v>0.12572864088922664</v>
      </c>
      <c r="E136" s="45">
        <v>0</v>
      </c>
      <c r="F136" s="45">
        <v>0</v>
      </c>
      <c r="G136" s="45">
        <v>0</v>
      </c>
      <c r="H136" s="45">
        <v>0</v>
      </c>
      <c r="I136" s="45">
        <v>0</v>
      </c>
      <c r="J136" s="45">
        <v>0</v>
      </c>
      <c r="K136" s="45">
        <v>9.169992535694213E-3</v>
      </c>
      <c r="L136" s="45">
        <v>0</v>
      </c>
      <c r="M136" s="45">
        <v>2.2659306431194182E-7</v>
      </c>
      <c r="N136" s="45">
        <v>0</v>
      </c>
      <c r="O136" s="45">
        <v>0</v>
      </c>
      <c r="P136" s="45">
        <v>0</v>
      </c>
      <c r="Q136" s="45">
        <v>9.7515325440440392E-3</v>
      </c>
      <c r="R136" s="45">
        <v>5.1049105204107548E-2</v>
      </c>
      <c r="S136" s="45">
        <v>0.19569949776612816</v>
      </c>
    </row>
    <row r="137" spans="1:19">
      <c r="A137" s="88" t="s">
        <v>284</v>
      </c>
      <c r="B137" s="69" t="s">
        <v>177</v>
      </c>
      <c r="C137" s="45">
        <v>0</v>
      </c>
      <c r="D137" s="45">
        <v>0</v>
      </c>
      <c r="E137" s="45">
        <v>0</v>
      </c>
      <c r="F137" s="45">
        <v>0</v>
      </c>
      <c r="G137" s="45">
        <v>0</v>
      </c>
      <c r="H137" s="45">
        <v>0</v>
      </c>
      <c r="I137" s="45">
        <v>0</v>
      </c>
      <c r="J137" s="45">
        <v>0</v>
      </c>
      <c r="K137" s="45">
        <v>0</v>
      </c>
      <c r="L137" s="45">
        <v>0</v>
      </c>
      <c r="M137" s="45">
        <v>0</v>
      </c>
      <c r="N137" s="45">
        <v>2.3206918361213802E-2</v>
      </c>
      <c r="O137" s="45">
        <v>0</v>
      </c>
      <c r="P137" s="45">
        <v>0</v>
      </c>
      <c r="Q137" s="45">
        <v>0</v>
      </c>
      <c r="R137" s="45">
        <v>1.1504911060455925E-4</v>
      </c>
      <c r="S137" s="45">
        <v>2.3321967471815697E-2</v>
      </c>
    </row>
    <row r="138" spans="1:19">
      <c r="A138" s="88" t="s">
        <v>284</v>
      </c>
      <c r="B138" s="69" t="s">
        <v>178</v>
      </c>
      <c r="C138" s="45">
        <v>0</v>
      </c>
      <c r="D138" s="45">
        <v>0</v>
      </c>
      <c r="E138" s="45">
        <v>0</v>
      </c>
      <c r="F138" s="45">
        <v>0</v>
      </c>
      <c r="G138" s="45">
        <v>0</v>
      </c>
      <c r="H138" s="45">
        <v>0</v>
      </c>
      <c r="I138" s="45">
        <v>0</v>
      </c>
      <c r="J138" s="45">
        <v>0</v>
      </c>
      <c r="K138" s="45">
        <v>0</v>
      </c>
      <c r="L138" s="45">
        <v>3.3042640373714072E-2</v>
      </c>
      <c r="M138" s="45">
        <v>5.0489716960283815E-2</v>
      </c>
      <c r="N138" s="45">
        <v>3.8979196802468863E-4</v>
      </c>
      <c r="O138" s="45">
        <v>0</v>
      </c>
      <c r="P138" s="45">
        <v>0</v>
      </c>
      <c r="Q138" s="45">
        <v>0</v>
      </c>
      <c r="R138" s="45">
        <v>3.1623813428097947E-2</v>
      </c>
      <c r="S138" s="45">
        <v>0.11554596273009565</v>
      </c>
    </row>
    <row r="139" spans="1:19">
      <c r="A139" s="88" t="s">
        <v>284</v>
      </c>
      <c r="B139" s="69" t="s">
        <v>179</v>
      </c>
      <c r="C139" s="45">
        <v>0</v>
      </c>
      <c r="D139" s="45">
        <v>0</v>
      </c>
      <c r="E139" s="45">
        <v>0</v>
      </c>
      <c r="F139" s="45">
        <v>0</v>
      </c>
      <c r="G139" s="45">
        <v>0</v>
      </c>
      <c r="H139" s="45">
        <v>0</v>
      </c>
      <c r="I139" s="45">
        <v>0</v>
      </c>
      <c r="J139" s="45">
        <v>0</v>
      </c>
      <c r="K139" s="45">
        <v>0</v>
      </c>
      <c r="L139" s="45">
        <v>0</v>
      </c>
      <c r="M139" s="45">
        <v>2.7668977225907554E-3</v>
      </c>
      <c r="N139" s="45">
        <v>1.4336457723556073E-2</v>
      </c>
      <c r="O139" s="45">
        <v>0</v>
      </c>
      <c r="P139" s="45">
        <v>1.8097032541518066E-3</v>
      </c>
      <c r="Q139" s="45">
        <v>0</v>
      </c>
      <c r="R139" s="45">
        <v>0</v>
      </c>
      <c r="S139" s="45">
        <v>1.8913058700320562E-2</v>
      </c>
    </row>
    <row r="140" spans="1:19">
      <c r="A140" s="88" t="s">
        <v>284</v>
      </c>
      <c r="B140" s="69" t="s">
        <v>180</v>
      </c>
      <c r="C140" s="45">
        <v>3.5925461410955206E-2</v>
      </c>
      <c r="D140" s="45">
        <v>0</v>
      </c>
      <c r="E140" s="45">
        <v>0</v>
      </c>
      <c r="F140" s="45">
        <v>0</v>
      </c>
      <c r="G140" s="45">
        <v>0</v>
      </c>
      <c r="H140" s="45">
        <v>0</v>
      </c>
      <c r="I140" s="45">
        <v>0</v>
      </c>
      <c r="J140" s="45">
        <v>0</v>
      </c>
      <c r="K140" s="45">
        <v>0</v>
      </c>
      <c r="L140" s="45">
        <v>0</v>
      </c>
      <c r="M140" s="45">
        <v>1.963751174884365E-2</v>
      </c>
      <c r="N140" s="45">
        <v>0</v>
      </c>
      <c r="O140" s="45">
        <v>0</v>
      </c>
      <c r="P140" s="45">
        <v>0</v>
      </c>
      <c r="Q140" s="45">
        <v>2.764697380596981E-3</v>
      </c>
      <c r="R140" s="45">
        <v>0.71783665408289465</v>
      </c>
      <c r="S140" s="45">
        <v>0.77616432462329499</v>
      </c>
    </row>
    <row r="141" spans="1:19">
      <c r="A141" s="88" t="s">
        <v>284</v>
      </c>
      <c r="B141" s="69" t="s">
        <v>181</v>
      </c>
      <c r="C141" s="45">
        <v>0</v>
      </c>
      <c r="D141" s="45">
        <v>0</v>
      </c>
      <c r="E141" s="45">
        <v>0</v>
      </c>
      <c r="F141" s="45">
        <v>0</v>
      </c>
      <c r="G141" s="45">
        <v>0</v>
      </c>
      <c r="H141" s="45">
        <v>0.47411242906069972</v>
      </c>
      <c r="I141" s="45">
        <v>0</v>
      </c>
      <c r="J141" s="45">
        <v>0</v>
      </c>
      <c r="K141" s="45">
        <v>0</v>
      </c>
      <c r="L141" s="45">
        <v>3.0580424859206534E-2</v>
      </c>
      <c r="M141" s="45">
        <v>1.6134008069990102E-5</v>
      </c>
      <c r="N141" s="45">
        <v>3.8723695866789143E-3</v>
      </c>
      <c r="O141" s="45">
        <v>0</v>
      </c>
      <c r="P141" s="45">
        <v>0</v>
      </c>
      <c r="Q141" s="45">
        <v>0</v>
      </c>
      <c r="R141" s="45">
        <v>0.12747577417380285</v>
      </c>
      <c r="S141" s="45">
        <v>0.63605713168846023</v>
      </c>
    </row>
    <row r="142" spans="1:19">
      <c r="A142" s="88" t="s">
        <v>284</v>
      </c>
      <c r="B142" s="69" t="s">
        <v>182</v>
      </c>
      <c r="C142" s="45">
        <v>0</v>
      </c>
      <c r="D142" s="45">
        <v>0</v>
      </c>
      <c r="E142" s="45">
        <v>0</v>
      </c>
      <c r="F142" s="45">
        <v>0</v>
      </c>
      <c r="G142" s="45">
        <v>0</v>
      </c>
      <c r="H142" s="45">
        <v>0</v>
      </c>
      <c r="I142" s="45">
        <v>0</v>
      </c>
      <c r="J142" s="45">
        <v>0</v>
      </c>
      <c r="K142" s="45">
        <v>0</v>
      </c>
      <c r="L142" s="45">
        <v>0</v>
      </c>
      <c r="M142" s="45">
        <v>3.3228858777789583E-4</v>
      </c>
      <c r="N142" s="45">
        <v>0</v>
      </c>
      <c r="O142" s="45">
        <v>0</v>
      </c>
      <c r="P142" s="45">
        <v>4.3407244528026467E-4</v>
      </c>
      <c r="Q142" s="45">
        <v>0</v>
      </c>
      <c r="R142" s="45">
        <v>0</v>
      </c>
      <c r="S142" s="45">
        <v>7.6636103304394965E-4</v>
      </c>
    </row>
    <row r="143" spans="1:19">
      <c r="A143" s="88" t="s">
        <v>284</v>
      </c>
      <c r="B143" s="69" t="s">
        <v>183</v>
      </c>
      <c r="C143" s="45">
        <v>0</v>
      </c>
      <c r="D143" s="45">
        <v>0</v>
      </c>
      <c r="E143" s="45">
        <v>0</v>
      </c>
      <c r="F143" s="45">
        <v>0</v>
      </c>
      <c r="G143" s="45">
        <v>0</v>
      </c>
      <c r="H143" s="45">
        <v>0</v>
      </c>
      <c r="I143" s="45">
        <v>0</v>
      </c>
      <c r="J143" s="45">
        <v>0</v>
      </c>
      <c r="K143" s="45">
        <v>0</v>
      </c>
      <c r="L143" s="45">
        <v>0</v>
      </c>
      <c r="M143" s="45">
        <v>5.0212058175029384E-2</v>
      </c>
      <c r="N143" s="45">
        <v>1.0251620048948418E-2</v>
      </c>
      <c r="O143" s="45">
        <v>0</v>
      </c>
      <c r="P143" s="45">
        <v>7.3545277552383714E-4</v>
      </c>
      <c r="Q143" s="45">
        <v>0</v>
      </c>
      <c r="R143" s="45">
        <v>0.31753932421988651</v>
      </c>
      <c r="S143" s="45">
        <v>0.3787384552193771</v>
      </c>
    </row>
    <row r="144" spans="1:19">
      <c r="A144" s="88" t="s">
        <v>284</v>
      </c>
      <c r="B144" s="69" t="s">
        <v>184</v>
      </c>
      <c r="C144" s="45">
        <v>0</v>
      </c>
      <c r="D144" s="45">
        <v>0</v>
      </c>
      <c r="E144" s="45">
        <v>0</v>
      </c>
      <c r="F144" s="45">
        <v>0</v>
      </c>
      <c r="G144" s="45">
        <v>0.89632331379920771</v>
      </c>
      <c r="H144" s="45">
        <v>0</v>
      </c>
      <c r="I144" s="45">
        <v>0</v>
      </c>
      <c r="J144" s="45">
        <v>0</v>
      </c>
      <c r="K144" s="45">
        <v>0</v>
      </c>
      <c r="L144" s="45">
        <v>0</v>
      </c>
      <c r="M144" s="45">
        <v>6.2490375671941933E-3</v>
      </c>
      <c r="N144" s="45">
        <v>0</v>
      </c>
      <c r="O144" s="45">
        <v>0</v>
      </c>
      <c r="P144" s="45">
        <v>0</v>
      </c>
      <c r="Q144" s="45">
        <v>3.8505503988904843E-3</v>
      </c>
      <c r="R144" s="45">
        <v>0.28994221864919467</v>
      </c>
      <c r="S144" s="45">
        <v>1.1963651204144981</v>
      </c>
    </row>
    <row r="145" spans="1:19">
      <c r="A145" s="88" t="s">
        <v>284</v>
      </c>
      <c r="B145" s="69" t="s">
        <v>185</v>
      </c>
      <c r="C145" s="45">
        <v>0</v>
      </c>
      <c r="D145" s="45">
        <v>0</v>
      </c>
      <c r="E145" s="45">
        <v>0</v>
      </c>
      <c r="F145" s="45">
        <v>0</v>
      </c>
      <c r="G145" s="45">
        <v>0</v>
      </c>
      <c r="H145" s="45">
        <v>0</v>
      </c>
      <c r="I145" s="45">
        <v>0</v>
      </c>
      <c r="J145" s="45">
        <v>0</v>
      </c>
      <c r="K145" s="45">
        <v>0</v>
      </c>
      <c r="L145" s="45">
        <v>0</v>
      </c>
      <c r="M145" s="45">
        <v>5.3902124570734955E-3</v>
      </c>
      <c r="N145" s="45">
        <v>3.4778657397727564E-2</v>
      </c>
      <c r="O145" s="45">
        <v>6.4550309114115967E-2</v>
      </c>
      <c r="P145" s="45">
        <v>2.0060856407509986E-3</v>
      </c>
      <c r="Q145" s="45">
        <v>0</v>
      </c>
      <c r="R145" s="45">
        <v>3.1333865234493885E-2</v>
      </c>
      <c r="S145" s="45">
        <v>0.13805912984415158</v>
      </c>
    </row>
    <row r="146" spans="1:19">
      <c r="A146" s="88" t="s">
        <v>284</v>
      </c>
      <c r="B146" s="69" t="s">
        <v>186</v>
      </c>
      <c r="C146" s="45">
        <v>3.2756237985223757E-2</v>
      </c>
      <c r="D146" s="45">
        <v>0</v>
      </c>
      <c r="E146" s="45">
        <v>0</v>
      </c>
      <c r="F146" s="45">
        <v>0</v>
      </c>
      <c r="G146" s="45">
        <v>0</v>
      </c>
      <c r="H146" s="45">
        <v>0</v>
      </c>
      <c r="I146" s="45">
        <v>0</v>
      </c>
      <c r="J146" s="45">
        <v>0</v>
      </c>
      <c r="K146" s="45">
        <v>0</v>
      </c>
      <c r="L146" s="45">
        <v>0.16738717387860369</v>
      </c>
      <c r="M146" s="45">
        <v>1.7827300712545124E-3</v>
      </c>
      <c r="N146" s="45">
        <v>3.2147146522472525E-2</v>
      </c>
      <c r="O146" s="45">
        <v>0</v>
      </c>
      <c r="P146" s="45">
        <v>3.1038190399482191E-3</v>
      </c>
      <c r="Q146" s="45">
        <v>0</v>
      </c>
      <c r="R146" s="45">
        <v>0.35956626667357483</v>
      </c>
      <c r="S146" s="45">
        <v>0.59674337417112611</v>
      </c>
    </row>
    <row r="147" spans="1:19">
      <c r="A147" s="88" t="s">
        <v>284</v>
      </c>
      <c r="B147" s="69" t="s">
        <v>187</v>
      </c>
      <c r="C147" s="45">
        <v>0</v>
      </c>
      <c r="D147" s="45">
        <v>0</v>
      </c>
      <c r="E147" s="45">
        <v>0</v>
      </c>
      <c r="F147" s="45">
        <v>0</v>
      </c>
      <c r="G147" s="45">
        <v>0.7567754513169227</v>
      </c>
      <c r="H147" s="45">
        <v>0</v>
      </c>
      <c r="I147" s="45">
        <v>0</v>
      </c>
      <c r="J147" s="45">
        <v>0</v>
      </c>
      <c r="K147" s="45">
        <v>0</v>
      </c>
      <c r="L147" s="45">
        <v>0</v>
      </c>
      <c r="M147" s="45">
        <v>0</v>
      </c>
      <c r="N147" s="45">
        <v>0</v>
      </c>
      <c r="O147" s="45">
        <v>0</v>
      </c>
      <c r="P147" s="45">
        <v>2.944077273371537E-3</v>
      </c>
      <c r="Q147" s="45">
        <v>2.0560830830078369E-3</v>
      </c>
      <c r="R147" s="45">
        <v>0.12045028864935858</v>
      </c>
      <c r="S147" s="45">
        <v>0.8822259003226236</v>
      </c>
    </row>
    <row r="148" spans="1:19">
      <c r="A148" s="88" t="s">
        <v>284</v>
      </c>
      <c r="B148" s="69" t="s">
        <v>188</v>
      </c>
      <c r="C148" s="45">
        <v>0</v>
      </c>
      <c r="D148" s="45">
        <v>0</v>
      </c>
      <c r="E148" s="45">
        <v>0</v>
      </c>
      <c r="F148" s="45">
        <v>0</v>
      </c>
      <c r="G148" s="45">
        <v>0</v>
      </c>
      <c r="H148" s="45">
        <v>0</v>
      </c>
      <c r="I148" s="45">
        <v>0</v>
      </c>
      <c r="J148" s="45">
        <v>0</v>
      </c>
      <c r="K148" s="45">
        <v>0</v>
      </c>
      <c r="L148" s="45">
        <v>0</v>
      </c>
      <c r="M148" s="45">
        <v>1.0739485016193484E-3</v>
      </c>
      <c r="N148" s="45">
        <v>0</v>
      </c>
      <c r="O148" s="45">
        <v>2.2351435802030473E-3</v>
      </c>
      <c r="P148" s="45">
        <v>0</v>
      </c>
      <c r="Q148" s="45">
        <v>0</v>
      </c>
      <c r="R148" s="45">
        <v>6.8169184730990651E-3</v>
      </c>
      <c r="S148" s="45">
        <v>1.0126010554927234E-2</v>
      </c>
    </row>
    <row r="149" spans="1:19">
      <c r="A149" s="88" t="s">
        <v>284</v>
      </c>
      <c r="B149" s="69" t="s">
        <v>189</v>
      </c>
      <c r="C149" s="45">
        <v>0</v>
      </c>
      <c r="D149" s="45">
        <v>0</v>
      </c>
      <c r="E149" s="45">
        <v>0</v>
      </c>
      <c r="F149" s="45">
        <v>0</v>
      </c>
      <c r="G149" s="45">
        <v>0</v>
      </c>
      <c r="H149" s="45">
        <v>0</v>
      </c>
      <c r="I149" s="45">
        <v>0</v>
      </c>
      <c r="J149" s="45">
        <v>0</v>
      </c>
      <c r="K149" s="45">
        <v>0</v>
      </c>
      <c r="L149" s="45">
        <v>0</v>
      </c>
      <c r="M149" s="45">
        <v>1.0525113250086093E-2</v>
      </c>
      <c r="N149" s="45">
        <v>0</v>
      </c>
      <c r="O149" s="45">
        <v>0</v>
      </c>
      <c r="P149" s="45">
        <v>0</v>
      </c>
      <c r="Q149" s="45">
        <v>0</v>
      </c>
      <c r="R149" s="45">
        <v>0.72802631788628958</v>
      </c>
      <c r="S149" s="45">
        <v>0.73855143113638633</v>
      </c>
    </row>
    <row r="150" spans="1:19">
      <c r="A150" s="88" t="s">
        <v>284</v>
      </c>
      <c r="B150" s="69" t="s">
        <v>190</v>
      </c>
      <c r="C150" s="45">
        <v>0</v>
      </c>
      <c r="D150" s="45">
        <v>0</v>
      </c>
      <c r="E150" s="45">
        <v>0</v>
      </c>
      <c r="F150" s="45">
        <v>0</v>
      </c>
      <c r="G150" s="45">
        <v>0</v>
      </c>
      <c r="H150" s="45">
        <v>0</v>
      </c>
      <c r="I150" s="45">
        <v>0</v>
      </c>
      <c r="J150" s="45">
        <v>0</v>
      </c>
      <c r="K150" s="45">
        <v>0</v>
      </c>
      <c r="L150" s="45">
        <v>9.2556537430254604E-2</v>
      </c>
      <c r="M150" s="45">
        <v>0</v>
      </c>
      <c r="N150" s="45">
        <v>3.4370650068551889E-2</v>
      </c>
      <c r="O150" s="45">
        <v>1.249851246125977E-3</v>
      </c>
      <c r="P150" s="45">
        <v>0</v>
      </c>
      <c r="Q150" s="45">
        <v>0</v>
      </c>
      <c r="R150" s="45">
        <v>0</v>
      </c>
      <c r="S150" s="45">
        <v>0.12817703874492281</v>
      </c>
    </row>
    <row r="151" spans="1:19">
      <c r="A151" s="88" t="s">
        <v>284</v>
      </c>
      <c r="B151" s="69" t="s">
        <v>191</v>
      </c>
      <c r="C151" s="45">
        <v>0</v>
      </c>
      <c r="D151" s="45">
        <v>0</v>
      </c>
      <c r="E151" s="45">
        <v>0</v>
      </c>
      <c r="F151" s="45">
        <v>0</v>
      </c>
      <c r="G151" s="45">
        <v>0</v>
      </c>
      <c r="H151" s="45">
        <v>0</v>
      </c>
      <c r="I151" s="45">
        <v>0</v>
      </c>
      <c r="J151" s="45">
        <v>0</v>
      </c>
      <c r="K151" s="45">
        <v>0</v>
      </c>
      <c r="L151" s="45">
        <v>0</v>
      </c>
      <c r="M151" s="45">
        <v>0</v>
      </c>
      <c r="N151" s="45">
        <v>0</v>
      </c>
      <c r="O151" s="45">
        <v>0</v>
      </c>
      <c r="P151" s="45">
        <v>0</v>
      </c>
      <c r="Q151" s="45">
        <v>0</v>
      </c>
      <c r="R151" s="45">
        <v>2.6443332433530031E-3</v>
      </c>
      <c r="S151" s="45">
        <v>2.6443332433530031E-3</v>
      </c>
    </row>
    <row r="152" spans="1:19">
      <c r="A152" s="88" t="s">
        <v>284</v>
      </c>
      <c r="B152" s="69" t="s">
        <v>192</v>
      </c>
      <c r="C152" s="45">
        <v>0</v>
      </c>
      <c r="D152" s="45">
        <v>0</v>
      </c>
      <c r="E152" s="45">
        <v>0</v>
      </c>
      <c r="F152" s="45">
        <v>0</v>
      </c>
      <c r="G152" s="45">
        <v>0</v>
      </c>
      <c r="H152" s="45">
        <v>0</v>
      </c>
      <c r="I152" s="45">
        <v>0</v>
      </c>
      <c r="J152" s="45">
        <v>0</v>
      </c>
      <c r="K152" s="45">
        <v>0</v>
      </c>
      <c r="L152" s="45">
        <v>0</v>
      </c>
      <c r="M152" s="45">
        <v>0</v>
      </c>
      <c r="N152" s="45">
        <v>8.7579857907704728E-2</v>
      </c>
      <c r="O152" s="45">
        <v>0</v>
      </c>
      <c r="P152" s="45">
        <v>3.769154934028629E-3</v>
      </c>
      <c r="Q152" s="45">
        <v>0</v>
      </c>
      <c r="R152" s="45">
        <v>0.25095386010717391</v>
      </c>
      <c r="S152" s="45">
        <v>0.34230287294892037</v>
      </c>
    </row>
    <row r="153" spans="1:19">
      <c r="A153" s="88" t="s">
        <v>284</v>
      </c>
      <c r="B153" s="69" t="s">
        <v>193</v>
      </c>
      <c r="C153" s="45">
        <v>0</v>
      </c>
      <c r="D153" s="45">
        <v>0</v>
      </c>
      <c r="E153" s="45">
        <v>0</v>
      </c>
      <c r="F153" s="45">
        <v>0</v>
      </c>
      <c r="G153" s="45">
        <v>0</v>
      </c>
      <c r="H153" s="45">
        <v>0</v>
      </c>
      <c r="I153" s="45">
        <v>0</v>
      </c>
      <c r="J153" s="45">
        <v>0</v>
      </c>
      <c r="K153" s="45">
        <v>6.7303087038656506E-3</v>
      </c>
      <c r="L153" s="45">
        <v>0</v>
      </c>
      <c r="M153" s="45">
        <v>1.483206199548448E-4</v>
      </c>
      <c r="N153" s="45">
        <v>0.118391602983694</v>
      </c>
      <c r="O153" s="45">
        <v>2.0584575057731591E-3</v>
      </c>
      <c r="P153" s="45">
        <v>0</v>
      </c>
      <c r="Q153" s="45">
        <v>0</v>
      </c>
      <c r="R153" s="45">
        <v>0</v>
      </c>
      <c r="S153" s="45">
        <v>0.12732868981328238</v>
      </c>
    </row>
    <row r="154" spans="1:19">
      <c r="A154" s="88" t="s">
        <v>284</v>
      </c>
      <c r="B154" s="69" t="s">
        <v>194</v>
      </c>
      <c r="C154" s="45">
        <v>0</v>
      </c>
      <c r="D154" s="45">
        <v>0</v>
      </c>
      <c r="E154" s="45">
        <v>0</v>
      </c>
      <c r="F154" s="45">
        <v>0</v>
      </c>
      <c r="G154" s="45">
        <v>0</v>
      </c>
      <c r="H154" s="45">
        <v>0</v>
      </c>
      <c r="I154" s="45">
        <v>0</v>
      </c>
      <c r="J154" s="45">
        <v>0</v>
      </c>
      <c r="K154" s="45">
        <v>0</v>
      </c>
      <c r="L154" s="45">
        <v>0</v>
      </c>
      <c r="M154" s="45">
        <v>6.4337154517826178E-3</v>
      </c>
      <c r="N154" s="45">
        <v>0</v>
      </c>
      <c r="O154" s="45">
        <v>0</v>
      </c>
      <c r="P154" s="45">
        <v>0</v>
      </c>
      <c r="Q154" s="45">
        <v>0</v>
      </c>
      <c r="R154" s="45">
        <v>0</v>
      </c>
      <c r="S154" s="45">
        <v>6.4337154517488671E-3</v>
      </c>
    </row>
    <row r="155" spans="1:19">
      <c r="A155" s="88" t="s">
        <v>284</v>
      </c>
      <c r="B155" s="69" t="s">
        <v>195</v>
      </c>
      <c r="C155" s="45">
        <v>0</v>
      </c>
      <c r="D155" s="45">
        <v>0</v>
      </c>
      <c r="E155" s="45">
        <v>0</v>
      </c>
      <c r="F155" s="45">
        <v>0</v>
      </c>
      <c r="G155" s="45">
        <v>0</v>
      </c>
      <c r="H155" s="45">
        <v>0</v>
      </c>
      <c r="I155" s="45">
        <v>0</v>
      </c>
      <c r="J155" s="45">
        <v>0</v>
      </c>
      <c r="K155" s="45">
        <v>0</v>
      </c>
      <c r="L155" s="45">
        <v>0</v>
      </c>
      <c r="M155" s="45">
        <v>3.4685320074076209E-2</v>
      </c>
      <c r="N155" s="45">
        <v>4.5549075070088207E-3</v>
      </c>
      <c r="O155" s="45">
        <v>0</v>
      </c>
      <c r="P155" s="45">
        <v>5.5829527070697105E-3</v>
      </c>
      <c r="Q155" s="45">
        <v>0</v>
      </c>
      <c r="R155" s="45">
        <v>6.3062975835649127E-2</v>
      </c>
      <c r="S155" s="45">
        <v>0.10788615612381136</v>
      </c>
    </row>
    <row r="156" spans="1:19">
      <c r="A156" s="88" t="s">
        <v>284</v>
      </c>
      <c r="B156" s="69" t="s">
        <v>196</v>
      </c>
      <c r="C156" s="45">
        <v>0</v>
      </c>
      <c r="D156" s="45">
        <v>0</v>
      </c>
      <c r="E156" s="45">
        <v>0</v>
      </c>
      <c r="F156" s="45">
        <v>0</v>
      </c>
      <c r="G156" s="45">
        <v>0</v>
      </c>
      <c r="H156" s="45">
        <v>0</v>
      </c>
      <c r="I156" s="45">
        <v>0</v>
      </c>
      <c r="J156" s="45">
        <v>0</v>
      </c>
      <c r="K156" s="45">
        <v>0</v>
      </c>
      <c r="L156" s="45">
        <v>0</v>
      </c>
      <c r="M156" s="45">
        <v>0</v>
      </c>
      <c r="N156" s="45">
        <v>0</v>
      </c>
      <c r="O156" s="45">
        <v>0</v>
      </c>
      <c r="P156" s="45">
        <v>5.4778574031309479E-3</v>
      </c>
      <c r="Q156" s="45">
        <v>1.8746811682997244E-3</v>
      </c>
      <c r="R156" s="45">
        <v>0</v>
      </c>
      <c r="S156" s="45">
        <v>7.3525385714390268E-3</v>
      </c>
    </row>
    <row r="157" spans="1:19">
      <c r="A157" s="88" t="s">
        <v>284</v>
      </c>
      <c r="B157" s="69" t="s">
        <v>197</v>
      </c>
      <c r="C157" s="45">
        <v>0</v>
      </c>
      <c r="D157" s="45">
        <v>0</v>
      </c>
      <c r="E157" s="45">
        <v>0</v>
      </c>
      <c r="F157" s="45">
        <v>0</v>
      </c>
      <c r="G157" s="45">
        <v>0</v>
      </c>
      <c r="H157" s="45">
        <v>0</v>
      </c>
      <c r="I157" s="45">
        <v>0</v>
      </c>
      <c r="J157" s="45">
        <v>0</v>
      </c>
      <c r="K157" s="45">
        <v>0</v>
      </c>
      <c r="L157" s="45">
        <v>0</v>
      </c>
      <c r="M157" s="45">
        <v>4.2390006738642683E-2</v>
      </c>
      <c r="N157" s="45">
        <v>8.2505260181902074E-3</v>
      </c>
      <c r="O157" s="45">
        <v>0</v>
      </c>
      <c r="P157" s="45">
        <v>1.9329338704507371E-3</v>
      </c>
      <c r="Q157" s="45">
        <v>0</v>
      </c>
      <c r="R157" s="45">
        <v>0</v>
      </c>
      <c r="S157" s="45">
        <v>5.2573466627279686E-2</v>
      </c>
    </row>
    <row r="158" spans="1:19">
      <c r="A158" s="88" t="s">
        <v>284</v>
      </c>
      <c r="B158" s="69" t="s">
        <v>198</v>
      </c>
      <c r="C158" s="45">
        <v>0</v>
      </c>
      <c r="D158" s="45">
        <v>0</v>
      </c>
      <c r="E158" s="45">
        <v>0</v>
      </c>
      <c r="F158" s="45">
        <v>0</v>
      </c>
      <c r="G158" s="45">
        <v>0</v>
      </c>
      <c r="H158" s="45">
        <v>0</v>
      </c>
      <c r="I158" s="45">
        <v>0</v>
      </c>
      <c r="J158" s="45">
        <v>0</v>
      </c>
      <c r="K158" s="45">
        <v>0</v>
      </c>
      <c r="L158" s="45">
        <v>0</v>
      </c>
      <c r="M158" s="45">
        <v>0</v>
      </c>
      <c r="N158" s="45">
        <v>0</v>
      </c>
      <c r="O158" s="45">
        <v>0</v>
      </c>
      <c r="P158" s="45">
        <v>7.5384572266591343E-3</v>
      </c>
      <c r="Q158" s="45">
        <v>0</v>
      </c>
      <c r="R158" s="45">
        <v>0.60756451520043697</v>
      </c>
      <c r="S158" s="45">
        <v>0.61510297242708134</v>
      </c>
    </row>
    <row r="159" spans="1:19">
      <c r="A159" s="88" t="s">
        <v>284</v>
      </c>
      <c r="B159" s="69" t="s">
        <v>199</v>
      </c>
      <c r="C159" s="45">
        <v>0</v>
      </c>
      <c r="D159" s="45">
        <v>0</v>
      </c>
      <c r="E159" s="45">
        <v>0</v>
      </c>
      <c r="F159" s="45">
        <v>0</v>
      </c>
      <c r="G159" s="45">
        <v>0</v>
      </c>
      <c r="H159" s="45">
        <v>0</v>
      </c>
      <c r="I159" s="45">
        <v>0</v>
      </c>
      <c r="J159" s="45">
        <v>0</v>
      </c>
      <c r="K159" s="45">
        <v>0</v>
      </c>
      <c r="L159" s="45">
        <v>0</v>
      </c>
      <c r="M159" s="45">
        <v>0</v>
      </c>
      <c r="N159" s="45">
        <v>0</v>
      </c>
      <c r="O159" s="45">
        <v>0</v>
      </c>
      <c r="P159" s="45">
        <v>0</v>
      </c>
      <c r="Q159" s="45">
        <v>0</v>
      </c>
      <c r="R159" s="45">
        <v>0</v>
      </c>
      <c r="S159" s="45">
        <v>0</v>
      </c>
    </row>
    <row r="160" spans="1:19">
      <c r="A160" s="88" t="s">
        <v>284</v>
      </c>
      <c r="B160" s="69" t="s">
        <v>200</v>
      </c>
      <c r="C160" s="45">
        <v>0</v>
      </c>
      <c r="D160" s="45">
        <v>0</v>
      </c>
      <c r="E160" s="45">
        <v>0</v>
      </c>
      <c r="F160" s="45">
        <v>0</v>
      </c>
      <c r="G160" s="45">
        <v>0</v>
      </c>
      <c r="H160" s="45">
        <v>0</v>
      </c>
      <c r="I160" s="45">
        <v>2.5034095679764778E-2</v>
      </c>
      <c r="J160" s="45">
        <v>0</v>
      </c>
      <c r="K160" s="45">
        <v>0</v>
      </c>
      <c r="L160" s="45">
        <v>0</v>
      </c>
      <c r="M160" s="45">
        <v>2.663293556528501E-4</v>
      </c>
      <c r="N160" s="45">
        <v>0</v>
      </c>
      <c r="O160" s="45">
        <v>0</v>
      </c>
      <c r="P160" s="45">
        <v>6.6287492835442885E-3</v>
      </c>
      <c r="Q160" s="45">
        <v>0</v>
      </c>
      <c r="R160" s="45">
        <v>0.56788141488362953</v>
      </c>
      <c r="S160" s="45">
        <v>0.59981058920263308</v>
      </c>
    </row>
    <row r="161" spans="1:19">
      <c r="A161" s="88" t="s">
        <v>284</v>
      </c>
      <c r="B161" s="69" t="s">
        <v>201</v>
      </c>
      <c r="C161" s="45">
        <v>4.1553751426164687E-2</v>
      </c>
      <c r="D161" s="45">
        <v>4.6821670309816099E-2</v>
      </c>
      <c r="E161" s="45">
        <v>0</v>
      </c>
      <c r="F161" s="45">
        <v>4.91735828867143</v>
      </c>
      <c r="G161" s="45">
        <v>0.78785629573728855</v>
      </c>
      <c r="H161" s="45">
        <v>0</v>
      </c>
      <c r="I161" s="45">
        <v>0</v>
      </c>
      <c r="J161" s="45">
        <v>1.5192893358485157E-2</v>
      </c>
      <c r="K161" s="45">
        <v>2.501748550630617E-2</v>
      </c>
      <c r="L161" s="45">
        <v>0.24744328148915873</v>
      </c>
      <c r="M161" s="45">
        <v>6.7778218935278467E-2</v>
      </c>
      <c r="N161" s="45">
        <v>0.26698473220990326</v>
      </c>
      <c r="O161" s="45">
        <v>2.086659141309255E-2</v>
      </c>
      <c r="P161" s="45">
        <v>2.7859606894190869E-2</v>
      </c>
      <c r="Q161" s="45">
        <v>2.0736697343219423E-2</v>
      </c>
      <c r="R161" s="45">
        <v>2.4767180962979367</v>
      </c>
      <c r="S161" s="45">
        <v>8.962187609592263</v>
      </c>
    </row>
    <row r="162" spans="1:19">
      <c r="A162" s="88" t="s">
        <v>284</v>
      </c>
      <c r="B162" s="69" t="s">
        <v>202</v>
      </c>
      <c r="C162" s="45">
        <v>3.7592866374312806E-2</v>
      </c>
      <c r="D162" s="45">
        <v>4.017267327401175E-2</v>
      </c>
      <c r="E162" s="45">
        <v>0</v>
      </c>
      <c r="F162" s="45">
        <v>0.32932227690176319</v>
      </c>
      <c r="G162" s="45">
        <v>5.2486571881130821</v>
      </c>
      <c r="H162" s="45">
        <v>0</v>
      </c>
      <c r="I162" s="45">
        <v>0</v>
      </c>
      <c r="J162" s="45">
        <v>3.7790332410856525E-3</v>
      </c>
      <c r="K162" s="45">
        <v>5.3048463083212871E-3</v>
      </c>
      <c r="L162" s="45">
        <v>0.10366154175877229</v>
      </c>
      <c r="M162" s="45">
        <v>4.4964392848191537E-2</v>
      </c>
      <c r="N162" s="45">
        <v>0.14425092230844605</v>
      </c>
      <c r="O162" s="45">
        <v>1.9444101873930753E-2</v>
      </c>
      <c r="P162" s="45">
        <v>3.3839694804030929E-2</v>
      </c>
      <c r="Q162" s="45">
        <v>1.0005732146280061E-2</v>
      </c>
      <c r="R162" s="45">
        <v>0.78451255536609921</v>
      </c>
      <c r="S162" s="45">
        <v>6.8055078253183581</v>
      </c>
    </row>
    <row r="163" spans="1:19">
      <c r="A163" s="88" t="s">
        <v>284</v>
      </c>
      <c r="B163" s="69" t="s">
        <v>203</v>
      </c>
      <c r="C163" s="45">
        <v>0</v>
      </c>
      <c r="D163" s="45">
        <v>1.8225562417966579E-2</v>
      </c>
      <c r="E163" s="45">
        <v>0</v>
      </c>
      <c r="F163" s="45">
        <v>0.5003407887183613</v>
      </c>
      <c r="G163" s="45">
        <v>4.8485303413494343</v>
      </c>
      <c r="H163" s="45">
        <v>0.28282843872030128</v>
      </c>
      <c r="I163" s="45">
        <v>0</v>
      </c>
      <c r="J163" s="45">
        <v>1.0832083385521885E-3</v>
      </c>
      <c r="K163" s="45">
        <v>1.9209644276695803E-2</v>
      </c>
      <c r="L163" s="45">
        <v>0</v>
      </c>
      <c r="M163" s="45">
        <v>1.9160716724708315E-2</v>
      </c>
      <c r="N163" s="45">
        <v>9.2067123355207059E-2</v>
      </c>
      <c r="O163" s="45">
        <v>3.4616375138593503E-2</v>
      </c>
      <c r="P163" s="45">
        <v>1.1091603720997267E-2</v>
      </c>
      <c r="Q163" s="45">
        <v>7.4718648456520431E-3</v>
      </c>
      <c r="R163" s="45">
        <v>0.29931551371844023</v>
      </c>
      <c r="S163" s="45">
        <v>6.1339411813248432</v>
      </c>
    </row>
    <row r="164" spans="1:19">
      <c r="A164" s="88" t="s">
        <v>284</v>
      </c>
      <c r="B164" s="69" t="s">
        <v>204</v>
      </c>
      <c r="C164" s="45">
        <v>0</v>
      </c>
      <c r="D164" s="45">
        <v>3.4019789041072279E-2</v>
      </c>
      <c r="E164" s="45">
        <v>0</v>
      </c>
      <c r="F164" s="45">
        <v>0.32932227690177029</v>
      </c>
      <c r="G164" s="45">
        <v>0</v>
      </c>
      <c r="H164" s="45">
        <v>0</v>
      </c>
      <c r="I164" s="45">
        <v>0</v>
      </c>
      <c r="J164" s="45">
        <v>2.7236575054733203E-3</v>
      </c>
      <c r="K164" s="45">
        <v>0</v>
      </c>
      <c r="L164" s="45">
        <v>8.0907345665699459E-3</v>
      </c>
      <c r="M164" s="45">
        <v>8.5294054264615227E-3</v>
      </c>
      <c r="N164" s="45">
        <v>4.2278218203549045E-2</v>
      </c>
      <c r="O164" s="45">
        <v>0</v>
      </c>
      <c r="P164" s="45">
        <v>1.0408288192707227E-2</v>
      </c>
      <c r="Q164" s="45">
        <v>0</v>
      </c>
      <c r="R164" s="45">
        <v>0.27921791656915218</v>
      </c>
      <c r="S164" s="45">
        <v>0.71459028640677502</v>
      </c>
    </row>
    <row r="165" spans="1:19">
      <c r="A165" s="88" t="s">
        <v>284</v>
      </c>
      <c r="B165" s="69" t="s">
        <v>205</v>
      </c>
      <c r="C165" s="45">
        <v>0</v>
      </c>
      <c r="D165" s="45">
        <v>4.7064612480738788E-2</v>
      </c>
      <c r="E165" s="45">
        <v>0</v>
      </c>
      <c r="F165" s="45">
        <v>0</v>
      </c>
      <c r="G165" s="45">
        <v>0</v>
      </c>
      <c r="H165" s="45">
        <v>0.22303408246540357</v>
      </c>
      <c r="I165" s="45">
        <v>0</v>
      </c>
      <c r="J165" s="45">
        <v>1.1734923195286656E-3</v>
      </c>
      <c r="K165" s="45">
        <v>0</v>
      </c>
      <c r="L165" s="45">
        <v>0</v>
      </c>
      <c r="M165" s="45">
        <v>2.0495031858676072E-3</v>
      </c>
      <c r="N165" s="45">
        <v>3.0780876951837399E-2</v>
      </c>
      <c r="O165" s="45">
        <v>2.8958862503423388E-2</v>
      </c>
      <c r="P165" s="45">
        <v>5.9841062211204998E-3</v>
      </c>
      <c r="Q165" s="45">
        <v>3.8024419101293228E-3</v>
      </c>
      <c r="R165" s="45">
        <v>0</v>
      </c>
      <c r="S165" s="45">
        <v>0.34284797803809397</v>
      </c>
    </row>
    <row r="166" spans="1:19">
      <c r="A166" s="88" t="s">
        <v>284</v>
      </c>
      <c r="B166" s="69" t="s">
        <v>206</v>
      </c>
      <c r="C166" s="45">
        <v>0</v>
      </c>
      <c r="D166" s="45">
        <v>0</v>
      </c>
      <c r="E166" s="45">
        <v>0</v>
      </c>
      <c r="F166" s="45">
        <v>0.28946333992557527</v>
      </c>
      <c r="G166" s="45">
        <v>0</v>
      </c>
      <c r="H166" s="45">
        <v>0</v>
      </c>
      <c r="I166" s="45">
        <v>0</v>
      </c>
      <c r="J166" s="45">
        <v>0</v>
      </c>
      <c r="K166" s="45">
        <v>0</v>
      </c>
      <c r="L166" s="45">
        <v>0</v>
      </c>
      <c r="M166" s="45">
        <v>2.6352430847669694E-2</v>
      </c>
      <c r="N166" s="45">
        <v>0</v>
      </c>
      <c r="O166" s="45">
        <v>0</v>
      </c>
      <c r="P166" s="45">
        <v>7.3534539294355383E-3</v>
      </c>
      <c r="Q166" s="45">
        <v>0</v>
      </c>
      <c r="R166" s="45">
        <v>2.8215564386442793E-2</v>
      </c>
      <c r="S166" s="45">
        <v>0.35138478908908155</v>
      </c>
    </row>
    <row r="167" spans="1:19">
      <c r="A167" s="88" t="s">
        <v>284</v>
      </c>
      <c r="B167" s="69" t="s">
        <v>207</v>
      </c>
      <c r="C167" s="45">
        <v>0</v>
      </c>
      <c r="D167" s="45">
        <v>0</v>
      </c>
      <c r="E167" s="45">
        <v>0</v>
      </c>
      <c r="F167" s="45">
        <v>0</v>
      </c>
      <c r="G167" s="45">
        <v>0</v>
      </c>
      <c r="H167" s="45">
        <v>7.0679386219637763E-2</v>
      </c>
      <c r="I167" s="45">
        <v>0</v>
      </c>
      <c r="J167" s="45">
        <v>0</v>
      </c>
      <c r="K167" s="45">
        <v>0</v>
      </c>
      <c r="L167" s="45">
        <v>0</v>
      </c>
      <c r="M167" s="45">
        <v>4.0129253740417425E-5</v>
      </c>
      <c r="N167" s="45">
        <v>0</v>
      </c>
      <c r="O167" s="45">
        <v>2.6415571285173134E-2</v>
      </c>
      <c r="P167" s="45">
        <v>1.8552559593884022E-3</v>
      </c>
      <c r="Q167" s="45">
        <v>0</v>
      </c>
      <c r="R167" s="45">
        <v>6.5153095324859578E-2</v>
      </c>
      <c r="S167" s="45">
        <v>0.16414343804285636</v>
      </c>
    </row>
    <row r="168" spans="1:19">
      <c r="A168" s="88" t="s">
        <v>284</v>
      </c>
      <c r="B168" s="69" t="s">
        <v>208</v>
      </c>
      <c r="C168" s="45">
        <v>0</v>
      </c>
      <c r="D168" s="45">
        <v>0</v>
      </c>
      <c r="E168" s="45">
        <v>0</v>
      </c>
      <c r="F168" s="45">
        <v>0</v>
      </c>
      <c r="G168" s="45">
        <v>0.45127194109530677</v>
      </c>
      <c r="H168" s="45">
        <v>1.5114445714058178E-2</v>
      </c>
      <c r="I168" s="45">
        <v>0</v>
      </c>
      <c r="J168" s="45">
        <v>4.5667012831016318E-3</v>
      </c>
      <c r="K168" s="45">
        <v>0</v>
      </c>
      <c r="L168" s="45">
        <v>0</v>
      </c>
      <c r="M168" s="45">
        <v>1.3179697663536771E-3</v>
      </c>
      <c r="N168" s="45">
        <v>0</v>
      </c>
      <c r="O168" s="45">
        <v>0</v>
      </c>
      <c r="P168" s="45">
        <v>1.5115892808381659E-4</v>
      </c>
      <c r="Q168" s="45">
        <v>0</v>
      </c>
      <c r="R168" s="45">
        <v>7.783774611951344E-2</v>
      </c>
      <c r="S168" s="45">
        <v>0.55025996290635248</v>
      </c>
    </row>
    <row r="169" spans="1:19">
      <c r="A169" s="88" t="s">
        <v>284</v>
      </c>
      <c r="B169" s="69" t="s">
        <v>209</v>
      </c>
      <c r="C169" s="45">
        <v>0</v>
      </c>
      <c r="D169" s="45">
        <v>0</v>
      </c>
      <c r="E169" s="45">
        <v>0</v>
      </c>
      <c r="F169" s="45">
        <v>0</v>
      </c>
      <c r="G169" s="45">
        <v>0</v>
      </c>
      <c r="H169" s="45">
        <v>0</v>
      </c>
      <c r="I169" s="45">
        <v>0</v>
      </c>
      <c r="J169" s="45">
        <v>1.9314220329334775E-3</v>
      </c>
      <c r="K169" s="45">
        <v>0</v>
      </c>
      <c r="L169" s="45">
        <v>1.0365825140039142E-2</v>
      </c>
      <c r="M169" s="45">
        <v>8.9193034222212475E-4</v>
      </c>
      <c r="N169" s="45">
        <v>1.6039397570111191E-4</v>
      </c>
      <c r="O169" s="45">
        <v>0</v>
      </c>
      <c r="P169" s="45">
        <v>0</v>
      </c>
      <c r="Q169" s="45">
        <v>0</v>
      </c>
      <c r="R169" s="45">
        <v>8.5469294682994246E-2</v>
      </c>
      <c r="S169" s="45">
        <v>9.8818866173928654E-2</v>
      </c>
    </row>
    <row r="170" spans="1:19">
      <c r="A170" s="88" t="s">
        <v>284</v>
      </c>
      <c r="B170" s="69" t="s">
        <v>210</v>
      </c>
      <c r="C170" s="45">
        <v>0</v>
      </c>
      <c r="D170" s="45">
        <v>0</v>
      </c>
      <c r="E170" s="45">
        <v>0</v>
      </c>
      <c r="F170" s="45">
        <v>0</v>
      </c>
      <c r="G170" s="45">
        <v>0</v>
      </c>
      <c r="H170" s="45">
        <v>0</v>
      </c>
      <c r="I170" s="45">
        <v>0</v>
      </c>
      <c r="J170" s="45">
        <v>8.7763895183997354E-3</v>
      </c>
      <c r="K170" s="45">
        <v>0</v>
      </c>
      <c r="L170" s="45">
        <v>0</v>
      </c>
      <c r="M170" s="45">
        <v>2.2862395869793772E-6</v>
      </c>
      <c r="N170" s="45">
        <v>0</v>
      </c>
      <c r="O170" s="45">
        <v>0</v>
      </c>
      <c r="P170" s="45">
        <v>5.9285711169763111E-3</v>
      </c>
      <c r="Q170" s="45">
        <v>0</v>
      </c>
      <c r="R170" s="45">
        <v>1.357870967254371E-3</v>
      </c>
      <c r="S170" s="45">
        <v>1.6065117842231302E-2</v>
      </c>
    </row>
    <row r="171" spans="1:19">
      <c r="A171" s="88" t="s">
        <v>284</v>
      </c>
      <c r="B171" s="69" t="s">
        <v>211</v>
      </c>
      <c r="C171" s="45">
        <v>0</v>
      </c>
      <c r="D171" s="45">
        <v>0</v>
      </c>
      <c r="E171" s="45">
        <v>0</v>
      </c>
      <c r="F171" s="45">
        <v>0.17461546787454552</v>
      </c>
      <c r="G171" s="45">
        <v>0</v>
      </c>
      <c r="H171" s="45">
        <v>0</v>
      </c>
      <c r="I171" s="45">
        <v>0</v>
      </c>
      <c r="J171" s="45">
        <v>0</v>
      </c>
      <c r="K171" s="45">
        <v>0</v>
      </c>
      <c r="L171" s="45">
        <v>0</v>
      </c>
      <c r="M171" s="45">
        <v>0</v>
      </c>
      <c r="N171" s="45">
        <v>0</v>
      </c>
      <c r="O171" s="45">
        <v>0</v>
      </c>
      <c r="P171" s="45">
        <v>2.0082383879982402E-4</v>
      </c>
      <c r="Q171" s="45">
        <v>0</v>
      </c>
      <c r="R171" s="45">
        <v>5.5695858070365034E-2</v>
      </c>
      <c r="S171" s="45">
        <v>0.23051214978369217</v>
      </c>
    </row>
    <row r="172" spans="1:19">
      <c r="A172" s="88" t="s">
        <v>284</v>
      </c>
      <c r="B172" s="69" t="s">
        <v>212</v>
      </c>
      <c r="C172" s="45">
        <v>0</v>
      </c>
      <c r="D172" s="45">
        <v>0</v>
      </c>
      <c r="E172" s="45">
        <v>0</v>
      </c>
      <c r="F172" s="45">
        <v>0</v>
      </c>
      <c r="G172" s="45">
        <v>0</v>
      </c>
      <c r="H172" s="45">
        <v>0</v>
      </c>
      <c r="I172" s="45">
        <v>2.7544882565344597E-4</v>
      </c>
      <c r="J172" s="45">
        <v>1.6492411532974399E-3</v>
      </c>
      <c r="K172" s="45">
        <v>0</v>
      </c>
      <c r="L172" s="45">
        <v>0</v>
      </c>
      <c r="M172" s="45">
        <v>1.8681487685459075E-3</v>
      </c>
      <c r="N172" s="45">
        <v>8.3504926943156477E-3</v>
      </c>
      <c r="O172" s="45">
        <v>0</v>
      </c>
      <c r="P172" s="45">
        <v>2.7706826562523545E-4</v>
      </c>
      <c r="Q172" s="45">
        <v>1.4997488195736541E-4</v>
      </c>
      <c r="R172" s="45">
        <v>3.8252773942531348E-2</v>
      </c>
      <c r="S172" s="45">
        <v>5.0823148531918605E-2</v>
      </c>
    </row>
    <row r="173" spans="1:19">
      <c r="A173" s="88" t="s">
        <v>284</v>
      </c>
      <c r="B173" s="69" t="s">
        <v>213</v>
      </c>
      <c r="C173" s="45">
        <v>0</v>
      </c>
      <c r="D173" s="45">
        <v>0</v>
      </c>
      <c r="E173" s="45">
        <v>0</v>
      </c>
      <c r="F173" s="45">
        <v>0</v>
      </c>
      <c r="G173" s="45">
        <v>0</v>
      </c>
      <c r="H173" s="45">
        <v>0</v>
      </c>
      <c r="I173" s="45">
        <v>0</v>
      </c>
      <c r="J173" s="45">
        <v>0</v>
      </c>
      <c r="K173" s="45">
        <v>0</v>
      </c>
      <c r="L173" s="45">
        <v>1.4152387350809814E-2</v>
      </c>
      <c r="M173" s="45">
        <v>8.5693491471694472E-5</v>
      </c>
      <c r="N173" s="45">
        <v>3.0232480355607549E-5</v>
      </c>
      <c r="O173" s="45">
        <v>0</v>
      </c>
      <c r="P173" s="45">
        <v>0</v>
      </c>
      <c r="Q173" s="45">
        <v>0</v>
      </c>
      <c r="R173" s="45">
        <v>5.8356959389982421E-2</v>
      </c>
      <c r="S173" s="45">
        <v>7.2625272712627975E-2</v>
      </c>
    </row>
    <row r="174" spans="1:19">
      <c r="A174" s="88" t="s">
        <v>284</v>
      </c>
      <c r="B174" s="69" t="s">
        <v>214</v>
      </c>
      <c r="C174" s="45">
        <v>0</v>
      </c>
      <c r="D174" s="45">
        <v>0</v>
      </c>
      <c r="E174" s="45">
        <v>0</v>
      </c>
      <c r="F174" s="45">
        <v>0</v>
      </c>
      <c r="G174" s="45">
        <v>0</v>
      </c>
      <c r="H174" s="45">
        <v>0</v>
      </c>
      <c r="I174" s="45">
        <v>5.3036225845648488E-4</v>
      </c>
      <c r="J174" s="45">
        <v>0</v>
      </c>
      <c r="K174" s="45">
        <v>0</v>
      </c>
      <c r="L174" s="45">
        <v>1.158405573486565E-3</v>
      </c>
      <c r="M174" s="45">
        <v>0</v>
      </c>
      <c r="N174" s="45">
        <v>0</v>
      </c>
      <c r="O174" s="45">
        <v>9.0804268748989614E-4</v>
      </c>
      <c r="P174" s="45">
        <v>0</v>
      </c>
      <c r="Q174" s="45">
        <v>0</v>
      </c>
      <c r="R174" s="45">
        <v>2.0941438756423736E-2</v>
      </c>
      <c r="S174" s="45">
        <v>2.3538249275844692E-2</v>
      </c>
    </row>
    <row r="175" spans="1:19">
      <c r="A175" s="88" t="s">
        <v>284</v>
      </c>
      <c r="B175" s="69" t="s">
        <v>215</v>
      </c>
      <c r="C175" s="45">
        <v>0</v>
      </c>
      <c r="D175" s="45">
        <v>0</v>
      </c>
      <c r="E175" s="45">
        <v>0</v>
      </c>
      <c r="F175" s="45">
        <v>0</v>
      </c>
      <c r="G175" s="45">
        <v>0</v>
      </c>
      <c r="H175" s="45">
        <v>0</v>
      </c>
      <c r="I175" s="45">
        <v>0</v>
      </c>
      <c r="J175" s="45">
        <v>0</v>
      </c>
      <c r="K175" s="45">
        <v>0</v>
      </c>
      <c r="L175" s="45">
        <v>0</v>
      </c>
      <c r="M175" s="45">
        <v>0</v>
      </c>
      <c r="N175" s="45">
        <v>0</v>
      </c>
      <c r="O175" s="45">
        <v>0</v>
      </c>
      <c r="P175" s="45">
        <v>0</v>
      </c>
      <c r="Q175" s="45">
        <v>0</v>
      </c>
      <c r="R175" s="45">
        <v>1.476906262354305E-3</v>
      </c>
      <c r="S175" s="45">
        <v>1.4769062623258833E-3</v>
      </c>
    </row>
    <row r="176" spans="1:19">
      <c r="A176" s="88" t="s">
        <v>284</v>
      </c>
      <c r="B176" s="69" t="s">
        <v>216</v>
      </c>
      <c r="C176" s="45">
        <v>1.4582505544122881E-3</v>
      </c>
      <c r="D176" s="45">
        <v>0</v>
      </c>
      <c r="E176" s="45">
        <v>0</v>
      </c>
      <c r="F176" s="45">
        <v>0</v>
      </c>
      <c r="G176" s="45">
        <v>0</v>
      </c>
      <c r="H176" s="45">
        <v>0</v>
      </c>
      <c r="I176" s="45">
        <v>0</v>
      </c>
      <c r="J176" s="45">
        <v>0</v>
      </c>
      <c r="K176" s="45">
        <v>0</v>
      </c>
      <c r="L176" s="45">
        <v>0</v>
      </c>
      <c r="M176" s="45">
        <v>7.0670702021047305E-5</v>
      </c>
      <c r="N176" s="45">
        <v>0</v>
      </c>
      <c r="O176" s="45">
        <v>0</v>
      </c>
      <c r="P176" s="45">
        <v>2.4062432565445935E-3</v>
      </c>
      <c r="Q176" s="45">
        <v>0</v>
      </c>
      <c r="R176" s="45">
        <v>4.0456088356606301E-2</v>
      </c>
      <c r="S176" s="45">
        <v>4.4391252869615982E-2</v>
      </c>
    </row>
    <row r="177" spans="1:19">
      <c r="A177" s="88" t="s">
        <v>284</v>
      </c>
      <c r="B177" s="69" t="s">
        <v>217</v>
      </c>
      <c r="C177" s="45">
        <v>0</v>
      </c>
      <c r="D177" s="45">
        <v>0</v>
      </c>
      <c r="E177" s="45">
        <v>0</v>
      </c>
      <c r="F177" s="45">
        <v>0</v>
      </c>
      <c r="G177" s="45">
        <v>0</v>
      </c>
      <c r="H177" s="45">
        <v>0</v>
      </c>
      <c r="I177" s="45">
        <v>0</v>
      </c>
      <c r="J177" s="45">
        <v>0</v>
      </c>
      <c r="K177" s="45">
        <v>0</v>
      </c>
      <c r="L177" s="45">
        <v>0</v>
      </c>
      <c r="M177" s="45">
        <v>0</v>
      </c>
      <c r="N177" s="45">
        <v>0</v>
      </c>
      <c r="O177" s="45">
        <v>0</v>
      </c>
      <c r="P177" s="45">
        <v>0</v>
      </c>
      <c r="Q177" s="45">
        <v>0</v>
      </c>
      <c r="R177" s="45">
        <v>0</v>
      </c>
      <c r="S177" s="45">
        <v>0</v>
      </c>
    </row>
    <row r="178" spans="1:19">
      <c r="A178" s="88" t="s">
        <v>284</v>
      </c>
      <c r="B178" s="69" t="s">
        <v>218</v>
      </c>
      <c r="C178" s="45">
        <v>0</v>
      </c>
      <c r="D178" s="45">
        <v>0</v>
      </c>
      <c r="E178" s="45">
        <v>0</v>
      </c>
      <c r="F178" s="45">
        <v>0</v>
      </c>
      <c r="G178" s="45">
        <v>0</v>
      </c>
      <c r="H178" s="45">
        <v>0</v>
      </c>
      <c r="I178" s="45">
        <v>0</v>
      </c>
      <c r="J178" s="45">
        <v>0</v>
      </c>
      <c r="K178" s="45">
        <v>0</v>
      </c>
      <c r="L178" s="45">
        <v>0</v>
      </c>
      <c r="M178" s="45">
        <v>1.3145728479102559E-5</v>
      </c>
      <c r="N178" s="45">
        <v>2.1469968386078619E-3</v>
      </c>
      <c r="O178" s="45">
        <v>0</v>
      </c>
      <c r="P178" s="45">
        <v>0</v>
      </c>
      <c r="Q178" s="45">
        <v>0</v>
      </c>
      <c r="R178" s="45">
        <v>0</v>
      </c>
      <c r="S178" s="45">
        <v>2.1601425670780827E-3</v>
      </c>
    </row>
    <row r="179" spans="1:19">
      <c r="A179" s="88" t="s">
        <v>284</v>
      </c>
      <c r="B179" s="69" t="s">
        <v>219</v>
      </c>
      <c r="C179" s="45">
        <v>0</v>
      </c>
      <c r="D179" s="45">
        <v>0</v>
      </c>
      <c r="E179" s="45">
        <v>0</v>
      </c>
      <c r="F179" s="45">
        <v>0</v>
      </c>
      <c r="G179" s="45">
        <v>0.20282788384999861</v>
      </c>
      <c r="H179" s="45">
        <v>9.2997465583373184E-3</v>
      </c>
      <c r="I179" s="45">
        <v>0</v>
      </c>
      <c r="J179" s="45">
        <v>0</v>
      </c>
      <c r="K179" s="45">
        <v>0</v>
      </c>
      <c r="L179" s="45">
        <v>3.1457468180873249E-4</v>
      </c>
      <c r="M179" s="45">
        <v>2.4345354561052801E-3</v>
      </c>
      <c r="N179" s="45">
        <v>9.7844055512892325E-3</v>
      </c>
      <c r="O179" s="45">
        <v>0</v>
      </c>
      <c r="P179" s="45">
        <v>5.5624857155545104E-5</v>
      </c>
      <c r="Q179" s="45">
        <v>0</v>
      </c>
      <c r="R179" s="45">
        <v>8.7819610846452179E-2</v>
      </c>
      <c r="S179" s="45">
        <v>0.31253638180115217</v>
      </c>
    </row>
    <row r="180" spans="1:19">
      <c r="A180" s="88" t="s">
        <v>284</v>
      </c>
      <c r="B180" s="69" t="s">
        <v>220</v>
      </c>
      <c r="C180" s="45">
        <v>4.7406173976582977E-4</v>
      </c>
      <c r="D180" s="45">
        <v>0</v>
      </c>
      <c r="E180" s="45">
        <v>0</v>
      </c>
      <c r="F180" s="45">
        <v>0</v>
      </c>
      <c r="G180" s="45">
        <v>0</v>
      </c>
      <c r="H180" s="45">
        <v>0</v>
      </c>
      <c r="I180" s="45">
        <v>3.7867530221635803E-4</v>
      </c>
      <c r="J180" s="45">
        <v>0</v>
      </c>
      <c r="K180" s="45">
        <v>2.3887507065520341E-4</v>
      </c>
      <c r="L180" s="45">
        <v>0</v>
      </c>
      <c r="M180" s="45">
        <v>0</v>
      </c>
      <c r="N180" s="45">
        <v>1.8461385238310868E-6</v>
      </c>
      <c r="O180" s="45">
        <v>0</v>
      </c>
      <c r="P180" s="45">
        <v>0</v>
      </c>
      <c r="Q180" s="45">
        <v>0</v>
      </c>
      <c r="R180" s="45">
        <v>3.7457105697839665E-2</v>
      </c>
      <c r="S180" s="45">
        <v>3.8550563949002026E-2</v>
      </c>
    </row>
    <row r="181" spans="1:19">
      <c r="A181" s="88" t="s">
        <v>284</v>
      </c>
      <c r="B181" s="69" t="s">
        <v>221</v>
      </c>
      <c r="C181" s="45">
        <v>0</v>
      </c>
      <c r="D181" s="45">
        <v>0</v>
      </c>
      <c r="E181" s="45">
        <v>0</v>
      </c>
      <c r="F181" s="45">
        <v>0</v>
      </c>
      <c r="G181" s="45">
        <v>0</v>
      </c>
      <c r="H181" s="45">
        <v>0</v>
      </c>
      <c r="I181" s="45">
        <v>0</v>
      </c>
      <c r="J181" s="45">
        <v>0</v>
      </c>
      <c r="K181" s="45">
        <v>0</v>
      </c>
      <c r="L181" s="45">
        <v>0</v>
      </c>
      <c r="M181" s="45">
        <v>3.164234514230202E-5</v>
      </c>
      <c r="N181" s="45">
        <v>1.9541975926635757E-3</v>
      </c>
      <c r="O181" s="45">
        <v>0</v>
      </c>
      <c r="P181" s="45">
        <v>9.7190221342580152E-6</v>
      </c>
      <c r="Q181" s="45">
        <v>0</v>
      </c>
      <c r="R181" s="45">
        <v>3.5558676634124708E-2</v>
      </c>
      <c r="S181" s="45">
        <v>3.7554235594058127E-2</v>
      </c>
    </row>
    <row r="182" spans="1:19">
      <c r="A182" s="88" t="s">
        <v>284</v>
      </c>
      <c r="B182" s="69" t="s">
        <v>222</v>
      </c>
      <c r="C182" s="45">
        <v>0</v>
      </c>
      <c r="D182" s="45">
        <v>0</v>
      </c>
      <c r="E182" s="45">
        <v>0</v>
      </c>
      <c r="F182" s="45">
        <v>0</v>
      </c>
      <c r="G182" s="45">
        <v>0</v>
      </c>
      <c r="H182" s="45">
        <v>0</v>
      </c>
      <c r="I182" s="45">
        <v>0</v>
      </c>
      <c r="J182" s="45">
        <v>0</v>
      </c>
      <c r="K182" s="45">
        <v>0</v>
      </c>
      <c r="L182" s="45">
        <v>0</v>
      </c>
      <c r="M182" s="45">
        <v>1.8409781448358586E-4</v>
      </c>
      <c r="N182" s="45">
        <v>3.6390246743955856E-4</v>
      </c>
      <c r="O182" s="45">
        <v>0</v>
      </c>
      <c r="P182" s="45">
        <v>0</v>
      </c>
      <c r="Q182" s="45">
        <v>0</v>
      </c>
      <c r="R182" s="45">
        <v>9.229354606404172E-3</v>
      </c>
      <c r="S182" s="45">
        <v>9.7773548883139938E-3</v>
      </c>
    </row>
    <row r="183" spans="1:19">
      <c r="A183" s="88" t="s">
        <v>284</v>
      </c>
      <c r="B183" s="69" t="s">
        <v>223</v>
      </c>
      <c r="C183" s="45">
        <v>0</v>
      </c>
      <c r="D183" s="45">
        <v>0</v>
      </c>
      <c r="E183" s="45">
        <v>0</v>
      </c>
      <c r="F183" s="45">
        <v>0</v>
      </c>
      <c r="G183" s="45">
        <v>0</v>
      </c>
      <c r="H183" s="45">
        <v>1.0996518706996028E-3</v>
      </c>
      <c r="I183" s="45">
        <v>0</v>
      </c>
      <c r="J183" s="45">
        <v>2.9745839085926207E-4</v>
      </c>
      <c r="K183" s="45">
        <v>0</v>
      </c>
      <c r="L183" s="45">
        <v>0</v>
      </c>
      <c r="M183" s="45">
        <v>5.284582143438854E-6</v>
      </c>
      <c r="N183" s="45">
        <v>1.1474675662981326E-6</v>
      </c>
      <c r="O183" s="45">
        <v>0</v>
      </c>
      <c r="P183" s="45">
        <v>7.1780782371910767E-6</v>
      </c>
      <c r="Q183" s="45">
        <v>1.3467804865249788E-4</v>
      </c>
      <c r="R183" s="45">
        <v>3.8088993783560454E-3</v>
      </c>
      <c r="S183" s="45">
        <v>5.3542978165523891E-3</v>
      </c>
    </row>
    <row r="184" spans="1:19">
      <c r="A184" s="88" t="s">
        <v>284</v>
      </c>
      <c r="B184" s="69" t="s">
        <v>224</v>
      </c>
      <c r="C184" s="45">
        <v>0</v>
      </c>
      <c r="D184" s="45">
        <v>0</v>
      </c>
      <c r="E184" s="45">
        <v>0</v>
      </c>
      <c r="F184" s="45">
        <v>0</v>
      </c>
      <c r="G184" s="45">
        <v>0</v>
      </c>
      <c r="H184" s="45">
        <v>0</v>
      </c>
      <c r="I184" s="45">
        <v>0</v>
      </c>
      <c r="J184" s="45">
        <v>0</v>
      </c>
      <c r="K184" s="45">
        <v>0</v>
      </c>
      <c r="L184" s="45">
        <v>0</v>
      </c>
      <c r="M184" s="45">
        <v>2.4010177845923408E-7</v>
      </c>
      <c r="N184" s="45">
        <v>0</v>
      </c>
      <c r="O184" s="45">
        <v>0</v>
      </c>
      <c r="P184" s="45">
        <v>0</v>
      </c>
      <c r="Q184" s="45">
        <v>2.5914044343619547E-4</v>
      </c>
      <c r="R184" s="45">
        <v>1.7077281907376118E-3</v>
      </c>
      <c r="S184" s="45">
        <v>1.9671087359256489E-3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1.1648688706600296E-4</v>
      </c>
      <c r="S185" s="45">
        <v>1.1648688706600296E-4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0.13746824904457569</v>
      </c>
      <c r="E10" s="45">
        <v>0</v>
      </c>
      <c r="F10" s="45">
        <v>0</v>
      </c>
      <c r="G10" s="45">
        <v>0</v>
      </c>
      <c r="H10" s="45">
        <v>0.38646601411213344</v>
      </c>
      <c r="I10" s="45">
        <v>0</v>
      </c>
      <c r="J10" s="45">
        <v>0</v>
      </c>
      <c r="K10" s="45">
        <v>0</v>
      </c>
      <c r="L10" s="45">
        <v>8.467731924440081E-3</v>
      </c>
      <c r="M10" s="45">
        <v>3.6334365489406342E-2</v>
      </c>
      <c r="N10" s="45">
        <v>2.9946236116629273E-2</v>
      </c>
      <c r="O10" s="45">
        <v>0</v>
      </c>
      <c r="P10" s="45">
        <v>1.1975825591639228E-2</v>
      </c>
      <c r="Q10" s="45">
        <v>1.02552810020713E-2</v>
      </c>
      <c r="R10" s="45">
        <v>0.17235816808411999</v>
      </c>
      <c r="S10" s="45">
        <v>0.79327187136501531</v>
      </c>
    </row>
    <row r="11" spans="1:20">
      <c r="A11" s="88" t="s">
        <v>284</v>
      </c>
      <c r="B11" s="89" t="s">
        <v>50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row>
    <row r="12" spans="1:20">
      <c r="A12" s="88" t="s">
        <v>284</v>
      </c>
      <c r="B12" s="89" t="s">
        <v>51</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row>
    <row r="14" spans="1:20">
      <c r="A14" s="88" t="s">
        <v>284</v>
      </c>
      <c r="B14" s="89" t="s">
        <v>53</v>
      </c>
      <c r="C14" s="45">
        <v>0</v>
      </c>
      <c r="D14" s="45">
        <v>0</v>
      </c>
      <c r="E14" s="45">
        <v>0</v>
      </c>
      <c r="F14" s="45">
        <v>0</v>
      </c>
      <c r="G14" s="45">
        <v>0</v>
      </c>
      <c r="H14" s="45">
        <v>0.25834469431695894</v>
      </c>
      <c r="I14" s="45">
        <v>0</v>
      </c>
      <c r="J14" s="45">
        <v>0</v>
      </c>
      <c r="K14" s="45">
        <v>0</v>
      </c>
      <c r="L14" s="45">
        <v>0</v>
      </c>
      <c r="M14" s="45">
        <v>0</v>
      </c>
      <c r="N14" s="45">
        <v>0</v>
      </c>
      <c r="O14" s="45">
        <v>0</v>
      </c>
      <c r="P14" s="45">
        <v>0</v>
      </c>
      <c r="Q14" s="45">
        <v>0</v>
      </c>
      <c r="R14" s="45">
        <v>0.24250888478147767</v>
      </c>
      <c r="S14" s="45">
        <v>0.50085357909843675</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8.1273904765132195E-4</v>
      </c>
      <c r="Q15" s="45">
        <v>0</v>
      </c>
      <c r="R15" s="45">
        <v>0</v>
      </c>
      <c r="S15" s="45">
        <v>8.1273904765133409E-4</v>
      </c>
    </row>
    <row r="16" spans="1:20">
      <c r="A16" s="88" t="s">
        <v>284</v>
      </c>
      <c r="B16" s="89" t="s">
        <v>55</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row>
    <row r="17" spans="1:19">
      <c r="A17" s="88" t="s">
        <v>284</v>
      </c>
      <c r="B17" s="89" t="s">
        <v>56</v>
      </c>
      <c r="C17" s="45">
        <v>0</v>
      </c>
      <c r="D17" s="45">
        <v>0</v>
      </c>
      <c r="E17" s="45">
        <v>0</v>
      </c>
      <c r="F17" s="45">
        <v>0</v>
      </c>
      <c r="G17" s="45">
        <v>0</v>
      </c>
      <c r="H17" s="45">
        <v>0</v>
      </c>
      <c r="I17" s="45">
        <v>0</v>
      </c>
      <c r="J17" s="45">
        <v>0</v>
      </c>
      <c r="K17" s="45">
        <v>0</v>
      </c>
      <c r="L17" s="45">
        <v>0</v>
      </c>
      <c r="M17" s="45">
        <v>1.4813464584151337E-7</v>
      </c>
      <c r="N17" s="45">
        <v>0</v>
      </c>
      <c r="O17" s="45">
        <v>0</v>
      </c>
      <c r="P17" s="45">
        <v>0</v>
      </c>
      <c r="Q17" s="45">
        <v>0</v>
      </c>
      <c r="R17" s="45">
        <v>0</v>
      </c>
      <c r="S17" s="45">
        <v>1.4813464566110213E-7</v>
      </c>
    </row>
    <row r="18" spans="1:19">
      <c r="A18" s="88" t="s">
        <v>284</v>
      </c>
      <c r="B18" s="89" t="s">
        <v>57</v>
      </c>
      <c r="C18" s="45">
        <v>0</v>
      </c>
      <c r="D18" s="45">
        <v>0</v>
      </c>
      <c r="E18" s="45">
        <v>0</v>
      </c>
      <c r="F18" s="45">
        <v>0</v>
      </c>
      <c r="G18" s="45">
        <v>0</v>
      </c>
      <c r="H18" s="45">
        <v>0</v>
      </c>
      <c r="I18" s="45">
        <v>0</v>
      </c>
      <c r="J18" s="45">
        <v>0</v>
      </c>
      <c r="K18" s="45">
        <v>0</v>
      </c>
      <c r="L18" s="45">
        <v>0</v>
      </c>
      <c r="M18" s="45">
        <v>1.0412333865909403E-2</v>
      </c>
      <c r="N18" s="45">
        <v>0</v>
      </c>
      <c r="O18" s="45">
        <v>0</v>
      </c>
      <c r="P18" s="45">
        <v>0</v>
      </c>
      <c r="Q18" s="45">
        <v>0</v>
      </c>
      <c r="R18" s="45">
        <v>0</v>
      </c>
      <c r="S18" s="45">
        <v>1.0412333865909451E-2</v>
      </c>
    </row>
    <row r="19" spans="1:19">
      <c r="A19" s="88" t="s">
        <v>284</v>
      </c>
      <c r="B19" s="89" t="s">
        <v>58</v>
      </c>
      <c r="C19" s="45">
        <v>0</v>
      </c>
      <c r="D19" s="45">
        <v>0</v>
      </c>
      <c r="E19" s="45">
        <v>0</v>
      </c>
      <c r="F19" s="45">
        <v>0</v>
      </c>
      <c r="G19" s="45">
        <v>7.1466144738422071E-4</v>
      </c>
      <c r="H19" s="45">
        <v>0</v>
      </c>
      <c r="I19" s="45">
        <v>0</v>
      </c>
      <c r="J19" s="45">
        <v>0</v>
      </c>
      <c r="K19" s="45">
        <v>0</v>
      </c>
      <c r="L19" s="45">
        <v>0</v>
      </c>
      <c r="M19" s="45">
        <v>2.9909392939646284E-4</v>
      </c>
      <c r="N19" s="45">
        <v>0</v>
      </c>
      <c r="O19" s="45">
        <v>0</v>
      </c>
      <c r="P19" s="45">
        <v>0</v>
      </c>
      <c r="Q19" s="45">
        <v>0</v>
      </c>
      <c r="R19" s="45">
        <v>0</v>
      </c>
      <c r="S19" s="45">
        <v>1.0137553767806118E-3</v>
      </c>
    </row>
    <row r="20" spans="1:19">
      <c r="A20" s="88" t="s">
        <v>284</v>
      </c>
      <c r="B20" s="89" t="s">
        <v>59</v>
      </c>
      <c r="C20" s="45">
        <v>0</v>
      </c>
      <c r="D20" s="45">
        <v>0</v>
      </c>
      <c r="E20" s="45">
        <v>0</v>
      </c>
      <c r="F20" s="45">
        <v>0</v>
      </c>
      <c r="G20" s="45">
        <v>0</v>
      </c>
      <c r="H20" s="45">
        <v>0</v>
      </c>
      <c r="I20" s="45">
        <v>0</v>
      </c>
      <c r="J20" s="45">
        <v>0</v>
      </c>
      <c r="K20" s="45">
        <v>0</v>
      </c>
      <c r="L20" s="45">
        <v>0</v>
      </c>
      <c r="M20" s="45">
        <v>0</v>
      </c>
      <c r="N20" s="45">
        <v>0</v>
      </c>
      <c r="O20" s="45">
        <v>0</v>
      </c>
      <c r="P20" s="45">
        <v>0</v>
      </c>
      <c r="Q20" s="45">
        <v>0</v>
      </c>
      <c r="R20" s="45">
        <v>0.54965363820748547</v>
      </c>
      <c r="S20" s="45">
        <v>0.54965363820748547</v>
      </c>
    </row>
    <row r="21" spans="1:19">
      <c r="A21" s="88" t="s">
        <v>284</v>
      </c>
      <c r="B21" s="89" t="s">
        <v>60</v>
      </c>
      <c r="C21" s="45">
        <v>0</v>
      </c>
      <c r="D21" s="45">
        <v>0</v>
      </c>
      <c r="E21" s="45">
        <v>0</v>
      </c>
      <c r="F21" s="45">
        <v>0</v>
      </c>
      <c r="G21" s="45">
        <v>0</v>
      </c>
      <c r="H21" s="45">
        <v>0</v>
      </c>
      <c r="I21" s="45">
        <v>0</v>
      </c>
      <c r="J21" s="45">
        <v>0</v>
      </c>
      <c r="K21" s="45">
        <v>0</v>
      </c>
      <c r="L21" s="45">
        <v>0</v>
      </c>
      <c r="M21" s="45">
        <v>0</v>
      </c>
      <c r="N21" s="45">
        <v>0</v>
      </c>
      <c r="O21" s="45">
        <v>0</v>
      </c>
      <c r="P21" s="45">
        <v>0</v>
      </c>
      <c r="Q21" s="45">
        <v>0</v>
      </c>
      <c r="R21" s="45">
        <v>0</v>
      </c>
      <c r="S21" s="45">
        <v>0</v>
      </c>
    </row>
    <row r="22" spans="1:19">
      <c r="A22" s="88" t="s">
        <v>284</v>
      </c>
      <c r="B22" s="89" t="s">
        <v>61</v>
      </c>
      <c r="C22" s="45">
        <v>0</v>
      </c>
      <c r="D22" s="45">
        <v>0</v>
      </c>
      <c r="E22" s="45">
        <v>0</v>
      </c>
      <c r="F22" s="45">
        <v>0</v>
      </c>
      <c r="G22" s="45">
        <v>0</v>
      </c>
      <c r="H22" s="45">
        <v>0</v>
      </c>
      <c r="I22" s="45">
        <v>0</v>
      </c>
      <c r="J22" s="45">
        <v>0</v>
      </c>
      <c r="K22" s="45">
        <v>0</v>
      </c>
      <c r="L22" s="45">
        <v>0</v>
      </c>
      <c r="M22" s="45">
        <v>0</v>
      </c>
      <c r="N22" s="45">
        <v>1.1117004472603224E-2</v>
      </c>
      <c r="O22" s="45">
        <v>0</v>
      </c>
      <c r="P22" s="45">
        <v>0</v>
      </c>
      <c r="Q22" s="45">
        <v>0</v>
      </c>
      <c r="R22" s="45">
        <v>0</v>
      </c>
      <c r="S22" s="45">
        <v>1.111700447260322E-2</v>
      </c>
    </row>
    <row r="23" spans="1:19">
      <c r="A23" s="88" t="s">
        <v>284</v>
      </c>
      <c r="B23" s="89" t="s">
        <v>62</v>
      </c>
      <c r="C23" s="45">
        <v>0</v>
      </c>
      <c r="D23" s="45">
        <v>0</v>
      </c>
      <c r="E23" s="45">
        <v>0</v>
      </c>
      <c r="F23" s="45">
        <v>0</v>
      </c>
      <c r="G23" s="45">
        <v>0</v>
      </c>
      <c r="H23" s="45">
        <v>0</v>
      </c>
      <c r="I23" s="45">
        <v>0</v>
      </c>
      <c r="J23" s="45">
        <v>0</v>
      </c>
      <c r="K23" s="45">
        <v>0</v>
      </c>
      <c r="L23" s="45">
        <v>0</v>
      </c>
      <c r="M23" s="45">
        <v>2.9608231706712562E-4</v>
      </c>
      <c r="N23" s="45">
        <v>0</v>
      </c>
      <c r="O23" s="45">
        <v>0</v>
      </c>
      <c r="P23" s="45">
        <v>0</v>
      </c>
      <c r="Q23" s="45">
        <v>0</v>
      </c>
      <c r="R23" s="45">
        <v>0</v>
      </c>
      <c r="S23" s="45">
        <v>2.9608231706723664E-4</v>
      </c>
    </row>
    <row r="24" spans="1:19">
      <c r="A24" s="88" t="s">
        <v>284</v>
      </c>
      <c r="B24" s="89" t="s">
        <v>63</v>
      </c>
      <c r="C24" s="45">
        <v>0</v>
      </c>
      <c r="D24" s="45">
        <v>0</v>
      </c>
      <c r="E24" s="45">
        <v>0</v>
      </c>
      <c r="F24" s="45">
        <v>0</v>
      </c>
      <c r="G24" s="45">
        <v>0</v>
      </c>
      <c r="H24" s="45">
        <v>0</v>
      </c>
      <c r="I24" s="45">
        <v>0</v>
      </c>
      <c r="J24" s="45">
        <v>0</v>
      </c>
      <c r="K24" s="45">
        <v>0</v>
      </c>
      <c r="L24" s="45">
        <v>0</v>
      </c>
      <c r="M24" s="45">
        <v>0</v>
      </c>
      <c r="N24" s="45">
        <v>0</v>
      </c>
      <c r="O24" s="45">
        <v>0</v>
      </c>
      <c r="P24" s="45">
        <v>0</v>
      </c>
      <c r="Q24" s="45">
        <v>0</v>
      </c>
      <c r="R24" s="45">
        <v>9.5424145144296091E-5</v>
      </c>
      <c r="S24" s="45">
        <v>9.5424145144296091E-5</v>
      </c>
    </row>
    <row r="25" spans="1:19">
      <c r="A25" s="88" t="s">
        <v>284</v>
      </c>
      <c r="B25" s="89" t="s">
        <v>64</v>
      </c>
      <c r="C25" s="45">
        <v>0</v>
      </c>
      <c r="D25" s="45">
        <v>0</v>
      </c>
      <c r="E25" s="45">
        <v>0</v>
      </c>
      <c r="F25" s="45">
        <v>0</v>
      </c>
      <c r="G25" s="45">
        <v>0</v>
      </c>
      <c r="H25" s="45">
        <v>0.25095204141778071</v>
      </c>
      <c r="I25" s="45">
        <v>0</v>
      </c>
      <c r="J25" s="45">
        <v>0</v>
      </c>
      <c r="K25" s="45">
        <v>0</v>
      </c>
      <c r="L25" s="45">
        <v>0</v>
      </c>
      <c r="M25" s="45">
        <v>0</v>
      </c>
      <c r="N25" s="45">
        <v>3.5555134475517433E-2</v>
      </c>
      <c r="O25" s="45">
        <v>0</v>
      </c>
      <c r="P25" s="45">
        <v>5.5100608307750987E-4</v>
      </c>
      <c r="Q25" s="45">
        <v>0</v>
      </c>
      <c r="R25" s="45">
        <v>0</v>
      </c>
      <c r="S25" s="45">
        <v>0.28705818197637578</v>
      </c>
    </row>
    <row r="26" spans="1:19">
      <c r="A26" s="88" t="s">
        <v>284</v>
      </c>
      <c r="B26" s="89" t="s">
        <v>65</v>
      </c>
      <c r="C26" s="45">
        <v>0</v>
      </c>
      <c r="D26" s="45">
        <v>0</v>
      </c>
      <c r="E26" s="45">
        <v>0</v>
      </c>
      <c r="F26" s="45">
        <v>0</v>
      </c>
      <c r="G26" s="45">
        <v>0</v>
      </c>
      <c r="H26" s="45">
        <v>0</v>
      </c>
      <c r="I26" s="45">
        <v>0</v>
      </c>
      <c r="J26" s="45">
        <v>0</v>
      </c>
      <c r="K26" s="45">
        <v>0</v>
      </c>
      <c r="L26" s="45">
        <v>0</v>
      </c>
      <c r="M26" s="45">
        <v>0</v>
      </c>
      <c r="N26" s="45">
        <v>9.8090809441767624E-3</v>
      </c>
      <c r="O26" s="45">
        <v>0</v>
      </c>
      <c r="P26" s="45">
        <v>0</v>
      </c>
      <c r="Q26" s="45">
        <v>0</v>
      </c>
      <c r="R26" s="45">
        <v>0</v>
      </c>
      <c r="S26" s="45">
        <v>9.8090809441768734E-3</v>
      </c>
    </row>
    <row r="27" spans="1:19">
      <c r="A27" s="88" t="s">
        <v>284</v>
      </c>
      <c r="B27" s="89" t="s">
        <v>66</v>
      </c>
      <c r="C27" s="45">
        <v>0</v>
      </c>
      <c r="D27" s="45">
        <v>0</v>
      </c>
      <c r="E27" s="45">
        <v>0</v>
      </c>
      <c r="F27" s="45">
        <v>0</v>
      </c>
      <c r="G27" s="45">
        <v>0</v>
      </c>
      <c r="H27" s="45">
        <v>0</v>
      </c>
      <c r="I27" s="45">
        <v>0</v>
      </c>
      <c r="J27" s="45">
        <v>0</v>
      </c>
      <c r="K27" s="45">
        <v>0</v>
      </c>
      <c r="L27" s="45">
        <v>0</v>
      </c>
      <c r="M27" s="45">
        <v>0</v>
      </c>
      <c r="N27" s="45">
        <v>8.3568787336331385E-4</v>
      </c>
      <c r="O27" s="45">
        <v>0</v>
      </c>
      <c r="P27" s="45">
        <v>0</v>
      </c>
      <c r="Q27" s="45">
        <v>0</v>
      </c>
      <c r="R27" s="45">
        <v>0.55472278591338176</v>
      </c>
      <c r="S27" s="45">
        <v>0.55555847378674494</v>
      </c>
    </row>
    <row r="28" spans="1:19">
      <c r="A28" s="88" t="s">
        <v>284</v>
      </c>
      <c r="B28" s="89" t="s">
        <v>67</v>
      </c>
      <c r="C28" s="45">
        <v>0</v>
      </c>
      <c r="D28" s="45">
        <v>0</v>
      </c>
      <c r="E28" s="45">
        <v>0</v>
      </c>
      <c r="F28" s="45">
        <v>0</v>
      </c>
      <c r="G28" s="45">
        <v>0</v>
      </c>
      <c r="H28" s="45">
        <v>0.71433965169107927</v>
      </c>
      <c r="I28" s="45">
        <v>0</v>
      </c>
      <c r="J28" s="45">
        <v>0</v>
      </c>
      <c r="K28" s="45">
        <v>0</v>
      </c>
      <c r="L28" s="45">
        <v>0</v>
      </c>
      <c r="M28" s="45">
        <v>0</v>
      </c>
      <c r="N28" s="45">
        <v>0</v>
      </c>
      <c r="O28" s="45">
        <v>0</v>
      </c>
      <c r="P28" s="45">
        <v>0</v>
      </c>
      <c r="Q28" s="45">
        <v>0</v>
      </c>
      <c r="R28" s="45">
        <v>0</v>
      </c>
      <c r="S28" s="45">
        <v>0.71433965169107916</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0</v>
      </c>
      <c r="Q29" s="45">
        <v>0</v>
      </c>
      <c r="R29" s="45">
        <v>0</v>
      </c>
      <c r="S29" s="45">
        <v>0</v>
      </c>
    </row>
    <row r="30" spans="1:19">
      <c r="A30" s="88" t="s">
        <v>284</v>
      </c>
      <c r="B30" s="89" t="s">
        <v>69</v>
      </c>
      <c r="C30" s="45">
        <v>0</v>
      </c>
      <c r="D30" s="45">
        <v>0</v>
      </c>
      <c r="E30" s="45">
        <v>0</v>
      </c>
      <c r="F30" s="45">
        <v>0</v>
      </c>
      <c r="G30" s="45">
        <v>0</v>
      </c>
      <c r="H30" s="45">
        <v>0</v>
      </c>
      <c r="I30" s="45">
        <v>0</v>
      </c>
      <c r="J30" s="45">
        <v>0</v>
      </c>
      <c r="K30" s="45">
        <v>0</v>
      </c>
      <c r="L30" s="45">
        <v>0</v>
      </c>
      <c r="M30" s="45">
        <v>5.1680523840817727E-4</v>
      </c>
      <c r="N30" s="45">
        <v>0</v>
      </c>
      <c r="O30" s="45">
        <v>0</v>
      </c>
      <c r="P30" s="45">
        <v>0</v>
      </c>
      <c r="Q30" s="45">
        <v>0</v>
      </c>
      <c r="R30" s="45">
        <v>4.7919468527926057E-3</v>
      </c>
      <c r="S30" s="45">
        <v>5.3087520912007413E-3</v>
      </c>
    </row>
    <row r="31" spans="1:19">
      <c r="A31" s="88" t="s">
        <v>284</v>
      </c>
      <c r="B31" s="89" t="s">
        <v>70</v>
      </c>
      <c r="C31" s="45">
        <v>0</v>
      </c>
      <c r="D31" s="45">
        <v>0</v>
      </c>
      <c r="E31" s="45">
        <v>0</v>
      </c>
      <c r="F31" s="45">
        <v>0</v>
      </c>
      <c r="G31" s="45">
        <v>0</v>
      </c>
      <c r="H31" s="45">
        <v>0</v>
      </c>
      <c r="I31" s="45">
        <v>0</v>
      </c>
      <c r="J31" s="45">
        <v>0</v>
      </c>
      <c r="K31" s="45">
        <v>0</v>
      </c>
      <c r="L31" s="45">
        <v>0</v>
      </c>
      <c r="M31" s="45">
        <v>0</v>
      </c>
      <c r="N31" s="45">
        <v>6.5568304478819117E-6</v>
      </c>
      <c r="O31" s="45">
        <v>0</v>
      </c>
      <c r="P31" s="45">
        <v>0</v>
      </c>
      <c r="Q31" s="45">
        <v>0</v>
      </c>
      <c r="R31" s="45">
        <v>1.8288696471760084</v>
      </c>
      <c r="S31" s="45">
        <v>1.8288762040064559</v>
      </c>
    </row>
    <row r="32" spans="1:19">
      <c r="A32" s="88" t="s">
        <v>284</v>
      </c>
      <c r="B32" s="89" t="s">
        <v>71</v>
      </c>
      <c r="C32" s="45">
        <v>0</v>
      </c>
      <c r="D32" s="45">
        <v>0</v>
      </c>
      <c r="E32" s="45">
        <v>0</v>
      </c>
      <c r="F32" s="45">
        <v>0</v>
      </c>
      <c r="G32" s="45">
        <v>0</v>
      </c>
      <c r="H32" s="45">
        <v>0.85803228138349596</v>
      </c>
      <c r="I32" s="45">
        <v>0</v>
      </c>
      <c r="J32" s="45">
        <v>0</v>
      </c>
      <c r="K32" s="45">
        <v>0</v>
      </c>
      <c r="L32" s="45">
        <v>0</v>
      </c>
      <c r="M32" s="45">
        <v>0</v>
      </c>
      <c r="N32" s="45">
        <v>0</v>
      </c>
      <c r="O32" s="45">
        <v>0</v>
      </c>
      <c r="P32" s="45">
        <v>0</v>
      </c>
      <c r="Q32" s="45">
        <v>3.6119836018453783E-3</v>
      </c>
      <c r="R32" s="45">
        <v>0</v>
      </c>
      <c r="S32" s="45">
        <v>0.86164426498534219</v>
      </c>
    </row>
    <row r="33" spans="1:19">
      <c r="A33" s="88" t="s">
        <v>284</v>
      </c>
      <c r="B33" s="89" t="s">
        <v>72</v>
      </c>
      <c r="C33" s="45">
        <v>0</v>
      </c>
      <c r="D33" s="45">
        <v>0</v>
      </c>
      <c r="E33" s="45">
        <v>0</v>
      </c>
      <c r="F33" s="45">
        <v>0</v>
      </c>
      <c r="G33" s="45">
        <v>0</v>
      </c>
      <c r="H33" s="45">
        <v>0</v>
      </c>
      <c r="I33" s="45">
        <v>0</v>
      </c>
      <c r="J33" s="45">
        <v>0</v>
      </c>
      <c r="K33" s="45">
        <v>0</v>
      </c>
      <c r="L33" s="45">
        <v>0</v>
      </c>
      <c r="M33" s="45">
        <v>0</v>
      </c>
      <c r="N33" s="45">
        <v>0</v>
      </c>
      <c r="O33" s="45">
        <v>0</v>
      </c>
      <c r="P33" s="45">
        <v>1.830327199807278E-3</v>
      </c>
      <c r="Q33" s="45">
        <v>0</v>
      </c>
      <c r="R33" s="45">
        <v>0.46049557750597048</v>
      </c>
      <c r="S33" s="45">
        <v>0.46232590470577861</v>
      </c>
    </row>
    <row r="34" spans="1:19">
      <c r="A34" s="88" t="s">
        <v>284</v>
      </c>
      <c r="B34" s="89" t="s">
        <v>73</v>
      </c>
      <c r="C34" s="45">
        <v>0</v>
      </c>
      <c r="D34" s="45">
        <v>0</v>
      </c>
      <c r="E34" s="45">
        <v>0</v>
      </c>
      <c r="F34" s="45">
        <v>0</v>
      </c>
      <c r="G34" s="45">
        <v>0</v>
      </c>
      <c r="H34" s="45">
        <v>0</v>
      </c>
      <c r="I34" s="45">
        <v>0</v>
      </c>
      <c r="J34" s="45">
        <v>0</v>
      </c>
      <c r="K34" s="45">
        <v>0</v>
      </c>
      <c r="L34" s="45">
        <v>0</v>
      </c>
      <c r="M34" s="45">
        <v>1.4150112562262562E-4</v>
      </c>
      <c r="N34" s="45">
        <v>0</v>
      </c>
      <c r="O34" s="45">
        <v>0</v>
      </c>
      <c r="P34" s="45">
        <v>0</v>
      </c>
      <c r="Q34" s="45">
        <v>0</v>
      </c>
      <c r="R34" s="45">
        <v>0</v>
      </c>
      <c r="S34" s="45">
        <v>1.4150112562205663E-4</v>
      </c>
    </row>
    <row r="35" spans="1:19">
      <c r="A35" s="88" t="s">
        <v>284</v>
      </c>
      <c r="B35" s="89" t="s">
        <v>74</v>
      </c>
      <c r="C35" s="45">
        <v>0</v>
      </c>
      <c r="D35" s="45">
        <v>0</v>
      </c>
      <c r="E35" s="45">
        <v>0</v>
      </c>
      <c r="F35" s="45">
        <v>0</v>
      </c>
      <c r="G35" s="45">
        <v>0</v>
      </c>
      <c r="H35" s="45">
        <v>0</v>
      </c>
      <c r="I35" s="45">
        <v>0</v>
      </c>
      <c r="J35" s="45">
        <v>5.5487367694289176E-3</v>
      </c>
      <c r="K35" s="45">
        <v>0</v>
      </c>
      <c r="L35" s="45">
        <v>0</v>
      </c>
      <c r="M35" s="45">
        <v>0</v>
      </c>
      <c r="N35" s="45">
        <v>4.8090492453524661E-2</v>
      </c>
      <c r="O35" s="45">
        <v>0</v>
      </c>
      <c r="P35" s="45">
        <v>0</v>
      </c>
      <c r="Q35" s="45">
        <v>0</v>
      </c>
      <c r="R35" s="45">
        <v>0</v>
      </c>
      <c r="S35" s="45">
        <v>5.3639229222953944E-2</v>
      </c>
    </row>
    <row r="36" spans="1:19">
      <c r="A36" s="88" t="s">
        <v>284</v>
      </c>
      <c r="B36" s="89" t="s">
        <v>75</v>
      </c>
      <c r="C36" s="45">
        <v>0</v>
      </c>
      <c r="D36" s="45">
        <v>0</v>
      </c>
      <c r="E36" s="45">
        <v>0</v>
      </c>
      <c r="F36" s="45">
        <v>0</v>
      </c>
      <c r="G36" s="45">
        <v>0</v>
      </c>
      <c r="H36" s="45">
        <v>0</v>
      </c>
      <c r="I36" s="45">
        <v>0</v>
      </c>
      <c r="J36" s="45">
        <v>0</v>
      </c>
      <c r="K36" s="45">
        <v>0</v>
      </c>
      <c r="L36" s="45">
        <v>0</v>
      </c>
      <c r="M36" s="45">
        <v>0</v>
      </c>
      <c r="N36" s="45">
        <v>0</v>
      </c>
      <c r="O36" s="45">
        <v>0</v>
      </c>
      <c r="P36" s="45">
        <v>8.1348364679650204E-4</v>
      </c>
      <c r="Q36" s="45">
        <v>0</v>
      </c>
      <c r="R36" s="45">
        <v>0</v>
      </c>
      <c r="S36" s="45">
        <v>8.1348364679634244E-4</v>
      </c>
    </row>
    <row r="37" spans="1:19">
      <c r="A37" s="88" t="s">
        <v>284</v>
      </c>
      <c r="B37" s="89" t="s">
        <v>76</v>
      </c>
      <c r="C37" s="45">
        <v>0</v>
      </c>
      <c r="D37" s="45">
        <v>0</v>
      </c>
      <c r="E37" s="45">
        <v>0</v>
      </c>
      <c r="F37" s="45">
        <v>0</v>
      </c>
      <c r="G37" s="45">
        <v>0</v>
      </c>
      <c r="H37" s="45">
        <v>0</v>
      </c>
      <c r="I37" s="45">
        <v>0</v>
      </c>
      <c r="J37" s="45">
        <v>0</v>
      </c>
      <c r="K37" s="45">
        <v>0</v>
      </c>
      <c r="L37" s="45">
        <v>0</v>
      </c>
      <c r="M37" s="45">
        <v>0</v>
      </c>
      <c r="N37" s="45">
        <v>0</v>
      </c>
      <c r="O37" s="45">
        <v>0</v>
      </c>
      <c r="P37" s="45">
        <v>0</v>
      </c>
      <c r="Q37" s="45">
        <v>0</v>
      </c>
      <c r="R37" s="45">
        <v>0</v>
      </c>
      <c r="S37" s="45">
        <v>0</v>
      </c>
    </row>
    <row r="38" spans="1:19">
      <c r="A38" s="88" t="s">
        <v>284</v>
      </c>
      <c r="B38" s="89" t="s">
        <v>77</v>
      </c>
      <c r="C38" s="45">
        <v>0</v>
      </c>
      <c r="D38" s="45">
        <v>9.7279269117516193E-2</v>
      </c>
      <c r="E38" s="45">
        <v>0</v>
      </c>
      <c r="F38" s="45">
        <v>0</v>
      </c>
      <c r="G38" s="45">
        <v>0</v>
      </c>
      <c r="H38" s="45">
        <v>2.8198167090209836E-6</v>
      </c>
      <c r="I38" s="45">
        <v>0</v>
      </c>
      <c r="J38" s="45">
        <v>0</v>
      </c>
      <c r="K38" s="45">
        <v>0</v>
      </c>
      <c r="L38" s="45">
        <v>0</v>
      </c>
      <c r="M38" s="45">
        <v>2.2132216809592209E-6</v>
      </c>
      <c r="N38" s="45">
        <v>0</v>
      </c>
      <c r="O38" s="45">
        <v>0</v>
      </c>
      <c r="P38" s="45">
        <v>0</v>
      </c>
      <c r="Q38" s="45">
        <v>1.5489376917213731E-3</v>
      </c>
      <c r="R38" s="45">
        <v>0</v>
      </c>
      <c r="S38" s="45">
        <v>9.8833239847627041E-2</v>
      </c>
    </row>
    <row r="39" spans="1:19">
      <c r="A39" s="88" t="s">
        <v>284</v>
      </c>
      <c r="B39" s="89" t="s">
        <v>78</v>
      </c>
      <c r="C39" s="45">
        <v>0</v>
      </c>
      <c r="D39" s="45">
        <v>0</v>
      </c>
      <c r="E39" s="45">
        <v>0</v>
      </c>
      <c r="F39" s="45">
        <v>0</v>
      </c>
      <c r="G39" s="45">
        <v>0</v>
      </c>
      <c r="H39" s="45">
        <v>0</v>
      </c>
      <c r="I39" s="45">
        <v>0</v>
      </c>
      <c r="J39" s="45">
        <v>0</v>
      </c>
      <c r="K39" s="45">
        <v>0</v>
      </c>
      <c r="L39" s="45">
        <v>5.8648803189712335E-2</v>
      </c>
      <c r="M39" s="45">
        <v>1.0301979063333522E-3</v>
      </c>
      <c r="N39" s="45">
        <v>0</v>
      </c>
      <c r="O39" s="45">
        <v>0</v>
      </c>
      <c r="P39" s="45">
        <v>0</v>
      </c>
      <c r="Q39" s="45">
        <v>0</v>
      </c>
      <c r="R39" s="45">
        <v>0</v>
      </c>
      <c r="S39" s="45">
        <v>5.967900109604507E-2</v>
      </c>
    </row>
    <row r="40" spans="1:19">
      <c r="A40" s="88" t="s">
        <v>284</v>
      </c>
      <c r="B40" s="89" t="s">
        <v>79</v>
      </c>
      <c r="C40" s="45">
        <v>0</v>
      </c>
      <c r="D40" s="45">
        <v>0</v>
      </c>
      <c r="E40" s="45">
        <v>0</v>
      </c>
      <c r="F40" s="45">
        <v>0</v>
      </c>
      <c r="G40" s="45">
        <v>0</v>
      </c>
      <c r="H40" s="45">
        <v>0</v>
      </c>
      <c r="I40" s="45">
        <v>0</v>
      </c>
      <c r="J40" s="45">
        <v>0</v>
      </c>
      <c r="K40" s="45">
        <v>0</v>
      </c>
      <c r="L40" s="45">
        <v>0</v>
      </c>
      <c r="M40" s="45">
        <v>9.6332623552893015E-4</v>
      </c>
      <c r="N40" s="45">
        <v>0</v>
      </c>
      <c r="O40" s="45">
        <v>0</v>
      </c>
      <c r="P40" s="45">
        <v>0</v>
      </c>
      <c r="Q40" s="45">
        <v>0</v>
      </c>
      <c r="R40" s="45">
        <v>0</v>
      </c>
      <c r="S40" s="45">
        <v>9.6332623552974894E-4</v>
      </c>
    </row>
    <row r="41" spans="1:19">
      <c r="A41" s="88" t="s">
        <v>284</v>
      </c>
      <c r="B41" s="89" t="s">
        <v>80</v>
      </c>
      <c r="C41" s="45">
        <v>0</v>
      </c>
      <c r="D41" s="45">
        <v>0</v>
      </c>
      <c r="E41" s="45">
        <v>0</v>
      </c>
      <c r="F41" s="45">
        <v>0</v>
      </c>
      <c r="G41" s="45">
        <v>0</v>
      </c>
      <c r="H41" s="45">
        <v>0</v>
      </c>
      <c r="I41" s="45">
        <v>0</v>
      </c>
      <c r="J41" s="45">
        <v>0</v>
      </c>
      <c r="K41" s="45">
        <v>0</v>
      </c>
      <c r="L41" s="45">
        <v>0</v>
      </c>
      <c r="M41" s="45">
        <v>0</v>
      </c>
      <c r="N41" s="45">
        <v>1.0418823675364675E-3</v>
      </c>
      <c r="O41" s="45">
        <v>0</v>
      </c>
      <c r="P41" s="45">
        <v>8.4551309706158984E-3</v>
      </c>
      <c r="Q41" s="45">
        <v>0</v>
      </c>
      <c r="R41" s="45">
        <v>0</v>
      </c>
      <c r="S41" s="45">
        <v>9.4970133381524491E-3</v>
      </c>
    </row>
    <row r="42" spans="1:19">
      <c r="A42" s="88" t="s">
        <v>284</v>
      </c>
      <c r="B42" s="89" t="s">
        <v>81</v>
      </c>
      <c r="C42" s="45">
        <v>0</v>
      </c>
      <c r="D42" s="45">
        <v>0</v>
      </c>
      <c r="E42" s="45">
        <v>0</v>
      </c>
      <c r="F42" s="45">
        <v>0</v>
      </c>
      <c r="G42" s="45">
        <v>0</v>
      </c>
      <c r="H42" s="45">
        <v>0</v>
      </c>
      <c r="I42" s="45">
        <v>0</v>
      </c>
      <c r="J42" s="45">
        <v>0</v>
      </c>
      <c r="K42" s="45">
        <v>0</v>
      </c>
      <c r="L42" s="45">
        <v>0</v>
      </c>
      <c r="M42" s="45">
        <v>1.9063336089814073E-2</v>
      </c>
      <c r="N42" s="45">
        <v>0</v>
      </c>
      <c r="O42" s="45">
        <v>0</v>
      </c>
      <c r="P42" s="45">
        <v>0</v>
      </c>
      <c r="Q42" s="45">
        <v>0</v>
      </c>
      <c r="R42" s="45">
        <v>1.7499995601764518E-2</v>
      </c>
      <c r="S42" s="45">
        <v>3.6563331691578327E-2</v>
      </c>
    </row>
    <row r="43" spans="1:19">
      <c r="A43" s="88" t="s">
        <v>284</v>
      </c>
      <c r="B43" s="89" t="s">
        <v>82</v>
      </c>
      <c r="C43" s="45">
        <v>0</v>
      </c>
      <c r="D43" s="45">
        <v>0</v>
      </c>
      <c r="E43" s="45">
        <v>0</v>
      </c>
      <c r="F43" s="45">
        <v>0</v>
      </c>
      <c r="G43" s="45">
        <v>0</v>
      </c>
      <c r="H43" s="45">
        <v>0</v>
      </c>
      <c r="I43" s="45">
        <v>0</v>
      </c>
      <c r="J43" s="45">
        <v>0</v>
      </c>
      <c r="K43" s="45">
        <v>0</v>
      </c>
      <c r="L43" s="45">
        <v>0</v>
      </c>
      <c r="M43" s="45">
        <v>6.5652856329506959E-3</v>
      </c>
      <c r="N43" s="45">
        <v>0</v>
      </c>
      <c r="O43" s="45">
        <v>0</v>
      </c>
      <c r="P43" s="45">
        <v>0</v>
      </c>
      <c r="Q43" s="45">
        <v>0</v>
      </c>
      <c r="R43" s="45">
        <v>3.516522568328595E-2</v>
      </c>
      <c r="S43" s="45">
        <v>4.1730511316236729E-2</v>
      </c>
    </row>
    <row r="44" spans="1:19">
      <c r="A44" s="88" t="s">
        <v>284</v>
      </c>
      <c r="B44" s="89" t="s">
        <v>83</v>
      </c>
      <c r="C44" s="45">
        <v>0</v>
      </c>
      <c r="D44" s="45">
        <v>0</v>
      </c>
      <c r="E44" s="45">
        <v>0</v>
      </c>
      <c r="F44" s="45">
        <v>0</v>
      </c>
      <c r="G44" s="45">
        <v>0</v>
      </c>
      <c r="H44" s="45">
        <v>0</v>
      </c>
      <c r="I44" s="45">
        <v>0</v>
      </c>
      <c r="J44" s="45">
        <v>0</v>
      </c>
      <c r="K44" s="45">
        <v>0</v>
      </c>
      <c r="L44" s="45">
        <v>0</v>
      </c>
      <c r="M44" s="45">
        <v>0</v>
      </c>
      <c r="N44" s="45">
        <v>8.3074594610715313E-3</v>
      </c>
      <c r="O44" s="45">
        <v>7.2888007158874155E-2</v>
      </c>
      <c r="P44" s="45">
        <v>0</v>
      </c>
      <c r="Q44" s="45">
        <v>0</v>
      </c>
      <c r="R44" s="45">
        <v>2.5108513133189625E-3</v>
      </c>
      <c r="S44" s="45">
        <v>8.3706317933263996E-2</v>
      </c>
    </row>
    <row r="45" spans="1:19">
      <c r="A45" s="88" t="s">
        <v>284</v>
      </c>
      <c r="B45" s="89" t="s">
        <v>84</v>
      </c>
      <c r="C45" s="45">
        <v>0</v>
      </c>
      <c r="D45" s="45">
        <v>0</v>
      </c>
      <c r="E45" s="45">
        <v>0</v>
      </c>
      <c r="F45" s="45">
        <v>0</v>
      </c>
      <c r="G45" s="45">
        <v>0</v>
      </c>
      <c r="H45" s="45">
        <v>0</v>
      </c>
      <c r="I45" s="45">
        <v>0</v>
      </c>
      <c r="J45" s="45">
        <v>0</v>
      </c>
      <c r="K45" s="45">
        <v>0</v>
      </c>
      <c r="L45" s="45">
        <v>0</v>
      </c>
      <c r="M45" s="45">
        <v>6.5613065601297094E-3</v>
      </c>
      <c r="N45" s="45">
        <v>0</v>
      </c>
      <c r="O45" s="45">
        <v>0</v>
      </c>
      <c r="P45" s="45">
        <v>0</v>
      </c>
      <c r="Q45" s="45">
        <v>0</v>
      </c>
      <c r="R45" s="45">
        <v>0</v>
      </c>
      <c r="S45" s="45">
        <v>6.5613065601297649E-3</v>
      </c>
    </row>
    <row r="46" spans="1:19">
      <c r="A46" s="88" t="s">
        <v>284</v>
      </c>
      <c r="B46" s="89" t="s">
        <v>85</v>
      </c>
      <c r="C46" s="45">
        <v>0</v>
      </c>
      <c r="D46" s="45">
        <v>0</v>
      </c>
      <c r="E46" s="45">
        <v>0</v>
      </c>
      <c r="F46" s="45">
        <v>5.4519131141992507E-7</v>
      </c>
      <c r="G46" s="45">
        <v>0</v>
      </c>
      <c r="H46" s="45">
        <v>0</v>
      </c>
      <c r="I46" s="45">
        <v>0</v>
      </c>
      <c r="J46" s="45">
        <v>0</v>
      </c>
      <c r="K46" s="45">
        <v>0</v>
      </c>
      <c r="L46" s="45">
        <v>0</v>
      </c>
      <c r="M46" s="45">
        <v>5.5170548060408386E-4</v>
      </c>
      <c r="N46" s="45">
        <v>0</v>
      </c>
      <c r="O46" s="45">
        <v>0</v>
      </c>
      <c r="P46" s="45">
        <v>0</v>
      </c>
      <c r="Q46" s="45">
        <v>0</v>
      </c>
      <c r="R46" s="45">
        <v>0</v>
      </c>
      <c r="S46" s="45">
        <v>5.5225067191599919E-4</v>
      </c>
    </row>
    <row r="47" spans="1:19">
      <c r="A47" s="88" t="s">
        <v>284</v>
      </c>
      <c r="B47" s="89" t="s">
        <v>86</v>
      </c>
      <c r="C47" s="45">
        <v>0</v>
      </c>
      <c r="D47" s="45">
        <v>0</v>
      </c>
      <c r="E47" s="45">
        <v>0</v>
      </c>
      <c r="F47" s="45">
        <v>0</v>
      </c>
      <c r="G47" s="45">
        <v>2.2092531752957867</v>
      </c>
      <c r="H47" s="45">
        <v>0.41354148419517678</v>
      </c>
      <c r="I47" s="45">
        <v>0</v>
      </c>
      <c r="J47" s="45">
        <v>0</v>
      </c>
      <c r="K47" s="45">
        <v>0</v>
      </c>
      <c r="L47" s="45">
        <v>0</v>
      </c>
      <c r="M47" s="45">
        <v>2.9704328276455638E-2</v>
      </c>
      <c r="N47" s="45">
        <v>2.7780159461796849E-3</v>
      </c>
      <c r="O47" s="45">
        <v>0</v>
      </c>
      <c r="P47" s="45">
        <v>0</v>
      </c>
      <c r="Q47" s="45">
        <v>0</v>
      </c>
      <c r="R47" s="45">
        <v>3.7824356337212706E-4</v>
      </c>
      <c r="S47" s="45">
        <v>2.6556552472769699</v>
      </c>
    </row>
    <row r="48" spans="1:19">
      <c r="A48" s="88" t="s">
        <v>284</v>
      </c>
      <c r="B48" s="89" t="s">
        <v>87</v>
      </c>
      <c r="C48" s="45">
        <v>0</v>
      </c>
      <c r="D48" s="45">
        <v>0</v>
      </c>
      <c r="E48" s="45">
        <v>0</v>
      </c>
      <c r="F48" s="45">
        <v>0</v>
      </c>
      <c r="G48" s="45">
        <v>0</v>
      </c>
      <c r="H48" s="45">
        <v>3.7082543018513281</v>
      </c>
      <c r="I48" s="45">
        <v>0</v>
      </c>
      <c r="J48" s="45">
        <v>0</v>
      </c>
      <c r="K48" s="45">
        <v>0</v>
      </c>
      <c r="L48" s="45">
        <v>0</v>
      </c>
      <c r="M48" s="45">
        <v>3.1006144888966192E-4</v>
      </c>
      <c r="N48" s="45">
        <v>0</v>
      </c>
      <c r="O48" s="45">
        <v>0</v>
      </c>
      <c r="P48" s="45">
        <v>1.0952834947271103E-2</v>
      </c>
      <c r="Q48" s="45">
        <v>0</v>
      </c>
      <c r="R48" s="45">
        <v>1.0125522926271033</v>
      </c>
      <c r="S48" s="45">
        <v>4.7320694908745935</v>
      </c>
    </row>
    <row r="49" spans="1:19">
      <c r="A49" s="88" t="s">
        <v>284</v>
      </c>
      <c r="B49" s="89" t="s">
        <v>88</v>
      </c>
      <c r="C49" s="45">
        <v>2.0565795841127475E-2</v>
      </c>
      <c r="D49" s="45">
        <v>0</v>
      </c>
      <c r="E49" s="45">
        <v>0</v>
      </c>
      <c r="F49" s="45">
        <v>0</v>
      </c>
      <c r="G49" s="45">
        <v>0</v>
      </c>
      <c r="H49" s="45">
        <v>0</v>
      </c>
      <c r="I49" s="45">
        <v>0</v>
      </c>
      <c r="J49" s="45">
        <v>0</v>
      </c>
      <c r="K49" s="45">
        <v>0</v>
      </c>
      <c r="L49" s="45">
        <v>0</v>
      </c>
      <c r="M49" s="45">
        <v>2.488166545119852E-6</v>
      </c>
      <c r="N49" s="45">
        <v>7.3258982077994417E-3</v>
      </c>
      <c r="O49" s="45">
        <v>0</v>
      </c>
      <c r="P49" s="45">
        <v>0</v>
      </c>
      <c r="Q49" s="45">
        <v>6.7110838927476359E-4</v>
      </c>
      <c r="R49" s="45">
        <v>0</v>
      </c>
      <c r="S49" s="45">
        <v>2.8565290604745996E-2</v>
      </c>
    </row>
    <row r="50" spans="1:19">
      <c r="A50" s="88" t="s">
        <v>284</v>
      </c>
      <c r="B50" s="89" t="s">
        <v>89</v>
      </c>
      <c r="C50" s="45">
        <v>0</v>
      </c>
      <c r="D50" s="45">
        <v>0</v>
      </c>
      <c r="E50" s="45">
        <v>0</v>
      </c>
      <c r="F50" s="45">
        <v>0</v>
      </c>
      <c r="G50" s="45">
        <v>0</v>
      </c>
      <c r="H50" s="45">
        <v>0.323256642046025</v>
      </c>
      <c r="I50" s="45">
        <v>0</v>
      </c>
      <c r="J50" s="45">
        <v>0</v>
      </c>
      <c r="K50" s="45">
        <v>0</v>
      </c>
      <c r="L50" s="45">
        <v>0</v>
      </c>
      <c r="M50" s="45">
        <v>1.6751924226130893E-3</v>
      </c>
      <c r="N50" s="45">
        <v>0</v>
      </c>
      <c r="O50" s="45">
        <v>0</v>
      </c>
      <c r="P50" s="45">
        <v>0</v>
      </c>
      <c r="Q50" s="45">
        <v>0</v>
      </c>
      <c r="R50" s="45">
        <v>4.3527885450362014E-2</v>
      </c>
      <c r="S50" s="45">
        <v>0.36845971991900051</v>
      </c>
    </row>
    <row r="51" spans="1:19">
      <c r="A51" s="88" t="s">
        <v>284</v>
      </c>
      <c r="B51" s="89" t="s">
        <v>90</v>
      </c>
      <c r="C51" s="45">
        <v>0</v>
      </c>
      <c r="D51" s="45">
        <v>0</v>
      </c>
      <c r="E51" s="45">
        <v>0</v>
      </c>
      <c r="F51" s="45">
        <v>0</v>
      </c>
      <c r="G51" s="45">
        <v>0</v>
      </c>
      <c r="H51" s="45">
        <v>0</v>
      </c>
      <c r="I51" s="45">
        <v>0</v>
      </c>
      <c r="J51" s="45">
        <v>0</v>
      </c>
      <c r="K51" s="45">
        <v>0</v>
      </c>
      <c r="L51" s="45">
        <v>0.35098850455007924</v>
      </c>
      <c r="M51" s="45">
        <v>3.1423446370797692E-3</v>
      </c>
      <c r="N51" s="45">
        <v>0</v>
      </c>
      <c r="O51" s="45">
        <v>0</v>
      </c>
      <c r="P51" s="45">
        <v>0</v>
      </c>
      <c r="Q51" s="45">
        <v>0</v>
      </c>
      <c r="R51" s="45">
        <v>0</v>
      </c>
      <c r="S51" s="45">
        <v>0.35413084918716109</v>
      </c>
    </row>
    <row r="52" spans="1:19">
      <c r="A52" s="88" t="s">
        <v>284</v>
      </c>
      <c r="B52" s="89" t="s">
        <v>91</v>
      </c>
      <c r="C52" s="45">
        <v>0</v>
      </c>
      <c r="D52" s="45">
        <v>0</v>
      </c>
      <c r="E52" s="45">
        <v>0</v>
      </c>
      <c r="F52" s="45">
        <v>0.4531484803665547</v>
      </c>
      <c r="G52" s="45">
        <v>0</v>
      </c>
      <c r="H52" s="45">
        <v>0</v>
      </c>
      <c r="I52" s="45">
        <v>0</v>
      </c>
      <c r="J52" s="45">
        <v>0</v>
      </c>
      <c r="K52" s="45">
        <v>0</v>
      </c>
      <c r="L52" s="45">
        <v>0.46366471817537347</v>
      </c>
      <c r="M52" s="45">
        <v>1.6317352311017219E-2</v>
      </c>
      <c r="N52" s="45">
        <v>1.1455469533815626E-2</v>
      </c>
      <c r="O52" s="45">
        <v>0</v>
      </c>
      <c r="P52" s="45">
        <v>7.5083806360234095E-3</v>
      </c>
      <c r="Q52" s="45">
        <v>0</v>
      </c>
      <c r="R52" s="45">
        <v>0.12324695776993355</v>
      </c>
      <c r="S52" s="45">
        <v>1.0753413587927163</v>
      </c>
    </row>
    <row r="53" spans="1:19">
      <c r="A53" s="88" t="s">
        <v>284</v>
      </c>
      <c r="B53" s="89" t="s">
        <v>92</v>
      </c>
      <c r="C53" s="45">
        <v>0</v>
      </c>
      <c r="D53" s="45">
        <v>0</v>
      </c>
      <c r="E53" s="45">
        <v>0</v>
      </c>
      <c r="F53" s="45">
        <v>0</v>
      </c>
      <c r="G53" s="45">
        <v>0</v>
      </c>
      <c r="H53" s="45">
        <v>0</v>
      </c>
      <c r="I53" s="45">
        <v>0</v>
      </c>
      <c r="J53" s="45">
        <v>0</v>
      </c>
      <c r="K53" s="45">
        <v>0</v>
      </c>
      <c r="L53" s="45">
        <v>0</v>
      </c>
      <c r="M53" s="45">
        <v>6.9990450391013925E-2</v>
      </c>
      <c r="N53" s="45">
        <v>4.3090582424888613E-2</v>
      </c>
      <c r="O53" s="45">
        <v>0</v>
      </c>
      <c r="P53" s="45">
        <v>1.1755546428933589E-3</v>
      </c>
      <c r="Q53" s="45">
        <v>0</v>
      </c>
      <c r="R53" s="45">
        <v>9.3213763921934145E-2</v>
      </c>
      <c r="S53" s="45">
        <v>0.20747035138072789</v>
      </c>
    </row>
    <row r="54" spans="1:19">
      <c r="A54" s="88" t="s">
        <v>284</v>
      </c>
      <c r="B54" s="89" t="s">
        <v>93</v>
      </c>
      <c r="C54" s="45">
        <v>0</v>
      </c>
      <c r="D54" s="45">
        <v>0.16426389134023262</v>
      </c>
      <c r="E54" s="45">
        <v>0</v>
      </c>
      <c r="F54" s="45">
        <v>0</v>
      </c>
      <c r="G54" s="45">
        <v>0</v>
      </c>
      <c r="H54" s="45">
        <v>2.1039609479061374</v>
      </c>
      <c r="I54" s="45">
        <v>0</v>
      </c>
      <c r="J54" s="45">
        <v>0</v>
      </c>
      <c r="K54" s="45">
        <v>0</v>
      </c>
      <c r="L54" s="45">
        <v>0</v>
      </c>
      <c r="M54" s="45">
        <v>2.9584092012460705E-4</v>
      </c>
      <c r="N54" s="45">
        <v>9.1528361729376062E-5</v>
      </c>
      <c r="O54" s="45">
        <v>0</v>
      </c>
      <c r="P54" s="45">
        <v>7.6980664484609246E-3</v>
      </c>
      <c r="Q54" s="45">
        <v>0</v>
      </c>
      <c r="R54" s="45">
        <v>2.065201921351445E-2</v>
      </c>
      <c r="S54" s="45">
        <v>2.2969622941902017</v>
      </c>
    </row>
    <row r="55" spans="1:19">
      <c r="A55" s="88" t="s">
        <v>284</v>
      </c>
      <c r="B55" s="89" t="s">
        <v>94</v>
      </c>
      <c r="C55" s="45">
        <v>0</v>
      </c>
      <c r="D55" s="45">
        <v>0</v>
      </c>
      <c r="E55" s="45">
        <v>0</v>
      </c>
      <c r="F55" s="45">
        <v>2.763920030358157</v>
      </c>
      <c r="G55" s="45">
        <v>0</v>
      </c>
      <c r="H55" s="45">
        <v>0.96129875860244951</v>
      </c>
      <c r="I55" s="45">
        <v>0</v>
      </c>
      <c r="J55" s="45">
        <v>0</v>
      </c>
      <c r="K55" s="45">
        <v>0</v>
      </c>
      <c r="L55" s="45">
        <v>0</v>
      </c>
      <c r="M55" s="45">
        <v>5.646429715720036E-2</v>
      </c>
      <c r="N55" s="45">
        <v>8.5485649342840198E-3</v>
      </c>
      <c r="O55" s="45">
        <v>0</v>
      </c>
      <c r="P55" s="45">
        <v>3.6554190381491089E-3</v>
      </c>
      <c r="Q55" s="45">
        <v>0</v>
      </c>
      <c r="R55" s="45">
        <v>1.701907019205251E-2</v>
      </c>
      <c r="S55" s="45">
        <v>3.8109061402822917</v>
      </c>
    </row>
    <row r="56" spans="1:19">
      <c r="A56" s="88" t="s">
        <v>284</v>
      </c>
      <c r="B56" s="89" t="s">
        <v>95</v>
      </c>
      <c r="C56" s="45">
        <v>0</v>
      </c>
      <c r="D56" s="45">
        <v>0</v>
      </c>
      <c r="E56" s="45">
        <v>0</v>
      </c>
      <c r="F56" s="45">
        <v>0</v>
      </c>
      <c r="G56" s="45">
        <v>0</v>
      </c>
      <c r="H56" s="45">
        <v>0</v>
      </c>
      <c r="I56" s="45">
        <v>0</v>
      </c>
      <c r="J56" s="45">
        <v>0</v>
      </c>
      <c r="K56" s="45">
        <v>0</v>
      </c>
      <c r="L56" s="45">
        <v>0</v>
      </c>
      <c r="M56" s="45">
        <v>5.1480538580729318E-3</v>
      </c>
      <c r="N56" s="45">
        <v>3.2521813817304346E-2</v>
      </c>
      <c r="O56" s="45">
        <v>0</v>
      </c>
      <c r="P56" s="45">
        <v>0</v>
      </c>
      <c r="Q56" s="45">
        <v>6.4544328843626347E-4</v>
      </c>
      <c r="R56" s="45">
        <v>0.48199923419014201</v>
      </c>
      <c r="S56" s="45">
        <v>0.52031454515395836</v>
      </c>
    </row>
    <row r="57" spans="1:19">
      <c r="A57" s="88" t="s">
        <v>284</v>
      </c>
      <c r="B57" s="89" t="s">
        <v>96</v>
      </c>
      <c r="C57" s="45">
        <v>0</v>
      </c>
      <c r="D57" s="45">
        <v>0</v>
      </c>
      <c r="E57" s="45">
        <v>0</v>
      </c>
      <c r="F57" s="45">
        <v>0</v>
      </c>
      <c r="G57" s="45">
        <v>0</v>
      </c>
      <c r="H57" s="45">
        <v>1.1378087231079874</v>
      </c>
      <c r="I57" s="45">
        <v>0</v>
      </c>
      <c r="J57" s="45">
        <v>0</v>
      </c>
      <c r="K57" s="45">
        <v>0</v>
      </c>
      <c r="L57" s="45">
        <v>0</v>
      </c>
      <c r="M57" s="45">
        <v>2.4473013004477906E-4</v>
      </c>
      <c r="N57" s="45">
        <v>3.522538934792746E-2</v>
      </c>
      <c r="O57" s="45">
        <v>0</v>
      </c>
      <c r="P57" s="45">
        <v>0</v>
      </c>
      <c r="Q57" s="45">
        <v>0</v>
      </c>
      <c r="R57" s="45">
        <v>2.0788463325511639</v>
      </c>
      <c r="S57" s="45">
        <v>3.2521251751371238</v>
      </c>
    </row>
    <row r="58" spans="1:19">
      <c r="A58" s="88" t="s">
        <v>284</v>
      </c>
      <c r="B58" s="89" t="s">
        <v>97</v>
      </c>
      <c r="C58" s="45">
        <v>0</v>
      </c>
      <c r="D58" s="45">
        <v>0</v>
      </c>
      <c r="E58" s="45">
        <v>0</v>
      </c>
      <c r="F58" s="45">
        <v>0</v>
      </c>
      <c r="G58" s="45">
        <v>0</v>
      </c>
      <c r="H58" s="45">
        <v>0.23843174077553897</v>
      </c>
      <c r="I58" s="45">
        <v>1.5718121866953278E-2</v>
      </c>
      <c r="J58" s="45">
        <v>0</v>
      </c>
      <c r="K58" s="45">
        <v>0</v>
      </c>
      <c r="L58" s="45">
        <v>0</v>
      </c>
      <c r="M58" s="45">
        <v>3.8247999682463618E-3</v>
      </c>
      <c r="N58" s="45">
        <v>4.4286489134037876E-2</v>
      </c>
      <c r="O58" s="45">
        <v>0</v>
      </c>
      <c r="P58" s="45">
        <v>5.4925299776703157E-3</v>
      </c>
      <c r="Q58" s="45">
        <v>1.3275206743879435E-3</v>
      </c>
      <c r="R58" s="45">
        <v>0.36812315674482132</v>
      </c>
      <c r="S58" s="45">
        <v>0.67720435914165478</v>
      </c>
    </row>
    <row r="59" spans="1:19">
      <c r="A59" s="88" t="s">
        <v>284</v>
      </c>
      <c r="B59" s="89" t="s">
        <v>98</v>
      </c>
      <c r="C59" s="45">
        <v>0</v>
      </c>
      <c r="D59" s="45">
        <v>3.8840063274525494E-2</v>
      </c>
      <c r="E59" s="45">
        <v>0</v>
      </c>
      <c r="F59" s="45">
        <v>0.83137005508261996</v>
      </c>
      <c r="G59" s="45">
        <v>0</v>
      </c>
      <c r="H59" s="45">
        <v>0</v>
      </c>
      <c r="I59" s="45">
        <v>3.6438989370631156E-2</v>
      </c>
      <c r="J59" s="45">
        <v>0</v>
      </c>
      <c r="K59" s="45">
        <v>0</v>
      </c>
      <c r="L59" s="45">
        <v>0</v>
      </c>
      <c r="M59" s="45">
        <v>9.1619431444860067E-2</v>
      </c>
      <c r="N59" s="45">
        <v>0.60131654783969268</v>
      </c>
      <c r="O59" s="45">
        <v>0</v>
      </c>
      <c r="P59" s="45">
        <v>6.5709537774867988E-2</v>
      </c>
      <c r="Q59" s="45">
        <v>0</v>
      </c>
      <c r="R59" s="45">
        <v>2.7929644652674206</v>
      </c>
      <c r="S59" s="45">
        <v>4.458259090054618</v>
      </c>
    </row>
    <row r="60" spans="1:19">
      <c r="A60" s="88" t="s">
        <v>284</v>
      </c>
      <c r="B60" s="89" t="s">
        <v>99</v>
      </c>
      <c r="C60" s="45">
        <v>0</v>
      </c>
      <c r="D60" s="45">
        <v>0.11869530747137802</v>
      </c>
      <c r="E60" s="45">
        <v>0</v>
      </c>
      <c r="F60" s="45">
        <v>0.11979103477580377</v>
      </c>
      <c r="G60" s="45">
        <v>3.559196419925843</v>
      </c>
      <c r="H60" s="45">
        <v>2.7509804913729106</v>
      </c>
      <c r="I60" s="45">
        <v>4.2154925522343317E-2</v>
      </c>
      <c r="J60" s="45">
        <v>2.0814628856433929E-4</v>
      </c>
      <c r="K60" s="45">
        <v>0</v>
      </c>
      <c r="L60" s="45">
        <v>0</v>
      </c>
      <c r="M60" s="45">
        <v>0.28192713160260063</v>
      </c>
      <c r="N60" s="45">
        <v>0.3760721912600542</v>
      </c>
      <c r="O60" s="45">
        <v>0</v>
      </c>
      <c r="P60" s="45">
        <v>9.0386164901257171E-6</v>
      </c>
      <c r="Q60" s="45">
        <v>5.6957359402015628E-3</v>
      </c>
      <c r="R60" s="45">
        <v>12.515510310561382</v>
      </c>
      <c r="S60" s="45">
        <v>19.770240733337573</v>
      </c>
    </row>
    <row r="61" spans="1:19">
      <c r="A61" s="88" t="s">
        <v>284</v>
      </c>
      <c r="B61" s="89" t="s">
        <v>101</v>
      </c>
      <c r="C61" s="45">
        <v>0</v>
      </c>
      <c r="D61" s="45">
        <v>0</v>
      </c>
      <c r="E61" s="45">
        <v>0</v>
      </c>
      <c r="F61" s="45">
        <v>0</v>
      </c>
      <c r="G61" s="45">
        <v>0</v>
      </c>
      <c r="H61" s="45">
        <v>0</v>
      </c>
      <c r="I61" s="45">
        <v>3.3320446433314499E-4</v>
      </c>
      <c r="J61" s="45">
        <v>0</v>
      </c>
      <c r="K61" s="45">
        <v>0</v>
      </c>
      <c r="L61" s="45">
        <v>0</v>
      </c>
      <c r="M61" s="45">
        <v>0.32434715489377519</v>
      </c>
      <c r="N61" s="45">
        <v>0.366584600862355</v>
      </c>
      <c r="O61" s="45">
        <v>0</v>
      </c>
      <c r="P61" s="45">
        <v>0</v>
      </c>
      <c r="Q61" s="45">
        <v>0</v>
      </c>
      <c r="R61" s="45">
        <v>18.894564626606218</v>
      </c>
      <c r="S61" s="45">
        <v>19.585829586826677</v>
      </c>
    </row>
    <row r="62" spans="1:19">
      <c r="A62" s="88" t="s">
        <v>284</v>
      </c>
      <c r="B62" s="89" t="s">
        <v>102</v>
      </c>
      <c r="C62" s="45">
        <v>0</v>
      </c>
      <c r="D62" s="45">
        <v>0</v>
      </c>
      <c r="E62" s="45">
        <v>0</v>
      </c>
      <c r="F62" s="45">
        <v>0</v>
      </c>
      <c r="G62" s="45">
        <v>0.27792638679926274</v>
      </c>
      <c r="H62" s="45">
        <v>0</v>
      </c>
      <c r="I62" s="45">
        <v>2.4224847028284091E-4</v>
      </c>
      <c r="J62" s="45">
        <v>0</v>
      </c>
      <c r="K62" s="45">
        <v>0</v>
      </c>
      <c r="L62" s="45">
        <v>0</v>
      </c>
      <c r="M62" s="45">
        <v>1.5688749952021297E-2</v>
      </c>
      <c r="N62" s="45">
        <v>0.16410258833841063</v>
      </c>
      <c r="O62" s="45">
        <v>0</v>
      </c>
      <c r="P62" s="45">
        <v>4.4076716993021264E-2</v>
      </c>
      <c r="Q62" s="45">
        <v>1.3454292328919027E-2</v>
      </c>
      <c r="R62" s="45">
        <v>0.3242711753841192</v>
      </c>
      <c r="S62" s="45">
        <v>0.83976215826604061</v>
      </c>
    </row>
    <row r="63" spans="1:19">
      <c r="A63" s="88" t="s">
        <v>284</v>
      </c>
      <c r="B63" s="89" t="s">
        <v>103</v>
      </c>
      <c r="C63" s="45">
        <v>0</v>
      </c>
      <c r="D63" s="45">
        <v>0.43999339678930238</v>
      </c>
      <c r="E63" s="45">
        <v>0</v>
      </c>
      <c r="F63" s="45">
        <v>0</v>
      </c>
      <c r="G63" s="45">
        <v>1.5124758360929853</v>
      </c>
      <c r="H63" s="45">
        <v>1.3329286902409567</v>
      </c>
      <c r="I63" s="45">
        <v>0</v>
      </c>
      <c r="J63" s="45">
        <v>0</v>
      </c>
      <c r="K63" s="45">
        <v>0</v>
      </c>
      <c r="L63" s="45">
        <v>9.9549002959132826E-2</v>
      </c>
      <c r="M63" s="45">
        <v>0.10427817986571175</v>
      </c>
      <c r="N63" s="45">
        <v>0.30555641929214472</v>
      </c>
      <c r="O63" s="45">
        <v>5.1869597332439163E-2</v>
      </c>
      <c r="P63" s="45">
        <v>1.0316946087103041E-3</v>
      </c>
      <c r="Q63" s="45">
        <v>2.4935290451691336E-3</v>
      </c>
      <c r="R63" s="45">
        <v>0.34737891099160834</v>
      </c>
      <c r="S63" s="45">
        <v>4.1975552572181698</v>
      </c>
    </row>
    <row r="64" spans="1:19">
      <c r="A64" s="88" t="s">
        <v>284</v>
      </c>
      <c r="B64" s="89" t="s">
        <v>104</v>
      </c>
      <c r="C64" s="45">
        <v>0</v>
      </c>
      <c r="D64" s="45">
        <v>0.22191061899928322</v>
      </c>
      <c r="E64" s="45">
        <v>0</v>
      </c>
      <c r="F64" s="45">
        <v>0.32836268507537181</v>
      </c>
      <c r="G64" s="45">
        <v>2.8424080244429497</v>
      </c>
      <c r="H64" s="45">
        <v>0</v>
      </c>
      <c r="I64" s="45">
        <v>6.46804086658926E-2</v>
      </c>
      <c r="J64" s="45">
        <v>0</v>
      </c>
      <c r="K64" s="45">
        <v>0</v>
      </c>
      <c r="L64" s="45">
        <v>0</v>
      </c>
      <c r="M64" s="45">
        <v>5.684475724061322E-2</v>
      </c>
      <c r="N64" s="45">
        <v>0.11134320638096273</v>
      </c>
      <c r="O64" s="45">
        <v>0</v>
      </c>
      <c r="P64" s="45">
        <v>5.2652167507994396E-3</v>
      </c>
      <c r="Q64" s="45">
        <v>1.2058249067988455E-3</v>
      </c>
      <c r="R64" s="45">
        <v>0.63347942955466863</v>
      </c>
      <c r="S64" s="45">
        <v>4.2655001720173402</v>
      </c>
    </row>
    <row r="65" spans="1:19">
      <c r="A65" s="88" t="s">
        <v>284</v>
      </c>
      <c r="B65" s="89" t="s">
        <v>105</v>
      </c>
      <c r="C65" s="45">
        <v>0</v>
      </c>
      <c r="D65" s="45">
        <v>0</v>
      </c>
      <c r="E65" s="45">
        <v>0</v>
      </c>
      <c r="F65" s="45">
        <v>0</v>
      </c>
      <c r="G65" s="45">
        <v>0.49090782774091934</v>
      </c>
      <c r="H65" s="45">
        <v>0</v>
      </c>
      <c r="I65" s="45">
        <v>0</v>
      </c>
      <c r="J65" s="45">
        <v>0</v>
      </c>
      <c r="K65" s="45">
        <v>0</v>
      </c>
      <c r="L65" s="45">
        <v>0</v>
      </c>
      <c r="M65" s="45">
        <v>6.0636976018062505E-3</v>
      </c>
      <c r="N65" s="45">
        <v>0.17272889870489161</v>
      </c>
      <c r="O65" s="45">
        <v>0</v>
      </c>
      <c r="P65" s="45">
        <v>8.7090841352671089E-3</v>
      </c>
      <c r="Q65" s="45">
        <v>1.5143232144805147E-3</v>
      </c>
      <c r="R65" s="45">
        <v>0.47521184693989227</v>
      </c>
      <c r="S65" s="45">
        <v>1.1551356783372455</v>
      </c>
    </row>
    <row r="66" spans="1:19">
      <c r="A66" s="88" t="s">
        <v>284</v>
      </c>
      <c r="B66" s="89" t="s">
        <v>106</v>
      </c>
      <c r="C66" s="45">
        <v>0</v>
      </c>
      <c r="D66" s="45">
        <v>0</v>
      </c>
      <c r="E66" s="45">
        <v>0</v>
      </c>
      <c r="F66" s="45">
        <v>5.5357401325014042</v>
      </c>
      <c r="G66" s="45">
        <v>3.9463874748881018</v>
      </c>
      <c r="H66" s="45">
        <v>0.34387481370194095</v>
      </c>
      <c r="I66" s="45">
        <v>7.3883350517074953E-3</v>
      </c>
      <c r="J66" s="45">
        <v>0</v>
      </c>
      <c r="K66" s="45">
        <v>0</v>
      </c>
      <c r="L66" s="45">
        <v>0.18280430374064616</v>
      </c>
      <c r="M66" s="45">
        <v>4.3525445586280354E-2</v>
      </c>
      <c r="N66" s="45">
        <v>0.18080352395998567</v>
      </c>
      <c r="O66" s="45">
        <v>4.5740538279231135E-3</v>
      </c>
      <c r="P66" s="45">
        <v>3.5465163948001643E-3</v>
      </c>
      <c r="Q66" s="45">
        <v>0</v>
      </c>
      <c r="R66" s="45">
        <v>0.3392243434408968</v>
      </c>
      <c r="S66" s="45">
        <v>10.587868943093682</v>
      </c>
    </row>
    <row r="67" spans="1:19">
      <c r="A67" s="88" t="s">
        <v>284</v>
      </c>
      <c r="B67" s="89" t="s">
        <v>107</v>
      </c>
      <c r="C67" s="45">
        <v>0</v>
      </c>
      <c r="D67" s="45">
        <v>0.11083665736147186</v>
      </c>
      <c r="E67" s="45">
        <v>0</v>
      </c>
      <c r="F67" s="45">
        <v>1.1743687572407371</v>
      </c>
      <c r="G67" s="45">
        <v>0</v>
      </c>
      <c r="H67" s="45">
        <v>1.8530029422574987</v>
      </c>
      <c r="I67" s="45">
        <v>2.148167745215801E-2</v>
      </c>
      <c r="J67" s="45">
        <v>0</v>
      </c>
      <c r="K67" s="45">
        <v>0</v>
      </c>
      <c r="L67" s="45">
        <v>0.10185048338305536</v>
      </c>
      <c r="M67" s="45">
        <v>7.7049125927468376E-2</v>
      </c>
      <c r="N67" s="45">
        <v>0.26866698938700129</v>
      </c>
      <c r="O67" s="45">
        <v>0.12220139275350905</v>
      </c>
      <c r="P67" s="45">
        <v>0</v>
      </c>
      <c r="Q67" s="45">
        <v>0</v>
      </c>
      <c r="R67" s="45">
        <v>0.82208558698980738</v>
      </c>
      <c r="S67" s="45">
        <v>4.5515436127527238</v>
      </c>
    </row>
    <row r="68" spans="1:19">
      <c r="A68" s="88" t="s">
        <v>284</v>
      </c>
      <c r="B68" s="89" t="s">
        <v>108</v>
      </c>
      <c r="C68" s="45">
        <v>0</v>
      </c>
      <c r="D68" s="45">
        <v>0.2546010050807046</v>
      </c>
      <c r="E68" s="45">
        <v>0</v>
      </c>
      <c r="F68" s="45">
        <v>0</v>
      </c>
      <c r="G68" s="45">
        <v>0</v>
      </c>
      <c r="H68" s="45">
        <v>0</v>
      </c>
      <c r="I68" s="45">
        <v>0</v>
      </c>
      <c r="J68" s="45">
        <v>0</v>
      </c>
      <c r="K68" s="45">
        <v>0</v>
      </c>
      <c r="L68" s="45">
        <v>0</v>
      </c>
      <c r="M68" s="45">
        <v>9.1356545233371111E-2</v>
      </c>
      <c r="N68" s="45">
        <v>0.26317604017032492</v>
      </c>
      <c r="O68" s="45">
        <v>0</v>
      </c>
      <c r="P68" s="45">
        <v>1.6733545033367159E-2</v>
      </c>
      <c r="Q68" s="45">
        <v>0</v>
      </c>
      <c r="R68" s="45">
        <v>1.2658619912712012</v>
      </c>
      <c r="S68" s="45">
        <v>1.8917291267889595</v>
      </c>
    </row>
    <row r="69" spans="1:19">
      <c r="A69" s="88" t="s">
        <v>284</v>
      </c>
      <c r="B69" s="89" t="s">
        <v>109</v>
      </c>
      <c r="C69" s="45">
        <v>1.3329620796992788E-2</v>
      </c>
      <c r="D69" s="45">
        <v>0</v>
      </c>
      <c r="E69" s="45">
        <v>0</v>
      </c>
      <c r="F69" s="45">
        <v>0</v>
      </c>
      <c r="G69" s="45">
        <v>0</v>
      </c>
      <c r="H69" s="45">
        <v>0</v>
      </c>
      <c r="I69" s="45">
        <v>2.464935169350646E-4</v>
      </c>
      <c r="J69" s="45">
        <v>0</v>
      </c>
      <c r="K69" s="45">
        <v>9.4420235606767038E-3</v>
      </c>
      <c r="L69" s="45">
        <v>0.22720834386787891</v>
      </c>
      <c r="M69" s="45">
        <v>0.12867179119441596</v>
      </c>
      <c r="N69" s="45">
        <v>2.1494034835622955E-2</v>
      </c>
      <c r="O69" s="45">
        <v>0</v>
      </c>
      <c r="P69" s="45">
        <v>2.8226853385761363E-2</v>
      </c>
      <c r="Q69" s="45">
        <v>0</v>
      </c>
      <c r="R69" s="45">
        <v>1.6487784505802452</v>
      </c>
      <c r="S69" s="45">
        <v>2.0773976117385189</v>
      </c>
    </row>
    <row r="70" spans="1:19">
      <c r="A70" s="88" t="s">
        <v>284</v>
      </c>
      <c r="B70" s="89" t="s">
        <v>110</v>
      </c>
      <c r="C70" s="45">
        <v>7.4905448510155084E-2</v>
      </c>
      <c r="D70" s="45">
        <v>0.44239675281940261</v>
      </c>
      <c r="E70" s="45">
        <v>0</v>
      </c>
      <c r="F70" s="45">
        <v>0</v>
      </c>
      <c r="G70" s="45">
        <v>0.48301907953650947</v>
      </c>
      <c r="H70" s="45">
        <v>0</v>
      </c>
      <c r="I70" s="45">
        <v>0</v>
      </c>
      <c r="J70" s="45">
        <v>0</v>
      </c>
      <c r="K70" s="45">
        <v>0</v>
      </c>
      <c r="L70" s="45">
        <v>0</v>
      </c>
      <c r="M70" s="45">
        <v>0.1376662898032659</v>
      </c>
      <c r="N70" s="45">
        <v>0.1271095554908106</v>
      </c>
      <c r="O70" s="45">
        <v>0</v>
      </c>
      <c r="P70" s="45">
        <v>1.1408456215223794E-2</v>
      </c>
      <c r="Q70" s="45">
        <v>2.4409942026636169E-3</v>
      </c>
      <c r="R70" s="45">
        <v>2.3991571687439475</v>
      </c>
      <c r="S70" s="45">
        <v>3.6781037453219909</v>
      </c>
    </row>
    <row r="71" spans="1:19">
      <c r="A71" s="88" t="s">
        <v>284</v>
      </c>
      <c r="B71" s="89" t="s">
        <v>111</v>
      </c>
      <c r="C71" s="45">
        <v>0</v>
      </c>
      <c r="D71" s="45">
        <v>0</v>
      </c>
      <c r="E71" s="45">
        <v>0</v>
      </c>
      <c r="F71" s="45">
        <v>0</v>
      </c>
      <c r="G71" s="45">
        <v>0</v>
      </c>
      <c r="H71" s="45">
        <v>1.2957075393609792</v>
      </c>
      <c r="I71" s="45">
        <v>0</v>
      </c>
      <c r="J71" s="45">
        <v>0</v>
      </c>
      <c r="K71" s="45">
        <v>0</v>
      </c>
      <c r="L71" s="45">
        <v>0.11272622335075067</v>
      </c>
      <c r="M71" s="45">
        <v>0.2849849187507707</v>
      </c>
      <c r="N71" s="45">
        <v>6.2630888428413911E-2</v>
      </c>
      <c r="O71" s="45">
        <v>0</v>
      </c>
      <c r="P71" s="45">
        <v>5.8236895161427882E-3</v>
      </c>
      <c r="Q71" s="45">
        <v>5.9897007397060748E-3</v>
      </c>
      <c r="R71" s="45">
        <v>2.6094983771132263</v>
      </c>
      <c r="S71" s="45">
        <v>4.377361337259984</v>
      </c>
    </row>
    <row r="72" spans="1:19">
      <c r="A72" s="88" t="s">
        <v>284</v>
      </c>
      <c r="B72" s="89" t="s">
        <v>112</v>
      </c>
      <c r="C72" s="45">
        <v>0</v>
      </c>
      <c r="D72" s="45">
        <v>0</v>
      </c>
      <c r="E72" s="45">
        <v>0</v>
      </c>
      <c r="F72" s="45">
        <v>0</v>
      </c>
      <c r="G72" s="45">
        <v>0</v>
      </c>
      <c r="H72" s="45">
        <v>1.5329497221506188</v>
      </c>
      <c r="I72" s="45">
        <v>0</v>
      </c>
      <c r="J72" s="45">
        <v>1.0583165254504385E-3</v>
      </c>
      <c r="K72" s="45">
        <v>0</v>
      </c>
      <c r="L72" s="45">
        <v>0</v>
      </c>
      <c r="M72" s="45">
        <v>2.7419214593120023E-2</v>
      </c>
      <c r="N72" s="45">
        <v>0.14177894632981447</v>
      </c>
      <c r="O72" s="45">
        <v>0</v>
      </c>
      <c r="P72" s="45">
        <v>1.0550769760672152E-3</v>
      </c>
      <c r="Q72" s="45">
        <v>0</v>
      </c>
      <c r="R72" s="45">
        <v>2.2050771521761092</v>
      </c>
      <c r="S72" s="45">
        <v>3.9093384287511697</v>
      </c>
    </row>
    <row r="73" spans="1:19">
      <c r="A73" s="88" t="s">
        <v>284</v>
      </c>
      <c r="B73" s="89" t="s">
        <v>113</v>
      </c>
      <c r="C73" s="45">
        <v>0</v>
      </c>
      <c r="D73" s="45">
        <v>0.35939025991193319</v>
      </c>
      <c r="E73" s="45">
        <v>0</v>
      </c>
      <c r="F73" s="45">
        <v>0</v>
      </c>
      <c r="G73" s="45">
        <v>1.6752464547802237</v>
      </c>
      <c r="H73" s="45">
        <v>0</v>
      </c>
      <c r="I73" s="45">
        <v>7.4194171225917316E-2</v>
      </c>
      <c r="J73" s="45">
        <v>0</v>
      </c>
      <c r="K73" s="45">
        <v>4.9488553294492824E-4</v>
      </c>
      <c r="L73" s="45">
        <v>0</v>
      </c>
      <c r="M73" s="45">
        <v>0.45462135104212398</v>
      </c>
      <c r="N73" s="45">
        <v>0.3740146816878962</v>
      </c>
      <c r="O73" s="45">
        <v>0</v>
      </c>
      <c r="P73" s="45">
        <v>1.3807228650320469E-3</v>
      </c>
      <c r="Q73" s="45">
        <v>4.7670532049016306E-4</v>
      </c>
      <c r="R73" s="45">
        <v>0.83800066630493575</v>
      </c>
      <c r="S73" s="45">
        <v>3.7778198986715097</v>
      </c>
    </row>
    <row r="74" spans="1:19">
      <c r="A74" s="88" t="s">
        <v>284</v>
      </c>
      <c r="B74" s="89" t="s">
        <v>114</v>
      </c>
      <c r="C74" s="45">
        <v>0</v>
      </c>
      <c r="D74" s="45">
        <v>0.27515335499445559</v>
      </c>
      <c r="E74" s="45">
        <v>0</v>
      </c>
      <c r="F74" s="45">
        <v>0.58500637303416525</v>
      </c>
      <c r="G74" s="45">
        <v>0</v>
      </c>
      <c r="H74" s="45">
        <v>0</v>
      </c>
      <c r="I74" s="45">
        <v>0</v>
      </c>
      <c r="J74" s="45">
        <v>0</v>
      </c>
      <c r="K74" s="45">
        <v>0</v>
      </c>
      <c r="L74" s="45">
        <v>0</v>
      </c>
      <c r="M74" s="45">
        <v>0.22541764713245094</v>
      </c>
      <c r="N74" s="45">
        <v>0.16445379770913426</v>
      </c>
      <c r="O74" s="45">
        <v>0</v>
      </c>
      <c r="P74" s="45">
        <v>8.1119549453672612E-3</v>
      </c>
      <c r="Q74" s="45">
        <v>2.4415226736977658E-4</v>
      </c>
      <c r="R74" s="45">
        <v>2.0071604877175631</v>
      </c>
      <c r="S74" s="45">
        <v>3.2655477678005127</v>
      </c>
    </row>
    <row r="75" spans="1:19">
      <c r="A75" s="88" t="s">
        <v>284</v>
      </c>
      <c r="B75" s="89" t="s">
        <v>115</v>
      </c>
      <c r="C75" s="45">
        <v>4.634356089753898E-2</v>
      </c>
      <c r="D75" s="45">
        <v>0</v>
      </c>
      <c r="E75" s="45">
        <v>0</v>
      </c>
      <c r="F75" s="45">
        <v>0</v>
      </c>
      <c r="G75" s="45">
        <v>0</v>
      </c>
      <c r="H75" s="45">
        <v>0</v>
      </c>
      <c r="I75" s="45">
        <v>0</v>
      </c>
      <c r="J75" s="45">
        <v>0</v>
      </c>
      <c r="K75" s="45">
        <v>0</v>
      </c>
      <c r="L75" s="45">
        <v>0</v>
      </c>
      <c r="M75" s="45">
        <v>0.33959588305027166</v>
      </c>
      <c r="N75" s="45">
        <v>7.3392141927899779E-2</v>
      </c>
      <c r="O75" s="45">
        <v>0</v>
      </c>
      <c r="P75" s="45">
        <v>6.7562078343925136E-3</v>
      </c>
      <c r="Q75" s="45">
        <v>4.8186406397185341E-3</v>
      </c>
      <c r="R75" s="45">
        <v>1.1554680118287806</v>
      </c>
      <c r="S75" s="45">
        <v>1.6263744461786018</v>
      </c>
    </row>
    <row r="76" spans="1:19">
      <c r="A76" s="88" t="s">
        <v>284</v>
      </c>
      <c r="B76" s="69" t="s">
        <v>116</v>
      </c>
      <c r="C76" s="45">
        <v>0</v>
      </c>
      <c r="D76" s="45">
        <v>0.39094584538878463</v>
      </c>
      <c r="E76" s="45">
        <v>0</v>
      </c>
      <c r="F76" s="45">
        <v>0.57122641392008511</v>
      </c>
      <c r="G76" s="45">
        <v>0</v>
      </c>
      <c r="H76" s="45">
        <v>0</v>
      </c>
      <c r="I76" s="45">
        <v>0</v>
      </c>
      <c r="J76" s="45">
        <v>0</v>
      </c>
      <c r="K76" s="45">
        <v>0</v>
      </c>
      <c r="L76" s="45">
        <v>8.7698119900520455E-2</v>
      </c>
      <c r="M76" s="45">
        <v>0.25726531445528256</v>
      </c>
      <c r="N76" s="45">
        <v>1.1395537970018133E-2</v>
      </c>
      <c r="O76" s="45">
        <v>7.7957205772078153E-2</v>
      </c>
      <c r="P76" s="45">
        <v>0</v>
      </c>
      <c r="Q76" s="45">
        <v>0</v>
      </c>
      <c r="R76" s="45">
        <v>0.28675804403357574</v>
      </c>
      <c r="S76" s="45">
        <v>1.6832464814403352</v>
      </c>
    </row>
    <row r="77" spans="1:19">
      <c r="A77" s="88" t="s">
        <v>284</v>
      </c>
      <c r="B77" s="69" t="s">
        <v>117</v>
      </c>
      <c r="C77" s="45">
        <v>0</v>
      </c>
      <c r="D77" s="45">
        <v>0</v>
      </c>
      <c r="E77" s="45">
        <v>0</v>
      </c>
      <c r="F77" s="45">
        <v>0</v>
      </c>
      <c r="G77" s="45">
        <v>0</v>
      </c>
      <c r="H77" s="45">
        <v>0</v>
      </c>
      <c r="I77" s="45">
        <v>6.8910484571550579E-2</v>
      </c>
      <c r="J77" s="45">
        <v>0</v>
      </c>
      <c r="K77" s="45">
        <v>0</v>
      </c>
      <c r="L77" s="45">
        <v>0</v>
      </c>
      <c r="M77" s="45">
        <v>0.10350412345944759</v>
      </c>
      <c r="N77" s="45">
        <v>0.16220148411212509</v>
      </c>
      <c r="O77" s="45">
        <v>0.11633006053211992</v>
      </c>
      <c r="P77" s="45">
        <v>1.1238955993249367E-2</v>
      </c>
      <c r="Q77" s="45">
        <v>2.212889716006132E-3</v>
      </c>
      <c r="R77" s="45">
        <v>1.3285550792926202</v>
      </c>
      <c r="S77" s="45">
        <v>1.7929530776771401</v>
      </c>
    </row>
    <row r="78" spans="1:19">
      <c r="A78" s="88" t="s">
        <v>284</v>
      </c>
      <c r="B78" s="69" t="s">
        <v>118</v>
      </c>
      <c r="C78" s="45">
        <v>9.2806739564785051E-2</v>
      </c>
      <c r="D78" s="45">
        <v>2.5025178148665894E-2</v>
      </c>
      <c r="E78" s="45">
        <v>0</v>
      </c>
      <c r="F78" s="45">
        <v>0</v>
      </c>
      <c r="G78" s="45">
        <v>0</v>
      </c>
      <c r="H78" s="45">
        <v>0</v>
      </c>
      <c r="I78" s="45">
        <v>0</v>
      </c>
      <c r="J78" s="45">
        <v>0</v>
      </c>
      <c r="K78" s="45">
        <v>0</v>
      </c>
      <c r="L78" s="45">
        <v>0</v>
      </c>
      <c r="M78" s="45">
        <v>1.56282167767543E-2</v>
      </c>
      <c r="N78" s="45">
        <v>3.7089398507855975E-2</v>
      </c>
      <c r="O78" s="45">
        <v>0</v>
      </c>
      <c r="P78" s="45">
        <v>1.1034348023914453E-3</v>
      </c>
      <c r="Q78" s="45">
        <v>1.8972681615570669E-3</v>
      </c>
      <c r="R78" s="45">
        <v>0.23251053356980123</v>
      </c>
      <c r="S78" s="45">
        <v>0.40606076953179127</v>
      </c>
    </row>
    <row r="79" spans="1:19">
      <c r="A79" s="88" t="s">
        <v>284</v>
      </c>
      <c r="B79" s="69" t="s">
        <v>119</v>
      </c>
      <c r="C79" s="45">
        <v>0</v>
      </c>
      <c r="D79" s="45">
        <v>0</v>
      </c>
      <c r="E79" s="45">
        <v>0</v>
      </c>
      <c r="F79" s="45">
        <v>0</v>
      </c>
      <c r="G79" s="45">
        <v>0</v>
      </c>
      <c r="H79" s="45">
        <v>0</v>
      </c>
      <c r="I79" s="45">
        <v>0</v>
      </c>
      <c r="J79" s="45">
        <v>0</v>
      </c>
      <c r="K79" s="45">
        <v>0</v>
      </c>
      <c r="L79" s="45">
        <v>0</v>
      </c>
      <c r="M79" s="45">
        <v>0.15439668601989442</v>
      </c>
      <c r="N79" s="45">
        <v>0.14364381891126676</v>
      </c>
      <c r="O79" s="45">
        <v>0</v>
      </c>
      <c r="P79" s="45">
        <v>4.107507169680169E-3</v>
      </c>
      <c r="Q79" s="45">
        <v>9.3620901047192992E-3</v>
      </c>
      <c r="R79" s="45">
        <v>1.014782302660528</v>
      </c>
      <c r="S79" s="45">
        <v>1.3262924048661091</v>
      </c>
    </row>
    <row r="80" spans="1:19">
      <c r="A80" s="88" t="s">
        <v>284</v>
      </c>
      <c r="B80" s="69" t="s">
        <v>120</v>
      </c>
      <c r="C80" s="45">
        <v>0</v>
      </c>
      <c r="D80" s="45">
        <v>0</v>
      </c>
      <c r="E80" s="45">
        <v>0</v>
      </c>
      <c r="F80" s="45">
        <v>0</v>
      </c>
      <c r="G80" s="45">
        <v>0</v>
      </c>
      <c r="H80" s="45">
        <v>0</v>
      </c>
      <c r="I80" s="45">
        <v>3.834560511621099E-2</v>
      </c>
      <c r="J80" s="45">
        <v>0</v>
      </c>
      <c r="K80" s="45">
        <v>0</v>
      </c>
      <c r="L80" s="45">
        <v>0</v>
      </c>
      <c r="M80" s="45">
        <v>1.1078946907846721E-2</v>
      </c>
      <c r="N80" s="45">
        <v>0.16379007621539987</v>
      </c>
      <c r="O80" s="45">
        <v>0</v>
      </c>
      <c r="P80" s="45">
        <v>7.0282556464237311E-3</v>
      </c>
      <c r="Q80" s="45">
        <v>3.1979350523741595E-3</v>
      </c>
      <c r="R80" s="45">
        <v>2.5725642315126862</v>
      </c>
      <c r="S80" s="45">
        <v>2.7960050504509297</v>
      </c>
    </row>
    <row r="81" spans="1:19">
      <c r="A81" s="88" t="s">
        <v>284</v>
      </c>
      <c r="B81" s="69" t="s">
        <v>121</v>
      </c>
      <c r="C81" s="45">
        <v>0</v>
      </c>
      <c r="D81" s="45">
        <v>0.18450338035281089</v>
      </c>
      <c r="E81" s="45">
        <v>0</v>
      </c>
      <c r="F81" s="45">
        <v>1.0773997585234554</v>
      </c>
      <c r="G81" s="45">
        <v>0</v>
      </c>
      <c r="H81" s="45">
        <v>0</v>
      </c>
      <c r="I81" s="45">
        <v>0</v>
      </c>
      <c r="J81" s="45">
        <v>5.6943641798264943E-3</v>
      </c>
      <c r="K81" s="45">
        <v>0</v>
      </c>
      <c r="L81" s="45">
        <v>0</v>
      </c>
      <c r="M81" s="45">
        <v>9.9434079304607792E-3</v>
      </c>
      <c r="N81" s="45">
        <v>0.20230174286827296</v>
      </c>
      <c r="O81" s="45">
        <v>0</v>
      </c>
      <c r="P81" s="45">
        <v>1.4551401981886924E-2</v>
      </c>
      <c r="Q81" s="45">
        <v>4.8124297599183852E-3</v>
      </c>
      <c r="R81" s="45">
        <v>0.62907253015160336</v>
      </c>
      <c r="S81" s="45">
        <v>2.1282790157482339</v>
      </c>
    </row>
    <row r="82" spans="1:19">
      <c r="A82" s="88" t="s">
        <v>284</v>
      </c>
      <c r="B82" s="69" t="s">
        <v>122</v>
      </c>
      <c r="C82" s="45">
        <v>0</v>
      </c>
      <c r="D82" s="45">
        <v>0</v>
      </c>
      <c r="E82" s="45">
        <v>0</v>
      </c>
      <c r="F82" s="45">
        <v>0</v>
      </c>
      <c r="G82" s="45">
        <v>0</v>
      </c>
      <c r="H82" s="45">
        <v>0</v>
      </c>
      <c r="I82" s="45">
        <v>3.4835821074389317E-2</v>
      </c>
      <c r="J82" s="45">
        <v>0</v>
      </c>
      <c r="K82" s="45">
        <v>0</v>
      </c>
      <c r="L82" s="45">
        <v>0</v>
      </c>
      <c r="M82" s="45">
        <v>1.0417119283900433E-2</v>
      </c>
      <c r="N82" s="45">
        <v>0.16891477148311207</v>
      </c>
      <c r="O82" s="45">
        <v>2.9043907209740372E-3</v>
      </c>
      <c r="P82" s="45">
        <v>2.1398218600470698E-2</v>
      </c>
      <c r="Q82" s="45">
        <v>0</v>
      </c>
      <c r="R82" s="45">
        <v>0.93277031984737846</v>
      </c>
      <c r="S82" s="45">
        <v>1.171240641010229</v>
      </c>
    </row>
    <row r="83" spans="1:19">
      <c r="A83" s="88" t="s">
        <v>284</v>
      </c>
      <c r="B83" s="69" t="s">
        <v>123</v>
      </c>
      <c r="C83" s="45">
        <v>0</v>
      </c>
      <c r="D83" s="45">
        <v>0</v>
      </c>
      <c r="E83" s="45">
        <v>0</v>
      </c>
      <c r="F83" s="45">
        <v>0</v>
      </c>
      <c r="G83" s="45">
        <v>0</v>
      </c>
      <c r="H83" s="45">
        <v>0</v>
      </c>
      <c r="I83" s="45">
        <v>5.2481877861638715E-2</v>
      </c>
      <c r="J83" s="45">
        <v>0</v>
      </c>
      <c r="K83" s="45">
        <v>0</v>
      </c>
      <c r="L83" s="45">
        <v>0</v>
      </c>
      <c r="M83" s="45">
        <v>0.12017643295918923</v>
      </c>
      <c r="N83" s="45">
        <v>2.0608689551639969E-3</v>
      </c>
      <c r="O83" s="45">
        <v>3.5409769641727151E-3</v>
      </c>
      <c r="P83" s="45">
        <v>0</v>
      </c>
      <c r="Q83" s="45">
        <v>0</v>
      </c>
      <c r="R83" s="45">
        <v>0.26842706634593583</v>
      </c>
      <c r="S83" s="45">
        <v>0.44668722308608722</v>
      </c>
    </row>
    <row r="84" spans="1:19">
      <c r="A84" s="88" t="s">
        <v>284</v>
      </c>
      <c r="B84" s="69" t="s">
        <v>124</v>
      </c>
      <c r="C84" s="45">
        <v>0</v>
      </c>
      <c r="D84" s="45">
        <v>0</v>
      </c>
      <c r="E84" s="45">
        <v>0</v>
      </c>
      <c r="F84" s="45">
        <v>0</v>
      </c>
      <c r="G84" s="45">
        <v>0</v>
      </c>
      <c r="H84" s="45">
        <v>0</v>
      </c>
      <c r="I84" s="45">
        <v>6.3907886788982404E-2</v>
      </c>
      <c r="J84" s="45">
        <v>0</v>
      </c>
      <c r="K84" s="45">
        <v>0</v>
      </c>
      <c r="L84" s="45">
        <v>1.5718037607173496E-2</v>
      </c>
      <c r="M84" s="45">
        <v>8.513140185317658E-2</v>
      </c>
      <c r="N84" s="45">
        <v>1.6398731837101721E-2</v>
      </c>
      <c r="O84" s="45">
        <v>0</v>
      </c>
      <c r="P84" s="45">
        <v>1.8616793901764517E-3</v>
      </c>
      <c r="Q84" s="45">
        <v>6.6180644241230907E-3</v>
      </c>
      <c r="R84" s="45">
        <v>0.97093700808554217</v>
      </c>
      <c r="S84" s="45">
        <v>1.1605728099862915</v>
      </c>
    </row>
    <row r="85" spans="1:19">
      <c r="A85" s="88" t="s">
        <v>284</v>
      </c>
      <c r="B85" s="69" t="s">
        <v>125</v>
      </c>
      <c r="C85" s="45">
        <v>0</v>
      </c>
      <c r="D85" s="45">
        <v>0</v>
      </c>
      <c r="E85" s="45">
        <v>0</v>
      </c>
      <c r="F85" s="45">
        <v>0</v>
      </c>
      <c r="G85" s="45">
        <v>0</v>
      </c>
      <c r="H85" s="45">
        <v>0</v>
      </c>
      <c r="I85" s="45">
        <v>0</v>
      </c>
      <c r="J85" s="45">
        <v>0</v>
      </c>
      <c r="K85" s="45">
        <v>1.5553372636008825E-2</v>
      </c>
      <c r="L85" s="45">
        <v>0.10780146565428628</v>
      </c>
      <c r="M85" s="45">
        <v>5.9167960255877006E-3</v>
      </c>
      <c r="N85" s="45">
        <v>1.1166396804595635E-2</v>
      </c>
      <c r="O85" s="45">
        <v>0</v>
      </c>
      <c r="P85" s="45">
        <v>3.399623212801961E-5</v>
      </c>
      <c r="Q85" s="45">
        <v>2.0967063022950261E-4</v>
      </c>
      <c r="R85" s="45">
        <v>1.3288923259689938</v>
      </c>
      <c r="S85" s="45">
        <v>1.4695740239518216</v>
      </c>
    </row>
    <row r="86" spans="1:19">
      <c r="A86" s="88" t="s">
        <v>284</v>
      </c>
      <c r="B86" s="69" t="s">
        <v>126</v>
      </c>
      <c r="C86" s="45">
        <v>0</v>
      </c>
      <c r="D86" s="45">
        <v>0</v>
      </c>
      <c r="E86" s="45">
        <v>0</v>
      </c>
      <c r="F86" s="45">
        <v>0</v>
      </c>
      <c r="G86" s="45">
        <v>0</v>
      </c>
      <c r="H86" s="45">
        <v>0</v>
      </c>
      <c r="I86" s="45">
        <v>0</v>
      </c>
      <c r="J86" s="45">
        <v>0</v>
      </c>
      <c r="K86" s="45">
        <v>0</v>
      </c>
      <c r="L86" s="45">
        <v>0</v>
      </c>
      <c r="M86" s="45">
        <v>2.1564460948522601E-2</v>
      </c>
      <c r="N86" s="45">
        <v>4.2290820117672823E-2</v>
      </c>
      <c r="O86" s="45">
        <v>2.4455697493190875E-3</v>
      </c>
      <c r="P86" s="45">
        <v>8.0131128521603867E-3</v>
      </c>
      <c r="Q86" s="45">
        <v>3.7463716498662702E-3</v>
      </c>
      <c r="R86" s="45">
        <v>0.36800433423854884</v>
      </c>
      <c r="S86" s="45">
        <v>0.44606466955607971</v>
      </c>
    </row>
    <row r="87" spans="1:19">
      <c r="A87" s="88" t="s">
        <v>284</v>
      </c>
      <c r="B87" s="69" t="s">
        <v>127</v>
      </c>
      <c r="C87" s="45">
        <v>4.5481043846434532E-2</v>
      </c>
      <c r="D87" s="45">
        <v>0</v>
      </c>
      <c r="E87" s="45">
        <v>0</v>
      </c>
      <c r="F87" s="45">
        <v>0</v>
      </c>
      <c r="G87" s="45">
        <v>0</v>
      </c>
      <c r="H87" s="45">
        <v>0.14624950334423659</v>
      </c>
      <c r="I87" s="45">
        <v>0</v>
      </c>
      <c r="J87" s="45">
        <v>0</v>
      </c>
      <c r="K87" s="45">
        <v>0</v>
      </c>
      <c r="L87" s="45">
        <v>0</v>
      </c>
      <c r="M87" s="45">
        <v>8.0054006227224583E-2</v>
      </c>
      <c r="N87" s="45">
        <v>0.1232281091908991</v>
      </c>
      <c r="O87" s="45">
        <v>0</v>
      </c>
      <c r="P87" s="45">
        <v>0</v>
      </c>
      <c r="Q87" s="45">
        <v>0</v>
      </c>
      <c r="R87" s="45">
        <v>1.08418371511695</v>
      </c>
      <c r="S87" s="45">
        <v>1.4791963777257706</v>
      </c>
    </row>
    <row r="88" spans="1:19">
      <c r="A88" s="88" t="s">
        <v>284</v>
      </c>
      <c r="B88" s="69" t="s">
        <v>128</v>
      </c>
      <c r="C88" s="45">
        <v>6.5350374332521277E-2</v>
      </c>
      <c r="D88" s="45">
        <v>0</v>
      </c>
      <c r="E88" s="45">
        <v>0</v>
      </c>
      <c r="F88" s="45">
        <v>0</v>
      </c>
      <c r="G88" s="45">
        <v>0</v>
      </c>
      <c r="H88" s="45">
        <v>0.62687518559282296</v>
      </c>
      <c r="I88" s="45">
        <v>3.3690312654321097E-2</v>
      </c>
      <c r="J88" s="45">
        <v>0</v>
      </c>
      <c r="K88" s="45">
        <v>0</v>
      </c>
      <c r="L88" s="45">
        <v>0</v>
      </c>
      <c r="M88" s="45">
        <v>1.560281499537064E-2</v>
      </c>
      <c r="N88" s="45">
        <v>3.8786978964525431E-2</v>
      </c>
      <c r="O88" s="45">
        <v>0</v>
      </c>
      <c r="P88" s="45">
        <v>9.7442320532281634E-4</v>
      </c>
      <c r="Q88" s="45">
        <v>0</v>
      </c>
      <c r="R88" s="45">
        <v>1.5546375290426795E-2</v>
      </c>
      <c r="S88" s="45">
        <v>0.79682646503528076</v>
      </c>
    </row>
    <row r="89" spans="1:19">
      <c r="A89" s="88" t="s">
        <v>284</v>
      </c>
      <c r="B89" s="69" t="s">
        <v>129</v>
      </c>
      <c r="C89" s="45">
        <v>0</v>
      </c>
      <c r="D89" s="45">
        <v>0</v>
      </c>
      <c r="E89" s="45">
        <v>0</v>
      </c>
      <c r="F89" s="45">
        <v>1.4923207489053318</v>
      </c>
      <c r="G89" s="45">
        <v>0</v>
      </c>
      <c r="H89" s="45">
        <v>0</v>
      </c>
      <c r="I89" s="45">
        <v>2.9990462447693433E-2</v>
      </c>
      <c r="J89" s="45">
        <v>0</v>
      </c>
      <c r="K89" s="45">
        <v>0</v>
      </c>
      <c r="L89" s="45">
        <v>4.7022052971524175E-2</v>
      </c>
      <c r="M89" s="45">
        <v>5.455119515087592E-3</v>
      </c>
      <c r="N89" s="45">
        <v>0.11394667931032743</v>
      </c>
      <c r="O89" s="45">
        <v>7.5692268302802179E-2</v>
      </c>
      <c r="P89" s="45">
        <v>1.4225037547325514E-2</v>
      </c>
      <c r="Q89" s="45">
        <v>1.5077510582775511E-4</v>
      </c>
      <c r="R89" s="45">
        <v>1.3370926364601132E-2</v>
      </c>
      <c r="S89" s="45">
        <v>1.7921740704705371</v>
      </c>
    </row>
    <row r="90" spans="1:19">
      <c r="A90" s="88" t="s">
        <v>284</v>
      </c>
      <c r="B90" s="69" t="s">
        <v>130</v>
      </c>
      <c r="C90" s="45">
        <v>0</v>
      </c>
      <c r="D90" s="45">
        <v>5.4956569498004093E-2</v>
      </c>
      <c r="E90" s="45">
        <v>0</v>
      </c>
      <c r="F90" s="45">
        <v>0</v>
      </c>
      <c r="G90" s="45">
        <v>0</v>
      </c>
      <c r="H90" s="45">
        <v>0</v>
      </c>
      <c r="I90" s="45">
        <v>0</v>
      </c>
      <c r="J90" s="45">
        <v>0</v>
      </c>
      <c r="K90" s="45">
        <v>0</v>
      </c>
      <c r="L90" s="45">
        <v>0</v>
      </c>
      <c r="M90" s="45">
        <v>0.12851584216277834</v>
      </c>
      <c r="N90" s="45">
        <v>7.9672744364675196E-2</v>
      </c>
      <c r="O90" s="45">
        <v>0.14354693619737235</v>
      </c>
      <c r="P90" s="45">
        <v>0</v>
      </c>
      <c r="Q90" s="45">
        <v>2.3482301662858251E-4</v>
      </c>
      <c r="R90" s="45">
        <v>0.28793513845921836</v>
      </c>
      <c r="S90" s="45">
        <v>0.69486205369867093</v>
      </c>
    </row>
    <row r="91" spans="1:19">
      <c r="A91" s="88" t="s">
        <v>284</v>
      </c>
      <c r="B91" s="69" t="s">
        <v>131</v>
      </c>
      <c r="C91" s="45">
        <v>0</v>
      </c>
      <c r="D91" s="45">
        <v>0</v>
      </c>
      <c r="E91" s="45">
        <v>0</v>
      </c>
      <c r="F91" s="45">
        <v>0</v>
      </c>
      <c r="G91" s="45">
        <v>0</v>
      </c>
      <c r="H91" s="45">
        <v>0</v>
      </c>
      <c r="I91" s="45">
        <v>0</v>
      </c>
      <c r="J91" s="45">
        <v>0</v>
      </c>
      <c r="K91" s="45">
        <v>0</v>
      </c>
      <c r="L91" s="45">
        <v>0</v>
      </c>
      <c r="M91" s="45">
        <v>3.9111264313087979E-2</v>
      </c>
      <c r="N91" s="45">
        <v>8.8982796712766543E-3</v>
      </c>
      <c r="O91" s="45">
        <v>0</v>
      </c>
      <c r="P91" s="45">
        <v>4.0834759094061091E-3</v>
      </c>
      <c r="Q91" s="45">
        <v>8.0065933365033037E-3</v>
      </c>
      <c r="R91" s="45">
        <v>2.7895919097971955E-2</v>
      </c>
      <c r="S91" s="45">
        <v>8.7995532328250192E-2</v>
      </c>
    </row>
    <row r="92" spans="1:19">
      <c r="A92" s="88" t="s">
        <v>284</v>
      </c>
      <c r="B92" s="69" t="s">
        <v>132</v>
      </c>
      <c r="C92" s="45">
        <v>3.7274517989290712E-2</v>
      </c>
      <c r="D92" s="45">
        <v>0</v>
      </c>
      <c r="E92" s="45">
        <v>0</v>
      </c>
      <c r="F92" s="45">
        <v>0</v>
      </c>
      <c r="G92" s="45">
        <v>0</v>
      </c>
      <c r="H92" s="45">
        <v>0</v>
      </c>
      <c r="I92" s="45">
        <v>0</v>
      </c>
      <c r="J92" s="45">
        <v>0</v>
      </c>
      <c r="K92" s="45">
        <v>0</v>
      </c>
      <c r="L92" s="45">
        <v>0</v>
      </c>
      <c r="M92" s="45">
        <v>6.5484189175366581E-3</v>
      </c>
      <c r="N92" s="45">
        <v>0.13022461457030232</v>
      </c>
      <c r="O92" s="45">
        <v>0</v>
      </c>
      <c r="P92" s="45">
        <v>0</v>
      </c>
      <c r="Q92" s="45">
        <v>0</v>
      </c>
      <c r="R92" s="45">
        <v>0.38660581977418929</v>
      </c>
      <c r="S92" s="45">
        <v>0.56065337125130554</v>
      </c>
    </row>
    <row r="93" spans="1:19">
      <c r="A93" s="88" t="s">
        <v>284</v>
      </c>
      <c r="B93" s="69" t="s">
        <v>133</v>
      </c>
      <c r="C93" s="45">
        <v>0</v>
      </c>
      <c r="D93" s="45">
        <v>0</v>
      </c>
      <c r="E93" s="45">
        <v>0</v>
      </c>
      <c r="F93" s="45">
        <v>0</v>
      </c>
      <c r="G93" s="45">
        <v>0</v>
      </c>
      <c r="H93" s="45">
        <v>0.59796644923547149</v>
      </c>
      <c r="I93" s="45">
        <v>0</v>
      </c>
      <c r="J93" s="45">
        <v>0</v>
      </c>
      <c r="K93" s="45">
        <v>0</v>
      </c>
      <c r="L93" s="45">
        <v>0</v>
      </c>
      <c r="M93" s="45">
        <v>0.1027175051673197</v>
      </c>
      <c r="N93" s="45">
        <v>0.10353204072307598</v>
      </c>
      <c r="O93" s="45">
        <v>0</v>
      </c>
      <c r="P93" s="45">
        <v>0</v>
      </c>
      <c r="Q93" s="45">
        <v>6.068460703492512E-3</v>
      </c>
      <c r="R93" s="45">
        <v>7.001361086335578E-2</v>
      </c>
      <c r="S93" s="45">
        <v>0.88029806669271693</v>
      </c>
    </row>
    <row r="94" spans="1:19">
      <c r="A94" s="88" t="s">
        <v>284</v>
      </c>
      <c r="B94" s="69" t="s">
        <v>134</v>
      </c>
      <c r="C94" s="45">
        <v>0</v>
      </c>
      <c r="D94" s="45">
        <v>0</v>
      </c>
      <c r="E94" s="45">
        <v>0</v>
      </c>
      <c r="F94" s="45">
        <v>0</v>
      </c>
      <c r="G94" s="45">
        <v>1.0959139291820321</v>
      </c>
      <c r="H94" s="45">
        <v>0</v>
      </c>
      <c r="I94" s="45">
        <v>0</v>
      </c>
      <c r="J94" s="45">
        <v>0</v>
      </c>
      <c r="K94" s="45">
        <v>0</v>
      </c>
      <c r="L94" s="45">
        <v>0</v>
      </c>
      <c r="M94" s="45">
        <v>3.0379347131958667E-2</v>
      </c>
      <c r="N94" s="45">
        <v>1.5811077810193197E-2</v>
      </c>
      <c r="O94" s="45">
        <v>0</v>
      </c>
      <c r="P94" s="45">
        <v>0</v>
      </c>
      <c r="Q94" s="45">
        <v>3.1704039042241283E-3</v>
      </c>
      <c r="R94" s="45">
        <v>6.3927060766019395E-2</v>
      </c>
      <c r="S94" s="45">
        <v>1.2092018187944404</v>
      </c>
    </row>
    <row r="95" spans="1:19">
      <c r="A95" s="88" t="s">
        <v>284</v>
      </c>
      <c r="B95" s="69" t="s">
        <v>135</v>
      </c>
      <c r="C95" s="45">
        <v>0</v>
      </c>
      <c r="D95" s="45">
        <v>0</v>
      </c>
      <c r="E95" s="45">
        <v>0</v>
      </c>
      <c r="F95" s="45">
        <v>0.76407658856734884</v>
      </c>
      <c r="G95" s="45">
        <v>0</v>
      </c>
      <c r="H95" s="45">
        <v>0</v>
      </c>
      <c r="I95" s="45">
        <v>0</v>
      </c>
      <c r="J95" s="45">
        <v>0</v>
      </c>
      <c r="K95" s="45">
        <v>0</v>
      </c>
      <c r="L95" s="45">
        <v>0</v>
      </c>
      <c r="M95" s="45">
        <v>6.1480934673297405E-2</v>
      </c>
      <c r="N95" s="45">
        <v>0.11450091992566946</v>
      </c>
      <c r="O95" s="45">
        <v>1.1955081638271858E-3</v>
      </c>
      <c r="P95" s="45">
        <v>7.684970979998651E-5</v>
      </c>
      <c r="Q95" s="45">
        <v>0</v>
      </c>
      <c r="R95" s="45">
        <v>0.18609900914987065</v>
      </c>
      <c r="S95" s="45">
        <v>1.1274298101898239</v>
      </c>
    </row>
    <row r="96" spans="1:19">
      <c r="A96" s="88" t="s">
        <v>284</v>
      </c>
      <c r="B96" s="69" t="s">
        <v>136</v>
      </c>
      <c r="C96" s="45">
        <v>0</v>
      </c>
      <c r="D96" s="45">
        <v>0</v>
      </c>
      <c r="E96" s="45">
        <v>0</v>
      </c>
      <c r="F96" s="45">
        <v>0</v>
      </c>
      <c r="G96" s="45">
        <v>0</v>
      </c>
      <c r="H96" s="45">
        <v>0</v>
      </c>
      <c r="I96" s="45">
        <v>0</v>
      </c>
      <c r="J96" s="45">
        <v>0</v>
      </c>
      <c r="K96" s="45">
        <v>0</v>
      </c>
      <c r="L96" s="45">
        <v>0</v>
      </c>
      <c r="M96" s="45">
        <v>2.428315671044956E-3</v>
      </c>
      <c r="N96" s="45">
        <v>6.7875655922884803E-2</v>
      </c>
      <c r="O96" s="45">
        <v>0</v>
      </c>
      <c r="P96" s="45">
        <v>0</v>
      </c>
      <c r="Q96" s="45">
        <v>4.1147539818497947E-4</v>
      </c>
      <c r="R96" s="45">
        <v>0.37136847761605907</v>
      </c>
      <c r="S96" s="45">
        <v>0.44208392460814139</v>
      </c>
    </row>
    <row r="97" spans="1:19">
      <c r="A97" s="88" t="s">
        <v>284</v>
      </c>
      <c r="B97" s="69" t="s">
        <v>137</v>
      </c>
      <c r="C97" s="45">
        <v>0</v>
      </c>
      <c r="D97" s="45">
        <v>0</v>
      </c>
      <c r="E97" s="45">
        <v>0</v>
      </c>
      <c r="F97" s="45">
        <v>0</v>
      </c>
      <c r="G97" s="45">
        <v>0</v>
      </c>
      <c r="H97" s="45">
        <v>0</v>
      </c>
      <c r="I97" s="45">
        <v>0</v>
      </c>
      <c r="J97" s="45">
        <v>0</v>
      </c>
      <c r="K97" s="45">
        <v>0</v>
      </c>
      <c r="L97" s="45">
        <v>0</v>
      </c>
      <c r="M97" s="45">
        <v>0.19693733868914798</v>
      </c>
      <c r="N97" s="45">
        <v>4.5874361957949361E-2</v>
      </c>
      <c r="O97" s="45">
        <v>0</v>
      </c>
      <c r="P97" s="45">
        <v>7.7368306951081101E-4</v>
      </c>
      <c r="Q97" s="45">
        <v>0</v>
      </c>
      <c r="R97" s="45">
        <v>6.1786239561001821E-2</v>
      </c>
      <c r="S97" s="45">
        <v>0.30537162327763667</v>
      </c>
    </row>
    <row r="98" spans="1:19">
      <c r="A98" s="88" t="s">
        <v>284</v>
      </c>
      <c r="B98" s="69" t="s">
        <v>138</v>
      </c>
      <c r="C98" s="45">
        <v>0</v>
      </c>
      <c r="D98" s="45">
        <v>0</v>
      </c>
      <c r="E98" s="45">
        <v>0</v>
      </c>
      <c r="F98" s="45">
        <v>0</v>
      </c>
      <c r="G98" s="45">
        <v>1.0380546712184042</v>
      </c>
      <c r="H98" s="45">
        <v>0</v>
      </c>
      <c r="I98" s="45">
        <v>0</v>
      </c>
      <c r="J98" s="45">
        <v>0</v>
      </c>
      <c r="K98" s="45">
        <v>0</v>
      </c>
      <c r="L98" s="45">
        <v>5.1032345683627911E-2</v>
      </c>
      <c r="M98" s="45">
        <v>1.1184583035175777E-2</v>
      </c>
      <c r="N98" s="45">
        <v>4.5530800264472759E-2</v>
      </c>
      <c r="O98" s="45">
        <v>0</v>
      </c>
      <c r="P98" s="45">
        <v>0</v>
      </c>
      <c r="Q98" s="45">
        <v>1.5461701568103003E-3</v>
      </c>
      <c r="R98" s="45">
        <v>4.44165825109053E-2</v>
      </c>
      <c r="S98" s="45">
        <v>1.191765152869408</v>
      </c>
    </row>
    <row r="99" spans="1:19">
      <c r="A99" s="88" t="s">
        <v>284</v>
      </c>
      <c r="B99" s="69" t="s">
        <v>139</v>
      </c>
      <c r="C99" s="45">
        <v>0</v>
      </c>
      <c r="D99" s="45">
        <v>0.17705487489945515</v>
      </c>
      <c r="E99" s="45">
        <v>0</v>
      </c>
      <c r="F99" s="45">
        <v>0</v>
      </c>
      <c r="G99" s="45">
        <v>0</v>
      </c>
      <c r="H99" s="45">
        <v>0</v>
      </c>
      <c r="I99" s="45">
        <v>0</v>
      </c>
      <c r="J99" s="45">
        <v>5.814715829023898E-3</v>
      </c>
      <c r="K99" s="45">
        <v>0</v>
      </c>
      <c r="L99" s="45">
        <v>0</v>
      </c>
      <c r="M99" s="45">
        <v>7.6079477365501802E-2</v>
      </c>
      <c r="N99" s="45">
        <v>1.5135574305109145E-2</v>
      </c>
      <c r="O99" s="45">
        <v>0</v>
      </c>
      <c r="P99" s="45">
        <v>8.7937284129181448E-3</v>
      </c>
      <c r="Q99" s="45">
        <v>7.4304516952705679E-4</v>
      </c>
      <c r="R99" s="45">
        <v>0.43770428723878751</v>
      </c>
      <c r="S99" s="45">
        <v>0.72132570322031597</v>
      </c>
    </row>
    <row r="100" spans="1:19">
      <c r="A100" s="88" t="s">
        <v>284</v>
      </c>
      <c r="B100" s="69" t="s">
        <v>140</v>
      </c>
      <c r="C100" s="45">
        <v>5.9689790919497054E-2</v>
      </c>
      <c r="D100" s="45">
        <v>0</v>
      </c>
      <c r="E100" s="45">
        <v>0</v>
      </c>
      <c r="F100" s="45">
        <v>0</v>
      </c>
      <c r="G100" s="45">
        <v>0.98216686802874875</v>
      </c>
      <c r="H100" s="45">
        <v>0.75677379266230815</v>
      </c>
      <c r="I100" s="45">
        <v>3.1505422072963585E-2</v>
      </c>
      <c r="J100" s="45">
        <v>0</v>
      </c>
      <c r="K100" s="45">
        <v>0</v>
      </c>
      <c r="L100" s="45">
        <v>0.13658733051730221</v>
      </c>
      <c r="M100" s="45">
        <v>5.4107038375897254E-2</v>
      </c>
      <c r="N100" s="45">
        <v>6.993496533659993E-3</v>
      </c>
      <c r="O100" s="45">
        <v>0</v>
      </c>
      <c r="P100" s="45">
        <v>0</v>
      </c>
      <c r="Q100" s="45">
        <v>1.2030054320663619E-4</v>
      </c>
      <c r="R100" s="45">
        <v>8.9650645718677424E-3</v>
      </c>
      <c r="S100" s="45">
        <v>2.0369091042254581</v>
      </c>
    </row>
    <row r="101" spans="1:19">
      <c r="A101" s="88" t="s">
        <v>284</v>
      </c>
      <c r="B101" s="69" t="s">
        <v>141</v>
      </c>
      <c r="C101" s="45">
        <v>0</v>
      </c>
      <c r="D101" s="45">
        <v>0</v>
      </c>
      <c r="E101" s="45">
        <v>0</v>
      </c>
      <c r="F101" s="45">
        <v>0</v>
      </c>
      <c r="G101" s="45">
        <v>0.45838033450399962</v>
      </c>
      <c r="H101" s="45">
        <v>0</v>
      </c>
      <c r="I101" s="45">
        <v>8.1499016904312827E-3</v>
      </c>
      <c r="J101" s="45">
        <v>0</v>
      </c>
      <c r="K101" s="45">
        <v>0</v>
      </c>
      <c r="L101" s="45">
        <v>0</v>
      </c>
      <c r="M101" s="45">
        <v>2.7021136750810193E-2</v>
      </c>
      <c r="N101" s="45">
        <v>1.9275087386745327E-2</v>
      </c>
      <c r="O101" s="45">
        <v>0</v>
      </c>
      <c r="P101" s="45">
        <v>0</v>
      </c>
      <c r="Q101" s="45">
        <v>2.8094265837663723E-3</v>
      </c>
      <c r="R101" s="45">
        <v>8.15651686491492E-3</v>
      </c>
      <c r="S101" s="45">
        <v>0.52379240378064651</v>
      </c>
    </row>
    <row r="102" spans="1:19">
      <c r="A102" s="88" t="s">
        <v>284</v>
      </c>
      <c r="B102" s="69" t="s">
        <v>142</v>
      </c>
      <c r="C102" s="45">
        <v>0</v>
      </c>
      <c r="D102" s="45">
        <v>0</v>
      </c>
      <c r="E102" s="45">
        <v>0</v>
      </c>
      <c r="F102" s="45">
        <v>0</v>
      </c>
      <c r="G102" s="45">
        <v>0</v>
      </c>
      <c r="H102" s="45">
        <v>0</v>
      </c>
      <c r="I102" s="45">
        <v>0</v>
      </c>
      <c r="J102" s="45">
        <v>0</v>
      </c>
      <c r="K102" s="45">
        <v>0</v>
      </c>
      <c r="L102" s="45">
        <v>0</v>
      </c>
      <c r="M102" s="45">
        <v>1.2362310002203003E-3</v>
      </c>
      <c r="N102" s="45">
        <v>0</v>
      </c>
      <c r="O102" s="45">
        <v>0</v>
      </c>
      <c r="P102" s="45">
        <v>0</v>
      </c>
      <c r="Q102" s="45">
        <v>8.1553683741284327E-3</v>
      </c>
      <c r="R102" s="45">
        <v>1.4321822957015229E-2</v>
      </c>
      <c r="S102" s="45">
        <v>2.371342233135465E-2</v>
      </c>
    </row>
    <row r="103" spans="1:19">
      <c r="A103" s="88" t="s">
        <v>284</v>
      </c>
      <c r="B103" s="69" t="s">
        <v>143</v>
      </c>
      <c r="C103" s="45">
        <v>0</v>
      </c>
      <c r="D103" s="45">
        <v>0</v>
      </c>
      <c r="E103" s="45">
        <v>0</v>
      </c>
      <c r="F103" s="45">
        <v>0</v>
      </c>
      <c r="G103" s="45">
        <v>0</v>
      </c>
      <c r="H103" s="45">
        <v>0.69988435079108058</v>
      </c>
      <c r="I103" s="45">
        <v>0</v>
      </c>
      <c r="J103" s="45">
        <v>0</v>
      </c>
      <c r="K103" s="45">
        <v>0</v>
      </c>
      <c r="L103" s="45">
        <v>0</v>
      </c>
      <c r="M103" s="45">
        <v>4.3020821748024574E-2</v>
      </c>
      <c r="N103" s="45">
        <v>7.5314010666387432E-2</v>
      </c>
      <c r="O103" s="45">
        <v>6.4472036455507364E-3</v>
      </c>
      <c r="P103" s="45">
        <v>1.0242514849871542E-2</v>
      </c>
      <c r="Q103" s="45">
        <v>3.091570533342608E-3</v>
      </c>
      <c r="R103" s="45">
        <v>3.763912278269288E-2</v>
      </c>
      <c r="S103" s="45">
        <v>0.87563959501696331</v>
      </c>
    </row>
    <row r="104" spans="1:19">
      <c r="A104" s="88" t="s">
        <v>284</v>
      </c>
      <c r="B104" s="69" t="s">
        <v>144</v>
      </c>
      <c r="C104" s="45">
        <v>0</v>
      </c>
      <c r="D104" s="45">
        <v>0</v>
      </c>
      <c r="E104" s="45">
        <v>0</v>
      </c>
      <c r="F104" s="45">
        <v>0</v>
      </c>
      <c r="G104" s="45">
        <v>0</v>
      </c>
      <c r="H104" s="45">
        <v>0</v>
      </c>
      <c r="I104" s="45">
        <v>0</v>
      </c>
      <c r="J104" s="45">
        <v>0</v>
      </c>
      <c r="K104" s="45">
        <v>0</v>
      </c>
      <c r="L104" s="45">
        <v>0</v>
      </c>
      <c r="M104" s="45">
        <v>5.4439198153755086E-3</v>
      </c>
      <c r="N104" s="45">
        <v>4.1221780339945724E-2</v>
      </c>
      <c r="O104" s="45">
        <v>0</v>
      </c>
      <c r="P104" s="45">
        <v>9.95425120576654E-3</v>
      </c>
      <c r="Q104" s="45">
        <v>0</v>
      </c>
      <c r="R104" s="45">
        <v>0.19060063300007357</v>
      </c>
      <c r="S104" s="45">
        <v>0.2472205843611448</v>
      </c>
    </row>
    <row r="105" spans="1:19">
      <c r="A105" s="88" t="s">
        <v>284</v>
      </c>
      <c r="B105" s="69" t="s">
        <v>145</v>
      </c>
      <c r="C105" s="45">
        <v>0</v>
      </c>
      <c r="D105" s="45">
        <v>0</v>
      </c>
      <c r="E105" s="45">
        <v>0</v>
      </c>
      <c r="F105" s="45">
        <v>0</v>
      </c>
      <c r="G105" s="45">
        <v>0</v>
      </c>
      <c r="H105" s="45">
        <v>0</v>
      </c>
      <c r="I105" s="45">
        <v>0</v>
      </c>
      <c r="J105" s="45">
        <v>0</v>
      </c>
      <c r="K105" s="45">
        <v>7.6955470233681794E-3</v>
      </c>
      <c r="L105" s="45">
        <v>0</v>
      </c>
      <c r="M105" s="45">
        <v>3.6395433598856997E-3</v>
      </c>
      <c r="N105" s="45">
        <v>3.4005800120738172E-2</v>
      </c>
      <c r="O105" s="45">
        <v>0</v>
      </c>
      <c r="P105" s="45">
        <v>0</v>
      </c>
      <c r="Q105" s="45">
        <v>0</v>
      </c>
      <c r="R105" s="45">
        <v>1.343713849148287E-2</v>
      </c>
      <c r="S105" s="45">
        <v>5.8778028995504883E-2</v>
      </c>
    </row>
    <row r="106" spans="1:19">
      <c r="A106" s="88" t="s">
        <v>284</v>
      </c>
      <c r="B106" s="69" t="s">
        <v>146</v>
      </c>
      <c r="C106" s="45">
        <v>4.2596663575601768E-2</v>
      </c>
      <c r="D106" s="45">
        <v>0</v>
      </c>
      <c r="E106" s="45">
        <v>0</v>
      </c>
      <c r="F106" s="45">
        <v>0</v>
      </c>
      <c r="G106" s="45">
        <v>0.56912161105701031</v>
      </c>
      <c r="H106" s="45">
        <v>0</v>
      </c>
      <c r="I106" s="45">
        <v>0</v>
      </c>
      <c r="J106" s="45">
        <v>1.263189818500288E-2</v>
      </c>
      <c r="K106" s="45">
        <v>0</v>
      </c>
      <c r="L106" s="45">
        <v>0.25706357896318721</v>
      </c>
      <c r="M106" s="45">
        <v>0.12492626153761321</v>
      </c>
      <c r="N106" s="45">
        <v>5.2594073387682627E-2</v>
      </c>
      <c r="O106" s="45">
        <v>0</v>
      </c>
      <c r="P106" s="45">
        <v>1.1959930793951801E-2</v>
      </c>
      <c r="Q106" s="45">
        <v>6.2350191072624711E-3</v>
      </c>
      <c r="R106" s="45">
        <v>0</v>
      </c>
      <c r="S106" s="45">
        <v>1.0771290366073458</v>
      </c>
    </row>
    <row r="107" spans="1:19">
      <c r="A107" s="88" t="s">
        <v>284</v>
      </c>
      <c r="B107" s="69" t="s">
        <v>147</v>
      </c>
      <c r="C107" s="45">
        <v>0</v>
      </c>
      <c r="D107" s="45">
        <v>0</v>
      </c>
      <c r="E107" s="45">
        <v>0</v>
      </c>
      <c r="F107" s="45">
        <v>0</v>
      </c>
      <c r="G107" s="45">
        <v>0</v>
      </c>
      <c r="H107" s="45">
        <v>0</v>
      </c>
      <c r="I107" s="45">
        <v>0</v>
      </c>
      <c r="J107" s="45">
        <v>0</v>
      </c>
      <c r="K107" s="45">
        <v>0</v>
      </c>
      <c r="L107" s="45">
        <v>0</v>
      </c>
      <c r="M107" s="45">
        <v>4.2403744090968587E-3</v>
      </c>
      <c r="N107" s="45">
        <v>5.712762076678235E-2</v>
      </c>
      <c r="O107" s="45">
        <v>7.2225511071375093E-2</v>
      </c>
      <c r="P107" s="45">
        <v>0</v>
      </c>
      <c r="Q107" s="45">
        <v>0</v>
      </c>
      <c r="R107" s="45">
        <v>0.12245982781956855</v>
      </c>
      <c r="S107" s="45">
        <v>0.25605333406679165</v>
      </c>
    </row>
    <row r="108" spans="1:19">
      <c r="A108" s="88" t="s">
        <v>284</v>
      </c>
      <c r="B108" s="69" t="s">
        <v>148</v>
      </c>
      <c r="C108" s="45">
        <v>0</v>
      </c>
      <c r="D108" s="45">
        <v>0</v>
      </c>
      <c r="E108" s="45">
        <v>0</v>
      </c>
      <c r="F108" s="45">
        <v>0</v>
      </c>
      <c r="G108" s="45">
        <v>0</v>
      </c>
      <c r="H108" s="45">
        <v>0.60814283497767008</v>
      </c>
      <c r="I108" s="45">
        <v>0</v>
      </c>
      <c r="J108" s="45">
        <v>0</v>
      </c>
      <c r="K108" s="45">
        <v>0</v>
      </c>
      <c r="L108" s="45">
        <v>0</v>
      </c>
      <c r="M108" s="45">
        <v>0.13553738250513447</v>
      </c>
      <c r="N108" s="45">
        <v>1.1047847932579735E-2</v>
      </c>
      <c r="O108" s="45">
        <v>0</v>
      </c>
      <c r="P108" s="45">
        <v>1.7520099423116331E-2</v>
      </c>
      <c r="Q108" s="45">
        <v>8.8801935544264021E-3</v>
      </c>
      <c r="R108" s="45">
        <v>9.6454550234554404E-2</v>
      </c>
      <c r="S108" s="45">
        <v>0.8775829086274598</v>
      </c>
    </row>
    <row r="109" spans="1:19">
      <c r="A109" s="88" t="s">
        <v>284</v>
      </c>
      <c r="B109" s="69" t="s">
        <v>149</v>
      </c>
      <c r="C109" s="45">
        <v>0</v>
      </c>
      <c r="D109" s="45">
        <v>0</v>
      </c>
      <c r="E109" s="45">
        <v>0</v>
      </c>
      <c r="F109" s="45">
        <v>0</v>
      </c>
      <c r="G109" s="45">
        <v>0</v>
      </c>
      <c r="H109" s="45">
        <v>0</v>
      </c>
      <c r="I109" s="45">
        <v>0</v>
      </c>
      <c r="J109" s="45">
        <v>0</v>
      </c>
      <c r="K109" s="45">
        <v>7.8760879684163509E-3</v>
      </c>
      <c r="L109" s="45">
        <v>0</v>
      </c>
      <c r="M109" s="45">
        <v>4.2180456733911242E-3</v>
      </c>
      <c r="N109" s="45">
        <v>2.9254110313798876E-3</v>
      </c>
      <c r="O109" s="45">
        <v>3.061453529138225E-3</v>
      </c>
      <c r="P109" s="45">
        <v>0</v>
      </c>
      <c r="Q109" s="45">
        <v>3.8651310470581013E-3</v>
      </c>
      <c r="R109" s="45">
        <v>4.0889977823354684E-2</v>
      </c>
      <c r="S109" s="45">
        <v>6.2836107072769209E-2</v>
      </c>
    </row>
    <row r="110" spans="1:19">
      <c r="A110" s="88" t="s">
        <v>284</v>
      </c>
      <c r="B110" s="69" t="s">
        <v>150</v>
      </c>
      <c r="C110" s="45">
        <v>0</v>
      </c>
      <c r="D110" s="45">
        <v>0</v>
      </c>
      <c r="E110" s="45">
        <v>0</v>
      </c>
      <c r="F110" s="45">
        <v>0</v>
      </c>
      <c r="G110" s="45">
        <v>0</v>
      </c>
      <c r="H110" s="45">
        <v>0.66909479648379744</v>
      </c>
      <c r="I110" s="45">
        <v>0</v>
      </c>
      <c r="J110" s="45">
        <v>0</v>
      </c>
      <c r="K110" s="45">
        <v>7.4870735598941349E-3</v>
      </c>
      <c r="L110" s="45">
        <v>0</v>
      </c>
      <c r="M110" s="45">
        <v>7.8234577429991958E-4</v>
      </c>
      <c r="N110" s="45">
        <v>0</v>
      </c>
      <c r="O110" s="45">
        <v>0</v>
      </c>
      <c r="P110" s="45">
        <v>0</v>
      </c>
      <c r="Q110" s="45">
        <v>0</v>
      </c>
      <c r="R110" s="45">
        <v>3.7476517374557261E-4</v>
      </c>
      <c r="S110" s="45">
        <v>0.6777389809917338</v>
      </c>
    </row>
    <row r="111" spans="1:19">
      <c r="A111" s="88" t="s">
        <v>284</v>
      </c>
      <c r="B111" s="69" t="s">
        <v>151</v>
      </c>
      <c r="C111" s="45">
        <v>0</v>
      </c>
      <c r="D111" s="45">
        <v>0</v>
      </c>
      <c r="E111" s="45">
        <v>0</v>
      </c>
      <c r="F111" s="45">
        <v>0.48149234256478124</v>
      </c>
      <c r="G111" s="45">
        <v>0.96770511992653496</v>
      </c>
      <c r="H111" s="45">
        <v>0</v>
      </c>
      <c r="I111" s="45">
        <v>0</v>
      </c>
      <c r="J111" s="45">
        <v>0</v>
      </c>
      <c r="K111" s="45">
        <v>1.5913563247655006E-2</v>
      </c>
      <c r="L111" s="45">
        <v>0</v>
      </c>
      <c r="M111" s="45">
        <v>5.1958320117337919E-3</v>
      </c>
      <c r="N111" s="45">
        <v>3.307455504283574E-3</v>
      </c>
      <c r="O111" s="45">
        <v>0</v>
      </c>
      <c r="P111" s="45">
        <v>0</v>
      </c>
      <c r="Q111" s="45">
        <v>0</v>
      </c>
      <c r="R111" s="45">
        <v>0.36513046002158944</v>
      </c>
      <c r="S111" s="45">
        <v>1.8387447732765452</v>
      </c>
    </row>
    <row r="112" spans="1:19">
      <c r="A112" s="88" t="s">
        <v>284</v>
      </c>
      <c r="B112" s="69" t="s">
        <v>152</v>
      </c>
      <c r="C112" s="45">
        <v>0</v>
      </c>
      <c r="D112" s="45">
        <v>0</v>
      </c>
      <c r="E112" s="45">
        <v>0</v>
      </c>
      <c r="F112" s="45">
        <v>0</v>
      </c>
      <c r="G112" s="45">
        <v>0</v>
      </c>
      <c r="H112" s="45">
        <v>0</v>
      </c>
      <c r="I112" s="45">
        <v>0</v>
      </c>
      <c r="J112" s="45">
        <v>0</v>
      </c>
      <c r="K112" s="45">
        <v>0</v>
      </c>
      <c r="L112" s="45">
        <v>0</v>
      </c>
      <c r="M112" s="45">
        <v>0</v>
      </c>
      <c r="N112" s="45">
        <v>6.6298024036557379E-2</v>
      </c>
      <c r="O112" s="45">
        <v>0</v>
      </c>
      <c r="P112" s="45">
        <v>0</v>
      </c>
      <c r="Q112" s="45">
        <v>1.3797015571490046E-4</v>
      </c>
      <c r="R112" s="45">
        <v>7.4428490601974318E-4</v>
      </c>
      <c r="S112" s="45">
        <v>6.7180279098295159E-2</v>
      </c>
    </row>
    <row r="113" spans="1:19">
      <c r="A113" s="88" t="s">
        <v>284</v>
      </c>
      <c r="B113" s="69" t="s">
        <v>153</v>
      </c>
      <c r="C113" s="45">
        <v>0</v>
      </c>
      <c r="D113" s="45">
        <v>0</v>
      </c>
      <c r="E113" s="45">
        <v>0</v>
      </c>
      <c r="F113" s="45">
        <v>0.84448974851163783</v>
      </c>
      <c r="G113" s="45">
        <v>0</v>
      </c>
      <c r="H113" s="45">
        <v>0</v>
      </c>
      <c r="I113" s="45">
        <v>0</v>
      </c>
      <c r="J113" s="45">
        <v>0</v>
      </c>
      <c r="K113" s="45">
        <v>0</v>
      </c>
      <c r="L113" s="45">
        <v>0</v>
      </c>
      <c r="M113" s="45">
        <v>9.8664328622355413E-3</v>
      </c>
      <c r="N113" s="45">
        <v>0</v>
      </c>
      <c r="O113" s="45">
        <v>0</v>
      </c>
      <c r="P113" s="45">
        <v>0</v>
      </c>
      <c r="Q113" s="45">
        <v>0</v>
      </c>
      <c r="R113" s="45">
        <v>0.22060686946242924</v>
      </c>
      <c r="S113" s="45">
        <v>1.0749630508363168</v>
      </c>
    </row>
    <row r="114" spans="1:19">
      <c r="A114" s="88" t="s">
        <v>284</v>
      </c>
      <c r="B114" s="69" t="s">
        <v>154</v>
      </c>
      <c r="C114" s="45">
        <v>0</v>
      </c>
      <c r="D114" s="45">
        <v>0.17095272574505227</v>
      </c>
      <c r="E114" s="45">
        <v>0</v>
      </c>
      <c r="F114" s="45">
        <v>0</v>
      </c>
      <c r="G114" s="45">
        <v>3.3173865528847735</v>
      </c>
      <c r="H114" s="45">
        <v>0</v>
      </c>
      <c r="I114" s="45">
        <v>0</v>
      </c>
      <c r="J114" s="45">
        <v>0</v>
      </c>
      <c r="K114" s="45">
        <v>0</v>
      </c>
      <c r="L114" s="45">
        <v>4.3407724837332573E-2</v>
      </c>
      <c r="M114" s="45">
        <v>3.0740385087835165E-3</v>
      </c>
      <c r="N114" s="45">
        <v>4.5247994369788103E-3</v>
      </c>
      <c r="O114" s="45">
        <v>4.9591182464211458E-3</v>
      </c>
      <c r="P114" s="45">
        <v>3.800001347425308E-3</v>
      </c>
      <c r="Q114" s="45">
        <v>0</v>
      </c>
      <c r="R114" s="45">
        <v>0.12321891179254862</v>
      </c>
      <c r="S114" s="45">
        <v>3.67132387279932</v>
      </c>
    </row>
    <row r="115" spans="1:19">
      <c r="A115" s="88" t="s">
        <v>284</v>
      </c>
      <c r="B115" s="69" t="s">
        <v>155</v>
      </c>
      <c r="C115" s="45">
        <v>0</v>
      </c>
      <c r="D115" s="45">
        <v>0</v>
      </c>
      <c r="E115" s="45">
        <v>0</v>
      </c>
      <c r="F115" s="45">
        <v>0.81075796926053201</v>
      </c>
      <c r="G115" s="45">
        <v>0</v>
      </c>
      <c r="H115" s="45">
        <v>0</v>
      </c>
      <c r="I115" s="45">
        <v>0</v>
      </c>
      <c r="J115" s="45">
        <v>0</v>
      </c>
      <c r="K115" s="45">
        <v>0</v>
      </c>
      <c r="L115" s="45">
        <v>3.1656121876064258E-2</v>
      </c>
      <c r="M115" s="45">
        <v>1.2619434220280112E-3</v>
      </c>
      <c r="N115" s="45">
        <v>5.6915028709166648E-2</v>
      </c>
      <c r="O115" s="45">
        <v>0</v>
      </c>
      <c r="P115" s="45">
        <v>0</v>
      </c>
      <c r="Q115" s="45">
        <v>0</v>
      </c>
      <c r="R115" s="45">
        <v>9.3978841075923469E-2</v>
      </c>
      <c r="S115" s="45">
        <v>0.99456990434367754</v>
      </c>
    </row>
    <row r="116" spans="1:19">
      <c r="A116" s="88" t="s">
        <v>284</v>
      </c>
      <c r="B116" s="69" t="s">
        <v>156</v>
      </c>
      <c r="C116" s="45">
        <v>0</v>
      </c>
      <c r="D116" s="45">
        <v>0</v>
      </c>
      <c r="E116" s="45">
        <v>0</v>
      </c>
      <c r="F116" s="45">
        <v>0.77754482223673449</v>
      </c>
      <c r="G116" s="45">
        <v>0</v>
      </c>
      <c r="H116" s="45">
        <v>0</v>
      </c>
      <c r="I116" s="45">
        <v>0</v>
      </c>
      <c r="J116" s="45">
        <v>0</v>
      </c>
      <c r="K116" s="45">
        <v>0</v>
      </c>
      <c r="L116" s="45">
        <v>5.6309551849734518E-2</v>
      </c>
      <c r="M116" s="45">
        <v>9.505068007175943E-2</v>
      </c>
      <c r="N116" s="45">
        <v>1.6889413345218429E-2</v>
      </c>
      <c r="O116" s="45">
        <v>9.6720341250583597E-2</v>
      </c>
      <c r="P116" s="45">
        <v>3.7916302104828992E-3</v>
      </c>
      <c r="Q116" s="45">
        <v>0</v>
      </c>
      <c r="R116" s="45">
        <v>0.24164548418418974</v>
      </c>
      <c r="S116" s="45">
        <v>1.2879519231487393</v>
      </c>
    </row>
    <row r="117" spans="1:19">
      <c r="A117" s="88" t="s">
        <v>284</v>
      </c>
      <c r="B117" s="69" t="s">
        <v>157</v>
      </c>
      <c r="C117" s="45">
        <v>4.2536981021688069E-2</v>
      </c>
      <c r="D117" s="45">
        <v>0</v>
      </c>
      <c r="E117" s="45">
        <v>0</v>
      </c>
      <c r="F117" s="45">
        <v>1.4922067153316476</v>
      </c>
      <c r="G117" s="45">
        <v>0</v>
      </c>
      <c r="H117" s="45">
        <v>0</v>
      </c>
      <c r="I117" s="45">
        <v>0</v>
      </c>
      <c r="J117" s="45">
        <v>0</v>
      </c>
      <c r="K117" s="45">
        <v>0</v>
      </c>
      <c r="L117" s="45">
        <v>0</v>
      </c>
      <c r="M117" s="45">
        <v>1.2296323953139954E-2</v>
      </c>
      <c r="N117" s="45">
        <v>4.7342764191231623E-3</v>
      </c>
      <c r="O117" s="45">
        <v>0</v>
      </c>
      <c r="P117" s="45">
        <v>1.2005114254297122E-2</v>
      </c>
      <c r="Q117" s="45">
        <v>0</v>
      </c>
      <c r="R117" s="45">
        <v>0</v>
      </c>
      <c r="S117" s="45">
        <v>1.5637794109798904</v>
      </c>
    </row>
    <row r="118" spans="1:19">
      <c r="A118" s="88" t="s">
        <v>284</v>
      </c>
      <c r="B118" s="69" t="s">
        <v>158</v>
      </c>
      <c r="C118" s="45">
        <v>0</v>
      </c>
      <c r="D118" s="45">
        <v>0</v>
      </c>
      <c r="E118" s="45">
        <v>0</v>
      </c>
      <c r="F118" s="45">
        <v>0</v>
      </c>
      <c r="G118" s="45">
        <v>0</v>
      </c>
      <c r="H118" s="45">
        <v>0</v>
      </c>
      <c r="I118" s="45">
        <v>0</v>
      </c>
      <c r="J118" s="45">
        <v>0</v>
      </c>
      <c r="K118" s="45">
        <v>0</v>
      </c>
      <c r="L118" s="45">
        <v>3.1892546231925945E-2</v>
      </c>
      <c r="M118" s="45">
        <v>7.2409127951429397E-3</v>
      </c>
      <c r="N118" s="45">
        <v>9.671550092575032E-3</v>
      </c>
      <c r="O118" s="45">
        <v>7.2364996422868977E-4</v>
      </c>
      <c r="P118" s="45">
        <v>0</v>
      </c>
      <c r="Q118" s="45">
        <v>0</v>
      </c>
      <c r="R118" s="45">
        <v>0.16487081675276727</v>
      </c>
      <c r="S118" s="45">
        <v>0.21439947583661478</v>
      </c>
    </row>
    <row r="119" spans="1:19">
      <c r="A119" s="88" t="s">
        <v>284</v>
      </c>
      <c r="B119" s="69" t="s">
        <v>159</v>
      </c>
      <c r="C119" s="45">
        <v>0</v>
      </c>
      <c r="D119" s="45">
        <v>0</v>
      </c>
      <c r="E119" s="45">
        <v>0</v>
      </c>
      <c r="F119" s="45">
        <v>0</v>
      </c>
      <c r="G119" s="45">
        <v>0</v>
      </c>
      <c r="H119" s="45">
        <v>0</v>
      </c>
      <c r="I119" s="45">
        <v>0</v>
      </c>
      <c r="J119" s="45">
        <v>0</v>
      </c>
      <c r="K119" s="45">
        <v>0</v>
      </c>
      <c r="L119" s="45">
        <v>0</v>
      </c>
      <c r="M119" s="45">
        <v>1.9885342981806886E-3</v>
      </c>
      <c r="N119" s="45">
        <v>0</v>
      </c>
      <c r="O119" s="45">
        <v>0</v>
      </c>
      <c r="P119" s="45">
        <v>0</v>
      </c>
      <c r="Q119" s="45">
        <v>0</v>
      </c>
      <c r="R119" s="45">
        <v>0.27361724215943184</v>
      </c>
      <c r="S119" s="45">
        <v>0.27560577645763829</v>
      </c>
    </row>
    <row r="120" spans="1:19">
      <c r="A120" s="88" t="s">
        <v>284</v>
      </c>
      <c r="B120" s="69" t="s">
        <v>160</v>
      </c>
      <c r="C120" s="45">
        <v>0</v>
      </c>
      <c r="D120" s="45">
        <v>0</v>
      </c>
      <c r="E120" s="45">
        <v>0</v>
      </c>
      <c r="F120" s="45">
        <v>0</v>
      </c>
      <c r="G120" s="45">
        <v>1.6406984395544697</v>
      </c>
      <c r="H120" s="45">
        <v>0.62548958933336962</v>
      </c>
      <c r="I120" s="45">
        <v>0</v>
      </c>
      <c r="J120" s="45">
        <v>0</v>
      </c>
      <c r="K120" s="45">
        <v>0</v>
      </c>
      <c r="L120" s="45">
        <v>0</v>
      </c>
      <c r="M120" s="45">
        <v>3.6810178453929865E-3</v>
      </c>
      <c r="N120" s="45">
        <v>4.5095846853834942E-2</v>
      </c>
      <c r="O120" s="45">
        <v>0</v>
      </c>
      <c r="P120" s="45">
        <v>0</v>
      </c>
      <c r="Q120" s="45">
        <v>0</v>
      </c>
      <c r="R120" s="45">
        <v>0</v>
      </c>
      <c r="S120" s="45">
        <v>2.3149648935870459</v>
      </c>
    </row>
    <row r="121" spans="1:19">
      <c r="A121" s="88" t="s">
        <v>284</v>
      </c>
      <c r="B121" s="69" t="s">
        <v>161</v>
      </c>
      <c r="C121" s="45">
        <v>0</v>
      </c>
      <c r="D121" s="45">
        <v>0.11276590511409879</v>
      </c>
      <c r="E121" s="45">
        <v>0</v>
      </c>
      <c r="F121" s="45">
        <v>0</v>
      </c>
      <c r="G121" s="45">
        <v>0</v>
      </c>
      <c r="H121" s="45">
        <v>0</v>
      </c>
      <c r="I121" s="45">
        <v>0</v>
      </c>
      <c r="J121" s="45">
        <v>0</v>
      </c>
      <c r="K121" s="45">
        <v>0</v>
      </c>
      <c r="L121" s="45">
        <v>0.14052418050312943</v>
      </c>
      <c r="M121" s="45">
        <v>1.2856210243850086E-4</v>
      </c>
      <c r="N121" s="45">
        <v>3.338634946634933E-2</v>
      </c>
      <c r="O121" s="45">
        <v>0</v>
      </c>
      <c r="P121" s="45">
        <v>1.5925795141320531E-3</v>
      </c>
      <c r="Q121" s="45">
        <v>0</v>
      </c>
      <c r="R121" s="45">
        <v>3.0649828374905042E-2</v>
      </c>
      <c r="S121" s="45">
        <v>0.31904740507508222</v>
      </c>
    </row>
    <row r="122" spans="1:19">
      <c r="A122" s="88" t="s">
        <v>284</v>
      </c>
      <c r="B122" s="69" t="s">
        <v>162</v>
      </c>
      <c r="C122" s="45">
        <v>5.2902688503762563E-2</v>
      </c>
      <c r="D122" s="45">
        <v>0</v>
      </c>
      <c r="E122" s="45">
        <v>0</v>
      </c>
      <c r="F122" s="45">
        <v>0</v>
      </c>
      <c r="G122" s="45">
        <v>0</v>
      </c>
      <c r="H122" s="45">
        <v>0</v>
      </c>
      <c r="I122" s="45">
        <v>0</v>
      </c>
      <c r="J122" s="45">
        <v>0</v>
      </c>
      <c r="K122" s="45">
        <v>0</v>
      </c>
      <c r="L122" s="45">
        <v>0</v>
      </c>
      <c r="M122" s="45">
        <v>1.2445313408893099E-4</v>
      </c>
      <c r="N122" s="45">
        <v>5.6167017628180993E-2</v>
      </c>
      <c r="O122" s="45">
        <v>7.2541875436400782E-2</v>
      </c>
      <c r="P122" s="45">
        <v>1.2836282438749125E-2</v>
      </c>
      <c r="Q122" s="45">
        <v>1.5591245301351808E-3</v>
      </c>
      <c r="R122" s="45">
        <v>7.4165706358172656E-2</v>
      </c>
      <c r="S122" s="45">
        <v>0.27029714802949911</v>
      </c>
    </row>
    <row r="123" spans="1:19">
      <c r="A123" s="88" t="s">
        <v>284</v>
      </c>
      <c r="B123" s="69" t="s">
        <v>163</v>
      </c>
      <c r="C123" s="45">
        <v>0</v>
      </c>
      <c r="D123" s="45">
        <v>0</v>
      </c>
      <c r="E123" s="45">
        <v>0</v>
      </c>
      <c r="F123" s="45">
        <v>0.81831549520293478</v>
      </c>
      <c r="G123" s="45">
        <v>0</v>
      </c>
      <c r="H123" s="45">
        <v>0</v>
      </c>
      <c r="I123" s="45">
        <v>0</v>
      </c>
      <c r="J123" s="45">
        <v>0</v>
      </c>
      <c r="K123" s="45">
        <v>0</v>
      </c>
      <c r="L123" s="45">
        <v>0</v>
      </c>
      <c r="M123" s="45">
        <v>0</v>
      </c>
      <c r="N123" s="45">
        <v>9.8403860347502814E-2</v>
      </c>
      <c r="O123" s="45">
        <v>0</v>
      </c>
      <c r="P123" s="45">
        <v>0</v>
      </c>
      <c r="Q123" s="45">
        <v>1.6137107115256344E-3</v>
      </c>
      <c r="R123" s="45">
        <v>4.6490545049948651E-4</v>
      </c>
      <c r="S123" s="45">
        <v>0.91879797171247901</v>
      </c>
    </row>
    <row r="124" spans="1:19">
      <c r="A124" s="88" t="s">
        <v>284</v>
      </c>
      <c r="B124" s="69" t="s">
        <v>164</v>
      </c>
      <c r="C124" s="45">
        <v>0</v>
      </c>
      <c r="D124" s="45">
        <v>0</v>
      </c>
      <c r="E124" s="45">
        <v>0</v>
      </c>
      <c r="F124" s="45">
        <v>0</v>
      </c>
      <c r="G124" s="45">
        <v>0</v>
      </c>
      <c r="H124" s="45">
        <v>0</v>
      </c>
      <c r="I124" s="45">
        <v>0</v>
      </c>
      <c r="J124" s="45">
        <v>0</v>
      </c>
      <c r="K124" s="45">
        <v>8.2363851146094597E-3</v>
      </c>
      <c r="L124" s="45">
        <v>0</v>
      </c>
      <c r="M124" s="45">
        <v>2.9778466562466299E-2</v>
      </c>
      <c r="N124" s="45">
        <v>3.2629411099263095E-3</v>
      </c>
      <c r="O124" s="45">
        <v>0</v>
      </c>
      <c r="P124" s="45">
        <v>2.0461094932463231E-2</v>
      </c>
      <c r="Q124" s="45">
        <v>1.2181830227339652E-4</v>
      </c>
      <c r="R124" s="45">
        <v>0.14999236485142831</v>
      </c>
      <c r="S124" s="45">
        <v>0.21185307087313276</v>
      </c>
    </row>
    <row r="125" spans="1:19">
      <c r="A125" s="88" t="s">
        <v>284</v>
      </c>
      <c r="B125" s="69" t="s">
        <v>165</v>
      </c>
      <c r="C125" s="45">
        <v>0</v>
      </c>
      <c r="D125" s="45">
        <v>0.16575278225447221</v>
      </c>
      <c r="E125" s="45">
        <v>0</v>
      </c>
      <c r="F125" s="45">
        <v>0</v>
      </c>
      <c r="G125" s="45">
        <v>0.55985119415383622</v>
      </c>
      <c r="H125" s="45">
        <v>0</v>
      </c>
      <c r="I125" s="45">
        <v>2.7642808414356512E-2</v>
      </c>
      <c r="J125" s="45">
        <v>0</v>
      </c>
      <c r="K125" s="45">
        <v>0</v>
      </c>
      <c r="L125" s="45">
        <v>0</v>
      </c>
      <c r="M125" s="45">
        <v>1.3978859281191802E-3</v>
      </c>
      <c r="N125" s="45">
        <v>1.9204694232017872E-3</v>
      </c>
      <c r="O125" s="45">
        <v>0</v>
      </c>
      <c r="P125" s="45">
        <v>9.6779228932608041E-3</v>
      </c>
      <c r="Q125" s="45">
        <v>0</v>
      </c>
      <c r="R125" s="45">
        <v>1.1199478961145815E-2</v>
      </c>
      <c r="S125" s="45">
        <v>0.77744254202838192</v>
      </c>
    </row>
    <row r="126" spans="1:19">
      <c r="A126" s="88" t="s">
        <v>284</v>
      </c>
      <c r="B126" s="69" t="s">
        <v>166</v>
      </c>
      <c r="C126" s="45">
        <v>0</v>
      </c>
      <c r="D126" s="45">
        <v>0</v>
      </c>
      <c r="E126" s="45">
        <v>0</v>
      </c>
      <c r="F126" s="45">
        <v>0</v>
      </c>
      <c r="G126" s="45">
        <v>0</v>
      </c>
      <c r="H126" s="45">
        <v>0</v>
      </c>
      <c r="I126" s="45">
        <v>0</v>
      </c>
      <c r="J126" s="45">
        <v>0</v>
      </c>
      <c r="K126" s="45">
        <v>0</v>
      </c>
      <c r="L126" s="45">
        <v>0</v>
      </c>
      <c r="M126" s="45">
        <v>0</v>
      </c>
      <c r="N126" s="45">
        <v>1.2493924227552355E-4</v>
      </c>
      <c r="O126" s="45">
        <v>0</v>
      </c>
      <c r="P126" s="45">
        <v>1.3182191922551767E-2</v>
      </c>
      <c r="Q126" s="45">
        <v>0</v>
      </c>
      <c r="R126" s="45">
        <v>0.17963764387660319</v>
      </c>
      <c r="S126" s="45">
        <v>0.1929447750414397</v>
      </c>
    </row>
    <row r="127" spans="1:19">
      <c r="A127" s="88" t="s">
        <v>284</v>
      </c>
      <c r="B127" s="69" t="s">
        <v>167</v>
      </c>
      <c r="C127" s="45">
        <v>0</v>
      </c>
      <c r="D127" s="45">
        <v>0</v>
      </c>
      <c r="E127" s="45">
        <v>0</v>
      </c>
      <c r="F127" s="45">
        <v>0</v>
      </c>
      <c r="G127" s="45">
        <v>0.93503819935038734</v>
      </c>
      <c r="H127" s="45">
        <v>0</v>
      </c>
      <c r="I127" s="45">
        <v>0</v>
      </c>
      <c r="J127" s="45">
        <v>0</v>
      </c>
      <c r="K127" s="45">
        <v>0</v>
      </c>
      <c r="L127" s="45">
        <v>0.19002247338404921</v>
      </c>
      <c r="M127" s="45">
        <v>7.4092383146169283E-3</v>
      </c>
      <c r="N127" s="45">
        <v>0</v>
      </c>
      <c r="O127" s="45">
        <v>0</v>
      </c>
      <c r="P127" s="45">
        <v>0</v>
      </c>
      <c r="Q127" s="45">
        <v>0</v>
      </c>
      <c r="R127" s="45">
        <v>4.0133277982477011E-3</v>
      </c>
      <c r="S127" s="45">
        <v>1.1364832388472905</v>
      </c>
    </row>
    <row r="128" spans="1:19">
      <c r="A128" s="88" t="s">
        <v>284</v>
      </c>
      <c r="B128" s="69" t="s">
        <v>168</v>
      </c>
      <c r="C128" s="45">
        <v>0</v>
      </c>
      <c r="D128" s="45">
        <v>0</v>
      </c>
      <c r="E128" s="45">
        <v>0</v>
      </c>
      <c r="F128" s="45">
        <v>0</v>
      </c>
      <c r="G128" s="45">
        <v>0</v>
      </c>
      <c r="H128" s="45">
        <v>0</v>
      </c>
      <c r="I128" s="45">
        <v>0</v>
      </c>
      <c r="J128" s="45">
        <v>0</v>
      </c>
      <c r="K128" s="45">
        <v>0</v>
      </c>
      <c r="L128" s="45">
        <v>0</v>
      </c>
      <c r="M128" s="45">
        <v>1.6065786561423323E-3</v>
      </c>
      <c r="N128" s="45">
        <v>2.0232126495274727E-2</v>
      </c>
      <c r="O128" s="45">
        <v>0</v>
      </c>
      <c r="P128" s="45">
        <v>0</v>
      </c>
      <c r="Q128" s="45">
        <v>0</v>
      </c>
      <c r="R128" s="45">
        <v>1.2838788257023026</v>
      </c>
      <c r="S128" s="45">
        <v>1.3057175308537126</v>
      </c>
    </row>
    <row r="129" spans="1:19">
      <c r="A129" s="88" t="s">
        <v>284</v>
      </c>
      <c r="B129" s="69" t="s">
        <v>169</v>
      </c>
      <c r="C129" s="45">
        <v>0</v>
      </c>
      <c r="D129" s="45">
        <v>0</v>
      </c>
      <c r="E129" s="45">
        <v>0</v>
      </c>
      <c r="F129" s="45">
        <v>0</v>
      </c>
      <c r="G129" s="45">
        <v>0</v>
      </c>
      <c r="H129" s="45">
        <v>0</v>
      </c>
      <c r="I129" s="45">
        <v>0</v>
      </c>
      <c r="J129" s="45">
        <v>0</v>
      </c>
      <c r="K129" s="45">
        <v>0</v>
      </c>
      <c r="L129" s="45">
        <v>0</v>
      </c>
      <c r="M129" s="45">
        <v>5.7056697211343987E-4</v>
      </c>
      <c r="N129" s="45">
        <v>0</v>
      </c>
      <c r="O129" s="45">
        <v>0</v>
      </c>
      <c r="P129" s="45">
        <v>0</v>
      </c>
      <c r="Q129" s="45">
        <v>4.469171339448047E-3</v>
      </c>
      <c r="R129" s="45">
        <v>0.24957077145423057</v>
      </c>
      <c r="S129" s="45">
        <v>0.25461050976579713</v>
      </c>
    </row>
    <row r="130" spans="1:19">
      <c r="A130" s="88" t="s">
        <v>284</v>
      </c>
      <c r="B130" s="69" t="s">
        <v>170</v>
      </c>
      <c r="C130" s="45">
        <v>0</v>
      </c>
      <c r="D130" s="45">
        <v>0</v>
      </c>
      <c r="E130" s="45">
        <v>0</v>
      </c>
      <c r="F130" s="45">
        <v>0</v>
      </c>
      <c r="G130" s="45">
        <v>0</v>
      </c>
      <c r="H130" s="45">
        <v>0</v>
      </c>
      <c r="I130" s="45">
        <v>0</v>
      </c>
      <c r="J130" s="45">
        <v>0</v>
      </c>
      <c r="K130" s="45">
        <v>0</v>
      </c>
      <c r="L130" s="45">
        <v>0</v>
      </c>
      <c r="M130" s="45">
        <v>2.625786577414857E-4</v>
      </c>
      <c r="N130" s="45">
        <v>1.3715089452963625E-3</v>
      </c>
      <c r="O130" s="45">
        <v>0</v>
      </c>
      <c r="P130" s="45">
        <v>0</v>
      </c>
      <c r="Q130" s="45">
        <v>0</v>
      </c>
      <c r="R130" s="45">
        <v>2.1705532219797874E-2</v>
      </c>
      <c r="S130" s="45">
        <v>2.3339619822820623E-2</v>
      </c>
    </row>
    <row r="131" spans="1:19">
      <c r="A131" s="88" t="s">
        <v>284</v>
      </c>
      <c r="B131" s="69" t="s">
        <v>171</v>
      </c>
      <c r="C131" s="45">
        <v>0</v>
      </c>
      <c r="D131" s="45">
        <v>0.21599905717776879</v>
      </c>
      <c r="E131" s="45">
        <v>0</v>
      </c>
      <c r="F131" s="45">
        <v>0</v>
      </c>
      <c r="G131" s="45">
        <v>0</v>
      </c>
      <c r="H131" s="45">
        <v>0</v>
      </c>
      <c r="I131" s="45">
        <v>0</v>
      </c>
      <c r="J131" s="45">
        <v>0</v>
      </c>
      <c r="K131" s="45">
        <v>0</v>
      </c>
      <c r="L131" s="45">
        <v>0</v>
      </c>
      <c r="M131" s="45">
        <v>0</v>
      </c>
      <c r="N131" s="45">
        <v>8.8222658221530637E-3</v>
      </c>
      <c r="O131" s="45">
        <v>0</v>
      </c>
      <c r="P131" s="45">
        <v>1.0590226749287446E-2</v>
      </c>
      <c r="Q131" s="45">
        <v>0</v>
      </c>
      <c r="R131" s="45">
        <v>0.22714690119072145</v>
      </c>
      <c r="S131" s="45">
        <v>0.46255845093995163</v>
      </c>
    </row>
    <row r="132" spans="1:19">
      <c r="A132" s="88" t="s">
        <v>284</v>
      </c>
      <c r="B132" s="69" t="s">
        <v>172</v>
      </c>
      <c r="C132" s="45">
        <v>0</v>
      </c>
      <c r="D132" s="45">
        <v>0</v>
      </c>
      <c r="E132" s="45">
        <v>0</v>
      </c>
      <c r="F132" s="45">
        <v>0</v>
      </c>
      <c r="G132" s="45">
        <v>0</v>
      </c>
      <c r="H132" s="45">
        <v>0</v>
      </c>
      <c r="I132" s="45">
        <v>0</v>
      </c>
      <c r="J132" s="45">
        <v>0</v>
      </c>
      <c r="K132" s="45">
        <v>0</v>
      </c>
      <c r="L132" s="45">
        <v>0</v>
      </c>
      <c r="M132" s="45">
        <v>1.2390806437014845E-3</v>
      </c>
      <c r="N132" s="45">
        <v>8.9245399195702291E-2</v>
      </c>
      <c r="O132" s="45">
        <v>0</v>
      </c>
      <c r="P132" s="45">
        <v>2.5632741115447777E-3</v>
      </c>
      <c r="Q132" s="45">
        <v>0</v>
      </c>
      <c r="R132" s="45">
        <v>8.7114325506405521E-2</v>
      </c>
      <c r="S132" s="45">
        <v>0.18016207945737506</v>
      </c>
    </row>
    <row r="133" spans="1:19">
      <c r="A133" s="88" t="s">
        <v>284</v>
      </c>
      <c r="B133" s="69" t="s">
        <v>173</v>
      </c>
      <c r="C133" s="45">
        <v>0</v>
      </c>
      <c r="D133" s="45">
        <v>0</v>
      </c>
      <c r="E133" s="45">
        <v>0</v>
      </c>
      <c r="F133" s="45">
        <v>0</v>
      </c>
      <c r="G133" s="45">
        <v>0</v>
      </c>
      <c r="H133" s="45">
        <v>0</v>
      </c>
      <c r="I133" s="45">
        <v>0</v>
      </c>
      <c r="J133" s="45">
        <v>0</v>
      </c>
      <c r="K133" s="45">
        <v>0</v>
      </c>
      <c r="L133" s="45">
        <v>0</v>
      </c>
      <c r="M133" s="45">
        <v>8.7433123504787602E-5</v>
      </c>
      <c r="N133" s="45">
        <v>1.5081050990361611E-2</v>
      </c>
      <c r="O133" s="45">
        <v>1.2607277619899326E-3</v>
      </c>
      <c r="P133" s="45">
        <v>1.3227240063713452E-3</v>
      </c>
      <c r="Q133" s="45">
        <v>0</v>
      </c>
      <c r="R133" s="45">
        <v>0</v>
      </c>
      <c r="S133" s="45">
        <v>1.7751935882216685E-2</v>
      </c>
    </row>
    <row r="134" spans="1:19">
      <c r="A134" s="88" t="s">
        <v>284</v>
      </c>
      <c r="B134" s="69" t="s">
        <v>174</v>
      </c>
      <c r="C134" s="45">
        <v>0</v>
      </c>
      <c r="D134" s="45">
        <v>0</v>
      </c>
      <c r="E134" s="45">
        <v>0</v>
      </c>
      <c r="F134" s="45">
        <v>0.83140525786556552</v>
      </c>
      <c r="G134" s="45">
        <v>0</v>
      </c>
      <c r="H134" s="45">
        <v>0</v>
      </c>
      <c r="I134" s="45">
        <v>0</v>
      </c>
      <c r="J134" s="45">
        <v>0</v>
      </c>
      <c r="K134" s="45">
        <v>0</v>
      </c>
      <c r="L134" s="45">
        <v>0</v>
      </c>
      <c r="M134" s="45">
        <v>0</v>
      </c>
      <c r="N134" s="45">
        <v>1.3064864407184018E-3</v>
      </c>
      <c r="O134" s="45">
        <v>6.6575420006027231E-2</v>
      </c>
      <c r="P134" s="45">
        <v>0</v>
      </c>
      <c r="Q134" s="45">
        <v>0</v>
      </c>
      <c r="R134" s="45">
        <v>0.29632823854255719</v>
      </c>
      <c r="S134" s="45">
        <v>1.1956154028548553</v>
      </c>
    </row>
    <row r="135" spans="1:19">
      <c r="A135" s="88" t="s">
        <v>284</v>
      </c>
      <c r="B135" s="69" t="s">
        <v>175</v>
      </c>
      <c r="C135" s="45">
        <v>0</v>
      </c>
      <c r="D135" s="45">
        <v>0</v>
      </c>
      <c r="E135" s="45">
        <v>0</v>
      </c>
      <c r="F135" s="45">
        <v>0</v>
      </c>
      <c r="G135" s="45">
        <v>0</v>
      </c>
      <c r="H135" s="45">
        <v>0</v>
      </c>
      <c r="I135" s="45">
        <v>0</v>
      </c>
      <c r="J135" s="45">
        <v>0</v>
      </c>
      <c r="K135" s="45">
        <v>0</v>
      </c>
      <c r="L135" s="45">
        <v>0</v>
      </c>
      <c r="M135" s="45">
        <v>1.4210106897838415E-3</v>
      </c>
      <c r="N135" s="45">
        <v>2.8970505900710819E-2</v>
      </c>
      <c r="O135" s="45">
        <v>0</v>
      </c>
      <c r="P135" s="45">
        <v>0</v>
      </c>
      <c r="Q135" s="45">
        <v>0</v>
      </c>
      <c r="R135" s="45">
        <v>1.0005781999541909</v>
      </c>
      <c r="S135" s="45">
        <v>1.0309697165446892</v>
      </c>
    </row>
    <row r="136" spans="1:19">
      <c r="A136" s="88" t="s">
        <v>284</v>
      </c>
      <c r="B136" s="69" t="s">
        <v>176</v>
      </c>
      <c r="C136" s="45">
        <v>0</v>
      </c>
      <c r="D136" s="45">
        <v>0</v>
      </c>
      <c r="E136" s="45">
        <v>0</v>
      </c>
      <c r="F136" s="45">
        <v>0</v>
      </c>
      <c r="G136" s="45">
        <v>0</v>
      </c>
      <c r="H136" s="45">
        <v>0</v>
      </c>
      <c r="I136" s="45">
        <v>0</v>
      </c>
      <c r="J136" s="45">
        <v>0</v>
      </c>
      <c r="K136" s="45">
        <v>0</v>
      </c>
      <c r="L136" s="45">
        <v>0</v>
      </c>
      <c r="M136" s="45">
        <v>2.6675144598629075E-3</v>
      </c>
      <c r="N136" s="45">
        <v>1.2317844467404804E-2</v>
      </c>
      <c r="O136" s="45">
        <v>0</v>
      </c>
      <c r="P136" s="45">
        <v>0</v>
      </c>
      <c r="Q136" s="45">
        <v>0</v>
      </c>
      <c r="R136" s="45">
        <v>3.1780626611521257E-2</v>
      </c>
      <c r="S136" s="45">
        <v>4.6765985538769428E-2</v>
      </c>
    </row>
    <row r="137" spans="1:19">
      <c r="A137" s="88" t="s">
        <v>284</v>
      </c>
      <c r="B137" s="69" t="s">
        <v>177</v>
      </c>
      <c r="C137" s="45">
        <v>0</v>
      </c>
      <c r="D137" s="45">
        <v>0</v>
      </c>
      <c r="E137" s="45">
        <v>0</v>
      </c>
      <c r="F137" s="45">
        <v>0</v>
      </c>
      <c r="G137" s="45">
        <v>0</v>
      </c>
      <c r="H137" s="45">
        <v>0</v>
      </c>
      <c r="I137" s="45">
        <v>0</v>
      </c>
      <c r="J137" s="45">
        <v>1.673561402891446E-2</v>
      </c>
      <c r="K137" s="45">
        <v>1.2155329710189358E-2</v>
      </c>
      <c r="L137" s="45">
        <v>0</v>
      </c>
      <c r="M137" s="45">
        <v>1.7872417925976158E-2</v>
      </c>
      <c r="N137" s="45">
        <v>4.4710293212556707E-2</v>
      </c>
      <c r="O137" s="45">
        <v>0</v>
      </c>
      <c r="P137" s="45">
        <v>0</v>
      </c>
      <c r="Q137" s="45">
        <v>9.2902267986472165E-4</v>
      </c>
      <c r="R137" s="45">
        <v>0.2155510639961733</v>
      </c>
      <c r="S137" s="45">
        <v>0.30795374155371746</v>
      </c>
    </row>
    <row r="138" spans="1:19">
      <c r="A138" s="88" t="s">
        <v>284</v>
      </c>
      <c r="B138" s="69" t="s">
        <v>178</v>
      </c>
      <c r="C138" s="45">
        <v>1.537965256578433E-2</v>
      </c>
      <c r="D138" s="45">
        <v>0</v>
      </c>
      <c r="E138" s="45">
        <v>0</v>
      </c>
      <c r="F138" s="45">
        <v>0</v>
      </c>
      <c r="G138" s="45">
        <v>0</v>
      </c>
      <c r="H138" s="45">
        <v>0</v>
      </c>
      <c r="I138" s="45">
        <v>0</v>
      </c>
      <c r="J138" s="45">
        <v>0</v>
      </c>
      <c r="K138" s="45">
        <v>0</v>
      </c>
      <c r="L138" s="45">
        <v>0</v>
      </c>
      <c r="M138" s="45">
        <v>7.1734109991012929E-3</v>
      </c>
      <c r="N138" s="45">
        <v>2.4632031423088563E-4</v>
      </c>
      <c r="O138" s="45">
        <v>0</v>
      </c>
      <c r="P138" s="45">
        <v>1.6188192430334536E-2</v>
      </c>
      <c r="Q138" s="45">
        <v>0</v>
      </c>
      <c r="R138" s="45">
        <v>0</v>
      </c>
      <c r="S138" s="45">
        <v>3.8987576309466476E-2</v>
      </c>
    </row>
    <row r="139" spans="1:19">
      <c r="A139" s="88" t="s">
        <v>284</v>
      </c>
      <c r="B139" s="69" t="s">
        <v>179</v>
      </c>
      <c r="C139" s="45">
        <v>0</v>
      </c>
      <c r="D139" s="45">
        <v>0</v>
      </c>
      <c r="E139" s="45">
        <v>0</v>
      </c>
      <c r="F139" s="45">
        <v>0</v>
      </c>
      <c r="G139" s="45">
        <v>0</v>
      </c>
      <c r="H139" s="45">
        <v>0.5572471384406299</v>
      </c>
      <c r="I139" s="45">
        <v>0</v>
      </c>
      <c r="J139" s="45">
        <v>0</v>
      </c>
      <c r="K139" s="45">
        <v>0</v>
      </c>
      <c r="L139" s="45">
        <v>0</v>
      </c>
      <c r="M139" s="45">
        <v>1.0902655944438067E-2</v>
      </c>
      <c r="N139" s="45">
        <v>1.638312192529856E-2</v>
      </c>
      <c r="O139" s="45">
        <v>0</v>
      </c>
      <c r="P139" s="45">
        <v>0</v>
      </c>
      <c r="Q139" s="45">
        <v>6.0043259365413493E-3</v>
      </c>
      <c r="R139" s="45">
        <v>4.5166421334329243E-2</v>
      </c>
      <c r="S139" s="45">
        <v>0.63570366358121078</v>
      </c>
    </row>
    <row r="140" spans="1:19">
      <c r="A140" s="88" t="s">
        <v>284</v>
      </c>
      <c r="B140" s="69" t="s">
        <v>180</v>
      </c>
      <c r="C140" s="45">
        <v>0</v>
      </c>
      <c r="D140" s="45">
        <v>0</v>
      </c>
      <c r="E140" s="45">
        <v>0</v>
      </c>
      <c r="F140" s="45">
        <v>0</v>
      </c>
      <c r="G140" s="45">
        <v>0</v>
      </c>
      <c r="H140" s="45">
        <v>0</v>
      </c>
      <c r="I140" s="45">
        <v>0</v>
      </c>
      <c r="J140" s="45">
        <v>0</v>
      </c>
      <c r="K140" s="45">
        <v>0</v>
      </c>
      <c r="L140" s="45">
        <v>3.0963621219395776E-2</v>
      </c>
      <c r="M140" s="45">
        <v>1.9961057273754079E-5</v>
      </c>
      <c r="N140" s="45">
        <v>1.916488251589854E-4</v>
      </c>
      <c r="O140" s="45">
        <v>0</v>
      </c>
      <c r="P140" s="45">
        <v>0</v>
      </c>
      <c r="Q140" s="45">
        <v>0</v>
      </c>
      <c r="R140" s="45">
        <v>0.17002238746624698</v>
      </c>
      <c r="S140" s="45">
        <v>0.20119761856810214</v>
      </c>
    </row>
    <row r="141" spans="1:19">
      <c r="A141" s="88" t="s">
        <v>284</v>
      </c>
      <c r="B141" s="69" t="s">
        <v>181</v>
      </c>
      <c r="C141" s="45">
        <v>0</v>
      </c>
      <c r="D141" s="45">
        <v>0</v>
      </c>
      <c r="E141" s="45">
        <v>0</v>
      </c>
      <c r="F141" s="45">
        <v>0</v>
      </c>
      <c r="G141" s="45">
        <v>0</v>
      </c>
      <c r="H141" s="45">
        <v>0</v>
      </c>
      <c r="I141" s="45">
        <v>0</v>
      </c>
      <c r="J141" s="45">
        <v>0</v>
      </c>
      <c r="K141" s="45">
        <v>0</v>
      </c>
      <c r="L141" s="45">
        <v>0</v>
      </c>
      <c r="M141" s="45">
        <v>4.6893401137060309E-3</v>
      </c>
      <c r="N141" s="45">
        <v>1.2037715979973385E-3</v>
      </c>
      <c r="O141" s="45">
        <v>0</v>
      </c>
      <c r="P141" s="45">
        <v>0</v>
      </c>
      <c r="Q141" s="45">
        <v>0</v>
      </c>
      <c r="R141" s="45">
        <v>9.9338137985114372E-3</v>
      </c>
      <c r="S141" s="45">
        <v>1.5826925510197043E-2</v>
      </c>
    </row>
    <row r="142" spans="1:19">
      <c r="A142" s="88" t="s">
        <v>284</v>
      </c>
      <c r="B142" s="69" t="s">
        <v>182</v>
      </c>
      <c r="C142" s="45">
        <v>3.7707701338432709E-2</v>
      </c>
      <c r="D142" s="45">
        <v>0</v>
      </c>
      <c r="E142" s="45">
        <v>0</v>
      </c>
      <c r="F142" s="45">
        <v>0</v>
      </c>
      <c r="G142" s="45">
        <v>0</v>
      </c>
      <c r="H142" s="45">
        <v>0</v>
      </c>
      <c r="I142" s="45">
        <v>0</v>
      </c>
      <c r="J142" s="45">
        <v>0</v>
      </c>
      <c r="K142" s="45">
        <v>0</v>
      </c>
      <c r="L142" s="45">
        <v>0</v>
      </c>
      <c r="M142" s="45">
        <v>8.9232873875930707E-3</v>
      </c>
      <c r="N142" s="45">
        <v>2.7418997267324663E-2</v>
      </c>
      <c r="O142" s="45">
        <v>3.0508303969455364E-3</v>
      </c>
      <c r="P142" s="45">
        <v>0</v>
      </c>
      <c r="Q142" s="45">
        <v>3.7020861252563542E-3</v>
      </c>
      <c r="R142" s="45">
        <v>4.0808437378501594E-2</v>
      </c>
      <c r="S142" s="45">
        <v>0.12161133989405926</v>
      </c>
    </row>
    <row r="143" spans="1:19">
      <c r="A143" s="88" t="s">
        <v>284</v>
      </c>
      <c r="B143" s="69" t="s">
        <v>183</v>
      </c>
      <c r="C143" s="45">
        <v>0</v>
      </c>
      <c r="D143" s="45">
        <v>0</v>
      </c>
      <c r="E143" s="45">
        <v>0</v>
      </c>
      <c r="F143" s="45">
        <v>0.58890861686990803</v>
      </c>
      <c r="G143" s="45">
        <v>0</v>
      </c>
      <c r="H143" s="45">
        <v>0</v>
      </c>
      <c r="I143" s="45">
        <v>0</v>
      </c>
      <c r="J143" s="45">
        <v>0</v>
      </c>
      <c r="K143" s="45">
        <v>0</v>
      </c>
      <c r="L143" s="45">
        <v>0</v>
      </c>
      <c r="M143" s="45">
        <v>1.105757186882883E-3</v>
      </c>
      <c r="N143" s="45">
        <v>0</v>
      </c>
      <c r="O143" s="45">
        <v>0</v>
      </c>
      <c r="P143" s="45">
        <v>0</v>
      </c>
      <c r="Q143" s="45">
        <v>0</v>
      </c>
      <c r="R143" s="45">
        <v>0</v>
      </c>
      <c r="S143" s="45">
        <v>0.59001437405677848</v>
      </c>
    </row>
    <row r="144" spans="1:19">
      <c r="A144" s="88" t="s">
        <v>284</v>
      </c>
      <c r="B144" s="69" t="s">
        <v>184</v>
      </c>
      <c r="C144" s="45">
        <v>0</v>
      </c>
      <c r="D144" s="45">
        <v>0</v>
      </c>
      <c r="E144" s="45">
        <v>0</v>
      </c>
      <c r="F144" s="45">
        <v>0</v>
      </c>
      <c r="G144" s="45">
        <v>0</v>
      </c>
      <c r="H144" s="45">
        <v>0</v>
      </c>
      <c r="I144" s="45">
        <v>0</v>
      </c>
      <c r="J144" s="45">
        <v>0</v>
      </c>
      <c r="K144" s="45">
        <v>0</v>
      </c>
      <c r="L144" s="45">
        <v>0</v>
      </c>
      <c r="M144" s="45">
        <v>3.9556372982474386E-5</v>
      </c>
      <c r="N144" s="45">
        <v>0</v>
      </c>
      <c r="O144" s="45">
        <v>0</v>
      </c>
      <c r="P144" s="45">
        <v>1.0189167900130913E-3</v>
      </c>
      <c r="Q144" s="45">
        <v>0</v>
      </c>
      <c r="R144" s="45">
        <v>0</v>
      </c>
      <c r="S144" s="45">
        <v>1.0584731629990074E-3</v>
      </c>
    </row>
    <row r="145" spans="1:19">
      <c r="A145" s="88" t="s">
        <v>284</v>
      </c>
      <c r="B145" s="69" t="s">
        <v>185</v>
      </c>
      <c r="C145" s="45">
        <v>0</v>
      </c>
      <c r="D145" s="45">
        <v>0</v>
      </c>
      <c r="E145" s="45">
        <v>0</v>
      </c>
      <c r="F145" s="45">
        <v>0</v>
      </c>
      <c r="G145" s="45">
        <v>0</v>
      </c>
      <c r="H145" s="45">
        <v>0</v>
      </c>
      <c r="I145" s="45">
        <v>0</v>
      </c>
      <c r="J145" s="45">
        <v>0</v>
      </c>
      <c r="K145" s="45">
        <v>0</v>
      </c>
      <c r="L145" s="45">
        <v>0.15424297442808577</v>
      </c>
      <c r="M145" s="45">
        <v>1.6006457370654203E-4</v>
      </c>
      <c r="N145" s="45">
        <v>5.138497430058564E-3</v>
      </c>
      <c r="O145" s="45">
        <v>0</v>
      </c>
      <c r="P145" s="45">
        <v>0</v>
      </c>
      <c r="Q145" s="45">
        <v>0</v>
      </c>
      <c r="R145" s="45">
        <v>1.1648575920730764E-4</v>
      </c>
      <c r="S145" s="45">
        <v>0.15965802219105285</v>
      </c>
    </row>
    <row r="146" spans="1:19">
      <c r="A146" s="88" t="s">
        <v>284</v>
      </c>
      <c r="B146" s="69" t="s">
        <v>186</v>
      </c>
      <c r="C146" s="45">
        <v>0</v>
      </c>
      <c r="D146" s="45">
        <v>0</v>
      </c>
      <c r="E146" s="45">
        <v>0</v>
      </c>
      <c r="F146" s="45">
        <v>0</v>
      </c>
      <c r="G146" s="45">
        <v>0</v>
      </c>
      <c r="H146" s="45">
        <v>0</v>
      </c>
      <c r="I146" s="45">
        <v>0</v>
      </c>
      <c r="J146" s="45">
        <v>6.6507678839795234E-3</v>
      </c>
      <c r="K146" s="45">
        <v>0</v>
      </c>
      <c r="L146" s="45">
        <v>0</v>
      </c>
      <c r="M146" s="45">
        <v>3.6894770080801109E-2</v>
      </c>
      <c r="N146" s="45">
        <v>0</v>
      </c>
      <c r="O146" s="45">
        <v>0</v>
      </c>
      <c r="P146" s="45">
        <v>0</v>
      </c>
      <c r="Q146" s="45">
        <v>1.5375811474684087E-3</v>
      </c>
      <c r="R146" s="45">
        <v>2.1344388932561742E-2</v>
      </c>
      <c r="S146" s="45">
        <v>6.6427508044796468E-2</v>
      </c>
    </row>
    <row r="147" spans="1:19">
      <c r="A147" s="88" t="s">
        <v>284</v>
      </c>
      <c r="B147" s="69" t="s">
        <v>187</v>
      </c>
      <c r="C147" s="45">
        <v>0</v>
      </c>
      <c r="D147" s="45">
        <v>0</v>
      </c>
      <c r="E147" s="45">
        <v>0</v>
      </c>
      <c r="F147" s="45">
        <v>0</v>
      </c>
      <c r="G147" s="45">
        <v>0</v>
      </c>
      <c r="H147" s="45">
        <v>0</v>
      </c>
      <c r="I147" s="45">
        <v>0</v>
      </c>
      <c r="J147" s="45">
        <v>0</v>
      </c>
      <c r="K147" s="45">
        <v>0</v>
      </c>
      <c r="L147" s="45">
        <v>5.9837500579538627E-2</v>
      </c>
      <c r="M147" s="45">
        <v>6.8472823778975567E-5</v>
      </c>
      <c r="N147" s="45">
        <v>0</v>
      </c>
      <c r="O147" s="45">
        <v>0</v>
      </c>
      <c r="P147" s="45">
        <v>0</v>
      </c>
      <c r="Q147" s="45">
        <v>3.6734072571002752E-3</v>
      </c>
      <c r="R147" s="45">
        <v>0.61518867687118473</v>
      </c>
      <c r="S147" s="45">
        <v>0.67876805753161307</v>
      </c>
    </row>
    <row r="148" spans="1:19">
      <c r="A148" s="88" t="s">
        <v>284</v>
      </c>
      <c r="B148" s="69" t="s">
        <v>188</v>
      </c>
      <c r="C148" s="45">
        <v>0</v>
      </c>
      <c r="D148" s="45">
        <v>0</v>
      </c>
      <c r="E148" s="45">
        <v>0</v>
      </c>
      <c r="F148" s="45">
        <v>0</v>
      </c>
      <c r="G148" s="45">
        <v>0</v>
      </c>
      <c r="H148" s="45">
        <v>0</v>
      </c>
      <c r="I148" s="45">
        <v>0</v>
      </c>
      <c r="J148" s="45">
        <v>0</v>
      </c>
      <c r="K148" s="45">
        <v>0</v>
      </c>
      <c r="L148" s="45">
        <v>0</v>
      </c>
      <c r="M148" s="45">
        <v>1.2211354053220269E-2</v>
      </c>
      <c r="N148" s="45">
        <v>0</v>
      </c>
      <c r="O148" s="45">
        <v>0</v>
      </c>
      <c r="P148" s="45">
        <v>0</v>
      </c>
      <c r="Q148" s="45">
        <v>1.6190284225583718E-3</v>
      </c>
      <c r="R148" s="45">
        <v>0</v>
      </c>
      <c r="S148" s="45">
        <v>1.3830382475759961E-2</v>
      </c>
    </row>
    <row r="149" spans="1:19">
      <c r="A149" s="88" t="s">
        <v>284</v>
      </c>
      <c r="B149" s="69" t="s">
        <v>189</v>
      </c>
      <c r="C149" s="45">
        <v>0</v>
      </c>
      <c r="D149" s="45">
        <v>0</v>
      </c>
      <c r="E149" s="45">
        <v>0</v>
      </c>
      <c r="F149" s="45">
        <v>0</v>
      </c>
      <c r="G149" s="45">
        <v>0</v>
      </c>
      <c r="H149" s="45">
        <v>8.6850183441889328E-2</v>
      </c>
      <c r="I149" s="45">
        <v>0</v>
      </c>
      <c r="J149" s="45">
        <v>0</v>
      </c>
      <c r="K149" s="45">
        <v>7.703530933339614E-3</v>
      </c>
      <c r="L149" s="45">
        <v>3.6608655121626921E-2</v>
      </c>
      <c r="M149" s="45">
        <v>1.5704883841873851E-3</v>
      </c>
      <c r="N149" s="45">
        <v>0</v>
      </c>
      <c r="O149" s="45">
        <v>0</v>
      </c>
      <c r="P149" s="45">
        <v>7.2259654201308754E-3</v>
      </c>
      <c r="Q149" s="45">
        <v>1.1983078110975875E-3</v>
      </c>
      <c r="R149" s="45">
        <v>3.1662274479344887E-3</v>
      </c>
      <c r="S149" s="45">
        <v>0.14432335856020018</v>
      </c>
    </row>
    <row r="150" spans="1:19">
      <c r="A150" s="88" t="s">
        <v>284</v>
      </c>
      <c r="B150" s="69" t="s">
        <v>190</v>
      </c>
      <c r="C150" s="45">
        <v>0</v>
      </c>
      <c r="D150" s="45">
        <v>0</v>
      </c>
      <c r="E150" s="45">
        <v>0</v>
      </c>
      <c r="F150" s="45">
        <v>0</v>
      </c>
      <c r="G150" s="45">
        <v>0</v>
      </c>
      <c r="H150" s="45">
        <v>0</v>
      </c>
      <c r="I150" s="45">
        <v>0</v>
      </c>
      <c r="J150" s="45">
        <v>0</v>
      </c>
      <c r="K150" s="45">
        <v>5.8464752667815867E-3</v>
      </c>
      <c r="L150" s="45">
        <v>0</v>
      </c>
      <c r="M150" s="45">
        <v>0</v>
      </c>
      <c r="N150" s="45">
        <v>0</v>
      </c>
      <c r="O150" s="45">
        <v>0</v>
      </c>
      <c r="P150" s="45">
        <v>5.1024145128719667E-4</v>
      </c>
      <c r="Q150" s="45">
        <v>0</v>
      </c>
      <c r="R150" s="45">
        <v>0.31573645193158484</v>
      </c>
      <c r="S150" s="45">
        <v>0.32209316864967263</v>
      </c>
    </row>
    <row r="151" spans="1:19">
      <c r="A151" s="88" t="s">
        <v>284</v>
      </c>
      <c r="B151" s="69" t="s">
        <v>191</v>
      </c>
      <c r="C151" s="45">
        <v>0</v>
      </c>
      <c r="D151" s="45">
        <v>0</v>
      </c>
      <c r="E151" s="45">
        <v>0</v>
      </c>
      <c r="F151" s="45">
        <v>0</v>
      </c>
      <c r="G151" s="45">
        <v>0</v>
      </c>
      <c r="H151" s="45">
        <v>0</v>
      </c>
      <c r="I151" s="45">
        <v>0</v>
      </c>
      <c r="J151" s="45">
        <v>0</v>
      </c>
      <c r="K151" s="45">
        <v>0</v>
      </c>
      <c r="L151" s="45">
        <v>0</v>
      </c>
      <c r="M151" s="45">
        <v>4.9842683403884536E-3</v>
      </c>
      <c r="N151" s="45">
        <v>6.6359807137006399E-3</v>
      </c>
      <c r="O151" s="45">
        <v>0</v>
      </c>
      <c r="P151" s="45">
        <v>0</v>
      </c>
      <c r="Q151" s="45">
        <v>0</v>
      </c>
      <c r="R151" s="45">
        <v>1.2652791286697607E-2</v>
      </c>
      <c r="S151" s="45">
        <v>2.4273040340773377E-2</v>
      </c>
    </row>
    <row r="152" spans="1:19">
      <c r="A152" s="88" t="s">
        <v>284</v>
      </c>
      <c r="B152" s="69" t="s">
        <v>192</v>
      </c>
      <c r="C152" s="45">
        <v>3.9081998277246899E-2</v>
      </c>
      <c r="D152" s="45">
        <v>0</v>
      </c>
      <c r="E152" s="45">
        <v>0</v>
      </c>
      <c r="F152" s="45">
        <v>0</v>
      </c>
      <c r="G152" s="45">
        <v>0</v>
      </c>
      <c r="H152" s="45">
        <v>0</v>
      </c>
      <c r="I152" s="45">
        <v>0</v>
      </c>
      <c r="J152" s="45">
        <v>0</v>
      </c>
      <c r="K152" s="45">
        <v>0</v>
      </c>
      <c r="L152" s="45">
        <v>0</v>
      </c>
      <c r="M152" s="45">
        <v>1.4411853818563358E-3</v>
      </c>
      <c r="N152" s="45">
        <v>2.0112857688481256E-4</v>
      </c>
      <c r="O152" s="45">
        <v>0</v>
      </c>
      <c r="P152" s="45">
        <v>1.1896668146316181E-3</v>
      </c>
      <c r="Q152" s="45">
        <v>0</v>
      </c>
      <c r="R152" s="45">
        <v>2.4324564179991626E-2</v>
      </c>
      <c r="S152" s="45">
        <v>6.6238543230610958E-2</v>
      </c>
    </row>
    <row r="153" spans="1:19">
      <c r="A153" s="88" t="s">
        <v>284</v>
      </c>
      <c r="B153" s="69" t="s">
        <v>193</v>
      </c>
      <c r="C153" s="45">
        <v>0</v>
      </c>
      <c r="D153" s="45">
        <v>0</v>
      </c>
      <c r="E153" s="45">
        <v>0</v>
      </c>
      <c r="F153" s="45">
        <v>0</v>
      </c>
      <c r="G153" s="45">
        <v>0.87693260820045538</v>
      </c>
      <c r="H153" s="45">
        <v>0</v>
      </c>
      <c r="I153" s="45">
        <v>0</v>
      </c>
      <c r="J153" s="45">
        <v>6.2087524682319858E-3</v>
      </c>
      <c r="K153" s="45">
        <v>0</v>
      </c>
      <c r="L153" s="45">
        <v>0</v>
      </c>
      <c r="M153" s="45">
        <v>1.0741627828263489E-3</v>
      </c>
      <c r="N153" s="45">
        <v>0</v>
      </c>
      <c r="O153" s="45">
        <v>0</v>
      </c>
      <c r="P153" s="45">
        <v>0</v>
      </c>
      <c r="Q153" s="45">
        <v>1.8806675094841796E-3</v>
      </c>
      <c r="R153" s="45">
        <v>0</v>
      </c>
      <c r="S153" s="45">
        <v>0.88609619096101255</v>
      </c>
    </row>
    <row r="154" spans="1:19">
      <c r="A154" s="88" t="s">
        <v>284</v>
      </c>
      <c r="B154" s="69" t="s">
        <v>194</v>
      </c>
      <c r="C154" s="45">
        <v>0</v>
      </c>
      <c r="D154" s="45">
        <v>0</v>
      </c>
      <c r="E154" s="45">
        <v>0</v>
      </c>
      <c r="F154" s="45">
        <v>0</v>
      </c>
      <c r="G154" s="45">
        <v>0</v>
      </c>
      <c r="H154" s="45">
        <v>0</v>
      </c>
      <c r="I154" s="45">
        <v>0</v>
      </c>
      <c r="J154" s="45">
        <v>0</v>
      </c>
      <c r="K154" s="45">
        <v>0</v>
      </c>
      <c r="L154" s="45">
        <v>0</v>
      </c>
      <c r="M154" s="45">
        <v>3.079863941666261E-3</v>
      </c>
      <c r="N154" s="45">
        <v>1.6802129213964179E-3</v>
      </c>
      <c r="O154" s="45">
        <v>0</v>
      </c>
      <c r="P154" s="45">
        <v>8.506467032956655E-3</v>
      </c>
      <c r="Q154" s="45">
        <v>0</v>
      </c>
      <c r="R154" s="45">
        <v>0</v>
      </c>
      <c r="S154" s="45">
        <v>1.3266543896008898E-2</v>
      </c>
    </row>
    <row r="155" spans="1:19">
      <c r="A155" s="88" t="s">
        <v>284</v>
      </c>
      <c r="B155" s="69" t="s">
        <v>195</v>
      </c>
      <c r="C155" s="45">
        <v>0</v>
      </c>
      <c r="D155" s="45">
        <v>0</v>
      </c>
      <c r="E155" s="45">
        <v>0</v>
      </c>
      <c r="F155" s="45">
        <v>0</v>
      </c>
      <c r="G155" s="45">
        <v>0</v>
      </c>
      <c r="H155" s="45">
        <v>0</v>
      </c>
      <c r="I155" s="45">
        <v>0</v>
      </c>
      <c r="J155" s="45">
        <v>0</v>
      </c>
      <c r="K155" s="45">
        <v>0</v>
      </c>
      <c r="L155" s="45">
        <v>0</v>
      </c>
      <c r="M155" s="45">
        <v>3.9739494287078792E-2</v>
      </c>
      <c r="N155" s="45">
        <v>0</v>
      </c>
      <c r="O155" s="45">
        <v>0</v>
      </c>
      <c r="P155" s="45">
        <v>3.4828508503296218E-3</v>
      </c>
      <c r="Q155" s="45">
        <v>0</v>
      </c>
      <c r="R155" s="45">
        <v>9.1840595104997647E-2</v>
      </c>
      <c r="S155" s="45">
        <v>0.13506294024242038</v>
      </c>
    </row>
    <row r="156" spans="1:19">
      <c r="A156" s="88" t="s">
        <v>284</v>
      </c>
      <c r="B156" s="69" t="s">
        <v>196</v>
      </c>
      <c r="C156" s="45">
        <v>0</v>
      </c>
      <c r="D156" s="45">
        <v>0</v>
      </c>
      <c r="E156" s="45">
        <v>0</v>
      </c>
      <c r="F156" s="45">
        <v>0</v>
      </c>
      <c r="G156" s="45">
        <v>0</v>
      </c>
      <c r="H156" s="45">
        <v>0</v>
      </c>
      <c r="I156" s="45">
        <v>0</v>
      </c>
      <c r="J156" s="45">
        <v>0</v>
      </c>
      <c r="K156" s="45">
        <v>0</v>
      </c>
      <c r="L156" s="45">
        <v>0</v>
      </c>
      <c r="M156" s="45">
        <v>0</v>
      </c>
      <c r="N156" s="45">
        <v>1.6251831480396106E-3</v>
      </c>
      <c r="O156" s="45">
        <v>0</v>
      </c>
      <c r="P156" s="45">
        <v>0</v>
      </c>
      <c r="Q156" s="45">
        <v>0</v>
      </c>
      <c r="R156" s="45">
        <v>0</v>
      </c>
      <c r="S156" s="45">
        <v>1.6251831480360579E-3</v>
      </c>
    </row>
    <row r="157" spans="1:19">
      <c r="A157" s="88" t="s">
        <v>284</v>
      </c>
      <c r="B157" s="69" t="s">
        <v>197</v>
      </c>
      <c r="C157" s="45">
        <v>0</v>
      </c>
      <c r="D157" s="45">
        <v>0</v>
      </c>
      <c r="E157" s="45">
        <v>0</v>
      </c>
      <c r="F157" s="45">
        <v>0</v>
      </c>
      <c r="G157" s="45">
        <v>0</v>
      </c>
      <c r="H157" s="45">
        <v>0</v>
      </c>
      <c r="I157" s="45">
        <v>0</v>
      </c>
      <c r="J157" s="45">
        <v>0</v>
      </c>
      <c r="K157" s="45">
        <v>0</v>
      </c>
      <c r="L157" s="45">
        <v>0</v>
      </c>
      <c r="M157" s="45">
        <v>1.3498234480157301E-2</v>
      </c>
      <c r="N157" s="45">
        <v>0</v>
      </c>
      <c r="O157" s="45">
        <v>0</v>
      </c>
      <c r="P157" s="45">
        <v>2.5384298089971002E-3</v>
      </c>
      <c r="Q157" s="45">
        <v>0</v>
      </c>
      <c r="R157" s="45">
        <v>0</v>
      </c>
      <c r="S157" s="45">
        <v>1.6036664289146074E-2</v>
      </c>
    </row>
    <row r="158" spans="1:19">
      <c r="A158" s="88" t="s">
        <v>284</v>
      </c>
      <c r="B158" s="69" t="s">
        <v>198</v>
      </c>
      <c r="C158" s="45">
        <v>0</v>
      </c>
      <c r="D158" s="45">
        <v>0</v>
      </c>
      <c r="E158" s="45">
        <v>0</v>
      </c>
      <c r="F158" s="45">
        <v>0</v>
      </c>
      <c r="G158" s="45">
        <v>0</v>
      </c>
      <c r="H158" s="45">
        <v>0</v>
      </c>
      <c r="I158" s="45">
        <v>0</v>
      </c>
      <c r="J158" s="45">
        <v>0</v>
      </c>
      <c r="K158" s="45">
        <v>4.0002125103448249E-3</v>
      </c>
      <c r="L158" s="45">
        <v>0</v>
      </c>
      <c r="M158" s="45">
        <v>1.7484350150560601E-3</v>
      </c>
      <c r="N158" s="45">
        <v>3.5400379385436054E-2</v>
      </c>
      <c r="O158" s="45">
        <v>1.5347902715399098E-3</v>
      </c>
      <c r="P158" s="45">
        <v>1.9918263439843154E-3</v>
      </c>
      <c r="Q158" s="45">
        <v>0</v>
      </c>
      <c r="R158" s="45">
        <v>4.742070278085464E-2</v>
      </c>
      <c r="S158" s="45">
        <v>9.2096346307215526E-2</v>
      </c>
    </row>
    <row r="159" spans="1:19">
      <c r="A159" s="88" t="s">
        <v>284</v>
      </c>
      <c r="B159" s="69" t="s">
        <v>199</v>
      </c>
      <c r="C159" s="45">
        <v>0</v>
      </c>
      <c r="D159" s="45">
        <v>0</v>
      </c>
      <c r="E159" s="45">
        <v>0</v>
      </c>
      <c r="F159" s="45">
        <v>0</v>
      </c>
      <c r="G159" s="45">
        <v>0</v>
      </c>
      <c r="H159" s="45">
        <v>0</v>
      </c>
      <c r="I159" s="45">
        <v>0</v>
      </c>
      <c r="J159" s="45">
        <v>0</v>
      </c>
      <c r="K159" s="45">
        <v>0</v>
      </c>
      <c r="L159" s="45">
        <v>0</v>
      </c>
      <c r="M159" s="45">
        <v>1.1306523703832561E-2</v>
      </c>
      <c r="N159" s="45">
        <v>6.5922923857719695E-4</v>
      </c>
      <c r="O159" s="45">
        <v>0</v>
      </c>
      <c r="P159" s="45">
        <v>0</v>
      </c>
      <c r="Q159" s="45">
        <v>0</v>
      </c>
      <c r="R159" s="45">
        <v>8.5677426291255188E-2</v>
      </c>
      <c r="S159" s="45">
        <v>9.7643179233642741E-2</v>
      </c>
    </row>
    <row r="160" spans="1:19">
      <c r="A160" s="88" t="s">
        <v>284</v>
      </c>
      <c r="B160" s="69" t="s">
        <v>200</v>
      </c>
      <c r="C160" s="45">
        <v>0</v>
      </c>
      <c r="D160" s="45">
        <v>0.11148738741917175</v>
      </c>
      <c r="E160" s="45">
        <v>0</v>
      </c>
      <c r="F160" s="45">
        <v>0</v>
      </c>
      <c r="G160" s="45">
        <v>0</v>
      </c>
      <c r="H160" s="45">
        <v>0</v>
      </c>
      <c r="I160" s="45">
        <v>0</v>
      </c>
      <c r="J160" s="45">
        <v>0</v>
      </c>
      <c r="K160" s="45">
        <v>0</v>
      </c>
      <c r="L160" s="45">
        <v>0</v>
      </c>
      <c r="M160" s="45">
        <v>0</v>
      </c>
      <c r="N160" s="45">
        <v>0</v>
      </c>
      <c r="O160" s="45">
        <v>0</v>
      </c>
      <c r="P160" s="45">
        <v>0</v>
      </c>
      <c r="Q160" s="45">
        <v>0</v>
      </c>
      <c r="R160" s="45">
        <v>3.1358456504563037E-2</v>
      </c>
      <c r="S160" s="45">
        <v>0.14284584392373745</v>
      </c>
    </row>
    <row r="161" spans="1:19">
      <c r="A161" s="88" t="s">
        <v>284</v>
      </c>
      <c r="B161" s="69" t="s">
        <v>201</v>
      </c>
      <c r="C161" s="45">
        <v>0</v>
      </c>
      <c r="D161" s="45">
        <v>1.5699135891421356E-2</v>
      </c>
      <c r="E161" s="45">
        <v>0</v>
      </c>
      <c r="F161" s="45">
        <v>0.11702243706250925</v>
      </c>
      <c r="G161" s="45">
        <v>1.0291343901838488</v>
      </c>
      <c r="H161" s="45">
        <v>8.2023902481445532E-2</v>
      </c>
      <c r="I161" s="45">
        <v>0</v>
      </c>
      <c r="J161" s="45">
        <v>2.1713783914721868E-2</v>
      </c>
      <c r="K161" s="45">
        <v>7.8569178514775739E-3</v>
      </c>
      <c r="L161" s="45">
        <v>8.8188890244026208E-2</v>
      </c>
      <c r="M161" s="45">
        <v>0.11191127689531744</v>
      </c>
      <c r="N161" s="45">
        <v>0.42494415419234066</v>
      </c>
      <c r="O161" s="45">
        <v>0.1082524669027749</v>
      </c>
      <c r="P161" s="45">
        <v>9.4134730800962463E-2</v>
      </c>
      <c r="Q161" s="45">
        <v>2.8720726946173641E-2</v>
      </c>
      <c r="R161" s="45">
        <v>4.8260348964628861</v>
      </c>
      <c r="S161" s="45">
        <v>6.9556377098299151</v>
      </c>
    </row>
    <row r="162" spans="1:19">
      <c r="A162" s="88" t="s">
        <v>284</v>
      </c>
      <c r="B162" s="69" t="s">
        <v>202</v>
      </c>
      <c r="C162" s="45">
        <v>4.1829753991421414E-2</v>
      </c>
      <c r="D162" s="45">
        <v>5.6731403084102183E-2</v>
      </c>
      <c r="E162" s="45">
        <v>0</v>
      </c>
      <c r="F162" s="45">
        <v>4.1904484653450957</v>
      </c>
      <c r="G162" s="45">
        <v>1.0787578747358637</v>
      </c>
      <c r="H162" s="45">
        <v>0.19104095740287619</v>
      </c>
      <c r="I162" s="45">
        <v>2.4409902726199029E-2</v>
      </c>
      <c r="J162" s="45">
        <v>8.6330986467082343E-3</v>
      </c>
      <c r="K162" s="45">
        <v>0</v>
      </c>
      <c r="L162" s="45">
        <v>0.10890572230279227</v>
      </c>
      <c r="M162" s="45">
        <v>5.2313369074322047E-2</v>
      </c>
      <c r="N162" s="45">
        <v>0.11675647530737177</v>
      </c>
      <c r="O162" s="45">
        <v>0</v>
      </c>
      <c r="P162" s="45">
        <v>7.9623240446707544E-2</v>
      </c>
      <c r="Q162" s="45">
        <v>1.282075892262749E-2</v>
      </c>
      <c r="R162" s="45">
        <v>1.1223379741550161</v>
      </c>
      <c r="S162" s="45">
        <v>7.0846089961410996</v>
      </c>
    </row>
    <row r="163" spans="1:19">
      <c r="A163" s="88" t="s">
        <v>284</v>
      </c>
      <c r="B163" s="69" t="s">
        <v>203</v>
      </c>
      <c r="C163" s="45">
        <v>3.4584482030039165E-2</v>
      </c>
      <c r="D163" s="45">
        <v>0.16528729246843898</v>
      </c>
      <c r="E163" s="45">
        <v>0</v>
      </c>
      <c r="F163" s="45">
        <v>0</v>
      </c>
      <c r="G163" s="45">
        <v>0.4832635707566979</v>
      </c>
      <c r="H163" s="45">
        <v>0.14937014628760181</v>
      </c>
      <c r="I163" s="45">
        <v>0</v>
      </c>
      <c r="J163" s="45">
        <v>0</v>
      </c>
      <c r="K163" s="45">
        <v>9.246179373067015E-3</v>
      </c>
      <c r="L163" s="45">
        <v>0</v>
      </c>
      <c r="M163" s="45">
        <v>2.8696422155391588E-2</v>
      </c>
      <c r="N163" s="45">
        <v>0.10581692786465435</v>
      </c>
      <c r="O163" s="45">
        <v>9.349964324301574E-3</v>
      </c>
      <c r="P163" s="45">
        <v>2.1397520402423376E-2</v>
      </c>
      <c r="Q163" s="45">
        <v>1.1572715945297185E-3</v>
      </c>
      <c r="R163" s="45">
        <v>0.55284479327437452</v>
      </c>
      <c r="S163" s="45">
        <v>1.5610145705315404</v>
      </c>
    </row>
    <row r="164" spans="1:19">
      <c r="A164" s="88" t="s">
        <v>284</v>
      </c>
      <c r="B164" s="69" t="s">
        <v>204</v>
      </c>
      <c r="C164" s="45">
        <v>2.2961219100126051E-4</v>
      </c>
      <c r="D164" s="45">
        <v>0</v>
      </c>
      <c r="E164" s="45">
        <v>0</v>
      </c>
      <c r="F164" s="45">
        <v>0</v>
      </c>
      <c r="G164" s="45">
        <v>0</v>
      </c>
      <c r="H164" s="45">
        <v>0.26316031374037863</v>
      </c>
      <c r="I164" s="45">
        <v>0</v>
      </c>
      <c r="J164" s="45">
        <v>0</v>
      </c>
      <c r="K164" s="45">
        <v>4.3174287576986103E-3</v>
      </c>
      <c r="L164" s="45">
        <v>2.2844698016671217E-2</v>
      </c>
      <c r="M164" s="45">
        <v>3.1604412313854802E-2</v>
      </c>
      <c r="N164" s="45">
        <v>1.1316078750393643E-2</v>
      </c>
      <c r="O164" s="45">
        <v>1.374029634014251E-2</v>
      </c>
      <c r="P164" s="45">
        <v>1.8653501454491739E-2</v>
      </c>
      <c r="Q164" s="45">
        <v>7.5408420949746036E-3</v>
      </c>
      <c r="R164" s="45">
        <v>0.5194551858681109</v>
      </c>
      <c r="S164" s="45">
        <v>0.89286236952773379</v>
      </c>
    </row>
    <row r="165" spans="1:19">
      <c r="A165" s="88" t="s">
        <v>284</v>
      </c>
      <c r="B165" s="69" t="s">
        <v>205</v>
      </c>
      <c r="C165" s="45">
        <v>0</v>
      </c>
      <c r="D165" s="45">
        <v>0</v>
      </c>
      <c r="E165" s="45">
        <v>0</v>
      </c>
      <c r="F165" s="45">
        <v>0.17025670967929685</v>
      </c>
      <c r="G165" s="45">
        <v>0.70112666435711901</v>
      </c>
      <c r="H165" s="45">
        <v>0</v>
      </c>
      <c r="I165" s="45">
        <v>0</v>
      </c>
      <c r="J165" s="45">
        <v>6.6494846755404263E-3</v>
      </c>
      <c r="K165" s="45">
        <v>3.1105696742371458E-3</v>
      </c>
      <c r="L165" s="45">
        <v>0</v>
      </c>
      <c r="M165" s="45">
        <v>1.5345855508663853E-2</v>
      </c>
      <c r="N165" s="45">
        <v>2.1204726245548144E-2</v>
      </c>
      <c r="O165" s="45">
        <v>1.1680386358695616E-2</v>
      </c>
      <c r="P165" s="45">
        <v>1.6187914489026234E-2</v>
      </c>
      <c r="Q165" s="45">
        <v>2.1556947109694913E-3</v>
      </c>
      <c r="R165" s="45">
        <v>0.14054721476885845</v>
      </c>
      <c r="S165" s="45">
        <v>1.0882652204679175</v>
      </c>
    </row>
    <row r="166" spans="1:19">
      <c r="A166" s="88" t="s">
        <v>284</v>
      </c>
      <c r="B166" s="69" t="s">
        <v>206</v>
      </c>
      <c r="C166" s="45">
        <v>0</v>
      </c>
      <c r="D166" s="45">
        <v>0</v>
      </c>
      <c r="E166" s="45">
        <v>0</v>
      </c>
      <c r="F166" s="45">
        <v>0</v>
      </c>
      <c r="G166" s="45">
        <v>0.76696334588506687</v>
      </c>
      <c r="H166" s="45">
        <v>0.19821509670555315</v>
      </c>
      <c r="I166" s="45">
        <v>0</v>
      </c>
      <c r="J166" s="45">
        <v>0</v>
      </c>
      <c r="K166" s="45">
        <v>0</v>
      </c>
      <c r="L166" s="45">
        <v>0</v>
      </c>
      <c r="M166" s="45">
        <v>5.9355486201084773E-4</v>
      </c>
      <c r="N166" s="45">
        <v>3.1704529025319061E-2</v>
      </c>
      <c r="O166" s="45">
        <v>0</v>
      </c>
      <c r="P166" s="45">
        <v>6.0476315532043134E-4</v>
      </c>
      <c r="Q166" s="45">
        <v>2.8216236518210092E-3</v>
      </c>
      <c r="R166" s="45">
        <v>0.12386942665219181</v>
      </c>
      <c r="S166" s="45">
        <v>1.1247723399372944</v>
      </c>
    </row>
    <row r="167" spans="1:19">
      <c r="A167" s="88" t="s">
        <v>284</v>
      </c>
      <c r="B167" s="69" t="s">
        <v>207</v>
      </c>
      <c r="C167" s="45">
        <v>0</v>
      </c>
      <c r="D167" s="45">
        <v>0</v>
      </c>
      <c r="E167" s="45">
        <v>0</v>
      </c>
      <c r="F167" s="45">
        <v>0</v>
      </c>
      <c r="G167" s="45">
        <v>1.7527971117141732</v>
      </c>
      <c r="H167" s="45">
        <v>7.4144928101802066E-2</v>
      </c>
      <c r="I167" s="45">
        <v>0</v>
      </c>
      <c r="J167" s="45">
        <v>0</v>
      </c>
      <c r="K167" s="45">
        <v>0</v>
      </c>
      <c r="L167" s="45">
        <v>5.6909203047261769E-3</v>
      </c>
      <c r="M167" s="45">
        <v>6.0063596335364622E-3</v>
      </c>
      <c r="N167" s="45">
        <v>1.0872515978039843E-2</v>
      </c>
      <c r="O167" s="45">
        <v>0</v>
      </c>
      <c r="P167" s="45">
        <v>6.3837159537399879E-3</v>
      </c>
      <c r="Q167" s="45">
        <v>5.7925890228233134E-4</v>
      </c>
      <c r="R167" s="45">
        <v>0.24468726865084989</v>
      </c>
      <c r="S167" s="45">
        <v>2.1011620792391454</v>
      </c>
    </row>
    <row r="168" spans="1:19">
      <c r="A168" s="88" t="s">
        <v>284</v>
      </c>
      <c r="B168" s="69" t="s">
        <v>208</v>
      </c>
      <c r="C168" s="45">
        <v>0</v>
      </c>
      <c r="D168" s="45">
        <v>0</v>
      </c>
      <c r="E168" s="45">
        <v>0</v>
      </c>
      <c r="F168" s="45">
        <v>0</v>
      </c>
      <c r="G168" s="45">
        <v>0</v>
      </c>
      <c r="H168" s="45">
        <v>0</v>
      </c>
      <c r="I168" s="45">
        <v>0</v>
      </c>
      <c r="J168" s="45">
        <v>0</v>
      </c>
      <c r="K168" s="45">
        <v>0</v>
      </c>
      <c r="L168" s="45">
        <v>0</v>
      </c>
      <c r="M168" s="45">
        <v>2.437949630436087E-3</v>
      </c>
      <c r="N168" s="45">
        <v>2.8557510031103739E-2</v>
      </c>
      <c r="O168" s="45">
        <v>0</v>
      </c>
      <c r="P168" s="45">
        <v>4.8808293550418602E-3</v>
      </c>
      <c r="Q168" s="45">
        <v>2.7655682861024988E-3</v>
      </c>
      <c r="R168" s="45">
        <v>1.0553289074692884E-3</v>
      </c>
      <c r="S168" s="45">
        <v>3.9697186210162272E-2</v>
      </c>
    </row>
    <row r="169" spans="1:19">
      <c r="A169" s="88" t="s">
        <v>284</v>
      </c>
      <c r="B169" s="69" t="s">
        <v>209</v>
      </c>
      <c r="C169" s="45">
        <v>0</v>
      </c>
      <c r="D169" s="45">
        <v>0</v>
      </c>
      <c r="E169" s="45">
        <v>0</v>
      </c>
      <c r="F169" s="45">
        <v>0.10275160843864128</v>
      </c>
      <c r="G169" s="45">
        <v>0</v>
      </c>
      <c r="H169" s="45">
        <v>0</v>
      </c>
      <c r="I169" s="45">
        <v>0</v>
      </c>
      <c r="J169" s="45">
        <v>0</v>
      </c>
      <c r="K169" s="45">
        <v>0</v>
      </c>
      <c r="L169" s="45">
        <v>0</v>
      </c>
      <c r="M169" s="45">
        <v>3.5782019496277684E-4</v>
      </c>
      <c r="N169" s="45">
        <v>2.9486055299976499E-4</v>
      </c>
      <c r="O169" s="45">
        <v>0</v>
      </c>
      <c r="P169" s="45">
        <v>1.9820240250540966E-3</v>
      </c>
      <c r="Q169" s="45">
        <v>5.376122217068402E-4</v>
      </c>
      <c r="R169" s="45">
        <v>6.5648276892289914E-2</v>
      </c>
      <c r="S169" s="45">
        <v>0.17157220232564896</v>
      </c>
    </row>
    <row r="170" spans="1:19">
      <c r="A170" s="88" t="s">
        <v>284</v>
      </c>
      <c r="B170" s="69" t="s">
        <v>210</v>
      </c>
      <c r="C170" s="45">
        <v>0</v>
      </c>
      <c r="D170" s="45">
        <v>0</v>
      </c>
      <c r="E170" s="45">
        <v>0</v>
      </c>
      <c r="F170" s="45">
        <v>0</v>
      </c>
      <c r="G170" s="45">
        <v>1.4564096969957419</v>
      </c>
      <c r="H170" s="45">
        <v>0</v>
      </c>
      <c r="I170" s="45">
        <v>0</v>
      </c>
      <c r="J170" s="45">
        <v>1.0372081593258559E-3</v>
      </c>
      <c r="K170" s="45">
        <v>4.4384000051046757E-3</v>
      </c>
      <c r="L170" s="45">
        <v>0</v>
      </c>
      <c r="M170" s="45">
        <v>3.8112165834025546E-4</v>
      </c>
      <c r="N170" s="45">
        <v>1.4916179746396807E-2</v>
      </c>
      <c r="O170" s="45">
        <v>0</v>
      </c>
      <c r="P170" s="45">
        <v>7.146409407488008E-5</v>
      </c>
      <c r="Q170" s="45">
        <v>0</v>
      </c>
      <c r="R170" s="45">
        <v>6.7806816742432829E-3</v>
      </c>
      <c r="S170" s="45">
        <v>1.4840347523332582</v>
      </c>
    </row>
    <row r="171" spans="1:19">
      <c r="A171" s="88" t="s">
        <v>284</v>
      </c>
      <c r="B171" s="69" t="s">
        <v>211</v>
      </c>
      <c r="C171" s="45">
        <v>0</v>
      </c>
      <c r="D171" s="45">
        <v>0</v>
      </c>
      <c r="E171" s="45">
        <v>0</v>
      </c>
      <c r="F171" s="45">
        <v>0</v>
      </c>
      <c r="G171" s="45">
        <v>0</v>
      </c>
      <c r="H171" s="45">
        <v>0</v>
      </c>
      <c r="I171" s="45">
        <v>0</v>
      </c>
      <c r="J171" s="45">
        <v>2.2197788457223311E-3</v>
      </c>
      <c r="K171" s="45">
        <v>0</v>
      </c>
      <c r="L171" s="45">
        <v>0</v>
      </c>
      <c r="M171" s="45">
        <v>7.5194410344536777E-5</v>
      </c>
      <c r="N171" s="45">
        <v>4.041128073222211E-4</v>
      </c>
      <c r="O171" s="45">
        <v>0</v>
      </c>
      <c r="P171" s="45">
        <v>6.5952790950937201E-3</v>
      </c>
      <c r="Q171" s="45">
        <v>9.3502116840860072E-4</v>
      </c>
      <c r="R171" s="45">
        <v>0</v>
      </c>
      <c r="S171" s="45">
        <v>1.0229386326869871E-2</v>
      </c>
    </row>
    <row r="172" spans="1:19">
      <c r="A172" s="88" t="s">
        <v>284</v>
      </c>
      <c r="B172" s="69" t="s">
        <v>212</v>
      </c>
      <c r="C172" s="45">
        <v>0</v>
      </c>
      <c r="D172" s="45">
        <v>0</v>
      </c>
      <c r="E172" s="45">
        <v>0</v>
      </c>
      <c r="F172" s="45">
        <v>0</v>
      </c>
      <c r="G172" s="45">
        <v>0</v>
      </c>
      <c r="H172" s="45">
        <v>0</v>
      </c>
      <c r="I172" s="45">
        <v>0</v>
      </c>
      <c r="J172" s="45">
        <v>0</v>
      </c>
      <c r="K172" s="45">
        <v>0</v>
      </c>
      <c r="L172" s="45">
        <v>0</v>
      </c>
      <c r="M172" s="45">
        <v>2.808168162511393E-4</v>
      </c>
      <c r="N172" s="45">
        <v>1.42320375145637E-2</v>
      </c>
      <c r="O172" s="45">
        <v>0</v>
      </c>
      <c r="P172" s="45">
        <v>1.267525099375888E-3</v>
      </c>
      <c r="Q172" s="45">
        <v>0</v>
      </c>
      <c r="R172" s="45">
        <v>0</v>
      </c>
      <c r="S172" s="45">
        <v>1.5780379430196945E-2</v>
      </c>
    </row>
    <row r="173" spans="1:19">
      <c r="A173" s="88" t="s">
        <v>284</v>
      </c>
      <c r="B173" s="69" t="s">
        <v>213</v>
      </c>
      <c r="C173" s="45">
        <v>0</v>
      </c>
      <c r="D173" s="45">
        <v>0</v>
      </c>
      <c r="E173" s="45">
        <v>0</v>
      </c>
      <c r="F173" s="45">
        <v>0</v>
      </c>
      <c r="G173" s="45">
        <v>0</v>
      </c>
      <c r="H173" s="45">
        <v>0</v>
      </c>
      <c r="I173" s="45">
        <v>0</v>
      </c>
      <c r="J173" s="45">
        <v>0</v>
      </c>
      <c r="K173" s="45">
        <v>3.5363078421137284E-3</v>
      </c>
      <c r="L173" s="45">
        <v>0</v>
      </c>
      <c r="M173" s="45">
        <v>1.0020369708918508E-4</v>
      </c>
      <c r="N173" s="45">
        <v>0</v>
      </c>
      <c r="O173" s="45">
        <v>0</v>
      </c>
      <c r="P173" s="45">
        <v>1.9973618272461913E-3</v>
      </c>
      <c r="Q173" s="45">
        <v>0</v>
      </c>
      <c r="R173" s="45">
        <v>0</v>
      </c>
      <c r="S173" s="45">
        <v>5.6338733664631491E-3</v>
      </c>
    </row>
    <row r="174" spans="1:19">
      <c r="A174" s="88" t="s">
        <v>284</v>
      </c>
      <c r="B174" s="69" t="s">
        <v>214</v>
      </c>
      <c r="C174" s="45">
        <v>0</v>
      </c>
      <c r="D174" s="45">
        <v>0</v>
      </c>
      <c r="E174" s="45">
        <v>0</v>
      </c>
      <c r="F174" s="45">
        <v>0</v>
      </c>
      <c r="G174" s="45">
        <v>0</v>
      </c>
      <c r="H174" s="45">
        <v>0</v>
      </c>
      <c r="I174" s="45">
        <v>0</v>
      </c>
      <c r="J174" s="45">
        <v>0</v>
      </c>
      <c r="K174" s="45">
        <v>0</v>
      </c>
      <c r="L174" s="45">
        <v>0</v>
      </c>
      <c r="M174" s="45">
        <v>1.0197252739807539E-4</v>
      </c>
      <c r="N174" s="45">
        <v>0</v>
      </c>
      <c r="O174" s="45">
        <v>0</v>
      </c>
      <c r="P174" s="45">
        <v>1.8706682568492283E-4</v>
      </c>
      <c r="Q174" s="45">
        <v>0</v>
      </c>
      <c r="R174" s="45">
        <v>1.534345790295788E-2</v>
      </c>
      <c r="S174" s="45">
        <v>1.5632497256035549E-2</v>
      </c>
    </row>
    <row r="175" spans="1:19">
      <c r="A175" s="88" t="s">
        <v>284</v>
      </c>
      <c r="B175" s="69" t="s">
        <v>215</v>
      </c>
      <c r="C175" s="45">
        <v>0</v>
      </c>
      <c r="D175" s="45">
        <v>0</v>
      </c>
      <c r="E175" s="45">
        <v>0</v>
      </c>
      <c r="F175" s="45">
        <v>0</v>
      </c>
      <c r="G175" s="45">
        <v>0</v>
      </c>
      <c r="H175" s="45">
        <v>0</v>
      </c>
      <c r="I175" s="45">
        <v>0</v>
      </c>
      <c r="J175" s="45">
        <v>2.2743942894421082E-3</v>
      </c>
      <c r="K175" s="45">
        <v>0</v>
      </c>
      <c r="L175" s="45">
        <v>0</v>
      </c>
      <c r="M175" s="45">
        <v>0</v>
      </c>
      <c r="N175" s="45">
        <v>2.8519660332904095E-5</v>
      </c>
      <c r="O175" s="45">
        <v>1.5118497943598985E-2</v>
      </c>
      <c r="P175" s="45">
        <v>0</v>
      </c>
      <c r="Q175" s="45">
        <v>0</v>
      </c>
      <c r="R175" s="45">
        <v>4.0664403309691011E-2</v>
      </c>
      <c r="S175" s="45">
        <v>5.8085815203071434E-2</v>
      </c>
    </row>
    <row r="176" spans="1:19">
      <c r="A176" s="88" t="s">
        <v>284</v>
      </c>
      <c r="B176" s="69" t="s">
        <v>216</v>
      </c>
      <c r="C176" s="45">
        <v>0</v>
      </c>
      <c r="D176" s="45">
        <v>0</v>
      </c>
      <c r="E176" s="45">
        <v>0</v>
      </c>
      <c r="F176" s="45">
        <v>0.10275160843864484</v>
      </c>
      <c r="G176" s="45">
        <v>0</v>
      </c>
      <c r="H176" s="45">
        <v>0</v>
      </c>
      <c r="I176" s="45">
        <v>0</v>
      </c>
      <c r="J176" s="45">
        <v>0</v>
      </c>
      <c r="K176" s="45">
        <v>0</v>
      </c>
      <c r="L176" s="45">
        <v>0</v>
      </c>
      <c r="M176" s="45">
        <v>5.7251696914839556E-5</v>
      </c>
      <c r="N176" s="45">
        <v>0</v>
      </c>
      <c r="O176" s="45">
        <v>0</v>
      </c>
      <c r="P176" s="45">
        <v>0</v>
      </c>
      <c r="Q176" s="45">
        <v>1.0102557779434473E-3</v>
      </c>
      <c r="R176" s="45">
        <v>1.8941867108566157E-3</v>
      </c>
      <c r="S176" s="45">
        <v>0.10571330262433776</v>
      </c>
    </row>
    <row r="177" spans="1:19">
      <c r="A177" s="88" t="s">
        <v>284</v>
      </c>
      <c r="B177" s="69" t="s">
        <v>217</v>
      </c>
      <c r="C177" s="45">
        <v>0</v>
      </c>
      <c r="D177" s="45">
        <v>0</v>
      </c>
      <c r="E177" s="45">
        <v>0</v>
      </c>
      <c r="F177" s="45">
        <v>0</v>
      </c>
      <c r="G177" s="45">
        <v>0</v>
      </c>
      <c r="H177" s="45">
        <v>0</v>
      </c>
      <c r="I177" s="45">
        <v>0</v>
      </c>
      <c r="J177" s="45">
        <v>0</v>
      </c>
      <c r="K177" s="45">
        <v>0</v>
      </c>
      <c r="L177" s="45">
        <v>0</v>
      </c>
      <c r="M177" s="45">
        <v>0</v>
      </c>
      <c r="N177" s="45">
        <v>1.0118808939635571E-2</v>
      </c>
      <c r="O177" s="45">
        <v>0</v>
      </c>
      <c r="P177" s="45">
        <v>0</v>
      </c>
      <c r="Q177" s="45">
        <v>0</v>
      </c>
      <c r="R177" s="45">
        <v>0</v>
      </c>
      <c r="S177" s="45">
        <v>1.0118808939637347E-2</v>
      </c>
    </row>
    <row r="178" spans="1:19">
      <c r="A178" s="88" t="s">
        <v>284</v>
      </c>
      <c r="B178" s="69" t="s">
        <v>218</v>
      </c>
      <c r="C178" s="45">
        <v>0</v>
      </c>
      <c r="D178" s="45">
        <v>0</v>
      </c>
      <c r="E178" s="45">
        <v>0</v>
      </c>
      <c r="F178" s="45">
        <v>0</v>
      </c>
      <c r="G178" s="45">
        <v>0</v>
      </c>
      <c r="H178" s="45">
        <v>0</v>
      </c>
      <c r="I178" s="45">
        <v>0</v>
      </c>
      <c r="J178" s="45">
        <v>0</v>
      </c>
      <c r="K178" s="45">
        <v>0</v>
      </c>
      <c r="L178" s="45">
        <v>0</v>
      </c>
      <c r="M178" s="45">
        <v>1.7571993637943706E-8</v>
      </c>
      <c r="N178" s="45">
        <v>0</v>
      </c>
      <c r="O178" s="45">
        <v>0</v>
      </c>
      <c r="P178" s="45">
        <v>0</v>
      </c>
      <c r="Q178" s="45">
        <v>0</v>
      </c>
      <c r="R178" s="45">
        <v>0</v>
      </c>
      <c r="S178" s="45">
        <v>1.7572006072441582E-8</v>
      </c>
    </row>
    <row r="179" spans="1:19">
      <c r="A179" s="88" t="s">
        <v>284</v>
      </c>
      <c r="B179" s="69" t="s">
        <v>219</v>
      </c>
      <c r="C179" s="45">
        <v>0</v>
      </c>
      <c r="D179" s="45">
        <v>0</v>
      </c>
      <c r="E179" s="45">
        <v>0</v>
      </c>
      <c r="F179" s="45">
        <v>0</v>
      </c>
      <c r="G179" s="45">
        <v>0</v>
      </c>
      <c r="H179" s="45">
        <v>0</v>
      </c>
      <c r="I179" s="45">
        <v>0</v>
      </c>
      <c r="J179" s="45">
        <v>1.4819262242806025E-3</v>
      </c>
      <c r="K179" s="45">
        <v>1.1913390364090559E-4</v>
      </c>
      <c r="L179" s="45">
        <v>0</v>
      </c>
      <c r="M179" s="45">
        <v>2.4226584294240183E-8</v>
      </c>
      <c r="N179" s="45">
        <v>1.5221009969414112E-2</v>
      </c>
      <c r="O179" s="45">
        <v>0</v>
      </c>
      <c r="P179" s="45">
        <v>3.8658624901710681E-3</v>
      </c>
      <c r="Q179" s="45">
        <v>3.5000437570303911E-4</v>
      </c>
      <c r="R179" s="45">
        <v>0.13006228261231456</v>
      </c>
      <c r="S179" s="45">
        <v>0.15110024380209097</v>
      </c>
    </row>
    <row r="180" spans="1:19">
      <c r="A180" s="88" t="s">
        <v>284</v>
      </c>
      <c r="B180" s="69" t="s">
        <v>220</v>
      </c>
      <c r="C180" s="45">
        <v>0</v>
      </c>
      <c r="D180" s="45">
        <v>0</v>
      </c>
      <c r="E180" s="45">
        <v>0</v>
      </c>
      <c r="F180" s="45">
        <v>7.4408861549134286E-2</v>
      </c>
      <c r="G180" s="45">
        <v>0</v>
      </c>
      <c r="H180" s="45">
        <v>0</v>
      </c>
      <c r="I180" s="45">
        <v>0</v>
      </c>
      <c r="J180" s="45">
        <v>0</v>
      </c>
      <c r="K180" s="45">
        <v>0</v>
      </c>
      <c r="L180" s="45">
        <v>0</v>
      </c>
      <c r="M180" s="45">
        <v>7.943736869009399E-5</v>
      </c>
      <c r="N180" s="45">
        <v>5.9876655367396836E-4</v>
      </c>
      <c r="O180" s="45">
        <v>0</v>
      </c>
      <c r="P180" s="45">
        <v>1.8330391207777019E-4</v>
      </c>
      <c r="Q180" s="45">
        <v>0</v>
      </c>
      <c r="R180" s="45">
        <v>1.5095678512366817E-2</v>
      </c>
      <c r="S180" s="45">
        <v>9.0366047895940937E-2</v>
      </c>
    </row>
    <row r="181" spans="1:19">
      <c r="A181" s="88" t="s">
        <v>284</v>
      </c>
      <c r="B181" s="69" t="s">
        <v>221</v>
      </c>
      <c r="C181" s="45">
        <v>0</v>
      </c>
      <c r="D181" s="45">
        <v>0</v>
      </c>
      <c r="E181" s="45">
        <v>0</v>
      </c>
      <c r="F181" s="45">
        <v>0</v>
      </c>
      <c r="G181" s="45">
        <v>0</v>
      </c>
      <c r="H181" s="45">
        <v>0</v>
      </c>
      <c r="I181" s="45">
        <v>0</v>
      </c>
      <c r="J181" s="45">
        <v>0</v>
      </c>
      <c r="K181" s="45">
        <v>0</v>
      </c>
      <c r="L181" s="45">
        <v>0</v>
      </c>
      <c r="M181" s="45">
        <v>1.9803046313882078E-8</v>
      </c>
      <c r="N181" s="45">
        <v>4.8722937428271607E-3</v>
      </c>
      <c r="O181" s="45">
        <v>5.3040548024119172E-3</v>
      </c>
      <c r="P181" s="45">
        <v>7.7709668979020208E-5</v>
      </c>
      <c r="Q181" s="45">
        <v>2.2455821087358219E-4</v>
      </c>
      <c r="R181" s="45">
        <v>1.4045475664133278E-2</v>
      </c>
      <c r="S181" s="45">
        <v>2.4524111892276323E-2</v>
      </c>
    </row>
    <row r="182" spans="1:19">
      <c r="A182" s="88" t="s">
        <v>284</v>
      </c>
      <c r="B182" s="69" t="s">
        <v>222</v>
      </c>
      <c r="C182" s="45">
        <v>0</v>
      </c>
      <c r="D182" s="45">
        <v>0</v>
      </c>
      <c r="E182" s="45">
        <v>0</v>
      </c>
      <c r="F182" s="45">
        <v>0</v>
      </c>
      <c r="G182" s="45">
        <v>0</v>
      </c>
      <c r="H182" s="45">
        <v>0</v>
      </c>
      <c r="I182" s="45">
        <v>0</v>
      </c>
      <c r="J182" s="45">
        <v>0</v>
      </c>
      <c r="K182" s="45">
        <v>0</v>
      </c>
      <c r="L182" s="45">
        <v>0</v>
      </c>
      <c r="M182" s="45">
        <v>0</v>
      </c>
      <c r="N182" s="45">
        <v>0</v>
      </c>
      <c r="O182" s="45">
        <v>2.7255200440490235E-4</v>
      </c>
      <c r="P182" s="45">
        <v>5.6072854868149946E-4</v>
      </c>
      <c r="Q182" s="45">
        <v>0</v>
      </c>
      <c r="R182" s="45">
        <v>0</v>
      </c>
      <c r="S182" s="45">
        <v>8.3328055308129478E-4</v>
      </c>
    </row>
    <row r="183" spans="1:19">
      <c r="A183" s="88" t="s">
        <v>284</v>
      </c>
      <c r="B183" s="69" t="s">
        <v>223</v>
      </c>
      <c r="C183" s="45">
        <v>0</v>
      </c>
      <c r="D183" s="45">
        <v>0</v>
      </c>
      <c r="E183" s="45">
        <v>0</v>
      </c>
      <c r="F183" s="45">
        <v>0</v>
      </c>
      <c r="G183" s="45">
        <v>0</v>
      </c>
      <c r="H183" s="45">
        <v>0</v>
      </c>
      <c r="I183" s="45">
        <v>0</v>
      </c>
      <c r="J183" s="45">
        <v>0</v>
      </c>
      <c r="K183" s="45">
        <v>0</v>
      </c>
      <c r="L183" s="45">
        <v>0</v>
      </c>
      <c r="M183" s="45">
        <v>7.5698472595142619E-5</v>
      </c>
      <c r="N183" s="45">
        <v>0</v>
      </c>
      <c r="O183" s="45">
        <v>0</v>
      </c>
      <c r="P183" s="45">
        <v>0</v>
      </c>
      <c r="Q183" s="45">
        <v>0</v>
      </c>
      <c r="R183" s="45">
        <v>4.2033159093506356E-3</v>
      </c>
      <c r="S183" s="45">
        <v>4.2790143819502191E-3</v>
      </c>
    </row>
    <row r="184" spans="1:19">
      <c r="A184" s="88" t="s">
        <v>284</v>
      </c>
      <c r="B184" s="69" t="s">
        <v>224</v>
      </c>
      <c r="C184" s="45">
        <v>0</v>
      </c>
      <c r="D184" s="45">
        <v>0</v>
      </c>
      <c r="E184" s="45">
        <v>0</v>
      </c>
      <c r="F184" s="45">
        <v>0</v>
      </c>
      <c r="G184" s="45">
        <v>0</v>
      </c>
      <c r="H184" s="45">
        <v>0</v>
      </c>
      <c r="I184" s="45">
        <v>0</v>
      </c>
      <c r="J184" s="45">
        <v>0</v>
      </c>
      <c r="K184" s="45">
        <v>0</v>
      </c>
      <c r="L184" s="45">
        <v>0</v>
      </c>
      <c r="M184" s="45">
        <v>1.2563941596432926E-5</v>
      </c>
      <c r="N184" s="45">
        <v>5.406806817376264E-6</v>
      </c>
      <c r="O184" s="45">
        <v>0</v>
      </c>
      <c r="P184" s="45">
        <v>0</v>
      </c>
      <c r="Q184" s="45">
        <v>4.5758857852851165E-7</v>
      </c>
      <c r="R184" s="45">
        <v>3.2362703015849092E-3</v>
      </c>
      <c r="S184" s="45">
        <v>3.2546986385852961E-3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0.14248335796055067</v>
      </c>
      <c r="E10" s="45">
        <v>0</v>
      </c>
      <c r="F10" s="45">
        <v>0</v>
      </c>
      <c r="G10" s="45">
        <v>5.895869432382165E-4</v>
      </c>
      <c r="H10" s="45">
        <v>0.48705906479182476</v>
      </c>
      <c r="I10" s="45">
        <v>0</v>
      </c>
      <c r="J10" s="45">
        <v>0</v>
      </c>
      <c r="K10" s="45">
        <v>0</v>
      </c>
      <c r="L10" s="45">
        <v>1.1068394810881848E-2</v>
      </c>
      <c r="M10" s="45">
        <v>4.1298283756289002E-2</v>
      </c>
      <c r="N10" s="45">
        <v>1.908524601391438E-2</v>
      </c>
      <c r="O10" s="45">
        <v>1.0327002176719038E-3</v>
      </c>
      <c r="P10" s="45">
        <v>1.3656723718505431E-2</v>
      </c>
      <c r="Q10" s="45">
        <v>4.7657847030539158E-3</v>
      </c>
      <c r="R10" s="45">
        <v>0.13135374115187287</v>
      </c>
      <c r="S10" s="45">
        <v>0.852392884067803</v>
      </c>
    </row>
    <row r="11" spans="1:20">
      <c r="A11" s="88" t="s">
        <v>284</v>
      </c>
      <c r="B11" s="89" t="s">
        <v>50</v>
      </c>
      <c r="C11" s="45">
        <v>0</v>
      </c>
      <c r="D11" s="45">
        <v>0</v>
      </c>
      <c r="E11" s="45">
        <v>0</v>
      </c>
      <c r="F11" s="45">
        <v>0</v>
      </c>
      <c r="G11" s="45">
        <v>0</v>
      </c>
      <c r="H11" s="45">
        <v>0</v>
      </c>
      <c r="I11" s="45">
        <v>0</v>
      </c>
      <c r="J11" s="45">
        <v>0</v>
      </c>
      <c r="K11" s="45">
        <v>0</v>
      </c>
      <c r="L11" s="45">
        <v>0</v>
      </c>
      <c r="M11" s="45">
        <v>0</v>
      </c>
      <c r="N11" s="45">
        <v>0</v>
      </c>
      <c r="O11" s="45">
        <v>0</v>
      </c>
      <c r="P11" s="45">
        <v>0</v>
      </c>
      <c r="Q11" s="45">
        <v>0</v>
      </c>
      <c r="R11" s="45">
        <v>9.3946751161713138E-3</v>
      </c>
      <c r="S11" s="45">
        <v>9.3946751161713138E-3</v>
      </c>
    </row>
    <row r="12" spans="1:20">
      <c r="A12" s="88" t="s">
        <v>284</v>
      </c>
      <c r="B12" s="89" t="s">
        <v>51</v>
      </c>
      <c r="C12" s="45">
        <v>0</v>
      </c>
      <c r="D12" s="45">
        <v>0</v>
      </c>
      <c r="E12" s="45">
        <v>0</v>
      </c>
      <c r="F12" s="45">
        <v>0</v>
      </c>
      <c r="G12" s="45">
        <v>0</v>
      </c>
      <c r="H12" s="45">
        <v>0</v>
      </c>
      <c r="I12" s="45">
        <v>0</v>
      </c>
      <c r="J12" s="45">
        <v>0</v>
      </c>
      <c r="K12" s="45">
        <v>0</v>
      </c>
      <c r="L12" s="45">
        <v>0</v>
      </c>
      <c r="M12" s="45">
        <v>0</v>
      </c>
      <c r="N12" s="45">
        <v>0</v>
      </c>
      <c r="O12" s="45">
        <v>0</v>
      </c>
      <c r="P12" s="45">
        <v>0</v>
      </c>
      <c r="Q12" s="45">
        <v>0</v>
      </c>
      <c r="R12" s="45">
        <v>0.22327739403805102</v>
      </c>
      <c r="S12" s="45">
        <v>0.22327739403805102</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row>
    <row r="14" spans="1:20">
      <c r="A14" s="88" t="s">
        <v>284</v>
      </c>
      <c r="B14" s="89" t="s">
        <v>53</v>
      </c>
      <c r="C14" s="45">
        <v>0</v>
      </c>
      <c r="D14" s="45">
        <v>0</v>
      </c>
      <c r="E14" s="45">
        <v>0</v>
      </c>
      <c r="F14" s="45">
        <v>0</v>
      </c>
      <c r="G14" s="45">
        <v>0</v>
      </c>
      <c r="H14" s="45">
        <v>0</v>
      </c>
      <c r="I14" s="45">
        <v>0</v>
      </c>
      <c r="J14" s="45">
        <v>0</v>
      </c>
      <c r="K14" s="45">
        <v>0</v>
      </c>
      <c r="L14" s="45">
        <v>0</v>
      </c>
      <c r="M14" s="45">
        <v>0</v>
      </c>
      <c r="N14" s="45">
        <v>0</v>
      </c>
      <c r="O14" s="45">
        <v>0</v>
      </c>
      <c r="P14" s="45">
        <v>0</v>
      </c>
      <c r="Q14" s="45">
        <v>0</v>
      </c>
      <c r="R14" s="45">
        <v>0</v>
      </c>
      <c r="S14" s="45">
        <v>0</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0</v>
      </c>
      <c r="Q15" s="45">
        <v>0</v>
      </c>
      <c r="R15" s="45">
        <v>0</v>
      </c>
      <c r="S15" s="45">
        <v>0</v>
      </c>
    </row>
    <row r="16" spans="1:20">
      <c r="A16" s="88" t="s">
        <v>284</v>
      </c>
      <c r="B16" s="89" t="s">
        <v>55</v>
      </c>
      <c r="C16" s="45">
        <v>0</v>
      </c>
      <c r="D16" s="45">
        <v>0</v>
      </c>
      <c r="E16" s="45">
        <v>0</v>
      </c>
      <c r="F16" s="45">
        <v>0</v>
      </c>
      <c r="G16" s="45">
        <v>0</v>
      </c>
      <c r="H16" s="45">
        <v>0</v>
      </c>
      <c r="I16" s="45">
        <v>0</v>
      </c>
      <c r="J16" s="45">
        <v>0</v>
      </c>
      <c r="K16" s="45">
        <v>0</v>
      </c>
      <c r="L16" s="45">
        <v>0</v>
      </c>
      <c r="M16" s="45">
        <v>0</v>
      </c>
      <c r="N16" s="45">
        <v>5.719418637346145E-4</v>
      </c>
      <c r="O16" s="45">
        <v>0</v>
      </c>
      <c r="P16" s="45">
        <v>0</v>
      </c>
      <c r="Q16" s="45">
        <v>0</v>
      </c>
      <c r="R16" s="45">
        <v>0</v>
      </c>
      <c r="S16" s="45">
        <v>5.7194186373465961E-4</v>
      </c>
    </row>
    <row r="17" spans="1:19">
      <c r="A17" s="88" t="s">
        <v>284</v>
      </c>
      <c r="B17" s="89" t="s">
        <v>56</v>
      </c>
      <c r="C17" s="45">
        <v>0</v>
      </c>
      <c r="D17" s="45">
        <v>0</v>
      </c>
      <c r="E17" s="45">
        <v>0</v>
      </c>
      <c r="F17" s="45">
        <v>0</v>
      </c>
      <c r="G17" s="45">
        <v>0</v>
      </c>
      <c r="H17" s="45">
        <v>0</v>
      </c>
      <c r="I17" s="45">
        <v>0</v>
      </c>
      <c r="J17" s="45">
        <v>0</v>
      </c>
      <c r="K17" s="45">
        <v>0</v>
      </c>
      <c r="L17" s="45">
        <v>0</v>
      </c>
      <c r="M17" s="45">
        <v>0</v>
      </c>
      <c r="N17" s="45">
        <v>2.8485486469628715E-2</v>
      </c>
      <c r="O17" s="45">
        <v>0</v>
      </c>
      <c r="P17" s="45">
        <v>0</v>
      </c>
      <c r="Q17" s="45">
        <v>0</v>
      </c>
      <c r="R17" s="45">
        <v>0</v>
      </c>
      <c r="S17" s="45">
        <v>2.8485486469628674E-2</v>
      </c>
    </row>
    <row r="18" spans="1:19">
      <c r="A18" s="88" t="s">
        <v>284</v>
      </c>
      <c r="B18" s="89" t="s">
        <v>57</v>
      </c>
      <c r="C18" s="45">
        <v>0</v>
      </c>
      <c r="D18" s="45">
        <v>0</v>
      </c>
      <c r="E18" s="45">
        <v>0</v>
      </c>
      <c r="F18" s="45">
        <v>0</v>
      </c>
      <c r="G18" s="45">
        <v>0</v>
      </c>
      <c r="H18" s="45">
        <v>0</v>
      </c>
      <c r="I18" s="45">
        <v>0</v>
      </c>
      <c r="J18" s="45">
        <v>0</v>
      </c>
      <c r="K18" s="45">
        <v>0</v>
      </c>
      <c r="L18" s="45">
        <v>0</v>
      </c>
      <c r="M18" s="45">
        <v>0</v>
      </c>
      <c r="N18" s="45">
        <v>0</v>
      </c>
      <c r="O18" s="45">
        <v>0</v>
      </c>
      <c r="P18" s="45">
        <v>0</v>
      </c>
      <c r="Q18" s="45">
        <v>0</v>
      </c>
      <c r="R18" s="45">
        <v>0</v>
      </c>
      <c r="S18" s="45">
        <v>0</v>
      </c>
    </row>
    <row r="19" spans="1:19">
      <c r="A19" s="88" t="s">
        <v>284</v>
      </c>
      <c r="B19" s="89" t="s">
        <v>58</v>
      </c>
      <c r="C19" s="45">
        <v>0</v>
      </c>
      <c r="D19" s="45">
        <v>0</v>
      </c>
      <c r="E19" s="45">
        <v>0</v>
      </c>
      <c r="F19" s="45">
        <v>0</v>
      </c>
      <c r="G19" s="45">
        <v>0</v>
      </c>
      <c r="H19" s="45">
        <v>0</v>
      </c>
      <c r="I19" s="45">
        <v>0</v>
      </c>
      <c r="J19" s="45">
        <v>0</v>
      </c>
      <c r="K19" s="45">
        <v>0</v>
      </c>
      <c r="L19" s="45">
        <v>0</v>
      </c>
      <c r="M19" s="45">
        <v>0</v>
      </c>
      <c r="N19" s="45">
        <v>0</v>
      </c>
      <c r="O19" s="45">
        <v>0</v>
      </c>
      <c r="P19" s="45">
        <v>0</v>
      </c>
      <c r="Q19" s="45">
        <v>0</v>
      </c>
      <c r="R19" s="45">
        <v>0.52731900502054896</v>
      </c>
      <c r="S19" s="45">
        <v>0.52731900502054896</v>
      </c>
    </row>
    <row r="20" spans="1:19">
      <c r="A20" s="88" t="s">
        <v>284</v>
      </c>
      <c r="B20" s="89" t="s">
        <v>59</v>
      </c>
      <c r="C20" s="45">
        <v>0</v>
      </c>
      <c r="D20" s="45">
        <v>0</v>
      </c>
      <c r="E20" s="45">
        <v>0</v>
      </c>
      <c r="F20" s="45">
        <v>0</v>
      </c>
      <c r="G20" s="45">
        <v>0</v>
      </c>
      <c r="H20" s="45">
        <v>0</v>
      </c>
      <c r="I20" s="45">
        <v>0</v>
      </c>
      <c r="J20" s="45">
        <v>0</v>
      </c>
      <c r="K20" s="45">
        <v>0</v>
      </c>
      <c r="L20" s="45">
        <v>0</v>
      </c>
      <c r="M20" s="45">
        <v>0</v>
      </c>
      <c r="N20" s="45">
        <v>0</v>
      </c>
      <c r="O20" s="45">
        <v>0</v>
      </c>
      <c r="P20" s="45">
        <v>0</v>
      </c>
      <c r="Q20" s="45">
        <v>0</v>
      </c>
      <c r="R20" s="45">
        <v>0</v>
      </c>
      <c r="S20" s="45">
        <v>0</v>
      </c>
    </row>
    <row r="21" spans="1:19">
      <c r="A21" s="88" t="s">
        <v>284</v>
      </c>
      <c r="B21" s="89" t="s">
        <v>60</v>
      </c>
      <c r="C21" s="45">
        <v>0</v>
      </c>
      <c r="D21" s="45">
        <v>0</v>
      </c>
      <c r="E21" s="45">
        <v>0</v>
      </c>
      <c r="F21" s="45">
        <v>0</v>
      </c>
      <c r="G21" s="45">
        <v>0</v>
      </c>
      <c r="H21" s="45">
        <v>0</v>
      </c>
      <c r="I21" s="45">
        <v>0</v>
      </c>
      <c r="J21" s="45">
        <v>0</v>
      </c>
      <c r="K21" s="45">
        <v>0</v>
      </c>
      <c r="L21" s="45">
        <v>0</v>
      </c>
      <c r="M21" s="45">
        <v>3.4960818767277441E-4</v>
      </c>
      <c r="N21" s="45">
        <v>0</v>
      </c>
      <c r="O21" s="45">
        <v>0</v>
      </c>
      <c r="P21" s="45">
        <v>0</v>
      </c>
      <c r="Q21" s="45">
        <v>0</v>
      </c>
      <c r="R21" s="45">
        <v>2.0077446997159742E-2</v>
      </c>
      <c r="S21" s="45">
        <v>2.0427055184832676E-2</v>
      </c>
    </row>
    <row r="22" spans="1:19">
      <c r="A22" s="88" t="s">
        <v>284</v>
      </c>
      <c r="B22" s="89" t="s">
        <v>61</v>
      </c>
      <c r="C22" s="45">
        <v>0</v>
      </c>
      <c r="D22" s="45">
        <v>0</v>
      </c>
      <c r="E22" s="45">
        <v>0</v>
      </c>
      <c r="F22" s="45">
        <v>0</v>
      </c>
      <c r="G22" s="45">
        <v>0</v>
      </c>
      <c r="H22" s="45">
        <v>0</v>
      </c>
      <c r="I22" s="45">
        <v>0</v>
      </c>
      <c r="J22" s="45">
        <v>0</v>
      </c>
      <c r="K22" s="45">
        <v>0</v>
      </c>
      <c r="L22" s="45">
        <v>0</v>
      </c>
      <c r="M22" s="45">
        <v>0</v>
      </c>
      <c r="N22" s="45">
        <v>0</v>
      </c>
      <c r="O22" s="45">
        <v>0</v>
      </c>
      <c r="P22" s="45">
        <v>0</v>
      </c>
      <c r="Q22" s="45">
        <v>0</v>
      </c>
      <c r="R22" s="45">
        <v>0</v>
      </c>
      <c r="S22" s="45">
        <v>0</v>
      </c>
    </row>
    <row r="23" spans="1:19">
      <c r="A23" s="88" t="s">
        <v>284</v>
      </c>
      <c r="B23" s="89" t="s">
        <v>62</v>
      </c>
      <c r="C23" s="45">
        <v>0</v>
      </c>
      <c r="D23" s="45">
        <v>0</v>
      </c>
      <c r="E23" s="45">
        <v>0</v>
      </c>
      <c r="F23" s="45">
        <v>0</v>
      </c>
      <c r="G23" s="45">
        <v>0</v>
      </c>
      <c r="H23" s="45">
        <v>0.69759904876701473</v>
      </c>
      <c r="I23" s="45">
        <v>0</v>
      </c>
      <c r="J23" s="45">
        <v>0</v>
      </c>
      <c r="K23" s="45">
        <v>0</v>
      </c>
      <c r="L23" s="45">
        <v>0</v>
      </c>
      <c r="M23" s="45">
        <v>4.2827348652495906E-4</v>
      </c>
      <c r="N23" s="45">
        <v>0</v>
      </c>
      <c r="O23" s="45">
        <v>0</v>
      </c>
      <c r="P23" s="45">
        <v>0</v>
      </c>
      <c r="Q23" s="45">
        <v>0</v>
      </c>
      <c r="R23" s="45">
        <v>0</v>
      </c>
      <c r="S23" s="45">
        <v>0.69802732225353958</v>
      </c>
    </row>
    <row r="24" spans="1:19">
      <c r="A24" s="88" t="s">
        <v>284</v>
      </c>
      <c r="B24" s="89" t="s">
        <v>63</v>
      </c>
      <c r="C24" s="45">
        <v>0</v>
      </c>
      <c r="D24" s="45">
        <v>0</v>
      </c>
      <c r="E24" s="45">
        <v>0</v>
      </c>
      <c r="F24" s="45">
        <v>0</v>
      </c>
      <c r="G24" s="45">
        <v>0</v>
      </c>
      <c r="H24" s="45">
        <v>0.72680941092243834</v>
      </c>
      <c r="I24" s="45">
        <v>0</v>
      </c>
      <c r="J24" s="45">
        <v>0</v>
      </c>
      <c r="K24" s="45">
        <v>0</v>
      </c>
      <c r="L24" s="45">
        <v>0</v>
      </c>
      <c r="M24" s="45">
        <v>0</v>
      </c>
      <c r="N24" s="45">
        <v>7.4324390241379407E-4</v>
      </c>
      <c r="O24" s="45">
        <v>0</v>
      </c>
      <c r="P24" s="45">
        <v>0</v>
      </c>
      <c r="Q24" s="45">
        <v>0</v>
      </c>
      <c r="R24" s="45">
        <v>0</v>
      </c>
      <c r="S24" s="45">
        <v>0.72755265482485232</v>
      </c>
    </row>
    <row r="25" spans="1:19">
      <c r="A25" s="88" t="s">
        <v>284</v>
      </c>
      <c r="B25" s="89" t="s">
        <v>64</v>
      </c>
      <c r="C25" s="45">
        <v>0</v>
      </c>
      <c r="D25" s="45">
        <v>0</v>
      </c>
      <c r="E25" s="45">
        <v>0</v>
      </c>
      <c r="F25" s="45">
        <v>0</v>
      </c>
      <c r="G25" s="45">
        <v>0</v>
      </c>
      <c r="H25" s="45">
        <v>0</v>
      </c>
      <c r="I25" s="45">
        <v>0</v>
      </c>
      <c r="J25" s="45">
        <v>0</v>
      </c>
      <c r="K25" s="45">
        <v>0</v>
      </c>
      <c r="L25" s="45">
        <v>0</v>
      </c>
      <c r="M25" s="45">
        <v>0</v>
      </c>
      <c r="N25" s="45">
        <v>0</v>
      </c>
      <c r="O25" s="45">
        <v>0</v>
      </c>
      <c r="P25" s="45">
        <v>0</v>
      </c>
      <c r="Q25" s="45">
        <v>0</v>
      </c>
      <c r="R25" s="45">
        <v>0.55254485251760221</v>
      </c>
      <c r="S25" s="45">
        <v>0.55254485251760199</v>
      </c>
    </row>
    <row r="26" spans="1:19">
      <c r="A26" s="88" t="s">
        <v>284</v>
      </c>
      <c r="B26" s="89" t="s">
        <v>65</v>
      </c>
      <c r="C26" s="45">
        <v>0</v>
      </c>
      <c r="D26" s="45">
        <v>0</v>
      </c>
      <c r="E26" s="45">
        <v>0</v>
      </c>
      <c r="F26" s="45">
        <v>0</v>
      </c>
      <c r="G26" s="45">
        <v>0</v>
      </c>
      <c r="H26" s="45">
        <v>0</v>
      </c>
      <c r="I26" s="45">
        <v>0</v>
      </c>
      <c r="J26" s="45">
        <v>0</v>
      </c>
      <c r="K26" s="45">
        <v>0</v>
      </c>
      <c r="L26" s="45">
        <v>0</v>
      </c>
      <c r="M26" s="45">
        <v>0</v>
      </c>
      <c r="N26" s="45">
        <v>3.8616855191489233E-2</v>
      </c>
      <c r="O26" s="45">
        <v>0</v>
      </c>
      <c r="P26" s="45">
        <v>0</v>
      </c>
      <c r="Q26" s="45">
        <v>0</v>
      </c>
      <c r="R26" s="45">
        <v>0</v>
      </c>
      <c r="S26" s="45">
        <v>3.8616855191489385E-2</v>
      </c>
    </row>
    <row r="27" spans="1:19">
      <c r="A27" s="88" t="s">
        <v>284</v>
      </c>
      <c r="B27" s="89" t="s">
        <v>66</v>
      </c>
      <c r="C27" s="45">
        <v>0</v>
      </c>
      <c r="D27" s="45">
        <v>0</v>
      </c>
      <c r="E27" s="45">
        <v>0</v>
      </c>
      <c r="F27" s="45">
        <v>0</v>
      </c>
      <c r="G27" s="45">
        <v>0</v>
      </c>
      <c r="H27" s="45">
        <v>0</v>
      </c>
      <c r="I27" s="45">
        <v>0</v>
      </c>
      <c r="J27" s="45">
        <v>0</v>
      </c>
      <c r="K27" s="45">
        <v>0</v>
      </c>
      <c r="L27" s="45">
        <v>0</v>
      </c>
      <c r="M27" s="45">
        <v>0</v>
      </c>
      <c r="N27" s="45">
        <v>1.41252369787917E-4</v>
      </c>
      <c r="O27" s="45">
        <v>0</v>
      </c>
      <c r="P27" s="45">
        <v>0</v>
      </c>
      <c r="Q27" s="45">
        <v>0</v>
      </c>
      <c r="R27" s="45">
        <v>6.9834613086960928E-5</v>
      </c>
      <c r="S27" s="45">
        <v>2.1108698287441996E-4</v>
      </c>
    </row>
    <row r="28" spans="1:19">
      <c r="A28" s="88" t="s">
        <v>284</v>
      </c>
      <c r="B28" s="89" t="s">
        <v>67</v>
      </c>
      <c r="C28" s="45">
        <v>0</v>
      </c>
      <c r="D28" s="45">
        <v>0</v>
      </c>
      <c r="E28" s="45">
        <v>0</v>
      </c>
      <c r="F28" s="45">
        <v>0</v>
      </c>
      <c r="G28" s="45">
        <v>0</v>
      </c>
      <c r="H28" s="45">
        <v>0</v>
      </c>
      <c r="I28" s="45">
        <v>0</v>
      </c>
      <c r="J28" s="45">
        <v>0</v>
      </c>
      <c r="K28" s="45">
        <v>0</v>
      </c>
      <c r="L28" s="45">
        <v>0</v>
      </c>
      <c r="M28" s="45">
        <v>0</v>
      </c>
      <c r="N28" s="45">
        <v>1.0458782743367812E-2</v>
      </c>
      <c r="O28" s="45">
        <v>0</v>
      </c>
      <c r="P28" s="45">
        <v>0</v>
      </c>
      <c r="Q28" s="45">
        <v>2.283417704202189E-4</v>
      </c>
      <c r="R28" s="45">
        <v>0</v>
      </c>
      <c r="S28" s="45">
        <v>1.0687124513788504E-2</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0</v>
      </c>
      <c r="Q29" s="45">
        <v>0</v>
      </c>
      <c r="R29" s="45">
        <v>0</v>
      </c>
      <c r="S29" s="45">
        <v>0</v>
      </c>
    </row>
    <row r="30" spans="1:19">
      <c r="A30" s="88" t="s">
        <v>284</v>
      </c>
      <c r="B30" s="89" t="s">
        <v>69</v>
      </c>
      <c r="C30" s="45">
        <v>0</v>
      </c>
      <c r="D30" s="45">
        <v>0</v>
      </c>
      <c r="E30" s="45">
        <v>0</v>
      </c>
      <c r="F30" s="45">
        <v>0</v>
      </c>
      <c r="G30" s="45">
        <v>0</v>
      </c>
      <c r="H30" s="45">
        <v>0</v>
      </c>
      <c r="I30" s="45">
        <v>0</v>
      </c>
      <c r="J30" s="45">
        <v>0</v>
      </c>
      <c r="K30" s="45">
        <v>0</v>
      </c>
      <c r="L30" s="45">
        <v>0</v>
      </c>
      <c r="M30" s="45">
        <v>0</v>
      </c>
      <c r="N30" s="45">
        <v>0</v>
      </c>
      <c r="O30" s="45">
        <v>0</v>
      </c>
      <c r="P30" s="45">
        <v>0</v>
      </c>
      <c r="Q30" s="45">
        <v>0</v>
      </c>
      <c r="R30" s="45">
        <v>0</v>
      </c>
      <c r="S30" s="45">
        <v>0</v>
      </c>
    </row>
    <row r="31" spans="1:19">
      <c r="A31" s="88" t="s">
        <v>284</v>
      </c>
      <c r="B31" s="89" t="s">
        <v>70</v>
      </c>
      <c r="C31" s="45">
        <v>0</v>
      </c>
      <c r="D31" s="45">
        <v>0</v>
      </c>
      <c r="E31" s="45">
        <v>0</v>
      </c>
      <c r="F31" s="45">
        <v>0</v>
      </c>
      <c r="G31" s="45">
        <v>0</v>
      </c>
      <c r="H31" s="45">
        <v>0</v>
      </c>
      <c r="I31" s="45">
        <v>0</v>
      </c>
      <c r="J31" s="45">
        <v>0</v>
      </c>
      <c r="K31" s="45">
        <v>0</v>
      </c>
      <c r="L31" s="45">
        <v>0</v>
      </c>
      <c r="M31" s="45">
        <v>9.8541682888701049E-4</v>
      </c>
      <c r="N31" s="45">
        <v>0</v>
      </c>
      <c r="O31" s="45">
        <v>0</v>
      </c>
      <c r="P31" s="45">
        <v>0</v>
      </c>
      <c r="Q31" s="45">
        <v>0</v>
      </c>
      <c r="R31" s="45">
        <v>1.8149317031663219</v>
      </c>
      <c r="S31" s="45">
        <v>1.8159171199952091</v>
      </c>
    </row>
    <row r="32" spans="1:19">
      <c r="A32" s="88" t="s">
        <v>284</v>
      </c>
      <c r="B32" s="89" t="s">
        <v>71</v>
      </c>
      <c r="C32" s="45">
        <v>0</v>
      </c>
      <c r="D32" s="45">
        <v>0</v>
      </c>
      <c r="E32" s="45">
        <v>0</v>
      </c>
      <c r="F32" s="45">
        <v>0</v>
      </c>
      <c r="G32" s="45">
        <v>0.21268780501467563</v>
      </c>
      <c r="H32" s="45">
        <v>0</v>
      </c>
      <c r="I32" s="45">
        <v>0</v>
      </c>
      <c r="J32" s="45">
        <v>0</v>
      </c>
      <c r="K32" s="45">
        <v>0</v>
      </c>
      <c r="L32" s="45">
        <v>0</v>
      </c>
      <c r="M32" s="45">
        <v>0</v>
      </c>
      <c r="N32" s="45">
        <v>0</v>
      </c>
      <c r="O32" s="45">
        <v>0</v>
      </c>
      <c r="P32" s="45">
        <v>0</v>
      </c>
      <c r="Q32" s="45">
        <v>0</v>
      </c>
      <c r="R32" s="45">
        <v>0</v>
      </c>
      <c r="S32" s="45">
        <v>0.21268780501467521</v>
      </c>
    </row>
    <row r="33" spans="1:19">
      <c r="A33" s="88" t="s">
        <v>284</v>
      </c>
      <c r="B33" s="89" t="s">
        <v>72</v>
      </c>
      <c r="C33" s="45">
        <v>0</v>
      </c>
      <c r="D33" s="45">
        <v>0</v>
      </c>
      <c r="E33" s="45">
        <v>0</v>
      </c>
      <c r="F33" s="45">
        <v>0</v>
      </c>
      <c r="G33" s="45">
        <v>0</v>
      </c>
      <c r="H33" s="45">
        <v>0</v>
      </c>
      <c r="I33" s="45">
        <v>0</v>
      </c>
      <c r="J33" s="45">
        <v>0</v>
      </c>
      <c r="K33" s="45">
        <v>0</v>
      </c>
      <c r="L33" s="45">
        <v>0</v>
      </c>
      <c r="M33" s="45">
        <v>1.4338928343364532E-4</v>
      </c>
      <c r="N33" s="45">
        <v>0</v>
      </c>
      <c r="O33" s="45">
        <v>0</v>
      </c>
      <c r="P33" s="45">
        <v>0</v>
      </c>
      <c r="Q33" s="45">
        <v>0</v>
      </c>
      <c r="R33" s="45">
        <v>0</v>
      </c>
      <c r="S33" s="45">
        <v>1.4338928343349266E-4</v>
      </c>
    </row>
    <row r="34" spans="1:19">
      <c r="A34" s="88" t="s">
        <v>284</v>
      </c>
      <c r="B34" s="89" t="s">
        <v>73</v>
      </c>
      <c r="C34" s="45">
        <v>0</v>
      </c>
      <c r="D34" s="45">
        <v>0</v>
      </c>
      <c r="E34" s="45">
        <v>0</v>
      </c>
      <c r="F34" s="45">
        <v>0</v>
      </c>
      <c r="G34" s="45">
        <v>0</v>
      </c>
      <c r="H34" s="45">
        <v>0</v>
      </c>
      <c r="I34" s="45">
        <v>0</v>
      </c>
      <c r="J34" s="45">
        <v>0</v>
      </c>
      <c r="K34" s="45">
        <v>0</v>
      </c>
      <c r="L34" s="45">
        <v>0</v>
      </c>
      <c r="M34" s="45">
        <v>0</v>
      </c>
      <c r="N34" s="45">
        <v>0</v>
      </c>
      <c r="O34" s="45">
        <v>0</v>
      </c>
      <c r="P34" s="45">
        <v>1.0791567600478974E-3</v>
      </c>
      <c r="Q34" s="45">
        <v>0</v>
      </c>
      <c r="R34" s="45">
        <v>0</v>
      </c>
      <c r="S34" s="45">
        <v>1.0791567600483276E-3</v>
      </c>
    </row>
    <row r="35" spans="1:19">
      <c r="A35" s="88" t="s">
        <v>284</v>
      </c>
      <c r="B35" s="89" t="s">
        <v>74</v>
      </c>
      <c r="C35" s="45">
        <v>0</v>
      </c>
      <c r="D35" s="45">
        <v>9.0571462608317638E-2</v>
      </c>
      <c r="E35" s="45">
        <v>0</v>
      </c>
      <c r="F35" s="45">
        <v>0</v>
      </c>
      <c r="G35" s="45">
        <v>0</v>
      </c>
      <c r="H35" s="45">
        <v>0</v>
      </c>
      <c r="I35" s="45">
        <v>0</v>
      </c>
      <c r="J35" s="45">
        <v>0</v>
      </c>
      <c r="K35" s="45">
        <v>0</v>
      </c>
      <c r="L35" s="45">
        <v>0</v>
      </c>
      <c r="M35" s="45">
        <v>0</v>
      </c>
      <c r="N35" s="45">
        <v>0</v>
      </c>
      <c r="O35" s="45">
        <v>0</v>
      </c>
      <c r="P35" s="45">
        <v>0</v>
      </c>
      <c r="Q35" s="45">
        <v>0</v>
      </c>
      <c r="R35" s="45">
        <v>0.46317336949717358</v>
      </c>
      <c r="S35" s="45">
        <v>0.5537448321054903</v>
      </c>
    </row>
    <row r="36" spans="1:19">
      <c r="A36" s="88" t="s">
        <v>284</v>
      </c>
      <c r="B36" s="89" t="s">
        <v>75</v>
      </c>
      <c r="C36" s="45">
        <v>0</v>
      </c>
      <c r="D36" s="45">
        <v>0</v>
      </c>
      <c r="E36" s="45">
        <v>0</v>
      </c>
      <c r="F36" s="45">
        <v>0</v>
      </c>
      <c r="G36" s="45">
        <v>0</v>
      </c>
      <c r="H36" s="45">
        <v>0</v>
      </c>
      <c r="I36" s="45">
        <v>0</v>
      </c>
      <c r="J36" s="45">
        <v>0</v>
      </c>
      <c r="K36" s="45">
        <v>0</v>
      </c>
      <c r="L36" s="45">
        <v>0</v>
      </c>
      <c r="M36" s="45">
        <v>0</v>
      </c>
      <c r="N36" s="45">
        <v>0</v>
      </c>
      <c r="O36" s="45">
        <v>0</v>
      </c>
      <c r="P36" s="45">
        <v>0</v>
      </c>
      <c r="Q36" s="45">
        <v>0</v>
      </c>
      <c r="R36" s="45">
        <v>0</v>
      </c>
      <c r="S36" s="45">
        <v>0</v>
      </c>
    </row>
    <row r="37" spans="1:19">
      <c r="A37" s="88" t="s">
        <v>284</v>
      </c>
      <c r="B37" s="89" t="s">
        <v>76</v>
      </c>
      <c r="C37" s="45">
        <v>0</v>
      </c>
      <c r="D37" s="45">
        <v>0</v>
      </c>
      <c r="E37" s="45">
        <v>0</v>
      </c>
      <c r="F37" s="45">
        <v>0</v>
      </c>
      <c r="G37" s="45">
        <v>0</v>
      </c>
      <c r="H37" s="45">
        <v>0</v>
      </c>
      <c r="I37" s="45">
        <v>0</v>
      </c>
      <c r="J37" s="45">
        <v>0</v>
      </c>
      <c r="K37" s="45">
        <v>0</v>
      </c>
      <c r="L37" s="45">
        <v>0</v>
      </c>
      <c r="M37" s="45">
        <v>0</v>
      </c>
      <c r="N37" s="45">
        <v>2.9066689574652749E-4</v>
      </c>
      <c r="O37" s="45">
        <v>0</v>
      </c>
      <c r="P37" s="45">
        <v>0</v>
      </c>
      <c r="Q37" s="45">
        <v>0</v>
      </c>
      <c r="R37" s="45">
        <v>1.701291207831046E-2</v>
      </c>
      <c r="S37" s="45">
        <v>1.7303578974058098E-2</v>
      </c>
    </row>
    <row r="38" spans="1:19">
      <c r="A38" s="88" t="s">
        <v>284</v>
      </c>
      <c r="B38" s="89" t="s">
        <v>77</v>
      </c>
      <c r="C38" s="45">
        <v>0</v>
      </c>
      <c r="D38" s="45">
        <v>0</v>
      </c>
      <c r="E38" s="45">
        <v>0</v>
      </c>
      <c r="F38" s="45">
        <v>0</v>
      </c>
      <c r="G38" s="45">
        <v>0</v>
      </c>
      <c r="H38" s="45">
        <v>2.1779424650425483E-6</v>
      </c>
      <c r="I38" s="45">
        <v>0</v>
      </c>
      <c r="J38" s="45">
        <v>0</v>
      </c>
      <c r="K38" s="45">
        <v>0</v>
      </c>
      <c r="L38" s="45">
        <v>0</v>
      </c>
      <c r="M38" s="45">
        <v>2.2155691496439367E-6</v>
      </c>
      <c r="N38" s="45">
        <v>0</v>
      </c>
      <c r="O38" s="45">
        <v>0</v>
      </c>
      <c r="P38" s="45">
        <v>0</v>
      </c>
      <c r="Q38" s="45">
        <v>0</v>
      </c>
      <c r="R38" s="45">
        <v>2.0634287133330709E-2</v>
      </c>
      <c r="S38" s="45">
        <v>2.0638680644944785E-2</v>
      </c>
    </row>
    <row r="39" spans="1:19">
      <c r="A39" s="88" t="s">
        <v>284</v>
      </c>
      <c r="B39" s="89" t="s">
        <v>78</v>
      </c>
      <c r="C39" s="45">
        <v>0</v>
      </c>
      <c r="D39" s="45">
        <v>0</v>
      </c>
      <c r="E39" s="45">
        <v>0</v>
      </c>
      <c r="F39" s="45">
        <v>0</v>
      </c>
      <c r="G39" s="45">
        <v>0</v>
      </c>
      <c r="H39" s="45">
        <v>0</v>
      </c>
      <c r="I39" s="45">
        <v>0</v>
      </c>
      <c r="J39" s="45">
        <v>0</v>
      </c>
      <c r="K39" s="45">
        <v>0</v>
      </c>
      <c r="L39" s="45">
        <v>4.853978108152382E-2</v>
      </c>
      <c r="M39" s="45">
        <v>6.6357648155222285E-3</v>
      </c>
      <c r="N39" s="45">
        <v>9.5977301533556325E-4</v>
      </c>
      <c r="O39" s="45">
        <v>0</v>
      </c>
      <c r="P39" s="45">
        <v>9.3730736873704479E-3</v>
      </c>
      <c r="Q39" s="45">
        <v>0</v>
      </c>
      <c r="R39" s="45">
        <v>0</v>
      </c>
      <c r="S39" s="45">
        <v>6.5508392599753051E-2</v>
      </c>
    </row>
    <row r="40" spans="1:19">
      <c r="A40" s="88" t="s">
        <v>284</v>
      </c>
      <c r="B40" s="89" t="s">
        <v>79</v>
      </c>
      <c r="C40" s="45">
        <v>0</v>
      </c>
      <c r="D40" s="45">
        <v>0</v>
      </c>
      <c r="E40" s="45">
        <v>0</v>
      </c>
      <c r="F40" s="45">
        <v>0</v>
      </c>
      <c r="G40" s="45">
        <v>0</v>
      </c>
      <c r="H40" s="45">
        <v>0</v>
      </c>
      <c r="I40" s="45">
        <v>0</v>
      </c>
      <c r="J40" s="45">
        <v>0</v>
      </c>
      <c r="K40" s="45">
        <v>0</v>
      </c>
      <c r="L40" s="45">
        <v>0</v>
      </c>
      <c r="M40" s="45">
        <v>2.1300061884488596E-2</v>
      </c>
      <c r="N40" s="45">
        <v>0</v>
      </c>
      <c r="O40" s="45">
        <v>0</v>
      </c>
      <c r="P40" s="45">
        <v>0</v>
      </c>
      <c r="Q40" s="45">
        <v>3.9806247381624048E-3</v>
      </c>
      <c r="R40" s="45">
        <v>5.3551077900744204E-3</v>
      </c>
      <c r="S40" s="45">
        <v>3.0635794412724238E-2</v>
      </c>
    </row>
    <row r="41" spans="1:19">
      <c r="A41" s="88" t="s">
        <v>284</v>
      </c>
      <c r="B41" s="89" t="s">
        <v>80</v>
      </c>
      <c r="C41" s="45">
        <v>0</v>
      </c>
      <c r="D41" s="45">
        <v>0</v>
      </c>
      <c r="E41" s="45">
        <v>0</v>
      </c>
      <c r="F41" s="45">
        <v>0</v>
      </c>
      <c r="G41" s="45">
        <v>0</v>
      </c>
      <c r="H41" s="45">
        <v>0</v>
      </c>
      <c r="I41" s="45">
        <v>0</v>
      </c>
      <c r="J41" s="45">
        <v>0</v>
      </c>
      <c r="K41" s="45">
        <v>0</v>
      </c>
      <c r="L41" s="45">
        <v>0</v>
      </c>
      <c r="M41" s="45">
        <v>1.0467085051621833E-3</v>
      </c>
      <c r="N41" s="45">
        <v>0</v>
      </c>
      <c r="O41" s="45">
        <v>0</v>
      </c>
      <c r="P41" s="45">
        <v>1.3528846739033693E-3</v>
      </c>
      <c r="Q41" s="45">
        <v>0</v>
      </c>
      <c r="R41" s="45">
        <v>5.3422288044808752E-3</v>
      </c>
      <c r="S41" s="45">
        <v>7.7418219835472257E-3</v>
      </c>
    </row>
    <row r="42" spans="1:19">
      <c r="A42" s="88" t="s">
        <v>284</v>
      </c>
      <c r="B42" s="89" t="s">
        <v>81</v>
      </c>
      <c r="C42" s="45">
        <v>0</v>
      </c>
      <c r="D42" s="45">
        <v>0</v>
      </c>
      <c r="E42" s="45">
        <v>0</v>
      </c>
      <c r="F42" s="45">
        <v>0</v>
      </c>
      <c r="G42" s="45">
        <v>0</v>
      </c>
      <c r="H42" s="45">
        <v>0</v>
      </c>
      <c r="I42" s="45">
        <v>0</v>
      </c>
      <c r="J42" s="45">
        <v>0</v>
      </c>
      <c r="K42" s="45">
        <v>0</v>
      </c>
      <c r="L42" s="45">
        <v>0</v>
      </c>
      <c r="M42" s="45">
        <v>4.6121414427945095E-4</v>
      </c>
      <c r="N42" s="45">
        <v>0</v>
      </c>
      <c r="O42" s="45">
        <v>0</v>
      </c>
      <c r="P42" s="45">
        <v>0</v>
      </c>
      <c r="Q42" s="45">
        <v>0</v>
      </c>
      <c r="R42" s="45">
        <v>0</v>
      </c>
      <c r="S42" s="45">
        <v>4.6121414427968688E-4</v>
      </c>
    </row>
    <row r="43" spans="1:19">
      <c r="A43" s="88" t="s">
        <v>284</v>
      </c>
      <c r="B43" s="89" t="s">
        <v>82</v>
      </c>
      <c r="C43" s="45">
        <v>0</v>
      </c>
      <c r="D43" s="45">
        <v>0</v>
      </c>
      <c r="E43" s="45">
        <v>0</v>
      </c>
      <c r="F43" s="45">
        <v>0</v>
      </c>
      <c r="G43" s="45">
        <v>0</v>
      </c>
      <c r="H43" s="45">
        <v>0.41447479833529743</v>
      </c>
      <c r="I43" s="45">
        <v>0</v>
      </c>
      <c r="J43" s="45">
        <v>0</v>
      </c>
      <c r="K43" s="45">
        <v>0</v>
      </c>
      <c r="L43" s="45">
        <v>0</v>
      </c>
      <c r="M43" s="45">
        <v>2.0034152327971788E-3</v>
      </c>
      <c r="N43" s="45">
        <v>0</v>
      </c>
      <c r="O43" s="45">
        <v>0</v>
      </c>
      <c r="P43" s="45">
        <v>7.7087852195962189E-3</v>
      </c>
      <c r="Q43" s="45">
        <v>0</v>
      </c>
      <c r="R43" s="45">
        <v>0</v>
      </c>
      <c r="S43" s="45">
        <v>0.42418699878769051</v>
      </c>
    </row>
    <row r="44" spans="1:19">
      <c r="A44" s="88" t="s">
        <v>284</v>
      </c>
      <c r="B44" s="89" t="s">
        <v>83</v>
      </c>
      <c r="C44" s="45">
        <v>0</v>
      </c>
      <c r="D44" s="45">
        <v>0</v>
      </c>
      <c r="E44" s="45">
        <v>0</v>
      </c>
      <c r="F44" s="45">
        <v>0</v>
      </c>
      <c r="G44" s="45">
        <v>0</v>
      </c>
      <c r="H44" s="45">
        <v>0</v>
      </c>
      <c r="I44" s="45">
        <v>0</v>
      </c>
      <c r="J44" s="45">
        <v>0</v>
      </c>
      <c r="K44" s="45">
        <v>0</v>
      </c>
      <c r="L44" s="45">
        <v>0</v>
      </c>
      <c r="M44" s="45">
        <v>0</v>
      </c>
      <c r="N44" s="45">
        <v>0</v>
      </c>
      <c r="O44" s="45">
        <v>0</v>
      </c>
      <c r="P44" s="45">
        <v>0</v>
      </c>
      <c r="Q44" s="45">
        <v>0</v>
      </c>
      <c r="R44" s="45">
        <v>0</v>
      </c>
      <c r="S44" s="45">
        <v>0</v>
      </c>
    </row>
    <row r="45" spans="1:19">
      <c r="A45" s="88" t="s">
        <v>284</v>
      </c>
      <c r="B45" s="89" t="s">
        <v>84</v>
      </c>
      <c r="C45" s="45">
        <v>0</v>
      </c>
      <c r="D45" s="45">
        <v>0</v>
      </c>
      <c r="E45" s="45">
        <v>0</v>
      </c>
      <c r="F45" s="45">
        <v>0</v>
      </c>
      <c r="G45" s="45">
        <v>2.1728537183244314</v>
      </c>
      <c r="H45" s="45">
        <v>2.0055976539625284</v>
      </c>
      <c r="I45" s="45">
        <v>0</v>
      </c>
      <c r="J45" s="45">
        <v>0</v>
      </c>
      <c r="K45" s="45">
        <v>0</v>
      </c>
      <c r="L45" s="45">
        <v>0</v>
      </c>
      <c r="M45" s="45">
        <v>0</v>
      </c>
      <c r="N45" s="45">
        <v>7.9987667804990309E-3</v>
      </c>
      <c r="O45" s="45">
        <v>0</v>
      </c>
      <c r="P45" s="45">
        <v>8.612376888831666E-4</v>
      </c>
      <c r="Q45" s="45">
        <v>0</v>
      </c>
      <c r="R45" s="45">
        <v>0</v>
      </c>
      <c r="S45" s="45">
        <v>4.187311376756341</v>
      </c>
    </row>
    <row r="46" spans="1:19">
      <c r="A46" s="88" t="s">
        <v>284</v>
      </c>
      <c r="B46" s="89" t="s">
        <v>85</v>
      </c>
      <c r="C46" s="45">
        <v>0</v>
      </c>
      <c r="D46" s="45">
        <v>0</v>
      </c>
      <c r="E46" s="45">
        <v>0</v>
      </c>
      <c r="F46" s="45">
        <v>0</v>
      </c>
      <c r="G46" s="45">
        <v>0</v>
      </c>
      <c r="H46" s="45">
        <v>1.3425692375908636</v>
      </c>
      <c r="I46" s="45">
        <v>0</v>
      </c>
      <c r="J46" s="45">
        <v>0</v>
      </c>
      <c r="K46" s="45">
        <v>0</v>
      </c>
      <c r="L46" s="45">
        <v>0</v>
      </c>
      <c r="M46" s="45">
        <v>3.8389723319306734E-3</v>
      </c>
      <c r="N46" s="45">
        <v>0</v>
      </c>
      <c r="O46" s="45">
        <v>0</v>
      </c>
      <c r="P46" s="45">
        <v>0</v>
      </c>
      <c r="Q46" s="45">
        <v>0</v>
      </c>
      <c r="R46" s="45">
        <v>4.8230275655156696E-3</v>
      </c>
      <c r="S46" s="45">
        <v>1.351231237488312</v>
      </c>
    </row>
    <row r="47" spans="1:19">
      <c r="A47" s="88" t="s">
        <v>284</v>
      </c>
      <c r="B47" s="89" t="s">
        <v>86</v>
      </c>
      <c r="C47" s="45">
        <v>0</v>
      </c>
      <c r="D47" s="45">
        <v>0</v>
      </c>
      <c r="E47" s="45">
        <v>0</v>
      </c>
      <c r="F47" s="45">
        <v>6.9012265189968279E-7</v>
      </c>
      <c r="G47" s="45">
        <v>0</v>
      </c>
      <c r="H47" s="45">
        <v>0</v>
      </c>
      <c r="I47" s="45">
        <v>0</v>
      </c>
      <c r="J47" s="45">
        <v>0</v>
      </c>
      <c r="K47" s="45">
        <v>0</v>
      </c>
      <c r="L47" s="45">
        <v>0</v>
      </c>
      <c r="M47" s="45">
        <v>1.5162095196695771E-2</v>
      </c>
      <c r="N47" s="45">
        <v>2.0283239849177487E-2</v>
      </c>
      <c r="O47" s="45">
        <v>0</v>
      </c>
      <c r="P47" s="45">
        <v>4.7827396420382917E-4</v>
      </c>
      <c r="Q47" s="45">
        <v>0</v>
      </c>
      <c r="R47" s="45">
        <v>7.197604698414839E-2</v>
      </c>
      <c r="S47" s="45">
        <v>0.1079003461168746</v>
      </c>
    </row>
    <row r="48" spans="1:19">
      <c r="A48" s="88" t="s">
        <v>284</v>
      </c>
      <c r="B48" s="89" t="s">
        <v>87</v>
      </c>
      <c r="C48" s="45">
        <v>0</v>
      </c>
      <c r="D48" s="45">
        <v>0</v>
      </c>
      <c r="E48" s="45">
        <v>0</v>
      </c>
      <c r="F48" s="45">
        <v>0.55673602470031414</v>
      </c>
      <c r="G48" s="45">
        <v>0</v>
      </c>
      <c r="H48" s="45">
        <v>0.30978363620187199</v>
      </c>
      <c r="I48" s="45">
        <v>0</v>
      </c>
      <c r="J48" s="45">
        <v>0</v>
      </c>
      <c r="K48" s="45">
        <v>0</v>
      </c>
      <c r="L48" s="45">
        <v>0</v>
      </c>
      <c r="M48" s="45">
        <v>5.0505438219938803E-5</v>
      </c>
      <c r="N48" s="45">
        <v>0</v>
      </c>
      <c r="O48" s="45">
        <v>0</v>
      </c>
      <c r="P48" s="45">
        <v>0</v>
      </c>
      <c r="Q48" s="45">
        <v>1.6298327877190683E-4</v>
      </c>
      <c r="R48" s="45">
        <v>1.0369850254820792</v>
      </c>
      <c r="S48" s="45">
        <v>1.9037181751012611</v>
      </c>
    </row>
    <row r="49" spans="1:19">
      <c r="A49" s="88" t="s">
        <v>284</v>
      </c>
      <c r="B49" s="89" t="s">
        <v>88</v>
      </c>
      <c r="C49" s="45">
        <v>0</v>
      </c>
      <c r="D49" s="45">
        <v>0</v>
      </c>
      <c r="E49" s="45">
        <v>0</v>
      </c>
      <c r="F49" s="45">
        <v>0</v>
      </c>
      <c r="G49" s="45">
        <v>0</v>
      </c>
      <c r="H49" s="45">
        <v>0</v>
      </c>
      <c r="I49" s="45">
        <v>0</v>
      </c>
      <c r="J49" s="45">
        <v>0</v>
      </c>
      <c r="K49" s="45">
        <v>0</v>
      </c>
      <c r="L49" s="45">
        <v>0</v>
      </c>
      <c r="M49" s="45">
        <v>1.3482345981187346E-2</v>
      </c>
      <c r="N49" s="45">
        <v>9.2626259038814107E-3</v>
      </c>
      <c r="O49" s="45">
        <v>0</v>
      </c>
      <c r="P49" s="45">
        <v>0</v>
      </c>
      <c r="Q49" s="45">
        <v>2.4420696849460685E-3</v>
      </c>
      <c r="R49" s="45">
        <v>1.0755834200605108E-2</v>
      </c>
      <c r="S49" s="45">
        <v>3.5942875770619054E-2</v>
      </c>
    </row>
    <row r="50" spans="1:19">
      <c r="A50" s="88" t="s">
        <v>284</v>
      </c>
      <c r="B50" s="89" t="s">
        <v>89</v>
      </c>
      <c r="C50" s="45">
        <v>0</v>
      </c>
      <c r="D50" s="45">
        <v>0</v>
      </c>
      <c r="E50" s="45">
        <v>0</v>
      </c>
      <c r="F50" s="45">
        <v>0</v>
      </c>
      <c r="G50" s="45">
        <v>0</v>
      </c>
      <c r="H50" s="45">
        <v>0</v>
      </c>
      <c r="I50" s="45">
        <v>0</v>
      </c>
      <c r="J50" s="45">
        <v>0</v>
      </c>
      <c r="K50" s="45">
        <v>0</v>
      </c>
      <c r="L50" s="45">
        <v>0.675376871727839</v>
      </c>
      <c r="M50" s="45">
        <v>2.2939518446536689E-4</v>
      </c>
      <c r="N50" s="45">
        <v>1.0257281694361797E-2</v>
      </c>
      <c r="O50" s="45">
        <v>0</v>
      </c>
      <c r="P50" s="45">
        <v>8.3571374920791627E-3</v>
      </c>
      <c r="Q50" s="45">
        <v>0</v>
      </c>
      <c r="R50" s="45">
        <v>4.1375437245838143E-2</v>
      </c>
      <c r="S50" s="45">
        <v>0.73559612334458357</v>
      </c>
    </row>
    <row r="51" spans="1:19">
      <c r="A51" s="88" t="s">
        <v>284</v>
      </c>
      <c r="B51" s="89" t="s">
        <v>90</v>
      </c>
      <c r="C51" s="45">
        <v>0</v>
      </c>
      <c r="D51" s="45">
        <v>0.16035374995986593</v>
      </c>
      <c r="E51" s="45">
        <v>0</v>
      </c>
      <c r="F51" s="45">
        <v>0</v>
      </c>
      <c r="G51" s="45">
        <v>0</v>
      </c>
      <c r="H51" s="45">
        <v>0.19932613687486977</v>
      </c>
      <c r="I51" s="45">
        <v>0</v>
      </c>
      <c r="J51" s="45">
        <v>6.4708693094545329E-3</v>
      </c>
      <c r="K51" s="45">
        <v>0</v>
      </c>
      <c r="L51" s="45">
        <v>0</v>
      </c>
      <c r="M51" s="45">
        <v>5.4610878709681746E-2</v>
      </c>
      <c r="N51" s="45">
        <v>0</v>
      </c>
      <c r="O51" s="45">
        <v>0</v>
      </c>
      <c r="P51" s="45">
        <v>0</v>
      </c>
      <c r="Q51" s="45">
        <v>0</v>
      </c>
      <c r="R51" s="45">
        <v>0.31578002824992701</v>
      </c>
      <c r="S51" s="45">
        <v>0.73654166310379487</v>
      </c>
    </row>
    <row r="52" spans="1:19">
      <c r="A52" s="88" t="s">
        <v>284</v>
      </c>
      <c r="B52" s="89" t="s">
        <v>91</v>
      </c>
      <c r="C52" s="45">
        <v>1.9954286278213169E-2</v>
      </c>
      <c r="D52" s="45">
        <v>0</v>
      </c>
      <c r="E52" s="45">
        <v>0</v>
      </c>
      <c r="F52" s="45">
        <v>0</v>
      </c>
      <c r="G52" s="45">
        <v>0</v>
      </c>
      <c r="H52" s="45">
        <v>1.0188949863385668</v>
      </c>
      <c r="I52" s="45">
        <v>0</v>
      </c>
      <c r="J52" s="45">
        <v>0</v>
      </c>
      <c r="K52" s="45">
        <v>0</v>
      </c>
      <c r="L52" s="45">
        <v>0</v>
      </c>
      <c r="M52" s="45">
        <v>2.3171177659982278E-2</v>
      </c>
      <c r="N52" s="45">
        <v>0</v>
      </c>
      <c r="O52" s="45">
        <v>8.1996847416078295E-2</v>
      </c>
      <c r="P52" s="45">
        <v>2.3480931166624183E-3</v>
      </c>
      <c r="Q52" s="45">
        <v>1.5804096216877409E-3</v>
      </c>
      <c r="R52" s="45">
        <v>4.7661017286664276E-3</v>
      </c>
      <c r="S52" s="45">
        <v>1.152711902159858</v>
      </c>
    </row>
    <row r="53" spans="1:19">
      <c r="A53" s="88" t="s">
        <v>284</v>
      </c>
      <c r="B53" s="89" t="s">
        <v>92</v>
      </c>
      <c r="C53" s="45">
        <v>0</v>
      </c>
      <c r="D53" s="45">
        <v>0</v>
      </c>
      <c r="E53" s="45">
        <v>0</v>
      </c>
      <c r="F53" s="45">
        <v>1.0311203510968037</v>
      </c>
      <c r="G53" s="45">
        <v>0</v>
      </c>
      <c r="H53" s="45">
        <v>1.938273878364396</v>
      </c>
      <c r="I53" s="45">
        <v>0</v>
      </c>
      <c r="J53" s="45">
        <v>0</v>
      </c>
      <c r="K53" s="45">
        <v>0</v>
      </c>
      <c r="L53" s="45">
        <v>0</v>
      </c>
      <c r="M53" s="45">
        <v>5.1979104636518253E-2</v>
      </c>
      <c r="N53" s="45">
        <v>2.5111206469180608E-2</v>
      </c>
      <c r="O53" s="45">
        <v>0</v>
      </c>
      <c r="P53" s="45">
        <v>0</v>
      </c>
      <c r="Q53" s="45">
        <v>0</v>
      </c>
      <c r="R53" s="45">
        <v>1.2263578907507622E-2</v>
      </c>
      <c r="S53" s="45">
        <v>3.0587481194744086</v>
      </c>
    </row>
    <row r="54" spans="1:19">
      <c r="A54" s="88" t="s">
        <v>284</v>
      </c>
      <c r="B54" s="89" t="s">
        <v>93</v>
      </c>
      <c r="C54" s="45">
        <v>0</v>
      </c>
      <c r="D54" s="45">
        <v>0</v>
      </c>
      <c r="E54" s="45">
        <v>0</v>
      </c>
      <c r="F54" s="45">
        <v>0</v>
      </c>
      <c r="G54" s="45">
        <v>0</v>
      </c>
      <c r="H54" s="45">
        <v>0</v>
      </c>
      <c r="I54" s="45">
        <v>0</v>
      </c>
      <c r="J54" s="45">
        <v>0</v>
      </c>
      <c r="K54" s="45">
        <v>0</v>
      </c>
      <c r="L54" s="45">
        <v>0</v>
      </c>
      <c r="M54" s="45">
        <v>1.4533345613726101E-2</v>
      </c>
      <c r="N54" s="45">
        <v>2.2963557207002327E-2</v>
      </c>
      <c r="O54" s="45">
        <v>0</v>
      </c>
      <c r="P54" s="45">
        <v>0</v>
      </c>
      <c r="Q54" s="45">
        <v>0</v>
      </c>
      <c r="R54" s="45">
        <v>0.43328390920784265</v>
      </c>
      <c r="S54" s="45">
        <v>0.47078081202856836</v>
      </c>
    </row>
    <row r="55" spans="1:19">
      <c r="A55" s="88" t="s">
        <v>284</v>
      </c>
      <c r="B55" s="89" t="s">
        <v>94</v>
      </c>
      <c r="C55" s="45">
        <v>0</v>
      </c>
      <c r="D55" s="45">
        <v>0</v>
      </c>
      <c r="E55" s="45">
        <v>0</v>
      </c>
      <c r="F55" s="45">
        <v>0</v>
      </c>
      <c r="G55" s="45">
        <v>0</v>
      </c>
      <c r="H55" s="45">
        <v>0</v>
      </c>
      <c r="I55" s="45">
        <v>0</v>
      </c>
      <c r="J55" s="45">
        <v>0</v>
      </c>
      <c r="K55" s="45">
        <v>0</v>
      </c>
      <c r="L55" s="45">
        <v>0</v>
      </c>
      <c r="M55" s="45">
        <v>6.8815120923886863E-3</v>
      </c>
      <c r="N55" s="45">
        <v>2.8821381375134847E-2</v>
      </c>
      <c r="O55" s="45">
        <v>0</v>
      </c>
      <c r="P55" s="45">
        <v>0</v>
      </c>
      <c r="Q55" s="45">
        <v>0</v>
      </c>
      <c r="R55" s="45">
        <v>0.30021136095195544</v>
      </c>
      <c r="S55" s="45">
        <v>0.3359142544194782</v>
      </c>
    </row>
    <row r="56" spans="1:19">
      <c r="A56" s="88" t="s">
        <v>284</v>
      </c>
      <c r="B56" s="89" t="s">
        <v>95</v>
      </c>
      <c r="C56" s="45">
        <v>0</v>
      </c>
      <c r="D56" s="45">
        <v>0</v>
      </c>
      <c r="E56" s="45">
        <v>0</v>
      </c>
      <c r="F56" s="45">
        <v>0</v>
      </c>
      <c r="G56" s="45">
        <v>0</v>
      </c>
      <c r="H56" s="45">
        <v>0</v>
      </c>
      <c r="I56" s="45">
        <v>0</v>
      </c>
      <c r="J56" s="45">
        <v>0</v>
      </c>
      <c r="K56" s="45">
        <v>0</v>
      </c>
      <c r="L56" s="45">
        <v>0</v>
      </c>
      <c r="M56" s="45">
        <v>1.3548272291230568E-4</v>
      </c>
      <c r="N56" s="45">
        <v>1.7979561708810765E-3</v>
      </c>
      <c r="O56" s="45">
        <v>0</v>
      </c>
      <c r="P56" s="45">
        <v>3.957758751590941E-3</v>
      </c>
      <c r="Q56" s="45">
        <v>7.8023720717937395E-4</v>
      </c>
      <c r="R56" s="45">
        <v>1.8630096860552703</v>
      </c>
      <c r="S56" s="45">
        <v>1.8696811209078348</v>
      </c>
    </row>
    <row r="57" spans="1:19">
      <c r="A57" s="88" t="s">
        <v>284</v>
      </c>
      <c r="B57" s="89" t="s">
        <v>96</v>
      </c>
      <c r="C57" s="45">
        <v>0</v>
      </c>
      <c r="D57" s="45">
        <v>2.9495475891228751E-2</v>
      </c>
      <c r="E57" s="45">
        <v>0</v>
      </c>
      <c r="F57" s="45">
        <v>0</v>
      </c>
      <c r="G57" s="45">
        <v>0</v>
      </c>
      <c r="H57" s="45">
        <v>1.1747972686563806</v>
      </c>
      <c r="I57" s="45">
        <v>9.6556907570460179E-5</v>
      </c>
      <c r="J57" s="45">
        <v>0</v>
      </c>
      <c r="K57" s="45">
        <v>0</v>
      </c>
      <c r="L57" s="45">
        <v>0</v>
      </c>
      <c r="M57" s="45">
        <v>0.15137149380492565</v>
      </c>
      <c r="N57" s="45">
        <v>1.0870210406166259E-2</v>
      </c>
      <c r="O57" s="45">
        <v>0</v>
      </c>
      <c r="P57" s="45">
        <v>0</v>
      </c>
      <c r="Q57" s="45">
        <v>0</v>
      </c>
      <c r="R57" s="45">
        <v>7.6379626264190037E-2</v>
      </c>
      <c r="S57" s="45">
        <v>1.4430106319304628</v>
      </c>
    </row>
    <row r="58" spans="1:19">
      <c r="A58" s="88" t="s">
        <v>284</v>
      </c>
      <c r="B58" s="89" t="s">
        <v>97</v>
      </c>
      <c r="C58" s="45">
        <v>0</v>
      </c>
      <c r="D58" s="45">
        <v>0</v>
      </c>
      <c r="E58" s="45">
        <v>0</v>
      </c>
      <c r="F58" s="45">
        <v>0</v>
      </c>
      <c r="G58" s="45">
        <v>0</v>
      </c>
      <c r="H58" s="45">
        <v>0</v>
      </c>
      <c r="I58" s="45">
        <v>1.4848133851606113E-2</v>
      </c>
      <c r="J58" s="45">
        <v>0</v>
      </c>
      <c r="K58" s="45">
        <v>0</v>
      </c>
      <c r="L58" s="45">
        <v>0</v>
      </c>
      <c r="M58" s="45">
        <v>4.4774966134582039E-2</v>
      </c>
      <c r="N58" s="45">
        <v>6.5192948158217995E-2</v>
      </c>
      <c r="O58" s="45">
        <v>0</v>
      </c>
      <c r="P58" s="45">
        <v>1.4481919419977007E-2</v>
      </c>
      <c r="Q58" s="45">
        <v>0</v>
      </c>
      <c r="R58" s="45">
        <v>0.56868159506253679</v>
      </c>
      <c r="S58" s="45">
        <v>0.70797956262691386</v>
      </c>
    </row>
    <row r="59" spans="1:19">
      <c r="A59" s="88" t="s">
        <v>284</v>
      </c>
      <c r="B59" s="89" t="s">
        <v>98</v>
      </c>
      <c r="C59" s="45">
        <v>0</v>
      </c>
      <c r="D59" s="45">
        <v>0</v>
      </c>
      <c r="E59" s="45">
        <v>0</v>
      </c>
      <c r="F59" s="45">
        <v>1.448345282584897</v>
      </c>
      <c r="G59" s="45">
        <v>0</v>
      </c>
      <c r="H59" s="45">
        <v>0</v>
      </c>
      <c r="I59" s="45">
        <v>0</v>
      </c>
      <c r="J59" s="45">
        <v>0</v>
      </c>
      <c r="K59" s="45">
        <v>0</v>
      </c>
      <c r="L59" s="45">
        <v>0</v>
      </c>
      <c r="M59" s="45">
        <v>5.7863251040834007E-2</v>
      </c>
      <c r="N59" s="45">
        <v>6.1876011580770662E-2</v>
      </c>
      <c r="O59" s="45">
        <v>0</v>
      </c>
      <c r="P59" s="45">
        <v>0</v>
      </c>
      <c r="Q59" s="45">
        <v>0</v>
      </c>
      <c r="R59" s="45">
        <v>0.88130675057629126</v>
      </c>
      <c r="S59" s="45">
        <v>2.4493912957827959</v>
      </c>
    </row>
    <row r="60" spans="1:19">
      <c r="A60" s="88" t="s">
        <v>284</v>
      </c>
      <c r="B60" s="89" t="s">
        <v>99</v>
      </c>
      <c r="C60" s="45">
        <v>0</v>
      </c>
      <c r="D60" s="45">
        <v>0</v>
      </c>
      <c r="E60" s="45">
        <v>0</v>
      </c>
      <c r="F60" s="45">
        <v>0.11644261315680549</v>
      </c>
      <c r="G60" s="45">
        <v>3.0975749181614032</v>
      </c>
      <c r="H60" s="45">
        <v>2.5250572621700726</v>
      </c>
      <c r="I60" s="45">
        <v>4.3663735188979758E-2</v>
      </c>
      <c r="J60" s="45">
        <v>1.9111820473362729E-4</v>
      </c>
      <c r="K60" s="45">
        <v>0</v>
      </c>
      <c r="L60" s="45">
        <v>0</v>
      </c>
      <c r="M60" s="45">
        <v>0.27028649095079649</v>
      </c>
      <c r="N60" s="45">
        <v>0.56662755915763785</v>
      </c>
      <c r="O60" s="45">
        <v>0</v>
      </c>
      <c r="P60" s="45">
        <v>1.1631952260065248E-3</v>
      </c>
      <c r="Q60" s="45">
        <v>0</v>
      </c>
      <c r="R60" s="45">
        <v>23.789762431612662</v>
      </c>
      <c r="S60" s="45">
        <v>30.410769323829101</v>
      </c>
    </row>
    <row r="61" spans="1:19">
      <c r="A61" s="88" t="s">
        <v>284</v>
      </c>
      <c r="B61" s="89" t="s">
        <v>101</v>
      </c>
      <c r="C61" s="45">
        <v>0</v>
      </c>
      <c r="D61" s="45">
        <v>0</v>
      </c>
      <c r="E61" s="45">
        <v>0</v>
      </c>
      <c r="F61" s="45">
        <v>0</v>
      </c>
      <c r="G61" s="45">
        <v>0</v>
      </c>
      <c r="H61" s="45">
        <v>0</v>
      </c>
      <c r="I61" s="45">
        <v>4.6312070084016804E-4</v>
      </c>
      <c r="J61" s="45">
        <v>0</v>
      </c>
      <c r="K61" s="45">
        <v>0</v>
      </c>
      <c r="L61" s="45">
        <v>0</v>
      </c>
      <c r="M61" s="45">
        <v>0.16583471485356682</v>
      </c>
      <c r="N61" s="45">
        <v>0.65289150693194842</v>
      </c>
      <c r="O61" s="45">
        <v>0</v>
      </c>
      <c r="P61" s="45">
        <v>3.461546921619052E-2</v>
      </c>
      <c r="Q61" s="45">
        <v>8.7338219821239231E-3</v>
      </c>
      <c r="R61" s="45">
        <v>12.971065272821015</v>
      </c>
      <c r="S61" s="45">
        <v>13.83360390650568</v>
      </c>
    </row>
    <row r="62" spans="1:19">
      <c r="A62" s="88" t="s">
        <v>284</v>
      </c>
      <c r="B62" s="89" t="s">
        <v>102</v>
      </c>
      <c r="C62" s="45">
        <v>0</v>
      </c>
      <c r="D62" s="45">
        <v>0.4367261475952699</v>
      </c>
      <c r="E62" s="45">
        <v>0</v>
      </c>
      <c r="F62" s="45">
        <v>0</v>
      </c>
      <c r="G62" s="45">
        <v>4.7876045991393035</v>
      </c>
      <c r="H62" s="45">
        <v>0</v>
      </c>
      <c r="I62" s="45">
        <v>0</v>
      </c>
      <c r="J62" s="45">
        <v>0</v>
      </c>
      <c r="K62" s="45">
        <v>0</v>
      </c>
      <c r="L62" s="45">
        <v>0</v>
      </c>
      <c r="M62" s="45">
        <v>7.7879335607953237E-3</v>
      </c>
      <c r="N62" s="45">
        <v>4.1641826072678967E-2</v>
      </c>
      <c r="O62" s="45">
        <v>5.6551033759839386E-2</v>
      </c>
      <c r="P62" s="45">
        <v>0</v>
      </c>
      <c r="Q62" s="45">
        <v>1.517527843248722E-3</v>
      </c>
      <c r="R62" s="45">
        <v>6.3386014470090402E-2</v>
      </c>
      <c r="S62" s="45">
        <v>5.3952150824412399</v>
      </c>
    </row>
    <row r="63" spans="1:19">
      <c r="A63" s="88" t="s">
        <v>284</v>
      </c>
      <c r="B63" s="89" t="s">
        <v>103</v>
      </c>
      <c r="C63" s="45">
        <v>0</v>
      </c>
      <c r="D63" s="45">
        <v>0</v>
      </c>
      <c r="E63" s="45">
        <v>0</v>
      </c>
      <c r="F63" s="45">
        <v>0</v>
      </c>
      <c r="G63" s="45">
        <v>0</v>
      </c>
      <c r="H63" s="45">
        <v>1.363484636255281</v>
      </c>
      <c r="I63" s="45">
        <v>1.2961944239010023E-2</v>
      </c>
      <c r="J63" s="45">
        <v>0</v>
      </c>
      <c r="K63" s="45">
        <v>0</v>
      </c>
      <c r="L63" s="45">
        <v>0</v>
      </c>
      <c r="M63" s="45">
        <v>9.0027715096713257E-2</v>
      </c>
      <c r="N63" s="45">
        <v>0.27783278443522486</v>
      </c>
      <c r="O63" s="45">
        <v>6.4772600182226303E-3</v>
      </c>
      <c r="P63" s="45">
        <v>3.5881043409880159E-2</v>
      </c>
      <c r="Q63" s="45">
        <v>0</v>
      </c>
      <c r="R63" s="45">
        <v>0.35832959504662654</v>
      </c>
      <c r="S63" s="45">
        <v>2.1449949785009466</v>
      </c>
    </row>
    <row r="64" spans="1:19">
      <c r="A64" s="88" t="s">
        <v>284</v>
      </c>
      <c r="B64" s="89" t="s">
        <v>104</v>
      </c>
      <c r="C64" s="45">
        <v>2.7697761493216781E-3</v>
      </c>
      <c r="D64" s="45">
        <v>0.22012476009833248</v>
      </c>
      <c r="E64" s="45">
        <v>0</v>
      </c>
      <c r="F64" s="45">
        <v>0.32185368940710646</v>
      </c>
      <c r="G64" s="45">
        <v>4.2322135356034902</v>
      </c>
      <c r="H64" s="45">
        <v>0</v>
      </c>
      <c r="I64" s="45">
        <v>9.0023503043119527E-2</v>
      </c>
      <c r="J64" s="45">
        <v>0</v>
      </c>
      <c r="K64" s="45">
        <v>0</v>
      </c>
      <c r="L64" s="45">
        <v>0.10321688647187277</v>
      </c>
      <c r="M64" s="45">
        <v>0.10189256128714064</v>
      </c>
      <c r="N64" s="45">
        <v>0.36561950012949684</v>
      </c>
      <c r="O64" s="45">
        <v>0</v>
      </c>
      <c r="P64" s="45">
        <v>3.8082621268738959E-2</v>
      </c>
      <c r="Q64" s="45">
        <v>0</v>
      </c>
      <c r="R64" s="45">
        <v>0.80409151190699646</v>
      </c>
      <c r="S64" s="45">
        <v>6.2798883453656202</v>
      </c>
    </row>
    <row r="65" spans="1:19">
      <c r="A65" s="88" t="s">
        <v>284</v>
      </c>
      <c r="B65" s="89" t="s">
        <v>105</v>
      </c>
      <c r="C65" s="45">
        <v>0</v>
      </c>
      <c r="D65" s="45">
        <v>5.7371365982227029E-2</v>
      </c>
      <c r="E65" s="45">
        <v>0</v>
      </c>
      <c r="F65" s="45">
        <v>0</v>
      </c>
      <c r="G65" s="45">
        <v>0</v>
      </c>
      <c r="H65" s="45">
        <v>0.19989225604503247</v>
      </c>
      <c r="I65" s="45">
        <v>0</v>
      </c>
      <c r="J65" s="45">
        <v>0</v>
      </c>
      <c r="K65" s="45">
        <v>0</v>
      </c>
      <c r="L65" s="45">
        <v>0</v>
      </c>
      <c r="M65" s="45">
        <v>1.1239795105405959E-2</v>
      </c>
      <c r="N65" s="45">
        <v>0.11585139185603399</v>
      </c>
      <c r="O65" s="45">
        <v>0</v>
      </c>
      <c r="P65" s="45">
        <v>3.5057105817596357E-3</v>
      </c>
      <c r="Q65" s="45">
        <v>0</v>
      </c>
      <c r="R65" s="45">
        <v>1.1169622123490512</v>
      </c>
      <c r="S65" s="45">
        <v>1.5048227319195036</v>
      </c>
    </row>
    <row r="66" spans="1:19">
      <c r="A66" s="88" t="s">
        <v>284</v>
      </c>
      <c r="B66" s="89" t="s">
        <v>106</v>
      </c>
      <c r="C66" s="45">
        <v>0</v>
      </c>
      <c r="D66" s="45">
        <v>0</v>
      </c>
      <c r="E66" s="45">
        <v>0</v>
      </c>
      <c r="F66" s="45">
        <v>0</v>
      </c>
      <c r="G66" s="45">
        <v>0</v>
      </c>
      <c r="H66" s="45">
        <v>0</v>
      </c>
      <c r="I66" s="45">
        <v>8.1338823344308531E-3</v>
      </c>
      <c r="J66" s="45">
        <v>0</v>
      </c>
      <c r="K66" s="45">
        <v>0</v>
      </c>
      <c r="L66" s="45">
        <v>0</v>
      </c>
      <c r="M66" s="45">
        <v>8.8768459709723579E-2</v>
      </c>
      <c r="N66" s="45">
        <v>9.754504136179154E-2</v>
      </c>
      <c r="O66" s="45">
        <v>0</v>
      </c>
      <c r="P66" s="45">
        <v>0</v>
      </c>
      <c r="Q66" s="45">
        <v>4.4237170954433344E-4</v>
      </c>
      <c r="R66" s="45">
        <v>0.13940168048475954</v>
      </c>
      <c r="S66" s="45">
        <v>0.33429143560024954</v>
      </c>
    </row>
    <row r="67" spans="1:19">
      <c r="A67" s="88" t="s">
        <v>284</v>
      </c>
      <c r="B67" s="89" t="s">
        <v>107</v>
      </c>
      <c r="C67" s="45">
        <v>0</v>
      </c>
      <c r="D67" s="45">
        <v>0.10663493855734707</v>
      </c>
      <c r="E67" s="45">
        <v>0</v>
      </c>
      <c r="F67" s="45">
        <v>6.0205130847470816</v>
      </c>
      <c r="G67" s="45">
        <v>0.1391326972121476</v>
      </c>
      <c r="H67" s="45">
        <v>1.7465013599486241</v>
      </c>
      <c r="I67" s="45">
        <v>0</v>
      </c>
      <c r="J67" s="45">
        <v>0</v>
      </c>
      <c r="K67" s="45">
        <v>0</v>
      </c>
      <c r="L67" s="45">
        <v>0.26465253630324326</v>
      </c>
      <c r="M67" s="45">
        <v>2.8129119084386645E-2</v>
      </c>
      <c r="N67" s="45">
        <v>0.19718524185775443</v>
      </c>
      <c r="O67" s="45">
        <v>0</v>
      </c>
      <c r="P67" s="45">
        <v>2.0377422545278523E-3</v>
      </c>
      <c r="Q67" s="45">
        <v>0</v>
      </c>
      <c r="R67" s="45">
        <v>0.53331049318969548</v>
      </c>
      <c r="S67" s="45">
        <v>9.0380972131548134</v>
      </c>
    </row>
    <row r="68" spans="1:19">
      <c r="A68" s="88" t="s">
        <v>284</v>
      </c>
      <c r="B68" s="89" t="s">
        <v>108</v>
      </c>
      <c r="C68" s="45">
        <v>0</v>
      </c>
      <c r="D68" s="45">
        <v>0</v>
      </c>
      <c r="E68" s="45">
        <v>0</v>
      </c>
      <c r="F68" s="45">
        <v>0</v>
      </c>
      <c r="G68" s="45">
        <v>0.48838735604401684</v>
      </c>
      <c r="H68" s="45">
        <v>0.18021487445109585</v>
      </c>
      <c r="I68" s="45">
        <v>0</v>
      </c>
      <c r="J68" s="45">
        <v>0</v>
      </c>
      <c r="K68" s="45">
        <v>0</v>
      </c>
      <c r="L68" s="45">
        <v>0.11658798737625853</v>
      </c>
      <c r="M68" s="45">
        <v>2.2100912617174062E-2</v>
      </c>
      <c r="N68" s="45">
        <v>0.17620391957063841</v>
      </c>
      <c r="O68" s="45">
        <v>0</v>
      </c>
      <c r="P68" s="45">
        <v>4.2047466191362792E-3</v>
      </c>
      <c r="Q68" s="45">
        <v>7.3767054327304495E-3</v>
      </c>
      <c r="R68" s="45">
        <v>2.1320475058626656</v>
      </c>
      <c r="S68" s="45">
        <v>3.1271240079737197</v>
      </c>
    </row>
    <row r="69" spans="1:19">
      <c r="A69" s="88" t="s">
        <v>284</v>
      </c>
      <c r="B69" s="89" t="s">
        <v>109</v>
      </c>
      <c r="C69" s="45">
        <v>1.3499866244560049E-2</v>
      </c>
      <c r="D69" s="45">
        <v>0.24967802052961252</v>
      </c>
      <c r="E69" s="45">
        <v>0</v>
      </c>
      <c r="F69" s="45">
        <v>0</v>
      </c>
      <c r="G69" s="45">
        <v>0</v>
      </c>
      <c r="H69" s="45">
        <v>0</v>
      </c>
      <c r="I69" s="45">
        <v>0</v>
      </c>
      <c r="J69" s="45">
        <v>0</v>
      </c>
      <c r="K69" s="45">
        <v>7.7447059110145205E-4</v>
      </c>
      <c r="L69" s="45">
        <v>0.11314488959400726</v>
      </c>
      <c r="M69" s="45">
        <v>0.18981884681600958</v>
      </c>
      <c r="N69" s="45">
        <v>0.12466455542026322</v>
      </c>
      <c r="O69" s="45">
        <v>0.13455985243252055</v>
      </c>
      <c r="P69" s="45">
        <v>0</v>
      </c>
      <c r="Q69" s="45">
        <v>0</v>
      </c>
      <c r="R69" s="45">
        <v>2.1597667161974528</v>
      </c>
      <c r="S69" s="45">
        <v>2.9859072178255275</v>
      </c>
    </row>
    <row r="70" spans="1:19">
      <c r="A70" s="88" t="s">
        <v>284</v>
      </c>
      <c r="B70" s="89" t="s">
        <v>110</v>
      </c>
      <c r="C70" s="45">
        <v>0</v>
      </c>
      <c r="D70" s="45">
        <v>0</v>
      </c>
      <c r="E70" s="45">
        <v>0</v>
      </c>
      <c r="F70" s="45">
        <v>0</v>
      </c>
      <c r="G70" s="45">
        <v>0</v>
      </c>
      <c r="H70" s="45">
        <v>0</v>
      </c>
      <c r="I70" s="45">
        <v>0</v>
      </c>
      <c r="J70" s="45">
        <v>0</v>
      </c>
      <c r="K70" s="45">
        <v>9.8900142382276294E-3</v>
      </c>
      <c r="L70" s="45">
        <v>0</v>
      </c>
      <c r="M70" s="45">
        <v>0.13609007811554918</v>
      </c>
      <c r="N70" s="45">
        <v>1.8658437101661818E-2</v>
      </c>
      <c r="O70" s="45">
        <v>0</v>
      </c>
      <c r="P70" s="45">
        <v>3.2170034966010036E-2</v>
      </c>
      <c r="Q70" s="45">
        <v>0</v>
      </c>
      <c r="R70" s="45">
        <v>1.2968991751432171</v>
      </c>
      <c r="S70" s="45">
        <v>1.4937077395646696</v>
      </c>
    </row>
    <row r="71" spans="1:19">
      <c r="A71" s="88" t="s">
        <v>284</v>
      </c>
      <c r="B71" s="89" t="s">
        <v>111</v>
      </c>
      <c r="C71" s="45">
        <v>0</v>
      </c>
      <c r="D71" s="45">
        <v>0.18817140512036912</v>
      </c>
      <c r="E71" s="45">
        <v>0</v>
      </c>
      <c r="F71" s="45">
        <v>0</v>
      </c>
      <c r="G71" s="45">
        <v>0</v>
      </c>
      <c r="H71" s="45">
        <v>0</v>
      </c>
      <c r="I71" s="45">
        <v>0</v>
      </c>
      <c r="J71" s="45">
        <v>0</v>
      </c>
      <c r="K71" s="45">
        <v>0</v>
      </c>
      <c r="L71" s="45">
        <v>0</v>
      </c>
      <c r="M71" s="45">
        <v>0.1773487702821801</v>
      </c>
      <c r="N71" s="45">
        <v>5.8518481842814829E-2</v>
      </c>
      <c r="O71" s="45">
        <v>0</v>
      </c>
      <c r="P71" s="45">
        <v>0</v>
      </c>
      <c r="Q71" s="45">
        <v>0</v>
      </c>
      <c r="R71" s="45">
        <v>0.1948553338270429</v>
      </c>
      <c r="S71" s="45">
        <v>0.61889399107238319</v>
      </c>
    </row>
    <row r="72" spans="1:19">
      <c r="A72" s="88" t="s">
        <v>284</v>
      </c>
      <c r="B72" s="89" t="s">
        <v>112</v>
      </c>
      <c r="C72" s="45">
        <v>8.1845497013111251E-2</v>
      </c>
      <c r="D72" s="45">
        <v>0.19314805643754696</v>
      </c>
      <c r="E72" s="45">
        <v>0</v>
      </c>
      <c r="F72" s="45">
        <v>0</v>
      </c>
      <c r="G72" s="45">
        <v>0</v>
      </c>
      <c r="H72" s="45">
        <v>1.2611746273301634</v>
      </c>
      <c r="I72" s="45">
        <v>0</v>
      </c>
      <c r="J72" s="45">
        <v>1.3167602853833352E-3</v>
      </c>
      <c r="K72" s="45">
        <v>0</v>
      </c>
      <c r="L72" s="45">
        <v>0</v>
      </c>
      <c r="M72" s="45">
        <v>0.19129244421273284</v>
      </c>
      <c r="N72" s="45">
        <v>0.2044664025393006</v>
      </c>
      <c r="O72" s="45">
        <v>0</v>
      </c>
      <c r="P72" s="45">
        <v>2.8366342123644833E-2</v>
      </c>
      <c r="Q72" s="45">
        <v>3.0943199814880348E-3</v>
      </c>
      <c r="R72" s="45">
        <v>1.969447942071767</v>
      </c>
      <c r="S72" s="45">
        <v>3.9341523919951555</v>
      </c>
    </row>
    <row r="73" spans="1:19">
      <c r="A73" s="88" t="s">
        <v>284</v>
      </c>
      <c r="B73" s="89" t="s">
        <v>113</v>
      </c>
      <c r="C73" s="45">
        <v>0</v>
      </c>
      <c r="D73" s="45">
        <v>0</v>
      </c>
      <c r="E73" s="45">
        <v>0</v>
      </c>
      <c r="F73" s="45">
        <v>0</v>
      </c>
      <c r="G73" s="45">
        <v>0</v>
      </c>
      <c r="H73" s="45">
        <v>0</v>
      </c>
      <c r="I73" s="45">
        <v>0</v>
      </c>
      <c r="J73" s="45">
        <v>0</v>
      </c>
      <c r="K73" s="45">
        <v>0</v>
      </c>
      <c r="L73" s="45">
        <v>0.10356821326540433</v>
      </c>
      <c r="M73" s="45">
        <v>1.2218415104205294E-2</v>
      </c>
      <c r="N73" s="45">
        <v>0.23369336657095596</v>
      </c>
      <c r="O73" s="45">
        <v>0</v>
      </c>
      <c r="P73" s="45">
        <v>6.2161867006150506E-3</v>
      </c>
      <c r="Q73" s="45">
        <v>3.7450912102140327E-4</v>
      </c>
      <c r="R73" s="45">
        <v>2.9298560151159876</v>
      </c>
      <c r="S73" s="45">
        <v>3.2859267058781825</v>
      </c>
    </row>
    <row r="74" spans="1:19">
      <c r="A74" s="88" t="s">
        <v>284</v>
      </c>
      <c r="B74" s="89" t="s">
        <v>114</v>
      </c>
      <c r="C74" s="45">
        <v>0</v>
      </c>
      <c r="D74" s="45">
        <v>0</v>
      </c>
      <c r="E74" s="45">
        <v>0</v>
      </c>
      <c r="F74" s="45">
        <v>0</v>
      </c>
      <c r="G74" s="45">
        <v>1.6903732233678035</v>
      </c>
      <c r="H74" s="45">
        <v>1.4775328014619689</v>
      </c>
      <c r="I74" s="45">
        <v>0</v>
      </c>
      <c r="J74" s="45">
        <v>0</v>
      </c>
      <c r="K74" s="45">
        <v>0</v>
      </c>
      <c r="L74" s="45">
        <v>0</v>
      </c>
      <c r="M74" s="45">
        <v>0.46156717552610171</v>
      </c>
      <c r="N74" s="45">
        <v>0.13980788185718973</v>
      </c>
      <c r="O74" s="45">
        <v>0</v>
      </c>
      <c r="P74" s="45">
        <v>1.6281613418374918E-3</v>
      </c>
      <c r="Q74" s="45">
        <v>9.6406028448329864E-3</v>
      </c>
      <c r="R74" s="45">
        <v>0.13538485996305383</v>
      </c>
      <c r="S74" s="45">
        <v>3.9159347063628047</v>
      </c>
    </row>
    <row r="75" spans="1:19">
      <c r="A75" s="88" t="s">
        <v>284</v>
      </c>
      <c r="B75" s="89" t="s">
        <v>115</v>
      </c>
      <c r="C75" s="45">
        <v>0</v>
      </c>
      <c r="D75" s="45">
        <v>0.74201616100792722</v>
      </c>
      <c r="E75" s="45">
        <v>0</v>
      </c>
      <c r="F75" s="45">
        <v>0.5049667417435213</v>
      </c>
      <c r="G75" s="45">
        <v>0</v>
      </c>
      <c r="H75" s="45">
        <v>0</v>
      </c>
      <c r="I75" s="45">
        <v>0</v>
      </c>
      <c r="J75" s="45">
        <v>0</v>
      </c>
      <c r="K75" s="45">
        <v>0</v>
      </c>
      <c r="L75" s="45">
        <v>0.11001211434729719</v>
      </c>
      <c r="M75" s="45">
        <v>0.25882242755742935</v>
      </c>
      <c r="N75" s="45">
        <v>4.8975946861257835E-2</v>
      </c>
      <c r="O75" s="45">
        <v>0</v>
      </c>
      <c r="P75" s="45">
        <v>6.9583096951017498E-3</v>
      </c>
      <c r="Q75" s="45">
        <v>3.1132858200966368E-3</v>
      </c>
      <c r="R75" s="45">
        <v>0.15931843310416127</v>
      </c>
      <c r="S75" s="45">
        <v>1.8341834201367817</v>
      </c>
    </row>
    <row r="76" spans="1:19">
      <c r="A76" s="88" t="s">
        <v>284</v>
      </c>
      <c r="B76" s="69" t="s">
        <v>116</v>
      </c>
      <c r="C76" s="45">
        <v>0</v>
      </c>
      <c r="D76" s="45">
        <v>0.1121965733680339</v>
      </c>
      <c r="E76" s="45">
        <v>0</v>
      </c>
      <c r="F76" s="45">
        <v>0</v>
      </c>
      <c r="G76" s="45">
        <v>0</v>
      </c>
      <c r="H76" s="45">
        <v>0</v>
      </c>
      <c r="I76" s="45">
        <v>9.3158573957592028E-2</v>
      </c>
      <c r="J76" s="45">
        <v>0</v>
      </c>
      <c r="K76" s="45">
        <v>0</v>
      </c>
      <c r="L76" s="45">
        <v>0</v>
      </c>
      <c r="M76" s="45">
        <v>0.41843833349091142</v>
      </c>
      <c r="N76" s="45">
        <v>0.1099124564625944</v>
      </c>
      <c r="O76" s="45">
        <v>0</v>
      </c>
      <c r="P76" s="45">
        <v>2.5043897982612695E-2</v>
      </c>
      <c r="Q76" s="45">
        <v>3.4145730800730356E-4</v>
      </c>
      <c r="R76" s="45">
        <v>2.6803583062060738</v>
      </c>
      <c r="S76" s="45">
        <v>3.4394495987758233</v>
      </c>
    </row>
    <row r="77" spans="1:19">
      <c r="A77" s="88" t="s">
        <v>284</v>
      </c>
      <c r="B77" s="69" t="s">
        <v>117</v>
      </c>
      <c r="C77" s="45">
        <v>0</v>
      </c>
      <c r="D77" s="45">
        <v>0.29646963381830149</v>
      </c>
      <c r="E77" s="45">
        <v>0</v>
      </c>
      <c r="F77" s="45">
        <v>0.64991389060503124</v>
      </c>
      <c r="G77" s="45">
        <v>0</v>
      </c>
      <c r="H77" s="45">
        <v>0</v>
      </c>
      <c r="I77" s="45">
        <v>0</v>
      </c>
      <c r="J77" s="45">
        <v>0</v>
      </c>
      <c r="K77" s="45">
        <v>0</v>
      </c>
      <c r="L77" s="45">
        <v>0</v>
      </c>
      <c r="M77" s="45">
        <v>0.15182031275632824</v>
      </c>
      <c r="N77" s="45">
        <v>3.4434962186713491E-2</v>
      </c>
      <c r="O77" s="45">
        <v>0</v>
      </c>
      <c r="P77" s="45">
        <v>0</v>
      </c>
      <c r="Q77" s="45">
        <v>2.2750366949504386E-3</v>
      </c>
      <c r="R77" s="45">
        <v>9.5881245300731166E-2</v>
      </c>
      <c r="S77" s="45">
        <v>1.2307950813620607</v>
      </c>
    </row>
    <row r="78" spans="1:19">
      <c r="A78" s="88" t="s">
        <v>284</v>
      </c>
      <c r="B78" s="69" t="s">
        <v>118</v>
      </c>
      <c r="C78" s="45">
        <v>5.0185214451329202E-2</v>
      </c>
      <c r="D78" s="45">
        <v>0</v>
      </c>
      <c r="E78" s="45">
        <v>0</v>
      </c>
      <c r="F78" s="45">
        <v>0</v>
      </c>
      <c r="G78" s="45">
        <v>0</v>
      </c>
      <c r="H78" s="45">
        <v>0</v>
      </c>
      <c r="I78" s="45">
        <v>0</v>
      </c>
      <c r="J78" s="45">
        <v>0</v>
      </c>
      <c r="K78" s="45">
        <v>0</v>
      </c>
      <c r="L78" s="45">
        <v>0</v>
      </c>
      <c r="M78" s="45">
        <v>0.17988811462625831</v>
      </c>
      <c r="N78" s="45">
        <v>0.12783106668514321</v>
      </c>
      <c r="O78" s="45">
        <v>0</v>
      </c>
      <c r="P78" s="45">
        <v>1.1146276327500593E-2</v>
      </c>
      <c r="Q78" s="45">
        <v>0</v>
      </c>
      <c r="R78" s="45">
        <v>2.0240178156510069</v>
      </c>
      <c r="S78" s="45">
        <v>2.393068487741246</v>
      </c>
    </row>
    <row r="79" spans="1:19">
      <c r="A79" s="88" t="s">
        <v>284</v>
      </c>
      <c r="B79" s="69" t="s">
        <v>119</v>
      </c>
      <c r="C79" s="45">
        <v>0</v>
      </c>
      <c r="D79" s="45">
        <v>0</v>
      </c>
      <c r="E79" s="45">
        <v>0</v>
      </c>
      <c r="F79" s="45">
        <v>0</v>
      </c>
      <c r="G79" s="45">
        <v>0</v>
      </c>
      <c r="H79" s="45">
        <v>0</v>
      </c>
      <c r="I79" s="45">
        <v>0</v>
      </c>
      <c r="J79" s="45">
        <v>0</v>
      </c>
      <c r="K79" s="45">
        <v>0</v>
      </c>
      <c r="L79" s="45">
        <v>0</v>
      </c>
      <c r="M79" s="45">
        <v>6.0775905798169383E-3</v>
      </c>
      <c r="N79" s="45">
        <v>4.9618682154836335E-2</v>
      </c>
      <c r="O79" s="45">
        <v>0</v>
      </c>
      <c r="P79" s="45">
        <v>0</v>
      </c>
      <c r="Q79" s="45">
        <v>5.3049324549378912E-3</v>
      </c>
      <c r="R79" s="45">
        <v>0.70679563151176694</v>
      </c>
      <c r="S79" s="45">
        <v>0.76779683670135057</v>
      </c>
    </row>
    <row r="80" spans="1:19">
      <c r="A80" s="88" t="s">
        <v>284</v>
      </c>
      <c r="B80" s="69" t="s">
        <v>120</v>
      </c>
      <c r="C80" s="45">
        <v>5.0741229621825035E-2</v>
      </c>
      <c r="D80" s="45">
        <v>0</v>
      </c>
      <c r="E80" s="45">
        <v>0</v>
      </c>
      <c r="F80" s="45">
        <v>0</v>
      </c>
      <c r="G80" s="45">
        <v>0</v>
      </c>
      <c r="H80" s="45">
        <v>0</v>
      </c>
      <c r="I80" s="45">
        <v>6.8238454294246853E-2</v>
      </c>
      <c r="J80" s="45">
        <v>6.5377546003136163E-3</v>
      </c>
      <c r="K80" s="45">
        <v>0</v>
      </c>
      <c r="L80" s="45">
        <v>4.8855419295806168E-2</v>
      </c>
      <c r="M80" s="45">
        <v>0.10860757836384094</v>
      </c>
      <c r="N80" s="45">
        <v>0.23098315376278133</v>
      </c>
      <c r="O80" s="45">
        <v>0.13846990921633029</v>
      </c>
      <c r="P80" s="45">
        <v>6.1635928227397052E-3</v>
      </c>
      <c r="Q80" s="45">
        <v>2.0127065460337767E-3</v>
      </c>
      <c r="R80" s="45">
        <v>1.7476713464957925</v>
      </c>
      <c r="S80" s="45">
        <v>2.4082811450196999</v>
      </c>
    </row>
    <row r="81" spans="1:19">
      <c r="A81" s="88" t="s">
        <v>284</v>
      </c>
      <c r="B81" s="69" t="s">
        <v>121</v>
      </c>
      <c r="C81" s="45">
        <v>5.0039743715670493E-2</v>
      </c>
      <c r="D81" s="45">
        <v>0</v>
      </c>
      <c r="E81" s="45">
        <v>0</v>
      </c>
      <c r="F81" s="45">
        <v>0</v>
      </c>
      <c r="G81" s="45">
        <v>0</v>
      </c>
      <c r="H81" s="45">
        <v>0</v>
      </c>
      <c r="I81" s="45">
        <v>0</v>
      </c>
      <c r="J81" s="45">
        <v>0</v>
      </c>
      <c r="K81" s="45">
        <v>0</v>
      </c>
      <c r="L81" s="45">
        <v>7.4667488636841695E-2</v>
      </c>
      <c r="M81" s="45">
        <v>9.3234110737685505E-3</v>
      </c>
      <c r="N81" s="45">
        <v>1.7718526257340272E-2</v>
      </c>
      <c r="O81" s="45">
        <v>8.5266024409068053E-2</v>
      </c>
      <c r="P81" s="45">
        <v>3.8019303931309256E-3</v>
      </c>
      <c r="Q81" s="45">
        <v>2.6976166290829107E-4</v>
      </c>
      <c r="R81" s="45">
        <v>0.80230604052823651</v>
      </c>
      <c r="S81" s="45">
        <v>1.0433929266769724</v>
      </c>
    </row>
    <row r="82" spans="1:19">
      <c r="A82" s="88" t="s">
        <v>284</v>
      </c>
      <c r="B82" s="69" t="s">
        <v>122</v>
      </c>
      <c r="C82" s="45">
        <v>0</v>
      </c>
      <c r="D82" s="45">
        <v>0</v>
      </c>
      <c r="E82" s="45">
        <v>0</v>
      </c>
      <c r="F82" s="45">
        <v>0</v>
      </c>
      <c r="G82" s="45">
        <v>0</v>
      </c>
      <c r="H82" s="45">
        <v>0</v>
      </c>
      <c r="I82" s="45">
        <v>0</v>
      </c>
      <c r="J82" s="45">
        <v>0</v>
      </c>
      <c r="K82" s="45">
        <v>0</v>
      </c>
      <c r="L82" s="45">
        <v>0</v>
      </c>
      <c r="M82" s="45">
        <v>2.3208905354619613E-2</v>
      </c>
      <c r="N82" s="45">
        <v>6.8465639991819316E-2</v>
      </c>
      <c r="O82" s="45">
        <v>0</v>
      </c>
      <c r="P82" s="45">
        <v>0</v>
      </c>
      <c r="Q82" s="45">
        <v>1.3178760633881778E-2</v>
      </c>
      <c r="R82" s="45">
        <v>0.82292181452251612</v>
      </c>
      <c r="S82" s="45">
        <v>0.92777512050284372</v>
      </c>
    </row>
    <row r="83" spans="1:19">
      <c r="A83" s="88" t="s">
        <v>284</v>
      </c>
      <c r="B83" s="69" t="s">
        <v>123</v>
      </c>
      <c r="C83" s="45">
        <v>0</v>
      </c>
      <c r="D83" s="45">
        <v>0.18317396556229593</v>
      </c>
      <c r="E83" s="45">
        <v>0</v>
      </c>
      <c r="F83" s="45">
        <v>0</v>
      </c>
      <c r="G83" s="45">
        <v>0</v>
      </c>
      <c r="H83" s="45">
        <v>0</v>
      </c>
      <c r="I83" s="45">
        <v>0</v>
      </c>
      <c r="J83" s="45">
        <v>0</v>
      </c>
      <c r="K83" s="45">
        <v>0</v>
      </c>
      <c r="L83" s="45">
        <v>0</v>
      </c>
      <c r="M83" s="45">
        <v>2.4527028587270738E-2</v>
      </c>
      <c r="N83" s="45">
        <v>0.11775095916520772</v>
      </c>
      <c r="O83" s="45">
        <v>0</v>
      </c>
      <c r="P83" s="45">
        <v>3.2471842168554366E-3</v>
      </c>
      <c r="Q83" s="45">
        <v>5.1946411127916647E-3</v>
      </c>
      <c r="R83" s="45">
        <v>0.45963797394603034</v>
      </c>
      <c r="S83" s="45">
        <v>0.79353175259043951</v>
      </c>
    </row>
    <row r="84" spans="1:19">
      <c r="A84" s="88" t="s">
        <v>284</v>
      </c>
      <c r="B84" s="69" t="s">
        <v>124</v>
      </c>
      <c r="C84" s="45">
        <v>0</v>
      </c>
      <c r="D84" s="45">
        <v>0</v>
      </c>
      <c r="E84" s="45">
        <v>0</v>
      </c>
      <c r="F84" s="45">
        <v>0</v>
      </c>
      <c r="G84" s="45">
        <v>0</v>
      </c>
      <c r="H84" s="45">
        <v>0</v>
      </c>
      <c r="I84" s="45">
        <v>0</v>
      </c>
      <c r="J84" s="45">
        <v>0</v>
      </c>
      <c r="K84" s="45">
        <v>0</v>
      </c>
      <c r="L84" s="45">
        <v>0</v>
      </c>
      <c r="M84" s="45">
        <v>5.9473674946435295E-2</v>
      </c>
      <c r="N84" s="45">
        <v>9.1117765235334325E-2</v>
      </c>
      <c r="O84" s="45">
        <v>0</v>
      </c>
      <c r="P84" s="45">
        <v>0</v>
      </c>
      <c r="Q84" s="45">
        <v>0</v>
      </c>
      <c r="R84" s="45">
        <v>8.5616290801780792E-2</v>
      </c>
      <c r="S84" s="45">
        <v>0.2362077309835513</v>
      </c>
    </row>
    <row r="85" spans="1:19">
      <c r="A85" s="88" t="s">
        <v>284</v>
      </c>
      <c r="B85" s="69" t="s">
        <v>125</v>
      </c>
      <c r="C85" s="45">
        <v>0</v>
      </c>
      <c r="D85" s="45">
        <v>0</v>
      </c>
      <c r="E85" s="45">
        <v>0</v>
      </c>
      <c r="F85" s="45">
        <v>0</v>
      </c>
      <c r="G85" s="45">
        <v>0</v>
      </c>
      <c r="H85" s="45">
        <v>0</v>
      </c>
      <c r="I85" s="45">
        <v>0</v>
      </c>
      <c r="J85" s="45">
        <v>0</v>
      </c>
      <c r="K85" s="45">
        <v>0</v>
      </c>
      <c r="L85" s="45">
        <v>0</v>
      </c>
      <c r="M85" s="45">
        <v>5.5338635340785203E-2</v>
      </c>
      <c r="N85" s="45">
        <v>3.2998526092062441E-2</v>
      </c>
      <c r="O85" s="45">
        <v>2.7949961231237275E-3</v>
      </c>
      <c r="P85" s="45">
        <v>1.1927836817859916E-3</v>
      </c>
      <c r="Q85" s="45">
        <v>3.0170945746865602E-3</v>
      </c>
      <c r="R85" s="45">
        <v>0.7270586094817304</v>
      </c>
      <c r="S85" s="45">
        <v>0.82240064529418078</v>
      </c>
    </row>
    <row r="86" spans="1:19">
      <c r="A86" s="88" t="s">
        <v>284</v>
      </c>
      <c r="B86" s="69" t="s">
        <v>126</v>
      </c>
      <c r="C86" s="45">
        <v>0</v>
      </c>
      <c r="D86" s="45">
        <v>0</v>
      </c>
      <c r="E86" s="45">
        <v>0</v>
      </c>
      <c r="F86" s="45">
        <v>0</v>
      </c>
      <c r="G86" s="45">
        <v>0</v>
      </c>
      <c r="H86" s="45">
        <v>0</v>
      </c>
      <c r="I86" s="45">
        <v>3.8295415940347244E-2</v>
      </c>
      <c r="J86" s="45">
        <v>0</v>
      </c>
      <c r="K86" s="45">
        <v>0</v>
      </c>
      <c r="L86" s="45">
        <v>0</v>
      </c>
      <c r="M86" s="45">
        <v>2.8166353834970792E-2</v>
      </c>
      <c r="N86" s="45">
        <v>9.2465828899029212E-2</v>
      </c>
      <c r="O86" s="45">
        <v>0</v>
      </c>
      <c r="P86" s="45">
        <v>6.312347362709525E-3</v>
      </c>
      <c r="Q86" s="45">
        <v>0</v>
      </c>
      <c r="R86" s="45">
        <v>1.4016116702980668</v>
      </c>
      <c r="S86" s="45">
        <v>1.5668516163351285</v>
      </c>
    </row>
    <row r="87" spans="1:19">
      <c r="A87" s="88" t="s">
        <v>284</v>
      </c>
      <c r="B87" s="69" t="s">
        <v>127</v>
      </c>
      <c r="C87" s="45">
        <v>0</v>
      </c>
      <c r="D87" s="45">
        <v>0</v>
      </c>
      <c r="E87" s="45">
        <v>0</v>
      </c>
      <c r="F87" s="45">
        <v>0</v>
      </c>
      <c r="G87" s="45">
        <v>0</v>
      </c>
      <c r="H87" s="45">
        <v>0</v>
      </c>
      <c r="I87" s="45">
        <v>0</v>
      </c>
      <c r="J87" s="45">
        <v>0</v>
      </c>
      <c r="K87" s="45">
        <v>0</v>
      </c>
      <c r="L87" s="45">
        <v>3.2857472951305589E-2</v>
      </c>
      <c r="M87" s="45">
        <v>0.12286802972304978</v>
      </c>
      <c r="N87" s="45">
        <v>3.8935634157292398E-2</v>
      </c>
      <c r="O87" s="45">
        <v>0</v>
      </c>
      <c r="P87" s="45">
        <v>0</v>
      </c>
      <c r="Q87" s="45">
        <v>4.3394095592954735E-3</v>
      </c>
      <c r="R87" s="45">
        <v>2.0325605857109963E-2</v>
      </c>
      <c r="S87" s="45">
        <v>0.21932615224804408</v>
      </c>
    </row>
    <row r="88" spans="1:19">
      <c r="A88" s="88" t="s">
        <v>284</v>
      </c>
      <c r="B88" s="69" t="s">
        <v>128</v>
      </c>
      <c r="C88" s="45">
        <v>5.0352811263496944E-2</v>
      </c>
      <c r="D88" s="45">
        <v>5.504824121111529E-2</v>
      </c>
      <c r="E88" s="45">
        <v>0</v>
      </c>
      <c r="F88" s="45">
        <v>0</v>
      </c>
      <c r="G88" s="45">
        <v>0</v>
      </c>
      <c r="H88" s="45">
        <v>0</v>
      </c>
      <c r="I88" s="45">
        <v>3.5070952317702631E-2</v>
      </c>
      <c r="J88" s="45">
        <v>0</v>
      </c>
      <c r="K88" s="45">
        <v>1.6197312137185567E-2</v>
      </c>
      <c r="L88" s="45">
        <v>0</v>
      </c>
      <c r="M88" s="45">
        <v>1.1730435251350091E-2</v>
      </c>
      <c r="N88" s="45">
        <v>2.6897845100035234E-2</v>
      </c>
      <c r="O88" s="45">
        <v>0</v>
      </c>
      <c r="P88" s="45">
        <v>5.5098312419376572E-3</v>
      </c>
      <c r="Q88" s="45">
        <v>8.940445617383469E-3</v>
      </c>
      <c r="R88" s="45">
        <v>0.47423571477814619</v>
      </c>
      <c r="S88" s="45">
        <v>0.68398358891835187</v>
      </c>
    </row>
    <row r="89" spans="1:19">
      <c r="A89" s="88" t="s">
        <v>284</v>
      </c>
      <c r="B89" s="69" t="s">
        <v>129</v>
      </c>
      <c r="C89" s="45">
        <v>0</v>
      </c>
      <c r="D89" s="45">
        <v>0</v>
      </c>
      <c r="E89" s="45">
        <v>0</v>
      </c>
      <c r="F89" s="45">
        <v>0</v>
      </c>
      <c r="G89" s="45">
        <v>0</v>
      </c>
      <c r="H89" s="45">
        <v>0</v>
      </c>
      <c r="I89" s="45">
        <v>0</v>
      </c>
      <c r="J89" s="45">
        <v>0</v>
      </c>
      <c r="K89" s="45">
        <v>0</v>
      </c>
      <c r="L89" s="45">
        <v>0</v>
      </c>
      <c r="M89" s="45">
        <v>5.0411113474759794E-3</v>
      </c>
      <c r="N89" s="45">
        <v>5.1844980643418026E-2</v>
      </c>
      <c r="O89" s="45">
        <v>0</v>
      </c>
      <c r="P89" s="45">
        <v>0</v>
      </c>
      <c r="Q89" s="45">
        <v>4.0746826146456361E-3</v>
      </c>
      <c r="R89" s="45">
        <v>0.46160710209773015</v>
      </c>
      <c r="S89" s="45">
        <v>0.52256787670327753</v>
      </c>
    </row>
    <row r="90" spans="1:19">
      <c r="A90" s="88" t="s">
        <v>284</v>
      </c>
      <c r="B90" s="69" t="s">
        <v>130</v>
      </c>
      <c r="C90" s="45">
        <v>0</v>
      </c>
      <c r="D90" s="45">
        <v>0</v>
      </c>
      <c r="E90" s="45">
        <v>0</v>
      </c>
      <c r="F90" s="45">
        <v>0</v>
      </c>
      <c r="G90" s="45">
        <v>0</v>
      </c>
      <c r="H90" s="45">
        <v>7.9537602118520567E-2</v>
      </c>
      <c r="I90" s="45">
        <v>5.0644236543963106E-2</v>
      </c>
      <c r="J90" s="45">
        <v>0</v>
      </c>
      <c r="K90" s="45">
        <v>0</v>
      </c>
      <c r="L90" s="45">
        <v>0</v>
      </c>
      <c r="M90" s="45">
        <v>0.12055385468733792</v>
      </c>
      <c r="N90" s="45">
        <v>9.681123841862771E-2</v>
      </c>
      <c r="O90" s="45">
        <v>0</v>
      </c>
      <c r="P90" s="45">
        <v>0</v>
      </c>
      <c r="Q90" s="45">
        <v>0</v>
      </c>
      <c r="R90" s="45">
        <v>0.43308179931355539</v>
      </c>
      <c r="S90" s="45">
        <v>0.78062873108200392</v>
      </c>
    </row>
    <row r="91" spans="1:19">
      <c r="A91" s="88" t="s">
        <v>284</v>
      </c>
      <c r="B91" s="69" t="s">
        <v>131</v>
      </c>
      <c r="C91" s="45">
        <v>7.171393728504194E-2</v>
      </c>
      <c r="D91" s="45">
        <v>0</v>
      </c>
      <c r="E91" s="45">
        <v>0</v>
      </c>
      <c r="F91" s="45">
        <v>0</v>
      </c>
      <c r="G91" s="45">
        <v>0</v>
      </c>
      <c r="H91" s="45">
        <v>0</v>
      </c>
      <c r="I91" s="45">
        <v>6.1089095011784E-2</v>
      </c>
      <c r="J91" s="45">
        <v>0</v>
      </c>
      <c r="K91" s="45">
        <v>0</v>
      </c>
      <c r="L91" s="45">
        <v>0</v>
      </c>
      <c r="M91" s="45">
        <v>8.4997064222092078E-3</v>
      </c>
      <c r="N91" s="45">
        <v>0.20899959354747022</v>
      </c>
      <c r="O91" s="45">
        <v>0</v>
      </c>
      <c r="P91" s="45">
        <v>2.1544196516875891E-2</v>
      </c>
      <c r="Q91" s="45">
        <v>1.95338810807133E-4</v>
      </c>
      <c r="R91" s="45">
        <v>0.27771480522035574</v>
      </c>
      <c r="S91" s="45">
        <v>0.6497566728145614</v>
      </c>
    </row>
    <row r="92" spans="1:19">
      <c r="A92" s="88" t="s">
        <v>284</v>
      </c>
      <c r="B92" s="69" t="s">
        <v>132</v>
      </c>
      <c r="C92" s="45">
        <v>0</v>
      </c>
      <c r="D92" s="45">
        <v>0</v>
      </c>
      <c r="E92" s="45">
        <v>0</v>
      </c>
      <c r="F92" s="45">
        <v>1.9979002636764065</v>
      </c>
      <c r="G92" s="45">
        <v>0</v>
      </c>
      <c r="H92" s="45">
        <v>0</v>
      </c>
      <c r="I92" s="45">
        <v>0</v>
      </c>
      <c r="J92" s="45">
        <v>0</v>
      </c>
      <c r="K92" s="45">
        <v>0</v>
      </c>
      <c r="L92" s="45">
        <v>0.12577579553671026</v>
      </c>
      <c r="M92" s="45">
        <v>5.474051418016046E-3</v>
      </c>
      <c r="N92" s="45">
        <v>0</v>
      </c>
      <c r="O92" s="45">
        <v>8.4831460115386115E-2</v>
      </c>
      <c r="P92" s="45">
        <v>0</v>
      </c>
      <c r="Q92" s="45">
        <v>0</v>
      </c>
      <c r="R92" s="45">
        <v>7.629478316374616E-3</v>
      </c>
      <c r="S92" s="45">
        <v>2.221611049062858</v>
      </c>
    </row>
    <row r="93" spans="1:19">
      <c r="A93" s="88" t="s">
        <v>284</v>
      </c>
      <c r="B93" s="69" t="s">
        <v>133</v>
      </c>
      <c r="C93" s="45">
        <v>0</v>
      </c>
      <c r="D93" s="45">
        <v>0</v>
      </c>
      <c r="E93" s="45">
        <v>0</v>
      </c>
      <c r="F93" s="45">
        <v>0</v>
      </c>
      <c r="G93" s="45">
        <v>0</v>
      </c>
      <c r="H93" s="45">
        <v>0</v>
      </c>
      <c r="I93" s="45">
        <v>0</v>
      </c>
      <c r="J93" s="45">
        <v>0</v>
      </c>
      <c r="K93" s="45">
        <v>0</v>
      </c>
      <c r="L93" s="45">
        <v>0</v>
      </c>
      <c r="M93" s="45">
        <v>0.17333185301987442</v>
      </c>
      <c r="N93" s="45">
        <v>0.22271389475622261</v>
      </c>
      <c r="O93" s="45">
        <v>1.2450602120901433E-3</v>
      </c>
      <c r="P93" s="45">
        <v>2.007497134263736E-3</v>
      </c>
      <c r="Q93" s="45">
        <v>6.7269969895543125E-3</v>
      </c>
      <c r="R93" s="45">
        <v>0.54374427568343719</v>
      </c>
      <c r="S93" s="45">
        <v>0.94976957779545046</v>
      </c>
    </row>
    <row r="94" spans="1:19">
      <c r="A94" s="88" t="s">
        <v>284</v>
      </c>
      <c r="B94" s="69" t="s">
        <v>134</v>
      </c>
      <c r="C94" s="45">
        <v>0</v>
      </c>
      <c r="D94" s="45">
        <v>0</v>
      </c>
      <c r="E94" s="45">
        <v>0</v>
      </c>
      <c r="F94" s="45">
        <v>0</v>
      </c>
      <c r="G94" s="45">
        <v>1.1026348610443009</v>
      </c>
      <c r="H94" s="45">
        <v>0.60359227358163281</v>
      </c>
      <c r="I94" s="45">
        <v>3.405477875420837E-2</v>
      </c>
      <c r="J94" s="45">
        <v>0</v>
      </c>
      <c r="K94" s="45">
        <v>0</v>
      </c>
      <c r="L94" s="45">
        <v>0</v>
      </c>
      <c r="M94" s="45">
        <v>5.0097378343288312E-2</v>
      </c>
      <c r="N94" s="45">
        <v>0.13974148770579475</v>
      </c>
      <c r="O94" s="45">
        <v>0</v>
      </c>
      <c r="P94" s="45">
        <v>1.8016068933737195E-3</v>
      </c>
      <c r="Q94" s="45">
        <v>6.6463518001950439E-3</v>
      </c>
      <c r="R94" s="45">
        <v>2.826145881630282E-2</v>
      </c>
      <c r="S94" s="45">
        <v>1.9668301969390996</v>
      </c>
    </row>
    <row r="95" spans="1:19">
      <c r="A95" s="88" t="s">
        <v>284</v>
      </c>
      <c r="B95" s="69" t="s">
        <v>135</v>
      </c>
      <c r="C95" s="45">
        <v>0</v>
      </c>
      <c r="D95" s="45">
        <v>0</v>
      </c>
      <c r="E95" s="45">
        <v>0</v>
      </c>
      <c r="F95" s="45">
        <v>0</v>
      </c>
      <c r="G95" s="45">
        <v>0</v>
      </c>
      <c r="H95" s="45">
        <v>0</v>
      </c>
      <c r="I95" s="45">
        <v>2.9810213004317965E-2</v>
      </c>
      <c r="J95" s="45">
        <v>0</v>
      </c>
      <c r="K95" s="45">
        <v>0</v>
      </c>
      <c r="L95" s="45">
        <v>0</v>
      </c>
      <c r="M95" s="45">
        <v>2.8176975165475682E-2</v>
      </c>
      <c r="N95" s="45">
        <v>4.7986572428497354E-2</v>
      </c>
      <c r="O95" s="45">
        <v>0</v>
      </c>
      <c r="P95" s="45">
        <v>0</v>
      </c>
      <c r="Q95" s="45">
        <v>0</v>
      </c>
      <c r="R95" s="45">
        <v>0.90146950101588175</v>
      </c>
      <c r="S95" s="45">
        <v>1.0074432616141848</v>
      </c>
    </row>
    <row r="96" spans="1:19">
      <c r="A96" s="88" t="s">
        <v>284</v>
      </c>
      <c r="B96" s="69" t="s">
        <v>136</v>
      </c>
      <c r="C96" s="45">
        <v>0</v>
      </c>
      <c r="D96" s="45">
        <v>0</v>
      </c>
      <c r="E96" s="45">
        <v>0</v>
      </c>
      <c r="F96" s="45">
        <v>0</v>
      </c>
      <c r="G96" s="45">
        <v>0</v>
      </c>
      <c r="H96" s="45">
        <v>0.60485405011159799</v>
      </c>
      <c r="I96" s="45">
        <v>0</v>
      </c>
      <c r="J96" s="45">
        <v>0</v>
      </c>
      <c r="K96" s="45">
        <v>0</v>
      </c>
      <c r="L96" s="45">
        <v>0</v>
      </c>
      <c r="M96" s="45">
        <v>4.8044619755113871E-2</v>
      </c>
      <c r="N96" s="45">
        <v>1.4460360858452148E-2</v>
      </c>
      <c r="O96" s="45">
        <v>0</v>
      </c>
      <c r="P96" s="45">
        <v>1.5567407446380299E-2</v>
      </c>
      <c r="Q96" s="45">
        <v>0</v>
      </c>
      <c r="R96" s="45">
        <v>6.548499125030105E-2</v>
      </c>
      <c r="S96" s="45">
        <v>0.74841142942182159</v>
      </c>
    </row>
    <row r="97" spans="1:19">
      <c r="A97" s="88" t="s">
        <v>284</v>
      </c>
      <c r="B97" s="69" t="s">
        <v>137</v>
      </c>
      <c r="C97" s="45">
        <v>0</v>
      </c>
      <c r="D97" s="45">
        <v>0</v>
      </c>
      <c r="E97" s="45">
        <v>0</v>
      </c>
      <c r="F97" s="45">
        <v>0</v>
      </c>
      <c r="G97" s="45">
        <v>0</v>
      </c>
      <c r="H97" s="45">
        <v>0</v>
      </c>
      <c r="I97" s="45">
        <v>0</v>
      </c>
      <c r="J97" s="45">
        <v>0</v>
      </c>
      <c r="K97" s="45">
        <v>0</v>
      </c>
      <c r="L97" s="45">
        <v>1.2171402309743229E-2</v>
      </c>
      <c r="M97" s="45">
        <v>1.4728792702790372E-2</v>
      </c>
      <c r="N97" s="45">
        <v>3.0093884646545277E-2</v>
      </c>
      <c r="O97" s="45">
        <v>0</v>
      </c>
      <c r="P97" s="45">
        <v>0</v>
      </c>
      <c r="Q97" s="45">
        <v>6.1550260672970925E-3</v>
      </c>
      <c r="R97" s="45">
        <v>1.2344617997655405E-2</v>
      </c>
      <c r="S97" s="45">
        <v>7.5493723724065376E-2</v>
      </c>
    </row>
    <row r="98" spans="1:19">
      <c r="A98" s="88" t="s">
        <v>284</v>
      </c>
      <c r="B98" s="69" t="s">
        <v>138</v>
      </c>
      <c r="C98" s="45">
        <v>0</v>
      </c>
      <c r="D98" s="45">
        <v>0</v>
      </c>
      <c r="E98" s="45">
        <v>0</v>
      </c>
      <c r="F98" s="45">
        <v>0</v>
      </c>
      <c r="G98" s="45">
        <v>0</v>
      </c>
      <c r="H98" s="45">
        <v>0</v>
      </c>
      <c r="I98" s="45">
        <v>0</v>
      </c>
      <c r="J98" s="45">
        <v>0</v>
      </c>
      <c r="K98" s="45">
        <v>0</v>
      </c>
      <c r="L98" s="45">
        <v>0</v>
      </c>
      <c r="M98" s="45">
        <v>3.7177396155910536E-2</v>
      </c>
      <c r="N98" s="45">
        <v>5.7171503722884154E-2</v>
      </c>
      <c r="O98" s="45">
        <v>0</v>
      </c>
      <c r="P98" s="45">
        <v>1.462999071806359E-2</v>
      </c>
      <c r="Q98" s="45">
        <v>1.976739858834814E-3</v>
      </c>
      <c r="R98" s="45">
        <v>0.61159990919107088</v>
      </c>
      <c r="S98" s="45">
        <v>0.72255553964677688</v>
      </c>
    </row>
    <row r="99" spans="1:19">
      <c r="A99" s="88" t="s">
        <v>284</v>
      </c>
      <c r="B99" s="69" t="s">
        <v>139</v>
      </c>
      <c r="C99" s="45">
        <v>6.872072161554621E-2</v>
      </c>
      <c r="D99" s="45">
        <v>0</v>
      </c>
      <c r="E99" s="45">
        <v>0</v>
      </c>
      <c r="F99" s="45">
        <v>0</v>
      </c>
      <c r="G99" s="45">
        <v>0</v>
      </c>
      <c r="H99" s="45">
        <v>0</v>
      </c>
      <c r="I99" s="45">
        <v>0</v>
      </c>
      <c r="J99" s="45">
        <v>0</v>
      </c>
      <c r="K99" s="45">
        <v>0</v>
      </c>
      <c r="L99" s="45">
        <v>0</v>
      </c>
      <c r="M99" s="45">
        <v>0.17750135853642224</v>
      </c>
      <c r="N99" s="45">
        <v>0</v>
      </c>
      <c r="O99" s="45">
        <v>0.14636599343591894</v>
      </c>
      <c r="P99" s="45">
        <v>2.5528515920573147E-3</v>
      </c>
      <c r="Q99" s="45">
        <v>0</v>
      </c>
      <c r="R99" s="45">
        <v>0.28422308115823114</v>
      </c>
      <c r="S99" s="45">
        <v>0.67936400633817584</v>
      </c>
    </row>
    <row r="100" spans="1:19">
      <c r="A100" s="88" t="s">
        <v>284</v>
      </c>
      <c r="B100" s="69" t="s">
        <v>140</v>
      </c>
      <c r="C100" s="45">
        <v>0</v>
      </c>
      <c r="D100" s="45">
        <v>0</v>
      </c>
      <c r="E100" s="45">
        <v>0</v>
      </c>
      <c r="F100" s="45">
        <v>0</v>
      </c>
      <c r="G100" s="45">
        <v>0</v>
      </c>
      <c r="H100" s="45">
        <v>0</v>
      </c>
      <c r="I100" s="45">
        <v>0</v>
      </c>
      <c r="J100" s="45">
        <v>0</v>
      </c>
      <c r="K100" s="45">
        <v>0</v>
      </c>
      <c r="L100" s="45">
        <v>0</v>
      </c>
      <c r="M100" s="45">
        <v>1.9829001932652801E-2</v>
      </c>
      <c r="N100" s="45">
        <v>6.3235579671143682E-2</v>
      </c>
      <c r="O100" s="45">
        <v>0</v>
      </c>
      <c r="P100" s="45">
        <v>0</v>
      </c>
      <c r="Q100" s="45">
        <v>7.9093040983331531E-4</v>
      </c>
      <c r="R100" s="45">
        <v>0.24718875287834408</v>
      </c>
      <c r="S100" s="45">
        <v>0.33104426489194339</v>
      </c>
    </row>
    <row r="101" spans="1:19">
      <c r="A101" s="88" t="s">
        <v>284</v>
      </c>
      <c r="B101" s="69" t="s">
        <v>141</v>
      </c>
      <c r="C101" s="45">
        <v>3.6655888886878096E-2</v>
      </c>
      <c r="D101" s="45">
        <v>0.17539859889535991</v>
      </c>
      <c r="E101" s="45">
        <v>0</v>
      </c>
      <c r="F101" s="45">
        <v>0</v>
      </c>
      <c r="G101" s="45">
        <v>0</v>
      </c>
      <c r="H101" s="45">
        <v>0</v>
      </c>
      <c r="I101" s="45">
        <v>0</v>
      </c>
      <c r="J101" s="45">
        <v>0</v>
      </c>
      <c r="K101" s="45">
        <v>0</v>
      </c>
      <c r="L101" s="45">
        <v>0</v>
      </c>
      <c r="M101" s="45">
        <v>7.2434146267230659E-4</v>
      </c>
      <c r="N101" s="45">
        <v>4.8541187739369107E-2</v>
      </c>
      <c r="O101" s="45">
        <v>0</v>
      </c>
      <c r="P101" s="45">
        <v>0</v>
      </c>
      <c r="Q101" s="45">
        <v>0</v>
      </c>
      <c r="R101" s="45">
        <v>6.3172960588161686E-2</v>
      </c>
      <c r="S101" s="45">
        <v>0.32449297757244722</v>
      </c>
    </row>
    <row r="102" spans="1:19">
      <c r="A102" s="88" t="s">
        <v>284</v>
      </c>
      <c r="B102" s="69" t="s">
        <v>142</v>
      </c>
      <c r="C102" s="45">
        <v>0</v>
      </c>
      <c r="D102" s="45">
        <v>0</v>
      </c>
      <c r="E102" s="45">
        <v>0</v>
      </c>
      <c r="F102" s="45">
        <v>0</v>
      </c>
      <c r="G102" s="45">
        <v>0.41171054763958637</v>
      </c>
      <c r="H102" s="45">
        <v>0</v>
      </c>
      <c r="I102" s="45">
        <v>0</v>
      </c>
      <c r="J102" s="45">
        <v>0</v>
      </c>
      <c r="K102" s="45">
        <v>0</v>
      </c>
      <c r="L102" s="45">
        <v>0</v>
      </c>
      <c r="M102" s="45">
        <v>5.2153783298113154E-2</v>
      </c>
      <c r="N102" s="45">
        <v>2.4594311145218484E-2</v>
      </c>
      <c r="O102" s="45">
        <v>0</v>
      </c>
      <c r="P102" s="45">
        <v>9.8586059850127583E-3</v>
      </c>
      <c r="Q102" s="45">
        <v>0</v>
      </c>
      <c r="R102" s="45">
        <v>3.4032229369373113E-2</v>
      </c>
      <c r="S102" s="45">
        <v>0.53234947743729322</v>
      </c>
    </row>
    <row r="103" spans="1:19">
      <c r="A103" s="88" t="s">
        <v>284</v>
      </c>
      <c r="B103" s="69" t="s">
        <v>143</v>
      </c>
      <c r="C103" s="45">
        <v>0</v>
      </c>
      <c r="D103" s="45">
        <v>0</v>
      </c>
      <c r="E103" s="45">
        <v>0</v>
      </c>
      <c r="F103" s="45">
        <v>0</v>
      </c>
      <c r="G103" s="45">
        <v>1.0310256316039101</v>
      </c>
      <c r="H103" s="45">
        <v>0</v>
      </c>
      <c r="I103" s="45">
        <v>0</v>
      </c>
      <c r="J103" s="45">
        <v>0</v>
      </c>
      <c r="K103" s="45">
        <v>0</v>
      </c>
      <c r="L103" s="45">
        <v>0.11062313542681834</v>
      </c>
      <c r="M103" s="45">
        <v>3.4997435731209947E-3</v>
      </c>
      <c r="N103" s="45">
        <v>1.1661916860566279E-2</v>
      </c>
      <c r="O103" s="45">
        <v>4.9842074993922125E-5</v>
      </c>
      <c r="P103" s="45">
        <v>0</v>
      </c>
      <c r="Q103" s="45">
        <v>2.4389746019330971E-3</v>
      </c>
      <c r="R103" s="45">
        <v>0.15280323205915636</v>
      </c>
      <c r="S103" s="45">
        <v>1.3121024762004936</v>
      </c>
    </row>
    <row r="104" spans="1:19">
      <c r="A104" s="88" t="s">
        <v>284</v>
      </c>
      <c r="B104" s="69" t="s">
        <v>144</v>
      </c>
      <c r="C104" s="45">
        <v>0</v>
      </c>
      <c r="D104" s="45">
        <v>0</v>
      </c>
      <c r="E104" s="45">
        <v>0</v>
      </c>
      <c r="F104" s="45">
        <v>0</v>
      </c>
      <c r="G104" s="45">
        <v>0.99290831922278855</v>
      </c>
      <c r="H104" s="45">
        <v>0</v>
      </c>
      <c r="I104" s="45">
        <v>0</v>
      </c>
      <c r="J104" s="45">
        <v>0</v>
      </c>
      <c r="K104" s="45">
        <v>0</v>
      </c>
      <c r="L104" s="45">
        <v>0</v>
      </c>
      <c r="M104" s="45">
        <v>6.0138654260007307E-2</v>
      </c>
      <c r="N104" s="45">
        <v>5.0003969561696948E-2</v>
      </c>
      <c r="O104" s="45">
        <v>0</v>
      </c>
      <c r="P104" s="45">
        <v>0</v>
      </c>
      <c r="Q104" s="45">
        <v>0</v>
      </c>
      <c r="R104" s="45">
        <v>4.0953337630796227E-2</v>
      </c>
      <c r="S104" s="45">
        <v>1.1440042806752899</v>
      </c>
    </row>
    <row r="105" spans="1:19">
      <c r="A105" s="88" t="s">
        <v>284</v>
      </c>
      <c r="B105" s="69" t="s">
        <v>145</v>
      </c>
      <c r="C105" s="45">
        <v>4.7821481318977566E-2</v>
      </c>
      <c r="D105" s="45">
        <v>0</v>
      </c>
      <c r="E105" s="45">
        <v>0</v>
      </c>
      <c r="F105" s="45">
        <v>0</v>
      </c>
      <c r="G105" s="45">
        <v>0</v>
      </c>
      <c r="H105" s="45">
        <v>0.75431577146540008</v>
      </c>
      <c r="I105" s="45">
        <v>3.2149041085322683E-2</v>
      </c>
      <c r="J105" s="45">
        <v>1.5222640508380268E-2</v>
      </c>
      <c r="K105" s="45">
        <v>0</v>
      </c>
      <c r="L105" s="45">
        <v>0</v>
      </c>
      <c r="M105" s="45">
        <v>7.8649156098878237E-2</v>
      </c>
      <c r="N105" s="45">
        <v>5.280174450096986E-2</v>
      </c>
      <c r="O105" s="45">
        <v>0</v>
      </c>
      <c r="P105" s="45">
        <v>0</v>
      </c>
      <c r="Q105" s="45">
        <v>3.4666816866233685E-3</v>
      </c>
      <c r="R105" s="45">
        <v>7.6668257925703642E-2</v>
      </c>
      <c r="S105" s="45">
        <v>1.0610947745902592</v>
      </c>
    </row>
    <row r="106" spans="1:19">
      <c r="A106" s="88" t="s">
        <v>284</v>
      </c>
      <c r="B106" s="69" t="s">
        <v>146</v>
      </c>
      <c r="C106" s="45">
        <v>0</v>
      </c>
      <c r="D106" s="45">
        <v>0</v>
      </c>
      <c r="E106" s="45">
        <v>0</v>
      </c>
      <c r="F106" s="45">
        <v>0</v>
      </c>
      <c r="G106" s="45">
        <v>0</v>
      </c>
      <c r="H106" s="45">
        <v>0</v>
      </c>
      <c r="I106" s="45">
        <v>0</v>
      </c>
      <c r="J106" s="45">
        <v>0</v>
      </c>
      <c r="K106" s="45">
        <v>0</v>
      </c>
      <c r="L106" s="45">
        <v>4.6026601465794847E-2</v>
      </c>
      <c r="M106" s="45">
        <v>2.3550975180484102E-3</v>
      </c>
      <c r="N106" s="45">
        <v>4.3149000527717973E-2</v>
      </c>
      <c r="O106" s="45">
        <v>3.4954025400110167E-3</v>
      </c>
      <c r="P106" s="45">
        <v>0</v>
      </c>
      <c r="Q106" s="45">
        <v>0</v>
      </c>
      <c r="R106" s="45">
        <v>0.10448786496036178</v>
      </c>
      <c r="S106" s="45">
        <v>0.19951396701191015</v>
      </c>
    </row>
    <row r="107" spans="1:19">
      <c r="A107" s="88" t="s">
        <v>284</v>
      </c>
      <c r="B107" s="69" t="s">
        <v>147</v>
      </c>
      <c r="C107" s="45">
        <v>0</v>
      </c>
      <c r="D107" s="45">
        <v>0</v>
      </c>
      <c r="E107" s="45">
        <v>0</v>
      </c>
      <c r="F107" s="45">
        <v>0</v>
      </c>
      <c r="G107" s="45">
        <v>0</v>
      </c>
      <c r="H107" s="45">
        <v>0.70800222355438791</v>
      </c>
      <c r="I107" s="45">
        <v>0</v>
      </c>
      <c r="J107" s="45">
        <v>0</v>
      </c>
      <c r="K107" s="45">
        <v>0</v>
      </c>
      <c r="L107" s="45">
        <v>0</v>
      </c>
      <c r="M107" s="45">
        <v>0.15093960530604278</v>
      </c>
      <c r="N107" s="45">
        <v>7.3710061897995338E-2</v>
      </c>
      <c r="O107" s="45">
        <v>6.3807936484046035E-3</v>
      </c>
      <c r="P107" s="45">
        <v>0</v>
      </c>
      <c r="Q107" s="45">
        <v>2.0506798297587059E-3</v>
      </c>
      <c r="R107" s="45">
        <v>2.1100619741787341E-3</v>
      </c>
      <c r="S107" s="45">
        <v>0.94319342621076885</v>
      </c>
    </row>
    <row r="108" spans="1:19">
      <c r="A108" s="88" t="s">
        <v>284</v>
      </c>
      <c r="B108" s="69" t="s">
        <v>148</v>
      </c>
      <c r="C108" s="45">
        <v>0</v>
      </c>
      <c r="D108" s="45">
        <v>0</v>
      </c>
      <c r="E108" s="45">
        <v>0</v>
      </c>
      <c r="F108" s="45">
        <v>0</v>
      </c>
      <c r="G108" s="45">
        <v>0</v>
      </c>
      <c r="H108" s="45">
        <v>0</v>
      </c>
      <c r="I108" s="45">
        <v>0</v>
      </c>
      <c r="J108" s="45">
        <v>0</v>
      </c>
      <c r="K108" s="45">
        <v>0</v>
      </c>
      <c r="L108" s="45">
        <v>0</v>
      </c>
      <c r="M108" s="45">
        <v>4.9455663021875651E-3</v>
      </c>
      <c r="N108" s="45">
        <v>0</v>
      </c>
      <c r="O108" s="45">
        <v>0</v>
      </c>
      <c r="P108" s="45">
        <v>0</v>
      </c>
      <c r="Q108" s="45">
        <v>3.5718633037785663E-3</v>
      </c>
      <c r="R108" s="45">
        <v>9.8492738147797354E-3</v>
      </c>
      <c r="S108" s="45">
        <v>1.8366703420753083E-2</v>
      </c>
    </row>
    <row r="109" spans="1:19">
      <c r="A109" s="88" t="s">
        <v>284</v>
      </c>
      <c r="B109" s="69" t="s">
        <v>149</v>
      </c>
      <c r="C109" s="45">
        <v>0</v>
      </c>
      <c r="D109" s="45">
        <v>0</v>
      </c>
      <c r="E109" s="45">
        <v>0</v>
      </c>
      <c r="F109" s="45">
        <v>0</v>
      </c>
      <c r="G109" s="45">
        <v>0</v>
      </c>
      <c r="H109" s="45">
        <v>0</v>
      </c>
      <c r="I109" s="45">
        <v>0</v>
      </c>
      <c r="J109" s="45">
        <v>0</v>
      </c>
      <c r="K109" s="45">
        <v>0</v>
      </c>
      <c r="L109" s="45">
        <v>0</v>
      </c>
      <c r="M109" s="45">
        <v>9.2376100085136414E-3</v>
      </c>
      <c r="N109" s="45">
        <v>3.8345461788329871E-2</v>
      </c>
      <c r="O109" s="45">
        <v>8.078508457429634E-2</v>
      </c>
      <c r="P109" s="45">
        <v>7.2447143556436666E-4</v>
      </c>
      <c r="Q109" s="45">
        <v>0</v>
      </c>
      <c r="R109" s="45">
        <v>0.16966634920993329</v>
      </c>
      <c r="S109" s="45">
        <v>0.29875897701666077</v>
      </c>
    </row>
    <row r="110" spans="1:19">
      <c r="A110" s="88" t="s">
        <v>284</v>
      </c>
      <c r="B110" s="69" t="s">
        <v>150</v>
      </c>
      <c r="C110" s="45">
        <v>0</v>
      </c>
      <c r="D110" s="45">
        <v>0</v>
      </c>
      <c r="E110" s="45">
        <v>0</v>
      </c>
      <c r="F110" s="45">
        <v>0</v>
      </c>
      <c r="G110" s="45">
        <v>0</v>
      </c>
      <c r="H110" s="45">
        <v>0</v>
      </c>
      <c r="I110" s="45">
        <v>0</v>
      </c>
      <c r="J110" s="45">
        <v>0</v>
      </c>
      <c r="K110" s="45">
        <v>8.062386091540516E-3</v>
      </c>
      <c r="L110" s="45">
        <v>0.22201125496853846</v>
      </c>
      <c r="M110" s="45">
        <v>7.5012814572990472E-2</v>
      </c>
      <c r="N110" s="45">
        <v>2.3481689443331177E-2</v>
      </c>
      <c r="O110" s="45">
        <v>0</v>
      </c>
      <c r="P110" s="45">
        <v>0</v>
      </c>
      <c r="Q110" s="45">
        <v>0</v>
      </c>
      <c r="R110" s="45">
        <v>0</v>
      </c>
      <c r="S110" s="45">
        <v>0.3285681450764173</v>
      </c>
    </row>
    <row r="111" spans="1:19">
      <c r="A111" s="88" t="s">
        <v>284</v>
      </c>
      <c r="B111" s="69" t="s">
        <v>151</v>
      </c>
      <c r="C111" s="45">
        <v>0</v>
      </c>
      <c r="D111" s="45">
        <v>0</v>
      </c>
      <c r="E111" s="45">
        <v>0</v>
      </c>
      <c r="F111" s="45">
        <v>0.45175879853713496</v>
      </c>
      <c r="G111" s="45">
        <v>0</v>
      </c>
      <c r="H111" s="45">
        <v>0.62107167474460567</v>
      </c>
      <c r="I111" s="45">
        <v>0</v>
      </c>
      <c r="J111" s="45">
        <v>0</v>
      </c>
      <c r="K111" s="45">
        <v>0</v>
      </c>
      <c r="L111" s="45">
        <v>0</v>
      </c>
      <c r="M111" s="45">
        <v>2.0108964955516839E-2</v>
      </c>
      <c r="N111" s="45">
        <v>8.609076303708374E-2</v>
      </c>
      <c r="O111" s="45">
        <v>0</v>
      </c>
      <c r="P111" s="45">
        <v>1.1571041961256023E-2</v>
      </c>
      <c r="Q111" s="45">
        <v>4.5187076325098607E-3</v>
      </c>
      <c r="R111" s="45">
        <v>4.1384128891309047E-2</v>
      </c>
      <c r="S111" s="45">
        <v>1.2365040797593849</v>
      </c>
    </row>
    <row r="112" spans="1:19">
      <c r="A112" s="88" t="s">
        <v>284</v>
      </c>
      <c r="B112" s="69" t="s">
        <v>152</v>
      </c>
      <c r="C112" s="45">
        <v>0</v>
      </c>
      <c r="D112" s="45">
        <v>0</v>
      </c>
      <c r="E112" s="45">
        <v>0</v>
      </c>
      <c r="F112" s="45">
        <v>0</v>
      </c>
      <c r="G112" s="45">
        <v>0</v>
      </c>
      <c r="H112" s="45">
        <v>0</v>
      </c>
      <c r="I112" s="45">
        <v>0</v>
      </c>
      <c r="J112" s="45">
        <v>0</v>
      </c>
      <c r="K112" s="45">
        <v>8.9171145928279849E-3</v>
      </c>
      <c r="L112" s="45">
        <v>0</v>
      </c>
      <c r="M112" s="45">
        <v>1.9126092658806826E-2</v>
      </c>
      <c r="N112" s="45">
        <v>1.2361837451345892E-2</v>
      </c>
      <c r="O112" s="45">
        <v>0</v>
      </c>
      <c r="P112" s="45">
        <v>1.1378663136578426E-2</v>
      </c>
      <c r="Q112" s="45">
        <v>4.8747934546726213E-3</v>
      </c>
      <c r="R112" s="45">
        <v>0</v>
      </c>
      <c r="S112" s="45">
        <v>5.6658501294265307E-2</v>
      </c>
    </row>
    <row r="113" spans="1:19">
      <c r="A113" s="88" t="s">
        <v>284</v>
      </c>
      <c r="B113" s="69" t="s">
        <v>153</v>
      </c>
      <c r="C113" s="45">
        <v>0</v>
      </c>
      <c r="D113" s="45">
        <v>0</v>
      </c>
      <c r="E113" s="45">
        <v>0</v>
      </c>
      <c r="F113" s="45">
        <v>0</v>
      </c>
      <c r="G113" s="45">
        <v>0</v>
      </c>
      <c r="H113" s="45">
        <v>0</v>
      </c>
      <c r="I113" s="45">
        <v>0</v>
      </c>
      <c r="J113" s="45">
        <v>0</v>
      </c>
      <c r="K113" s="45">
        <v>8.2906287902733619E-3</v>
      </c>
      <c r="L113" s="45">
        <v>0</v>
      </c>
      <c r="M113" s="45">
        <v>3.56322578969408E-2</v>
      </c>
      <c r="N113" s="45">
        <v>0</v>
      </c>
      <c r="O113" s="45">
        <v>0</v>
      </c>
      <c r="P113" s="45">
        <v>8.3202154010902918E-4</v>
      </c>
      <c r="Q113" s="45">
        <v>0</v>
      </c>
      <c r="R113" s="45">
        <v>7.0487738802285094E-2</v>
      </c>
      <c r="S113" s="45">
        <v>0.11524264702958931</v>
      </c>
    </row>
    <row r="114" spans="1:19">
      <c r="A114" s="88" t="s">
        <v>284</v>
      </c>
      <c r="B114" s="69" t="s">
        <v>154</v>
      </c>
      <c r="C114" s="45">
        <v>0</v>
      </c>
      <c r="D114" s="45">
        <v>0</v>
      </c>
      <c r="E114" s="45">
        <v>0</v>
      </c>
      <c r="F114" s="45">
        <v>0</v>
      </c>
      <c r="G114" s="45">
        <v>0.98022361003916458</v>
      </c>
      <c r="H114" s="45">
        <v>0.68202321958356293</v>
      </c>
      <c r="I114" s="45">
        <v>0</v>
      </c>
      <c r="J114" s="45">
        <v>0</v>
      </c>
      <c r="K114" s="45">
        <v>0</v>
      </c>
      <c r="L114" s="45">
        <v>0</v>
      </c>
      <c r="M114" s="45">
        <v>4.696037350875315E-4</v>
      </c>
      <c r="N114" s="45">
        <v>1.5322103364972861E-2</v>
      </c>
      <c r="O114" s="45">
        <v>0</v>
      </c>
      <c r="P114" s="45">
        <v>0</v>
      </c>
      <c r="Q114" s="45">
        <v>2.9443312411971678E-3</v>
      </c>
      <c r="R114" s="45">
        <v>0.32192519839971112</v>
      </c>
      <c r="S114" s="45">
        <v>2.0029080663636876</v>
      </c>
    </row>
    <row r="115" spans="1:19">
      <c r="A115" s="88" t="s">
        <v>284</v>
      </c>
      <c r="B115" s="69" t="s">
        <v>155</v>
      </c>
      <c r="C115" s="45">
        <v>4.7823155328549083E-2</v>
      </c>
      <c r="D115" s="45">
        <v>0</v>
      </c>
      <c r="E115" s="45">
        <v>0</v>
      </c>
      <c r="F115" s="45">
        <v>1.5331790197159219</v>
      </c>
      <c r="G115" s="45">
        <v>0</v>
      </c>
      <c r="H115" s="45">
        <v>0</v>
      </c>
      <c r="I115" s="45">
        <v>0</v>
      </c>
      <c r="J115" s="45">
        <v>0</v>
      </c>
      <c r="K115" s="45">
        <v>0</v>
      </c>
      <c r="L115" s="45">
        <v>0</v>
      </c>
      <c r="M115" s="45">
        <v>1.0648850252739095E-3</v>
      </c>
      <c r="N115" s="45">
        <v>0</v>
      </c>
      <c r="O115" s="45">
        <v>0</v>
      </c>
      <c r="P115" s="45">
        <v>1.1514163464505567E-2</v>
      </c>
      <c r="Q115" s="45">
        <v>0</v>
      </c>
      <c r="R115" s="45">
        <v>8.6907364816113386E-4</v>
      </c>
      <c r="S115" s="45">
        <v>1.5944502971824477</v>
      </c>
    </row>
    <row r="116" spans="1:19">
      <c r="A116" s="88" t="s">
        <v>284</v>
      </c>
      <c r="B116" s="69" t="s">
        <v>156</v>
      </c>
      <c r="C116" s="45">
        <v>0</v>
      </c>
      <c r="D116" s="45">
        <v>0</v>
      </c>
      <c r="E116" s="45">
        <v>0</v>
      </c>
      <c r="F116" s="45">
        <v>0</v>
      </c>
      <c r="G116" s="45">
        <v>0</v>
      </c>
      <c r="H116" s="45">
        <v>0.13574495305225298</v>
      </c>
      <c r="I116" s="45">
        <v>0</v>
      </c>
      <c r="J116" s="45">
        <v>0</v>
      </c>
      <c r="K116" s="45">
        <v>8.0103937016471199E-3</v>
      </c>
      <c r="L116" s="45">
        <v>0</v>
      </c>
      <c r="M116" s="45">
        <v>0.10404690563586083</v>
      </c>
      <c r="N116" s="45">
        <v>5.5422525931551725E-2</v>
      </c>
      <c r="O116" s="45">
        <v>0</v>
      </c>
      <c r="P116" s="45">
        <v>0</v>
      </c>
      <c r="Q116" s="45">
        <v>0</v>
      </c>
      <c r="R116" s="45">
        <v>2.1064004161587491E-2</v>
      </c>
      <c r="S116" s="45">
        <v>0.32428878248288129</v>
      </c>
    </row>
    <row r="117" spans="1:19">
      <c r="A117" s="88" t="s">
        <v>284</v>
      </c>
      <c r="B117" s="69" t="s">
        <v>157</v>
      </c>
      <c r="C117" s="45">
        <v>0</v>
      </c>
      <c r="D117" s="45">
        <v>0</v>
      </c>
      <c r="E117" s="45">
        <v>0</v>
      </c>
      <c r="F117" s="45">
        <v>1.4912356725797178</v>
      </c>
      <c r="G117" s="45">
        <v>0.57544154149501381</v>
      </c>
      <c r="H117" s="45">
        <v>0</v>
      </c>
      <c r="I117" s="45">
        <v>0</v>
      </c>
      <c r="J117" s="45">
        <v>0</v>
      </c>
      <c r="K117" s="45">
        <v>0</v>
      </c>
      <c r="L117" s="45">
        <v>0</v>
      </c>
      <c r="M117" s="45">
        <v>0</v>
      </c>
      <c r="N117" s="45">
        <v>3.8791181420263499E-3</v>
      </c>
      <c r="O117" s="45">
        <v>0</v>
      </c>
      <c r="P117" s="45">
        <v>0</v>
      </c>
      <c r="Q117" s="45">
        <v>0</v>
      </c>
      <c r="R117" s="45">
        <v>0.16370376072400461</v>
      </c>
      <c r="S117" s="45">
        <v>2.2342600929407581</v>
      </c>
    </row>
    <row r="118" spans="1:19">
      <c r="A118" s="88" t="s">
        <v>284</v>
      </c>
      <c r="B118" s="69" t="s">
        <v>158</v>
      </c>
      <c r="C118" s="45">
        <v>0</v>
      </c>
      <c r="D118" s="45">
        <v>0</v>
      </c>
      <c r="E118" s="45">
        <v>0</v>
      </c>
      <c r="F118" s="45">
        <v>0</v>
      </c>
      <c r="G118" s="45">
        <v>0</v>
      </c>
      <c r="H118" s="45">
        <v>0</v>
      </c>
      <c r="I118" s="45">
        <v>0</v>
      </c>
      <c r="J118" s="45">
        <v>0</v>
      </c>
      <c r="K118" s="45">
        <v>0</v>
      </c>
      <c r="L118" s="45">
        <v>0</v>
      </c>
      <c r="M118" s="45">
        <v>7.7487271984217898E-3</v>
      </c>
      <c r="N118" s="45">
        <v>0</v>
      </c>
      <c r="O118" s="45">
        <v>0</v>
      </c>
      <c r="P118" s="45">
        <v>0</v>
      </c>
      <c r="Q118" s="45">
        <v>7.3430640164007799E-3</v>
      </c>
      <c r="R118" s="45">
        <v>0</v>
      </c>
      <c r="S118" s="45">
        <v>1.5091791214842942E-2</v>
      </c>
    </row>
    <row r="119" spans="1:19">
      <c r="A119" s="88" t="s">
        <v>284</v>
      </c>
      <c r="B119" s="69" t="s">
        <v>159</v>
      </c>
      <c r="C119" s="45">
        <v>0</v>
      </c>
      <c r="D119" s="45">
        <v>0</v>
      </c>
      <c r="E119" s="45">
        <v>0</v>
      </c>
      <c r="F119" s="45">
        <v>0</v>
      </c>
      <c r="G119" s="45">
        <v>0</v>
      </c>
      <c r="H119" s="45">
        <v>0</v>
      </c>
      <c r="I119" s="45">
        <v>0</v>
      </c>
      <c r="J119" s="45">
        <v>0</v>
      </c>
      <c r="K119" s="45">
        <v>9.15774377048377E-3</v>
      </c>
      <c r="L119" s="45">
        <v>0</v>
      </c>
      <c r="M119" s="45">
        <v>4.0281593931279502E-4</v>
      </c>
      <c r="N119" s="45">
        <v>7.5022352659024349E-3</v>
      </c>
      <c r="O119" s="45">
        <v>0</v>
      </c>
      <c r="P119" s="45">
        <v>0</v>
      </c>
      <c r="Q119" s="45">
        <v>0</v>
      </c>
      <c r="R119" s="45">
        <v>0.26168811829677452</v>
      </c>
      <c r="S119" s="45">
        <v>0.27875091327246082</v>
      </c>
    </row>
    <row r="120" spans="1:19">
      <c r="A120" s="88" t="s">
        <v>284</v>
      </c>
      <c r="B120" s="69" t="s">
        <v>160</v>
      </c>
      <c r="C120" s="45">
        <v>0</v>
      </c>
      <c r="D120" s="45">
        <v>0</v>
      </c>
      <c r="E120" s="45">
        <v>0</v>
      </c>
      <c r="F120" s="45">
        <v>0</v>
      </c>
      <c r="G120" s="45">
        <v>0</v>
      </c>
      <c r="H120" s="45">
        <v>0</v>
      </c>
      <c r="I120" s="45">
        <v>0</v>
      </c>
      <c r="J120" s="45">
        <v>0</v>
      </c>
      <c r="K120" s="45">
        <v>0</v>
      </c>
      <c r="L120" s="45">
        <v>0</v>
      </c>
      <c r="M120" s="45">
        <v>1.1833057654708767E-3</v>
      </c>
      <c r="N120" s="45">
        <v>1.5568372875325309E-3</v>
      </c>
      <c r="O120" s="45">
        <v>4.9130788259965641E-3</v>
      </c>
      <c r="P120" s="45">
        <v>0</v>
      </c>
      <c r="Q120" s="45">
        <v>0</v>
      </c>
      <c r="R120" s="45">
        <v>0</v>
      </c>
      <c r="S120" s="45">
        <v>7.653221878996419E-3</v>
      </c>
    </row>
    <row r="121" spans="1:19">
      <c r="A121" s="88" t="s">
        <v>284</v>
      </c>
      <c r="B121" s="69" t="s">
        <v>161</v>
      </c>
      <c r="C121" s="45">
        <v>0</v>
      </c>
      <c r="D121" s="45">
        <v>0</v>
      </c>
      <c r="E121" s="45">
        <v>0</v>
      </c>
      <c r="F121" s="45">
        <v>1.3819680689881899</v>
      </c>
      <c r="G121" s="45">
        <v>0</v>
      </c>
      <c r="H121" s="45">
        <v>0</v>
      </c>
      <c r="I121" s="45">
        <v>0</v>
      </c>
      <c r="J121" s="45">
        <v>0</v>
      </c>
      <c r="K121" s="45">
        <v>0</v>
      </c>
      <c r="L121" s="45">
        <v>0</v>
      </c>
      <c r="M121" s="45">
        <v>7.2241645540671584E-4</v>
      </c>
      <c r="N121" s="45">
        <v>1.7222522359643833E-2</v>
      </c>
      <c r="O121" s="45">
        <v>7.3465319709020704E-4</v>
      </c>
      <c r="P121" s="45">
        <v>0</v>
      </c>
      <c r="Q121" s="45">
        <v>1.5527693358327599E-4</v>
      </c>
      <c r="R121" s="45">
        <v>0</v>
      </c>
      <c r="S121" s="45">
        <v>1.4008029379338893</v>
      </c>
    </row>
    <row r="122" spans="1:19">
      <c r="A122" s="88" t="s">
        <v>284</v>
      </c>
      <c r="B122" s="69" t="s">
        <v>162</v>
      </c>
      <c r="C122" s="45">
        <v>0</v>
      </c>
      <c r="D122" s="45">
        <v>0</v>
      </c>
      <c r="E122" s="45">
        <v>0</v>
      </c>
      <c r="F122" s="45">
        <v>0</v>
      </c>
      <c r="G122" s="45">
        <v>0</v>
      </c>
      <c r="H122" s="45">
        <v>0</v>
      </c>
      <c r="I122" s="45">
        <v>0</v>
      </c>
      <c r="J122" s="45">
        <v>5.4413786784148037E-3</v>
      </c>
      <c r="K122" s="45">
        <v>6.7919102480104021E-3</v>
      </c>
      <c r="L122" s="45">
        <v>3.1021512999378942E-2</v>
      </c>
      <c r="M122" s="45">
        <v>6.3816536953709146E-4</v>
      </c>
      <c r="N122" s="45">
        <v>6.415062276980521E-3</v>
      </c>
      <c r="O122" s="45">
        <v>0</v>
      </c>
      <c r="P122" s="45">
        <v>9.87451875114842E-4</v>
      </c>
      <c r="Q122" s="45">
        <v>0</v>
      </c>
      <c r="R122" s="45">
        <v>1.6753490083942779E-3</v>
      </c>
      <c r="S122" s="45">
        <v>5.2970830455848272E-2</v>
      </c>
    </row>
    <row r="123" spans="1:19">
      <c r="A123" s="88" t="s">
        <v>284</v>
      </c>
      <c r="B123" s="69" t="s">
        <v>163</v>
      </c>
      <c r="C123" s="45">
        <v>0</v>
      </c>
      <c r="D123" s="45">
        <v>0</v>
      </c>
      <c r="E123" s="45">
        <v>0</v>
      </c>
      <c r="F123" s="45">
        <v>0</v>
      </c>
      <c r="G123" s="45">
        <v>0</v>
      </c>
      <c r="H123" s="45">
        <v>0.64406375147009953</v>
      </c>
      <c r="I123" s="45">
        <v>0</v>
      </c>
      <c r="J123" s="45">
        <v>0</v>
      </c>
      <c r="K123" s="45">
        <v>0</v>
      </c>
      <c r="L123" s="45">
        <v>3.3263825689629378E-2</v>
      </c>
      <c r="M123" s="45">
        <v>2.23235534554167E-3</v>
      </c>
      <c r="N123" s="45">
        <v>1.8340739068704259E-2</v>
      </c>
      <c r="O123" s="45">
        <v>0</v>
      </c>
      <c r="P123" s="45">
        <v>0</v>
      </c>
      <c r="Q123" s="45">
        <v>0</v>
      </c>
      <c r="R123" s="45">
        <v>4.0807092806375067E-2</v>
      </c>
      <c r="S123" s="45">
        <v>0.73870776438033658</v>
      </c>
    </row>
    <row r="124" spans="1:19">
      <c r="A124" s="88" t="s">
        <v>284</v>
      </c>
      <c r="B124" s="69" t="s">
        <v>164</v>
      </c>
      <c r="C124" s="45">
        <v>0</v>
      </c>
      <c r="D124" s="45">
        <v>0.16777119410834151</v>
      </c>
      <c r="E124" s="45">
        <v>0</v>
      </c>
      <c r="F124" s="45">
        <v>0</v>
      </c>
      <c r="G124" s="45">
        <v>0</v>
      </c>
      <c r="H124" s="45">
        <v>0</v>
      </c>
      <c r="I124" s="45">
        <v>7.5340978809528281E-3</v>
      </c>
      <c r="J124" s="45">
        <v>0</v>
      </c>
      <c r="K124" s="45">
        <v>0</v>
      </c>
      <c r="L124" s="45">
        <v>0</v>
      </c>
      <c r="M124" s="45">
        <v>1.0304107300691534E-2</v>
      </c>
      <c r="N124" s="45">
        <v>2.2584031096428703E-3</v>
      </c>
      <c r="O124" s="45">
        <v>0</v>
      </c>
      <c r="P124" s="45">
        <v>9.9228352731934866E-3</v>
      </c>
      <c r="Q124" s="45">
        <v>3.3021880864597675E-5</v>
      </c>
      <c r="R124" s="45">
        <v>0.26441520066750002</v>
      </c>
      <c r="S124" s="45">
        <v>0.46223886022119132</v>
      </c>
    </row>
    <row r="125" spans="1:19">
      <c r="A125" s="88" t="s">
        <v>284</v>
      </c>
      <c r="B125" s="69" t="s">
        <v>165</v>
      </c>
      <c r="C125" s="45">
        <v>0</v>
      </c>
      <c r="D125" s="45">
        <v>0</v>
      </c>
      <c r="E125" s="45">
        <v>0</v>
      </c>
      <c r="F125" s="45">
        <v>0</v>
      </c>
      <c r="G125" s="45">
        <v>0</v>
      </c>
      <c r="H125" s="45">
        <v>0</v>
      </c>
      <c r="I125" s="45">
        <v>0</v>
      </c>
      <c r="J125" s="45">
        <v>0</v>
      </c>
      <c r="K125" s="45">
        <v>0</v>
      </c>
      <c r="L125" s="45">
        <v>0</v>
      </c>
      <c r="M125" s="45">
        <v>3.6973872937400287E-3</v>
      </c>
      <c r="N125" s="45">
        <v>2.8012546811674532E-2</v>
      </c>
      <c r="O125" s="45">
        <v>0</v>
      </c>
      <c r="P125" s="45">
        <v>2.7664053998773253E-2</v>
      </c>
      <c r="Q125" s="45">
        <v>1.9867830777182127E-3</v>
      </c>
      <c r="R125" s="45">
        <v>0.20078149576251292</v>
      </c>
      <c r="S125" s="45">
        <v>0.2621422669444371</v>
      </c>
    </row>
    <row r="126" spans="1:19">
      <c r="A126" s="88" t="s">
        <v>284</v>
      </c>
      <c r="B126" s="69" t="s">
        <v>166</v>
      </c>
      <c r="C126" s="45">
        <v>0</v>
      </c>
      <c r="D126" s="45">
        <v>0</v>
      </c>
      <c r="E126" s="45">
        <v>0</v>
      </c>
      <c r="F126" s="45">
        <v>0</v>
      </c>
      <c r="G126" s="45">
        <v>0.60176790580575812</v>
      </c>
      <c r="H126" s="45">
        <v>0</v>
      </c>
      <c r="I126" s="45">
        <v>0</v>
      </c>
      <c r="J126" s="45">
        <v>0</v>
      </c>
      <c r="K126" s="45">
        <v>0</v>
      </c>
      <c r="L126" s="45">
        <v>3.0923892463583513E-2</v>
      </c>
      <c r="M126" s="45">
        <v>5.3644624786741701E-6</v>
      </c>
      <c r="N126" s="45">
        <v>0</v>
      </c>
      <c r="O126" s="45">
        <v>7.9265360133744078E-2</v>
      </c>
      <c r="P126" s="45">
        <v>1.2508714398079546E-3</v>
      </c>
      <c r="Q126" s="45">
        <v>0</v>
      </c>
      <c r="R126" s="45">
        <v>0.4237504070759428</v>
      </c>
      <c r="S126" s="45">
        <v>1.136963801381313</v>
      </c>
    </row>
    <row r="127" spans="1:19">
      <c r="A127" s="88" t="s">
        <v>284</v>
      </c>
      <c r="B127" s="69" t="s">
        <v>167</v>
      </c>
      <c r="C127" s="45">
        <v>0</v>
      </c>
      <c r="D127" s="45">
        <v>0.16420485693593712</v>
      </c>
      <c r="E127" s="45">
        <v>0</v>
      </c>
      <c r="F127" s="45">
        <v>0</v>
      </c>
      <c r="G127" s="45">
        <v>0</v>
      </c>
      <c r="H127" s="45">
        <v>0</v>
      </c>
      <c r="I127" s="45">
        <v>0</v>
      </c>
      <c r="J127" s="45">
        <v>0</v>
      </c>
      <c r="K127" s="45">
        <v>0</v>
      </c>
      <c r="L127" s="45">
        <v>3.1256003343481442E-2</v>
      </c>
      <c r="M127" s="45">
        <v>2.3264107463800698E-2</v>
      </c>
      <c r="N127" s="45">
        <v>1.4982753230263768E-4</v>
      </c>
      <c r="O127" s="45">
        <v>0</v>
      </c>
      <c r="P127" s="45">
        <v>1.3080589998739733E-2</v>
      </c>
      <c r="Q127" s="45">
        <v>0</v>
      </c>
      <c r="R127" s="45">
        <v>0.23836793719810601</v>
      </c>
      <c r="S127" s="45">
        <v>0.47032332247238173</v>
      </c>
    </row>
    <row r="128" spans="1:19">
      <c r="A128" s="88" t="s">
        <v>284</v>
      </c>
      <c r="B128" s="69" t="s">
        <v>168</v>
      </c>
      <c r="C128" s="45">
        <v>0</v>
      </c>
      <c r="D128" s="45">
        <v>0</v>
      </c>
      <c r="E128" s="45">
        <v>0</v>
      </c>
      <c r="F128" s="45">
        <v>0</v>
      </c>
      <c r="G128" s="45">
        <v>2.8973015288857624</v>
      </c>
      <c r="H128" s="45">
        <v>0</v>
      </c>
      <c r="I128" s="45">
        <v>0</v>
      </c>
      <c r="J128" s="45">
        <v>0</v>
      </c>
      <c r="K128" s="45">
        <v>0</v>
      </c>
      <c r="L128" s="45">
        <v>0</v>
      </c>
      <c r="M128" s="45">
        <v>2.3923991086032714E-2</v>
      </c>
      <c r="N128" s="45">
        <v>8.8431407775377835E-3</v>
      </c>
      <c r="O128" s="45">
        <v>0</v>
      </c>
      <c r="P128" s="45">
        <v>0</v>
      </c>
      <c r="Q128" s="45">
        <v>0</v>
      </c>
      <c r="R128" s="45">
        <v>1.1363657166640451E-2</v>
      </c>
      <c r="S128" s="45">
        <v>2.941432317915968</v>
      </c>
    </row>
    <row r="129" spans="1:19">
      <c r="A129" s="88" t="s">
        <v>284</v>
      </c>
      <c r="B129" s="69" t="s">
        <v>169</v>
      </c>
      <c r="C129" s="45">
        <v>5.8373678681614249E-2</v>
      </c>
      <c r="D129" s="45">
        <v>0</v>
      </c>
      <c r="E129" s="45">
        <v>0</v>
      </c>
      <c r="F129" s="45">
        <v>0</v>
      </c>
      <c r="G129" s="45">
        <v>0.94989600376482741</v>
      </c>
      <c r="H129" s="45">
        <v>0</v>
      </c>
      <c r="I129" s="45">
        <v>0</v>
      </c>
      <c r="J129" s="45">
        <v>0</v>
      </c>
      <c r="K129" s="45">
        <v>0</v>
      </c>
      <c r="L129" s="45">
        <v>0</v>
      </c>
      <c r="M129" s="45">
        <v>1.0482625015395541E-4</v>
      </c>
      <c r="N129" s="45">
        <v>6.1516776914980476E-2</v>
      </c>
      <c r="O129" s="45">
        <v>0</v>
      </c>
      <c r="P129" s="45">
        <v>0</v>
      </c>
      <c r="Q129" s="45">
        <v>0</v>
      </c>
      <c r="R129" s="45">
        <v>7.7075010928382426E-2</v>
      </c>
      <c r="S129" s="45">
        <v>1.1469662965399436</v>
      </c>
    </row>
    <row r="130" spans="1:19">
      <c r="A130" s="88" t="s">
        <v>284</v>
      </c>
      <c r="B130" s="69" t="s">
        <v>170</v>
      </c>
      <c r="C130" s="45">
        <v>0</v>
      </c>
      <c r="D130" s="45">
        <v>0</v>
      </c>
      <c r="E130" s="45">
        <v>0</v>
      </c>
      <c r="F130" s="45">
        <v>0</v>
      </c>
      <c r="G130" s="45">
        <v>0</v>
      </c>
      <c r="H130" s="45">
        <v>0</v>
      </c>
      <c r="I130" s="45">
        <v>2.8678987993460692E-2</v>
      </c>
      <c r="J130" s="45">
        <v>0</v>
      </c>
      <c r="K130" s="45">
        <v>0</v>
      </c>
      <c r="L130" s="45">
        <v>0.17336362606271694</v>
      </c>
      <c r="M130" s="45">
        <v>3.2647847202920133E-3</v>
      </c>
      <c r="N130" s="45">
        <v>5.6233264689939944E-3</v>
      </c>
      <c r="O130" s="45">
        <v>9.9781102831167368E-2</v>
      </c>
      <c r="P130" s="45">
        <v>0</v>
      </c>
      <c r="Q130" s="45">
        <v>0</v>
      </c>
      <c r="R130" s="45">
        <v>0.17172447178622008</v>
      </c>
      <c r="S130" s="45">
        <v>0.48243629986285441</v>
      </c>
    </row>
    <row r="131" spans="1:19">
      <c r="A131" s="88" t="s">
        <v>284</v>
      </c>
      <c r="B131" s="69" t="s">
        <v>171</v>
      </c>
      <c r="C131" s="45">
        <v>0</v>
      </c>
      <c r="D131" s="45">
        <v>0</v>
      </c>
      <c r="E131" s="45">
        <v>0</v>
      </c>
      <c r="F131" s="45">
        <v>0</v>
      </c>
      <c r="G131" s="45">
        <v>0</v>
      </c>
      <c r="H131" s="45">
        <v>0</v>
      </c>
      <c r="I131" s="45">
        <v>0</v>
      </c>
      <c r="J131" s="45">
        <v>0</v>
      </c>
      <c r="K131" s="45">
        <v>0</v>
      </c>
      <c r="L131" s="45">
        <v>0</v>
      </c>
      <c r="M131" s="45">
        <v>0</v>
      </c>
      <c r="N131" s="45">
        <v>4.8851550718680414E-3</v>
      </c>
      <c r="O131" s="45">
        <v>0</v>
      </c>
      <c r="P131" s="45">
        <v>3.699469773026598E-3</v>
      </c>
      <c r="Q131" s="45">
        <v>0</v>
      </c>
      <c r="R131" s="45">
        <v>5.1527895929424972E-2</v>
      </c>
      <c r="S131" s="45">
        <v>6.0112520774339373E-2</v>
      </c>
    </row>
    <row r="132" spans="1:19">
      <c r="A132" s="88" t="s">
        <v>284</v>
      </c>
      <c r="B132" s="69" t="s">
        <v>172</v>
      </c>
      <c r="C132" s="45">
        <v>0</v>
      </c>
      <c r="D132" s="45">
        <v>0.11124990656167189</v>
      </c>
      <c r="E132" s="45">
        <v>0</v>
      </c>
      <c r="F132" s="45">
        <v>0</v>
      </c>
      <c r="G132" s="45">
        <v>0</v>
      </c>
      <c r="H132" s="45">
        <v>0</v>
      </c>
      <c r="I132" s="45">
        <v>0</v>
      </c>
      <c r="J132" s="45">
        <v>0</v>
      </c>
      <c r="K132" s="45">
        <v>0</v>
      </c>
      <c r="L132" s="45">
        <v>0</v>
      </c>
      <c r="M132" s="45">
        <v>0</v>
      </c>
      <c r="N132" s="45">
        <v>0</v>
      </c>
      <c r="O132" s="45">
        <v>0</v>
      </c>
      <c r="P132" s="45">
        <v>3.6740280256130964E-2</v>
      </c>
      <c r="Q132" s="45">
        <v>0</v>
      </c>
      <c r="R132" s="45">
        <v>4.2850080024408044E-3</v>
      </c>
      <c r="S132" s="45">
        <v>0.15227519482021989</v>
      </c>
    </row>
    <row r="133" spans="1:19">
      <c r="A133" s="88" t="s">
        <v>284</v>
      </c>
      <c r="B133" s="69" t="s">
        <v>173</v>
      </c>
      <c r="C133" s="45">
        <v>0</v>
      </c>
      <c r="D133" s="45">
        <v>0</v>
      </c>
      <c r="E133" s="45">
        <v>0</v>
      </c>
      <c r="F133" s="45">
        <v>0</v>
      </c>
      <c r="G133" s="45">
        <v>1.5110416271086038</v>
      </c>
      <c r="H133" s="45">
        <v>3.8349830072185398E-2</v>
      </c>
      <c r="I133" s="45">
        <v>0</v>
      </c>
      <c r="J133" s="45">
        <v>0</v>
      </c>
      <c r="K133" s="45">
        <v>0</v>
      </c>
      <c r="L133" s="45">
        <v>0</v>
      </c>
      <c r="M133" s="45">
        <v>2.1903146217061575E-3</v>
      </c>
      <c r="N133" s="45">
        <v>0</v>
      </c>
      <c r="O133" s="45">
        <v>0</v>
      </c>
      <c r="P133" s="45">
        <v>0</v>
      </c>
      <c r="Q133" s="45">
        <v>5.0952569580911544E-3</v>
      </c>
      <c r="R133" s="45">
        <v>0.38779404105433457</v>
      </c>
      <c r="S133" s="45">
        <v>1.9444710698149379</v>
      </c>
    </row>
    <row r="134" spans="1:19">
      <c r="A134" s="88" t="s">
        <v>284</v>
      </c>
      <c r="B134" s="69" t="s">
        <v>174</v>
      </c>
      <c r="C134" s="45">
        <v>0</v>
      </c>
      <c r="D134" s="45">
        <v>0</v>
      </c>
      <c r="E134" s="45">
        <v>0</v>
      </c>
      <c r="F134" s="45">
        <v>0.34696400783720094</v>
      </c>
      <c r="G134" s="45">
        <v>0</v>
      </c>
      <c r="H134" s="45">
        <v>0</v>
      </c>
      <c r="I134" s="45">
        <v>0</v>
      </c>
      <c r="J134" s="45">
        <v>0</v>
      </c>
      <c r="K134" s="45">
        <v>0</v>
      </c>
      <c r="L134" s="45">
        <v>0</v>
      </c>
      <c r="M134" s="45">
        <v>1.1369938742368468E-2</v>
      </c>
      <c r="N134" s="45">
        <v>1.3667294459853707E-3</v>
      </c>
      <c r="O134" s="45">
        <v>0</v>
      </c>
      <c r="P134" s="45">
        <v>1.5419304777247733E-3</v>
      </c>
      <c r="Q134" s="45">
        <v>0</v>
      </c>
      <c r="R134" s="45">
        <v>0</v>
      </c>
      <c r="S134" s="45">
        <v>0.3612426065032821</v>
      </c>
    </row>
    <row r="135" spans="1:19">
      <c r="A135" s="88" t="s">
        <v>284</v>
      </c>
      <c r="B135" s="69" t="s">
        <v>175</v>
      </c>
      <c r="C135" s="45">
        <v>0</v>
      </c>
      <c r="D135" s="45">
        <v>0</v>
      </c>
      <c r="E135" s="45">
        <v>0</v>
      </c>
      <c r="F135" s="45">
        <v>0.77750588468639492</v>
      </c>
      <c r="G135" s="45">
        <v>0</v>
      </c>
      <c r="H135" s="45">
        <v>0</v>
      </c>
      <c r="I135" s="45">
        <v>0</v>
      </c>
      <c r="J135" s="45">
        <v>0</v>
      </c>
      <c r="K135" s="45">
        <v>0</v>
      </c>
      <c r="L135" s="45">
        <v>1.1014434792263383E-2</v>
      </c>
      <c r="M135" s="45">
        <v>5.7510756595675616E-3</v>
      </c>
      <c r="N135" s="45">
        <v>1.2881298371425487E-4</v>
      </c>
      <c r="O135" s="45">
        <v>0</v>
      </c>
      <c r="P135" s="45">
        <v>0</v>
      </c>
      <c r="Q135" s="45">
        <v>0</v>
      </c>
      <c r="R135" s="45">
        <v>0.16422530986864103</v>
      </c>
      <c r="S135" s="45">
        <v>0.95862551799055495</v>
      </c>
    </row>
    <row r="136" spans="1:19">
      <c r="A136" s="88" t="s">
        <v>284</v>
      </c>
      <c r="B136" s="69" t="s">
        <v>176</v>
      </c>
      <c r="C136" s="45">
        <v>0</v>
      </c>
      <c r="D136" s="45">
        <v>0</v>
      </c>
      <c r="E136" s="45">
        <v>0</v>
      </c>
      <c r="F136" s="45">
        <v>0</v>
      </c>
      <c r="G136" s="45">
        <v>0</v>
      </c>
      <c r="H136" s="45">
        <v>0</v>
      </c>
      <c r="I136" s="45">
        <v>0</v>
      </c>
      <c r="J136" s="45">
        <v>0</v>
      </c>
      <c r="K136" s="45">
        <v>0</v>
      </c>
      <c r="L136" s="45">
        <v>3.1102205090661084E-2</v>
      </c>
      <c r="M136" s="45">
        <v>1.0038161752490282E-4</v>
      </c>
      <c r="N136" s="45">
        <v>4.6221719493355629E-2</v>
      </c>
      <c r="O136" s="45">
        <v>1.271001993162324E-3</v>
      </c>
      <c r="P136" s="45">
        <v>0</v>
      </c>
      <c r="Q136" s="45">
        <v>0</v>
      </c>
      <c r="R136" s="45">
        <v>0</v>
      </c>
      <c r="S136" s="45">
        <v>7.8695308194710378E-2</v>
      </c>
    </row>
    <row r="137" spans="1:19">
      <c r="A137" s="88" t="s">
        <v>284</v>
      </c>
      <c r="B137" s="69" t="s">
        <v>177</v>
      </c>
      <c r="C137" s="45">
        <v>0</v>
      </c>
      <c r="D137" s="45">
        <v>0</v>
      </c>
      <c r="E137" s="45">
        <v>0</v>
      </c>
      <c r="F137" s="45">
        <v>0</v>
      </c>
      <c r="G137" s="45">
        <v>0</v>
      </c>
      <c r="H137" s="45">
        <v>0</v>
      </c>
      <c r="I137" s="45">
        <v>0</v>
      </c>
      <c r="J137" s="45">
        <v>0</v>
      </c>
      <c r="K137" s="45">
        <v>0</v>
      </c>
      <c r="L137" s="45">
        <v>0.14605820925148638</v>
      </c>
      <c r="M137" s="45">
        <v>8.2869708703547929E-3</v>
      </c>
      <c r="N137" s="45">
        <v>0</v>
      </c>
      <c r="O137" s="45">
        <v>7.4059575356291374E-2</v>
      </c>
      <c r="P137" s="45">
        <v>0</v>
      </c>
      <c r="Q137" s="45">
        <v>0</v>
      </c>
      <c r="R137" s="45">
        <v>4.3232351524693513E-2</v>
      </c>
      <c r="S137" s="45">
        <v>0.2716371070028174</v>
      </c>
    </row>
    <row r="138" spans="1:19">
      <c r="A138" s="88" t="s">
        <v>284</v>
      </c>
      <c r="B138" s="69" t="s">
        <v>178</v>
      </c>
      <c r="C138" s="45">
        <v>0</v>
      </c>
      <c r="D138" s="45">
        <v>0</v>
      </c>
      <c r="E138" s="45">
        <v>0</v>
      </c>
      <c r="F138" s="45">
        <v>0</v>
      </c>
      <c r="G138" s="45">
        <v>0</v>
      </c>
      <c r="H138" s="45">
        <v>0</v>
      </c>
      <c r="I138" s="45">
        <v>0</v>
      </c>
      <c r="J138" s="45">
        <v>0</v>
      </c>
      <c r="K138" s="45">
        <v>0</v>
      </c>
      <c r="L138" s="45">
        <v>0</v>
      </c>
      <c r="M138" s="45">
        <v>5.7273455774282667E-3</v>
      </c>
      <c r="N138" s="45">
        <v>0</v>
      </c>
      <c r="O138" s="45">
        <v>3.4228046214115349E-3</v>
      </c>
      <c r="P138" s="45">
        <v>0</v>
      </c>
      <c r="Q138" s="45">
        <v>0</v>
      </c>
      <c r="R138" s="45">
        <v>0.30718745693046401</v>
      </c>
      <c r="S138" s="45">
        <v>0.3163376071292987</v>
      </c>
    </row>
    <row r="139" spans="1:19">
      <c r="A139" s="88" t="s">
        <v>284</v>
      </c>
      <c r="B139" s="69" t="s">
        <v>179</v>
      </c>
      <c r="C139" s="45">
        <v>4.2844618077982344E-2</v>
      </c>
      <c r="D139" s="45">
        <v>0</v>
      </c>
      <c r="E139" s="45">
        <v>0</v>
      </c>
      <c r="F139" s="45">
        <v>0</v>
      </c>
      <c r="G139" s="45">
        <v>0</v>
      </c>
      <c r="H139" s="45">
        <v>0</v>
      </c>
      <c r="I139" s="45">
        <v>0</v>
      </c>
      <c r="J139" s="45">
        <v>0</v>
      </c>
      <c r="K139" s="45">
        <v>0</v>
      </c>
      <c r="L139" s="45">
        <v>0</v>
      </c>
      <c r="M139" s="45">
        <v>1.1147218219988986E-3</v>
      </c>
      <c r="N139" s="45">
        <v>1.4481247902509153E-4</v>
      </c>
      <c r="O139" s="45">
        <v>0</v>
      </c>
      <c r="P139" s="45">
        <v>6.7065232422949261E-3</v>
      </c>
      <c r="Q139" s="45">
        <v>0</v>
      </c>
      <c r="R139" s="45">
        <v>6.4261680391197729E-2</v>
      </c>
      <c r="S139" s="45">
        <v>0.11507235601251864</v>
      </c>
    </row>
    <row r="140" spans="1:19">
      <c r="A140" s="88" t="s">
        <v>284</v>
      </c>
      <c r="B140" s="69" t="s">
        <v>180</v>
      </c>
      <c r="C140" s="45">
        <v>0</v>
      </c>
      <c r="D140" s="45">
        <v>0</v>
      </c>
      <c r="E140" s="45">
        <v>0</v>
      </c>
      <c r="F140" s="45">
        <v>0</v>
      </c>
      <c r="G140" s="45">
        <v>0</v>
      </c>
      <c r="H140" s="45">
        <v>0</v>
      </c>
      <c r="I140" s="45">
        <v>0</v>
      </c>
      <c r="J140" s="45">
        <v>0</v>
      </c>
      <c r="K140" s="45">
        <v>0</v>
      </c>
      <c r="L140" s="45">
        <v>0</v>
      </c>
      <c r="M140" s="45">
        <v>5.4738396574549597E-5</v>
      </c>
      <c r="N140" s="45">
        <v>4.5420319667033304E-2</v>
      </c>
      <c r="O140" s="45">
        <v>0</v>
      </c>
      <c r="P140" s="45">
        <v>1.1481062808960107E-3</v>
      </c>
      <c r="Q140" s="45">
        <v>1.7240657556936712E-3</v>
      </c>
      <c r="R140" s="45">
        <v>4.6367860091862667E-3</v>
      </c>
      <c r="S140" s="45">
        <v>5.2984016109405729E-2</v>
      </c>
    </row>
    <row r="141" spans="1:19">
      <c r="A141" s="88" t="s">
        <v>284</v>
      </c>
      <c r="B141" s="69" t="s">
        <v>181</v>
      </c>
      <c r="C141" s="45">
        <v>1.5704689083084755E-2</v>
      </c>
      <c r="D141" s="45">
        <v>0</v>
      </c>
      <c r="E141" s="45">
        <v>0</v>
      </c>
      <c r="F141" s="45">
        <v>0</v>
      </c>
      <c r="G141" s="45">
        <v>0</v>
      </c>
      <c r="H141" s="45">
        <v>0</v>
      </c>
      <c r="I141" s="45">
        <v>0</v>
      </c>
      <c r="J141" s="45">
        <v>0</v>
      </c>
      <c r="K141" s="45">
        <v>8.6853939597332924E-3</v>
      </c>
      <c r="L141" s="45">
        <v>0</v>
      </c>
      <c r="M141" s="45">
        <v>2.6573422371409805E-3</v>
      </c>
      <c r="N141" s="45">
        <v>2.462173467598916E-4</v>
      </c>
      <c r="O141" s="45">
        <v>0</v>
      </c>
      <c r="P141" s="45">
        <v>0</v>
      </c>
      <c r="Q141" s="45">
        <v>0</v>
      </c>
      <c r="R141" s="45">
        <v>8.0383997161419529E-3</v>
      </c>
      <c r="S141" s="45">
        <v>3.5332042342844261E-2</v>
      </c>
    </row>
    <row r="142" spans="1:19">
      <c r="A142" s="88" t="s">
        <v>284</v>
      </c>
      <c r="B142" s="69" t="s">
        <v>182</v>
      </c>
      <c r="C142" s="45">
        <v>0</v>
      </c>
      <c r="D142" s="45">
        <v>0</v>
      </c>
      <c r="E142" s="45">
        <v>0</v>
      </c>
      <c r="F142" s="45">
        <v>0</v>
      </c>
      <c r="G142" s="45">
        <v>0</v>
      </c>
      <c r="H142" s="45">
        <v>0.58011147335223967</v>
      </c>
      <c r="I142" s="45">
        <v>0</v>
      </c>
      <c r="J142" s="45">
        <v>0</v>
      </c>
      <c r="K142" s="45">
        <v>0</v>
      </c>
      <c r="L142" s="45">
        <v>0</v>
      </c>
      <c r="M142" s="45">
        <v>1.9161960967828406E-3</v>
      </c>
      <c r="N142" s="45">
        <v>3.5312137116467746E-2</v>
      </c>
      <c r="O142" s="45">
        <v>0</v>
      </c>
      <c r="P142" s="45">
        <v>0</v>
      </c>
      <c r="Q142" s="45">
        <v>0</v>
      </c>
      <c r="R142" s="45">
        <v>0.38872587842359962</v>
      </c>
      <c r="S142" s="45">
        <v>1.0060656849890677</v>
      </c>
    </row>
    <row r="143" spans="1:19">
      <c r="A143" s="88" t="s">
        <v>284</v>
      </c>
      <c r="B143" s="69" t="s">
        <v>183</v>
      </c>
      <c r="C143" s="45">
        <v>0</v>
      </c>
      <c r="D143" s="45">
        <v>0</v>
      </c>
      <c r="E143" s="45">
        <v>0</v>
      </c>
      <c r="F143" s="45">
        <v>0</v>
      </c>
      <c r="G143" s="45">
        <v>0</v>
      </c>
      <c r="H143" s="45">
        <v>0</v>
      </c>
      <c r="I143" s="45">
        <v>0</v>
      </c>
      <c r="J143" s="45">
        <v>8.5070581688275262E-3</v>
      </c>
      <c r="K143" s="45">
        <v>0</v>
      </c>
      <c r="L143" s="45">
        <v>1.6755534083529255E-2</v>
      </c>
      <c r="M143" s="45">
        <v>4.6587306662253525E-3</v>
      </c>
      <c r="N143" s="45">
        <v>5.5289117050874026E-3</v>
      </c>
      <c r="O143" s="45">
        <v>0</v>
      </c>
      <c r="P143" s="45">
        <v>0</v>
      </c>
      <c r="Q143" s="45">
        <v>9.0243085449009941E-4</v>
      </c>
      <c r="R143" s="45">
        <v>4.2924227461128339E-2</v>
      </c>
      <c r="S143" s="45">
        <v>7.9276892939304844E-2</v>
      </c>
    </row>
    <row r="144" spans="1:19">
      <c r="A144" s="88" t="s">
        <v>284</v>
      </c>
      <c r="B144" s="69" t="s">
        <v>184</v>
      </c>
      <c r="C144" s="45">
        <v>0</v>
      </c>
      <c r="D144" s="45">
        <v>0.2049582763403861</v>
      </c>
      <c r="E144" s="45">
        <v>0</v>
      </c>
      <c r="F144" s="45">
        <v>0</v>
      </c>
      <c r="G144" s="45">
        <v>0</v>
      </c>
      <c r="H144" s="45">
        <v>0</v>
      </c>
      <c r="I144" s="45">
        <v>0</v>
      </c>
      <c r="J144" s="45">
        <v>0</v>
      </c>
      <c r="K144" s="45">
        <v>0</v>
      </c>
      <c r="L144" s="45">
        <v>0</v>
      </c>
      <c r="M144" s="45">
        <v>5.3252508198315951E-3</v>
      </c>
      <c r="N144" s="45">
        <v>0</v>
      </c>
      <c r="O144" s="45">
        <v>0</v>
      </c>
      <c r="P144" s="45">
        <v>0</v>
      </c>
      <c r="Q144" s="45">
        <v>0</v>
      </c>
      <c r="R144" s="45">
        <v>0.8505947947974164</v>
      </c>
      <c r="S144" s="45">
        <v>1.060878321957631</v>
      </c>
    </row>
    <row r="145" spans="1:19">
      <c r="A145" s="88" t="s">
        <v>284</v>
      </c>
      <c r="B145" s="69" t="s">
        <v>185</v>
      </c>
      <c r="C145" s="45">
        <v>0</v>
      </c>
      <c r="D145" s="45">
        <v>0</v>
      </c>
      <c r="E145" s="45">
        <v>0</v>
      </c>
      <c r="F145" s="45">
        <v>0</v>
      </c>
      <c r="G145" s="45">
        <v>0</v>
      </c>
      <c r="H145" s="45">
        <v>0</v>
      </c>
      <c r="I145" s="45">
        <v>0</v>
      </c>
      <c r="J145" s="45">
        <v>0</v>
      </c>
      <c r="K145" s="45">
        <v>0</v>
      </c>
      <c r="L145" s="45">
        <v>0</v>
      </c>
      <c r="M145" s="45">
        <v>1.2130766478248844E-3</v>
      </c>
      <c r="N145" s="45">
        <v>2.5436724767802232E-3</v>
      </c>
      <c r="O145" s="45">
        <v>0</v>
      </c>
      <c r="P145" s="45">
        <v>1.1858786418787681E-2</v>
      </c>
      <c r="Q145" s="45">
        <v>4.0756082709687003E-3</v>
      </c>
      <c r="R145" s="45">
        <v>9.357987738525253E-3</v>
      </c>
      <c r="S145" s="45">
        <v>2.9049131552881136E-2</v>
      </c>
    </row>
    <row r="146" spans="1:19">
      <c r="A146" s="88" t="s">
        <v>284</v>
      </c>
      <c r="B146" s="69" t="s">
        <v>186</v>
      </c>
      <c r="C146" s="45">
        <v>0</v>
      </c>
      <c r="D146" s="45">
        <v>0</v>
      </c>
      <c r="E146" s="45">
        <v>0</v>
      </c>
      <c r="F146" s="45">
        <v>0</v>
      </c>
      <c r="G146" s="45">
        <v>0</v>
      </c>
      <c r="H146" s="45">
        <v>0</v>
      </c>
      <c r="I146" s="45">
        <v>0</v>
      </c>
      <c r="J146" s="45">
        <v>0</v>
      </c>
      <c r="K146" s="45">
        <v>0</v>
      </c>
      <c r="L146" s="45">
        <v>0</v>
      </c>
      <c r="M146" s="45">
        <v>0</v>
      </c>
      <c r="N146" s="45">
        <v>1.0090604074408205E-2</v>
      </c>
      <c r="O146" s="45">
        <v>0</v>
      </c>
      <c r="P146" s="45">
        <v>1.352822325857872E-3</v>
      </c>
      <c r="Q146" s="45">
        <v>1.5325286888062672E-4</v>
      </c>
      <c r="R146" s="45">
        <v>3.65215758177726E-2</v>
      </c>
      <c r="S146" s="45">
        <v>4.8118255086905037E-2</v>
      </c>
    </row>
    <row r="147" spans="1:19">
      <c r="A147" s="88" t="s">
        <v>284</v>
      </c>
      <c r="B147" s="69" t="s">
        <v>187</v>
      </c>
      <c r="C147" s="45">
        <v>0</v>
      </c>
      <c r="D147" s="45">
        <v>0</v>
      </c>
      <c r="E147" s="45">
        <v>0</v>
      </c>
      <c r="F147" s="45">
        <v>0</v>
      </c>
      <c r="G147" s="45">
        <v>0</v>
      </c>
      <c r="H147" s="45">
        <v>7.5737822381142905E-2</v>
      </c>
      <c r="I147" s="45">
        <v>0</v>
      </c>
      <c r="J147" s="45">
        <v>0</v>
      </c>
      <c r="K147" s="45">
        <v>0</v>
      </c>
      <c r="L147" s="45">
        <v>0</v>
      </c>
      <c r="M147" s="45">
        <v>1.3058810634005269E-2</v>
      </c>
      <c r="N147" s="45">
        <v>5.2335767976216196E-2</v>
      </c>
      <c r="O147" s="45">
        <v>0</v>
      </c>
      <c r="P147" s="45">
        <v>2.8784172914302353E-3</v>
      </c>
      <c r="Q147" s="45">
        <v>0</v>
      </c>
      <c r="R147" s="45">
        <v>0.93783526606148371</v>
      </c>
      <c r="S147" s="45">
        <v>1.0818460843442779</v>
      </c>
    </row>
    <row r="148" spans="1:19">
      <c r="A148" s="88" t="s">
        <v>284</v>
      </c>
      <c r="B148" s="69" t="s">
        <v>188</v>
      </c>
      <c r="C148" s="45">
        <v>0</v>
      </c>
      <c r="D148" s="45">
        <v>0</v>
      </c>
      <c r="E148" s="45">
        <v>0</v>
      </c>
      <c r="F148" s="45">
        <v>0</v>
      </c>
      <c r="G148" s="45">
        <v>0</v>
      </c>
      <c r="H148" s="45">
        <v>0</v>
      </c>
      <c r="I148" s="45">
        <v>0</v>
      </c>
      <c r="J148" s="45">
        <v>1.8666544431789757E-2</v>
      </c>
      <c r="K148" s="45">
        <v>0</v>
      </c>
      <c r="L148" s="45">
        <v>0</v>
      </c>
      <c r="M148" s="45">
        <v>6.8039401457662407E-3</v>
      </c>
      <c r="N148" s="45">
        <v>3.9362246891765373E-2</v>
      </c>
      <c r="O148" s="45">
        <v>0</v>
      </c>
      <c r="P148" s="45">
        <v>2.717542346118984E-4</v>
      </c>
      <c r="Q148" s="45">
        <v>7.7058998225227326E-3</v>
      </c>
      <c r="R148" s="45">
        <v>0.17376493655194736</v>
      </c>
      <c r="S148" s="45">
        <v>0.24657532207839949</v>
      </c>
    </row>
    <row r="149" spans="1:19">
      <c r="A149" s="88" t="s">
        <v>284</v>
      </c>
      <c r="B149" s="69" t="s">
        <v>189</v>
      </c>
      <c r="C149" s="45">
        <v>0</v>
      </c>
      <c r="D149" s="45">
        <v>0</v>
      </c>
      <c r="E149" s="45">
        <v>0</v>
      </c>
      <c r="F149" s="45">
        <v>0</v>
      </c>
      <c r="G149" s="45">
        <v>0</v>
      </c>
      <c r="H149" s="45">
        <v>0</v>
      </c>
      <c r="I149" s="45">
        <v>0</v>
      </c>
      <c r="J149" s="45">
        <v>0</v>
      </c>
      <c r="K149" s="45">
        <v>1.2279971301699666E-2</v>
      </c>
      <c r="L149" s="45">
        <v>0</v>
      </c>
      <c r="M149" s="45">
        <v>7.3143293974631263E-4</v>
      </c>
      <c r="N149" s="45">
        <v>8.3594212645305532E-2</v>
      </c>
      <c r="O149" s="45">
        <v>0</v>
      </c>
      <c r="P149" s="45">
        <v>0</v>
      </c>
      <c r="Q149" s="45">
        <v>0</v>
      </c>
      <c r="R149" s="45">
        <v>0</v>
      </c>
      <c r="S149" s="45">
        <v>9.6605616886762391E-2</v>
      </c>
    </row>
    <row r="150" spans="1:19">
      <c r="A150" s="88" t="s">
        <v>284</v>
      </c>
      <c r="B150" s="69" t="s">
        <v>190</v>
      </c>
      <c r="C150" s="45">
        <v>0</v>
      </c>
      <c r="D150" s="45">
        <v>0</v>
      </c>
      <c r="E150" s="45">
        <v>0</v>
      </c>
      <c r="F150" s="45">
        <v>0</v>
      </c>
      <c r="G150" s="45">
        <v>0</v>
      </c>
      <c r="H150" s="45">
        <v>0</v>
      </c>
      <c r="I150" s="45">
        <v>0</v>
      </c>
      <c r="J150" s="45">
        <v>0</v>
      </c>
      <c r="K150" s="45">
        <v>0</v>
      </c>
      <c r="L150" s="45">
        <v>3.4436716368827724E-2</v>
      </c>
      <c r="M150" s="45">
        <v>1.8453836656817657E-4</v>
      </c>
      <c r="N150" s="45">
        <v>0</v>
      </c>
      <c r="O150" s="45">
        <v>0</v>
      </c>
      <c r="P150" s="45">
        <v>0</v>
      </c>
      <c r="Q150" s="45">
        <v>1.9015491472939572E-3</v>
      </c>
      <c r="R150" s="45">
        <v>0</v>
      </c>
      <c r="S150" s="45">
        <v>3.6522803882661492E-2</v>
      </c>
    </row>
    <row r="151" spans="1:19">
      <c r="A151" s="88" t="s">
        <v>284</v>
      </c>
      <c r="B151" s="69" t="s">
        <v>191</v>
      </c>
      <c r="C151" s="45">
        <v>0</v>
      </c>
      <c r="D151" s="45">
        <v>0</v>
      </c>
      <c r="E151" s="45">
        <v>0</v>
      </c>
      <c r="F151" s="45">
        <v>0</v>
      </c>
      <c r="G151" s="45">
        <v>0</v>
      </c>
      <c r="H151" s="45">
        <v>0</v>
      </c>
      <c r="I151" s="45">
        <v>0</v>
      </c>
      <c r="J151" s="45">
        <v>7.8417954000403051E-3</v>
      </c>
      <c r="K151" s="45">
        <v>0</v>
      </c>
      <c r="L151" s="45">
        <v>0</v>
      </c>
      <c r="M151" s="45">
        <v>1.5988815136758205E-5</v>
      </c>
      <c r="N151" s="45">
        <v>7.2177000055440033E-4</v>
      </c>
      <c r="O151" s="45">
        <v>0</v>
      </c>
      <c r="P151" s="45">
        <v>0</v>
      </c>
      <c r="Q151" s="45">
        <v>0</v>
      </c>
      <c r="R151" s="45">
        <v>5.2521340701474628E-2</v>
      </c>
      <c r="S151" s="45">
        <v>6.1100894917217374E-2</v>
      </c>
    </row>
    <row r="152" spans="1:19">
      <c r="A152" s="88" t="s">
        <v>284</v>
      </c>
      <c r="B152" s="69" t="s">
        <v>192</v>
      </c>
      <c r="C152" s="45">
        <v>0</v>
      </c>
      <c r="D152" s="45">
        <v>0</v>
      </c>
      <c r="E152" s="45">
        <v>0</v>
      </c>
      <c r="F152" s="45">
        <v>0</v>
      </c>
      <c r="G152" s="45">
        <v>0</v>
      </c>
      <c r="H152" s="45">
        <v>0</v>
      </c>
      <c r="I152" s="45">
        <v>0</v>
      </c>
      <c r="J152" s="45">
        <v>0</v>
      </c>
      <c r="K152" s="45">
        <v>6.2419917976912487E-3</v>
      </c>
      <c r="L152" s="45">
        <v>0</v>
      </c>
      <c r="M152" s="45">
        <v>0</v>
      </c>
      <c r="N152" s="45">
        <v>6.7451668822915423E-3</v>
      </c>
      <c r="O152" s="45">
        <v>0</v>
      </c>
      <c r="P152" s="45">
        <v>0</v>
      </c>
      <c r="Q152" s="45">
        <v>0</v>
      </c>
      <c r="R152" s="45">
        <v>0.21022504322570512</v>
      </c>
      <c r="S152" s="45">
        <v>0.22321220190571012</v>
      </c>
    </row>
    <row r="153" spans="1:19">
      <c r="A153" s="88" t="s">
        <v>284</v>
      </c>
      <c r="B153" s="69" t="s">
        <v>193</v>
      </c>
      <c r="C153" s="45">
        <v>0</v>
      </c>
      <c r="D153" s="45">
        <v>0</v>
      </c>
      <c r="E153" s="45">
        <v>0</v>
      </c>
      <c r="F153" s="45">
        <v>0</v>
      </c>
      <c r="G153" s="45">
        <v>0.89423089417041979</v>
      </c>
      <c r="H153" s="45">
        <v>0</v>
      </c>
      <c r="I153" s="45">
        <v>0</v>
      </c>
      <c r="J153" s="45">
        <v>0</v>
      </c>
      <c r="K153" s="45">
        <v>0</v>
      </c>
      <c r="L153" s="45">
        <v>0</v>
      </c>
      <c r="M153" s="45">
        <v>3.5525161411786854E-4</v>
      </c>
      <c r="N153" s="45">
        <v>8.3883235223154884E-2</v>
      </c>
      <c r="O153" s="45">
        <v>0</v>
      </c>
      <c r="P153" s="45">
        <v>0</v>
      </c>
      <c r="Q153" s="45">
        <v>0</v>
      </c>
      <c r="R153" s="45">
        <v>0.62072915104502613</v>
      </c>
      <c r="S153" s="45">
        <v>1.5991985320526965</v>
      </c>
    </row>
    <row r="154" spans="1:19">
      <c r="A154" s="88" t="s">
        <v>284</v>
      </c>
      <c r="B154" s="69" t="s">
        <v>194</v>
      </c>
      <c r="C154" s="45">
        <v>0</v>
      </c>
      <c r="D154" s="45">
        <v>0</v>
      </c>
      <c r="E154" s="45">
        <v>0</v>
      </c>
      <c r="F154" s="45">
        <v>0</v>
      </c>
      <c r="G154" s="45">
        <v>0</v>
      </c>
      <c r="H154" s="45">
        <v>0</v>
      </c>
      <c r="I154" s="45">
        <v>0</v>
      </c>
      <c r="J154" s="45">
        <v>0</v>
      </c>
      <c r="K154" s="45">
        <v>0</v>
      </c>
      <c r="L154" s="45">
        <v>0</v>
      </c>
      <c r="M154" s="45">
        <v>0</v>
      </c>
      <c r="N154" s="45">
        <v>0</v>
      </c>
      <c r="O154" s="45">
        <v>0</v>
      </c>
      <c r="P154" s="45">
        <v>0</v>
      </c>
      <c r="Q154" s="45">
        <v>0</v>
      </c>
      <c r="R154" s="45">
        <v>0.23007116522401816</v>
      </c>
      <c r="S154" s="45">
        <v>0.23007116522401816</v>
      </c>
    </row>
    <row r="155" spans="1:19">
      <c r="A155" s="88" t="s">
        <v>284</v>
      </c>
      <c r="B155" s="69" t="s">
        <v>195</v>
      </c>
      <c r="C155" s="45">
        <v>0</v>
      </c>
      <c r="D155" s="45">
        <v>0</v>
      </c>
      <c r="E155" s="45">
        <v>0</v>
      </c>
      <c r="F155" s="45">
        <v>0.48397492556976118</v>
      </c>
      <c r="G155" s="45">
        <v>0</v>
      </c>
      <c r="H155" s="45">
        <v>0</v>
      </c>
      <c r="I155" s="45">
        <v>0</v>
      </c>
      <c r="J155" s="45">
        <v>0</v>
      </c>
      <c r="K155" s="45">
        <v>0</v>
      </c>
      <c r="L155" s="45">
        <v>0</v>
      </c>
      <c r="M155" s="45">
        <v>6.1159713768077495E-5</v>
      </c>
      <c r="N155" s="45">
        <v>0</v>
      </c>
      <c r="O155" s="45">
        <v>0</v>
      </c>
      <c r="P155" s="45">
        <v>2.4461004780815809E-3</v>
      </c>
      <c r="Q155" s="45">
        <v>5.1419767233080171E-3</v>
      </c>
      <c r="R155" s="45">
        <v>0</v>
      </c>
      <c r="S155" s="45">
        <v>0.49162416248492491</v>
      </c>
    </row>
    <row r="156" spans="1:19">
      <c r="A156" s="88" t="s">
        <v>284</v>
      </c>
      <c r="B156" s="69" t="s">
        <v>196</v>
      </c>
      <c r="C156" s="45">
        <v>0</v>
      </c>
      <c r="D156" s="45">
        <v>0</v>
      </c>
      <c r="E156" s="45">
        <v>0</v>
      </c>
      <c r="F156" s="45">
        <v>0</v>
      </c>
      <c r="G156" s="45">
        <v>0</v>
      </c>
      <c r="H156" s="45">
        <v>0</v>
      </c>
      <c r="I156" s="45">
        <v>0</v>
      </c>
      <c r="J156" s="45">
        <v>0</v>
      </c>
      <c r="K156" s="45">
        <v>0</v>
      </c>
      <c r="L156" s="45">
        <v>0</v>
      </c>
      <c r="M156" s="45">
        <v>2.2701894800736255E-4</v>
      </c>
      <c r="N156" s="45">
        <v>3.0704543081299107E-3</v>
      </c>
      <c r="O156" s="45">
        <v>0</v>
      </c>
      <c r="P156" s="45">
        <v>0</v>
      </c>
      <c r="Q156" s="45">
        <v>0</v>
      </c>
      <c r="R156" s="45">
        <v>2.0383401997406736E-2</v>
      </c>
      <c r="S156" s="45">
        <v>2.3680875253546674E-2</v>
      </c>
    </row>
    <row r="157" spans="1:19">
      <c r="A157" s="88" t="s">
        <v>284</v>
      </c>
      <c r="B157" s="69" t="s">
        <v>197</v>
      </c>
      <c r="C157" s="45">
        <v>0</v>
      </c>
      <c r="D157" s="45">
        <v>0</v>
      </c>
      <c r="E157" s="45">
        <v>0</v>
      </c>
      <c r="F157" s="45">
        <v>0</v>
      </c>
      <c r="G157" s="45">
        <v>0</v>
      </c>
      <c r="H157" s="45">
        <v>0</v>
      </c>
      <c r="I157" s="45">
        <v>0</v>
      </c>
      <c r="J157" s="45">
        <v>0</v>
      </c>
      <c r="K157" s="45">
        <v>0</v>
      </c>
      <c r="L157" s="45">
        <v>0</v>
      </c>
      <c r="M157" s="45">
        <v>3.5607576364666826E-3</v>
      </c>
      <c r="N157" s="45">
        <v>3.3022620533254887E-2</v>
      </c>
      <c r="O157" s="45">
        <v>0</v>
      </c>
      <c r="P157" s="45">
        <v>1.2339888758441386E-3</v>
      </c>
      <c r="Q157" s="45">
        <v>1.6881170003080759E-3</v>
      </c>
      <c r="R157" s="45">
        <v>0.10357374981435896</v>
      </c>
      <c r="S157" s="45">
        <v>0.14307923386022026</v>
      </c>
    </row>
    <row r="158" spans="1:19">
      <c r="A158" s="88" t="s">
        <v>284</v>
      </c>
      <c r="B158" s="69" t="s">
        <v>198</v>
      </c>
      <c r="C158" s="45">
        <v>0</v>
      </c>
      <c r="D158" s="45">
        <v>0</v>
      </c>
      <c r="E158" s="45">
        <v>0</v>
      </c>
      <c r="F158" s="45">
        <v>0</v>
      </c>
      <c r="G158" s="45">
        <v>0</v>
      </c>
      <c r="H158" s="45">
        <v>0</v>
      </c>
      <c r="I158" s="45">
        <v>0</v>
      </c>
      <c r="J158" s="45">
        <v>0</v>
      </c>
      <c r="K158" s="45">
        <v>0</v>
      </c>
      <c r="L158" s="45">
        <v>0</v>
      </c>
      <c r="M158" s="45">
        <v>1.0008664678480272E-3</v>
      </c>
      <c r="N158" s="45">
        <v>3.5207641425571978E-3</v>
      </c>
      <c r="O158" s="45">
        <v>0</v>
      </c>
      <c r="P158" s="45">
        <v>0</v>
      </c>
      <c r="Q158" s="45">
        <v>0</v>
      </c>
      <c r="R158" s="45">
        <v>0</v>
      </c>
      <c r="S158" s="45">
        <v>4.5216306104123305E-3</v>
      </c>
    </row>
    <row r="159" spans="1:19">
      <c r="A159" s="88" t="s">
        <v>284</v>
      </c>
      <c r="B159" s="69" t="s">
        <v>199</v>
      </c>
      <c r="C159" s="45">
        <v>0</v>
      </c>
      <c r="D159" s="45">
        <v>0</v>
      </c>
      <c r="E159" s="45">
        <v>0</v>
      </c>
      <c r="F159" s="45">
        <v>0</v>
      </c>
      <c r="G159" s="45">
        <v>0</v>
      </c>
      <c r="H159" s="45">
        <v>0.19294564479002219</v>
      </c>
      <c r="I159" s="45">
        <v>0</v>
      </c>
      <c r="J159" s="45">
        <v>0</v>
      </c>
      <c r="K159" s="45">
        <v>0</v>
      </c>
      <c r="L159" s="45">
        <v>0</v>
      </c>
      <c r="M159" s="45">
        <v>0</v>
      </c>
      <c r="N159" s="45">
        <v>0</v>
      </c>
      <c r="O159" s="45">
        <v>0</v>
      </c>
      <c r="P159" s="45">
        <v>0</v>
      </c>
      <c r="Q159" s="45">
        <v>0</v>
      </c>
      <c r="R159" s="45">
        <v>0</v>
      </c>
      <c r="S159" s="45">
        <v>0.19294564479000087</v>
      </c>
    </row>
    <row r="160" spans="1:19">
      <c r="A160" s="88" t="s">
        <v>284</v>
      </c>
      <c r="B160" s="69" t="s">
        <v>200</v>
      </c>
      <c r="C160" s="45">
        <v>0</v>
      </c>
      <c r="D160" s="45">
        <v>0</v>
      </c>
      <c r="E160" s="45">
        <v>0</v>
      </c>
      <c r="F160" s="45">
        <v>0</v>
      </c>
      <c r="G160" s="45">
        <v>0</v>
      </c>
      <c r="H160" s="45">
        <v>0</v>
      </c>
      <c r="I160" s="45">
        <v>0</v>
      </c>
      <c r="J160" s="45">
        <v>0</v>
      </c>
      <c r="K160" s="45">
        <v>0</v>
      </c>
      <c r="L160" s="45">
        <v>0</v>
      </c>
      <c r="M160" s="45">
        <v>7.5272473710175092E-4</v>
      </c>
      <c r="N160" s="45">
        <v>2.3994433893419043E-2</v>
      </c>
      <c r="O160" s="45">
        <v>0</v>
      </c>
      <c r="P160" s="45">
        <v>1.1163784372487662E-3</v>
      </c>
      <c r="Q160" s="45">
        <v>5.9035987786326682E-3</v>
      </c>
      <c r="R160" s="45">
        <v>0</v>
      </c>
      <c r="S160" s="45">
        <v>3.1767135846450856E-2</v>
      </c>
    </row>
    <row r="161" spans="1:19">
      <c r="A161" s="88" t="s">
        <v>284</v>
      </c>
      <c r="B161" s="69" t="s">
        <v>201</v>
      </c>
      <c r="C161" s="45">
        <v>4.3062963602988669E-2</v>
      </c>
      <c r="D161" s="45">
        <v>0.10931257335106537</v>
      </c>
      <c r="E161" s="45">
        <v>0</v>
      </c>
      <c r="F161" s="45">
        <v>0</v>
      </c>
      <c r="G161" s="45">
        <v>0.95517438730487569</v>
      </c>
      <c r="H161" s="45">
        <v>0.11409377333081494</v>
      </c>
      <c r="I161" s="45">
        <v>0</v>
      </c>
      <c r="J161" s="45">
        <v>1.4067662658879806E-2</v>
      </c>
      <c r="K161" s="45">
        <v>1.1887813028415323E-2</v>
      </c>
      <c r="L161" s="45">
        <v>0.19425962417064246</v>
      </c>
      <c r="M161" s="45">
        <v>0.19394615208439347</v>
      </c>
      <c r="N161" s="45">
        <v>0.39489957592503711</v>
      </c>
      <c r="O161" s="45">
        <v>0.11078232489356354</v>
      </c>
      <c r="P161" s="45">
        <v>9.9510277479349929E-2</v>
      </c>
      <c r="Q161" s="45">
        <v>3.4924466127321446E-2</v>
      </c>
      <c r="R161" s="45">
        <v>4.7436129238132878</v>
      </c>
      <c r="S161" s="45">
        <v>7.0195345177706088</v>
      </c>
    </row>
    <row r="162" spans="1:19">
      <c r="A162" s="88" t="s">
        <v>284</v>
      </c>
      <c r="B162" s="69" t="s">
        <v>202</v>
      </c>
      <c r="C162" s="45">
        <v>4.5876384988434493E-2</v>
      </c>
      <c r="D162" s="45">
        <v>6.6218260922939365E-2</v>
      </c>
      <c r="E162" s="45">
        <v>0</v>
      </c>
      <c r="F162" s="45">
        <v>0.79220611143071551</v>
      </c>
      <c r="G162" s="45">
        <v>0.30306113441835336</v>
      </c>
      <c r="H162" s="45">
        <v>0.18854904386710558</v>
      </c>
      <c r="I162" s="45">
        <v>0</v>
      </c>
      <c r="J162" s="45">
        <v>2.0475300912018476E-2</v>
      </c>
      <c r="K162" s="45">
        <v>0</v>
      </c>
      <c r="L162" s="45">
        <v>3.411645172666411E-2</v>
      </c>
      <c r="M162" s="45">
        <v>5.470260616960676E-2</v>
      </c>
      <c r="N162" s="45">
        <v>0.12846779155482846</v>
      </c>
      <c r="O162" s="45">
        <v>0</v>
      </c>
      <c r="P162" s="45">
        <v>8.8898190283533074E-2</v>
      </c>
      <c r="Q162" s="45">
        <v>6.8923530315788684E-3</v>
      </c>
      <c r="R162" s="45">
        <v>1.0210087750287187</v>
      </c>
      <c r="S162" s="45">
        <v>2.7504724043345163</v>
      </c>
    </row>
    <row r="163" spans="1:19">
      <c r="A163" s="88" t="s">
        <v>284</v>
      </c>
      <c r="B163" s="69" t="s">
        <v>203</v>
      </c>
      <c r="C163" s="45">
        <v>0</v>
      </c>
      <c r="D163" s="45">
        <v>0.15614275611530548</v>
      </c>
      <c r="E163" s="45">
        <v>0</v>
      </c>
      <c r="F163" s="45">
        <v>3.4055736344541359</v>
      </c>
      <c r="G163" s="45">
        <v>1.1435273376406769</v>
      </c>
      <c r="H163" s="45">
        <v>0.1765344158661577</v>
      </c>
      <c r="I163" s="45">
        <v>2.1313593153165278E-2</v>
      </c>
      <c r="J163" s="45">
        <v>5.0349275835899349E-3</v>
      </c>
      <c r="K163" s="45">
        <v>0</v>
      </c>
      <c r="L163" s="45">
        <v>1.3114129545211295E-2</v>
      </c>
      <c r="M163" s="45">
        <v>4.5566706659540657E-2</v>
      </c>
      <c r="N163" s="45">
        <v>0.13507622377026607</v>
      </c>
      <c r="O163" s="45">
        <v>1.2106881676379189E-3</v>
      </c>
      <c r="P163" s="45">
        <v>3.6429007950839809E-2</v>
      </c>
      <c r="Q163" s="45">
        <v>3.298242260711598E-3</v>
      </c>
      <c r="R163" s="45">
        <v>0.77782927434785165</v>
      </c>
      <c r="S163" s="45">
        <v>5.9206509375150915</v>
      </c>
    </row>
    <row r="164" spans="1:19">
      <c r="A164" s="88" t="s">
        <v>284</v>
      </c>
      <c r="B164" s="69" t="s">
        <v>204</v>
      </c>
      <c r="C164" s="45">
        <v>3.6602397375884888E-2</v>
      </c>
      <c r="D164" s="45">
        <v>0</v>
      </c>
      <c r="E164" s="45">
        <v>0</v>
      </c>
      <c r="F164" s="45">
        <v>0</v>
      </c>
      <c r="G164" s="45">
        <v>0</v>
      </c>
      <c r="H164" s="45">
        <v>0</v>
      </c>
      <c r="I164" s="45">
        <v>0</v>
      </c>
      <c r="J164" s="45">
        <v>6.7481913040334518E-3</v>
      </c>
      <c r="K164" s="45">
        <v>1.4231428633213777E-2</v>
      </c>
      <c r="L164" s="45">
        <v>8.1331881397166406E-3</v>
      </c>
      <c r="M164" s="45">
        <v>1.9686167186435455E-2</v>
      </c>
      <c r="N164" s="45">
        <v>1.0390551621469513E-2</v>
      </c>
      <c r="O164" s="45">
        <v>2.0376923377345424E-3</v>
      </c>
      <c r="P164" s="45">
        <v>3.396519754057592E-2</v>
      </c>
      <c r="Q164" s="45">
        <v>5.3849062891407617E-3</v>
      </c>
      <c r="R164" s="45">
        <v>0.41311561789581219</v>
      </c>
      <c r="S164" s="45">
        <v>0.55029533832401967</v>
      </c>
    </row>
    <row r="165" spans="1:19">
      <c r="A165" s="88" t="s">
        <v>284</v>
      </c>
      <c r="B165" s="69" t="s">
        <v>205</v>
      </c>
      <c r="C165" s="45">
        <v>0</v>
      </c>
      <c r="D165" s="45">
        <v>0</v>
      </c>
      <c r="E165" s="45">
        <v>0</v>
      </c>
      <c r="F165" s="45">
        <v>0</v>
      </c>
      <c r="G165" s="45">
        <v>0.11800589800099459</v>
      </c>
      <c r="H165" s="45">
        <v>0</v>
      </c>
      <c r="I165" s="45">
        <v>0</v>
      </c>
      <c r="J165" s="45">
        <v>0</v>
      </c>
      <c r="K165" s="45">
        <v>0</v>
      </c>
      <c r="L165" s="45">
        <v>1.3989002009324292E-2</v>
      </c>
      <c r="M165" s="45">
        <v>1.5858764395005664E-2</v>
      </c>
      <c r="N165" s="45">
        <v>1.071888486417194E-2</v>
      </c>
      <c r="O165" s="45">
        <v>0</v>
      </c>
      <c r="P165" s="45">
        <v>3.3927028865954334E-3</v>
      </c>
      <c r="Q165" s="45">
        <v>3.1468463134583791E-3</v>
      </c>
      <c r="R165" s="45">
        <v>8.8145539598698974E-2</v>
      </c>
      <c r="S165" s="45">
        <v>0.25325763806824853</v>
      </c>
    </row>
    <row r="166" spans="1:19">
      <c r="A166" s="88" t="s">
        <v>284</v>
      </c>
      <c r="B166" s="69" t="s">
        <v>206</v>
      </c>
      <c r="C166" s="45">
        <v>0</v>
      </c>
      <c r="D166" s="45">
        <v>0</v>
      </c>
      <c r="E166" s="45">
        <v>0</v>
      </c>
      <c r="F166" s="45">
        <v>0.14993462789541567</v>
      </c>
      <c r="G166" s="45">
        <v>0</v>
      </c>
      <c r="H166" s="45">
        <v>0.2192823420235257</v>
      </c>
      <c r="I166" s="45">
        <v>0</v>
      </c>
      <c r="J166" s="45">
        <v>0</v>
      </c>
      <c r="K166" s="45">
        <v>3.1682542228516353E-3</v>
      </c>
      <c r="L166" s="45">
        <v>0</v>
      </c>
      <c r="M166" s="45">
        <v>1.6520149023659059E-2</v>
      </c>
      <c r="N166" s="45">
        <v>1.9201145252960572E-3</v>
      </c>
      <c r="O166" s="45">
        <v>9.3111261867262485E-3</v>
      </c>
      <c r="P166" s="45">
        <v>1.0407433393533005E-2</v>
      </c>
      <c r="Q166" s="45">
        <v>1.2740075796397465E-3</v>
      </c>
      <c r="R166" s="45">
        <v>0.27252608861451222</v>
      </c>
      <c r="S166" s="45">
        <v>0.6843441434651254</v>
      </c>
    </row>
    <row r="167" spans="1:19">
      <c r="A167" s="88" t="s">
        <v>284</v>
      </c>
      <c r="B167" s="69" t="s">
        <v>207</v>
      </c>
      <c r="C167" s="45">
        <v>0</v>
      </c>
      <c r="D167" s="45">
        <v>0</v>
      </c>
      <c r="E167" s="45">
        <v>0</v>
      </c>
      <c r="F167" s="45">
        <v>0</v>
      </c>
      <c r="G167" s="45">
        <v>0</v>
      </c>
      <c r="H167" s="45">
        <v>0</v>
      </c>
      <c r="I167" s="45">
        <v>0</v>
      </c>
      <c r="J167" s="45">
        <v>0</v>
      </c>
      <c r="K167" s="45">
        <v>0</v>
      </c>
      <c r="L167" s="45">
        <v>0</v>
      </c>
      <c r="M167" s="45">
        <v>5.3909428499565593E-4</v>
      </c>
      <c r="N167" s="45">
        <v>6.9843416880814857E-3</v>
      </c>
      <c r="O167" s="45">
        <v>9.5501900522640959E-3</v>
      </c>
      <c r="P167" s="45">
        <v>1.215327541656297E-2</v>
      </c>
      <c r="Q167" s="45">
        <v>4.7361102352016515E-3</v>
      </c>
      <c r="R167" s="45">
        <v>8.7582554848594896E-2</v>
      </c>
      <c r="S167" s="45">
        <v>0.12154556652569681</v>
      </c>
    </row>
    <row r="168" spans="1:19">
      <c r="A168" s="88" t="s">
        <v>284</v>
      </c>
      <c r="B168" s="69" t="s">
        <v>208</v>
      </c>
      <c r="C168" s="45">
        <v>0</v>
      </c>
      <c r="D168" s="45">
        <v>0</v>
      </c>
      <c r="E168" s="45">
        <v>0</v>
      </c>
      <c r="F168" s="45">
        <v>0</v>
      </c>
      <c r="G168" s="45">
        <v>0</v>
      </c>
      <c r="H168" s="45">
        <v>0</v>
      </c>
      <c r="I168" s="45">
        <v>0</v>
      </c>
      <c r="J168" s="45">
        <v>0</v>
      </c>
      <c r="K168" s="45">
        <v>0</v>
      </c>
      <c r="L168" s="45">
        <v>0</v>
      </c>
      <c r="M168" s="45">
        <v>6.370326092353551E-3</v>
      </c>
      <c r="N168" s="45">
        <v>5.8309468336157799E-2</v>
      </c>
      <c r="O168" s="45">
        <v>0</v>
      </c>
      <c r="P168" s="45">
        <v>5.4344090846449866E-3</v>
      </c>
      <c r="Q168" s="45">
        <v>1.239116928247852E-3</v>
      </c>
      <c r="R168" s="45">
        <v>0.15652107671199644</v>
      </c>
      <c r="S168" s="45">
        <v>0.22787439715341407</v>
      </c>
    </row>
    <row r="169" spans="1:19">
      <c r="A169" s="88" t="s">
        <v>284</v>
      </c>
      <c r="B169" s="69" t="s">
        <v>209</v>
      </c>
      <c r="C169" s="45">
        <v>0</v>
      </c>
      <c r="D169" s="45">
        <v>0</v>
      </c>
      <c r="E169" s="45">
        <v>0</v>
      </c>
      <c r="F169" s="45">
        <v>0</v>
      </c>
      <c r="G169" s="45">
        <v>0.39098226191163477</v>
      </c>
      <c r="H169" s="45">
        <v>0</v>
      </c>
      <c r="I169" s="45">
        <v>0</v>
      </c>
      <c r="J169" s="45">
        <v>0</v>
      </c>
      <c r="K169" s="45">
        <v>0</v>
      </c>
      <c r="L169" s="45">
        <v>0</v>
      </c>
      <c r="M169" s="45">
        <v>6.659580912575791E-4</v>
      </c>
      <c r="N169" s="45">
        <v>2.2219482178021721E-2</v>
      </c>
      <c r="O169" s="45">
        <v>0</v>
      </c>
      <c r="P169" s="45">
        <v>1.1874990658644613E-4</v>
      </c>
      <c r="Q169" s="45">
        <v>8.6458415288320767E-4</v>
      </c>
      <c r="R169" s="45">
        <v>1.6352340313503078E-2</v>
      </c>
      <c r="S169" s="45">
        <v>0.43120337655389562</v>
      </c>
    </row>
    <row r="170" spans="1:19">
      <c r="A170" s="88" t="s">
        <v>284</v>
      </c>
      <c r="B170" s="69" t="s">
        <v>210</v>
      </c>
      <c r="C170" s="45">
        <v>0</v>
      </c>
      <c r="D170" s="45">
        <v>0</v>
      </c>
      <c r="E170" s="45">
        <v>0</v>
      </c>
      <c r="F170" s="45">
        <v>8.8709344637997845E-2</v>
      </c>
      <c r="G170" s="45">
        <v>0.55281914822626987</v>
      </c>
      <c r="H170" s="45">
        <v>0.136209247243265</v>
      </c>
      <c r="I170" s="45">
        <v>0</v>
      </c>
      <c r="J170" s="45">
        <v>3.7585397546594235E-3</v>
      </c>
      <c r="K170" s="45">
        <v>0</v>
      </c>
      <c r="L170" s="45">
        <v>0</v>
      </c>
      <c r="M170" s="45">
        <v>9.3890145995878527E-4</v>
      </c>
      <c r="N170" s="45">
        <v>0</v>
      </c>
      <c r="O170" s="45">
        <v>0</v>
      </c>
      <c r="P170" s="45">
        <v>2.5797498406681107E-3</v>
      </c>
      <c r="Q170" s="45">
        <v>1.4723759930929115E-4</v>
      </c>
      <c r="R170" s="45">
        <v>7.1539250755989769E-3</v>
      </c>
      <c r="S170" s="45">
        <v>0.79231609383774071</v>
      </c>
    </row>
    <row r="171" spans="1:19">
      <c r="A171" s="88" t="s">
        <v>284</v>
      </c>
      <c r="B171" s="69" t="s">
        <v>211</v>
      </c>
      <c r="C171" s="45">
        <v>0</v>
      </c>
      <c r="D171" s="45">
        <v>0</v>
      </c>
      <c r="E171" s="45">
        <v>0</v>
      </c>
      <c r="F171" s="45">
        <v>0</v>
      </c>
      <c r="G171" s="45">
        <v>1.218427991739226</v>
      </c>
      <c r="H171" s="45">
        <v>0</v>
      </c>
      <c r="I171" s="45">
        <v>0</v>
      </c>
      <c r="J171" s="45">
        <v>2.8210545038007684E-3</v>
      </c>
      <c r="K171" s="45">
        <v>0</v>
      </c>
      <c r="L171" s="45">
        <v>0</v>
      </c>
      <c r="M171" s="45">
        <v>2.716213289453151E-4</v>
      </c>
      <c r="N171" s="45">
        <v>0</v>
      </c>
      <c r="O171" s="45">
        <v>4.507652136787943E-3</v>
      </c>
      <c r="P171" s="45">
        <v>0</v>
      </c>
      <c r="Q171" s="45">
        <v>5.6505343095775151E-4</v>
      </c>
      <c r="R171" s="45">
        <v>0</v>
      </c>
      <c r="S171" s="45">
        <v>1.226593373139707</v>
      </c>
    </row>
    <row r="172" spans="1:19">
      <c r="A172" s="88" t="s">
        <v>284</v>
      </c>
      <c r="B172" s="69" t="s">
        <v>212</v>
      </c>
      <c r="C172" s="45">
        <v>0</v>
      </c>
      <c r="D172" s="45">
        <v>0</v>
      </c>
      <c r="E172" s="45">
        <v>0</v>
      </c>
      <c r="F172" s="45">
        <v>0</v>
      </c>
      <c r="G172" s="45">
        <v>0</v>
      </c>
      <c r="H172" s="45">
        <v>0</v>
      </c>
      <c r="I172" s="45">
        <v>0</v>
      </c>
      <c r="J172" s="45">
        <v>0</v>
      </c>
      <c r="K172" s="45">
        <v>0</v>
      </c>
      <c r="L172" s="45">
        <v>0</v>
      </c>
      <c r="M172" s="45">
        <v>1.5154141866933202E-3</v>
      </c>
      <c r="N172" s="45">
        <v>0</v>
      </c>
      <c r="O172" s="45">
        <v>0</v>
      </c>
      <c r="P172" s="45">
        <v>1.945878180378835E-3</v>
      </c>
      <c r="Q172" s="45">
        <v>2.1438636319485171E-3</v>
      </c>
      <c r="R172" s="45">
        <v>0</v>
      </c>
      <c r="S172" s="45">
        <v>5.6051559990351052E-3</v>
      </c>
    </row>
    <row r="173" spans="1:19">
      <c r="A173" s="88" t="s">
        <v>284</v>
      </c>
      <c r="B173" s="69" t="s">
        <v>213</v>
      </c>
      <c r="C173" s="45">
        <v>0</v>
      </c>
      <c r="D173" s="45">
        <v>0</v>
      </c>
      <c r="E173" s="45">
        <v>0</v>
      </c>
      <c r="F173" s="45">
        <v>0</v>
      </c>
      <c r="G173" s="45">
        <v>0</v>
      </c>
      <c r="H173" s="45">
        <v>0</v>
      </c>
      <c r="I173" s="45">
        <v>0</v>
      </c>
      <c r="J173" s="45">
        <v>0</v>
      </c>
      <c r="K173" s="45">
        <v>0</v>
      </c>
      <c r="L173" s="45">
        <v>0</v>
      </c>
      <c r="M173" s="45">
        <v>3.5992286074204571E-5</v>
      </c>
      <c r="N173" s="45">
        <v>0</v>
      </c>
      <c r="O173" s="45">
        <v>0</v>
      </c>
      <c r="P173" s="45">
        <v>1.8928362792025588E-4</v>
      </c>
      <c r="Q173" s="45">
        <v>0</v>
      </c>
      <c r="R173" s="45">
        <v>9.619621504953102E-3</v>
      </c>
      <c r="S173" s="45">
        <v>9.8448974189579985E-3</v>
      </c>
    </row>
    <row r="174" spans="1:19">
      <c r="A174" s="88" t="s">
        <v>284</v>
      </c>
      <c r="B174" s="69" t="s">
        <v>214</v>
      </c>
      <c r="C174" s="45">
        <v>0</v>
      </c>
      <c r="D174" s="45">
        <v>0</v>
      </c>
      <c r="E174" s="45">
        <v>0</v>
      </c>
      <c r="F174" s="45">
        <v>0</v>
      </c>
      <c r="G174" s="45">
        <v>1.0913592019101728</v>
      </c>
      <c r="H174" s="45">
        <v>0</v>
      </c>
      <c r="I174" s="45">
        <v>0</v>
      </c>
      <c r="J174" s="45">
        <v>0</v>
      </c>
      <c r="K174" s="45">
        <v>3.7861879373257967E-3</v>
      </c>
      <c r="L174" s="45">
        <v>0</v>
      </c>
      <c r="M174" s="45">
        <v>2.2316493994445352E-4</v>
      </c>
      <c r="N174" s="45">
        <v>1.6726460033353874E-3</v>
      </c>
      <c r="O174" s="45">
        <v>0</v>
      </c>
      <c r="P174" s="45">
        <v>5.8483879418637086E-3</v>
      </c>
      <c r="Q174" s="45">
        <v>0</v>
      </c>
      <c r="R174" s="45">
        <v>0</v>
      </c>
      <c r="S174" s="45">
        <v>1.1028895887326371</v>
      </c>
    </row>
    <row r="175" spans="1:19">
      <c r="A175" s="88" t="s">
        <v>284</v>
      </c>
      <c r="B175" s="69" t="s">
        <v>215</v>
      </c>
      <c r="C175" s="45">
        <v>0</v>
      </c>
      <c r="D175" s="45">
        <v>0</v>
      </c>
      <c r="E175" s="45">
        <v>0</v>
      </c>
      <c r="F175" s="45">
        <v>0</v>
      </c>
      <c r="G175" s="45">
        <v>0</v>
      </c>
      <c r="H175" s="45">
        <v>0</v>
      </c>
      <c r="I175" s="45">
        <v>0</v>
      </c>
      <c r="J175" s="45">
        <v>0</v>
      </c>
      <c r="K175" s="45">
        <v>0</v>
      </c>
      <c r="L175" s="45">
        <v>0</v>
      </c>
      <c r="M175" s="45">
        <v>0</v>
      </c>
      <c r="N175" s="45">
        <v>0</v>
      </c>
      <c r="O175" s="45">
        <v>0</v>
      </c>
      <c r="P175" s="45">
        <v>1.3917468903490438E-4</v>
      </c>
      <c r="Q175" s="45">
        <v>1.9366969917555821E-5</v>
      </c>
      <c r="R175" s="45">
        <v>4.5156613233075404E-2</v>
      </c>
      <c r="S175" s="45">
        <v>4.5315154892023202E-2</v>
      </c>
    </row>
    <row r="176" spans="1:19">
      <c r="A176" s="88" t="s">
        <v>284</v>
      </c>
      <c r="B176" s="69" t="s">
        <v>216</v>
      </c>
      <c r="C176" s="45">
        <v>0</v>
      </c>
      <c r="D176" s="45">
        <v>0</v>
      </c>
      <c r="E176" s="45">
        <v>0</v>
      </c>
      <c r="F176" s="45">
        <v>0</v>
      </c>
      <c r="G176" s="45">
        <v>0</v>
      </c>
      <c r="H176" s="45">
        <v>0</v>
      </c>
      <c r="I176" s="45">
        <v>0</v>
      </c>
      <c r="J176" s="45">
        <v>0</v>
      </c>
      <c r="K176" s="45">
        <v>0</v>
      </c>
      <c r="L176" s="45">
        <v>0</v>
      </c>
      <c r="M176" s="45">
        <v>6.8473857855977371E-4</v>
      </c>
      <c r="N176" s="45">
        <v>2.1226723297438355E-2</v>
      </c>
      <c r="O176" s="45">
        <v>0</v>
      </c>
      <c r="P176" s="45">
        <v>0</v>
      </c>
      <c r="Q176" s="45">
        <v>0</v>
      </c>
      <c r="R176" s="45">
        <v>0</v>
      </c>
      <c r="S176" s="45">
        <v>2.1911461876015892E-2</v>
      </c>
    </row>
    <row r="177" spans="1:19">
      <c r="A177" s="88" t="s">
        <v>284</v>
      </c>
      <c r="B177" s="69" t="s">
        <v>217</v>
      </c>
      <c r="C177" s="45">
        <v>0</v>
      </c>
      <c r="D177" s="45">
        <v>0</v>
      </c>
      <c r="E177" s="45">
        <v>0</v>
      </c>
      <c r="F177" s="45">
        <v>0</v>
      </c>
      <c r="G177" s="45">
        <v>0</v>
      </c>
      <c r="H177" s="45">
        <v>0</v>
      </c>
      <c r="I177" s="45">
        <v>0</v>
      </c>
      <c r="J177" s="45">
        <v>2.1277418705880069E-3</v>
      </c>
      <c r="K177" s="45">
        <v>0</v>
      </c>
      <c r="L177" s="45">
        <v>0</v>
      </c>
      <c r="M177" s="45">
        <v>0</v>
      </c>
      <c r="N177" s="45">
        <v>0</v>
      </c>
      <c r="O177" s="45">
        <v>0</v>
      </c>
      <c r="P177" s="45">
        <v>0</v>
      </c>
      <c r="Q177" s="45">
        <v>0</v>
      </c>
      <c r="R177" s="45">
        <v>0</v>
      </c>
      <c r="S177" s="45">
        <v>2.1277418705665241E-3</v>
      </c>
    </row>
    <row r="178" spans="1:19">
      <c r="A178" s="88" t="s">
        <v>284</v>
      </c>
      <c r="B178" s="69" t="s">
        <v>218</v>
      </c>
      <c r="C178" s="45">
        <v>0</v>
      </c>
      <c r="D178" s="45">
        <v>0</v>
      </c>
      <c r="E178" s="45">
        <v>0</v>
      </c>
      <c r="F178" s="45">
        <v>8.8709344637997845E-2</v>
      </c>
      <c r="G178" s="45">
        <v>0</v>
      </c>
      <c r="H178" s="45">
        <v>0</v>
      </c>
      <c r="I178" s="45">
        <v>0</v>
      </c>
      <c r="J178" s="45">
        <v>0</v>
      </c>
      <c r="K178" s="45">
        <v>0</v>
      </c>
      <c r="L178" s="45">
        <v>0</v>
      </c>
      <c r="M178" s="45">
        <v>6.2316740820023142E-5</v>
      </c>
      <c r="N178" s="45">
        <v>0</v>
      </c>
      <c r="O178" s="45">
        <v>0</v>
      </c>
      <c r="P178" s="45">
        <v>0</v>
      </c>
      <c r="Q178" s="45">
        <v>1.79838788366804E-4</v>
      </c>
      <c r="R178" s="45">
        <v>0</v>
      </c>
      <c r="S178" s="45">
        <v>8.8951500167155473E-2</v>
      </c>
    </row>
    <row r="179" spans="1:19">
      <c r="A179" s="88" t="s">
        <v>284</v>
      </c>
      <c r="B179" s="69" t="s">
        <v>219</v>
      </c>
      <c r="C179" s="45">
        <v>0</v>
      </c>
      <c r="D179" s="45">
        <v>0</v>
      </c>
      <c r="E179" s="45">
        <v>0</v>
      </c>
      <c r="F179" s="45">
        <v>0</v>
      </c>
      <c r="G179" s="45">
        <v>0</v>
      </c>
      <c r="H179" s="45">
        <v>0</v>
      </c>
      <c r="I179" s="45">
        <v>0</v>
      </c>
      <c r="J179" s="45">
        <v>0</v>
      </c>
      <c r="K179" s="45">
        <v>2.2870949802900886E-3</v>
      </c>
      <c r="L179" s="45">
        <v>1.9507460744017102E-3</v>
      </c>
      <c r="M179" s="45">
        <v>1.7261392516854102E-4</v>
      </c>
      <c r="N179" s="45">
        <v>1.6666082589227749E-2</v>
      </c>
      <c r="O179" s="45">
        <v>0</v>
      </c>
      <c r="P179" s="45">
        <v>2.4121951117791474E-3</v>
      </c>
      <c r="Q179" s="45">
        <v>8.9226023786392883E-4</v>
      </c>
      <c r="R179" s="45">
        <v>0.10930561250842175</v>
      </c>
      <c r="S179" s="45">
        <v>0.13368660542715816</v>
      </c>
    </row>
    <row r="180" spans="1:19">
      <c r="A180" s="88" t="s">
        <v>284</v>
      </c>
      <c r="B180" s="69" t="s">
        <v>220</v>
      </c>
      <c r="C180" s="45">
        <v>0</v>
      </c>
      <c r="D180" s="45">
        <v>0</v>
      </c>
      <c r="E180" s="45">
        <v>0</v>
      </c>
      <c r="F180" s="45">
        <v>0</v>
      </c>
      <c r="G180" s="45">
        <v>0</v>
      </c>
      <c r="H180" s="45">
        <v>0</v>
      </c>
      <c r="I180" s="45">
        <v>0</v>
      </c>
      <c r="J180" s="45">
        <v>0</v>
      </c>
      <c r="K180" s="45">
        <v>0</v>
      </c>
      <c r="L180" s="45">
        <v>0</v>
      </c>
      <c r="M180" s="45">
        <v>1.0620021219587272E-4</v>
      </c>
      <c r="N180" s="45">
        <v>5.7072924071821518E-3</v>
      </c>
      <c r="O180" s="45">
        <v>0</v>
      </c>
      <c r="P180" s="45">
        <v>2.8385272614882551E-3</v>
      </c>
      <c r="Q180" s="45">
        <v>2.8351507109736218E-4</v>
      </c>
      <c r="R180" s="45">
        <v>3.20704811121999E-2</v>
      </c>
      <c r="S180" s="45">
        <v>4.1006016064159212E-2</v>
      </c>
    </row>
    <row r="181" spans="1:19">
      <c r="A181" s="88" t="s">
        <v>284</v>
      </c>
      <c r="B181" s="69" t="s">
        <v>221</v>
      </c>
      <c r="C181" s="45">
        <v>0</v>
      </c>
      <c r="D181" s="45">
        <v>0</v>
      </c>
      <c r="E181" s="45">
        <v>0</v>
      </c>
      <c r="F181" s="45">
        <v>0</v>
      </c>
      <c r="G181" s="45">
        <v>0</v>
      </c>
      <c r="H181" s="45">
        <v>0</v>
      </c>
      <c r="I181" s="45">
        <v>0</v>
      </c>
      <c r="J181" s="45">
        <v>0</v>
      </c>
      <c r="K181" s="45">
        <v>0</v>
      </c>
      <c r="L181" s="45">
        <v>0</v>
      </c>
      <c r="M181" s="45">
        <v>6.1179340474559751E-5</v>
      </c>
      <c r="N181" s="45">
        <v>0</v>
      </c>
      <c r="O181" s="45">
        <v>0</v>
      </c>
      <c r="P181" s="45">
        <v>0</v>
      </c>
      <c r="Q181" s="45">
        <v>0</v>
      </c>
      <c r="R181" s="45">
        <v>3.8652396486327234E-4</v>
      </c>
      <c r="S181" s="45">
        <v>4.4770330535470748E-4</v>
      </c>
    </row>
    <row r="182" spans="1:19">
      <c r="A182" s="88" t="s">
        <v>284</v>
      </c>
      <c r="B182" s="69" t="s">
        <v>222</v>
      </c>
      <c r="C182" s="45">
        <v>0</v>
      </c>
      <c r="D182" s="45">
        <v>0</v>
      </c>
      <c r="E182" s="45">
        <v>0</v>
      </c>
      <c r="F182" s="45">
        <v>0</v>
      </c>
      <c r="G182" s="45">
        <v>0</v>
      </c>
      <c r="H182" s="45">
        <v>0</v>
      </c>
      <c r="I182" s="45">
        <v>0</v>
      </c>
      <c r="J182" s="45">
        <v>0</v>
      </c>
      <c r="K182" s="45">
        <v>0</v>
      </c>
      <c r="L182" s="45">
        <v>0</v>
      </c>
      <c r="M182" s="45">
        <v>0</v>
      </c>
      <c r="N182" s="45">
        <v>2.9496768536745321E-3</v>
      </c>
      <c r="O182" s="45">
        <v>4.2302191254346422E-3</v>
      </c>
      <c r="P182" s="45">
        <v>5.7250322171187307E-5</v>
      </c>
      <c r="Q182" s="45">
        <v>0</v>
      </c>
      <c r="R182" s="45">
        <v>4.3087060421669321E-3</v>
      </c>
      <c r="S182" s="45">
        <v>1.1545852343459728E-2</v>
      </c>
    </row>
    <row r="183" spans="1:19">
      <c r="A183" s="88" t="s">
        <v>284</v>
      </c>
      <c r="B183" s="69" t="s">
        <v>223</v>
      </c>
      <c r="C183" s="45">
        <v>0</v>
      </c>
      <c r="D183" s="45">
        <v>0</v>
      </c>
      <c r="E183" s="45">
        <v>0</v>
      </c>
      <c r="F183" s="45">
        <v>2.1228540851065958E-2</v>
      </c>
      <c r="G183" s="45">
        <v>0</v>
      </c>
      <c r="H183" s="45">
        <v>0</v>
      </c>
      <c r="I183" s="45">
        <v>0</v>
      </c>
      <c r="J183" s="45">
        <v>0</v>
      </c>
      <c r="K183" s="45">
        <v>0</v>
      </c>
      <c r="L183" s="45">
        <v>0</v>
      </c>
      <c r="M183" s="45">
        <v>1.7814035253138627E-5</v>
      </c>
      <c r="N183" s="45">
        <v>6.6666324816111455E-6</v>
      </c>
      <c r="O183" s="45">
        <v>1.7134541206487164E-4</v>
      </c>
      <c r="P183" s="45">
        <v>8.1399740863186132E-5</v>
      </c>
      <c r="Q183" s="45">
        <v>1.4660383386039255E-4</v>
      </c>
      <c r="R183" s="45">
        <v>1.4183453925085132E-3</v>
      </c>
      <c r="S183" s="45">
        <v>2.3070715898086291E-2</v>
      </c>
    </row>
    <row r="184" spans="1:19">
      <c r="A184" s="88" t="s">
        <v>284</v>
      </c>
      <c r="B184" s="69" t="s">
        <v>224</v>
      </c>
      <c r="C184" s="45">
        <v>0</v>
      </c>
      <c r="D184" s="45">
        <v>0</v>
      </c>
      <c r="E184" s="45">
        <v>0</v>
      </c>
      <c r="F184" s="45">
        <v>0</v>
      </c>
      <c r="G184" s="45">
        <v>0</v>
      </c>
      <c r="H184" s="45">
        <v>0</v>
      </c>
      <c r="I184" s="45">
        <v>0</v>
      </c>
      <c r="J184" s="45">
        <v>0</v>
      </c>
      <c r="K184" s="45">
        <v>0</v>
      </c>
      <c r="L184" s="45">
        <v>0</v>
      </c>
      <c r="M184" s="45">
        <v>1.5551390651680208E-5</v>
      </c>
      <c r="N184" s="45">
        <v>6.2638564664041496E-5</v>
      </c>
      <c r="O184" s="45">
        <v>0</v>
      </c>
      <c r="P184" s="45">
        <v>0</v>
      </c>
      <c r="Q184" s="45">
        <v>0</v>
      </c>
      <c r="R184" s="45">
        <v>1.6124148313849673E-3</v>
      </c>
      <c r="S184" s="45">
        <v>1.6906047866882545E-3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6"/>
  </sheetPr>
  <dimension ref="B2:E33"/>
  <sheetViews>
    <sheetView workbookViewId="0"/>
  </sheetViews>
  <sheetFormatPr baseColWidth="10" defaultColWidth="8.83203125" defaultRowHeight="15"/>
  <cols>
    <col min="2" max="2" width="23.1640625" bestFit="1" customWidth="1"/>
    <col min="3" max="5" width="10.83203125" customWidth="1"/>
  </cols>
  <sheetData>
    <row r="2" spans="2:5">
      <c r="B2" s="133" t="s">
        <v>362</v>
      </c>
      <c r="C2" s="134" t="s">
        <v>381</v>
      </c>
      <c r="D2" s="135"/>
      <c r="E2" s="136"/>
    </row>
    <row r="3" spans="2:5">
      <c r="B3" s="137" t="s">
        <v>1</v>
      </c>
      <c r="C3" s="142" t="s">
        <v>280</v>
      </c>
      <c r="D3" s="140"/>
      <c r="E3" s="141"/>
    </row>
    <row r="4" spans="2:5">
      <c r="B4" s="137" t="s">
        <v>3</v>
      </c>
      <c r="C4" s="142" t="s">
        <v>285</v>
      </c>
      <c r="D4" s="140"/>
      <c r="E4" s="141"/>
    </row>
    <row r="5" spans="2:5">
      <c r="B5" s="137" t="s">
        <v>365</v>
      </c>
      <c r="C5" s="140" t="s">
        <v>376</v>
      </c>
      <c r="D5" s="140"/>
      <c r="E5" s="141"/>
    </row>
    <row r="6" spans="2:5">
      <c r="B6" s="207"/>
      <c r="C6" s="144"/>
      <c r="D6" s="144"/>
      <c r="E6" s="145"/>
    </row>
    <row r="8" spans="2:5">
      <c r="B8" s="146" t="s">
        <v>377</v>
      </c>
    </row>
    <row r="9" spans="2:5">
      <c r="B9" s="147" t="s">
        <v>368</v>
      </c>
      <c r="C9" s="148">
        <v>2010</v>
      </c>
      <c r="D9" s="148">
        <v>2020</v>
      </c>
      <c r="E9" s="149">
        <v>2030</v>
      </c>
    </row>
    <row r="10" spans="2:5">
      <c r="B10" s="150" t="s">
        <v>12</v>
      </c>
      <c r="C10" s="151"/>
      <c r="D10" s="152"/>
      <c r="E10" s="153"/>
    </row>
    <row r="11" spans="2:5">
      <c r="B11" s="73" t="s">
        <v>14</v>
      </c>
      <c r="C11" s="197">
        <v>55.918894698340992</v>
      </c>
      <c r="D11" s="197">
        <v>59.595584561622658</v>
      </c>
      <c r="E11" s="197">
        <v>62.896219982310306</v>
      </c>
    </row>
    <row r="12" spans="2:5">
      <c r="B12" s="73" t="s">
        <v>15</v>
      </c>
      <c r="C12" s="198">
        <v>235.15808853378149</v>
      </c>
      <c r="D12" s="198">
        <v>248.2201743546606</v>
      </c>
      <c r="E12" s="198">
        <v>245.77564025457184</v>
      </c>
    </row>
    <row r="13" spans="2:5">
      <c r="B13" s="73" t="s">
        <v>16</v>
      </c>
      <c r="C13" s="198">
        <v>23.962610864208418</v>
      </c>
      <c r="D13" s="198">
        <v>24.70003009945663</v>
      </c>
      <c r="E13" s="198">
        <v>25.081641924014644</v>
      </c>
    </row>
    <row r="14" spans="2:5">
      <c r="B14" s="73" t="s">
        <v>17</v>
      </c>
      <c r="C14" s="198">
        <v>241.56361427689032</v>
      </c>
      <c r="D14" s="198">
        <v>262.17685526779297</v>
      </c>
      <c r="E14" s="198">
        <v>278.2975707396397</v>
      </c>
    </row>
    <row r="15" spans="2:5">
      <c r="B15" s="73" t="s">
        <v>18</v>
      </c>
      <c r="C15" s="198">
        <v>299.59327408349213</v>
      </c>
      <c r="D15" s="198">
        <v>322.09682342062035</v>
      </c>
      <c r="E15" s="198">
        <v>343.51500031605195</v>
      </c>
    </row>
    <row r="16" spans="2:5">
      <c r="B16" s="73" t="s">
        <v>19</v>
      </c>
      <c r="C16" s="198">
        <v>28.695575467455456</v>
      </c>
      <c r="D16" s="198">
        <v>35.481064141607831</v>
      </c>
      <c r="E16" s="198">
        <v>43.465212907384256</v>
      </c>
    </row>
    <row r="17" spans="2:5">
      <c r="B17" s="73" t="s">
        <v>20</v>
      </c>
      <c r="C17" s="198">
        <v>49.663646035113217</v>
      </c>
      <c r="D17" s="198">
        <v>55.545261688835119</v>
      </c>
      <c r="E17" s="198">
        <v>60.416078449663601</v>
      </c>
    </row>
    <row r="18" spans="2:5">
      <c r="B18" s="73" t="s">
        <v>21</v>
      </c>
      <c r="C18" s="198">
        <v>44.601678646564118</v>
      </c>
      <c r="D18" s="198">
        <v>43.819658895084679</v>
      </c>
      <c r="E18" s="198">
        <v>42.642874513607914</v>
      </c>
    </row>
    <row r="19" spans="2:5">
      <c r="B19" s="73" t="s">
        <v>22</v>
      </c>
      <c r="C19" s="198">
        <v>27.408533203184696</v>
      </c>
      <c r="D19" s="198">
        <v>30.236039193479389</v>
      </c>
      <c r="E19" s="198">
        <v>33.127483573154258</v>
      </c>
    </row>
    <row r="20" spans="2:5">
      <c r="B20" s="73" t="s">
        <v>23</v>
      </c>
      <c r="C20" s="198">
        <v>174.39034759382037</v>
      </c>
      <c r="D20" s="198">
        <v>181.01924634758205</v>
      </c>
      <c r="E20" s="198">
        <v>185.92723060369752</v>
      </c>
    </row>
    <row r="21" spans="2:5">
      <c r="B21" s="150" t="s">
        <v>13</v>
      </c>
      <c r="C21" s="152"/>
      <c r="D21" s="152"/>
      <c r="E21" s="153"/>
    </row>
    <row r="22" spans="2:5">
      <c r="B22" s="157" t="s">
        <v>24</v>
      </c>
      <c r="C22" s="199">
        <v>292.89117147774118</v>
      </c>
      <c r="D22" s="199">
        <v>343.4919902094706</v>
      </c>
      <c r="E22" s="199">
        <v>395.37790900143864</v>
      </c>
    </row>
    <row r="23" spans="2:5">
      <c r="B23" s="157" t="s">
        <v>238</v>
      </c>
      <c r="C23" s="199">
        <v>227.07670731558426</v>
      </c>
      <c r="D23" s="199">
        <v>258.28310553527308</v>
      </c>
      <c r="E23" s="199">
        <v>283.66348866661514</v>
      </c>
    </row>
    <row r="24" spans="2:5">
      <c r="B24" s="157" t="s">
        <v>239</v>
      </c>
      <c r="C24" s="199">
        <v>27.815653873505351</v>
      </c>
      <c r="D24" s="199">
        <v>32.431854516977829</v>
      </c>
      <c r="E24" s="199">
        <v>38.254655036214146</v>
      </c>
    </row>
    <row r="25" spans="2:5">
      <c r="B25" s="157" t="s">
        <v>27</v>
      </c>
      <c r="C25" s="199">
        <v>254.95358255597586</v>
      </c>
      <c r="D25" s="199">
        <v>310.508009542938</v>
      </c>
      <c r="E25" s="199">
        <v>383.50739551580909</v>
      </c>
    </row>
    <row r="26" spans="2:5">
      <c r="B26" s="157" t="s">
        <v>28</v>
      </c>
      <c r="C26" s="199">
        <v>229.23047749757728</v>
      </c>
      <c r="D26" s="199">
        <v>226.99555675701902</v>
      </c>
      <c r="E26" s="199">
        <v>224.15153179299466</v>
      </c>
    </row>
    <row r="27" spans="2:5">
      <c r="B27" s="157" t="s">
        <v>240</v>
      </c>
      <c r="C27" s="199">
        <v>73.417241164189122</v>
      </c>
      <c r="D27" s="199">
        <v>77.66881805646112</v>
      </c>
      <c r="E27" s="199">
        <v>82.945989183214522</v>
      </c>
    </row>
    <row r="28" spans="2:5">
      <c r="B28" s="157" t="s">
        <v>369</v>
      </c>
      <c r="C28" s="199">
        <v>0</v>
      </c>
      <c r="D28" s="199">
        <v>0</v>
      </c>
      <c r="E28" s="199">
        <v>0</v>
      </c>
    </row>
    <row r="29" spans="2:5">
      <c r="B29" s="19" t="s">
        <v>241</v>
      </c>
      <c r="C29" s="200">
        <v>2286.341097287424</v>
      </c>
      <c r="D29" s="200">
        <v>2512.2700725888826</v>
      </c>
      <c r="E29" s="200">
        <v>2729.0459224603824</v>
      </c>
    </row>
    <row r="31" spans="2:5">
      <c r="B31" s="160" t="s">
        <v>370</v>
      </c>
      <c r="C31" t="s">
        <v>382</v>
      </c>
      <c r="D31" s="161"/>
    </row>
    <row r="32" spans="2:5">
      <c r="C32" s="162"/>
      <c r="E32" s="162"/>
    </row>
    <row r="33" spans="3:5">
      <c r="C33" s="201"/>
      <c r="D33" s="201"/>
      <c r="E33" s="201"/>
    </row>
  </sheetData>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0.19862342178361458</v>
      </c>
      <c r="D10" s="45">
        <v>1.168596495523526</v>
      </c>
      <c r="E10" s="45">
        <v>3.4592423421452731E-2</v>
      </c>
      <c r="F10" s="45">
        <v>3.9902842455983145</v>
      </c>
      <c r="G10" s="45">
        <v>3.1647124693901474</v>
      </c>
      <c r="H10" s="45">
        <v>0.39512828574913555</v>
      </c>
      <c r="I10" s="45">
        <v>0.11879706374738351</v>
      </c>
      <c r="J10" s="45">
        <v>0.25721588819649932</v>
      </c>
      <c r="K10" s="45">
        <v>0.58653419954437469</v>
      </c>
      <c r="L10" s="45">
        <v>0.17498621221382185</v>
      </c>
      <c r="M10" s="45">
        <v>4.2235785392317231</v>
      </c>
      <c r="N10" s="45">
        <v>1.3098571520361675</v>
      </c>
      <c r="O10" s="45">
        <v>0.93517323058371671</v>
      </c>
      <c r="P10" s="45">
        <v>2.6011510062946992</v>
      </c>
      <c r="Q10" s="45">
        <v>0.5610189717221421</v>
      </c>
      <c r="R10" s="45">
        <v>2.9988004960189776</v>
      </c>
      <c r="S10" s="45">
        <v>22.719050101055696</v>
      </c>
    </row>
    <row r="11" spans="1:20">
      <c r="A11" s="88" t="s">
        <v>286</v>
      </c>
      <c r="B11" s="89" t="s">
        <v>50</v>
      </c>
      <c r="C11" s="45">
        <v>0</v>
      </c>
      <c r="D11" s="45">
        <v>0</v>
      </c>
      <c r="E11" s="45">
        <v>0</v>
      </c>
      <c r="F11" s="45">
        <v>0</v>
      </c>
      <c r="G11" s="45">
        <v>0</v>
      </c>
      <c r="H11" s="45">
        <v>2.0933073943043667E-2</v>
      </c>
      <c r="I11" s="45">
        <v>0</v>
      </c>
      <c r="J11" s="45">
        <v>0</v>
      </c>
      <c r="K11" s="45">
        <v>0</v>
      </c>
      <c r="L11" s="45">
        <v>0</v>
      </c>
      <c r="M11" s="45">
        <v>8.2352224665349638E-3</v>
      </c>
      <c r="N11" s="45">
        <v>4.4728820748967557E-2</v>
      </c>
      <c r="O11" s="45">
        <v>1.2800344813868048E-4</v>
      </c>
      <c r="P11" s="45">
        <v>0.23523693221239261</v>
      </c>
      <c r="Q11" s="45">
        <v>0</v>
      </c>
      <c r="R11" s="45">
        <v>0</v>
      </c>
      <c r="S11" s="45">
        <v>0.30926205281907215</v>
      </c>
    </row>
    <row r="12" spans="1:20">
      <c r="A12" s="88" t="s">
        <v>286</v>
      </c>
      <c r="B12" s="89" t="s">
        <v>51</v>
      </c>
      <c r="C12" s="45">
        <v>0</v>
      </c>
      <c r="D12" s="45">
        <v>0</v>
      </c>
      <c r="E12" s="45">
        <v>0</v>
      </c>
      <c r="F12" s="45">
        <v>0</v>
      </c>
      <c r="G12" s="45">
        <v>0</v>
      </c>
      <c r="H12" s="45">
        <v>0</v>
      </c>
      <c r="I12" s="45">
        <v>0</v>
      </c>
      <c r="J12" s="45">
        <v>0</v>
      </c>
      <c r="K12" s="45">
        <v>0</v>
      </c>
      <c r="L12" s="45">
        <v>0</v>
      </c>
      <c r="M12" s="45">
        <v>2.6681528917659847E-2</v>
      </c>
      <c r="N12" s="45">
        <v>8.0364766847556002E-3</v>
      </c>
      <c r="O12" s="45">
        <v>0</v>
      </c>
      <c r="P12" s="45">
        <v>1.3358989648970088E-2</v>
      </c>
      <c r="Q12" s="45">
        <v>0</v>
      </c>
      <c r="R12" s="45">
        <v>7.6130846977662259E-6</v>
      </c>
      <c r="S12" s="45">
        <v>4.8084608336086632E-2</v>
      </c>
    </row>
    <row r="13" spans="1:20">
      <c r="A13" s="88" t="s">
        <v>286</v>
      </c>
      <c r="B13" s="89" t="s">
        <v>52</v>
      </c>
      <c r="C13" s="45">
        <v>0</v>
      </c>
      <c r="D13" s="45">
        <v>0</v>
      </c>
      <c r="E13" s="45">
        <v>0</v>
      </c>
      <c r="F13" s="45">
        <v>0</v>
      </c>
      <c r="G13" s="45">
        <v>0</v>
      </c>
      <c r="H13" s="45">
        <v>0</v>
      </c>
      <c r="I13" s="45">
        <v>0</v>
      </c>
      <c r="J13" s="45">
        <v>0</v>
      </c>
      <c r="K13" s="45">
        <v>0</v>
      </c>
      <c r="L13" s="45">
        <v>0</v>
      </c>
      <c r="M13" s="45">
        <v>7.8068053498627776E-3</v>
      </c>
      <c r="N13" s="45">
        <v>0</v>
      </c>
      <c r="O13" s="45">
        <v>0</v>
      </c>
      <c r="P13" s="45">
        <v>0</v>
      </c>
      <c r="Q13" s="45">
        <v>0</v>
      </c>
      <c r="R13" s="45">
        <v>6.11687611255185E-3</v>
      </c>
      <c r="S13" s="45">
        <v>1.3923681462415516E-2</v>
      </c>
    </row>
    <row r="14" spans="1:20">
      <c r="A14" s="88" t="s">
        <v>286</v>
      </c>
      <c r="B14" s="89" t="s">
        <v>53</v>
      </c>
      <c r="C14" s="45">
        <v>0</v>
      </c>
      <c r="D14" s="45">
        <v>0</v>
      </c>
      <c r="E14" s="45">
        <v>0</v>
      </c>
      <c r="F14" s="45">
        <v>0.39624738381028513</v>
      </c>
      <c r="G14" s="45">
        <v>0</v>
      </c>
      <c r="H14" s="45">
        <v>0</v>
      </c>
      <c r="I14" s="45">
        <v>0.21032100150180194</v>
      </c>
      <c r="J14" s="45">
        <v>0</v>
      </c>
      <c r="K14" s="45">
        <v>0</v>
      </c>
      <c r="L14" s="45">
        <v>0</v>
      </c>
      <c r="M14" s="45">
        <v>4.275672061837188E-2</v>
      </c>
      <c r="N14" s="45">
        <v>4.4696976506883646E-2</v>
      </c>
      <c r="O14" s="45">
        <v>7.6852491218006858E-3</v>
      </c>
      <c r="P14" s="45">
        <v>0</v>
      </c>
      <c r="Q14" s="45">
        <v>0</v>
      </c>
      <c r="R14" s="45">
        <v>8.0445278972343104E-2</v>
      </c>
      <c r="S14" s="45">
        <v>0.78215261053148666</v>
      </c>
    </row>
    <row r="15" spans="1:20">
      <c r="A15" s="88" t="s">
        <v>286</v>
      </c>
      <c r="B15" s="89" t="s">
        <v>54</v>
      </c>
      <c r="C15" s="45">
        <v>0</v>
      </c>
      <c r="D15" s="45">
        <v>0</v>
      </c>
      <c r="E15" s="45">
        <v>0</v>
      </c>
      <c r="F15" s="45">
        <v>0</v>
      </c>
      <c r="G15" s="45">
        <v>0</v>
      </c>
      <c r="H15" s="45">
        <v>0</v>
      </c>
      <c r="I15" s="45">
        <v>0</v>
      </c>
      <c r="J15" s="45">
        <v>0</v>
      </c>
      <c r="K15" s="45">
        <v>0</v>
      </c>
      <c r="L15" s="45">
        <v>0</v>
      </c>
      <c r="M15" s="45">
        <v>6.8513938229104454E-3</v>
      </c>
      <c r="N15" s="45">
        <v>0</v>
      </c>
      <c r="O15" s="45">
        <v>1.3322744440014134E-4</v>
      </c>
      <c r="P15" s="45">
        <v>0</v>
      </c>
      <c r="Q15" s="45">
        <v>0</v>
      </c>
      <c r="R15" s="45">
        <v>0</v>
      </c>
      <c r="S15" s="45">
        <v>6.984621267307034E-3</v>
      </c>
    </row>
    <row r="16" spans="1:20">
      <c r="A16" s="88" t="s">
        <v>286</v>
      </c>
      <c r="B16" s="89" t="s">
        <v>55</v>
      </c>
      <c r="C16" s="45">
        <v>0</v>
      </c>
      <c r="D16" s="45">
        <v>0</v>
      </c>
      <c r="E16" s="45">
        <v>0</v>
      </c>
      <c r="F16" s="45">
        <v>0</v>
      </c>
      <c r="G16" s="45">
        <v>0</v>
      </c>
      <c r="H16" s="45">
        <v>0</v>
      </c>
      <c r="I16" s="45">
        <v>0</v>
      </c>
      <c r="J16" s="45">
        <v>0</v>
      </c>
      <c r="K16" s="45">
        <v>0</v>
      </c>
      <c r="L16" s="45">
        <v>0</v>
      </c>
      <c r="M16" s="45">
        <v>0.11045317562416912</v>
      </c>
      <c r="N16" s="45">
        <v>0</v>
      </c>
      <c r="O16" s="45">
        <v>5.8733734105285151E-3</v>
      </c>
      <c r="P16" s="45">
        <v>1.9551326901543931E-2</v>
      </c>
      <c r="Q16" s="45">
        <v>0</v>
      </c>
      <c r="R16" s="45">
        <v>0.45013699516929861</v>
      </c>
      <c r="S16" s="45">
        <v>0.58601487110554018</v>
      </c>
    </row>
    <row r="17" spans="1:19">
      <c r="A17" s="88" t="s">
        <v>286</v>
      </c>
      <c r="B17" s="89" t="s">
        <v>56</v>
      </c>
      <c r="C17" s="45">
        <v>0</v>
      </c>
      <c r="D17" s="45">
        <v>0</v>
      </c>
      <c r="E17" s="45">
        <v>0</v>
      </c>
      <c r="F17" s="45">
        <v>0</v>
      </c>
      <c r="G17" s="45">
        <v>0</v>
      </c>
      <c r="H17" s="45">
        <v>0</v>
      </c>
      <c r="I17" s="45">
        <v>0</v>
      </c>
      <c r="J17" s="45">
        <v>0</v>
      </c>
      <c r="K17" s="45">
        <v>0</v>
      </c>
      <c r="L17" s="45">
        <v>0</v>
      </c>
      <c r="M17" s="45">
        <v>1.2447705293114453E-2</v>
      </c>
      <c r="N17" s="45">
        <v>0</v>
      </c>
      <c r="O17" s="45">
        <v>0</v>
      </c>
      <c r="P17" s="45">
        <v>4.2508536184011181E-2</v>
      </c>
      <c r="Q17" s="45">
        <v>1.0474157597530009E-2</v>
      </c>
      <c r="R17" s="45">
        <v>0</v>
      </c>
      <c r="S17" s="45">
        <v>6.5430399074660528E-2</v>
      </c>
    </row>
    <row r="18" spans="1:19">
      <c r="A18" s="88" t="s">
        <v>286</v>
      </c>
      <c r="B18" s="89" t="s">
        <v>57</v>
      </c>
      <c r="C18" s="45">
        <v>0</v>
      </c>
      <c r="D18" s="45">
        <v>0</v>
      </c>
      <c r="E18" s="45">
        <v>0</v>
      </c>
      <c r="F18" s="45">
        <v>0</v>
      </c>
      <c r="G18" s="45">
        <v>0</v>
      </c>
      <c r="H18" s="45">
        <v>0</v>
      </c>
      <c r="I18" s="45">
        <v>0</v>
      </c>
      <c r="J18" s="45">
        <v>0</v>
      </c>
      <c r="K18" s="45">
        <v>0</v>
      </c>
      <c r="L18" s="45">
        <v>8.3451451602936183E-2</v>
      </c>
      <c r="M18" s="45">
        <v>3.9288085637502412E-2</v>
      </c>
      <c r="N18" s="45">
        <v>0</v>
      </c>
      <c r="O18" s="45">
        <v>4.763427099845674E-3</v>
      </c>
      <c r="P18" s="45">
        <v>0</v>
      </c>
      <c r="Q18" s="45">
        <v>0</v>
      </c>
      <c r="R18" s="45">
        <v>0</v>
      </c>
      <c r="S18" s="45">
        <v>0.12750296434028385</v>
      </c>
    </row>
    <row r="19" spans="1:19">
      <c r="A19" s="88" t="s">
        <v>286</v>
      </c>
      <c r="B19" s="89" t="s">
        <v>58</v>
      </c>
      <c r="C19" s="45">
        <v>1.0680566614745071</v>
      </c>
      <c r="D19" s="45">
        <v>0</v>
      </c>
      <c r="E19" s="45">
        <v>0</v>
      </c>
      <c r="F19" s="45">
        <v>0</v>
      </c>
      <c r="G19" s="45">
        <v>0</v>
      </c>
      <c r="H19" s="45">
        <v>0</v>
      </c>
      <c r="I19" s="45">
        <v>0</v>
      </c>
      <c r="J19" s="45">
        <v>0</v>
      </c>
      <c r="K19" s="45">
        <v>0</v>
      </c>
      <c r="L19" s="45">
        <v>0</v>
      </c>
      <c r="M19" s="45">
        <v>0.21294442099621502</v>
      </c>
      <c r="N19" s="45">
        <v>4.2505617761966485E-2</v>
      </c>
      <c r="O19" s="45">
        <v>0</v>
      </c>
      <c r="P19" s="45">
        <v>0.81977875229520292</v>
      </c>
      <c r="Q19" s="45">
        <v>0</v>
      </c>
      <c r="R19" s="45">
        <v>0</v>
      </c>
      <c r="S19" s="45">
        <v>2.1432854525278913</v>
      </c>
    </row>
    <row r="20" spans="1:19">
      <c r="A20" s="88" t="s">
        <v>286</v>
      </c>
      <c r="B20" s="89" t="s">
        <v>59</v>
      </c>
      <c r="C20" s="45">
        <v>0</v>
      </c>
      <c r="D20" s="45">
        <v>0</v>
      </c>
      <c r="E20" s="45">
        <v>0</v>
      </c>
      <c r="F20" s="45">
        <v>0</v>
      </c>
      <c r="G20" s="45">
        <v>0</v>
      </c>
      <c r="H20" s="45">
        <v>0</v>
      </c>
      <c r="I20" s="45">
        <v>0</v>
      </c>
      <c r="J20" s="45">
        <v>0</v>
      </c>
      <c r="K20" s="45">
        <v>0</v>
      </c>
      <c r="L20" s="45">
        <v>0</v>
      </c>
      <c r="M20" s="45">
        <v>9.1184964768267207E-3</v>
      </c>
      <c r="N20" s="45">
        <v>8.8753574904180343E-2</v>
      </c>
      <c r="O20" s="45">
        <v>1.5839468048284289E-7</v>
      </c>
      <c r="P20" s="45">
        <v>0</v>
      </c>
      <c r="Q20" s="45">
        <v>0</v>
      </c>
      <c r="R20" s="45">
        <v>6.6523891564864712E-3</v>
      </c>
      <c r="S20" s="45">
        <v>0.10452461893217446</v>
      </c>
    </row>
    <row r="21" spans="1:19">
      <c r="A21" s="88" t="s">
        <v>286</v>
      </c>
      <c r="B21" s="89" t="s">
        <v>60</v>
      </c>
      <c r="C21" s="45">
        <v>0</v>
      </c>
      <c r="D21" s="45">
        <v>0</v>
      </c>
      <c r="E21" s="45">
        <v>0</v>
      </c>
      <c r="F21" s="45">
        <v>0</v>
      </c>
      <c r="G21" s="45">
        <v>0</v>
      </c>
      <c r="H21" s="45">
        <v>0</v>
      </c>
      <c r="I21" s="45">
        <v>0</v>
      </c>
      <c r="J21" s="45">
        <v>0</v>
      </c>
      <c r="K21" s="45">
        <v>0</v>
      </c>
      <c r="L21" s="45">
        <v>0</v>
      </c>
      <c r="M21" s="45">
        <v>6.7317746794515188E-4</v>
      </c>
      <c r="N21" s="45">
        <v>5.5368190382491633E-2</v>
      </c>
      <c r="O21" s="45">
        <v>2.0831500043960727E-4</v>
      </c>
      <c r="P21" s="45">
        <v>1.7568316650894644E-2</v>
      </c>
      <c r="Q21" s="45">
        <v>0</v>
      </c>
      <c r="R21" s="45">
        <v>0.20249114170293225</v>
      </c>
      <c r="S21" s="45">
        <v>0.27630914120470607</v>
      </c>
    </row>
    <row r="22" spans="1:19">
      <c r="A22" s="88" t="s">
        <v>286</v>
      </c>
      <c r="B22" s="89" t="s">
        <v>61</v>
      </c>
      <c r="C22" s="45">
        <v>0</v>
      </c>
      <c r="D22" s="45">
        <v>1.0268782919871524</v>
      </c>
      <c r="E22" s="45">
        <v>0</v>
      </c>
      <c r="F22" s="45">
        <v>0</v>
      </c>
      <c r="G22" s="45">
        <v>0</v>
      </c>
      <c r="H22" s="45">
        <v>0</v>
      </c>
      <c r="I22" s="45">
        <v>0</v>
      </c>
      <c r="J22" s="45">
        <v>2.028381761890119E-2</v>
      </c>
      <c r="K22" s="45">
        <v>0</v>
      </c>
      <c r="L22" s="45">
        <v>0</v>
      </c>
      <c r="M22" s="45">
        <v>0.35342319208363193</v>
      </c>
      <c r="N22" s="45">
        <v>0.25199461869022843</v>
      </c>
      <c r="O22" s="45">
        <v>1.0342198640494793E-2</v>
      </c>
      <c r="P22" s="45">
        <v>0</v>
      </c>
      <c r="Q22" s="45">
        <v>0</v>
      </c>
      <c r="R22" s="45">
        <v>1.1451275885294265E-2</v>
      </c>
      <c r="S22" s="45">
        <v>1.6743733949056967</v>
      </c>
    </row>
    <row r="23" spans="1:19">
      <c r="A23" s="88" t="s">
        <v>286</v>
      </c>
      <c r="B23" s="89" t="s">
        <v>62</v>
      </c>
      <c r="C23" s="45">
        <v>0</v>
      </c>
      <c r="D23" s="45">
        <v>0</v>
      </c>
      <c r="E23" s="45">
        <v>0</v>
      </c>
      <c r="F23" s="45">
        <v>0</v>
      </c>
      <c r="G23" s="45">
        <v>0</v>
      </c>
      <c r="H23" s="45">
        <v>0</v>
      </c>
      <c r="I23" s="45">
        <v>0</v>
      </c>
      <c r="J23" s="45">
        <v>0</v>
      </c>
      <c r="K23" s="45">
        <v>0</v>
      </c>
      <c r="L23" s="45">
        <v>0</v>
      </c>
      <c r="M23" s="45">
        <v>3.5911533434414444E-2</v>
      </c>
      <c r="N23" s="45">
        <v>0</v>
      </c>
      <c r="O23" s="45">
        <v>1.1456360707118307E-4</v>
      </c>
      <c r="P23" s="45">
        <v>4.0195272111561486E-2</v>
      </c>
      <c r="Q23" s="45">
        <v>1.2383186073191554E-2</v>
      </c>
      <c r="R23" s="45">
        <v>1.3137272930396904E-5</v>
      </c>
      <c r="S23" s="45">
        <v>8.8617692499170175E-2</v>
      </c>
    </row>
    <row r="24" spans="1:19">
      <c r="A24" s="88" t="s">
        <v>286</v>
      </c>
      <c r="B24" s="89" t="s">
        <v>63</v>
      </c>
      <c r="C24" s="45">
        <v>0</v>
      </c>
      <c r="D24" s="45">
        <v>0</v>
      </c>
      <c r="E24" s="45">
        <v>0</v>
      </c>
      <c r="F24" s="45">
        <v>0</v>
      </c>
      <c r="G24" s="45">
        <v>0</v>
      </c>
      <c r="H24" s="45">
        <v>0</v>
      </c>
      <c r="I24" s="45">
        <v>0</v>
      </c>
      <c r="J24" s="45">
        <v>0</v>
      </c>
      <c r="K24" s="45">
        <v>0</v>
      </c>
      <c r="L24" s="45">
        <v>0</v>
      </c>
      <c r="M24" s="45">
        <v>5.6900737877396246E-2</v>
      </c>
      <c r="N24" s="45">
        <v>0</v>
      </c>
      <c r="O24" s="45">
        <v>6.0454454548360959E-3</v>
      </c>
      <c r="P24" s="45">
        <v>0</v>
      </c>
      <c r="Q24" s="45">
        <v>0</v>
      </c>
      <c r="R24" s="45">
        <v>0</v>
      </c>
      <c r="S24" s="45">
        <v>6.2946183332233119E-2</v>
      </c>
    </row>
    <row r="25" spans="1:19">
      <c r="A25" s="88" t="s">
        <v>286</v>
      </c>
      <c r="B25" s="89" t="s">
        <v>64</v>
      </c>
      <c r="C25" s="45">
        <v>0</v>
      </c>
      <c r="D25" s="45">
        <v>0</v>
      </c>
      <c r="E25" s="45">
        <v>0</v>
      </c>
      <c r="F25" s="45">
        <v>0</v>
      </c>
      <c r="G25" s="45">
        <v>0</v>
      </c>
      <c r="H25" s="45">
        <v>0</v>
      </c>
      <c r="I25" s="45">
        <v>0</v>
      </c>
      <c r="J25" s="45">
        <v>0</v>
      </c>
      <c r="K25" s="45">
        <v>0</v>
      </c>
      <c r="L25" s="45">
        <v>0</v>
      </c>
      <c r="M25" s="45">
        <v>4.202517028217212E-2</v>
      </c>
      <c r="N25" s="45">
        <v>0</v>
      </c>
      <c r="O25" s="45">
        <v>1.6720762750086493E-3</v>
      </c>
      <c r="P25" s="45">
        <v>0</v>
      </c>
      <c r="Q25" s="45">
        <v>0</v>
      </c>
      <c r="R25" s="45">
        <v>0</v>
      </c>
      <c r="S25" s="45">
        <v>4.3697246557179881E-2</v>
      </c>
    </row>
    <row r="26" spans="1:19">
      <c r="A26" s="88" t="s">
        <v>286</v>
      </c>
      <c r="B26" s="89" t="s">
        <v>65</v>
      </c>
      <c r="C26" s="45">
        <v>0</v>
      </c>
      <c r="D26" s="45">
        <v>0</v>
      </c>
      <c r="E26" s="45">
        <v>0</v>
      </c>
      <c r="F26" s="45">
        <v>0</v>
      </c>
      <c r="G26" s="45">
        <v>0</v>
      </c>
      <c r="H26" s="45">
        <v>0</v>
      </c>
      <c r="I26" s="45">
        <v>0</v>
      </c>
      <c r="J26" s="45">
        <v>0</v>
      </c>
      <c r="K26" s="45">
        <v>0</v>
      </c>
      <c r="L26" s="45">
        <v>0</v>
      </c>
      <c r="M26" s="45">
        <v>3.1479619683318916E-3</v>
      </c>
      <c r="N26" s="45">
        <v>3.3624713926021288E-2</v>
      </c>
      <c r="O26" s="45">
        <v>6.9373673052819385E-6</v>
      </c>
      <c r="P26" s="45">
        <v>0</v>
      </c>
      <c r="Q26" s="45">
        <v>0</v>
      </c>
      <c r="R26" s="45">
        <v>3.246522183166789E-4</v>
      </c>
      <c r="S26" s="45">
        <v>3.710426547997514E-2</v>
      </c>
    </row>
    <row r="27" spans="1:19">
      <c r="A27" s="88" t="s">
        <v>286</v>
      </c>
      <c r="B27" s="89" t="s">
        <v>66</v>
      </c>
      <c r="C27" s="45">
        <v>0</v>
      </c>
      <c r="D27" s="45">
        <v>0</v>
      </c>
      <c r="E27" s="45">
        <v>0</v>
      </c>
      <c r="F27" s="45">
        <v>0</v>
      </c>
      <c r="G27" s="45">
        <v>0</v>
      </c>
      <c r="H27" s="45">
        <v>0</v>
      </c>
      <c r="I27" s="45">
        <v>0</v>
      </c>
      <c r="J27" s="45">
        <v>0</v>
      </c>
      <c r="K27" s="45">
        <v>0</v>
      </c>
      <c r="L27" s="45">
        <v>0</v>
      </c>
      <c r="M27" s="45">
        <v>2.0830269916091382E-2</v>
      </c>
      <c r="N27" s="45">
        <v>0</v>
      </c>
      <c r="O27" s="45">
        <v>6.430517757920251E-3</v>
      </c>
      <c r="P27" s="45">
        <v>3.0710985356002585E-2</v>
      </c>
      <c r="Q27" s="45">
        <v>0</v>
      </c>
      <c r="R27" s="45">
        <v>0</v>
      </c>
      <c r="S27" s="45">
        <v>5.7971773030011775E-2</v>
      </c>
    </row>
    <row r="28" spans="1:19">
      <c r="A28" s="88" t="s">
        <v>286</v>
      </c>
      <c r="B28" s="89" t="s">
        <v>67</v>
      </c>
      <c r="C28" s="45">
        <v>0</v>
      </c>
      <c r="D28" s="45">
        <v>0</v>
      </c>
      <c r="E28" s="45">
        <v>0</v>
      </c>
      <c r="F28" s="45">
        <v>0</v>
      </c>
      <c r="G28" s="45">
        <v>0</v>
      </c>
      <c r="H28" s="45">
        <v>0</v>
      </c>
      <c r="I28" s="45">
        <v>9.5333845728626243E-2</v>
      </c>
      <c r="J28" s="45">
        <v>0</v>
      </c>
      <c r="K28" s="45">
        <v>0</v>
      </c>
      <c r="L28" s="45">
        <v>0</v>
      </c>
      <c r="M28" s="45">
        <v>3.7170800052944486E-2</v>
      </c>
      <c r="N28" s="45">
        <v>0.43571635000838427</v>
      </c>
      <c r="O28" s="45">
        <v>3.495041536429877E-4</v>
      </c>
      <c r="P28" s="45">
        <v>0</v>
      </c>
      <c r="Q28" s="45">
        <v>0</v>
      </c>
      <c r="R28" s="45">
        <v>0</v>
      </c>
      <c r="S28" s="45">
        <v>0.56857049994360054</v>
      </c>
    </row>
    <row r="29" spans="1:19">
      <c r="A29" s="88" t="s">
        <v>286</v>
      </c>
      <c r="B29" s="89" t="s">
        <v>68</v>
      </c>
      <c r="C29" s="45">
        <v>0</v>
      </c>
      <c r="D29" s="45">
        <v>0</v>
      </c>
      <c r="E29" s="45">
        <v>0</v>
      </c>
      <c r="F29" s="45">
        <v>0</v>
      </c>
      <c r="G29" s="45">
        <v>0</v>
      </c>
      <c r="H29" s="45">
        <v>0</v>
      </c>
      <c r="I29" s="45">
        <v>0</v>
      </c>
      <c r="J29" s="45">
        <v>0</v>
      </c>
      <c r="K29" s="45">
        <v>0</v>
      </c>
      <c r="L29" s="45">
        <v>0</v>
      </c>
      <c r="M29" s="45">
        <v>9.9563064539864854E-3</v>
      </c>
      <c r="N29" s="45">
        <v>0</v>
      </c>
      <c r="O29" s="45">
        <v>1.3977597144325671E-2</v>
      </c>
      <c r="P29" s="45">
        <v>0</v>
      </c>
      <c r="Q29" s="45">
        <v>0</v>
      </c>
      <c r="R29" s="45">
        <v>0.23953530760491315</v>
      </c>
      <c r="S29" s="45">
        <v>0.26346921120322619</v>
      </c>
    </row>
    <row r="30" spans="1:19">
      <c r="A30" s="88" t="s">
        <v>286</v>
      </c>
      <c r="B30" s="89" t="s">
        <v>69</v>
      </c>
      <c r="C30" s="45">
        <v>0</v>
      </c>
      <c r="D30" s="45">
        <v>0</v>
      </c>
      <c r="E30" s="45">
        <v>0</v>
      </c>
      <c r="F30" s="45">
        <v>0</v>
      </c>
      <c r="G30" s="45">
        <v>0</v>
      </c>
      <c r="H30" s="45">
        <v>0</v>
      </c>
      <c r="I30" s="45">
        <v>0</v>
      </c>
      <c r="J30" s="45">
        <v>0</v>
      </c>
      <c r="K30" s="45">
        <v>0</v>
      </c>
      <c r="L30" s="45">
        <v>0</v>
      </c>
      <c r="M30" s="45">
        <v>2.5586250740436967E-3</v>
      </c>
      <c r="N30" s="45">
        <v>0</v>
      </c>
      <c r="O30" s="45">
        <v>1.2791103626041966E-4</v>
      </c>
      <c r="P30" s="45">
        <v>1.1826747723286957E-4</v>
      </c>
      <c r="Q30" s="45">
        <v>0</v>
      </c>
      <c r="R30" s="45">
        <v>2.0615797671807989E-2</v>
      </c>
      <c r="S30" s="45">
        <v>2.3420601259349638E-2</v>
      </c>
    </row>
    <row r="31" spans="1:19">
      <c r="A31" s="88" t="s">
        <v>286</v>
      </c>
      <c r="B31" s="89" t="s">
        <v>70</v>
      </c>
      <c r="C31" s="45">
        <v>0</v>
      </c>
      <c r="D31" s="45">
        <v>0</v>
      </c>
      <c r="E31" s="45">
        <v>0</v>
      </c>
      <c r="F31" s="45">
        <v>0</v>
      </c>
      <c r="G31" s="45">
        <v>0</v>
      </c>
      <c r="H31" s="45">
        <v>0</v>
      </c>
      <c r="I31" s="45">
        <v>0</v>
      </c>
      <c r="J31" s="45">
        <v>0</v>
      </c>
      <c r="K31" s="45">
        <v>0</v>
      </c>
      <c r="L31" s="45">
        <v>0</v>
      </c>
      <c r="M31" s="45">
        <v>1.717077456545546E-2</v>
      </c>
      <c r="N31" s="45">
        <v>0</v>
      </c>
      <c r="O31" s="45">
        <v>0</v>
      </c>
      <c r="P31" s="45">
        <v>0.416978212221633</v>
      </c>
      <c r="Q31" s="45">
        <v>2.9936062132226438E-3</v>
      </c>
      <c r="R31" s="45">
        <v>5.0959441432798513E-3</v>
      </c>
      <c r="S31" s="45">
        <v>0.44223853714358441</v>
      </c>
    </row>
    <row r="32" spans="1:19">
      <c r="A32" s="88" t="s">
        <v>286</v>
      </c>
      <c r="B32" s="89" t="s">
        <v>71</v>
      </c>
      <c r="C32" s="45">
        <v>0</v>
      </c>
      <c r="D32" s="45">
        <v>0</v>
      </c>
      <c r="E32" s="45">
        <v>0</v>
      </c>
      <c r="F32" s="45">
        <v>0</v>
      </c>
      <c r="G32" s="45">
        <v>0</v>
      </c>
      <c r="H32" s="45">
        <v>0</v>
      </c>
      <c r="I32" s="45">
        <v>0</v>
      </c>
      <c r="J32" s="45">
        <v>0</v>
      </c>
      <c r="K32" s="45">
        <v>0</v>
      </c>
      <c r="L32" s="45">
        <v>0</v>
      </c>
      <c r="M32" s="45">
        <v>4.1506920328152397E-2</v>
      </c>
      <c r="N32" s="45">
        <v>0</v>
      </c>
      <c r="O32" s="45">
        <v>2.1400537719393875E-2</v>
      </c>
      <c r="P32" s="45">
        <v>0</v>
      </c>
      <c r="Q32" s="45">
        <v>0</v>
      </c>
      <c r="R32" s="45">
        <v>0.48601663546027574</v>
      </c>
      <c r="S32" s="45">
        <v>0.54892409350782501</v>
      </c>
    </row>
    <row r="33" spans="1:19">
      <c r="A33" s="88" t="s">
        <v>286</v>
      </c>
      <c r="B33" s="89" t="s">
        <v>72</v>
      </c>
      <c r="C33" s="45">
        <v>0</v>
      </c>
      <c r="D33" s="45">
        <v>0</v>
      </c>
      <c r="E33" s="45">
        <v>0</v>
      </c>
      <c r="F33" s="45">
        <v>0</v>
      </c>
      <c r="G33" s="45">
        <v>0</v>
      </c>
      <c r="H33" s="45">
        <v>0</v>
      </c>
      <c r="I33" s="45">
        <v>0</v>
      </c>
      <c r="J33" s="45">
        <v>0</v>
      </c>
      <c r="K33" s="45">
        <v>0</v>
      </c>
      <c r="L33" s="45">
        <v>0</v>
      </c>
      <c r="M33" s="45">
        <v>4.1596280005068209E-2</v>
      </c>
      <c r="N33" s="45">
        <v>0</v>
      </c>
      <c r="O33" s="45">
        <v>0</v>
      </c>
      <c r="P33" s="45">
        <v>8.8298166377066778E-2</v>
      </c>
      <c r="Q33" s="45">
        <v>1.4074432244262414E-2</v>
      </c>
      <c r="R33" s="45">
        <v>0.29290838630395832</v>
      </c>
      <c r="S33" s="45">
        <v>0.43687726493035228</v>
      </c>
    </row>
    <row r="34" spans="1:19">
      <c r="A34" s="88" t="s">
        <v>286</v>
      </c>
      <c r="B34" s="89" t="s">
        <v>73</v>
      </c>
      <c r="C34" s="45">
        <v>0</v>
      </c>
      <c r="D34" s="45">
        <v>0</v>
      </c>
      <c r="E34" s="45">
        <v>0</v>
      </c>
      <c r="F34" s="45">
        <v>0</v>
      </c>
      <c r="G34" s="45">
        <v>1.7191515432518485</v>
      </c>
      <c r="H34" s="45">
        <v>0</v>
      </c>
      <c r="I34" s="45">
        <v>0</v>
      </c>
      <c r="J34" s="45">
        <v>0</v>
      </c>
      <c r="K34" s="45">
        <v>0</v>
      </c>
      <c r="L34" s="45">
        <v>0</v>
      </c>
      <c r="M34" s="45">
        <v>1.0184348770594376E-2</v>
      </c>
      <c r="N34" s="45">
        <v>0</v>
      </c>
      <c r="O34" s="45">
        <v>0</v>
      </c>
      <c r="P34" s="45">
        <v>0</v>
      </c>
      <c r="Q34" s="45">
        <v>0</v>
      </c>
      <c r="R34" s="45">
        <v>3.6867298288952632E-2</v>
      </c>
      <c r="S34" s="45">
        <v>1.7662031903114013</v>
      </c>
    </row>
    <row r="35" spans="1:19">
      <c r="A35" s="88" t="s">
        <v>286</v>
      </c>
      <c r="B35" s="89" t="s">
        <v>74</v>
      </c>
      <c r="C35" s="45">
        <v>0</v>
      </c>
      <c r="D35" s="45">
        <v>0</v>
      </c>
      <c r="E35" s="45">
        <v>0</v>
      </c>
      <c r="F35" s="45">
        <v>0</v>
      </c>
      <c r="G35" s="45">
        <v>0</v>
      </c>
      <c r="H35" s="45">
        <v>0</v>
      </c>
      <c r="I35" s="45">
        <v>0</v>
      </c>
      <c r="J35" s="45">
        <v>0</v>
      </c>
      <c r="K35" s="45">
        <v>0</v>
      </c>
      <c r="L35" s="45">
        <v>0</v>
      </c>
      <c r="M35" s="45">
        <v>1.6416237522534516E-2</v>
      </c>
      <c r="N35" s="45">
        <v>0</v>
      </c>
      <c r="O35" s="45">
        <v>1.4157210450260749E-4</v>
      </c>
      <c r="P35" s="45">
        <v>3.8877205880361032E-4</v>
      </c>
      <c r="Q35" s="45">
        <v>0</v>
      </c>
      <c r="R35" s="45">
        <v>0</v>
      </c>
      <c r="S35" s="45">
        <v>1.6946581685836293E-2</v>
      </c>
    </row>
    <row r="36" spans="1:19">
      <c r="A36" s="88" t="s">
        <v>286</v>
      </c>
      <c r="B36" s="89" t="s">
        <v>75</v>
      </c>
      <c r="C36" s="45">
        <v>0</v>
      </c>
      <c r="D36" s="45">
        <v>0</v>
      </c>
      <c r="E36" s="45">
        <v>0</v>
      </c>
      <c r="F36" s="45">
        <v>0</v>
      </c>
      <c r="G36" s="45">
        <v>0</v>
      </c>
      <c r="H36" s="45">
        <v>0</v>
      </c>
      <c r="I36" s="45">
        <v>0</v>
      </c>
      <c r="J36" s="45">
        <v>0</v>
      </c>
      <c r="K36" s="45">
        <v>0</v>
      </c>
      <c r="L36" s="45">
        <v>0</v>
      </c>
      <c r="M36" s="45">
        <v>2.9729717347398044E-2</v>
      </c>
      <c r="N36" s="45">
        <v>0.15301605435762689</v>
      </c>
      <c r="O36" s="45">
        <v>7.827732236963536E-3</v>
      </c>
      <c r="P36" s="45">
        <v>0</v>
      </c>
      <c r="Q36" s="45">
        <v>0</v>
      </c>
      <c r="R36" s="45">
        <v>0</v>
      </c>
      <c r="S36" s="45">
        <v>0.19057350394199091</v>
      </c>
    </row>
    <row r="37" spans="1:19">
      <c r="A37" s="88" t="s">
        <v>286</v>
      </c>
      <c r="B37" s="89" t="s">
        <v>76</v>
      </c>
      <c r="C37" s="45">
        <v>0</v>
      </c>
      <c r="D37" s="45">
        <v>0</v>
      </c>
      <c r="E37" s="45">
        <v>0</v>
      </c>
      <c r="F37" s="45">
        <v>0</v>
      </c>
      <c r="G37" s="45">
        <v>0</v>
      </c>
      <c r="H37" s="45">
        <v>0</v>
      </c>
      <c r="I37" s="45">
        <v>0</v>
      </c>
      <c r="J37" s="45">
        <v>0</v>
      </c>
      <c r="K37" s="45">
        <v>0</v>
      </c>
      <c r="L37" s="45">
        <v>0</v>
      </c>
      <c r="M37" s="45">
        <v>2.1845552554300873E-2</v>
      </c>
      <c r="N37" s="45">
        <v>0</v>
      </c>
      <c r="O37" s="45">
        <v>0</v>
      </c>
      <c r="P37" s="45">
        <v>0</v>
      </c>
      <c r="Q37" s="45">
        <v>0</v>
      </c>
      <c r="R37" s="45">
        <v>6.2855906215959934E-2</v>
      </c>
      <c r="S37" s="45">
        <v>8.4701458770261695E-2</v>
      </c>
    </row>
    <row r="38" spans="1:19">
      <c r="A38" s="88" t="s">
        <v>286</v>
      </c>
      <c r="B38" s="89" t="s">
        <v>77</v>
      </c>
      <c r="C38" s="45">
        <v>0</v>
      </c>
      <c r="D38" s="45">
        <v>0</v>
      </c>
      <c r="E38" s="45">
        <v>0</v>
      </c>
      <c r="F38" s="45">
        <v>0</v>
      </c>
      <c r="G38" s="45">
        <v>0</v>
      </c>
      <c r="H38" s="45">
        <v>0</v>
      </c>
      <c r="I38" s="45">
        <v>0</v>
      </c>
      <c r="J38" s="45">
        <v>0</v>
      </c>
      <c r="K38" s="45">
        <v>0</v>
      </c>
      <c r="L38" s="45">
        <v>0</v>
      </c>
      <c r="M38" s="45">
        <v>1.1036167192752799E-2</v>
      </c>
      <c r="N38" s="45">
        <v>0</v>
      </c>
      <c r="O38" s="45">
        <v>1.2416627241940148E-6</v>
      </c>
      <c r="P38" s="45">
        <v>0</v>
      </c>
      <c r="Q38" s="45">
        <v>0</v>
      </c>
      <c r="R38" s="45">
        <v>7.5768302787437847E-6</v>
      </c>
      <c r="S38" s="45">
        <v>1.1044985685749964E-2</v>
      </c>
    </row>
    <row r="39" spans="1:19">
      <c r="A39" s="88" t="s">
        <v>286</v>
      </c>
      <c r="B39" s="89" t="s">
        <v>78</v>
      </c>
      <c r="C39" s="45">
        <v>0</v>
      </c>
      <c r="D39" s="45">
        <v>0</v>
      </c>
      <c r="E39" s="45">
        <v>0</v>
      </c>
      <c r="F39" s="45">
        <v>0</v>
      </c>
      <c r="G39" s="45">
        <v>0</v>
      </c>
      <c r="H39" s="45">
        <v>0</v>
      </c>
      <c r="I39" s="45">
        <v>0</v>
      </c>
      <c r="J39" s="45">
        <v>0</v>
      </c>
      <c r="K39" s="45">
        <v>0</v>
      </c>
      <c r="L39" s="45">
        <v>0</v>
      </c>
      <c r="M39" s="45">
        <v>3.1687508347917337E-2</v>
      </c>
      <c r="N39" s="45">
        <v>0</v>
      </c>
      <c r="O39" s="45">
        <v>2.0159423151522304E-4</v>
      </c>
      <c r="P39" s="45">
        <v>0</v>
      </c>
      <c r="Q39" s="45">
        <v>0</v>
      </c>
      <c r="R39" s="45">
        <v>2.0538347173599369E-2</v>
      </c>
      <c r="S39" s="45">
        <v>5.2427449753032818E-2</v>
      </c>
    </row>
    <row r="40" spans="1:19">
      <c r="A40" s="88" t="s">
        <v>286</v>
      </c>
      <c r="B40" s="89" t="s">
        <v>79</v>
      </c>
      <c r="C40" s="45">
        <v>0</v>
      </c>
      <c r="D40" s="45">
        <v>0</v>
      </c>
      <c r="E40" s="45">
        <v>0</v>
      </c>
      <c r="F40" s="45">
        <v>0</v>
      </c>
      <c r="G40" s="45">
        <v>1.8972259759577241</v>
      </c>
      <c r="H40" s="45">
        <v>0</v>
      </c>
      <c r="I40" s="45">
        <v>0</v>
      </c>
      <c r="J40" s="45">
        <v>0</v>
      </c>
      <c r="K40" s="45">
        <v>0</v>
      </c>
      <c r="L40" s="45">
        <v>0</v>
      </c>
      <c r="M40" s="45">
        <v>3.4973557673912303E-2</v>
      </c>
      <c r="N40" s="45">
        <v>0.94968613947125657</v>
      </c>
      <c r="O40" s="45">
        <v>0</v>
      </c>
      <c r="P40" s="45">
        <v>0.10973359649388925</v>
      </c>
      <c r="Q40" s="45">
        <v>0</v>
      </c>
      <c r="R40" s="45">
        <v>4.2200585633320742E-3</v>
      </c>
      <c r="S40" s="45">
        <v>2.9958393281601161</v>
      </c>
    </row>
    <row r="41" spans="1:19">
      <c r="A41" s="88" t="s">
        <v>286</v>
      </c>
      <c r="B41" s="89" t="s">
        <v>80</v>
      </c>
      <c r="C41" s="45">
        <v>0</v>
      </c>
      <c r="D41" s="45">
        <v>2.6412384620708331</v>
      </c>
      <c r="E41" s="45">
        <v>0</v>
      </c>
      <c r="F41" s="45">
        <v>0</v>
      </c>
      <c r="G41" s="45">
        <v>0</v>
      </c>
      <c r="H41" s="45">
        <v>0</v>
      </c>
      <c r="I41" s="45">
        <v>0</v>
      </c>
      <c r="J41" s="45">
        <v>0</v>
      </c>
      <c r="K41" s="45">
        <v>0</v>
      </c>
      <c r="L41" s="45">
        <v>0</v>
      </c>
      <c r="M41" s="45">
        <v>2.6406655643325117E-2</v>
      </c>
      <c r="N41" s="45">
        <v>0</v>
      </c>
      <c r="O41" s="45">
        <v>2.9466629953709411E-3</v>
      </c>
      <c r="P41" s="45">
        <v>6.5554999526238333E-3</v>
      </c>
      <c r="Q41" s="45">
        <v>0</v>
      </c>
      <c r="R41" s="45">
        <v>2.1461534669932725E-2</v>
      </c>
      <c r="S41" s="45">
        <v>2.6986088153320935</v>
      </c>
    </row>
    <row r="42" spans="1:19">
      <c r="A42" s="88" t="s">
        <v>286</v>
      </c>
      <c r="B42" s="89" t="s">
        <v>81</v>
      </c>
      <c r="C42" s="45">
        <v>0</v>
      </c>
      <c r="D42" s="45">
        <v>0</v>
      </c>
      <c r="E42" s="45">
        <v>0</v>
      </c>
      <c r="F42" s="45">
        <v>0</v>
      </c>
      <c r="G42" s="45">
        <v>0</v>
      </c>
      <c r="H42" s="45">
        <v>0</v>
      </c>
      <c r="I42" s="45">
        <v>0.60529948197046846</v>
      </c>
      <c r="J42" s="45">
        <v>0</v>
      </c>
      <c r="K42" s="45">
        <v>0</v>
      </c>
      <c r="L42" s="45">
        <v>0</v>
      </c>
      <c r="M42" s="45">
        <v>3.8457335893115285E-2</v>
      </c>
      <c r="N42" s="45">
        <v>0.19147892994286142</v>
      </c>
      <c r="O42" s="45">
        <v>2.383155508021817E-3</v>
      </c>
      <c r="P42" s="45">
        <v>0</v>
      </c>
      <c r="Q42" s="45">
        <v>0</v>
      </c>
      <c r="R42" s="45">
        <v>9.6260129229332136E-2</v>
      </c>
      <c r="S42" s="45">
        <v>0.93387903254379978</v>
      </c>
    </row>
    <row r="43" spans="1:19">
      <c r="A43" s="88" t="s">
        <v>286</v>
      </c>
      <c r="B43" s="89" t="s">
        <v>82</v>
      </c>
      <c r="C43" s="45">
        <v>0.25752491196753335</v>
      </c>
      <c r="D43" s="45">
        <v>0</v>
      </c>
      <c r="E43" s="45">
        <v>0</v>
      </c>
      <c r="F43" s="45">
        <v>0</v>
      </c>
      <c r="G43" s="45">
        <v>0</v>
      </c>
      <c r="H43" s="45">
        <v>1.8962851861366037E-3</v>
      </c>
      <c r="I43" s="45">
        <v>0</v>
      </c>
      <c r="J43" s="45">
        <v>0</v>
      </c>
      <c r="K43" s="45">
        <v>0</v>
      </c>
      <c r="L43" s="45">
        <v>0</v>
      </c>
      <c r="M43" s="45">
        <v>1.1270069779359737E-2</v>
      </c>
      <c r="N43" s="45">
        <v>0</v>
      </c>
      <c r="O43" s="45">
        <v>2.4595969232930948E-2</v>
      </c>
      <c r="P43" s="45">
        <v>0</v>
      </c>
      <c r="Q43" s="45">
        <v>0</v>
      </c>
      <c r="R43" s="45">
        <v>8.5789422797957648E-2</v>
      </c>
      <c r="S43" s="45">
        <v>0.38107665896391296</v>
      </c>
    </row>
    <row r="44" spans="1:19">
      <c r="A44" s="88" t="s">
        <v>286</v>
      </c>
      <c r="B44" s="89" t="s">
        <v>83</v>
      </c>
      <c r="C44" s="45">
        <v>0</v>
      </c>
      <c r="D44" s="45">
        <v>0</v>
      </c>
      <c r="E44" s="45">
        <v>0</v>
      </c>
      <c r="F44" s="45">
        <v>0</v>
      </c>
      <c r="G44" s="45">
        <v>0</v>
      </c>
      <c r="H44" s="45">
        <v>0</v>
      </c>
      <c r="I44" s="45">
        <v>0</v>
      </c>
      <c r="J44" s="45">
        <v>0</v>
      </c>
      <c r="K44" s="45">
        <v>0</v>
      </c>
      <c r="L44" s="45">
        <v>0</v>
      </c>
      <c r="M44" s="45">
        <v>7.3458449423986494E-3</v>
      </c>
      <c r="N44" s="45">
        <v>0</v>
      </c>
      <c r="O44" s="45">
        <v>1.6051477130807346E-3</v>
      </c>
      <c r="P44" s="45">
        <v>0</v>
      </c>
      <c r="Q44" s="45">
        <v>0</v>
      </c>
      <c r="R44" s="45">
        <v>0</v>
      </c>
      <c r="S44" s="45">
        <v>8.9509926554853791E-3</v>
      </c>
    </row>
    <row r="45" spans="1:19">
      <c r="A45" s="88" t="s">
        <v>286</v>
      </c>
      <c r="B45" s="89" t="s">
        <v>84</v>
      </c>
      <c r="C45" s="45">
        <v>1.169376323749356</v>
      </c>
      <c r="D45" s="45">
        <v>0</v>
      </c>
      <c r="E45" s="45">
        <v>0</v>
      </c>
      <c r="F45" s="45">
        <v>0</v>
      </c>
      <c r="G45" s="45">
        <v>0</v>
      </c>
      <c r="H45" s="45">
        <v>0</v>
      </c>
      <c r="I45" s="45">
        <v>0</v>
      </c>
      <c r="J45" s="45">
        <v>0</v>
      </c>
      <c r="K45" s="45">
        <v>0</v>
      </c>
      <c r="L45" s="45">
        <v>0</v>
      </c>
      <c r="M45" s="45">
        <v>7.9348235604541628E-2</v>
      </c>
      <c r="N45" s="45">
        <v>0</v>
      </c>
      <c r="O45" s="45">
        <v>0</v>
      </c>
      <c r="P45" s="45">
        <v>0</v>
      </c>
      <c r="Q45" s="45">
        <v>0</v>
      </c>
      <c r="R45" s="45">
        <v>0.23611292372731452</v>
      </c>
      <c r="S45" s="45">
        <v>1.4848374830812148</v>
      </c>
    </row>
    <row r="46" spans="1:19">
      <c r="A46" s="88" t="s">
        <v>286</v>
      </c>
      <c r="B46" s="89" t="s">
        <v>85</v>
      </c>
      <c r="C46" s="45">
        <v>0</v>
      </c>
      <c r="D46" s="45">
        <v>0</v>
      </c>
      <c r="E46" s="45">
        <v>0</v>
      </c>
      <c r="F46" s="45">
        <v>0</v>
      </c>
      <c r="G46" s="45">
        <v>0</v>
      </c>
      <c r="H46" s="45">
        <v>0</v>
      </c>
      <c r="I46" s="45">
        <v>0</v>
      </c>
      <c r="J46" s="45">
        <v>0</v>
      </c>
      <c r="K46" s="45">
        <v>7.0688727139231355E-2</v>
      </c>
      <c r="L46" s="45">
        <v>0</v>
      </c>
      <c r="M46" s="45">
        <v>4.2290410085626284E-2</v>
      </c>
      <c r="N46" s="45">
        <v>0.3364683137308182</v>
      </c>
      <c r="O46" s="45">
        <v>1.2218422489085334E-4</v>
      </c>
      <c r="P46" s="45">
        <v>0</v>
      </c>
      <c r="Q46" s="45">
        <v>0</v>
      </c>
      <c r="R46" s="45">
        <v>0.36172611845754687</v>
      </c>
      <c r="S46" s="45">
        <v>0.81129575363810602</v>
      </c>
    </row>
    <row r="47" spans="1:19">
      <c r="A47" s="88" t="s">
        <v>286</v>
      </c>
      <c r="B47" s="89" t="s">
        <v>86</v>
      </c>
      <c r="C47" s="45">
        <v>0</v>
      </c>
      <c r="D47" s="45">
        <v>0</v>
      </c>
      <c r="E47" s="45">
        <v>0</v>
      </c>
      <c r="F47" s="45">
        <v>0</v>
      </c>
      <c r="G47" s="45">
        <v>0</v>
      </c>
      <c r="H47" s="45">
        <v>0</v>
      </c>
      <c r="I47" s="45">
        <v>0</v>
      </c>
      <c r="J47" s="45">
        <v>0</v>
      </c>
      <c r="K47" s="45">
        <v>0</v>
      </c>
      <c r="L47" s="45">
        <v>0</v>
      </c>
      <c r="M47" s="45">
        <v>2.0446477552638953E-2</v>
      </c>
      <c r="N47" s="45">
        <v>0</v>
      </c>
      <c r="O47" s="45">
        <v>4.8037564680525335E-5</v>
      </c>
      <c r="P47" s="45">
        <v>0</v>
      </c>
      <c r="Q47" s="45">
        <v>0</v>
      </c>
      <c r="R47" s="45">
        <v>0</v>
      </c>
      <c r="S47" s="45">
        <v>2.0494515117320589E-2</v>
      </c>
    </row>
    <row r="48" spans="1:19">
      <c r="A48" s="88" t="s">
        <v>286</v>
      </c>
      <c r="B48" s="89" t="s">
        <v>87</v>
      </c>
      <c r="C48" s="45">
        <v>0.2414650916071821</v>
      </c>
      <c r="D48" s="45">
        <v>0</v>
      </c>
      <c r="E48" s="45">
        <v>0</v>
      </c>
      <c r="F48" s="45">
        <v>0.37393333518895222</v>
      </c>
      <c r="G48" s="45">
        <v>0</v>
      </c>
      <c r="H48" s="45">
        <v>0</v>
      </c>
      <c r="I48" s="45">
        <v>0</v>
      </c>
      <c r="J48" s="45">
        <v>0</v>
      </c>
      <c r="K48" s="45">
        <v>0</v>
      </c>
      <c r="L48" s="45">
        <v>0</v>
      </c>
      <c r="M48" s="45">
        <v>1.5680468706845474E-2</v>
      </c>
      <c r="N48" s="45">
        <v>0.3061050822736382</v>
      </c>
      <c r="O48" s="45">
        <v>1.1704642511523033E-4</v>
      </c>
      <c r="P48" s="45">
        <v>0.55771896152829825</v>
      </c>
      <c r="Q48" s="45">
        <v>0</v>
      </c>
      <c r="R48" s="45">
        <v>3.4989707808721349E-3</v>
      </c>
      <c r="S48" s="45">
        <v>1.4985189565109067</v>
      </c>
    </row>
    <row r="49" spans="1:19">
      <c r="A49" s="88" t="s">
        <v>286</v>
      </c>
      <c r="B49" s="89" t="s">
        <v>88</v>
      </c>
      <c r="C49" s="45">
        <v>0</v>
      </c>
      <c r="D49" s="45">
        <v>0</v>
      </c>
      <c r="E49" s="45">
        <v>0</v>
      </c>
      <c r="F49" s="45">
        <v>0</v>
      </c>
      <c r="G49" s="45">
        <v>0</v>
      </c>
      <c r="H49" s="45">
        <v>0</v>
      </c>
      <c r="I49" s="45">
        <v>0</v>
      </c>
      <c r="J49" s="45">
        <v>0</v>
      </c>
      <c r="K49" s="45">
        <v>0</v>
      </c>
      <c r="L49" s="45">
        <v>0</v>
      </c>
      <c r="M49" s="45">
        <v>1.988076251492199E-2</v>
      </c>
      <c r="N49" s="45">
        <v>0</v>
      </c>
      <c r="O49" s="45">
        <v>3.1345169521903582E-3</v>
      </c>
      <c r="P49" s="45">
        <v>0.22503488859279308</v>
      </c>
      <c r="Q49" s="45">
        <v>1.2336826859571048E-2</v>
      </c>
      <c r="R49" s="45">
        <v>6.2509923418930136E-2</v>
      </c>
      <c r="S49" s="45">
        <v>0.32289691833840095</v>
      </c>
    </row>
    <row r="50" spans="1:19">
      <c r="A50" s="88" t="s">
        <v>286</v>
      </c>
      <c r="B50" s="89" t="s">
        <v>89</v>
      </c>
      <c r="C50" s="45">
        <v>0</v>
      </c>
      <c r="D50" s="45">
        <v>0</v>
      </c>
      <c r="E50" s="45">
        <v>0</v>
      </c>
      <c r="F50" s="45">
        <v>0</v>
      </c>
      <c r="G50" s="45">
        <v>0</v>
      </c>
      <c r="H50" s="45">
        <v>2.5697959720217711E-2</v>
      </c>
      <c r="I50" s="45">
        <v>0</v>
      </c>
      <c r="J50" s="45">
        <v>0</v>
      </c>
      <c r="K50" s="45">
        <v>0</v>
      </c>
      <c r="L50" s="45">
        <v>0</v>
      </c>
      <c r="M50" s="45">
        <v>3.9630109322490448E-2</v>
      </c>
      <c r="N50" s="45">
        <v>0.28916719444101968</v>
      </c>
      <c r="O50" s="45">
        <v>7.7350862529335096E-4</v>
      </c>
      <c r="P50" s="45">
        <v>0</v>
      </c>
      <c r="Q50" s="45">
        <v>0</v>
      </c>
      <c r="R50" s="45">
        <v>1.6058309853761443E-2</v>
      </c>
      <c r="S50" s="45">
        <v>0.3713270819627823</v>
      </c>
    </row>
    <row r="51" spans="1:19">
      <c r="A51" s="88" t="s">
        <v>286</v>
      </c>
      <c r="B51" s="89" t="s">
        <v>90</v>
      </c>
      <c r="C51" s="45">
        <v>0</v>
      </c>
      <c r="D51" s="45">
        <v>0</v>
      </c>
      <c r="E51" s="45">
        <v>0</v>
      </c>
      <c r="F51" s="45">
        <v>0</v>
      </c>
      <c r="G51" s="45">
        <v>0</v>
      </c>
      <c r="H51" s="45">
        <v>0</v>
      </c>
      <c r="I51" s="45">
        <v>0</v>
      </c>
      <c r="J51" s="45">
        <v>0</v>
      </c>
      <c r="K51" s="45">
        <v>0</v>
      </c>
      <c r="L51" s="45">
        <v>0</v>
      </c>
      <c r="M51" s="45">
        <v>4.5400978820167026E-2</v>
      </c>
      <c r="N51" s="45">
        <v>0</v>
      </c>
      <c r="O51" s="45">
        <v>8.6784337578649229E-4</v>
      </c>
      <c r="P51" s="45">
        <v>3.401603417106891E-2</v>
      </c>
      <c r="Q51" s="45">
        <v>0</v>
      </c>
      <c r="R51" s="45">
        <v>5.7884997722776887E-3</v>
      </c>
      <c r="S51" s="45">
        <v>8.6073356139294788E-2</v>
      </c>
    </row>
    <row r="52" spans="1:19">
      <c r="A52" s="88" t="s">
        <v>286</v>
      </c>
      <c r="B52" s="89" t="s">
        <v>91</v>
      </c>
      <c r="C52" s="45">
        <v>0</v>
      </c>
      <c r="D52" s="45">
        <v>0</v>
      </c>
      <c r="E52" s="45">
        <v>0</v>
      </c>
      <c r="F52" s="45">
        <v>0</v>
      </c>
      <c r="G52" s="45">
        <v>0</v>
      </c>
      <c r="H52" s="45">
        <v>0</v>
      </c>
      <c r="I52" s="45">
        <v>0</v>
      </c>
      <c r="J52" s="45">
        <v>0</v>
      </c>
      <c r="K52" s="45">
        <v>9.995145776877179E-2</v>
      </c>
      <c r="L52" s="45">
        <v>0</v>
      </c>
      <c r="M52" s="45">
        <v>2.973185110553711E-2</v>
      </c>
      <c r="N52" s="45">
        <v>0.39612077272564861</v>
      </c>
      <c r="O52" s="45">
        <v>0</v>
      </c>
      <c r="P52" s="45">
        <v>2.3577866008601234E-2</v>
      </c>
      <c r="Q52" s="45">
        <v>4.1805917009257731E-3</v>
      </c>
      <c r="R52" s="45">
        <v>0.25143108880206366</v>
      </c>
      <c r="S52" s="45">
        <v>0.80499362811155351</v>
      </c>
    </row>
    <row r="53" spans="1:19">
      <c r="A53" s="88" t="s">
        <v>286</v>
      </c>
      <c r="B53" s="89" t="s">
        <v>92</v>
      </c>
      <c r="C53" s="45">
        <v>0</v>
      </c>
      <c r="D53" s="45">
        <v>0</v>
      </c>
      <c r="E53" s="45">
        <v>0</v>
      </c>
      <c r="F53" s="45">
        <v>0</v>
      </c>
      <c r="G53" s="45">
        <v>0</v>
      </c>
      <c r="H53" s="45">
        <v>0.16737491950211308</v>
      </c>
      <c r="I53" s="45">
        <v>0</v>
      </c>
      <c r="J53" s="45">
        <v>0</v>
      </c>
      <c r="K53" s="45">
        <v>6.3688262870926771E-2</v>
      </c>
      <c r="L53" s="45">
        <v>4.1592995392393979</v>
      </c>
      <c r="M53" s="45">
        <v>0.45294444492746067</v>
      </c>
      <c r="N53" s="45">
        <v>0</v>
      </c>
      <c r="O53" s="45">
        <v>2.9563241956076514E-3</v>
      </c>
      <c r="P53" s="45">
        <v>3.9751464353496857E-3</v>
      </c>
      <c r="Q53" s="45">
        <v>0</v>
      </c>
      <c r="R53" s="45">
        <v>0.16948975433512548</v>
      </c>
      <c r="S53" s="45">
        <v>5.0197283915059927</v>
      </c>
    </row>
    <row r="54" spans="1:19">
      <c r="A54" s="88" t="s">
        <v>286</v>
      </c>
      <c r="B54" s="89" t="s">
        <v>93</v>
      </c>
      <c r="C54" s="45">
        <v>0</v>
      </c>
      <c r="D54" s="45">
        <v>0</v>
      </c>
      <c r="E54" s="45">
        <v>0</v>
      </c>
      <c r="F54" s="45">
        <v>0</v>
      </c>
      <c r="G54" s="45">
        <v>0</v>
      </c>
      <c r="H54" s="45">
        <v>1.0382804675749702E-2</v>
      </c>
      <c r="I54" s="45">
        <v>0</v>
      </c>
      <c r="J54" s="45">
        <v>0</v>
      </c>
      <c r="K54" s="45">
        <v>0</v>
      </c>
      <c r="L54" s="45">
        <v>0</v>
      </c>
      <c r="M54" s="45">
        <v>0.13014378170965735</v>
      </c>
      <c r="N54" s="45">
        <v>0</v>
      </c>
      <c r="O54" s="45">
        <v>6.6368445436060242E-5</v>
      </c>
      <c r="P54" s="45">
        <v>3.2439853352665082E-2</v>
      </c>
      <c r="Q54" s="45">
        <v>0</v>
      </c>
      <c r="R54" s="45">
        <v>0.12638875941503702</v>
      </c>
      <c r="S54" s="45">
        <v>0.29942156759854299</v>
      </c>
    </row>
    <row r="55" spans="1:19">
      <c r="A55" s="88" t="s">
        <v>286</v>
      </c>
      <c r="B55" s="89" t="s">
        <v>94</v>
      </c>
      <c r="C55" s="45">
        <v>0</v>
      </c>
      <c r="D55" s="45">
        <v>0</v>
      </c>
      <c r="E55" s="45">
        <v>0</v>
      </c>
      <c r="F55" s="45">
        <v>0</v>
      </c>
      <c r="G55" s="45">
        <v>0</v>
      </c>
      <c r="H55" s="45">
        <v>0</v>
      </c>
      <c r="I55" s="45">
        <v>0</v>
      </c>
      <c r="J55" s="45">
        <v>0</v>
      </c>
      <c r="K55" s="45">
        <v>0</v>
      </c>
      <c r="L55" s="45">
        <v>0</v>
      </c>
      <c r="M55" s="45">
        <v>0.47241306891275769</v>
      </c>
      <c r="N55" s="45">
        <v>0</v>
      </c>
      <c r="O55" s="45">
        <v>1.2541783257815631E-3</v>
      </c>
      <c r="P55" s="45">
        <v>0</v>
      </c>
      <c r="Q55" s="45">
        <v>0</v>
      </c>
      <c r="R55" s="45">
        <v>9.7196813322595332E-3</v>
      </c>
      <c r="S55" s="45">
        <v>0.48338692857079479</v>
      </c>
    </row>
    <row r="56" spans="1:19">
      <c r="A56" s="88" t="s">
        <v>286</v>
      </c>
      <c r="B56" s="89" t="s">
        <v>95</v>
      </c>
      <c r="C56" s="45">
        <v>0</v>
      </c>
      <c r="D56" s="45">
        <v>0</v>
      </c>
      <c r="E56" s="45">
        <v>0</v>
      </c>
      <c r="F56" s="45">
        <v>0</v>
      </c>
      <c r="G56" s="45">
        <v>0</v>
      </c>
      <c r="H56" s="45">
        <v>0</v>
      </c>
      <c r="I56" s="45">
        <v>0</v>
      </c>
      <c r="J56" s="45">
        <v>0</v>
      </c>
      <c r="K56" s="45">
        <v>0</v>
      </c>
      <c r="L56" s="45">
        <v>0</v>
      </c>
      <c r="M56" s="45">
        <v>4.9295147606786216E-2</v>
      </c>
      <c r="N56" s="45">
        <v>0.31457921062604122</v>
      </c>
      <c r="O56" s="45">
        <v>1.0794023567077815E-3</v>
      </c>
      <c r="P56" s="45">
        <v>0</v>
      </c>
      <c r="Q56" s="45">
        <v>0</v>
      </c>
      <c r="R56" s="45">
        <v>2.2230456016353095E-2</v>
      </c>
      <c r="S56" s="45">
        <v>0.38718421660588831</v>
      </c>
    </row>
    <row r="57" spans="1:19">
      <c r="A57" s="88" t="s">
        <v>286</v>
      </c>
      <c r="B57" s="89" t="s">
        <v>96</v>
      </c>
      <c r="C57" s="45">
        <v>0</v>
      </c>
      <c r="D57" s="45">
        <v>0</v>
      </c>
      <c r="E57" s="45">
        <v>0</v>
      </c>
      <c r="F57" s="45">
        <v>0</v>
      </c>
      <c r="G57" s="45">
        <v>0</v>
      </c>
      <c r="H57" s="45">
        <v>0</v>
      </c>
      <c r="I57" s="45">
        <v>0</v>
      </c>
      <c r="J57" s="45">
        <v>0</v>
      </c>
      <c r="K57" s="45">
        <v>0</v>
      </c>
      <c r="L57" s="45">
        <v>0</v>
      </c>
      <c r="M57" s="45">
        <v>8.6513336869795232E-2</v>
      </c>
      <c r="N57" s="45">
        <v>8.5775947317461743E-2</v>
      </c>
      <c r="O57" s="45">
        <v>1.9569545321313386E-2</v>
      </c>
      <c r="P57" s="45">
        <v>0</v>
      </c>
      <c r="Q57" s="45">
        <v>1.0537928638387095E-2</v>
      </c>
      <c r="R57" s="45">
        <v>0.38381644339254883</v>
      </c>
      <c r="S57" s="45">
        <v>0.58621320153950052</v>
      </c>
    </row>
    <row r="58" spans="1:19">
      <c r="A58" s="88" t="s">
        <v>286</v>
      </c>
      <c r="B58" s="89" t="s">
        <v>97</v>
      </c>
      <c r="C58" s="45">
        <v>0</v>
      </c>
      <c r="D58" s="45">
        <v>0</v>
      </c>
      <c r="E58" s="45">
        <v>0</v>
      </c>
      <c r="F58" s="45">
        <v>0.19653870236990123</v>
      </c>
      <c r="G58" s="45">
        <v>0</v>
      </c>
      <c r="H58" s="45">
        <v>0</v>
      </c>
      <c r="I58" s="45">
        <v>0</v>
      </c>
      <c r="J58" s="45">
        <v>0</v>
      </c>
      <c r="K58" s="45">
        <v>0</v>
      </c>
      <c r="L58" s="45">
        <v>0</v>
      </c>
      <c r="M58" s="45">
        <v>6.7893983130866253E-2</v>
      </c>
      <c r="N58" s="45">
        <v>0</v>
      </c>
      <c r="O58" s="45">
        <v>4.8209196957968992E-3</v>
      </c>
      <c r="P58" s="45">
        <v>0.26992152163811234</v>
      </c>
      <c r="Q58" s="45">
        <v>0</v>
      </c>
      <c r="R58" s="45">
        <v>0.12131457164286452</v>
      </c>
      <c r="S58" s="45">
        <v>0.6604896984775479</v>
      </c>
    </row>
    <row r="59" spans="1:19">
      <c r="A59" s="88" t="s">
        <v>286</v>
      </c>
      <c r="B59" s="89" t="s">
        <v>98</v>
      </c>
      <c r="C59" s="45">
        <v>0</v>
      </c>
      <c r="D59" s="45">
        <v>0</v>
      </c>
      <c r="E59" s="45">
        <v>0</v>
      </c>
      <c r="F59" s="45">
        <v>0.46530004186316454</v>
      </c>
      <c r="G59" s="45">
        <v>0</v>
      </c>
      <c r="H59" s="45">
        <v>0.20529371582316547</v>
      </c>
      <c r="I59" s="45">
        <v>0</v>
      </c>
      <c r="J59" s="45">
        <v>0</v>
      </c>
      <c r="K59" s="45">
        <v>0</v>
      </c>
      <c r="L59" s="45">
        <v>0</v>
      </c>
      <c r="M59" s="45">
        <v>1.21603607110643E-2</v>
      </c>
      <c r="N59" s="45">
        <v>0</v>
      </c>
      <c r="O59" s="45">
        <v>1.3107097864964556E-2</v>
      </c>
      <c r="P59" s="45">
        <v>0.1716122976429908</v>
      </c>
      <c r="Q59" s="45">
        <v>0</v>
      </c>
      <c r="R59" s="45">
        <v>0.18801439967037847</v>
      </c>
      <c r="S59" s="45">
        <v>1.0554879135757318</v>
      </c>
    </row>
    <row r="60" spans="1:19">
      <c r="A60" s="88" t="s">
        <v>286</v>
      </c>
      <c r="B60" s="89" t="s">
        <v>99</v>
      </c>
      <c r="C60" s="45">
        <v>0.60435404032869222</v>
      </c>
      <c r="D60" s="45">
        <v>0.21922241277138088</v>
      </c>
      <c r="E60" s="45">
        <v>0.40596715872945066</v>
      </c>
      <c r="F60" s="45">
        <v>0.37566197167915849</v>
      </c>
      <c r="G60" s="45">
        <v>5.1893163838532912</v>
      </c>
      <c r="H60" s="45">
        <v>0.18053466189460898</v>
      </c>
      <c r="I60" s="45">
        <v>4.7169346735217221E-2</v>
      </c>
      <c r="J60" s="45">
        <v>2.9475346271248315E-2</v>
      </c>
      <c r="K60" s="45">
        <v>0.28687276501958558</v>
      </c>
      <c r="L60" s="45">
        <v>3.6719875328358871</v>
      </c>
      <c r="M60" s="45">
        <v>0.52467135734754944</v>
      </c>
      <c r="N60" s="45">
        <v>0.34936031898272724</v>
      </c>
      <c r="O60" s="45">
        <v>5.4316127251834434E-2</v>
      </c>
      <c r="P60" s="45">
        <v>4.3075546166098109</v>
      </c>
      <c r="Q60" s="45">
        <v>0.10868487361073043</v>
      </c>
      <c r="R60" s="45">
        <v>2.1202793459656455</v>
      </c>
      <c r="S60" s="45">
        <v>18.475428259886804</v>
      </c>
    </row>
    <row r="61" spans="1:19">
      <c r="A61" s="88" t="s">
        <v>286</v>
      </c>
      <c r="B61" s="89" t="s">
        <v>101</v>
      </c>
      <c r="C61" s="45">
        <v>0</v>
      </c>
      <c r="D61" s="45">
        <v>0</v>
      </c>
      <c r="E61" s="45">
        <v>0</v>
      </c>
      <c r="F61" s="45">
        <v>0</v>
      </c>
      <c r="G61" s="45">
        <v>0</v>
      </c>
      <c r="H61" s="45">
        <v>0</v>
      </c>
      <c r="I61" s="45">
        <v>0</v>
      </c>
      <c r="J61" s="45">
        <v>0</v>
      </c>
      <c r="K61" s="45">
        <v>0</v>
      </c>
      <c r="L61" s="45">
        <v>0</v>
      </c>
      <c r="M61" s="45">
        <v>0.31112209521701484</v>
      </c>
      <c r="N61" s="45">
        <v>0</v>
      </c>
      <c r="O61" s="45">
        <v>0</v>
      </c>
      <c r="P61" s="45">
        <v>0.41943914877699306</v>
      </c>
      <c r="Q61" s="45">
        <v>6.9809183931541785E-3</v>
      </c>
      <c r="R61" s="45">
        <v>0.17003930073624396</v>
      </c>
      <c r="S61" s="45">
        <v>0.90758146312340671</v>
      </c>
    </row>
    <row r="62" spans="1:19">
      <c r="A62" s="88" t="s">
        <v>286</v>
      </c>
      <c r="B62" s="89" t="s">
        <v>102</v>
      </c>
      <c r="C62" s="45">
        <v>0</v>
      </c>
      <c r="D62" s="45">
        <v>0</v>
      </c>
      <c r="E62" s="45">
        <v>0</v>
      </c>
      <c r="F62" s="45">
        <v>0</v>
      </c>
      <c r="G62" s="45">
        <v>0</v>
      </c>
      <c r="H62" s="45">
        <v>0</v>
      </c>
      <c r="I62" s="45">
        <v>0</v>
      </c>
      <c r="J62" s="45">
        <v>0</v>
      </c>
      <c r="K62" s="45">
        <v>0</v>
      </c>
      <c r="L62" s="45">
        <v>0</v>
      </c>
      <c r="M62" s="45">
        <v>5.0475356170940344E-2</v>
      </c>
      <c r="N62" s="45">
        <v>1.0764454375990677</v>
      </c>
      <c r="O62" s="45">
        <v>6.5553641340279079E-3</v>
      </c>
      <c r="P62" s="45">
        <v>0.12207557097763022</v>
      </c>
      <c r="Q62" s="45">
        <v>0</v>
      </c>
      <c r="R62" s="45">
        <v>0.11251313076884628</v>
      </c>
      <c r="S62" s="45">
        <v>1.3680648596505023</v>
      </c>
    </row>
    <row r="63" spans="1:19">
      <c r="A63" s="88" t="s">
        <v>286</v>
      </c>
      <c r="B63" s="89" t="s">
        <v>103</v>
      </c>
      <c r="C63" s="45">
        <v>0</v>
      </c>
      <c r="D63" s="45">
        <v>0</v>
      </c>
      <c r="E63" s="45">
        <v>0.44018874026459387</v>
      </c>
      <c r="F63" s="45">
        <v>0</v>
      </c>
      <c r="G63" s="45">
        <v>0</v>
      </c>
      <c r="H63" s="45">
        <v>0</v>
      </c>
      <c r="I63" s="45">
        <v>0</v>
      </c>
      <c r="J63" s="45">
        <v>0</v>
      </c>
      <c r="K63" s="45">
        <v>0</v>
      </c>
      <c r="L63" s="45">
        <v>0</v>
      </c>
      <c r="M63" s="45">
        <v>6.7473838974494882E-2</v>
      </c>
      <c r="N63" s="45">
        <v>0.83001177350106037</v>
      </c>
      <c r="O63" s="45">
        <v>8.1298346541549549E-3</v>
      </c>
      <c r="P63" s="45">
        <v>0.6459530907176454</v>
      </c>
      <c r="Q63" s="45">
        <v>0</v>
      </c>
      <c r="R63" s="45">
        <v>0.23392796954682638</v>
      </c>
      <c r="S63" s="45">
        <v>2.2256852476587881</v>
      </c>
    </row>
    <row r="64" spans="1:19">
      <c r="A64" s="88" t="s">
        <v>286</v>
      </c>
      <c r="B64" s="89" t="s">
        <v>104</v>
      </c>
      <c r="C64" s="45">
        <v>0</v>
      </c>
      <c r="D64" s="45">
        <v>0.42505223441648177</v>
      </c>
      <c r="E64" s="45">
        <v>0</v>
      </c>
      <c r="F64" s="45">
        <v>0</v>
      </c>
      <c r="G64" s="45">
        <v>0</v>
      </c>
      <c r="H64" s="45">
        <v>0.14985556373112274</v>
      </c>
      <c r="I64" s="45">
        <v>0.21049315425114612</v>
      </c>
      <c r="J64" s="45">
        <v>0</v>
      </c>
      <c r="K64" s="45">
        <v>0</v>
      </c>
      <c r="L64" s="45">
        <v>0</v>
      </c>
      <c r="M64" s="45">
        <v>8.9037714359401221E-2</v>
      </c>
      <c r="N64" s="45">
        <v>0.13886436802080748</v>
      </c>
      <c r="O64" s="45">
        <v>0</v>
      </c>
      <c r="P64" s="45">
        <v>0.10303510682775574</v>
      </c>
      <c r="Q64" s="45">
        <v>4.1734839463410278E-2</v>
      </c>
      <c r="R64" s="45">
        <v>0.99899890985104811</v>
      </c>
      <c r="S64" s="45">
        <v>2.1570718909211735</v>
      </c>
    </row>
    <row r="65" spans="1:19">
      <c r="A65" s="88" t="s">
        <v>286</v>
      </c>
      <c r="B65" s="89" t="s">
        <v>105</v>
      </c>
      <c r="C65" s="45">
        <v>0</v>
      </c>
      <c r="D65" s="45">
        <v>2.6412384620708291</v>
      </c>
      <c r="E65" s="45">
        <v>0</v>
      </c>
      <c r="F65" s="45">
        <v>0</v>
      </c>
      <c r="G65" s="45">
        <v>0</v>
      </c>
      <c r="H65" s="45">
        <v>0</v>
      </c>
      <c r="I65" s="45">
        <v>0</v>
      </c>
      <c r="J65" s="45">
        <v>0</v>
      </c>
      <c r="K65" s="45">
        <v>0</v>
      </c>
      <c r="L65" s="45">
        <v>0</v>
      </c>
      <c r="M65" s="45">
        <v>7.17561342387949E-2</v>
      </c>
      <c r="N65" s="45">
        <v>0.24969158171584205</v>
      </c>
      <c r="O65" s="45">
        <v>1.0721419857251391E-4</v>
      </c>
      <c r="P65" s="45">
        <v>0</v>
      </c>
      <c r="Q65" s="45">
        <v>0</v>
      </c>
      <c r="R65" s="45">
        <v>3.6733542625299265E-2</v>
      </c>
      <c r="S65" s="45">
        <v>2.9995269348493423</v>
      </c>
    </row>
    <row r="66" spans="1:19">
      <c r="A66" s="88" t="s">
        <v>286</v>
      </c>
      <c r="B66" s="89" t="s">
        <v>106</v>
      </c>
      <c r="C66" s="45">
        <v>0</v>
      </c>
      <c r="D66" s="45">
        <v>0</v>
      </c>
      <c r="E66" s="45">
        <v>0</v>
      </c>
      <c r="F66" s="45">
        <v>0</v>
      </c>
      <c r="G66" s="45">
        <v>0</v>
      </c>
      <c r="H66" s="45">
        <v>0</v>
      </c>
      <c r="I66" s="45">
        <v>0</v>
      </c>
      <c r="J66" s="45">
        <v>0</v>
      </c>
      <c r="K66" s="45">
        <v>4.0040189093648593E-5</v>
      </c>
      <c r="L66" s="45">
        <v>0</v>
      </c>
      <c r="M66" s="45">
        <v>5.087949342232001E-2</v>
      </c>
      <c r="N66" s="45">
        <v>0.2170312454347636</v>
      </c>
      <c r="O66" s="45">
        <v>0</v>
      </c>
      <c r="P66" s="45">
        <v>1.4444826650521492E-3</v>
      </c>
      <c r="Q66" s="45">
        <v>0</v>
      </c>
      <c r="R66" s="45">
        <v>0.76844257513692327</v>
      </c>
      <c r="S66" s="45">
        <v>1.0378378368481407</v>
      </c>
    </row>
    <row r="67" spans="1:19">
      <c r="A67" s="88" t="s">
        <v>286</v>
      </c>
      <c r="B67" s="89" t="s">
        <v>107</v>
      </c>
      <c r="C67" s="45">
        <v>0</v>
      </c>
      <c r="D67" s="45">
        <v>0</v>
      </c>
      <c r="E67" s="45">
        <v>0</v>
      </c>
      <c r="F67" s="45">
        <v>3.966517559725208</v>
      </c>
      <c r="G67" s="45">
        <v>1.5047052149876983</v>
      </c>
      <c r="H67" s="45">
        <v>0</v>
      </c>
      <c r="I67" s="45">
        <v>0</v>
      </c>
      <c r="J67" s="45">
        <v>0</v>
      </c>
      <c r="K67" s="45">
        <v>0</v>
      </c>
      <c r="L67" s="45">
        <v>0</v>
      </c>
      <c r="M67" s="45">
        <v>0.16582992403158947</v>
      </c>
      <c r="N67" s="45">
        <v>7.1133079683427525E-3</v>
      </c>
      <c r="O67" s="45">
        <v>0</v>
      </c>
      <c r="P67" s="45">
        <v>0.5908154318712171</v>
      </c>
      <c r="Q67" s="45">
        <v>0</v>
      </c>
      <c r="R67" s="45">
        <v>0.48638202451987311</v>
      </c>
      <c r="S67" s="45">
        <v>6.7213634631039412</v>
      </c>
    </row>
    <row r="68" spans="1:19">
      <c r="A68" s="88" t="s">
        <v>286</v>
      </c>
      <c r="B68" s="89" t="s">
        <v>108</v>
      </c>
      <c r="C68" s="45">
        <v>0</v>
      </c>
      <c r="D68" s="45">
        <v>1.8159631789879995</v>
      </c>
      <c r="E68" s="45">
        <v>0</v>
      </c>
      <c r="F68" s="45">
        <v>0</v>
      </c>
      <c r="G68" s="45">
        <v>0.11320269429598007</v>
      </c>
      <c r="H68" s="45">
        <v>0.70517566663194287</v>
      </c>
      <c r="I68" s="45">
        <v>0</v>
      </c>
      <c r="J68" s="45">
        <v>0</v>
      </c>
      <c r="K68" s="45">
        <v>0</v>
      </c>
      <c r="L68" s="45">
        <v>0</v>
      </c>
      <c r="M68" s="45">
        <v>3.3021677385905335E-2</v>
      </c>
      <c r="N68" s="45">
        <v>0.17131616090755131</v>
      </c>
      <c r="O68" s="45">
        <v>0</v>
      </c>
      <c r="P68" s="45">
        <v>0.32775415059703406</v>
      </c>
      <c r="Q68" s="45">
        <v>1.0175880607627752E-2</v>
      </c>
      <c r="R68" s="45">
        <v>0.19585967469306276</v>
      </c>
      <c r="S68" s="45">
        <v>3.3724690841070952</v>
      </c>
    </row>
    <row r="69" spans="1:19">
      <c r="A69" s="88" t="s">
        <v>286</v>
      </c>
      <c r="B69" s="89" t="s">
        <v>109</v>
      </c>
      <c r="C69" s="45">
        <v>0.11763474234470461</v>
      </c>
      <c r="D69" s="45">
        <v>0</v>
      </c>
      <c r="E69" s="45">
        <v>0.35183179957378008</v>
      </c>
      <c r="F69" s="45">
        <v>0.82448327857042436</v>
      </c>
      <c r="G69" s="45">
        <v>0</v>
      </c>
      <c r="H69" s="45">
        <v>0.20529371582316558</v>
      </c>
      <c r="I69" s="45">
        <v>0.60529948197046823</v>
      </c>
      <c r="J69" s="45">
        <v>0</v>
      </c>
      <c r="K69" s="45">
        <v>0</v>
      </c>
      <c r="L69" s="45">
        <v>0</v>
      </c>
      <c r="M69" s="45">
        <v>3.0658306483434927E-2</v>
      </c>
      <c r="N69" s="45">
        <v>2.5801502572756263E-2</v>
      </c>
      <c r="O69" s="45">
        <v>0</v>
      </c>
      <c r="P69" s="45">
        <v>0</v>
      </c>
      <c r="Q69" s="45">
        <v>0</v>
      </c>
      <c r="R69" s="45">
        <v>0.32400316431910525</v>
      </c>
      <c r="S69" s="45">
        <v>2.4850059916578431</v>
      </c>
    </row>
    <row r="70" spans="1:19">
      <c r="A70" s="88" t="s">
        <v>286</v>
      </c>
      <c r="B70" s="89" t="s">
        <v>110</v>
      </c>
      <c r="C70" s="45">
        <v>0</v>
      </c>
      <c r="D70" s="45">
        <v>0.24848507125032171</v>
      </c>
      <c r="E70" s="45">
        <v>0</v>
      </c>
      <c r="F70" s="45">
        <v>0</v>
      </c>
      <c r="G70" s="45">
        <v>0.24704367506262415</v>
      </c>
      <c r="H70" s="45">
        <v>0.14985556373112363</v>
      </c>
      <c r="I70" s="45">
        <v>9.4542032215275018E-2</v>
      </c>
      <c r="J70" s="45">
        <v>0</v>
      </c>
      <c r="K70" s="45">
        <v>7.0688727139230911E-2</v>
      </c>
      <c r="L70" s="45">
        <v>0</v>
      </c>
      <c r="M70" s="45">
        <v>6.2928851865004631E-2</v>
      </c>
      <c r="N70" s="45">
        <v>0.63599823217574603</v>
      </c>
      <c r="O70" s="45">
        <v>0</v>
      </c>
      <c r="P70" s="45">
        <v>0.16650540888353049</v>
      </c>
      <c r="Q70" s="45">
        <v>0</v>
      </c>
      <c r="R70" s="45">
        <v>1.0352350625933404</v>
      </c>
      <c r="S70" s="45">
        <v>2.7112826249161941</v>
      </c>
    </row>
    <row r="71" spans="1:19">
      <c r="A71" s="88" t="s">
        <v>286</v>
      </c>
      <c r="B71" s="89" t="s">
        <v>111</v>
      </c>
      <c r="C71" s="45">
        <v>0</v>
      </c>
      <c r="D71" s="45">
        <v>0</v>
      </c>
      <c r="E71" s="45">
        <v>0</v>
      </c>
      <c r="F71" s="45">
        <v>0</v>
      </c>
      <c r="G71" s="45">
        <v>0</v>
      </c>
      <c r="H71" s="45">
        <v>0</v>
      </c>
      <c r="I71" s="45">
        <v>0</v>
      </c>
      <c r="J71" s="45">
        <v>0</v>
      </c>
      <c r="K71" s="45">
        <v>0</v>
      </c>
      <c r="L71" s="45">
        <v>2.390914697508423</v>
      </c>
      <c r="M71" s="45">
        <v>7.1198252762473047E-2</v>
      </c>
      <c r="N71" s="45">
        <v>1.3060313550818563</v>
      </c>
      <c r="O71" s="45">
        <v>0</v>
      </c>
      <c r="P71" s="45">
        <v>2.918106765180184E-2</v>
      </c>
      <c r="Q71" s="45">
        <v>6.1190661223472498E-3</v>
      </c>
      <c r="R71" s="45">
        <v>0.49083978360311775</v>
      </c>
      <c r="S71" s="45">
        <v>4.2942842227300417</v>
      </c>
    </row>
    <row r="72" spans="1:19">
      <c r="A72" s="88" t="s">
        <v>286</v>
      </c>
      <c r="B72" s="89" t="s">
        <v>112</v>
      </c>
      <c r="C72" s="45">
        <v>0</v>
      </c>
      <c r="D72" s="45">
        <v>0</v>
      </c>
      <c r="E72" s="45">
        <v>0.4584538563471543</v>
      </c>
      <c r="F72" s="45">
        <v>0</v>
      </c>
      <c r="G72" s="45">
        <v>0</v>
      </c>
      <c r="H72" s="45">
        <v>0</v>
      </c>
      <c r="I72" s="45">
        <v>0</v>
      </c>
      <c r="J72" s="45">
        <v>0</v>
      </c>
      <c r="K72" s="45">
        <v>0</v>
      </c>
      <c r="L72" s="45">
        <v>0</v>
      </c>
      <c r="M72" s="45">
        <v>2.7699854618472131E-2</v>
      </c>
      <c r="N72" s="45">
        <v>0</v>
      </c>
      <c r="O72" s="45">
        <v>0</v>
      </c>
      <c r="P72" s="45">
        <v>0</v>
      </c>
      <c r="Q72" s="45">
        <v>1.8950757047447087E-2</v>
      </c>
      <c r="R72" s="45">
        <v>0.20608434464133119</v>
      </c>
      <c r="S72" s="45">
        <v>0.71118881265441303</v>
      </c>
    </row>
    <row r="73" spans="1:19">
      <c r="A73" s="88" t="s">
        <v>286</v>
      </c>
      <c r="B73" s="89" t="s">
        <v>113</v>
      </c>
      <c r="C73" s="45">
        <v>0</v>
      </c>
      <c r="D73" s="45">
        <v>0</v>
      </c>
      <c r="E73" s="45">
        <v>0</v>
      </c>
      <c r="F73" s="45">
        <v>0</v>
      </c>
      <c r="G73" s="45">
        <v>6.8970668552492107</v>
      </c>
      <c r="H73" s="45">
        <v>0.14985556373112363</v>
      </c>
      <c r="I73" s="45">
        <v>0</v>
      </c>
      <c r="J73" s="45">
        <v>0</v>
      </c>
      <c r="K73" s="45">
        <v>0</v>
      </c>
      <c r="L73" s="45">
        <v>0</v>
      </c>
      <c r="M73" s="45">
        <v>7.9381004779946807E-2</v>
      </c>
      <c r="N73" s="45">
        <v>4.6708967028521897E-2</v>
      </c>
      <c r="O73" s="45">
        <v>1.0721419857229186E-4</v>
      </c>
      <c r="P73" s="45">
        <v>0.17466364606454476</v>
      </c>
      <c r="Q73" s="45">
        <v>3.599927302829764E-4</v>
      </c>
      <c r="R73" s="45">
        <v>0.2301383902881966</v>
      </c>
      <c r="S73" s="45">
        <v>7.5782816340703789</v>
      </c>
    </row>
    <row r="74" spans="1:19">
      <c r="A74" s="88" t="s">
        <v>286</v>
      </c>
      <c r="B74" s="89" t="s">
        <v>114</v>
      </c>
      <c r="C74" s="45">
        <v>0</v>
      </c>
      <c r="D74" s="45">
        <v>0</v>
      </c>
      <c r="E74" s="45">
        <v>0</v>
      </c>
      <c r="F74" s="45">
        <v>0</v>
      </c>
      <c r="G74" s="45">
        <v>0</v>
      </c>
      <c r="H74" s="45">
        <v>0</v>
      </c>
      <c r="I74" s="45">
        <v>0</v>
      </c>
      <c r="J74" s="45">
        <v>0</v>
      </c>
      <c r="K74" s="45">
        <v>4.0040189093648593E-5</v>
      </c>
      <c r="L74" s="45">
        <v>0</v>
      </c>
      <c r="M74" s="45">
        <v>5.1095566219352406E-2</v>
      </c>
      <c r="N74" s="45">
        <v>3.3624713926021954E-2</v>
      </c>
      <c r="O74" s="45">
        <v>0</v>
      </c>
      <c r="P74" s="45">
        <v>0.28398090300462009</v>
      </c>
      <c r="Q74" s="45">
        <v>0</v>
      </c>
      <c r="R74" s="45">
        <v>2.7585977555395047E-2</v>
      </c>
      <c r="S74" s="45">
        <v>0.3963272008944756</v>
      </c>
    </row>
    <row r="75" spans="1:19">
      <c r="A75" s="88" t="s">
        <v>286</v>
      </c>
      <c r="B75" s="89" t="s">
        <v>115</v>
      </c>
      <c r="C75" s="45">
        <v>0</v>
      </c>
      <c r="D75" s="45">
        <v>0</v>
      </c>
      <c r="E75" s="45">
        <v>0</v>
      </c>
      <c r="F75" s="45">
        <v>0</v>
      </c>
      <c r="G75" s="45">
        <v>0</v>
      </c>
      <c r="H75" s="45">
        <v>0</v>
      </c>
      <c r="I75" s="45">
        <v>0</v>
      </c>
      <c r="J75" s="45">
        <v>0</v>
      </c>
      <c r="K75" s="45">
        <v>0</v>
      </c>
      <c r="L75" s="45">
        <v>0</v>
      </c>
      <c r="M75" s="45">
        <v>2.1806460043176656E-2</v>
      </c>
      <c r="N75" s="45">
        <v>0</v>
      </c>
      <c r="O75" s="45">
        <v>0</v>
      </c>
      <c r="P75" s="45">
        <v>0.67203864954531767</v>
      </c>
      <c r="Q75" s="45">
        <v>3.9510606915879043E-3</v>
      </c>
      <c r="R75" s="45">
        <v>4.3273900086049366E-4</v>
      </c>
      <c r="S75" s="45">
        <v>0.69822890928094239</v>
      </c>
    </row>
    <row r="76" spans="1:19">
      <c r="A76" s="88" t="s">
        <v>286</v>
      </c>
      <c r="B76" s="69" t="s">
        <v>116</v>
      </c>
      <c r="C76" s="45">
        <v>0</v>
      </c>
      <c r="D76" s="45">
        <v>0</v>
      </c>
      <c r="E76" s="45">
        <v>0</v>
      </c>
      <c r="F76" s="45">
        <v>0</v>
      </c>
      <c r="G76" s="45">
        <v>0</v>
      </c>
      <c r="H76" s="45">
        <v>0</v>
      </c>
      <c r="I76" s="45">
        <v>0</v>
      </c>
      <c r="J76" s="45">
        <v>0</v>
      </c>
      <c r="K76" s="45">
        <v>0</v>
      </c>
      <c r="L76" s="45">
        <v>0</v>
      </c>
      <c r="M76" s="45">
        <v>2.4251649716600099E-2</v>
      </c>
      <c r="N76" s="45">
        <v>0</v>
      </c>
      <c r="O76" s="45">
        <v>0</v>
      </c>
      <c r="P76" s="45">
        <v>0</v>
      </c>
      <c r="Q76" s="45">
        <v>0</v>
      </c>
      <c r="R76" s="45">
        <v>0.95057559392841995</v>
      </c>
      <c r="S76" s="45">
        <v>0.9748272436450236</v>
      </c>
    </row>
    <row r="77" spans="1:19">
      <c r="A77" s="88" t="s">
        <v>286</v>
      </c>
      <c r="B77" s="69" t="s">
        <v>117</v>
      </c>
      <c r="C77" s="45">
        <v>1.1693763237493622</v>
      </c>
      <c r="D77" s="45">
        <v>0</v>
      </c>
      <c r="E77" s="45">
        <v>0</v>
      </c>
      <c r="F77" s="45">
        <v>3.966517559725208</v>
      </c>
      <c r="G77" s="45">
        <v>0</v>
      </c>
      <c r="H77" s="45">
        <v>0.14985556373112363</v>
      </c>
      <c r="I77" s="45">
        <v>0</v>
      </c>
      <c r="J77" s="45">
        <v>0</v>
      </c>
      <c r="K77" s="45">
        <v>0</v>
      </c>
      <c r="L77" s="45">
        <v>0</v>
      </c>
      <c r="M77" s="45">
        <v>2.8202301459565149E-2</v>
      </c>
      <c r="N77" s="45">
        <v>9.056335712329755E-2</v>
      </c>
      <c r="O77" s="45">
        <v>5.013042941755419E-3</v>
      </c>
      <c r="P77" s="45">
        <v>0</v>
      </c>
      <c r="Q77" s="45">
        <v>0</v>
      </c>
      <c r="R77" s="45">
        <v>0.93669457819865976</v>
      </c>
      <c r="S77" s="45">
        <v>6.3462227269289571</v>
      </c>
    </row>
    <row r="78" spans="1:19">
      <c r="A78" s="88" t="s">
        <v>286</v>
      </c>
      <c r="B78" s="69" t="s">
        <v>118</v>
      </c>
      <c r="C78" s="45">
        <v>0</v>
      </c>
      <c r="D78" s="45">
        <v>1.2492205913187924</v>
      </c>
      <c r="E78" s="45">
        <v>0</v>
      </c>
      <c r="F78" s="45">
        <v>0</v>
      </c>
      <c r="G78" s="45">
        <v>0</v>
      </c>
      <c r="H78" s="45">
        <v>0</v>
      </c>
      <c r="I78" s="45">
        <v>0</v>
      </c>
      <c r="J78" s="45">
        <v>0</v>
      </c>
      <c r="K78" s="45">
        <v>0</v>
      </c>
      <c r="L78" s="45">
        <v>0</v>
      </c>
      <c r="M78" s="45">
        <v>3.1079636032776747E-2</v>
      </c>
      <c r="N78" s="45">
        <v>0</v>
      </c>
      <c r="O78" s="45">
        <v>0</v>
      </c>
      <c r="P78" s="45">
        <v>0.52799876882951402</v>
      </c>
      <c r="Q78" s="45">
        <v>0</v>
      </c>
      <c r="R78" s="45">
        <v>0.85273890567756538</v>
      </c>
      <c r="S78" s="45">
        <v>2.6610379018586485</v>
      </c>
    </row>
    <row r="79" spans="1:19">
      <c r="A79" s="88" t="s">
        <v>286</v>
      </c>
      <c r="B79" s="69" t="s">
        <v>119</v>
      </c>
      <c r="C79" s="45">
        <v>0</v>
      </c>
      <c r="D79" s="45">
        <v>0</v>
      </c>
      <c r="E79" s="45">
        <v>0</v>
      </c>
      <c r="F79" s="45">
        <v>0</v>
      </c>
      <c r="G79" s="45">
        <v>0.11320269429598184</v>
      </c>
      <c r="H79" s="45">
        <v>0</v>
      </c>
      <c r="I79" s="45">
        <v>0</v>
      </c>
      <c r="J79" s="45">
        <v>0</v>
      </c>
      <c r="K79" s="45">
        <v>0</v>
      </c>
      <c r="L79" s="45">
        <v>0</v>
      </c>
      <c r="M79" s="45">
        <v>2.7563657559650068E-2</v>
      </c>
      <c r="N79" s="45">
        <v>0</v>
      </c>
      <c r="O79" s="45">
        <v>2.5311454927412491E-4</v>
      </c>
      <c r="P79" s="45">
        <v>0.3717156678901592</v>
      </c>
      <c r="Q79" s="45">
        <v>9.9973702670961284E-3</v>
      </c>
      <c r="R79" s="45">
        <v>0.26272315757635667</v>
      </c>
      <c r="S79" s="45">
        <v>0.78545566213853135</v>
      </c>
    </row>
    <row r="80" spans="1:19">
      <c r="A80" s="88" t="s">
        <v>286</v>
      </c>
      <c r="B80" s="69" t="s">
        <v>120</v>
      </c>
      <c r="C80" s="45">
        <v>0</v>
      </c>
      <c r="D80" s="45">
        <v>0</v>
      </c>
      <c r="E80" s="45">
        <v>0</v>
      </c>
      <c r="F80" s="45">
        <v>0</v>
      </c>
      <c r="G80" s="45">
        <v>0</v>
      </c>
      <c r="H80" s="45">
        <v>0</v>
      </c>
      <c r="I80" s="45">
        <v>0</v>
      </c>
      <c r="J80" s="45">
        <v>0</v>
      </c>
      <c r="K80" s="45">
        <v>0</v>
      </c>
      <c r="L80" s="45">
        <v>0</v>
      </c>
      <c r="M80" s="45">
        <v>3.3793529216122664E-2</v>
      </c>
      <c r="N80" s="45">
        <v>6.4464277077846077E-2</v>
      </c>
      <c r="O80" s="45">
        <v>0</v>
      </c>
      <c r="P80" s="45">
        <v>0.57245621759248877</v>
      </c>
      <c r="Q80" s="45">
        <v>1.7851034053140147E-4</v>
      </c>
      <c r="R80" s="45">
        <v>0.8149109589597856</v>
      </c>
      <c r="S80" s="45">
        <v>1.4858034931867792</v>
      </c>
    </row>
    <row r="81" spans="1:19">
      <c r="A81" s="88" t="s">
        <v>286</v>
      </c>
      <c r="B81" s="69" t="s">
        <v>121</v>
      </c>
      <c r="C81" s="45">
        <v>0</v>
      </c>
      <c r="D81" s="45">
        <v>0</v>
      </c>
      <c r="E81" s="45">
        <v>0</v>
      </c>
      <c r="F81" s="45">
        <v>0</v>
      </c>
      <c r="G81" s="45">
        <v>0</v>
      </c>
      <c r="H81" s="45">
        <v>0.14985556373112363</v>
      </c>
      <c r="I81" s="45">
        <v>0</v>
      </c>
      <c r="J81" s="45">
        <v>0</v>
      </c>
      <c r="K81" s="45">
        <v>0</v>
      </c>
      <c r="L81" s="45">
        <v>0</v>
      </c>
      <c r="M81" s="45">
        <v>2.6939688894483282E-2</v>
      </c>
      <c r="N81" s="45">
        <v>0</v>
      </c>
      <c r="O81" s="45">
        <v>1.0721419857229186E-4</v>
      </c>
      <c r="P81" s="45">
        <v>0.48975120489987845</v>
      </c>
      <c r="Q81" s="45">
        <v>0</v>
      </c>
      <c r="R81" s="45">
        <v>0.14093574734003056</v>
      </c>
      <c r="S81" s="45">
        <v>0.80758941906408666</v>
      </c>
    </row>
    <row r="82" spans="1:19">
      <c r="A82" s="88" t="s">
        <v>286</v>
      </c>
      <c r="B82" s="69" t="s">
        <v>122</v>
      </c>
      <c r="C82" s="45">
        <v>0.11763474234470461</v>
      </c>
      <c r="D82" s="45">
        <v>0</v>
      </c>
      <c r="E82" s="45">
        <v>0</v>
      </c>
      <c r="F82" s="45">
        <v>0</v>
      </c>
      <c r="G82" s="45">
        <v>0</v>
      </c>
      <c r="H82" s="45">
        <v>0</v>
      </c>
      <c r="I82" s="45">
        <v>0</v>
      </c>
      <c r="J82" s="45">
        <v>0</v>
      </c>
      <c r="K82" s="45">
        <v>4.0040189093648593E-5</v>
      </c>
      <c r="L82" s="45">
        <v>0</v>
      </c>
      <c r="M82" s="45">
        <v>2.0650506434671811E-2</v>
      </c>
      <c r="N82" s="45">
        <v>0</v>
      </c>
      <c r="O82" s="45">
        <v>0</v>
      </c>
      <c r="P82" s="45">
        <v>0.11593227711550114</v>
      </c>
      <c r="Q82" s="45">
        <v>0</v>
      </c>
      <c r="R82" s="45">
        <v>3.7419053739025543E-2</v>
      </c>
      <c r="S82" s="45">
        <v>0.29167661982297943</v>
      </c>
    </row>
    <row r="83" spans="1:19">
      <c r="A83" s="88" t="s">
        <v>286</v>
      </c>
      <c r="B83" s="69" t="s">
        <v>123</v>
      </c>
      <c r="C83" s="45">
        <v>0</v>
      </c>
      <c r="D83" s="45">
        <v>0</v>
      </c>
      <c r="E83" s="45">
        <v>0</v>
      </c>
      <c r="F83" s="45">
        <v>0</v>
      </c>
      <c r="G83" s="45">
        <v>0</v>
      </c>
      <c r="H83" s="45">
        <v>0</v>
      </c>
      <c r="I83" s="45">
        <v>0</v>
      </c>
      <c r="J83" s="45">
        <v>0</v>
      </c>
      <c r="K83" s="45">
        <v>0</v>
      </c>
      <c r="L83" s="45">
        <v>0</v>
      </c>
      <c r="M83" s="45">
        <v>6.025270836562413E-2</v>
      </c>
      <c r="N83" s="45">
        <v>0</v>
      </c>
      <c r="O83" s="45">
        <v>0</v>
      </c>
      <c r="P83" s="45">
        <v>0</v>
      </c>
      <c r="Q83" s="45">
        <v>1.7118635743631483E-3</v>
      </c>
      <c r="R83" s="45">
        <v>0.1066729037070715</v>
      </c>
      <c r="S83" s="45">
        <v>0.1686374756470741</v>
      </c>
    </row>
    <row r="84" spans="1:19">
      <c r="A84" s="88" t="s">
        <v>286</v>
      </c>
      <c r="B84" s="69" t="s">
        <v>124</v>
      </c>
      <c r="C84" s="45">
        <v>0</v>
      </c>
      <c r="D84" s="45">
        <v>0.24848507125032171</v>
      </c>
      <c r="E84" s="45">
        <v>0</v>
      </c>
      <c r="F84" s="45">
        <v>3.9665175597252134</v>
      </c>
      <c r="G84" s="45">
        <v>0</v>
      </c>
      <c r="H84" s="45">
        <v>0</v>
      </c>
      <c r="I84" s="45">
        <v>9.4542032215276128E-2</v>
      </c>
      <c r="J84" s="45">
        <v>0</v>
      </c>
      <c r="K84" s="45">
        <v>0</v>
      </c>
      <c r="L84" s="45">
        <v>2.0382046373215132</v>
      </c>
      <c r="M84" s="45">
        <v>7.4110233979169493E-2</v>
      </c>
      <c r="N84" s="45">
        <v>0.14658578975505598</v>
      </c>
      <c r="O84" s="45">
        <v>2.2760499940142065E-3</v>
      </c>
      <c r="P84" s="45">
        <v>0</v>
      </c>
      <c r="Q84" s="45">
        <v>0</v>
      </c>
      <c r="R84" s="45">
        <v>0</v>
      </c>
      <c r="S84" s="45">
        <v>6.5707213742405628</v>
      </c>
    </row>
    <row r="85" spans="1:19">
      <c r="A85" s="88" t="s">
        <v>286</v>
      </c>
      <c r="B85" s="69" t="s">
        <v>125</v>
      </c>
      <c r="C85" s="45">
        <v>0</v>
      </c>
      <c r="D85" s="45">
        <v>0</v>
      </c>
      <c r="E85" s="45">
        <v>0</v>
      </c>
      <c r="F85" s="45">
        <v>0</v>
      </c>
      <c r="G85" s="45">
        <v>0</v>
      </c>
      <c r="H85" s="45">
        <v>8.5832640347873301E-2</v>
      </c>
      <c r="I85" s="45">
        <v>0</v>
      </c>
      <c r="J85" s="45">
        <v>0</v>
      </c>
      <c r="K85" s="45">
        <v>0</v>
      </c>
      <c r="L85" s="45">
        <v>0</v>
      </c>
      <c r="M85" s="45">
        <v>2.3558551521649207E-2</v>
      </c>
      <c r="N85" s="45">
        <v>0</v>
      </c>
      <c r="O85" s="45">
        <v>0</v>
      </c>
      <c r="P85" s="45">
        <v>0.602548110588911</v>
      </c>
      <c r="Q85" s="45">
        <v>9.9973702670962394E-3</v>
      </c>
      <c r="R85" s="45">
        <v>0.63350014025979817</v>
      </c>
      <c r="S85" s="45">
        <v>1.3554368129853174</v>
      </c>
    </row>
    <row r="86" spans="1:19">
      <c r="A86" s="88" t="s">
        <v>286</v>
      </c>
      <c r="B86" s="69" t="s">
        <v>126</v>
      </c>
      <c r="C86" s="45">
        <v>0</v>
      </c>
      <c r="D86" s="45">
        <v>0</v>
      </c>
      <c r="E86" s="45">
        <v>0</v>
      </c>
      <c r="F86" s="45">
        <v>0</v>
      </c>
      <c r="G86" s="45">
        <v>0</v>
      </c>
      <c r="H86" s="45">
        <v>0</v>
      </c>
      <c r="I86" s="45">
        <v>0.2862871291822926</v>
      </c>
      <c r="J86" s="45">
        <v>0</v>
      </c>
      <c r="K86" s="45">
        <v>0</v>
      </c>
      <c r="L86" s="45">
        <v>0</v>
      </c>
      <c r="M86" s="45">
        <v>2.0531990271019041E-2</v>
      </c>
      <c r="N86" s="45">
        <v>0.18906522858737951</v>
      </c>
      <c r="O86" s="45">
        <v>0</v>
      </c>
      <c r="P86" s="45">
        <v>2.4127581824053834E-3</v>
      </c>
      <c r="Q86" s="45">
        <v>0</v>
      </c>
      <c r="R86" s="45">
        <v>0</v>
      </c>
      <c r="S86" s="45">
        <v>0.49829710622310586</v>
      </c>
    </row>
    <row r="87" spans="1:19">
      <c r="A87" s="88" t="s">
        <v>286</v>
      </c>
      <c r="B87" s="69" t="s">
        <v>127</v>
      </c>
      <c r="C87" s="45">
        <v>0</v>
      </c>
      <c r="D87" s="45">
        <v>0</v>
      </c>
      <c r="E87" s="45">
        <v>0</v>
      </c>
      <c r="F87" s="45">
        <v>0</v>
      </c>
      <c r="G87" s="45">
        <v>0</v>
      </c>
      <c r="H87" s="45">
        <v>0</v>
      </c>
      <c r="I87" s="45">
        <v>0</v>
      </c>
      <c r="J87" s="45">
        <v>0</v>
      </c>
      <c r="K87" s="45">
        <v>0</v>
      </c>
      <c r="L87" s="45">
        <v>2.3909146975084212</v>
      </c>
      <c r="M87" s="45">
        <v>1.6377684513491531E-2</v>
      </c>
      <c r="N87" s="45">
        <v>0</v>
      </c>
      <c r="O87" s="45">
        <v>1.2137381923337021E-2</v>
      </c>
      <c r="P87" s="45">
        <v>0.26323945510371871</v>
      </c>
      <c r="Q87" s="45">
        <v>0</v>
      </c>
      <c r="R87" s="45">
        <v>1.8453076997911211E-2</v>
      </c>
      <c r="S87" s="45">
        <v>2.7011222960468615</v>
      </c>
    </row>
    <row r="88" spans="1:19">
      <c r="A88" s="88" t="s">
        <v>286</v>
      </c>
      <c r="B88" s="69" t="s">
        <v>128</v>
      </c>
      <c r="C88" s="45">
        <v>0</v>
      </c>
      <c r="D88" s="45">
        <v>0</v>
      </c>
      <c r="E88" s="45">
        <v>0</v>
      </c>
      <c r="F88" s="45">
        <v>3.9665175597252151</v>
      </c>
      <c r="G88" s="45">
        <v>0</v>
      </c>
      <c r="H88" s="45">
        <v>0</v>
      </c>
      <c r="I88" s="45">
        <v>4.7285587481399105E-2</v>
      </c>
      <c r="J88" s="45">
        <v>0</v>
      </c>
      <c r="K88" s="45">
        <v>0</v>
      </c>
      <c r="L88" s="45">
        <v>0</v>
      </c>
      <c r="M88" s="45">
        <v>6.4496657441882377E-2</v>
      </c>
      <c r="N88" s="45">
        <v>0</v>
      </c>
      <c r="O88" s="45">
        <v>0</v>
      </c>
      <c r="P88" s="45">
        <v>7.0648388030427611E-2</v>
      </c>
      <c r="Q88" s="45">
        <v>0</v>
      </c>
      <c r="R88" s="45">
        <v>0.19761082106975891</v>
      </c>
      <c r="S88" s="45">
        <v>4.3465590137487027</v>
      </c>
    </row>
    <row r="89" spans="1:19">
      <c r="A89" s="88" t="s">
        <v>286</v>
      </c>
      <c r="B89" s="69" t="s">
        <v>129</v>
      </c>
      <c r="C89" s="45">
        <v>0.86059307500911419</v>
      </c>
      <c r="D89" s="45">
        <v>0</v>
      </c>
      <c r="E89" s="45">
        <v>0</v>
      </c>
      <c r="F89" s="45">
        <v>0</v>
      </c>
      <c r="G89" s="45">
        <v>0</v>
      </c>
      <c r="H89" s="45">
        <v>0</v>
      </c>
      <c r="I89" s="45">
        <v>0</v>
      </c>
      <c r="J89" s="45">
        <v>0</v>
      </c>
      <c r="K89" s="45">
        <v>0</v>
      </c>
      <c r="L89" s="45">
        <v>0</v>
      </c>
      <c r="M89" s="45">
        <v>8.521899538964206E-3</v>
      </c>
      <c r="N89" s="45">
        <v>4.5746460263254463E-2</v>
      </c>
      <c r="O89" s="45">
        <v>0</v>
      </c>
      <c r="P89" s="45">
        <v>0</v>
      </c>
      <c r="Q89" s="45">
        <v>0</v>
      </c>
      <c r="R89" s="45">
        <v>0.38929830425895773</v>
      </c>
      <c r="S89" s="45">
        <v>1.3041597390702862</v>
      </c>
    </row>
    <row r="90" spans="1:19">
      <c r="A90" s="88" t="s">
        <v>286</v>
      </c>
      <c r="B90" s="69" t="s">
        <v>130</v>
      </c>
      <c r="C90" s="45">
        <v>0</v>
      </c>
      <c r="D90" s="45">
        <v>0</v>
      </c>
      <c r="E90" s="45">
        <v>0.45845385634715341</v>
      </c>
      <c r="F90" s="45">
        <v>0</v>
      </c>
      <c r="G90" s="45">
        <v>0</v>
      </c>
      <c r="H90" s="45">
        <v>0</v>
      </c>
      <c r="I90" s="45">
        <v>0</v>
      </c>
      <c r="J90" s="45">
        <v>0</v>
      </c>
      <c r="K90" s="45">
        <v>4.0040189093648593E-5</v>
      </c>
      <c r="L90" s="45">
        <v>0</v>
      </c>
      <c r="M90" s="45">
        <v>2.045520315901328E-2</v>
      </c>
      <c r="N90" s="45">
        <v>1.4074677716592987E-2</v>
      </c>
      <c r="O90" s="45">
        <v>2.0048714244325083E-8</v>
      </c>
      <c r="P90" s="45">
        <v>0</v>
      </c>
      <c r="Q90" s="45">
        <v>3.4809763964995799E-3</v>
      </c>
      <c r="R90" s="45">
        <v>0.18890029407490871</v>
      </c>
      <c r="S90" s="45">
        <v>0.68540506793198119</v>
      </c>
    </row>
    <row r="91" spans="1:19">
      <c r="A91" s="88" t="s">
        <v>286</v>
      </c>
      <c r="B91" s="69" t="s">
        <v>131</v>
      </c>
      <c r="C91" s="45">
        <v>0</v>
      </c>
      <c r="D91" s="45">
        <v>0</v>
      </c>
      <c r="E91" s="45">
        <v>0</v>
      </c>
      <c r="F91" s="45">
        <v>0</v>
      </c>
      <c r="G91" s="45">
        <v>0</v>
      </c>
      <c r="H91" s="45">
        <v>0</v>
      </c>
      <c r="I91" s="45">
        <v>0</v>
      </c>
      <c r="J91" s="45">
        <v>0</v>
      </c>
      <c r="K91" s="45">
        <v>0</v>
      </c>
      <c r="L91" s="45">
        <v>0</v>
      </c>
      <c r="M91" s="45">
        <v>1.690572662887746E-3</v>
      </c>
      <c r="N91" s="45">
        <v>1.7213925370898053E-2</v>
      </c>
      <c r="O91" s="45">
        <v>4.0875385077598914E-4</v>
      </c>
      <c r="P91" s="45">
        <v>0</v>
      </c>
      <c r="Q91" s="45">
        <v>0</v>
      </c>
      <c r="R91" s="45">
        <v>0.60833415307644501</v>
      </c>
      <c r="S91" s="45">
        <v>0.62764740496101012</v>
      </c>
    </row>
    <row r="92" spans="1:19">
      <c r="A92" s="88" t="s">
        <v>286</v>
      </c>
      <c r="B92" s="69" t="s">
        <v>132</v>
      </c>
      <c r="C92" s="45">
        <v>0</v>
      </c>
      <c r="D92" s="45">
        <v>0</v>
      </c>
      <c r="E92" s="45">
        <v>0</v>
      </c>
      <c r="F92" s="45">
        <v>0</v>
      </c>
      <c r="G92" s="45">
        <v>0.11320269429598184</v>
      </c>
      <c r="H92" s="45">
        <v>0</v>
      </c>
      <c r="I92" s="45">
        <v>0</v>
      </c>
      <c r="J92" s="45">
        <v>0</v>
      </c>
      <c r="K92" s="45">
        <v>0</v>
      </c>
      <c r="L92" s="45">
        <v>0</v>
      </c>
      <c r="M92" s="45">
        <v>1.998256858525238E-2</v>
      </c>
      <c r="N92" s="45">
        <v>0</v>
      </c>
      <c r="O92" s="45">
        <v>0</v>
      </c>
      <c r="P92" s="45">
        <v>6.372030634515724E-2</v>
      </c>
      <c r="Q92" s="45">
        <v>1.017588060762753E-2</v>
      </c>
      <c r="R92" s="45">
        <v>3.3420234401489779E-2</v>
      </c>
      <c r="S92" s="45">
        <v>0.24050168423551099</v>
      </c>
    </row>
    <row r="93" spans="1:19">
      <c r="A93" s="88" t="s">
        <v>286</v>
      </c>
      <c r="B93" s="69" t="s">
        <v>133</v>
      </c>
      <c r="C93" s="45">
        <v>0</v>
      </c>
      <c r="D93" s="45">
        <v>0</v>
      </c>
      <c r="E93" s="45">
        <v>0.24818177136720498</v>
      </c>
      <c r="F93" s="45">
        <v>0</v>
      </c>
      <c r="G93" s="45">
        <v>0</v>
      </c>
      <c r="H93" s="45">
        <v>0</v>
      </c>
      <c r="I93" s="45">
        <v>0</v>
      </c>
      <c r="J93" s="45">
        <v>0</v>
      </c>
      <c r="K93" s="45">
        <v>0</v>
      </c>
      <c r="L93" s="45">
        <v>0</v>
      </c>
      <c r="M93" s="45">
        <v>2.6730585874597423E-2</v>
      </c>
      <c r="N93" s="45">
        <v>0.4554013949482183</v>
      </c>
      <c r="O93" s="45">
        <v>0</v>
      </c>
      <c r="P93" s="45">
        <v>3.6453428078285555E-2</v>
      </c>
      <c r="Q93" s="45">
        <v>1.7851034053140147E-4</v>
      </c>
      <c r="R93" s="45">
        <v>0.32878912659265325</v>
      </c>
      <c r="S93" s="45">
        <v>1.0957348172014747</v>
      </c>
    </row>
    <row r="94" spans="1:19">
      <c r="A94" s="88" t="s">
        <v>286</v>
      </c>
      <c r="B94" s="69" t="s">
        <v>134</v>
      </c>
      <c r="C94" s="45">
        <v>0</v>
      </c>
      <c r="D94" s="45">
        <v>0</v>
      </c>
      <c r="E94" s="45">
        <v>0</v>
      </c>
      <c r="F94" s="45">
        <v>0</v>
      </c>
      <c r="G94" s="45">
        <v>0</v>
      </c>
      <c r="H94" s="45">
        <v>0</v>
      </c>
      <c r="I94" s="45">
        <v>0</v>
      </c>
      <c r="J94" s="45">
        <v>0</v>
      </c>
      <c r="K94" s="45">
        <v>0</v>
      </c>
      <c r="L94" s="45">
        <v>0</v>
      </c>
      <c r="M94" s="45">
        <v>6.4568551064070334E-4</v>
      </c>
      <c r="N94" s="45">
        <v>0</v>
      </c>
      <c r="O94" s="45">
        <v>0</v>
      </c>
      <c r="P94" s="45">
        <v>0.28398090300461476</v>
      </c>
      <c r="Q94" s="45">
        <v>0</v>
      </c>
      <c r="R94" s="45">
        <v>7.6566766034858347E-2</v>
      </c>
      <c r="S94" s="45">
        <v>0.36119335455012447</v>
      </c>
    </row>
    <row r="95" spans="1:19">
      <c r="A95" s="88" t="s">
        <v>286</v>
      </c>
      <c r="B95" s="69" t="s">
        <v>135</v>
      </c>
      <c r="C95" s="45">
        <v>0</v>
      </c>
      <c r="D95" s="45">
        <v>0</v>
      </c>
      <c r="E95" s="45">
        <v>0</v>
      </c>
      <c r="F95" s="45">
        <v>0</v>
      </c>
      <c r="G95" s="45">
        <v>0</v>
      </c>
      <c r="H95" s="45">
        <v>8.8150331606542842E-2</v>
      </c>
      <c r="I95" s="45">
        <v>0</v>
      </c>
      <c r="J95" s="45">
        <v>0</v>
      </c>
      <c r="K95" s="45">
        <v>0</v>
      </c>
      <c r="L95" s="45">
        <v>5.987667501937679</v>
      </c>
      <c r="M95" s="45">
        <v>9.8785642724585898E-3</v>
      </c>
      <c r="N95" s="45">
        <v>0</v>
      </c>
      <c r="O95" s="45">
        <v>0</v>
      </c>
      <c r="P95" s="45">
        <v>0</v>
      </c>
      <c r="Q95" s="45">
        <v>0</v>
      </c>
      <c r="R95" s="45">
        <v>4.1936951863497995E-2</v>
      </c>
      <c r="S95" s="45">
        <v>6.1276333496801954</v>
      </c>
    </row>
    <row r="96" spans="1:19">
      <c r="A96" s="88" t="s">
        <v>286</v>
      </c>
      <c r="B96" s="69" t="s">
        <v>136</v>
      </c>
      <c r="C96" s="45">
        <v>0.11763474234470461</v>
      </c>
      <c r="D96" s="45">
        <v>0</v>
      </c>
      <c r="E96" s="45">
        <v>0</v>
      </c>
      <c r="F96" s="45">
        <v>0</v>
      </c>
      <c r="G96" s="45">
        <v>0</v>
      </c>
      <c r="H96" s="45">
        <v>0</v>
      </c>
      <c r="I96" s="45">
        <v>0</v>
      </c>
      <c r="J96" s="45">
        <v>0</v>
      </c>
      <c r="K96" s="45">
        <v>0</v>
      </c>
      <c r="L96" s="45">
        <v>0</v>
      </c>
      <c r="M96" s="45">
        <v>9.7759669693466833E-3</v>
      </c>
      <c r="N96" s="45">
        <v>2.213832954635464E-2</v>
      </c>
      <c r="O96" s="45">
        <v>0</v>
      </c>
      <c r="P96" s="45">
        <v>0.68594105315508713</v>
      </c>
      <c r="Q96" s="45">
        <v>2.6326962458266823E-2</v>
      </c>
      <c r="R96" s="45">
        <v>2.9576472808784615E-2</v>
      </c>
      <c r="S96" s="45">
        <v>0.89139352728253129</v>
      </c>
    </row>
    <row r="97" spans="1:19">
      <c r="A97" s="88" t="s">
        <v>286</v>
      </c>
      <c r="B97" s="69" t="s">
        <v>137</v>
      </c>
      <c r="C97" s="45">
        <v>0</v>
      </c>
      <c r="D97" s="45">
        <v>0.24848507125032171</v>
      </c>
      <c r="E97" s="45">
        <v>0</v>
      </c>
      <c r="F97" s="45">
        <v>0</v>
      </c>
      <c r="G97" s="45">
        <v>0</v>
      </c>
      <c r="H97" s="45">
        <v>0</v>
      </c>
      <c r="I97" s="45">
        <v>0</v>
      </c>
      <c r="J97" s="45">
        <v>7.6996302385636706E-2</v>
      </c>
      <c r="K97" s="45">
        <v>2.4766137595457538E-2</v>
      </c>
      <c r="L97" s="45">
        <v>0</v>
      </c>
      <c r="M97" s="45">
        <v>4.1990250823076281E-5</v>
      </c>
      <c r="N97" s="45">
        <v>0</v>
      </c>
      <c r="O97" s="45">
        <v>9.1411331239621418E-4</v>
      </c>
      <c r="P97" s="45">
        <v>0.81784491991235342</v>
      </c>
      <c r="Q97" s="45">
        <v>5.1047375526246275E-2</v>
      </c>
      <c r="R97" s="45">
        <v>7.3628793494485478E-2</v>
      </c>
      <c r="S97" s="45">
        <v>1.2937247037277473</v>
      </c>
    </row>
    <row r="98" spans="1:19">
      <c r="A98" s="88" t="s">
        <v>286</v>
      </c>
      <c r="B98" s="69" t="s">
        <v>138</v>
      </c>
      <c r="C98" s="45">
        <v>0</v>
      </c>
      <c r="D98" s="45">
        <v>0</v>
      </c>
      <c r="E98" s="45">
        <v>0</v>
      </c>
      <c r="F98" s="45">
        <v>0</v>
      </c>
      <c r="G98" s="45">
        <v>0</v>
      </c>
      <c r="H98" s="45">
        <v>0</v>
      </c>
      <c r="I98" s="45">
        <v>0</v>
      </c>
      <c r="J98" s="45">
        <v>0</v>
      </c>
      <c r="K98" s="45">
        <v>0</v>
      </c>
      <c r="L98" s="45">
        <v>0</v>
      </c>
      <c r="M98" s="45">
        <v>2.2901577554630848E-2</v>
      </c>
      <c r="N98" s="45">
        <v>3.5496096278038181E-3</v>
      </c>
      <c r="O98" s="45">
        <v>0</v>
      </c>
      <c r="P98" s="45">
        <v>0.6535222623771304</v>
      </c>
      <c r="Q98" s="45">
        <v>0</v>
      </c>
      <c r="R98" s="45">
        <v>6.6153236225389378E-2</v>
      </c>
      <c r="S98" s="45">
        <v>0.74612668578492958</v>
      </c>
    </row>
    <row r="99" spans="1:19">
      <c r="A99" s="88" t="s">
        <v>286</v>
      </c>
      <c r="B99" s="69" t="s">
        <v>139</v>
      </c>
      <c r="C99" s="45">
        <v>0</v>
      </c>
      <c r="D99" s="45">
        <v>0</v>
      </c>
      <c r="E99" s="45">
        <v>0</v>
      </c>
      <c r="F99" s="45">
        <v>0</v>
      </c>
      <c r="G99" s="45">
        <v>0</v>
      </c>
      <c r="H99" s="45">
        <v>0</v>
      </c>
      <c r="I99" s="45">
        <v>0</v>
      </c>
      <c r="J99" s="45">
        <v>0</v>
      </c>
      <c r="K99" s="45">
        <v>0</v>
      </c>
      <c r="L99" s="45">
        <v>0</v>
      </c>
      <c r="M99" s="45">
        <v>7.8617494247090747E-4</v>
      </c>
      <c r="N99" s="45">
        <v>2.3608001018018854E-2</v>
      </c>
      <c r="O99" s="45">
        <v>3.5017401798551617E-3</v>
      </c>
      <c r="P99" s="45">
        <v>2.6402776979630005E-2</v>
      </c>
      <c r="Q99" s="45">
        <v>0</v>
      </c>
      <c r="R99" s="45">
        <v>8.1202307022465448E-4</v>
      </c>
      <c r="S99" s="45">
        <v>5.5110716190199582E-2</v>
      </c>
    </row>
    <row r="100" spans="1:19">
      <c r="A100" s="88" t="s">
        <v>286</v>
      </c>
      <c r="B100" s="69" t="s">
        <v>140</v>
      </c>
      <c r="C100" s="45">
        <v>0</v>
      </c>
      <c r="D100" s="45">
        <v>0.24848507125032171</v>
      </c>
      <c r="E100" s="45">
        <v>0.4401887402645932</v>
      </c>
      <c r="F100" s="45">
        <v>3.9665175597252151</v>
      </c>
      <c r="G100" s="45">
        <v>0</v>
      </c>
      <c r="H100" s="45">
        <v>0</v>
      </c>
      <c r="I100" s="45">
        <v>9.4542032215275462E-2</v>
      </c>
      <c r="J100" s="45">
        <v>0</v>
      </c>
      <c r="K100" s="45">
        <v>0</v>
      </c>
      <c r="L100" s="45">
        <v>0</v>
      </c>
      <c r="M100" s="45">
        <v>3.4989361870877644E-2</v>
      </c>
      <c r="N100" s="45">
        <v>0.14658578975506309</v>
      </c>
      <c r="O100" s="45">
        <v>5.013042941755641E-3</v>
      </c>
      <c r="P100" s="45">
        <v>6.779650350871691E-2</v>
      </c>
      <c r="Q100" s="45">
        <v>0</v>
      </c>
      <c r="R100" s="45">
        <v>0</v>
      </c>
      <c r="S100" s="45">
        <v>5.0041181015318159</v>
      </c>
    </row>
    <row r="101" spans="1:19">
      <c r="A101" s="88" t="s">
        <v>286</v>
      </c>
      <c r="B101" s="69" t="s">
        <v>141</v>
      </c>
      <c r="C101" s="45">
        <v>0</v>
      </c>
      <c r="D101" s="45">
        <v>0</v>
      </c>
      <c r="E101" s="45">
        <v>0</v>
      </c>
      <c r="F101" s="45">
        <v>0</v>
      </c>
      <c r="G101" s="45">
        <v>0</v>
      </c>
      <c r="H101" s="45">
        <v>0</v>
      </c>
      <c r="I101" s="45">
        <v>9.4542032215275462E-2</v>
      </c>
      <c r="J101" s="45">
        <v>0</v>
      </c>
      <c r="K101" s="45">
        <v>0</v>
      </c>
      <c r="L101" s="45">
        <v>0</v>
      </c>
      <c r="M101" s="45">
        <v>1.6336363774072993E-2</v>
      </c>
      <c r="N101" s="45">
        <v>1.506350825637881E-3</v>
      </c>
      <c r="O101" s="45">
        <v>0</v>
      </c>
      <c r="P101" s="45">
        <v>2.3577866008601234E-2</v>
      </c>
      <c r="Q101" s="45">
        <v>1.053639631850789E-3</v>
      </c>
      <c r="R101" s="45">
        <v>1.6741104672924223E-2</v>
      </c>
      <c r="S101" s="45">
        <v>0.15375735712837013</v>
      </c>
    </row>
    <row r="102" spans="1:19">
      <c r="A102" s="88" t="s">
        <v>286</v>
      </c>
      <c r="B102" s="69" t="s">
        <v>142</v>
      </c>
      <c r="C102" s="45">
        <v>0</v>
      </c>
      <c r="D102" s="45">
        <v>0</v>
      </c>
      <c r="E102" s="45">
        <v>0</v>
      </c>
      <c r="F102" s="45">
        <v>0</v>
      </c>
      <c r="G102" s="45">
        <v>0</v>
      </c>
      <c r="H102" s="45">
        <v>0</v>
      </c>
      <c r="I102" s="45">
        <v>0</v>
      </c>
      <c r="J102" s="45">
        <v>0</v>
      </c>
      <c r="K102" s="45">
        <v>0.10843277392102713</v>
      </c>
      <c r="L102" s="45">
        <v>0</v>
      </c>
      <c r="M102" s="45">
        <v>1.1188225658901985E-2</v>
      </c>
      <c r="N102" s="45">
        <v>1.5903405018816485E-2</v>
      </c>
      <c r="O102" s="45">
        <v>0</v>
      </c>
      <c r="P102" s="45">
        <v>0</v>
      </c>
      <c r="Q102" s="45">
        <v>4.1605396680459705E-3</v>
      </c>
      <c r="R102" s="45">
        <v>0.2279126216716918</v>
      </c>
      <c r="S102" s="45">
        <v>0.3675975659384676</v>
      </c>
    </row>
    <row r="103" spans="1:19">
      <c r="A103" s="88" t="s">
        <v>286</v>
      </c>
      <c r="B103" s="69" t="s">
        <v>143</v>
      </c>
      <c r="C103" s="45">
        <v>0</v>
      </c>
      <c r="D103" s="45">
        <v>0</v>
      </c>
      <c r="E103" s="45">
        <v>0</v>
      </c>
      <c r="F103" s="45">
        <v>0</v>
      </c>
      <c r="G103" s="45">
        <v>0</v>
      </c>
      <c r="H103" s="45">
        <v>0</v>
      </c>
      <c r="I103" s="45">
        <v>0</v>
      </c>
      <c r="J103" s="45">
        <v>0</v>
      </c>
      <c r="K103" s="45">
        <v>0</v>
      </c>
      <c r="L103" s="45">
        <v>0</v>
      </c>
      <c r="M103" s="45">
        <v>8.6791707267330764E-4</v>
      </c>
      <c r="N103" s="45">
        <v>1.7722354325071521E-2</v>
      </c>
      <c r="O103" s="45">
        <v>9.0570448521556379E-3</v>
      </c>
      <c r="P103" s="45">
        <v>0</v>
      </c>
      <c r="Q103" s="45">
        <v>9.9973702670961284E-3</v>
      </c>
      <c r="R103" s="45">
        <v>6.7813460943739301E-2</v>
      </c>
      <c r="S103" s="45">
        <v>0.10545814746075166</v>
      </c>
    </row>
    <row r="104" spans="1:19">
      <c r="A104" s="88" t="s">
        <v>286</v>
      </c>
      <c r="B104" s="69" t="s">
        <v>144</v>
      </c>
      <c r="C104" s="45">
        <v>0</v>
      </c>
      <c r="D104" s="45">
        <v>0</v>
      </c>
      <c r="E104" s="45">
        <v>0</v>
      </c>
      <c r="F104" s="45">
        <v>0</v>
      </c>
      <c r="G104" s="45">
        <v>0</v>
      </c>
      <c r="H104" s="45">
        <v>0</v>
      </c>
      <c r="I104" s="45">
        <v>0</v>
      </c>
      <c r="J104" s="45">
        <v>0</v>
      </c>
      <c r="K104" s="45">
        <v>0</v>
      </c>
      <c r="L104" s="45">
        <v>0</v>
      </c>
      <c r="M104" s="45">
        <v>1.1833934793692436E-3</v>
      </c>
      <c r="N104" s="45">
        <v>2.8118709105626749E-3</v>
      </c>
      <c r="O104" s="45">
        <v>4.7751425215749599E-3</v>
      </c>
      <c r="P104" s="45">
        <v>0.13671402934259547</v>
      </c>
      <c r="Q104" s="45">
        <v>0</v>
      </c>
      <c r="R104" s="45">
        <v>0</v>
      </c>
      <c r="S104" s="45">
        <v>0.14548443625409391</v>
      </c>
    </row>
    <row r="105" spans="1:19">
      <c r="A105" s="88" t="s">
        <v>286</v>
      </c>
      <c r="B105" s="69" t="s">
        <v>145</v>
      </c>
      <c r="C105" s="45">
        <v>0</v>
      </c>
      <c r="D105" s="45">
        <v>0</v>
      </c>
      <c r="E105" s="45">
        <v>0</v>
      </c>
      <c r="F105" s="45">
        <v>0</v>
      </c>
      <c r="G105" s="45">
        <v>0</v>
      </c>
      <c r="H105" s="45">
        <v>0</v>
      </c>
      <c r="I105" s="45">
        <v>0</v>
      </c>
      <c r="J105" s="45">
        <v>0</v>
      </c>
      <c r="K105" s="45">
        <v>0</v>
      </c>
      <c r="L105" s="45">
        <v>2.3909146975084248</v>
      </c>
      <c r="M105" s="45">
        <v>7.8812430938484113E-3</v>
      </c>
      <c r="N105" s="45">
        <v>3.0521670375627252E-4</v>
      </c>
      <c r="O105" s="45">
        <v>0</v>
      </c>
      <c r="P105" s="45">
        <v>3.1975476078663689E-2</v>
      </c>
      <c r="Q105" s="45">
        <v>0</v>
      </c>
      <c r="R105" s="45">
        <v>0</v>
      </c>
      <c r="S105" s="45">
        <v>2.4310766333846914</v>
      </c>
    </row>
    <row r="106" spans="1:19">
      <c r="A106" s="88" t="s">
        <v>286</v>
      </c>
      <c r="B106" s="69" t="s">
        <v>146</v>
      </c>
      <c r="C106" s="45">
        <v>0</v>
      </c>
      <c r="D106" s="45">
        <v>0</v>
      </c>
      <c r="E106" s="45">
        <v>0</v>
      </c>
      <c r="F106" s="45">
        <v>0</v>
      </c>
      <c r="G106" s="45">
        <v>0.11320269429598184</v>
      </c>
      <c r="H106" s="45">
        <v>0</v>
      </c>
      <c r="I106" s="45">
        <v>0</v>
      </c>
      <c r="J106" s="45">
        <v>0</v>
      </c>
      <c r="K106" s="45">
        <v>0.32758513603187933</v>
      </c>
      <c r="L106" s="45">
        <v>0</v>
      </c>
      <c r="M106" s="45">
        <v>1.140008404371784E-3</v>
      </c>
      <c r="N106" s="45">
        <v>2.0024309521465611E-2</v>
      </c>
      <c r="O106" s="45">
        <v>8.8005386722156409E-4</v>
      </c>
      <c r="P106" s="45">
        <v>6.0817791426721612E-2</v>
      </c>
      <c r="Q106" s="45">
        <v>0</v>
      </c>
      <c r="R106" s="45">
        <v>0.11135119099279933</v>
      </c>
      <c r="S106" s="45">
        <v>0.63500118454044241</v>
      </c>
    </row>
    <row r="107" spans="1:19">
      <c r="A107" s="88" t="s">
        <v>286</v>
      </c>
      <c r="B107" s="69" t="s">
        <v>147</v>
      </c>
      <c r="C107" s="45">
        <v>0</v>
      </c>
      <c r="D107" s="45">
        <v>0</v>
      </c>
      <c r="E107" s="45">
        <v>0</v>
      </c>
      <c r="F107" s="45">
        <v>3.9665175597252151</v>
      </c>
      <c r="G107" s="45">
        <v>0</v>
      </c>
      <c r="H107" s="45">
        <v>0</v>
      </c>
      <c r="I107" s="45">
        <v>0</v>
      </c>
      <c r="J107" s="45">
        <v>0</v>
      </c>
      <c r="K107" s="45">
        <v>0</v>
      </c>
      <c r="L107" s="45">
        <v>0</v>
      </c>
      <c r="M107" s="45">
        <v>2.2555969177174617E-2</v>
      </c>
      <c r="N107" s="45">
        <v>1.3768586322076004E-3</v>
      </c>
      <c r="O107" s="45">
        <v>5.102918232835485E-5</v>
      </c>
      <c r="P107" s="45">
        <v>0</v>
      </c>
      <c r="Q107" s="45">
        <v>0</v>
      </c>
      <c r="R107" s="45">
        <v>0.8880243900699476</v>
      </c>
      <c r="S107" s="45">
        <v>4.878525806786854</v>
      </c>
    </row>
    <row r="108" spans="1:19">
      <c r="A108" s="88" t="s">
        <v>286</v>
      </c>
      <c r="B108" s="69" t="s">
        <v>148</v>
      </c>
      <c r="C108" s="45">
        <v>0</v>
      </c>
      <c r="D108" s="45">
        <v>0</v>
      </c>
      <c r="E108" s="45">
        <v>0</v>
      </c>
      <c r="F108" s="45">
        <v>0</v>
      </c>
      <c r="G108" s="45">
        <v>0</v>
      </c>
      <c r="H108" s="45">
        <v>0</v>
      </c>
      <c r="I108" s="45">
        <v>0</v>
      </c>
      <c r="J108" s="45">
        <v>0</v>
      </c>
      <c r="K108" s="45">
        <v>4.0040189093648593E-5</v>
      </c>
      <c r="L108" s="45">
        <v>0</v>
      </c>
      <c r="M108" s="45">
        <v>3.3768531788069822E-3</v>
      </c>
      <c r="N108" s="45">
        <v>0</v>
      </c>
      <c r="O108" s="45">
        <v>0</v>
      </c>
      <c r="P108" s="45">
        <v>0.70825816340258996</v>
      </c>
      <c r="Q108" s="45">
        <v>0</v>
      </c>
      <c r="R108" s="45">
        <v>0.11880924962113326</v>
      </c>
      <c r="S108" s="45">
        <v>0.83048430639161097</v>
      </c>
    </row>
    <row r="109" spans="1:19">
      <c r="A109" s="88" t="s">
        <v>286</v>
      </c>
      <c r="B109" s="69" t="s">
        <v>149</v>
      </c>
      <c r="C109" s="45">
        <v>0</v>
      </c>
      <c r="D109" s="45">
        <v>0</v>
      </c>
      <c r="E109" s="45">
        <v>0.15493354634438727</v>
      </c>
      <c r="F109" s="45">
        <v>0</v>
      </c>
      <c r="G109" s="45">
        <v>0</v>
      </c>
      <c r="H109" s="45">
        <v>0</v>
      </c>
      <c r="I109" s="45">
        <v>0</v>
      </c>
      <c r="J109" s="45">
        <v>0</v>
      </c>
      <c r="K109" s="45">
        <v>0</v>
      </c>
      <c r="L109" s="45">
        <v>0</v>
      </c>
      <c r="M109" s="45">
        <v>2.5948798590658129E-3</v>
      </c>
      <c r="N109" s="45">
        <v>0</v>
      </c>
      <c r="O109" s="45">
        <v>2.2804804391052258E-4</v>
      </c>
      <c r="P109" s="45">
        <v>0.7036936867317678</v>
      </c>
      <c r="Q109" s="45">
        <v>2.8619581114996961E-6</v>
      </c>
      <c r="R109" s="45">
        <v>0</v>
      </c>
      <c r="S109" s="45">
        <v>0.861453022937269</v>
      </c>
    </row>
    <row r="110" spans="1:19">
      <c r="A110" s="88" t="s">
        <v>286</v>
      </c>
      <c r="B110" s="69" t="s">
        <v>150</v>
      </c>
      <c r="C110" s="45">
        <v>0</v>
      </c>
      <c r="D110" s="45">
        <v>0</v>
      </c>
      <c r="E110" s="45">
        <v>0.45845385634715408</v>
      </c>
      <c r="F110" s="45">
        <v>0</v>
      </c>
      <c r="G110" s="45">
        <v>0</v>
      </c>
      <c r="H110" s="45">
        <v>0</v>
      </c>
      <c r="I110" s="45">
        <v>0</v>
      </c>
      <c r="J110" s="45">
        <v>0</v>
      </c>
      <c r="K110" s="45">
        <v>0</v>
      </c>
      <c r="L110" s="45">
        <v>0</v>
      </c>
      <c r="M110" s="45">
        <v>6.1181768433726802E-6</v>
      </c>
      <c r="N110" s="45">
        <v>0</v>
      </c>
      <c r="O110" s="45">
        <v>2.3584991125291666E-4</v>
      </c>
      <c r="P110" s="45">
        <v>0.24037121264267114</v>
      </c>
      <c r="Q110" s="45">
        <v>4.3264204787940574E-4</v>
      </c>
      <c r="R110" s="45">
        <v>0</v>
      </c>
      <c r="S110" s="45">
        <v>0.69949967912580746</v>
      </c>
    </row>
    <row r="111" spans="1:19">
      <c r="A111" s="88" t="s">
        <v>286</v>
      </c>
      <c r="B111" s="69" t="s">
        <v>151</v>
      </c>
      <c r="C111" s="45">
        <v>0</v>
      </c>
      <c r="D111" s="45">
        <v>0</v>
      </c>
      <c r="E111" s="45">
        <v>0</v>
      </c>
      <c r="F111" s="45">
        <v>0</v>
      </c>
      <c r="G111" s="45">
        <v>0</v>
      </c>
      <c r="H111" s="45">
        <v>0</v>
      </c>
      <c r="I111" s="45">
        <v>0</v>
      </c>
      <c r="J111" s="45">
        <v>0</v>
      </c>
      <c r="K111" s="45">
        <v>0</v>
      </c>
      <c r="L111" s="45">
        <v>0</v>
      </c>
      <c r="M111" s="45">
        <v>6.2908332392197508E-6</v>
      </c>
      <c r="N111" s="45">
        <v>0</v>
      </c>
      <c r="O111" s="45">
        <v>5.0141768054776659E-3</v>
      </c>
      <c r="P111" s="45">
        <v>0.18763024013663809</v>
      </c>
      <c r="Q111" s="45">
        <v>3.5999273028308743E-4</v>
      </c>
      <c r="R111" s="45">
        <v>0</v>
      </c>
      <c r="S111" s="45">
        <v>0.1930107005056243</v>
      </c>
    </row>
    <row r="112" spans="1:19">
      <c r="A112" s="88" t="s">
        <v>286</v>
      </c>
      <c r="B112" s="69" t="s">
        <v>152</v>
      </c>
      <c r="C112" s="45">
        <v>0.11763474234470461</v>
      </c>
      <c r="D112" s="45">
        <v>0</v>
      </c>
      <c r="E112" s="45">
        <v>0</v>
      </c>
      <c r="F112" s="45">
        <v>0</v>
      </c>
      <c r="G112" s="45">
        <v>0</v>
      </c>
      <c r="H112" s="45">
        <v>0</v>
      </c>
      <c r="I112" s="45">
        <v>0</v>
      </c>
      <c r="J112" s="45">
        <v>0</v>
      </c>
      <c r="K112" s="45">
        <v>0</v>
      </c>
      <c r="L112" s="45">
        <v>2.3909146975084248</v>
      </c>
      <c r="M112" s="45">
        <v>7.3357132515994294E-4</v>
      </c>
      <c r="N112" s="45">
        <v>0</v>
      </c>
      <c r="O112" s="45">
        <v>0</v>
      </c>
      <c r="P112" s="45">
        <v>2.242359920437309E-3</v>
      </c>
      <c r="Q112" s="45">
        <v>9.9973702670961284E-3</v>
      </c>
      <c r="R112" s="45">
        <v>4.9776395394935946E-2</v>
      </c>
      <c r="S112" s="45">
        <v>2.5712991367607856</v>
      </c>
    </row>
    <row r="113" spans="1:19">
      <c r="A113" s="88" t="s">
        <v>286</v>
      </c>
      <c r="B113" s="69" t="s">
        <v>153</v>
      </c>
      <c r="C113" s="45">
        <v>0</v>
      </c>
      <c r="D113" s="45">
        <v>0</v>
      </c>
      <c r="E113" s="45">
        <v>0</v>
      </c>
      <c r="F113" s="45">
        <v>0.34471379914681677</v>
      </c>
      <c r="G113" s="45">
        <v>0</v>
      </c>
      <c r="H113" s="45">
        <v>0</v>
      </c>
      <c r="I113" s="45">
        <v>0</v>
      </c>
      <c r="J113" s="45">
        <v>0</v>
      </c>
      <c r="K113" s="45">
        <v>0</v>
      </c>
      <c r="L113" s="45">
        <v>0</v>
      </c>
      <c r="M113" s="45">
        <v>2.6109803043610214E-3</v>
      </c>
      <c r="N113" s="45">
        <v>3.0710256672216829E-2</v>
      </c>
      <c r="O113" s="45">
        <v>1.9706279550961714E-3</v>
      </c>
      <c r="P113" s="45">
        <v>0.41051202070886461</v>
      </c>
      <c r="Q113" s="45">
        <v>0</v>
      </c>
      <c r="R113" s="45">
        <v>0.12712772061525968</v>
      </c>
      <c r="S113" s="45">
        <v>0.91764540540262374</v>
      </c>
    </row>
    <row r="114" spans="1:19">
      <c r="A114" s="88" t="s">
        <v>286</v>
      </c>
      <c r="B114" s="69" t="s">
        <v>154</v>
      </c>
      <c r="C114" s="45">
        <v>0</v>
      </c>
      <c r="D114" s="45">
        <v>0</v>
      </c>
      <c r="E114" s="45">
        <v>0.45845385634715408</v>
      </c>
      <c r="F114" s="45">
        <v>0</v>
      </c>
      <c r="G114" s="45">
        <v>0</v>
      </c>
      <c r="H114" s="45">
        <v>0</v>
      </c>
      <c r="I114" s="45">
        <v>0</v>
      </c>
      <c r="J114" s="45">
        <v>2.9689103864461108E-2</v>
      </c>
      <c r="K114" s="45">
        <v>0</v>
      </c>
      <c r="L114" s="45">
        <v>0</v>
      </c>
      <c r="M114" s="45">
        <v>2.7900594070455753E-3</v>
      </c>
      <c r="N114" s="45">
        <v>1.3602785489945646E-2</v>
      </c>
      <c r="O114" s="45">
        <v>8.0953661329075111E-4</v>
      </c>
      <c r="P114" s="45">
        <v>0.11905851170124393</v>
      </c>
      <c r="Q114" s="45">
        <v>0</v>
      </c>
      <c r="R114" s="45">
        <v>1.3543025783214091E-2</v>
      </c>
      <c r="S114" s="45">
        <v>0.63794687920633919</v>
      </c>
    </row>
    <row r="115" spans="1:19">
      <c r="A115" s="88" t="s">
        <v>286</v>
      </c>
      <c r="B115" s="69" t="s">
        <v>155</v>
      </c>
      <c r="C115" s="45">
        <v>0</v>
      </c>
      <c r="D115" s="45">
        <v>0</v>
      </c>
      <c r="E115" s="45">
        <v>0</v>
      </c>
      <c r="F115" s="45">
        <v>0</v>
      </c>
      <c r="G115" s="45">
        <v>0</v>
      </c>
      <c r="H115" s="45">
        <v>0</v>
      </c>
      <c r="I115" s="45">
        <v>0</v>
      </c>
      <c r="J115" s="45">
        <v>0</v>
      </c>
      <c r="K115" s="45">
        <v>0.10839273373193348</v>
      </c>
      <c r="L115" s="45">
        <v>1.570874218433854</v>
      </c>
      <c r="M115" s="45">
        <v>9.1462930356023264E-3</v>
      </c>
      <c r="N115" s="45">
        <v>1.9360492588900158E-2</v>
      </c>
      <c r="O115" s="45">
        <v>0</v>
      </c>
      <c r="P115" s="45">
        <v>8.2082766030460164E-2</v>
      </c>
      <c r="Q115" s="45">
        <v>3.5999273028308743E-4</v>
      </c>
      <c r="R115" s="45">
        <v>0</v>
      </c>
      <c r="S115" s="45">
        <v>1.790216496551011</v>
      </c>
    </row>
    <row r="116" spans="1:19">
      <c r="A116" s="88" t="s">
        <v>286</v>
      </c>
      <c r="B116" s="69" t="s">
        <v>156</v>
      </c>
      <c r="C116" s="45">
        <v>0</v>
      </c>
      <c r="D116" s="45">
        <v>0</v>
      </c>
      <c r="E116" s="45">
        <v>0</v>
      </c>
      <c r="F116" s="45">
        <v>0</v>
      </c>
      <c r="G116" s="45">
        <v>0</v>
      </c>
      <c r="H116" s="45">
        <v>0</v>
      </c>
      <c r="I116" s="45">
        <v>0</v>
      </c>
      <c r="J116" s="45">
        <v>0</v>
      </c>
      <c r="K116" s="45">
        <v>0.10839273373193348</v>
      </c>
      <c r="L116" s="45">
        <v>0</v>
      </c>
      <c r="M116" s="45">
        <v>6.042635930516127E-3</v>
      </c>
      <c r="N116" s="45">
        <v>0</v>
      </c>
      <c r="O116" s="45">
        <v>0</v>
      </c>
      <c r="P116" s="45">
        <v>0.75201350790285204</v>
      </c>
      <c r="Q116" s="45">
        <v>0</v>
      </c>
      <c r="R116" s="45">
        <v>1.6589739790973113E-4</v>
      </c>
      <c r="S116" s="45">
        <v>0.86661477496323869</v>
      </c>
    </row>
    <row r="117" spans="1:19">
      <c r="A117" s="88" t="s">
        <v>286</v>
      </c>
      <c r="B117" s="69" t="s">
        <v>157</v>
      </c>
      <c r="C117" s="45">
        <v>0</v>
      </c>
      <c r="D117" s="45">
        <v>0</v>
      </c>
      <c r="E117" s="45">
        <v>0</v>
      </c>
      <c r="F117" s="45">
        <v>0</v>
      </c>
      <c r="G117" s="45">
        <v>0</v>
      </c>
      <c r="H117" s="45">
        <v>0</v>
      </c>
      <c r="I117" s="45">
        <v>0</v>
      </c>
      <c r="J117" s="45">
        <v>0</v>
      </c>
      <c r="K117" s="45">
        <v>0</v>
      </c>
      <c r="L117" s="45">
        <v>0</v>
      </c>
      <c r="M117" s="45">
        <v>3.9845216921410298E-3</v>
      </c>
      <c r="N117" s="45">
        <v>1.1056935367568244E-2</v>
      </c>
      <c r="O117" s="45">
        <v>1.0721419857229186E-4</v>
      </c>
      <c r="P117" s="45">
        <v>0.3765969921071175</v>
      </c>
      <c r="Q117" s="45">
        <v>0</v>
      </c>
      <c r="R117" s="45">
        <v>0.14671724291116917</v>
      </c>
      <c r="S117" s="45">
        <v>0.5384629062765498</v>
      </c>
    </row>
    <row r="118" spans="1:19">
      <c r="A118" s="88" t="s">
        <v>286</v>
      </c>
      <c r="B118" s="69" t="s">
        <v>158</v>
      </c>
      <c r="C118" s="45">
        <v>0</v>
      </c>
      <c r="D118" s="45">
        <v>0</v>
      </c>
      <c r="E118" s="45">
        <v>0</v>
      </c>
      <c r="F118" s="45">
        <v>0</v>
      </c>
      <c r="G118" s="45">
        <v>0</v>
      </c>
      <c r="H118" s="45">
        <v>0</v>
      </c>
      <c r="I118" s="45">
        <v>0</v>
      </c>
      <c r="J118" s="45">
        <v>0</v>
      </c>
      <c r="K118" s="45">
        <v>0</v>
      </c>
      <c r="L118" s="45">
        <v>0</v>
      </c>
      <c r="M118" s="45">
        <v>3.1900134540059355E-3</v>
      </c>
      <c r="N118" s="45">
        <v>2.213832954635464E-2</v>
      </c>
      <c r="O118" s="45">
        <v>1.1721044045428952E-2</v>
      </c>
      <c r="P118" s="45">
        <v>0</v>
      </c>
      <c r="Q118" s="45">
        <v>0</v>
      </c>
      <c r="R118" s="45">
        <v>6.8560355205775636E-3</v>
      </c>
      <c r="S118" s="45">
        <v>4.3905422566382413E-2</v>
      </c>
    </row>
    <row r="119" spans="1:19">
      <c r="A119" s="88" t="s">
        <v>286</v>
      </c>
      <c r="B119" s="69" t="s">
        <v>159</v>
      </c>
      <c r="C119" s="45">
        <v>0</v>
      </c>
      <c r="D119" s="45">
        <v>0.24848507125032171</v>
      </c>
      <c r="E119" s="45">
        <v>0</v>
      </c>
      <c r="F119" s="45">
        <v>0</v>
      </c>
      <c r="G119" s="45">
        <v>0</v>
      </c>
      <c r="H119" s="45">
        <v>0</v>
      </c>
      <c r="I119" s="45">
        <v>0</v>
      </c>
      <c r="J119" s="45">
        <v>0</v>
      </c>
      <c r="K119" s="45">
        <v>0</v>
      </c>
      <c r="L119" s="45">
        <v>0</v>
      </c>
      <c r="M119" s="45">
        <v>1.5823419851880516E-2</v>
      </c>
      <c r="N119" s="45">
        <v>0</v>
      </c>
      <c r="O119" s="45">
        <v>0</v>
      </c>
      <c r="P119" s="45">
        <v>0</v>
      </c>
      <c r="Q119" s="45">
        <v>0</v>
      </c>
      <c r="R119" s="45">
        <v>0</v>
      </c>
      <c r="S119" s="45">
        <v>0.26430849110218446</v>
      </c>
    </row>
    <row r="120" spans="1:19">
      <c r="A120" s="88" t="s">
        <v>286</v>
      </c>
      <c r="B120" s="69" t="s">
        <v>160</v>
      </c>
      <c r="C120" s="45">
        <v>0</v>
      </c>
      <c r="D120" s="45">
        <v>0</v>
      </c>
      <c r="E120" s="45">
        <v>0</v>
      </c>
      <c r="F120" s="45">
        <v>0</v>
      </c>
      <c r="G120" s="45">
        <v>0</v>
      </c>
      <c r="H120" s="45">
        <v>0</v>
      </c>
      <c r="I120" s="45">
        <v>0</v>
      </c>
      <c r="J120" s="45">
        <v>0</v>
      </c>
      <c r="K120" s="45">
        <v>0</v>
      </c>
      <c r="L120" s="45">
        <v>0</v>
      </c>
      <c r="M120" s="45">
        <v>2.4898237390047484E-5</v>
      </c>
      <c r="N120" s="45">
        <v>0</v>
      </c>
      <c r="O120" s="45">
        <v>8.4762538729865611E-4</v>
      </c>
      <c r="P120" s="45">
        <v>1.0989765517095407E-3</v>
      </c>
      <c r="Q120" s="45">
        <v>0</v>
      </c>
      <c r="R120" s="45">
        <v>0.12805784790862873</v>
      </c>
      <c r="S120" s="45">
        <v>0.13002934808503142</v>
      </c>
    </row>
    <row r="121" spans="1:19">
      <c r="A121" s="88" t="s">
        <v>286</v>
      </c>
      <c r="B121" s="69" t="s">
        <v>161</v>
      </c>
      <c r="C121" s="45">
        <v>0</v>
      </c>
      <c r="D121" s="45">
        <v>0</v>
      </c>
      <c r="E121" s="45">
        <v>0</v>
      </c>
      <c r="F121" s="45">
        <v>0</v>
      </c>
      <c r="G121" s="45">
        <v>0</v>
      </c>
      <c r="H121" s="45">
        <v>1.3943064587733645E-2</v>
      </c>
      <c r="I121" s="45">
        <v>0</v>
      </c>
      <c r="J121" s="45">
        <v>0</v>
      </c>
      <c r="K121" s="45">
        <v>0</v>
      </c>
      <c r="L121" s="45">
        <v>0</v>
      </c>
      <c r="M121" s="45">
        <v>1.2730327904062477E-2</v>
      </c>
      <c r="N121" s="45">
        <v>3.3823029603327726E-2</v>
      </c>
      <c r="O121" s="45">
        <v>1.3554692947883584E-2</v>
      </c>
      <c r="P121" s="45">
        <v>6.4909414033913038E-2</v>
      </c>
      <c r="Q121" s="45">
        <v>0</v>
      </c>
      <c r="R121" s="45">
        <v>8.7460537569384655E-2</v>
      </c>
      <c r="S121" s="45">
        <v>0.22642106664631001</v>
      </c>
    </row>
    <row r="122" spans="1:19">
      <c r="A122" s="88" t="s">
        <v>286</v>
      </c>
      <c r="B122" s="69" t="s">
        <v>162</v>
      </c>
      <c r="C122" s="45">
        <v>0</v>
      </c>
      <c r="D122" s="45">
        <v>0</v>
      </c>
      <c r="E122" s="45">
        <v>0.31894372163158557</v>
      </c>
      <c r="F122" s="45">
        <v>0</v>
      </c>
      <c r="G122" s="45">
        <v>0</v>
      </c>
      <c r="H122" s="45">
        <v>0</v>
      </c>
      <c r="I122" s="45">
        <v>0</v>
      </c>
      <c r="J122" s="45">
        <v>0</v>
      </c>
      <c r="K122" s="45">
        <v>0</v>
      </c>
      <c r="L122" s="45">
        <v>0</v>
      </c>
      <c r="M122" s="45">
        <v>3.1387936398914462E-3</v>
      </c>
      <c r="N122" s="45">
        <v>0</v>
      </c>
      <c r="O122" s="45">
        <v>2.1500400999796554E-4</v>
      </c>
      <c r="P122" s="45">
        <v>0.57506261251626967</v>
      </c>
      <c r="Q122" s="45">
        <v>0</v>
      </c>
      <c r="R122" s="45">
        <v>0.1389358583158149</v>
      </c>
      <c r="S122" s="45">
        <v>1.0362959901135582</v>
      </c>
    </row>
    <row r="123" spans="1:19">
      <c r="A123" s="88" t="s">
        <v>286</v>
      </c>
      <c r="B123" s="69" t="s">
        <v>163</v>
      </c>
      <c r="C123" s="45">
        <v>0</v>
      </c>
      <c r="D123" s="45">
        <v>0</v>
      </c>
      <c r="E123" s="45">
        <v>0</v>
      </c>
      <c r="F123" s="45">
        <v>0</v>
      </c>
      <c r="G123" s="45">
        <v>0</v>
      </c>
      <c r="H123" s="45">
        <v>0</v>
      </c>
      <c r="I123" s="45">
        <v>0</v>
      </c>
      <c r="J123" s="45">
        <v>0</v>
      </c>
      <c r="K123" s="45">
        <v>0</v>
      </c>
      <c r="L123" s="45">
        <v>0</v>
      </c>
      <c r="M123" s="45">
        <v>0</v>
      </c>
      <c r="N123" s="45">
        <v>1.506350825637881E-3</v>
      </c>
      <c r="O123" s="45">
        <v>8.8672333214900867E-4</v>
      </c>
      <c r="P123" s="45">
        <v>0.29705095966961892</v>
      </c>
      <c r="Q123" s="45">
        <v>0</v>
      </c>
      <c r="R123" s="45">
        <v>0</v>
      </c>
      <c r="S123" s="45">
        <v>0.29944403382742735</v>
      </c>
    </row>
    <row r="124" spans="1:19">
      <c r="A124" s="88" t="s">
        <v>286</v>
      </c>
      <c r="B124" s="69" t="s">
        <v>164</v>
      </c>
      <c r="C124" s="45">
        <v>0</v>
      </c>
      <c r="D124" s="45">
        <v>0</v>
      </c>
      <c r="E124" s="45">
        <v>0</v>
      </c>
      <c r="F124" s="45">
        <v>0</v>
      </c>
      <c r="G124" s="45">
        <v>0.11320269429598184</v>
      </c>
      <c r="H124" s="45">
        <v>0</v>
      </c>
      <c r="I124" s="45">
        <v>9.4542032215275462E-2</v>
      </c>
      <c r="J124" s="45">
        <v>0</v>
      </c>
      <c r="K124" s="45">
        <v>0</v>
      </c>
      <c r="L124" s="45">
        <v>0</v>
      </c>
      <c r="M124" s="45">
        <v>9.0113185537532559E-3</v>
      </c>
      <c r="N124" s="45">
        <v>8.9161022926429467E-2</v>
      </c>
      <c r="O124" s="45">
        <v>0</v>
      </c>
      <c r="P124" s="45">
        <v>3.3496951136367414E-2</v>
      </c>
      <c r="Q124" s="45">
        <v>0</v>
      </c>
      <c r="R124" s="45">
        <v>0</v>
      </c>
      <c r="S124" s="45">
        <v>0.33941401912778701</v>
      </c>
    </row>
    <row r="125" spans="1:19">
      <c r="A125" s="88" t="s">
        <v>286</v>
      </c>
      <c r="B125" s="69" t="s">
        <v>165</v>
      </c>
      <c r="C125" s="45">
        <v>0</v>
      </c>
      <c r="D125" s="45">
        <v>0</v>
      </c>
      <c r="E125" s="45">
        <v>0.15493354634438727</v>
      </c>
      <c r="F125" s="45">
        <v>0</v>
      </c>
      <c r="G125" s="45">
        <v>0</v>
      </c>
      <c r="H125" s="45">
        <v>0</v>
      </c>
      <c r="I125" s="45">
        <v>0</v>
      </c>
      <c r="J125" s="45">
        <v>0</v>
      </c>
      <c r="K125" s="45">
        <v>0</v>
      </c>
      <c r="L125" s="45">
        <v>0</v>
      </c>
      <c r="M125" s="45">
        <v>4.5734494189986208E-4</v>
      </c>
      <c r="N125" s="45">
        <v>0</v>
      </c>
      <c r="O125" s="45">
        <v>0</v>
      </c>
      <c r="P125" s="45">
        <v>2.9725579715069728E-2</v>
      </c>
      <c r="Q125" s="45">
        <v>0</v>
      </c>
      <c r="R125" s="45">
        <v>0</v>
      </c>
      <c r="S125" s="45">
        <v>0.18511647100137907</v>
      </c>
    </row>
    <row r="126" spans="1:19">
      <c r="A126" s="88" t="s">
        <v>286</v>
      </c>
      <c r="B126" s="69" t="s">
        <v>166</v>
      </c>
      <c r="C126" s="45">
        <v>0</v>
      </c>
      <c r="D126" s="45">
        <v>0</v>
      </c>
      <c r="E126" s="45">
        <v>0.15493354634438816</v>
      </c>
      <c r="F126" s="45">
        <v>0</v>
      </c>
      <c r="G126" s="45">
        <v>0</v>
      </c>
      <c r="H126" s="45">
        <v>0</v>
      </c>
      <c r="I126" s="45">
        <v>0</v>
      </c>
      <c r="J126" s="45">
        <v>0</v>
      </c>
      <c r="K126" s="45">
        <v>0</v>
      </c>
      <c r="L126" s="45">
        <v>0</v>
      </c>
      <c r="M126" s="45">
        <v>1.108128885185522E-4</v>
      </c>
      <c r="N126" s="45">
        <v>3.0417427956466625E-2</v>
      </c>
      <c r="O126" s="45">
        <v>0</v>
      </c>
      <c r="P126" s="45">
        <v>1.7083609018250456E-2</v>
      </c>
      <c r="Q126" s="45">
        <v>0</v>
      </c>
      <c r="R126" s="45">
        <v>2.4452798835739031E-3</v>
      </c>
      <c r="S126" s="45">
        <v>0.20499067609117105</v>
      </c>
    </row>
    <row r="127" spans="1:19">
      <c r="A127" s="88" t="s">
        <v>286</v>
      </c>
      <c r="B127" s="69" t="s">
        <v>167</v>
      </c>
      <c r="C127" s="45">
        <v>0</v>
      </c>
      <c r="D127" s="45">
        <v>0</v>
      </c>
      <c r="E127" s="45">
        <v>0</v>
      </c>
      <c r="F127" s="45">
        <v>0</v>
      </c>
      <c r="G127" s="45">
        <v>0</v>
      </c>
      <c r="H127" s="45">
        <v>0</v>
      </c>
      <c r="I127" s="45">
        <v>0.10517595542838043</v>
      </c>
      <c r="J127" s="45">
        <v>0</v>
      </c>
      <c r="K127" s="45">
        <v>0</v>
      </c>
      <c r="L127" s="45">
        <v>0</v>
      </c>
      <c r="M127" s="45">
        <v>4.4872298081417128E-2</v>
      </c>
      <c r="N127" s="45">
        <v>1.8062804913826724E-2</v>
      </c>
      <c r="O127" s="45">
        <v>5.013042941755419E-3</v>
      </c>
      <c r="P127" s="45">
        <v>0</v>
      </c>
      <c r="Q127" s="45">
        <v>0</v>
      </c>
      <c r="R127" s="45">
        <v>1.179347607880743E-3</v>
      </c>
      <c r="S127" s="45">
        <v>0.17430344897326222</v>
      </c>
    </row>
    <row r="128" spans="1:19">
      <c r="A128" s="88" t="s">
        <v>286</v>
      </c>
      <c r="B128" s="69" t="s">
        <v>168</v>
      </c>
      <c r="C128" s="45">
        <v>0</v>
      </c>
      <c r="D128" s="45">
        <v>0</v>
      </c>
      <c r="E128" s="45">
        <v>0</v>
      </c>
      <c r="F128" s="45">
        <v>0</v>
      </c>
      <c r="G128" s="45">
        <v>0</v>
      </c>
      <c r="H128" s="45">
        <v>0</v>
      </c>
      <c r="I128" s="45">
        <v>0</v>
      </c>
      <c r="J128" s="45">
        <v>0</v>
      </c>
      <c r="K128" s="45">
        <v>0</v>
      </c>
      <c r="L128" s="45">
        <v>0</v>
      </c>
      <c r="M128" s="45">
        <v>0</v>
      </c>
      <c r="N128" s="45">
        <v>1.6982061422591954E-2</v>
      </c>
      <c r="O128" s="45">
        <v>1.0721419857229186E-4</v>
      </c>
      <c r="P128" s="45">
        <v>0</v>
      </c>
      <c r="Q128" s="45">
        <v>0</v>
      </c>
      <c r="R128" s="45">
        <v>2.2929606836186167E-4</v>
      </c>
      <c r="S128" s="45">
        <v>1.7318571689543205E-2</v>
      </c>
    </row>
    <row r="129" spans="1:19">
      <c r="A129" s="88" t="s">
        <v>286</v>
      </c>
      <c r="B129" s="69" t="s">
        <v>169</v>
      </c>
      <c r="C129" s="45">
        <v>0</v>
      </c>
      <c r="D129" s="45">
        <v>0</v>
      </c>
      <c r="E129" s="45">
        <v>0</v>
      </c>
      <c r="F129" s="45">
        <v>0</v>
      </c>
      <c r="G129" s="45">
        <v>0</v>
      </c>
      <c r="H129" s="45">
        <v>0</v>
      </c>
      <c r="I129" s="45">
        <v>0</v>
      </c>
      <c r="J129" s="45">
        <v>0</v>
      </c>
      <c r="K129" s="45">
        <v>0</v>
      </c>
      <c r="L129" s="45">
        <v>0</v>
      </c>
      <c r="M129" s="45">
        <v>1.2647363876538975E-4</v>
      </c>
      <c r="N129" s="45">
        <v>2.5180577645226521E-2</v>
      </c>
      <c r="O129" s="45">
        <v>0</v>
      </c>
      <c r="P129" s="45">
        <v>9.1594200947042737E-4</v>
      </c>
      <c r="Q129" s="45">
        <v>4.3264204787940574E-4</v>
      </c>
      <c r="R129" s="45">
        <v>0</v>
      </c>
      <c r="S129" s="45">
        <v>2.6655635341313655E-2</v>
      </c>
    </row>
    <row r="130" spans="1:19">
      <c r="A130" s="88" t="s">
        <v>286</v>
      </c>
      <c r="B130" s="69" t="s">
        <v>170</v>
      </c>
      <c r="C130" s="45">
        <v>0</v>
      </c>
      <c r="D130" s="45">
        <v>0.24848507125032171</v>
      </c>
      <c r="E130" s="45">
        <v>0</v>
      </c>
      <c r="F130" s="45">
        <v>0</v>
      </c>
      <c r="G130" s="45">
        <v>0</v>
      </c>
      <c r="H130" s="45">
        <v>0</v>
      </c>
      <c r="I130" s="45">
        <v>0</v>
      </c>
      <c r="J130" s="45">
        <v>0</v>
      </c>
      <c r="K130" s="45">
        <v>0</v>
      </c>
      <c r="L130" s="45">
        <v>0</v>
      </c>
      <c r="M130" s="45">
        <v>1.0115968499668782E-4</v>
      </c>
      <c r="N130" s="45">
        <v>1.7722354325073297E-2</v>
      </c>
      <c r="O130" s="45">
        <v>0</v>
      </c>
      <c r="P130" s="45">
        <v>0</v>
      </c>
      <c r="Q130" s="45">
        <v>0</v>
      </c>
      <c r="R130" s="45">
        <v>0.2279126216716918</v>
      </c>
      <c r="S130" s="45">
        <v>0.49422120693208171</v>
      </c>
    </row>
    <row r="131" spans="1:19">
      <c r="A131" s="88" t="s">
        <v>286</v>
      </c>
      <c r="B131" s="69" t="s">
        <v>171</v>
      </c>
      <c r="C131" s="45">
        <v>0</v>
      </c>
      <c r="D131" s="45">
        <v>0</v>
      </c>
      <c r="E131" s="45">
        <v>0</v>
      </c>
      <c r="F131" s="45">
        <v>0</v>
      </c>
      <c r="G131" s="45">
        <v>0</v>
      </c>
      <c r="H131" s="45">
        <v>0</v>
      </c>
      <c r="I131" s="45">
        <v>0</v>
      </c>
      <c r="J131" s="45">
        <v>0</v>
      </c>
      <c r="K131" s="45">
        <v>0</v>
      </c>
      <c r="L131" s="45">
        <v>0</v>
      </c>
      <c r="M131" s="45">
        <v>1.1496065732378824E-2</v>
      </c>
      <c r="N131" s="45">
        <v>0</v>
      </c>
      <c r="O131" s="45">
        <v>2.198915765265097E-3</v>
      </c>
      <c r="P131" s="45">
        <v>0</v>
      </c>
      <c r="Q131" s="45">
        <v>0</v>
      </c>
      <c r="R131" s="45">
        <v>0</v>
      </c>
      <c r="S131" s="45">
        <v>1.369498149765036E-2</v>
      </c>
    </row>
    <row r="132" spans="1:19">
      <c r="A132" s="88" t="s">
        <v>286</v>
      </c>
      <c r="B132" s="69" t="s">
        <v>172</v>
      </c>
      <c r="C132" s="45">
        <v>0.11763474234470461</v>
      </c>
      <c r="D132" s="45">
        <v>0</v>
      </c>
      <c r="E132" s="45">
        <v>0</v>
      </c>
      <c r="F132" s="45">
        <v>0</v>
      </c>
      <c r="G132" s="45">
        <v>0.11320269429598184</v>
      </c>
      <c r="H132" s="45">
        <v>0</v>
      </c>
      <c r="I132" s="45">
        <v>0</v>
      </c>
      <c r="J132" s="45">
        <v>0</v>
      </c>
      <c r="K132" s="45">
        <v>0</v>
      </c>
      <c r="L132" s="45">
        <v>0</v>
      </c>
      <c r="M132" s="45">
        <v>1.3127567669533491E-2</v>
      </c>
      <c r="N132" s="45">
        <v>1.6100675278256205E-2</v>
      </c>
      <c r="O132" s="45">
        <v>1.7818931321047504E-3</v>
      </c>
      <c r="P132" s="45">
        <v>2.3168192206235005E-2</v>
      </c>
      <c r="Q132" s="45">
        <v>0</v>
      </c>
      <c r="R132" s="45">
        <v>0</v>
      </c>
      <c r="S132" s="45">
        <v>0.28501576492681124</v>
      </c>
    </row>
    <row r="133" spans="1:19">
      <c r="A133" s="88" t="s">
        <v>286</v>
      </c>
      <c r="B133" s="69" t="s">
        <v>173</v>
      </c>
      <c r="C133" s="45">
        <v>0</v>
      </c>
      <c r="D133" s="45">
        <v>0</v>
      </c>
      <c r="E133" s="45">
        <v>0</v>
      </c>
      <c r="F133" s="45">
        <v>0</v>
      </c>
      <c r="G133" s="45">
        <v>0</v>
      </c>
      <c r="H133" s="45">
        <v>0</v>
      </c>
      <c r="I133" s="45">
        <v>0</v>
      </c>
      <c r="J133" s="45">
        <v>0</v>
      </c>
      <c r="K133" s="45">
        <v>0</v>
      </c>
      <c r="L133" s="45">
        <v>1.5708742184338575</v>
      </c>
      <c r="M133" s="45">
        <v>7.0720738350082968E-4</v>
      </c>
      <c r="N133" s="45">
        <v>0</v>
      </c>
      <c r="O133" s="45">
        <v>5.9506591712166212E-5</v>
      </c>
      <c r="P133" s="45">
        <v>8.9662127065032848E-2</v>
      </c>
      <c r="Q133" s="45">
        <v>1.2756947417385756E-2</v>
      </c>
      <c r="R133" s="45">
        <v>0</v>
      </c>
      <c r="S133" s="45">
        <v>1.6740600068914944</v>
      </c>
    </row>
    <row r="134" spans="1:19">
      <c r="A134" s="88" t="s">
        <v>286</v>
      </c>
      <c r="B134" s="69" t="s">
        <v>174</v>
      </c>
      <c r="C134" s="45">
        <v>0</v>
      </c>
      <c r="D134" s="45">
        <v>0</v>
      </c>
      <c r="E134" s="45">
        <v>0</v>
      </c>
      <c r="F134" s="45">
        <v>0</v>
      </c>
      <c r="G134" s="45">
        <v>0</v>
      </c>
      <c r="H134" s="45">
        <v>0</v>
      </c>
      <c r="I134" s="45">
        <v>0</v>
      </c>
      <c r="J134" s="45">
        <v>0</v>
      </c>
      <c r="K134" s="45">
        <v>0</v>
      </c>
      <c r="L134" s="45">
        <v>1.5708742184338575</v>
      </c>
      <c r="M134" s="45">
        <v>0</v>
      </c>
      <c r="N134" s="45">
        <v>8.299016921682778E-3</v>
      </c>
      <c r="O134" s="45">
        <v>5.0612902749904709E-3</v>
      </c>
      <c r="P134" s="45">
        <v>0</v>
      </c>
      <c r="Q134" s="45">
        <v>0</v>
      </c>
      <c r="R134" s="45">
        <v>0</v>
      </c>
      <c r="S134" s="45">
        <v>1.584234525630535</v>
      </c>
    </row>
    <row r="135" spans="1:19">
      <c r="A135" s="88" t="s">
        <v>286</v>
      </c>
      <c r="B135" s="69" t="s">
        <v>175</v>
      </c>
      <c r="C135" s="45">
        <v>0</v>
      </c>
      <c r="D135" s="45">
        <v>0</v>
      </c>
      <c r="E135" s="45">
        <v>0</v>
      </c>
      <c r="F135" s="45">
        <v>0</v>
      </c>
      <c r="G135" s="45">
        <v>0</v>
      </c>
      <c r="H135" s="45">
        <v>0</v>
      </c>
      <c r="I135" s="45">
        <v>9.4542032215275462E-2</v>
      </c>
      <c r="J135" s="45">
        <v>0</v>
      </c>
      <c r="K135" s="45">
        <v>0</v>
      </c>
      <c r="L135" s="45">
        <v>0</v>
      </c>
      <c r="M135" s="45">
        <v>2.9450840843452397E-3</v>
      </c>
      <c r="N135" s="45">
        <v>0</v>
      </c>
      <c r="O135" s="45">
        <v>0</v>
      </c>
      <c r="P135" s="45">
        <v>0.26344302422286958</v>
      </c>
      <c r="Q135" s="45">
        <v>0</v>
      </c>
      <c r="R135" s="45">
        <v>2.548345883020886E-3</v>
      </c>
      <c r="S135" s="45">
        <v>0.36347848640554048</v>
      </c>
    </row>
    <row r="136" spans="1:19">
      <c r="A136" s="88" t="s">
        <v>286</v>
      </c>
      <c r="B136" s="69" t="s">
        <v>176</v>
      </c>
      <c r="C136" s="45">
        <v>0</v>
      </c>
      <c r="D136" s="45">
        <v>0</v>
      </c>
      <c r="E136" s="45">
        <v>0</v>
      </c>
      <c r="F136" s="45">
        <v>0</v>
      </c>
      <c r="G136" s="45">
        <v>0</v>
      </c>
      <c r="H136" s="45">
        <v>0</v>
      </c>
      <c r="I136" s="45">
        <v>0</v>
      </c>
      <c r="J136" s="45">
        <v>0</v>
      </c>
      <c r="K136" s="45">
        <v>0</v>
      </c>
      <c r="L136" s="45">
        <v>0</v>
      </c>
      <c r="M136" s="45">
        <v>1.5387027056945612E-5</v>
      </c>
      <c r="N136" s="45">
        <v>1.1311557897080604E-2</v>
      </c>
      <c r="O136" s="45">
        <v>0</v>
      </c>
      <c r="P136" s="45">
        <v>6.0257081339187835E-4</v>
      </c>
      <c r="Q136" s="45">
        <v>0</v>
      </c>
      <c r="R136" s="45">
        <v>1.5988305666784441E-2</v>
      </c>
      <c r="S136" s="45">
        <v>2.7917821404315646E-2</v>
      </c>
    </row>
    <row r="137" spans="1:19">
      <c r="A137" s="88" t="s">
        <v>286</v>
      </c>
      <c r="B137" s="69" t="s">
        <v>177</v>
      </c>
      <c r="C137" s="45">
        <v>0</v>
      </c>
      <c r="D137" s="45">
        <v>0</v>
      </c>
      <c r="E137" s="45">
        <v>0</v>
      </c>
      <c r="F137" s="45">
        <v>0</v>
      </c>
      <c r="G137" s="45">
        <v>0</v>
      </c>
      <c r="H137" s="45">
        <v>0</v>
      </c>
      <c r="I137" s="45">
        <v>0</v>
      </c>
      <c r="J137" s="45">
        <v>0</v>
      </c>
      <c r="K137" s="45">
        <v>0</v>
      </c>
      <c r="L137" s="45">
        <v>2.2098615423464949</v>
      </c>
      <c r="M137" s="45">
        <v>5.5814902957251888E-6</v>
      </c>
      <c r="N137" s="45">
        <v>0</v>
      </c>
      <c r="O137" s="45">
        <v>0</v>
      </c>
      <c r="P137" s="45">
        <v>0</v>
      </c>
      <c r="Q137" s="45">
        <v>0</v>
      </c>
      <c r="R137" s="45">
        <v>3.5806788498391029E-2</v>
      </c>
      <c r="S137" s="45">
        <v>2.2456739123351781</v>
      </c>
    </row>
    <row r="138" spans="1:19">
      <c r="A138" s="88" t="s">
        <v>286</v>
      </c>
      <c r="B138" s="69" t="s">
        <v>178</v>
      </c>
      <c r="C138" s="45">
        <v>0</v>
      </c>
      <c r="D138" s="45">
        <v>0</v>
      </c>
      <c r="E138" s="45">
        <v>0</v>
      </c>
      <c r="F138" s="45">
        <v>0</v>
      </c>
      <c r="G138" s="45">
        <v>0</v>
      </c>
      <c r="H138" s="45">
        <v>0</v>
      </c>
      <c r="I138" s="45">
        <v>0</v>
      </c>
      <c r="J138" s="45">
        <v>0</v>
      </c>
      <c r="K138" s="45">
        <v>0</v>
      </c>
      <c r="L138" s="45">
        <v>2.3909146975084283</v>
      </c>
      <c r="M138" s="45">
        <v>1.0115968499668782E-4</v>
      </c>
      <c r="N138" s="45">
        <v>0</v>
      </c>
      <c r="O138" s="45">
        <v>0</v>
      </c>
      <c r="P138" s="45">
        <v>0</v>
      </c>
      <c r="Q138" s="45">
        <v>5.8808060394683892E-3</v>
      </c>
      <c r="R138" s="45">
        <v>0</v>
      </c>
      <c r="S138" s="45">
        <v>2.3968966632328943</v>
      </c>
    </row>
    <row r="139" spans="1:19">
      <c r="A139" s="88" t="s">
        <v>286</v>
      </c>
      <c r="B139" s="69" t="s">
        <v>179</v>
      </c>
      <c r="C139" s="45">
        <v>0</v>
      </c>
      <c r="D139" s="45">
        <v>0</v>
      </c>
      <c r="E139" s="45">
        <v>0</v>
      </c>
      <c r="F139" s="45">
        <v>0</v>
      </c>
      <c r="G139" s="45">
        <v>0</v>
      </c>
      <c r="H139" s="45">
        <v>0</v>
      </c>
      <c r="I139" s="45">
        <v>0</v>
      </c>
      <c r="J139" s="45">
        <v>0</v>
      </c>
      <c r="K139" s="45">
        <v>0</v>
      </c>
      <c r="L139" s="45">
        <v>0</v>
      </c>
      <c r="M139" s="45">
        <v>4.0968820296622965E-3</v>
      </c>
      <c r="N139" s="45">
        <v>1.6982061422595507E-2</v>
      </c>
      <c r="O139" s="45">
        <v>0</v>
      </c>
      <c r="P139" s="45">
        <v>7.4157677590321214E-2</v>
      </c>
      <c r="Q139" s="45">
        <v>0</v>
      </c>
      <c r="R139" s="45">
        <v>0.10019433618669993</v>
      </c>
      <c r="S139" s="45">
        <v>0.19543095722926296</v>
      </c>
    </row>
    <row r="140" spans="1:19">
      <c r="A140" s="88" t="s">
        <v>286</v>
      </c>
      <c r="B140" s="69" t="s">
        <v>180</v>
      </c>
      <c r="C140" s="45">
        <v>0</v>
      </c>
      <c r="D140" s="45">
        <v>0</v>
      </c>
      <c r="E140" s="45">
        <v>0</v>
      </c>
      <c r="F140" s="45">
        <v>0</v>
      </c>
      <c r="G140" s="45">
        <v>0</v>
      </c>
      <c r="H140" s="45">
        <v>1.3943064587733645E-2</v>
      </c>
      <c r="I140" s="45">
        <v>0</v>
      </c>
      <c r="J140" s="45">
        <v>0</v>
      </c>
      <c r="K140" s="45">
        <v>0</v>
      </c>
      <c r="L140" s="45">
        <v>0</v>
      </c>
      <c r="M140" s="45">
        <v>2.4945903933470959E-4</v>
      </c>
      <c r="N140" s="45">
        <v>1.8916423679954164E-2</v>
      </c>
      <c r="O140" s="45">
        <v>0</v>
      </c>
      <c r="P140" s="45">
        <v>0.51791225583870926</v>
      </c>
      <c r="Q140" s="45">
        <v>0</v>
      </c>
      <c r="R140" s="45">
        <v>0</v>
      </c>
      <c r="S140" s="45">
        <v>0.55102120314575131</v>
      </c>
    </row>
    <row r="141" spans="1:19">
      <c r="A141" s="88" t="s">
        <v>286</v>
      </c>
      <c r="B141" s="69" t="s">
        <v>181</v>
      </c>
      <c r="C141" s="45">
        <v>0</v>
      </c>
      <c r="D141" s="45">
        <v>0</v>
      </c>
      <c r="E141" s="45">
        <v>0</v>
      </c>
      <c r="F141" s="45">
        <v>0</v>
      </c>
      <c r="G141" s="45">
        <v>0</v>
      </c>
      <c r="H141" s="45">
        <v>1.3943064587733645E-2</v>
      </c>
      <c r="I141" s="45">
        <v>0</v>
      </c>
      <c r="J141" s="45">
        <v>0</v>
      </c>
      <c r="K141" s="45">
        <v>0</v>
      </c>
      <c r="L141" s="45">
        <v>0</v>
      </c>
      <c r="M141" s="45">
        <v>7.825774105185701E-6</v>
      </c>
      <c r="N141" s="45">
        <v>0</v>
      </c>
      <c r="O141" s="45">
        <v>0</v>
      </c>
      <c r="P141" s="45">
        <v>0.39379561622757109</v>
      </c>
      <c r="Q141" s="45">
        <v>5.19518216837489E-3</v>
      </c>
      <c r="R141" s="45">
        <v>0.10019433618669638</v>
      </c>
      <c r="S141" s="45">
        <v>0.51313602494448673</v>
      </c>
    </row>
    <row r="142" spans="1:19">
      <c r="A142" s="88" t="s">
        <v>286</v>
      </c>
      <c r="B142" s="69" t="s">
        <v>182</v>
      </c>
      <c r="C142" s="45">
        <v>0.11763474234470461</v>
      </c>
      <c r="D142" s="45">
        <v>0</v>
      </c>
      <c r="E142" s="45">
        <v>0.45845385634715452</v>
      </c>
      <c r="F142" s="45">
        <v>0</v>
      </c>
      <c r="G142" s="45">
        <v>0</v>
      </c>
      <c r="H142" s="45">
        <v>0</v>
      </c>
      <c r="I142" s="45">
        <v>0</v>
      </c>
      <c r="J142" s="45">
        <v>0</v>
      </c>
      <c r="K142" s="45">
        <v>0</v>
      </c>
      <c r="L142" s="45">
        <v>0</v>
      </c>
      <c r="M142" s="45">
        <v>7.4613823276337143E-5</v>
      </c>
      <c r="N142" s="45">
        <v>0</v>
      </c>
      <c r="O142" s="45">
        <v>0</v>
      </c>
      <c r="P142" s="45">
        <v>1.0608008050733488</v>
      </c>
      <c r="Q142" s="45">
        <v>0</v>
      </c>
      <c r="R142" s="45">
        <v>0</v>
      </c>
      <c r="S142" s="45">
        <v>1.6369640175884683</v>
      </c>
    </row>
    <row r="143" spans="1:19">
      <c r="A143" s="88" t="s">
        <v>286</v>
      </c>
      <c r="B143" s="69" t="s">
        <v>183</v>
      </c>
      <c r="C143" s="45">
        <v>0</v>
      </c>
      <c r="D143" s="45">
        <v>0</v>
      </c>
      <c r="E143" s="45">
        <v>0</v>
      </c>
      <c r="F143" s="45">
        <v>0</v>
      </c>
      <c r="G143" s="45">
        <v>0</v>
      </c>
      <c r="H143" s="45">
        <v>0</v>
      </c>
      <c r="I143" s="45">
        <v>0</v>
      </c>
      <c r="J143" s="45">
        <v>0</v>
      </c>
      <c r="K143" s="45">
        <v>0</v>
      </c>
      <c r="L143" s="45">
        <v>0</v>
      </c>
      <c r="M143" s="45">
        <v>0</v>
      </c>
      <c r="N143" s="45">
        <v>7.6979487340267383E-4</v>
      </c>
      <c r="O143" s="45">
        <v>8.5211502971649367E-4</v>
      </c>
      <c r="P143" s="45">
        <v>2.6016983842758634E-2</v>
      </c>
      <c r="Q143" s="45">
        <v>7.9263477816249317E-4</v>
      </c>
      <c r="R143" s="45">
        <v>6.7483484856829534E-3</v>
      </c>
      <c r="S143" s="45">
        <v>3.5179877009710481E-2</v>
      </c>
    </row>
    <row r="144" spans="1:19">
      <c r="A144" s="88" t="s">
        <v>286</v>
      </c>
      <c r="B144" s="69" t="s">
        <v>184</v>
      </c>
      <c r="C144" s="45">
        <v>0</v>
      </c>
      <c r="D144" s="45">
        <v>0</v>
      </c>
      <c r="E144" s="45">
        <v>0</v>
      </c>
      <c r="F144" s="45">
        <v>0</v>
      </c>
      <c r="G144" s="45">
        <v>0</v>
      </c>
      <c r="H144" s="45">
        <v>0</v>
      </c>
      <c r="I144" s="45">
        <v>0</v>
      </c>
      <c r="J144" s="45">
        <v>0</v>
      </c>
      <c r="K144" s="45">
        <v>0</v>
      </c>
      <c r="L144" s="45">
        <v>0</v>
      </c>
      <c r="M144" s="45">
        <v>1.0377283142197768E-3</v>
      </c>
      <c r="N144" s="45">
        <v>5.824305238277816E-5</v>
      </c>
      <c r="O144" s="45">
        <v>0</v>
      </c>
      <c r="P144" s="45">
        <v>0.30317781506283126</v>
      </c>
      <c r="Q144" s="45">
        <v>0</v>
      </c>
      <c r="R144" s="45">
        <v>0</v>
      </c>
      <c r="S144" s="45">
        <v>0.30427378642943381</v>
      </c>
    </row>
    <row r="145" spans="1:19">
      <c r="A145" s="88" t="s">
        <v>286</v>
      </c>
      <c r="B145" s="69" t="s">
        <v>185</v>
      </c>
      <c r="C145" s="45">
        <v>0</v>
      </c>
      <c r="D145" s="45">
        <v>0</v>
      </c>
      <c r="E145" s="45">
        <v>0</v>
      </c>
      <c r="F145" s="45">
        <v>0</v>
      </c>
      <c r="G145" s="45">
        <v>0</v>
      </c>
      <c r="H145" s="45">
        <v>0</v>
      </c>
      <c r="I145" s="45">
        <v>0</v>
      </c>
      <c r="J145" s="45">
        <v>0</v>
      </c>
      <c r="K145" s="45">
        <v>0</v>
      </c>
      <c r="L145" s="45">
        <v>0</v>
      </c>
      <c r="M145" s="45">
        <v>0</v>
      </c>
      <c r="N145" s="45">
        <v>0</v>
      </c>
      <c r="O145" s="45">
        <v>0</v>
      </c>
      <c r="P145" s="45">
        <v>0.28727676715185879</v>
      </c>
      <c r="Q145" s="45">
        <v>0</v>
      </c>
      <c r="R145" s="45">
        <v>0</v>
      </c>
      <c r="S145" s="45">
        <v>0.2872767671518659</v>
      </c>
    </row>
    <row r="146" spans="1:19">
      <c r="A146" s="88" t="s">
        <v>286</v>
      </c>
      <c r="B146" s="69" t="s">
        <v>186</v>
      </c>
      <c r="C146" s="45">
        <v>0</v>
      </c>
      <c r="D146" s="45">
        <v>0</v>
      </c>
      <c r="E146" s="45">
        <v>0</v>
      </c>
      <c r="F146" s="45">
        <v>2.1833861341516361</v>
      </c>
      <c r="G146" s="45">
        <v>0</v>
      </c>
      <c r="H146" s="45">
        <v>0</v>
      </c>
      <c r="I146" s="45">
        <v>0</v>
      </c>
      <c r="J146" s="45">
        <v>0</v>
      </c>
      <c r="K146" s="45">
        <v>0</v>
      </c>
      <c r="L146" s="45">
        <v>0</v>
      </c>
      <c r="M146" s="45">
        <v>2.2940151771617678E-3</v>
      </c>
      <c r="N146" s="45">
        <v>1.7953923750368972E-4</v>
      </c>
      <c r="O146" s="45">
        <v>9.962286054387981E-5</v>
      </c>
      <c r="P146" s="45">
        <v>0.22834414556967531</v>
      </c>
      <c r="Q146" s="45">
        <v>1.0122629827220564E-3</v>
      </c>
      <c r="R146" s="45">
        <v>0.12649645696272316</v>
      </c>
      <c r="S146" s="45">
        <v>2.5418121769419884</v>
      </c>
    </row>
    <row r="147" spans="1:19">
      <c r="A147" s="88" t="s">
        <v>286</v>
      </c>
      <c r="B147" s="69" t="s">
        <v>187</v>
      </c>
      <c r="C147" s="45">
        <v>0</v>
      </c>
      <c r="D147" s="45">
        <v>0</v>
      </c>
      <c r="E147" s="45">
        <v>0</v>
      </c>
      <c r="F147" s="45">
        <v>2.3332456233677661</v>
      </c>
      <c r="G147" s="45">
        <v>0</v>
      </c>
      <c r="H147" s="45">
        <v>0</v>
      </c>
      <c r="I147" s="45">
        <v>0</v>
      </c>
      <c r="J147" s="45">
        <v>0</v>
      </c>
      <c r="K147" s="45">
        <v>0</v>
      </c>
      <c r="L147" s="45">
        <v>0</v>
      </c>
      <c r="M147" s="45">
        <v>1.1533094568783042E-4</v>
      </c>
      <c r="N147" s="45">
        <v>1.1311557897084157E-2</v>
      </c>
      <c r="O147" s="45">
        <v>8.8679907086053333E-5</v>
      </c>
      <c r="P147" s="45">
        <v>7.9352675371850978E-2</v>
      </c>
      <c r="Q147" s="45">
        <v>1.4712597051321774E-3</v>
      </c>
      <c r="R147" s="45">
        <v>6.0304446556358471E-5</v>
      </c>
      <c r="S147" s="45">
        <v>2.4256454316411293</v>
      </c>
    </row>
    <row r="148" spans="1:19">
      <c r="A148" s="88" t="s">
        <v>286</v>
      </c>
      <c r="B148" s="69" t="s">
        <v>188</v>
      </c>
      <c r="C148" s="45">
        <v>0</v>
      </c>
      <c r="D148" s="45">
        <v>0</v>
      </c>
      <c r="E148" s="45">
        <v>0</v>
      </c>
      <c r="F148" s="45">
        <v>0</v>
      </c>
      <c r="G148" s="45">
        <v>0</v>
      </c>
      <c r="H148" s="45">
        <v>0</v>
      </c>
      <c r="I148" s="45">
        <v>0</v>
      </c>
      <c r="J148" s="45">
        <v>0</v>
      </c>
      <c r="K148" s="45">
        <v>0</v>
      </c>
      <c r="L148" s="45">
        <v>0</v>
      </c>
      <c r="M148" s="45">
        <v>1.7446005109231777E-3</v>
      </c>
      <c r="N148" s="45">
        <v>1.7755663438062896E-2</v>
      </c>
      <c r="O148" s="45">
        <v>0</v>
      </c>
      <c r="P148" s="45">
        <v>0.84935150297710393</v>
      </c>
      <c r="Q148" s="45">
        <v>0</v>
      </c>
      <c r="R148" s="45">
        <v>0.12150885940594947</v>
      </c>
      <c r="S148" s="45">
        <v>0.99036062633203414</v>
      </c>
    </row>
    <row r="149" spans="1:19">
      <c r="A149" s="88" t="s">
        <v>286</v>
      </c>
      <c r="B149" s="69" t="s">
        <v>189</v>
      </c>
      <c r="C149" s="45">
        <v>0</v>
      </c>
      <c r="D149" s="45">
        <v>0</v>
      </c>
      <c r="E149" s="45">
        <v>0</v>
      </c>
      <c r="F149" s="45">
        <v>0</v>
      </c>
      <c r="G149" s="45">
        <v>0</v>
      </c>
      <c r="H149" s="45">
        <v>0</v>
      </c>
      <c r="I149" s="45">
        <v>0</v>
      </c>
      <c r="J149" s="45">
        <v>7.6996302385636706E-2</v>
      </c>
      <c r="K149" s="45">
        <v>0</v>
      </c>
      <c r="L149" s="45">
        <v>0</v>
      </c>
      <c r="M149" s="45">
        <v>2.4525868439795317E-4</v>
      </c>
      <c r="N149" s="45">
        <v>0</v>
      </c>
      <c r="O149" s="45">
        <v>5.013042941755419E-3</v>
      </c>
      <c r="P149" s="45">
        <v>0.27197394706049849</v>
      </c>
      <c r="Q149" s="45">
        <v>5.1047375526246497E-2</v>
      </c>
      <c r="R149" s="45">
        <v>1.5414098487845251E-2</v>
      </c>
      <c r="S149" s="45">
        <v>0.42069002508640096</v>
      </c>
    </row>
    <row r="150" spans="1:19">
      <c r="A150" s="88" t="s">
        <v>286</v>
      </c>
      <c r="B150" s="69" t="s">
        <v>190</v>
      </c>
      <c r="C150" s="45">
        <v>0</v>
      </c>
      <c r="D150" s="45">
        <v>0</v>
      </c>
      <c r="E150" s="45">
        <v>0</v>
      </c>
      <c r="F150" s="45">
        <v>0</v>
      </c>
      <c r="G150" s="45">
        <v>0</v>
      </c>
      <c r="H150" s="45">
        <v>0</v>
      </c>
      <c r="I150" s="45">
        <v>0</v>
      </c>
      <c r="J150" s="45">
        <v>0</v>
      </c>
      <c r="K150" s="45">
        <v>0</v>
      </c>
      <c r="L150" s="45">
        <v>2.3909146975084283</v>
      </c>
      <c r="M150" s="45">
        <v>4.3651159255908567E-4</v>
      </c>
      <c r="N150" s="45">
        <v>1.8062804913824948E-2</v>
      </c>
      <c r="O150" s="45">
        <v>3.6509446040301707E-2</v>
      </c>
      <c r="P150" s="45">
        <v>7.8916047810093204E-2</v>
      </c>
      <c r="Q150" s="45">
        <v>0</v>
      </c>
      <c r="R150" s="45">
        <v>9.8001213918340824E-2</v>
      </c>
      <c r="S150" s="45">
        <v>2.6228407217835752</v>
      </c>
    </row>
    <row r="151" spans="1:19">
      <c r="A151" s="88" t="s">
        <v>286</v>
      </c>
      <c r="B151" s="69" t="s">
        <v>191</v>
      </c>
      <c r="C151" s="45">
        <v>0.14326872053673423</v>
      </c>
      <c r="D151" s="45">
        <v>0</v>
      </c>
      <c r="E151" s="45">
        <v>0</v>
      </c>
      <c r="F151" s="45">
        <v>0</v>
      </c>
      <c r="G151" s="45">
        <v>0</v>
      </c>
      <c r="H151" s="45">
        <v>0</v>
      </c>
      <c r="I151" s="45">
        <v>0</v>
      </c>
      <c r="J151" s="45">
        <v>0</v>
      </c>
      <c r="K151" s="45">
        <v>0</v>
      </c>
      <c r="L151" s="45">
        <v>0</v>
      </c>
      <c r="M151" s="45">
        <v>1.064739763358169E-2</v>
      </c>
      <c r="N151" s="45">
        <v>0</v>
      </c>
      <c r="O151" s="45">
        <v>0</v>
      </c>
      <c r="P151" s="45">
        <v>1.342518428447903E-3</v>
      </c>
      <c r="Q151" s="45">
        <v>0</v>
      </c>
      <c r="R151" s="45">
        <v>6.9373388699034422E-4</v>
      </c>
      <c r="S151" s="45">
        <v>0.15595237048569288</v>
      </c>
    </row>
    <row r="152" spans="1:19">
      <c r="A152" s="88" t="s">
        <v>286</v>
      </c>
      <c r="B152" s="69" t="s">
        <v>192</v>
      </c>
      <c r="C152" s="45">
        <v>0</v>
      </c>
      <c r="D152" s="45">
        <v>0</v>
      </c>
      <c r="E152" s="45">
        <v>0</v>
      </c>
      <c r="F152" s="45">
        <v>0</v>
      </c>
      <c r="G152" s="45">
        <v>0</v>
      </c>
      <c r="H152" s="45">
        <v>0</v>
      </c>
      <c r="I152" s="45">
        <v>0</v>
      </c>
      <c r="J152" s="45">
        <v>0</v>
      </c>
      <c r="K152" s="45">
        <v>0</v>
      </c>
      <c r="L152" s="45">
        <v>0</v>
      </c>
      <c r="M152" s="45">
        <v>3.2034725061791391E-4</v>
      </c>
      <c r="N152" s="45">
        <v>0</v>
      </c>
      <c r="O152" s="45">
        <v>9.0503797500751659E-7</v>
      </c>
      <c r="P152" s="45">
        <v>0.10603507051669325</v>
      </c>
      <c r="Q152" s="45">
        <v>0</v>
      </c>
      <c r="R152" s="45">
        <v>0</v>
      </c>
      <c r="S152" s="45">
        <v>0.10635632280531127</v>
      </c>
    </row>
    <row r="153" spans="1:19">
      <c r="A153" s="88" t="s">
        <v>286</v>
      </c>
      <c r="B153" s="69" t="s">
        <v>193</v>
      </c>
      <c r="C153" s="45">
        <v>0</v>
      </c>
      <c r="D153" s="45">
        <v>0</v>
      </c>
      <c r="E153" s="45">
        <v>0</v>
      </c>
      <c r="F153" s="45">
        <v>0</v>
      </c>
      <c r="G153" s="45">
        <v>0</v>
      </c>
      <c r="H153" s="45">
        <v>0</v>
      </c>
      <c r="I153" s="45">
        <v>0</v>
      </c>
      <c r="J153" s="45">
        <v>0</v>
      </c>
      <c r="K153" s="45">
        <v>0</v>
      </c>
      <c r="L153" s="45">
        <v>0</v>
      </c>
      <c r="M153" s="45">
        <v>9.3061416421491572E-3</v>
      </c>
      <c r="N153" s="45">
        <v>0</v>
      </c>
      <c r="O153" s="45">
        <v>0</v>
      </c>
      <c r="P153" s="45">
        <v>0.20903813260770576</v>
      </c>
      <c r="Q153" s="45">
        <v>0</v>
      </c>
      <c r="R153" s="45">
        <v>8.6470863679636523E-2</v>
      </c>
      <c r="S153" s="45">
        <v>0.30481513792946657</v>
      </c>
    </row>
    <row r="154" spans="1:19">
      <c r="A154" s="88" t="s">
        <v>286</v>
      </c>
      <c r="B154" s="69" t="s">
        <v>194</v>
      </c>
      <c r="C154" s="45">
        <v>0</v>
      </c>
      <c r="D154" s="45">
        <v>0</v>
      </c>
      <c r="E154" s="45">
        <v>0</v>
      </c>
      <c r="F154" s="45">
        <v>0</v>
      </c>
      <c r="G154" s="45">
        <v>0</v>
      </c>
      <c r="H154" s="45">
        <v>0</v>
      </c>
      <c r="I154" s="45">
        <v>0</v>
      </c>
      <c r="J154" s="45">
        <v>0</v>
      </c>
      <c r="K154" s="45">
        <v>0</v>
      </c>
      <c r="L154" s="45">
        <v>0</v>
      </c>
      <c r="M154" s="45">
        <v>0</v>
      </c>
      <c r="N154" s="45">
        <v>0</v>
      </c>
      <c r="O154" s="45">
        <v>0</v>
      </c>
      <c r="P154" s="45">
        <v>0.33891901757510468</v>
      </c>
      <c r="Q154" s="45">
        <v>0</v>
      </c>
      <c r="R154" s="45">
        <v>0.33475603119809705</v>
      </c>
      <c r="S154" s="45">
        <v>0.67367504877321949</v>
      </c>
    </row>
    <row r="155" spans="1:19">
      <c r="A155" s="88" t="s">
        <v>286</v>
      </c>
      <c r="B155" s="69" t="s">
        <v>195</v>
      </c>
      <c r="C155" s="45">
        <v>0</v>
      </c>
      <c r="D155" s="45">
        <v>0</v>
      </c>
      <c r="E155" s="45">
        <v>0.45845385634715452</v>
      </c>
      <c r="F155" s="45">
        <v>0</v>
      </c>
      <c r="G155" s="45">
        <v>0</v>
      </c>
      <c r="H155" s="45">
        <v>0</v>
      </c>
      <c r="I155" s="45">
        <v>0</v>
      </c>
      <c r="J155" s="45">
        <v>0</v>
      </c>
      <c r="K155" s="45">
        <v>0</v>
      </c>
      <c r="L155" s="45">
        <v>0</v>
      </c>
      <c r="M155" s="45">
        <v>0</v>
      </c>
      <c r="N155" s="45">
        <v>0</v>
      </c>
      <c r="O155" s="45">
        <v>0</v>
      </c>
      <c r="P155" s="45">
        <v>2.7632208065963226E-2</v>
      </c>
      <c r="Q155" s="45">
        <v>0</v>
      </c>
      <c r="R155" s="45">
        <v>0</v>
      </c>
      <c r="S155" s="45">
        <v>0.48608606441311508</v>
      </c>
    </row>
    <row r="156" spans="1:19">
      <c r="A156" s="88" t="s">
        <v>286</v>
      </c>
      <c r="B156" s="69" t="s">
        <v>196</v>
      </c>
      <c r="C156" s="45">
        <v>0</v>
      </c>
      <c r="D156" s="45">
        <v>0</v>
      </c>
      <c r="E156" s="45">
        <v>0</v>
      </c>
      <c r="F156" s="45">
        <v>0</v>
      </c>
      <c r="G156" s="45">
        <v>0</v>
      </c>
      <c r="H156" s="45">
        <v>0</v>
      </c>
      <c r="I156" s="45">
        <v>0</v>
      </c>
      <c r="J156" s="45">
        <v>0</v>
      </c>
      <c r="K156" s="45">
        <v>0</v>
      </c>
      <c r="L156" s="45">
        <v>0</v>
      </c>
      <c r="M156" s="45">
        <v>1.5387027056945612E-5</v>
      </c>
      <c r="N156" s="45">
        <v>6.7926660960466734E-3</v>
      </c>
      <c r="O156" s="45">
        <v>0</v>
      </c>
      <c r="P156" s="45">
        <v>0</v>
      </c>
      <c r="Q156" s="45">
        <v>0</v>
      </c>
      <c r="R156" s="45">
        <v>0</v>
      </c>
      <c r="S156" s="45">
        <v>6.8080531231089481E-3</v>
      </c>
    </row>
    <row r="157" spans="1:19">
      <c r="A157" s="88" t="s">
        <v>286</v>
      </c>
      <c r="B157" s="69" t="s">
        <v>197</v>
      </c>
      <c r="C157" s="45">
        <v>0</v>
      </c>
      <c r="D157" s="45">
        <v>0</v>
      </c>
      <c r="E157" s="45">
        <v>0</v>
      </c>
      <c r="F157" s="45">
        <v>0</v>
      </c>
      <c r="G157" s="45">
        <v>0</v>
      </c>
      <c r="H157" s="45">
        <v>0</v>
      </c>
      <c r="I157" s="45">
        <v>0</v>
      </c>
      <c r="J157" s="45">
        <v>0</v>
      </c>
      <c r="K157" s="45">
        <v>0</v>
      </c>
      <c r="L157" s="45">
        <v>0</v>
      </c>
      <c r="M157" s="45">
        <v>1.7012061529086964E-4</v>
      </c>
      <c r="N157" s="45">
        <v>0</v>
      </c>
      <c r="O157" s="45">
        <v>6.0415264175062156E-4</v>
      </c>
      <c r="P157" s="45">
        <v>7.1669633772955876E-2</v>
      </c>
      <c r="Q157" s="45">
        <v>3.5999273028286538E-4</v>
      </c>
      <c r="R157" s="45">
        <v>0</v>
      </c>
      <c r="S157" s="45">
        <v>7.2803899760288004E-2</v>
      </c>
    </row>
    <row r="158" spans="1:19">
      <c r="A158" s="88" t="s">
        <v>286</v>
      </c>
      <c r="B158" s="69" t="s">
        <v>198</v>
      </c>
      <c r="C158" s="45">
        <v>0</v>
      </c>
      <c r="D158" s="45">
        <v>0</v>
      </c>
      <c r="E158" s="45">
        <v>0</v>
      </c>
      <c r="F158" s="45">
        <v>0</v>
      </c>
      <c r="G158" s="45">
        <v>0</v>
      </c>
      <c r="H158" s="45">
        <v>0</v>
      </c>
      <c r="I158" s="45">
        <v>0</v>
      </c>
      <c r="J158" s="45">
        <v>0</v>
      </c>
      <c r="K158" s="45">
        <v>0</v>
      </c>
      <c r="L158" s="45">
        <v>0</v>
      </c>
      <c r="M158" s="45">
        <v>4.2408036686936157E-4</v>
      </c>
      <c r="N158" s="45">
        <v>1.4486402233924167E-2</v>
      </c>
      <c r="O158" s="45">
        <v>0</v>
      </c>
      <c r="P158" s="45">
        <v>0.63211716077792701</v>
      </c>
      <c r="Q158" s="45">
        <v>0</v>
      </c>
      <c r="R158" s="45">
        <v>2.0857154742515149E-4</v>
      </c>
      <c r="S158" s="45">
        <v>0.6472362149261528</v>
      </c>
    </row>
    <row r="159" spans="1:19">
      <c r="A159" s="88" t="s">
        <v>286</v>
      </c>
      <c r="B159" s="69" t="s">
        <v>199</v>
      </c>
      <c r="C159" s="45">
        <v>0</v>
      </c>
      <c r="D159" s="45">
        <v>0</v>
      </c>
      <c r="E159" s="45">
        <v>0</v>
      </c>
      <c r="F159" s="45">
        <v>0</v>
      </c>
      <c r="G159" s="45">
        <v>0</v>
      </c>
      <c r="H159" s="45">
        <v>0</v>
      </c>
      <c r="I159" s="45">
        <v>0</v>
      </c>
      <c r="J159" s="45">
        <v>0</v>
      </c>
      <c r="K159" s="45">
        <v>0</v>
      </c>
      <c r="L159" s="45">
        <v>0</v>
      </c>
      <c r="M159" s="45">
        <v>0</v>
      </c>
      <c r="N159" s="45">
        <v>0</v>
      </c>
      <c r="O159" s="45">
        <v>7.6753951605557091E-5</v>
      </c>
      <c r="P159" s="45">
        <v>2.0135103353851491E-2</v>
      </c>
      <c r="Q159" s="45">
        <v>1.0234233869482079E-2</v>
      </c>
      <c r="R159" s="45">
        <v>3.1678482983465983E-6</v>
      </c>
      <c r="S159" s="45">
        <v>3.0449259023271225E-2</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1.8150826209716087E-2</v>
      </c>
      <c r="O160" s="45">
        <v>0</v>
      </c>
      <c r="P160" s="45">
        <v>8.3042812489313889E-2</v>
      </c>
      <c r="Q160" s="45">
        <v>0</v>
      </c>
      <c r="R160" s="45">
        <v>0.66192585650022551</v>
      </c>
      <c r="S160" s="45">
        <v>0.76311949519921995</v>
      </c>
    </row>
    <row r="161" spans="1:19">
      <c r="A161" s="88" t="s">
        <v>286</v>
      </c>
      <c r="B161" s="69" t="s">
        <v>201</v>
      </c>
      <c r="C161" s="45">
        <v>0.40630412651063352</v>
      </c>
      <c r="D161" s="45">
        <v>0.1461676889707757</v>
      </c>
      <c r="E161" s="45">
        <v>0.46480063903316093</v>
      </c>
      <c r="F161" s="45">
        <v>0</v>
      </c>
      <c r="G161" s="45">
        <v>0</v>
      </c>
      <c r="H161" s="45">
        <v>2.7886129175467289E-2</v>
      </c>
      <c r="I161" s="45">
        <v>0</v>
      </c>
      <c r="J161" s="45">
        <v>0.15399260477127347</v>
      </c>
      <c r="K161" s="45">
        <v>2.3553052407976338E-5</v>
      </c>
      <c r="L161" s="45">
        <v>4.7126226553015798</v>
      </c>
      <c r="M161" s="45">
        <v>0.21375532021021293</v>
      </c>
      <c r="N161" s="45">
        <v>5.318264548172813E-2</v>
      </c>
      <c r="O161" s="45">
        <v>1.2885751085884412E-2</v>
      </c>
      <c r="P161" s="45">
        <v>6.7725522181769513</v>
      </c>
      <c r="Q161" s="45">
        <v>8.7638119356729494E-2</v>
      </c>
      <c r="R161" s="45">
        <v>1.3985967567716067</v>
      </c>
      <c r="S161" s="45">
        <v>14.45040820789842</v>
      </c>
    </row>
    <row r="162" spans="1:19">
      <c r="A162" s="88" t="s">
        <v>286</v>
      </c>
      <c r="B162" s="69" t="s">
        <v>202</v>
      </c>
      <c r="C162" s="45">
        <v>0</v>
      </c>
      <c r="D162" s="45">
        <v>0</v>
      </c>
      <c r="E162" s="45">
        <v>7.8336166614334957E-2</v>
      </c>
      <c r="F162" s="45">
        <v>9.4050454879791801E-2</v>
      </c>
      <c r="G162" s="45">
        <v>0</v>
      </c>
      <c r="H162" s="45">
        <v>2.2144867286399972E-2</v>
      </c>
      <c r="I162" s="45">
        <v>5.5612960126632416E-2</v>
      </c>
      <c r="J162" s="45">
        <v>7.6996302385636706E-2</v>
      </c>
      <c r="K162" s="45">
        <v>0.32517820119579777</v>
      </c>
      <c r="L162" s="45">
        <v>1.374537808026048</v>
      </c>
      <c r="M162" s="45">
        <v>9.6388287204741019E-2</v>
      </c>
      <c r="N162" s="45">
        <v>4.2205829602862011E-2</v>
      </c>
      <c r="O162" s="45">
        <v>3.9247674417266509E-3</v>
      </c>
      <c r="P162" s="45">
        <v>5.3342793953563898</v>
      </c>
      <c r="Q162" s="45">
        <v>4.0969022709267833E-2</v>
      </c>
      <c r="R162" s="45">
        <v>0.59471551159179015</v>
      </c>
      <c r="S162" s="45">
        <v>8.1393395744213706</v>
      </c>
    </row>
    <row r="163" spans="1:19">
      <c r="A163" s="88" t="s">
        <v>286</v>
      </c>
      <c r="B163" s="69" t="s">
        <v>203</v>
      </c>
      <c r="C163" s="45">
        <v>0.28653744107346846</v>
      </c>
      <c r="D163" s="45">
        <v>0</v>
      </c>
      <c r="E163" s="45">
        <v>0</v>
      </c>
      <c r="F163" s="45">
        <v>0.18810090975959071</v>
      </c>
      <c r="G163" s="45">
        <v>0.41237773373286757</v>
      </c>
      <c r="H163" s="45">
        <v>0</v>
      </c>
      <c r="I163" s="45">
        <v>0</v>
      </c>
      <c r="J163" s="45">
        <v>7.6996302385636706E-2</v>
      </c>
      <c r="K163" s="45">
        <v>0</v>
      </c>
      <c r="L163" s="45">
        <v>0</v>
      </c>
      <c r="M163" s="45">
        <v>2.9535203680145727E-2</v>
      </c>
      <c r="N163" s="45">
        <v>5.2495165726426762E-2</v>
      </c>
      <c r="O163" s="45">
        <v>2.6283369468127482E-4</v>
      </c>
      <c r="P163" s="45">
        <v>3.0487853680259889</v>
      </c>
      <c r="Q163" s="45">
        <v>6.3992873867112721E-2</v>
      </c>
      <c r="R163" s="45">
        <v>1.0651699799311203</v>
      </c>
      <c r="S163" s="45">
        <v>5.2242538118770199</v>
      </c>
    </row>
    <row r="164" spans="1:19">
      <c r="A164" s="88" t="s">
        <v>286</v>
      </c>
      <c r="B164" s="69" t="s">
        <v>204</v>
      </c>
      <c r="C164" s="45">
        <v>0.14326872053673423</v>
      </c>
      <c r="D164" s="45">
        <v>8.92858278515547E-2</v>
      </c>
      <c r="E164" s="45">
        <v>0</v>
      </c>
      <c r="F164" s="45">
        <v>5.5323796988119511E-2</v>
      </c>
      <c r="G164" s="45">
        <v>0</v>
      </c>
      <c r="H164" s="45">
        <v>0</v>
      </c>
      <c r="I164" s="45">
        <v>0</v>
      </c>
      <c r="J164" s="45">
        <v>0</v>
      </c>
      <c r="K164" s="45">
        <v>0</v>
      </c>
      <c r="L164" s="45">
        <v>0</v>
      </c>
      <c r="M164" s="45">
        <v>4.9347837318819643E-2</v>
      </c>
      <c r="N164" s="45">
        <v>6.6538575865173755E-3</v>
      </c>
      <c r="O164" s="45">
        <v>3.2406152320267889E-3</v>
      </c>
      <c r="P164" s="45">
        <v>3.0714350891335656</v>
      </c>
      <c r="Q164" s="45">
        <v>5.2518635231378674E-2</v>
      </c>
      <c r="R164" s="45">
        <v>0.43445667088514739</v>
      </c>
      <c r="S164" s="45">
        <v>3.9055310507638978</v>
      </c>
    </row>
    <row r="165" spans="1:19">
      <c r="A165" s="88" t="s">
        <v>286</v>
      </c>
      <c r="B165" s="69" t="s">
        <v>205</v>
      </c>
      <c r="C165" s="45">
        <v>0</v>
      </c>
      <c r="D165" s="45">
        <v>0</v>
      </c>
      <c r="E165" s="45">
        <v>0</v>
      </c>
      <c r="F165" s="45">
        <v>9.4050454879791801E-2</v>
      </c>
      <c r="G165" s="45">
        <v>0.69157582711750365</v>
      </c>
      <c r="H165" s="45">
        <v>0</v>
      </c>
      <c r="I165" s="45">
        <v>0</v>
      </c>
      <c r="J165" s="45">
        <v>4.5291942579786304E-2</v>
      </c>
      <c r="K165" s="45">
        <v>0</v>
      </c>
      <c r="L165" s="45">
        <v>0</v>
      </c>
      <c r="M165" s="45">
        <v>3.6738144832977326E-3</v>
      </c>
      <c r="N165" s="45">
        <v>2.6102825315071243E-2</v>
      </c>
      <c r="O165" s="45">
        <v>1.2686984624643571E-3</v>
      </c>
      <c r="P165" s="45">
        <v>1.1084558107600841</v>
      </c>
      <c r="Q165" s="45">
        <v>1.0122629827220564E-3</v>
      </c>
      <c r="R165" s="45">
        <v>0.28366265814221236</v>
      </c>
      <c r="S165" s="45">
        <v>2.2550942947229373</v>
      </c>
    </row>
    <row r="166" spans="1:19">
      <c r="A166" s="88" t="s">
        <v>286</v>
      </c>
      <c r="B166" s="69" t="s">
        <v>206</v>
      </c>
      <c r="C166" s="45">
        <v>6.8533806845681333E-2</v>
      </c>
      <c r="D166" s="45">
        <v>0.20713414268161756</v>
      </c>
      <c r="E166" s="45">
        <v>0</v>
      </c>
      <c r="F166" s="45">
        <v>9.4050454879798906E-2</v>
      </c>
      <c r="G166" s="45">
        <v>0</v>
      </c>
      <c r="H166" s="45">
        <v>0</v>
      </c>
      <c r="I166" s="45">
        <v>0</v>
      </c>
      <c r="J166" s="45">
        <v>0</v>
      </c>
      <c r="K166" s="45">
        <v>0</v>
      </c>
      <c r="L166" s="45">
        <v>0</v>
      </c>
      <c r="M166" s="45">
        <v>3.672801662792935E-3</v>
      </c>
      <c r="N166" s="45">
        <v>4.6892214244406816E-2</v>
      </c>
      <c r="O166" s="45">
        <v>2.2964620488004073E-3</v>
      </c>
      <c r="P166" s="45">
        <v>0.30180815757559998</v>
      </c>
      <c r="Q166" s="45">
        <v>1.0122629827220564E-3</v>
      </c>
      <c r="R166" s="45">
        <v>9.8962318485362744E-3</v>
      </c>
      <c r="S166" s="45">
        <v>0.73529653476992962</v>
      </c>
    </row>
    <row r="167" spans="1:19">
      <c r="A167" s="88" t="s">
        <v>286</v>
      </c>
      <c r="B167" s="69" t="s">
        <v>207</v>
      </c>
      <c r="C167" s="45">
        <v>0</v>
      </c>
      <c r="D167" s="45">
        <v>0</v>
      </c>
      <c r="E167" s="45">
        <v>0</v>
      </c>
      <c r="F167" s="45">
        <v>9.4050454879791801E-2</v>
      </c>
      <c r="G167" s="45">
        <v>0</v>
      </c>
      <c r="H167" s="45">
        <v>0</v>
      </c>
      <c r="I167" s="45">
        <v>0</v>
      </c>
      <c r="J167" s="45">
        <v>0</v>
      </c>
      <c r="K167" s="45">
        <v>0</v>
      </c>
      <c r="L167" s="45">
        <v>0</v>
      </c>
      <c r="M167" s="45">
        <v>3.5344519672442232E-4</v>
      </c>
      <c r="N167" s="45">
        <v>2.3803838553291712E-2</v>
      </c>
      <c r="O167" s="45">
        <v>1.3427304789794814E-3</v>
      </c>
      <c r="P167" s="45">
        <v>0.21944278481039703</v>
      </c>
      <c r="Q167" s="45">
        <v>1.0122629827220564E-3</v>
      </c>
      <c r="R167" s="45">
        <v>0.10259539058428047</v>
      </c>
      <c r="S167" s="45">
        <v>0.44260090748619518</v>
      </c>
    </row>
    <row r="168" spans="1:19">
      <c r="A168" s="88" t="s">
        <v>286</v>
      </c>
      <c r="B168" s="69" t="s">
        <v>208</v>
      </c>
      <c r="C168" s="45">
        <v>0</v>
      </c>
      <c r="D168" s="45">
        <v>0</v>
      </c>
      <c r="E168" s="45">
        <v>5.9977656982116656E-2</v>
      </c>
      <c r="F168" s="45">
        <v>0</v>
      </c>
      <c r="G168" s="45">
        <v>0</v>
      </c>
      <c r="H168" s="45">
        <v>0</v>
      </c>
      <c r="I168" s="45">
        <v>0</v>
      </c>
      <c r="J168" s="45">
        <v>0</v>
      </c>
      <c r="K168" s="45">
        <v>0</v>
      </c>
      <c r="L168" s="45">
        <v>0</v>
      </c>
      <c r="M168" s="45">
        <v>6.0934294252668053E-3</v>
      </c>
      <c r="N168" s="45">
        <v>0</v>
      </c>
      <c r="O168" s="45">
        <v>3.3528063491150562E-4</v>
      </c>
      <c r="P168" s="45">
        <v>1.1010739515394121</v>
      </c>
      <c r="Q168" s="45">
        <v>0</v>
      </c>
      <c r="R168" s="45">
        <v>0.11139245526394248</v>
      </c>
      <c r="S168" s="45">
        <v>1.2788727738457055</v>
      </c>
    </row>
    <row r="169" spans="1:19">
      <c r="A169" s="88" t="s">
        <v>286</v>
      </c>
      <c r="B169" s="69" t="s">
        <v>209</v>
      </c>
      <c r="C169" s="45">
        <v>0</v>
      </c>
      <c r="D169" s="45">
        <v>0</v>
      </c>
      <c r="E169" s="45">
        <v>0</v>
      </c>
      <c r="F169" s="45">
        <v>0</v>
      </c>
      <c r="G169" s="45">
        <v>0.34578791355875182</v>
      </c>
      <c r="H169" s="45">
        <v>0</v>
      </c>
      <c r="I169" s="45">
        <v>0</v>
      </c>
      <c r="J169" s="45">
        <v>0</v>
      </c>
      <c r="K169" s="45">
        <v>0</v>
      </c>
      <c r="L169" s="45">
        <v>0</v>
      </c>
      <c r="M169" s="45">
        <v>4.9273717520392779E-5</v>
      </c>
      <c r="N169" s="45">
        <v>0</v>
      </c>
      <c r="O169" s="45">
        <v>1.8627617828226306E-4</v>
      </c>
      <c r="P169" s="45">
        <v>0.36264440044495672</v>
      </c>
      <c r="Q169" s="45">
        <v>1.991000112007324E-2</v>
      </c>
      <c r="R169" s="45">
        <v>0.13332332571718908</v>
      </c>
      <c r="S169" s="45">
        <v>0.86190119073674509</v>
      </c>
    </row>
    <row r="170" spans="1:19">
      <c r="A170" s="88" t="s">
        <v>286</v>
      </c>
      <c r="B170" s="69" t="s">
        <v>210</v>
      </c>
      <c r="C170" s="45">
        <v>0</v>
      </c>
      <c r="D170" s="45">
        <v>0</v>
      </c>
      <c r="E170" s="45">
        <v>0</v>
      </c>
      <c r="F170" s="45">
        <v>0</v>
      </c>
      <c r="G170" s="45">
        <v>0</v>
      </c>
      <c r="H170" s="45">
        <v>0</v>
      </c>
      <c r="I170" s="45">
        <v>0</v>
      </c>
      <c r="J170" s="45">
        <v>0</v>
      </c>
      <c r="K170" s="45">
        <v>0</v>
      </c>
      <c r="L170" s="45">
        <v>0</v>
      </c>
      <c r="M170" s="45">
        <v>4.6700935506294172E-5</v>
      </c>
      <c r="N170" s="45">
        <v>0</v>
      </c>
      <c r="O170" s="45">
        <v>2.2021944521892767E-3</v>
      </c>
      <c r="P170" s="45">
        <v>5.410421754853445E-2</v>
      </c>
      <c r="Q170" s="45">
        <v>0</v>
      </c>
      <c r="R170" s="45">
        <v>0.13332332571719263</v>
      </c>
      <c r="S170" s="45">
        <v>0.18967643865343575</v>
      </c>
    </row>
    <row r="171" spans="1:19">
      <c r="A171" s="88" t="s">
        <v>286</v>
      </c>
      <c r="B171" s="69" t="s">
        <v>211</v>
      </c>
      <c r="C171" s="45">
        <v>0</v>
      </c>
      <c r="D171" s="45">
        <v>0</v>
      </c>
      <c r="E171" s="45">
        <v>0</v>
      </c>
      <c r="F171" s="45">
        <v>0</v>
      </c>
      <c r="G171" s="45">
        <v>0.34578791355875182</v>
      </c>
      <c r="H171" s="45">
        <v>0</v>
      </c>
      <c r="I171" s="45">
        <v>0</v>
      </c>
      <c r="J171" s="45">
        <v>0</v>
      </c>
      <c r="K171" s="45">
        <v>0</v>
      </c>
      <c r="L171" s="45">
        <v>0</v>
      </c>
      <c r="M171" s="45">
        <v>7.742955354217429E-5</v>
      </c>
      <c r="N171" s="45">
        <v>0</v>
      </c>
      <c r="O171" s="45">
        <v>7.4916975225709503E-3</v>
      </c>
      <c r="P171" s="45">
        <v>4.0262340528101959E-2</v>
      </c>
      <c r="Q171" s="45">
        <v>1.6835047711438733E-6</v>
      </c>
      <c r="R171" s="45">
        <v>0.12514327861795138</v>
      </c>
      <c r="S171" s="45">
        <v>0.51876434328568166</v>
      </c>
    </row>
    <row r="172" spans="1:19">
      <c r="A172" s="88" t="s">
        <v>286</v>
      </c>
      <c r="B172" s="69" t="s">
        <v>212</v>
      </c>
      <c r="C172" s="45">
        <v>0</v>
      </c>
      <c r="D172" s="45">
        <v>0</v>
      </c>
      <c r="E172" s="45">
        <v>0</v>
      </c>
      <c r="F172" s="45">
        <v>0</v>
      </c>
      <c r="G172" s="45">
        <v>0.34578791355875182</v>
      </c>
      <c r="H172" s="45">
        <v>0</v>
      </c>
      <c r="I172" s="45">
        <v>0</v>
      </c>
      <c r="J172" s="45">
        <v>0</v>
      </c>
      <c r="K172" s="45">
        <v>0</v>
      </c>
      <c r="L172" s="45">
        <v>0</v>
      </c>
      <c r="M172" s="45">
        <v>6.1711950490206391E-5</v>
      </c>
      <c r="N172" s="45">
        <v>0</v>
      </c>
      <c r="O172" s="45">
        <v>0</v>
      </c>
      <c r="P172" s="45">
        <v>4.2540596720073154E-3</v>
      </c>
      <c r="Q172" s="45">
        <v>1.0117866836542699E-2</v>
      </c>
      <c r="R172" s="45">
        <v>1.3929920012067498E-2</v>
      </c>
      <c r="S172" s="45">
        <v>0.37415147202986532</v>
      </c>
    </row>
    <row r="173" spans="1:19">
      <c r="A173" s="88" t="s">
        <v>286</v>
      </c>
      <c r="B173" s="69" t="s">
        <v>213</v>
      </c>
      <c r="C173" s="45">
        <v>0</v>
      </c>
      <c r="D173" s="45">
        <v>0</v>
      </c>
      <c r="E173" s="45">
        <v>0</v>
      </c>
      <c r="F173" s="45">
        <v>0</v>
      </c>
      <c r="G173" s="45">
        <v>0</v>
      </c>
      <c r="H173" s="45">
        <v>0</v>
      </c>
      <c r="I173" s="45">
        <v>0</v>
      </c>
      <c r="J173" s="45">
        <v>0</v>
      </c>
      <c r="K173" s="45">
        <v>0</v>
      </c>
      <c r="L173" s="45">
        <v>0</v>
      </c>
      <c r="M173" s="45">
        <v>0</v>
      </c>
      <c r="N173" s="45">
        <v>0</v>
      </c>
      <c r="O173" s="45">
        <v>0</v>
      </c>
      <c r="P173" s="45">
        <v>3.5461129216969312E-2</v>
      </c>
      <c r="Q173" s="45">
        <v>1.3585096275861019E-3</v>
      </c>
      <c r="R173" s="45">
        <v>9.3931041686150962E-2</v>
      </c>
      <c r="S173" s="45">
        <v>0.13075068053072414</v>
      </c>
    </row>
    <row r="174" spans="1:19">
      <c r="A174" s="88" t="s">
        <v>286</v>
      </c>
      <c r="B174" s="69" t="s">
        <v>214</v>
      </c>
      <c r="C174" s="45">
        <v>0</v>
      </c>
      <c r="D174" s="45">
        <v>0</v>
      </c>
      <c r="E174" s="45">
        <v>0</v>
      </c>
      <c r="F174" s="45">
        <v>0</v>
      </c>
      <c r="G174" s="45">
        <v>0</v>
      </c>
      <c r="H174" s="45">
        <v>0</v>
      </c>
      <c r="I174" s="45">
        <v>0</v>
      </c>
      <c r="J174" s="45">
        <v>0</v>
      </c>
      <c r="K174" s="45">
        <v>6.3760431607019719E-2</v>
      </c>
      <c r="L174" s="45">
        <v>0</v>
      </c>
      <c r="M174" s="45">
        <v>1.4770709855493891E-3</v>
      </c>
      <c r="N174" s="45">
        <v>8.2349946727759971E-3</v>
      </c>
      <c r="O174" s="45">
        <v>0</v>
      </c>
      <c r="P174" s="45">
        <v>3.5830258010150828E-2</v>
      </c>
      <c r="Q174" s="45">
        <v>8.6544688537193437E-4</v>
      </c>
      <c r="R174" s="45">
        <v>0</v>
      </c>
      <c r="S174" s="45">
        <v>0.11016820216084966</v>
      </c>
    </row>
    <row r="175" spans="1:19">
      <c r="A175" s="88" t="s">
        <v>286</v>
      </c>
      <c r="B175" s="69" t="s">
        <v>215</v>
      </c>
      <c r="C175" s="45">
        <v>0</v>
      </c>
      <c r="D175" s="45">
        <v>0</v>
      </c>
      <c r="E175" s="45">
        <v>0</v>
      </c>
      <c r="F175" s="45">
        <v>0</v>
      </c>
      <c r="G175" s="45">
        <v>0</v>
      </c>
      <c r="H175" s="45">
        <v>0</v>
      </c>
      <c r="I175" s="45">
        <v>0</v>
      </c>
      <c r="J175" s="45">
        <v>0</v>
      </c>
      <c r="K175" s="45">
        <v>0</v>
      </c>
      <c r="L175" s="45">
        <v>0</v>
      </c>
      <c r="M175" s="45">
        <v>0</v>
      </c>
      <c r="N175" s="45">
        <v>9.1565119797500927E-3</v>
      </c>
      <c r="O175" s="45">
        <v>1.4774281545166579E-2</v>
      </c>
      <c r="P175" s="45">
        <v>1.6962279331252716E-2</v>
      </c>
      <c r="Q175" s="45">
        <v>0</v>
      </c>
      <c r="R175" s="45">
        <v>3.0172144082278862E-3</v>
      </c>
      <c r="S175" s="45">
        <v>4.391028726439572E-2</v>
      </c>
    </row>
    <row r="176" spans="1:19">
      <c r="A176" s="88" t="s">
        <v>286</v>
      </c>
      <c r="B176" s="69" t="s">
        <v>216</v>
      </c>
      <c r="C176" s="45">
        <v>0</v>
      </c>
      <c r="D176" s="45">
        <v>0</v>
      </c>
      <c r="E176" s="45">
        <v>0</v>
      </c>
      <c r="F176" s="45">
        <v>0</v>
      </c>
      <c r="G176" s="45">
        <v>0</v>
      </c>
      <c r="H176" s="45">
        <v>0</v>
      </c>
      <c r="I176" s="45">
        <v>0</v>
      </c>
      <c r="J176" s="45">
        <v>0</v>
      </c>
      <c r="K176" s="45">
        <v>0</v>
      </c>
      <c r="L176" s="45">
        <v>0</v>
      </c>
      <c r="M176" s="45">
        <v>4.0077078830869084E-4</v>
      </c>
      <c r="N176" s="45">
        <v>0</v>
      </c>
      <c r="O176" s="45">
        <v>0</v>
      </c>
      <c r="P176" s="45">
        <v>3.9198329657708086E-3</v>
      </c>
      <c r="Q176" s="45">
        <v>0</v>
      </c>
      <c r="R176" s="45">
        <v>1.5429335091070584E-3</v>
      </c>
      <c r="S176" s="45">
        <v>5.863537263167018E-3</v>
      </c>
    </row>
    <row r="177" spans="1:19">
      <c r="A177" s="88" t="s">
        <v>286</v>
      </c>
      <c r="B177" s="69" t="s">
        <v>217</v>
      </c>
      <c r="C177" s="45">
        <v>0</v>
      </c>
      <c r="D177" s="45">
        <v>0</v>
      </c>
      <c r="E177" s="45">
        <v>0</v>
      </c>
      <c r="F177" s="45">
        <v>0</v>
      </c>
      <c r="G177" s="45">
        <v>0</v>
      </c>
      <c r="H177" s="45">
        <v>0</v>
      </c>
      <c r="I177" s="45">
        <v>1.9444772573749436E-2</v>
      </c>
      <c r="J177" s="45">
        <v>0</v>
      </c>
      <c r="K177" s="45">
        <v>0</v>
      </c>
      <c r="L177" s="45">
        <v>0</v>
      </c>
      <c r="M177" s="45">
        <v>1.3343124430420517E-4</v>
      </c>
      <c r="N177" s="45">
        <v>0</v>
      </c>
      <c r="O177" s="45">
        <v>1.1010972260945273E-3</v>
      </c>
      <c r="P177" s="45">
        <v>2.1458675750736234E-3</v>
      </c>
      <c r="Q177" s="45">
        <v>0</v>
      </c>
      <c r="R177" s="45">
        <v>7.6059656102245299E-6</v>
      </c>
      <c r="S177" s="45">
        <v>2.2832774584855997E-2</v>
      </c>
    </row>
    <row r="178" spans="1:19">
      <c r="A178" s="88" t="s">
        <v>286</v>
      </c>
      <c r="B178" s="69" t="s">
        <v>218</v>
      </c>
      <c r="C178" s="45">
        <v>0</v>
      </c>
      <c r="D178" s="45">
        <v>0</v>
      </c>
      <c r="E178" s="45">
        <v>0</v>
      </c>
      <c r="F178" s="45">
        <v>0</v>
      </c>
      <c r="G178" s="45">
        <v>0</v>
      </c>
      <c r="H178" s="45">
        <v>0</v>
      </c>
      <c r="I178" s="45">
        <v>0</v>
      </c>
      <c r="J178" s="45">
        <v>2.4173895161640591E-2</v>
      </c>
      <c r="K178" s="45">
        <v>0</v>
      </c>
      <c r="L178" s="45">
        <v>0</v>
      </c>
      <c r="M178" s="45">
        <v>0</v>
      </c>
      <c r="N178" s="45">
        <v>0</v>
      </c>
      <c r="O178" s="45">
        <v>0</v>
      </c>
      <c r="P178" s="45">
        <v>3.6943876029837952E-3</v>
      </c>
      <c r="Q178" s="45">
        <v>0</v>
      </c>
      <c r="R178" s="45">
        <v>0</v>
      </c>
      <c r="S178" s="45">
        <v>2.786828276461506E-2</v>
      </c>
    </row>
    <row r="179" spans="1:19">
      <c r="A179" s="88" t="s">
        <v>286</v>
      </c>
      <c r="B179" s="69" t="s">
        <v>219</v>
      </c>
      <c r="C179" s="45">
        <v>0</v>
      </c>
      <c r="D179" s="45">
        <v>0</v>
      </c>
      <c r="E179" s="45">
        <v>0</v>
      </c>
      <c r="F179" s="45">
        <v>0</v>
      </c>
      <c r="G179" s="45">
        <v>0.20340465503456073</v>
      </c>
      <c r="H179" s="45">
        <v>0</v>
      </c>
      <c r="I179" s="45">
        <v>0</v>
      </c>
      <c r="J179" s="45">
        <v>0</v>
      </c>
      <c r="K179" s="45">
        <v>0</v>
      </c>
      <c r="L179" s="45">
        <v>0</v>
      </c>
      <c r="M179" s="45">
        <v>2.2212725713874448E-2</v>
      </c>
      <c r="N179" s="45">
        <v>1.3833202739247596E-2</v>
      </c>
      <c r="O179" s="45">
        <v>2.9141463783417532E-3</v>
      </c>
      <c r="P179" s="45">
        <v>6.571240439641457E-2</v>
      </c>
      <c r="Q179" s="45">
        <v>8.0011525838372677E-3</v>
      </c>
      <c r="R179" s="45">
        <v>3.2058996948542529E-2</v>
      </c>
      <c r="S179" s="45">
        <v>0.3481372837948129</v>
      </c>
    </row>
    <row r="180" spans="1:19">
      <c r="A180" s="88" t="s">
        <v>286</v>
      </c>
      <c r="B180" s="69" t="s">
        <v>220</v>
      </c>
      <c r="C180" s="45">
        <v>1.3833549184560923E-3</v>
      </c>
      <c r="D180" s="45">
        <v>2.6396839593010313E-2</v>
      </c>
      <c r="E180" s="45">
        <v>0</v>
      </c>
      <c r="F180" s="45">
        <v>0</v>
      </c>
      <c r="G180" s="45">
        <v>0</v>
      </c>
      <c r="H180" s="45">
        <v>0</v>
      </c>
      <c r="I180" s="45">
        <v>2.7373591327841673E-3</v>
      </c>
      <c r="J180" s="45">
        <v>0</v>
      </c>
      <c r="K180" s="45">
        <v>0</v>
      </c>
      <c r="L180" s="45">
        <v>0</v>
      </c>
      <c r="M180" s="45">
        <v>3.7218250519938323E-2</v>
      </c>
      <c r="N180" s="45">
        <v>1.8542885217140537E-2</v>
      </c>
      <c r="O180" s="45">
        <v>7.8046347481826039E-3</v>
      </c>
      <c r="P180" s="45">
        <v>4.6695483519698655E-4</v>
      </c>
      <c r="Q180" s="45">
        <v>1.7495669711449224E-3</v>
      </c>
      <c r="R180" s="45">
        <v>1.1706714356915171E-2</v>
      </c>
      <c r="S180" s="45">
        <v>0.10800656029277889</v>
      </c>
    </row>
    <row r="181" spans="1:19">
      <c r="A181" s="88" t="s">
        <v>286</v>
      </c>
      <c r="B181" s="69" t="s">
        <v>221</v>
      </c>
      <c r="C181" s="45">
        <v>0</v>
      </c>
      <c r="D181" s="45">
        <v>5.2793679186020626E-2</v>
      </c>
      <c r="E181" s="45">
        <v>0</v>
      </c>
      <c r="F181" s="45">
        <v>0</v>
      </c>
      <c r="G181" s="45">
        <v>0</v>
      </c>
      <c r="H181" s="45">
        <v>0</v>
      </c>
      <c r="I181" s="45">
        <v>5.4747182655683346E-3</v>
      </c>
      <c r="J181" s="45">
        <v>0</v>
      </c>
      <c r="K181" s="45">
        <v>0</v>
      </c>
      <c r="L181" s="45">
        <v>2.3009066818133306E-2</v>
      </c>
      <c r="M181" s="45">
        <v>2.4237257277489377E-2</v>
      </c>
      <c r="N181" s="45">
        <v>4.5656748346356579E-2</v>
      </c>
      <c r="O181" s="45">
        <v>1.588031133807366E-2</v>
      </c>
      <c r="P181" s="45">
        <v>1.8918070160786726E-2</v>
      </c>
      <c r="Q181" s="45">
        <v>0</v>
      </c>
      <c r="R181" s="45">
        <v>0</v>
      </c>
      <c r="S181" s="45">
        <v>0.18596985139240019</v>
      </c>
    </row>
    <row r="182" spans="1:19">
      <c r="A182" s="88" t="s">
        <v>286</v>
      </c>
      <c r="B182" s="69" t="s">
        <v>222</v>
      </c>
      <c r="C182" s="45">
        <v>0</v>
      </c>
      <c r="D182" s="45">
        <v>2.6396839593010313E-2</v>
      </c>
      <c r="E182" s="45">
        <v>0</v>
      </c>
      <c r="F182" s="45">
        <v>0</v>
      </c>
      <c r="G182" s="45">
        <v>0</v>
      </c>
      <c r="H182" s="45">
        <v>0</v>
      </c>
      <c r="I182" s="45">
        <v>8.2120773983525019E-3</v>
      </c>
      <c r="J182" s="45">
        <v>0</v>
      </c>
      <c r="K182" s="45">
        <v>0</v>
      </c>
      <c r="L182" s="45">
        <v>0</v>
      </c>
      <c r="M182" s="45">
        <v>3.483993153977849E-2</v>
      </c>
      <c r="N182" s="45">
        <v>3.3575139592519676E-2</v>
      </c>
      <c r="O182" s="45">
        <v>9.8506749875570954E-4</v>
      </c>
      <c r="P182" s="45">
        <v>3.2544333078391219E-2</v>
      </c>
      <c r="Q182" s="45">
        <v>0</v>
      </c>
      <c r="R182" s="45">
        <v>4.7627441859532382E-4</v>
      </c>
      <c r="S182" s="45">
        <v>0.13702966311942077</v>
      </c>
    </row>
    <row r="183" spans="1:19">
      <c r="A183" s="88" t="s">
        <v>286</v>
      </c>
      <c r="B183" s="69" t="s">
        <v>223</v>
      </c>
      <c r="C183" s="45">
        <v>0</v>
      </c>
      <c r="D183" s="45">
        <v>5.2793679186020626E-2</v>
      </c>
      <c r="E183" s="45">
        <v>2.8449647879025264E-4</v>
      </c>
      <c r="F183" s="45">
        <v>0</v>
      </c>
      <c r="G183" s="45">
        <v>0</v>
      </c>
      <c r="H183" s="45">
        <v>0</v>
      </c>
      <c r="I183" s="45">
        <v>1.6102112545786085E-3</v>
      </c>
      <c r="J183" s="45">
        <v>0</v>
      </c>
      <c r="K183" s="45">
        <v>0</v>
      </c>
      <c r="L183" s="45">
        <v>0</v>
      </c>
      <c r="M183" s="45">
        <v>9.2219487222955365E-4</v>
      </c>
      <c r="N183" s="45">
        <v>3.3833817325488624E-2</v>
      </c>
      <c r="O183" s="45">
        <v>4.1346581041592501E-3</v>
      </c>
      <c r="P183" s="45">
        <v>7.6902025128333662E-5</v>
      </c>
      <c r="Q183" s="45">
        <v>0</v>
      </c>
      <c r="R183" s="45">
        <v>0</v>
      </c>
      <c r="S183" s="45">
        <v>9.3655959246405018E-2</v>
      </c>
    </row>
    <row r="184" spans="1:19">
      <c r="A184" s="88" t="s">
        <v>286</v>
      </c>
      <c r="B184" s="69" t="s">
        <v>224</v>
      </c>
      <c r="C184" s="45">
        <v>0</v>
      </c>
      <c r="D184" s="45">
        <v>1.5527552701767533E-2</v>
      </c>
      <c r="E184" s="45">
        <v>0</v>
      </c>
      <c r="F184" s="45">
        <v>0</v>
      </c>
      <c r="G184" s="45">
        <v>0</v>
      </c>
      <c r="H184" s="45">
        <v>0</v>
      </c>
      <c r="I184" s="45">
        <v>0</v>
      </c>
      <c r="J184" s="45">
        <v>0</v>
      </c>
      <c r="K184" s="45">
        <v>0</v>
      </c>
      <c r="L184" s="45">
        <v>0</v>
      </c>
      <c r="M184" s="45">
        <v>0</v>
      </c>
      <c r="N184" s="45">
        <v>6.5822454529680385E-3</v>
      </c>
      <c r="O184" s="45">
        <v>0</v>
      </c>
      <c r="P184" s="45">
        <v>0</v>
      </c>
      <c r="Q184" s="45">
        <v>0</v>
      </c>
      <c r="R184" s="45">
        <v>0</v>
      </c>
      <c r="S184" s="45">
        <v>2.2109798154758664E-2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0.1987746539699384</v>
      </c>
      <c r="D10" s="45">
        <v>1.7420108345391891</v>
      </c>
      <c r="E10" s="45">
        <v>3.8931768413008536E-2</v>
      </c>
      <c r="F10" s="45">
        <v>2.7531537925872827</v>
      </c>
      <c r="G10" s="45">
        <v>4.5514732320342279</v>
      </c>
      <c r="H10" s="45">
        <v>0.62740220399042645</v>
      </c>
      <c r="I10" s="45">
        <v>0.30229404685307271</v>
      </c>
      <c r="J10" s="45">
        <v>0.29689683045672427</v>
      </c>
      <c r="K10" s="45">
        <v>0.65979012133981152</v>
      </c>
      <c r="L10" s="45">
        <v>0.16733061020336676</v>
      </c>
      <c r="M10" s="45">
        <v>5.0072819147326655</v>
      </c>
      <c r="N10" s="45">
        <v>1.8080128655286465</v>
      </c>
      <c r="O10" s="45">
        <v>1.1472103623648211</v>
      </c>
      <c r="P10" s="45">
        <v>2.9909260813278911</v>
      </c>
      <c r="Q10" s="45">
        <v>0.65345349973530809</v>
      </c>
      <c r="R10" s="45">
        <v>3.8032215396933466</v>
      </c>
      <c r="S10" s="45">
        <v>26.748164357769724</v>
      </c>
    </row>
    <row r="11" spans="1:20">
      <c r="A11" s="88" t="s">
        <v>286</v>
      </c>
      <c r="B11" s="89" t="s">
        <v>50</v>
      </c>
      <c r="C11" s="45">
        <v>0</v>
      </c>
      <c r="D11" s="45">
        <v>0</v>
      </c>
      <c r="E11" s="45">
        <v>0</v>
      </c>
      <c r="F11" s="45">
        <v>1.8167066725799326</v>
      </c>
      <c r="G11" s="45">
        <v>0</v>
      </c>
      <c r="H11" s="45">
        <v>0</v>
      </c>
      <c r="I11" s="45">
        <v>0</v>
      </c>
      <c r="J11" s="45">
        <v>0</v>
      </c>
      <c r="K11" s="45">
        <v>0</v>
      </c>
      <c r="L11" s="45">
        <v>0</v>
      </c>
      <c r="M11" s="45">
        <v>4.6326775000133935E-3</v>
      </c>
      <c r="N11" s="45">
        <v>0</v>
      </c>
      <c r="O11" s="45">
        <v>7.16237663241448E-3</v>
      </c>
      <c r="P11" s="45">
        <v>0</v>
      </c>
      <c r="Q11" s="45">
        <v>0</v>
      </c>
      <c r="R11" s="45">
        <v>0</v>
      </c>
      <c r="S11" s="45">
        <v>1.8285017267123607</v>
      </c>
    </row>
    <row r="12" spans="1:20">
      <c r="A12" s="88" t="s">
        <v>286</v>
      </c>
      <c r="B12" s="89" t="s">
        <v>51</v>
      </c>
      <c r="C12" s="45">
        <v>0</v>
      </c>
      <c r="D12" s="45">
        <v>0</v>
      </c>
      <c r="E12" s="45">
        <v>0</v>
      </c>
      <c r="F12" s="45">
        <v>0</v>
      </c>
      <c r="G12" s="45">
        <v>0</v>
      </c>
      <c r="H12" s="45">
        <v>0</v>
      </c>
      <c r="I12" s="45">
        <v>0</v>
      </c>
      <c r="J12" s="45">
        <v>0</v>
      </c>
      <c r="K12" s="45">
        <v>0</v>
      </c>
      <c r="L12" s="45">
        <v>0</v>
      </c>
      <c r="M12" s="45">
        <v>6.912291125380321E-2</v>
      </c>
      <c r="N12" s="45">
        <v>0.19967865001235174</v>
      </c>
      <c r="O12" s="45">
        <v>7.2662389152939877E-3</v>
      </c>
      <c r="P12" s="45">
        <v>0</v>
      </c>
      <c r="Q12" s="45">
        <v>0</v>
      </c>
      <c r="R12" s="45">
        <v>0</v>
      </c>
      <c r="S12" s="45">
        <v>0.27606780018145116</v>
      </c>
    </row>
    <row r="13" spans="1:20">
      <c r="A13" s="88" t="s">
        <v>286</v>
      </c>
      <c r="B13" s="89" t="s">
        <v>52</v>
      </c>
      <c r="C13" s="45">
        <v>0</v>
      </c>
      <c r="D13" s="45">
        <v>0</v>
      </c>
      <c r="E13" s="45">
        <v>0</v>
      </c>
      <c r="F13" s="45">
        <v>0</v>
      </c>
      <c r="G13" s="45">
        <v>0</v>
      </c>
      <c r="H13" s="45">
        <v>0</v>
      </c>
      <c r="I13" s="45">
        <v>0</v>
      </c>
      <c r="J13" s="45">
        <v>0</v>
      </c>
      <c r="K13" s="45">
        <v>0</v>
      </c>
      <c r="L13" s="45">
        <v>0</v>
      </c>
      <c r="M13" s="45">
        <v>1.5810998434715451E-2</v>
      </c>
      <c r="N13" s="45">
        <v>0</v>
      </c>
      <c r="O13" s="45">
        <v>0</v>
      </c>
      <c r="P13" s="45">
        <v>1.1389334577269761E-2</v>
      </c>
      <c r="Q13" s="45">
        <v>0</v>
      </c>
      <c r="R13" s="45">
        <v>0</v>
      </c>
      <c r="S13" s="45">
        <v>2.7200333011990097E-2</v>
      </c>
    </row>
    <row r="14" spans="1:20">
      <c r="A14" s="88" t="s">
        <v>286</v>
      </c>
      <c r="B14" s="89" t="s">
        <v>53</v>
      </c>
      <c r="C14" s="45">
        <v>0</v>
      </c>
      <c r="D14" s="45">
        <v>0</v>
      </c>
      <c r="E14" s="45">
        <v>0</v>
      </c>
      <c r="F14" s="45">
        <v>0</v>
      </c>
      <c r="G14" s="45">
        <v>0</v>
      </c>
      <c r="H14" s="45">
        <v>0</v>
      </c>
      <c r="I14" s="45">
        <v>0</v>
      </c>
      <c r="J14" s="45">
        <v>0</v>
      </c>
      <c r="K14" s="45">
        <v>0</v>
      </c>
      <c r="L14" s="45">
        <v>0</v>
      </c>
      <c r="M14" s="45">
        <v>7.0032492335369234E-2</v>
      </c>
      <c r="N14" s="45">
        <v>0</v>
      </c>
      <c r="O14" s="45">
        <v>3.1396362490387908E-3</v>
      </c>
      <c r="P14" s="45">
        <v>0</v>
      </c>
      <c r="Q14" s="45">
        <v>0</v>
      </c>
      <c r="R14" s="45">
        <v>0</v>
      </c>
      <c r="S14" s="45">
        <v>7.317212858440314E-2</v>
      </c>
    </row>
    <row r="15" spans="1:20">
      <c r="A15" s="88" t="s">
        <v>286</v>
      </c>
      <c r="B15" s="89" t="s">
        <v>54</v>
      </c>
      <c r="C15" s="45">
        <v>0</v>
      </c>
      <c r="D15" s="45">
        <v>0</v>
      </c>
      <c r="E15" s="45">
        <v>0</v>
      </c>
      <c r="F15" s="45">
        <v>0</v>
      </c>
      <c r="G15" s="45">
        <v>0</v>
      </c>
      <c r="H15" s="45">
        <v>0</v>
      </c>
      <c r="I15" s="45">
        <v>0</v>
      </c>
      <c r="J15" s="45">
        <v>0</v>
      </c>
      <c r="K15" s="45">
        <v>0</v>
      </c>
      <c r="L15" s="45">
        <v>0</v>
      </c>
      <c r="M15" s="45">
        <v>3.6330275720073857E-2</v>
      </c>
      <c r="N15" s="45">
        <v>0</v>
      </c>
      <c r="O15" s="45">
        <v>1.8986350915752848E-3</v>
      </c>
      <c r="P15" s="45">
        <v>3.1885881276512151E-3</v>
      </c>
      <c r="Q15" s="45">
        <v>0</v>
      </c>
      <c r="R15" s="45">
        <v>4.7024854301103147E-3</v>
      </c>
      <c r="S15" s="45">
        <v>4.6119984369411782E-2</v>
      </c>
    </row>
    <row r="16" spans="1:20">
      <c r="A16" s="88" t="s">
        <v>286</v>
      </c>
      <c r="B16" s="89" t="s">
        <v>55</v>
      </c>
      <c r="C16" s="45">
        <v>0</v>
      </c>
      <c r="D16" s="45">
        <v>0</v>
      </c>
      <c r="E16" s="45">
        <v>0</v>
      </c>
      <c r="F16" s="45">
        <v>0</v>
      </c>
      <c r="G16" s="45">
        <v>0</v>
      </c>
      <c r="H16" s="45">
        <v>0</v>
      </c>
      <c r="I16" s="45">
        <v>0</v>
      </c>
      <c r="J16" s="45">
        <v>0</v>
      </c>
      <c r="K16" s="45">
        <v>0</v>
      </c>
      <c r="L16" s="45">
        <v>0</v>
      </c>
      <c r="M16" s="45">
        <v>0.1184858478779125</v>
      </c>
      <c r="N16" s="45">
        <v>0</v>
      </c>
      <c r="O16" s="45">
        <v>4.4796197380672087E-3</v>
      </c>
      <c r="P16" s="45">
        <v>4.2740983396049259E-2</v>
      </c>
      <c r="Q16" s="45">
        <v>5.2387938752831209E-2</v>
      </c>
      <c r="R16" s="45">
        <v>8.5171742499736247E-2</v>
      </c>
      <c r="S16" s="45">
        <v>0.30326613226459642</v>
      </c>
    </row>
    <row r="17" spans="1:19">
      <c r="A17" s="88" t="s">
        <v>286</v>
      </c>
      <c r="B17" s="89" t="s">
        <v>56</v>
      </c>
      <c r="C17" s="45">
        <v>0</v>
      </c>
      <c r="D17" s="45">
        <v>0</v>
      </c>
      <c r="E17" s="45">
        <v>0</v>
      </c>
      <c r="F17" s="45">
        <v>0</v>
      </c>
      <c r="G17" s="45">
        <v>0</v>
      </c>
      <c r="H17" s="45">
        <v>0</v>
      </c>
      <c r="I17" s="45">
        <v>0</v>
      </c>
      <c r="J17" s="45">
        <v>0</v>
      </c>
      <c r="K17" s="45">
        <v>0</v>
      </c>
      <c r="L17" s="45">
        <v>0</v>
      </c>
      <c r="M17" s="45">
        <v>1.1967479070568388E-2</v>
      </c>
      <c r="N17" s="45">
        <v>3.5608520433344726E-2</v>
      </c>
      <c r="O17" s="45">
        <v>0</v>
      </c>
      <c r="P17" s="45">
        <v>9.6844184487032692E-3</v>
      </c>
      <c r="Q17" s="45">
        <v>0</v>
      </c>
      <c r="R17" s="45">
        <v>4.871093554381023E-2</v>
      </c>
      <c r="S17" s="45">
        <v>0.10597135349642883</v>
      </c>
    </row>
    <row r="18" spans="1:19">
      <c r="A18" s="88" t="s">
        <v>286</v>
      </c>
      <c r="B18" s="89" t="s">
        <v>57</v>
      </c>
      <c r="C18" s="45">
        <v>0</v>
      </c>
      <c r="D18" s="45">
        <v>0</v>
      </c>
      <c r="E18" s="45">
        <v>0</v>
      </c>
      <c r="F18" s="45">
        <v>0</v>
      </c>
      <c r="G18" s="45">
        <v>0</v>
      </c>
      <c r="H18" s="45">
        <v>0</v>
      </c>
      <c r="I18" s="45">
        <v>0</v>
      </c>
      <c r="J18" s="45">
        <v>0</v>
      </c>
      <c r="K18" s="45">
        <v>0</v>
      </c>
      <c r="L18" s="45">
        <v>0</v>
      </c>
      <c r="M18" s="45">
        <v>4.435158292717567E-3</v>
      </c>
      <c r="N18" s="45">
        <v>0</v>
      </c>
      <c r="O18" s="45">
        <v>9.8134383323964514E-3</v>
      </c>
      <c r="P18" s="45">
        <v>0</v>
      </c>
      <c r="Q18" s="45">
        <v>0</v>
      </c>
      <c r="R18" s="45">
        <v>0</v>
      </c>
      <c r="S18" s="45">
        <v>1.4248596625115795E-2</v>
      </c>
    </row>
    <row r="19" spans="1:19">
      <c r="A19" s="88" t="s">
        <v>286</v>
      </c>
      <c r="B19" s="89" t="s">
        <v>58</v>
      </c>
      <c r="C19" s="45">
        <v>0</v>
      </c>
      <c r="D19" s="45">
        <v>0</v>
      </c>
      <c r="E19" s="45">
        <v>0</v>
      </c>
      <c r="F19" s="45">
        <v>0</v>
      </c>
      <c r="G19" s="45">
        <v>0</v>
      </c>
      <c r="H19" s="45">
        <v>0</v>
      </c>
      <c r="I19" s="45">
        <v>0</v>
      </c>
      <c r="J19" s="45">
        <v>0</v>
      </c>
      <c r="K19" s="45">
        <v>0</v>
      </c>
      <c r="L19" s="45">
        <v>0</v>
      </c>
      <c r="M19" s="45">
        <v>2.2545244245609553E-2</v>
      </c>
      <c r="N19" s="45">
        <v>0</v>
      </c>
      <c r="O19" s="45">
        <v>4.0456312503289737E-4</v>
      </c>
      <c r="P19" s="45">
        <v>0</v>
      </c>
      <c r="Q19" s="45">
        <v>0</v>
      </c>
      <c r="R19" s="45">
        <v>7.3105359827962957E-6</v>
      </c>
      <c r="S19" s="45">
        <v>2.2957117906621249E-2</v>
      </c>
    </row>
    <row r="20" spans="1:19">
      <c r="A20" s="88" t="s">
        <v>286</v>
      </c>
      <c r="B20" s="89" t="s">
        <v>59</v>
      </c>
      <c r="C20" s="45">
        <v>0</v>
      </c>
      <c r="D20" s="45">
        <v>0</v>
      </c>
      <c r="E20" s="45">
        <v>0</v>
      </c>
      <c r="F20" s="45">
        <v>0</v>
      </c>
      <c r="G20" s="45">
        <v>0</v>
      </c>
      <c r="H20" s="45">
        <v>0</v>
      </c>
      <c r="I20" s="45">
        <v>0</v>
      </c>
      <c r="J20" s="45">
        <v>0</v>
      </c>
      <c r="K20" s="45">
        <v>0</v>
      </c>
      <c r="L20" s="45">
        <v>0</v>
      </c>
      <c r="M20" s="45">
        <v>0.14462733617534962</v>
      </c>
      <c r="N20" s="45">
        <v>0</v>
      </c>
      <c r="O20" s="45">
        <v>1.5871873368037859E-2</v>
      </c>
      <c r="P20" s="45">
        <v>5.9717236916658756E-3</v>
      </c>
      <c r="Q20" s="45">
        <v>0</v>
      </c>
      <c r="R20" s="45">
        <v>0.41842876310332944</v>
      </c>
      <c r="S20" s="45">
        <v>0.58489969633838257</v>
      </c>
    </row>
    <row r="21" spans="1:19">
      <c r="A21" s="88" t="s">
        <v>286</v>
      </c>
      <c r="B21" s="89" t="s">
        <v>60</v>
      </c>
      <c r="C21" s="45">
        <v>0</v>
      </c>
      <c r="D21" s="45">
        <v>0</v>
      </c>
      <c r="E21" s="45">
        <v>0</v>
      </c>
      <c r="F21" s="45">
        <v>0</v>
      </c>
      <c r="G21" s="45">
        <v>0</v>
      </c>
      <c r="H21" s="45">
        <v>0</v>
      </c>
      <c r="I21" s="45">
        <v>0</v>
      </c>
      <c r="J21" s="45">
        <v>0</v>
      </c>
      <c r="K21" s="45">
        <v>0</v>
      </c>
      <c r="L21" s="45">
        <v>0</v>
      </c>
      <c r="M21" s="45">
        <v>7.6969648511404642E-3</v>
      </c>
      <c r="N21" s="45">
        <v>0</v>
      </c>
      <c r="O21" s="45">
        <v>0</v>
      </c>
      <c r="P21" s="45">
        <v>7.0777490295919065E-3</v>
      </c>
      <c r="Q21" s="45">
        <v>9.2859507118392415E-3</v>
      </c>
      <c r="R21" s="45">
        <v>0</v>
      </c>
      <c r="S21" s="45">
        <v>2.4060664592571612E-2</v>
      </c>
    </row>
    <row r="22" spans="1:19">
      <c r="A22" s="88" t="s">
        <v>286</v>
      </c>
      <c r="B22" s="89" t="s">
        <v>61</v>
      </c>
      <c r="C22" s="45">
        <v>0</v>
      </c>
      <c r="D22" s="45">
        <v>0</v>
      </c>
      <c r="E22" s="45">
        <v>0</v>
      </c>
      <c r="F22" s="45">
        <v>0</v>
      </c>
      <c r="G22" s="45">
        <v>0</v>
      </c>
      <c r="H22" s="45">
        <v>0</v>
      </c>
      <c r="I22" s="45">
        <v>0</v>
      </c>
      <c r="J22" s="45">
        <v>0</v>
      </c>
      <c r="K22" s="45">
        <v>0</v>
      </c>
      <c r="L22" s="45">
        <v>0</v>
      </c>
      <c r="M22" s="45">
        <v>1.3752326582937791E-2</v>
      </c>
      <c r="N22" s="45">
        <v>0</v>
      </c>
      <c r="O22" s="45">
        <v>1.1536744886475603E-4</v>
      </c>
      <c r="P22" s="45">
        <v>0</v>
      </c>
      <c r="Q22" s="45">
        <v>0</v>
      </c>
      <c r="R22" s="45">
        <v>3.4009671978750156E-2</v>
      </c>
      <c r="S22" s="45">
        <v>4.7877366010556699E-2</v>
      </c>
    </row>
    <row r="23" spans="1:19">
      <c r="A23" s="88" t="s">
        <v>286</v>
      </c>
      <c r="B23" s="89" t="s">
        <v>62</v>
      </c>
      <c r="C23" s="45">
        <v>0</v>
      </c>
      <c r="D23" s="45">
        <v>0</v>
      </c>
      <c r="E23" s="45">
        <v>0</v>
      </c>
      <c r="F23" s="45">
        <v>0</v>
      </c>
      <c r="G23" s="45">
        <v>0</v>
      </c>
      <c r="H23" s="45">
        <v>0</v>
      </c>
      <c r="I23" s="45">
        <v>0</v>
      </c>
      <c r="J23" s="45">
        <v>0</v>
      </c>
      <c r="K23" s="45">
        <v>0</v>
      </c>
      <c r="L23" s="45">
        <v>0</v>
      </c>
      <c r="M23" s="45">
        <v>4.4592967928132943E-2</v>
      </c>
      <c r="N23" s="45">
        <v>0</v>
      </c>
      <c r="O23" s="45">
        <v>7.841430342159228E-6</v>
      </c>
      <c r="P23" s="45">
        <v>2.4550719740933147E-2</v>
      </c>
      <c r="Q23" s="45">
        <v>0</v>
      </c>
      <c r="R23" s="45">
        <v>0</v>
      </c>
      <c r="S23" s="45">
        <v>6.9151529099400477E-2</v>
      </c>
    </row>
    <row r="24" spans="1:19">
      <c r="A24" s="88" t="s">
        <v>286</v>
      </c>
      <c r="B24" s="89" t="s">
        <v>63</v>
      </c>
      <c r="C24" s="45">
        <v>1.2673702263903486</v>
      </c>
      <c r="D24" s="45">
        <v>0</v>
      </c>
      <c r="E24" s="45">
        <v>0</v>
      </c>
      <c r="F24" s="45">
        <v>0</v>
      </c>
      <c r="G24" s="45">
        <v>0</v>
      </c>
      <c r="H24" s="45">
        <v>0</v>
      </c>
      <c r="I24" s="45">
        <v>0</v>
      </c>
      <c r="J24" s="45">
        <v>0</v>
      </c>
      <c r="K24" s="45">
        <v>0</v>
      </c>
      <c r="L24" s="45">
        <v>0</v>
      </c>
      <c r="M24" s="45">
        <v>5.8654502588056268E-2</v>
      </c>
      <c r="N24" s="45">
        <v>0</v>
      </c>
      <c r="O24" s="45">
        <v>1.6838084893329164E-3</v>
      </c>
      <c r="P24" s="45">
        <v>3.7159452977916452E-2</v>
      </c>
      <c r="Q24" s="45">
        <v>0</v>
      </c>
      <c r="R24" s="45">
        <v>0.33025285065384313</v>
      </c>
      <c r="S24" s="45">
        <v>1.6951208410995022</v>
      </c>
    </row>
    <row r="25" spans="1:19">
      <c r="A25" s="88" t="s">
        <v>286</v>
      </c>
      <c r="B25" s="89" t="s">
        <v>64</v>
      </c>
      <c r="C25" s="45">
        <v>0</v>
      </c>
      <c r="D25" s="45">
        <v>0</v>
      </c>
      <c r="E25" s="45">
        <v>0</v>
      </c>
      <c r="F25" s="45">
        <v>0</v>
      </c>
      <c r="G25" s="45">
        <v>0</v>
      </c>
      <c r="H25" s="45">
        <v>0</v>
      </c>
      <c r="I25" s="45">
        <v>0</v>
      </c>
      <c r="J25" s="45">
        <v>0</v>
      </c>
      <c r="K25" s="45">
        <v>0</v>
      </c>
      <c r="L25" s="45">
        <v>0</v>
      </c>
      <c r="M25" s="45">
        <v>3.4285676640645413E-2</v>
      </c>
      <c r="N25" s="45">
        <v>0</v>
      </c>
      <c r="O25" s="45">
        <v>0</v>
      </c>
      <c r="P25" s="45">
        <v>1.2939678826198175E-3</v>
      </c>
      <c r="Q25" s="45">
        <v>0</v>
      </c>
      <c r="R25" s="45">
        <v>1.3114390600936332E-2</v>
      </c>
      <c r="S25" s="45">
        <v>4.8694035124203339E-2</v>
      </c>
    </row>
    <row r="26" spans="1:19">
      <c r="A26" s="88" t="s">
        <v>286</v>
      </c>
      <c r="B26" s="89" t="s">
        <v>65</v>
      </c>
      <c r="C26" s="45">
        <v>0</v>
      </c>
      <c r="D26" s="45">
        <v>0</v>
      </c>
      <c r="E26" s="45">
        <v>0</v>
      </c>
      <c r="F26" s="45">
        <v>0</v>
      </c>
      <c r="G26" s="45">
        <v>0</v>
      </c>
      <c r="H26" s="45">
        <v>0</v>
      </c>
      <c r="I26" s="45">
        <v>0</v>
      </c>
      <c r="J26" s="45">
        <v>0</v>
      </c>
      <c r="K26" s="45">
        <v>0</v>
      </c>
      <c r="L26" s="45">
        <v>0.10070537840671506</v>
      </c>
      <c r="M26" s="45">
        <v>1.7092636250562343E-2</v>
      </c>
      <c r="N26" s="45">
        <v>6.2038229779341592E-2</v>
      </c>
      <c r="O26" s="45">
        <v>0</v>
      </c>
      <c r="P26" s="45">
        <v>0.89293017764383809</v>
      </c>
      <c r="Q26" s="45">
        <v>0</v>
      </c>
      <c r="R26" s="45">
        <v>3.0218406332329195E-2</v>
      </c>
      <c r="S26" s="45">
        <v>1.102984828412783</v>
      </c>
    </row>
    <row r="27" spans="1:19">
      <c r="A27" s="88" t="s">
        <v>286</v>
      </c>
      <c r="B27" s="89" t="s">
        <v>66</v>
      </c>
      <c r="C27" s="45">
        <v>0</v>
      </c>
      <c r="D27" s="45">
        <v>0</v>
      </c>
      <c r="E27" s="45">
        <v>0</v>
      </c>
      <c r="F27" s="45">
        <v>0</v>
      </c>
      <c r="G27" s="45">
        <v>0</v>
      </c>
      <c r="H27" s="45">
        <v>0</v>
      </c>
      <c r="I27" s="45">
        <v>0</v>
      </c>
      <c r="J27" s="45">
        <v>0</v>
      </c>
      <c r="K27" s="45">
        <v>0</v>
      </c>
      <c r="L27" s="45">
        <v>0</v>
      </c>
      <c r="M27" s="45">
        <v>6.9512795591570864E-3</v>
      </c>
      <c r="N27" s="45">
        <v>0</v>
      </c>
      <c r="O27" s="45">
        <v>4.1956231748097039E-4</v>
      </c>
      <c r="P27" s="45">
        <v>0</v>
      </c>
      <c r="Q27" s="45">
        <v>6.4010359954711493E-3</v>
      </c>
      <c r="R27" s="45">
        <v>0.21668764263022222</v>
      </c>
      <c r="S27" s="45">
        <v>0.23045952050233609</v>
      </c>
    </row>
    <row r="28" spans="1:19">
      <c r="A28" s="88" t="s">
        <v>286</v>
      </c>
      <c r="B28" s="89" t="s">
        <v>67</v>
      </c>
      <c r="C28" s="45">
        <v>0</v>
      </c>
      <c r="D28" s="45">
        <v>0</v>
      </c>
      <c r="E28" s="45">
        <v>0</v>
      </c>
      <c r="F28" s="45">
        <v>0</v>
      </c>
      <c r="G28" s="45">
        <v>0</v>
      </c>
      <c r="H28" s="45">
        <v>0</v>
      </c>
      <c r="I28" s="45">
        <v>0</v>
      </c>
      <c r="J28" s="45">
        <v>0</v>
      </c>
      <c r="K28" s="45">
        <v>0</v>
      </c>
      <c r="L28" s="45">
        <v>0</v>
      </c>
      <c r="M28" s="45">
        <v>0.65376856479007461</v>
      </c>
      <c r="N28" s="45">
        <v>0</v>
      </c>
      <c r="O28" s="45">
        <v>1.4075671716573313E-2</v>
      </c>
      <c r="P28" s="45">
        <v>0</v>
      </c>
      <c r="Q28" s="45">
        <v>4.1166841952879896E-3</v>
      </c>
      <c r="R28" s="45">
        <v>0.25515887234898038</v>
      </c>
      <c r="S28" s="45">
        <v>0.92711979305091319</v>
      </c>
    </row>
    <row r="29" spans="1:19">
      <c r="A29" s="88" t="s">
        <v>286</v>
      </c>
      <c r="B29" s="89" t="s">
        <v>68</v>
      </c>
      <c r="C29" s="45">
        <v>0</v>
      </c>
      <c r="D29" s="45">
        <v>0</v>
      </c>
      <c r="E29" s="45">
        <v>0</v>
      </c>
      <c r="F29" s="45">
        <v>0</v>
      </c>
      <c r="G29" s="45">
        <v>0</v>
      </c>
      <c r="H29" s="45">
        <v>2.4679218025345007E-2</v>
      </c>
      <c r="I29" s="45">
        <v>0</v>
      </c>
      <c r="J29" s="45">
        <v>0</v>
      </c>
      <c r="K29" s="45">
        <v>0</v>
      </c>
      <c r="L29" s="45">
        <v>0</v>
      </c>
      <c r="M29" s="45">
        <v>2.2112583274045861E-2</v>
      </c>
      <c r="N29" s="45">
        <v>0</v>
      </c>
      <c r="O29" s="45">
        <v>8.2112483879956955E-3</v>
      </c>
      <c r="P29" s="45">
        <v>0</v>
      </c>
      <c r="Q29" s="45">
        <v>0</v>
      </c>
      <c r="R29" s="45">
        <v>0</v>
      </c>
      <c r="S29" s="45">
        <v>5.5003049687385897E-2</v>
      </c>
    </row>
    <row r="30" spans="1:19">
      <c r="A30" s="88" t="s">
        <v>286</v>
      </c>
      <c r="B30" s="89" t="s">
        <v>69</v>
      </c>
      <c r="C30" s="45">
        <v>0</v>
      </c>
      <c r="D30" s="45">
        <v>0</v>
      </c>
      <c r="E30" s="45">
        <v>0</v>
      </c>
      <c r="F30" s="45">
        <v>0</v>
      </c>
      <c r="G30" s="45">
        <v>0</v>
      </c>
      <c r="H30" s="45">
        <v>0</v>
      </c>
      <c r="I30" s="45">
        <v>0</v>
      </c>
      <c r="J30" s="45">
        <v>0</v>
      </c>
      <c r="K30" s="45">
        <v>0</v>
      </c>
      <c r="L30" s="45">
        <v>0</v>
      </c>
      <c r="M30" s="45">
        <v>1.1377587225121388E-2</v>
      </c>
      <c r="N30" s="45">
        <v>3.9644695106527905E-2</v>
      </c>
      <c r="O30" s="45">
        <v>0</v>
      </c>
      <c r="P30" s="45">
        <v>2.0340889556784703E-3</v>
      </c>
      <c r="Q30" s="45">
        <v>0</v>
      </c>
      <c r="R30" s="45">
        <v>0.31235884513688283</v>
      </c>
      <c r="S30" s="45">
        <v>0.36541521642420349</v>
      </c>
    </row>
    <row r="31" spans="1:19">
      <c r="A31" s="88" t="s">
        <v>286</v>
      </c>
      <c r="B31" s="89" t="s">
        <v>70</v>
      </c>
      <c r="C31" s="45">
        <v>0</v>
      </c>
      <c r="D31" s="45">
        <v>0</v>
      </c>
      <c r="E31" s="45">
        <v>0</v>
      </c>
      <c r="F31" s="45">
        <v>0</v>
      </c>
      <c r="G31" s="45">
        <v>0</v>
      </c>
      <c r="H31" s="45">
        <v>0</v>
      </c>
      <c r="I31" s="45">
        <v>9.4058067931882483E-2</v>
      </c>
      <c r="J31" s="45">
        <v>0</v>
      </c>
      <c r="K31" s="45">
        <v>0</v>
      </c>
      <c r="L31" s="45">
        <v>0</v>
      </c>
      <c r="M31" s="45">
        <v>4.4789444971903514E-2</v>
      </c>
      <c r="N31" s="45">
        <v>0</v>
      </c>
      <c r="O31" s="45">
        <v>0</v>
      </c>
      <c r="P31" s="45">
        <v>0</v>
      </c>
      <c r="Q31" s="45">
        <v>0</v>
      </c>
      <c r="R31" s="45">
        <v>0</v>
      </c>
      <c r="S31" s="45">
        <v>0.13884751290379427</v>
      </c>
    </row>
    <row r="32" spans="1:19">
      <c r="A32" s="88" t="s">
        <v>286</v>
      </c>
      <c r="B32" s="89" t="s">
        <v>71</v>
      </c>
      <c r="C32" s="45">
        <v>0.26528564295748547</v>
      </c>
      <c r="D32" s="45">
        <v>0</v>
      </c>
      <c r="E32" s="45">
        <v>0</v>
      </c>
      <c r="F32" s="45">
        <v>0</v>
      </c>
      <c r="G32" s="45">
        <v>0</v>
      </c>
      <c r="H32" s="45">
        <v>0</v>
      </c>
      <c r="I32" s="45">
        <v>0</v>
      </c>
      <c r="J32" s="45">
        <v>0</v>
      </c>
      <c r="K32" s="45">
        <v>0</v>
      </c>
      <c r="L32" s="45">
        <v>0</v>
      </c>
      <c r="M32" s="45">
        <v>0.10710483097133583</v>
      </c>
      <c r="N32" s="45">
        <v>0</v>
      </c>
      <c r="O32" s="45">
        <v>0</v>
      </c>
      <c r="P32" s="45">
        <v>1.7969366119695351E-2</v>
      </c>
      <c r="Q32" s="45">
        <v>0</v>
      </c>
      <c r="R32" s="45">
        <v>1.9634929026780767E-2</v>
      </c>
      <c r="S32" s="45">
        <v>0.40999476907528987</v>
      </c>
    </row>
    <row r="33" spans="1:19">
      <c r="A33" s="88" t="s">
        <v>286</v>
      </c>
      <c r="B33" s="89" t="s">
        <v>72</v>
      </c>
      <c r="C33" s="45">
        <v>0</v>
      </c>
      <c r="D33" s="45">
        <v>0</v>
      </c>
      <c r="E33" s="45">
        <v>0</v>
      </c>
      <c r="F33" s="45">
        <v>0</v>
      </c>
      <c r="G33" s="45">
        <v>0</v>
      </c>
      <c r="H33" s="45">
        <v>0</v>
      </c>
      <c r="I33" s="45">
        <v>0</v>
      </c>
      <c r="J33" s="45">
        <v>0</v>
      </c>
      <c r="K33" s="45">
        <v>0</v>
      </c>
      <c r="L33" s="45">
        <v>0</v>
      </c>
      <c r="M33" s="45">
        <v>7.8495747480928912E-3</v>
      </c>
      <c r="N33" s="45">
        <v>0</v>
      </c>
      <c r="O33" s="45">
        <v>2.6672265734895007E-4</v>
      </c>
      <c r="P33" s="45">
        <v>0</v>
      </c>
      <c r="Q33" s="45">
        <v>0</v>
      </c>
      <c r="R33" s="45">
        <v>0</v>
      </c>
      <c r="S33" s="45">
        <v>8.1162974054436177E-3</v>
      </c>
    </row>
    <row r="34" spans="1:19">
      <c r="A34" s="88" t="s">
        <v>286</v>
      </c>
      <c r="B34" s="89" t="s">
        <v>73</v>
      </c>
      <c r="C34" s="45">
        <v>0</v>
      </c>
      <c r="D34" s="45">
        <v>0</v>
      </c>
      <c r="E34" s="45">
        <v>0</v>
      </c>
      <c r="F34" s="45">
        <v>0.29146945754012954</v>
      </c>
      <c r="G34" s="45">
        <v>0</v>
      </c>
      <c r="H34" s="45">
        <v>0</v>
      </c>
      <c r="I34" s="45">
        <v>0</v>
      </c>
      <c r="J34" s="45">
        <v>0</v>
      </c>
      <c r="K34" s="45">
        <v>0</v>
      </c>
      <c r="L34" s="45">
        <v>0</v>
      </c>
      <c r="M34" s="45">
        <v>3.5458283890073439E-2</v>
      </c>
      <c r="N34" s="45">
        <v>0</v>
      </c>
      <c r="O34" s="45">
        <v>0</v>
      </c>
      <c r="P34" s="45">
        <v>3.7881250263348321E-2</v>
      </c>
      <c r="Q34" s="45">
        <v>0</v>
      </c>
      <c r="R34" s="45">
        <v>2.6130790741922816E-2</v>
      </c>
      <c r="S34" s="45">
        <v>0.39093978243548122</v>
      </c>
    </row>
    <row r="35" spans="1:19">
      <c r="A35" s="88" t="s">
        <v>286</v>
      </c>
      <c r="B35" s="89" t="s">
        <v>74</v>
      </c>
      <c r="C35" s="45">
        <v>0</v>
      </c>
      <c r="D35" s="45">
        <v>0</v>
      </c>
      <c r="E35" s="45">
        <v>0</v>
      </c>
      <c r="F35" s="45">
        <v>0</v>
      </c>
      <c r="G35" s="45">
        <v>2.0689491314437918</v>
      </c>
      <c r="H35" s="45">
        <v>0</v>
      </c>
      <c r="I35" s="45">
        <v>0</v>
      </c>
      <c r="J35" s="45">
        <v>0</v>
      </c>
      <c r="K35" s="45">
        <v>0</v>
      </c>
      <c r="L35" s="45">
        <v>0</v>
      </c>
      <c r="M35" s="45">
        <v>4.0325741230994083E-2</v>
      </c>
      <c r="N35" s="45">
        <v>0</v>
      </c>
      <c r="O35" s="45">
        <v>0</v>
      </c>
      <c r="P35" s="45">
        <v>3.7589730329077753E-2</v>
      </c>
      <c r="Q35" s="45">
        <v>4.1560611452065022E-3</v>
      </c>
      <c r="R35" s="45">
        <v>2.541886237938229E-2</v>
      </c>
      <c r="S35" s="45">
        <v>2.1764395265284548</v>
      </c>
    </row>
    <row r="36" spans="1:19">
      <c r="A36" s="88" t="s">
        <v>286</v>
      </c>
      <c r="B36" s="89" t="s">
        <v>75</v>
      </c>
      <c r="C36" s="45">
        <v>0</v>
      </c>
      <c r="D36" s="45">
        <v>0</v>
      </c>
      <c r="E36" s="45">
        <v>0</v>
      </c>
      <c r="F36" s="45">
        <v>0</v>
      </c>
      <c r="G36" s="45">
        <v>0</v>
      </c>
      <c r="H36" s="45">
        <v>0</v>
      </c>
      <c r="I36" s="45">
        <v>0</v>
      </c>
      <c r="J36" s="45">
        <v>0</v>
      </c>
      <c r="K36" s="45">
        <v>0</v>
      </c>
      <c r="L36" s="45">
        <v>0</v>
      </c>
      <c r="M36" s="45">
        <v>1.3116819203162322E-2</v>
      </c>
      <c r="N36" s="45">
        <v>0</v>
      </c>
      <c r="O36" s="45">
        <v>0</v>
      </c>
      <c r="P36" s="45">
        <v>1.2440944799063658E-4</v>
      </c>
      <c r="Q36" s="45">
        <v>0</v>
      </c>
      <c r="R36" s="45">
        <v>0</v>
      </c>
      <c r="S36" s="45">
        <v>1.3241228651146741E-2</v>
      </c>
    </row>
    <row r="37" spans="1:19">
      <c r="A37" s="88" t="s">
        <v>286</v>
      </c>
      <c r="B37" s="89" t="s">
        <v>76</v>
      </c>
      <c r="C37" s="45">
        <v>0</v>
      </c>
      <c r="D37" s="45">
        <v>0</v>
      </c>
      <c r="E37" s="45">
        <v>0</v>
      </c>
      <c r="F37" s="45">
        <v>0</v>
      </c>
      <c r="G37" s="45">
        <v>0</v>
      </c>
      <c r="H37" s="45">
        <v>0</v>
      </c>
      <c r="I37" s="45">
        <v>0</v>
      </c>
      <c r="J37" s="45">
        <v>0</v>
      </c>
      <c r="K37" s="45">
        <v>0</v>
      </c>
      <c r="L37" s="45">
        <v>0</v>
      </c>
      <c r="M37" s="45">
        <v>2.2718573833880207E-2</v>
      </c>
      <c r="N37" s="45">
        <v>9.5724061705471986E-2</v>
      </c>
      <c r="O37" s="45">
        <v>4.9390521447878477E-4</v>
      </c>
      <c r="P37" s="45">
        <v>0.38913709180225986</v>
      </c>
      <c r="Q37" s="45">
        <v>0</v>
      </c>
      <c r="R37" s="45">
        <v>6.4779082741953431E-2</v>
      </c>
      <c r="S37" s="45">
        <v>0.57285271529804049</v>
      </c>
    </row>
    <row r="38" spans="1:19">
      <c r="A38" s="88" t="s">
        <v>286</v>
      </c>
      <c r="B38" s="89" t="s">
        <v>77</v>
      </c>
      <c r="C38" s="45">
        <v>0</v>
      </c>
      <c r="D38" s="45">
        <v>0</v>
      </c>
      <c r="E38" s="45">
        <v>0</v>
      </c>
      <c r="F38" s="45">
        <v>0.55083815291929028</v>
      </c>
      <c r="G38" s="45">
        <v>0</v>
      </c>
      <c r="H38" s="45">
        <v>0</v>
      </c>
      <c r="I38" s="45">
        <v>0</v>
      </c>
      <c r="J38" s="45">
        <v>0</v>
      </c>
      <c r="K38" s="45">
        <v>0</v>
      </c>
      <c r="L38" s="45">
        <v>0</v>
      </c>
      <c r="M38" s="45">
        <v>2.045257687120472E-2</v>
      </c>
      <c r="N38" s="45">
        <v>8.4687133847020757E-2</v>
      </c>
      <c r="O38" s="45">
        <v>0</v>
      </c>
      <c r="P38" s="45">
        <v>0.19698969704442337</v>
      </c>
      <c r="Q38" s="45">
        <v>0</v>
      </c>
      <c r="R38" s="45">
        <v>0.42267481690159148</v>
      </c>
      <c r="S38" s="45">
        <v>1.2756423775835302</v>
      </c>
    </row>
    <row r="39" spans="1:19">
      <c r="A39" s="88" t="s">
        <v>286</v>
      </c>
      <c r="B39" s="89" t="s">
        <v>78</v>
      </c>
      <c r="C39" s="45">
        <v>0</v>
      </c>
      <c r="D39" s="45">
        <v>0</v>
      </c>
      <c r="E39" s="45">
        <v>0</v>
      </c>
      <c r="F39" s="45">
        <v>0</v>
      </c>
      <c r="G39" s="45">
        <v>0</v>
      </c>
      <c r="H39" s="45">
        <v>0</v>
      </c>
      <c r="I39" s="45">
        <v>0</v>
      </c>
      <c r="J39" s="45">
        <v>0</v>
      </c>
      <c r="K39" s="45">
        <v>0</v>
      </c>
      <c r="L39" s="45">
        <v>0</v>
      </c>
      <c r="M39" s="45">
        <v>6.8544763508417539E-2</v>
      </c>
      <c r="N39" s="45">
        <v>0</v>
      </c>
      <c r="O39" s="45">
        <v>0</v>
      </c>
      <c r="P39" s="45">
        <v>0</v>
      </c>
      <c r="Q39" s="45">
        <v>0</v>
      </c>
      <c r="R39" s="45">
        <v>0.53514447309183666</v>
      </c>
      <c r="S39" s="45">
        <v>0.60368923660026041</v>
      </c>
    </row>
    <row r="40" spans="1:19">
      <c r="A40" s="88" t="s">
        <v>286</v>
      </c>
      <c r="B40" s="89" t="s">
        <v>79</v>
      </c>
      <c r="C40" s="45">
        <v>0</v>
      </c>
      <c r="D40" s="45">
        <v>0</v>
      </c>
      <c r="E40" s="45">
        <v>0</v>
      </c>
      <c r="F40" s="45">
        <v>0</v>
      </c>
      <c r="G40" s="45">
        <v>0</v>
      </c>
      <c r="H40" s="45">
        <v>0</v>
      </c>
      <c r="I40" s="45">
        <v>0</v>
      </c>
      <c r="J40" s="45">
        <v>0</v>
      </c>
      <c r="K40" s="45">
        <v>0</v>
      </c>
      <c r="L40" s="45">
        <v>0</v>
      </c>
      <c r="M40" s="45">
        <v>2.06140802663759E-2</v>
      </c>
      <c r="N40" s="45">
        <v>0</v>
      </c>
      <c r="O40" s="45">
        <v>1.769344294129116E-4</v>
      </c>
      <c r="P40" s="45">
        <v>0</v>
      </c>
      <c r="Q40" s="45">
        <v>1.9539711246207236E-2</v>
      </c>
      <c r="R40" s="45">
        <v>1.5290560042275914E-3</v>
      </c>
      <c r="S40" s="45">
        <v>4.1859781946229191E-2</v>
      </c>
    </row>
    <row r="41" spans="1:19">
      <c r="A41" s="88" t="s">
        <v>286</v>
      </c>
      <c r="B41" s="89" t="s">
        <v>80</v>
      </c>
      <c r="C41" s="45">
        <v>0</v>
      </c>
      <c r="D41" s="45">
        <v>0</v>
      </c>
      <c r="E41" s="45">
        <v>0</v>
      </c>
      <c r="F41" s="45">
        <v>0</v>
      </c>
      <c r="G41" s="45">
        <v>0</v>
      </c>
      <c r="H41" s="45">
        <v>0</v>
      </c>
      <c r="I41" s="45">
        <v>0</v>
      </c>
      <c r="J41" s="45">
        <v>0</v>
      </c>
      <c r="K41" s="45">
        <v>0</v>
      </c>
      <c r="L41" s="45">
        <v>0</v>
      </c>
      <c r="M41" s="45">
        <v>3.0889334290624682E-2</v>
      </c>
      <c r="N41" s="45">
        <v>0</v>
      </c>
      <c r="O41" s="45">
        <v>1.5589398408977218E-4</v>
      </c>
      <c r="P41" s="45">
        <v>9.0455403945102653E-2</v>
      </c>
      <c r="Q41" s="45">
        <v>0</v>
      </c>
      <c r="R41" s="45">
        <v>0</v>
      </c>
      <c r="S41" s="45">
        <v>0.12150063221981355</v>
      </c>
    </row>
    <row r="42" spans="1:19">
      <c r="A42" s="88" t="s">
        <v>286</v>
      </c>
      <c r="B42" s="89" t="s">
        <v>81</v>
      </c>
      <c r="C42" s="45">
        <v>0</v>
      </c>
      <c r="D42" s="45">
        <v>0</v>
      </c>
      <c r="E42" s="45">
        <v>0</v>
      </c>
      <c r="F42" s="45">
        <v>0</v>
      </c>
      <c r="G42" s="45">
        <v>0</v>
      </c>
      <c r="H42" s="45">
        <v>0</v>
      </c>
      <c r="I42" s="45">
        <v>0</v>
      </c>
      <c r="J42" s="45">
        <v>0</v>
      </c>
      <c r="K42" s="45">
        <v>0</v>
      </c>
      <c r="L42" s="45">
        <v>0</v>
      </c>
      <c r="M42" s="45">
        <v>4.6276531963758138E-2</v>
      </c>
      <c r="N42" s="45">
        <v>9.7457697853313263E-2</v>
      </c>
      <c r="O42" s="45">
        <v>0</v>
      </c>
      <c r="P42" s="45">
        <v>3.59643381353969E-4</v>
      </c>
      <c r="Q42" s="45">
        <v>0</v>
      </c>
      <c r="R42" s="45">
        <v>4.475275109824306E-2</v>
      </c>
      <c r="S42" s="45">
        <v>0.18884662429666577</v>
      </c>
    </row>
    <row r="43" spans="1:19">
      <c r="A43" s="88" t="s">
        <v>286</v>
      </c>
      <c r="B43" s="89" t="s">
        <v>82</v>
      </c>
      <c r="C43" s="45">
        <v>0</v>
      </c>
      <c r="D43" s="45">
        <v>2.8616250430556587</v>
      </c>
      <c r="E43" s="45">
        <v>0</v>
      </c>
      <c r="F43" s="45">
        <v>0</v>
      </c>
      <c r="G43" s="45">
        <v>0</v>
      </c>
      <c r="H43" s="45">
        <v>0</v>
      </c>
      <c r="I43" s="45">
        <v>0</v>
      </c>
      <c r="J43" s="45">
        <v>0</v>
      </c>
      <c r="K43" s="45">
        <v>0</v>
      </c>
      <c r="L43" s="45">
        <v>0</v>
      </c>
      <c r="M43" s="45">
        <v>4.6462327297073003E-2</v>
      </c>
      <c r="N43" s="45">
        <v>1.18326869846448</v>
      </c>
      <c r="O43" s="45">
        <v>6.5072330206425999E-3</v>
      </c>
      <c r="P43" s="45">
        <v>0</v>
      </c>
      <c r="Q43" s="45">
        <v>0</v>
      </c>
      <c r="R43" s="45">
        <v>7.2652333096572264E-2</v>
      </c>
      <c r="S43" s="45">
        <v>4.1705156349344179</v>
      </c>
    </row>
    <row r="44" spans="1:19">
      <c r="A44" s="88" t="s">
        <v>286</v>
      </c>
      <c r="B44" s="89" t="s">
        <v>83</v>
      </c>
      <c r="C44" s="45">
        <v>0</v>
      </c>
      <c r="D44" s="45">
        <v>0</v>
      </c>
      <c r="E44" s="45">
        <v>0</v>
      </c>
      <c r="F44" s="45">
        <v>0</v>
      </c>
      <c r="G44" s="45">
        <v>0</v>
      </c>
      <c r="H44" s="45">
        <v>0</v>
      </c>
      <c r="I44" s="45">
        <v>0.69194948676577228</v>
      </c>
      <c r="J44" s="45">
        <v>0</v>
      </c>
      <c r="K44" s="45">
        <v>6.7408391343804386E-2</v>
      </c>
      <c r="L44" s="45">
        <v>0</v>
      </c>
      <c r="M44" s="45">
        <v>8.1517563931701176E-3</v>
      </c>
      <c r="N44" s="45">
        <v>0</v>
      </c>
      <c r="O44" s="45">
        <v>0</v>
      </c>
      <c r="P44" s="45">
        <v>0</v>
      </c>
      <c r="Q44" s="45">
        <v>0</v>
      </c>
      <c r="R44" s="45">
        <v>0.13976514567276244</v>
      </c>
      <c r="S44" s="45">
        <v>0.90727478017551988</v>
      </c>
    </row>
    <row r="45" spans="1:19">
      <c r="A45" s="88" t="s">
        <v>286</v>
      </c>
      <c r="B45" s="89" t="s">
        <v>84</v>
      </c>
      <c r="C45" s="45">
        <v>0</v>
      </c>
      <c r="D45" s="45">
        <v>0</v>
      </c>
      <c r="E45" s="45">
        <v>0</v>
      </c>
      <c r="F45" s="45">
        <v>0</v>
      </c>
      <c r="G45" s="45">
        <v>0</v>
      </c>
      <c r="H45" s="45">
        <v>0</v>
      </c>
      <c r="I45" s="45">
        <v>0</v>
      </c>
      <c r="J45" s="45">
        <v>0</v>
      </c>
      <c r="K45" s="45">
        <v>0</v>
      </c>
      <c r="L45" s="45">
        <v>0</v>
      </c>
      <c r="M45" s="45">
        <v>5.934250506198957E-2</v>
      </c>
      <c r="N45" s="45">
        <v>0</v>
      </c>
      <c r="O45" s="45">
        <v>1.6275497612663337E-3</v>
      </c>
      <c r="P45" s="45">
        <v>0.1118780891236133</v>
      </c>
      <c r="Q45" s="45">
        <v>0</v>
      </c>
      <c r="R45" s="45">
        <v>0</v>
      </c>
      <c r="S45" s="45">
        <v>0.17284814394686521</v>
      </c>
    </row>
    <row r="46" spans="1:19">
      <c r="A46" s="88" t="s">
        <v>286</v>
      </c>
      <c r="B46" s="89" t="s">
        <v>85</v>
      </c>
      <c r="C46" s="45">
        <v>0</v>
      </c>
      <c r="D46" s="45">
        <v>0</v>
      </c>
      <c r="E46" s="45">
        <v>0</v>
      </c>
      <c r="F46" s="45">
        <v>0</v>
      </c>
      <c r="G46" s="45">
        <v>0</v>
      </c>
      <c r="H46" s="45">
        <v>0</v>
      </c>
      <c r="I46" s="45">
        <v>0</v>
      </c>
      <c r="J46" s="45">
        <v>1.8723859984029645E-2</v>
      </c>
      <c r="K46" s="45">
        <v>0</v>
      </c>
      <c r="L46" s="45">
        <v>0</v>
      </c>
      <c r="M46" s="45">
        <v>1.8890734479763971E-2</v>
      </c>
      <c r="N46" s="45">
        <v>0.3953720002747767</v>
      </c>
      <c r="O46" s="45">
        <v>2.5448421378380104E-3</v>
      </c>
      <c r="P46" s="45">
        <v>0</v>
      </c>
      <c r="Q46" s="45">
        <v>0</v>
      </c>
      <c r="R46" s="45">
        <v>0.10439751941041386</v>
      </c>
      <c r="S46" s="45">
        <v>0.53992895628682192</v>
      </c>
    </row>
    <row r="47" spans="1:19">
      <c r="A47" s="88" t="s">
        <v>286</v>
      </c>
      <c r="B47" s="89" t="s">
        <v>86</v>
      </c>
      <c r="C47" s="45">
        <v>0</v>
      </c>
      <c r="D47" s="45">
        <v>0</v>
      </c>
      <c r="E47" s="45">
        <v>0</v>
      </c>
      <c r="F47" s="45">
        <v>0</v>
      </c>
      <c r="G47" s="45">
        <v>0</v>
      </c>
      <c r="H47" s="45">
        <v>0</v>
      </c>
      <c r="I47" s="45">
        <v>0</v>
      </c>
      <c r="J47" s="45">
        <v>0</v>
      </c>
      <c r="K47" s="45">
        <v>0</v>
      </c>
      <c r="L47" s="45">
        <v>0</v>
      </c>
      <c r="M47" s="45">
        <v>4.9102758791486067E-2</v>
      </c>
      <c r="N47" s="45">
        <v>0</v>
      </c>
      <c r="O47" s="45">
        <v>1.7302915946466602E-3</v>
      </c>
      <c r="P47" s="45">
        <v>0</v>
      </c>
      <c r="Q47" s="45">
        <v>0</v>
      </c>
      <c r="R47" s="45">
        <v>0.55999176490489422</v>
      </c>
      <c r="S47" s="45">
        <v>0.61082481529102495</v>
      </c>
    </row>
    <row r="48" spans="1:19">
      <c r="A48" s="88" t="s">
        <v>286</v>
      </c>
      <c r="B48" s="89" t="s">
        <v>87</v>
      </c>
      <c r="C48" s="45">
        <v>1.2046164681117062</v>
      </c>
      <c r="D48" s="45">
        <v>0</v>
      </c>
      <c r="E48" s="45">
        <v>0</v>
      </c>
      <c r="F48" s="45">
        <v>0</v>
      </c>
      <c r="G48" s="45">
        <v>0</v>
      </c>
      <c r="H48" s="45">
        <v>2.2356408654662374E-3</v>
      </c>
      <c r="I48" s="45">
        <v>0</v>
      </c>
      <c r="J48" s="45">
        <v>0</v>
      </c>
      <c r="K48" s="45">
        <v>0</v>
      </c>
      <c r="L48" s="45">
        <v>0</v>
      </c>
      <c r="M48" s="45">
        <v>2.0577896831947662E-2</v>
      </c>
      <c r="N48" s="45">
        <v>0.36252386864965569</v>
      </c>
      <c r="O48" s="45">
        <v>4.6830705477729495E-5</v>
      </c>
      <c r="P48" s="45">
        <v>0</v>
      </c>
      <c r="Q48" s="45">
        <v>0</v>
      </c>
      <c r="R48" s="45">
        <v>0</v>
      </c>
      <c r="S48" s="45">
        <v>1.5900007051642575</v>
      </c>
    </row>
    <row r="49" spans="1:19">
      <c r="A49" s="88" t="s">
        <v>286</v>
      </c>
      <c r="B49" s="89" t="s">
        <v>88</v>
      </c>
      <c r="C49" s="45">
        <v>0</v>
      </c>
      <c r="D49" s="45">
        <v>0</v>
      </c>
      <c r="E49" s="45">
        <v>0</v>
      </c>
      <c r="F49" s="45">
        <v>0</v>
      </c>
      <c r="G49" s="45">
        <v>0</v>
      </c>
      <c r="H49" s="45">
        <v>0.19897444893581917</v>
      </c>
      <c r="I49" s="45">
        <v>0</v>
      </c>
      <c r="J49" s="45">
        <v>0</v>
      </c>
      <c r="K49" s="45">
        <v>7.4817763396273995E-2</v>
      </c>
      <c r="L49" s="45">
        <v>0</v>
      </c>
      <c r="M49" s="45">
        <v>8.5123497582973329E-2</v>
      </c>
      <c r="N49" s="45">
        <v>0</v>
      </c>
      <c r="O49" s="45">
        <v>5.8870822509571319E-4</v>
      </c>
      <c r="P49" s="45">
        <v>2.3175134106544704E-2</v>
      </c>
      <c r="Q49" s="45">
        <v>0</v>
      </c>
      <c r="R49" s="45">
        <v>0.23470502346756206</v>
      </c>
      <c r="S49" s="45">
        <v>0.61738457571426864</v>
      </c>
    </row>
    <row r="50" spans="1:19">
      <c r="A50" s="88" t="s">
        <v>286</v>
      </c>
      <c r="B50" s="89" t="s">
        <v>89</v>
      </c>
      <c r="C50" s="45">
        <v>0</v>
      </c>
      <c r="D50" s="45">
        <v>0</v>
      </c>
      <c r="E50" s="45">
        <v>0</v>
      </c>
      <c r="F50" s="45">
        <v>0</v>
      </c>
      <c r="G50" s="45">
        <v>0</v>
      </c>
      <c r="H50" s="45">
        <v>2.1149462142390663E-2</v>
      </c>
      <c r="I50" s="45">
        <v>0</v>
      </c>
      <c r="J50" s="45">
        <v>0</v>
      </c>
      <c r="K50" s="45">
        <v>0</v>
      </c>
      <c r="L50" s="45">
        <v>0</v>
      </c>
      <c r="M50" s="45">
        <v>3.6303899495097269E-2</v>
      </c>
      <c r="N50" s="45">
        <v>0.35641971693172536</v>
      </c>
      <c r="O50" s="45">
        <v>1.5019969014538059E-3</v>
      </c>
      <c r="P50" s="45">
        <v>0.24587712068408774</v>
      </c>
      <c r="Q50" s="45">
        <v>0</v>
      </c>
      <c r="R50" s="45">
        <v>0</v>
      </c>
      <c r="S50" s="45">
        <v>0.66125219615475572</v>
      </c>
    </row>
    <row r="51" spans="1:19">
      <c r="A51" s="88" t="s">
        <v>286</v>
      </c>
      <c r="B51" s="89" t="s">
        <v>90</v>
      </c>
      <c r="C51" s="45">
        <v>0</v>
      </c>
      <c r="D51" s="45">
        <v>0</v>
      </c>
      <c r="E51" s="45">
        <v>0</v>
      </c>
      <c r="F51" s="45">
        <v>0</v>
      </c>
      <c r="G51" s="45">
        <v>0</v>
      </c>
      <c r="H51" s="45">
        <v>0</v>
      </c>
      <c r="I51" s="45">
        <v>0</v>
      </c>
      <c r="J51" s="45">
        <v>0</v>
      </c>
      <c r="K51" s="45">
        <v>0.11457976762555011</v>
      </c>
      <c r="L51" s="45">
        <v>0</v>
      </c>
      <c r="M51" s="45">
        <v>6.3668551421218744E-2</v>
      </c>
      <c r="N51" s="45">
        <v>0.34055497081251396</v>
      </c>
      <c r="O51" s="45">
        <v>3.8772917876011004E-3</v>
      </c>
      <c r="P51" s="45">
        <v>0</v>
      </c>
      <c r="Q51" s="45">
        <v>1.7127371843275729E-2</v>
      </c>
      <c r="R51" s="45">
        <v>0.20726577376352928</v>
      </c>
      <c r="S51" s="45">
        <v>0.74707372725369225</v>
      </c>
    </row>
    <row r="52" spans="1:19">
      <c r="A52" s="88" t="s">
        <v>286</v>
      </c>
      <c r="B52" s="89" t="s">
        <v>91</v>
      </c>
      <c r="C52" s="45">
        <v>0</v>
      </c>
      <c r="D52" s="45">
        <v>0</v>
      </c>
      <c r="E52" s="45">
        <v>0</v>
      </c>
      <c r="F52" s="45">
        <v>0</v>
      </c>
      <c r="G52" s="45">
        <v>0</v>
      </c>
      <c r="H52" s="45">
        <v>0</v>
      </c>
      <c r="I52" s="45">
        <v>0</v>
      </c>
      <c r="J52" s="45">
        <v>0</v>
      </c>
      <c r="K52" s="45">
        <v>0</v>
      </c>
      <c r="L52" s="45">
        <v>0</v>
      </c>
      <c r="M52" s="45">
        <v>5.7299007469709728E-2</v>
      </c>
      <c r="N52" s="45">
        <v>0</v>
      </c>
      <c r="O52" s="45">
        <v>3.8054547736199318E-4</v>
      </c>
      <c r="P52" s="45">
        <v>0</v>
      </c>
      <c r="Q52" s="45">
        <v>0</v>
      </c>
      <c r="R52" s="45">
        <v>1.8747918234307548E-2</v>
      </c>
      <c r="S52" s="45">
        <v>7.6427471181375495E-2</v>
      </c>
    </row>
    <row r="53" spans="1:19">
      <c r="A53" s="88" t="s">
        <v>286</v>
      </c>
      <c r="B53" s="89" t="s">
        <v>92</v>
      </c>
      <c r="C53" s="45">
        <v>0</v>
      </c>
      <c r="D53" s="45">
        <v>0</v>
      </c>
      <c r="E53" s="45">
        <v>0</v>
      </c>
      <c r="F53" s="45">
        <v>0</v>
      </c>
      <c r="G53" s="45">
        <v>0</v>
      </c>
      <c r="H53" s="45">
        <v>0</v>
      </c>
      <c r="I53" s="45">
        <v>0</v>
      </c>
      <c r="J53" s="45">
        <v>0</v>
      </c>
      <c r="K53" s="45">
        <v>0</v>
      </c>
      <c r="L53" s="45">
        <v>0</v>
      </c>
      <c r="M53" s="45">
        <v>4.1002039688584624E-2</v>
      </c>
      <c r="N53" s="45">
        <v>0.53752362704924916</v>
      </c>
      <c r="O53" s="45">
        <v>6.4984469221984753E-4</v>
      </c>
      <c r="P53" s="45">
        <v>0</v>
      </c>
      <c r="Q53" s="45">
        <v>0</v>
      </c>
      <c r="R53" s="45">
        <v>5.0473958746835024E-3</v>
      </c>
      <c r="S53" s="45">
        <v>0.58422290730473492</v>
      </c>
    </row>
    <row r="54" spans="1:19">
      <c r="A54" s="88" t="s">
        <v>286</v>
      </c>
      <c r="B54" s="89" t="s">
        <v>93</v>
      </c>
      <c r="C54" s="45">
        <v>0</v>
      </c>
      <c r="D54" s="45">
        <v>0</v>
      </c>
      <c r="E54" s="45">
        <v>0</v>
      </c>
      <c r="F54" s="45">
        <v>0</v>
      </c>
      <c r="G54" s="45">
        <v>0</v>
      </c>
      <c r="H54" s="45">
        <v>0</v>
      </c>
      <c r="I54" s="45">
        <v>0</v>
      </c>
      <c r="J54" s="45">
        <v>0</v>
      </c>
      <c r="K54" s="45">
        <v>0</v>
      </c>
      <c r="L54" s="45">
        <v>0</v>
      </c>
      <c r="M54" s="45">
        <v>0.64644866241367538</v>
      </c>
      <c r="N54" s="45">
        <v>0.44880668816187974</v>
      </c>
      <c r="O54" s="45">
        <v>3.5605260563653651E-4</v>
      </c>
      <c r="P54" s="45">
        <v>0</v>
      </c>
      <c r="Q54" s="45">
        <v>0</v>
      </c>
      <c r="R54" s="45">
        <v>0.25119630302735807</v>
      </c>
      <c r="S54" s="45">
        <v>1.3468077062085584</v>
      </c>
    </row>
    <row r="55" spans="1:19">
      <c r="A55" s="88" t="s">
        <v>286</v>
      </c>
      <c r="B55" s="89" t="s">
        <v>94</v>
      </c>
      <c r="C55" s="45">
        <v>0</v>
      </c>
      <c r="D55" s="45">
        <v>0</v>
      </c>
      <c r="E55" s="45">
        <v>0</v>
      </c>
      <c r="F55" s="45">
        <v>0</v>
      </c>
      <c r="G55" s="45">
        <v>0</v>
      </c>
      <c r="H55" s="45">
        <v>0</v>
      </c>
      <c r="I55" s="45">
        <v>0</v>
      </c>
      <c r="J55" s="45">
        <v>0</v>
      </c>
      <c r="K55" s="45">
        <v>0</v>
      </c>
      <c r="L55" s="45">
        <v>0</v>
      </c>
      <c r="M55" s="45">
        <v>6.2476713042019405E-2</v>
      </c>
      <c r="N55" s="45">
        <v>0</v>
      </c>
      <c r="O55" s="45">
        <v>2.1253203906992368E-3</v>
      </c>
      <c r="P55" s="45">
        <v>1.1264401251804834E-2</v>
      </c>
      <c r="Q55" s="45">
        <v>1.3223851951624122E-2</v>
      </c>
      <c r="R55" s="45">
        <v>0.11245986544764364</v>
      </c>
      <c r="S55" s="45">
        <v>0.20155015208378302</v>
      </c>
    </row>
    <row r="56" spans="1:19">
      <c r="A56" s="88" t="s">
        <v>286</v>
      </c>
      <c r="B56" s="89" t="s">
        <v>95</v>
      </c>
      <c r="C56" s="45">
        <v>0</v>
      </c>
      <c r="D56" s="45">
        <v>0</v>
      </c>
      <c r="E56" s="45">
        <v>0</v>
      </c>
      <c r="F56" s="45">
        <v>0</v>
      </c>
      <c r="G56" s="45">
        <v>0</v>
      </c>
      <c r="H56" s="45">
        <v>0.52580847533121922</v>
      </c>
      <c r="I56" s="45">
        <v>0</v>
      </c>
      <c r="J56" s="45">
        <v>0</v>
      </c>
      <c r="K56" s="45">
        <v>0</v>
      </c>
      <c r="L56" s="45">
        <v>0</v>
      </c>
      <c r="M56" s="45">
        <v>0.59777130575744941</v>
      </c>
      <c r="N56" s="45">
        <v>0</v>
      </c>
      <c r="O56" s="45">
        <v>0</v>
      </c>
      <c r="P56" s="45">
        <v>3.0273884395279893E-2</v>
      </c>
      <c r="Q56" s="45">
        <v>0</v>
      </c>
      <c r="R56" s="45">
        <v>0.16629987131651447</v>
      </c>
      <c r="S56" s="45">
        <v>1.3201535368004613</v>
      </c>
    </row>
    <row r="57" spans="1:19">
      <c r="A57" s="88" t="s">
        <v>286</v>
      </c>
      <c r="B57" s="89" t="s">
        <v>96</v>
      </c>
      <c r="C57" s="45">
        <v>0</v>
      </c>
      <c r="D57" s="45">
        <v>0</v>
      </c>
      <c r="E57" s="45">
        <v>0</v>
      </c>
      <c r="F57" s="45">
        <v>0</v>
      </c>
      <c r="G57" s="45">
        <v>0</v>
      </c>
      <c r="H57" s="45">
        <v>0</v>
      </c>
      <c r="I57" s="45">
        <v>0</v>
      </c>
      <c r="J57" s="45">
        <v>0</v>
      </c>
      <c r="K57" s="45">
        <v>0</v>
      </c>
      <c r="L57" s="45">
        <v>4.4488951437478681</v>
      </c>
      <c r="M57" s="45">
        <v>7.3000578200694832E-2</v>
      </c>
      <c r="N57" s="45">
        <v>0.19510438549813802</v>
      </c>
      <c r="O57" s="45">
        <v>0</v>
      </c>
      <c r="P57" s="45">
        <v>4.2045068319505496E-2</v>
      </c>
      <c r="Q57" s="45">
        <v>0</v>
      </c>
      <c r="R57" s="45">
        <v>0.10229675121785675</v>
      </c>
      <c r="S57" s="45">
        <v>4.8613419269840676</v>
      </c>
    </row>
    <row r="58" spans="1:19">
      <c r="A58" s="88" t="s">
        <v>286</v>
      </c>
      <c r="B58" s="89" t="s">
        <v>97</v>
      </c>
      <c r="C58" s="45">
        <v>0</v>
      </c>
      <c r="D58" s="45">
        <v>0</v>
      </c>
      <c r="E58" s="45">
        <v>0</v>
      </c>
      <c r="F58" s="45">
        <v>0</v>
      </c>
      <c r="G58" s="45">
        <v>0</v>
      </c>
      <c r="H58" s="45">
        <v>0</v>
      </c>
      <c r="I58" s="45">
        <v>0</v>
      </c>
      <c r="J58" s="45">
        <v>0</v>
      </c>
      <c r="K58" s="45">
        <v>0</v>
      </c>
      <c r="L58" s="45">
        <v>0</v>
      </c>
      <c r="M58" s="45">
        <v>0.14874312356445429</v>
      </c>
      <c r="N58" s="45">
        <v>8.7528670514881668E-2</v>
      </c>
      <c r="O58" s="45">
        <v>0</v>
      </c>
      <c r="P58" s="45">
        <v>0</v>
      </c>
      <c r="Q58" s="45">
        <v>0</v>
      </c>
      <c r="R58" s="45">
        <v>0.40458047747921988</v>
      </c>
      <c r="S58" s="45">
        <v>0.64085227155855051</v>
      </c>
    </row>
    <row r="59" spans="1:19">
      <c r="A59" s="88" t="s">
        <v>286</v>
      </c>
      <c r="B59" s="89" t="s">
        <v>98</v>
      </c>
      <c r="C59" s="45">
        <v>0</v>
      </c>
      <c r="D59" s="45">
        <v>0</v>
      </c>
      <c r="E59" s="45">
        <v>0</v>
      </c>
      <c r="F59" s="45">
        <v>0.19350107231919544</v>
      </c>
      <c r="G59" s="45">
        <v>0</v>
      </c>
      <c r="H59" s="45">
        <v>0</v>
      </c>
      <c r="I59" s="45">
        <v>0.24062573055183201</v>
      </c>
      <c r="J59" s="45">
        <v>0</v>
      </c>
      <c r="K59" s="45">
        <v>0</v>
      </c>
      <c r="L59" s="45">
        <v>0</v>
      </c>
      <c r="M59" s="45">
        <v>9.8882875462603437E-2</v>
      </c>
      <c r="N59" s="45">
        <v>3.5718591429850122E-2</v>
      </c>
      <c r="O59" s="45">
        <v>0</v>
      </c>
      <c r="P59" s="45">
        <v>3.0615835597128438E-2</v>
      </c>
      <c r="Q59" s="45">
        <v>0</v>
      </c>
      <c r="R59" s="45">
        <v>0.33375294293051105</v>
      </c>
      <c r="S59" s="45">
        <v>0.93309704829110984</v>
      </c>
    </row>
    <row r="60" spans="1:19">
      <c r="A60" s="88" t="s">
        <v>286</v>
      </c>
      <c r="B60" s="89" t="s">
        <v>99</v>
      </c>
      <c r="C60" s="45">
        <v>0.61922884294424918</v>
      </c>
      <c r="D60" s="45">
        <v>0.22095787738572348</v>
      </c>
      <c r="E60" s="45">
        <v>0.92710312326762256</v>
      </c>
      <c r="F60" s="45">
        <v>0.37338051850409393</v>
      </c>
      <c r="G60" s="45">
        <v>3.6479367841160366</v>
      </c>
      <c r="H60" s="45">
        <v>0.20095768031904404</v>
      </c>
      <c r="I60" s="45">
        <v>5.1286714615464524E-2</v>
      </c>
      <c r="J60" s="45">
        <v>2.8368116846537061E-2</v>
      </c>
      <c r="K60" s="45">
        <v>0.30404026238167037</v>
      </c>
      <c r="L60" s="45">
        <v>3.7410813772104214</v>
      </c>
      <c r="M60" s="45">
        <v>0.5362533797611011</v>
      </c>
      <c r="N60" s="45">
        <v>0.50334497194398065</v>
      </c>
      <c r="O60" s="45">
        <v>6.0585527953628926E-2</v>
      </c>
      <c r="P60" s="45">
        <v>4.0471044093385133</v>
      </c>
      <c r="Q60" s="45">
        <v>0.12947776383280341</v>
      </c>
      <c r="R60" s="45">
        <v>2.3653995765558697</v>
      </c>
      <c r="S60" s="45">
        <v>17.756506926976783</v>
      </c>
    </row>
    <row r="61" spans="1:19">
      <c r="A61" s="88" t="s">
        <v>286</v>
      </c>
      <c r="B61" s="89" t="s">
        <v>101</v>
      </c>
      <c r="C61" s="45">
        <v>0</v>
      </c>
      <c r="D61" s="45">
        <v>0</v>
      </c>
      <c r="E61" s="45">
        <v>0</v>
      </c>
      <c r="F61" s="45">
        <v>0</v>
      </c>
      <c r="G61" s="45">
        <v>2.0689491314437909</v>
      </c>
      <c r="H61" s="45">
        <v>0.24405212021855682</v>
      </c>
      <c r="I61" s="45">
        <v>0</v>
      </c>
      <c r="J61" s="45">
        <v>0</v>
      </c>
      <c r="K61" s="45">
        <v>0</v>
      </c>
      <c r="L61" s="45">
        <v>0</v>
      </c>
      <c r="M61" s="45">
        <v>0.24334179646218246</v>
      </c>
      <c r="N61" s="45">
        <v>0.3128146761718309</v>
      </c>
      <c r="O61" s="45">
        <v>0</v>
      </c>
      <c r="P61" s="45">
        <v>0</v>
      </c>
      <c r="Q61" s="45">
        <v>2.5464073334038773E-2</v>
      </c>
      <c r="R61" s="45">
        <v>0.40252096017923655</v>
      </c>
      <c r="S61" s="45">
        <v>3.2971427578096382</v>
      </c>
    </row>
    <row r="62" spans="1:19">
      <c r="A62" s="88" t="s">
        <v>286</v>
      </c>
      <c r="B62" s="89" t="s">
        <v>102</v>
      </c>
      <c r="C62" s="45">
        <v>0</v>
      </c>
      <c r="D62" s="45">
        <v>0</v>
      </c>
      <c r="E62" s="45">
        <v>0</v>
      </c>
      <c r="F62" s="45">
        <v>0</v>
      </c>
      <c r="G62" s="45">
        <v>0</v>
      </c>
      <c r="H62" s="45">
        <v>0</v>
      </c>
      <c r="I62" s="45">
        <v>0</v>
      </c>
      <c r="J62" s="45">
        <v>0</v>
      </c>
      <c r="K62" s="45">
        <v>0</v>
      </c>
      <c r="L62" s="45">
        <v>0</v>
      </c>
      <c r="M62" s="45">
        <v>8.748748533805184E-2</v>
      </c>
      <c r="N62" s="45">
        <v>6.9331401561106176E-2</v>
      </c>
      <c r="O62" s="45">
        <v>0</v>
      </c>
      <c r="P62" s="45">
        <v>0</v>
      </c>
      <c r="Q62" s="45">
        <v>0</v>
      </c>
      <c r="R62" s="45">
        <v>1.513599784148667E-3</v>
      </c>
      <c r="S62" s="45">
        <v>0.15833248668329247</v>
      </c>
    </row>
    <row r="63" spans="1:19">
      <c r="A63" s="88" t="s">
        <v>286</v>
      </c>
      <c r="B63" s="89" t="s">
        <v>103</v>
      </c>
      <c r="C63" s="45">
        <v>0</v>
      </c>
      <c r="D63" s="45">
        <v>1.9674882767626611</v>
      </c>
      <c r="E63" s="45">
        <v>0</v>
      </c>
      <c r="F63" s="45">
        <v>0</v>
      </c>
      <c r="G63" s="45">
        <v>0</v>
      </c>
      <c r="H63" s="45">
        <v>0</v>
      </c>
      <c r="I63" s="45">
        <v>0</v>
      </c>
      <c r="J63" s="45">
        <v>0</v>
      </c>
      <c r="K63" s="45">
        <v>0</v>
      </c>
      <c r="L63" s="45">
        <v>0</v>
      </c>
      <c r="M63" s="45">
        <v>6.324981070651603E-2</v>
      </c>
      <c r="N63" s="45">
        <v>0.64787622988013904</v>
      </c>
      <c r="O63" s="45">
        <v>7.5659297479047094E-3</v>
      </c>
      <c r="P63" s="45">
        <v>0.66500503038852088</v>
      </c>
      <c r="Q63" s="45">
        <v>0</v>
      </c>
      <c r="R63" s="45">
        <v>0</v>
      </c>
      <c r="S63" s="45">
        <v>3.3511852774857402</v>
      </c>
    </row>
    <row r="64" spans="1:19">
      <c r="A64" s="88" t="s">
        <v>286</v>
      </c>
      <c r="B64" s="89" t="s">
        <v>104</v>
      </c>
      <c r="C64" s="45">
        <v>0.23393475925980312</v>
      </c>
      <c r="D64" s="45">
        <v>0</v>
      </c>
      <c r="E64" s="45">
        <v>0</v>
      </c>
      <c r="F64" s="45">
        <v>0</v>
      </c>
      <c r="G64" s="45">
        <v>0</v>
      </c>
      <c r="H64" s="45">
        <v>0.18672152791063046</v>
      </c>
      <c r="I64" s="45">
        <v>0</v>
      </c>
      <c r="J64" s="45">
        <v>0</v>
      </c>
      <c r="K64" s="45">
        <v>0</v>
      </c>
      <c r="L64" s="45">
        <v>0</v>
      </c>
      <c r="M64" s="45">
        <v>3.7027036156077386E-2</v>
      </c>
      <c r="N64" s="45">
        <v>0.73688966970603698</v>
      </c>
      <c r="O64" s="45">
        <v>7.2093363269896127E-3</v>
      </c>
      <c r="P64" s="45">
        <v>0.16869135795188406</v>
      </c>
      <c r="Q64" s="45">
        <v>5.9694887964025334E-2</v>
      </c>
      <c r="R64" s="45">
        <v>1.6092914759248647</v>
      </c>
      <c r="S64" s="45">
        <v>3.039460051200308</v>
      </c>
    </row>
    <row r="65" spans="1:19">
      <c r="A65" s="88" t="s">
        <v>286</v>
      </c>
      <c r="B65" s="89" t="s">
        <v>105</v>
      </c>
      <c r="C65" s="45">
        <v>0</v>
      </c>
      <c r="D65" s="45">
        <v>0</v>
      </c>
      <c r="E65" s="45">
        <v>0</v>
      </c>
      <c r="F65" s="45">
        <v>0</v>
      </c>
      <c r="G65" s="45">
        <v>0</v>
      </c>
      <c r="H65" s="45">
        <v>0</v>
      </c>
      <c r="I65" s="45">
        <v>0</v>
      </c>
      <c r="J65" s="45">
        <v>0</v>
      </c>
      <c r="K65" s="45">
        <v>0</v>
      </c>
      <c r="L65" s="45">
        <v>0</v>
      </c>
      <c r="M65" s="45">
        <v>0.11519341566244812</v>
      </c>
      <c r="N65" s="45">
        <v>0</v>
      </c>
      <c r="O65" s="45">
        <v>1.1456306623469636E-4</v>
      </c>
      <c r="P65" s="45">
        <v>0.29404024809288742</v>
      </c>
      <c r="Q65" s="45">
        <v>0</v>
      </c>
      <c r="R65" s="45">
        <v>0.14945647621929581</v>
      </c>
      <c r="S65" s="45">
        <v>0.55880470304087737</v>
      </c>
    </row>
    <row r="66" spans="1:19">
      <c r="A66" s="88" t="s">
        <v>286</v>
      </c>
      <c r="B66" s="89" t="s">
        <v>106</v>
      </c>
      <c r="C66" s="45">
        <v>0</v>
      </c>
      <c r="D66" s="45">
        <v>0</v>
      </c>
      <c r="E66" s="45">
        <v>0</v>
      </c>
      <c r="F66" s="45">
        <v>0</v>
      </c>
      <c r="G66" s="45">
        <v>0</v>
      </c>
      <c r="H66" s="45">
        <v>0</v>
      </c>
      <c r="I66" s="45">
        <v>0</v>
      </c>
      <c r="J66" s="45">
        <v>0</v>
      </c>
      <c r="K66" s="45">
        <v>4.0971909895715086E-5</v>
      </c>
      <c r="L66" s="45">
        <v>0</v>
      </c>
      <c r="M66" s="45">
        <v>8.3179731452574401E-2</v>
      </c>
      <c r="N66" s="45">
        <v>6.5871820574040285E-2</v>
      </c>
      <c r="O66" s="45">
        <v>2.2685412869935861E-2</v>
      </c>
      <c r="P66" s="45">
        <v>0</v>
      </c>
      <c r="Q66" s="45">
        <v>0</v>
      </c>
      <c r="R66" s="45">
        <v>0.23315014033147463</v>
      </c>
      <c r="S66" s="45">
        <v>0.40492807713791024</v>
      </c>
    </row>
    <row r="67" spans="1:19">
      <c r="A67" s="88" t="s">
        <v>286</v>
      </c>
      <c r="B67" s="89" t="s">
        <v>107</v>
      </c>
      <c r="C67" s="45">
        <v>0</v>
      </c>
      <c r="D67" s="45">
        <v>0</v>
      </c>
      <c r="E67" s="45">
        <v>0</v>
      </c>
      <c r="F67" s="45">
        <v>4.0914675516454277</v>
      </c>
      <c r="G67" s="45">
        <v>0</v>
      </c>
      <c r="H67" s="45">
        <v>0</v>
      </c>
      <c r="I67" s="45">
        <v>0</v>
      </c>
      <c r="J67" s="45">
        <v>0</v>
      </c>
      <c r="K67" s="45">
        <v>0</v>
      </c>
      <c r="L67" s="45">
        <v>0</v>
      </c>
      <c r="M67" s="45">
        <v>6.4844344544535915E-2</v>
      </c>
      <c r="N67" s="45">
        <v>0.31467910745830174</v>
      </c>
      <c r="O67" s="45">
        <v>7.4169109381125864E-3</v>
      </c>
      <c r="P67" s="45">
        <v>0.10079854932975962</v>
      </c>
      <c r="Q67" s="45">
        <v>0</v>
      </c>
      <c r="R67" s="45">
        <v>0.9938581590162876</v>
      </c>
      <c r="S67" s="45">
        <v>5.573064622932435</v>
      </c>
    </row>
    <row r="68" spans="1:19">
      <c r="A68" s="88" t="s">
        <v>286</v>
      </c>
      <c r="B68" s="89" t="s">
        <v>108</v>
      </c>
      <c r="C68" s="45">
        <v>0</v>
      </c>
      <c r="D68" s="45">
        <v>2.8616250430556569</v>
      </c>
      <c r="E68" s="45">
        <v>0</v>
      </c>
      <c r="F68" s="45">
        <v>0</v>
      </c>
      <c r="G68" s="45">
        <v>0.43275487349141706</v>
      </c>
      <c r="H68" s="45">
        <v>0.18672152791063024</v>
      </c>
      <c r="I68" s="45">
        <v>0</v>
      </c>
      <c r="J68" s="45">
        <v>0</v>
      </c>
      <c r="K68" s="45">
        <v>0</v>
      </c>
      <c r="L68" s="45">
        <v>0</v>
      </c>
      <c r="M68" s="45">
        <v>0.16483275436008249</v>
      </c>
      <c r="N68" s="45">
        <v>8.4754428458305497E-2</v>
      </c>
      <c r="O68" s="45">
        <v>1.7371030686241795E-4</v>
      </c>
      <c r="P68" s="45">
        <v>0.66288782645638555</v>
      </c>
      <c r="Q68" s="45">
        <v>1.0149101405368288E-2</v>
      </c>
      <c r="R68" s="45">
        <v>0</v>
      </c>
      <c r="S68" s="45">
        <v>4.4038992654447071</v>
      </c>
    </row>
    <row r="69" spans="1:19">
      <c r="A69" s="88" t="s">
        <v>286</v>
      </c>
      <c r="B69" s="89" t="s">
        <v>109</v>
      </c>
      <c r="C69" s="45">
        <v>0.11899464278396632</v>
      </c>
      <c r="D69" s="45">
        <v>0.3781285172622173</v>
      </c>
      <c r="E69" s="45">
        <v>0</v>
      </c>
      <c r="F69" s="45">
        <v>0</v>
      </c>
      <c r="G69" s="45">
        <v>0</v>
      </c>
      <c r="H69" s="45">
        <v>0</v>
      </c>
      <c r="I69" s="45">
        <v>0</v>
      </c>
      <c r="J69" s="45">
        <v>0</v>
      </c>
      <c r="K69" s="45">
        <v>0</v>
      </c>
      <c r="L69" s="45">
        <v>0</v>
      </c>
      <c r="M69" s="45">
        <v>3.6948165352704621E-2</v>
      </c>
      <c r="N69" s="45">
        <v>0.11875360368303589</v>
      </c>
      <c r="O69" s="45">
        <v>6.4831135147640495E-3</v>
      </c>
      <c r="P69" s="45">
        <v>5.7150494262897311E-2</v>
      </c>
      <c r="Q69" s="45">
        <v>3.1749138537535693E-3</v>
      </c>
      <c r="R69" s="45">
        <v>0.17810117288182958</v>
      </c>
      <c r="S69" s="45">
        <v>0.89773462359515577</v>
      </c>
    </row>
    <row r="70" spans="1:19">
      <c r="A70" s="88" t="s">
        <v>286</v>
      </c>
      <c r="B70" s="89" t="s">
        <v>110</v>
      </c>
      <c r="C70" s="45">
        <v>0</v>
      </c>
      <c r="D70" s="45">
        <v>0.28044444686905123</v>
      </c>
      <c r="E70" s="45">
        <v>0.5757265595116462</v>
      </c>
      <c r="F70" s="45">
        <v>0</v>
      </c>
      <c r="G70" s="45">
        <v>0</v>
      </c>
      <c r="H70" s="45">
        <v>0.18672152791063024</v>
      </c>
      <c r="I70" s="45">
        <v>9.6511496261866281E-2</v>
      </c>
      <c r="J70" s="45">
        <v>0</v>
      </c>
      <c r="K70" s="45">
        <v>0</v>
      </c>
      <c r="L70" s="45">
        <v>0</v>
      </c>
      <c r="M70" s="45">
        <v>1.3506791828577391E-2</v>
      </c>
      <c r="N70" s="45">
        <v>0.33471162654037911</v>
      </c>
      <c r="O70" s="45">
        <v>0</v>
      </c>
      <c r="P70" s="45">
        <v>0.1052573525102094</v>
      </c>
      <c r="Q70" s="45">
        <v>8.495176434264895E-3</v>
      </c>
      <c r="R70" s="45">
        <v>1.1659469234643396</v>
      </c>
      <c r="S70" s="45">
        <v>2.7673219013309875</v>
      </c>
    </row>
    <row r="71" spans="1:19">
      <c r="A71" s="88" t="s">
        <v>286</v>
      </c>
      <c r="B71" s="89" t="s">
        <v>111</v>
      </c>
      <c r="C71" s="45">
        <v>0</v>
      </c>
      <c r="D71" s="45">
        <v>0</v>
      </c>
      <c r="E71" s="45">
        <v>0</v>
      </c>
      <c r="F71" s="45">
        <v>0</v>
      </c>
      <c r="G71" s="45">
        <v>0.81456529513778619</v>
      </c>
      <c r="H71" s="45">
        <v>0.24405212021855593</v>
      </c>
      <c r="I71" s="45">
        <v>0.69194948676577339</v>
      </c>
      <c r="J71" s="45">
        <v>0</v>
      </c>
      <c r="K71" s="45">
        <v>0</v>
      </c>
      <c r="L71" s="45">
        <v>2.3119815593368926</v>
      </c>
      <c r="M71" s="45">
        <v>5.0164945047916021E-2</v>
      </c>
      <c r="N71" s="45">
        <v>0</v>
      </c>
      <c r="O71" s="45">
        <v>2.9306268026703108E-3</v>
      </c>
      <c r="P71" s="45">
        <v>0.55658073770026029</v>
      </c>
      <c r="Q71" s="45">
        <v>0</v>
      </c>
      <c r="R71" s="45">
        <v>0.94547215255593287</v>
      </c>
      <c r="S71" s="45">
        <v>5.6176969235657879</v>
      </c>
    </row>
    <row r="72" spans="1:19">
      <c r="A72" s="88" t="s">
        <v>286</v>
      </c>
      <c r="B72" s="89" t="s">
        <v>112</v>
      </c>
      <c r="C72" s="45">
        <v>0</v>
      </c>
      <c r="D72" s="45">
        <v>0</v>
      </c>
      <c r="E72" s="45">
        <v>0.45497288552018822</v>
      </c>
      <c r="F72" s="45">
        <v>0</v>
      </c>
      <c r="G72" s="45">
        <v>2.7610038027560684</v>
      </c>
      <c r="H72" s="45">
        <v>0</v>
      </c>
      <c r="I72" s="45">
        <v>0</v>
      </c>
      <c r="J72" s="45">
        <v>0</v>
      </c>
      <c r="K72" s="45">
        <v>0</v>
      </c>
      <c r="L72" s="45">
        <v>0</v>
      </c>
      <c r="M72" s="45">
        <v>6.413271947104171E-2</v>
      </c>
      <c r="N72" s="45">
        <v>0.44880668816187885</v>
      </c>
      <c r="O72" s="45">
        <v>0</v>
      </c>
      <c r="P72" s="45">
        <v>4.4158786560654306E-2</v>
      </c>
      <c r="Q72" s="45">
        <v>2.4957642464842333E-3</v>
      </c>
      <c r="R72" s="45">
        <v>1.0463710081804578E-2</v>
      </c>
      <c r="S72" s="45">
        <v>3.7860343567980976</v>
      </c>
    </row>
    <row r="73" spans="1:19">
      <c r="A73" s="88" t="s">
        <v>286</v>
      </c>
      <c r="B73" s="89" t="s">
        <v>113</v>
      </c>
      <c r="C73" s="45">
        <v>0</v>
      </c>
      <c r="D73" s="45">
        <v>0</v>
      </c>
      <c r="E73" s="45">
        <v>0</v>
      </c>
      <c r="F73" s="45">
        <v>0</v>
      </c>
      <c r="G73" s="45">
        <v>0</v>
      </c>
      <c r="H73" s="45">
        <v>0.18672152791063024</v>
      </c>
      <c r="I73" s="45">
        <v>0</v>
      </c>
      <c r="J73" s="45">
        <v>0</v>
      </c>
      <c r="K73" s="45">
        <v>7.481776339627455E-2</v>
      </c>
      <c r="L73" s="45">
        <v>0</v>
      </c>
      <c r="M73" s="45">
        <v>2.6922472845308576E-2</v>
      </c>
      <c r="N73" s="45">
        <v>0.4133570656720913</v>
      </c>
      <c r="O73" s="45">
        <v>1.1456306623469636E-4</v>
      </c>
      <c r="P73" s="45">
        <v>0.21646516038467212</v>
      </c>
      <c r="Q73" s="45">
        <v>3.5904536086062144E-4</v>
      </c>
      <c r="R73" s="45">
        <v>3.0462894797267381E-3</v>
      </c>
      <c r="S73" s="45">
        <v>0.92180388811581793</v>
      </c>
    </row>
    <row r="74" spans="1:19">
      <c r="A74" s="88" t="s">
        <v>286</v>
      </c>
      <c r="B74" s="89" t="s">
        <v>114</v>
      </c>
      <c r="C74" s="45">
        <v>0</v>
      </c>
      <c r="D74" s="45">
        <v>0</v>
      </c>
      <c r="E74" s="45">
        <v>0</v>
      </c>
      <c r="F74" s="45">
        <v>0</v>
      </c>
      <c r="G74" s="45">
        <v>0</v>
      </c>
      <c r="H74" s="45">
        <v>0</v>
      </c>
      <c r="I74" s="45">
        <v>0</v>
      </c>
      <c r="J74" s="45">
        <v>0</v>
      </c>
      <c r="K74" s="45">
        <v>4.0971909895715086E-5</v>
      </c>
      <c r="L74" s="45">
        <v>2.1801167786540923</v>
      </c>
      <c r="M74" s="45">
        <v>2.9598688874740375E-2</v>
      </c>
      <c r="N74" s="45">
        <v>0.974022266803237</v>
      </c>
      <c r="O74" s="45">
        <v>2.3214911104574298E-8</v>
      </c>
      <c r="P74" s="45">
        <v>0.27050865987314587</v>
      </c>
      <c r="Q74" s="45">
        <v>0</v>
      </c>
      <c r="R74" s="45">
        <v>3.8455875341991685E-2</v>
      </c>
      <c r="S74" s="45">
        <v>3.4927432646720149</v>
      </c>
    </row>
    <row r="75" spans="1:19">
      <c r="A75" s="88" t="s">
        <v>286</v>
      </c>
      <c r="B75" s="89" t="s">
        <v>115</v>
      </c>
      <c r="C75" s="45">
        <v>0</v>
      </c>
      <c r="D75" s="45">
        <v>0</v>
      </c>
      <c r="E75" s="45">
        <v>0</v>
      </c>
      <c r="F75" s="45">
        <v>0.97605159127436991</v>
      </c>
      <c r="G75" s="45">
        <v>0</v>
      </c>
      <c r="H75" s="45">
        <v>0</v>
      </c>
      <c r="I75" s="45">
        <v>0</v>
      </c>
      <c r="J75" s="45">
        <v>0</v>
      </c>
      <c r="K75" s="45">
        <v>0</v>
      </c>
      <c r="L75" s="45">
        <v>0</v>
      </c>
      <c r="M75" s="45">
        <v>2.5492865589225033E-2</v>
      </c>
      <c r="N75" s="45">
        <v>0</v>
      </c>
      <c r="O75" s="45">
        <v>0</v>
      </c>
      <c r="P75" s="45">
        <v>0.9760351255979316</v>
      </c>
      <c r="Q75" s="45">
        <v>2.827703114909319E-4</v>
      </c>
      <c r="R75" s="45">
        <v>0.20176436573536449</v>
      </c>
      <c r="S75" s="45">
        <v>2.1796267185083735</v>
      </c>
    </row>
    <row r="76" spans="1:19">
      <c r="A76" s="88" t="s">
        <v>286</v>
      </c>
      <c r="B76" s="69" t="s">
        <v>116</v>
      </c>
      <c r="C76" s="45">
        <v>0</v>
      </c>
      <c r="D76" s="45">
        <v>0</v>
      </c>
      <c r="E76" s="45">
        <v>0</v>
      </c>
      <c r="F76" s="45">
        <v>0</v>
      </c>
      <c r="G76" s="45">
        <v>5.1882872186959297</v>
      </c>
      <c r="H76" s="45">
        <v>0</v>
      </c>
      <c r="I76" s="45">
        <v>0</v>
      </c>
      <c r="J76" s="45">
        <v>0</v>
      </c>
      <c r="K76" s="45">
        <v>0</v>
      </c>
      <c r="L76" s="45">
        <v>0</v>
      </c>
      <c r="M76" s="45">
        <v>8.145730749450486E-2</v>
      </c>
      <c r="N76" s="45">
        <v>0</v>
      </c>
      <c r="O76" s="45">
        <v>5.4482860438784808E-3</v>
      </c>
      <c r="P76" s="45">
        <v>8.9338401782615762E-2</v>
      </c>
      <c r="Q76" s="45">
        <v>1.3523730499989117E-2</v>
      </c>
      <c r="R76" s="45">
        <v>1.0741668973899046</v>
      </c>
      <c r="S76" s="45">
        <v>6.4522218419068196</v>
      </c>
    </row>
    <row r="77" spans="1:19">
      <c r="A77" s="88" t="s">
        <v>286</v>
      </c>
      <c r="B77" s="69" t="s">
        <v>117</v>
      </c>
      <c r="C77" s="45">
        <v>0</v>
      </c>
      <c r="D77" s="45">
        <v>0</v>
      </c>
      <c r="E77" s="45">
        <v>0</v>
      </c>
      <c r="F77" s="45">
        <v>4.091467551645426</v>
      </c>
      <c r="G77" s="45">
        <v>0</v>
      </c>
      <c r="H77" s="45">
        <v>0.18672152791063024</v>
      </c>
      <c r="I77" s="45">
        <v>0</v>
      </c>
      <c r="J77" s="45">
        <v>0</v>
      </c>
      <c r="K77" s="45">
        <v>0</v>
      </c>
      <c r="L77" s="45">
        <v>0</v>
      </c>
      <c r="M77" s="45">
        <v>2.1566862568672462E-2</v>
      </c>
      <c r="N77" s="45">
        <v>3.9644695106527905E-2</v>
      </c>
      <c r="O77" s="45">
        <v>0</v>
      </c>
      <c r="P77" s="45">
        <v>0</v>
      </c>
      <c r="Q77" s="45">
        <v>0</v>
      </c>
      <c r="R77" s="45">
        <v>0.36556134993518796</v>
      </c>
      <c r="S77" s="45">
        <v>4.7049619871664277</v>
      </c>
    </row>
    <row r="78" spans="1:19">
      <c r="A78" s="88" t="s">
        <v>286</v>
      </c>
      <c r="B78" s="69" t="s">
        <v>118</v>
      </c>
      <c r="C78" s="45">
        <v>0</v>
      </c>
      <c r="D78" s="45">
        <v>0</v>
      </c>
      <c r="E78" s="45">
        <v>0</v>
      </c>
      <c r="F78" s="45">
        <v>0</v>
      </c>
      <c r="G78" s="45">
        <v>0</v>
      </c>
      <c r="H78" s="45">
        <v>0</v>
      </c>
      <c r="I78" s="45">
        <v>0</v>
      </c>
      <c r="J78" s="45">
        <v>0</v>
      </c>
      <c r="K78" s="45">
        <v>0</v>
      </c>
      <c r="L78" s="45">
        <v>0</v>
      </c>
      <c r="M78" s="45">
        <v>2.710773191178184E-2</v>
      </c>
      <c r="N78" s="45">
        <v>0</v>
      </c>
      <c r="O78" s="45">
        <v>0</v>
      </c>
      <c r="P78" s="45">
        <v>0.75182914565889725</v>
      </c>
      <c r="Q78" s="45">
        <v>0</v>
      </c>
      <c r="R78" s="45">
        <v>4.3870352104292465E-2</v>
      </c>
      <c r="S78" s="45">
        <v>0.82280722967499287</v>
      </c>
    </row>
    <row r="79" spans="1:19">
      <c r="A79" s="88" t="s">
        <v>286</v>
      </c>
      <c r="B79" s="69" t="s">
        <v>119</v>
      </c>
      <c r="C79" s="45">
        <v>0</v>
      </c>
      <c r="D79" s="45">
        <v>0</v>
      </c>
      <c r="E79" s="45">
        <v>0</v>
      </c>
      <c r="F79" s="45">
        <v>0</v>
      </c>
      <c r="G79" s="45">
        <v>0.13544495979836313</v>
      </c>
      <c r="H79" s="45">
        <v>0</v>
      </c>
      <c r="I79" s="45">
        <v>0</v>
      </c>
      <c r="J79" s="45">
        <v>0</v>
      </c>
      <c r="K79" s="45">
        <v>0</v>
      </c>
      <c r="L79" s="45">
        <v>0</v>
      </c>
      <c r="M79" s="45">
        <v>1.9739097510832693E-2</v>
      </c>
      <c r="N79" s="45">
        <v>0</v>
      </c>
      <c r="O79" s="45">
        <v>0</v>
      </c>
      <c r="P79" s="45">
        <v>0.47914094597178902</v>
      </c>
      <c r="Q79" s="45">
        <v>9.9710608388741129E-3</v>
      </c>
      <c r="R79" s="45">
        <v>0.45976944877959269</v>
      </c>
      <c r="S79" s="45">
        <v>1.1040655128994388</v>
      </c>
    </row>
    <row r="80" spans="1:19">
      <c r="A80" s="88" t="s">
        <v>286</v>
      </c>
      <c r="B80" s="69" t="s">
        <v>120</v>
      </c>
      <c r="C80" s="45">
        <v>1.2046164681117069</v>
      </c>
      <c r="D80" s="45">
        <v>0</v>
      </c>
      <c r="E80" s="45">
        <v>0</v>
      </c>
      <c r="F80" s="45">
        <v>0</v>
      </c>
      <c r="G80" s="45">
        <v>0</v>
      </c>
      <c r="H80" s="45">
        <v>0.18672152791063024</v>
      </c>
      <c r="I80" s="45">
        <v>0</v>
      </c>
      <c r="J80" s="45">
        <v>0</v>
      </c>
      <c r="K80" s="45">
        <v>0</v>
      </c>
      <c r="L80" s="45">
        <v>0</v>
      </c>
      <c r="M80" s="45">
        <v>3.0732027833780151E-2</v>
      </c>
      <c r="N80" s="45">
        <v>3.4141727112645626E-2</v>
      </c>
      <c r="O80" s="45">
        <v>0</v>
      </c>
      <c r="P80" s="45">
        <v>0.29075755340479503</v>
      </c>
      <c r="Q80" s="45">
        <v>4.2947247617823869E-3</v>
      </c>
      <c r="R80" s="45">
        <v>0.68811482305011396</v>
      </c>
      <c r="S80" s="45">
        <v>2.439378852185456</v>
      </c>
    </row>
    <row r="81" spans="1:19">
      <c r="A81" s="88" t="s">
        <v>286</v>
      </c>
      <c r="B81" s="69" t="s">
        <v>121</v>
      </c>
      <c r="C81" s="45">
        <v>0</v>
      </c>
      <c r="D81" s="45">
        <v>0</v>
      </c>
      <c r="E81" s="45">
        <v>0</v>
      </c>
      <c r="F81" s="45">
        <v>0</v>
      </c>
      <c r="G81" s="45">
        <v>0</v>
      </c>
      <c r="H81" s="45">
        <v>0</v>
      </c>
      <c r="I81" s="45">
        <v>0</v>
      </c>
      <c r="J81" s="45">
        <v>0</v>
      </c>
      <c r="K81" s="45">
        <v>0</v>
      </c>
      <c r="L81" s="45">
        <v>0</v>
      </c>
      <c r="M81" s="45">
        <v>4.7110220487223131E-3</v>
      </c>
      <c r="N81" s="45">
        <v>0.10877878442221167</v>
      </c>
      <c r="O81" s="45">
        <v>1.1456306623469636E-4</v>
      </c>
      <c r="P81" s="45">
        <v>3.7192778082477673E-3</v>
      </c>
      <c r="Q81" s="45">
        <v>0</v>
      </c>
      <c r="R81" s="45">
        <v>0.60127568641940599</v>
      </c>
      <c r="S81" s="45">
        <v>0.71859933376484264</v>
      </c>
    </row>
    <row r="82" spans="1:19">
      <c r="A82" s="88" t="s">
        <v>286</v>
      </c>
      <c r="B82" s="69" t="s">
        <v>122</v>
      </c>
      <c r="C82" s="45">
        <v>0.11899464278396632</v>
      </c>
      <c r="D82" s="45">
        <v>0</v>
      </c>
      <c r="E82" s="45">
        <v>0</v>
      </c>
      <c r="F82" s="45">
        <v>0</v>
      </c>
      <c r="G82" s="45">
        <v>0</v>
      </c>
      <c r="H82" s="45">
        <v>0</v>
      </c>
      <c r="I82" s="45">
        <v>0</v>
      </c>
      <c r="J82" s="45">
        <v>0</v>
      </c>
      <c r="K82" s="45">
        <v>4.0971909895715086E-5</v>
      </c>
      <c r="L82" s="45">
        <v>0</v>
      </c>
      <c r="M82" s="45">
        <v>1.5918617637542098E-2</v>
      </c>
      <c r="N82" s="45">
        <v>0</v>
      </c>
      <c r="O82" s="45">
        <v>0</v>
      </c>
      <c r="P82" s="45">
        <v>7.7954191606153245E-3</v>
      </c>
      <c r="Q82" s="45">
        <v>0</v>
      </c>
      <c r="R82" s="45">
        <v>0.70201557890931809</v>
      </c>
      <c r="S82" s="45">
        <v>0.84476523040132179</v>
      </c>
    </row>
    <row r="83" spans="1:19">
      <c r="A83" s="88" t="s">
        <v>286</v>
      </c>
      <c r="B83" s="69" t="s">
        <v>123</v>
      </c>
      <c r="C83" s="45">
        <v>0</v>
      </c>
      <c r="D83" s="45">
        <v>1.3534563348800699</v>
      </c>
      <c r="E83" s="45">
        <v>0</v>
      </c>
      <c r="F83" s="45">
        <v>4.0914675516454313</v>
      </c>
      <c r="G83" s="45">
        <v>0</v>
      </c>
      <c r="H83" s="45">
        <v>0</v>
      </c>
      <c r="I83" s="45">
        <v>0</v>
      </c>
      <c r="J83" s="45">
        <v>0</v>
      </c>
      <c r="K83" s="45">
        <v>0</v>
      </c>
      <c r="L83" s="45">
        <v>0</v>
      </c>
      <c r="M83" s="45">
        <v>3.6251928825612012E-2</v>
      </c>
      <c r="N83" s="45">
        <v>0</v>
      </c>
      <c r="O83" s="45">
        <v>0</v>
      </c>
      <c r="P83" s="45">
        <v>2.7441622380091957E-2</v>
      </c>
      <c r="Q83" s="45">
        <v>0</v>
      </c>
      <c r="R83" s="45">
        <v>0.11993577978683589</v>
      </c>
      <c r="S83" s="45">
        <v>5.6285532175180606</v>
      </c>
    </row>
    <row r="84" spans="1:19">
      <c r="A84" s="88" t="s">
        <v>286</v>
      </c>
      <c r="B84" s="69" t="s">
        <v>124</v>
      </c>
      <c r="C84" s="45">
        <v>0</v>
      </c>
      <c r="D84" s="45">
        <v>0.28044444686905123</v>
      </c>
      <c r="E84" s="45">
        <v>0</v>
      </c>
      <c r="F84" s="45">
        <v>0</v>
      </c>
      <c r="G84" s="45">
        <v>0</v>
      </c>
      <c r="H84" s="45">
        <v>0</v>
      </c>
      <c r="I84" s="45">
        <v>9.6511496261866281E-2</v>
      </c>
      <c r="J84" s="45">
        <v>0</v>
      </c>
      <c r="K84" s="45">
        <v>0</v>
      </c>
      <c r="L84" s="45">
        <v>0</v>
      </c>
      <c r="M84" s="45">
        <v>8.1713369402738323E-3</v>
      </c>
      <c r="N84" s="45">
        <v>0.20330381345404902</v>
      </c>
      <c r="O84" s="45">
        <v>0</v>
      </c>
      <c r="P84" s="45">
        <v>1.165823321340298E-3</v>
      </c>
      <c r="Q84" s="45">
        <v>0</v>
      </c>
      <c r="R84" s="45">
        <v>0.51505275620603896</v>
      </c>
      <c r="S84" s="45">
        <v>1.1046496730526201</v>
      </c>
    </row>
    <row r="85" spans="1:19">
      <c r="A85" s="88" t="s">
        <v>286</v>
      </c>
      <c r="B85" s="69" t="s">
        <v>125</v>
      </c>
      <c r="C85" s="45">
        <v>0</v>
      </c>
      <c r="D85" s="45">
        <v>0</v>
      </c>
      <c r="E85" s="45">
        <v>0</v>
      </c>
      <c r="F85" s="45">
        <v>0</v>
      </c>
      <c r="G85" s="45">
        <v>0</v>
      </c>
      <c r="H85" s="45">
        <v>0</v>
      </c>
      <c r="I85" s="45">
        <v>0</v>
      </c>
      <c r="J85" s="45">
        <v>0</v>
      </c>
      <c r="K85" s="45">
        <v>0</v>
      </c>
      <c r="L85" s="45">
        <v>0</v>
      </c>
      <c r="M85" s="45">
        <v>2.6565970286540619E-3</v>
      </c>
      <c r="N85" s="45">
        <v>1.3428822555106024E-3</v>
      </c>
      <c r="O85" s="45">
        <v>2.7289397078227307E-3</v>
      </c>
      <c r="P85" s="45">
        <v>3.8453420860534493E-2</v>
      </c>
      <c r="Q85" s="45">
        <v>0</v>
      </c>
      <c r="R85" s="45">
        <v>0.2886395844096441</v>
      </c>
      <c r="S85" s="45">
        <v>0.33382142426216888</v>
      </c>
    </row>
    <row r="86" spans="1:19">
      <c r="A86" s="88" t="s">
        <v>286</v>
      </c>
      <c r="B86" s="69" t="s">
        <v>126</v>
      </c>
      <c r="C86" s="45">
        <v>0</v>
      </c>
      <c r="D86" s="45">
        <v>0</v>
      </c>
      <c r="E86" s="45">
        <v>0</v>
      </c>
      <c r="F86" s="45">
        <v>0</v>
      </c>
      <c r="G86" s="45">
        <v>0</v>
      </c>
      <c r="H86" s="45">
        <v>0</v>
      </c>
      <c r="I86" s="45">
        <v>0</v>
      </c>
      <c r="J86" s="45">
        <v>0</v>
      </c>
      <c r="K86" s="45">
        <v>0</v>
      </c>
      <c r="L86" s="45">
        <v>0</v>
      </c>
      <c r="M86" s="45">
        <v>2.6631225361489541E-2</v>
      </c>
      <c r="N86" s="45">
        <v>3.4419546880926077E-4</v>
      </c>
      <c r="O86" s="45">
        <v>0</v>
      </c>
      <c r="P86" s="45">
        <v>7.3448940067095236E-2</v>
      </c>
      <c r="Q86" s="45">
        <v>9.9710608388738908E-3</v>
      </c>
      <c r="R86" s="45">
        <v>1.9836940721944529E-2</v>
      </c>
      <c r="S86" s="45">
        <v>0.13023236245820158</v>
      </c>
    </row>
    <row r="87" spans="1:19">
      <c r="A87" s="88" t="s">
        <v>286</v>
      </c>
      <c r="B87" s="69" t="s">
        <v>127</v>
      </c>
      <c r="C87" s="45">
        <v>0</v>
      </c>
      <c r="D87" s="45">
        <v>0</v>
      </c>
      <c r="E87" s="45">
        <v>0</v>
      </c>
      <c r="F87" s="45">
        <v>0</v>
      </c>
      <c r="G87" s="45">
        <v>0</v>
      </c>
      <c r="H87" s="45">
        <v>0</v>
      </c>
      <c r="I87" s="45">
        <v>0</v>
      </c>
      <c r="J87" s="45">
        <v>0</v>
      </c>
      <c r="K87" s="45">
        <v>0</v>
      </c>
      <c r="L87" s="45">
        <v>2.3119815593368926</v>
      </c>
      <c r="M87" s="45">
        <v>1.815943404667486E-2</v>
      </c>
      <c r="N87" s="45">
        <v>0</v>
      </c>
      <c r="O87" s="45">
        <v>0</v>
      </c>
      <c r="P87" s="45">
        <v>0.11187808912361241</v>
      </c>
      <c r="Q87" s="45">
        <v>0</v>
      </c>
      <c r="R87" s="45">
        <v>8.0971717782691854E-2</v>
      </c>
      <c r="S87" s="45">
        <v>2.5229908002898469</v>
      </c>
    </row>
    <row r="88" spans="1:19">
      <c r="A88" s="88" t="s">
        <v>286</v>
      </c>
      <c r="B88" s="69" t="s">
        <v>128</v>
      </c>
      <c r="C88" s="45">
        <v>0</v>
      </c>
      <c r="D88" s="45">
        <v>0</v>
      </c>
      <c r="E88" s="45">
        <v>0</v>
      </c>
      <c r="F88" s="45">
        <v>4.091467551645426</v>
      </c>
      <c r="G88" s="45">
        <v>0</v>
      </c>
      <c r="H88" s="45">
        <v>0</v>
      </c>
      <c r="I88" s="45">
        <v>0</v>
      </c>
      <c r="J88" s="45">
        <v>0</v>
      </c>
      <c r="K88" s="45">
        <v>0</v>
      </c>
      <c r="L88" s="45">
        <v>0</v>
      </c>
      <c r="M88" s="45">
        <v>0.11985340902606545</v>
      </c>
      <c r="N88" s="45">
        <v>0</v>
      </c>
      <c r="O88" s="45">
        <v>2.9478523988490934E-4</v>
      </c>
      <c r="P88" s="45">
        <v>2.8447304080373215E-2</v>
      </c>
      <c r="Q88" s="45">
        <v>0</v>
      </c>
      <c r="R88" s="45">
        <v>0.78078424408738201</v>
      </c>
      <c r="S88" s="45">
        <v>5.0208472940791466</v>
      </c>
    </row>
    <row r="89" spans="1:19">
      <c r="A89" s="88" t="s">
        <v>286</v>
      </c>
      <c r="B89" s="69" t="s">
        <v>129</v>
      </c>
      <c r="C89" s="45">
        <v>0</v>
      </c>
      <c r="D89" s="45">
        <v>0</v>
      </c>
      <c r="E89" s="45">
        <v>0</v>
      </c>
      <c r="F89" s="45">
        <v>0</v>
      </c>
      <c r="G89" s="45">
        <v>0</v>
      </c>
      <c r="H89" s="45">
        <v>0</v>
      </c>
      <c r="I89" s="45">
        <v>0</v>
      </c>
      <c r="J89" s="45">
        <v>0</v>
      </c>
      <c r="K89" s="45">
        <v>0</v>
      </c>
      <c r="L89" s="45">
        <v>0</v>
      </c>
      <c r="M89" s="45">
        <v>1.2029362088474826E-2</v>
      </c>
      <c r="N89" s="45">
        <v>0</v>
      </c>
      <c r="O89" s="45">
        <v>0</v>
      </c>
      <c r="P89" s="45">
        <v>0</v>
      </c>
      <c r="Q89" s="45">
        <v>2.8544264825125509E-6</v>
      </c>
      <c r="R89" s="45">
        <v>0</v>
      </c>
      <c r="S89" s="45">
        <v>1.2032216514938909E-2</v>
      </c>
    </row>
    <row r="90" spans="1:19">
      <c r="A90" s="88" t="s">
        <v>286</v>
      </c>
      <c r="B90" s="69" t="s">
        <v>130</v>
      </c>
      <c r="C90" s="45">
        <v>0</v>
      </c>
      <c r="D90" s="45">
        <v>0</v>
      </c>
      <c r="E90" s="45">
        <v>0.45497288552018755</v>
      </c>
      <c r="F90" s="45">
        <v>0</v>
      </c>
      <c r="G90" s="45">
        <v>0</v>
      </c>
      <c r="H90" s="45">
        <v>0.21187359708708131</v>
      </c>
      <c r="I90" s="45">
        <v>0.32726978628902215</v>
      </c>
      <c r="J90" s="45">
        <v>0</v>
      </c>
      <c r="K90" s="45">
        <v>4.0971909895715086E-5</v>
      </c>
      <c r="L90" s="45">
        <v>0</v>
      </c>
      <c r="M90" s="45">
        <v>1.4885291367942699E-2</v>
      </c>
      <c r="N90" s="45">
        <v>0.22417089827544245</v>
      </c>
      <c r="O90" s="45">
        <v>0</v>
      </c>
      <c r="P90" s="45">
        <v>0</v>
      </c>
      <c r="Q90" s="45">
        <v>7.9054885283946774E-4</v>
      </c>
      <c r="R90" s="45">
        <v>0.17712768530363476</v>
      </c>
      <c r="S90" s="45">
        <v>1.4111316646060743</v>
      </c>
    </row>
    <row r="91" spans="1:19">
      <c r="A91" s="88" t="s">
        <v>286</v>
      </c>
      <c r="B91" s="69" t="s">
        <v>131</v>
      </c>
      <c r="C91" s="45">
        <v>0</v>
      </c>
      <c r="D91" s="45">
        <v>0</v>
      </c>
      <c r="E91" s="45">
        <v>0</v>
      </c>
      <c r="F91" s="45">
        <v>0</v>
      </c>
      <c r="G91" s="45">
        <v>0</v>
      </c>
      <c r="H91" s="45">
        <v>0</v>
      </c>
      <c r="I91" s="45">
        <v>0</v>
      </c>
      <c r="J91" s="45">
        <v>0</v>
      </c>
      <c r="K91" s="45">
        <v>0</v>
      </c>
      <c r="L91" s="45">
        <v>0</v>
      </c>
      <c r="M91" s="45">
        <v>1.7971055799332447E-2</v>
      </c>
      <c r="N91" s="45">
        <v>2.3624118109918157E-2</v>
      </c>
      <c r="O91" s="45">
        <v>0</v>
      </c>
      <c r="P91" s="45">
        <v>0</v>
      </c>
      <c r="Q91" s="45">
        <v>0</v>
      </c>
      <c r="R91" s="45">
        <v>3.2753779814104433E-2</v>
      </c>
      <c r="S91" s="45">
        <v>7.4348953723358591E-2</v>
      </c>
    </row>
    <row r="92" spans="1:19">
      <c r="A92" s="88" t="s">
        <v>286</v>
      </c>
      <c r="B92" s="69" t="s">
        <v>132</v>
      </c>
      <c r="C92" s="45">
        <v>0</v>
      </c>
      <c r="D92" s="45">
        <v>0</v>
      </c>
      <c r="E92" s="45">
        <v>0</v>
      </c>
      <c r="F92" s="45">
        <v>0</v>
      </c>
      <c r="G92" s="45">
        <v>0.13544495979836313</v>
      </c>
      <c r="H92" s="45">
        <v>0</v>
      </c>
      <c r="I92" s="45">
        <v>4.6652801694214041E-2</v>
      </c>
      <c r="J92" s="45">
        <v>0</v>
      </c>
      <c r="K92" s="45">
        <v>0</v>
      </c>
      <c r="L92" s="45">
        <v>0</v>
      </c>
      <c r="M92" s="45">
        <v>3.7740137420547271E-2</v>
      </c>
      <c r="N92" s="45">
        <v>0</v>
      </c>
      <c r="O92" s="45">
        <v>0</v>
      </c>
      <c r="P92" s="45">
        <v>3.9089037999993081E-3</v>
      </c>
      <c r="Q92" s="45">
        <v>1.0149101405368288E-2</v>
      </c>
      <c r="R92" s="45">
        <v>0.31893023142221111</v>
      </c>
      <c r="S92" s="45">
        <v>0.55282613554069826</v>
      </c>
    </row>
    <row r="93" spans="1:19">
      <c r="A93" s="88" t="s">
        <v>286</v>
      </c>
      <c r="B93" s="69" t="s">
        <v>133</v>
      </c>
      <c r="C93" s="45">
        <v>0.88652777505787661</v>
      </c>
      <c r="D93" s="45">
        <v>0</v>
      </c>
      <c r="E93" s="45">
        <v>0</v>
      </c>
      <c r="F93" s="45">
        <v>0</v>
      </c>
      <c r="G93" s="45">
        <v>0</v>
      </c>
      <c r="H93" s="45">
        <v>0</v>
      </c>
      <c r="I93" s="45">
        <v>0</v>
      </c>
      <c r="J93" s="45">
        <v>0</v>
      </c>
      <c r="K93" s="45">
        <v>0</v>
      </c>
      <c r="L93" s="45">
        <v>0</v>
      </c>
      <c r="M93" s="45">
        <v>4.1611005082469177E-3</v>
      </c>
      <c r="N93" s="45">
        <v>5.5974719019973307E-2</v>
      </c>
      <c r="O93" s="45">
        <v>0</v>
      </c>
      <c r="P93" s="45">
        <v>0</v>
      </c>
      <c r="Q93" s="45">
        <v>1.7804056649439737E-4</v>
      </c>
      <c r="R93" s="45">
        <v>0.25394567199863971</v>
      </c>
      <c r="S93" s="45">
        <v>1.2007873071512165</v>
      </c>
    </row>
    <row r="94" spans="1:19">
      <c r="A94" s="88" t="s">
        <v>286</v>
      </c>
      <c r="B94" s="69" t="s">
        <v>134</v>
      </c>
      <c r="C94" s="45">
        <v>0</v>
      </c>
      <c r="D94" s="45">
        <v>0</v>
      </c>
      <c r="E94" s="45">
        <v>0</v>
      </c>
      <c r="F94" s="45">
        <v>0</v>
      </c>
      <c r="G94" s="45">
        <v>0</v>
      </c>
      <c r="H94" s="45">
        <v>0</v>
      </c>
      <c r="I94" s="45">
        <v>0</v>
      </c>
      <c r="J94" s="45">
        <v>0</v>
      </c>
      <c r="K94" s="45">
        <v>0</v>
      </c>
      <c r="L94" s="45">
        <v>0</v>
      </c>
      <c r="M94" s="45">
        <v>1.5546270488355773E-2</v>
      </c>
      <c r="N94" s="45">
        <v>4.8339018135242995E-2</v>
      </c>
      <c r="O94" s="45">
        <v>2.6507600965157696E-3</v>
      </c>
      <c r="P94" s="45">
        <v>0.49088136375159408</v>
      </c>
      <c r="Q94" s="45">
        <v>0</v>
      </c>
      <c r="R94" s="45">
        <v>7.2786062550704855E-3</v>
      </c>
      <c r="S94" s="45">
        <v>0.56469601872677799</v>
      </c>
    </row>
    <row r="95" spans="1:19">
      <c r="A95" s="88" t="s">
        <v>286</v>
      </c>
      <c r="B95" s="69" t="s">
        <v>135</v>
      </c>
      <c r="C95" s="45">
        <v>0</v>
      </c>
      <c r="D95" s="45">
        <v>0</v>
      </c>
      <c r="E95" s="45">
        <v>0</v>
      </c>
      <c r="F95" s="45">
        <v>0</v>
      </c>
      <c r="G95" s="45">
        <v>0</v>
      </c>
      <c r="H95" s="45">
        <v>0</v>
      </c>
      <c r="I95" s="45">
        <v>0</v>
      </c>
      <c r="J95" s="45">
        <v>0</v>
      </c>
      <c r="K95" s="45">
        <v>0</v>
      </c>
      <c r="L95" s="45">
        <v>0</v>
      </c>
      <c r="M95" s="45">
        <v>1.4197760929768322E-3</v>
      </c>
      <c r="N95" s="45">
        <v>2.4965582234433015E-2</v>
      </c>
      <c r="O95" s="45">
        <v>1.1337853329534964E-2</v>
      </c>
      <c r="P95" s="45">
        <v>0</v>
      </c>
      <c r="Q95" s="45">
        <v>0</v>
      </c>
      <c r="R95" s="45">
        <v>9.4359876953756583E-2</v>
      </c>
      <c r="S95" s="45">
        <v>0.13208308861069895</v>
      </c>
    </row>
    <row r="96" spans="1:19">
      <c r="A96" s="88" t="s">
        <v>286</v>
      </c>
      <c r="B96" s="69" t="s">
        <v>136</v>
      </c>
      <c r="C96" s="45">
        <v>0.11899464278396632</v>
      </c>
      <c r="D96" s="45">
        <v>0</v>
      </c>
      <c r="E96" s="45">
        <v>0</v>
      </c>
      <c r="F96" s="45">
        <v>0</v>
      </c>
      <c r="G96" s="45">
        <v>0</v>
      </c>
      <c r="H96" s="45">
        <v>0</v>
      </c>
      <c r="I96" s="45">
        <v>0</v>
      </c>
      <c r="J96" s="45">
        <v>0</v>
      </c>
      <c r="K96" s="45">
        <v>0</v>
      </c>
      <c r="L96" s="45">
        <v>0</v>
      </c>
      <c r="M96" s="45">
        <v>8.1127326666177169E-3</v>
      </c>
      <c r="N96" s="45">
        <v>0</v>
      </c>
      <c r="O96" s="45">
        <v>0</v>
      </c>
      <c r="P96" s="45">
        <v>4.0958418793433538E-2</v>
      </c>
      <c r="Q96" s="45">
        <v>2.457084015893507E-3</v>
      </c>
      <c r="R96" s="45">
        <v>0</v>
      </c>
      <c r="S96" s="45">
        <v>0.1705228782599022</v>
      </c>
    </row>
    <row r="97" spans="1:19">
      <c r="A97" s="88" t="s">
        <v>286</v>
      </c>
      <c r="B97" s="69" t="s">
        <v>137</v>
      </c>
      <c r="C97" s="45">
        <v>0</v>
      </c>
      <c r="D97" s="45">
        <v>0.28044444686905123</v>
      </c>
      <c r="E97" s="45">
        <v>0</v>
      </c>
      <c r="F97" s="45">
        <v>0</v>
      </c>
      <c r="G97" s="45">
        <v>0</v>
      </c>
      <c r="H97" s="45">
        <v>0</v>
      </c>
      <c r="I97" s="45">
        <v>0</v>
      </c>
      <c r="J97" s="45">
        <v>7.5853293396502375E-2</v>
      </c>
      <c r="K97" s="45">
        <v>0</v>
      </c>
      <c r="L97" s="45">
        <v>0</v>
      </c>
      <c r="M97" s="45">
        <v>5.6719011612926806E-4</v>
      </c>
      <c r="N97" s="45">
        <v>4.0029249215738361E-3</v>
      </c>
      <c r="O97" s="45">
        <v>0</v>
      </c>
      <c r="P97" s="45">
        <v>0.66767558493912915</v>
      </c>
      <c r="Q97" s="45">
        <v>5.3303930598855187E-2</v>
      </c>
      <c r="R97" s="45">
        <v>0.17422197572919274</v>
      </c>
      <c r="S97" s="45">
        <v>1.2560693465704844</v>
      </c>
    </row>
    <row r="98" spans="1:19">
      <c r="A98" s="88" t="s">
        <v>286</v>
      </c>
      <c r="B98" s="69" t="s">
        <v>138</v>
      </c>
      <c r="C98" s="45">
        <v>0</v>
      </c>
      <c r="D98" s="45">
        <v>0</v>
      </c>
      <c r="E98" s="45">
        <v>0</v>
      </c>
      <c r="F98" s="45">
        <v>0</v>
      </c>
      <c r="G98" s="45">
        <v>0</v>
      </c>
      <c r="H98" s="45">
        <v>0</v>
      </c>
      <c r="I98" s="45">
        <v>0</v>
      </c>
      <c r="J98" s="45">
        <v>0</v>
      </c>
      <c r="K98" s="45">
        <v>0</v>
      </c>
      <c r="L98" s="45">
        <v>0</v>
      </c>
      <c r="M98" s="45">
        <v>1.928705146195675E-2</v>
      </c>
      <c r="N98" s="45">
        <v>2.6622943233896024E-2</v>
      </c>
      <c r="O98" s="45">
        <v>2.6559199193498806E-4</v>
      </c>
      <c r="P98" s="45">
        <v>6.5109482862443002E-2</v>
      </c>
      <c r="Q98" s="45">
        <v>0</v>
      </c>
      <c r="R98" s="45">
        <v>0.32052150835786009</v>
      </c>
      <c r="S98" s="45">
        <v>0.43180657790807686</v>
      </c>
    </row>
    <row r="99" spans="1:19">
      <c r="A99" s="88" t="s">
        <v>286</v>
      </c>
      <c r="B99" s="69" t="s">
        <v>139</v>
      </c>
      <c r="C99" s="45">
        <v>0</v>
      </c>
      <c r="D99" s="45">
        <v>0</v>
      </c>
      <c r="E99" s="45">
        <v>0</v>
      </c>
      <c r="F99" s="45">
        <v>4.091467551645426</v>
      </c>
      <c r="G99" s="45">
        <v>0</v>
      </c>
      <c r="H99" s="45">
        <v>0</v>
      </c>
      <c r="I99" s="45">
        <v>0</v>
      </c>
      <c r="J99" s="45">
        <v>0</v>
      </c>
      <c r="K99" s="45">
        <v>0</v>
      </c>
      <c r="L99" s="45">
        <v>0</v>
      </c>
      <c r="M99" s="45">
        <v>8.0640842749133412E-3</v>
      </c>
      <c r="N99" s="45">
        <v>0.45086913999347367</v>
      </c>
      <c r="O99" s="45">
        <v>0</v>
      </c>
      <c r="P99" s="45">
        <v>0</v>
      </c>
      <c r="Q99" s="45">
        <v>0</v>
      </c>
      <c r="R99" s="45">
        <v>8.1165899368684791E-4</v>
      </c>
      <c r="S99" s="45">
        <v>4.5512124349075123</v>
      </c>
    </row>
    <row r="100" spans="1:19">
      <c r="A100" s="88" t="s">
        <v>286</v>
      </c>
      <c r="B100" s="69" t="s">
        <v>140</v>
      </c>
      <c r="C100" s="45">
        <v>0</v>
      </c>
      <c r="D100" s="45">
        <v>0.28044444686905123</v>
      </c>
      <c r="E100" s="45">
        <v>0</v>
      </c>
      <c r="F100" s="45">
        <v>0</v>
      </c>
      <c r="G100" s="45">
        <v>0</v>
      </c>
      <c r="H100" s="45">
        <v>0</v>
      </c>
      <c r="I100" s="45">
        <v>9.6511496261866281E-2</v>
      </c>
      <c r="J100" s="45">
        <v>0</v>
      </c>
      <c r="K100" s="45">
        <v>0</v>
      </c>
      <c r="L100" s="45">
        <v>6.1972724759044784</v>
      </c>
      <c r="M100" s="45">
        <v>7.999340785147524E-4</v>
      </c>
      <c r="N100" s="45">
        <v>0.16494825560587145</v>
      </c>
      <c r="O100" s="45">
        <v>4.9749796645182087E-3</v>
      </c>
      <c r="P100" s="45">
        <v>0.39829869333588519</v>
      </c>
      <c r="Q100" s="45">
        <v>0</v>
      </c>
      <c r="R100" s="45">
        <v>0</v>
      </c>
      <c r="S100" s="45">
        <v>7.1432502817201566</v>
      </c>
    </row>
    <row r="101" spans="1:19">
      <c r="A101" s="88" t="s">
        <v>286</v>
      </c>
      <c r="B101" s="69" t="s">
        <v>141</v>
      </c>
      <c r="C101" s="45">
        <v>0</v>
      </c>
      <c r="D101" s="45">
        <v>0</v>
      </c>
      <c r="E101" s="45">
        <v>0</v>
      </c>
      <c r="F101" s="45">
        <v>0</v>
      </c>
      <c r="G101" s="45">
        <v>0</v>
      </c>
      <c r="H101" s="45">
        <v>0</v>
      </c>
      <c r="I101" s="45">
        <v>9.6511496261866281E-2</v>
      </c>
      <c r="J101" s="45">
        <v>0</v>
      </c>
      <c r="K101" s="45">
        <v>0</v>
      </c>
      <c r="L101" s="45">
        <v>0</v>
      </c>
      <c r="M101" s="45">
        <v>7.1574164686438735E-4</v>
      </c>
      <c r="N101" s="45">
        <v>0</v>
      </c>
      <c r="O101" s="45">
        <v>0</v>
      </c>
      <c r="P101" s="45">
        <v>0.65910333210437244</v>
      </c>
      <c r="Q101" s="45">
        <v>0</v>
      </c>
      <c r="R101" s="45">
        <v>1.9836940721944529E-2</v>
      </c>
      <c r="S101" s="45">
        <v>0.77616751073503565</v>
      </c>
    </row>
    <row r="102" spans="1:19">
      <c r="A102" s="88" t="s">
        <v>286</v>
      </c>
      <c r="B102" s="69" t="s">
        <v>142</v>
      </c>
      <c r="C102" s="45">
        <v>0</v>
      </c>
      <c r="D102" s="45">
        <v>0</v>
      </c>
      <c r="E102" s="45">
        <v>0</v>
      </c>
      <c r="F102" s="45">
        <v>0</v>
      </c>
      <c r="G102" s="45">
        <v>0</v>
      </c>
      <c r="H102" s="45">
        <v>0</v>
      </c>
      <c r="I102" s="45">
        <v>0</v>
      </c>
      <c r="J102" s="45">
        <v>0</v>
      </c>
      <c r="K102" s="45">
        <v>0.12429743120071146</v>
      </c>
      <c r="L102" s="45">
        <v>0</v>
      </c>
      <c r="M102" s="45">
        <v>1.4913928313365687E-2</v>
      </c>
      <c r="N102" s="45">
        <v>1.9985649475668055E-2</v>
      </c>
      <c r="O102" s="45">
        <v>0</v>
      </c>
      <c r="P102" s="45">
        <v>0.52535222182978458</v>
      </c>
      <c r="Q102" s="45">
        <v>6.0954405847324367E-4</v>
      </c>
      <c r="R102" s="45">
        <v>0.2189781735819416</v>
      </c>
      <c r="S102" s="45">
        <v>0.90413694845992154</v>
      </c>
    </row>
    <row r="103" spans="1:19">
      <c r="A103" s="88" t="s">
        <v>286</v>
      </c>
      <c r="B103" s="69" t="s">
        <v>143</v>
      </c>
      <c r="C103" s="45">
        <v>0</v>
      </c>
      <c r="D103" s="45">
        <v>0</v>
      </c>
      <c r="E103" s="45">
        <v>0</v>
      </c>
      <c r="F103" s="45">
        <v>0</v>
      </c>
      <c r="G103" s="45">
        <v>0</v>
      </c>
      <c r="H103" s="45">
        <v>0</v>
      </c>
      <c r="I103" s="45">
        <v>0</v>
      </c>
      <c r="J103" s="45">
        <v>0</v>
      </c>
      <c r="K103" s="45">
        <v>0</v>
      </c>
      <c r="L103" s="45">
        <v>0</v>
      </c>
      <c r="M103" s="45">
        <v>1.7897749235189053E-2</v>
      </c>
      <c r="N103" s="45">
        <v>0</v>
      </c>
      <c r="O103" s="45">
        <v>0</v>
      </c>
      <c r="P103" s="45">
        <v>0.53590388875892359</v>
      </c>
      <c r="Q103" s="45">
        <v>9.4442932968163973E-4</v>
      </c>
      <c r="R103" s="45">
        <v>7.2727215024350755E-3</v>
      </c>
      <c r="S103" s="45">
        <v>0.56201878882623646</v>
      </c>
    </row>
    <row r="104" spans="1:19">
      <c r="A104" s="88" t="s">
        <v>286</v>
      </c>
      <c r="B104" s="69" t="s">
        <v>144</v>
      </c>
      <c r="C104" s="45">
        <v>0</v>
      </c>
      <c r="D104" s="45">
        <v>0</v>
      </c>
      <c r="E104" s="45">
        <v>0</v>
      </c>
      <c r="F104" s="45">
        <v>0</v>
      </c>
      <c r="G104" s="45">
        <v>0</v>
      </c>
      <c r="H104" s="45">
        <v>0</v>
      </c>
      <c r="I104" s="45">
        <v>0</v>
      </c>
      <c r="J104" s="45">
        <v>0</v>
      </c>
      <c r="K104" s="45">
        <v>0</v>
      </c>
      <c r="L104" s="45">
        <v>0</v>
      </c>
      <c r="M104" s="45">
        <v>1.7420544386563819E-2</v>
      </c>
      <c r="N104" s="45">
        <v>1.6870777243234159E-3</v>
      </c>
      <c r="O104" s="45">
        <v>1.1571340023430743E-4</v>
      </c>
      <c r="P104" s="45">
        <v>0.250646485180269</v>
      </c>
      <c r="Q104" s="45">
        <v>4.4023445308297271E-2</v>
      </c>
      <c r="R104" s="45">
        <v>4.2666208016523655E-2</v>
      </c>
      <c r="S104" s="45">
        <v>0.35655947401622257</v>
      </c>
    </row>
    <row r="105" spans="1:19">
      <c r="A105" s="88" t="s">
        <v>286</v>
      </c>
      <c r="B105" s="69" t="s">
        <v>145</v>
      </c>
      <c r="C105" s="45">
        <v>0</v>
      </c>
      <c r="D105" s="45">
        <v>0</v>
      </c>
      <c r="E105" s="45">
        <v>0.16084667939122621</v>
      </c>
      <c r="F105" s="45">
        <v>0</v>
      </c>
      <c r="G105" s="45">
        <v>0.13544495979836313</v>
      </c>
      <c r="H105" s="45">
        <v>0</v>
      </c>
      <c r="I105" s="45">
        <v>0</v>
      </c>
      <c r="J105" s="45">
        <v>0</v>
      </c>
      <c r="K105" s="45">
        <v>0</v>
      </c>
      <c r="L105" s="45">
        <v>2.3119815593368962</v>
      </c>
      <c r="M105" s="45">
        <v>2.9268686118530951E-3</v>
      </c>
      <c r="N105" s="45">
        <v>2.2581583899505375E-2</v>
      </c>
      <c r="O105" s="45">
        <v>0</v>
      </c>
      <c r="P105" s="45">
        <v>2.7740839457361943E-2</v>
      </c>
      <c r="Q105" s="45">
        <v>0</v>
      </c>
      <c r="R105" s="45">
        <v>4.9947516264538194E-2</v>
      </c>
      <c r="S105" s="45">
        <v>2.7114700067597539</v>
      </c>
    </row>
    <row r="106" spans="1:19">
      <c r="A106" s="88" t="s">
        <v>286</v>
      </c>
      <c r="B106" s="69" t="s">
        <v>146</v>
      </c>
      <c r="C106" s="45">
        <v>0</v>
      </c>
      <c r="D106" s="45">
        <v>0</v>
      </c>
      <c r="E106" s="45">
        <v>0</v>
      </c>
      <c r="F106" s="45">
        <v>4.091467551645426</v>
      </c>
      <c r="G106" s="45">
        <v>0</v>
      </c>
      <c r="H106" s="45">
        <v>0</v>
      </c>
      <c r="I106" s="45">
        <v>0</v>
      </c>
      <c r="J106" s="45">
        <v>0</v>
      </c>
      <c r="K106" s="45">
        <v>2.6212765427320317E-2</v>
      </c>
      <c r="L106" s="45">
        <v>0</v>
      </c>
      <c r="M106" s="45">
        <v>3.396831058822336E-2</v>
      </c>
      <c r="N106" s="45">
        <v>0</v>
      </c>
      <c r="O106" s="45">
        <v>0</v>
      </c>
      <c r="P106" s="45">
        <v>9.5937549890358298E-2</v>
      </c>
      <c r="Q106" s="45">
        <v>0</v>
      </c>
      <c r="R106" s="45">
        <v>9.5481033841302576E-2</v>
      </c>
      <c r="S106" s="45">
        <v>4.3430672113926505</v>
      </c>
    </row>
    <row r="107" spans="1:19">
      <c r="A107" s="88" t="s">
        <v>286</v>
      </c>
      <c r="B107" s="69" t="s">
        <v>147</v>
      </c>
      <c r="C107" s="45">
        <v>0</v>
      </c>
      <c r="D107" s="45">
        <v>0</v>
      </c>
      <c r="E107" s="45">
        <v>0.57572655951164631</v>
      </c>
      <c r="F107" s="45">
        <v>0</v>
      </c>
      <c r="G107" s="45">
        <v>0</v>
      </c>
      <c r="H107" s="45">
        <v>0</v>
      </c>
      <c r="I107" s="45">
        <v>0</v>
      </c>
      <c r="J107" s="45">
        <v>0</v>
      </c>
      <c r="K107" s="45">
        <v>0</v>
      </c>
      <c r="L107" s="45">
        <v>0</v>
      </c>
      <c r="M107" s="45">
        <v>4.8710345486515649E-3</v>
      </c>
      <c r="N107" s="45">
        <v>0</v>
      </c>
      <c r="O107" s="45">
        <v>0</v>
      </c>
      <c r="P107" s="45">
        <v>0</v>
      </c>
      <c r="Q107" s="45">
        <v>0</v>
      </c>
      <c r="R107" s="45">
        <v>6.6237683046530549E-3</v>
      </c>
      <c r="S107" s="45">
        <v>0.58722136236494293</v>
      </c>
    </row>
    <row r="108" spans="1:19">
      <c r="A108" s="88" t="s">
        <v>286</v>
      </c>
      <c r="B108" s="69" t="s">
        <v>148</v>
      </c>
      <c r="C108" s="45">
        <v>0</v>
      </c>
      <c r="D108" s="45">
        <v>0</v>
      </c>
      <c r="E108" s="45">
        <v>0.15778907210166704</v>
      </c>
      <c r="F108" s="45">
        <v>0</v>
      </c>
      <c r="G108" s="45">
        <v>0</v>
      </c>
      <c r="H108" s="45">
        <v>0</v>
      </c>
      <c r="I108" s="45">
        <v>0</v>
      </c>
      <c r="J108" s="45">
        <v>0</v>
      </c>
      <c r="K108" s="45">
        <v>4.0971909895715086E-5</v>
      </c>
      <c r="L108" s="45">
        <v>0</v>
      </c>
      <c r="M108" s="45">
        <v>2.5981854551915262E-4</v>
      </c>
      <c r="N108" s="45">
        <v>0</v>
      </c>
      <c r="O108" s="45">
        <v>0</v>
      </c>
      <c r="P108" s="45">
        <v>0.59274728495366347</v>
      </c>
      <c r="Q108" s="45">
        <v>0</v>
      </c>
      <c r="R108" s="45">
        <v>1.9836940721944529E-2</v>
      </c>
      <c r="S108" s="45">
        <v>0.77067408823268124</v>
      </c>
    </row>
    <row r="109" spans="1:19">
      <c r="A109" s="88" t="s">
        <v>286</v>
      </c>
      <c r="B109" s="69" t="s">
        <v>149</v>
      </c>
      <c r="C109" s="45">
        <v>0</v>
      </c>
      <c r="D109" s="45">
        <v>0</v>
      </c>
      <c r="E109" s="45">
        <v>0.45497288552018755</v>
      </c>
      <c r="F109" s="45">
        <v>0</v>
      </c>
      <c r="G109" s="45">
        <v>0</v>
      </c>
      <c r="H109" s="45">
        <v>0</v>
      </c>
      <c r="I109" s="45">
        <v>0</v>
      </c>
      <c r="J109" s="45">
        <v>0</v>
      </c>
      <c r="K109" s="45">
        <v>0</v>
      </c>
      <c r="L109" s="45">
        <v>0</v>
      </c>
      <c r="M109" s="45">
        <v>9.9364003742330453E-4</v>
      </c>
      <c r="N109" s="45">
        <v>0</v>
      </c>
      <c r="O109" s="45">
        <v>1.3169646549093805E-4</v>
      </c>
      <c r="P109" s="45">
        <v>0.47535645161977769</v>
      </c>
      <c r="Q109" s="45">
        <v>4.3435791846180294E-4</v>
      </c>
      <c r="R109" s="45">
        <v>0</v>
      </c>
      <c r="S109" s="45">
        <v>0.93188903156135439</v>
      </c>
    </row>
    <row r="110" spans="1:19">
      <c r="A110" s="88" t="s">
        <v>286</v>
      </c>
      <c r="B110" s="69" t="s">
        <v>150</v>
      </c>
      <c r="C110" s="45">
        <v>0.11899464278396632</v>
      </c>
      <c r="D110" s="45">
        <v>0</v>
      </c>
      <c r="E110" s="45">
        <v>0</v>
      </c>
      <c r="F110" s="45">
        <v>0</v>
      </c>
      <c r="G110" s="45">
        <v>0</v>
      </c>
      <c r="H110" s="45">
        <v>0</v>
      </c>
      <c r="I110" s="45">
        <v>0</v>
      </c>
      <c r="J110" s="45">
        <v>0</v>
      </c>
      <c r="K110" s="45">
        <v>0</v>
      </c>
      <c r="L110" s="45">
        <v>0</v>
      </c>
      <c r="M110" s="45">
        <v>8.5801222684178668E-3</v>
      </c>
      <c r="N110" s="45">
        <v>1.8750661924254786E-2</v>
      </c>
      <c r="O110" s="45">
        <v>0</v>
      </c>
      <c r="P110" s="45">
        <v>0.23717300473485992</v>
      </c>
      <c r="Q110" s="45">
        <v>3.590453608603994E-4</v>
      </c>
      <c r="R110" s="45">
        <v>0</v>
      </c>
      <c r="S110" s="45">
        <v>0.38385747707235396</v>
      </c>
    </row>
    <row r="111" spans="1:19">
      <c r="A111" s="88" t="s">
        <v>286</v>
      </c>
      <c r="B111" s="69" t="s">
        <v>151</v>
      </c>
      <c r="C111" s="45">
        <v>0</v>
      </c>
      <c r="D111" s="45">
        <v>0</v>
      </c>
      <c r="E111" s="45">
        <v>0</v>
      </c>
      <c r="F111" s="45">
        <v>0</v>
      </c>
      <c r="G111" s="45">
        <v>0</v>
      </c>
      <c r="H111" s="45">
        <v>0</v>
      </c>
      <c r="I111" s="45">
        <v>0</v>
      </c>
      <c r="J111" s="45">
        <v>0</v>
      </c>
      <c r="K111" s="45">
        <v>0.10217993254392543</v>
      </c>
      <c r="L111" s="45">
        <v>0</v>
      </c>
      <c r="M111" s="45">
        <v>4.142787051625163E-2</v>
      </c>
      <c r="N111" s="45">
        <v>0</v>
      </c>
      <c r="O111" s="45">
        <v>4.9749796645182087E-3</v>
      </c>
      <c r="P111" s="45">
        <v>8.8064012981639905E-2</v>
      </c>
      <c r="Q111" s="45">
        <v>0</v>
      </c>
      <c r="R111" s="45">
        <v>0.99014756492184119</v>
      </c>
      <c r="S111" s="45">
        <v>1.2267943606281619</v>
      </c>
    </row>
    <row r="112" spans="1:19">
      <c r="A112" s="88" t="s">
        <v>286</v>
      </c>
      <c r="B112" s="69" t="s">
        <v>152</v>
      </c>
      <c r="C112" s="45">
        <v>0</v>
      </c>
      <c r="D112" s="45">
        <v>0</v>
      </c>
      <c r="E112" s="45">
        <v>0</v>
      </c>
      <c r="F112" s="45">
        <v>0</v>
      </c>
      <c r="G112" s="45">
        <v>0</v>
      </c>
      <c r="H112" s="45">
        <v>0</v>
      </c>
      <c r="I112" s="45">
        <v>0</v>
      </c>
      <c r="J112" s="45">
        <v>0</v>
      </c>
      <c r="K112" s="45">
        <v>0</v>
      </c>
      <c r="L112" s="45">
        <v>2.3119815593368962</v>
      </c>
      <c r="M112" s="45">
        <v>1.7827151693659005E-3</v>
      </c>
      <c r="N112" s="45">
        <v>2.4101460495973726E-2</v>
      </c>
      <c r="O112" s="45">
        <v>0</v>
      </c>
      <c r="P112" s="45">
        <v>0</v>
      </c>
      <c r="Q112" s="45">
        <v>9.9710608388741129E-3</v>
      </c>
      <c r="R112" s="45">
        <v>1.344019563573795E-2</v>
      </c>
      <c r="S112" s="45">
        <v>2.3612769914768705</v>
      </c>
    </row>
    <row r="113" spans="1:19">
      <c r="A113" s="88" t="s">
        <v>286</v>
      </c>
      <c r="B113" s="69" t="s">
        <v>153</v>
      </c>
      <c r="C113" s="45">
        <v>0</v>
      </c>
      <c r="D113" s="45">
        <v>0</v>
      </c>
      <c r="E113" s="45">
        <v>0</v>
      </c>
      <c r="F113" s="45">
        <v>0</v>
      </c>
      <c r="G113" s="45">
        <v>0</v>
      </c>
      <c r="H113" s="45">
        <v>0</v>
      </c>
      <c r="I113" s="45">
        <v>0</v>
      </c>
      <c r="J113" s="45">
        <v>0</v>
      </c>
      <c r="K113" s="45">
        <v>0</v>
      </c>
      <c r="L113" s="45">
        <v>0</v>
      </c>
      <c r="M113" s="45">
        <v>4.8274241407497698E-3</v>
      </c>
      <c r="N113" s="45">
        <v>2.5311195834234468E-2</v>
      </c>
      <c r="O113" s="45">
        <v>1.0611891932208461E-3</v>
      </c>
      <c r="P113" s="45">
        <v>4.2045068319502832E-2</v>
      </c>
      <c r="Q113" s="45">
        <v>0</v>
      </c>
      <c r="R113" s="45">
        <v>9.5481033841302576E-2</v>
      </c>
      <c r="S113" s="45">
        <v>0.16872591132900538</v>
      </c>
    </row>
    <row r="114" spans="1:19">
      <c r="A114" s="88" t="s">
        <v>286</v>
      </c>
      <c r="B114" s="69" t="s">
        <v>154</v>
      </c>
      <c r="C114" s="45">
        <v>0</v>
      </c>
      <c r="D114" s="45">
        <v>0</v>
      </c>
      <c r="E114" s="45">
        <v>0.454972885520188</v>
      </c>
      <c r="F114" s="45">
        <v>0</v>
      </c>
      <c r="G114" s="45">
        <v>0</v>
      </c>
      <c r="H114" s="45">
        <v>0</v>
      </c>
      <c r="I114" s="45">
        <v>0</v>
      </c>
      <c r="J114" s="45">
        <v>0</v>
      </c>
      <c r="K114" s="45">
        <v>0</v>
      </c>
      <c r="L114" s="45">
        <v>0</v>
      </c>
      <c r="M114" s="45">
        <v>3.6716716707534403E-3</v>
      </c>
      <c r="N114" s="45">
        <v>0</v>
      </c>
      <c r="O114" s="45">
        <v>2.5985506354466725E-3</v>
      </c>
      <c r="P114" s="45">
        <v>0.27541655903910467</v>
      </c>
      <c r="Q114" s="45">
        <v>0</v>
      </c>
      <c r="R114" s="45">
        <v>1.4705188496435539E-2</v>
      </c>
      <c r="S114" s="45">
        <v>0.75136485536194186</v>
      </c>
    </row>
    <row r="115" spans="1:19">
      <c r="A115" s="88" t="s">
        <v>286</v>
      </c>
      <c r="B115" s="69" t="s">
        <v>155</v>
      </c>
      <c r="C115" s="45">
        <v>0</v>
      </c>
      <c r="D115" s="45">
        <v>0</v>
      </c>
      <c r="E115" s="45">
        <v>0</v>
      </c>
      <c r="F115" s="45">
        <v>0</v>
      </c>
      <c r="G115" s="45">
        <v>0</v>
      </c>
      <c r="H115" s="45">
        <v>0</v>
      </c>
      <c r="I115" s="45">
        <v>0</v>
      </c>
      <c r="J115" s="45">
        <v>0</v>
      </c>
      <c r="K115" s="45">
        <v>0.12425645929081575</v>
      </c>
      <c r="L115" s="45">
        <v>1.5021488733185571</v>
      </c>
      <c r="M115" s="45">
        <v>6.9193846342390231E-3</v>
      </c>
      <c r="N115" s="45">
        <v>2.1832991907327681E-2</v>
      </c>
      <c r="O115" s="45">
        <v>7.7291929408094262E-3</v>
      </c>
      <c r="P115" s="45">
        <v>0.12066136259566917</v>
      </c>
      <c r="Q115" s="45">
        <v>0</v>
      </c>
      <c r="R115" s="45">
        <v>0</v>
      </c>
      <c r="S115" s="45">
        <v>1.7835482646874254</v>
      </c>
    </row>
    <row r="116" spans="1:19">
      <c r="A116" s="88" t="s">
        <v>286</v>
      </c>
      <c r="B116" s="69" t="s">
        <v>156</v>
      </c>
      <c r="C116" s="45">
        <v>0</v>
      </c>
      <c r="D116" s="45">
        <v>0</v>
      </c>
      <c r="E116" s="45">
        <v>0</v>
      </c>
      <c r="F116" s="45">
        <v>0</v>
      </c>
      <c r="G116" s="45">
        <v>0</v>
      </c>
      <c r="H116" s="45">
        <v>0</v>
      </c>
      <c r="I116" s="45">
        <v>0</v>
      </c>
      <c r="J116" s="45">
        <v>0</v>
      </c>
      <c r="K116" s="45">
        <v>0.12425645929081575</v>
      </c>
      <c r="L116" s="45">
        <v>0</v>
      </c>
      <c r="M116" s="45">
        <v>4.0225587566666832E-3</v>
      </c>
      <c r="N116" s="45">
        <v>1.2468999912655931E-2</v>
      </c>
      <c r="O116" s="45">
        <v>0</v>
      </c>
      <c r="P116" s="45">
        <v>0.43400848111549095</v>
      </c>
      <c r="Q116" s="45">
        <v>3.590453608603994E-4</v>
      </c>
      <c r="R116" s="45">
        <v>0</v>
      </c>
      <c r="S116" s="45">
        <v>0.57511554443647128</v>
      </c>
    </row>
    <row r="117" spans="1:19">
      <c r="A117" s="88" t="s">
        <v>286</v>
      </c>
      <c r="B117" s="69" t="s">
        <v>157</v>
      </c>
      <c r="C117" s="45">
        <v>0</v>
      </c>
      <c r="D117" s="45">
        <v>0</v>
      </c>
      <c r="E117" s="45">
        <v>0</v>
      </c>
      <c r="F117" s="45">
        <v>0</v>
      </c>
      <c r="G117" s="45">
        <v>0</v>
      </c>
      <c r="H117" s="45">
        <v>0</v>
      </c>
      <c r="I117" s="45">
        <v>0</v>
      </c>
      <c r="J117" s="45">
        <v>0</v>
      </c>
      <c r="K117" s="45">
        <v>0</v>
      </c>
      <c r="L117" s="45">
        <v>0</v>
      </c>
      <c r="M117" s="45">
        <v>6.9988908499354352E-3</v>
      </c>
      <c r="N117" s="45">
        <v>0</v>
      </c>
      <c r="O117" s="45">
        <v>4.5083888863124422E-3</v>
      </c>
      <c r="P117" s="45">
        <v>7.9769875823203051E-2</v>
      </c>
      <c r="Q117" s="45">
        <v>0</v>
      </c>
      <c r="R117" s="45">
        <v>0</v>
      </c>
      <c r="S117" s="45">
        <v>9.1277155559453149E-2</v>
      </c>
    </row>
    <row r="118" spans="1:19">
      <c r="A118" s="88" t="s">
        <v>286</v>
      </c>
      <c r="B118" s="69" t="s">
        <v>158</v>
      </c>
      <c r="C118" s="45">
        <v>0</v>
      </c>
      <c r="D118" s="45">
        <v>0</v>
      </c>
      <c r="E118" s="45">
        <v>0</v>
      </c>
      <c r="F118" s="45">
        <v>0</v>
      </c>
      <c r="G118" s="45">
        <v>0</v>
      </c>
      <c r="H118" s="45">
        <v>0</v>
      </c>
      <c r="I118" s="45">
        <v>0</v>
      </c>
      <c r="J118" s="45">
        <v>0</v>
      </c>
      <c r="K118" s="45">
        <v>0</v>
      </c>
      <c r="L118" s="45">
        <v>0</v>
      </c>
      <c r="M118" s="45">
        <v>8.8448599099066882E-5</v>
      </c>
      <c r="N118" s="45">
        <v>2.4965582234431238E-2</v>
      </c>
      <c r="O118" s="45">
        <v>0</v>
      </c>
      <c r="P118" s="45">
        <v>0</v>
      </c>
      <c r="Q118" s="45">
        <v>0</v>
      </c>
      <c r="R118" s="45">
        <v>6.8529615664267851E-3</v>
      </c>
      <c r="S118" s="45">
        <v>3.1906992399939327E-2</v>
      </c>
    </row>
    <row r="119" spans="1:19">
      <c r="A119" s="88" t="s">
        <v>286</v>
      </c>
      <c r="B119" s="69" t="s">
        <v>159</v>
      </c>
      <c r="C119" s="45">
        <v>0</v>
      </c>
      <c r="D119" s="45">
        <v>0.28044444686905123</v>
      </c>
      <c r="E119" s="45">
        <v>0</v>
      </c>
      <c r="F119" s="45">
        <v>0</v>
      </c>
      <c r="G119" s="45">
        <v>0</v>
      </c>
      <c r="H119" s="45">
        <v>0</v>
      </c>
      <c r="I119" s="45">
        <v>0</v>
      </c>
      <c r="J119" s="45">
        <v>0</v>
      </c>
      <c r="K119" s="45">
        <v>0</v>
      </c>
      <c r="L119" s="45">
        <v>0</v>
      </c>
      <c r="M119" s="45">
        <v>2.3468530862576387E-2</v>
      </c>
      <c r="N119" s="45">
        <v>0</v>
      </c>
      <c r="O119" s="45">
        <v>0</v>
      </c>
      <c r="P119" s="45">
        <v>0.10733898429581146</v>
      </c>
      <c r="Q119" s="45">
        <v>0</v>
      </c>
      <c r="R119" s="45">
        <v>0</v>
      </c>
      <c r="S119" s="45">
        <v>0.41125196202742131</v>
      </c>
    </row>
    <row r="120" spans="1:19">
      <c r="A120" s="88" t="s">
        <v>286</v>
      </c>
      <c r="B120" s="69" t="s">
        <v>160</v>
      </c>
      <c r="C120" s="45">
        <v>0</v>
      </c>
      <c r="D120" s="45">
        <v>0</v>
      </c>
      <c r="E120" s="45">
        <v>0</v>
      </c>
      <c r="F120" s="45">
        <v>0</v>
      </c>
      <c r="G120" s="45">
        <v>0</v>
      </c>
      <c r="H120" s="45">
        <v>0</v>
      </c>
      <c r="I120" s="45">
        <v>0</v>
      </c>
      <c r="J120" s="45">
        <v>0</v>
      </c>
      <c r="K120" s="45">
        <v>0</v>
      </c>
      <c r="L120" s="45">
        <v>0</v>
      </c>
      <c r="M120" s="45">
        <v>7.8312148884496224E-3</v>
      </c>
      <c r="N120" s="45">
        <v>1.9985649475671607E-2</v>
      </c>
      <c r="O120" s="45">
        <v>5.1212148646451183E-5</v>
      </c>
      <c r="P120" s="45">
        <v>0.50415185005418195</v>
      </c>
      <c r="Q120" s="45">
        <v>0</v>
      </c>
      <c r="R120" s="45">
        <v>1.4966184300490681E-2</v>
      </c>
      <c r="S120" s="45">
        <v>0.54698611086749338</v>
      </c>
    </row>
    <row r="121" spans="1:19">
      <c r="A121" s="88" t="s">
        <v>286</v>
      </c>
      <c r="B121" s="69" t="s">
        <v>161</v>
      </c>
      <c r="C121" s="45">
        <v>0</v>
      </c>
      <c r="D121" s="45">
        <v>0</v>
      </c>
      <c r="E121" s="45">
        <v>0</v>
      </c>
      <c r="F121" s="45">
        <v>0</v>
      </c>
      <c r="G121" s="45">
        <v>0</v>
      </c>
      <c r="H121" s="45">
        <v>1.6438289562172859E-2</v>
      </c>
      <c r="I121" s="45">
        <v>0</v>
      </c>
      <c r="J121" s="45">
        <v>0</v>
      </c>
      <c r="K121" s="45">
        <v>0</v>
      </c>
      <c r="L121" s="45">
        <v>0</v>
      </c>
      <c r="M121" s="45">
        <v>1.0797950273282453E-3</v>
      </c>
      <c r="N121" s="45">
        <v>1.8156868242815705E-2</v>
      </c>
      <c r="O121" s="45">
        <v>0</v>
      </c>
      <c r="P121" s="45">
        <v>9.1423866022001476E-2</v>
      </c>
      <c r="Q121" s="45">
        <v>0</v>
      </c>
      <c r="R121" s="45">
        <v>0.12786398894192885</v>
      </c>
      <c r="S121" s="45">
        <v>0.25496280779620406</v>
      </c>
    </row>
    <row r="122" spans="1:19">
      <c r="A122" s="88" t="s">
        <v>286</v>
      </c>
      <c r="B122" s="69" t="s">
        <v>162</v>
      </c>
      <c r="C122" s="45">
        <v>0</v>
      </c>
      <c r="D122" s="45">
        <v>0</v>
      </c>
      <c r="E122" s="45">
        <v>0</v>
      </c>
      <c r="F122" s="45">
        <v>0</v>
      </c>
      <c r="G122" s="45">
        <v>0</v>
      </c>
      <c r="H122" s="45">
        <v>0</v>
      </c>
      <c r="I122" s="45">
        <v>0</v>
      </c>
      <c r="J122" s="45">
        <v>2.7405818483177358E-2</v>
      </c>
      <c r="K122" s="45">
        <v>0</v>
      </c>
      <c r="L122" s="45">
        <v>0</v>
      </c>
      <c r="M122" s="45">
        <v>1.7087768413457383E-3</v>
      </c>
      <c r="N122" s="45">
        <v>0</v>
      </c>
      <c r="O122" s="45">
        <v>0</v>
      </c>
      <c r="P122" s="45">
        <v>0.57800699565120439</v>
      </c>
      <c r="Q122" s="45">
        <v>0</v>
      </c>
      <c r="R122" s="45">
        <v>0</v>
      </c>
      <c r="S122" s="45">
        <v>0.60712159097573704</v>
      </c>
    </row>
    <row r="123" spans="1:19">
      <c r="A123" s="88" t="s">
        <v>286</v>
      </c>
      <c r="B123" s="69" t="s">
        <v>163</v>
      </c>
      <c r="C123" s="45">
        <v>0</v>
      </c>
      <c r="D123" s="45">
        <v>0</v>
      </c>
      <c r="E123" s="45">
        <v>0</v>
      </c>
      <c r="F123" s="45">
        <v>0</v>
      </c>
      <c r="G123" s="45">
        <v>0.13544495979836313</v>
      </c>
      <c r="H123" s="45">
        <v>0</v>
      </c>
      <c r="I123" s="45">
        <v>9.6511496261866281E-2</v>
      </c>
      <c r="J123" s="45">
        <v>0</v>
      </c>
      <c r="K123" s="45">
        <v>0</v>
      </c>
      <c r="L123" s="45">
        <v>0</v>
      </c>
      <c r="M123" s="45">
        <v>8.0845597907472921E-3</v>
      </c>
      <c r="N123" s="45">
        <v>1.3598537028405744E-2</v>
      </c>
      <c r="O123" s="45">
        <v>0</v>
      </c>
      <c r="P123" s="45">
        <v>0.47756076076545639</v>
      </c>
      <c r="Q123" s="45">
        <v>0</v>
      </c>
      <c r="R123" s="45">
        <v>2.8521942668078282E-3</v>
      </c>
      <c r="S123" s="45">
        <v>0.73405250791165599</v>
      </c>
    </row>
    <row r="124" spans="1:19">
      <c r="A124" s="88" t="s">
        <v>286</v>
      </c>
      <c r="B124" s="69" t="s">
        <v>164</v>
      </c>
      <c r="C124" s="45">
        <v>0</v>
      </c>
      <c r="D124" s="45">
        <v>0</v>
      </c>
      <c r="E124" s="45">
        <v>0</v>
      </c>
      <c r="F124" s="45">
        <v>0</v>
      </c>
      <c r="G124" s="45">
        <v>0</v>
      </c>
      <c r="H124" s="45">
        <v>0</v>
      </c>
      <c r="I124" s="45">
        <v>0</v>
      </c>
      <c r="J124" s="45">
        <v>0</v>
      </c>
      <c r="K124" s="45">
        <v>0</v>
      </c>
      <c r="L124" s="45">
        <v>0</v>
      </c>
      <c r="M124" s="45">
        <v>7.1402278033261268E-5</v>
      </c>
      <c r="N124" s="45">
        <v>2.3624118109918157E-2</v>
      </c>
      <c r="O124" s="45">
        <v>2.2869312985052126E-4</v>
      </c>
      <c r="P124" s="45">
        <v>0.45584255438989629</v>
      </c>
      <c r="Q124" s="45">
        <v>0</v>
      </c>
      <c r="R124" s="45">
        <v>3.2247992859616659E-2</v>
      </c>
      <c r="S124" s="45">
        <v>0.51201476076730046</v>
      </c>
    </row>
    <row r="125" spans="1:19">
      <c r="A125" s="88" t="s">
        <v>286</v>
      </c>
      <c r="B125" s="69" t="s">
        <v>165</v>
      </c>
      <c r="C125" s="45">
        <v>0</v>
      </c>
      <c r="D125" s="45">
        <v>0</v>
      </c>
      <c r="E125" s="45">
        <v>0.15778907210166793</v>
      </c>
      <c r="F125" s="45">
        <v>0</v>
      </c>
      <c r="G125" s="45">
        <v>0</v>
      </c>
      <c r="H125" s="45">
        <v>0</v>
      </c>
      <c r="I125" s="45">
        <v>0</v>
      </c>
      <c r="J125" s="45">
        <v>0</v>
      </c>
      <c r="K125" s="45">
        <v>0</v>
      </c>
      <c r="L125" s="45">
        <v>0</v>
      </c>
      <c r="M125" s="45">
        <v>5.407955670939657E-4</v>
      </c>
      <c r="N125" s="45">
        <v>3.1097054149917369E-2</v>
      </c>
      <c r="O125" s="45">
        <v>0</v>
      </c>
      <c r="P125" s="45">
        <v>7.5119860382592663E-2</v>
      </c>
      <c r="Q125" s="45">
        <v>0</v>
      </c>
      <c r="R125" s="45">
        <v>2.3006036096724358E-3</v>
      </c>
      <c r="S125" s="45">
        <v>0.2668473858109337</v>
      </c>
    </row>
    <row r="126" spans="1:19">
      <c r="A126" s="88" t="s">
        <v>286</v>
      </c>
      <c r="B126" s="69" t="s">
        <v>166</v>
      </c>
      <c r="C126" s="45">
        <v>0</v>
      </c>
      <c r="D126" s="45">
        <v>0</v>
      </c>
      <c r="E126" s="45">
        <v>0.15778907210166793</v>
      </c>
      <c r="F126" s="45">
        <v>0</v>
      </c>
      <c r="G126" s="45">
        <v>0</v>
      </c>
      <c r="H126" s="45">
        <v>0</v>
      </c>
      <c r="I126" s="45">
        <v>0</v>
      </c>
      <c r="J126" s="45">
        <v>0</v>
      </c>
      <c r="K126" s="45">
        <v>0</v>
      </c>
      <c r="L126" s="45">
        <v>0</v>
      </c>
      <c r="M126" s="45">
        <v>2.7625094681127393E-5</v>
      </c>
      <c r="N126" s="45">
        <v>2.1832991907327681E-2</v>
      </c>
      <c r="O126" s="45">
        <v>0</v>
      </c>
      <c r="P126" s="45">
        <v>0</v>
      </c>
      <c r="Q126" s="45">
        <v>0</v>
      </c>
      <c r="R126" s="45">
        <v>0.18819425672374379</v>
      </c>
      <c r="S126" s="45">
        <v>0.3678439458274454</v>
      </c>
    </row>
    <row r="127" spans="1:19">
      <c r="A127" s="88" t="s">
        <v>286</v>
      </c>
      <c r="B127" s="69" t="s">
        <v>167</v>
      </c>
      <c r="C127" s="45">
        <v>0</v>
      </c>
      <c r="D127" s="45">
        <v>0</v>
      </c>
      <c r="E127" s="45">
        <v>0</v>
      </c>
      <c r="F127" s="45">
        <v>0</v>
      </c>
      <c r="G127" s="45">
        <v>0</v>
      </c>
      <c r="H127" s="45">
        <v>0</v>
      </c>
      <c r="I127" s="45">
        <v>0</v>
      </c>
      <c r="J127" s="45">
        <v>0</v>
      </c>
      <c r="K127" s="45">
        <v>0</v>
      </c>
      <c r="L127" s="45">
        <v>0</v>
      </c>
      <c r="M127" s="45">
        <v>5.5573596220355626E-2</v>
      </c>
      <c r="N127" s="45">
        <v>0</v>
      </c>
      <c r="O127" s="45">
        <v>4.9749796645182087E-3</v>
      </c>
      <c r="P127" s="45">
        <v>0</v>
      </c>
      <c r="Q127" s="45">
        <v>0</v>
      </c>
      <c r="R127" s="45">
        <v>1.3758412228703776E-3</v>
      </c>
      <c r="S127" s="45">
        <v>6.1924417107718455E-2</v>
      </c>
    </row>
    <row r="128" spans="1:19">
      <c r="A128" s="88" t="s">
        <v>286</v>
      </c>
      <c r="B128" s="69" t="s">
        <v>168</v>
      </c>
      <c r="C128" s="45">
        <v>0</v>
      </c>
      <c r="D128" s="45">
        <v>0</v>
      </c>
      <c r="E128" s="45">
        <v>0</v>
      </c>
      <c r="F128" s="45">
        <v>0</v>
      </c>
      <c r="G128" s="45">
        <v>0</v>
      </c>
      <c r="H128" s="45">
        <v>0</v>
      </c>
      <c r="I128" s="45">
        <v>0</v>
      </c>
      <c r="J128" s="45">
        <v>0</v>
      </c>
      <c r="K128" s="45">
        <v>0</v>
      </c>
      <c r="L128" s="45">
        <v>0</v>
      </c>
      <c r="M128" s="45">
        <v>1.5001959267912923E-4</v>
      </c>
      <c r="N128" s="45">
        <v>2.572427700176938E-2</v>
      </c>
      <c r="O128" s="45">
        <v>7.819883003248318E-4</v>
      </c>
      <c r="P128" s="45">
        <v>0</v>
      </c>
      <c r="Q128" s="45">
        <v>0</v>
      </c>
      <c r="R128" s="45">
        <v>2.2919326177728294E-4</v>
      </c>
      <c r="S128" s="45">
        <v>2.6885478156572162E-2</v>
      </c>
    </row>
    <row r="129" spans="1:19">
      <c r="A129" s="88" t="s">
        <v>286</v>
      </c>
      <c r="B129" s="69" t="s">
        <v>169</v>
      </c>
      <c r="C129" s="45">
        <v>0</v>
      </c>
      <c r="D129" s="45">
        <v>0</v>
      </c>
      <c r="E129" s="45">
        <v>0</v>
      </c>
      <c r="F129" s="45">
        <v>0.40808402175829528</v>
      </c>
      <c r="G129" s="45">
        <v>0</v>
      </c>
      <c r="H129" s="45">
        <v>0</v>
      </c>
      <c r="I129" s="45">
        <v>0</v>
      </c>
      <c r="J129" s="45">
        <v>0</v>
      </c>
      <c r="K129" s="45">
        <v>0</v>
      </c>
      <c r="L129" s="45">
        <v>0</v>
      </c>
      <c r="M129" s="45">
        <v>2.159806865149605E-3</v>
      </c>
      <c r="N129" s="45">
        <v>4.1808538607838841E-2</v>
      </c>
      <c r="O129" s="45">
        <v>0</v>
      </c>
      <c r="P129" s="45">
        <v>1.3603827293273696E-3</v>
      </c>
      <c r="Q129" s="45">
        <v>0</v>
      </c>
      <c r="R129" s="45">
        <v>0</v>
      </c>
      <c r="S129" s="45">
        <v>0.45341274996061998</v>
      </c>
    </row>
    <row r="130" spans="1:19">
      <c r="A130" s="88" t="s">
        <v>286</v>
      </c>
      <c r="B130" s="69" t="s">
        <v>170</v>
      </c>
      <c r="C130" s="45">
        <v>0</v>
      </c>
      <c r="D130" s="45">
        <v>0.28044444686905123</v>
      </c>
      <c r="E130" s="45">
        <v>0</v>
      </c>
      <c r="F130" s="45">
        <v>0</v>
      </c>
      <c r="G130" s="45">
        <v>0</v>
      </c>
      <c r="H130" s="45">
        <v>0</v>
      </c>
      <c r="I130" s="45">
        <v>0</v>
      </c>
      <c r="J130" s="45">
        <v>0</v>
      </c>
      <c r="K130" s="45">
        <v>0</v>
      </c>
      <c r="L130" s="45">
        <v>0</v>
      </c>
      <c r="M130" s="45">
        <v>1.358340622221732E-4</v>
      </c>
      <c r="N130" s="45">
        <v>0</v>
      </c>
      <c r="O130" s="45">
        <v>0</v>
      </c>
      <c r="P130" s="45">
        <v>0</v>
      </c>
      <c r="Q130" s="45">
        <v>4.3150349197906834E-4</v>
      </c>
      <c r="R130" s="45">
        <v>0.32703843869263238</v>
      </c>
      <c r="S130" s="45">
        <v>0.60805022311583912</v>
      </c>
    </row>
    <row r="131" spans="1:19">
      <c r="A131" s="88" t="s">
        <v>286</v>
      </c>
      <c r="B131" s="69" t="s">
        <v>171</v>
      </c>
      <c r="C131" s="45">
        <v>0.11899464278396632</v>
      </c>
      <c r="D131" s="45">
        <v>0</v>
      </c>
      <c r="E131" s="45">
        <v>0.41714917883273817</v>
      </c>
      <c r="F131" s="45">
        <v>0</v>
      </c>
      <c r="G131" s="45">
        <v>0.13544495979836313</v>
      </c>
      <c r="H131" s="45">
        <v>0</v>
      </c>
      <c r="I131" s="45">
        <v>0</v>
      </c>
      <c r="J131" s="45">
        <v>0</v>
      </c>
      <c r="K131" s="45">
        <v>0</v>
      </c>
      <c r="L131" s="45">
        <v>0</v>
      </c>
      <c r="M131" s="45">
        <v>2.9442852448307022E-2</v>
      </c>
      <c r="N131" s="45">
        <v>7.6601472417685557E-3</v>
      </c>
      <c r="O131" s="45">
        <v>0</v>
      </c>
      <c r="P131" s="45">
        <v>5.0275446685077441E-3</v>
      </c>
      <c r="Q131" s="45">
        <v>0</v>
      </c>
      <c r="R131" s="45">
        <v>0</v>
      </c>
      <c r="S131" s="45">
        <v>0.7137193257736385</v>
      </c>
    </row>
    <row r="132" spans="1:19">
      <c r="A132" s="88" t="s">
        <v>286</v>
      </c>
      <c r="B132" s="69" t="s">
        <v>172</v>
      </c>
      <c r="C132" s="45">
        <v>0</v>
      </c>
      <c r="D132" s="45">
        <v>0</v>
      </c>
      <c r="E132" s="45">
        <v>0</v>
      </c>
      <c r="F132" s="45">
        <v>0</v>
      </c>
      <c r="G132" s="45">
        <v>0</v>
      </c>
      <c r="H132" s="45">
        <v>0</v>
      </c>
      <c r="I132" s="45">
        <v>0</v>
      </c>
      <c r="J132" s="45">
        <v>0</v>
      </c>
      <c r="K132" s="45">
        <v>0</v>
      </c>
      <c r="L132" s="45">
        <v>0</v>
      </c>
      <c r="M132" s="45">
        <v>3.4795065551662674E-4</v>
      </c>
      <c r="N132" s="45">
        <v>1.8156868242815705E-2</v>
      </c>
      <c r="O132" s="45">
        <v>0</v>
      </c>
      <c r="P132" s="45">
        <v>0</v>
      </c>
      <c r="Q132" s="45">
        <v>0</v>
      </c>
      <c r="R132" s="45">
        <v>0.13803469630175513</v>
      </c>
      <c r="S132" s="45">
        <v>0.15653951520010878</v>
      </c>
    </row>
    <row r="133" spans="1:19">
      <c r="A133" s="88" t="s">
        <v>286</v>
      </c>
      <c r="B133" s="69" t="s">
        <v>173</v>
      </c>
      <c r="C133" s="45">
        <v>0</v>
      </c>
      <c r="D133" s="45">
        <v>0</v>
      </c>
      <c r="E133" s="45">
        <v>0</v>
      </c>
      <c r="F133" s="45">
        <v>0</v>
      </c>
      <c r="G133" s="45">
        <v>0</v>
      </c>
      <c r="H133" s="45">
        <v>0</v>
      </c>
      <c r="I133" s="45">
        <v>0</v>
      </c>
      <c r="J133" s="45">
        <v>0</v>
      </c>
      <c r="K133" s="45">
        <v>0</v>
      </c>
      <c r="L133" s="45">
        <v>1.5021488733185535</v>
      </c>
      <c r="M133" s="45">
        <v>6.3366040776138277E-3</v>
      </c>
      <c r="N133" s="45">
        <v>0</v>
      </c>
      <c r="O133" s="45">
        <v>2.2713901898019362E-3</v>
      </c>
      <c r="P133" s="45">
        <v>8.9807243647275214E-2</v>
      </c>
      <c r="Q133" s="45">
        <v>0</v>
      </c>
      <c r="R133" s="45">
        <v>8.0931836639308585E-4</v>
      </c>
      <c r="S133" s="45">
        <v>1.6013734295996755</v>
      </c>
    </row>
    <row r="134" spans="1:19">
      <c r="A134" s="88" t="s">
        <v>286</v>
      </c>
      <c r="B134" s="69" t="s">
        <v>174</v>
      </c>
      <c r="C134" s="45">
        <v>0</v>
      </c>
      <c r="D134" s="45">
        <v>0</v>
      </c>
      <c r="E134" s="45">
        <v>0</v>
      </c>
      <c r="F134" s="45">
        <v>0</v>
      </c>
      <c r="G134" s="45">
        <v>0</v>
      </c>
      <c r="H134" s="45">
        <v>0</v>
      </c>
      <c r="I134" s="45">
        <v>9.6511496261866281E-2</v>
      </c>
      <c r="J134" s="45">
        <v>0</v>
      </c>
      <c r="K134" s="45">
        <v>0</v>
      </c>
      <c r="L134" s="45">
        <v>1.5021488733185535</v>
      </c>
      <c r="M134" s="45">
        <v>0</v>
      </c>
      <c r="N134" s="45">
        <v>1.6987246184321236E-3</v>
      </c>
      <c r="O134" s="45">
        <v>4.6534903887942569E-3</v>
      </c>
      <c r="P134" s="45">
        <v>0</v>
      </c>
      <c r="Q134" s="45">
        <v>3.146738535201532E-3</v>
      </c>
      <c r="R134" s="45">
        <v>0</v>
      </c>
      <c r="S134" s="45">
        <v>1.6081593231228624</v>
      </c>
    </row>
    <row r="135" spans="1:19">
      <c r="A135" s="88" t="s">
        <v>286</v>
      </c>
      <c r="B135" s="69" t="s">
        <v>175</v>
      </c>
      <c r="C135" s="45">
        <v>0</v>
      </c>
      <c r="D135" s="45">
        <v>0</v>
      </c>
      <c r="E135" s="45">
        <v>0</v>
      </c>
      <c r="F135" s="45">
        <v>0</v>
      </c>
      <c r="G135" s="45">
        <v>0</v>
      </c>
      <c r="H135" s="45">
        <v>0</v>
      </c>
      <c r="I135" s="45">
        <v>0</v>
      </c>
      <c r="J135" s="45">
        <v>0</v>
      </c>
      <c r="K135" s="45">
        <v>0</v>
      </c>
      <c r="L135" s="45">
        <v>0</v>
      </c>
      <c r="M135" s="45">
        <v>0</v>
      </c>
      <c r="N135" s="45">
        <v>1.2201648085998329E-2</v>
      </c>
      <c r="O135" s="45">
        <v>0</v>
      </c>
      <c r="P135" s="45">
        <v>0</v>
      </c>
      <c r="Q135" s="45">
        <v>0</v>
      </c>
      <c r="R135" s="45">
        <v>1.5740799245413939E-2</v>
      </c>
      <c r="S135" s="45">
        <v>2.7942447331383846E-2</v>
      </c>
    </row>
    <row r="136" spans="1:19">
      <c r="A136" s="88" t="s">
        <v>286</v>
      </c>
      <c r="B136" s="69" t="s">
        <v>176</v>
      </c>
      <c r="C136" s="45">
        <v>0</v>
      </c>
      <c r="D136" s="45">
        <v>0</v>
      </c>
      <c r="E136" s="45">
        <v>0</v>
      </c>
      <c r="F136" s="45">
        <v>0</v>
      </c>
      <c r="G136" s="45">
        <v>0</v>
      </c>
      <c r="H136" s="45">
        <v>0</v>
      </c>
      <c r="I136" s="45">
        <v>0</v>
      </c>
      <c r="J136" s="45">
        <v>0</v>
      </c>
      <c r="K136" s="45">
        <v>0</v>
      </c>
      <c r="L136" s="45">
        <v>0</v>
      </c>
      <c r="M136" s="45">
        <v>1.738245673379879E-3</v>
      </c>
      <c r="N136" s="45">
        <v>0</v>
      </c>
      <c r="O136" s="45">
        <v>7.8723001870040221E-4</v>
      </c>
      <c r="P136" s="45">
        <v>2.2183049344558725E-2</v>
      </c>
      <c r="Q136" s="45">
        <v>0</v>
      </c>
      <c r="R136" s="45">
        <v>3.0565115132219489E-6</v>
      </c>
      <c r="S136" s="45">
        <v>2.4711581548103823E-2</v>
      </c>
    </row>
    <row r="137" spans="1:19">
      <c r="A137" s="88" t="s">
        <v>286</v>
      </c>
      <c r="B137" s="69" t="s">
        <v>177</v>
      </c>
      <c r="C137" s="45">
        <v>0</v>
      </c>
      <c r="D137" s="45">
        <v>0</v>
      </c>
      <c r="E137" s="45">
        <v>0</v>
      </c>
      <c r="F137" s="45">
        <v>0</v>
      </c>
      <c r="G137" s="45">
        <v>0</v>
      </c>
      <c r="H137" s="45">
        <v>0</v>
      </c>
      <c r="I137" s="45">
        <v>0</v>
      </c>
      <c r="J137" s="45">
        <v>0</v>
      </c>
      <c r="K137" s="45">
        <v>0.20599603449122594</v>
      </c>
      <c r="L137" s="45">
        <v>2.3119815593369033</v>
      </c>
      <c r="M137" s="45">
        <v>1.348479957830051E-4</v>
      </c>
      <c r="N137" s="45">
        <v>0</v>
      </c>
      <c r="O137" s="45">
        <v>3.6307327853899451E-3</v>
      </c>
      <c r="P137" s="45">
        <v>0</v>
      </c>
      <c r="Q137" s="45">
        <v>0</v>
      </c>
      <c r="R137" s="45">
        <v>0</v>
      </c>
      <c r="S137" s="45">
        <v>2.5217431746093553</v>
      </c>
    </row>
    <row r="138" spans="1:19">
      <c r="A138" s="88" t="s">
        <v>286</v>
      </c>
      <c r="B138" s="69" t="s">
        <v>178</v>
      </c>
      <c r="C138" s="45">
        <v>0</v>
      </c>
      <c r="D138" s="45">
        <v>0</v>
      </c>
      <c r="E138" s="45">
        <v>0</v>
      </c>
      <c r="F138" s="45">
        <v>0</v>
      </c>
      <c r="G138" s="45">
        <v>0</v>
      </c>
      <c r="H138" s="45">
        <v>0</v>
      </c>
      <c r="I138" s="45">
        <v>0</v>
      </c>
      <c r="J138" s="45">
        <v>0</v>
      </c>
      <c r="K138" s="45">
        <v>0</v>
      </c>
      <c r="L138" s="45">
        <v>0</v>
      </c>
      <c r="M138" s="45">
        <v>4.2058503201332087E-3</v>
      </c>
      <c r="N138" s="45">
        <v>0</v>
      </c>
      <c r="O138" s="45">
        <v>8.8525243717061386E-3</v>
      </c>
      <c r="P138" s="45">
        <v>0</v>
      </c>
      <c r="Q138" s="45">
        <v>0</v>
      </c>
      <c r="R138" s="45">
        <v>0</v>
      </c>
      <c r="S138" s="45">
        <v>1.3058374691809149E-2</v>
      </c>
    </row>
    <row r="139" spans="1:19">
      <c r="A139" s="88" t="s">
        <v>286</v>
      </c>
      <c r="B139" s="69" t="s">
        <v>179</v>
      </c>
      <c r="C139" s="45">
        <v>0</v>
      </c>
      <c r="D139" s="45">
        <v>0</v>
      </c>
      <c r="E139" s="45">
        <v>0</v>
      </c>
      <c r="F139" s="45">
        <v>0</v>
      </c>
      <c r="G139" s="45">
        <v>0</v>
      </c>
      <c r="H139" s="45">
        <v>0</v>
      </c>
      <c r="I139" s="45">
        <v>0</v>
      </c>
      <c r="J139" s="45">
        <v>0</v>
      </c>
      <c r="K139" s="45">
        <v>0</v>
      </c>
      <c r="L139" s="45">
        <v>0</v>
      </c>
      <c r="M139" s="45">
        <v>5.0728822251357997E-3</v>
      </c>
      <c r="N139" s="45">
        <v>2.2581583899503599E-2</v>
      </c>
      <c r="O139" s="45">
        <v>0</v>
      </c>
      <c r="P139" s="45">
        <v>0.53599014995431205</v>
      </c>
      <c r="Q139" s="45">
        <v>0</v>
      </c>
      <c r="R139" s="45">
        <v>0.11396745335511227</v>
      </c>
      <c r="S139" s="45">
        <v>0.67761206943410457</v>
      </c>
    </row>
    <row r="140" spans="1:19">
      <c r="A140" s="88" t="s">
        <v>286</v>
      </c>
      <c r="B140" s="69" t="s">
        <v>180</v>
      </c>
      <c r="C140" s="45">
        <v>0</v>
      </c>
      <c r="D140" s="45">
        <v>0</v>
      </c>
      <c r="E140" s="45">
        <v>0</v>
      </c>
      <c r="F140" s="45">
        <v>2.4067456186149379</v>
      </c>
      <c r="G140" s="45">
        <v>0</v>
      </c>
      <c r="H140" s="45">
        <v>1.6438289562172859E-2</v>
      </c>
      <c r="I140" s="45">
        <v>0</v>
      </c>
      <c r="J140" s="45">
        <v>0</v>
      </c>
      <c r="K140" s="45">
        <v>0</v>
      </c>
      <c r="L140" s="45">
        <v>0</v>
      </c>
      <c r="M140" s="45">
        <v>4.588203807449176E-3</v>
      </c>
      <c r="N140" s="45">
        <v>7.2424955374295052E-4</v>
      </c>
      <c r="O140" s="45">
        <v>0</v>
      </c>
      <c r="P140" s="45">
        <v>0.12368206226111411</v>
      </c>
      <c r="Q140" s="45">
        <v>5.8653299052198182E-3</v>
      </c>
      <c r="R140" s="45">
        <v>0.1383519643286597</v>
      </c>
      <c r="S140" s="45">
        <v>2.6963957180333011</v>
      </c>
    </row>
    <row r="141" spans="1:19">
      <c r="A141" s="88" t="s">
        <v>286</v>
      </c>
      <c r="B141" s="69" t="s">
        <v>181</v>
      </c>
      <c r="C141" s="45">
        <v>0.11899464278396632</v>
      </c>
      <c r="D141" s="45">
        <v>0</v>
      </c>
      <c r="E141" s="45">
        <v>0.45497288552018844</v>
      </c>
      <c r="F141" s="45">
        <v>0</v>
      </c>
      <c r="G141" s="45">
        <v>0</v>
      </c>
      <c r="H141" s="45">
        <v>1.6438289562172859E-2</v>
      </c>
      <c r="I141" s="45">
        <v>0</v>
      </c>
      <c r="J141" s="45">
        <v>0</v>
      </c>
      <c r="K141" s="45">
        <v>0</v>
      </c>
      <c r="L141" s="45">
        <v>0</v>
      </c>
      <c r="M141" s="45">
        <v>0</v>
      </c>
      <c r="N141" s="45">
        <v>0</v>
      </c>
      <c r="O141" s="45">
        <v>0</v>
      </c>
      <c r="P141" s="45">
        <v>0.47812976424687648</v>
      </c>
      <c r="Q141" s="45">
        <v>0</v>
      </c>
      <c r="R141" s="45">
        <v>0.11007111905825795</v>
      </c>
      <c r="S141" s="45">
        <v>1.1786067011714749</v>
      </c>
    </row>
    <row r="142" spans="1:19">
      <c r="A142" s="88" t="s">
        <v>286</v>
      </c>
      <c r="B142" s="69" t="s">
        <v>182</v>
      </c>
      <c r="C142" s="45">
        <v>0</v>
      </c>
      <c r="D142" s="45">
        <v>0</v>
      </c>
      <c r="E142" s="45">
        <v>0</v>
      </c>
      <c r="F142" s="45">
        <v>0</v>
      </c>
      <c r="G142" s="45">
        <v>0</v>
      </c>
      <c r="H142" s="45">
        <v>0</v>
      </c>
      <c r="I142" s="45">
        <v>0</v>
      </c>
      <c r="J142" s="45">
        <v>0</v>
      </c>
      <c r="K142" s="45">
        <v>0</v>
      </c>
      <c r="L142" s="45">
        <v>0</v>
      </c>
      <c r="M142" s="45">
        <v>1.8989983322459381E-3</v>
      </c>
      <c r="N142" s="45">
        <v>6.5681184791444025E-5</v>
      </c>
      <c r="O142" s="45">
        <v>7.9479441671086448E-3</v>
      </c>
      <c r="P142" s="45">
        <v>0.8339596697298397</v>
      </c>
      <c r="Q142" s="45">
        <v>0</v>
      </c>
      <c r="R142" s="45">
        <v>0</v>
      </c>
      <c r="S142" s="45">
        <v>0.84387229341396619</v>
      </c>
    </row>
    <row r="143" spans="1:19">
      <c r="A143" s="88" t="s">
        <v>286</v>
      </c>
      <c r="B143" s="69" t="s">
        <v>183</v>
      </c>
      <c r="C143" s="45">
        <v>0</v>
      </c>
      <c r="D143" s="45">
        <v>0</v>
      </c>
      <c r="E143" s="45">
        <v>0</v>
      </c>
      <c r="F143" s="45">
        <v>0</v>
      </c>
      <c r="G143" s="45">
        <v>0</v>
      </c>
      <c r="H143" s="45">
        <v>0</v>
      </c>
      <c r="I143" s="45">
        <v>0</v>
      </c>
      <c r="J143" s="45">
        <v>0</v>
      </c>
      <c r="K143" s="45">
        <v>0</v>
      </c>
      <c r="L143" s="45">
        <v>0</v>
      </c>
      <c r="M143" s="45">
        <v>6.4580313741480211E-4</v>
      </c>
      <c r="N143" s="45">
        <v>2.0246792283273862E-4</v>
      </c>
      <c r="O143" s="45">
        <v>0</v>
      </c>
      <c r="P143" s="45">
        <v>0.23811535778839144</v>
      </c>
      <c r="Q143" s="45">
        <v>4.3150349197906834E-4</v>
      </c>
      <c r="R143" s="45">
        <v>0</v>
      </c>
      <c r="S143" s="45">
        <v>0.2393951323406327</v>
      </c>
    </row>
    <row r="144" spans="1:19">
      <c r="A144" s="88" t="s">
        <v>286</v>
      </c>
      <c r="B144" s="69" t="s">
        <v>184</v>
      </c>
      <c r="C144" s="45">
        <v>0</v>
      </c>
      <c r="D144" s="45">
        <v>0</v>
      </c>
      <c r="E144" s="45">
        <v>0</v>
      </c>
      <c r="F144" s="45">
        <v>0</v>
      </c>
      <c r="G144" s="45">
        <v>0</v>
      </c>
      <c r="H144" s="45">
        <v>0</v>
      </c>
      <c r="I144" s="45">
        <v>0</v>
      </c>
      <c r="J144" s="45">
        <v>0</v>
      </c>
      <c r="K144" s="45">
        <v>0</v>
      </c>
      <c r="L144" s="45">
        <v>0</v>
      </c>
      <c r="M144" s="45">
        <v>5.4689336336188887E-4</v>
      </c>
      <c r="N144" s="45">
        <v>7.1124884347144146E-2</v>
      </c>
      <c r="O144" s="45">
        <v>0</v>
      </c>
      <c r="P144" s="45">
        <v>0.52020444921581444</v>
      </c>
      <c r="Q144" s="45">
        <v>3.5904536086062144E-4</v>
      </c>
      <c r="R144" s="45">
        <v>0</v>
      </c>
      <c r="S144" s="45">
        <v>0.59223527228718353</v>
      </c>
    </row>
    <row r="145" spans="1:19">
      <c r="A145" s="88" t="s">
        <v>286</v>
      </c>
      <c r="B145" s="69" t="s">
        <v>185</v>
      </c>
      <c r="C145" s="45">
        <v>0</v>
      </c>
      <c r="D145" s="45">
        <v>0</v>
      </c>
      <c r="E145" s="45">
        <v>0</v>
      </c>
      <c r="F145" s="45">
        <v>0</v>
      </c>
      <c r="G145" s="45">
        <v>0</v>
      </c>
      <c r="H145" s="45">
        <v>0</v>
      </c>
      <c r="I145" s="45">
        <v>0</v>
      </c>
      <c r="J145" s="45">
        <v>0</v>
      </c>
      <c r="K145" s="45">
        <v>0</v>
      </c>
      <c r="L145" s="45">
        <v>2.3637254762128421</v>
      </c>
      <c r="M145" s="45">
        <v>0</v>
      </c>
      <c r="N145" s="45">
        <v>1.2201648085998329E-2</v>
      </c>
      <c r="O145" s="45">
        <v>0</v>
      </c>
      <c r="P145" s="45">
        <v>3.070763018020628E-2</v>
      </c>
      <c r="Q145" s="45">
        <v>0</v>
      </c>
      <c r="R145" s="45">
        <v>1.3440195635734398E-2</v>
      </c>
      <c r="S145" s="45">
        <v>2.4200749501147811</v>
      </c>
    </row>
    <row r="146" spans="1:19">
      <c r="A146" s="88" t="s">
        <v>286</v>
      </c>
      <c r="B146" s="69" t="s">
        <v>186</v>
      </c>
      <c r="C146" s="45">
        <v>0</v>
      </c>
      <c r="D146" s="45">
        <v>0</v>
      </c>
      <c r="E146" s="45">
        <v>0</v>
      </c>
      <c r="F146" s="45">
        <v>0</v>
      </c>
      <c r="G146" s="45">
        <v>0</v>
      </c>
      <c r="H146" s="45">
        <v>0</v>
      </c>
      <c r="I146" s="45">
        <v>0</v>
      </c>
      <c r="J146" s="45">
        <v>0</v>
      </c>
      <c r="K146" s="45">
        <v>0</v>
      </c>
      <c r="L146" s="45">
        <v>0</v>
      </c>
      <c r="M146" s="45">
        <v>0</v>
      </c>
      <c r="N146" s="45">
        <v>0</v>
      </c>
      <c r="O146" s="45">
        <v>1.0267592807677861E-3</v>
      </c>
      <c r="P146" s="45">
        <v>0.27123718422197385</v>
      </c>
      <c r="Q146" s="45">
        <v>9.9723595346512539E-4</v>
      </c>
      <c r="R146" s="45">
        <v>0</v>
      </c>
      <c r="S146" s="45">
        <v>0.27326117945619899</v>
      </c>
    </row>
    <row r="147" spans="1:19">
      <c r="A147" s="88" t="s">
        <v>286</v>
      </c>
      <c r="B147" s="69" t="s">
        <v>187</v>
      </c>
      <c r="C147" s="45">
        <v>0</v>
      </c>
      <c r="D147" s="45">
        <v>0</v>
      </c>
      <c r="E147" s="45">
        <v>0</v>
      </c>
      <c r="F147" s="45">
        <v>0</v>
      </c>
      <c r="G147" s="45">
        <v>0</v>
      </c>
      <c r="H147" s="45">
        <v>0</v>
      </c>
      <c r="I147" s="45">
        <v>0</v>
      </c>
      <c r="J147" s="45">
        <v>0</v>
      </c>
      <c r="K147" s="45">
        <v>0</v>
      </c>
      <c r="L147" s="45">
        <v>0</v>
      </c>
      <c r="M147" s="45">
        <v>3.4580557118424338E-4</v>
      </c>
      <c r="N147" s="45">
        <v>0</v>
      </c>
      <c r="O147" s="45">
        <v>0</v>
      </c>
      <c r="P147" s="45">
        <v>0.26083980221328318</v>
      </c>
      <c r="Q147" s="45">
        <v>1.4598480624281596E-3</v>
      </c>
      <c r="R147" s="45">
        <v>0.1321231498124007</v>
      </c>
      <c r="S147" s="45">
        <v>0.39476860565929428</v>
      </c>
    </row>
    <row r="148" spans="1:19">
      <c r="A148" s="88" t="s">
        <v>286</v>
      </c>
      <c r="B148" s="69" t="s">
        <v>188</v>
      </c>
      <c r="C148" s="45">
        <v>0</v>
      </c>
      <c r="D148" s="45">
        <v>0</v>
      </c>
      <c r="E148" s="45">
        <v>0</v>
      </c>
      <c r="F148" s="45">
        <v>0</v>
      </c>
      <c r="G148" s="45">
        <v>0</v>
      </c>
      <c r="H148" s="45">
        <v>0</v>
      </c>
      <c r="I148" s="45">
        <v>0</v>
      </c>
      <c r="J148" s="45">
        <v>0</v>
      </c>
      <c r="K148" s="45">
        <v>0</v>
      </c>
      <c r="L148" s="45">
        <v>0</v>
      </c>
      <c r="M148" s="45">
        <v>1.0223901511286826E-2</v>
      </c>
      <c r="N148" s="45">
        <v>1.862805423726499E-2</v>
      </c>
      <c r="O148" s="45">
        <v>6.2098099766405568E-4</v>
      </c>
      <c r="P148" s="45">
        <v>0.39306516698971805</v>
      </c>
      <c r="Q148" s="45">
        <v>0</v>
      </c>
      <c r="R148" s="45">
        <v>1.3758412228703776E-3</v>
      </c>
      <c r="S148" s="45">
        <v>0.42391394495876966</v>
      </c>
    </row>
    <row r="149" spans="1:19">
      <c r="A149" s="88" t="s">
        <v>286</v>
      </c>
      <c r="B149" s="69" t="s">
        <v>189</v>
      </c>
      <c r="C149" s="45">
        <v>0</v>
      </c>
      <c r="D149" s="45">
        <v>0</v>
      </c>
      <c r="E149" s="45">
        <v>0</v>
      </c>
      <c r="F149" s="45">
        <v>0</v>
      </c>
      <c r="G149" s="45">
        <v>0</v>
      </c>
      <c r="H149" s="45">
        <v>0</v>
      </c>
      <c r="I149" s="45">
        <v>0.10299596594469751</v>
      </c>
      <c r="J149" s="45">
        <v>7.5853293396502264E-2</v>
      </c>
      <c r="K149" s="45">
        <v>0</v>
      </c>
      <c r="L149" s="45">
        <v>2.3119815593368926</v>
      </c>
      <c r="M149" s="45">
        <v>0</v>
      </c>
      <c r="N149" s="45">
        <v>0</v>
      </c>
      <c r="O149" s="45">
        <v>4.9749796645182087E-3</v>
      </c>
      <c r="P149" s="45">
        <v>0.1367863764671462</v>
      </c>
      <c r="Q149" s="45">
        <v>5.0289577978956723E-2</v>
      </c>
      <c r="R149" s="45">
        <v>0</v>
      </c>
      <c r="S149" s="45">
        <v>2.6828817527886883</v>
      </c>
    </row>
    <row r="150" spans="1:19">
      <c r="A150" s="88" t="s">
        <v>286</v>
      </c>
      <c r="B150" s="69" t="s">
        <v>190</v>
      </c>
      <c r="C150" s="45">
        <v>0.13880074103110474</v>
      </c>
      <c r="D150" s="45">
        <v>0</v>
      </c>
      <c r="E150" s="45">
        <v>0</v>
      </c>
      <c r="F150" s="45">
        <v>0</v>
      </c>
      <c r="G150" s="45">
        <v>0</v>
      </c>
      <c r="H150" s="45">
        <v>0</v>
      </c>
      <c r="I150" s="45">
        <v>0</v>
      </c>
      <c r="J150" s="45">
        <v>0</v>
      </c>
      <c r="K150" s="45">
        <v>0</v>
      </c>
      <c r="L150" s="45">
        <v>0</v>
      </c>
      <c r="M150" s="45">
        <v>1.4231215759400229E-2</v>
      </c>
      <c r="N150" s="45">
        <v>0</v>
      </c>
      <c r="O150" s="45">
        <v>3.0127697435267109E-5</v>
      </c>
      <c r="P150" s="45">
        <v>6.0685904091304366E-2</v>
      </c>
      <c r="Q150" s="45">
        <v>4.6058315530723704E-3</v>
      </c>
      <c r="R150" s="45">
        <v>1.3758412228703776E-3</v>
      </c>
      <c r="S150" s="45">
        <v>0.2197296613552453</v>
      </c>
    </row>
    <row r="151" spans="1:19">
      <c r="A151" s="88" t="s">
        <v>286</v>
      </c>
      <c r="B151" s="69" t="s">
        <v>191</v>
      </c>
      <c r="C151" s="45">
        <v>0</v>
      </c>
      <c r="D151" s="45">
        <v>0</v>
      </c>
      <c r="E151" s="45">
        <v>0</v>
      </c>
      <c r="F151" s="45">
        <v>0</v>
      </c>
      <c r="G151" s="45">
        <v>0</v>
      </c>
      <c r="H151" s="45">
        <v>0</v>
      </c>
      <c r="I151" s="45">
        <v>0</v>
      </c>
      <c r="J151" s="45">
        <v>0</v>
      </c>
      <c r="K151" s="45">
        <v>0</v>
      </c>
      <c r="L151" s="45">
        <v>0</v>
      </c>
      <c r="M151" s="45">
        <v>2.1255495857630535E-5</v>
      </c>
      <c r="N151" s="45">
        <v>2.0221111061889729E-2</v>
      </c>
      <c r="O151" s="45">
        <v>1.6437100956316897E-3</v>
      </c>
      <c r="P151" s="45">
        <v>0.31595947729508822</v>
      </c>
      <c r="Q151" s="45">
        <v>0</v>
      </c>
      <c r="R151" s="45">
        <v>0</v>
      </c>
      <c r="S151" s="45">
        <v>0.33784555394845484</v>
      </c>
    </row>
    <row r="152" spans="1:19">
      <c r="A152" s="88" t="s">
        <v>286</v>
      </c>
      <c r="B152" s="69" t="s">
        <v>192</v>
      </c>
      <c r="C152" s="45">
        <v>0</v>
      </c>
      <c r="D152" s="45">
        <v>0</v>
      </c>
      <c r="E152" s="45">
        <v>0</v>
      </c>
      <c r="F152" s="45">
        <v>2.0757421918733101</v>
      </c>
      <c r="G152" s="45">
        <v>0</v>
      </c>
      <c r="H152" s="45">
        <v>0</v>
      </c>
      <c r="I152" s="45">
        <v>0</v>
      </c>
      <c r="J152" s="45">
        <v>0</v>
      </c>
      <c r="K152" s="45">
        <v>0</v>
      </c>
      <c r="L152" s="45">
        <v>0</v>
      </c>
      <c r="M152" s="45">
        <v>0</v>
      </c>
      <c r="N152" s="45">
        <v>0</v>
      </c>
      <c r="O152" s="45">
        <v>2.0534564943230915E-3</v>
      </c>
      <c r="P152" s="45">
        <v>7.9888422480006938E-2</v>
      </c>
      <c r="Q152" s="45">
        <v>0</v>
      </c>
      <c r="R152" s="45">
        <v>0.32429862064665826</v>
      </c>
      <c r="S152" s="45">
        <v>2.4819826914942951</v>
      </c>
    </row>
    <row r="153" spans="1:19">
      <c r="A153" s="88" t="s">
        <v>286</v>
      </c>
      <c r="B153" s="69" t="s">
        <v>193</v>
      </c>
      <c r="C153" s="45">
        <v>0</v>
      </c>
      <c r="D153" s="45">
        <v>0</v>
      </c>
      <c r="E153" s="45">
        <v>0</v>
      </c>
      <c r="F153" s="45">
        <v>0</v>
      </c>
      <c r="G153" s="45">
        <v>0</v>
      </c>
      <c r="H153" s="45">
        <v>0</v>
      </c>
      <c r="I153" s="45">
        <v>0</v>
      </c>
      <c r="J153" s="45">
        <v>0</v>
      </c>
      <c r="K153" s="45">
        <v>0</v>
      </c>
      <c r="L153" s="45">
        <v>0</v>
      </c>
      <c r="M153" s="45">
        <v>7.9048909551460156E-6</v>
      </c>
      <c r="N153" s="45">
        <v>0</v>
      </c>
      <c r="O153" s="45">
        <v>7.1597641320391148E-3</v>
      </c>
      <c r="P153" s="45">
        <v>4.533479088131287E-4</v>
      </c>
      <c r="Q153" s="45">
        <v>1.0860367056433118E-2</v>
      </c>
      <c r="R153" s="45">
        <v>0</v>
      </c>
      <c r="S153" s="45">
        <v>1.8481383988216749E-2</v>
      </c>
    </row>
    <row r="154" spans="1:19">
      <c r="A154" s="88" t="s">
        <v>286</v>
      </c>
      <c r="B154" s="69" t="s">
        <v>194</v>
      </c>
      <c r="C154" s="45">
        <v>0</v>
      </c>
      <c r="D154" s="45">
        <v>0</v>
      </c>
      <c r="E154" s="45">
        <v>0</v>
      </c>
      <c r="F154" s="45">
        <v>0</v>
      </c>
      <c r="G154" s="45">
        <v>0</v>
      </c>
      <c r="H154" s="45">
        <v>0</v>
      </c>
      <c r="I154" s="45">
        <v>0</v>
      </c>
      <c r="J154" s="45">
        <v>0</v>
      </c>
      <c r="K154" s="45">
        <v>0</v>
      </c>
      <c r="L154" s="45">
        <v>0</v>
      </c>
      <c r="M154" s="45">
        <v>3.776385513507563E-4</v>
      </c>
      <c r="N154" s="45">
        <v>7.6601472417667793E-3</v>
      </c>
      <c r="O154" s="45">
        <v>0</v>
      </c>
      <c r="P154" s="45">
        <v>9.2506058981619788E-2</v>
      </c>
      <c r="Q154" s="45">
        <v>0</v>
      </c>
      <c r="R154" s="45">
        <v>1.1668788659967788E-2</v>
      </c>
      <c r="S154" s="45">
        <v>0.11221263343472287</v>
      </c>
    </row>
    <row r="155" spans="1:19">
      <c r="A155" s="88" t="s">
        <v>286</v>
      </c>
      <c r="B155" s="69" t="s">
        <v>195</v>
      </c>
      <c r="C155" s="45">
        <v>0</v>
      </c>
      <c r="D155" s="45">
        <v>0</v>
      </c>
      <c r="E155" s="45">
        <v>0.45497288552018844</v>
      </c>
      <c r="F155" s="45">
        <v>0</v>
      </c>
      <c r="G155" s="45">
        <v>0</v>
      </c>
      <c r="H155" s="45">
        <v>0</v>
      </c>
      <c r="I155" s="45">
        <v>0</v>
      </c>
      <c r="J155" s="45">
        <v>0</v>
      </c>
      <c r="K155" s="45">
        <v>0</v>
      </c>
      <c r="L155" s="45">
        <v>0</v>
      </c>
      <c r="M155" s="45">
        <v>2.051123191648685E-5</v>
      </c>
      <c r="N155" s="45">
        <v>6.9998896529259724E-3</v>
      </c>
      <c r="O155" s="45">
        <v>0</v>
      </c>
      <c r="P155" s="45">
        <v>6.5807040474059164E-2</v>
      </c>
      <c r="Q155" s="45">
        <v>0</v>
      </c>
      <c r="R155" s="45">
        <v>0</v>
      </c>
      <c r="S155" s="45">
        <v>0.52780032687908829</v>
      </c>
    </row>
    <row r="156" spans="1:19">
      <c r="A156" s="88" t="s">
        <v>286</v>
      </c>
      <c r="B156" s="69" t="s">
        <v>196</v>
      </c>
      <c r="C156" s="45">
        <v>0</v>
      </c>
      <c r="D156" s="45">
        <v>0</v>
      </c>
      <c r="E156" s="45">
        <v>0</v>
      </c>
      <c r="F156" s="45">
        <v>0</v>
      </c>
      <c r="G156" s="45">
        <v>0</v>
      </c>
      <c r="H156" s="45">
        <v>0</v>
      </c>
      <c r="I156" s="45">
        <v>0</v>
      </c>
      <c r="J156" s="45">
        <v>0</v>
      </c>
      <c r="K156" s="45">
        <v>0</v>
      </c>
      <c r="L156" s="45">
        <v>0</v>
      </c>
      <c r="M156" s="45">
        <v>1.3484799578478146E-4</v>
      </c>
      <c r="N156" s="45">
        <v>8.2813469502340809E-5</v>
      </c>
      <c r="O156" s="45">
        <v>0</v>
      </c>
      <c r="P156" s="45">
        <v>8.957347480379596E-2</v>
      </c>
      <c r="Q156" s="45">
        <v>0</v>
      </c>
      <c r="R156" s="45">
        <v>0</v>
      </c>
      <c r="S156" s="45">
        <v>8.9791136269070648E-2</v>
      </c>
    </row>
    <row r="157" spans="1:19">
      <c r="A157" s="88" t="s">
        <v>286</v>
      </c>
      <c r="B157" s="69" t="s">
        <v>197</v>
      </c>
      <c r="C157" s="45">
        <v>0</v>
      </c>
      <c r="D157" s="45">
        <v>0</v>
      </c>
      <c r="E157" s="45">
        <v>0</v>
      </c>
      <c r="F157" s="45">
        <v>0</v>
      </c>
      <c r="G157" s="45">
        <v>0</v>
      </c>
      <c r="H157" s="45">
        <v>0</v>
      </c>
      <c r="I157" s="45">
        <v>0</v>
      </c>
      <c r="J157" s="45">
        <v>0</v>
      </c>
      <c r="K157" s="45">
        <v>0</v>
      </c>
      <c r="L157" s="45">
        <v>0</v>
      </c>
      <c r="M157" s="45">
        <v>1.2646346031370825E-3</v>
      </c>
      <c r="N157" s="45">
        <v>0</v>
      </c>
      <c r="O157" s="45">
        <v>0</v>
      </c>
      <c r="P157" s="45">
        <v>0.25925639480785279</v>
      </c>
      <c r="Q157" s="45">
        <v>0</v>
      </c>
      <c r="R157" s="45">
        <v>0</v>
      </c>
      <c r="S157" s="45">
        <v>0.2605210294109952</v>
      </c>
    </row>
    <row r="158" spans="1:19">
      <c r="A158" s="88" t="s">
        <v>286</v>
      </c>
      <c r="B158" s="69" t="s">
        <v>198</v>
      </c>
      <c r="C158" s="45">
        <v>0</v>
      </c>
      <c r="D158" s="45">
        <v>0</v>
      </c>
      <c r="E158" s="45">
        <v>0</v>
      </c>
      <c r="F158" s="45">
        <v>0</v>
      </c>
      <c r="G158" s="45">
        <v>0</v>
      </c>
      <c r="H158" s="45">
        <v>0</v>
      </c>
      <c r="I158" s="45">
        <v>0</v>
      </c>
      <c r="J158" s="45">
        <v>0</v>
      </c>
      <c r="K158" s="45">
        <v>0</v>
      </c>
      <c r="L158" s="45">
        <v>0</v>
      </c>
      <c r="M158" s="45">
        <v>0</v>
      </c>
      <c r="N158" s="45">
        <v>9.4938845954786188E-3</v>
      </c>
      <c r="O158" s="45">
        <v>8.00073554518832E-7</v>
      </c>
      <c r="P158" s="45">
        <v>0.18440669644340701</v>
      </c>
      <c r="Q158" s="45">
        <v>3.590453608603994E-4</v>
      </c>
      <c r="R158" s="45">
        <v>2.4869604471078333E-4</v>
      </c>
      <c r="S158" s="45">
        <v>0.19450912251801356</v>
      </c>
    </row>
    <row r="159" spans="1:19">
      <c r="A159" s="88" t="s">
        <v>286</v>
      </c>
      <c r="B159" s="69" t="s">
        <v>199</v>
      </c>
      <c r="C159" s="45">
        <v>0</v>
      </c>
      <c r="D159" s="45">
        <v>0</v>
      </c>
      <c r="E159" s="45">
        <v>0</v>
      </c>
      <c r="F159" s="45">
        <v>0</v>
      </c>
      <c r="G159" s="45">
        <v>0</v>
      </c>
      <c r="H159" s="45">
        <v>0</v>
      </c>
      <c r="I159" s="45">
        <v>0</v>
      </c>
      <c r="J159" s="45">
        <v>0</v>
      </c>
      <c r="K159" s="45">
        <v>0</v>
      </c>
      <c r="L159" s="45">
        <v>0</v>
      </c>
      <c r="M159" s="45">
        <v>0</v>
      </c>
      <c r="N159" s="45">
        <v>2.1630460151401465E-2</v>
      </c>
      <c r="O159" s="45">
        <v>0</v>
      </c>
      <c r="P159" s="45">
        <v>6.380231480422438E-2</v>
      </c>
      <c r="Q159" s="45">
        <v>0</v>
      </c>
      <c r="R159" s="45">
        <v>0</v>
      </c>
      <c r="S159" s="45">
        <v>8.5432774955648938E-2</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1.3174360855412459E-3</v>
      </c>
      <c r="O160" s="45">
        <v>0</v>
      </c>
      <c r="P160" s="45">
        <v>4.1409035865697774E-2</v>
      </c>
      <c r="Q160" s="45">
        <v>0</v>
      </c>
      <c r="R160" s="45">
        <v>2.6855799644767586E-2</v>
      </c>
      <c r="S160" s="45">
        <v>6.9582271595976408E-2</v>
      </c>
    </row>
    <row r="161" spans="1:19">
      <c r="A161" s="88" t="s">
        <v>286</v>
      </c>
      <c r="B161" s="69" t="s">
        <v>201</v>
      </c>
      <c r="C161" s="45">
        <v>0.27760148206220947</v>
      </c>
      <c r="D161" s="45">
        <v>0.16496732168767458</v>
      </c>
      <c r="E161" s="45">
        <v>0.47336721630500467</v>
      </c>
      <c r="F161" s="45">
        <v>0</v>
      </c>
      <c r="G161" s="45">
        <v>0</v>
      </c>
      <c r="H161" s="45">
        <v>5.8984450781915498E-2</v>
      </c>
      <c r="I161" s="45">
        <v>0</v>
      </c>
      <c r="J161" s="45">
        <v>0.15170658679300453</v>
      </c>
      <c r="K161" s="45">
        <v>2.4101123468067698E-5</v>
      </c>
      <c r="L161" s="45">
        <v>4.5064466199556534</v>
      </c>
      <c r="M161" s="45">
        <v>0.22485750387416559</v>
      </c>
      <c r="N161" s="45">
        <v>5.6356581099093361E-2</v>
      </c>
      <c r="O161" s="45">
        <v>5.0965577536026041E-2</v>
      </c>
      <c r="P161" s="45">
        <v>6.2383132813615454</v>
      </c>
      <c r="Q161" s="45">
        <v>0.11314775256033816</v>
      </c>
      <c r="R161" s="45">
        <v>2.1299661928566671</v>
      </c>
      <c r="S161" s="45">
        <v>14.446704667996755</v>
      </c>
    </row>
    <row r="162" spans="1:19">
      <c r="A162" s="88" t="s">
        <v>286</v>
      </c>
      <c r="B162" s="69" t="s">
        <v>202</v>
      </c>
      <c r="C162" s="45">
        <v>0.11603164059286009</v>
      </c>
      <c r="D162" s="45">
        <v>0</v>
      </c>
      <c r="E162" s="45">
        <v>0</v>
      </c>
      <c r="F162" s="45">
        <v>9.2596845567328501E-2</v>
      </c>
      <c r="G162" s="45">
        <v>0</v>
      </c>
      <c r="H162" s="45">
        <v>0</v>
      </c>
      <c r="I162" s="45">
        <v>5.6771468389332558E-2</v>
      </c>
      <c r="J162" s="45">
        <v>7.5853293396502264E-2</v>
      </c>
      <c r="K162" s="45">
        <v>0</v>
      </c>
      <c r="L162" s="45">
        <v>0.86719515674968761</v>
      </c>
      <c r="M162" s="45">
        <v>8.0233418931339173E-2</v>
      </c>
      <c r="N162" s="45">
        <v>5.7607403040764282E-2</v>
      </c>
      <c r="O162" s="45">
        <v>1.2262361712700454E-6</v>
      </c>
      <c r="P162" s="45">
        <v>5.4072521189029885</v>
      </c>
      <c r="Q162" s="45">
        <v>2.6270018503463E-2</v>
      </c>
      <c r="R162" s="45">
        <v>0.49622162538793901</v>
      </c>
      <c r="S162" s="45">
        <v>7.2760342156983882</v>
      </c>
    </row>
    <row r="163" spans="1:19">
      <c r="A163" s="88" t="s">
        <v>286</v>
      </c>
      <c r="B163" s="69" t="s">
        <v>203</v>
      </c>
      <c r="C163" s="45">
        <v>0.27760148206220947</v>
      </c>
      <c r="D163" s="45">
        <v>0</v>
      </c>
      <c r="E163" s="45">
        <v>7.9779952978047852E-2</v>
      </c>
      <c r="F163" s="45">
        <v>0.1851936911346499</v>
      </c>
      <c r="G163" s="45">
        <v>0.42286113220340837</v>
      </c>
      <c r="H163" s="45">
        <v>0</v>
      </c>
      <c r="I163" s="45">
        <v>0</v>
      </c>
      <c r="J163" s="45">
        <v>7.5853293396502264E-2</v>
      </c>
      <c r="K163" s="45">
        <v>0.37276937787244302</v>
      </c>
      <c r="L163" s="45">
        <v>0.44720697387960939</v>
      </c>
      <c r="M163" s="45">
        <v>5.9005878499265307E-2</v>
      </c>
      <c r="N163" s="45">
        <v>9.1955394721985328E-3</v>
      </c>
      <c r="O163" s="45">
        <v>6.0497782109942833E-3</v>
      </c>
      <c r="P163" s="45">
        <v>3.2464994512535981</v>
      </c>
      <c r="Q163" s="45">
        <v>5.196062919483202E-2</v>
      </c>
      <c r="R163" s="45">
        <v>1.2382391714914327</v>
      </c>
      <c r="S163" s="45">
        <v>6.472216351649223</v>
      </c>
    </row>
    <row r="164" spans="1:19">
      <c r="A164" s="88" t="s">
        <v>286</v>
      </c>
      <c r="B164" s="69" t="s">
        <v>204</v>
      </c>
      <c r="C164" s="45">
        <v>0.13880074103110474</v>
      </c>
      <c r="D164" s="45">
        <v>0</v>
      </c>
      <c r="E164" s="45">
        <v>0</v>
      </c>
      <c r="F164" s="45">
        <v>0</v>
      </c>
      <c r="G164" s="45">
        <v>0</v>
      </c>
      <c r="H164" s="45">
        <v>0</v>
      </c>
      <c r="I164" s="45">
        <v>0</v>
      </c>
      <c r="J164" s="45">
        <v>0</v>
      </c>
      <c r="K164" s="45">
        <v>0</v>
      </c>
      <c r="L164" s="45">
        <v>0</v>
      </c>
      <c r="M164" s="45">
        <v>3.5971893346697925E-5</v>
      </c>
      <c r="N164" s="45">
        <v>0</v>
      </c>
      <c r="O164" s="45">
        <v>3.5098465674821E-4</v>
      </c>
      <c r="P164" s="45">
        <v>2.5779746891730468</v>
      </c>
      <c r="Q164" s="45">
        <v>5.986962283927344E-2</v>
      </c>
      <c r="R164" s="45">
        <v>0.41990213191399306</v>
      </c>
      <c r="S164" s="45">
        <v>3.1969341415074553</v>
      </c>
    </row>
    <row r="165" spans="1:19">
      <c r="A165" s="88" t="s">
        <v>286</v>
      </c>
      <c r="B165" s="69" t="s">
        <v>205</v>
      </c>
      <c r="C165" s="45">
        <v>0</v>
      </c>
      <c r="D165" s="45">
        <v>0</v>
      </c>
      <c r="E165" s="45">
        <v>0</v>
      </c>
      <c r="F165" s="45">
        <v>0.14706557825400068</v>
      </c>
      <c r="G165" s="45">
        <v>0.68637525287932988</v>
      </c>
      <c r="H165" s="45">
        <v>0</v>
      </c>
      <c r="I165" s="45">
        <v>0</v>
      </c>
      <c r="J165" s="45">
        <v>4.4619584350883534E-2</v>
      </c>
      <c r="K165" s="45">
        <v>0</v>
      </c>
      <c r="L165" s="45">
        <v>0</v>
      </c>
      <c r="M165" s="45">
        <v>3.6315612780963846E-3</v>
      </c>
      <c r="N165" s="45">
        <v>1.0957678963094963E-2</v>
      </c>
      <c r="O165" s="45">
        <v>2.9720963720585303E-3</v>
      </c>
      <c r="P165" s="45">
        <v>0.83566210841431854</v>
      </c>
      <c r="Q165" s="45">
        <v>9.9723595346512539E-4</v>
      </c>
      <c r="R165" s="45">
        <v>0.30705308562635736</v>
      </c>
      <c r="S165" s="45">
        <v>2.0393341820916362</v>
      </c>
    </row>
    <row r="166" spans="1:19">
      <c r="A166" s="88" t="s">
        <v>286</v>
      </c>
      <c r="B166" s="69" t="s">
        <v>206</v>
      </c>
      <c r="C166" s="45">
        <v>0</v>
      </c>
      <c r="D166" s="45">
        <v>0</v>
      </c>
      <c r="E166" s="45">
        <v>0</v>
      </c>
      <c r="F166" s="45">
        <v>0</v>
      </c>
      <c r="G166" s="45">
        <v>0</v>
      </c>
      <c r="H166" s="45">
        <v>0</v>
      </c>
      <c r="I166" s="45">
        <v>0</v>
      </c>
      <c r="J166" s="45">
        <v>0</v>
      </c>
      <c r="K166" s="45">
        <v>0</v>
      </c>
      <c r="L166" s="45">
        <v>0</v>
      </c>
      <c r="M166" s="45">
        <v>4.6884861056527782E-2</v>
      </c>
      <c r="N166" s="45">
        <v>4.5059689657449553E-3</v>
      </c>
      <c r="O166" s="45">
        <v>2.7511191660023471E-4</v>
      </c>
      <c r="P166" s="45">
        <v>0.25893325725983374</v>
      </c>
      <c r="Q166" s="45">
        <v>0</v>
      </c>
      <c r="R166" s="45">
        <v>3.7620091978425307E-3</v>
      </c>
      <c r="S166" s="45">
        <v>0.31436120839657633</v>
      </c>
    </row>
    <row r="167" spans="1:19">
      <c r="A167" s="88" t="s">
        <v>286</v>
      </c>
      <c r="B167" s="69" t="s">
        <v>207</v>
      </c>
      <c r="C167" s="45">
        <v>0</v>
      </c>
      <c r="D167" s="45">
        <v>6.8044444609451915E-2</v>
      </c>
      <c r="E167" s="45">
        <v>0</v>
      </c>
      <c r="F167" s="45">
        <v>0.1851936911346499</v>
      </c>
      <c r="G167" s="45">
        <v>0</v>
      </c>
      <c r="H167" s="45">
        <v>0</v>
      </c>
      <c r="I167" s="45">
        <v>0</v>
      </c>
      <c r="J167" s="45">
        <v>0</v>
      </c>
      <c r="K167" s="45">
        <v>0</v>
      </c>
      <c r="L167" s="45">
        <v>0</v>
      </c>
      <c r="M167" s="45">
        <v>4.1589454006896176E-4</v>
      </c>
      <c r="N167" s="45">
        <v>0</v>
      </c>
      <c r="O167" s="45">
        <v>1.3801705021680988E-3</v>
      </c>
      <c r="P167" s="45">
        <v>0.32345268307637554</v>
      </c>
      <c r="Q167" s="45">
        <v>9.9723595346512539E-4</v>
      </c>
      <c r="R167" s="45">
        <v>0.17610807594186184</v>
      </c>
      <c r="S167" s="45">
        <v>0.75559219575802672</v>
      </c>
    </row>
    <row r="168" spans="1:19">
      <c r="A168" s="88" t="s">
        <v>286</v>
      </c>
      <c r="B168" s="69" t="s">
        <v>208</v>
      </c>
      <c r="C168" s="45">
        <v>0</v>
      </c>
      <c r="D168" s="45">
        <v>0</v>
      </c>
      <c r="E168" s="45">
        <v>0</v>
      </c>
      <c r="F168" s="45">
        <v>0</v>
      </c>
      <c r="G168" s="45">
        <v>0</v>
      </c>
      <c r="H168" s="45">
        <v>0</v>
      </c>
      <c r="I168" s="45">
        <v>0</v>
      </c>
      <c r="J168" s="45">
        <v>0</v>
      </c>
      <c r="K168" s="45">
        <v>0</v>
      </c>
      <c r="L168" s="45">
        <v>0</v>
      </c>
      <c r="M168" s="45">
        <v>5.7658619198281968E-3</v>
      </c>
      <c r="N168" s="45">
        <v>2.2612109667868197E-2</v>
      </c>
      <c r="O168" s="45">
        <v>2.3562669351675503E-3</v>
      </c>
      <c r="P168" s="45">
        <v>0.7728232091128433</v>
      </c>
      <c r="Q168" s="45">
        <v>1.9827468325503972E-3</v>
      </c>
      <c r="R168" s="45">
        <v>5.8727776585456581E-2</v>
      </c>
      <c r="S168" s="45">
        <v>0.86426797105369246</v>
      </c>
    </row>
    <row r="169" spans="1:19">
      <c r="A169" s="88" t="s">
        <v>286</v>
      </c>
      <c r="B169" s="69" t="s">
        <v>209</v>
      </c>
      <c r="C169" s="45">
        <v>6.6396510977595469E-2</v>
      </c>
      <c r="D169" s="45">
        <v>0</v>
      </c>
      <c r="E169" s="45">
        <v>6.1083084105002072E-2</v>
      </c>
      <c r="F169" s="45">
        <v>0</v>
      </c>
      <c r="G169" s="45">
        <v>0.34318762643966494</v>
      </c>
      <c r="H169" s="45">
        <v>0</v>
      </c>
      <c r="I169" s="45">
        <v>0</v>
      </c>
      <c r="J169" s="45">
        <v>0</v>
      </c>
      <c r="K169" s="45">
        <v>0</v>
      </c>
      <c r="L169" s="45">
        <v>0</v>
      </c>
      <c r="M169" s="45">
        <v>1.2840245560141739E-6</v>
      </c>
      <c r="N169" s="45">
        <v>2.4991848986744003E-3</v>
      </c>
      <c r="O169" s="45">
        <v>0</v>
      </c>
      <c r="P169" s="45">
        <v>0.3894620633162944</v>
      </c>
      <c r="Q169" s="45">
        <v>0</v>
      </c>
      <c r="R169" s="45">
        <v>0.15672187829552087</v>
      </c>
      <c r="S169" s="45">
        <v>1.019351632057294</v>
      </c>
    </row>
    <row r="170" spans="1:19">
      <c r="A170" s="88" t="s">
        <v>286</v>
      </c>
      <c r="B170" s="69" t="s">
        <v>210</v>
      </c>
      <c r="C170" s="45">
        <v>0</v>
      </c>
      <c r="D170" s="45">
        <v>0</v>
      </c>
      <c r="E170" s="45">
        <v>0</v>
      </c>
      <c r="F170" s="45">
        <v>0</v>
      </c>
      <c r="G170" s="45">
        <v>0</v>
      </c>
      <c r="H170" s="45">
        <v>0</v>
      </c>
      <c r="I170" s="45">
        <v>0</v>
      </c>
      <c r="J170" s="45">
        <v>0</v>
      </c>
      <c r="K170" s="45">
        <v>0</v>
      </c>
      <c r="L170" s="45">
        <v>0</v>
      </c>
      <c r="M170" s="45">
        <v>1.196632453108748E-4</v>
      </c>
      <c r="N170" s="45">
        <v>0</v>
      </c>
      <c r="O170" s="45">
        <v>2.4254124405382882E-3</v>
      </c>
      <c r="P170" s="45">
        <v>0.28364299433349061</v>
      </c>
      <c r="Q170" s="45">
        <v>1.9614437443002508E-2</v>
      </c>
      <c r="R170" s="45">
        <v>0.20135666333576552</v>
      </c>
      <c r="S170" s="45">
        <v>0.50715917079813266</v>
      </c>
    </row>
    <row r="171" spans="1:19">
      <c r="A171" s="88" t="s">
        <v>286</v>
      </c>
      <c r="B171" s="69" t="s">
        <v>211</v>
      </c>
      <c r="C171" s="45">
        <v>0</v>
      </c>
      <c r="D171" s="45">
        <v>0</v>
      </c>
      <c r="E171" s="45">
        <v>0</v>
      </c>
      <c r="F171" s="45">
        <v>0</v>
      </c>
      <c r="G171" s="45">
        <v>0.34318762643966494</v>
      </c>
      <c r="H171" s="45">
        <v>0</v>
      </c>
      <c r="I171" s="45">
        <v>0</v>
      </c>
      <c r="J171" s="45">
        <v>0</v>
      </c>
      <c r="K171" s="45">
        <v>0</v>
      </c>
      <c r="L171" s="45">
        <v>0</v>
      </c>
      <c r="M171" s="45">
        <v>3.9060376726496315E-4</v>
      </c>
      <c r="N171" s="45">
        <v>0</v>
      </c>
      <c r="O171" s="45">
        <v>7.8219702086357312E-3</v>
      </c>
      <c r="P171" s="45">
        <v>7.9616406728781897E-2</v>
      </c>
      <c r="Q171" s="45">
        <v>1.6790744017392001E-6</v>
      </c>
      <c r="R171" s="45">
        <v>4.1679901431322719E-2</v>
      </c>
      <c r="S171" s="45">
        <v>0.47269818765005311</v>
      </c>
    </row>
    <row r="172" spans="1:19">
      <c r="A172" s="88" t="s">
        <v>286</v>
      </c>
      <c r="B172" s="69" t="s">
        <v>212</v>
      </c>
      <c r="C172" s="45">
        <v>0</v>
      </c>
      <c r="D172" s="45">
        <v>0</v>
      </c>
      <c r="E172" s="45">
        <v>0</v>
      </c>
      <c r="F172" s="45">
        <v>0</v>
      </c>
      <c r="G172" s="45">
        <v>0.34318762643966494</v>
      </c>
      <c r="H172" s="45">
        <v>0</v>
      </c>
      <c r="I172" s="45">
        <v>0</v>
      </c>
      <c r="J172" s="45">
        <v>0</v>
      </c>
      <c r="K172" s="45">
        <v>0</v>
      </c>
      <c r="L172" s="45">
        <v>0</v>
      </c>
      <c r="M172" s="45">
        <v>1.4593528259609911E-5</v>
      </c>
      <c r="N172" s="45">
        <v>0</v>
      </c>
      <c r="O172" s="45">
        <v>2.3091041994960371E-4</v>
      </c>
      <c r="P172" s="45">
        <v>3.5493529124522638E-2</v>
      </c>
      <c r="Q172" s="45">
        <v>9.9676672505011332E-3</v>
      </c>
      <c r="R172" s="45">
        <v>1.595179471701158E-2</v>
      </c>
      <c r="S172" s="45">
        <v>0.40484612147992038</v>
      </c>
    </row>
    <row r="173" spans="1:19">
      <c r="A173" s="88" t="s">
        <v>286</v>
      </c>
      <c r="B173" s="69" t="s">
        <v>213</v>
      </c>
      <c r="C173" s="45">
        <v>0</v>
      </c>
      <c r="D173" s="45">
        <v>0</v>
      </c>
      <c r="E173" s="45">
        <v>0</v>
      </c>
      <c r="F173" s="45">
        <v>0</v>
      </c>
      <c r="G173" s="45">
        <v>0</v>
      </c>
      <c r="H173" s="45">
        <v>0</v>
      </c>
      <c r="I173" s="45">
        <v>0</v>
      </c>
      <c r="J173" s="45">
        <v>0</v>
      </c>
      <c r="K173" s="45">
        <v>0</v>
      </c>
      <c r="L173" s="45">
        <v>0</v>
      </c>
      <c r="M173" s="45">
        <v>4.4804587675528751E-5</v>
      </c>
      <c r="N173" s="45">
        <v>2.1375028658578543E-2</v>
      </c>
      <c r="O173" s="45">
        <v>0</v>
      </c>
      <c r="P173" s="45">
        <v>4.5575995430468197E-2</v>
      </c>
      <c r="Q173" s="45">
        <v>0</v>
      </c>
      <c r="R173" s="45">
        <v>7.6802771231271549E-2</v>
      </c>
      <c r="S173" s="45">
        <v>0.14379859990799559</v>
      </c>
    </row>
    <row r="174" spans="1:19">
      <c r="A174" s="88" t="s">
        <v>286</v>
      </c>
      <c r="B174" s="69" t="s">
        <v>214</v>
      </c>
      <c r="C174" s="45">
        <v>0</v>
      </c>
      <c r="D174" s="45">
        <v>0</v>
      </c>
      <c r="E174" s="45">
        <v>0</v>
      </c>
      <c r="F174" s="45">
        <v>0</v>
      </c>
      <c r="G174" s="45">
        <v>0</v>
      </c>
      <c r="H174" s="45">
        <v>0</v>
      </c>
      <c r="I174" s="45">
        <v>0</v>
      </c>
      <c r="J174" s="45">
        <v>0</v>
      </c>
      <c r="K174" s="45">
        <v>0</v>
      </c>
      <c r="L174" s="45">
        <v>0</v>
      </c>
      <c r="M174" s="45">
        <v>5.0947026852021793E-4</v>
      </c>
      <c r="N174" s="45">
        <v>0</v>
      </c>
      <c r="O174" s="45">
        <v>6.1100413908359297E-3</v>
      </c>
      <c r="P174" s="45">
        <v>3.7215312129220024E-2</v>
      </c>
      <c r="Q174" s="45">
        <v>1.5940098271629566E-3</v>
      </c>
      <c r="R174" s="45">
        <v>1.0808736830917098E-2</v>
      </c>
      <c r="S174" s="45">
        <v>5.6237570446683094E-2</v>
      </c>
    </row>
    <row r="175" spans="1:19">
      <c r="A175" s="88" t="s">
        <v>286</v>
      </c>
      <c r="B175" s="69" t="s">
        <v>215</v>
      </c>
      <c r="C175" s="45">
        <v>0</v>
      </c>
      <c r="D175" s="45">
        <v>0</v>
      </c>
      <c r="E175" s="45">
        <v>0</v>
      </c>
      <c r="F175" s="45">
        <v>0</v>
      </c>
      <c r="G175" s="45">
        <v>0</v>
      </c>
      <c r="H175" s="45">
        <v>0</v>
      </c>
      <c r="I175" s="45">
        <v>0</v>
      </c>
      <c r="J175" s="45">
        <v>0</v>
      </c>
      <c r="K175" s="45">
        <v>0</v>
      </c>
      <c r="L175" s="45">
        <v>0</v>
      </c>
      <c r="M175" s="45">
        <v>0</v>
      </c>
      <c r="N175" s="45">
        <v>0</v>
      </c>
      <c r="O175" s="45">
        <v>9.3784186791903146E-3</v>
      </c>
      <c r="P175" s="45">
        <v>0</v>
      </c>
      <c r="Q175" s="45">
        <v>0</v>
      </c>
      <c r="R175" s="45">
        <v>1.2673278901324636E-2</v>
      </c>
      <c r="S175" s="45">
        <v>2.2051697580536711E-2</v>
      </c>
    </row>
    <row r="176" spans="1:19">
      <c r="A176" s="88" t="s">
        <v>286</v>
      </c>
      <c r="B176" s="69" t="s">
        <v>216</v>
      </c>
      <c r="C176" s="45">
        <v>0</v>
      </c>
      <c r="D176" s="45">
        <v>0</v>
      </c>
      <c r="E176" s="45">
        <v>0</v>
      </c>
      <c r="F176" s="45">
        <v>0</v>
      </c>
      <c r="G176" s="45">
        <v>0</v>
      </c>
      <c r="H176" s="45">
        <v>0</v>
      </c>
      <c r="I176" s="45">
        <v>0</v>
      </c>
      <c r="J176" s="45">
        <v>0</v>
      </c>
      <c r="K176" s="45">
        <v>0</v>
      </c>
      <c r="L176" s="45">
        <v>0</v>
      </c>
      <c r="M176" s="45">
        <v>3.4416263966008387E-4</v>
      </c>
      <c r="N176" s="45">
        <v>7.1809708815706585E-5</v>
      </c>
      <c r="O176" s="45">
        <v>0</v>
      </c>
      <c r="P176" s="45">
        <v>3.8894292694635624E-3</v>
      </c>
      <c r="Q176" s="45">
        <v>0</v>
      </c>
      <c r="R176" s="45">
        <v>1.8734407344709325E-3</v>
      </c>
      <c r="S176" s="45">
        <v>6.1788423523694291E-3</v>
      </c>
    </row>
    <row r="177" spans="1:19">
      <c r="A177" s="88" t="s">
        <v>286</v>
      </c>
      <c r="B177" s="69" t="s">
        <v>217</v>
      </c>
      <c r="C177" s="45">
        <v>0</v>
      </c>
      <c r="D177" s="45">
        <v>0</v>
      </c>
      <c r="E177" s="45">
        <v>0</v>
      </c>
      <c r="F177" s="45">
        <v>0</v>
      </c>
      <c r="G177" s="45">
        <v>0</v>
      </c>
      <c r="H177" s="45">
        <v>0</v>
      </c>
      <c r="I177" s="45">
        <v>0</v>
      </c>
      <c r="J177" s="45">
        <v>0</v>
      </c>
      <c r="K177" s="45">
        <v>0</v>
      </c>
      <c r="L177" s="45">
        <v>0</v>
      </c>
      <c r="M177" s="45">
        <v>2.0615033086635037E-4</v>
      </c>
      <c r="N177" s="45">
        <v>7.0411169520667727E-5</v>
      </c>
      <c r="O177" s="45">
        <v>1.2124876863919276E-3</v>
      </c>
      <c r="P177" s="45">
        <v>2.1292234204395299E-3</v>
      </c>
      <c r="Q177" s="45">
        <v>0</v>
      </c>
      <c r="R177" s="45">
        <v>0</v>
      </c>
      <c r="S177" s="45">
        <v>3.6182726072411242E-3</v>
      </c>
    </row>
    <row r="178" spans="1:19">
      <c r="A178" s="88" t="s">
        <v>286</v>
      </c>
      <c r="B178" s="69" t="s">
        <v>218</v>
      </c>
      <c r="C178" s="45">
        <v>0</v>
      </c>
      <c r="D178" s="45">
        <v>0</v>
      </c>
      <c r="E178" s="45">
        <v>0</v>
      </c>
      <c r="F178" s="45">
        <v>0</v>
      </c>
      <c r="G178" s="45">
        <v>0</v>
      </c>
      <c r="H178" s="45">
        <v>0</v>
      </c>
      <c r="I178" s="45">
        <v>0</v>
      </c>
      <c r="J178" s="45">
        <v>0</v>
      </c>
      <c r="K178" s="45">
        <v>0</v>
      </c>
      <c r="L178" s="45">
        <v>0</v>
      </c>
      <c r="M178" s="45">
        <v>1.4451279598528544E-3</v>
      </c>
      <c r="N178" s="45">
        <v>0</v>
      </c>
      <c r="O178" s="45">
        <v>0</v>
      </c>
      <c r="P178" s="45">
        <v>3.665732545556466E-3</v>
      </c>
      <c r="Q178" s="45">
        <v>0</v>
      </c>
      <c r="R178" s="45">
        <v>0</v>
      </c>
      <c r="S178" s="45">
        <v>5.1108605053968859E-3</v>
      </c>
    </row>
    <row r="179" spans="1:19">
      <c r="A179" s="88" t="s">
        <v>286</v>
      </c>
      <c r="B179" s="69" t="s">
        <v>219</v>
      </c>
      <c r="C179" s="45">
        <v>0</v>
      </c>
      <c r="D179" s="45">
        <v>8.0411619478121921E-2</v>
      </c>
      <c r="E179" s="45">
        <v>0</v>
      </c>
      <c r="F179" s="45">
        <v>0</v>
      </c>
      <c r="G179" s="45">
        <v>0.20187507437626806</v>
      </c>
      <c r="H179" s="45">
        <v>0</v>
      </c>
      <c r="I179" s="45">
        <v>0</v>
      </c>
      <c r="J179" s="45">
        <v>2.0967775785930121E-2</v>
      </c>
      <c r="K179" s="45">
        <v>7.3092034876949707E-2</v>
      </c>
      <c r="L179" s="45">
        <v>0</v>
      </c>
      <c r="M179" s="45">
        <v>2.4526609599906379E-2</v>
      </c>
      <c r="N179" s="45">
        <v>1.4352746965608176E-2</v>
      </c>
      <c r="O179" s="45">
        <v>3.2223232768446852E-3</v>
      </c>
      <c r="P179" s="45">
        <v>6.4379356327421533E-2</v>
      </c>
      <c r="Q179" s="45">
        <v>0</v>
      </c>
      <c r="R179" s="45">
        <v>0</v>
      </c>
      <c r="S179" s="45">
        <v>0.482827540687083</v>
      </c>
    </row>
    <row r="180" spans="1:19">
      <c r="A180" s="88" t="s">
        <v>286</v>
      </c>
      <c r="B180" s="69" t="s">
        <v>220</v>
      </c>
      <c r="C180" s="45">
        <v>0</v>
      </c>
      <c r="D180" s="45">
        <v>2.3482755782746167E-2</v>
      </c>
      <c r="E180" s="45">
        <v>0</v>
      </c>
      <c r="F180" s="45">
        <v>0</v>
      </c>
      <c r="G180" s="45">
        <v>0</v>
      </c>
      <c r="H180" s="45">
        <v>0</v>
      </c>
      <c r="I180" s="45">
        <v>2.7007272107577585E-3</v>
      </c>
      <c r="J180" s="45">
        <v>0</v>
      </c>
      <c r="K180" s="45">
        <v>0</v>
      </c>
      <c r="L180" s="45">
        <v>0</v>
      </c>
      <c r="M180" s="45">
        <v>4.1642474182902234E-2</v>
      </c>
      <c r="N180" s="45">
        <v>1.9434071476288395E-2</v>
      </c>
      <c r="O180" s="45">
        <v>7.6690566787922521E-3</v>
      </c>
      <c r="P180" s="45">
        <v>7.792398969783676E-3</v>
      </c>
      <c r="Q180" s="45">
        <v>4.9755632118908544E-3</v>
      </c>
      <c r="R180" s="45">
        <v>3.4077495828903182E-2</v>
      </c>
      <c r="S180" s="45">
        <v>0.14177454334199524</v>
      </c>
    </row>
    <row r="181" spans="1:19">
      <c r="A181" s="88" t="s">
        <v>286</v>
      </c>
      <c r="B181" s="69" t="s">
        <v>221</v>
      </c>
      <c r="C181" s="45">
        <v>1.3883728963328679E-3</v>
      </c>
      <c r="D181" s="45">
        <v>4.6965511565492335E-2</v>
      </c>
      <c r="E181" s="45">
        <v>0</v>
      </c>
      <c r="F181" s="45">
        <v>0</v>
      </c>
      <c r="G181" s="45">
        <v>0</v>
      </c>
      <c r="H181" s="45">
        <v>0</v>
      </c>
      <c r="I181" s="45">
        <v>5.4014544215155169E-3</v>
      </c>
      <c r="J181" s="45">
        <v>0</v>
      </c>
      <c r="K181" s="45">
        <v>0</v>
      </c>
      <c r="L181" s="45">
        <v>3.2630516420780964E-2</v>
      </c>
      <c r="M181" s="45">
        <v>2.7670163972910444E-2</v>
      </c>
      <c r="N181" s="45">
        <v>4.8241492535311181E-2</v>
      </c>
      <c r="O181" s="45">
        <v>1.7218903972134658E-2</v>
      </c>
      <c r="P181" s="45">
        <v>6.1278178407064843E-6</v>
      </c>
      <c r="Q181" s="45">
        <v>0</v>
      </c>
      <c r="R181" s="45">
        <v>6.5066490763214802E-3</v>
      </c>
      <c r="S181" s="45">
        <v>0.18602919267866014</v>
      </c>
    </row>
    <row r="182" spans="1:19">
      <c r="A182" s="88" t="s">
        <v>286</v>
      </c>
      <c r="B182" s="69" t="s">
        <v>222</v>
      </c>
      <c r="C182" s="45">
        <v>0</v>
      </c>
      <c r="D182" s="45">
        <v>2.3482755782746167E-2</v>
      </c>
      <c r="E182" s="45">
        <v>0</v>
      </c>
      <c r="F182" s="45">
        <v>0</v>
      </c>
      <c r="G182" s="45">
        <v>0</v>
      </c>
      <c r="H182" s="45">
        <v>0</v>
      </c>
      <c r="I182" s="45">
        <v>8.1021816322732754E-3</v>
      </c>
      <c r="J182" s="45">
        <v>0</v>
      </c>
      <c r="K182" s="45">
        <v>0</v>
      </c>
      <c r="L182" s="45">
        <v>0</v>
      </c>
      <c r="M182" s="45">
        <v>3.7907559415502945E-2</v>
      </c>
      <c r="N182" s="45">
        <v>3.9045595596002514E-2</v>
      </c>
      <c r="O182" s="45">
        <v>7.1753039909161487E-4</v>
      </c>
      <c r="P182" s="45">
        <v>4.5253775279384456E-2</v>
      </c>
      <c r="Q182" s="45">
        <v>0</v>
      </c>
      <c r="R182" s="45">
        <v>8.9434856677428343E-4</v>
      </c>
      <c r="S182" s="45">
        <v>0.15540374667176593</v>
      </c>
    </row>
    <row r="183" spans="1:19">
      <c r="A183" s="88" t="s">
        <v>286</v>
      </c>
      <c r="B183" s="69" t="s">
        <v>223</v>
      </c>
      <c r="C183" s="45">
        <v>0</v>
      </c>
      <c r="D183" s="45">
        <v>4.6965511565492335E-2</v>
      </c>
      <c r="E183" s="45">
        <v>2.8449647878936446E-4</v>
      </c>
      <c r="F183" s="45">
        <v>0</v>
      </c>
      <c r="G183" s="45">
        <v>0</v>
      </c>
      <c r="H183" s="45">
        <v>0</v>
      </c>
      <c r="I183" s="45">
        <v>1.5886630651515965E-3</v>
      </c>
      <c r="J183" s="45">
        <v>0</v>
      </c>
      <c r="K183" s="45">
        <v>0</v>
      </c>
      <c r="L183" s="45">
        <v>0</v>
      </c>
      <c r="M183" s="45">
        <v>7.3880598098696737E-4</v>
      </c>
      <c r="N183" s="45">
        <v>3.4539552075251834E-2</v>
      </c>
      <c r="O183" s="45">
        <v>3.5854858023780523E-3</v>
      </c>
      <c r="P183" s="45">
        <v>6.989775880185789E-3</v>
      </c>
      <c r="Q183" s="45">
        <v>0</v>
      </c>
      <c r="R183" s="45">
        <v>0</v>
      </c>
      <c r="S183" s="45">
        <v>9.4692290848229277E-2</v>
      </c>
    </row>
    <row r="184" spans="1:19">
      <c r="A184" s="88" t="s">
        <v>286</v>
      </c>
      <c r="B184" s="69" t="s">
        <v>224</v>
      </c>
      <c r="C184" s="45">
        <v>0</v>
      </c>
      <c r="D184" s="45">
        <v>1.3813385754556151E-2</v>
      </c>
      <c r="E184" s="45">
        <v>0</v>
      </c>
      <c r="F184" s="45">
        <v>0</v>
      </c>
      <c r="G184" s="45">
        <v>0</v>
      </c>
      <c r="H184" s="45">
        <v>0</v>
      </c>
      <c r="I184" s="45">
        <v>5.1504856315220948E-4</v>
      </c>
      <c r="J184" s="45">
        <v>0</v>
      </c>
      <c r="K184" s="45">
        <v>0</v>
      </c>
      <c r="L184" s="45">
        <v>0</v>
      </c>
      <c r="M184" s="45">
        <v>0</v>
      </c>
      <c r="N184" s="45">
        <v>7.6097937608299304E-3</v>
      </c>
      <c r="O184" s="45">
        <v>7.590429649189101E-4</v>
      </c>
      <c r="P184" s="45">
        <v>0</v>
      </c>
      <c r="Q184" s="45">
        <v>0</v>
      </c>
      <c r="R184" s="45">
        <v>0</v>
      </c>
      <c r="S184" s="45">
        <v>2.2697271043455203E-2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0.19903445969982189</v>
      </c>
      <c r="D10" s="45">
        <v>1.6986516707873187</v>
      </c>
      <c r="E10" s="45">
        <v>4.431743404828721E-2</v>
      </c>
      <c r="F10" s="45">
        <v>3.0012427046462657</v>
      </c>
      <c r="G10" s="45">
        <v>5.1833186258634623</v>
      </c>
      <c r="H10" s="45">
        <v>0.22202704373714585</v>
      </c>
      <c r="I10" s="45">
        <v>0.34751954967245974</v>
      </c>
      <c r="J10" s="45">
        <v>0.34686854129017081</v>
      </c>
      <c r="K10" s="45">
        <v>0.76403259631853881</v>
      </c>
      <c r="L10" s="45">
        <v>0.16000993882202177</v>
      </c>
      <c r="M10" s="45">
        <v>5.078540897521135</v>
      </c>
      <c r="N10" s="45">
        <v>1.5940009040069274</v>
      </c>
      <c r="O10" s="45">
        <v>1.4092737595965126</v>
      </c>
      <c r="P10" s="45">
        <v>2.7260826837466721</v>
      </c>
      <c r="Q10" s="45">
        <v>0.64120572381709184</v>
      </c>
      <c r="R10" s="45">
        <v>2.3990469254241131</v>
      </c>
      <c r="S10" s="45">
        <v>25.81517345899794</v>
      </c>
    </row>
    <row r="11" spans="1:20">
      <c r="A11" s="88" t="s">
        <v>286</v>
      </c>
      <c r="B11" s="89" t="s">
        <v>50</v>
      </c>
      <c r="C11" s="45">
        <v>0</v>
      </c>
      <c r="D11" s="45">
        <v>0</v>
      </c>
      <c r="E11" s="45">
        <v>0</v>
      </c>
      <c r="F11" s="45">
        <v>0</v>
      </c>
      <c r="G11" s="45">
        <v>0</v>
      </c>
      <c r="H11" s="45">
        <v>0.79029948281202267</v>
      </c>
      <c r="I11" s="45">
        <v>0</v>
      </c>
      <c r="J11" s="45">
        <v>0</v>
      </c>
      <c r="K11" s="45">
        <v>0</v>
      </c>
      <c r="L11" s="45">
        <v>0</v>
      </c>
      <c r="M11" s="45">
        <v>0.27031280261953583</v>
      </c>
      <c r="N11" s="45">
        <v>0.19363342347592272</v>
      </c>
      <c r="O11" s="45">
        <v>0</v>
      </c>
      <c r="P11" s="45">
        <v>0.23749415205214275</v>
      </c>
      <c r="Q11" s="45">
        <v>0</v>
      </c>
      <c r="R11" s="45">
        <v>0</v>
      </c>
      <c r="S11" s="45">
        <v>1.4917398609596262</v>
      </c>
    </row>
    <row r="12" spans="1:20">
      <c r="A12" s="88" t="s">
        <v>286</v>
      </c>
      <c r="B12" s="89" t="s">
        <v>51</v>
      </c>
      <c r="C12" s="45">
        <v>0</v>
      </c>
      <c r="D12" s="45">
        <v>0</v>
      </c>
      <c r="E12" s="45">
        <v>0</v>
      </c>
      <c r="F12" s="45">
        <v>0</v>
      </c>
      <c r="G12" s="45">
        <v>0</v>
      </c>
      <c r="H12" s="45">
        <v>0</v>
      </c>
      <c r="I12" s="45">
        <v>0</v>
      </c>
      <c r="J12" s="45">
        <v>0</v>
      </c>
      <c r="K12" s="45">
        <v>0</v>
      </c>
      <c r="L12" s="45">
        <v>0</v>
      </c>
      <c r="M12" s="45">
        <v>0</v>
      </c>
      <c r="N12" s="45">
        <v>0</v>
      </c>
      <c r="O12" s="45">
        <v>0</v>
      </c>
      <c r="P12" s="45">
        <v>0</v>
      </c>
      <c r="Q12" s="45">
        <v>1.4664414678358106E-3</v>
      </c>
      <c r="R12" s="45">
        <v>5.4308436007279859E-3</v>
      </c>
      <c r="S12" s="45">
        <v>6.8972850685646847E-3</v>
      </c>
    </row>
    <row r="13" spans="1:20">
      <c r="A13" s="88" t="s">
        <v>286</v>
      </c>
      <c r="B13" s="89" t="s">
        <v>52</v>
      </c>
      <c r="C13" s="45">
        <v>0</v>
      </c>
      <c r="D13" s="45">
        <v>0</v>
      </c>
      <c r="E13" s="45">
        <v>0</v>
      </c>
      <c r="F13" s="45">
        <v>0</v>
      </c>
      <c r="G13" s="45">
        <v>0</v>
      </c>
      <c r="H13" s="45">
        <v>0</v>
      </c>
      <c r="I13" s="45">
        <v>0</v>
      </c>
      <c r="J13" s="45">
        <v>0</v>
      </c>
      <c r="K13" s="45">
        <v>0</v>
      </c>
      <c r="L13" s="45">
        <v>0</v>
      </c>
      <c r="M13" s="45">
        <v>1.3630626392258094E-3</v>
      </c>
      <c r="N13" s="45">
        <v>0</v>
      </c>
      <c r="O13" s="45">
        <v>0</v>
      </c>
      <c r="P13" s="45">
        <v>1.7464813623097264E-2</v>
      </c>
      <c r="Q13" s="45">
        <v>6.8944709521475689E-3</v>
      </c>
      <c r="R13" s="45">
        <v>1.1380792344528601E-5</v>
      </c>
      <c r="S13" s="45">
        <v>2.5733728006816392E-2</v>
      </c>
    </row>
    <row r="14" spans="1:20">
      <c r="A14" s="88" t="s">
        <v>286</v>
      </c>
      <c r="B14" s="89" t="s">
        <v>53</v>
      </c>
      <c r="C14" s="45">
        <v>0</v>
      </c>
      <c r="D14" s="45">
        <v>0</v>
      </c>
      <c r="E14" s="45">
        <v>0</v>
      </c>
      <c r="F14" s="45">
        <v>0</v>
      </c>
      <c r="G14" s="45">
        <v>0</v>
      </c>
      <c r="H14" s="45">
        <v>0</v>
      </c>
      <c r="I14" s="45">
        <v>0</v>
      </c>
      <c r="J14" s="45">
        <v>0</v>
      </c>
      <c r="K14" s="45">
        <v>0</v>
      </c>
      <c r="L14" s="45">
        <v>0</v>
      </c>
      <c r="M14" s="45">
        <v>1.0117725071845385E-2</v>
      </c>
      <c r="N14" s="45">
        <v>0</v>
      </c>
      <c r="O14" s="45">
        <v>0</v>
      </c>
      <c r="P14" s="45">
        <v>2.2698268609300243E-2</v>
      </c>
      <c r="Q14" s="45">
        <v>0.12910858533283787</v>
      </c>
      <c r="R14" s="45">
        <v>0</v>
      </c>
      <c r="S14" s="45">
        <v>0.16192457901398072</v>
      </c>
    </row>
    <row r="15" spans="1:20">
      <c r="A15" s="88" t="s">
        <v>286</v>
      </c>
      <c r="B15" s="89" t="s">
        <v>54</v>
      </c>
      <c r="C15" s="45">
        <v>0</v>
      </c>
      <c r="D15" s="45">
        <v>0</v>
      </c>
      <c r="E15" s="45">
        <v>0</v>
      </c>
      <c r="F15" s="45">
        <v>0</v>
      </c>
      <c r="G15" s="45">
        <v>0</v>
      </c>
      <c r="H15" s="45">
        <v>0</v>
      </c>
      <c r="I15" s="45">
        <v>0</v>
      </c>
      <c r="J15" s="45">
        <v>0</v>
      </c>
      <c r="K15" s="45">
        <v>0</v>
      </c>
      <c r="L15" s="45">
        <v>0</v>
      </c>
      <c r="M15" s="45">
        <v>1.1051513648521194E-3</v>
      </c>
      <c r="N15" s="45">
        <v>3.9898171811025396E-2</v>
      </c>
      <c r="O15" s="45">
        <v>4.519533196714054E-3</v>
      </c>
      <c r="P15" s="45">
        <v>0</v>
      </c>
      <c r="Q15" s="45">
        <v>0</v>
      </c>
      <c r="R15" s="45">
        <v>0</v>
      </c>
      <c r="S15" s="45">
        <v>4.552285637259601E-2</v>
      </c>
    </row>
    <row r="16" spans="1:20">
      <c r="A16" s="88" t="s">
        <v>286</v>
      </c>
      <c r="B16" s="89" t="s">
        <v>55</v>
      </c>
      <c r="C16" s="45">
        <v>0</v>
      </c>
      <c r="D16" s="45">
        <v>0</v>
      </c>
      <c r="E16" s="45">
        <v>0</v>
      </c>
      <c r="F16" s="45">
        <v>0</v>
      </c>
      <c r="G16" s="45">
        <v>0</v>
      </c>
      <c r="H16" s="45">
        <v>0</v>
      </c>
      <c r="I16" s="45">
        <v>0</v>
      </c>
      <c r="J16" s="45">
        <v>0</v>
      </c>
      <c r="K16" s="45">
        <v>0</v>
      </c>
      <c r="L16" s="45">
        <v>0</v>
      </c>
      <c r="M16" s="45">
        <v>0.17171266116230566</v>
      </c>
      <c r="N16" s="45">
        <v>0.12223449191840086</v>
      </c>
      <c r="O16" s="45">
        <v>4.1256469485162484E-7</v>
      </c>
      <c r="P16" s="45">
        <v>0</v>
      </c>
      <c r="Q16" s="45">
        <v>0</v>
      </c>
      <c r="R16" s="45">
        <v>0.31904096923444358</v>
      </c>
      <c r="S16" s="45">
        <v>0.61298853487983962</v>
      </c>
    </row>
    <row r="17" spans="1:19">
      <c r="A17" s="88" t="s">
        <v>286</v>
      </c>
      <c r="B17" s="89" t="s">
        <v>56</v>
      </c>
      <c r="C17" s="45">
        <v>0</v>
      </c>
      <c r="D17" s="45">
        <v>0</v>
      </c>
      <c r="E17" s="45">
        <v>0</v>
      </c>
      <c r="F17" s="45">
        <v>1.709266373726368</v>
      </c>
      <c r="G17" s="45">
        <v>0</v>
      </c>
      <c r="H17" s="45">
        <v>0</v>
      </c>
      <c r="I17" s="45">
        <v>0</v>
      </c>
      <c r="J17" s="45">
        <v>0</v>
      </c>
      <c r="K17" s="45">
        <v>0</v>
      </c>
      <c r="L17" s="45">
        <v>0</v>
      </c>
      <c r="M17" s="45">
        <v>4.2453940157120229E-2</v>
      </c>
      <c r="N17" s="45">
        <v>9.8889785920597939E-2</v>
      </c>
      <c r="O17" s="45">
        <v>0</v>
      </c>
      <c r="P17" s="45">
        <v>0</v>
      </c>
      <c r="Q17" s="45">
        <v>0</v>
      </c>
      <c r="R17" s="45">
        <v>0</v>
      </c>
      <c r="S17" s="45">
        <v>1.8506100998040864</v>
      </c>
    </row>
    <row r="18" spans="1:19">
      <c r="A18" s="88" t="s">
        <v>286</v>
      </c>
      <c r="B18" s="89" t="s">
        <v>57</v>
      </c>
      <c r="C18" s="45">
        <v>0</v>
      </c>
      <c r="D18" s="45">
        <v>0</v>
      </c>
      <c r="E18" s="45">
        <v>0</v>
      </c>
      <c r="F18" s="45">
        <v>0</v>
      </c>
      <c r="G18" s="45">
        <v>0</v>
      </c>
      <c r="H18" s="45">
        <v>0</v>
      </c>
      <c r="I18" s="45">
        <v>0</v>
      </c>
      <c r="J18" s="45">
        <v>0</v>
      </c>
      <c r="K18" s="45">
        <v>0</v>
      </c>
      <c r="L18" s="45">
        <v>0</v>
      </c>
      <c r="M18" s="45">
        <v>9.8259376779150642E-3</v>
      </c>
      <c r="N18" s="45">
        <v>0</v>
      </c>
      <c r="O18" s="45">
        <v>1.4450982067595763E-2</v>
      </c>
      <c r="P18" s="45">
        <v>6.0985174005834253E-4</v>
      </c>
      <c r="Q18" s="45">
        <v>0</v>
      </c>
      <c r="R18" s="45">
        <v>0.11190896921984184</v>
      </c>
      <c r="S18" s="45">
        <v>0.13679574070541634</v>
      </c>
    </row>
    <row r="19" spans="1:19">
      <c r="A19" s="88" t="s">
        <v>286</v>
      </c>
      <c r="B19" s="89" t="s">
        <v>58</v>
      </c>
      <c r="C19" s="45">
        <v>0</v>
      </c>
      <c r="D19" s="45">
        <v>0</v>
      </c>
      <c r="E19" s="45">
        <v>0</v>
      </c>
      <c r="F19" s="45">
        <v>0.5971710635457681</v>
      </c>
      <c r="G19" s="45">
        <v>0</v>
      </c>
      <c r="H19" s="45">
        <v>0</v>
      </c>
      <c r="I19" s="45">
        <v>0</v>
      </c>
      <c r="J19" s="45">
        <v>0</v>
      </c>
      <c r="K19" s="45">
        <v>0</v>
      </c>
      <c r="L19" s="45">
        <v>0</v>
      </c>
      <c r="M19" s="45">
        <v>3.9995199094544631E-4</v>
      </c>
      <c r="N19" s="45">
        <v>0.25142298272152042</v>
      </c>
      <c r="O19" s="45">
        <v>8.4119760130896282E-6</v>
      </c>
      <c r="P19" s="45">
        <v>2.0892076990453035E-4</v>
      </c>
      <c r="Q19" s="45">
        <v>0</v>
      </c>
      <c r="R19" s="45">
        <v>0</v>
      </c>
      <c r="S19" s="45">
        <v>0.84921133100414892</v>
      </c>
    </row>
    <row r="20" spans="1:19">
      <c r="A20" s="88" t="s">
        <v>286</v>
      </c>
      <c r="B20" s="89" t="s">
        <v>59</v>
      </c>
      <c r="C20" s="45">
        <v>0</v>
      </c>
      <c r="D20" s="45">
        <v>0</v>
      </c>
      <c r="E20" s="45">
        <v>0</v>
      </c>
      <c r="F20" s="45">
        <v>0</v>
      </c>
      <c r="G20" s="45">
        <v>0</v>
      </c>
      <c r="H20" s="45">
        <v>0</v>
      </c>
      <c r="I20" s="45">
        <v>0</v>
      </c>
      <c r="J20" s="45">
        <v>0</v>
      </c>
      <c r="K20" s="45">
        <v>0</v>
      </c>
      <c r="L20" s="45">
        <v>0</v>
      </c>
      <c r="M20" s="45">
        <v>0.14871214111954867</v>
      </c>
      <c r="N20" s="45">
        <v>0</v>
      </c>
      <c r="O20" s="45">
        <v>0</v>
      </c>
      <c r="P20" s="45">
        <v>0</v>
      </c>
      <c r="Q20" s="45">
        <v>0</v>
      </c>
      <c r="R20" s="45">
        <v>0</v>
      </c>
      <c r="S20" s="45">
        <v>0.14871214111954956</v>
      </c>
    </row>
    <row r="21" spans="1:19">
      <c r="A21" s="88" t="s">
        <v>286</v>
      </c>
      <c r="B21" s="89" t="s">
        <v>60</v>
      </c>
      <c r="C21" s="45">
        <v>0</v>
      </c>
      <c r="D21" s="45">
        <v>0</v>
      </c>
      <c r="E21" s="45">
        <v>0</v>
      </c>
      <c r="F21" s="45">
        <v>0</v>
      </c>
      <c r="G21" s="45">
        <v>0</v>
      </c>
      <c r="H21" s="45">
        <v>0</v>
      </c>
      <c r="I21" s="45">
        <v>7.1715347622006709E-3</v>
      </c>
      <c r="J21" s="45">
        <v>0</v>
      </c>
      <c r="K21" s="45">
        <v>0</v>
      </c>
      <c r="L21" s="45">
        <v>0</v>
      </c>
      <c r="M21" s="45">
        <v>0.56302062062246527</v>
      </c>
      <c r="N21" s="45">
        <v>0</v>
      </c>
      <c r="O21" s="45">
        <v>1.1617693085863579E-4</v>
      </c>
      <c r="P21" s="45">
        <v>0</v>
      </c>
      <c r="Q21" s="45">
        <v>0</v>
      </c>
      <c r="R21" s="45">
        <v>0</v>
      </c>
      <c r="S21" s="45">
        <v>0.57030833231552336</v>
      </c>
    </row>
    <row r="22" spans="1:19">
      <c r="A22" s="88" t="s">
        <v>286</v>
      </c>
      <c r="B22" s="89" t="s">
        <v>61</v>
      </c>
      <c r="C22" s="45">
        <v>0.26672652859086354</v>
      </c>
      <c r="D22" s="45">
        <v>0</v>
      </c>
      <c r="E22" s="45">
        <v>0</v>
      </c>
      <c r="F22" s="45">
        <v>0</v>
      </c>
      <c r="G22" s="45">
        <v>0</v>
      </c>
      <c r="H22" s="45">
        <v>0</v>
      </c>
      <c r="I22" s="45">
        <v>0</v>
      </c>
      <c r="J22" s="45">
        <v>0</v>
      </c>
      <c r="K22" s="45">
        <v>0</v>
      </c>
      <c r="L22" s="45">
        <v>0</v>
      </c>
      <c r="M22" s="45">
        <v>7.8024996667274138E-3</v>
      </c>
      <c r="N22" s="45">
        <v>0</v>
      </c>
      <c r="O22" s="45">
        <v>0</v>
      </c>
      <c r="P22" s="45">
        <v>4.9971920637027711E-2</v>
      </c>
      <c r="Q22" s="45">
        <v>0</v>
      </c>
      <c r="R22" s="45">
        <v>0</v>
      </c>
      <c r="S22" s="45">
        <v>0.32450094889462378</v>
      </c>
    </row>
    <row r="23" spans="1:19">
      <c r="A23" s="88" t="s">
        <v>286</v>
      </c>
      <c r="B23" s="89" t="s">
        <v>62</v>
      </c>
      <c r="C23" s="45">
        <v>0</v>
      </c>
      <c r="D23" s="45">
        <v>0</v>
      </c>
      <c r="E23" s="45">
        <v>0</v>
      </c>
      <c r="F23" s="45">
        <v>0</v>
      </c>
      <c r="G23" s="45">
        <v>0</v>
      </c>
      <c r="H23" s="45">
        <v>0</v>
      </c>
      <c r="I23" s="45">
        <v>0</v>
      </c>
      <c r="J23" s="45">
        <v>0</v>
      </c>
      <c r="K23" s="45">
        <v>0</v>
      </c>
      <c r="L23" s="45">
        <v>0</v>
      </c>
      <c r="M23" s="45">
        <v>3.7456738927417632E-2</v>
      </c>
      <c r="N23" s="45">
        <v>0</v>
      </c>
      <c r="O23" s="45">
        <v>1.4432030248698213E-2</v>
      </c>
      <c r="P23" s="45">
        <v>1.2583623076687367E-3</v>
      </c>
      <c r="Q23" s="45">
        <v>0</v>
      </c>
      <c r="R23" s="45">
        <v>0</v>
      </c>
      <c r="S23" s="45">
        <v>5.3147131483783028E-2</v>
      </c>
    </row>
    <row r="24" spans="1:19">
      <c r="A24" s="88" t="s">
        <v>286</v>
      </c>
      <c r="B24" s="89" t="s">
        <v>63</v>
      </c>
      <c r="C24" s="45">
        <v>0</v>
      </c>
      <c r="D24" s="45">
        <v>0</v>
      </c>
      <c r="E24" s="45">
        <v>0</v>
      </c>
      <c r="F24" s="45">
        <v>0</v>
      </c>
      <c r="G24" s="45">
        <v>0</v>
      </c>
      <c r="H24" s="45">
        <v>0</v>
      </c>
      <c r="I24" s="45">
        <v>0</v>
      </c>
      <c r="J24" s="45">
        <v>0</v>
      </c>
      <c r="K24" s="45">
        <v>0</v>
      </c>
      <c r="L24" s="45">
        <v>0</v>
      </c>
      <c r="M24" s="45">
        <v>2.6661104265231828E-2</v>
      </c>
      <c r="N24" s="45">
        <v>0</v>
      </c>
      <c r="O24" s="45">
        <v>0</v>
      </c>
      <c r="P24" s="45">
        <v>6.7971768501586816E-2</v>
      </c>
      <c r="Q24" s="45">
        <v>0</v>
      </c>
      <c r="R24" s="45">
        <v>0.43143945573341425</v>
      </c>
      <c r="S24" s="45">
        <v>0.52607232850022712</v>
      </c>
    </row>
    <row r="25" spans="1:19">
      <c r="A25" s="88" t="s">
        <v>286</v>
      </c>
      <c r="B25" s="89" t="s">
        <v>64</v>
      </c>
      <c r="C25" s="45">
        <v>0</v>
      </c>
      <c r="D25" s="45">
        <v>0</v>
      </c>
      <c r="E25" s="45">
        <v>0</v>
      </c>
      <c r="F25" s="45">
        <v>0</v>
      </c>
      <c r="G25" s="45">
        <v>0</v>
      </c>
      <c r="H25" s="45">
        <v>0</v>
      </c>
      <c r="I25" s="45">
        <v>0</v>
      </c>
      <c r="J25" s="45">
        <v>0</v>
      </c>
      <c r="K25" s="45">
        <v>0</v>
      </c>
      <c r="L25" s="45">
        <v>0</v>
      </c>
      <c r="M25" s="45">
        <v>0.10537440763486039</v>
      </c>
      <c r="N25" s="45">
        <v>0</v>
      </c>
      <c r="O25" s="45">
        <v>0</v>
      </c>
      <c r="P25" s="45">
        <v>8.9315058477311915E-2</v>
      </c>
      <c r="Q25" s="45">
        <v>7.8032289066887084E-2</v>
      </c>
      <c r="R25" s="45">
        <v>1.9638895549345392E-5</v>
      </c>
      <c r="S25" s="45">
        <v>0.27274139407461462</v>
      </c>
    </row>
    <row r="26" spans="1:19">
      <c r="A26" s="88" t="s">
        <v>286</v>
      </c>
      <c r="B26" s="89" t="s">
        <v>65</v>
      </c>
      <c r="C26" s="45">
        <v>0</v>
      </c>
      <c r="D26" s="45">
        <v>0</v>
      </c>
      <c r="E26" s="45">
        <v>0</v>
      </c>
      <c r="F26" s="45">
        <v>0</v>
      </c>
      <c r="G26" s="45">
        <v>0</v>
      </c>
      <c r="H26" s="45">
        <v>0</v>
      </c>
      <c r="I26" s="45">
        <v>0</v>
      </c>
      <c r="J26" s="45">
        <v>0</v>
      </c>
      <c r="K26" s="45">
        <v>0</v>
      </c>
      <c r="L26" s="45">
        <v>0</v>
      </c>
      <c r="M26" s="45">
        <v>0.13884954305839692</v>
      </c>
      <c r="N26" s="45">
        <v>0</v>
      </c>
      <c r="O26" s="45">
        <v>2.2663829585192197E-3</v>
      </c>
      <c r="P26" s="45">
        <v>0</v>
      </c>
      <c r="Q26" s="45">
        <v>0</v>
      </c>
      <c r="R26" s="45">
        <v>0.24337257232828113</v>
      </c>
      <c r="S26" s="45">
        <v>0.38448849834519905</v>
      </c>
    </row>
    <row r="27" spans="1:19">
      <c r="A27" s="88" t="s">
        <v>286</v>
      </c>
      <c r="B27" s="89" t="s">
        <v>66</v>
      </c>
      <c r="C27" s="45">
        <v>0</v>
      </c>
      <c r="D27" s="45">
        <v>0</v>
      </c>
      <c r="E27" s="45">
        <v>0</v>
      </c>
      <c r="F27" s="45">
        <v>0</v>
      </c>
      <c r="G27" s="45">
        <v>0</v>
      </c>
      <c r="H27" s="45">
        <v>0</v>
      </c>
      <c r="I27" s="45">
        <v>0</v>
      </c>
      <c r="J27" s="45">
        <v>0</v>
      </c>
      <c r="K27" s="45">
        <v>0</v>
      </c>
      <c r="L27" s="45">
        <v>0</v>
      </c>
      <c r="M27" s="45">
        <v>2.301261658093523E-3</v>
      </c>
      <c r="N27" s="45">
        <v>0</v>
      </c>
      <c r="O27" s="45">
        <v>1.4174434434403693E-2</v>
      </c>
      <c r="P27" s="45">
        <v>0</v>
      </c>
      <c r="Q27" s="45">
        <v>0</v>
      </c>
      <c r="R27" s="45">
        <v>2.8862924388692979</v>
      </c>
      <c r="S27" s="45">
        <v>2.9027681349617893</v>
      </c>
    </row>
    <row r="28" spans="1:19">
      <c r="A28" s="88" t="s">
        <v>286</v>
      </c>
      <c r="B28" s="89" t="s">
        <v>67</v>
      </c>
      <c r="C28" s="45">
        <v>0</v>
      </c>
      <c r="D28" s="45">
        <v>0</v>
      </c>
      <c r="E28" s="45">
        <v>0</v>
      </c>
      <c r="F28" s="45">
        <v>0.28696461257875239</v>
      </c>
      <c r="G28" s="45">
        <v>0</v>
      </c>
      <c r="H28" s="45">
        <v>0</v>
      </c>
      <c r="I28" s="45">
        <v>0</v>
      </c>
      <c r="J28" s="45">
        <v>0</v>
      </c>
      <c r="K28" s="45">
        <v>0</v>
      </c>
      <c r="L28" s="45">
        <v>0</v>
      </c>
      <c r="M28" s="45">
        <v>0.19813785883762502</v>
      </c>
      <c r="N28" s="45">
        <v>0</v>
      </c>
      <c r="O28" s="45">
        <v>2.5826591132371846E-7</v>
      </c>
      <c r="P28" s="45">
        <v>6.986668846906241E-3</v>
      </c>
      <c r="Q28" s="45">
        <v>0</v>
      </c>
      <c r="R28" s="45">
        <v>5.8676750178333847E-2</v>
      </c>
      <c r="S28" s="45">
        <v>0.55076614870753104</v>
      </c>
    </row>
    <row r="29" spans="1:19">
      <c r="A29" s="88" t="s">
        <v>286</v>
      </c>
      <c r="B29" s="89" t="s">
        <v>68</v>
      </c>
      <c r="C29" s="45">
        <v>0</v>
      </c>
      <c r="D29" s="45">
        <v>0</v>
      </c>
      <c r="E29" s="45">
        <v>0</v>
      </c>
      <c r="F29" s="45">
        <v>0</v>
      </c>
      <c r="G29" s="45">
        <v>0</v>
      </c>
      <c r="H29" s="45">
        <v>0</v>
      </c>
      <c r="I29" s="45">
        <v>0</v>
      </c>
      <c r="J29" s="45">
        <v>0</v>
      </c>
      <c r="K29" s="45">
        <v>0</v>
      </c>
      <c r="L29" s="45">
        <v>0</v>
      </c>
      <c r="M29" s="45">
        <v>4.572652553636658E-2</v>
      </c>
      <c r="N29" s="45">
        <v>0</v>
      </c>
      <c r="O29" s="45">
        <v>1.6382506928643625E-2</v>
      </c>
      <c r="P29" s="45">
        <v>0</v>
      </c>
      <c r="Q29" s="45">
        <v>0</v>
      </c>
      <c r="R29" s="45">
        <v>3.7896180253652823E-2</v>
      </c>
      <c r="S29" s="45">
        <v>0.10000521271865637</v>
      </c>
    </row>
    <row r="30" spans="1:19">
      <c r="A30" s="88" t="s">
        <v>286</v>
      </c>
      <c r="B30" s="89" t="s">
        <v>69</v>
      </c>
      <c r="C30" s="45">
        <v>1.5038783509137497</v>
      </c>
      <c r="D30" s="45">
        <v>0</v>
      </c>
      <c r="E30" s="45">
        <v>0</v>
      </c>
      <c r="F30" s="45">
        <v>0</v>
      </c>
      <c r="G30" s="45">
        <v>0</v>
      </c>
      <c r="H30" s="45">
        <v>0</v>
      </c>
      <c r="I30" s="45">
        <v>0</v>
      </c>
      <c r="J30" s="45">
        <v>0</v>
      </c>
      <c r="K30" s="45">
        <v>0</v>
      </c>
      <c r="L30" s="45">
        <v>0</v>
      </c>
      <c r="M30" s="45">
        <v>1.4870709138898874E-3</v>
      </c>
      <c r="N30" s="45">
        <v>6.9511788764752946E-2</v>
      </c>
      <c r="O30" s="45">
        <v>0</v>
      </c>
      <c r="P30" s="45">
        <v>0</v>
      </c>
      <c r="Q30" s="45">
        <v>0</v>
      </c>
      <c r="R30" s="45">
        <v>1.4835876859964792E-2</v>
      </c>
      <c r="S30" s="45">
        <v>1.5897130874523597</v>
      </c>
    </row>
    <row r="31" spans="1:19">
      <c r="A31" s="88" t="s">
        <v>286</v>
      </c>
      <c r="B31" s="89" t="s">
        <v>70</v>
      </c>
      <c r="C31" s="45">
        <v>0</v>
      </c>
      <c r="D31" s="45">
        <v>0</v>
      </c>
      <c r="E31" s="45">
        <v>0</v>
      </c>
      <c r="F31" s="45">
        <v>0</v>
      </c>
      <c r="G31" s="45">
        <v>0</v>
      </c>
      <c r="H31" s="45">
        <v>0</v>
      </c>
      <c r="I31" s="45">
        <v>0</v>
      </c>
      <c r="J31" s="45">
        <v>0</v>
      </c>
      <c r="K31" s="45">
        <v>0</v>
      </c>
      <c r="L31" s="45">
        <v>0</v>
      </c>
      <c r="M31" s="45">
        <v>5.2731036345645244E-2</v>
      </c>
      <c r="N31" s="45">
        <v>0</v>
      </c>
      <c r="O31" s="45">
        <v>0</v>
      </c>
      <c r="P31" s="45">
        <v>0.22752088972857942</v>
      </c>
      <c r="Q31" s="45">
        <v>0</v>
      </c>
      <c r="R31" s="45">
        <v>0.37085682054848679</v>
      </c>
      <c r="S31" s="45">
        <v>0.65110874662271812</v>
      </c>
    </row>
    <row r="32" spans="1:19">
      <c r="A32" s="88" t="s">
        <v>286</v>
      </c>
      <c r="B32" s="89" t="s">
        <v>71</v>
      </c>
      <c r="C32" s="45">
        <v>0</v>
      </c>
      <c r="D32" s="45">
        <v>0</v>
      </c>
      <c r="E32" s="45">
        <v>0</v>
      </c>
      <c r="F32" s="45">
        <v>0</v>
      </c>
      <c r="G32" s="45">
        <v>0</v>
      </c>
      <c r="H32" s="45">
        <v>0</v>
      </c>
      <c r="I32" s="45">
        <v>0</v>
      </c>
      <c r="J32" s="45">
        <v>0</v>
      </c>
      <c r="K32" s="45">
        <v>0</v>
      </c>
      <c r="L32" s="45">
        <v>0</v>
      </c>
      <c r="M32" s="45">
        <v>0.16691738533302836</v>
      </c>
      <c r="N32" s="45">
        <v>0</v>
      </c>
      <c r="O32" s="45">
        <v>0</v>
      </c>
      <c r="P32" s="45">
        <v>3.7254074965442197E-2</v>
      </c>
      <c r="Q32" s="45">
        <v>0</v>
      </c>
      <c r="R32" s="45">
        <v>0</v>
      </c>
      <c r="S32" s="45">
        <v>0.20417146029846833</v>
      </c>
    </row>
    <row r="33" spans="1:19">
      <c r="A33" s="88" t="s">
        <v>286</v>
      </c>
      <c r="B33" s="89" t="s">
        <v>72</v>
      </c>
      <c r="C33" s="45">
        <v>0</v>
      </c>
      <c r="D33" s="45">
        <v>0</v>
      </c>
      <c r="E33" s="45">
        <v>0</v>
      </c>
      <c r="F33" s="45">
        <v>0</v>
      </c>
      <c r="G33" s="45">
        <v>0</v>
      </c>
      <c r="H33" s="45">
        <v>0</v>
      </c>
      <c r="I33" s="45">
        <v>0</v>
      </c>
      <c r="J33" s="45">
        <v>0</v>
      </c>
      <c r="K33" s="45">
        <v>0</v>
      </c>
      <c r="L33" s="45">
        <v>0</v>
      </c>
      <c r="M33" s="45">
        <v>1.333258599019338E-2</v>
      </c>
      <c r="N33" s="45">
        <v>0</v>
      </c>
      <c r="O33" s="45">
        <v>1.0485096632586899E-2</v>
      </c>
      <c r="P33" s="45">
        <v>0</v>
      </c>
      <c r="Q33" s="45">
        <v>0</v>
      </c>
      <c r="R33" s="45">
        <v>0</v>
      </c>
      <c r="S33" s="45">
        <v>2.381768262277717E-2</v>
      </c>
    </row>
    <row r="34" spans="1:19">
      <c r="A34" s="88" t="s">
        <v>286</v>
      </c>
      <c r="B34" s="89" t="s">
        <v>73</v>
      </c>
      <c r="C34" s="45">
        <v>0</v>
      </c>
      <c r="D34" s="45">
        <v>0</v>
      </c>
      <c r="E34" s="45">
        <v>0</v>
      </c>
      <c r="F34" s="45">
        <v>0</v>
      </c>
      <c r="G34" s="45">
        <v>0</v>
      </c>
      <c r="H34" s="45">
        <v>0</v>
      </c>
      <c r="I34" s="45">
        <v>9.2799362864914969E-2</v>
      </c>
      <c r="J34" s="45">
        <v>0</v>
      </c>
      <c r="K34" s="45">
        <v>0</v>
      </c>
      <c r="L34" s="45">
        <v>0</v>
      </c>
      <c r="M34" s="45">
        <v>3.8463821920355912E-3</v>
      </c>
      <c r="N34" s="45">
        <v>0</v>
      </c>
      <c r="O34" s="45">
        <v>0</v>
      </c>
      <c r="P34" s="45">
        <v>1.0202757557584277</v>
      </c>
      <c r="Q34" s="45">
        <v>0</v>
      </c>
      <c r="R34" s="45">
        <v>0</v>
      </c>
      <c r="S34" s="45">
        <v>1.1169215008153941</v>
      </c>
    </row>
    <row r="35" spans="1:19">
      <c r="A35" s="88" t="s">
        <v>286</v>
      </c>
      <c r="B35" s="89" t="s">
        <v>74</v>
      </c>
      <c r="C35" s="45">
        <v>0</v>
      </c>
      <c r="D35" s="45">
        <v>0</v>
      </c>
      <c r="E35" s="45">
        <v>0</v>
      </c>
      <c r="F35" s="45">
        <v>0</v>
      </c>
      <c r="G35" s="45">
        <v>0</v>
      </c>
      <c r="H35" s="45">
        <v>0</v>
      </c>
      <c r="I35" s="45">
        <v>0</v>
      </c>
      <c r="J35" s="45">
        <v>0</v>
      </c>
      <c r="K35" s="45">
        <v>0</v>
      </c>
      <c r="L35" s="45">
        <v>0.1215266247050262</v>
      </c>
      <c r="M35" s="45">
        <v>0.81303513330317934</v>
      </c>
      <c r="N35" s="45">
        <v>0</v>
      </c>
      <c r="O35" s="45">
        <v>0</v>
      </c>
      <c r="P35" s="45">
        <v>0</v>
      </c>
      <c r="Q35" s="45">
        <v>4.4867447751394396E-3</v>
      </c>
      <c r="R35" s="45">
        <v>0.10698043739095997</v>
      </c>
      <c r="S35" s="45">
        <v>1.0460289401742955</v>
      </c>
    </row>
    <row r="36" spans="1:19">
      <c r="A36" s="88" t="s">
        <v>286</v>
      </c>
      <c r="B36" s="89" t="s">
        <v>75</v>
      </c>
      <c r="C36" s="45">
        <v>0</v>
      </c>
      <c r="D36" s="45">
        <v>0</v>
      </c>
      <c r="E36" s="45">
        <v>0</v>
      </c>
      <c r="F36" s="45">
        <v>0</v>
      </c>
      <c r="G36" s="45">
        <v>0</v>
      </c>
      <c r="H36" s="45">
        <v>0</v>
      </c>
      <c r="I36" s="45">
        <v>0</v>
      </c>
      <c r="J36" s="45">
        <v>0</v>
      </c>
      <c r="K36" s="45">
        <v>6.7899054816468296E-2</v>
      </c>
      <c r="L36" s="45">
        <v>0</v>
      </c>
      <c r="M36" s="45">
        <v>0.19196079985599113</v>
      </c>
      <c r="N36" s="45">
        <v>4.4902301532457667E-2</v>
      </c>
      <c r="O36" s="45">
        <v>0</v>
      </c>
      <c r="P36" s="45">
        <v>0</v>
      </c>
      <c r="Q36" s="45">
        <v>0</v>
      </c>
      <c r="R36" s="45">
        <v>0.11849908944615084</v>
      </c>
      <c r="S36" s="45">
        <v>0.42326124565106227</v>
      </c>
    </row>
    <row r="37" spans="1:19">
      <c r="A37" s="88" t="s">
        <v>286</v>
      </c>
      <c r="B37" s="89" t="s">
        <v>76</v>
      </c>
      <c r="C37" s="45">
        <v>0</v>
      </c>
      <c r="D37" s="45">
        <v>0</v>
      </c>
      <c r="E37" s="45">
        <v>0</v>
      </c>
      <c r="F37" s="45">
        <v>0</v>
      </c>
      <c r="G37" s="45">
        <v>0</v>
      </c>
      <c r="H37" s="45">
        <v>0</v>
      </c>
      <c r="I37" s="45">
        <v>0</v>
      </c>
      <c r="J37" s="45">
        <v>0</v>
      </c>
      <c r="K37" s="45">
        <v>0</v>
      </c>
      <c r="L37" s="45">
        <v>0</v>
      </c>
      <c r="M37" s="45">
        <v>1.9447415298131432E-2</v>
      </c>
      <c r="N37" s="45">
        <v>0</v>
      </c>
      <c r="O37" s="45">
        <v>0</v>
      </c>
      <c r="P37" s="45">
        <v>0</v>
      </c>
      <c r="Q37" s="45">
        <v>0</v>
      </c>
      <c r="R37" s="45">
        <v>9.0537942588424514E-3</v>
      </c>
      <c r="S37" s="45">
        <v>2.8501209556978324E-2</v>
      </c>
    </row>
    <row r="38" spans="1:19">
      <c r="A38" s="88" t="s">
        <v>286</v>
      </c>
      <c r="B38" s="89" t="s">
        <v>77</v>
      </c>
      <c r="C38" s="45">
        <v>0</v>
      </c>
      <c r="D38" s="45">
        <v>0</v>
      </c>
      <c r="E38" s="45">
        <v>0</v>
      </c>
      <c r="F38" s="45">
        <v>0</v>
      </c>
      <c r="G38" s="45">
        <v>2.3699652014523256</v>
      </c>
      <c r="H38" s="45">
        <v>0</v>
      </c>
      <c r="I38" s="45">
        <v>0</v>
      </c>
      <c r="J38" s="45">
        <v>0</v>
      </c>
      <c r="K38" s="45">
        <v>0</v>
      </c>
      <c r="L38" s="45">
        <v>0</v>
      </c>
      <c r="M38" s="45">
        <v>4.9610735340314349E-2</v>
      </c>
      <c r="N38" s="45">
        <v>0</v>
      </c>
      <c r="O38" s="45">
        <v>0</v>
      </c>
      <c r="P38" s="45">
        <v>0</v>
      </c>
      <c r="Q38" s="45">
        <v>0</v>
      </c>
      <c r="R38" s="45">
        <v>0.72860998402955168</v>
      </c>
      <c r="S38" s="45">
        <v>3.1481859208221863</v>
      </c>
    </row>
    <row r="39" spans="1:19">
      <c r="A39" s="88" t="s">
        <v>286</v>
      </c>
      <c r="B39" s="89" t="s">
        <v>78</v>
      </c>
      <c r="C39" s="45">
        <v>0</v>
      </c>
      <c r="D39" s="45">
        <v>0</v>
      </c>
      <c r="E39" s="45">
        <v>0</v>
      </c>
      <c r="F39" s="45">
        <v>0</v>
      </c>
      <c r="G39" s="45">
        <v>0</v>
      </c>
      <c r="H39" s="45">
        <v>0</v>
      </c>
      <c r="I39" s="45">
        <v>0</v>
      </c>
      <c r="J39" s="45">
        <v>0</v>
      </c>
      <c r="K39" s="45">
        <v>0</v>
      </c>
      <c r="L39" s="45">
        <v>0</v>
      </c>
      <c r="M39" s="45">
        <v>0.13894426198789844</v>
      </c>
      <c r="N39" s="45">
        <v>0.10841881143586463</v>
      </c>
      <c r="O39" s="45">
        <v>0</v>
      </c>
      <c r="P39" s="45">
        <v>0</v>
      </c>
      <c r="Q39" s="45">
        <v>4.3274339573462495E-3</v>
      </c>
      <c r="R39" s="45">
        <v>0</v>
      </c>
      <c r="S39" s="45">
        <v>0.25169050738110599</v>
      </c>
    </row>
    <row r="40" spans="1:19">
      <c r="A40" s="88" t="s">
        <v>286</v>
      </c>
      <c r="B40" s="89" t="s">
        <v>79</v>
      </c>
      <c r="C40" s="45">
        <v>0</v>
      </c>
      <c r="D40" s="45">
        <v>0</v>
      </c>
      <c r="E40" s="45">
        <v>0</v>
      </c>
      <c r="F40" s="45">
        <v>0</v>
      </c>
      <c r="G40" s="45">
        <v>0</v>
      </c>
      <c r="H40" s="45">
        <v>2.9095765103572591E-2</v>
      </c>
      <c r="I40" s="45">
        <v>0</v>
      </c>
      <c r="J40" s="45">
        <v>0</v>
      </c>
      <c r="K40" s="45">
        <v>0</v>
      </c>
      <c r="L40" s="45">
        <v>0</v>
      </c>
      <c r="M40" s="45">
        <v>8.7061481807833019E-2</v>
      </c>
      <c r="N40" s="45">
        <v>9.5918188056234754E-2</v>
      </c>
      <c r="O40" s="45">
        <v>0</v>
      </c>
      <c r="P40" s="45">
        <v>2.3053617182343444E-2</v>
      </c>
      <c r="Q40" s="45">
        <v>6.4042799586723209E-3</v>
      </c>
      <c r="R40" s="45">
        <v>0</v>
      </c>
      <c r="S40" s="45">
        <v>0.24153333210866634</v>
      </c>
    </row>
    <row r="41" spans="1:19">
      <c r="A41" s="88" t="s">
        <v>286</v>
      </c>
      <c r="B41" s="89" t="s">
        <v>80</v>
      </c>
      <c r="C41" s="45">
        <v>0</v>
      </c>
      <c r="D41" s="45">
        <v>0</v>
      </c>
      <c r="E41" s="45">
        <v>0</v>
      </c>
      <c r="F41" s="45">
        <v>0</v>
      </c>
      <c r="G41" s="45">
        <v>0</v>
      </c>
      <c r="H41" s="45">
        <v>0</v>
      </c>
      <c r="I41" s="45">
        <v>0</v>
      </c>
      <c r="J41" s="45">
        <v>0</v>
      </c>
      <c r="K41" s="45">
        <v>0</v>
      </c>
      <c r="L41" s="45">
        <v>0</v>
      </c>
      <c r="M41" s="45">
        <v>1.5530721012661175E-2</v>
      </c>
      <c r="N41" s="45">
        <v>0</v>
      </c>
      <c r="O41" s="45">
        <v>0</v>
      </c>
      <c r="P41" s="45">
        <v>0</v>
      </c>
      <c r="Q41" s="45">
        <v>0</v>
      </c>
      <c r="R41" s="45">
        <v>0.10225747924151296</v>
      </c>
      <c r="S41" s="45">
        <v>0.11778820025416792</v>
      </c>
    </row>
    <row r="42" spans="1:19">
      <c r="A42" s="88" t="s">
        <v>286</v>
      </c>
      <c r="B42" s="89" t="s">
        <v>81</v>
      </c>
      <c r="C42" s="45">
        <v>0</v>
      </c>
      <c r="D42" s="45">
        <v>0</v>
      </c>
      <c r="E42" s="45">
        <v>0</v>
      </c>
      <c r="F42" s="45">
        <v>0</v>
      </c>
      <c r="G42" s="45">
        <v>0</v>
      </c>
      <c r="H42" s="45">
        <v>0</v>
      </c>
      <c r="I42" s="45">
        <v>0</v>
      </c>
      <c r="J42" s="45">
        <v>0</v>
      </c>
      <c r="K42" s="45">
        <v>0</v>
      </c>
      <c r="L42" s="45">
        <v>0</v>
      </c>
      <c r="M42" s="45">
        <v>2.3332660239027803E-2</v>
      </c>
      <c r="N42" s="45">
        <v>0</v>
      </c>
      <c r="O42" s="45">
        <v>0</v>
      </c>
      <c r="P42" s="45">
        <v>0.36315488862001377</v>
      </c>
      <c r="Q42" s="45">
        <v>0</v>
      </c>
      <c r="R42" s="45">
        <v>1.3536018179527431E-3</v>
      </c>
      <c r="S42" s="45">
        <v>0.38784115067699787</v>
      </c>
    </row>
    <row r="43" spans="1:19">
      <c r="A43" s="88" t="s">
        <v>286</v>
      </c>
      <c r="B43" s="89" t="s">
        <v>82</v>
      </c>
      <c r="C43" s="45">
        <v>0</v>
      </c>
      <c r="D43" s="45">
        <v>0</v>
      </c>
      <c r="E43" s="45">
        <v>0</v>
      </c>
      <c r="F43" s="45">
        <v>0</v>
      </c>
      <c r="G43" s="45">
        <v>0</v>
      </c>
      <c r="H43" s="45">
        <v>0</v>
      </c>
      <c r="I43" s="45">
        <v>0</v>
      </c>
      <c r="J43" s="45">
        <v>0</v>
      </c>
      <c r="K43" s="45">
        <v>0</v>
      </c>
      <c r="L43" s="45">
        <v>0</v>
      </c>
      <c r="M43" s="45">
        <v>1.1898492674601968E-2</v>
      </c>
      <c r="N43" s="45">
        <v>0</v>
      </c>
      <c r="O43" s="45">
        <v>8.065477210017491E-5</v>
      </c>
      <c r="P43" s="45">
        <v>1.1099287237780864E-2</v>
      </c>
      <c r="Q43" s="45">
        <v>0</v>
      </c>
      <c r="R43" s="45">
        <v>3.8463411779537715E-2</v>
      </c>
      <c r="S43" s="45">
        <v>6.1541846464024275E-2</v>
      </c>
    </row>
    <row r="44" spans="1:19">
      <c r="A44" s="88" t="s">
        <v>286</v>
      </c>
      <c r="B44" s="89" t="s">
        <v>83</v>
      </c>
      <c r="C44" s="45">
        <v>0</v>
      </c>
      <c r="D44" s="45">
        <v>0</v>
      </c>
      <c r="E44" s="45">
        <v>0</v>
      </c>
      <c r="F44" s="45">
        <v>0</v>
      </c>
      <c r="G44" s="45">
        <v>0</v>
      </c>
      <c r="H44" s="45">
        <v>0</v>
      </c>
      <c r="I44" s="45">
        <v>0</v>
      </c>
      <c r="J44" s="45">
        <v>0</v>
      </c>
      <c r="K44" s="45">
        <v>0</v>
      </c>
      <c r="L44" s="45">
        <v>0</v>
      </c>
      <c r="M44" s="45">
        <v>4.4614177965607738E-2</v>
      </c>
      <c r="N44" s="45">
        <v>0.10298085134544488</v>
      </c>
      <c r="O44" s="45">
        <v>0</v>
      </c>
      <c r="P44" s="45">
        <v>0.28399224937008061</v>
      </c>
      <c r="Q44" s="45">
        <v>0</v>
      </c>
      <c r="R44" s="45">
        <v>2.5023346226396015E-3</v>
      </c>
      <c r="S44" s="45">
        <v>0.43408961330377593</v>
      </c>
    </row>
    <row r="45" spans="1:19">
      <c r="A45" s="88" t="s">
        <v>286</v>
      </c>
      <c r="B45" s="89" t="s">
        <v>84</v>
      </c>
      <c r="C45" s="45">
        <v>0</v>
      </c>
      <c r="D45" s="45">
        <v>0</v>
      </c>
      <c r="E45" s="45">
        <v>0</v>
      </c>
      <c r="F45" s="45">
        <v>0</v>
      </c>
      <c r="G45" s="45">
        <v>0</v>
      </c>
      <c r="H45" s="45">
        <v>0.22669784577307706</v>
      </c>
      <c r="I45" s="45">
        <v>0</v>
      </c>
      <c r="J45" s="45">
        <v>0</v>
      </c>
      <c r="K45" s="45">
        <v>0</v>
      </c>
      <c r="L45" s="45">
        <v>0</v>
      </c>
      <c r="M45" s="45">
        <v>6.0931558229702532E-2</v>
      </c>
      <c r="N45" s="45">
        <v>0.384220962952464</v>
      </c>
      <c r="O45" s="45">
        <v>0</v>
      </c>
      <c r="P45" s="45">
        <v>0</v>
      </c>
      <c r="Q45" s="45">
        <v>2.0345420100736367E-2</v>
      </c>
      <c r="R45" s="45">
        <v>0.85969887458326877</v>
      </c>
      <c r="S45" s="45">
        <v>1.5518946616392455</v>
      </c>
    </row>
    <row r="46" spans="1:19">
      <c r="A46" s="88" t="s">
        <v>286</v>
      </c>
      <c r="B46" s="89" t="s">
        <v>85</v>
      </c>
      <c r="C46" s="45">
        <v>0</v>
      </c>
      <c r="D46" s="45">
        <v>0</v>
      </c>
      <c r="E46" s="45">
        <v>0</v>
      </c>
      <c r="F46" s="45">
        <v>0</v>
      </c>
      <c r="G46" s="45">
        <v>0</v>
      </c>
      <c r="H46" s="45">
        <v>0</v>
      </c>
      <c r="I46" s="45">
        <v>0</v>
      </c>
      <c r="J46" s="45">
        <v>0</v>
      </c>
      <c r="K46" s="45">
        <v>0</v>
      </c>
      <c r="L46" s="45">
        <v>0</v>
      </c>
      <c r="M46" s="45">
        <v>1.418220637284584E-2</v>
      </c>
      <c r="N46" s="45">
        <v>0.26591953231890653</v>
      </c>
      <c r="O46" s="45">
        <v>1.7166471008378537E-4</v>
      </c>
      <c r="P46" s="45">
        <v>0</v>
      </c>
      <c r="Q46" s="45">
        <v>0</v>
      </c>
      <c r="R46" s="45">
        <v>0.3142840077113771</v>
      </c>
      <c r="S46" s="45">
        <v>0.59455741111320748</v>
      </c>
    </row>
    <row r="47" spans="1:19">
      <c r="A47" s="88" t="s">
        <v>286</v>
      </c>
      <c r="B47" s="89" t="s">
        <v>86</v>
      </c>
      <c r="C47" s="45">
        <v>0</v>
      </c>
      <c r="D47" s="45">
        <v>2.8564486842418928</v>
      </c>
      <c r="E47" s="45">
        <v>0</v>
      </c>
      <c r="F47" s="45">
        <v>0</v>
      </c>
      <c r="G47" s="45">
        <v>0</v>
      </c>
      <c r="H47" s="45">
        <v>0</v>
      </c>
      <c r="I47" s="45">
        <v>0</v>
      </c>
      <c r="J47" s="45">
        <v>0</v>
      </c>
      <c r="K47" s="45">
        <v>0</v>
      </c>
      <c r="L47" s="45">
        <v>0</v>
      </c>
      <c r="M47" s="45">
        <v>1.7527501675262513E-2</v>
      </c>
      <c r="N47" s="45">
        <v>1.5649356373394454</v>
      </c>
      <c r="O47" s="45">
        <v>4.1005016499173763E-5</v>
      </c>
      <c r="P47" s="45">
        <v>0</v>
      </c>
      <c r="Q47" s="45">
        <v>0</v>
      </c>
      <c r="R47" s="45">
        <v>0.4427015485917174</v>
      </c>
      <c r="S47" s="45">
        <v>4.881654376864816</v>
      </c>
    </row>
    <row r="48" spans="1:19">
      <c r="A48" s="88" t="s">
        <v>286</v>
      </c>
      <c r="B48" s="89" t="s">
        <v>87</v>
      </c>
      <c r="C48" s="45">
        <v>0</v>
      </c>
      <c r="D48" s="45">
        <v>0</v>
      </c>
      <c r="E48" s="45">
        <v>0</v>
      </c>
      <c r="F48" s="45">
        <v>0</v>
      </c>
      <c r="G48" s="45">
        <v>0</v>
      </c>
      <c r="H48" s="45">
        <v>0</v>
      </c>
      <c r="I48" s="45">
        <v>0.76092380587420383</v>
      </c>
      <c r="J48" s="45">
        <v>0</v>
      </c>
      <c r="K48" s="45">
        <v>0</v>
      </c>
      <c r="L48" s="45">
        <v>0</v>
      </c>
      <c r="M48" s="45">
        <v>1.6863303177135691E-2</v>
      </c>
      <c r="N48" s="45">
        <v>0.44669161894814735</v>
      </c>
      <c r="O48" s="45">
        <v>1.755785282910205E-3</v>
      </c>
      <c r="P48" s="45">
        <v>0</v>
      </c>
      <c r="Q48" s="45">
        <v>0</v>
      </c>
      <c r="R48" s="45">
        <v>8.4449855819457298E-7</v>
      </c>
      <c r="S48" s="45">
        <v>1.2262353577809506</v>
      </c>
    </row>
    <row r="49" spans="1:19">
      <c r="A49" s="88" t="s">
        <v>286</v>
      </c>
      <c r="B49" s="89" t="s">
        <v>88</v>
      </c>
      <c r="C49" s="45">
        <v>0</v>
      </c>
      <c r="D49" s="45">
        <v>0</v>
      </c>
      <c r="E49" s="45">
        <v>0</v>
      </c>
      <c r="F49" s="45">
        <v>0</v>
      </c>
      <c r="G49" s="45">
        <v>0</v>
      </c>
      <c r="H49" s="45">
        <v>0</v>
      </c>
      <c r="I49" s="45">
        <v>0</v>
      </c>
      <c r="J49" s="45">
        <v>0</v>
      </c>
      <c r="K49" s="45">
        <v>0</v>
      </c>
      <c r="L49" s="45">
        <v>0</v>
      </c>
      <c r="M49" s="45">
        <v>6.8288556736330719E-2</v>
      </c>
      <c r="N49" s="45">
        <v>0</v>
      </c>
      <c r="O49" s="45">
        <v>1.5344157466445907E-4</v>
      </c>
      <c r="P49" s="45">
        <v>1.8169111888195921E-2</v>
      </c>
      <c r="Q49" s="45">
        <v>0</v>
      </c>
      <c r="R49" s="45">
        <v>0.18155622837762486</v>
      </c>
      <c r="S49" s="45">
        <v>0.26816733857683062</v>
      </c>
    </row>
    <row r="50" spans="1:19">
      <c r="A50" s="88" t="s">
        <v>286</v>
      </c>
      <c r="B50" s="89" t="s">
        <v>89</v>
      </c>
      <c r="C50" s="45">
        <v>0</v>
      </c>
      <c r="D50" s="45">
        <v>0</v>
      </c>
      <c r="E50" s="45">
        <v>0</v>
      </c>
      <c r="F50" s="45">
        <v>0</v>
      </c>
      <c r="G50" s="45">
        <v>0</v>
      </c>
      <c r="H50" s="45">
        <v>0</v>
      </c>
      <c r="I50" s="45">
        <v>0</v>
      </c>
      <c r="J50" s="45">
        <v>0</v>
      </c>
      <c r="K50" s="45">
        <v>0.13134899122228549</v>
      </c>
      <c r="L50" s="45">
        <v>0</v>
      </c>
      <c r="M50" s="45">
        <v>2.5879916348603871E-2</v>
      </c>
      <c r="N50" s="45">
        <v>0.411872132452614</v>
      </c>
      <c r="O50" s="45">
        <v>2.3859789374016671E-3</v>
      </c>
      <c r="P50" s="45">
        <v>1.7933891396060275E-3</v>
      </c>
      <c r="Q50" s="45">
        <v>0</v>
      </c>
      <c r="R50" s="45">
        <v>1.2104394687401765E-2</v>
      </c>
      <c r="S50" s="45">
        <v>0.58538480278789962</v>
      </c>
    </row>
    <row r="51" spans="1:19">
      <c r="A51" s="88" t="s">
        <v>286</v>
      </c>
      <c r="B51" s="89" t="s">
        <v>90</v>
      </c>
      <c r="C51" s="45">
        <v>0</v>
      </c>
      <c r="D51" s="45">
        <v>0</v>
      </c>
      <c r="E51" s="45">
        <v>0</v>
      </c>
      <c r="F51" s="45">
        <v>0</v>
      </c>
      <c r="G51" s="45">
        <v>0</v>
      </c>
      <c r="H51" s="45">
        <v>0</v>
      </c>
      <c r="I51" s="45">
        <v>0</v>
      </c>
      <c r="J51" s="45">
        <v>0</v>
      </c>
      <c r="K51" s="45">
        <v>0</v>
      </c>
      <c r="L51" s="45">
        <v>0</v>
      </c>
      <c r="M51" s="45">
        <v>8.7192184249667903E-2</v>
      </c>
      <c r="N51" s="45">
        <v>0</v>
      </c>
      <c r="O51" s="45">
        <v>8.8161699114808201E-4</v>
      </c>
      <c r="P51" s="45">
        <v>0</v>
      </c>
      <c r="Q51" s="45">
        <v>0</v>
      </c>
      <c r="R51" s="45">
        <v>0.26313663189606373</v>
      </c>
      <c r="S51" s="45">
        <v>0.3512104331368846</v>
      </c>
    </row>
    <row r="52" spans="1:19">
      <c r="A52" s="88" t="s">
        <v>286</v>
      </c>
      <c r="B52" s="89" t="s">
        <v>91</v>
      </c>
      <c r="C52" s="45">
        <v>0</v>
      </c>
      <c r="D52" s="45">
        <v>0</v>
      </c>
      <c r="E52" s="45">
        <v>0</v>
      </c>
      <c r="F52" s="45">
        <v>0</v>
      </c>
      <c r="G52" s="45">
        <v>0</v>
      </c>
      <c r="H52" s="45">
        <v>2.6357270076691197E-3</v>
      </c>
      <c r="I52" s="45">
        <v>0</v>
      </c>
      <c r="J52" s="45">
        <v>0</v>
      </c>
      <c r="K52" s="45">
        <v>0</v>
      </c>
      <c r="L52" s="45">
        <v>0</v>
      </c>
      <c r="M52" s="45">
        <v>5.4610924527896287E-2</v>
      </c>
      <c r="N52" s="45">
        <v>0.38563513420860751</v>
      </c>
      <c r="O52" s="45">
        <v>6.794477385045905E-4</v>
      </c>
      <c r="P52" s="45">
        <v>0.11107218519174733</v>
      </c>
      <c r="Q52" s="45">
        <v>0</v>
      </c>
      <c r="R52" s="45">
        <v>5.9967680189831896E-3</v>
      </c>
      <c r="S52" s="45">
        <v>0.56063018669340892</v>
      </c>
    </row>
    <row r="53" spans="1:19">
      <c r="A53" s="88" t="s">
        <v>286</v>
      </c>
      <c r="B53" s="89" t="s">
        <v>92</v>
      </c>
      <c r="C53" s="45">
        <v>0</v>
      </c>
      <c r="D53" s="45">
        <v>0</v>
      </c>
      <c r="E53" s="45">
        <v>0</v>
      </c>
      <c r="F53" s="45">
        <v>0</v>
      </c>
      <c r="G53" s="45">
        <v>0</v>
      </c>
      <c r="H53" s="45">
        <v>2.4934330655450365E-2</v>
      </c>
      <c r="I53" s="45">
        <v>0</v>
      </c>
      <c r="J53" s="45">
        <v>0</v>
      </c>
      <c r="K53" s="45">
        <v>0</v>
      </c>
      <c r="L53" s="45">
        <v>0</v>
      </c>
      <c r="M53" s="45">
        <v>0.13338178726570682</v>
      </c>
      <c r="N53" s="45">
        <v>0.26603760154316713</v>
      </c>
      <c r="O53" s="45">
        <v>5.6947904126392057E-3</v>
      </c>
      <c r="P53" s="45">
        <v>0</v>
      </c>
      <c r="Q53" s="45">
        <v>1.7833609257690841E-2</v>
      </c>
      <c r="R53" s="45">
        <v>0.19480901813580864</v>
      </c>
      <c r="S53" s="45">
        <v>0.6426911372704609</v>
      </c>
    </row>
    <row r="54" spans="1:19">
      <c r="A54" s="88" t="s">
        <v>286</v>
      </c>
      <c r="B54" s="89" t="s">
        <v>93</v>
      </c>
      <c r="C54" s="45">
        <v>1.2111592819002057</v>
      </c>
      <c r="D54" s="45">
        <v>0</v>
      </c>
      <c r="E54" s="45">
        <v>0</v>
      </c>
      <c r="F54" s="45">
        <v>0</v>
      </c>
      <c r="G54" s="45">
        <v>0</v>
      </c>
      <c r="H54" s="45">
        <v>0</v>
      </c>
      <c r="I54" s="45">
        <v>0</v>
      </c>
      <c r="J54" s="45">
        <v>0</v>
      </c>
      <c r="K54" s="45">
        <v>7.5362359445418248E-2</v>
      </c>
      <c r="L54" s="45">
        <v>0</v>
      </c>
      <c r="M54" s="45">
        <v>0.20369204393077034</v>
      </c>
      <c r="N54" s="45">
        <v>0</v>
      </c>
      <c r="O54" s="45">
        <v>4.969485237849014E-4</v>
      </c>
      <c r="P54" s="45">
        <v>9.0190264750281912E-2</v>
      </c>
      <c r="Q54" s="45">
        <v>0</v>
      </c>
      <c r="R54" s="45">
        <v>0.34774189770843833</v>
      </c>
      <c r="S54" s="45">
        <v>1.9286427962589059</v>
      </c>
    </row>
    <row r="55" spans="1:19">
      <c r="A55" s="88" t="s">
        <v>286</v>
      </c>
      <c r="B55" s="89" t="s">
        <v>94</v>
      </c>
      <c r="C55" s="45">
        <v>0</v>
      </c>
      <c r="D55" s="45">
        <v>0</v>
      </c>
      <c r="E55" s="45">
        <v>0.46332505177075994</v>
      </c>
      <c r="F55" s="45">
        <v>0</v>
      </c>
      <c r="G55" s="45">
        <v>0</v>
      </c>
      <c r="H55" s="45">
        <v>0</v>
      </c>
      <c r="I55" s="45">
        <v>0</v>
      </c>
      <c r="J55" s="45">
        <v>0</v>
      </c>
      <c r="K55" s="45">
        <v>0</v>
      </c>
      <c r="L55" s="45">
        <v>0</v>
      </c>
      <c r="M55" s="45">
        <v>8.694397433049339E-2</v>
      </c>
      <c r="N55" s="45">
        <v>0</v>
      </c>
      <c r="O55" s="45">
        <v>9.7449589594678088E-4</v>
      </c>
      <c r="P55" s="45">
        <v>0</v>
      </c>
      <c r="Q55" s="45">
        <v>0</v>
      </c>
      <c r="R55" s="45">
        <v>0.2838164933745233</v>
      </c>
      <c r="S55" s="45">
        <v>0.8350600153717167</v>
      </c>
    </row>
    <row r="56" spans="1:19">
      <c r="A56" s="88" t="s">
        <v>286</v>
      </c>
      <c r="B56" s="89" t="s">
        <v>95</v>
      </c>
      <c r="C56" s="45">
        <v>0</v>
      </c>
      <c r="D56" s="45">
        <v>0</v>
      </c>
      <c r="E56" s="45">
        <v>0</v>
      </c>
      <c r="F56" s="45">
        <v>0</v>
      </c>
      <c r="G56" s="45">
        <v>0</v>
      </c>
      <c r="H56" s="45">
        <v>0.58512369498135697</v>
      </c>
      <c r="I56" s="45">
        <v>0.26461157958014292</v>
      </c>
      <c r="J56" s="45">
        <v>0</v>
      </c>
      <c r="K56" s="45">
        <v>0</v>
      </c>
      <c r="L56" s="45">
        <v>0</v>
      </c>
      <c r="M56" s="45">
        <v>0.72814961617721252</v>
      </c>
      <c r="N56" s="45">
        <v>0</v>
      </c>
      <c r="O56" s="45">
        <v>4.6425628260937657E-4</v>
      </c>
      <c r="P56" s="45">
        <v>0</v>
      </c>
      <c r="Q56" s="45">
        <v>0</v>
      </c>
      <c r="R56" s="45">
        <v>8.3780896395087012E-3</v>
      </c>
      <c r="S56" s="45">
        <v>1.5867272366608347</v>
      </c>
    </row>
    <row r="57" spans="1:19">
      <c r="A57" s="88" t="s">
        <v>286</v>
      </c>
      <c r="B57" s="89" t="s">
        <v>96</v>
      </c>
      <c r="C57" s="45">
        <v>0</v>
      </c>
      <c r="D57" s="45">
        <v>0</v>
      </c>
      <c r="E57" s="45">
        <v>0</v>
      </c>
      <c r="F57" s="45">
        <v>0</v>
      </c>
      <c r="G57" s="45">
        <v>0</v>
      </c>
      <c r="H57" s="45">
        <v>0</v>
      </c>
      <c r="I57" s="45">
        <v>0</v>
      </c>
      <c r="J57" s="45">
        <v>0</v>
      </c>
      <c r="K57" s="45">
        <v>0</v>
      </c>
      <c r="L57" s="45">
        <v>0</v>
      </c>
      <c r="M57" s="45">
        <v>0.8402285751696148</v>
      </c>
      <c r="N57" s="45">
        <v>0.51047018518859577</v>
      </c>
      <c r="O57" s="45">
        <v>9.6145351729370887E-4</v>
      </c>
      <c r="P57" s="45">
        <v>0</v>
      </c>
      <c r="Q57" s="45">
        <v>0</v>
      </c>
      <c r="R57" s="45">
        <v>4.9132029248880826E-2</v>
      </c>
      <c r="S57" s="45">
        <v>1.4007922431243855</v>
      </c>
    </row>
    <row r="58" spans="1:19">
      <c r="A58" s="88" t="s">
        <v>286</v>
      </c>
      <c r="B58" s="89" t="s">
        <v>97</v>
      </c>
      <c r="C58" s="45">
        <v>0</v>
      </c>
      <c r="D58" s="45">
        <v>0</v>
      </c>
      <c r="E58" s="45">
        <v>0</v>
      </c>
      <c r="F58" s="45">
        <v>0</v>
      </c>
      <c r="G58" s="45">
        <v>0</v>
      </c>
      <c r="H58" s="45">
        <v>1.4431499491371902E-2</v>
      </c>
      <c r="I58" s="45">
        <v>0</v>
      </c>
      <c r="J58" s="45">
        <v>0</v>
      </c>
      <c r="K58" s="45">
        <v>0</v>
      </c>
      <c r="L58" s="45">
        <v>0</v>
      </c>
      <c r="M58" s="45">
        <v>6.2692607007422296E-2</v>
      </c>
      <c r="N58" s="45">
        <v>5.8074538588474667E-2</v>
      </c>
      <c r="O58" s="45">
        <v>5.6952503976595015E-3</v>
      </c>
      <c r="P58" s="45">
        <v>4.6778571771264765E-2</v>
      </c>
      <c r="Q58" s="45">
        <v>6.0432913348714701E-3</v>
      </c>
      <c r="R58" s="45">
        <v>0.13334156650342877</v>
      </c>
      <c r="S58" s="45">
        <v>0.32705732509449348</v>
      </c>
    </row>
    <row r="59" spans="1:19">
      <c r="A59" s="88" t="s">
        <v>286</v>
      </c>
      <c r="B59" s="89" t="s">
        <v>98</v>
      </c>
      <c r="C59" s="45">
        <v>0</v>
      </c>
      <c r="D59" s="45">
        <v>0</v>
      </c>
      <c r="E59" s="45">
        <v>0</v>
      </c>
      <c r="F59" s="45">
        <v>0</v>
      </c>
      <c r="G59" s="45">
        <v>0</v>
      </c>
      <c r="H59" s="45">
        <v>0</v>
      </c>
      <c r="I59" s="45">
        <v>0</v>
      </c>
      <c r="J59" s="45">
        <v>0</v>
      </c>
      <c r="K59" s="45">
        <v>0</v>
      </c>
      <c r="L59" s="45">
        <v>0</v>
      </c>
      <c r="M59" s="45">
        <v>8.5910434858329054E-2</v>
      </c>
      <c r="N59" s="45">
        <v>0.28693823226630411</v>
      </c>
      <c r="O59" s="45">
        <v>8.1082612056304626E-4</v>
      </c>
      <c r="P59" s="45">
        <v>0</v>
      </c>
      <c r="Q59" s="45">
        <v>0</v>
      </c>
      <c r="R59" s="45">
        <v>0.48410976703216591</v>
      </c>
      <c r="S59" s="45">
        <v>0.85776926027735101</v>
      </c>
    </row>
    <row r="60" spans="1:19">
      <c r="A60" s="88" t="s">
        <v>286</v>
      </c>
      <c r="B60" s="89" t="s">
        <v>99</v>
      </c>
      <c r="C60" s="45">
        <v>0.62561414310229946</v>
      </c>
      <c r="D60" s="45">
        <v>0.21917798867462235</v>
      </c>
      <c r="E60" s="45">
        <v>0.47785930968282808</v>
      </c>
      <c r="F60" s="45">
        <v>0.57657101432057178</v>
      </c>
      <c r="G60" s="45">
        <v>4.1054231223946029</v>
      </c>
      <c r="H60" s="45">
        <v>0.24278566169033367</v>
      </c>
      <c r="I60" s="45">
        <v>5.6391606923364979E-2</v>
      </c>
      <c r="J60" s="45">
        <v>2.7616820648692475E-2</v>
      </c>
      <c r="K60" s="45">
        <v>0.33660646497867575</v>
      </c>
      <c r="L60" s="45">
        <v>3.7764157435387311</v>
      </c>
      <c r="M60" s="45">
        <v>0.86912539122879551</v>
      </c>
      <c r="N60" s="45">
        <v>0.53336413078650935</v>
      </c>
      <c r="O60" s="45">
        <v>7.5100950900024888E-2</v>
      </c>
      <c r="P60" s="45">
        <v>3.891084454232498</v>
      </c>
      <c r="Q60" s="45">
        <v>0.13657508800032681</v>
      </c>
      <c r="R60" s="45">
        <v>3.1474770793701943</v>
      </c>
      <c r="S60" s="45">
        <v>19.09718897047307</v>
      </c>
    </row>
    <row r="61" spans="1:19">
      <c r="A61" s="88" t="s">
        <v>286</v>
      </c>
      <c r="B61" s="89" t="s">
        <v>101</v>
      </c>
      <c r="C61" s="45">
        <v>0</v>
      </c>
      <c r="D61" s="45">
        <v>1.9639293110948417</v>
      </c>
      <c r="E61" s="45">
        <v>0</v>
      </c>
      <c r="F61" s="45">
        <v>0</v>
      </c>
      <c r="G61" s="45">
        <v>0</v>
      </c>
      <c r="H61" s="45">
        <v>0</v>
      </c>
      <c r="I61" s="45">
        <v>0</v>
      </c>
      <c r="J61" s="45">
        <v>0</v>
      </c>
      <c r="K61" s="45">
        <v>0</v>
      </c>
      <c r="L61" s="45">
        <v>0</v>
      </c>
      <c r="M61" s="45">
        <v>0.19780164723553284</v>
      </c>
      <c r="N61" s="45">
        <v>0</v>
      </c>
      <c r="O61" s="45">
        <v>0</v>
      </c>
      <c r="P61" s="45">
        <v>0.16843677057420159</v>
      </c>
      <c r="Q61" s="45">
        <v>1.0091328369965069E-2</v>
      </c>
      <c r="R61" s="45">
        <v>0.23125830673734526</v>
      </c>
      <c r="S61" s="45">
        <v>2.5715173640118962</v>
      </c>
    </row>
    <row r="62" spans="1:19">
      <c r="A62" s="88" t="s">
        <v>286</v>
      </c>
      <c r="B62" s="89" t="s">
        <v>102</v>
      </c>
      <c r="C62" s="45">
        <v>0</v>
      </c>
      <c r="D62" s="45">
        <v>0</v>
      </c>
      <c r="E62" s="45">
        <v>0</v>
      </c>
      <c r="F62" s="45">
        <v>0</v>
      </c>
      <c r="G62" s="45">
        <v>0</v>
      </c>
      <c r="H62" s="45">
        <v>0</v>
      </c>
      <c r="I62" s="45">
        <v>0</v>
      </c>
      <c r="J62" s="45">
        <v>0</v>
      </c>
      <c r="K62" s="45">
        <v>0</v>
      </c>
      <c r="L62" s="45">
        <v>0</v>
      </c>
      <c r="M62" s="45">
        <v>9.4709041596502175E-2</v>
      </c>
      <c r="N62" s="45">
        <v>0.29141744635217837</v>
      </c>
      <c r="O62" s="45">
        <v>0</v>
      </c>
      <c r="P62" s="45">
        <v>0</v>
      </c>
      <c r="Q62" s="45">
        <v>0</v>
      </c>
      <c r="R62" s="45">
        <v>0.10289413336338171</v>
      </c>
      <c r="S62" s="45">
        <v>0.48902062131205071</v>
      </c>
    </row>
    <row r="63" spans="1:19">
      <c r="A63" s="88" t="s">
        <v>286</v>
      </c>
      <c r="B63" s="89" t="s">
        <v>103</v>
      </c>
      <c r="C63" s="45">
        <v>0</v>
      </c>
      <c r="D63" s="45">
        <v>0</v>
      </c>
      <c r="E63" s="45">
        <v>0</v>
      </c>
      <c r="F63" s="45">
        <v>0</v>
      </c>
      <c r="G63" s="45">
        <v>2.369965201452322</v>
      </c>
      <c r="H63" s="45">
        <v>0</v>
      </c>
      <c r="I63" s="45">
        <v>0</v>
      </c>
      <c r="J63" s="45">
        <v>0</v>
      </c>
      <c r="K63" s="45">
        <v>0</v>
      </c>
      <c r="L63" s="45">
        <v>0</v>
      </c>
      <c r="M63" s="45">
        <v>4.8931752650162252E-2</v>
      </c>
      <c r="N63" s="45">
        <v>0.15513309607468884</v>
      </c>
      <c r="O63" s="45">
        <v>0</v>
      </c>
      <c r="P63" s="45">
        <v>0</v>
      </c>
      <c r="Q63" s="45">
        <v>2.360690328795112E-2</v>
      </c>
      <c r="R63" s="45">
        <v>0</v>
      </c>
      <c r="S63" s="45">
        <v>2.5976369534651411</v>
      </c>
    </row>
    <row r="64" spans="1:19">
      <c r="A64" s="88" t="s">
        <v>286</v>
      </c>
      <c r="B64" s="89" t="s">
        <v>104</v>
      </c>
      <c r="C64" s="45">
        <v>0</v>
      </c>
      <c r="D64" s="45">
        <v>0</v>
      </c>
      <c r="E64" s="45">
        <v>0</v>
      </c>
      <c r="F64" s="45">
        <v>0</v>
      </c>
      <c r="G64" s="45">
        <v>0</v>
      </c>
      <c r="H64" s="45">
        <v>0.51071314117200473</v>
      </c>
      <c r="I64" s="45">
        <v>0</v>
      </c>
      <c r="J64" s="45">
        <v>1.7283873247551818E-2</v>
      </c>
      <c r="K64" s="45">
        <v>0</v>
      </c>
      <c r="L64" s="45">
        <v>4.6620693650290796</v>
      </c>
      <c r="M64" s="45">
        <v>7.6300336443953398E-2</v>
      </c>
      <c r="N64" s="45">
        <v>0.43166162567088229</v>
      </c>
      <c r="O64" s="45">
        <v>2.6056833579701788E-8</v>
      </c>
      <c r="P64" s="45">
        <v>0.1136776035169067</v>
      </c>
      <c r="Q64" s="45">
        <v>6.4037858325087793E-2</v>
      </c>
      <c r="R64" s="45">
        <v>1.6852450047712022</v>
      </c>
      <c r="S64" s="45">
        <v>7.5609888342334983</v>
      </c>
    </row>
    <row r="65" spans="1:19">
      <c r="A65" s="88" t="s">
        <v>286</v>
      </c>
      <c r="B65" s="89" t="s">
        <v>105</v>
      </c>
      <c r="C65" s="45">
        <v>0</v>
      </c>
      <c r="D65" s="45">
        <v>0</v>
      </c>
      <c r="E65" s="45">
        <v>0</v>
      </c>
      <c r="F65" s="45">
        <v>0</v>
      </c>
      <c r="G65" s="45">
        <v>0</v>
      </c>
      <c r="H65" s="45">
        <v>0</v>
      </c>
      <c r="I65" s="45">
        <v>0</v>
      </c>
      <c r="J65" s="45">
        <v>0</v>
      </c>
      <c r="K65" s="45">
        <v>0</v>
      </c>
      <c r="L65" s="45">
        <v>0</v>
      </c>
      <c r="M65" s="45">
        <v>2.3936960758064174E-2</v>
      </c>
      <c r="N65" s="45">
        <v>0.17079377102247584</v>
      </c>
      <c r="O65" s="45">
        <v>1.2241565314896619E-4</v>
      </c>
      <c r="P65" s="45">
        <v>0</v>
      </c>
      <c r="Q65" s="45">
        <v>0</v>
      </c>
      <c r="R65" s="45">
        <v>0.53769704971393395</v>
      </c>
      <c r="S65" s="45">
        <v>0.73255019714763137</v>
      </c>
    </row>
    <row r="66" spans="1:19">
      <c r="A66" s="88" t="s">
        <v>286</v>
      </c>
      <c r="B66" s="89" t="s">
        <v>106</v>
      </c>
      <c r="C66" s="45">
        <v>0</v>
      </c>
      <c r="D66" s="45">
        <v>0</v>
      </c>
      <c r="E66" s="45">
        <v>0</v>
      </c>
      <c r="F66" s="45">
        <v>0</v>
      </c>
      <c r="G66" s="45">
        <v>0.34056620280830074</v>
      </c>
      <c r="H66" s="45">
        <v>0</v>
      </c>
      <c r="I66" s="45">
        <v>0</v>
      </c>
      <c r="J66" s="45">
        <v>0</v>
      </c>
      <c r="K66" s="45">
        <v>4.1925311505819352E-5</v>
      </c>
      <c r="L66" s="45">
        <v>0</v>
      </c>
      <c r="M66" s="45">
        <v>7.516555336449926E-2</v>
      </c>
      <c r="N66" s="45">
        <v>0.82399600114952598</v>
      </c>
      <c r="O66" s="45">
        <v>5.3124759157663348E-4</v>
      </c>
      <c r="P66" s="45">
        <v>0.1892302443912115</v>
      </c>
      <c r="Q66" s="45">
        <v>3.1765228595015405E-3</v>
      </c>
      <c r="R66" s="45">
        <v>0.22698966429998535</v>
      </c>
      <c r="S66" s="45">
        <v>1.6596973617760824</v>
      </c>
    </row>
    <row r="67" spans="1:19">
      <c r="A67" s="88" t="s">
        <v>286</v>
      </c>
      <c r="B67" s="89" t="s">
        <v>107</v>
      </c>
      <c r="C67" s="45">
        <v>0</v>
      </c>
      <c r="D67" s="45">
        <v>0</v>
      </c>
      <c r="E67" s="45">
        <v>0</v>
      </c>
      <c r="F67" s="45">
        <v>4.2203536160135169</v>
      </c>
      <c r="G67" s="45">
        <v>0</v>
      </c>
      <c r="H67" s="45">
        <v>0</v>
      </c>
      <c r="I67" s="45">
        <v>0</v>
      </c>
      <c r="J67" s="45">
        <v>0</v>
      </c>
      <c r="K67" s="45">
        <v>0</v>
      </c>
      <c r="L67" s="45">
        <v>0</v>
      </c>
      <c r="M67" s="45">
        <v>3.7744501011957254E-2</v>
      </c>
      <c r="N67" s="45">
        <v>0</v>
      </c>
      <c r="O67" s="45">
        <v>0</v>
      </c>
      <c r="P67" s="45">
        <v>0</v>
      </c>
      <c r="Q67" s="45">
        <v>0</v>
      </c>
      <c r="R67" s="45">
        <v>0.13384401307588334</v>
      </c>
      <c r="S67" s="45">
        <v>4.3919421301013699</v>
      </c>
    </row>
    <row r="68" spans="1:19">
      <c r="A68" s="88" t="s">
        <v>286</v>
      </c>
      <c r="B68" s="89" t="s">
        <v>108</v>
      </c>
      <c r="C68" s="45">
        <v>0</v>
      </c>
      <c r="D68" s="45">
        <v>0</v>
      </c>
      <c r="E68" s="45">
        <v>0</v>
      </c>
      <c r="F68" s="45">
        <v>0</v>
      </c>
      <c r="G68" s="45">
        <v>0.16205742494797626</v>
      </c>
      <c r="H68" s="45">
        <v>0.23265688718662902</v>
      </c>
      <c r="I68" s="45">
        <v>0</v>
      </c>
      <c r="J68" s="45">
        <v>0</v>
      </c>
      <c r="K68" s="45">
        <v>0</v>
      </c>
      <c r="L68" s="45">
        <v>0</v>
      </c>
      <c r="M68" s="45">
        <v>6.8737249249885224E-2</v>
      </c>
      <c r="N68" s="45">
        <v>0.16653444023207342</v>
      </c>
      <c r="O68" s="45">
        <v>1.0612068216128367E-2</v>
      </c>
      <c r="P68" s="45">
        <v>7.67983988677301E-3</v>
      </c>
      <c r="Q68" s="45">
        <v>1.0122392676191527E-2</v>
      </c>
      <c r="R68" s="45">
        <v>0</v>
      </c>
      <c r="S68" s="45">
        <v>0.65840030239566261</v>
      </c>
    </row>
    <row r="69" spans="1:19">
      <c r="A69" s="88" t="s">
        <v>286</v>
      </c>
      <c r="B69" s="89" t="s">
        <v>109</v>
      </c>
      <c r="C69" s="45">
        <v>0.12037026416729368</v>
      </c>
      <c r="D69" s="45">
        <v>0</v>
      </c>
      <c r="E69" s="45">
        <v>0</v>
      </c>
      <c r="F69" s="45">
        <v>0</v>
      </c>
      <c r="G69" s="45">
        <v>0</v>
      </c>
      <c r="H69" s="45">
        <v>0.23265688718662902</v>
      </c>
      <c r="I69" s="45">
        <v>0</v>
      </c>
      <c r="J69" s="45">
        <v>0</v>
      </c>
      <c r="K69" s="45">
        <v>0</v>
      </c>
      <c r="L69" s="45">
        <v>0</v>
      </c>
      <c r="M69" s="45">
        <v>5.5247613469740386E-2</v>
      </c>
      <c r="N69" s="45">
        <v>0.26630768447209086</v>
      </c>
      <c r="O69" s="45">
        <v>1.1215697854893847E-5</v>
      </c>
      <c r="P69" s="45">
        <v>0</v>
      </c>
      <c r="Q69" s="45">
        <v>8.8454701918145862E-3</v>
      </c>
      <c r="R69" s="45">
        <v>0.12062856277194456</v>
      </c>
      <c r="S69" s="45">
        <v>0.80406769795736466</v>
      </c>
    </row>
    <row r="70" spans="1:19">
      <c r="A70" s="88" t="s">
        <v>286</v>
      </c>
      <c r="B70" s="89" t="s">
        <v>110</v>
      </c>
      <c r="C70" s="45">
        <v>0</v>
      </c>
      <c r="D70" s="45">
        <v>0.31651433779881621</v>
      </c>
      <c r="E70" s="45">
        <v>0</v>
      </c>
      <c r="F70" s="45">
        <v>0</v>
      </c>
      <c r="G70" s="45">
        <v>0</v>
      </c>
      <c r="H70" s="45">
        <v>0</v>
      </c>
      <c r="I70" s="45">
        <v>9.8521987442526049E-2</v>
      </c>
      <c r="J70" s="45">
        <v>0</v>
      </c>
      <c r="K70" s="45">
        <v>0</v>
      </c>
      <c r="L70" s="45">
        <v>0</v>
      </c>
      <c r="M70" s="45">
        <v>5.2079054353670884E-2</v>
      </c>
      <c r="N70" s="45">
        <v>0.27790232648494673</v>
      </c>
      <c r="O70" s="45">
        <v>0</v>
      </c>
      <c r="P70" s="45">
        <v>0.10405316116257346</v>
      </c>
      <c r="Q70" s="45">
        <v>0</v>
      </c>
      <c r="R70" s="45">
        <v>2.4905518661664736</v>
      </c>
      <c r="S70" s="45">
        <v>3.3396227334090156</v>
      </c>
    </row>
    <row r="71" spans="1:19">
      <c r="A71" s="88" t="s">
        <v>286</v>
      </c>
      <c r="B71" s="89" t="s">
        <v>111</v>
      </c>
      <c r="C71" s="45">
        <v>0</v>
      </c>
      <c r="D71" s="45">
        <v>0</v>
      </c>
      <c r="E71" s="45">
        <v>0</v>
      </c>
      <c r="F71" s="45">
        <v>0</v>
      </c>
      <c r="G71" s="45">
        <v>0</v>
      </c>
      <c r="H71" s="45">
        <v>0</v>
      </c>
      <c r="I71" s="45">
        <v>0</v>
      </c>
      <c r="J71" s="45">
        <v>0</v>
      </c>
      <c r="K71" s="45">
        <v>0</v>
      </c>
      <c r="L71" s="45">
        <v>4.5202340280584963</v>
      </c>
      <c r="M71" s="45">
        <v>0.18754298266147806</v>
      </c>
      <c r="N71" s="45">
        <v>0</v>
      </c>
      <c r="O71" s="45">
        <v>9.7599798196368326E-4</v>
      </c>
      <c r="P71" s="45">
        <v>2.732486777498444E-2</v>
      </c>
      <c r="Q71" s="45">
        <v>2.1464072428436509E-3</v>
      </c>
      <c r="R71" s="45">
        <v>0.74223119440593166</v>
      </c>
      <c r="S71" s="45">
        <v>5.4804554781256911</v>
      </c>
    </row>
    <row r="72" spans="1:19">
      <c r="A72" s="88" t="s">
        <v>286</v>
      </c>
      <c r="B72" s="89" t="s">
        <v>112</v>
      </c>
      <c r="C72" s="45">
        <v>0</v>
      </c>
      <c r="D72" s="45">
        <v>2.8564486842418981</v>
      </c>
      <c r="E72" s="45">
        <v>0.45151834517849454</v>
      </c>
      <c r="F72" s="45">
        <v>0</v>
      </c>
      <c r="G72" s="45">
        <v>0</v>
      </c>
      <c r="H72" s="45">
        <v>0</v>
      </c>
      <c r="I72" s="45">
        <v>0</v>
      </c>
      <c r="J72" s="45">
        <v>0</v>
      </c>
      <c r="K72" s="45">
        <v>0</v>
      </c>
      <c r="L72" s="45">
        <v>0</v>
      </c>
      <c r="M72" s="45">
        <v>2.8166092415670363E-2</v>
      </c>
      <c r="N72" s="45">
        <v>0</v>
      </c>
      <c r="O72" s="45">
        <v>3.4055470526328513E-3</v>
      </c>
      <c r="P72" s="45">
        <v>0</v>
      </c>
      <c r="Q72" s="45">
        <v>4.3321484701674962E-4</v>
      </c>
      <c r="R72" s="45">
        <v>0</v>
      </c>
      <c r="S72" s="45">
        <v>3.3399718837357</v>
      </c>
    </row>
    <row r="73" spans="1:19">
      <c r="A73" s="88" t="s">
        <v>286</v>
      </c>
      <c r="B73" s="89" t="s">
        <v>113</v>
      </c>
      <c r="C73" s="45">
        <v>0</v>
      </c>
      <c r="D73" s="45">
        <v>0</v>
      </c>
      <c r="E73" s="45">
        <v>0</v>
      </c>
      <c r="F73" s="45">
        <v>0</v>
      </c>
      <c r="G73" s="45">
        <v>0</v>
      </c>
      <c r="H73" s="45">
        <v>0.23265688718662902</v>
      </c>
      <c r="I73" s="45">
        <v>0</v>
      </c>
      <c r="J73" s="45">
        <v>0</v>
      </c>
      <c r="K73" s="45">
        <v>0</v>
      </c>
      <c r="L73" s="45">
        <v>0</v>
      </c>
      <c r="M73" s="45">
        <v>1.640727570956102E-2</v>
      </c>
      <c r="N73" s="45">
        <v>0.19480223245226824</v>
      </c>
      <c r="O73" s="45">
        <v>4.8347568439015554E-3</v>
      </c>
      <c r="P73" s="45">
        <v>0.26139525391901941</v>
      </c>
      <c r="Q73" s="45">
        <v>3.5810048456830224E-4</v>
      </c>
      <c r="R73" s="45">
        <v>0.34250404904731013</v>
      </c>
      <c r="S73" s="45">
        <v>1.0529585556432579</v>
      </c>
    </row>
    <row r="74" spans="1:19">
      <c r="A74" s="88" t="s">
        <v>286</v>
      </c>
      <c r="B74" s="89" t="s">
        <v>114</v>
      </c>
      <c r="C74" s="45">
        <v>0</v>
      </c>
      <c r="D74" s="45">
        <v>0</v>
      </c>
      <c r="E74" s="45">
        <v>0</v>
      </c>
      <c r="F74" s="45">
        <v>0</v>
      </c>
      <c r="G74" s="45">
        <v>0</v>
      </c>
      <c r="H74" s="45">
        <v>0</v>
      </c>
      <c r="I74" s="45">
        <v>0.76092380587420316</v>
      </c>
      <c r="J74" s="45">
        <v>0</v>
      </c>
      <c r="K74" s="45">
        <v>4.1925311505819352E-5</v>
      </c>
      <c r="L74" s="45">
        <v>0</v>
      </c>
      <c r="M74" s="45">
        <v>3.747379375553983E-2</v>
      </c>
      <c r="N74" s="45">
        <v>0.48381424964235364</v>
      </c>
      <c r="O74" s="45">
        <v>3.0682880380652477E-3</v>
      </c>
      <c r="P74" s="45">
        <v>0.5608314994291721</v>
      </c>
      <c r="Q74" s="45">
        <v>0</v>
      </c>
      <c r="R74" s="45">
        <v>0.11996057224780898</v>
      </c>
      <c r="S74" s="45">
        <v>1.9661141342986639</v>
      </c>
    </row>
    <row r="75" spans="1:19">
      <c r="A75" s="88" t="s">
        <v>286</v>
      </c>
      <c r="B75" s="89" t="s">
        <v>115</v>
      </c>
      <c r="C75" s="45">
        <v>0</v>
      </c>
      <c r="D75" s="45">
        <v>0</v>
      </c>
      <c r="E75" s="45">
        <v>0</v>
      </c>
      <c r="F75" s="45">
        <v>0</v>
      </c>
      <c r="G75" s="45">
        <v>0</v>
      </c>
      <c r="H75" s="45">
        <v>0.27805625398537881</v>
      </c>
      <c r="I75" s="45">
        <v>0</v>
      </c>
      <c r="J75" s="45">
        <v>0</v>
      </c>
      <c r="K75" s="45">
        <v>0</v>
      </c>
      <c r="L75" s="45">
        <v>0</v>
      </c>
      <c r="M75" s="45">
        <v>9.4451112356832567E-3</v>
      </c>
      <c r="N75" s="45">
        <v>0</v>
      </c>
      <c r="O75" s="45">
        <v>8.3248742139021559E-3</v>
      </c>
      <c r="P75" s="45">
        <v>0.27500090747556882</v>
      </c>
      <c r="Q75" s="45">
        <v>2.8202616327832608E-4</v>
      </c>
      <c r="R75" s="45">
        <v>7.7708260918996075E-3</v>
      </c>
      <c r="S75" s="45">
        <v>0.5788799991657072</v>
      </c>
    </row>
    <row r="76" spans="1:19">
      <c r="A76" s="88" t="s">
        <v>286</v>
      </c>
      <c r="B76" s="69" t="s">
        <v>116</v>
      </c>
      <c r="C76" s="45">
        <v>0</v>
      </c>
      <c r="D76" s="45">
        <v>0.33638495222406561</v>
      </c>
      <c r="E76" s="45">
        <v>0</v>
      </c>
      <c r="F76" s="45">
        <v>0</v>
      </c>
      <c r="G76" s="45">
        <v>0.81545461816005016</v>
      </c>
      <c r="H76" s="45">
        <v>0.23265688718662902</v>
      </c>
      <c r="I76" s="45">
        <v>0</v>
      </c>
      <c r="J76" s="45">
        <v>0</v>
      </c>
      <c r="K76" s="45">
        <v>0</v>
      </c>
      <c r="L76" s="45">
        <v>0</v>
      </c>
      <c r="M76" s="45">
        <v>8.7766475506825259E-3</v>
      </c>
      <c r="N76" s="45">
        <v>0.41506434063708575</v>
      </c>
      <c r="O76" s="45">
        <v>5.1012717373930538E-3</v>
      </c>
      <c r="P76" s="45">
        <v>0.66584636984474344</v>
      </c>
      <c r="Q76" s="45">
        <v>0</v>
      </c>
      <c r="R76" s="45">
        <v>1.2390457522041416</v>
      </c>
      <c r="S76" s="45">
        <v>3.7183308395448051</v>
      </c>
    </row>
    <row r="77" spans="1:19">
      <c r="A77" s="88" t="s">
        <v>286</v>
      </c>
      <c r="B77" s="69" t="s">
        <v>117</v>
      </c>
      <c r="C77" s="45">
        <v>0</v>
      </c>
      <c r="D77" s="45">
        <v>0</v>
      </c>
      <c r="E77" s="45">
        <v>0</v>
      </c>
      <c r="F77" s="45">
        <v>4.2203536160135169</v>
      </c>
      <c r="G77" s="45">
        <v>0.9330782349588933</v>
      </c>
      <c r="H77" s="45">
        <v>0</v>
      </c>
      <c r="I77" s="45">
        <v>0</v>
      </c>
      <c r="J77" s="45">
        <v>0</v>
      </c>
      <c r="K77" s="45">
        <v>0</v>
      </c>
      <c r="L77" s="45">
        <v>0</v>
      </c>
      <c r="M77" s="45">
        <v>6.7649185858771332E-2</v>
      </c>
      <c r="N77" s="45">
        <v>7.3181989897602051E-2</v>
      </c>
      <c r="O77" s="45">
        <v>3.0909230821052347E-5</v>
      </c>
      <c r="P77" s="45">
        <v>1.0059972229929866</v>
      </c>
      <c r="Q77" s="45">
        <v>0</v>
      </c>
      <c r="R77" s="45">
        <v>0.36109223204890739</v>
      </c>
      <c r="S77" s="45">
        <v>6.6613833910014932</v>
      </c>
    </row>
    <row r="78" spans="1:19">
      <c r="A78" s="88" t="s">
        <v>286</v>
      </c>
      <c r="B78" s="69" t="s">
        <v>118</v>
      </c>
      <c r="C78" s="45">
        <v>0</v>
      </c>
      <c r="D78" s="45">
        <v>0</v>
      </c>
      <c r="E78" s="45">
        <v>0</v>
      </c>
      <c r="F78" s="45">
        <v>0</v>
      </c>
      <c r="G78" s="45">
        <v>0</v>
      </c>
      <c r="H78" s="45">
        <v>0</v>
      </c>
      <c r="I78" s="45">
        <v>0</v>
      </c>
      <c r="J78" s="45">
        <v>0</v>
      </c>
      <c r="K78" s="45">
        <v>7.536235944541847E-2</v>
      </c>
      <c r="L78" s="45">
        <v>0</v>
      </c>
      <c r="M78" s="45">
        <v>4.3731582137118252E-2</v>
      </c>
      <c r="N78" s="45">
        <v>0</v>
      </c>
      <c r="O78" s="45">
        <v>0</v>
      </c>
      <c r="P78" s="45">
        <v>0.26346430859917014</v>
      </c>
      <c r="Q78" s="45">
        <v>1.2483667576837165E-2</v>
      </c>
      <c r="R78" s="45">
        <v>0.37280887779320437</v>
      </c>
      <c r="S78" s="45">
        <v>0.76785079555173752</v>
      </c>
    </row>
    <row r="79" spans="1:19">
      <c r="A79" s="88" t="s">
        <v>286</v>
      </c>
      <c r="B79" s="69" t="s">
        <v>119</v>
      </c>
      <c r="C79" s="45">
        <v>0</v>
      </c>
      <c r="D79" s="45">
        <v>0</v>
      </c>
      <c r="E79" s="45">
        <v>0</v>
      </c>
      <c r="F79" s="45">
        <v>0</v>
      </c>
      <c r="G79" s="45">
        <v>0.16205742494797803</v>
      </c>
      <c r="H79" s="45">
        <v>0</v>
      </c>
      <c r="I79" s="45">
        <v>0</v>
      </c>
      <c r="J79" s="45">
        <v>0</v>
      </c>
      <c r="K79" s="45">
        <v>0</v>
      </c>
      <c r="L79" s="45">
        <v>0</v>
      </c>
      <c r="M79" s="45">
        <v>3.8186737961687811E-2</v>
      </c>
      <c r="N79" s="45">
        <v>1.0006817593417221</v>
      </c>
      <c r="O79" s="45">
        <v>2.5506382844542097E-2</v>
      </c>
      <c r="P79" s="45">
        <v>0.78511721627155673</v>
      </c>
      <c r="Q79" s="45">
        <v>9.944820647460606E-3</v>
      </c>
      <c r="R79" s="45">
        <v>0.33492426360312777</v>
      </c>
      <c r="S79" s="45">
        <v>2.3564186056180745</v>
      </c>
    </row>
    <row r="80" spans="1:19">
      <c r="A80" s="88" t="s">
        <v>286</v>
      </c>
      <c r="B80" s="69" t="s">
        <v>120</v>
      </c>
      <c r="C80" s="45">
        <v>0.22663926791939915</v>
      </c>
      <c r="D80" s="45">
        <v>0</v>
      </c>
      <c r="E80" s="45">
        <v>0.58404368247595762</v>
      </c>
      <c r="F80" s="45">
        <v>0</v>
      </c>
      <c r="G80" s="45">
        <v>0</v>
      </c>
      <c r="H80" s="45">
        <v>0.23265688718662902</v>
      </c>
      <c r="I80" s="45">
        <v>0</v>
      </c>
      <c r="J80" s="45">
        <v>0</v>
      </c>
      <c r="K80" s="45">
        <v>0</v>
      </c>
      <c r="L80" s="45">
        <v>0</v>
      </c>
      <c r="M80" s="45">
        <v>3.6214387895627809E-2</v>
      </c>
      <c r="N80" s="45">
        <v>3.8271831783122323E-2</v>
      </c>
      <c r="O80" s="45">
        <v>7.2767631936263566E-3</v>
      </c>
      <c r="P80" s="45">
        <v>0.2824053402907154</v>
      </c>
      <c r="Q80" s="45">
        <v>1.7757202873092126E-4</v>
      </c>
      <c r="R80" s="45">
        <v>0.95608368958886558</v>
      </c>
      <c r="S80" s="45">
        <v>2.3637694223626795</v>
      </c>
    </row>
    <row r="81" spans="1:19">
      <c r="A81" s="88" t="s">
        <v>286</v>
      </c>
      <c r="B81" s="69" t="s">
        <v>121</v>
      </c>
      <c r="C81" s="45">
        <v>0</v>
      </c>
      <c r="D81" s="45">
        <v>0</v>
      </c>
      <c r="E81" s="45">
        <v>0</v>
      </c>
      <c r="F81" s="45">
        <v>0</v>
      </c>
      <c r="G81" s="45">
        <v>0</v>
      </c>
      <c r="H81" s="45">
        <v>0</v>
      </c>
      <c r="I81" s="45">
        <v>0</v>
      </c>
      <c r="J81" s="45">
        <v>0</v>
      </c>
      <c r="K81" s="45">
        <v>0</v>
      </c>
      <c r="L81" s="45">
        <v>0</v>
      </c>
      <c r="M81" s="45">
        <v>2.0638940585691046E-3</v>
      </c>
      <c r="N81" s="45">
        <v>0</v>
      </c>
      <c r="O81" s="45">
        <v>1.2241565314918823E-4</v>
      </c>
      <c r="P81" s="45">
        <v>2.8770634672858009E-2</v>
      </c>
      <c r="Q81" s="45">
        <v>0</v>
      </c>
      <c r="R81" s="45">
        <v>6.1707844552429947E-3</v>
      </c>
      <c r="S81" s="45">
        <v>3.7127728839834617E-2</v>
      </c>
    </row>
    <row r="82" spans="1:19">
      <c r="A82" s="88" t="s">
        <v>286</v>
      </c>
      <c r="B82" s="69" t="s">
        <v>122</v>
      </c>
      <c r="C82" s="45">
        <v>0.12037026416729546</v>
      </c>
      <c r="D82" s="45">
        <v>0</v>
      </c>
      <c r="E82" s="45">
        <v>0</v>
      </c>
      <c r="F82" s="45">
        <v>4.2203536160135133</v>
      </c>
      <c r="G82" s="45">
        <v>0</v>
      </c>
      <c r="H82" s="45">
        <v>0</v>
      </c>
      <c r="I82" s="45">
        <v>0</v>
      </c>
      <c r="J82" s="45">
        <v>0</v>
      </c>
      <c r="K82" s="45">
        <v>4.1925311505819352E-5</v>
      </c>
      <c r="L82" s="45">
        <v>0</v>
      </c>
      <c r="M82" s="45">
        <v>3.4801321563806553E-2</v>
      </c>
      <c r="N82" s="45">
        <v>0</v>
      </c>
      <c r="O82" s="45">
        <v>0</v>
      </c>
      <c r="P82" s="45">
        <v>0</v>
      </c>
      <c r="Q82" s="45">
        <v>0</v>
      </c>
      <c r="R82" s="45">
        <v>3.4372237986850962E-2</v>
      </c>
      <c r="S82" s="45">
        <v>4.409939365042959</v>
      </c>
    </row>
    <row r="83" spans="1:19">
      <c r="A83" s="88" t="s">
        <v>286</v>
      </c>
      <c r="B83" s="69" t="s">
        <v>123</v>
      </c>
      <c r="C83" s="45">
        <v>0</v>
      </c>
      <c r="D83" s="45">
        <v>0</v>
      </c>
      <c r="E83" s="45">
        <v>0</v>
      </c>
      <c r="F83" s="45">
        <v>0</v>
      </c>
      <c r="G83" s="45">
        <v>0</v>
      </c>
      <c r="H83" s="45">
        <v>0</v>
      </c>
      <c r="I83" s="45">
        <v>0</v>
      </c>
      <c r="J83" s="45">
        <v>0</v>
      </c>
      <c r="K83" s="45">
        <v>0</v>
      </c>
      <c r="L83" s="45">
        <v>0</v>
      </c>
      <c r="M83" s="45">
        <v>5.8038988572910455E-3</v>
      </c>
      <c r="N83" s="45">
        <v>4.4902301532456335E-2</v>
      </c>
      <c r="O83" s="45">
        <v>3.2893882242468475E-3</v>
      </c>
      <c r="P83" s="45">
        <v>8.4356142020897806E-2</v>
      </c>
      <c r="Q83" s="45">
        <v>0</v>
      </c>
      <c r="R83" s="45">
        <v>0.17499739796548397</v>
      </c>
      <c r="S83" s="45">
        <v>0.31334912860037889</v>
      </c>
    </row>
    <row r="84" spans="1:19">
      <c r="A84" s="88" t="s">
        <v>286</v>
      </c>
      <c r="B84" s="69" t="s">
        <v>124</v>
      </c>
      <c r="C84" s="45">
        <v>0</v>
      </c>
      <c r="D84" s="45">
        <v>0.31651433779881621</v>
      </c>
      <c r="E84" s="45">
        <v>0</v>
      </c>
      <c r="F84" s="45">
        <v>0</v>
      </c>
      <c r="G84" s="45">
        <v>5.9431428141825045</v>
      </c>
      <c r="H84" s="45">
        <v>0</v>
      </c>
      <c r="I84" s="45">
        <v>9.8521987442526271E-2</v>
      </c>
      <c r="J84" s="45">
        <v>0</v>
      </c>
      <c r="K84" s="45">
        <v>0</v>
      </c>
      <c r="L84" s="45">
        <v>0</v>
      </c>
      <c r="M84" s="45">
        <v>5.7938638951204879E-2</v>
      </c>
      <c r="N84" s="45">
        <v>0.18314251663852765</v>
      </c>
      <c r="O84" s="45">
        <v>0</v>
      </c>
      <c r="P84" s="45">
        <v>0.25112951162946473</v>
      </c>
      <c r="Q84" s="45">
        <v>6.3167668843213676E-3</v>
      </c>
      <c r="R84" s="45">
        <v>0.70421873044841732</v>
      </c>
      <c r="S84" s="45">
        <v>7.5609253039757789</v>
      </c>
    </row>
    <row r="85" spans="1:19">
      <c r="A85" s="88" t="s">
        <v>286</v>
      </c>
      <c r="B85" s="69" t="s">
        <v>125</v>
      </c>
      <c r="C85" s="45">
        <v>1.2111592819002128</v>
      </c>
      <c r="D85" s="45">
        <v>0</v>
      </c>
      <c r="E85" s="45">
        <v>0</v>
      </c>
      <c r="F85" s="45">
        <v>1.0581506813712949</v>
      </c>
      <c r="G85" s="45">
        <v>0</v>
      </c>
      <c r="H85" s="45">
        <v>0</v>
      </c>
      <c r="I85" s="45">
        <v>0</v>
      </c>
      <c r="J85" s="45">
        <v>0</v>
      </c>
      <c r="K85" s="45">
        <v>0</v>
      </c>
      <c r="L85" s="45">
        <v>0</v>
      </c>
      <c r="M85" s="45">
        <v>1.8343906587810821E-2</v>
      </c>
      <c r="N85" s="45">
        <v>5.1406984396606958E-4</v>
      </c>
      <c r="O85" s="45">
        <v>0</v>
      </c>
      <c r="P85" s="45">
        <v>0</v>
      </c>
      <c r="Q85" s="45">
        <v>0</v>
      </c>
      <c r="R85" s="45">
        <v>5.2363615099807248E-2</v>
      </c>
      <c r="S85" s="45">
        <v>2.3405315548030785</v>
      </c>
    </row>
    <row r="86" spans="1:19">
      <c r="A86" s="88" t="s">
        <v>286</v>
      </c>
      <c r="B86" s="69" t="s">
        <v>126</v>
      </c>
      <c r="C86" s="45">
        <v>0</v>
      </c>
      <c r="D86" s="45">
        <v>0</v>
      </c>
      <c r="E86" s="45">
        <v>0</v>
      </c>
      <c r="F86" s="45">
        <v>0</v>
      </c>
      <c r="G86" s="45">
        <v>0</v>
      </c>
      <c r="H86" s="45">
        <v>0.13685699246272431</v>
      </c>
      <c r="I86" s="45">
        <v>0</v>
      </c>
      <c r="J86" s="45">
        <v>0</v>
      </c>
      <c r="K86" s="45">
        <v>0</v>
      </c>
      <c r="L86" s="45">
        <v>0</v>
      </c>
      <c r="M86" s="45">
        <v>3.7534820922260792E-2</v>
      </c>
      <c r="N86" s="45">
        <v>0.12577136073741357</v>
      </c>
      <c r="O86" s="45">
        <v>0</v>
      </c>
      <c r="P86" s="45">
        <v>0.330313441239932</v>
      </c>
      <c r="Q86" s="45">
        <v>9.944820647460606E-3</v>
      </c>
      <c r="R86" s="45">
        <v>1.0225682403606484</v>
      </c>
      <c r="S86" s="45">
        <v>1.6629896763704437</v>
      </c>
    </row>
    <row r="87" spans="1:19">
      <c r="A87" s="88" t="s">
        <v>286</v>
      </c>
      <c r="B87" s="69" t="s">
        <v>127</v>
      </c>
      <c r="C87" s="45">
        <v>0</v>
      </c>
      <c r="D87" s="45">
        <v>0</v>
      </c>
      <c r="E87" s="45">
        <v>0</v>
      </c>
      <c r="F87" s="45">
        <v>0</v>
      </c>
      <c r="G87" s="45">
        <v>0</v>
      </c>
      <c r="H87" s="45">
        <v>0</v>
      </c>
      <c r="I87" s="45">
        <v>0</v>
      </c>
      <c r="J87" s="45">
        <v>0</v>
      </c>
      <c r="K87" s="45">
        <v>0</v>
      </c>
      <c r="L87" s="45">
        <v>2.2356543026332751</v>
      </c>
      <c r="M87" s="45">
        <v>2.2056978742149624E-2</v>
      </c>
      <c r="N87" s="45">
        <v>0</v>
      </c>
      <c r="O87" s="45">
        <v>0</v>
      </c>
      <c r="P87" s="45">
        <v>8.802842622150564E-2</v>
      </c>
      <c r="Q87" s="45">
        <v>4.4867447751395506E-3</v>
      </c>
      <c r="R87" s="45">
        <v>0.37911772707393609</v>
      </c>
      <c r="S87" s="45">
        <v>2.7293441794460023</v>
      </c>
    </row>
    <row r="88" spans="1:19">
      <c r="A88" s="88" t="s">
        <v>286</v>
      </c>
      <c r="B88" s="69" t="s">
        <v>128</v>
      </c>
      <c r="C88" s="45">
        <v>0</v>
      </c>
      <c r="D88" s="45">
        <v>0</v>
      </c>
      <c r="E88" s="45">
        <v>0</v>
      </c>
      <c r="F88" s="45">
        <v>4.2203536160135116</v>
      </c>
      <c r="G88" s="45">
        <v>0</v>
      </c>
      <c r="H88" s="45">
        <v>0</v>
      </c>
      <c r="I88" s="45">
        <v>0</v>
      </c>
      <c r="J88" s="45">
        <v>0</v>
      </c>
      <c r="K88" s="45">
        <v>0</v>
      </c>
      <c r="L88" s="45">
        <v>0</v>
      </c>
      <c r="M88" s="45">
        <v>6.34138533540618E-2</v>
      </c>
      <c r="N88" s="45">
        <v>0</v>
      </c>
      <c r="O88" s="45">
        <v>0</v>
      </c>
      <c r="P88" s="45">
        <v>9.3217568615129309E-2</v>
      </c>
      <c r="Q88" s="45">
        <v>0</v>
      </c>
      <c r="R88" s="45">
        <v>0.32213194329381878</v>
      </c>
      <c r="S88" s="45">
        <v>4.6991169812765463</v>
      </c>
    </row>
    <row r="89" spans="1:19">
      <c r="A89" s="88" t="s">
        <v>286</v>
      </c>
      <c r="B89" s="69" t="s">
        <v>129</v>
      </c>
      <c r="C89" s="45">
        <v>0</v>
      </c>
      <c r="D89" s="45">
        <v>0</v>
      </c>
      <c r="E89" s="45">
        <v>0</v>
      </c>
      <c r="F89" s="45">
        <v>0</v>
      </c>
      <c r="G89" s="45">
        <v>0</v>
      </c>
      <c r="H89" s="45">
        <v>0</v>
      </c>
      <c r="I89" s="45">
        <v>0</v>
      </c>
      <c r="J89" s="45">
        <v>0</v>
      </c>
      <c r="K89" s="45">
        <v>4.1925311505819352E-5</v>
      </c>
      <c r="L89" s="45">
        <v>0</v>
      </c>
      <c r="M89" s="45">
        <v>7.6497071699250796E-3</v>
      </c>
      <c r="N89" s="45">
        <v>1.3419519511327138E-2</v>
      </c>
      <c r="O89" s="45">
        <v>0</v>
      </c>
      <c r="P89" s="45">
        <v>0</v>
      </c>
      <c r="Q89" s="45">
        <v>2.8469146742260421E-6</v>
      </c>
      <c r="R89" s="45">
        <v>0.41688980785585983</v>
      </c>
      <c r="S89" s="45">
        <v>0.43800380676327677</v>
      </c>
    </row>
    <row r="90" spans="1:19">
      <c r="A90" s="88" t="s">
        <v>286</v>
      </c>
      <c r="B90" s="69" t="s">
        <v>130</v>
      </c>
      <c r="C90" s="45">
        <v>0</v>
      </c>
      <c r="D90" s="45">
        <v>0</v>
      </c>
      <c r="E90" s="45">
        <v>0.45151834517849432</v>
      </c>
      <c r="F90" s="45">
        <v>0</v>
      </c>
      <c r="G90" s="45">
        <v>0</v>
      </c>
      <c r="H90" s="45">
        <v>0</v>
      </c>
      <c r="I90" s="45">
        <v>0</v>
      </c>
      <c r="J90" s="45">
        <v>0</v>
      </c>
      <c r="K90" s="45">
        <v>0</v>
      </c>
      <c r="L90" s="45">
        <v>0</v>
      </c>
      <c r="M90" s="45">
        <v>7.0571666229071184E-3</v>
      </c>
      <c r="N90" s="45">
        <v>7.2287730119128923E-2</v>
      </c>
      <c r="O90" s="45">
        <v>0</v>
      </c>
      <c r="P90" s="45">
        <v>0</v>
      </c>
      <c r="Q90" s="45">
        <v>7.8846841691060376E-4</v>
      </c>
      <c r="R90" s="45">
        <v>0.52682329303459596</v>
      </c>
      <c r="S90" s="45">
        <v>1.058475003372024</v>
      </c>
    </row>
    <row r="91" spans="1:19">
      <c r="A91" s="88" t="s">
        <v>286</v>
      </c>
      <c r="B91" s="69" t="s">
        <v>131</v>
      </c>
      <c r="C91" s="45">
        <v>0</v>
      </c>
      <c r="D91" s="45">
        <v>1.3510080841404744</v>
      </c>
      <c r="E91" s="45">
        <v>0</v>
      </c>
      <c r="F91" s="45">
        <v>0</v>
      </c>
      <c r="G91" s="45">
        <v>0</v>
      </c>
      <c r="H91" s="45">
        <v>0</v>
      </c>
      <c r="I91" s="45">
        <v>0</v>
      </c>
      <c r="J91" s="45">
        <v>0</v>
      </c>
      <c r="K91" s="45">
        <v>0</v>
      </c>
      <c r="L91" s="45">
        <v>0</v>
      </c>
      <c r="M91" s="45">
        <v>3.7206460552640763E-2</v>
      </c>
      <c r="N91" s="45">
        <v>2.4621250385887805E-2</v>
      </c>
      <c r="O91" s="45">
        <v>0</v>
      </c>
      <c r="P91" s="45">
        <v>0</v>
      </c>
      <c r="Q91" s="45">
        <v>0</v>
      </c>
      <c r="R91" s="45">
        <v>0.27042536590462163</v>
      </c>
      <c r="S91" s="45">
        <v>1.6832611609836192</v>
      </c>
    </row>
    <row r="92" spans="1:19">
      <c r="A92" s="88" t="s">
        <v>286</v>
      </c>
      <c r="B92" s="69" t="s">
        <v>132</v>
      </c>
      <c r="C92" s="45">
        <v>0</v>
      </c>
      <c r="D92" s="45">
        <v>0</v>
      </c>
      <c r="E92" s="45">
        <v>0</v>
      </c>
      <c r="F92" s="45">
        <v>0</v>
      </c>
      <c r="G92" s="45">
        <v>0.16205742494797803</v>
      </c>
      <c r="H92" s="45">
        <v>0</v>
      </c>
      <c r="I92" s="45">
        <v>0</v>
      </c>
      <c r="J92" s="45">
        <v>0</v>
      </c>
      <c r="K92" s="45">
        <v>0</v>
      </c>
      <c r="L92" s="45">
        <v>0</v>
      </c>
      <c r="M92" s="45">
        <v>3.728434701727501E-2</v>
      </c>
      <c r="N92" s="45">
        <v>0</v>
      </c>
      <c r="O92" s="45">
        <v>0</v>
      </c>
      <c r="P92" s="45">
        <v>0.24613127893086251</v>
      </c>
      <c r="Q92" s="45">
        <v>1.0122392676191527E-2</v>
      </c>
      <c r="R92" s="45">
        <v>0.23997014362022639</v>
      </c>
      <c r="S92" s="45">
        <v>0.69556558719250461</v>
      </c>
    </row>
    <row r="93" spans="1:19">
      <c r="A93" s="88" t="s">
        <v>286</v>
      </c>
      <c r="B93" s="69" t="s">
        <v>133</v>
      </c>
      <c r="C93" s="45">
        <v>0</v>
      </c>
      <c r="D93" s="45">
        <v>0</v>
      </c>
      <c r="E93" s="45">
        <v>0</v>
      </c>
      <c r="F93" s="45">
        <v>0</v>
      </c>
      <c r="G93" s="45">
        <v>0</v>
      </c>
      <c r="H93" s="45">
        <v>0</v>
      </c>
      <c r="I93" s="45">
        <v>0</v>
      </c>
      <c r="J93" s="45">
        <v>0</v>
      </c>
      <c r="K93" s="45">
        <v>0</v>
      </c>
      <c r="L93" s="45">
        <v>0</v>
      </c>
      <c r="M93" s="45">
        <v>4.7262047022229581E-3</v>
      </c>
      <c r="N93" s="45">
        <v>3.82718317831241E-2</v>
      </c>
      <c r="O93" s="45">
        <v>0</v>
      </c>
      <c r="P93" s="45">
        <v>0.30004686567725614</v>
      </c>
      <c r="Q93" s="45">
        <v>1.7757202873092126E-4</v>
      </c>
      <c r="R93" s="45">
        <v>0.11155923559388725</v>
      </c>
      <c r="S93" s="45">
        <v>0.45478170978526578</v>
      </c>
    </row>
    <row r="94" spans="1:19">
      <c r="A94" s="88" t="s">
        <v>286</v>
      </c>
      <c r="B94" s="69" t="s">
        <v>134</v>
      </c>
      <c r="C94" s="45">
        <v>0</v>
      </c>
      <c r="D94" s="45">
        <v>0</v>
      </c>
      <c r="E94" s="45">
        <v>0</v>
      </c>
      <c r="F94" s="45">
        <v>0</v>
      </c>
      <c r="G94" s="45">
        <v>0</v>
      </c>
      <c r="H94" s="45">
        <v>0</v>
      </c>
      <c r="I94" s="45">
        <v>4.6028483980998125E-2</v>
      </c>
      <c r="J94" s="45">
        <v>0</v>
      </c>
      <c r="K94" s="45">
        <v>0</v>
      </c>
      <c r="L94" s="45">
        <v>0</v>
      </c>
      <c r="M94" s="45">
        <v>4.8133074603684989E-2</v>
      </c>
      <c r="N94" s="45">
        <v>2.8153899100612279E-2</v>
      </c>
      <c r="O94" s="45">
        <v>2.9938492200010103E-4</v>
      </c>
      <c r="P94" s="45">
        <v>0.11095793920402919</v>
      </c>
      <c r="Q94" s="45">
        <v>0</v>
      </c>
      <c r="R94" s="45">
        <v>6.907527080102227E-6</v>
      </c>
      <c r="S94" s="45">
        <v>0.23357968933839857</v>
      </c>
    </row>
    <row r="95" spans="1:19">
      <c r="A95" s="88" t="s">
        <v>286</v>
      </c>
      <c r="B95" s="69" t="s">
        <v>135</v>
      </c>
      <c r="C95" s="45">
        <v>0</v>
      </c>
      <c r="D95" s="45">
        <v>0.31651433779881621</v>
      </c>
      <c r="E95" s="45">
        <v>0</v>
      </c>
      <c r="F95" s="45">
        <v>0</v>
      </c>
      <c r="G95" s="45">
        <v>0</v>
      </c>
      <c r="H95" s="45">
        <v>0</v>
      </c>
      <c r="I95" s="45">
        <v>0</v>
      </c>
      <c r="J95" s="45">
        <v>0</v>
      </c>
      <c r="K95" s="45">
        <v>0</v>
      </c>
      <c r="L95" s="45">
        <v>0</v>
      </c>
      <c r="M95" s="45">
        <v>2.2377523973220903E-2</v>
      </c>
      <c r="N95" s="45">
        <v>0.22882853316955654</v>
      </c>
      <c r="O95" s="45">
        <v>0</v>
      </c>
      <c r="P95" s="45">
        <v>0.18345227590285162</v>
      </c>
      <c r="Q95" s="45">
        <v>0</v>
      </c>
      <c r="R95" s="45">
        <v>0</v>
      </c>
      <c r="S95" s="45">
        <v>0.75117267084445416</v>
      </c>
    </row>
    <row r="96" spans="1:19">
      <c r="A96" s="88" t="s">
        <v>286</v>
      </c>
      <c r="B96" s="69" t="s">
        <v>136</v>
      </c>
      <c r="C96" s="45">
        <v>0.12037026416729546</v>
      </c>
      <c r="D96" s="45">
        <v>0</v>
      </c>
      <c r="E96" s="45">
        <v>0</v>
      </c>
      <c r="F96" s="45">
        <v>0</v>
      </c>
      <c r="G96" s="45">
        <v>0</v>
      </c>
      <c r="H96" s="45">
        <v>0</v>
      </c>
      <c r="I96" s="45">
        <v>0</v>
      </c>
      <c r="J96" s="45">
        <v>0</v>
      </c>
      <c r="K96" s="45">
        <v>0</v>
      </c>
      <c r="L96" s="45">
        <v>0</v>
      </c>
      <c r="M96" s="45">
        <v>1.902426911601296E-2</v>
      </c>
      <c r="N96" s="45">
        <v>1.406139709180465E-2</v>
      </c>
      <c r="O96" s="45">
        <v>0</v>
      </c>
      <c r="P96" s="45">
        <v>3.9370044864844189E-2</v>
      </c>
      <c r="Q96" s="45">
        <v>3.2774956657373178E-3</v>
      </c>
      <c r="R96" s="45">
        <v>2.2909050128561148E-4</v>
      </c>
      <c r="S96" s="45">
        <v>0.19633256140699018</v>
      </c>
    </row>
    <row r="97" spans="1:19">
      <c r="A97" s="88" t="s">
        <v>286</v>
      </c>
      <c r="B97" s="69" t="s">
        <v>137</v>
      </c>
      <c r="C97" s="45">
        <v>0</v>
      </c>
      <c r="D97" s="45">
        <v>0</v>
      </c>
      <c r="E97" s="45">
        <v>0</v>
      </c>
      <c r="F97" s="45">
        <v>4.2203536160135116</v>
      </c>
      <c r="G97" s="45">
        <v>0</v>
      </c>
      <c r="H97" s="45">
        <v>0</v>
      </c>
      <c r="I97" s="45">
        <v>0.35989241424927831</v>
      </c>
      <c r="J97" s="45">
        <v>7.472725235918859E-2</v>
      </c>
      <c r="K97" s="45">
        <v>0</v>
      </c>
      <c r="L97" s="45">
        <v>0</v>
      </c>
      <c r="M97" s="45">
        <v>9.9862386786782054E-3</v>
      </c>
      <c r="N97" s="45">
        <v>7.1554156778066869E-2</v>
      </c>
      <c r="O97" s="45">
        <v>0</v>
      </c>
      <c r="P97" s="45">
        <v>0.64297833936703164</v>
      </c>
      <c r="Q97" s="45">
        <v>4.9543029925235516E-2</v>
      </c>
      <c r="R97" s="45">
        <v>4.6318518603644776E-2</v>
      </c>
      <c r="S97" s="45">
        <v>5.4753535659745864</v>
      </c>
    </row>
    <row r="98" spans="1:19">
      <c r="A98" s="88" t="s">
        <v>286</v>
      </c>
      <c r="B98" s="69" t="s">
        <v>138</v>
      </c>
      <c r="C98" s="45">
        <v>0</v>
      </c>
      <c r="D98" s="45">
        <v>0</v>
      </c>
      <c r="E98" s="45">
        <v>0</v>
      </c>
      <c r="F98" s="45">
        <v>0</v>
      </c>
      <c r="G98" s="45">
        <v>0</v>
      </c>
      <c r="H98" s="45">
        <v>0.11625442283562748</v>
      </c>
      <c r="I98" s="45">
        <v>0</v>
      </c>
      <c r="J98" s="45">
        <v>0</v>
      </c>
      <c r="K98" s="45">
        <v>0</v>
      </c>
      <c r="L98" s="45">
        <v>0</v>
      </c>
      <c r="M98" s="45">
        <v>3.9175305361336399E-3</v>
      </c>
      <c r="N98" s="45">
        <v>0</v>
      </c>
      <c r="O98" s="45">
        <v>0</v>
      </c>
      <c r="P98" s="45">
        <v>0</v>
      </c>
      <c r="Q98" s="45">
        <v>0</v>
      </c>
      <c r="R98" s="45">
        <v>0.11656920753596722</v>
      </c>
      <c r="S98" s="45">
        <v>0.23674116090774078</v>
      </c>
    </row>
    <row r="99" spans="1:19">
      <c r="A99" s="88" t="s">
        <v>286</v>
      </c>
      <c r="B99" s="69" t="s">
        <v>139</v>
      </c>
      <c r="C99" s="45">
        <v>0</v>
      </c>
      <c r="D99" s="45">
        <v>0</v>
      </c>
      <c r="E99" s="45">
        <v>0</v>
      </c>
      <c r="F99" s="45">
        <v>0</v>
      </c>
      <c r="G99" s="45">
        <v>0</v>
      </c>
      <c r="H99" s="45">
        <v>0</v>
      </c>
      <c r="I99" s="45">
        <v>9.8521987442526271E-2</v>
      </c>
      <c r="J99" s="45">
        <v>0</v>
      </c>
      <c r="K99" s="45">
        <v>0</v>
      </c>
      <c r="L99" s="45">
        <v>0</v>
      </c>
      <c r="M99" s="45">
        <v>7.4031357528578923E-3</v>
      </c>
      <c r="N99" s="45">
        <v>1.9156661782613327E-3</v>
      </c>
      <c r="O99" s="45">
        <v>0</v>
      </c>
      <c r="P99" s="45">
        <v>0.10215074671361535</v>
      </c>
      <c r="Q99" s="45">
        <v>0</v>
      </c>
      <c r="R99" s="45">
        <v>0.16957197693092496</v>
      </c>
      <c r="S99" s="45">
        <v>0.37956351301821201</v>
      </c>
    </row>
    <row r="100" spans="1:19">
      <c r="A100" s="88" t="s">
        <v>286</v>
      </c>
      <c r="B100" s="69" t="s">
        <v>140</v>
      </c>
      <c r="C100" s="45">
        <v>0.89134290610089195</v>
      </c>
      <c r="D100" s="45">
        <v>0.31651433779881621</v>
      </c>
      <c r="E100" s="45">
        <v>0</v>
      </c>
      <c r="F100" s="45">
        <v>0</v>
      </c>
      <c r="G100" s="45">
        <v>0</v>
      </c>
      <c r="H100" s="45">
        <v>0</v>
      </c>
      <c r="I100" s="45">
        <v>9.8521987442526271E-2</v>
      </c>
      <c r="J100" s="45">
        <v>0</v>
      </c>
      <c r="K100" s="45">
        <v>0</v>
      </c>
      <c r="L100" s="45">
        <v>0</v>
      </c>
      <c r="M100" s="45">
        <v>9.0129016778348614E-3</v>
      </c>
      <c r="N100" s="45">
        <v>0.20452212506626921</v>
      </c>
      <c r="O100" s="45">
        <v>4.9372053959912954E-3</v>
      </c>
      <c r="P100" s="45">
        <v>2.4190198458171608E-3</v>
      </c>
      <c r="Q100" s="45">
        <v>0</v>
      </c>
      <c r="R100" s="45">
        <v>0</v>
      </c>
      <c r="S100" s="45">
        <v>1.5272704833281523</v>
      </c>
    </row>
    <row r="101" spans="1:19">
      <c r="A101" s="88" t="s">
        <v>286</v>
      </c>
      <c r="B101" s="69" t="s">
        <v>141</v>
      </c>
      <c r="C101" s="45">
        <v>0</v>
      </c>
      <c r="D101" s="45">
        <v>0</v>
      </c>
      <c r="E101" s="45">
        <v>0</v>
      </c>
      <c r="F101" s="45">
        <v>0</v>
      </c>
      <c r="G101" s="45">
        <v>0</v>
      </c>
      <c r="H101" s="45">
        <v>0</v>
      </c>
      <c r="I101" s="45">
        <v>0</v>
      </c>
      <c r="J101" s="45">
        <v>0</v>
      </c>
      <c r="K101" s="45">
        <v>0</v>
      </c>
      <c r="L101" s="45">
        <v>1.6718862712338414</v>
      </c>
      <c r="M101" s="45">
        <v>1.4817330198052758E-2</v>
      </c>
      <c r="N101" s="45">
        <v>0</v>
      </c>
      <c r="O101" s="45">
        <v>3.3229260945222272E-4</v>
      </c>
      <c r="P101" s="45">
        <v>7.9216312978900305E-2</v>
      </c>
      <c r="Q101" s="45">
        <v>0</v>
      </c>
      <c r="R101" s="45">
        <v>2.3516792859425095E-2</v>
      </c>
      <c r="S101" s="45">
        <v>1.7897689998796693</v>
      </c>
    </row>
    <row r="102" spans="1:19">
      <c r="A102" s="88" t="s">
        <v>286</v>
      </c>
      <c r="B102" s="69" t="s">
        <v>142</v>
      </c>
      <c r="C102" s="45">
        <v>0</v>
      </c>
      <c r="D102" s="45">
        <v>0</v>
      </c>
      <c r="E102" s="45">
        <v>0</v>
      </c>
      <c r="F102" s="45">
        <v>0</v>
      </c>
      <c r="G102" s="45">
        <v>0</v>
      </c>
      <c r="H102" s="45">
        <v>0</v>
      </c>
      <c r="I102" s="45">
        <v>0</v>
      </c>
      <c r="J102" s="45">
        <v>0</v>
      </c>
      <c r="K102" s="45">
        <v>0.14248383210642079</v>
      </c>
      <c r="L102" s="45">
        <v>0</v>
      </c>
      <c r="M102" s="45">
        <v>3.065676984104293E-2</v>
      </c>
      <c r="N102" s="45">
        <v>0</v>
      </c>
      <c r="O102" s="45">
        <v>1.2987880127623974E-4</v>
      </c>
      <c r="P102" s="45">
        <v>0</v>
      </c>
      <c r="Q102" s="45">
        <v>6.0793996107322279E-4</v>
      </c>
      <c r="R102" s="45">
        <v>0.21379264591480052</v>
      </c>
      <c r="S102" s="45">
        <v>0.38767106662459128</v>
      </c>
    </row>
    <row r="103" spans="1:19">
      <c r="A103" s="88" t="s">
        <v>286</v>
      </c>
      <c r="B103" s="69" t="s">
        <v>143</v>
      </c>
      <c r="C103" s="45">
        <v>0</v>
      </c>
      <c r="D103" s="45">
        <v>0</v>
      </c>
      <c r="E103" s="45">
        <v>0</v>
      </c>
      <c r="F103" s="45">
        <v>0</v>
      </c>
      <c r="G103" s="45">
        <v>2.1445088277655131</v>
      </c>
      <c r="H103" s="45">
        <v>0</v>
      </c>
      <c r="I103" s="45">
        <v>0</v>
      </c>
      <c r="J103" s="45">
        <v>0</v>
      </c>
      <c r="K103" s="45">
        <v>0</v>
      </c>
      <c r="L103" s="45">
        <v>0</v>
      </c>
      <c r="M103" s="45">
        <v>6.6360101419142836E-3</v>
      </c>
      <c r="N103" s="45">
        <v>2.7137891986489748E-2</v>
      </c>
      <c r="O103" s="45">
        <v>0</v>
      </c>
      <c r="P103" s="45">
        <v>8.2531093545760825E-2</v>
      </c>
      <c r="Q103" s="45">
        <v>4.8632449815078083E-2</v>
      </c>
      <c r="R103" s="45">
        <v>2.175713458331785E-3</v>
      </c>
      <c r="S103" s="45">
        <v>2.3116219867131065</v>
      </c>
    </row>
    <row r="104" spans="1:19">
      <c r="A104" s="88" t="s">
        <v>286</v>
      </c>
      <c r="B104" s="69" t="s">
        <v>144</v>
      </c>
      <c r="C104" s="45">
        <v>0</v>
      </c>
      <c r="D104" s="45">
        <v>0</v>
      </c>
      <c r="E104" s="45">
        <v>0</v>
      </c>
      <c r="F104" s="45">
        <v>0</v>
      </c>
      <c r="G104" s="45">
        <v>0</v>
      </c>
      <c r="H104" s="45">
        <v>0</v>
      </c>
      <c r="I104" s="45">
        <v>0</v>
      </c>
      <c r="J104" s="45">
        <v>0</v>
      </c>
      <c r="K104" s="45">
        <v>0</v>
      </c>
      <c r="L104" s="45">
        <v>0</v>
      </c>
      <c r="M104" s="45">
        <v>2.0673464702216648E-3</v>
      </c>
      <c r="N104" s="45">
        <v>0</v>
      </c>
      <c r="O104" s="45">
        <v>0</v>
      </c>
      <c r="P104" s="45">
        <v>2.7392900118449859E-2</v>
      </c>
      <c r="Q104" s="45">
        <v>9.944820647460606E-3</v>
      </c>
      <c r="R104" s="45">
        <v>6.6566053542523207E-2</v>
      </c>
      <c r="S104" s="45">
        <v>0.105971120778662</v>
      </c>
    </row>
    <row r="105" spans="1:19">
      <c r="A105" s="88" t="s">
        <v>286</v>
      </c>
      <c r="B105" s="69" t="s">
        <v>145</v>
      </c>
      <c r="C105" s="45">
        <v>0</v>
      </c>
      <c r="D105" s="45">
        <v>0</v>
      </c>
      <c r="E105" s="45">
        <v>0</v>
      </c>
      <c r="F105" s="45">
        <v>4.2203536160135187</v>
      </c>
      <c r="G105" s="45">
        <v>0</v>
      </c>
      <c r="H105" s="45">
        <v>0</v>
      </c>
      <c r="I105" s="45">
        <v>0</v>
      </c>
      <c r="J105" s="45">
        <v>0</v>
      </c>
      <c r="K105" s="45">
        <v>0</v>
      </c>
      <c r="L105" s="45">
        <v>2.2356543026332858</v>
      </c>
      <c r="M105" s="45">
        <v>9.1541378709418808E-3</v>
      </c>
      <c r="N105" s="45">
        <v>0</v>
      </c>
      <c r="O105" s="45">
        <v>0</v>
      </c>
      <c r="P105" s="45">
        <v>2.2698268609300243E-2</v>
      </c>
      <c r="Q105" s="45">
        <v>0</v>
      </c>
      <c r="R105" s="45">
        <v>9.6001714783319869E-2</v>
      </c>
      <c r="S105" s="45">
        <v>6.5838620399103718</v>
      </c>
    </row>
    <row r="106" spans="1:19">
      <c r="A106" s="88" t="s">
        <v>286</v>
      </c>
      <c r="B106" s="69" t="s">
        <v>146</v>
      </c>
      <c r="C106" s="45">
        <v>0</v>
      </c>
      <c r="D106" s="45">
        <v>0</v>
      </c>
      <c r="E106" s="45">
        <v>0</v>
      </c>
      <c r="F106" s="45">
        <v>0</v>
      </c>
      <c r="G106" s="45">
        <v>0</v>
      </c>
      <c r="H106" s="45">
        <v>0</v>
      </c>
      <c r="I106" s="45">
        <v>0</v>
      </c>
      <c r="J106" s="45">
        <v>0</v>
      </c>
      <c r="K106" s="45">
        <v>0</v>
      </c>
      <c r="L106" s="45">
        <v>0</v>
      </c>
      <c r="M106" s="45">
        <v>6.7887156228163548E-3</v>
      </c>
      <c r="N106" s="45">
        <v>0</v>
      </c>
      <c r="O106" s="45">
        <v>0</v>
      </c>
      <c r="P106" s="45">
        <v>2.7324867774982664E-2</v>
      </c>
      <c r="Q106" s="45">
        <v>0</v>
      </c>
      <c r="R106" s="45">
        <v>0.1588449880128735</v>
      </c>
      <c r="S106" s="45">
        <v>0.19295857141068495</v>
      </c>
    </row>
    <row r="107" spans="1:19">
      <c r="A107" s="88" t="s">
        <v>286</v>
      </c>
      <c r="B107" s="69" t="s">
        <v>147</v>
      </c>
      <c r="C107" s="45">
        <v>0</v>
      </c>
      <c r="D107" s="45">
        <v>0</v>
      </c>
      <c r="E107" s="45">
        <v>0</v>
      </c>
      <c r="F107" s="45">
        <v>0</v>
      </c>
      <c r="G107" s="45">
        <v>0</v>
      </c>
      <c r="H107" s="45">
        <v>0</v>
      </c>
      <c r="I107" s="45">
        <v>0</v>
      </c>
      <c r="J107" s="45">
        <v>0</v>
      </c>
      <c r="K107" s="45">
        <v>0</v>
      </c>
      <c r="L107" s="45">
        <v>4.6620693650290796</v>
      </c>
      <c r="M107" s="45">
        <v>1.0620787610573501E-2</v>
      </c>
      <c r="N107" s="45">
        <v>0</v>
      </c>
      <c r="O107" s="45">
        <v>1.4781848114053808E-4</v>
      </c>
      <c r="P107" s="45">
        <v>0.48498914799494131</v>
      </c>
      <c r="Q107" s="45">
        <v>3.2853214446810775E-3</v>
      </c>
      <c r="R107" s="45">
        <v>6.6207984892301397E-3</v>
      </c>
      <c r="S107" s="45">
        <v>5.1677332390496531</v>
      </c>
    </row>
    <row r="108" spans="1:19">
      <c r="A108" s="88" t="s">
        <v>286</v>
      </c>
      <c r="B108" s="69" t="s">
        <v>148</v>
      </c>
      <c r="C108" s="45">
        <v>0.12037026416729546</v>
      </c>
      <c r="D108" s="45">
        <v>0</v>
      </c>
      <c r="E108" s="45">
        <v>0.16069722705090195</v>
      </c>
      <c r="F108" s="45">
        <v>0</v>
      </c>
      <c r="G108" s="45">
        <v>0</v>
      </c>
      <c r="H108" s="45">
        <v>0</v>
      </c>
      <c r="I108" s="45">
        <v>0</v>
      </c>
      <c r="J108" s="45">
        <v>0</v>
      </c>
      <c r="K108" s="45">
        <v>4.1925311505819352E-5</v>
      </c>
      <c r="L108" s="45">
        <v>0</v>
      </c>
      <c r="M108" s="45">
        <v>2.071498658695603E-3</v>
      </c>
      <c r="N108" s="45">
        <v>0.47329019211188239</v>
      </c>
      <c r="O108" s="45">
        <v>0</v>
      </c>
      <c r="P108" s="45">
        <v>0.26346430859917191</v>
      </c>
      <c r="Q108" s="45">
        <v>0</v>
      </c>
      <c r="R108" s="45">
        <v>0</v>
      </c>
      <c r="S108" s="45">
        <v>1.0199354158994538</v>
      </c>
    </row>
    <row r="109" spans="1:19">
      <c r="A109" s="88" t="s">
        <v>286</v>
      </c>
      <c r="B109" s="69" t="s">
        <v>149</v>
      </c>
      <c r="C109" s="45">
        <v>0</v>
      </c>
      <c r="D109" s="45">
        <v>0</v>
      </c>
      <c r="E109" s="45">
        <v>0.45151834517849432</v>
      </c>
      <c r="F109" s="45">
        <v>0</v>
      </c>
      <c r="G109" s="45">
        <v>0</v>
      </c>
      <c r="H109" s="45">
        <v>0</v>
      </c>
      <c r="I109" s="45">
        <v>0</v>
      </c>
      <c r="J109" s="45">
        <v>0</v>
      </c>
      <c r="K109" s="45">
        <v>0</v>
      </c>
      <c r="L109" s="45">
        <v>0</v>
      </c>
      <c r="M109" s="45">
        <v>2.2856704224510693E-2</v>
      </c>
      <c r="N109" s="45">
        <v>1.3161778189100914E-2</v>
      </c>
      <c r="O109" s="45">
        <v>2.9880328475775375E-3</v>
      </c>
      <c r="P109" s="45">
        <v>0.91115719255884997</v>
      </c>
      <c r="Q109" s="45">
        <v>4.3321484701652757E-4</v>
      </c>
      <c r="R109" s="45">
        <v>0.33299619564852634</v>
      </c>
      <c r="S109" s="45">
        <v>1.7351114634940643</v>
      </c>
    </row>
    <row r="110" spans="1:19">
      <c r="A110" s="88" t="s">
        <v>286</v>
      </c>
      <c r="B110" s="69" t="s">
        <v>150</v>
      </c>
      <c r="C110" s="45">
        <v>0</v>
      </c>
      <c r="D110" s="45">
        <v>0</v>
      </c>
      <c r="E110" s="45">
        <v>0</v>
      </c>
      <c r="F110" s="45">
        <v>0</v>
      </c>
      <c r="G110" s="45">
        <v>0</v>
      </c>
      <c r="H110" s="45">
        <v>0</v>
      </c>
      <c r="I110" s="45">
        <v>0</v>
      </c>
      <c r="J110" s="45">
        <v>0</v>
      </c>
      <c r="K110" s="45">
        <v>0</v>
      </c>
      <c r="L110" s="45">
        <v>0</v>
      </c>
      <c r="M110" s="45">
        <v>1.4648540531201348E-3</v>
      </c>
      <c r="N110" s="45">
        <v>0</v>
      </c>
      <c r="O110" s="45">
        <v>0</v>
      </c>
      <c r="P110" s="45">
        <v>0.80696470559163913</v>
      </c>
      <c r="Q110" s="45">
        <v>3.5810048456808019E-4</v>
      </c>
      <c r="R110" s="45">
        <v>1.3338146262022121E-2</v>
      </c>
      <c r="S110" s="45">
        <v>0.82212580639136945</v>
      </c>
    </row>
    <row r="111" spans="1:19">
      <c r="A111" s="88" t="s">
        <v>286</v>
      </c>
      <c r="B111" s="69" t="s">
        <v>151</v>
      </c>
      <c r="C111" s="45">
        <v>0</v>
      </c>
      <c r="D111" s="45">
        <v>0</v>
      </c>
      <c r="E111" s="45">
        <v>0</v>
      </c>
      <c r="F111" s="45">
        <v>0</v>
      </c>
      <c r="G111" s="45">
        <v>0</v>
      </c>
      <c r="H111" s="45">
        <v>0</v>
      </c>
      <c r="I111" s="45">
        <v>0</v>
      </c>
      <c r="J111" s="45">
        <v>0</v>
      </c>
      <c r="K111" s="45">
        <v>0</v>
      </c>
      <c r="L111" s="45">
        <v>2.2356543026332858</v>
      </c>
      <c r="M111" s="45">
        <v>1.0739125201400412E-2</v>
      </c>
      <c r="N111" s="45">
        <v>1.3419519511328915E-2</v>
      </c>
      <c r="O111" s="45">
        <v>0</v>
      </c>
      <c r="P111" s="45">
        <v>0</v>
      </c>
      <c r="Q111" s="45">
        <v>0</v>
      </c>
      <c r="R111" s="45">
        <v>3.0815885157799983E-2</v>
      </c>
      <c r="S111" s="45">
        <v>2.2906288325038133</v>
      </c>
    </row>
    <row r="112" spans="1:19">
      <c r="A112" s="88" t="s">
        <v>286</v>
      </c>
      <c r="B112" s="69" t="s">
        <v>152</v>
      </c>
      <c r="C112" s="45">
        <v>0</v>
      </c>
      <c r="D112" s="45">
        <v>0</v>
      </c>
      <c r="E112" s="45">
        <v>0</v>
      </c>
      <c r="F112" s="45">
        <v>0</v>
      </c>
      <c r="G112" s="45">
        <v>0</v>
      </c>
      <c r="H112" s="45">
        <v>0</v>
      </c>
      <c r="I112" s="45">
        <v>0</v>
      </c>
      <c r="J112" s="45">
        <v>0</v>
      </c>
      <c r="K112" s="45">
        <v>0</v>
      </c>
      <c r="L112" s="45">
        <v>0</v>
      </c>
      <c r="M112" s="45">
        <v>3.7269797133792082E-3</v>
      </c>
      <c r="N112" s="45">
        <v>2.8593969357398663E-2</v>
      </c>
      <c r="O112" s="45">
        <v>4.9372053959910733E-3</v>
      </c>
      <c r="P112" s="45">
        <v>0</v>
      </c>
      <c r="Q112" s="45">
        <v>9.9448206474608281E-3</v>
      </c>
      <c r="R112" s="45">
        <v>8.1501510894312901E-3</v>
      </c>
      <c r="S112" s="45">
        <v>5.5353126203613101E-2</v>
      </c>
    </row>
    <row r="113" spans="1:19">
      <c r="A113" s="88" t="s">
        <v>286</v>
      </c>
      <c r="B113" s="69" t="s">
        <v>153</v>
      </c>
      <c r="C113" s="45">
        <v>0</v>
      </c>
      <c r="D113" s="45">
        <v>0</v>
      </c>
      <c r="E113" s="45">
        <v>0.45151834517849432</v>
      </c>
      <c r="F113" s="45">
        <v>0</v>
      </c>
      <c r="G113" s="45">
        <v>0</v>
      </c>
      <c r="H113" s="45">
        <v>0</v>
      </c>
      <c r="I113" s="45">
        <v>0</v>
      </c>
      <c r="J113" s="45">
        <v>0</v>
      </c>
      <c r="K113" s="45">
        <v>0</v>
      </c>
      <c r="L113" s="45">
        <v>0</v>
      </c>
      <c r="M113" s="45">
        <v>6.1973817626821415E-3</v>
      </c>
      <c r="N113" s="45">
        <v>0</v>
      </c>
      <c r="O113" s="45">
        <v>0</v>
      </c>
      <c r="P113" s="45">
        <v>4.0438979434398448E-3</v>
      </c>
      <c r="Q113" s="45">
        <v>0</v>
      </c>
      <c r="R113" s="45">
        <v>9.6001714783326975E-2</v>
      </c>
      <c r="S113" s="45">
        <v>0.5577613396679908</v>
      </c>
    </row>
    <row r="114" spans="1:19">
      <c r="A114" s="88" t="s">
        <v>286</v>
      </c>
      <c r="B114" s="69" t="s">
        <v>154</v>
      </c>
      <c r="C114" s="45">
        <v>0</v>
      </c>
      <c r="D114" s="45">
        <v>0</v>
      </c>
      <c r="E114" s="45">
        <v>0</v>
      </c>
      <c r="F114" s="45">
        <v>0</v>
      </c>
      <c r="G114" s="45">
        <v>0</v>
      </c>
      <c r="H114" s="45">
        <v>0</v>
      </c>
      <c r="I114" s="45">
        <v>0</v>
      </c>
      <c r="J114" s="45">
        <v>0</v>
      </c>
      <c r="K114" s="45">
        <v>0.14244190679491497</v>
      </c>
      <c r="L114" s="45">
        <v>0</v>
      </c>
      <c r="M114" s="45">
        <v>2.0910424800680616E-2</v>
      </c>
      <c r="N114" s="45">
        <v>2.9135382813926469E-2</v>
      </c>
      <c r="O114" s="45">
        <v>1.2780439170709146E-2</v>
      </c>
      <c r="P114" s="45">
        <v>0.10857140962073686</v>
      </c>
      <c r="Q114" s="45">
        <v>0</v>
      </c>
      <c r="R114" s="45">
        <v>3.8918209257445824E-3</v>
      </c>
      <c r="S114" s="45">
        <v>0.31773138412671642</v>
      </c>
    </row>
    <row r="115" spans="1:19">
      <c r="A115" s="88" t="s">
        <v>286</v>
      </c>
      <c r="B115" s="69" t="s">
        <v>155</v>
      </c>
      <c r="C115" s="45">
        <v>0</v>
      </c>
      <c r="D115" s="45">
        <v>0</v>
      </c>
      <c r="E115" s="45">
        <v>0.16381118802613415</v>
      </c>
      <c r="F115" s="45">
        <v>0</v>
      </c>
      <c r="G115" s="45">
        <v>0</v>
      </c>
      <c r="H115" s="45">
        <v>0</v>
      </c>
      <c r="I115" s="45">
        <v>0</v>
      </c>
      <c r="J115" s="45">
        <v>0</v>
      </c>
      <c r="K115" s="45">
        <v>0</v>
      </c>
      <c r="L115" s="45">
        <v>1.4364302444672177</v>
      </c>
      <c r="M115" s="45">
        <v>4.4881570238711532E-2</v>
      </c>
      <c r="N115" s="45">
        <v>9.54726466376421E-3</v>
      </c>
      <c r="O115" s="45">
        <v>0</v>
      </c>
      <c r="P115" s="45">
        <v>0.20997107496824086</v>
      </c>
      <c r="Q115" s="45">
        <v>3.5810048456808019E-4</v>
      </c>
      <c r="R115" s="45">
        <v>0</v>
      </c>
      <c r="S115" s="45">
        <v>1.8649994428485854</v>
      </c>
    </row>
    <row r="116" spans="1:19">
      <c r="A116" s="88" t="s">
        <v>286</v>
      </c>
      <c r="B116" s="69" t="s">
        <v>156</v>
      </c>
      <c r="C116" s="45">
        <v>0</v>
      </c>
      <c r="D116" s="45">
        <v>0</v>
      </c>
      <c r="E116" s="45">
        <v>0</v>
      </c>
      <c r="F116" s="45">
        <v>0</v>
      </c>
      <c r="G116" s="45">
        <v>0</v>
      </c>
      <c r="H116" s="45">
        <v>0</v>
      </c>
      <c r="I116" s="45">
        <v>0</v>
      </c>
      <c r="J116" s="45">
        <v>0</v>
      </c>
      <c r="K116" s="45">
        <v>0.14244190679491497</v>
      </c>
      <c r="L116" s="45">
        <v>0</v>
      </c>
      <c r="M116" s="45">
        <v>1.1193566166397773E-2</v>
      </c>
      <c r="N116" s="45">
        <v>2.8153899100614055E-2</v>
      </c>
      <c r="O116" s="45">
        <v>1.2241565314918823E-4</v>
      </c>
      <c r="P116" s="45">
        <v>5.3716395158240005E-2</v>
      </c>
      <c r="Q116" s="45">
        <v>0</v>
      </c>
      <c r="R116" s="45">
        <v>5.0146856413228136E-2</v>
      </c>
      <c r="S116" s="45">
        <v>0.28577503928656256</v>
      </c>
    </row>
    <row r="117" spans="1:19">
      <c r="A117" s="88" t="s">
        <v>286</v>
      </c>
      <c r="B117" s="69" t="s">
        <v>157</v>
      </c>
      <c r="C117" s="45">
        <v>0</v>
      </c>
      <c r="D117" s="45">
        <v>0</v>
      </c>
      <c r="E117" s="45">
        <v>0.58404368247596183</v>
      </c>
      <c r="F117" s="45">
        <v>0</v>
      </c>
      <c r="G117" s="45">
        <v>0</v>
      </c>
      <c r="H117" s="45">
        <v>0</v>
      </c>
      <c r="I117" s="45">
        <v>0</v>
      </c>
      <c r="J117" s="45">
        <v>0</v>
      </c>
      <c r="K117" s="45">
        <v>0</v>
      </c>
      <c r="L117" s="45">
        <v>0</v>
      </c>
      <c r="M117" s="45">
        <v>9.8910241828065182E-4</v>
      </c>
      <c r="N117" s="45">
        <v>0</v>
      </c>
      <c r="O117" s="45">
        <v>0</v>
      </c>
      <c r="P117" s="45">
        <v>2.9570703734510317E-2</v>
      </c>
      <c r="Q117" s="45">
        <v>0</v>
      </c>
      <c r="R117" s="45">
        <v>9.8130700681338112E-3</v>
      </c>
      <c r="S117" s="45">
        <v>0.62441655869685064</v>
      </c>
    </row>
    <row r="118" spans="1:19">
      <c r="A118" s="88" t="s">
        <v>286</v>
      </c>
      <c r="B118" s="69" t="s">
        <v>158</v>
      </c>
      <c r="C118" s="45">
        <v>0</v>
      </c>
      <c r="D118" s="45">
        <v>0.31651433779881621</v>
      </c>
      <c r="E118" s="45">
        <v>0</v>
      </c>
      <c r="F118" s="45">
        <v>0</v>
      </c>
      <c r="G118" s="45">
        <v>0</v>
      </c>
      <c r="H118" s="45">
        <v>0</v>
      </c>
      <c r="I118" s="45">
        <v>0</v>
      </c>
      <c r="J118" s="45">
        <v>0</v>
      </c>
      <c r="K118" s="45">
        <v>0</v>
      </c>
      <c r="L118" s="45">
        <v>0</v>
      </c>
      <c r="M118" s="45">
        <v>3.846981630667301E-2</v>
      </c>
      <c r="N118" s="45">
        <v>2.2537986637548357E-2</v>
      </c>
      <c r="O118" s="45">
        <v>0</v>
      </c>
      <c r="P118" s="45">
        <v>0.7070264197139835</v>
      </c>
      <c r="Q118" s="45">
        <v>0</v>
      </c>
      <c r="R118" s="45">
        <v>5.6007374525407272E-2</v>
      </c>
      <c r="S118" s="45">
        <v>1.1405559349824443</v>
      </c>
    </row>
    <row r="119" spans="1:19">
      <c r="A119" s="88" t="s">
        <v>286</v>
      </c>
      <c r="B119" s="69" t="s">
        <v>159</v>
      </c>
      <c r="C119" s="45">
        <v>0</v>
      </c>
      <c r="D119" s="45">
        <v>0</v>
      </c>
      <c r="E119" s="45">
        <v>0</v>
      </c>
      <c r="F119" s="45">
        <v>0</v>
      </c>
      <c r="G119" s="45">
        <v>0</v>
      </c>
      <c r="H119" s="45">
        <v>0</v>
      </c>
      <c r="I119" s="45">
        <v>0</v>
      </c>
      <c r="J119" s="45">
        <v>0</v>
      </c>
      <c r="K119" s="45">
        <v>0</v>
      </c>
      <c r="L119" s="45">
        <v>0</v>
      </c>
      <c r="M119" s="45">
        <v>7.0263093765223772E-3</v>
      </c>
      <c r="N119" s="45">
        <v>2.0475654510727637E-2</v>
      </c>
      <c r="O119" s="45">
        <v>0</v>
      </c>
      <c r="P119" s="45">
        <v>0.36513200638547616</v>
      </c>
      <c r="Q119" s="45">
        <v>0</v>
      </c>
      <c r="R119" s="45">
        <v>0</v>
      </c>
      <c r="S119" s="45">
        <v>0.3926339702727546</v>
      </c>
    </row>
    <row r="120" spans="1:19">
      <c r="A120" s="88" t="s">
        <v>286</v>
      </c>
      <c r="B120" s="69" t="s">
        <v>160</v>
      </c>
      <c r="C120" s="45">
        <v>0</v>
      </c>
      <c r="D120" s="45">
        <v>0</v>
      </c>
      <c r="E120" s="45">
        <v>0</v>
      </c>
      <c r="F120" s="45">
        <v>0</v>
      </c>
      <c r="G120" s="45">
        <v>0.16205742494797803</v>
      </c>
      <c r="H120" s="45">
        <v>0</v>
      </c>
      <c r="I120" s="45">
        <v>0</v>
      </c>
      <c r="J120" s="45">
        <v>0</v>
      </c>
      <c r="K120" s="45">
        <v>0</v>
      </c>
      <c r="L120" s="45">
        <v>0</v>
      </c>
      <c r="M120" s="45">
        <v>7.4946399360484861E-3</v>
      </c>
      <c r="N120" s="45">
        <v>0</v>
      </c>
      <c r="O120" s="45">
        <v>0</v>
      </c>
      <c r="P120" s="45">
        <v>3.1959586224139969E-2</v>
      </c>
      <c r="Q120" s="45">
        <v>0</v>
      </c>
      <c r="R120" s="45">
        <v>0.10771511650789733</v>
      </c>
      <c r="S120" s="45">
        <v>0.30922676761605317</v>
      </c>
    </row>
    <row r="121" spans="1:19">
      <c r="A121" s="88" t="s">
        <v>286</v>
      </c>
      <c r="B121" s="69" t="s">
        <v>161</v>
      </c>
      <c r="C121" s="45">
        <v>0</v>
      </c>
      <c r="D121" s="45">
        <v>0</v>
      </c>
      <c r="E121" s="45">
        <v>0</v>
      </c>
      <c r="F121" s="45">
        <v>0</v>
      </c>
      <c r="G121" s="45">
        <v>0</v>
      </c>
      <c r="H121" s="45">
        <v>1.9380055369433435E-2</v>
      </c>
      <c r="I121" s="45">
        <v>0</v>
      </c>
      <c r="J121" s="45">
        <v>0</v>
      </c>
      <c r="K121" s="45">
        <v>2.6403567288280083E-2</v>
      </c>
      <c r="L121" s="45">
        <v>0</v>
      </c>
      <c r="M121" s="45">
        <v>9.8817794703691675E-3</v>
      </c>
      <c r="N121" s="45">
        <v>0</v>
      </c>
      <c r="O121" s="45">
        <v>0</v>
      </c>
      <c r="P121" s="45">
        <v>0.55497942482102758</v>
      </c>
      <c r="Q121" s="45">
        <v>0</v>
      </c>
      <c r="R121" s="45">
        <v>4.5166678551488815E-2</v>
      </c>
      <c r="S121" s="45">
        <v>0.65581150550059419</v>
      </c>
    </row>
    <row r="122" spans="1:19">
      <c r="A122" s="88" t="s">
        <v>286</v>
      </c>
      <c r="B122" s="69" t="s">
        <v>162</v>
      </c>
      <c r="C122" s="45">
        <v>0</v>
      </c>
      <c r="D122" s="45">
        <v>0</v>
      </c>
      <c r="E122" s="45">
        <v>0</v>
      </c>
      <c r="F122" s="45">
        <v>0</v>
      </c>
      <c r="G122" s="45">
        <v>0</v>
      </c>
      <c r="H122" s="45">
        <v>0</v>
      </c>
      <c r="I122" s="45">
        <v>9.8521987442526271E-2</v>
      </c>
      <c r="J122" s="45">
        <v>0</v>
      </c>
      <c r="K122" s="45">
        <v>0</v>
      </c>
      <c r="L122" s="45">
        <v>0</v>
      </c>
      <c r="M122" s="45">
        <v>5.6530093766937739E-5</v>
      </c>
      <c r="N122" s="45">
        <v>3.4546177909343001E-2</v>
      </c>
      <c r="O122" s="45">
        <v>0</v>
      </c>
      <c r="P122" s="45">
        <v>0</v>
      </c>
      <c r="Q122" s="45">
        <v>0</v>
      </c>
      <c r="R122" s="45">
        <v>0</v>
      </c>
      <c r="S122" s="45">
        <v>0.13312469544561623</v>
      </c>
    </row>
    <row r="123" spans="1:19">
      <c r="A123" s="88" t="s">
        <v>286</v>
      </c>
      <c r="B123" s="69" t="s">
        <v>163</v>
      </c>
      <c r="C123" s="45">
        <v>0</v>
      </c>
      <c r="D123" s="45">
        <v>0</v>
      </c>
      <c r="E123" s="45">
        <v>0</v>
      </c>
      <c r="F123" s="45">
        <v>0</v>
      </c>
      <c r="G123" s="45">
        <v>0</v>
      </c>
      <c r="H123" s="45">
        <v>0</v>
      </c>
      <c r="I123" s="45">
        <v>0</v>
      </c>
      <c r="J123" s="45">
        <v>0</v>
      </c>
      <c r="K123" s="45">
        <v>0</v>
      </c>
      <c r="L123" s="45">
        <v>0</v>
      </c>
      <c r="M123" s="45">
        <v>3.3334224802317181E-3</v>
      </c>
      <c r="N123" s="45">
        <v>5.2672993895178877E-2</v>
      </c>
      <c r="O123" s="45">
        <v>0</v>
      </c>
      <c r="P123" s="45">
        <v>2.588861785626051E-2</v>
      </c>
      <c r="Q123" s="45">
        <v>0</v>
      </c>
      <c r="R123" s="45">
        <v>2.164487183822672E-3</v>
      </c>
      <c r="S123" s="45">
        <v>8.4059521415497329E-2</v>
      </c>
    </row>
    <row r="124" spans="1:19">
      <c r="A124" s="88" t="s">
        <v>286</v>
      </c>
      <c r="B124" s="69" t="s">
        <v>164</v>
      </c>
      <c r="C124" s="45">
        <v>0</v>
      </c>
      <c r="D124" s="45">
        <v>0</v>
      </c>
      <c r="E124" s="45">
        <v>0.16069722705090328</v>
      </c>
      <c r="F124" s="45">
        <v>0</v>
      </c>
      <c r="G124" s="45">
        <v>0</v>
      </c>
      <c r="H124" s="45">
        <v>0</v>
      </c>
      <c r="I124" s="45">
        <v>0</v>
      </c>
      <c r="J124" s="45">
        <v>0</v>
      </c>
      <c r="K124" s="45">
        <v>0</v>
      </c>
      <c r="L124" s="45">
        <v>0</v>
      </c>
      <c r="M124" s="45">
        <v>3.0943975928501288E-3</v>
      </c>
      <c r="N124" s="45">
        <v>9.54726466376421E-3</v>
      </c>
      <c r="O124" s="45">
        <v>0</v>
      </c>
      <c r="P124" s="45">
        <v>2.8150578464455123E-2</v>
      </c>
      <c r="Q124" s="45">
        <v>0</v>
      </c>
      <c r="R124" s="45">
        <v>0</v>
      </c>
      <c r="S124" s="45">
        <v>0.20148946777197807</v>
      </c>
    </row>
    <row r="125" spans="1:19">
      <c r="A125" s="88" t="s">
        <v>286</v>
      </c>
      <c r="B125" s="69" t="s">
        <v>165</v>
      </c>
      <c r="C125" s="45">
        <v>0</v>
      </c>
      <c r="D125" s="45">
        <v>0</v>
      </c>
      <c r="E125" s="45">
        <v>0.16069722705090417</v>
      </c>
      <c r="F125" s="45">
        <v>0</v>
      </c>
      <c r="G125" s="45">
        <v>0</v>
      </c>
      <c r="H125" s="45">
        <v>0</v>
      </c>
      <c r="I125" s="45">
        <v>0</v>
      </c>
      <c r="J125" s="45">
        <v>0</v>
      </c>
      <c r="K125" s="45">
        <v>0</v>
      </c>
      <c r="L125" s="45">
        <v>0</v>
      </c>
      <c r="M125" s="45">
        <v>1.0271415273876983E-6</v>
      </c>
      <c r="N125" s="45">
        <v>2.4621250385887805E-2</v>
      </c>
      <c r="O125" s="45">
        <v>0</v>
      </c>
      <c r="P125" s="45">
        <v>0.31785510965950436</v>
      </c>
      <c r="Q125" s="45">
        <v>0</v>
      </c>
      <c r="R125" s="45">
        <v>1.0912193465708171</v>
      </c>
      <c r="S125" s="45">
        <v>1.5943939608086453</v>
      </c>
    </row>
    <row r="126" spans="1:19">
      <c r="A126" s="88" t="s">
        <v>286</v>
      </c>
      <c r="B126" s="69" t="s">
        <v>166</v>
      </c>
      <c r="C126" s="45">
        <v>0</v>
      </c>
      <c r="D126" s="45">
        <v>0</v>
      </c>
      <c r="E126" s="45">
        <v>0</v>
      </c>
      <c r="F126" s="45">
        <v>0</v>
      </c>
      <c r="G126" s="45">
        <v>0</v>
      </c>
      <c r="H126" s="45">
        <v>0</v>
      </c>
      <c r="I126" s="45">
        <v>0</v>
      </c>
      <c r="J126" s="45">
        <v>0</v>
      </c>
      <c r="K126" s="45">
        <v>0</v>
      </c>
      <c r="L126" s="45">
        <v>0</v>
      </c>
      <c r="M126" s="45">
        <v>7.3969781553273606E-5</v>
      </c>
      <c r="N126" s="45">
        <v>2.5465443932722209E-2</v>
      </c>
      <c r="O126" s="45">
        <v>0</v>
      </c>
      <c r="P126" s="45">
        <v>8.802842622150564E-2</v>
      </c>
      <c r="Q126" s="45">
        <v>0</v>
      </c>
      <c r="R126" s="45">
        <v>0</v>
      </c>
      <c r="S126" s="45">
        <v>0.11356783993576869</v>
      </c>
    </row>
    <row r="127" spans="1:19">
      <c r="A127" s="88" t="s">
        <v>286</v>
      </c>
      <c r="B127" s="69" t="s">
        <v>167</v>
      </c>
      <c r="C127" s="45">
        <v>0</v>
      </c>
      <c r="D127" s="45">
        <v>0</v>
      </c>
      <c r="E127" s="45">
        <v>0</v>
      </c>
      <c r="F127" s="45">
        <v>0</v>
      </c>
      <c r="G127" s="45">
        <v>0</v>
      </c>
      <c r="H127" s="45">
        <v>0</v>
      </c>
      <c r="I127" s="45">
        <v>0</v>
      </c>
      <c r="J127" s="45">
        <v>0</v>
      </c>
      <c r="K127" s="45">
        <v>0</v>
      </c>
      <c r="L127" s="45">
        <v>0</v>
      </c>
      <c r="M127" s="45">
        <v>6.0219103899044057E-2</v>
      </c>
      <c r="N127" s="45">
        <v>5.9330298834858297E-2</v>
      </c>
      <c r="O127" s="45">
        <v>5.0596210491404836E-3</v>
      </c>
      <c r="P127" s="45">
        <v>0</v>
      </c>
      <c r="Q127" s="45">
        <v>0</v>
      </c>
      <c r="R127" s="45">
        <v>1.8341635585414906E-3</v>
      </c>
      <c r="S127" s="45">
        <v>0.12644318734157878</v>
      </c>
    </row>
    <row r="128" spans="1:19">
      <c r="A128" s="88" t="s">
        <v>286</v>
      </c>
      <c r="B128" s="69" t="s">
        <v>168</v>
      </c>
      <c r="C128" s="45">
        <v>0.12037026416729546</v>
      </c>
      <c r="D128" s="45">
        <v>0</v>
      </c>
      <c r="E128" s="45">
        <v>0</v>
      </c>
      <c r="F128" s="45">
        <v>0</v>
      </c>
      <c r="G128" s="45">
        <v>0</v>
      </c>
      <c r="H128" s="45">
        <v>0</v>
      </c>
      <c r="I128" s="45">
        <v>0</v>
      </c>
      <c r="J128" s="45">
        <v>2.5298132613289614E-2</v>
      </c>
      <c r="K128" s="45">
        <v>0</v>
      </c>
      <c r="L128" s="45">
        <v>0</v>
      </c>
      <c r="M128" s="45">
        <v>7.3346540358443235E-4</v>
      </c>
      <c r="N128" s="45">
        <v>0</v>
      </c>
      <c r="O128" s="45">
        <v>0</v>
      </c>
      <c r="P128" s="45">
        <v>0</v>
      </c>
      <c r="Q128" s="45">
        <v>0</v>
      </c>
      <c r="R128" s="45">
        <v>0</v>
      </c>
      <c r="S128" s="45">
        <v>0.14640186218417739</v>
      </c>
    </row>
    <row r="129" spans="1:19">
      <c r="A129" s="88" t="s">
        <v>286</v>
      </c>
      <c r="B129" s="69" t="s">
        <v>169</v>
      </c>
      <c r="C129" s="45">
        <v>0</v>
      </c>
      <c r="D129" s="45">
        <v>0.31651433779881621</v>
      </c>
      <c r="E129" s="45">
        <v>0</v>
      </c>
      <c r="F129" s="45">
        <v>2.4825609505961737</v>
      </c>
      <c r="G129" s="45">
        <v>0.16205742494797803</v>
      </c>
      <c r="H129" s="45">
        <v>0</v>
      </c>
      <c r="I129" s="45">
        <v>0</v>
      </c>
      <c r="J129" s="45">
        <v>0</v>
      </c>
      <c r="K129" s="45">
        <v>0.1029236969260614</v>
      </c>
      <c r="L129" s="45">
        <v>0</v>
      </c>
      <c r="M129" s="45">
        <v>9.6466312996330572E-3</v>
      </c>
      <c r="N129" s="45">
        <v>0</v>
      </c>
      <c r="O129" s="45">
        <v>0</v>
      </c>
      <c r="P129" s="45">
        <v>3.2429375537525118E-2</v>
      </c>
      <c r="Q129" s="45">
        <v>4.3036793234207948E-4</v>
      </c>
      <c r="R129" s="45">
        <v>1.706720626948055E-2</v>
      </c>
      <c r="S129" s="45">
        <v>3.1236299913080359</v>
      </c>
    </row>
    <row r="130" spans="1:19">
      <c r="A130" s="88" t="s">
        <v>286</v>
      </c>
      <c r="B130" s="69" t="s">
        <v>170</v>
      </c>
      <c r="C130" s="45">
        <v>0</v>
      </c>
      <c r="D130" s="45">
        <v>0</v>
      </c>
      <c r="E130" s="45">
        <v>0</v>
      </c>
      <c r="F130" s="45">
        <v>0</v>
      </c>
      <c r="G130" s="45">
        <v>0</v>
      </c>
      <c r="H130" s="45">
        <v>0</v>
      </c>
      <c r="I130" s="45">
        <v>0</v>
      </c>
      <c r="J130" s="45">
        <v>0</v>
      </c>
      <c r="K130" s="45">
        <v>0</v>
      </c>
      <c r="L130" s="45">
        <v>0</v>
      </c>
      <c r="M130" s="45">
        <v>6.2050651690945813E-3</v>
      </c>
      <c r="N130" s="45">
        <v>2.047565451072586E-2</v>
      </c>
      <c r="O130" s="45">
        <v>0</v>
      </c>
      <c r="P130" s="45">
        <v>4.0438979434398448E-3</v>
      </c>
      <c r="Q130" s="45">
        <v>0</v>
      </c>
      <c r="R130" s="45">
        <v>0.21037482792478812</v>
      </c>
      <c r="S130" s="45">
        <v>0.24109944554803064</v>
      </c>
    </row>
    <row r="131" spans="1:19">
      <c r="A131" s="88" t="s">
        <v>286</v>
      </c>
      <c r="B131" s="69" t="s">
        <v>171</v>
      </c>
      <c r="C131" s="45">
        <v>0</v>
      </c>
      <c r="D131" s="45">
        <v>0</v>
      </c>
      <c r="E131" s="45">
        <v>0</v>
      </c>
      <c r="F131" s="45">
        <v>0</v>
      </c>
      <c r="G131" s="45">
        <v>0</v>
      </c>
      <c r="H131" s="45">
        <v>0</v>
      </c>
      <c r="I131" s="45">
        <v>0</v>
      </c>
      <c r="J131" s="45">
        <v>0</v>
      </c>
      <c r="K131" s="45">
        <v>0</v>
      </c>
      <c r="L131" s="45">
        <v>0</v>
      </c>
      <c r="M131" s="45">
        <v>5.7553529589414509E-2</v>
      </c>
      <c r="N131" s="45">
        <v>0</v>
      </c>
      <c r="O131" s="45">
        <v>0</v>
      </c>
      <c r="P131" s="45">
        <v>0.33031344123993733</v>
      </c>
      <c r="Q131" s="45">
        <v>0</v>
      </c>
      <c r="R131" s="45">
        <v>0.15907374464977764</v>
      </c>
      <c r="S131" s="45">
        <v>0.54694071547913836</v>
      </c>
    </row>
    <row r="132" spans="1:19">
      <c r="A132" s="88" t="s">
        <v>286</v>
      </c>
      <c r="B132" s="69" t="s">
        <v>172</v>
      </c>
      <c r="C132" s="45">
        <v>0</v>
      </c>
      <c r="D132" s="45">
        <v>0</v>
      </c>
      <c r="E132" s="45">
        <v>0</v>
      </c>
      <c r="F132" s="45">
        <v>0</v>
      </c>
      <c r="G132" s="45">
        <v>0</v>
      </c>
      <c r="H132" s="45">
        <v>0</v>
      </c>
      <c r="I132" s="45">
        <v>0</v>
      </c>
      <c r="J132" s="45">
        <v>0</v>
      </c>
      <c r="K132" s="45">
        <v>0</v>
      </c>
      <c r="L132" s="45">
        <v>0</v>
      </c>
      <c r="M132" s="45">
        <v>4.6621018849357654E-3</v>
      </c>
      <c r="N132" s="45">
        <v>1.5077444367364023E-2</v>
      </c>
      <c r="O132" s="45">
        <v>0</v>
      </c>
      <c r="P132" s="45">
        <v>8.2531093545760825E-2</v>
      </c>
      <c r="Q132" s="45">
        <v>0</v>
      </c>
      <c r="R132" s="45">
        <v>1.3338146262022121E-2</v>
      </c>
      <c r="S132" s="45">
        <v>0.11560878606007918</v>
      </c>
    </row>
    <row r="133" spans="1:19">
      <c r="A133" s="88" t="s">
        <v>286</v>
      </c>
      <c r="B133" s="69" t="s">
        <v>173</v>
      </c>
      <c r="C133" s="45">
        <v>0</v>
      </c>
      <c r="D133" s="45">
        <v>0</v>
      </c>
      <c r="E133" s="45">
        <v>0</v>
      </c>
      <c r="F133" s="45">
        <v>0</v>
      </c>
      <c r="G133" s="45">
        <v>0</v>
      </c>
      <c r="H133" s="45">
        <v>0</v>
      </c>
      <c r="I133" s="45">
        <v>9.8521987442526271E-2</v>
      </c>
      <c r="J133" s="45">
        <v>0</v>
      </c>
      <c r="K133" s="45">
        <v>0</v>
      </c>
      <c r="L133" s="45">
        <v>1.4364302444672177</v>
      </c>
      <c r="M133" s="45">
        <v>7.4263892726627034E-3</v>
      </c>
      <c r="N133" s="45">
        <v>6.813989469414139E-4</v>
      </c>
      <c r="O133" s="45">
        <v>1.2241565314918823E-4</v>
      </c>
      <c r="P133" s="45">
        <v>0.10470544417311345</v>
      </c>
      <c r="Q133" s="45">
        <v>0</v>
      </c>
      <c r="R133" s="45">
        <v>2.1644871838333302E-3</v>
      </c>
      <c r="S133" s="45">
        <v>1.6500523671394376</v>
      </c>
    </row>
    <row r="134" spans="1:19">
      <c r="A134" s="88" t="s">
        <v>286</v>
      </c>
      <c r="B134" s="69" t="s">
        <v>174</v>
      </c>
      <c r="C134" s="45">
        <v>0</v>
      </c>
      <c r="D134" s="45">
        <v>0</v>
      </c>
      <c r="E134" s="45">
        <v>0</v>
      </c>
      <c r="F134" s="45">
        <v>0</v>
      </c>
      <c r="G134" s="45">
        <v>0</v>
      </c>
      <c r="H134" s="45">
        <v>0</v>
      </c>
      <c r="I134" s="45">
        <v>0</v>
      </c>
      <c r="J134" s="45">
        <v>0</v>
      </c>
      <c r="K134" s="45">
        <v>0</v>
      </c>
      <c r="L134" s="45">
        <v>1.4364302444672177</v>
      </c>
      <c r="M134" s="45">
        <v>5.9377740093680131E-4</v>
      </c>
      <c r="N134" s="45">
        <v>0</v>
      </c>
      <c r="O134" s="45">
        <v>0</v>
      </c>
      <c r="P134" s="45">
        <v>0.94483903077134812</v>
      </c>
      <c r="Q134" s="45">
        <v>0</v>
      </c>
      <c r="R134" s="45">
        <v>0</v>
      </c>
      <c r="S134" s="45">
        <v>2.38186305263946</v>
      </c>
    </row>
    <row r="135" spans="1:19">
      <c r="A135" s="88" t="s">
        <v>286</v>
      </c>
      <c r="B135" s="69" t="s">
        <v>175</v>
      </c>
      <c r="C135" s="45">
        <v>0</v>
      </c>
      <c r="D135" s="45">
        <v>0</v>
      </c>
      <c r="E135" s="45">
        <v>0</v>
      </c>
      <c r="F135" s="45">
        <v>0</v>
      </c>
      <c r="G135" s="45">
        <v>0</v>
      </c>
      <c r="H135" s="45">
        <v>0</v>
      </c>
      <c r="I135" s="45">
        <v>0</v>
      </c>
      <c r="J135" s="45">
        <v>0</v>
      </c>
      <c r="K135" s="45">
        <v>0</v>
      </c>
      <c r="L135" s="45">
        <v>0</v>
      </c>
      <c r="M135" s="45">
        <v>9.6341546132894251E-3</v>
      </c>
      <c r="N135" s="45">
        <v>0</v>
      </c>
      <c r="O135" s="45">
        <v>2.9166599624903533E-3</v>
      </c>
      <c r="P135" s="45">
        <v>0.15109225676696525</v>
      </c>
      <c r="Q135" s="45">
        <v>0</v>
      </c>
      <c r="R135" s="45">
        <v>3.8945873466076364E-3</v>
      </c>
      <c r="S135" s="45">
        <v>0.16753765868938331</v>
      </c>
    </row>
    <row r="136" spans="1:19">
      <c r="A136" s="88" t="s">
        <v>286</v>
      </c>
      <c r="B136" s="69" t="s">
        <v>176</v>
      </c>
      <c r="C136" s="45">
        <v>0</v>
      </c>
      <c r="D136" s="45">
        <v>0</v>
      </c>
      <c r="E136" s="45">
        <v>0</v>
      </c>
      <c r="F136" s="45">
        <v>0</v>
      </c>
      <c r="G136" s="45">
        <v>0</v>
      </c>
      <c r="H136" s="45">
        <v>0</v>
      </c>
      <c r="I136" s="45">
        <v>0</v>
      </c>
      <c r="J136" s="45">
        <v>0</v>
      </c>
      <c r="K136" s="45">
        <v>0</v>
      </c>
      <c r="L136" s="45">
        <v>2.2356543026332822</v>
      </c>
      <c r="M136" s="45">
        <v>9.206553658565042E-4</v>
      </c>
      <c r="N136" s="45">
        <v>7.4069229871298603E-5</v>
      </c>
      <c r="O136" s="45">
        <v>1.1931498883432923E-3</v>
      </c>
      <c r="P136" s="45">
        <v>0</v>
      </c>
      <c r="Q136" s="45">
        <v>0</v>
      </c>
      <c r="R136" s="45">
        <v>0</v>
      </c>
      <c r="S136" s="45">
        <v>2.2378421771173862</v>
      </c>
    </row>
    <row r="137" spans="1:19">
      <c r="A137" s="88" t="s">
        <v>286</v>
      </c>
      <c r="B137" s="69" t="s">
        <v>177</v>
      </c>
      <c r="C137" s="45">
        <v>0</v>
      </c>
      <c r="D137" s="45">
        <v>0</v>
      </c>
      <c r="E137" s="45">
        <v>0</v>
      </c>
      <c r="F137" s="45">
        <v>0</v>
      </c>
      <c r="G137" s="45">
        <v>0</v>
      </c>
      <c r="H137" s="45">
        <v>0</v>
      </c>
      <c r="I137" s="45">
        <v>0</v>
      </c>
      <c r="J137" s="45">
        <v>0</v>
      </c>
      <c r="K137" s="45">
        <v>0</v>
      </c>
      <c r="L137" s="45">
        <v>0</v>
      </c>
      <c r="M137" s="45">
        <v>2.6037111769225518E-2</v>
      </c>
      <c r="N137" s="45">
        <v>2.5693768728714872E-2</v>
      </c>
      <c r="O137" s="45">
        <v>0</v>
      </c>
      <c r="P137" s="45">
        <v>0.38756454091156911</v>
      </c>
      <c r="Q137" s="45">
        <v>0</v>
      </c>
      <c r="R137" s="45">
        <v>0</v>
      </c>
      <c r="S137" s="45">
        <v>0.43929542140949707</v>
      </c>
    </row>
    <row r="138" spans="1:19">
      <c r="A138" s="88" t="s">
        <v>286</v>
      </c>
      <c r="B138" s="69" t="s">
        <v>178</v>
      </c>
      <c r="C138" s="45">
        <v>0.12037026416729546</v>
      </c>
      <c r="D138" s="45">
        <v>0</v>
      </c>
      <c r="E138" s="45">
        <v>0</v>
      </c>
      <c r="F138" s="45">
        <v>0</v>
      </c>
      <c r="G138" s="45">
        <v>0</v>
      </c>
      <c r="H138" s="45">
        <v>0</v>
      </c>
      <c r="I138" s="45">
        <v>0</v>
      </c>
      <c r="J138" s="45">
        <v>0</v>
      </c>
      <c r="K138" s="45">
        <v>0</v>
      </c>
      <c r="L138" s="45">
        <v>0</v>
      </c>
      <c r="M138" s="45">
        <v>3.5973210205977324E-3</v>
      </c>
      <c r="N138" s="45">
        <v>0</v>
      </c>
      <c r="O138" s="45">
        <v>0</v>
      </c>
      <c r="P138" s="45">
        <v>0.1117782407377419</v>
      </c>
      <c r="Q138" s="45">
        <v>0</v>
      </c>
      <c r="R138" s="45">
        <v>0</v>
      </c>
      <c r="S138" s="45">
        <v>0.23574582592567594</v>
      </c>
    </row>
    <row r="139" spans="1:19">
      <c r="A139" s="88" t="s">
        <v>286</v>
      </c>
      <c r="B139" s="69" t="s">
        <v>179</v>
      </c>
      <c r="C139" s="45">
        <v>0</v>
      </c>
      <c r="D139" s="45">
        <v>0</v>
      </c>
      <c r="E139" s="45">
        <v>0</v>
      </c>
      <c r="F139" s="45">
        <v>0</v>
      </c>
      <c r="G139" s="45">
        <v>0</v>
      </c>
      <c r="H139" s="45">
        <v>0</v>
      </c>
      <c r="I139" s="45">
        <v>0</v>
      </c>
      <c r="J139" s="45">
        <v>0</v>
      </c>
      <c r="K139" s="45">
        <v>0</v>
      </c>
      <c r="L139" s="45">
        <v>0</v>
      </c>
      <c r="M139" s="45">
        <v>7.0755144303547013E-6</v>
      </c>
      <c r="N139" s="45">
        <v>0</v>
      </c>
      <c r="O139" s="45">
        <v>1.6509915378311035E-3</v>
      </c>
      <c r="P139" s="45">
        <v>0.34805790625390287</v>
      </c>
      <c r="Q139" s="45">
        <v>5.8498944985063694E-3</v>
      </c>
      <c r="R139" s="45">
        <v>0.12112174927965924</v>
      </c>
      <c r="S139" s="45">
        <v>0.47668761708428065</v>
      </c>
    </row>
    <row r="140" spans="1:19">
      <c r="A140" s="88" t="s">
        <v>286</v>
      </c>
      <c r="B140" s="69" t="s">
        <v>180</v>
      </c>
      <c r="C140" s="45">
        <v>0</v>
      </c>
      <c r="D140" s="45">
        <v>0</v>
      </c>
      <c r="E140" s="45">
        <v>0</v>
      </c>
      <c r="F140" s="45">
        <v>0</v>
      </c>
      <c r="G140" s="45">
        <v>0</v>
      </c>
      <c r="H140" s="45">
        <v>1.9380055369433435E-2</v>
      </c>
      <c r="I140" s="45">
        <v>0</v>
      </c>
      <c r="J140" s="45">
        <v>0</v>
      </c>
      <c r="K140" s="45">
        <v>0</v>
      </c>
      <c r="L140" s="45">
        <v>0</v>
      </c>
      <c r="M140" s="45">
        <v>1.0594582395011543E-2</v>
      </c>
      <c r="N140" s="45">
        <v>0</v>
      </c>
      <c r="O140" s="45">
        <v>0</v>
      </c>
      <c r="P140" s="45">
        <v>0.82668837447076271</v>
      </c>
      <c r="Q140" s="45">
        <v>0</v>
      </c>
      <c r="R140" s="45">
        <v>4.9836091449151354E-6</v>
      </c>
      <c r="S140" s="45">
        <v>0.85666799584438991</v>
      </c>
    </row>
    <row r="141" spans="1:19">
      <c r="A141" s="88" t="s">
        <v>286</v>
      </c>
      <c r="B141" s="69" t="s">
        <v>181</v>
      </c>
      <c r="C141" s="45">
        <v>0</v>
      </c>
      <c r="D141" s="45">
        <v>0</v>
      </c>
      <c r="E141" s="45">
        <v>0.45151834517849565</v>
      </c>
      <c r="F141" s="45">
        <v>0</v>
      </c>
      <c r="G141" s="45">
        <v>0</v>
      </c>
      <c r="H141" s="45">
        <v>1.9380055369434324E-2</v>
      </c>
      <c r="I141" s="45">
        <v>0</v>
      </c>
      <c r="J141" s="45">
        <v>0</v>
      </c>
      <c r="K141" s="45">
        <v>0</v>
      </c>
      <c r="L141" s="45">
        <v>0</v>
      </c>
      <c r="M141" s="45">
        <v>4.4174884097358813E-4</v>
      </c>
      <c r="N141" s="45">
        <v>0</v>
      </c>
      <c r="O141" s="45">
        <v>0</v>
      </c>
      <c r="P141" s="45">
        <v>0.4107749224138999</v>
      </c>
      <c r="Q141" s="45">
        <v>0</v>
      </c>
      <c r="R141" s="45">
        <v>0.30195720619069277</v>
      </c>
      <c r="S141" s="45">
        <v>1.1840722779934651</v>
      </c>
    </row>
    <row r="142" spans="1:19">
      <c r="A142" s="88" t="s">
        <v>286</v>
      </c>
      <c r="B142" s="69" t="s">
        <v>182</v>
      </c>
      <c r="C142" s="45">
        <v>0</v>
      </c>
      <c r="D142" s="45">
        <v>0</v>
      </c>
      <c r="E142" s="45">
        <v>0</v>
      </c>
      <c r="F142" s="45">
        <v>0</v>
      </c>
      <c r="G142" s="45">
        <v>0</v>
      </c>
      <c r="H142" s="45">
        <v>0</v>
      </c>
      <c r="I142" s="45">
        <v>0</v>
      </c>
      <c r="J142" s="45">
        <v>0</v>
      </c>
      <c r="K142" s="45">
        <v>0</v>
      </c>
      <c r="L142" s="45">
        <v>0</v>
      </c>
      <c r="M142" s="45">
        <v>7.3383722637210269E-4</v>
      </c>
      <c r="N142" s="45">
        <v>0</v>
      </c>
      <c r="O142" s="45">
        <v>0</v>
      </c>
      <c r="P142" s="45">
        <v>1.907215959834474E-2</v>
      </c>
      <c r="Q142" s="45">
        <v>0</v>
      </c>
      <c r="R142" s="45">
        <v>0.12288725626662966</v>
      </c>
      <c r="S142" s="45">
        <v>0.14269325309135183</v>
      </c>
    </row>
    <row r="143" spans="1:19">
      <c r="A143" s="88" t="s">
        <v>286</v>
      </c>
      <c r="B143" s="69" t="s">
        <v>183</v>
      </c>
      <c r="C143" s="45">
        <v>0</v>
      </c>
      <c r="D143" s="45">
        <v>0</v>
      </c>
      <c r="E143" s="45">
        <v>0</v>
      </c>
      <c r="F143" s="45">
        <v>0</v>
      </c>
      <c r="G143" s="45">
        <v>0</v>
      </c>
      <c r="H143" s="45">
        <v>0</v>
      </c>
      <c r="I143" s="45">
        <v>0</v>
      </c>
      <c r="J143" s="45">
        <v>0</v>
      </c>
      <c r="K143" s="45">
        <v>0</v>
      </c>
      <c r="L143" s="45">
        <v>0</v>
      </c>
      <c r="M143" s="45">
        <v>6.9372300387726682E-5</v>
      </c>
      <c r="N143" s="45">
        <v>1.3161778189100914E-2</v>
      </c>
      <c r="O143" s="45">
        <v>0</v>
      </c>
      <c r="P143" s="45">
        <v>0.48062615795823405</v>
      </c>
      <c r="Q143" s="45">
        <v>4.3036793234230153E-4</v>
      </c>
      <c r="R143" s="45">
        <v>0.14578522596983845</v>
      </c>
      <c r="S143" s="45">
        <v>0.64007290234988545</v>
      </c>
    </row>
    <row r="144" spans="1:19">
      <c r="A144" s="88" t="s">
        <v>286</v>
      </c>
      <c r="B144" s="69" t="s">
        <v>184</v>
      </c>
      <c r="C144" s="45">
        <v>0</v>
      </c>
      <c r="D144" s="45">
        <v>0</v>
      </c>
      <c r="E144" s="45">
        <v>0</v>
      </c>
      <c r="F144" s="45">
        <v>0</v>
      </c>
      <c r="G144" s="45">
        <v>0</v>
      </c>
      <c r="H144" s="45">
        <v>0</v>
      </c>
      <c r="I144" s="45">
        <v>0</v>
      </c>
      <c r="J144" s="45">
        <v>0</v>
      </c>
      <c r="K144" s="45">
        <v>0</v>
      </c>
      <c r="L144" s="45">
        <v>0</v>
      </c>
      <c r="M144" s="45">
        <v>8.1223105951266916E-4</v>
      </c>
      <c r="N144" s="45">
        <v>1.921099221975453E-2</v>
      </c>
      <c r="O144" s="45">
        <v>5.7481436579687184E-5</v>
      </c>
      <c r="P144" s="45">
        <v>5.3427720969224879E-2</v>
      </c>
      <c r="Q144" s="45">
        <v>5.2103023622690703E-2</v>
      </c>
      <c r="R144" s="45">
        <v>0</v>
      </c>
      <c r="S144" s="45">
        <v>0.12561144930776891</v>
      </c>
    </row>
    <row r="145" spans="1:19">
      <c r="A145" s="88" t="s">
        <v>286</v>
      </c>
      <c r="B145" s="69" t="s">
        <v>185</v>
      </c>
      <c r="C145" s="45">
        <v>0</v>
      </c>
      <c r="D145" s="45">
        <v>0</v>
      </c>
      <c r="E145" s="45">
        <v>0</v>
      </c>
      <c r="F145" s="45">
        <v>0</v>
      </c>
      <c r="G145" s="45">
        <v>0</v>
      </c>
      <c r="H145" s="45">
        <v>0</v>
      </c>
      <c r="I145" s="45">
        <v>0</v>
      </c>
      <c r="J145" s="45">
        <v>0</v>
      </c>
      <c r="K145" s="45">
        <v>0</v>
      </c>
      <c r="L145" s="45">
        <v>0</v>
      </c>
      <c r="M145" s="45">
        <v>7.3513201304109543E-6</v>
      </c>
      <c r="N145" s="45">
        <v>0</v>
      </c>
      <c r="O145" s="45">
        <v>0</v>
      </c>
      <c r="P145" s="45">
        <v>2.8150578464455123E-2</v>
      </c>
      <c r="Q145" s="45">
        <v>0</v>
      </c>
      <c r="R145" s="45">
        <v>0</v>
      </c>
      <c r="S145" s="45">
        <v>2.8157929784583757E-2</v>
      </c>
    </row>
    <row r="146" spans="1:19">
      <c r="A146" s="88" t="s">
        <v>286</v>
      </c>
      <c r="B146" s="69" t="s">
        <v>186</v>
      </c>
      <c r="C146" s="45">
        <v>0</v>
      </c>
      <c r="D146" s="45">
        <v>0</v>
      </c>
      <c r="E146" s="45">
        <v>0.42317544417953279</v>
      </c>
      <c r="F146" s="45">
        <v>0</v>
      </c>
      <c r="G146" s="45">
        <v>0</v>
      </c>
      <c r="H146" s="45">
        <v>0</v>
      </c>
      <c r="I146" s="45">
        <v>0</v>
      </c>
      <c r="J146" s="45">
        <v>0</v>
      </c>
      <c r="K146" s="45">
        <v>0</v>
      </c>
      <c r="L146" s="45">
        <v>0</v>
      </c>
      <c r="M146" s="45">
        <v>0</v>
      </c>
      <c r="N146" s="45">
        <v>0</v>
      </c>
      <c r="O146" s="45">
        <v>4.9317091138276758E-3</v>
      </c>
      <c r="P146" s="45">
        <v>0.43345207825364085</v>
      </c>
      <c r="Q146" s="45">
        <v>9.824320002391751E-4</v>
      </c>
      <c r="R146" s="45">
        <v>0</v>
      </c>
      <c r="S146" s="45">
        <v>0.86254166354723338</v>
      </c>
    </row>
    <row r="147" spans="1:19">
      <c r="A147" s="88" t="s">
        <v>286</v>
      </c>
      <c r="B147" s="69" t="s">
        <v>187</v>
      </c>
      <c r="C147" s="45">
        <v>0</v>
      </c>
      <c r="D147" s="45">
        <v>0</v>
      </c>
      <c r="E147" s="45">
        <v>0</v>
      </c>
      <c r="F147" s="45">
        <v>0</v>
      </c>
      <c r="G147" s="45">
        <v>0</v>
      </c>
      <c r="H147" s="45">
        <v>0</v>
      </c>
      <c r="I147" s="45">
        <v>0</v>
      </c>
      <c r="J147" s="45">
        <v>0</v>
      </c>
      <c r="K147" s="45">
        <v>0</v>
      </c>
      <c r="L147" s="45">
        <v>0</v>
      </c>
      <c r="M147" s="45">
        <v>1.9470797770360093E-4</v>
      </c>
      <c r="N147" s="45">
        <v>7.8938350066621865E-3</v>
      </c>
      <c r="O147" s="45">
        <v>7.0616348604448653E-3</v>
      </c>
      <c r="P147" s="45">
        <v>0.18974151215565627</v>
      </c>
      <c r="Q147" s="45">
        <v>1.4485249327098604E-3</v>
      </c>
      <c r="R147" s="45">
        <v>8.2544899747460931E-5</v>
      </c>
      <c r="S147" s="45">
        <v>0.20642275983291825</v>
      </c>
    </row>
    <row r="148" spans="1:19">
      <c r="A148" s="88" t="s">
        <v>286</v>
      </c>
      <c r="B148" s="69" t="s">
        <v>188</v>
      </c>
      <c r="C148" s="45">
        <v>0</v>
      </c>
      <c r="D148" s="45">
        <v>0</v>
      </c>
      <c r="E148" s="45">
        <v>0</v>
      </c>
      <c r="F148" s="45">
        <v>0</v>
      </c>
      <c r="G148" s="45">
        <v>0</v>
      </c>
      <c r="H148" s="45">
        <v>1.1400032570255902E-2</v>
      </c>
      <c r="I148" s="45">
        <v>0</v>
      </c>
      <c r="J148" s="45">
        <v>0</v>
      </c>
      <c r="K148" s="45">
        <v>0</v>
      </c>
      <c r="L148" s="45">
        <v>2.2356543026332787</v>
      </c>
      <c r="M148" s="45">
        <v>6.0249339192015583E-3</v>
      </c>
      <c r="N148" s="45">
        <v>0</v>
      </c>
      <c r="O148" s="45">
        <v>0</v>
      </c>
      <c r="P148" s="45">
        <v>9.3086282484005523E-2</v>
      </c>
      <c r="Q148" s="45">
        <v>0</v>
      </c>
      <c r="R148" s="45">
        <v>1.6050730572558791E-3</v>
      </c>
      <c r="S148" s="45">
        <v>2.3477706246640366</v>
      </c>
    </row>
    <row r="149" spans="1:19">
      <c r="A149" s="88" t="s">
        <v>286</v>
      </c>
      <c r="B149" s="69" t="s">
        <v>189</v>
      </c>
      <c r="C149" s="45">
        <v>0.13447209997135801</v>
      </c>
      <c r="D149" s="45">
        <v>0</v>
      </c>
      <c r="E149" s="45">
        <v>0</v>
      </c>
      <c r="F149" s="45">
        <v>0</v>
      </c>
      <c r="G149" s="45">
        <v>0</v>
      </c>
      <c r="H149" s="45">
        <v>0</v>
      </c>
      <c r="I149" s="45">
        <v>0</v>
      </c>
      <c r="J149" s="45">
        <v>7.4727252359188645E-2</v>
      </c>
      <c r="K149" s="45">
        <v>0</v>
      </c>
      <c r="L149" s="45">
        <v>0</v>
      </c>
      <c r="M149" s="45">
        <v>0</v>
      </c>
      <c r="N149" s="45">
        <v>7.7913766904913473E-5</v>
      </c>
      <c r="O149" s="45">
        <v>0</v>
      </c>
      <c r="P149" s="45">
        <v>0.11539181466445214</v>
      </c>
      <c r="Q149" s="45">
        <v>4.9543029925235071E-2</v>
      </c>
      <c r="R149" s="45">
        <v>2.4522428303754396E-2</v>
      </c>
      <c r="S149" s="45">
        <v>0.39873453899085121</v>
      </c>
    </row>
    <row r="150" spans="1:19">
      <c r="A150" s="88" t="s">
        <v>286</v>
      </c>
      <c r="B150" s="69" t="s">
        <v>190</v>
      </c>
      <c r="C150" s="45">
        <v>0</v>
      </c>
      <c r="D150" s="45">
        <v>0</v>
      </c>
      <c r="E150" s="45">
        <v>0</v>
      </c>
      <c r="F150" s="45">
        <v>0</v>
      </c>
      <c r="G150" s="45">
        <v>0</v>
      </c>
      <c r="H150" s="45">
        <v>0</v>
      </c>
      <c r="I150" s="45">
        <v>0</v>
      </c>
      <c r="J150" s="45">
        <v>0</v>
      </c>
      <c r="K150" s="45">
        <v>0</v>
      </c>
      <c r="L150" s="45">
        <v>0</v>
      </c>
      <c r="M150" s="45">
        <v>1.8928289744920335E-2</v>
      </c>
      <c r="N150" s="45">
        <v>8.6384130966976613E-3</v>
      </c>
      <c r="O150" s="45">
        <v>4.9480345945702719E-3</v>
      </c>
      <c r="P150" s="45">
        <v>0</v>
      </c>
      <c r="Q150" s="45">
        <v>0</v>
      </c>
      <c r="R150" s="45">
        <v>1.6050730572558791E-3</v>
      </c>
      <c r="S150" s="45">
        <v>3.4119810493450586E-2</v>
      </c>
    </row>
    <row r="151" spans="1:19">
      <c r="A151" s="88" t="s">
        <v>286</v>
      </c>
      <c r="B151" s="69" t="s">
        <v>191</v>
      </c>
      <c r="C151" s="45">
        <v>0</v>
      </c>
      <c r="D151" s="45">
        <v>0</v>
      </c>
      <c r="E151" s="45">
        <v>0</v>
      </c>
      <c r="F151" s="45">
        <v>0</v>
      </c>
      <c r="G151" s="45">
        <v>0</v>
      </c>
      <c r="H151" s="45">
        <v>0</v>
      </c>
      <c r="I151" s="45">
        <v>0</v>
      </c>
      <c r="J151" s="45">
        <v>0</v>
      </c>
      <c r="K151" s="45">
        <v>0</v>
      </c>
      <c r="L151" s="45">
        <v>0</v>
      </c>
      <c r="M151" s="45">
        <v>0</v>
      </c>
      <c r="N151" s="45">
        <v>0</v>
      </c>
      <c r="O151" s="45">
        <v>0</v>
      </c>
      <c r="P151" s="45">
        <v>4.972659746029251E-2</v>
      </c>
      <c r="Q151" s="45">
        <v>0</v>
      </c>
      <c r="R151" s="45">
        <v>0.47149722682592454</v>
      </c>
      <c r="S151" s="45">
        <v>0.52122382428620995</v>
      </c>
    </row>
    <row r="152" spans="1:19">
      <c r="A152" s="88" t="s">
        <v>286</v>
      </c>
      <c r="B152" s="69" t="s">
        <v>192</v>
      </c>
      <c r="C152" s="45">
        <v>0</v>
      </c>
      <c r="D152" s="45">
        <v>0</v>
      </c>
      <c r="E152" s="45">
        <v>0</v>
      </c>
      <c r="F152" s="45">
        <v>0.44240938649204509</v>
      </c>
      <c r="G152" s="45">
        <v>0</v>
      </c>
      <c r="H152" s="45">
        <v>0</v>
      </c>
      <c r="I152" s="45">
        <v>0</v>
      </c>
      <c r="J152" s="45">
        <v>0</v>
      </c>
      <c r="K152" s="45">
        <v>0</v>
      </c>
      <c r="L152" s="45">
        <v>0</v>
      </c>
      <c r="M152" s="45">
        <v>5.3898941623309327E-4</v>
      </c>
      <c r="N152" s="45">
        <v>3.3858386466611989E-3</v>
      </c>
      <c r="O152" s="45">
        <v>0</v>
      </c>
      <c r="P152" s="45">
        <v>2.5101287283316509E-2</v>
      </c>
      <c r="Q152" s="45">
        <v>0</v>
      </c>
      <c r="R152" s="45">
        <v>0</v>
      </c>
      <c r="S152" s="45">
        <v>0.47143550183824345</v>
      </c>
    </row>
    <row r="153" spans="1:19">
      <c r="A153" s="88" t="s">
        <v>286</v>
      </c>
      <c r="B153" s="69" t="s">
        <v>193</v>
      </c>
      <c r="C153" s="45">
        <v>0</v>
      </c>
      <c r="D153" s="45">
        <v>0</v>
      </c>
      <c r="E153" s="45">
        <v>0</v>
      </c>
      <c r="F153" s="45">
        <v>0</v>
      </c>
      <c r="G153" s="45">
        <v>0</v>
      </c>
      <c r="H153" s="45">
        <v>0</v>
      </c>
      <c r="I153" s="45">
        <v>0</v>
      </c>
      <c r="J153" s="45">
        <v>0</v>
      </c>
      <c r="K153" s="45">
        <v>0</v>
      </c>
      <c r="L153" s="45">
        <v>0</v>
      </c>
      <c r="M153" s="45">
        <v>5.6928056519467418E-4</v>
      </c>
      <c r="N153" s="45">
        <v>1.4856838617092194E-3</v>
      </c>
      <c r="O153" s="45">
        <v>0</v>
      </c>
      <c r="P153" s="45">
        <v>8.79355367721395E-2</v>
      </c>
      <c r="Q153" s="45">
        <v>0</v>
      </c>
      <c r="R153" s="45">
        <v>0</v>
      </c>
      <c r="S153" s="45">
        <v>8.9990501199054052E-2</v>
      </c>
    </row>
    <row r="154" spans="1:19">
      <c r="A154" s="88" t="s">
        <v>286</v>
      </c>
      <c r="B154" s="69" t="s">
        <v>194</v>
      </c>
      <c r="C154" s="45">
        <v>0</v>
      </c>
      <c r="D154" s="45">
        <v>0</v>
      </c>
      <c r="E154" s="45">
        <v>0.45151834517849565</v>
      </c>
      <c r="F154" s="45">
        <v>0</v>
      </c>
      <c r="G154" s="45">
        <v>0</v>
      </c>
      <c r="H154" s="45">
        <v>0</v>
      </c>
      <c r="I154" s="45">
        <v>0</v>
      </c>
      <c r="J154" s="45">
        <v>0</v>
      </c>
      <c r="K154" s="45">
        <v>0</v>
      </c>
      <c r="L154" s="45">
        <v>0</v>
      </c>
      <c r="M154" s="45">
        <v>3.0426524202979977E-3</v>
      </c>
      <c r="N154" s="45">
        <v>1.0886752726861459E-2</v>
      </c>
      <c r="O154" s="45">
        <v>0</v>
      </c>
      <c r="P154" s="45">
        <v>6.5439492440393821E-2</v>
      </c>
      <c r="Q154" s="45">
        <v>0</v>
      </c>
      <c r="R154" s="45">
        <v>1.3833407564369793E-2</v>
      </c>
      <c r="S154" s="45">
        <v>0.54472065033041872</v>
      </c>
    </row>
    <row r="155" spans="1:19">
      <c r="A155" s="88" t="s">
        <v>286</v>
      </c>
      <c r="B155" s="69" t="s">
        <v>195</v>
      </c>
      <c r="C155" s="45">
        <v>0</v>
      </c>
      <c r="D155" s="45">
        <v>0</v>
      </c>
      <c r="E155" s="45">
        <v>0</v>
      </c>
      <c r="F155" s="45">
        <v>0</v>
      </c>
      <c r="G155" s="45">
        <v>0</v>
      </c>
      <c r="H155" s="45">
        <v>0</v>
      </c>
      <c r="I155" s="45">
        <v>0</v>
      </c>
      <c r="J155" s="45">
        <v>0</v>
      </c>
      <c r="K155" s="45">
        <v>0</v>
      </c>
      <c r="L155" s="45">
        <v>0</v>
      </c>
      <c r="M155" s="45">
        <v>4.3537459733862249E-3</v>
      </c>
      <c r="N155" s="45">
        <v>0.11661922289050608</v>
      </c>
      <c r="O155" s="45">
        <v>0</v>
      </c>
      <c r="P155" s="45">
        <v>2.0418100346429213E-2</v>
      </c>
      <c r="Q155" s="45">
        <v>4.0833379095754907E-3</v>
      </c>
      <c r="R155" s="45">
        <v>0</v>
      </c>
      <c r="S155" s="45">
        <v>0.14547440711990589</v>
      </c>
    </row>
    <row r="156" spans="1:19">
      <c r="A156" s="88" t="s">
        <v>286</v>
      </c>
      <c r="B156" s="69" t="s">
        <v>196</v>
      </c>
      <c r="C156" s="45">
        <v>0</v>
      </c>
      <c r="D156" s="45">
        <v>0</v>
      </c>
      <c r="E156" s="45">
        <v>0</v>
      </c>
      <c r="F156" s="45">
        <v>0</v>
      </c>
      <c r="G156" s="45">
        <v>0</v>
      </c>
      <c r="H156" s="45">
        <v>0</v>
      </c>
      <c r="I156" s="45">
        <v>0</v>
      </c>
      <c r="J156" s="45">
        <v>0</v>
      </c>
      <c r="K156" s="45">
        <v>0</v>
      </c>
      <c r="L156" s="45">
        <v>0</v>
      </c>
      <c r="M156" s="45">
        <v>6.7695109220089478E-4</v>
      </c>
      <c r="N156" s="45">
        <v>0</v>
      </c>
      <c r="O156" s="45">
        <v>2.4586008291249684E-4</v>
      </c>
      <c r="P156" s="45">
        <v>0.23040121279063897</v>
      </c>
      <c r="Q156" s="45">
        <v>0</v>
      </c>
      <c r="R156" s="45">
        <v>0</v>
      </c>
      <c r="S156" s="45">
        <v>0.23132402396575458</v>
      </c>
    </row>
    <row r="157" spans="1:19">
      <c r="A157" s="88" t="s">
        <v>286</v>
      </c>
      <c r="B157" s="69" t="s">
        <v>197</v>
      </c>
      <c r="C157" s="45">
        <v>0</v>
      </c>
      <c r="D157" s="45">
        <v>0</v>
      </c>
      <c r="E157" s="45">
        <v>0</v>
      </c>
      <c r="F157" s="45">
        <v>0</v>
      </c>
      <c r="G157" s="45">
        <v>0</v>
      </c>
      <c r="H157" s="45">
        <v>0</v>
      </c>
      <c r="I157" s="45">
        <v>0</v>
      </c>
      <c r="J157" s="45">
        <v>0</v>
      </c>
      <c r="K157" s="45">
        <v>0</v>
      </c>
      <c r="L157" s="45">
        <v>0</v>
      </c>
      <c r="M157" s="45">
        <v>0</v>
      </c>
      <c r="N157" s="45">
        <v>0</v>
      </c>
      <c r="O157" s="45">
        <v>0</v>
      </c>
      <c r="P157" s="45">
        <v>1.8762839451014202E-4</v>
      </c>
      <c r="Q157" s="45">
        <v>0</v>
      </c>
      <c r="R157" s="45">
        <v>0</v>
      </c>
      <c r="S157" s="45">
        <v>1.8762839451369473E-4</v>
      </c>
    </row>
    <row r="158" spans="1:19">
      <c r="A158" s="88" t="s">
        <v>286</v>
      </c>
      <c r="B158" s="69" t="s">
        <v>198</v>
      </c>
      <c r="C158" s="45">
        <v>0</v>
      </c>
      <c r="D158" s="45">
        <v>0</v>
      </c>
      <c r="E158" s="45">
        <v>0</v>
      </c>
      <c r="F158" s="45">
        <v>0</v>
      </c>
      <c r="G158" s="45">
        <v>0</v>
      </c>
      <c r="H158" s="45">
        <v>0</v>
      </c>
      <c r="I158" s="45">
        <v>0</v>
      </c>
      <c r="J158" s="45">
        <v>0</v>
      </c>
      <c r="K158" s="45">
        <v>0</v>
      </c>
      <c r="L158" s="45">
        <v>0</v>
      </c>
      <c r="M158" s="45">
        <v>0</v>
      </c>
      <c r="N158" s="45">
        <v>0</v>
      </c>
      <c r="O158" s="45">
        <v>0</v>
      </c>
      <c r="P158" s="45">
        <v>6.3781990088120466E-2</v>
      </c>
      <c r="Q158" s="45">
        <v>3.5810048456852428E-4</v>
      </c>
      <c r="R158" s="45">
        <v>2.9653959717279577E-4</v>
      </c>
      <c r="S158" s="45">
        <v>6.443663016989376E-2</v>
      </c>
    </row>
    <row r="159" spans="1:19">
      <c r="A159" s="88" t="s">
        <v>286</v>
      </c>
      <c r="B159" s="69" t="s">
        <v>199</v>
      </c>
      <c r="C159" s="45">
        <v>0</v>
      </c>
      <c r="D159" s="45">
        <v>0</v>
      </c>
      <c r="E159" s="45">
        <v>0</v>
      </c>
      <c r="F159" s="45">
        <v>0</v>
      </c>
      <c r="G159" s="45">
        <v>0</v>
      </c>
      <c r="H159" s="45">
        <v>0</v>
      </c>
      <c r="I159" s="45">
        <v>0</v>
      </c>
      <c r="J159" s="45">
        <v>0</v>
      </c>
      <c r="K159" s="45">
        <v>0</v>
      </c>
      <c r="L159" s="45">
        <v>2.4769862570209256</v>
      </c>
      <c r="M159" s="45">
        <v>5.9241913532126489E-4</v>
      </c>
      <c r="N159" s="45">
        <v>0</v>
      </c>
      <c r="O159" s="45">
        <v>0</v>
      </c>
      <c r="P159" s="45">
        <v>0.19925501236037846</v>
      </c>
      <c r="Q159" s="45">
        <v>2.7897669735095221E-3</v>
      </c>
      <c r="R159" s="45">
        <v>7.4596705151535048E-3</v>
      </c>
      <c r="S159" s="45">
        <v>2.687083126005291</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8.6384130966976613E-3</v>
      </c>
      <c r="O160" s="45">
        <v>7.3972268522504159E-4</v>
      </c>
      <c r="P160" s="45">
        <v>3.323571946362236E-2</v>
      </c>
      <c r="Q160" s="45">
        <v>0</v>
      </c>
      <c r="R160" s="45">
        <v>0</v>
      </c>
      <c r="S160" s="45">
        <v>4.2613855245519972E-2</v>
      </c>
    </row>
    <row r="161" spans="1:19">
      <c r="A161" s="88" t="s">
        <v>286</v>
      </c>
      <c r="B161" s="69" t="s">
        <v>201</v>
      </c>
      <c r="C161" s="45">
        <v>0.26894419994271601</v>
      </c>
      <c r="D161" s="45">
        <v>0.18618490458753989</v>
      </c>
      <c r="E161" s="45">
        <v>0.48209168115271162</v>
      </c>
      <c r="F161" s="45">
        <v>2.2503400786572598</v>
      </c>
      <c r="G161" s="45">
        <v>0</v>
      </c>
      <c r="H161" s="45">
        <v>5.8140166108300306E-2</v>
      </c>
      <c r="I161" s="45">
        <v>0.10086116125757449</v>
      </c>
      <c r="J161" s="45">
        <v>0.14945450471837707</v>
      </c>
      <c r="K161" s="45">
        <v>0.23616906935010906</v>
      </c>
      <c r="L161" s="45">
        <v>5.1385463239336318</v>
      </c>
      <c r="M161" s="45">
        <v>0.25703418412150647</v>
      </c>
      <c r="N161" s="45">
        <v>5.1047068425638997E-2</v>
      </c>
      <c r="O161" s="45">
        <v>4.9444761350587951E-2</v>
      </c>
      <c r="P161" s="45">
        <v>6.3859216096398477</v>
      </c>
      <c r="Q161" s="45">
        <v>9.8986895060186431E-2</v>
      </c>
      <c r="R161" s="45">
        <v>2.1707929434081663</v>
      </c>
      <c r="S161" s="45">
        <v>17.883959551714128</v>
      </c>
    </row>
    <row r="162" spans="1:19">
      <c r="A162" s="88" t="s">
        <v>286</v>
      </c>
      <c r="B162" s="69" t="s">
        <v>202</v>
      </c>
      <c r="C162" s="45">
        <v>0.11241307688802138</v>
      </c>
      <c r="D162" s="45">
        <v>0</v>
      </c>
      <c r="E162" s="45">
        <v>0</v>
      </c>
      <c r="F162" s="45">
        <v>9.1165702706888396E-2</v>
      </c>
      <c r="G162" s="45">
        <v>0</v>
      </c>
      <c r="H162" s="45">
        <v>0</v>
      </c>
      <c r="I162" s="45">
        <v>5.7954110260309832E-2</v>
      </c>
      <c r="J162" s="45">
        <v>7.4727252359188534E-2</v>
      </c>
      <c r="K162" s="45">
        <v>0</v>
      </c>
      <c r="L162" s="45">
        <v>0</v>
      </c>
      <c r="M162" s="45">
        <v>8.3345573944269447E-2</v>
      </c>
      <c r="N162" s="45">
        <v>7.5459853280129607E-2</v>
      </c>
      <c r="O162" s="45">
        <v>4.9651337138291618E-2</v>
      </c>
      <c r="P162" s="45">
        <v>5.2474013011298126</v>
      </c>
      <c r="Q162" s="45">
        <v>2.3847852909094858E-2</v>
      </c>
      <c r="R162" s="45">
        <v>0.49684916730700479</v>
      </c>
      <c r="S162" s="45">
        <v>6.3128152279230392</v>
      </c>
    </row>
    <row r="163" spans="1:19">
      <c r="A163" s="88" t="s">
        <v>286</v>
      </c>
      <c r="B163" s="69" t="s">
        <v>203</v>
      </c>
      <c r="C163" s="45">
        <v>0.26894419994271601</v>
      </c>
      <c r="D163" s="45">
        <v>0</v>
      </c>
      <c r="E163" s="45">
        <v>8.1250349260962196E-2</v>
      </c>
      <c r="F163" s="45">
        <v>0.18233140541376969</v>
      </c>
      <c r="G163" s="45">
        <v>0.43593479022224457</v>
      </c>
      <c r="H163" s="45">
        <v>0</v>
      </c>
      <c r="I163" s="45">
        <v>0</v>
      </c>
      <c r="J163" s="45">
        <v>7.4727252359188534E-2</v>
      </c>
      <c r="K163" s="45">
        <v>0.28488381358982995</v>
      </c>
      <c r="L163" s="45">
        <v>0</v>
      </c>
      <c r="M163" s="45">
        <v>4.3652843886912152E-2</v>
      </c>
      <c r="N163" s="45">
        <v>7.7422224641772175E-3</v>
      </c>
      <c r="O163" s="45">
        <v>2.6086522024613146E-3</v>
      </c>
      <c r="P163" s="45">
        <v>3.5558844149039999</v>
      </c>
      <c r="Q163" s="45">
        <v>5.1202202201809044E-2</v>
      </c>
      <c r="R163" s="45">
        <v>1.1973274164276262</v>
      </c>
      <c r="S163" s="45">
        <v>6.1864895628756926</v>
      </c>
    </row>
    <row r="164" spans="1:19">
      <c r="A164" s="88" t="s">
        <v>286</v>
      </c>
      <c r="B164" s="69" t="s">
        <v>204</v>
      </c>
      <c r="C164" s="45">
        <v>0.13447209997135801</v>
      </c>
      <c r="D164" s="45">
        <v>0</v>
      </c>
      <c r="E164" s="45">
        <v>0</v>
      </c>
      <c r="F164" s="45">
        <v>0</v>
      </c>
      <c r="G164" s="45">
        <v>0</v>
      </c>
      <c r="H164" s="45">
        <v>0</v>
      </c>
      <c r="I164" s="45">
        <v>0</v>
      </c>
      <c r="J164" s="45">
        <v>0</v>
      </c>
      <c r="K164" s="45">
        <v>0.14244190679491497</v>
      </c>
      <c r="L164" s="45">
        <v>0.42764178319968238</v>
      </c>
      <c r="M164" s="45">
        <v>3.4795484276788358E-2</v>
      </c>
      <c r="N164" s="45">
        <v>0</v>
      </c>
      <c r="O164" s="45">
        <v>8.7654900141982406E-3</v>
      </c>
      <c r="P164" s="45">
        <v>2.1075120800314053</v>
      </c>
      <c r="Q164" s="45">
        <v>5.0991554857945154E-2</v>
      </c>
      <c r="R164" s="45">
        <v>0.42486947957073795</v>
      </c>
      <c r="S164" s="45">
        <v>3.3314898787170364</v>
      </c>
    </row>
    <row r="165" spans="1:19">
      <c r="A165" s="88" t="s">
        <v>286</v>
      </c>
      <c r="B165" s="69" t="s">
        <v>205</v>
      </c>
      <c r="C165" s="45">
        <v>0</v>
      </c>
      <c r="D165" s="45">
        <v>0</v>
      </c>
      <c r="E165" s="45">
        <v>0</v>
      </c>
      <c r="F165" s="45">
        <v>9.1165702706888396E-2</v>
      </c>
      <c r="G165" s="45">
        <v>0.68121378638805652</v>
      </c>
      <c r="H165" s="45">
        <v>0</v>
      </c>
      <c r="I165" s="45">
        <v>0</v>
      </c>
      <c r="J165" s="45">
        <v>0</v>
      </c>
      <c r="K165" s="45">
        <v>0</v>
      </c>
      <c r="L165" s="45">
        <v>0</v>
      </c>
      <c r="M165" s="45">
        <v>3.5898345734768355E-3</v>
      </c>
      <c r="N165" s="45">
        <v>1.1300583658680807E-2</v>
      </c>
      <c r="O165" s="45">
        <v>7.2951749632066409E-5</v>
      </c>
      <c r="P165" s="45">
        <v>0.67918497978840264</v>
      </c>
      <c r="Q165" s="45">
        <v>8.1967743617217259E-3</v>
      </c>
      <c r="R165" s="45">
        <v>0.36422130522522878</v>
      </c>
      <c r="S165" s="45">
        <v>1.8389459184520547</v>
      </c>
    </row>
    <row r="166" spans="1:19">
      <c r="A166" s="88" t="s">
        <v>286</v>
      </c>
      <c r="B166" s="69" t="s">
        <v>206</v>
      </c>
      <c r="C166" s="45">
        <v>0</v>
      </c>
      <c r="D166" s="45">
        <v>0</v>
      </c>
      <c r="E166" s="45">
        <v>0</v>
      </c>
      <c r="F166" s="45">
        <v>5.3626883945227632E-2</v>
      </c>
      <c r="G166" s="45">
        <v>0</v>
      </c>
      <c r="H166" s="45">
        <v>0</v>
      </c>
      <c r="I166" s="45">
        <v>0</v>
      </c>
      <c r="J166" s="45">
        <v>4.3957207270110765E-2</v>
      </c>
      <c r="K166" s="45">
        <v>0</v>
      </c>
      <c r="L166" s="45">
        <v>0</v>
      </c>
      <c r="M166" s="45">
        <v>3.604827791685139E-3</v>
      </c>
      <c r="N166" s="45">
        <v>5.0814194686452652E-3</v>
      </c>
      <c r="O166" s="45">
        <v>3.7195034689485595E-4</v>
      </c>
      <c r="P166" s="45">
        <v>0.14573158100788675</v>
      </c>
      <c r="Q166" s="45">
        <v>0</v>
      </c>
      <c r="R166" s="45">
        <v>4.5848875006981871E-3</v>
      </c>
      <c r="S166" s="45">
        <v>0.25695875733117646</v>
      </c>
    </row>
    <row r="167" spans="1:19">
      <c r="A167" s="88" t="s">
        <v>286</v>
      </c>
      <c r="B167" s="69" t="s">
        <v>207</v>
      </c>
      <c r="C167" s="45">
        <v>0</v>
      </c>
      <c r="D167" s="45">
        <v>0</v>
      </c>
      <c r="E167" s="45">
        <v>0</v>
      </c>
      <c r="F167" s="45">
        <v>0.18233140541376969</v>
      </c>
      <c r="G167" s="45">
        <v>0</v>
      </c>
      <c r="H167" s="45">
        <v>0</v>
      </c>
      <c r="I167" s="45">
        <v>0</v>
      </c>
      <c r="J167" s="45">
        <v>0</v>
      </c>
      <c r="K167" s="45">
        <v>0</v>
      </c>
      <c r="L167" s="45">
        <v>0</v>
      </c>
      <c r="M167" s="45">
        <v>5.0823824442502996E-4</v>
      </c>
      <c r="N167" s="45">
        <v>0</v>
      </c>
      <c r="O167" s="45">
        <v>1.7888365144647089E-3</v>
      </c>
      <c r="P167" s="45">
        <v>0.10289324317258064</v>
      </c>
      <c r="Q167" s="45">
        <v>9.824320002391751E-4</v>
      </c>
      <c r="R167" s="45">
        <v>0.17009836460990613</v>
      </c>
      <c r="S167" s="45">
        <v>0.45860251995543422</v>
      </c>
    </row>
    <row r="168" spans="1:19">
      <c r="A168" s="88" t="s">
        <v>286</v>
      </c>
      <c r="B168" s="69" t="s">
        <v>208</v>
      </c>
      <c r="C168" s="45">
        <v>0</v>
      </c>
      <c r="D168" s="45">
        <v>0</v>
      </c>
      <c r="E168" s="45">
        <v>0</v>
      </c>
      <c r="F168" s="45">
        <v>0</v>
      </c>
      <c r="G168" s="45">
        <v>0</v>
      </c>
      <c r="H168" s="45">
        <v>0</v>
      </c>
      <c r="I168" s="45">
        <v>0</v>
      </c>
      <c r="J168" s="45">
        <v>0</v>
      </c>
      <c r="K168" s="45">
        <v>0</v>
      </c>
      <c r="L168" s="45">
        <v>0</v>
      </c>
      <c r="M168" s="45">
        <v>1.6349837974026116E-2</v>
      </c>
      <c r="N168" s="45">
        <v>0</v>
      </c>
      <c r="O168" s="45">
        <v>2.2826597454130848E-3</v>
      </c>
      <c r="P168" s="45">
        <v>0.56699628988842932</v>
      </c>
      <c r="Q168" s="45">
        <v>9.824320002391751E-4</v>
      </c>
      <c r="R168" s="45">
        <v>5.8459180566487134E-2</v>
      </c>
      <c r="S168" s="45">
        <v>0.64507040017457484</v>
      </c>
    </row>
    <row r="169" spans="1:19">
      <c r="A169" s="88" t="s">
        <v>286</v>
      </c>
      <c r="B169" s="69" t="s">
        <v>209</v>
      </c>
      <c r="C169" s="45">
        <v>0</v>
      </c>
      <c r="D169" s="45">
        <v>0</v>
      </c>
      <c r="E169" s="45">
        <v>0</v>
      </c>
      <c r="F169" s="45">
        <v>0</v>
      </c>
      <c r="G169" s="45">
        <v>0.34060689319402826</v>
      </c>
      <c r="H169" s="45">
        <v>0</v>
      </c>
      <c r="I169" s="45">
        <v>0</v>
      </c>
      <c r="J169" s="45">
        <v>0</v>
      </c>
      <c r="K169" s="45">
        <v>0</v>
      </c>
      <c r="L169" s="45">
        <v>0</v>
      </c>
      <c r="M169" s="45">
        <v>3.6034474528317872E-2</v>
      </c>
      <c r="N169" s="45">
        <v>2.3538708583220824E-2</v>
      </c>
      <c r="O169" s="45">
        <v>0</v>
      </c>
      <c r="P169" s="45">
        <v>0.64365471269958618</v>
      </c>
      <c r="Q169" s="45">
        <v>0</v>
      </c>
      <c r="R169" s="45">
        <v>0.20611593440512621</v>
      </c>
      <c r="S169" s="45">
        <v>1.2499507234103362</v>
      </c>
    </row>
    <row r="170" spans="1:19">
      <c r="A170" s="88" t="s">
        <v>286</v>
      </c>
      <c r="B170" s="69" t="s">
        <v>210</v>
      </c>
      <c r="C170" s="45">
        <v>0</v>
      </c>
      <c r="D170" s="45">
        <v>5.185645419457785E-2</v>
      </c>
      <c r="E170" s="45">
        <v>0</v>
      </c>
      <c r="F170" s="45">
        <v>0</v>
      </c>
      <c r="G170" s="45">
        <v>0</v>
      </c>
      <c r="H170" s="45">
        <v>0</v>
      </c>
      <c r="I170" s="45">
        <v>0</v>
      </c>
      <c r="J170" s="45">
        <v>0</v>
      </c>
      <c r="K170" s="45">
        <v>0</v>
      </c>
      <c r="L170" s="45">
        <v>0</v>
      </c>
      <c r="M170" s="45">
        <v>1.3913871699067215E-4</v>
      </c>
      <c r="N170" s="45">
        <v>2.8278023756840298E-3</v>
      </c>
      <c r="O170" s="45">
        <v>8.7212051192304685E-3</v>
      </c>
      <c r="P170" s="45">
        <v>6.8899096989326836E-2</v>
      </c>
      <c r="Q170" s="45">
        <v>1.9324936060110876E-2</v>
      </c>
      <c r="R170" s="45">
        <v>0.16337565539303966</v>
      </c>
      <c r="S170" s="45">
        <v>0.31514428884884182</v>
      </c>
    </row>
    <row r="171" spans="1:19">
      <c r="A171" s="88" t="s">
        <v>286</v>
      </c>
      <c r="B171" s="69" t="s">
        <v>211</v>
      </c>
      <c r="C171" s="45">
        <v>6.432586883615965E-2</v>
      </c>
      <c r="D171" s="45">
        <v>0</v>
      </c>
      <c r="E171" s="45">
        <v>6.2208884966800326E-2</v>
      </c>
      <c r="F171" s="45">
        <v>0</v>
      </c>
      <c r="G171" s="45">
        <v>0.34060689319402826</v>
      </c>
      <c r="H171" s="45">
        <v>0</v>
      </c>
      <c r="I171" s="45">
        <v>0</v>
      </c>
      <c r="J171" s="45">
        <v>0</v>
      </c>
      <c r="K171" s="45">
        <v>0</v>
      </c>
      <c r="L171" s="45">
        <v>0</v>
      </c>
      <c r="M171" s="45">
        <v>8.1492857159304322E-5</v>
      </c>
      <c r="N171" s="45">
        <v>0</v>
      </c>
      <c r="O171" s="45">
        <v>2.0025932462091056E-3</v>
      </c>
      <c r="P171" s="45">
        <v>1.7902458867503412E-2</v>
      </c>
      <c r="Q171" s="45">
        <v>1.0741012858455079E-3</v>
      </c>
      <c r="R171" s="45">
        <v>3.53344920423595E-2</v>
      </c>
      <c r="S171" s="45">
        <v>0.52353678529613035</v>
      </c>
    </row>
    <row r="172" spans="1:19">
      <c r="A172" s="88" t="s">
        <v>286</v>
      </c>
      <c r="B172" s="69" t="s">
        <v>212</v>
      </c>
      <c r="C172" s="45">
        <v>0</v>
      </c>
      <c r="D172" s="45">
        <v>0</v>
      </c>
      <c r="E172" s="45">
        <v>0</v>
      </c>
      <c r="F172" s="45">
        <v>0</v>
      </c>
      <c r="G172" s="45">
        <v>0.34060689319402826</v>
      </c>
      <c r="H172" s="45">
        <v>0</v>
      </c>
      <c r="I172" s="45">
        <v>0</v>
      </c>
      <c r="J172" s="45">
        <v>0</v>
      </c>
      <c r="K172" s="45">
        <v>0</v>
      </c>
      <c r="L172" s="45">
        <v>0</v>
      </c>
      <c r="M172" s="45">
        <v>5.954493812794226E-4</v>
      </c>
      <c r="N172" s="45">
        <v>0</v>
      </c>
      <c r="O172" s="45">
        <v>1.243748098915809E-4</v>
      </c>
      <c r="P172" s="45">
        <v>0.28465290005137689</v>
      </c>
      <c r="Q172" s="45">
        <v>1.0217655773085976E-2</v>
      </c>
      <c r="R172" s="45">
        <v>1.272742766443713E-2</v>
      </c>
      <c r="S172" s="45">
        <v>0.64892470087409038</v>
      </c>
    </row>
    <row r="173" spans="1:19">
      <c r="A173" s="88" t="s">
        <v>286</v>
      </c>
      <c r="B173" s="69" t="s">
        <v>213</v>
      </c>
      <c r="C173" s="45">
        <v>0</v>
      </c>
      <c r="D173" s="45">
        <v>0</v>
      </c>
      <c r="E173" s="45">
        <v>0</v>
      </c>
      <c r="F173" s="45">
        <v>0</v>
      </c>
      <c r="G173" s="45">
        <v>0</v>
      </c>
      <c r="H173" s="45">
        <v>0</v>
      </c>
      <c r="I173" s="45">
        <v>0</v>
      </c>
      <c r="J173" s="45">
        <v>0</v>
      </c>
      <c r="K173" s="45">
        <v>0</v>
      </c>
      <c r="L173" s="45">
        <v>0</v>
      </c>
      <c r="M173" s="45">
        <v>4.5819164837013204E-4</v>
      </c>
      <c r="N173" s="45">
        <v>2.1811800384767821E-2</v>
      </c>
      <c r="O173" s="45">
        <v>0</v>
      </c>
      <c r="P173" s="45">
        <v>5.3302042865119859E-2</v>
      </c>
      <c r="Q173" s="45">
        <v>0</v>
      </c>
      <c r="R173" s="45">
        <v>7.0648161949534938E-2</v>
      </c>
      <c r="S173" s="45">
        <v>0.14622019684782117</v>
      </c>
    </row>
    <row r="174" spans="1:19">
      <c r="A174" s="88" t="s">
        <v>286</v>
      </c>
      <c r="B174" s="69" t="s">
        <v>214</v>
      </c>
      <c r="C174" s="45">
        <v>0</v>
      </c>
      <c r="D174" s="45">
        <v>0</v>
      </c>
      <c r="E174" s="45">
        <v>0</v>
      </c>
      <c r="F174" s="45">
        <v>0</v>
      </c>
      <c r="G174" s="45">
        <v>0</v>
      </c>
      <c r="H174" s="45">
        <v>0</v>
      </c>
      <c r="I174" s="45">
        <v>0</v>
      </c>
      <c r="J174" s="45">
        <v>0</v>
      </c>
      <c r="K174" s="45">
        <v>0</v>
      </c>
      <c r="L174" s="45">
        <v>0</v>
      </c>
      <c r="M174" s="45">
        <v>9.0541707375990654E-5</v>
      </c>
      <c r="N174" s="45">
        <v>0</v>
      </c>
      <c r="O174" s="45">
        <v>6.1490379146120766E-3</v>
      </c>
      <c r="P174" s="45">
        <v>5.6559201051925356E-2</v>
      </c>
      <c r="Q174" s="45">
        <v>8.52073489829408E-4</v>
      </c>
      <c r="R174" s="45">
        <v>1.3113239571289625E-2</v>
      </c>
      <c r="S174" s="45">
        <v>7.6764093734993821E-2</v>
      </c>
    </row>
    <row r="175" spans="1:19">
      <c r="A175" s="88" t="s">
        <v>286</v>
      </c>
      <c r="B175" s="69" t="s">
        <v>215</v>
      </c>
      <c r="C175" s="45">
        <v>0</v>
      </c>
      <c r="D175" s="45">
        <v>0</v>
      </c>
      <c r="E175" s="45">
        <v>0</v>
      </c>
      <c r="F175" s="45">
        <v>0</v>
      </c>
      <c r="G175" s="45">
        <v>0</v>
      </c>
      <c r="H175" s="45">
        <v>0</v>
      </c>
      <c r="I175" s="45">
        <v>0</v>
      </c>
      <c r="J175" s="45">
        <v>0</v>
      </c>
      <c r="K175" s="45">
        <v>0</v>
      </c>
      <c r="L175" s="45">
        <v>0</v>
      </c>
      <c r="M175" s="45">
        <v>3.4076276850569798E-4</v>
      </c>
      <c r="N175" s="45">
        <v>0</v>
      </c>
      <c r="O175" s="45">
        <v>1.0055251270823629E-2</v>
      </c>
      <c r="P175" s="45">
        <v>1.3536740483765186E-2</v>
      </c>
      <c r="Q175" s="45">
        <v>0</v>
      </c>
      <c r="R175" s="45">
        <v>1.5387984506745056E-2</v>
      </c>
      <c r="S175" s="45">
        <v>3.9320739029903962E-2</v>
      </c>
    </row>
    <row r="176" spans="1:19">
      <c r="A176" s="88" t="s">
        <v>286</v>
      </c>
      <c r="B176" s="69" t="s">
        <v>216</v>
      </c>
      <c r="C176" s="45">
        <v>0</v>
      </c>
      <c r="D176" s="45">
        <v>0</v>
      </c>
      <c r="E176" s="45">
        <v>0</v>
      </c>
      <c r="F176" s="45">
        <v>0</v>
      </c>
      <c r="G176" s="45">
        <v>0</v>
      </c>
      <c r="H176" s="45">
        <v>0</v>
      </c>
      <c r="I176" s="45">
        <v>0</v>
      </c>
      <c r="J176" s="45">
        <v>0</v>
      </c>
      <c r="K176" s="45">
        <v>0</v>
      </c>
      <c r="L176" s="45">
        <v>0</v>
      </c>
      <c r="M176" s="45">
        <v>4.998763547199303E-4</v>
      </c>
      <c r="N176" s="45">
        <v>0</v>
      </c>
      <c r="O176" s="45">
        <v>1.335146756173744E-3</v>
      </c>
      <c r="P176" s="45">
        <v>2.3612364049789392E-2</v>
      </c>
      <c r="Q176" s="45">
        <v>0</v>
      </c>
      <c r="R176" s="45">
        <v>1.5387984506737951E-2</v>
      </c>
      <c r="S176" s="45">
        <v>4.0835371667355957E-2</v>
      </c>
    </row>
    <row r="177" spans="1:19">
      <c r="A177" s="88" t="s">
        <v>286</v>
      </c>
      <c r="B177" s="69" t="s">
        <v>217</v>
      </c>
      <c r="C177" s="45">
        <v>0</v>
      </c>
      <c r="D177" s="45">
        <v>0</v>
      </c>
      <c r="E177" s="45">
        <v>0</v>
      </c>
      <c r="F177" s="45">
        <v>0</v>
      </c>
      <c r="G177" s="45">
        <v>0</v>
      </c>
      <c r="H177" s="45">
        <v>0</v>
      </c>
      <c r="I177" s="45">
        <v>0</v>
      </c>
      <c r="J177" s="45">
        <v>0</v>
      </c>
      <c r="K177" s="45">
        <v>0</v>
      </c>
      <c r="L177" s="45">
        <v>0</v>
      </c>
      <c r="M177" s="45">
        <v>8.7761538480890522E-5</v>
      </c>
      <c r="N177" s="45">
        <v>0</v>
      </c>
      <c r="O177" s="45">
        <v>2.6029059310950231E-4</v>
      </c>
      <c r="P177" s="45">
        <v>2.1127083640948285E-3</v>
      </c>
      <c r="Q177" s="45">
        <v>0</v>
      </c>
      <c r="R177" s="45">
        <v>0</v>
      </c>
      <c r="S177" s="45">
        <v>2.4607604957509466E-3</v>
      </c>
    </row>
    <row r="178" spans="1:19">
      <c r="A178" s="88" t="s">
        <v>286</v>
      </c>
      <c r="B178" s="69" t="s">
        <v>218</v>
      </c>
      <c r="C178" s="45">
        <v>0</v>
      </c>
      <c r="D178" s="45">
        <v>0</v>
      </c>
      <c r="E178" s="45">
        <v>0</v>
      </c>
      <c r="F178" s="45">
        <v>0</v>
      </c>
      <c r="G178" s="45">
        <v>0</v>
      </c>
      <c r="H178" s="45">
        <v>0</v>
      </c>
      <c r="I178" s="45">
        <v>0</v>
      </c>
      <c r="J178" s="45">
        <v>0</v>
      </c>
      <c r="K178" s="45">
        <v>0</v>
      </c>
      <c r="L178" s="45">
        <v>0</v>
      </c>
      <c r="M178" s="45">
        <v>3.3112429274240185E-4</v>
      </c>
      <c r="N178" s="45">
        <v>0</v>
      </c>
      <c r="O178" s="45">
        <v>0</v>
      </c>
      <c r="P178" s="45">
        <v>3.6372997475240254E-3</v>
      </c>
      <c r="Q178" s="45">
        <v>0</v>
      </c>
      <c r="R178" s="45">
        <v>0</v>
      </c>
      <c r="S178" s="45">
        <v>3.9684240401811621E-3</v>
      </c>
    </row>
    <row r="179" spans="1:19">
      <c r="A179" s="88" t="s">
        <v>286</v>
      </c>
      <c r="B179" s="69" t="s">
        <v>219</v>
      </c>
      <c r="C179" s="45">
        <v>0</v>
      </c>
      <c r="D179" s="45">
        <v>7.1534564418081814E-2</v>
      </c>
      <c r="E179" s="45">
        <v>0</v>
      </c>
      <c r="F179" s="45">
        <v>0</v>
      </c>
      <c r="G179" s="45">
        <v>0.20035699599648282</v>
      </c>
      <c r="H179" s="45">
        <v>0</v>
      </c>
      <c r="I179" s="45">
        <v>0</v>
      </c>
      <c r="J179" s="45">
        <v>1.8186875489833332E-2</v>
      </c>
      <c r="K179" s="45">
        <v>8.3789356938185122E-2</v>
      </c>
      <c r="L179" s="45">
        <v>0</v>
      </c>
      <c r="M179" s="45">
        <v>2.8420786761838457E-2</v>
      </c>
      <c r="N179" s="45">
        <v>1.5054807759110389E-2</v>
      </c>
      <c r="O179" s="45">
        <v>3.7341420611842757E-3</v>
      </c>
      <c r="P179" s="45">
        <v>6.3123216781214353E-2</v>
      </c>
      <c r="Q179" s="45">
        <v>0</v>
      </c>
      <c r="R179" s="45">
        <v>0</v>
      </c>
      <c r="S179" s="45">
        <v>0.48420074620594278</v>
      </c>
    </row>
    <row r="180" spans="1:19">
      <c r="A180" s="88" t="s">
        <v>286</v>
      </c>
      <c r="B180" s="69" t="s">
        <v>220</v>
      </c>
      <c r="C180" s="45">
        <v>0</v>
      </c>
      <c r="D180" s="45">
        <v>2.0890372773946453E-2</v>
      </c>
      <c r="E180" s="45">
        <v>0</v>
      </c>
      <c r="F180" s="45">
        <v>0</v>
      </c>
      <c r="G180" s="45">
        <v>0</v>
      </c>
      <c r="H180" s="45">
        <v>0</v>
      </c>
      <c r="I180" s="45">
        <v>2.6645855048994527E-3</v>
      </c>
      <c r="J180" s="45">
        <v>0</v>
      </c>
      <c r="K180" s="45">
        <v>0</v>
      </c>
      <c r="L180" s="45">
        <v>0</v>
      </c>
      <c r="M180" s="45">
        <v>4.6176581148882789E-2</v>
      </c>
      <c r="N180" s="45">
        <v>2.0396444736359598E-2</v>
      </c>
      <c r="O180" s="45">
        <v>7.5007988987165763E-3</v>
      </c>
      <c r="P180" s="45">
        <v>7.1699787974708329E-3</v>
      </c>
      <c r="Q180" s="45">
        <v>3.6545881927576573E-3</v>
      </c>
      <c r="R180" s="45">
        <v>2.8464842651388267E-2</v>
      </c>
      <c r="S180" s="45">
        <v>0.13691819270439964</v>
      </c>
    </row>
    <row r="181" spans="1:19">
      <c r="A181" s="88" t="s">
        <v>286</v>
      </c>
      <c r="B181" s="69" t="s">
        <v>221</v>
      </c>
      <c r="C181" s="45">
        <v>1.3934090764093909E-3</v>
      </c>
      <c r="D181" s="45">
        <v>4.1780745547892906E-2</v>
      </c>
      <c r="E181" s="45">
        <v>0</v>
      </c>
      <c r="F181" s="45">
        <v>0</v>
      </c>
      <c r="G181" s="45">
        <v>0</v>
      </c>
      <c r="H181" s="45">
        <v>0</v>
      </c>
      <c r="I181" s="45">
        <v>5.3291710097989053E-3</v>
      </c>
      <c r="J181" s="45">
        <v>0</v>
      </c>
      <c r="K181" s="45">
        <v>0</v>
      </c>
      <c r="L181" s="45">
        <v>4.6275262282598817E-2</v>
      </c>
      <c r="M181" s="45">
        <v>3.4493345201809689E-2</v>
      </c>
      <c r="N181" s="45">
        <v>5.0554525361292235E-2</v>
      </c>
      <c r="O181" s="45">
        <v>1.807945582741155E-2</v>
      </c>
      <c r="P181" s="45">
        <v>7.7122883297420231E-6</v>
      </c>
      <c r="Q181" s="45">
        <v>0</v>
      </c>
      <c r="R181" s="45">
        <v>4.0168466059427033E-3</v>
      </c>
      <c r="S181" s="45">
        <v>0.20193047320151436</v>
      </c>
    </row>
    <row r="182" spans="1:19">
      <c r="A182" s="88" t="s">
        <v>286</v>
      </c>
      <c r="B182" s="69" t="s">
        <v>222</v>
      </c>
      <c r="C182" s="45">
        <v>0</v>
      </c>
      <c r="D182" s="45">
        <v>0</v>
      </c>
      <c r="E182" s="45">
        <v>0</v>
      </c>
      <c r="F182" s="45">
        <v>0</v>
      </c>
      <c r="G182" s="45">
        <v>0</v>
      </c>
      <c r="H182" s="45">
        <v>0</v>
      </c>
      <c r="I182" s="45">
        <v>7.993756514698358E-3</v>
      </c>
      <c r="J182" s="45">
        <v>0</v>
      </c>
      <c r="K182" s="45">
        <v>0</v>
      </c>
      <c r="L182" s="45">
        <v>0</v>
      </c>
      <c r="M182" s="45">
        <v>3.899162528999689E-2</v>
      </c>
      <c r="N182" s="45">
        <v>4.0488323667698722E-2</v>
      </c>
      <c r="O182" s="45">
        <v>1.1011127855986569E-3</v>
      </c>
      <c r="P182" s="45">
        <v>5.7418067852410104E-2</v>
      </c>
      <c r="Q182" s="45">
        <v>0</v>
      </c>
      <c r="R182" s="45">
        <v>8.1110636560026705E-3</v>
      </c>
      <c r="S182" s="45">
        <v>0.15410394976640873</v>
      </c>
    </row>
    <row r="183" spans="1:19">
      <c r="A183" s="88" t="s">
        <v>286</v>
      </c>
      <c r="B183" s="69" t="s">
        <v>223</v>
      </c>
      <c r="C183" s="45">
        <v>0</v>
      </c>
      <c r="D183" s="45">
        <v>6.2671118321839359E-2</v>
      </c>
      <c r="E183" s="45">
        <v>2.8449647879025264E-4</v>
      </c>
      <c r="F183" s="45">
        <v>0</v>
      </c>
      <c r="G183" s="45">
        <v>0</v>
      </c>
      <c r="H183" s="45">
        <v>0</v>
      </c>
      <c r="I183" s="45">
        <v>1.5674032381758352E-3</v>
      </c>
      <c r="J183" s="45">
        <v>0</v>
      </c>
      <c r="K183" s="45">
        <v>0</v>
      </c>
      <c r="L183" s="45">
        <v>0</v>
      </c>
      <c r="M183" s="45">
        <v>7.4354185745484358E-4</v>
      </c>
      <c r="N183" s="45">
        <v>3.6722405954858317E-2</v>
      </c>
      <c r="O183" s="45">
        <v>3.6154381117903256E-3</v>
      </c>
      <c r="P183" s="45">
        <v>1.0015846696674657E-2</v>
      </c>
      <c r="Q183" s="45">
        <v>0</v>
      </c>
      <c r="R183" s="45">
        <v>0</v>
      </c>
      <c r="S183" s="45">
        <v>0.1156202506595605</v>
      </c>
    </row>
    <row r="184" spans="1:19">
      <c r="A184" s="88" t="s">
        <v>286</v>
      </c>
      <c r="B184" s="69" t="s">
        <v>224</v>
      </c>
      <c r="C184" s="45">
        <v>0</v>
      </c>
      <c r="D184" s="45">
        <v>1.2288454572910723E-2</v>
      </c>
      <c r="E184" s="45">
        <v>0</v>
      </c>
      <c r="F184" s="45">
        <v>0</v>
      </c>
      <c r="G184" s="45">
        <v>0</v>
      </c>
      <c r="H184" s="45">
        <v>0</v>
      </c>
      <c r="I184" s="45">
        <v>5.0815607375209737E-4</v>
      </c>
      <c r="J184" s="45">
        <v>0</v>
      </c>
      <c r="K184" s="45">
        <v>0</v>
      </c>
      <c r="L184" s="45">
        <v>0</v>
      </c>
      <c r="M184" s="45">
        <v>0</v>
      </c>
      <c r="N184" s="45">
        <v>7.8562090686968844E-3</v>
      </c>
      <c r="O184" s="45">
        <v>9.2223768840482556E-4</v>
      </c>
      <c r="P184" s="45">
        <v>0</v>
      </c>
      <c r="Q184" s="45">
        <v>0</v>
      </c>
      <c r="R184" s="45">
        <v>0</v>
      </c>
      <c r="S184" s="45">
        <v>2.1575057403765641E-2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4" tint="0.39997558519241921"/>
  </sheetPr>
  <dimension ref="A1:AD100"/>
  <sheetViews>
    <sheetView zoomScale="80" zoomScaleNormal="80" zoomScalePageLayoutView="80" workbookViewId="0">
      <pane xSplit="5" ySplit="7" topLeftCell="F4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413</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568094.26265118597</v>
      </c>
      <c r="G7" s="246">
        <v>4095.9987094698399</v>
      </c>
      <c r="H7" s="246">
        <v>102399.967736746</v>
      </c>
      <c r="I7" s="246">
        <v>130.50764732201799</v>
      </c>
      <c r="J7" s="246">
        <v>38891.278901961399</v>
      </c>
      <c r="K7" s="246">
        <v>11010.9823328047</v>
      </c>
      <c r="L7" s="246">
        <v>967.91717160192002</v>
      </c>
      <c r="M7" s="246">
        <v>423.89660247134702</v>
      </c>
      <c r="N7" s="246">
        <v>0.15104489600000001</v>
      </c>
      <c r="O7" s="246">
        <v>721788.45644166705</v>
      </c>
    </row>
    <row r="8" spans="1:16" ht="17" thickTop="1">
      <c r="A8" s="248" t="s">
        <v>427</v>
      </c>
      <c r="B8" s="249"/>
      <c r="C8" s="249"/>
      <c r="F8" s="251">
        <v>527791.10863898101</v>
      </c>
      <c r="G8" s="251">
        <v>2017.23960413296</v>
      </c>
      <c r="H8" s="251">
        <v>50430.9901033239</v>
      </c>
      <c r="I8" s="251">
        <v>29.696509018423399</v>
      </c>
      <c r="J8" s="251">
        <v>8849.5596874901803</v>
      </c>
      <c r="K8" s="251">
        <v>0</v>
      </c>
      <c r="L8" s="251">
        <v>0</v>
      </c>
      <c r="M8" s="251">
        <v>0</v>
      </c>
      <c r="N8" s="251">
        <v>0</v>
      </c>
      <c r="O8" s="251">
        <v>587071.65842979599</v>
      </c>
    </row>
    <row r="9" spans="1:16">
      <c r="A9" s="252" t="s">
        <v>428</v>
      </c>
      <c r="B9" s="253" t="s">
        <v>429</v>
      </c>
      <c r="C9" s="253"/>
      <c r="F9" s="254">
        <v>319718.72573212301</v>
      </c>
      <c r="G9" s="254">
        <v>224.09186732656701</v>
      </c>
      <c r="H9" s="254">
        <v>5602.2966831641897</v>
      </c>
      <c r="I9" s="254">
        <v>8.8239042197447795</v>
      </c>
      <c r="J9" s="254">
        <v>2629.5234574839501</v>
      </c>
      <c r="K9" s="254">
        <v>0</v>
      </c>
      <c r="L9" s="254">
        <v>0</v>
      </c>
      <c r="M9" s="254">
        <v>0</v>
      </c>
      <c r="N9" s="254">
        <v>0</v>
      </c>
      <c r="O9" s="254">
        <v>327950.54587277101</v>
      </c>
      <c r="P9" s="255"/>
    </row>
    <row r="10" spans="1:16">
      <c r="A10" s="256"/>
      <c r="B10" s="257" t="s">
        <v>430</v>
      </c>
      <c r="C10" s="258"/>
      <c r="F10" s="259">
        <v>83042.471256076198</v>
      </c>
      <c r="G10" s="259">
        <v>5.4882879660090698</v>
      </c>
      <c r="H10" s="259">
        <v>137.20719915022701</v>
      </c>
      <c r="I10" s="259">
        <v>1.7558152936746001</v>
      </c>
      <c r="J10" s="259">
        <v>523.23295751503099</v>
      </c>
      <c r="K10" s="259">
        <v>0</v>
      </c>
      <c r="L10" s="259">
        <v>0</v>
      </c>
      <c r="M10" s="259">
        <v>0</v>
      </c>
      <c r="N10" s="259">
        <v>0</v>
      </c>
      <c r="O10" s="259">
        <v>83702.911412741494</v>
      </c>
    </row>
    <row r="11" spans="1:16">
      <c r="A11" s="256"/>
      <c r="B11" s="260" t="s">
        <v>431</v>
      </c>
      <c r="C11" s="258"/>
      <c r="F11" s="259">
        <v>17300.411042673</v>
      </c>
      <c r="G11" s="259">
        <v>0.33704478724238701</v>
      </c>
      <c r="H11" s="259">
        <v>8.4261196810596903</v>
      </c>
      <c r="I11" s="259">
        <v>0.111773187432415</v>
      </c>
      <c r="J11" s="259">
        <v>33.308409854859804</v>
      </c>
      <c r="K11" s="259">
        <v>0</v>
      </c>
      <c r="L11" s="259">
        <v>0</v>
      </c>
      <c r="M11" s="259">
        <v>0</v>
      </c>
      <c r="N11" s="259">
        <v>0</v>
      </c>
      <c r="O11" s="259">
        <v>17342.145572208901</v>
      </c>
    </row>
    <row r="12" spans="1:16" s="262" customFormat="1" ht="13">
      <c r="A12" s="256"/>
      <c r="B12" s="260" t="s">
        <v>432</v>
      </c>
      <c r="C12" s="261"/>
      <c r="F12" s="259">
        <v>102444.322816859</v>
      </c>
      <c r="G12" s="259">
        <v>86.961758117371403</v>
      </c>
      <c r="H12" s="259">
        <v>2174.0439529342898</v>
      </c>
      <c r="I12" s="259">
        <v>2.1302359514664699</v>
      </c>
      <c r="J12" s="259">
        <v>634.810313537007</v>
      </c>
      <c r="K12" s="259">
        <v>0</v>
      </c>
      <c r="L12" s="259">
        <v>0</v>
      </c>
      <c r="M12" s="259">
        <v>0</v>
      </c>
      <c r="N12" s="259">
        <v>0</v>
      </c>
      <c r="O12" s="259">
        <v>105253.17708333</v>
      </c>
    </row>
    <row r="13" spans="1:16" s="262" customFormat="1" ht="13">
      <c r="A13" s="256"/>
      <c r="B13" s="257" t="s">
        <v>433</v>
      </c>
      <c r="C13" s="257"/>
      <c r="F13" s="259">
        <v>42496.084650553297</v>
      </c>
      <c r="G13" s="259">
        <v>2.3595772783461602</v>
      </c>
      <c r="H13" s="259">
        <v>58.989431958653903</v>
      </c>
      <c r="I13" s="259">
        <v>1.80401477409814</v>
      </c>
      <c r="J13" s="259">
        <v>537.59640268124599</v>
      </c>
      <c r="K13" s="259">
        <v>0</v>
      </c>
      <c r="L13" s="259">
        <v>0</v>
      </c>
      <c r="M13" s="259">
        <v>0</v>
      </c>
      <c r="N13" s="259">
        <v>0</v>
      </c>
      <c r="O13" s="259">
        <v>43092.670485193201</v>
      </c>
    </row>
    <row r="14" spans="1:16" s="265" customFormat="1" ht="12">
      <c r="A14" s="263"/>
      <c r="B14" s="258"/>
      <c r="C14" s="264" t="s">
        <v>410</v>
      </c>
      <c r="F14" s="266">
        <v>5209.05580186927</v>
      </c>
      <c r="G14" s="266">
        <v>0.117933757161845</v>
      </c>
      <c r="H14" s="266">
        <v>2.94834392904612</v>
      </c>
      <c r="I14" s="266">
        <v>0.105747827247082</v>
      </c>
      <c r="J14" s="266">
        <v>31.512852519630499</v>
      </c>
      <c r="K14" s="266">
        <v>0</v>
      </c>
      <c r="L14" s="266">
        <v>0</v>
      </c>
      <c r="M14" s="266">
        <v>0</v>
      </c>
      <c r="N14" s="266">
        <v>0</v>
      </c>
      <c r="O14" s="266">
        <v>5243.5169983179503</v>
      </c>
    </row>
    <row r="15" spans="1:16" s="265" customFormat="1" ht="12">
      <c r="A15" s="263"/>
      <c r="B15" s="258"/>
      <c r="C15" s="264" t="s">
        <v>434</v>
      </c>
      <c r="F15" s="266">
        <v>2820.08951401064</v>
      </c>
      <c r="G15" s="266">
        <v>6.1708163148106801E-2</v>
      </c>
      <c r="H15" s="266">
        <v>1.54270407870267</v>
      </c>
      <c r="I15" s="266">
        <v>5.2916614169248602E-2</v>
      </c>
      <c r="J15" s="266">
        <v>15.7691510224361</v>
      </c>
      <c r="K15" s="266">
        <v>0</v>
      </c>
      <c r="L15" s="266">
        <v>0</v>
      </c>
      <c r="M15" s="266">
        <v>0</v>
      </c>
      <c r="N15" s="266">
        <v>0</v>
      </c>
      <c r="O15" s="266">
        <v>2837.4013691117798</v>
      </c>
    </row>
    <row r="16" spans="1:16" s="265" customFormat="1" ht="12">
      <c r="A16" s="263"/>
      <c r="B16" s="258"/>
      <c r="C16" s="264" t="s">
        <v>435</v>
      </c>
      <c r="F16" s="266">
        <v>12605.384642371</v>
      </c>
      <c r="G16" s="266">
        <v>0.24649449866911199</v>
      </c>
      <c r="H16" s="266">
        <v>6.1623624667277896</v>
      </c>
      <c r="I16" s="266">
        <v>0.21858501155554699</v>
      </c>
      <c r="J16" s="266">
        <v>65.138333443552995</v>
      </c>
      <c r="K16" s="266">
        <v>0</v>
      </c>
      <c r="L16" s="266">
        <v>0</v>
      </c>
      <c r="M16" s="266">
        <v>0</v>
      </c>
      <c r="N16" s="266">
        <v>0</v>
      </c>
      <c r="O16" s="266">
        <v>12676.685338281301</v>
      </c>
    </row>
    <row r="17" spans="1:16" s="265" customFormat="1" ht="12">
      <c r="A17" s="263"/>
      <c r="B17" s="258"/>
      <c r="C17" s="264" t="s">
        <v>436</v>
      </c>
      <c r="F17" s="266">
        <v>5310.7710608698499</v>
      </c>
      <c r="G17" s="266">
        <v>1.10028452067065</v>
      </c>
      <c r="H17" s="266">
        <v>27.507113016766301</v>
      </c>
      <c r="I17" s="266">
        <v>0.88621212065549204</v>
      </c>
      <c r="J17" s="266">
        <v>264.09121195533697</v>
      </c>
      <c r="K17" s="266">
        <v>0</v>
      </c>
      <c r="L17" s="266">
        <v>0</v>
      </c>
      <c r="M17" s="266">
        <v>0</v>
      </c>
      <c r="N17" s="266">
        <v>0</v>
      </c>
      <c r="O17" s="266">
        <v>5602.3693858419601</v>
      </c>
    </row>
    <row r="18" spans="1:16" s="265" customFormat="1" ht="12">
      <c r="A18" s="263"/>
      <c r="B18" s="258"/>
      <c r="C18" s="264" t="s">
        <v>437</v>
      </c>
      <c r="F18" s="266">
        <v>4092.7970089999999</v>
      </c>
      <c r="G18" s="266">
        <v>0.193972383835086</v>
      </c>
      <c r="H18" s="266">
        <v>4.8493095958771599</v>
      </c>
      <c r="I18" s="266">
        <v>5.38293280648377E-2</v>
      </c>
      <c r="J18" s="266">
        <v>16.041139763321599</v>
      </c>
      <c r="K18" s="266">
        <v>0</v>
      </c>
      <c r="L18" s="266">
        <v>0</v>
      </c>
      <c r="M18" s="266">
        <v>0</v>
      </c>
      <c r="N18" s="266">
        <v>0</v>
      </c>
      <c r="O18" s="266">
        <v>4113.6874583591998</v>
      </c>
    </row>
    <row r="19" spans="1:16" s="265" customFormat="1" ht="12">
      <c r="A19" s="263"/>
      <c r="B19" s="258"/>
      <c r="C19" s="264" t="s">
        <v>438</v>
      </c>
      <c r="F19" s="266">
        <v>12457.9866224325</v>
      </c>
      <c r="G19" s="266">
        <v>0.63918395486135504</v>
      </c>
      <c r="H19" s="266">
        <v>15.9795988715339</v>
      </c>
      <c r="I19" s="266">
        <v>0.48672387240593401</v>
      </c>
      <c r="J19" s="266">
        <v>145.04371397696801</v>
      </c>
      <c r="K19" s="266">
        <v>0</v>
      </c>
      <c r="L19" s="266">
        <v>0</v>
      </c>
      <c r="M19" s="266">
        <v>0</v>
      </c>
      <c r="N19" s="266">
        <v>0</v>
      </c>
      <c r="O19" s="266">
        <v>12619.009935280999</v>
      </c>
    </row>
    <row r="20" spans="1:16" s="262" customFormat="1" ht="13">
      <c r="A20" s="256"/>
      <c r="B20" s="257" t="s">
        <v>439</v>
      </c>
      <c r="C20" s="267"/>
      <c r="F20" s="259">
        <v>1283.7206699999999</v>
      </c>
      <c r="G20" s="259">
        <v>2.2543299999999999E-2</v>
      </c>
      <c r="H20" s="259">
        <v>0.56358249999999999</v>
      </c>
      <c r="I20" s="259">
        <v>3.3145500000000001E-2</v>
      </c>
      <c r="J20" s="259">
        <v>9.8773590000000002</v>
      </c>
      <c r="K20" s="259">
        <v>0</v>
      </c>
      <c r="L20" s="259">
        <v>0</v>
      </c>
      <c r="M20" s="259">
        <v>0</v>
      </c>
      <c r="N20" s="259">
        <v>0</v>
      </c>
      <c r="O20" s="259">
        <v>1294.1616114999999</v>
      </c>
    </row>
    <row r="21" spans="1:16" s="262" customFormat="1" ht="13">
      <c r="A21" s="256"/>
      <c r="B21" s="257" t="s">
        <v>440</v>
      </c>
      <c r="C21" s="257"/>
      <c r="F21" s="259">
        <v>30306.291216043101</v>
      </c>
      <c r="G21" s="259">
        <v>0.57231128641719997</v>
      </c>
      <c r="H21" s="259">
        <v>14.30778216043</v>
      </c>
      <c r="I21" s="259">
        <v>0.652297426886293</v>
      </c>
      <c r="J21" s="259">
        <v>194.38463321211501</v>
      </c>
      <c r="K21" s="259">
        <v>0</v>
      </c>
      <c r="L21" s="259">
        <v>0</v>
      </c>
      <c r="M21" s="259">
        <v>0</v>
      </c>
      <c r="N21" s="259">
        <v>0</v>
      </c>
      <c r="O21" s="259">
        <v>30514.9836314157</v>
      </c>
    </row>
    <row r="22" spans="1:16" s="262" customFormat="1" ht="13">
      <c r="A22" s="256"/>
      <c r="B22" s="257" t="s">
        <v>441</v>
      </c>
      <c r="C22" s="257"/>
      <c r="F22" s="259">
        <v>39162.754439999997</v>
      </c>
      <c r="G22" s="259">
        <v>128.28401783651699</v>
      </c>
      <c r="H22" s="259">
        <v>3207.1004459129099</v>
      </c>
      <c r="I22" s="259">
        <v>2.2400689995940102</v>
      </c>
      <c r="J22" s="259">
        <v>667.54056187901597</v>
      </c>
      <c r="K22" s="259">
        <v>0</v>
      </c>
      <c r="L22" s="259">
        <v>0</v>
      </c>
      <c r="M22" s="259">
        <v>0</v>
      </c>
      <c r="N22" s="259">
        <v>0</v>
      </c>
      <c r="O22" s="259">
        <v>43037.395447791903</v>
      </c>
    </row>
    <row r="23" spans="1:16" s="262" customFormat="1" ht="13">
      <c r="A23" s="256"/>
      <c r="B23" s="257" t="s">
        <v>442</v>
      </c>
      <c r="C23" s="257"/>
      <c r="F23" s="259">
        <v>3682.6696399183402</v>
      </c>
      <c r="G23" s="259">
        <v>6.6326754664713106E-2</v>
      </c>
      <c r="H23" s="259">
        <v>1.65816886661783</v>
      </c>
      <c r="I23" s="259">
        <v>9.6553086592852305E-2</v>
      </c>
      <c r="J23" s="259">
        <v>28.77281980467</v>
      </c>
      <c r="K23" s="259">
        <v>0</v>
      </c>
      <c r="L23" s="259">
        <v>0</v>
      </c>
      <c r="M23" s="259">
        <v>0</v>
      </c>
      <c r="N23" s="259">
        <v>0</v>
      </c>
      <c r="O23" s="259">
        <v>3713.1006285896201</v>
      </c>
    </row>
    <row r="24" spans="1:16" s="268" customFormat="1" ht="15">
      <c r="A24" s="252" t="s">
        <v>443</v>
      </c>
      <c r="B24" s="253" t="s">
        <v>444</v>
      </c>
      <c r="C24" s="253"/>
      <c r="F24" s="254">
        <v>195420.53844496101</v>
      </c>
      <c r="G24" s="254">
        <v>25.4042651788873</v>
      </c>
      <c r="H24" s="254">
        <v>635.10662947218304</v>
      </c>
      <c r="I24" s="254">
        <v>20.736302977891899</v>
      </c>
      <c r="J24" s="254">
        <v>6179.4182874117996</v>
      </c>
      <c r="K24" s="254">
        <v>0</v>
      </c>
      <c r="L24" s="254">
        <v>0</v>
      </c>
      <c r="M24" s="254">
        <v>0</v>
      </c>
      <c r="N24" s="254">
        <v>0</v>
      </c>
      <c r="O24" s="254">
        <v>202235.06336184501</v>
      </c>
      <c r="P24" s="269"/>
    </row>
    <row r="25" spans="1:16" s="262" customFormat="1" ht="13">
      <c r="A25" s="256"/>
      <c r="B25" s="260" t="s">
        <v>445</v>
      </c>
      <c r="C25" s="257"/>
      <c r="F25" s="259">
        <v>7224.5163928701904</v>
      </c>
      <c r="G25" s="259">
        <v>0.31078282519815398</v>
      </c>
      <c r="H25" s="259">
        <v>7.7695706299538596</v>
      </c>
      <c r="I25" s="259">
        <v>0.210692629954366</v>
      </c>
      <c r="J25" s="259">
        <v>62.786403726401197</v>
      </c>
      <c r="K25" s="259">
        <v>0</v>
      </c>
      <c r="L25" s="259">
        <v>0</v>
      </c>
      <c r="M25" s="259">
        <v>0</v>
      </c>
      <c r="N25" s="259">
        <v>0</v>
      </c>
      <c r="O25" s="259">
        <v>7295.0723672265503</v>
      </c>
    </row>
    <row r="26" spans="1:16" s="262" customFormat="1" ht="13">
      <c r="A26" s="256"/>
      <c r="B26" s="257" t="s">
        <v>446</v>
      </c>
      <c r="C26" s="257"/>
      <c r="F26" s="259">
        <v>141381.269844475</v>
      </c>
      <c r="G26" s="259">
        <v>9.1409358548770303</v>
      </c>
      <c r="H26" s="259">
        <v>228.523396371926</v>
      </c>
      <c r="I26" s="259">
        <v>8.3166346430387801</v>
      </c>
      <c r="J26" s="259">
        <v>2478.3571236255598</v>
      </c>
      <c r="K26" s="259">
        <v>0</v>
      </c>
      <c r="L26" s="259">
        <v>0</v>
      </c>
      <c r="M26" s="259">
        <v>0</v>
      </c>
      <c r="N26" s="259">
        <v>0</v>
      </c>
      <c r="O26" s="259">
        <v>144088.150364473</v>
      </c>
    </row>
    <row r="27" spans="1:16" s="265" customFormat="1" ht="12">
      <c r="A27" s="263"/>
      <c r="B27" s="258"/>
      <c r="C27" s="264" t="s">
        <v>447</v>
      </c>
      <c r="F27" s="266">
        <v>34327.677927704797</v>
      </c>
      <c r="G27" s="266">
        <v>2.85473188206171</v>
      </c>
      <c r="H27" s="266">
        <v>71.368297051542697</v>
      </c>
      <c r="I27" s="266">
        <v>1.9033406984142001</v>
      </c>
      <c r="J27" s="266">
        <v>567.195528127432</v>
      </c>
      <c r="K27" s="266">
        <v>0</v>
      </c>
      <c r="L27" s="266">
        <v>0</v>
      </c>
      <c r="M27" s="266">
        <v>0</v>
      </c>
      <c r="N27" s="266">
        <v>0</v>
      </c>
      <c r="O27" s="266">
        <v>34966.241752883798</v>
      </c>
    </row>
    <row r="28" spans="1:16" s="265" customFormat="1" ht="12">
      <c r="A28" s="263"/>
      <c r="B28" s="258"/>
      <c r="C28" s="264" t="s">
        <v>448</v>
      </c>
      <c r="F28" s="266">
        <v>44088.576833586201</v>
      </c>
      <c r="G28" s="266">
        <v>3.6478932280632201</v>
      </c>
      <c r="H28" s="266">
        <v>91.197330701580398</v>
      </c>
      <c r="I28" s="266">
        <v>2.4232910628746098</v>
      </c>
      <c r="J28" s="266">
        <v>722.14073673663302</v>
      </c>
      <c r="K28" s="266">
        <v>0</v>
      </c>
      <c r="L28" s="266">
        <v>0</v>
      </c>
      <c r="M28" s="266">
        <v>0</v>
      </c>
      <c r="N28" s="266">
        <v>0</v>
      </c>
      <c r="O28" s="266">
        <v>44901.9149010244</v>
      </c>
    </row>
    <row r="29" spans="1:16" s="265" customFormat="1" ht="12">
      <c r="A29" s="263"/>
      <c r="B29" s="258"/>
      <c r="C29" s="264" t="s">
        <v>449</v>
      </c>
      <c r="F29" s="266">
        <v>13578.743202723799</v>
      </c>
      <c r="G29" s="266">
        <v>0.488748813469571</v>
      </c>
      <c r="H29" s="266">
        <v>12.218720336739301</v>
      </c>
      <c r="I29" s="266">
        <v>1.1807041135330001</v>
      </c>
      <c r="J29" s="266">
        <v>351.84982583283397</v>
      </c>
      <c r="K29" s="266">
        <v>0</v>
      </c>
      <c r="L29" s="266">
        <v>0</v>
      </c>
      <c r="M29" s="266">
        <v>0</v>
      </c>
      <c r="N29" s="266">
        <v>0</v>
      </c>
      <c r="O29" s="266">
        <v>13942.8117488934</v>
      </c>
    </row>
    <row r="30" spans="1:16" s="265" customFormat="1" ht="12">
      <c r="A30" s="263"/>
      <c r="B30" s="258"/>
      <c r="C30" s="264" t="s">
        <v>450</v>
      </c>
      <c r="F30" s="266">
        <v>273.90504108523402</v>
      </c>
      <c r="G30" s="266">
        <v>0.1051301226286</v>
      </c>
      <c r="H30" s="266">
        <v>2.6282530657150001</v>
      </c>
      <c r="I30" s="266">
        <v>5.1542145501961203E-3</v>
      </c>
      <c r="J30" s="266">
        <v>1.53595593595844</v>
      </c>
      <c r="K30" s="266">
        <v>0</v>
      </c>
      <c r="L30" s="266">
        <v>0</v>
      </c>
      <c r="M30" s="266">
        <v>0</v>
      </c>
      <c r="N30" s="266">
        <v>0</v>
      </c>
      <c r="O30" s="266">
        <v>278.069250086907</v>
      </c>
      <c r="P30" s="270"/>
    </row>
    <row r="31" spans="1:16" s="265" customFormat="1" ht="12">
      <c r="A31" s="263"/>
      <c r="B31" s="258"/>
      <c r="C31" s="264" t="s">
        <v>451</v>
      </c>
      <c r="F31" s="266">
        <v>813.70426813538404</v>
      </c>
      <c r="G31" s="266">
        <v>1.5815643183499799E-2</v>
      </c>
      <c r="H31" s="266">
        <v>0.39539107958749398</v>
      </c>
      <c r="I31" s="266">
        <v>6.7093455832670804E-2</v>
      </c>
      <c r="J31" s="266">
        <v>19.993849838135901</v>
      </c>
      <c r="K31" s="266">
        <v>0</v>
      </c>
      <c r="L31" s="266">
        <v>0</v>
      </c>
      <c r="M31" s="266">
        <v>0</v>
      </c>
      <c r="N31" s="266">
        <v>0</v>
      </c>
      <c r="O31" s="266">
        <v>834.09350905310805</v>
      </c>
    </row>
    <row r="32" spans="1:16" s="265" customFormat="1" ht="12">
      <c r="A32" s="263"/>
      <c r="B32" s="258"/>
      <c r="C32" s="264" t="s">
        <v>452</v>
      </c>
      <c r="D32" s="271"/>
      <c r="E32" s="271"/>
      <c r="F32" s="272">
        <v>546.96060357787997</v>
      </c>
      <c r="G32" s="272">
        <v>1.4123422561320299E-2</v>
      </c>
      <c r="H32" s="272">
        <v>0.35308556403300601</v>
      </c>
      <c r="I32" s="272">
        <v>4.5023855396422202E-2</v>
      </c>
      <c r="J32" s="272">
        <v>13.4171089081338</v>
      </c>
      <c r="K32" s="272">
        <v>0</v>
      </c>
      <c r="L32" s="272">
        <v>0</v>
      </c>
      <c r="M32" s="272">
        <v>0</v>
      </c>
      <c r="N32" s="272">
        <v>0</v>
      </c>
      <c r="O32" s="272">
        <v>560.73079805004602</v>
      </c>
    </row>
    <row r="33" spans="1:15" s="265" customFormat="1" ht="12">
      <c r="A33" s="263"/>
      <c r="B33" s="258"/>
      <c r="C33" s="264" t="s">
        <v>453</v>
      </c>
      <c r="D33" s="271"/>
      <c r="E33" s="271"/>
      <c r="F33" s="272">
        <v>47734.337853010002</v>
      </c>
      <c r="G33" s="272">
        <v>2.0068961419059201</v>
      </c>
      <c r="H33" s="272">
        <v>50.172403547647903</v>
      </c>
      <c r="I33" s="272">
        <v>2.6917055974309099</v>
      </c>
      <c r="J33" s="272">
        <v>802.12826803441203</v>
      </c>
      <c r="K33" s="272">
        <v>0</v>
      </c>
      <c r="L33" s="272">
        <v>0</v>
      </c>
      <c r="M33" s="272">
        <v>0</v>
      </c>
      <c r="N33" s="272">
        <v>0</v>
      </c>
      <c r="O33" s="272">
        <v>48586.638524592003</v>
      </c>
    </row>
    <row r="34" spans="1:15" s="265" customFormat="1" ht="12">
      <c r="A34" s="263"/>
      <c r="B34" s="258"/>
      <c r="C34" s="273" t="s">
        <v>454</v>
      </c>
      <c r="D34" s="271"/>
      <c r="E34" s="271"/>
      <c r="F34" s="272">
        <v>17.3641146520105</v>
      </c>
      <c r="G34" s="272">
        <v>7.5966010032024302E-3</v>
      </c>
      <c r="H34" s="272">
        <v>0.189915025080061</v>
      </c>
      <c r="I34" s="272">
        <v>3.2164500676982999E-4</v>
      </c>
      <c r="J34" s="272">
        <v>9.5850212017409495E-2</v>
      </c>
      <c r="K34" s="272">
        <v>0</v>
      </c>
      <c r="L34" s="272">
        <v>0</v>
      </c>
      <c r="M34" s="272">
        <v>0</v>
      </c>
      <c r="N34" s="272">
        <v>0</v>
      </c>
      <c r="O34" s="272">
        <v>17.649879889108</v>
      </c>
    </row>
    <row r="35" spans="1:15" s="277" customFormat="1" ht="13">
      <c r="A35" s="256"/>
      <c r="B35" s="257" t="s">
        <v>455</v>
      </c>
      <c r="C35" s="274"/>
      <c r="D35" s="275"/>
      <c r="E35" s="275"/>
      <c r="F35" s="276">
        <v>6642.3431515408602</v>
      </c>
      <c r="G35" s="276">
        <v>0.379666027911646</v>
      </c>
      <c r="H35" s="276">
        <v>9.4916506977911492</v>
      </c>
      <c r="I35" s="276">
        <v>2.6174326824902199</v>
      </c>
      <c r="J35" s="276">
        <v>779.99493938208605</v>
      </c>
      <c r="K35" s="276">
        <v>0</v>
      </c>
      <c r="L35" s="276">
        <v>0</v>
      </c>
      <c r="M35" s="276">
        <v>0</v>
      </c>
      <c r="N35" s="276">
        <v>0</v>
      </c>
      <c r="O35" s="276">
        <v>7431.8297416207397</v>
      </c>
    </row>
    <row r="36" spans="1:15" s="277" customFormat="1" ht="13">
      <c r="A36" s="256"/>
      <c r="B36" s="260" t="s">
        <v>456</v>
      </c>
      <c r="C36" s="274"/>
      <c r="D36" s="275"/>
      <c r="E36" s="275"/>
      <c r="F36" s="276">
        <v>4298.5784624581302</v>
      </c>
      <c r="G36" s="276">
        <v>0.38771903290233101</v>
      </c>
      <c r="H36" s="276">
        <v>9.6929758225582692</v>
      </c>
      <c r="I36" s="276">
        <v>0.11235450573446901</v>
      </c>
      <c r="J36" s="276">
        <v>33.481642708871902</v>
      </c>
      <c r="K36" s="276">
        <v>0</v>
      </c>
      <c r="L36" s="276">
        <v>0</v>
      </c>
      <c r="M36" s="276">
        <v>0</v>
      </c>
      <c r="N36" s="276">
        <v>0</v>
      </c>
      <c r="O36" s="276">
        <v>4341.7530809895597</v>
      </c>
    </row>
    <row r="37" spans="1:15" s="262" customFormat="1" ht="13">
      <c r="A37" s="256"/>
      <c r="B37" s="257" t="s">
        <v>457</v>
      </c>
      <c r="C37" s="278"/>
      <c r="D37" s="279"/>
      <c r="E37" s="279"/>
      <c r="F37" s="280">
        <v>35873.830593616804</v>
      </c>
      <c r="G37" s="280">
        <v>15.185161437998101</v>
      </c>
      <c r="H37" s="280">
        <v>379.62903594995299</v>
      </c>
      <c r="I37" s="280">
        <v>9.4791885166740908</v>
      </c>
      <c r="J37" s="280">
        <v>2824.7981779688798</v>
      </c>
      <c r="K37" s="280">
        <v>0</v>
      </c>
      <c r="L37" s="280">
        <v>0</v>
      </c>
      <c r="M37" s="280">
        <v>0</v>
      </c>
      <c r="N37" s="280">
        <v>0</v>
      </c>
      <c r="O37" s="280">
        <v>39078.2578075356</v>
      </c>
    </row>
    <row r="38" spans="1:15" s="265" customFormat="1" ht="12">
      <c r="A38" s="263"/>
      <c r="B38" s="258"/>
      <c r="C38" s="264" t="s">
        <v>458</v>
      </c>
      <c r="F38" s="266">
        <v>10203.567964956501</v>
      </c>
      <c r="G38" s="266">
        <v>0.64389841094332401</v>
      </c>
      <c r="H38" s="266">
        <v>16.097460273583099</v>
      </c>
      <c r="I38" s="266">
        <v>4.0059291969577098</v>
      </c>
      <c r="J38" s="266">
        <v>1193.7669006934</v>
      </c>
      <c r="K38" s="266">
        <v>0</v>
      </c>
      <c r="L38" s="266">
        <v>0</v>
      </c>
      <c r="M38" s="266">
        <v>0</v>
      </c>
      <c r="N38" s="266">
        <v>0</v>
      </c>
      <c r="O38" s="266">
        <v>11413.432325923501</v>
      </c>
    </row>
    <row r="39" spans="1:15" s="265" customFormat="1" ht="12">
      <c r="A39" s="263"/>
      <c r="B39" s="258"/>
      <c r="C39" s="264" t="s">
        <v>459</v>
      </c>
      <c r="F39" s="266">
        <v>1897.08525517048</v>
      </c>
      <c r="G39" s="266">
        <v>1.5551857720728199</v>
      </c>
      <c r="H39" s="266">
        <v>38.879644301820399</v>
      </c>
      <c r="I39" s="266">
        <v>0.46590657990946099</v>
      </c>
      <c r="J39" s="266">
        <v>138.840160813019</v>
      </c>
      <c r="K39" s="266">
        <v>0</v>
      </c>
      <c r="L39" s="266">
        <v>0</v>
      </c>
      <c r="M39" s="266">
        <v>0</v>
      </c>
      <c r="N39" s="266">
        <v>0</v>
      </c>
      <c r="O39" s="266">
        <v>2074.80506028532</v>
      </c>
    </row>
    <row r="40" spans="1:15" s="265" customFormat="1" ht="12">
      <c r="A40" s="263"/>
      <c r="B40" s="258"/>
      <c r="C40" s="264" t="s">
        <v>460</v>
      </c>
      <c r="F40" s="266">
        <v>11680.379128210399</v>
      </c>
      <c r="G40" s="266">
        <v>1.0844941641230501</v>
      </c>
      <c r="H40" s="266">
        <v>27.112354103076299</v>
      </c>
      <c r="I40" s="266">
        <v>4.3504639034926402</v>
      </c>
      <c r="J40" s="266">
        <v>1296.4382432408099</v>
      </c>
      <c r="K40" s="266">
        <v>0</v>
      </c>
      <c r="L40" s="266">
        <v>0</v>
      </c>
      <c r="M40" s="266">
        <v>0</v>
      </c>
      <c r="N40" s="266">
        <v>0</v>
      </c>
      <c r="O40" s="266">
        <v>13003.929725554301</v>
      </c>
    </row>
    <row r="41" spans="1:15" s="265" customFormat="1" ht="12">
      <c r="A41" s="263"/>
      <c r="B41" s="258"/>
      <c r="C41" s="264" t="s">
        <v>461</v>
      </c>
      <c r="F41" s="266">
        <v>624.78663848801</v>
      </c>
      <c r="G41" s="266">
        <v>0.53157908329549997</v>
      </c>
      <c r="H41" s="266">
        <v>13.289477082387499</v>
      </c>
      <c r="I41" s="266">
        <v>8.7296607434443896E-2</v>
      </c>
      <c r="J41" s="266">
        <v>26.0143890154643</v>
      </c>
      <c r="K41" s="266">
        <v>0</v>
      </c>
      <c r="L41" s="266">
        <v>0</v>
      </c>
      <c r="M41" s="266">
        <v>0</v>
      </c>
      <c r="N41" s="266">
        <v>0</v>
      </c>
      <c r="O41" s="266">
        <v>664.09050458586205</v>
      </c>
    </row>
    <row r="42" spans="1:15" s="265" customFormat="1" ht="12">
      <c r="A42" s="263"/>
      <c r="B42" s="258"/>
      <c r="C42" s="264" t="s">
        <v>462</v>
      </c>
      <c r="F42" s="266">
        <v>3576.1654067913501</v>
      </c>
      <c r="G42" s="266">
        <v>3.4647200825634399</v>
      </c>
      <c r="H42" s="266">
        <v>86.618002064085999</v>
      </c>
      <c r="I42" s="266">
        <v>0.35871722887984597</v>
      </c>
      <c r="J42" s="266">
        <v>106.897734206194</v>
      </c>
      <c r="K42" s="266">
        <v>0</v>
      </c>
      <c r="L42" s="266">
        <v>0</v>
      </c>
      <c r="M42" s="266">
        <v>0</v>
      </c>
      <c r="N42" s="266">
        <v>0</v>
      </c>
      <c r="O42" s="266">
        <v>3769.6811430616299</v>
      </c>
    </row>
    <row r="43" spans="1:15" s="265" customFormat="1" ht="12">
      <c r="A43" s="263"/>
      <c r="B43" s="258"/>
      <c r="C43" s="281" t="s">
        <v>463</v>
      </c>
      <c r="F43" s="266">
        <v>7891.8462</v>
      </c>
      <c r="G43" s="266">
        <v>7.905283925</v>
      </c>
      <c r="H43" s="266">
        <v>197.632098125</v>
      </c>
      <c r="I43" s="266">
        <v>0.21087500000000001</v>
      </c>
      <c r="J43" s="266">
        <v>62.84075</v>
      </c>
      <c r="K43" s="266">
        <v>0</v>
      </c>
      <c r="L43" s="266">
        <v>0</v>
      </c>
      <c r="M43" s="266">
        <v>0</v>
      </c>
      <c r="N43" s="266">
        <v>0</v>
      </c>
      <c r="O43" s="266">
        <v>8152.3190481250003</v>
      </c>
    </row>
    <row r="44" spans="1:15" s="268" customFormat="1" ht="13">
      <c r="A44" s="252" t="s">
        <v>464</v>
      </c>
      <c r="B44" s="253" t="s">
        <v>465</v>
      </c>
      <c r="C44" s="253"/>
      <c r="F44" s="254">
        <v>12651.666661897199</v>
      </c>
      <c r="G44" s="254">
        <v>1767.7434716275</v>
      </c>
      <c r="H44" s="254">
        <v>44193.586790687499</v>
      </c>
      <c r="I44" s="254">
        <v>0.136301820786699</v>
      </c>
      <c r="J44" s="254">
        <v>40.617942594436201</v>
      </c>
      <c r="K44" s="254">
        <v>0</v>
      </c>
      <c r="L44" s="254">
        <v>0</v>
      </c>
      <c r="M44" s="254">
        <v>0</v>
      </c>
      <c r="N44" s="254">
        <v>0</v>
      </c>
      <c r="O44" s="254">
        <v>56885.871395179201</v>
      </c>
    </row>
    <row r="45" spans="1:15" s="262" customFormat="1" ht="13">
      <c r="A45" s="256"/>
      <c r="B45" s="257" t="s">
        <v>466</v>
      </c>
      <c r="C45" s="257"/>
      <c r="F45" s="259">
        <v>0</v>
      </c>
      <c r="G45" s="259">
        <v>45.5784041274418</v>
      </c>
      <c r="H45" s="259">
        <v>1139.46010318604</v>
      </c>
      <c r="I45" s="259">
        <v>0</v>
      </c>
      <c r="J45" s="259">
        <v>0</v>
      </c>
      <c r="K45" s="259">
        <v>0</v>
      </c>
      <c r="L45" s="259">
        <v>0</v>
      </c>
      <c r="M45" s="259">
        <v>0</v>
      </c>
      <c r="N45" s="259">
        <v>0</v>
      </c>
      <c r="O45" s="259">
        <v>1139.46010318604</v>
      </c>
    </row>
    <row r="46" spans="1:15" s="262" customFormat="1" ht="13">
      <c r="A46" s="256"/>
      <c r="B46" s="257" t="s">
        <v>467</v>
      </c>
      <c r="C46" s="257"/>
      <c r="F46" s="259">
        <v>12651.666661897199</v>
      </c>
      <c r="G46" s="259">
        <v>1722.1650675000601</v>
      </c>
      <c r="H46" s="259">
        <v>43054.126687501499</v>
      </c>
      <c r="I46" s="259">
        <v>0.136301820786699</v>
      </c>
      <c r="J46" s="259">
        <v>40.617942594436201</v>
      </c>
      <c r="K46" s="259">
        <v>0</v>
      </c>
      <c r="L46" s="259">
        <v>0</v>
      </c>
      <c r="M46" s="259">
        <v>0</v>
      </c>
      <c r="N46" s="259">
        <v>0</v>
      </c>
      <c r="O46" s="259">
        <v>55746.411291993201</v>
      </c>
    </row>
    <row r="47" spans="1:15" s="265" customFormat="1" ht="12">
      <c r="A47" s="282"/>
      <c r="B47" s="283"/>
      <c r="C47" s="258" t="s">
        <v>468</v>
      </c>
      <c r="F47" s="266">
        <v>210.03836665114801</v>
      </c>
      <c r="G47" s="266">
        <v>295.11851494805097</v>
      </c>
      <c r="H47" s="266">
        <v>7377.9628737012799</v>
      </c>
      <c r="I47" s="266">
        <v>0.113135547877</v>
      </c>
      <c r="J47" s="266">
        <v>33.714393267345997</v>
      </c>
      <c r="K47" s="266">
        <v>0</v>
      </c>
      <c r="L47" s="266">
        <v>0</v>
      </c>
      <c r="M47" s="266">
        <v>0</v>
      </c>
      <c r="N47" s="266">
        <v>0</v>
      </c>
      <c r="O47" s="266">
        <v>7621.7156336197704</v>
      </c>
    </row>
    <row r="48" spans="1:15" s="265" customFormat="1" ht="12">
      <c r="A48" s="282"/>
      <c r="B48" s="283"/>
      <c r="C48" s="258" t="s">
        <v>469</v>
      </c>
      <c r="F48" s="266">
        <v>108.00091597738199</v>
      </c>
      <c r="G48" s="266">
        <v>483.54658651406697</v>
      </c>
      <c r="H48" s="266">
        <v>12088.664662851699</v>
      </c>
      <c r="I48" s="266">
        <v>1.4421327237099899E-4</v>
      </c>
      <c r="J48" s="266">
        <v>4.2975555166557801E-2</v>
      </c>
      <c r="K48" s="266">
        <v>0</v>
      </c>
      <c r="L48" s="266">
        <v>0</v>
      </c>
      <c r="M48" s="266">
        <v>0</v>
      </c>
      <c r="N48" s="266">
        <v>0</v>
      </c>
      <c r="O48" s="266">
        <v>12196.7085543842</v>
      </c>
    </row>
    <row r="49" spans="1:16" s="265" customFormat="1" ht="12">
      <c r="A49" s="284"/>
      <c r="B49" s="285"/>
      <c r="C49" s="286" t="s">
        <v>470</v>
      </c>
      <c r="D49" s="271"/>
      <c r="E49" s="271"/>
      <c r="F49" s="272">
        <v>7703.8926369876499</v>
      </c>
      <c r="G49" s="272">
        <v>925.436784501082</v>
      </c>
      <c r="H49" s="272">
        <v>23135.919612526999</v>
      </c>
      <c r="I49" s="272">
        <v>0</v>
      </c>
      <c r="J49" s="272">
        <v>0</v>
      </c>
      <c r="K49" s="272">
        <v>0</v>
      </c>
      <c r="L49" s="272">
        <v>0</v>
      </c>
      <c r="M49" s="272">
        <v>0</v>
      </c>
      <c r="N49" s="272">
        <v>0</v>
      </c>
      <c r="O49" s="272">
        <v>30839.8122495147</v>
      </c>
    </row>
    <row r="50" spans="1:16" s="265" customFormat="1" ht="12">
      <c r="A50" s="284"/>
      <c r="B50" s="285"/>
      <c r="C50" s="286" t="s">
        <v>471</v>
      </c>
      <c r="D50" s="271"/>
      <c r="E50" s="271"/>
      <c r="F50" s="272">
        <v>4629.7347422810599</v>
      </c>
      <c r="G50" s="272">
        <v>18.0631815368593</v>
      </c>
      <c r="H50" s="272">
        <v>451.57953842148203</v>
      </c>
      <c r="I50" s="272">
        <v>2.3022059637327601E-2</v>
      </c>
      <c r="J50" s="272">
        <v>6.8605737719236197</v>
      </c>
      <c r="K50" s="272">
        <v>0</v>
      </c>
      <c r="L50" s="272">
        <v>0</v>
      </c>
      <c r="M50" s="272">
        <v>0</v>
      </c>
      <c r="N50" s="272">
        <v>0</v>
      </c>
      <c r="O50" s="272">
        <v>5088.1748544744696</v>
      </c>
    </row>
    <row r="51" spans="1:16" s="265" customFormat="1" ht="15">
      <c r="A51" s="287" t="s">
        <v>472</v>
      </c>
      <c r="B51" s="288" t="s">
        <v>473</v>
      </c>
      <c r="C51" s="288"/>
      <c r="D51" s="289"/>
      <c r="E51" s="289"/>
      <c r="F51" s="290">
        <v>0.17780000000000001</v>
      </c>
      <c r="G51" s="290">
        <v>0</v>
      </c>
      <c r="H51" s="290">
        <v>0</v>
      </c>
      <c r="I51" s="290">
        <v>0</v>
      </c>
      <c r="J51" s="290">
        <v>0</v>
      </c>
      <c r="K51" s="290">
        <v>0</v>
      </c>
      <c r="L51" s="290">
        <v>0</v>
      </c>
      <c r="M51" s="290">
        <v>0</v>
      </c>
      <c r="N51" s="290">
        <v>0</v>
      </c>
      <c r="O51" s="290">
        <v>0.17780000000000001</v>
      </c>
    </row>
    <row r="52" spans="1:16" s="295" customFormat="1" ht="13">
      <c r="A52" s="291" t="s">
        <v>474</v>
      </c>
      <c r="B52" s="291"/>
      <c r="C52" s="292"/>
      <c r="D52" s="293"/>
      <c r="E52" s="293"/>
      <c r="F52" s="294">
        <v>37213.228190940201</v>
      </c>
      <c r="G52" s="294">
        <v>2.9845180708186798</v>
      </c>
      <c r="H52" s="294">
        <v>74.612951770467106</v>
      </c>
      <c r="I52" s="294">
        <v>4.6168122803499401</v>
      </c>
      <c r="J52" s="294">
        <v>1375.81005954428</v>
      </c>
      <c r="K52" s="294">
        <v>11010.9823328047</v>
      </c>
      <c r="L52" s="294">
        <v>967.91717160192002</v>
      </c>
      <c r="M52" s="294">
        <v>423.89660247134702</v>
      </c>
      <c r="N52" s="294">
        <v>0.15104489600000001</v>
      </c>
      <c r="O52" s="294">
        <v>51066.598354029004</v>
      </c>
    </row>
    <row r="53" spans="1:16" s="268" customFormat="1" ht="13">
      <c r="A53" s="252" t="s">
        <v>428</v>
      </c>
      <c r="B53" s="253" t="s">
        <v>475</v>
      </c>
      <c r="C53" s="253"/>
      <c r="D53" s="296"/>
      <c r="E53" s="296"/>
      <c r="F53" s="297">
        <v>8036.36137904101</v>
      </c>
      <c r="G53" s="297">
        <v>0</v>
      </c>
      <c r="H53" s="297">
        <v>0</v>
      </c>
      <c r="I53" s="297">
        <v>0</v>
      </c>
      <c r="J53" s="297">
        <v>0</v>
      </c>
      <c r="K53" s="297">
        <v>0</v>
      </c>
      <c r="L53" s="297">
        <v>0</v>
      </c>
      <c r="M53" s="297">
        <v>0</v>
      </c>
      <c r="N53" s="297">
        <v>0</v>
      </c>
      <c r="O53" s="297">
        <v>8036.36137904101</v>
      </c>
    </row>
    <row r="54" spans="1:16" s="301" customFormat="1" ht="12">
      <c r="A54" s="263"/>
      <c r="B54" s="298"/>
      <c r="C54" s="264" t="s">
        <v>476</v>
      </c>
      <c r="D54" s="299"/>
      <c r="E54" s="299"/>
      <c r="F54" s="300">
        <v>6263.2154312254297</v>
      </c>
      <c r="G54" s="300">
        <v>0</v>
      </c>
      <c r="H54" s="300">
        <v>0</v>
      </c>
      <c r="I54" s="300">
        <v>0</v>
      </c>
      <c r="J54" s="300">
        <v>0</v>
      </c>
      <c r="K54" s="300">
        <v>0</v>
      </c>
      <c r="L54" s="300">
        <v>0</v>
      </c>
      <c r="M54" s="300">
        <v>0</v>
      </c>
      <c r="N54" s="300">
        <v>0</v>
      </c>
      <c r="O54" s="300">
        <v>6263.2154312254297</v>
      </c>
      <c r="P54" s="299"/>
    </row>
    <row r="55" spans="1:16" s="301" customFormat="1" ht="12">
      <c r="A55" s="263"/>
      <c r="B55" s="298"/>
      <c r="C55" s="264" t="s">
        <v>354</v>
      </c>
      <c r="D55" s="299"/>
      <c r="E55" s="299"/>
      <c r="F55" s="300">
        <v>1339.0608066391901</v>
      </c>
      <c r="G55" s="300">
        <v>0</v>
      </c>
      <c r="H55" s="300">
        <v>0</v>
      </c>
      <c r="I55" s="300">
        <v>0</v>
      </c>
      <c r="J55" s="300">
        <v>0</v>
      </c>
      <c r="K55" s="300">
        <v>0</v>
      </c>
      <c r="L55" s="300">
        <v>0</v>
      </c>
      <c r="M55" s="300">
        <v>0</v>
      </c>
      <c r="N55" s="300">
        <v>0</v>
      </c>
      <c r="O55" s="300">
        <v>1339.0608066391901</v>
      </c>
      <c r="P55" s="299"/>
    </row>
    <row r="56" spans="1:16" s="301" customFormat="1" ht="12">
      <c r="A56" s="263"/>
      <c r="B56" s="298"/>
      <c r="C56" s="264" t="s">
        <v>477</v>
      </c>
      <c r="D56" s="299"/>
      <c r="E56" s="299"/>
      <c r="F56" s="300">
        <v>434.085141176381</v>
      </c>
      <c r="G56" s="300">
        <v>0</v>
      </c>
      <c r="H56" s="300">
        <v>0</v>
      </c>
      <c r="I56" s="300">
        <v>0</v>
      </c>
      <c r="J56" s="300">
        <v>0</v>
      </c>
      <c r="K56" s="300">
        <v>0</v>
      </c>
      <c r="L56" s="300">
        <v>0</v>
      </c>
      <c r="M56" s="300">
        <v>0</v>
      </c>
      <c r="N56" s="300">
        <v>0</v>
      </c>
      <c r="O56" s="300">
        <v>434.085141176381</v>
      </c>
      <c r="P56" s="299"/>
    </row>
    <row r="57" spans="1:16" s="303" customFormat="1" ht="13">
      <c r="A57" s="252" t="s">
        <v>443</v>
      </c>
      <c r="B57" s="253" t="s">
        <v>478</v>
      </c>
      <c r="C57" s="253"/>
      <c r="D57" s="302"/>
      <c r="E57" s="302"/>
      <c r="F57" s="297">
        <v>5309.99206442174</v>
      </c>
      <c r="G57" s="297">
        <v>2.9143630708186801</v>
      </c>
      <c r="H57" s="297">
        <v>72.859076770467098</v>
      </c>
      <c r="I57" s="297">
        <v>3.7678019507259002</v>
      </c>
      <c r="J57" s="297">
        <v>1122.80498131632</v>
      </c>
      <c r="K57" s="297">
        <v>0</v>
      </c>
      <c r="L57" s="297">
        <v>0</v>
      </c>
      <c r="M57" s="297">
        <v>0</v>
      </c>
      <c r="N57" s="297">
        <v>0</v>
      </c>
      <c r="O57" s="297">
        <v>6505.6561225085297</v>
      </c>
      <c r="P57" s="302"/>
    </row>
    <row r="58" spans="1:16" s="305" customFormat="1" ht="12">
      <c r="A58" s="263"/>
      <c r="B58" s="298"/>
      <c r="C58" s="264" t="s">
        <v>355</v>
      </c>
      <c r="D58" s="304"/>
      <c r="E58" s="304"/>
      <c r="F58" s="300">
        <v>2850.8286025819598</v>
      </c>
      <c r="G58" s="300">
        <v>0</v>
      </c>
      <c r="H58" s="300">
        <v>0</v>
      </c>
      <c r="I58" s="300">
        <v>0</v>
      </c>
      <c r="J58" s="300">
        <v>0</v>
      </c>
      <c r="K58" s="300">
        <v>0</v>
      </c>
      <c r="L58" s="300">
        <v>0</v>
      </c>
      <c r="M58" s="300">
        <v>0</v>
      </c>
      <c r="N58" s="300">
        <v>0</v>
      </c>
      <c r="O58" s="300">
        <v>2850.8286025819598</v>
      </c>
      <c r="P58" s="304"/>
    </row>
    <row r="59" spans="1:16" s="305" customFormat="1" ht="12">
      <c r="A59" s="263"/>
      <c r="B59" s="298"/>
      <c r="C59" s="264" t="s">
        <v>353</v>
      </c>
      <c r="D59" s="304"/>
      <c r="E59" s="304"/>
      <c r="F59" s="300">
        <v>0</v>
      </c>
      <c r="G59" s="300">
        <v>0</v>
      </c>
      <c r="H59" s="300">
        <v>0</v>
      </c>
      <c r="I59" s="300">
        <v>3.72756888816276</v>
      </c>
      <c r="J59" s="300">
        <v>1110.8155286725</v>
      </c>
      <c r="K59" s="300">
        <v>0</v>
      </c>
      <c r="L59" s="300">
        <v>0</v>
      </c>
      <c r="M59" s="300">
        <v>0</v>
      </c>
      <c r="N59" s="300">
        <v>0</v>
      </c>
      <c r="O59" s="300">
        <v>1110.8155286725</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2459.1634618397802</v>
      </c>
      <c r="G61" s="300">
        <v>2.9143630708186801</v>
      </c>
      <c r="H61" s="300">
        <v>72.859076770467098</v>
      </c>
      <c r="I61" s="300">
        <v>4.0233062563133103E-2</v>
      </c>
      <c r="J61" s="300">
        <v>11.989452643813699</v>
      </c>
      <c r="K61" s="300">
        <v>0</v>
      </c>
      <c r="L61" s="300">
        <v>0</v>
      </c>
      <c r="M61" s="300">
        <v>0</v>
      </c>
      <c r="N61" s="300">
        <v>0</v>
      </c>
      <c r="O61" s="300">
        <v>2544.0119912540599</v>
      </c>
      <c r="P61" s="304"/>
    </row>
    <row r="62" spans="1:16" s="268" customFormat="1" ht="13">
      <c r="A62" s="252" t="s">
        <v>464</v>
      </c>
      <c r="B62" s="253" t="s">
        <v>479</v>
      </c>
      <c r="C62" s="253"/>
      <c r="D62" s="296"/>
      <c r="E62" s="296"/>
      <c r="F62" s="297">
        <v>13044.3675362003</v>
      </c>
      <c r="G62" s="297">
        <v>7.0154999999999995E-2</v>
      </c>
      <c r="H62" s="297">
        <v>1.7538750000000001</v>
      </c>
      <c r="I62" s="297">
        <v>0</v>
      </c>
      <c r="J62" s="297">
        <v>0</v>
      </c>
      <c r="K62" s="297">
        <v>0</v>
      </c>
      <c r="L62" s="297">
        <v>953.61961299999996</v>
      </c>
      <c r="M62" s="297">
        <v>230.46966327897101</v>
      </c>
      <c r="N62" s="297">
        <v>0</v>
      </c>
      <c r="O62" s="297">
        <v>14230.210687479301</v>
      </c>
      <c r="P62" s="296"/>
    </row>
    <row r="63" spans="1:16" s="301" customFormat="1" ht="12">
      <c r="A63" s="263"/>
      <c r="B63" s="258"/>
      <c r="C63" s="258" t="s">
        <v>480</v>
      </c>
      <c r="D63" s="299"/>
      <c r="E63" s="299"/>
      <c r="F63" s="300">
        <v>7992.4775362003102</v>
      </c>
      <c r="G63" s="300">
        <v>7.0154999999999995E-2</v>
      </c>
      <c r="H63" s="300">
        <v>1.7538750000000001</v>
      </c>
      <c r="I63" s="300">
        <v>0</v>
      </c>
      <c r="J63" s="300">
        <v>0</v>
      </c>
      <c r="K63" s="300">
        <v>0</v>
      </c>
      <c r="L63" s="300">
        <v>0</v>
      </c>
      <c r="M63" s="300">
        <v>0</v>
      </c>
      <c r="N63" s="300">
        <v>0</v>
      </c>
      <c r="O63" s="300">
        <v>7994.2314112003096</v>
      </c>
      <c r="P63" s="299"/>
    </row>
    <row r="64" spans="1:16" s="301" customFormat="1" ht="12">
      <c r="A64" s="263"/>
      <c r="B64" s="258"/>
      <c r="C64" s="258" t="s">
        <v>481</v>
      </c>
      <c r="D64" s="299"/>
      <c r="E64" s="299"/>
      <c r="F64" s="300">
        <v>5051.8900000000003</v>
      </c>
      <c r="G64" s="300">
        <v>0</v>
      </c>
      <c r="H64" s="300">
        <v>0</v>
      </c>
      <c r="I64" s="300">
        <v>0</v>
      </c>
      <c r="J64" s="300">
        <v>0</v>
      </c>
      <c r="K64" s="300">
        <v>0</v>
      </c>
      <c r="L64" s="300">
        <v>953.61961299999996</v>
      </c>
      <c r="M64" s="300">
        <v>9.8096999999999994</v>
      </c>
      <c r="N64" s="300">
        <v>0</v>
      </c>
      <c r="O64" s="300">
        <v>6015.319313</v>
      </c>
      <c r="P64" s="299"/>
    </row>
    <row r="65" spans="1:16" s="301" customFormat="1" ht="12">
      <c r="A65" s="263"/>
      <c r="B65" s="258"/>
      <c r="C65" s="258" t="s">
        <v>482</v>
      </c>
      <c r="D65" s="299"/>
      <c r="E65" s="299"/>
      <c r="F65" s="300">
        <v>0</v>
      </c>
      <c r="G65" s="300">
        <v>0</v>
      </c>
      <c r="H65" s="300">
        <v>0</v>
      </c>
      <c r="I65" s="300">
        <v>0</v>
      </c>
      <c r="J65" s="300">
        <v>0</v>
      </c>
      <c r="K65" s="300">
        <v>0</v>
      </c>
      <c r="L65" s="300">
        <v>0</v>
      </c>
      <c r="M65" s="300">
        <v>220.65996327897099</v>
      </c>
      <c r="N65" s="300">
        <v>0</v>
      </c>
      <c r="O65" s="300">
        <v>220.65996327897099</v>
      </c>
      <c r="P65" s="299"/>
    </row>
    <row r="66" spans="1:16" s="262" customFormat="1">
      <c r="A66" s="306" t="s">
        <v>472</v>
      </c>
      <c r="B66" s="307" t="s">
        <v>483</v>
      </c>
      <c r="C66" s="307"/>
      <c r="D66" s="279"/>
      <c r="E66" s="279"/>
      <c r="F66" s="280">
        <v>0</v>
      </c>
      <c r="G66" s="280">
        <v>0</v>
      </c>
      <c r="H66" s="280">
        <v>0</v>
      </c>
      <c r="I66" s="280">
        <v>0</v>
      </c>
      <c r="J66" s="280">
        <v>0</v>
      </c>
      <c r="K66" s="280">
        <v>11010.9823328047</v>
      </c>
      <c r="L66" s="280">
        <v>3.59494344945037</v>
      </c>
      <c r="M66" s="280">
        <v>1.2619271923762201</v>
      </c>
      <c r="N66" s="280">
        <v>0.15104489600000001</v>
      </c>
      <c r="O66" s="280">
        <v>11015.990248342499</v>
      </c>
      <c r="P66" s="279"/>
    </row>
    <row r="67" spans="1:16" s="262" customFormat="1" ht="13">
      <c r="A67" s="306" t="s">
        <v>484</v>
      </c>
      <c r="B67" s="307" t="s">
        <v>409</v>
      </c>
      <c r="C67" s="307"/>
      <c r="D67" s="279"/>
      <c r="E67" s="279"/>
      <c r="F67" s="280">
        <v>10797.8200666047</v>
      </c>
      <c r="G67" s="280">
        <v>0</v>
      </c>
      <c r="H67" s="280">
        <v>0</v>
      </c>
      <c r="I67" s="280">
        <v>0</v>
      </c>
      <c r="J67" s="280">
        <v>0</v>
      </c>
      <c r="K67" s="280">
        <v>0</v>
      </c>
      <c r="L67" s="280">
        <v>0</v>
      </c>
      <c r="M67" s="280">
        <v>0</v>
      </c>
      <c r="N67" s="280">
        <v>0</v>
      </c>
      <c r="O67" s="280">
        <v>10797.8200666047</v>
      </c>
      <c r="P67" s="279"/>
    </row>
    <row r="68" spans="1:16" s="262" customFormat="1" ht="13">
      <c r="A68" s="287" t="s">
        <v>485</v>
      </c>
      <c r="B68" s="288" t="s">
        <v>411</v>
      </c>
      <c r="C68" s="288"/>
      <c r="D68" s="308"/>
      <c r="E68" s="308"/>
      <c r="F68" s="309">
        <v>24.687144672460501</v>
      </c>
      <c r="G68" s="309">
        <v>0</v>
      </c>
      <c r="H68" s="309">
        <v>0</v>
      </c>
      <c r="I68" s="309">
        <v>0.84901032962404499</v>
      </c>
      <c r="J68" s="309">
        <v>253.00507822796499</v>
      </c>
      <c r="K68" s="309">
        <v>0</v>
      </c>
      <c r="L68" s="309">
        <v>10.7026151524695</v>
      </c>
      <c r="M68" s="309">
        <v>192.16501199999999</v>
      </c>
      <c r="N68" s="309">
        <v>0</v>
      </c>
      <c r="O68" s="309">
        <v>480.559850052895</v>
      </c>
      <c r="P68" s="279"/>
    </row>
    <row r="69" spans="1:16" s="295" customFormat="1" ht="13">
      <c r="A69" s="310" t="s">
        <v>486</v>
      </c>
      <c r="B69" s="311"/>
      <c r="C69" s="311"/>
      <c r="D69" s="312"/>
      <c r="E69" s="312"/>
      <c r="F69" s="313">
        <v>2676.35142133407</v>
      </c>
      <c r="G69" s="313">
        <v>1152.00114888607</v>
      </c>
      <c r="H69" s="313">
        <v>28800.028722151699</v>
      </c>
      <c r="I69" s="313">
        <v>92.1989223032447</v>
      </c>
      <c r="J69" s="313">
        <v>27475.278846366899</v>
      </c>
      <c r="K69" s="313">
        <v>0</v>
      </c>
      <c r="L69" s="313">
        <v>0</v>
      </c>
      <c r="M69" s="313">
        <v>0</v>
      </c>
      <c r="N69" s="313">
        <v>0</v>
      </c>
      <c r="O69" s="313">
        <v>58951.658989852702</v>
      </c>
      <c r="P69" s="293"/>
    </row>
    <row r="70" spans="1:16" s="262" customFormat="1" ht="13">
      <c r="A70" s="306" t="s">
        <v>428</v>
      </c>
      <c r="B70" s="307" t="s">
        <v>487</v>
      </c>
      <c r="C70" s="307"/>
      <c r="D70" s="279"/>
      <c r="E70" s="279"/>
      <c r="F70" s="280">
        <v>0</v>
      </c>
      <c r="G70" s="280">
        <v>1000.1831604918</v>
      </c>
      <c r="H70" s="280">
        <v>25004.5790122949</v>
      </c>
      <c r="I70" s="280">
        <v>0</v>
      </c>
      <c r="J70" s="280">
        <v>0</v>
      </c>
      <c r="K70" s="280">
        <v>0</v>
      </c>
      <c r="L70" s="280">
        <v>0</v>
      </c>
      <c r="M70" s="280">
        <v>0</v>
      </c>
      <c r="N70" s="280">
        <v>0</v>
      </c>
      <c r="O70" s="280">
        <v>25004.5790122949</v>
      </c>
      <c r="P70" s="279"/>
    </row>
    <row r="71" spans="1:16" s="262" customFormat="1" ht="13">
      <c r="A71" s="306" t="s">
        <v>443</v>
      </c>
      <c r="B71" s="307" t="s">
        <v>488</v>
      </c>
      <c r="C71" s="307"/>
      <c r="D71" s="279"/>
      <c r="E71" s="279"/>
      <c r="F71" s="280">
        <v>0</v>
      </c>
      <c r="G71" s="280">
        <v>150.139788354742</v>
      </c>
      <c r="H71" s="280">
        <v>3753.4947088685499</v>
      </c>
      <c r="I71" s="280">
        <v>15.9700557317537</v>
      </c>
      <c r="J71" s="280">
        <v>4759.0766080625899</v>
      </c>
      <c r="K71" s="280">
        <v>0</v>
      </c>
      <c r="L71" s="280">
        <v>0</v>
      </c>
      <c r="M71" s="280">
        <v>0</v>
      </c>
      <c r="N71" s="280">
        <v>0</v>
      </c>
      <c r="O71" s="280">
        <v>8512.5713169311402</v>
      </c>
      <c r="P71" s="279"/>
    </row>
    <row r="72" spans="1:16" s="262" customFormat="1" ht="13">
      <c r="A72" s="252" t="s">
        <v>464</v>
      </c>
      <c r="B72" s="253" t="s">
        <v>489</v>
      </c>
      <c r="C72" s="253"/>
      <c r="F72" s="259">
        <v>0</v>
      </c>
      <c r="G72" s="259">
        <v>0</v>
      </c>
      <c r="H72" s="259">
        <v>0</v>
      </c>
      <c r="I72" s="259">
        <v>76.185357681577202</v>
      </c>
      <c r="J72" s="259">
        <v>22703.236589110002</v>
      </c>
      <c r="K72" s="259">
        <v>0</v>
      </c>
      <c r="L72" s="259">
        <v>0</v>
      </c>
      <c r="M72" s="259">
        <v>0</v>
      </c>
      <c r="N72" s="259">
        <v>0</v>
      </c>
      <c r="O72" s="259">
        <v>22703.236589110002</v>
      </c>
    </row>
    <row r="73" spans="1:16" s="265" customFormat="1" ht="12">
      <c r="A73" s="314"/>
      <c r="B73" s="286"/>
      <c r="C73" s="286" t="s">
        <v>490</v>
      </c>
      <c r="D73" s="271"/>
      <c r="E73" s="271"/>
      <c r="F73" s="272">
        <v>0</v>
      </c>
      <c r="G73" s="272">
        <v>0</v>
      </c>
      <c r="H73" s="272">
        <v>0</v>
      </c>
      <c r="I73" s="272">
        <v>62.828265567649503</v>
      </c>
      <c r="J73" s="272">
        <v>18722.8231391595</v>
      </c>
      <c r="K73" s="272">
        <v>0</v>
      </c>
      <c r="L73" s="272">
        <v>0</v>
      </c>
      <c r="M73" s="272">
        <v>0</v>
      </c>
      <c r="N73" s="272">
        <v>0</v>
      </c>
      <c r="O73" s="272">
        <v>18722.8231391595</v>
      </c>
    </row>
    <row r="74" spans="1:16" s="265" customFormat="1" ht="12">
      <c r="A74" s="314"/>
      <c r="B74" s="286"/>
      <c r="C74" s="286" t="s">
        <v>491</v>
      </c>
      <c r="D74" s="271"/>
      <c r="E74" s="271"/>
      <c r="F74" s="272">
        <v>0</v>
      </c>
      <c r="G74" s="272">
        <v>0</v>
      </c>
      <c r="H74" s="272">
        <v>0</v>
      </c>
      <c r="I74" s="272">
        <v>13.357092113927701</v>
      </c>
      <c r="J74" s="272">
        <v>3980.4134499504598</v>
      </c>
      <c r="K74" s="272">
        <v>0</v>
      </c>
      <c r="L74" s="272">
        <v>0</v>
      </c>
      <c r="M74" s="272">
        <v>0</v>
      </c>
      <c r="N74" s="272">
        <v>0</v>
      </c>
      <c r="O74" s="272">
        <v>3980.4134499504598</v>
      </c>
    </row>
    <row r="75" spans="1:16" s="262" customFormat="1" ht="13">
      <c r="A75" s="306" t="s">
        <v>472</v>
      </c>
      <c r="B75" s="307" t="s">
        <v>356</v>
      </c>
      <c r="C75" s="315"/>
      <c r="D75" s="279"/>
      <c r="E75" s="279"/>
      <c r="F75" s="280">
        <v>0</v>
      </c>
      <c r="G75" s="280">
        <v>1.6782000395322001</v>
      </c>
      <c r="H75" s="280">
        <v>41.955000988305102</v>
      </c>
      <c r="I75" s="280">
        <v>4.35088899137979E-2</v>
      </c>
      <c r="J75" s="280">
        <v>12.9656491943118</v>
      </c>
      <c r="K75" s="280">
        <v>0</v>
      </c>
      <c r="L75" s="280">
        <v>0</v>
      </c>
      <c r="M75" s="280">
        <v>0</v>
      </c>
      <c r="N75" s="280">
        <v>0</v>
      </c>
      <c r="O75" s="280">
        <v>54.920650182616903</v>
      </c>
    </row>
    <row r="76" spans="1:16" s="262" customFormat="1" ht="13">
      <c r="A76" s="287" t="s">
        <v>484</v>
      </c>
      <c r="B76" s="288" t="s">
        <v>412</v>
      </c>
      <c r="C76" s="316"/>
      <c r="D76" s="308"/>
      <c r="E76" s="308"/>
      <c r="F76" s="309">
        <v>2676.35142133407</v>
      </c>
      <c r="G76" s="309">
        <v>0</v>
      </c>
      <c r="H76" s="309">
        <v>0</v>
      </c>
      <c r="I76" s="309">
        <v>0</v>
      </c>
      <c r="J76" s="309">
        <v>0</v>
      </c>
      <c r="K76" s="309">
        <v>0</v>
      </c>
      <c r="L76" s="309">
        <v>0</v>
      </c>
      <c r="M76" s="309">
        <v>0</v>
      </c>
      <c r="N76" s="309">
        <v>0</v>
      </c>
      <c r="O76" s="309">
        <v>2676.35142133407</v>
      </c>
    </row>
    <row r="77" spans="1:16" s="262" customFormat="1" ht="13">
      <c r="A77" s="248" t="s">
        <v>492</v>
      </c>
      <c r="B77" s="317"/>
      <c r="C77" s="317"/>
      <c r="F77" s="251">
        <v>413.57439993000003</v>
      </c>
      <c r="G77" s="251">
        <v>923.77343838000002</v>
      </c>
      <c r="H77" s="251">
        <v>23094.3359595</v>
      </c>
      <c r="I77" s="251">
        <v>3.9954037200000001</v>
      </c>
      <c r="J77" s="251">
        <v>1190.63030856</v>
      </c>
      <c r="K77" s="251">
        <v>0</v>
      </c>
      <c r="L77" s="251">
        <v>0</v>
      </c>
      <c r="M77" s="251">
        <v>0</v>
      </c>
      <c r="N77" s="251">
        <v>0</v>
      </c>
      <c r="O77" s="251">
        <v>24698.540667990001</v>
      </c>
    </row>
    <row r="78" spans="1:16" s="262" customFormat="1" ht="13">
      <c r="A78" s="252" t="s">
        <v>428</v>
      </c>
      <c r="B78" s="253" t="s">
        <v>493</v>
      </c>
      <c r="C78" s="253"/>
      <c r="F78" s="259">
        <v>0</v>
      </c>
      <c r="G78" s="259">
        <v>885.86221493999994</v>
      </c>
      <c r="H78" s="259">
        <v>22146.555373499999</v>
      </c>
      <c r="I78" s="259">
        <v>0</v>
      </c>
      <c r="J78" s="259">
        <v>0</v>
      </c>
      <c r="K78" s="259">
        <v>0</v>
      </c>
      <c r="L78" s="259">
        <v>0</v>
      </c>
      <c r="M78" s="259">
        <v>0</v>
      </c>
      <c r="N78" s="259">
        <v>0</v>
      </c>
      <c r="O78" s="259">
        <v>22146.555373499999</v>
      </c>
    </row>
    <row r="79" spans="1:16" s="262" customFormat="1" ht="13">
      <c r="A79" s="252" t="s">
        <v>443</v>
      </c>
      <c r="B79" s="253" t="s">
        <v>494</v>
      </c>
      <c r="C79" s="253"/>
      <c r="F79" s="259">
        <v>0</v>
      </c>
      <c r="G79" s="259">
        <v>21.88903187</v>
      </c>
      <c r="H79" s="259">
        <v>547.22579674999997</v>
      </c>
      <c r="I79" s="259">
        <v>1.3133419099999999</v>
      </c>
      <c r="J79" s="259">
        <v>391.37588918</v>
      </c>
      <c r="K79" s="259">
        <v>0</v>
      </c>
      <c r="L79" s="259">
        <v>0</v>
      </c>
      <c r="M79" s="259">
        <v>0</v>
      </c>
      <c r="N79" s="259">
        <v>0</v>
      </c>
      <c r="O79" s="259">
        <v>938.60168593000003</v>
      </c>
    </row>
    <row r="80" spans="1:16" s="262" customFormat="1" ht="13">
      <c r="A80" s="306" t="s">
        <v>495</v>
      </c>
      <c r="B80" s="307" t="s">
        <v>496</v>
      </c>
      <c r="C80" s="307"/>
      <c r="D80" s="279"/>
      <c r="E80" s="279"/>
      <c r="F80" s="280">
        <v>0</v>
      </c>
      <c r="G80" s="280">
        <v>15.75993062</v>
      </c>
      <c r="H80" s="280">
        <v>393.9982655</v>
      </c>
      <c r="I80" s="280">
        <v>2.2395528699999998</v>
      </c>
      <c r="J80" s="280">
        <v>667.38675525999997</v>
      </c>
      <c r="K80" s="280">
        <v>0</v>
      </c>
      <c r="L80" s="280">
        <v>0</v>
      </c>
      <c r="M80" s="280">
        <v>0</v>
      </c>
      <c r="N80" s="280">
        <v>0</v>
      </c>
      <c r="O80" s="280">
        <v>1061.3850207600001</v>
      </c>
    </row>
    <row r="81" spans="1:30" s="262" customFormat="1" ht="13">
      <c r="A81" s="287" t="s">
        <v>472</v>
      </c>
      <c r="B81" s="288" t="s">
        <v>497</v>
      </c>
      <c r="C81" s="288"/>
      <c r="D81" s="308"/>
      <c r="E81" s="308"/>
      <c r="F81" s="309">
        <v>413.57439993000003</v>
      </c>
      <c r="G81" s="309">
        <v>0.26226094999999999</v>
      </c>
      <c r="H81" s="309">
        <v>6.5565237500000002</v>
      </c>
      <c r="I81" s="309">
        <v>0.44250894000000002</v>
      </c>
      <c r="J81" s="309">
        <v>131.86766412</v>
      </c>
      <c r="K81" s="309">
        <v>0</v>
      </c>
      <c r="L81" s="309">
        <v>0</v>
      </c>
      <c r="M81" s="309">
        <v>0</v>
      </c>
      <c r="N81" s="309">
        <v>0</v>
      </c>
      <c r="O81" s="309">
        <v>551.9985878</v>
      </c>
    </row>
    <row r="82" spans="1:30" s="295" customFormat="1" ht="13">
      <c r="A82" s="291" t="s">
        <v>498</v>
      </c>
      <c r="B82" s="292"/>
      <c r="C82" s="292"/>
      <c r="F82" s="251">
        <v>-34946.409113000002</v>
      </c>
      <c r="G82" s="251">
        <v>39.983035000000001</v>
      </c>
      <c r="H82" s="251">
        <v>999.575875</v>
      </c>
      <c r="I82" s="251">
        <v>1.3533520000000001</v>
      </c>
      <c r="J82" s="251">
        <v>403.29889600000001</v>
      </c>
      <c r="K82" s="251">
        <v>0</v>
      </c>
      <c r="L82" s="251">
        <v>0</v>
      </c>
      <c r="M82" s="251">
        <v>0</v>
      </c>
      <c r="N82" s="251">
        <v>0</v>
      </c>
      <c r="O82" s="251">
        <v>-33543.534341999999</v>
      </c>
    </row>
    <row r="83" spans="1:30" s="262" customFormat="1" ht="13">
      <c r="A83" s="252" t="s">
        <v>428</v>
      </c>
      <c r="B83" s="253" t="s">
        <v>499</v>
      </c>
      <c r="C83" s="253"/>
      <c r="F83" s="259">
        <v>-164884.807436</v>
      </c>
      <c r="G83" s="259">
        <v>10.378149000000001</v>
      </c>
      <c r="H83" s="259">
        <v>259.45372500000002</v>
      </c>
      <c r="I83" s="259">
        <v>0.42451499999999998</v>
      </c>
      <c r="J83" s="259">
        <v>126.50547</v>
      </c>
      <c r="K83" s="259">
        <v>0</v>
      </c>
      <c r="L83" s="259">
        <v>0</v>
      </c>
      <c r="M83" s="259">
        <v>0</v>
      </c>
      <c r="N83" s="259">
        <v>0</v>
      </c>
      <c r="O83" s="259">
        <v>-164498.848241</v>
      </c>
    </row>
    <row r="84" spans="1:30" s="262" customFormat="1" ht="13">
      <c r="A84" s="252" t="s">
        <v>443</v>
      </c>
      <c r="B84" s="253" t="s">
        <v>500</v>
      </c>
      <c r="C84" s="253"/>
      <c r="F84" s="259">
        <v>-11042.631624</v>
      </c>
      <c r="G84" s="259">
        <v>3.3798430000000002</v>
      </c>
      <c r="H84" s="259">
        <v>84.496075000000005</v>
      </c>
      <c r="I84" s="259">
        <v>0.17183699999999999</v>
      </c>
      <c r="J84" s="259">
        <v>51.207425999999998</v>
      </c>
      <c r="K84" s="259">
        <v>0</v>
      </c>
      <c r="L84" s="259">
        <v>0</v>
      </c>
      <c r="M84" s="259">
        <v>0</v>
      </c>
      <c r="N84" s="259">
        <v>0</v>
      </c>
      <c r="O84" s="259">
        <v>-10906.928123</v>
      </c>
    </row>
    <row r="85" spans="1:30" s="262" customFormat="1" ht="13">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3">
      <c r="A86" s="306" t="s">
        <v>472</v>
      </c>
      <c r="B86" s="307" t="s">
        <v>502</v>
      </c>
      <c r="C86" s="307"/>
      <c r="F86" s="259">
        <v>2674.9904919999999</v>
      </c>
      <c r="G86" s="259">
        <v>1.1569830000000001</v>
      </c>
      <c r="H86" s="259">
        <v>28.924575000000001</v>
      </c>
      <c r="I86" s="259">
        <v>5.5190999999999997E-2</v>
      </c>
      <c r="J86" s="259">
        <v>16.446918</v>
      </c>
      <c r="K86" s="259">
        <v>0</v>
      </c>
      <c r="L86" s="259">
        <v>0</v>
      </c>
      <c r="M86" s="259">
        <v>0</v>
      </c>
      <c r="N86" s="259">
        <v>0</v>
      </c>
      <c r="O86" s="259">
        <v>2720.361985</v>
      </c>
    </row>
    <row r="87" spans="1:30" s="262" customFormat="1" ht="13">
      <c r="A87" s="306" t="s">
        <v>484</v>
      </c>
      <c r="B87" s="307" t="s">
        <v>503</v>
      </c>
      <c r="C87" s="307"/>
      <c r="D87" s="279"/>
      <c r="E87" s="279"/>
      <c r="F87" s="280">
        <v>3429.419394</v>
      </c>
      <c r="G87" s="280">
        <v>4.2504</v>
      </c>
      <c r="H87" s="280">
        <v>106.26</v>
      </c>
      <c r="I87" s="280">
        <v>0.162129</v>
      </c>
      <c r="J87" s="280">
        <v>48.314442</v>
      </c>
      <c r="K87" s="280">
        <v>0</v>
      </c>
      <c r="L87" s="280">
        <v>0</v>
      </c>
      <c r="M87" s="280">
        <v>0</v>
      </c>
      <c r="N87" s="280">
        <v>0</v>
      </c>
      <c r="O87" s="280">
        <v>3583.9938360000001</v>
      </c>
    </row>
    <row r="88" spans="1:30" s="262" customFormat="1" ht="13">
      <c r="A88" s="287" t="s">
        <v>485</v>
      </c>
      <c r="B88" s="288" t="s">
        <v>504</v>
      </c>
      <c r="C88" s="288"/>
      <c r="D88" s="308"/>
      <c r="E88" s="308"/>
      <c r="F88" s="309">
        <v>134876.62006099999</v>
      </c>
      <c r="G88" s="309">
        <v>0</v>
      </c>
      <c r="H88" s="309">
        <v>0</v>
      </c>
      <c r="I88" s="309">
        <v>0</v>
      </c>
      <c r="J88" s="309">
        <v>0</v>
      </c>
      <c r="K88" s="309">
        <v>0</v>
      </c>
      <c r="L88" s="309">
        <v>0</v>
      </c>
      <c r="M88" s="309">
        <v>0</v>
      </c>
      <c r="N88" s="309">
        <v>0</v>
      </c>
      <c r="O88" s="309">
        <v>134876.62006099999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513</v>
      </c>
      <c r="J97" s="321"/>
      <c r="O97" s="321"/>
    </row>
    <row r="98" spans="1:15" s="262" customFormat="1" ht="13">
      <c r="A98" s="262" t="s">
        <v>514</v>
      </c>
      <c r="J98" s="321"/>
      <c r="O98" s="321"/>
    </row>
    <row r="99" spans="1:15" s="262" customFormat="1" ht="13">
      <c r="A99" s="323" t="s">
        <v>515</v>
      </c>
      <c r="J99" s="321"/>
      <c r="O99" s="321"/>
    </row>
    <row r="100" spans="1:15">
      <c r="A100" s="324" t="s">
        <v>516</v>
      </c>
      <c r="B100" s="277"/>
      <c r="C100" s="277"/>
      <c r="D100" s="262"/>
    </row>
  </sheetData>
  <hyperlinks>
    <hyperlink ref="A100" r:id="rId1" xr:uid="{00000000-0004-0000-35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4" tint="0.39997558519241921"/>
  </sheetPr>
  <dimension ref="A1:AD99"/>
  <sheetViews>
    <sheetView zoomScale="70" zoomScaleNormal="70" zoomScalePageLayoutView="70" workbookViewId="0">
      <pane xSplit="5" ySplit="7" topLeftCell="F23"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517</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572728.37877867697</v>
      </c>
      <c r="G7" s="246">
        <v>4191.0030267178499</v>
      </c>
      <c r="H7" s="246">
        <v>104775.075667946</v>
      </c>
      <c r="I7" s="246">
        <v>127.946358564386</v>
      </c>
      <c r="J7" s="246">
        <v>38128.014852187101</v>
      </c>
      <c r="K7" s="246">
        <v>10064.0036943913</v>
      </c>
      <c r="L7" s="246">
        <v>1088.03684332993</v>
      </c>
      <c r="M7" s="246">
        <v>362.631619252093</v>
      </c>
      <c r="N7" s="246">
        <v>0.15104489600000001</v>
      </c>
      <c r="O7" s="246">
        <v>727146.29250067903</v>
      </c>
    </row>
    <row r="8" spans="1:16" ht="17" thickTop="1">
      <c r="A8" s="248" t="s">
        <v>427</v>
      </c>
      <c r="B8" s="249"/>
      <c r="C8" s="249"/>
      <c r="F8" s="251">
        <v>531790.90692907094</v>
      </c>
      <c r="G8" s="251">
        <v>2115.3569770846502</v>
      </c>
      <c r="H8" s="251">
        <v>52883.924427116202</v>
      </c>
      <c r="I8" s="251">
        <v>29.632088215143401</v>
      </c>
      <c r="J8" s="251">
        <v>8830.3622881127303</v>
      </c>
      <c r="K8" s="251">
        <v>0</v>
      </c>
      <c r="L8" s="251">
        <v>0</v>
      </c>
      <c r="M8" s="251">
        <v>0</v>
      </c>
      <c r="N8" s="251">
        <v>0</v>
      </c>
      <c r="O8" s="251">
        <v>593505.19364429999</v>
      </c>
    </row>
    <row r="9" spans="1:16">
      <c r="A9" s="252" t="s">
        <v>428</v>
      </c>
      <c r="B9" s="253" t="s">
        <v>429</v>
      </c>
      <c r="C9" s="253"/>
      <c r="F9" s="254">
        <v>323797.62979921501</v>
      </c>
      <c r="G9" s="254">
        <v>230.28789779106501</v>
      </c>
      <c r="H9" s="254">
        <v>5757.1974447766297</v>
      </c>
      <c r="I9" s="254">
        <v>9.0032474966945308</v>
      </c>
      <c r="J9" s="254">
        <v>2682.9677540149701</v>
      </c>
      <c r="K9" s="254">
        <v>0</v>
      </c>
      <c r="L9" s="254">
        <v>0</v>
      </c>
      <c r="M9" s="254">
        <v>0</v>
      </c>
      <c r="N9" s="254">
        <v>0</v>
      </c>
      <c r="O9" s="254">
        <v>332237.79499800701</v>
      </c>
      <c r="P9" s="255"/>
    </row>
    <row r="10" spans="1:16">
      <c r="A10" s="256"/>
      <c r="B10" s="257" t="s">
        <v>430</v>
      </c>
      <c r="C10" s="258"/>
      <c r="F10" s="259">
        <v>84080.928328114896</v>
      </c>
      <c r="G10" s="259">
        <v>5.6749365117956803</v>
      </c>
      <c r="H10" s="259">
        <v>141.873412794892</v>
      </c>
      <c r="I10" s="259">
        <v>1.7450267544957201</v>
      </c>
      <c r="J10" s="259">
        <v>520.01797283972599</v>
      </c>
      <c r="K10" s="259">
        <v>0</v>
      </c>
      <c r="L10" s="259">
        <v>0</v>
      </c>
      <c r="M10" s="259">
        <v>0</v>
      </c>
      <c r="N10" s="259">
        <v>0</v>
      </c>
      <c r="O10" s="259">
        <v>84742.819713749501</v>
      </c>
    </row>
    <row r="11" spans="1:16">
      <c r="A11" s="256"/>
      <c r="B11" s="260" t="s">
        <v>431</v>
      </c>
      <c r="C11" s="258"/>
      <c r="F11" s="259">
        <v>17775.197301456701</v>
      </c>
      <c r="G11" s="259">
        <v>0.35613341253554798</v>
      </c>
      <c r="H11" s="259">
        <v>8.9033353133886894</v>
      </c>
      <c r="I11" s="259">
        <v>0.12050134480809301</v>
      </c>
      <c r="J11" s="259">
        <v>35.909400752811599</v>
      </c>
      <c r="K11" s="259">
        <v>0</v>
      </c>
      <c r="L11" s="259">
        <v>0</v>
      </c>
      <c r="M11" s="259">
        <v>0</v>
      </c>
      <c r="N11" s="259">
        <v>0</v>
      </c>
      <c r="O11" s="259">
        <v>17820.010037522901</v>
      </c>
    </row>
    <row r="12" spans="1:16" s="262" customFormat="1" ht="13">
      <c r="A12" s="256"/>
      <c r="B12" s="260" t="s">
        <v>432</v>
      </c>
      <c r="C12" s="261"/>
      <c r="F12" s="259">
        <v>99522.042133720504</v>
      </c>
      <c r="G12" s="259">
        <v>91.723781561652899</v>
      </c>
      <c r="H12" s="259">
        <v>2293.0945390413199</v>
      </c>
      <c r="I12" s="259">
        <v>2.11195882898476</v>
      </c>
      <c r="J12" s="259">
        <v>629.36373103745802</v>
      </c>
      <c r="K12" s="259">
        <v>0</v>
      </c>
      <c r="L12" s="259">
        <v>0</v>
      </c>
      <c r="M12" s="259">
        <v>0</v>
      </c>
      <c r="N12" s="259">
        <v>0</v>
      </c>
      <c r="O12" s="259">
        <v>102444.500403799</v>
      </c>
    </row>
    <row r="13" spans="1:16" s="262" customFormat="1" ht="13">
      <c r="A13" s="256"/>
      <c r="B13" s="257" t="s">
        <v>433</v>
      </c>
      <c r="C13" s="257"/>
      <c r="F13" s="259">
        <v>44374.404392049997</v>
      </c>
      <c r="G13" s="259">
        <v>2.3989187123472999</v>
      </c>
      <c r="H13" s="259">
        <v>59.972967808682498</v>
      </c>
      <c r="I13" s="259">
        <v>1.8340067934277899</v>
      </c>
      <c r="J13" s="259">
        <v>546.53402444148105</v>
      </c>
      <c r="K13" s="259">
        <v>0</v>
      </c>
      <c r="L13" s="259">
        <v>0</v>
      </c>
      <c r="M13" s="259">
        <v>0</v>
      </c>
      <c r="N13" s="259">
        <v>0</v>
      </c>
      <c r="O13" s="259">
        <v>44980.911384300103</v>
      </c>
    </row>
    <row r="14" spans="1:16" s="265" customFormat="1" ht="12">
      <c r="A14" s="263"/>
      <c r="B14" s="258"/>
      <c r="C14" s="264" t="s">
        <v>410</v>
      </c>
      <c r="F14" s="266">
        <v>5997.2038426211002</v>
      </c>
      <c r="G14" s="266">
        <v>0.138702721855363</v>
      </c>
      <c r="H14" s="266">
        <v>3.4675680463840801</v>
      </c>
      <c r="I14" s="266">
        <v>0.124643858764461</v>
      </c>
      <c r="J14" s="266">
        <v>37.143869911809297</v>
      </c>
      <c r="K14" s="266">
        <v>0</v>
      </c>
      <c r="L14" s="266">
        <v>0</v>
      </c>
      <c r="M14" s="266">
        <v>0</v>
      </c>
      <c r="N14" s="266">
        <v>0</v>
      </c>
      <c r="O14" s="266">
        <v>6037.8152805792997</v>
      </c>
    </row>
    <row r="15" spans="1:16" s="265" customFormat="1" ht="12">
      <c r="A15" s="263"/>
      <c r="B15" s="258"/>
      <c r="C15" s="264" t="s">
        <v>434</v>
      </c>
      <c r="F15" s="266">
        <v>2901.3752855962498</v>
      </c>
      <c r="G15" s="266">
        <v>6.4159657729250405E-2</v>
      </c>
      <c r="H15" s="266">
        <v>1.6039914432312601</v>
      </c>
      <c r="I15" s="266">
        <v>5.3516874486143298E-2</v>
      </c>
      <c r="J15" s="266">
        <v>15.948028596870699</v>
      </c>
      <c r="K15" s="266">
        <v>0</v>
      </c>
      <c r="L15" s="266">
        <v>0</v>
      </c>
      <c r="M15" s="266">
        <v>0</v>
      </c>
      <c r="N15" s="266">
        <v>0</v>
      </c>
      <c r="O15" s="266">
        <v>2918.92730563635</v>
      </c>
    </row>
    <row r="16" spans="1:16" s="265" customFormat="1" ht="12">
      <c r="A16" s="263"/>
      <c r="B16" s="258"/>
      <c r="C16" s="264" t="s">
        <v>435</v>
      </c>
      <c r="F16" s="266">
        <v>12345.289495168099</v>
      </c>
      <c r="G16" s="266">
        <v>0.243205193196145</v>
      </c>
      <c r="H16" s="266">
        <v>6.0801298299036199</v>
      </c>
      <c r="I16" s="266">
        <v>0.213477848358582</v>
      </c>
      <c r="J16" s="266">
        <v>63.616398810857298</v>
      </c>
      <c r="K16" s="266">
        <v>0</v>
      </c>
      <c r="L16" s="266">
        <v>0</v>
      </c>
      <c r="M16" s="266">
        <v>0</v>
      </c>
      <c r="N16" s="266">
        <v>0</v>
      </c>
      <c r="O16" s="266">
        <v>12414.9860238088</v>
      </c>
    </row>
    <row r="17" spans="1:16" s="265" customFormat="1" ht="12">
      <c r="A17" s="263"/>
      <c r="B17" s="258"/>
      <c r="C17" s="264" t="s">
        <v>436</v>
      </c>
      <c r="F17" s="266">
        <v>5762.5447247694401</v>
      </c>
      <c r="G17" s="266">
        <v>1.10447961592096</v>
      </c>
      <c r="H17" s="266">
        <v>27.611990398023998</v>
      </c>
      <c r="I17" s="266">
        <v>0.885773889072351</v>
      </c>
      <c r="J17" s="266">
        <v>263.96061894356097</v>
      </c>
      <c r="K17" s="266">
        <v>0</v>
      </c>
      <c r="L17" s="266">
        <v>0</v>
      </c>
      <c r="M17" s="266">
        <v>0</v>
      </c>
      <c r="N17" s="266">
        <v>0</v>
      </c>
      <c r="O17" s="266">
        <v>6054.1173341110298</v>
      </c>
    </row>
    <row r="18" spans="1:16" s="265" customFormat="1" ht="12">
      <c r="A18" s="263"/>
      <c r="B18" s="258"/>
      <c r="C18" s="264" t="s">
        <v>437</v>
      </c>
      <c r="F18" s="266">
        <v>4024.9849263999999</v>
      </c>
      <c r="G18" s="266">
        <v>0.192510799107694</v>
      </c>
      <c r="H18" s="266">
        <v>4.8127699776923496</v>
      </c>
      <c r="I18" s="266">
        <v>5.30955493911947E-2</v>
      </c>
      <c r="J18" s="266">
        <v>15.822473718575999</v>
      </c>
      <c r="K18" s="266">
        <v>0</v>
      </c>
      <c r="L18" s="266">
        <v>0</v>
      </c>
      <c r="M18" s="266">
        <v>0</v>
      </c>
      <c r="N18" s="266">
        <v>0</v>
      </c>
      <c r="O18" s="266">
        <v>4045.6201700962702</v>
      </c>
    </row>
    <row r="19" spans="1:16" s="265" customFormat="1" ht="12">
      <c r="A19" s="263"/>
      <c r="B19" s="258"/>
      <c r="C19" s="264" t="s">
        <v>438</v>
      </c>
      <c r="F19" s="266">
        <v>13343.006117495101</v>
      </c>
      <c r="G19" s="266">
        <v>0.65586072453788702</v>
      </c>
      <c r="H19" s="266">
        <v>16.3965181134472</v>
      </c>
      <c r="I19" s="266">
        <v>0.50349877335505699</v>
      </c>
      <c r="J19" s="266">
        <v>150.042634459807</v>
      </c>
      <c r="K19" s="266">
        <v>0</v>
      </c>
      <c r="L19" s="266">
        <v>0</v>
      </c>
      <c r="M19" s="266">
        <v>0</v>
      </c>
      <c r="N19" s="266">
        <v>0</v>
      </c>
      <c r="O19" s="266">
        <v>13509.4452700683</v>
      </c>
    </row>
    <row r="20" spans="1:16" s="262" customFormat="1" ht="13">
      <c r="A20" s="256"/>
      <c r="B20" s="257" t="s">
        <v>439</v>
      </c>
      <c r="C20" s="267"/>
      <c r="F20" s="259">
        <v>1285.9412400000001</v>
      </c>
      <c r="G20" s="259">
        <v>2.2606500000000002E-2</v>
      </c>
      <c r="H20" s="259">
        <v>0.56516250000000001</v>
      </c>
      <c r="I20" s="259">
        <v>3.3468999999999999E-2</v>
      </c>
      <c r="J20" s="259">
        <v>9.9737620000000007</v>
      </c>
      <c r="K20" s="259">
        <v>0</v>
      </c>
      <c r="L20" s="259">
        <v>0</v>
      </c>
      <c r="M20" s="259">
        <v>0</v>
      </c>
      <c r="N20" s="259">
        <v>0</v>
      </c>
      <c r="O20" s="259">
        <v>1296.4801645</v>
      </c>
    </row>
    <row r="21" spans="1:16" s="262" customFormat="1" ht="13">
      <c r="A21" s="256"/>
      <c r="B21" s="257" t="s">
        <v>440</v>
      </c>
      <c r="C21" s="257"/>
      <c r="F21" s="259">
        <v>31393.117326094001</v>
      </c>
      <c r="G21" s="259">
        <v>0.73402792588953303</v>
      </c>
      <c r="H21" s="259">
        <v>18.350698147238301</v>
      </c>
      <c r="I21" s="259">
        <v>0.76789998395820003</v>
      </c>
      <c r="J21" s="259">
        <v>228.834195219544</v>
      </c>
      <c r="K21" s="259">
        <v>0</v>
      </c>
      <c r="L21" s="259">
        <v>0</v>
      </c>
      <c r="M21" s="259">
        <v>0</v>
      </c>
      <c r="N21" s="259">
        <v>0</v>
      </c>
      <c r="O21" s="259">
        <v>31640.302219460798</v>
      </c>
    </row>
    <row r="22" spans="1:16" s="262" customFormat="1" ht="13">
      <c r="A22" s="256"/>
      <c r="B22" s="257" t="s">
        <v>441</v>
      </c>
      <c r="C22" s="257"/>
      <c r="F22" s="259">
        <v>41690.616900000001</v>
      </c>
      <c r="G22" s="259">
        <v>129.31133139118899</v>
      </c>
      <c r="H22" s="259">
        <v>3232.7832847797099</v>
      </c>
      <c r="I22" s="259">
        <v>2.2938752127325102</v>
      </c>
      <c r="J22" s="259">
        <v>683.57481339428796</v>
      </c>
      <c r="K22" s="259">
        <v>0</v>
      </c>
      <c r="L22" s="259">
        <v>0</v>
      </c>
      <c r="M22" s="259">
        <v>0</v>
      </c>
      <c r="N22" s="259">
        <v>0</v>
      </c>
      <c r="O22" s="259">
        <v>45606.974998174002</v>
      </c>
    </row>
    <row r="23" spans="1:16" s="262" customFormat="1" ht="13">
      <c r="A23" s="256"/>
      <c r="B23" s="257" t="s">
        <v>442</v>
      </c>
      <c r="C23" s="257"/>
      <c r="F23" s="259">
        <v>3675.38217777913</v>
      </c>
      <c r="G23" s="259">
        <v>6.6161775655629099E-2</v>
      </c>
      <c r="H23" s="259">
        <v>1.6540443913907299</v>
      </c>
      <c r="I23" s="259">
        <v>9.6509578287453004E-2</v>
      </c>
      <c r="J23" s="259">
        <v>28.759854329661</v>
      </c>
      <c r="K23" s="259">
        <v>0</v>
      </c>
      <c r="L23" s="259">
        <v>0</v>
      </c>
      <c r="M23" s="259">
        <v>0</v>
      </c>
      <c r="N23" s="259">
        <v>0</v>
      </c>
      <c r="O23" s="259">
        <v>3705.7960765001799</v>
      </c>
    </row>
    <row r="24" spans="1:16" s="268" customFormat="1" ht="15">
      <c r="A24" s="252" t="s">
        <v>443</v>
      </c>
      <c r="B24" s="253" t="s">
        <v>444</v>
      </c>
      <c r="C24" s="253"/>
      <c r="F24" s="254">
        <v>194858.87305949201</v>
      </c>
      <c r="G24" s="254">
        <v>25.095707781804901</v>
      </c>
      <c r="H24" s="254">
        <v>627.39269454512305</v>
      </c>
      <c r="I24" s="254">
        <v>20.489426093783401</v>
      </c>
      <c r="J24" s="254">
        <v>6105.8489759474596</v>
      </c>
      <c r="K24" s="254">
        <v>0</v>
      </c>
      <c r="L24" s="254">
        <v>0</v>
      </c>
      <c r="M24" s="254">
        <v>0</v>
      </c>
      <c r="N24" s="254">
        <v>0</v>
      </c>
      <c r="O24" s="254">
        <v>201592.11472998501</v>
      </c>
      <c r="P24" s="269"/>
    </row>
    <row r="25" spans="1:16" s="262" customFormat="1" ht="13">
      <c r="A25" s="256"/>
      <c r="B25" s="260" t="s">
        <v>445</v>
      </c>
      <c r="C25" s="257"/>
      <c r="F25" s="259">
        <v>7156.1768921542298</v>
      </c>
      <c r="G25" s="259">
        <v>0.29273483739912598</v>
      </c>
      <c r="H25" s="259">
        <v>7.3183709349781401</v>
      </c>
      <c r="I25" s="259">
        <v>0.20753459942139801</v>
      </c>
      <c r="J25" s="259">
        <v>61.845310627576701</v>
      </c>
      <c r="K25" s="259">
        <v>0</v>
      </c>
      <c r="L25" s="259">
        <v>0</v>
      </c>
      <c r="M25" s="259">
        <v>0</v>
      </c>
      <c r="N25" s="259">
        <v>0</v>
      </c>
      <c r="O25" s="259">
        <v>7225.3405737167895</v>
      </c>
    </row>
    <row r="26" spans="1:16" s="262" customFormat="1" ht="13">
      <c r="A26" s="256"/>
      <c r="B26" s="257" t="s">
        <v>446</v>
      </c>
      <c r="C26" s="257"/>
      <c r="F26" s="259">
        <v>141249.14261076599</v>
      </c>
      <c r="G26" s="259">
        <v>9.1102927768070305</v>
      </c>
      <c r="H26" s="259">
        <v>227.757319420176</v>
      </c>
      <c r="I26" s="259">
        <v>8.2911139307159196</v>
      </c>
      <c r="J26" s="259">
        <v>2470.7519513533398</v>
      </c>
      <c r="K26" s="259">
        <v>0</v>
      </c>
      <c r="L26" s="259">
        <v>0</v>
      </c>
      <c r="M26" s="259">
        <v>0</v>
      </c>
      <c r="N26" s="259">
        <v>0</v>
      </c>
      <c r="O26" s="259">
        <v>143947.651881539</v>
      </c>
    </row>
    <row r="27" spans="1:16" s="265" customFormat="1" ht="12">
      <c r="A27" s="263"/>
      <c r="B27" s="258"/>
      <c r="C27" s="264" t="s">
        <v>447</v>
      </c>
      <c r="F27" s="266">
        <v>34381.751181686297</v>
      </c>
      <c r="G27" s="266">
        <v>2.8649536974154599</v>
      </c>
      <c r="H27" s="266">
        <v>71.623842435386607</v>
      </c>
      <c r="I27" s="266">
        <v>1.90325156207628</v>
      </c>
      <c r="J27" s="266">
        <v>567.16896549873297</v>
      </c>
      <c r="K27" s="266">
        <v>0</v>
      </c>
      <c r="L27" s="266">
        <v>0</v>
      </c>
      <c r="M27" s="266">
        <v>0</v>
      </c>
      <c r="N27" s="266">
        <v>0</v>
      </c>
      <c r="O27" s="266">
        <v>35020.543989620499</v>
      </c>
    </row>
    <row r="28" spans="1:16" s="265" customFormat="1" ht="12">
      <c r="A28" s="263"/>
      <c r="B28" s="258"/>
      <c r="C28" s="264" t="s">
        <v>448</v>
      </c>
      <c r="F28" s="266">
        <v>43177.4435442705</v>
      </c>
      <c r="G28" s="266">
        <v>3.5753740863864798</v>
      </c>
      <c r="H28" s="266">
        <v>89.3843521596621</v>
      </c>
      <c r="I28" s="266">
        <v>2.3637488320046001</v>
      </c>
      <c r="J28" s="266">
        <v>704.39715193737095</v>
      </c>
      <c r="K28" s="266">
        <v>0</v>
      </c>
      <c r="L28" s="266">
        <v>0</v>
      </c>
      <c r="M28" s="266">
        <v>0</v>
      </c>
      <c r="N28" s="266">
        <v>0</v>
      </c>
      <c r="O28" s="266">
        <v>43971.225048367502</v>
      </c>
    </row>
    <row r="29" spans="1:16" s="265" customFormat="1" ht="12">
      <c r="A29" s="263"/>
      <c r="B29" s="258"/>
      <c r="C29" s="264" t="s">
        <v>449</v>
      </c>
      <c r="F29" s="266">
        <v>13382.2753426448</v>
      </c>
      <c r="G29" s="266">
        <v>0.48131961663610401</v>
      </c>
      <c r="H29" s="266">
        <v>12.032990415902599</v>
      </c>
      <c r="I29" s="266">
        <v>1.1639463089106601</v>
      </c>
      <c r="J29" s="266">
        <v>346.856000055376</v>
      </c>
      <c r="K29" s="266">
        <v>0</v>
      </c>
      <c r="L29" s="266">
        <v>0</v>
      </c>
      <c r="M29" s="266">
        <v>0</v>
      </c>
      <c r="N29" s="266">
        <v>0</v>
      </c>
      <c r="O29" s="266">
        <v>13741.164333115999</v>
      </c>
    </row>
    <row r="30" spans="1:16" s="265" customFormat="1" ht="12">
      <c r="A30" s="263"/>
      <c r="B30" s="258"/>
      <c r="C30" s="264" t="s">
        <v>450</v>
      </c>
      <c r="F30" s="266">
        <v>264.36634913344102</v>
      </c>
      <c r="G30" s="266">
        <v>0.10147100445474</v>
      </c>
      <c r="H30" s="266">
        <v>2.53677511136851</v>
      </c>
      <c r="I30" s="266">
        <v>4.9748026352236701E-3</v>
      </c>
      <c r="J30" s="266">
        <v>1.48249118529665</v>
      </c>
      <c r="K30" s="266">
        <v>0</v>
      </c>
      <c r="L30" s="266">
        <v>0</v>
      </c>
      <c r="M30" s="266">
        <v>0</v>
      </c>
      <c r="N30" s="266">
        <v>0</v>
      </c>
      <c r="O30" s="266">
        <v>268.38561543010701</v>
      </c>
      <c r="P30" s="270"/>
    </row>
    <row r="31" spans="1:16" s="265" customFormat="1" ht="12">
      <c r="A31" s="263"/>
      <c r="B31" s="258"/>
      <c r="C31" s="264" t="s">
        <v>451</v>
      </c>
      <c r="F31" s="266">
        <v>807.20070919783404</v>
      </c>
      <c r="G31" s="266">
        <v>1.56851879509604E-2</v>
      </c>
      <c r="H31" s="266">
        <v>0.39212969877400899</v>
      </c>
      <c r="I31" s="266">
        <v>6.6540936614559107E-2</v>
      </c>
      <c r="J31" s="266">
        <v>19.8291991111386</v>
      </c>
      <c r="K31" s="266">
        <v>0</v>
      </c>
      <c r="L31" s="266">
        <v>0</v>
      </c>
      <c r="M31" s="266">
        <v>0</v>
      </c>
      <c r="N31" s="266">
        <v>0</v>
      </c>
      <c r="O31" s="266">
        <v>827.42203800774701</v>
      </c>
    </row>
    <row r="32" spans="1:16" s="265" customFormat="1" ht="12">
      <c r="A32" s="263"/>
      <c r="B32" s="258"/>
      <c r="C32" s="264" t="s">
        <v>452</v>
      </c>
      <c r="D32" s="271"/>
      <c r="E32" s="271"/>
      <c r="F32" s="272">
        <v>517.106725329813</v>
      </c>
      <c r="G32" s="272">
        <v>1.33499105572238E-2</v>
      </c>
      <c r="H32" s="272">
        <v>0.33374776393059502</v>
      </c>
      <c r="I32" s="272">
        <v>4.2551402876626697E-2</v>
      </c>
      <c r="J32" s="272">
        <v>12.6803180572347</v>
      </c>
      <c r="K32" s="272">
        <v>0</v>
      </c>
      <c r="L32" s="272">
        <v>0</v>
      </c>
      <c r="M32" s="272">
        <v>0</v>
      </c>
      <c r="N32" s="272">
        <v>0</v>
      </c>
      <c r="O32" s="272">
        <v>530.12079115097799</v>
      </c>
    </row>
    <row r="33" spans="1:15" s="265" customFormat="1" ht="12">
      <c r="A33" s="263"/>
      <c r="B33" s="258"/>
      <c r="C33" s="264" t="s">
        <v>453</v>
      </c>
      <c r="D33" s="271"/>
      <c r="E33" s="271"/>
      <c r="F33" s="272">
        <v>48695.115284103304</v>
      </c>
      <c r="G33" s="272">
        <v>2.04693712783985</v>
      </c>
      <c r="H33" s="272">
        <v>51.173428195996202</v>
      </c>
      <c r="I33" s="272">
        <v>2.7456553337315799</v>
      </c>
      <c r="J33" s="272">
        <v>818.20528945200999</v>
      </c>
      <c r="K33" s="272">
        <v>0</v>
      </c>
      <c r="L33" s="272">
        <v>0</v>
      </c>
      <c r="M33" s="272">
        <v>0</v>
      </c>
      <c r="N33" s="272">
        <v>0</v>
      </c>
      <c r="O33" s="272">
        <v>49564.4940017513</v>
      </c>
    </row>
    <row r="34" spans="1:15" s="265" customFormat="1" ht="12">
      <c r="A34" s="263"/>
      <c r="B34" s="258"/>
      <c r="C34" s="273" t="s">
        <v>454</v>
      </c>
      <c r="D34" s="271"/>
      <c r="E34" s="271"/>
      <c r="F34" s="272">
        <v>23.8834743995229</v>
      </c>
      <c r="G34" s="272">
        <v>1.1202145566210801E-2</v>
      </c>
      <c r="H34" s="272">
        <v>0.28005363915526998</v>
      </c>
      <c r="I34" s="272">
        <v>4.4475186638761298E-4</v>
      </c>
      <c r="J34" s="272">
        <v>0.132536056183509</v>
      </c>
      <c r="K34" s="272">
        <v>0</v>
      </c>
      <c r="L34" s="272">
        <v>0</v>
      </c>
      <c r="M34" s="272">
        <v>0</v>
      </c>
      <c r="N34" s="272">
        <v>0</v>
      </c>
      <c r="O34" s="272">
        <v>24.296064094861698</v>
      </c>
    </row>
    <row r="35" spans="1:15" s="277" customFormat="1" ht="13">
      <c r="A35" s="256"/>
      <c r="B35" s="257" t="s">
        <v>455</v>
      </c>
      <c r="C35" s="274"/>
      <c r="D35" s="275"/>
      <c r="E35" s="275"/>
      <c r="F35" s="276">
        <v>6706.6779690672402</v>
      </c>
      <c r="G35" s="276">
        <v>0.38332841575710402</v>
      </c>
      <c r="H35" s="276">
        <v>9.5832103939275903</v>
      </c>
      <c r="I35" s="276">
        <v>2.6426813298221501</v>
      </c>
      <c r="J35" s="276">
        <v>787.51903628700097</v>
      </c>
      <c r="K35" s="276">
        <v>0</v>
      </c>
      <c r="L35" s="276">
        <v>0</v>
      </c>
      <c r="M35" s="276">
        <v>0</v>
      </c>
      <c r="N35" s="276">
        <v>0</v>
      </c>
      <c r="O35" s="276">
        <v>7503.7802157481701</v>
      </c>
    </row>
    <row r="36" spans="1:15" s="277" customFormat="1" ht="13">
      <c r="A36" s="256"/>
      <c r="B36" s="260" t="s">
        <v>456</v>
      </c>
      <c r="C36" s="274"/>
      <c r="D36" s="275"/>
      <c r="E36" s="275"/>
      <c r="F36" s="276">
        <v>4799.5177213177103</v>
      </c>
      <c r="G36" s="276">
        <v>0.43320944587923699</v>
      </c>
      <c r="H36" s="276">
        <v>10.8302361469809</v>
      </c>
      <c r="I36" s="276">
        <v>0.12524526610591599</v>
      </c>
      <c r="J36" s="276">
        <v>37.323089299562803</v>
      </c>
      <c r="K36" s="276">
        <v>0</v>
      </c>
      <c r="L36" s="276">
        <v>0</v>
      </c>
      <c r="M36" s="276">
        <v>0</v>
      </c>
      <c r="N36" s="276">
        <v>0</v>
      </c>
      <c r="O36" s="276">
        <v>4847.6710467642497</v>
      </c>
    </row>
    <row r="37" spans="1:15" s="262" customFormat="1" ht="13">
      <c r="A37" s="256"/>
      <c r="B37" s="257" t="s">
        <v>457</v>
      </c>
      <c r="C37" s="278"/>
      <c r="D37" s="279"/>
      <c r="E37" s="279"/>
      <c r="F37" s="280">
        <v>34947.3578661875</v>
      </c>
      <c r="G37" s="280">
        <v>14.8761423059624</v>
      </c>
      <c r="H37" s="280">
        <v>371.90355764906002</v>
      </c>
      <c r="I37" s="280">
        <v>9.2228509677180401</v>
      </c>
      <c r="J37" s="280">
        <v>2748.4095883799801</v>
      </c>
      <c r="K37" s="280">
        <v>0</v>
      </c>
      <c r="L37" s="280">
        <v>0</v>
      </c>
      <c r="M37" s="280">
        <v>0</v>
      </c>
      <c r="N37" s="280">
        <v>0</v>
      </c>
      <c r="O37" s="280">
        <v>38067.671012216597</v>
      </c>
    </row>
    <row r="38" spans="1:15" s="265" customFormat="1" ht="12">
      <c r="A38" s="263"/>
      <c r="B38" s="258"/>
      <c r="C38" s="264" t="s">
        <v>458</v>
      </c>
      <c r="F38" s="266">
        <v>10408.0054323729</v>
      </c>
      <c r="G38" s="266">
        <v>0.65432101572022405</v>
      </c>
      <c r="H38" s="266">
        <v>16.358025393005601</v>
      </c>
      <c r="I38" s="266">
        <v>4.0868710445569896</v>
      </c>
      <c r="J38" s="266">
        <v>1217.88757127798</v>
      </c>
      <c r="K38" s="266">
        <v>0</v>
      </c>
      <c r="L38" s="266">
        <v>0</v>
      </c>
      <c r="M38" s="266">
        <v>0</v>
      </c>
      <c r="N38" s="266">
        <v>0</v>
      </c>
      <c r="O38" s="266">
        <v>11642.2510290439</v>
      </c>
    </row>
    <row r="39" spans="1:15" s="265" customFormat="1" ht="12">
      <c r="A39" s="263"/>
      <c r="B39" s="258"/>
      <c r="C39" s="264" t="s">
        <v>459</v>
      </c>
      <c r="F39" s="266">
        <v>1906.6207231512401</v>
      </c>
      <c r="G39" s="266">
        <v>1.6990554093128001</v>
      </c>
      <c r="H39" s="266">
        <v>42.476385232819901</v>
      </c>
      <c r="I39" s="266">
        <v>0.42198303990114899</v>
      </c>
      <c r="J39" s="266">
        <v>125.750945890542</v>
      </c>
      <c r="K39" s="266">
        <v>0</v>
      </c>
      <c r="L39" s="266">
        <v>0</v>
      </c>
      <c r="M39" s="266">
        <v>0</v>
      </c>
      <c r="N39" s="266">
        <v>0</v>
      </c>
      <c r="O39" s="266">
        <v>2074.8480542746001</v>
      </c>
    </row>
    <row r="40" spans="1:15" s="265" customFormat="1" ht="12">
      <c r="A40" s="263"/>
      <c r="B40" s="258"/>
      <c r="C40" s="264" t="s">
        <v>460</v>
      </c>
      <c r="F40" s="266">
        <v>10962.1675091947</v>
      </c>
      <c r="G40" s="266">
        <v>1.0137649713166801</v>
      </c>
      <c r="H40" s="266">
        <v>25.344124282917001</v>
      </c>
      <c r="I40" s="266">
        <v>4.0817776917522597</v>
      </c>
      <c r="J40" s="266">
        <v>1216.36975214217</v>
      </c>
      <c r="K40" s="266">
        <v>0</v>
      </c>
      <c r="L40" s="266">
        <v>0</v>
      </c>
      <c r="M40" s="266">
        <v>0</v>
      </c>
      <c r="N40" s="266">
        <v>0</v>
      </c>
      <c r="O40" s="266">
        <v>12203.881385619799</v>
      </c>
    </row>
    <row r="41" spans="1:15" s="265" customFormat="1" ht="12">
      <c r="A41" s="263"/>
      <c r="B41" s="258"/>
      <c r="C41" s="264" t="s">
        <v>461</v>
      </c>
      <c r="F41" s="266">
        <v>614.35275128811702</v>
      </c>
      <c r="G41" s="266">
        <v>0.53326404868320898</v>
      </c>
      <c r="H41" s="266">
        <v>13.3316012170802</v>
      </c>
      <c r="I41" s="266">
        <v>8.2710607386606003E-2</v>
      </c>
      <c r="J41" s="266">
        <v>24.6477610012086</v>
      </c>
      <c r="K41" s="266">
        <v>0</v>
      </c>
      <c r="L41" s="266">
        <v>0</v>
      </c>
      <c r="M41" s="266">
        <v>0</v>
      </c>
      <c r="N41" s="266">
        <v>0</v>
      </c>
      <c r="O41" s="266">
        <v>652.33211350640602</v>
      </c>
    </row>
    <row r="42" spans="1:15" s="265" customFormat="1" ht="12">
      <c r="A42" s="263"/>
      <c r="B42" s="258"/>
      <c r="C42" s="264" t="s">
        <v>462</v>
      </c>
      <c r="F42" s="266">
        <v>3417.1803501805398</v>
      </c>
      <c r="G42" s="266">
        <v>3.3077600859295</v>
      </c>
      <c r="H42" s="266">
        <v>82.694002148237502</v>
      </c>
      <c r="I42" s="266">
        <v>0.34413558412102901</v>
      </c>
      <c r="J42" s="266">
        <v>102.55240406806701</v>
      </c>
      <c r="K42" s="266">
        <v>0</v>
      </c>
      <c r="L42" s="266">
        <v>0</v>
      </c>
      <c r="M42" s="266">
        <v>0</v>
      </c>
      <c r="N42" s="266">
        <v>0</v>
      </c>
      <c r="O42" s="266">
        <v>3602.4267563968501</v>
      </c>
    </row>
    <row r="43" spans="1:15" s="265" customFormat="1" ht="12">
      <c r="A43" s="263"/>
      <c r="B43" s="258"/>
      <c r="C43" s="281" t="s">
        <v>463</v>
      </c>
      <c r="F43" s="266">
        <v>7639.0311000000002</v>
      </c>
      <c r="G43" s="266">
        <v>7.6679767749999996</v>
      </c>
      <c r="H43" s="266">
        <v>191.69941937499999</v>
      </c>
      <c r="I43" s="266">
        <v>0.205373</v>
      </c>
      <c r="J43" s="266">
        <v>61.201154000000002</v>
      </c>
      <c r="K43" s="266">
        <v>0</v>
      </c>
      <c r="L43" s="266">
        <v>0</v>
      </c>
      <c r="M43" s="266">
        <v>0</v>
      </c>
      <c r="N43" s="266">
        <v>0</v>
      </c>
      <c r="O43" s="266">
        <v>7891.9316733750002</v>
      </c>
    </row>
    <row r="44" spans="1:15" s="268" customFormat="1" ht="13">
      <c r="A44" s="252" t="s">
        <v>464</v>
      </c>
      <c r="B44" s="253" t="s">
        <v>465</v>
      </c>
      <c r="C44" s="253"/>
      <c r="F44" s="254">
        <v>13134.303270363</v>
      </c>
      <c r="G44" s="254">
        <v>1859.97337151178</v>
      </c>
      <c r="H44" s="254">
        <v>46499.334287794503</v>
      </c>
      <c r="I44" s="254">
        <v>0.13941462466544799</v>
      </c>
      <c r="J44" s="254">
        <v>41.5455581503034</v>
      </c>
      <c r="K44" s="254">
        <v>0</v>
      </c>
      <c r="L44" s="254">
        <v>0</v>
      </c>
      <c r="M44" s="254">
        <v>0</v>
      </c>
      <c r="N44" s="254">
        <v>0</v>
      </c>
      <c r="O44" s="254">
        <v>59675.183116307802</v>
      </c>
    </row>
    <row r="45" spans="1:15" s="262" customFormat="1" ht="13">
      <c r="A45" s="256"/>
      <c r="B45" s="257" t="s">
        <v>466</v>
      </c>
      <c r="C45" s="257"/>
      <c r="F45" s="259">
        <v>0</v>
      </c>
      <c r="G45" s="259">
        <v>51.687006706785198</v>
      </c>
      <c r="H45" s="259">
        <v>1292.1751676696299</v>
      </c>
      <c r="I45" s="259">
        <v>0</v>
      </c>
      <c r="J45" s="259">
        <v>0</v>
      </c>
      <c r="K45" s="259">
        <v>0</v>
      </c>
      <c r="L45" s="259">
        <v>0</v>
      </c>
      <c r="M45" s="259">
        <v>0</v>
      </c>
      <c r="N45" s="259">
        <v>0</v>
      </c>
      <c r="O45" s="259">
        <v>1292.1751676696299</v>
      </c>
    </row>
    <row r="46" spans="1:15" s="262" customFormat="1" ht="13">
      <c r="A46" s="256"/>
      <c r="B46" s="257" t="s">
        <v>467</v>
      </c>
      <c r="C46" s="257"/>
      <c r="F46" s="259">
        <v>13134.303270363</v>
      </c>
      <c r="G46" s="259">
        <v>1808.2863648049899</v>
      </c>
      <c r="H46" s="259">
        <v>45207.159120124801</v>
      </c>
      <c r="I46" s="259">
        <v>0.13941462466544799</v>
      </c>
      <c r="J46" s="259">
        <v>41.5455581503034</v>
      </c>
      <c r="K46" s="259">
        <v>0</v>
      </c>
      <c r="L46" s="259">
        <v>0</v>
      </c>
      <c r="M46" s="259">
        <v>0</v>
      </c>
      <c r="N46" s="259">
        <v>0</v>
      </c>
      <c r="O46" s="259">
        <v>58383.007948638202</v>
      </c>
    </row>
    <row r="47" spans="1:15" s="265" customFormat="1" ht="12">
      <c r="A47" s="282"/>
      <c r="B47" s="283"/>
      <c r="C47" s="258" t="s">
        <v>468</v>
      </c>
      <c r="F47" s="266">
        <v>210.62913710169599</v>
      </c>
      <c r="G47" s="266">
        <v>289.05569718233198</v>
      </c>
      <c r="H47" s="266">
        <v>7226.3924295583001</v>
      </c>
      <c r="I47" s="266">
        <v>0.11395991693800001</v>
      </c>
      <c r="J47" s="266">
        <v>33.960055247523997</v>
      </c>
      <c r="K47" s="266">
        <v>0</v>
      </c>
      <c r="L47" s="266">
        <v>0</v>
      </c>
      <c r="M47" s="266">
        <v>0</v>
      </c>
      <c r="N47" s="266">
        <v>0</v>
      </c>
      <c r="O47" s="266">
        <v>7470.9816219075201</v>
      </c>
    </row>
    <row r="48" spans="1:15" s="265" customFormat="1" ht="12">
      <c r="A48" s="282"/>
      <c r="B48" s="283"/>
      <c r="C48" s="258" t="s">
        <v>469</v>
      </c>
      <c r="F48" s="266">
        <v>113.358445192792</v>
      </c>
      <c r="G48" s="266">
        <v>513.54503455065696</v>
      </c>
      <c r="H48" s="266">
        <v>12838.6258637664</v>
      </c>
      <c r="I48" s="266">
        <v>1.438E-4</v>
      </c>
      <c r="J48" s="266">
        <v>4.2852399999999999E-2</v>
      </c>
      <c r="K48" s="266">
        <v>0</v>
      </c>
      <c r="L48" s="266">
        <v>0</v>
      </c>
      <c r="M48" s="266">
        <v>0</v>
      </c>
      <c r="N48" s="266">
        <v>0</v>
      </c>
      <c r="O48" s="266">
        <v>12952.027161359199</v>
      </c>
    </row>
    <row r="49" spans="1:16" s="265" customFormat="1" ht="12">
      <c r="A49" s="284"/>
      <c r="B49" s="285"/>
      <c r="C49" s="286" t="s">
        <v>470</v>
      </c>
      <c r="D49" s="271"/>
      <c r="E49" s="271"/>
      <c r="F49" s="272">
        <v>7817.0777943841103</v>
      </c>
      <c r="G49" s="272">
        <v>985.43861973722096</v>
      </c>
      <c r="H49" s="272">
        <v>24635.9654934305</v>
      </c>
      <c r="I49" s="272">
        <v>0</v>
      </c>
      <c r="J49" s="272">
        <v>0</v>
      </c>
      <c r="K49" s="272">
        <v>0</v>
      </c>
      <c r="L49" s="272">
        <v>0</v>
      </c>
      <c r="M49" s="272">
        <v>0</v>
      </c>
      <c r="N49" s="272">
        <v>0</v>
      </c>
      <c r="O49" s="272">
        <v>32453.043287814598</v>
      </c>
    </row>
    <row r="50" spans="1:16" s="265" customFormat="1" ht="12">
      <c r="A50" s="284"/>
      <c r="B50" s="285"/>
      <c r="C50" s="286" t="s">
        <v>471</v>
      </c>
      <c r="D50" s="271"/>
      <c r="E50" s="271"/>
      <c r="F50" s="272">
        <v>4993.2378936844398</v>
      </c>
      <c r="G50" s="272">
        <v>20.247013334784299</v>
      </c>
      <c r="H50" s="272">
        <v>506.17533336960702</v>
      </c>
      <c r="I50" s="272">
        <v>2.5310907727447599E-2</v>
      </c>
      <c r="J50" s="272">
        <v>7.5426505027794004</v>
      </c>
      <c r="K50" s="272">
        <v>0</v>
      </c>
      <c r="L50" s="272">
        <v>0</v>
      </c>
      <c r="M50" s="272">
        <v>0</v>
      </c>
      <c r="N50" s="272">
        <v>0</v>
      </c>
      <c r="O50" s="272">
        <v>5506.9558775568303</v>
      </c>
    </row>
    <row r="51" spans="1:16" s="265" customFormat="1" ht="15">
      <c r="A51" s="287" t="s">
        <v>472</v>
      </c>
      <c r="B51" s="288" t="s">
        <v>473</v>
      </c>
      <c r="C51" s="288"/>
      <c r="D51" s="289"/>
      <c r="E51" s="289"/>
      <c r="F51" s="290">
        <v>0.1008</v>
      </c>
      <c r="G51" s="290">
        <v>0</v>
      </c>
      <c r="H51" s="290">
        <v>0</v>
      </c>
      <c r="I51" s="290">
        <v>0</v>
      </c>
      <c r="J51" s="290">
        <v>0</v>
      </c>
      <c r="K51" s="290">
        <v>0</v>
      </c>
      <c r="L51" s="290">
        <v>0</v>
      </c>
      <c r="M51" s="290">
        <v>0</v>
      </c>
      <c r="N51" s="290">
        <v>0</v>
      </c>
      <c r="O51" s="290">
        <v>0.1008</v>
      </c>
    </row>
    <row r="52" spans="1:16" s="295" customFormat="1" ht="13">
      <c r="A52" s="291" t="s">
        <v>474</v>
      </c>
      <c r="B52" s="291"/>
      <c r="C52" s="292"/>
      <c r="D52" s="293"/>
      <c r="E52" s="293"/>
      <c r="F52" s="294">
        <v>38024.362692379204</v>
      </c>
      <c r="G52" s="294">
        <v>3.3238157516677398</v>
      </c>
      <c r="H52" s="294">
        <v>83.095393791693496</v>
      </c>
      <c r="I52" s="294">
        <v>4.2897541665401198</v>
      </c>
      <c r="J52" s="294">
        <v>1278.34674162895</v>
      </c>
      <c r="K52" s="294">
        <v>10064.0036943913</v>
      </c>
      <c r="L52" s="294">
        <v>1088.03684332993</v>
      </c>
      <c r="M52" s="294">
        <v>362.631619252093</v>
      </c>
      <c r="N52" s="294">
        <v>0.15104489600000001</v>
      </c>
      <c r="O52" s="294">
        <v>50900.628029669198</v>
      </c>
    </row>
    <row r="53" spans="1:16" s="268" customFormat="1" ht="13">
      <c r="A53" s="252" t="s">
        <v>428</v>
      </c>
      <c r="B53" s="253" t="s">
        <v>475</v>
      </c>
      <c r="C53" s="253"/>
      <c r="D53" s="296"/>
      <c r="E53" s="296"/>
      <c r="F53" s="297">
        <v>7796.67340942789</v>
      </c>
      <c r="G53" s="297">
        <v>0</v>
      </c>
      <c r="H53" s="297">
        <v>0</v>
      </c>
      <c r="I53" s="297">
        <v>0</v>
      </c>
      <c r="J53" s="297">
        <v>0</v>
      </c>
      <c r="K53" s="297">
        <v>0</v>
      </c>
      <c r="L53" s="297">
        <v>0</v>
      </c>
      <c r="M53" s="297">
        <v>0</v>
      </c>
      <c r="N53" s="297">
        <v>0</v>
      </c>
      <c r="O53" s="297">
        <v>7796.67340942789</v>
      </c>
    </row>
    <row r="54" spans="1:16" s="301" customFormat="1" ht="12">
      <c r="A54" s="263"/>
      <c r="B54" s="298"/>
      <c r="C54" s="264" t="s">
        <v>476</v>
      </c>
      <c r="D54" s="299"/>
      <c r="E54" s="299"/>
      <c r="F54" s="300">
        <v>5945.5061018245397</v>
      </c>
      <c r="G54" s="300">
        <v>0</v>
      </c>
      <c r="H54" s="300">
        <v>0</v>
      </c>
      <c r="I54" s="300">
        <v>0</v>
      </c>
      <c r="J54" s="300">
        <v>0</v>
      </c>
      <c r="K54" s="300">
        <v>0</v>
      </c>
      <c r="L54" s="300">
        <v>0</v>
      </c>
      <c r="M54" s="300">
        <v>0</v>
      </c>
      <c r="N54" s="300">
        <v>0</v>
      </c>
      <c r="O54" s="300">
        <v>5945.5061018245397</v>
      </c>
      <c r="P54" s="299"/>
    </row>
    <row r="55" spans="1:16" s="301" customFormat="1" ht="12">
      <c r="A55" s="263"/>
      <c r="B55" s="298"/>
      <c r="C55" s="264" t="s">
        <v>354</v>
      </c>
      <c r="D55" s="299"/>
      <c r="E55" s="299"/>
      <c r="F55" s="300">
        <v>1471.28679569531</v>
      </c>
      <c r="G55" s="300">
        <v>0</v>
      </c>
      <c r="H55" s="300">
        <v>0</v>
      </c>
      <c r="I55" s="300">
        <v>0</v>
      </c>
      <c r="J55" s="300">
        <v>0</v>
      </c>
      <c r="K55" s="300">
        <v>0</v>
      </c>
      <c r="L55" s="300">
        <v>0</v>
      </c>
      <c r="M55" s="300">
        <v>0</v>
      </c>
      <c r="N55" s="300">
        <v>0</v>
      </c>
      <c r="O55" s="300">
        <v>1471.28679569531</v>
      </c>
      <c r="P55" s="299"/>
    </row>
    <row r="56" spans="1:16" s="301" customFormat="1" ht="12">
      <c r="A56" s="263"/>
      <c r="B56" s="298"/>
      <c r="C56" s="264" t="s">
        <v>477</v>
      </c>
      <c r="D56" s="299"/>
      <c r="E56" s="299"/>
      <c r="F56" s="300">
        <v>379.88051190804401</v>
      </c>
      <c r="G56" s="300">
        <v>0</v>
      </c>
      <c r="H56" s="300">
        <v>0</v>
      </c>
      <c r="I56" s="300">
        <v>0</v>
      </c>
      <c r="J56" s="300">
        <v>0</v>
      </c>
      <c r="K56" s="300">
        <v>0</v>
      </c>
      <c r="L56" s="300">
        <v>0</v>
      </c>
      <c r="M56" s="300">
        <v>0</v>
      </c>
      <c r="N56" s="300">
        <v>0</v>
      </c>
      <c r="O56" s="300">
        <v>379.88051190804401</v>
      </c>
      <c r="P56" s="299"/>
    </row>
    <row r="57" spans="1:16" s="303" customFormat="1" ht="13">
      <c r="A57" s="252" t="s">
        <v>443</v>
      </c>
      <c r="B57" s="253" t="s">
        <v>478</v>
      </c>
      <c r="C57" s="253"/>
      <c r="D57" s="302"/>
      <c r="E57" s="302"/>
      <c r="F57" s="297">
        <v>4875.8410176549996</v>
      </c>
      <c r="G57" s="297">
        <v>3.2438897516677399</v>
      </c>
      <c r="H57" s="297">
        <v>81.097243791693501</v>
      </c>
      <c r="I57" s="297">
        <v>3.4765958822028198</v>
      </c>
      <c r="J57" s="297">
        <v>1036.0255728964401</v>
      </c>
      <c r="K57" s="297">
        <v>0</v>
      </c>
      <c r="L57" s="297">
        <v>0</v>
      </c>
      <c r="M57" s="297">
        <v>0</v>
      </c>
      <c r="N57" s="297">
        <v>0</v>
      </c>
      <c r="O57" s="297">
        <v>5992.9638343431297</v>
      </c>
      <c r="P57" s="302"/>
    </row>
    <row r="58" spans="1:16" s="305" customFormat="1" ht="12">
      <c r="A58" s="263"/>
      <c r="B58" s="298"/>
      <c r="C58" s="264" t="s">
        <v>355</v>
      </c>
      <c r="D58" s="304"/>
      <c r="E58" s="304"/>
      <c r="F58" s="300">
        <v>2535.5448819287499</v>
      </c>
      <c r="G58" s="300">
        <v>0</v>
      </c>
      <c r="H58" s="300">
        <v>0</v>
      </c>
      <c r="I58" s="300">
        <v>0</v>
      </c>
      <c r="J58" s="300">
        <v>0</v>
      </c>
      <c r="K58" s="300">
        <v>0</v>
      </c>
      <c r="L58" s="300">
        <v>0</v>
      </c>
      <c r="M58" s="300">
        <v>0</v>
      </c>
      <c r="N58" s="300">
        <v>0</v>
      </c>
      <c r="O58" s="300">
        <v>2535.5448819287499</v>
      </c>
      <c r="P58" s="304"/>
    </row>
    <row r="59" spans="1:16" s="305" customFormat="1" ht="12">
      <c r="A59" s="263"/>
      <c r="B59" s="298"/>
      <c r="C59" s="264" t="s">
        <v>353</v>
      </c>
      <c r="D59" s="304"/>
      <c r="E59" s="304"/>
      <c r="F59" s="300">
        <v>0</v>
      </c>
      <c r="G59" s="300">
        <v>0</v>
      </c>
      <c r="H59" s="300">
        <v>0</v>
      </c>
      <c r="I59" s="300">
        <v>3.4374684069790402</v>
      </c>
      <c r="J59" s="300">
        <v>1024.3655852797499</v>
      </c>
      <c r="K59" s="300">
        <v>0</v>
      </c>
      <c r="L59" s="300">
        <v>0</v>
      </c>
      <c r="M59" s="300">
        <v>0</v>
      </c>
      <c r="N59" s="300">
        <v>0</v>
      </c>
      <c r="O59" s="300">
        <v>1024.3655852797499</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2340.2961357262502</v>
      </c>
      <c r="G61" s="300">
        <v>3.2438897516677399</v>
      </c>
      <c r="H61" s="300">
        <v>81.097243791693501</v>
      </c>
      <c r="I61" s="300">
        <v>3.91274752237828E-2</v>
      </c>
      <c r="J61" s="300">
        <v>11.6599876166873</v>
      </c>
      <c r="K61" s="300">
        <v>0</v>
      </c>
      <c r="L61" s="300">
        <v>0</v>
      </c>
      <c r="M61" s="300">
        <v>0</v>
      </c>
      <c r="N61" s="300">
        <v>0</v>
      </c>
      <c r="O61" s="300">
        <v>2433.0533671346302</v>
      </c>
      <c r="P61" s="304"/>
    </row>
    <row r="62" spans="1:16" s="268" customFormat="1" ht="13">
      <c r="A62" s="252" t="s">
        <v>464</v>
      </c>
      <c r="B62" s="253" t="s">
        <v>479</v>
      </c>
      <c r="C62" s="253"/>
      <c r="D62" s="296"/>
      <c r="E62" s="296"/>
      <c r="F62" s="297">
        <v>13676.799101307801</v>
      </c>
      <c r="G62" s="297">
        <v>7.9925999999999997E-2</v>
      </c>
      <c r="H62" s="297">
        <v>1.9981500000000001</v>
      </c>
      <c r="I62" s="297">
        <v>0</v>
      </c>
      <c r="J62" s="297">
        <v>0</v>
      </c>
      <c r="K62" s="297">
        <v>0</v>
      </c>
      <c r="L62" s="297">
        <v>1072.2361800000001</v>
      </c>
      <c r="M62" s="297">
        <v>236.06979414168501</v>
      </c>
      <c r="N62" s="297">
        <v>0</v>
      </c>
      <c r="O62" s="297">
        <v>14987.1032254495</v>
      </c>
      <c r="P62" s="296"/>
    </row>
    <row r="63" spans="1:16" s="301" customFormat="1" ht="12">
      <c r="A63" s="263"/>
      <c r="B63" s="258"/>
      <c r="C63" s="258" t="s">
        <v>480</v>
      </c>
      <c r="D63" s="299"/>
      <c r="E63" s="299"/>
      <c r="F63" s="300">
        <v>8929.2111013078393</v>
      </c>
      <c r="G63" s="300">
        <v>7.9925999999999997E-2</v>
      </c>
      <c r="H63" s="300">
        <v>1.9981500000000001</v>
      </c>
      <c r="I63" s="300">
        <v>0</v>
      </c>
      <c r="J63" s="300">
        <v>0</v>
      </c>
      <c r="K63" s="300">
        <v>0</v>
      </c>
      <c r="L63" s="300">
        <v>0</v>
      </c>
      <c r="M63" s="300">
        <v>0</v>
      </c>
      <c r="N63" s="300">
        <v>0</v>
      </c>
      <c r="O63" s="300">
        <v>8931.2092513078405</v>
      </c>
      <c r="P63" s="299"/>
    </row>
    <row r="64" spans="1:16" s="301" customFormat="1" ht="12">
      <c r="A64" s="263"/>
      <c r="B64" s="258"/>
      <c r="C64" s="258" t="s">
        <v>481</v>
      </c>
      <c r="D64" s="299"/>
      <c r="E64" s="299"/>
      <c r="F64" s="300">
        <v>4747.5879999999997</v>
      </c>
      <c r="G64" s="300">
        <v>0</v>
      </c>
      <c r="H64" s="300">
        <v>0</v>
      </c>
      <c r="I64" s="300">
        <v>0</v>
      </c>
      <c r="J64" s="300">
        <v>0</v>
      </c>
      <c r="K64" s="300">
        <v>0</v>
      </c>
      <c r="L64" s="300">
        <v>1072.2361800000001</v>
      </c>
      <c r="M64" s="300">
        <v>6.6117720000000002</v>
      </c>
      <c r="N64" s="300">
        <v>0</v>
      </c>
      <c r="O64" s="300">
        <v>5826.4359519999998</v>
      </c>
      <c r="P64" s="299"/>
    </row>
    <row r="65" spans="1:16" s="301" customFormat="1" ht="12">
      <c r="A65" s="263"/>
      <c r="B65" s="258"/>
      <c r="C65" s="258" t="s">
        <v>482</v>
      </c>
      <c r="D65" s="299"/>
      <c r="E65" s="299"/>
      <c r="F65" s="300">
        <v>0</v>
      </c>
      <c r="G65" s="300">
        <v>0</v>
      </c>
      <c r="H65" s="300">
        <v>0</v>
      </c>
      <c r="I65" s="300">
        <v>0</v>
      </c>
      <c r="J65" s="300">
        <v>0</v>
      </c>
      <c r="K65" s="300">
        <v>0</v>
      </c>
      <c r="L65" s="300">
        <v>0</v>
      </c>
      <c r="M65" s="300">
        <v>229.45802214168501</v>
      </c>
      <c r="N65" s="300">
        <v>0</v>
      </c>
      <c r="O65" s="300">
        <v>229.45802214168501</v>
      </c>
      <c r="P65" s="299"/>
    </row>
    <row r="66" spans="1:16" s="262" customFormat="1">
      <c r="A66" s="306" t="s">
        <v>472</v>
      </c>
      <c r="B66" s="307" t="s">
        <v>483</v>
      </c>
      <c r="C66" s="307"/>
      <c r="D66" s="279"/>
      <c r="E66" s="279"/>
      <c r="F66" s="280">
        <v>0</v>
      </c>
      <c r="G66" s="280">
        <v>0</v>
      </c>
      <c r="H66" s="280">
        <v>0</v>
      </c>
      <c r="I66" s="280">
        <v>0</v>
      </c>
      <c r="J66" s="280">
        <v>0</v>
      </c>
      <c r="K66" s="280">
        <v>10064.0036943913</v>
      </c>
      <c r="L66" s="280">
        <v>3.8565956430909698</v>
      </c>
      <c r="M66" s="280">
        <v>1.2208771104078</v>
      </c>
      <c r="N66" s="280">
        <v>0.15104489600000001</v>
      </c>
      <c r="O66" s="280">
        <v>10069.232212040801</v>
      </c>
      <c r="P66" s="279"/>
    </row>
    <row r="67" spans="1:16" s="262" customFormat="1" ht="13">
      <c r="A67" s="306" t="s">
        <v>484</v>
      </c>
      <c r="B67" s="307" t="s">
        <v>409</v>
      </c>
      <c r="C67" s="307"/>
      <c r="D67" s="279"/>
      <c r="E67" s="279"/>
      <c r="F67" s="280">
        <v>11654.132507672601</v>
      </c>
      <c r="G67" s="280">
        <v>0</v>
      </c>
      <c r="H67" s="280">
        <v>0</v>
      </c>
      <c r="I67" s="280">
        <v>0</v>
      </c>
      <c r="J67" s="280">
        <v>0</v>
      </c>
      <c r="K67" s="280">
        <v>0</v>
      </c>
      <c r="L67" s="280">
        <v>0</v>
      </c>
      <c r="M67" s="280">
        <v>0</v>
      </c>
      <c r="N67" s="280">
        <v>0</v>
      </c>
      <c r="O67" s="280">
        <v>11654.132507672601</v>
      </c>
      <c r="P67" s="279"/>
    </row>
    <row r="68" spans="1:16" s="262" customFormat="1" ht="13">
      <c r="A68" s="287" t="s">
        <v>485</v>
      </c>
      <c r="B68" s="288" t="s">
        <v>411</v>
      </c>
      <c r="C68" s="288"/>
      <c r="D68" s="308"/>
      <c r="E68" s="308"/>
      <c r="F68" s="309">
        <v>20.916656315935501</v>
      </c>
      <c r="G68" s="309">
        <v>0</v>
      </c>
      <c r="H68" s="309">
        <v>0</v>
      </c>
      <c r="I68" s="309">
        <v>0.81315828433729398</v>
      </c>
      <c r="J68" s="309">
        <v>242.321168732514</v>
      </c>
      <c r="K68" s="309">
        <v>0</v>
      </c>
      <c r="L68" s="309">
        <v>11.944067686838499</v>
      </c>
      <c r="M68" s="309">
        <v>125.340948</v>
      </c>
      <c r="N68" s="309">
        <v>0</v>
      </c>
      <c r="O68" s="309">
        <v>400.52284073528801</v>
      </c>
      <c r="P68" s="279"/>
    </row>
    <row r="69" spans="1:16" s="295" customFormat="1" ht="13">
      <c r="A69" s="310" t="s">
        <v>486</v>
      </c>
      <c r="B69" s="311"/>
      <c r="C69" s="311"/>
      <c r="D69" s="312"/>
      <c r="E69" s="312"/>
      <c r="F69" s="313">
        <v>2499.5447546666701</v>
      </c>
      <c r="G69" s="313">
        <v>1154.32334425153</v>
      </c>
      <c r="H69" s="313">
        <v>28858.083606288201</v>
      </c>
      <c r="I69" s="313">
        <v>90.017110752702706</v>
      </c>
      <c r="J69" s="313">
        <v>26825.099004305401</v>
      </c>
      <c r="K69" s="313">
        <v>0</v>
      </c>
      <c r="L69" s="313">
        <v>0</v>
      </c>
      <c r="M69" s="313">
        <v>0</v>
      </c>
      <c r="N69" s="313">
        <v>0</v>
      </c>
      <c r="O69" s="313">
        <v>58182.727365260303</v>
      </c>
      <c r="P69" s="293"/>
    </row>
    <row r="70" spans="1:16" s="262" customFormat="1" ht="13">
      <c r="A70" s="306" t="s">
        <v>428</v>
      </c>
      <c r="B70" s="307" t="s">
        <v>487</v>
      </c>
      <c r="C70" s="307"/>
      <c r="D70" s="279"/>
      <c r="E70" s="279"/>
      <c r="F70" s="280">
        <v>0</v>
      </c>
      <c r="G70" s="280">
        <v>1003.19056981391</v>
      </c>
      <c r="H70" s="280">
        <v>25079.764245347698</v>
      </c>
      <c r="I70" s="280">
        <v>0</v>
      </c>
      <c r="J70" s="280">
        <v>0</v>
      </c>
      <c r="K70" s="280">
        <v>0</v>
      </c>
      <c r="L70" s="280">
        <v>0</v>
      </c>
      <c r="M70" s="280">
        <v>0</v>
      </c>
      <c r="N70" s="280">
        <v>0</v>
      </c>
      <c r="O70" s="280">
        <v>25079.764245347698</v>
      </c>
      <c r="P70" s="279"/>
    </row>
    <row r="71" spans="1:16" s="262" customFormat="1" ht="13">
      <c r="A71" s="306" t="s">
        <v>443</v>
      </c>
      <c r="B71" s="307" t="s">
        <v>488</v>
      </c>
      <c r="C71" s="307"/>
      <c r="D71" s="279"/>
      <c r="E71" s="279"/>
      <c r="F71" s="280">
        <v>0</v>
      </c>
      <c r="G71" s="280">
        <v>149.67569248106199</v>
      </c>
      <c r="H71" s="280">
        <v>3741.8923120265599</v>
      </c>
      <c r="I71" s="280">
        <v>15.829274476429999</v>
      </c>
      <c r="J71" s="280">
        <v>4717.1237939761304</v>
      </c>
      <c r="K71" s="280">
        <v>0</v>
      </c>
      <c r="L71" s="280">
        <v>0</v>
      </c>
      <c r="M71" s="280">
        <v>0</v>
      </c>
      <c r="N71" s="280">
        <v>0</v>
      </c>
      <c r="O71" s="280">
        <v>8459.0161060026894</v>
      </c>
      <c r="P71" s="279"/>
    </row>
    <row r="72" spans="1:16" s="262" customFormat="1" ht="13">
      <c r="A72" s="252" t="s">
        <v>464</v>
      </c>
      <c r="B72" s="253" t="s">
        <v>489</v>
      </c>
      <c r="C72" s="253"/>
      <c r="F72" s="259">
        <v>0</v>
      </c>
      <c r="G72" s="259">
        <v>0</v>
      </c>
      <c r="H72" s="259">
        <v>0</v>
      </c>
      <c r="I72" s="259">
        <v>74.150060077399004</v>
      </c>
      <c r="J72" s="259">
        <v>22096.717903064899</v>
      </c>
      <c r="K72" s="259">
        <v>0</v>
      </c>
      <c r="L72" s="259">
        <v>0</v>
      </c>
      <c r="M72" s="259">
        <v>0</v>
      </c>
      <c r="N72" s="259">
        <v>0</v>
      </c>
      <c r="O72" s="259">
        <v>22096.717903064899</v>
      </c>
    </row>
    <row r="73" spans="1:16" s="265" customFormat="1" ht="12">
      <c r="A73" s="314"/>
      <c r="B73" s="286"/>
      <c r="C73" s="286" t="s">
        <v>490</v>
      </c>
      <c r="D73" s="271"/>
      <c r="E73" s="271"/>
      <c r="F73" s="272">
        <v>0</v>
      </c>
      <c r="G73" s="272">
        <v>0</v>
      </c>
      <c r="H73" s="272">
        <v>0</v>
      </c>
      <c r="I73" s="272">
        <v>61.169470109133997</v>
      </c>
      <c r="J73" s="272">
        <v>18228.5020925219</v>
      </c>
      <c r="K73" s="272">
        <v>0</v>
      </c>
      <c r="L73" s="272">
        <v>0</v>
      </c>
      <c r="M73" s="272">
        <v>0</v>
      </c>
      <c r="N73" s="272">
        <v>0</v>
      </c>
      <c r="O73" s="272">
        <v>18228.5020925219</v>
      </c>
    </row>
    <row r="74" spans="1:16" s="265" customFormat="1" ht="12">
      <c r="A74" s="314"/>
      <c r="B74" s="286"/>
      <c r="C74" s="286" t="s">
        <v>491</v>
      </c>
      <c r="D74" s="271"/>
      <c r="E74" s="271"/>
      <c r="F74" s="272">
        <v>0</v>
      </c>
      <c r="G74" s="272">
        <v>0</v>
      </c>
      <c r="H74" s="272">
        <v>0</v>
      </c>
      <c r="I74" s="272">
        <v>12.980589968265001</v>
      </c>
      <c r="J74" s="272">
        <v>3868.2158105429698</v>
      </c>
      <c r="K74" s="272">
        <v>0</v>
      </c>
      <c r="L74" s="272">
        <v>0</v>
      </c>
      <c r="M74" s="272">
        <v>0</v>
      </c>
      <c r="N74" s="272">
        <v>0</v>
      </c>
      <c r="O74" s="272">
        <v>3868.2158105429698</v>
      </c>
    </row>
    <row r="75" spans="1:16" s="262" customFormat="1" ht="13">
      <c r="A75" s="306" t="s">
        <v>472</v>
      </c>
      <c r="B75" s="307" t="s">
        <v>356</v>
      </c>
      <c r="C75" s="315"/>
      <c r="D75" s="279"/>
      <c r="E75" s="279"/>
      <c r="F75" s="280">
        <v>0</v>
      </c>
      <c r="G75" s="280">
        <v>1.4570819565595099</v>
      </c>
      <c r="H75" s="280">
        <v>36.427048913987903</v>
      </c>
      <c r="I75" s="280">
        <v>3.7776198873765203E-2</v>
      </c>
      <c r="J75" s="280">
        <v>11.257307264382</v>
      </c>
      <c r="K75" s="280">
        <v>0</v>
      </c>
      <c r="L75" s="280">
        <v>0</v>
      </c>
      <c r="M75" s="280">
        <v>0</v>
      </c>
      <c r="N75" s="280">
        <v>0</v>
      </c>
      <c r="O75" s="280">
        <v>47.684356178369903</v>
      </c>
    </row>
    <row r="76" spans="1:16" s="262" customFormat="1" ht="13">
      <c r="A76" s="287" t="s">
        <v>484</v>
      </c>
      <c r="B76" s="288" t="s">
        <v>412</v>
      </c>
      <c r="C76" s="316"/>
      <c r="D76" s="308"/>
      <c r="E76" s="308"/>
      <c r="F76" s="309">
        <v>2499.5447546666701</v>
      </c>
      <c r="G76" s="309">
        <v>0</v>
      </c>
      <c r="H76" s="309">
        <v>0</v>
      </c>
      <c r="I76" s="309">
        <v>0</v>
      </c>
      <c r="J76" s="309">
        <v>0</v>
      </c>
      <c r="K76" s="309">
        <v>0</v>
      </c>
      <c r="L76" s="309">
        <v>0</v>
      </c>
      <c r="M76" s="309">
        <v>0</v>
      </c>
      <c r="N76" s="309">
        <v>0</v>
      </c>
      <c r="O76" s="309">
        <v>2499.5447546666701</v>
      </c>
    </row>
    <row r="77" spans="1:16" s="262" customFormat="1" ht="13">
      <c r="A77" s="248" t="s">
        <v>492</v>
      </c>
      <c r="B77" s="317"/>
      <c r="C77" s="317"/>
      <c r="F77" s="251">
        <v>413.56440256000002</v>
      </c>
      <c r="G77" s="251">
        <v>917.99888963000001</v>
      </c>
      <c r="H77" s="251">
        <v>22949.972240750001</v>
      </c>
      <c r="I77" s="251">
        <v>4.0074054300000004</v>
      </c>
      <c r="J77" s="251">
        <v>1194.20681814</v>
      </c>
      <c r="K77" s="251">
        <v>0</v>
      </c>
      <c r="L77" s="251">
        <v>0</v>
      </c>
      <c r="M77" s="251">
        <v>0</v>
      </c>
      <c r="N77" s="251">
        <v>0</v>
      </c>
      <c r="O77" s="251">
        <v>24557.743461450002</v>
      </c>
    </row>
    <row r="78" spans="1:16" s="262" customFormat="1" ht="13">
      <c r="A78" s="252" t="s">
        <v>428</v>
      </c>
      <c r="B78" s="253" t="s">
        <v>493</v>
      </c>
      <c r="C78" s="253"/>
      <c r="F78" s="259">
        <v>0</v>
      </c>
      <c r="G78" s="259">
        <v>879.86136496999995</v>
      </c>
      <c r="H78" s="259">
        <v>21996.53412425</v>
      </c>
      <c r="I78" s="259">
        <v>0</v>
      </c>
      <c r="J78" s="259">
        <v>0</v>
      </c>
      <c r="K78" s="259">
        <v>0</v>
      </c>
      <c r="L78" s="259">
        <v>0</v>
      </c>
      <c r="M78" s="259">
        <v>0</v>
      </c>
      <c r="N78" s="259">
        <v>0</v>
      </c>
      <c r="O78" s="259">
        <v>21996.53412425</v>
      </c>
    </row>
    <row r="79" spans="1:16" s="262" customFormat="1" ht="13">
      <c r="A79" s="252" t="s">
        <v>443</v>
      </c>
      <c r="B79" s="253" t="s">
        <v>494</v>
      </c>
      <c r="C79" s="253"/>
      <c r="F79" s="259">
        <v>0</v>
      </c>
      <c r="G79" s="259">
        <v>22.244056</v>
      </c>
      <c r="H79" s="259">
        <v>556.10140000000001</v>
      </c>
      <c r="I79" s="259">
        <v>1.3346433600000001</v>
      </c>
      <c r="J79" s="259">
        <v>397.72372128000001</v>
      </c>
      <c r="K79" s="259">
        <v>0</v>
      </c>
      <c r="L79" s="259">
        <v>0</v>
      </c>
      <c r="M79" s="259">
        <v>0</v>
      </c>
      <c r="N79" s="259">
        <v>0</v>
      </c>
      <c r="O79" s="259">
        <v>953.82512127999996</v>
      </c>
    </row>
    <row r="80" spans="1:16" s="262" customFormat="1" ht="13">
      <c r="A80" s="306" t="s">
        <v>495</v>
      </c>
      <c r="B80" s="307" t="s">
        <v>496</v>
      </c>
      <c r="C80" s="307"/>
      <c r="D80" s="279"/>
      <c r="E80" s="279"/>
      <c r="F80" s="280">
        <v>0</v>
      </c>
      <c r="G80" s="280">
        <v>15.636020909999999</v>
      </c>
      <c r="H80" s="280">
        <v>390.90052274999999</v>
      </c>
      <c r="I80" s="280">
        <v>2.2315220899999999</v>
      </c>
      <c r="J80" s="280">
        <v>664.99358282000003</v>
      </c>
      <c r="K80" s="280">
        <v>0</v>
      </c>
      <c r="L80" s="280">
        <v>0</v>
      </c>
      <c r="M80" s="280">
        <v>0</v>
      </c>
      <c r="N80" s="280">
        <v>0</v>
      </c>
      <c r="O80" s="280">
        <v>1055.89410557</v>
      </c>
    </row>
    <row r="81" spans="1:30" s="262" customFormat="1" ht="13">
      <c r="A81" s="287" t="s">
        <v>472</v>
      </c>
      <c r="B81" s="288" t="s">
        <v>497</v>
      </c>
      <c r="C81" s="288"/>
      <c r="D81" s="308"/>
      <c r="E81" s="308"/>
      <c r="F81" s="309">
        <v>413.56440256000002</v>
      </c>
      <c r="G81" s="309">
        <v>0.25744774999999998</v>
      </c>
      <c r="H81" s="309">
        <v>6.4361937500000002</v>
      </c>
      <c r="I81" s="309">
        <v>0.44123997999999998</v>
      </c>
      <c r="J81" s="309">
        <v>131.48951403999999</v>
      </c>
      <c r="K81" s="309">
        <v>0</v>
      </c>
      <c r="L81" s="309">
        <v>0</v>
      </c>
      <c r="M81" s="309">
        <v>0</v>
      </c>
      <c r="N81" s="309">
        <v>0</v>
      </c>
      <c r="O81" s="309">
        <v>551.49011035000001</v>
      </c>
    </row>
    <row r="82" spans="1:30" s="295" customFormat="1" ht="13">
      <c r="A82" s="291" t="s">
        <v>498</v>
      </c>
      <c r="B82" s="292"/>
      <c r="C82" s="292"/>
      <c r="F82" s="251">
        <v>-34312.444258000003</v>
      </c>
      <c r="G82" s="251">
        <v>39.529648000000002</v>
      </c>
      <c r="H82" s="251">
        <v>988.24120000000005</v>
      </c>
      <c r="I82" s="251">
        <v>1.3363849999999999</v>
      </c>
      <c r="J82" s="251">
        <v>398.24272999999999</v>
      </c>
      <c r="K82" s="251">
        <v>0</v>
      </c>
      <c r="L82" s="251">
        <v>0</v>
      </c>
      <c r="M82" s="251">
        <v>0</v>
      </c>
      <c r="N82" s="251">
        <v>0</v>
      </c>
      <c r="O82" s="251">
        <v>-32925.960328000001</v>
      </c>
    </row>
    <row r="83" spans="1:30" s="262" customFormat="1" ht="13">
      <c r="A83" s="252" t="s">
        <v>428</v>
      </c>
      <c r="B83" s="253" t="s">
        <v>499</v>
      </c>
      <c r="C83" s="253"/>
      <c r="F83" s="259">
        <v>-166358.44583400001</v>
      </c>
      <c r="G83" s="259">
        <v>10.377051</v>
      </c>
      <c r="H83" s="259">
        <v>259.42627499999998</v>
      </c>
      <c r="I83" s="259">
        <v>0.42627300000000001</v>
      </c>
      <c r="J83" s="259">
        <v>127.029354</v>
      </c>
      <c r="K83" s="259">
        <v>0</v>
      </c>
      <c r="L83" s="259">
        <v>0</v>
      </c>
      <c r="M83" s="259">
        <v>0</v>
      </c>
      <c r="N83" s="259">
        <v>0</v>
      </c>
      <c r="O83" s="259">
        <v>-165971.99020500001</v>
      </c>
    </row>
    <row r="84" spans="1:30" s="262" customFormat="1" ht="13">
      <c r="A84" s="252" t="s">
        <v>443</v>
      </c>
      <c r="B84" s="253" t="s">
        <v>500</v>
      </c>
      <c r="C84" s="253"/>
      <c r="F84" s="259">
        <v>-11374.423140999999</v>
      </c>
      <c r="G84" s="259">
        <v>3.1586430000000001</v>
      </c>
      <c r="H84" s="259">
        <v>78.966075000000004</v>
      </c>
      <c r="I84" s="259">
        <v>0.163858</v>
      </c>
      <c r="J84" s="259">
        <v>48.829684</v>
      </c>
      <c r="K84" s="259">
        <v>0</v>
      </c>
      <c r="L84" s="259">
        <v>0</v>
      </c>
      <c r="M84" s="259">
        <v>0</v>
      </c>
      <c r="N84" s="259">
        <v>0</v>
      </c>
      <c r="O84" s="259">
        <v>-11246.627382000001</v>
      </c>
    </row>
    <row r="85" spans="1:30" s="262" customFormat="1" ht="13">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3">
      <c r="A86" s="306" t="s">
        <v>472</v>
      </c>
      <c r="B86" s="307" t="s">
        <v>502</v>
      </c>
      <c r="C86" s="307"/>
      <c r="F86" s="259">
        <v>2605.0486489999998</v>
      </c>
      <c r="G86" s="259">
        <v>0.80037800000000003</v>
      </c>
      <c r="H86" s="259">
        <v>20.009450000000001</v>
      </c>
      <c r="I86" s="259">
        <v>4.0138E-2</v>
      </c>
      <c r="J86" s="259">
        <v>11.961124</v>
      </c>
      <c r="K86" s="259">
        <v>0</v>
      </c>
      <c r="L86" s="259">
        <v>0</v>
      </c>
      <c r="M86" s="259">
        <v>0</v>
      </c>
      <c r="N86" s="259">
        <v>0</v>
      </c>
      <c r="O86" s="259">
        <v>2637.0192229999998</v>
      </c>
    </row>
    <row r="87" spans="1:30" s="262" customFormat="1" ht="13">
      <c r="A87" s="306" t="s">
        <v>484</v>
      </c>
      <c r="B87" s="307" t="s">
        <v>503</v>
      </c>
      <c r="C87" s="307"/>
      <c r="D87" s="279"/>
      <c r="E87" s="279"/>
      <c r="F87" s="280">
        <v>3496.8748000000001</v>
      </c>
      <c r="G87" s="280">
        <v>4.3759160000000001</v>
      </c>
      <c r="H87" s="280">
        <v>109.39790000000001</v>
      </c>
      <c r="I87" s="280">
        <v>0.166436</v>
      </c>
      <c r="J87" s="280">
        <v>49.597928000000003</v>
      </c>
      <c r="K87" s="280">
        <v>0</v>
      </c>
      <c r="L87" s="280">
        <v>0</v>
      </c>
      <c r="M87" s="280">
        <v>0</v>
      </c>
      <c r="N87" s="280">
        <v>0</v>
      </c>
      <c r="O87" s="280">
        <v>3655.8706280000001</v>
      </c>
    </row>
    <row r="88" spans="1:30" s="262" customFormat="1" ht="13">
      <c r="A88" s="287" t="s">
        <v>485</v>
      </c>
      <c r="B88" s="288" t="s">
        <v>504</v>
      </c>
      <c r="C88" s="288"/>
      <c r="D88" s="308"/>
      <c r="E88" s="308"/>
      <c r="F88" s="309">
        <v>137318.50126799999</v>
      </c>
      <c r="G88" s="309">
        <v>0</v>
      </c>
      <c r="H88" s="309">
        <v>0</v>
      </c>
      <c r="I88" s="309">
        <v>0</v>
      </c>
      <c r="J88" s="309">
        <v>0</v>
      </c>
      <c r="K88" s="309">
        <v>0</v>
      </c>
      <c r="L88" s="309">
        <v>0</v>
      </c>
      <c r="M88" s="309">
        <v>0</v>
      </c>
      <c r="N88" s="309">
        <v>0</v>
      </c>
      <c r="O88" s="309">
        <v>137318.50126799999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6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4" tint="0.39997558519241921"/>
  </sheetPr>
  <dimension ref="A1:AD99"/>
  <sheetViews>
    <sheetView zoomScale="70" zoomScaleNormal="70" zoomScalePageLayoutView="70" workbookViewId="0">
      <pane xSplit="5" ySplit="7" topLeftCell="F3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519</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574471.57046570804</v>
      </c>
      <c r="G7" s="246">
        <v>4147.8981804601399</v>
      </c>
      <c r="H7" s="246">
        <v>103697.45451150301</v>
      </c>
      <c r="I7" s="246">
        <v>132.693203964888</v>
      </c>
      <c r="J7" s="246">
        <v>39542.574781536503</v>
      </c>
      <c r="K7" s="246">
        <v>9429.1255627685005</v>
      </c>
      <c r="L7" s="246">
        <v>1617.1047260513101</v>
      </c>
      <c r="M7" s="246">
        <v>437.98115496002703</v>
      </c>
      <c r="N7" s="246">
        <v>0.15104489600000001</v>
      </c>
      <c r="O7" s="246">
        <v>729195.96224742394</v>
      </c>
    </row>
    <row r="8" spans="1:16" ht="17" thickTop="1">
      <c r="A8" s="248" t="s">
        <v>427</v>
      </c>
      <c r="B8" s="249"/>
      <c r="C8" s="249"/>
      <c r="F8" s="251">
        <v>530694.02424437995</v>
      </c>
      <c r="G8" s="251">
        <v>2074.70448667555</v>
      </c>
      <c r="H8" s="251">
        <v>51867.612166888699</v>
      </c>
      <c r="I8" s="251">
        <v>30.672365390034599</v>
      </c>
      <c r="J8" s="251">
        <v>9140.3648862303107</v>
      </c>
      <c r="K8" s="251">
        <v>0</v>
      </c>
      <c r="L8" s="251">
        <v>0</v>
      </c>
      <c r="M8" s="251">
        <v>0</v>
      </c>
      <c r="N8" s="251">
        <v>0</v>
      </c>
      <c r="O8" s="251">
        <v>591702.00129749905</v>
      </c>
    </row>
    <row r="9" spans="1:16">
      <c r="A9" s="252" t="s">
        <v>428</v>
      </c>
      <c r="B9" s="253" t="s">
        <v>429</v>
      </c>
      <c r="C9" s="253"/>
      <c r="F9" s="254">
        <v>320202.14880091901</v>
      </c>
      <c r="G9" s="254">
        <v>226.809740649692</v>
      </c>
      <c r="H9" s="254">
        <v>5670.2435162423099</v>
      </c>
      <c r="I9" s="254">
        <v>8.8818480676782592</v>
      </c>
      <c r="J9" s="254">
        <v>2646.7907241681201</v>
      </c>
      <c r="K9" s="254">
        <v>0</v>
      </c>
      <c r="L9" s="254">
        <v>0</v>
      </c>
      <c r="M9" s="254">
        <v>0</v>
      </c>
      <c r="N9" s="254">
        <v>0</v>
      </c>
      <c r="O9" s="254">
        <v>328519.18304133002</v>
      </c>
      <c r="P9" s="255"/>
    </row>
    <row r="10" spans="1:16">
      <c r="A10" s="256"/>
      <c r="B10" s="257" t="s">
        <v>430</v>
      </c>
      <c r="C10" s="258"/>
      <c r="F10" s="259">
        <v>86940.856909825394</v>
      </c>
      <c r="G10" s="259">
        <v>5.9254192360159799</v>
      </c>
      <c r="H10" s="259">
        <v>148.13548090039899</v>
      </c>
      <c r="I10" s="259">
        <v>1.78856695185785</v>
      </c>
      <c r="J10" s="259">
        <v>532.99295165363901</v>
      </c>
      <c r="K10" s="259">
        <v>0</v>
      </c>
      <c r="L10" s="259">
        <v>0</v>
      </c>
      <c r="M10" s="259">
        <v>0</v>
      </c>
      <c r="N10" s="259">
        <v>0</v>
      </c>
      <c r="O10" s="259">
        <v>87621.985342379397</v>
      </c>
    </row>
    <row r="11" spans="1:16">
      <c r="A11" s="256"/>
      <c r="B11" s="260" t="s">
        <v>431</v>
      </c>
      <c r="C11" s="258"/>
      <c r="F11" s="259">
        <v>18603.1326251719</v>
      </c>
      <c r="G11" s="259">
        <v>0.37003672486380501</v>
      </c>
      <c r="H11" s="259">
        <v>9.2509181215951095</v>
      </c>
      <c r="I11" s="259">
        <v>0.12443922168789499</v>
      </c>
      <c r="J11" s="259">
        <v>37.082888062992701</v>
      </c>
      <c r="K11" s="259">
        <v>0</v>
      </c>
      <c r="L11" s="259">
        <v>0</v>
      </c>
      <c r="M11" s="259">
        <v>0</v>
      </c>
      <c r="N11" s="259">
        <v>0</v>
      </c>
      <c r="O11" s="259">
        <v>18649.466431356501</v>
      </c>
    </row>
    <row r="12" spans="1:16" s="262" customFormat="1" ht="13">
      <c r="A12" s="256"/>
      <c r="B12" s="260" t="s">
        <v>432</v>
      </c>
      <c r="C12" s="261"/>
      <c r="F12" s="259">
        <v>96284.236573269503</v>
      </c>
      <c r="G12" s="259">
        <v>87.206297562665497</v>
      </c>
      <c r="H12" s="259">
        <v>2180.1574390666401</v>
      </c>
      <c r="I12" s="259">
        <v>2.05746587305407</v>
      </c>
      <c r="J12" s="259">
        <v>613.12483017011198</v>
      </c>
      <c r="K12" s="259">
        <v>0</v>
      </c>
      <c r="L12" s="259">
        <v>0</v>
      </c>
      <c r="M12" s="259">
        <v>0</v>
      </c>
      <c r="N12" s="259">
        <v>0</v>
      </c>
      <c r="O12" s="259">
        <v>99077.518842506193</v>
      </c>
    </row>
    <row r="13" spans="1:16" s="262" customFormat="1" ht="13">
      <c r="A13" s="256"/>
      <c r="B13" s="257" t="s">
        <v>433</v>
      </c>
      <c r="C13" s="257"/>
      <c r="F13" s="259">
        <v>44236.439046780099</v>
      </c>
      <c r="G13" s="259">
        <v>2.4396560433541001</v>
      </c>
      <c r="H13" s="259">
        <v>60.991401083852601</v>
      </c>
      <c r="I13" s="259">
        <v>1.85756373630412</v>
      </c>
      <c r="J13" s="259">
        <v>553.55399341862699</v>
      </c>
      <c r="K13" s="259">
        <v>0</v>
      </c>
      <c r="L13" s="259">
        <v>0</v>
      </c>
      <c r="M13" s="259">
        <v>0</v>
      </c>
      <c r="N13" s="259">
        <v>0</v>
      </c>
      <c r="O13" s="259">
        <v>44850.984441282497</v>
      </c>
    </row>
    <row r="14" spans="1:16" s="265" customFormat="1" ht="12">
      <c r="A14" s="263"/>
      <c r="B14" s="258"/>
      <c r="C14" s="264" t="s">
        <v>410</v>
      </c>
      <c r="F14" s="266">
        <v>5548.7691596314698</v>
      </c>
      <c r="G14" s="266">
        <v>0.13267599793246501</v>
      </c>
      <c r="H14" s="266">
        <v>3.3168999483116202</v>
      </c>
      <c r="I14" s="266">
        <v>0.119160740114665</v>
      </c>
      <c r="J14" s="266">
        <v>35.509900554170201</v>
      </c>
      <c r="K14" s="266">
        <v>0</v>
      </c>
      <c r="L14" s="266">
        <v>0</v>
      </c>
      <c r="M14" s="266">
        <v>0</v>
      </c>
      <c r="N14" s="266">
        <v>0</v>
      </c>
      <c r="O14" s="266">
        <v>5587.59596013395</v>
      </c>
    </row>
    <row r="15" spans="1:16" s="265" customFormat="1" ht="12">
      <c r="A15" s="263"/>
      <c r="B15" s="258"/>
      <c r="C15" s="264" t="s">
        <v>434</v>
      </c>
      <c r="F15" s="266">
        <v>3089.44409538327</v>
      </c>
      <c r="G15" s="266">
        <v>5.6043551238877901E-2</v>
      </c>
      <c r="H15" s="266">
        <v>1.4010887809719501</v>
      </c>
      <c r="I15" s="266">
        <v>4.5284757932804197E-2</v>
      </c>
      <c r="J15" s="266">
        <v>13.4948578639757</v>
      </c>
      <c r="K15" s="266">
        <v>0</v>
      </c>
      <c r="L15" s="266">
        <v>0</v>
      </c>
      <c r="M15" s="266">
        <v>0</v>
      </c>
      <c r="N15" s="266">
        <v>0</v>
      </c>
      <c r="O15" s="266">
        <v>3104.3400420282201</v>
      </c>
    </row>
    <row r="16" spans="1:16" s="265" customFormat="1" ht="12">
      <c r="A16" s="263"/>
      <c r="B16" s="258"/>
      <c r="C16" s="264" t="s">
        <v>435</v>
      </c>
      <c r="F16" s="266">
        <v>11528.652637498501</v>
      </c>
      <c r="G16" s="266">
        <v>0.227321477067399</v>
      </c>
      <c r="H16" s="266">
        <v>5.6830369266849701</v>
      </c>
      <c r="I16" s="266">
        <v>0.19904604692724701</v>
      </c>
      <c r="J16" s="266">
        <v>59.315721984319502</v>
      </c>
      <c r="K16" s="266">
        <v>0</v>
      </c>
      <c r="L16" s="266">
        <v>0</v>
      </c>
      <c r="M16" s="266">
        <v>0</v>
      </c>
      <c r="N16" s="266">
        <v>0</v>
      </c>
      <c r="O16" s="266">
        <v>11593.651396409499</v>
      </c>
    </row>
    <row r="17" spans="1:16" s="265" customFormat="1" ht="12">
      <c r="A17" s="263"/>
      <c r="B17" s="258"/>
      <c r="C17" s="264" t="s">
        <v>436</v>
      </c>
      <c r="F17" s="266">
        <v>5976.0058525506302</v>
      </c>
      <c r="G17" s="266">
        <v>1.1797613847402599</v>
      </c>
      <c r="H17" s="266">
        <v>29.4940346185066</v>
      </c>
      <c r="I17" s="266">
        <v>0.93872164604994501</v>
      </c>
      <c r="J17" s="266">
        <v>279.73905052288399</v>
      </c>
      <c r="K17" s="266">
        <v>0</v>
      </c>
      <c r="L17" s="266">
        <v>0</v>
      </c>
      <c r="M17" s="266">
        <v>0</v>
      </c>
      <c r="N17" s="266">
        <v>0</v>
      </c>
      <c r="O17" s="266">
        <v>6285.23893769202</v>
      </c>
    </row>
    <row r="18" spans="1:16" s="265" customFormat="1" ht="12">
      <c r="A18" s="263"/>
      <c r="B18" s="258"/>
      <c r="C18" s="264" t="s">
        <v>437</v>
      </c>
      <c r="F18" s="266">
        <v>3834.4284229999998</v>
      </c>
      <c r="G18" s="266">
        <v>0.19419860690276</v>
      </c>
      <c r="H18" s="266">
        <v>4.8549651725689902</v>
      </c>
      <c r="I18" s="266">
        <v>5.1170824198774903E-2</v>
      </c>
      <c r="J18" s="266">
        <v>15.2489056112349</v>
      </c>
      <c r="K18" s="266">
        <v>0</v>
      </c>
      <c r="L18" s="266">
        <v>0</v>
      </c>
      <c r="M18" s="266">
        <v>0</v>
      </c>
      <c r="N18" s="266">
        <v>0</v>
      </c>
      <c r="O18" s="266">
        <v>3854.5322937838</v>
      </c>
    </row>
    <row r="19" spans="1:16" s="265" customFormat="1" ht="12">
      <c r="A19" s="263"/>
      <c r="B19" s="258"/>
      <c r="C19" s="264" t="s">
        <v>438</v>
      </c>
      <c r="F19" s="266">
        <v>14259.1388787162</v>
      </c>
      <c r="G19" s="266">
        <v>0.649655025472339</v>
      </c>
      <c r="H19" s="266">
        <v>16.241375636808499</v>
      </c>
      <c r="I19" s="266">
        <v>0.50417972108068299</v>
      </c>
      <c r="J19" s="266">
        <v>150.24555688204299</v>
      </c>
      <c r="K19" s="266">
        <v>0</v>
      </c>
      <c r="L19" s="266">
        <v>0</v>
      </c>
      <c r="M19" s="266">
        <v>0</v>
      </c>
      <c r="N19" s="266">
        <v>0</v>
      </c>
      <c r="O19" s="266">
        <v>14425.625811235101</v>
      </c>
    </row>
    <row r="20" spans="1:16" s="262" customFormat="1" ht="13">
      <c r="A20" s="256"/>
      <c r="B20" s="257" t="s">
        <v>439</v>
      </c>
      <c r="C20" s="267"/>
      <c r="F20" s="259">
        <v>1279.5366300000001</v>
      </c>
      <c r="G20" s="259">
        <v>2.2672899999999999E-2</v>
      </c>
      <c r="H20" s="259">
        <v>0.56682250000000001</v>
      </c>
      <c r="I20" s="259">
        <v>3.4468199999999997E-2</v>
      </c>
      <c r="J20" s="259">
        <v>10.2715236</v>
      </c>
      <c r="K20" s="259">
        <v>0</v>
      </c>
      <c r="L20" s="259">
        <v>0</v>
      </c>
      <c r="M20" s="259">
        <v>0</v>
      </c>
      <c r="N20" s="259">
        <v>0</v>
      </c>
      <c r="O20" s="259">
        <v>1290.3749760999999</v>
      </c>
    </row>
    <row r="21" spans="1:16" s="262" customFormat="1" ht="13">
      <c r="A21" s="256"/>
      <c r="B21" s="257" t="s">
        <v>440</v>
      </c>
      <c r="C21" s="257"/>
      <c r="F21" s="259">
        <v>29323.564609762601</v>
      </c>
      <c r="G21" s="259">
        <v>0.55658398286341204</v>
      </c>
      <c r="H21" s="259">
        <v>13.914599571585301</v>
      </c>
      <c r="I21" s="259">
        <v>0.649454813006626</v>
      </c>
      <c r="J21" s="259">
        <v>193.537534275974</v>
      </c>
      <c r="K21" s="259">
        <v>0</v>
      </c>
      <c r="L21" s="259">
        <v>0</v>
      </c>
      <c r="M21" s="259">
        <v>0</v>
      </c>
      <c r="N21" s="259">
        <v>0</v>
      </c>
      <c r="O21" s="259">
        <v>29531.0167436101</v>
      </c>
    </row>
    <row r="22" spans="1:16" s="262" customFormat="1" ht="13">
      <c r="A22" s="256"/>
      <c r="B22" s="257" t="s">
        <v>441</v>
      </c>
      <c r="C22" s="257"/>
      <c r="F22" s="259">
        <v>39904.44124</v>
      </c>
      <c r="G22" s="259">
        <v>130.22356016302001</v>
      </c>
      <c r="H22" s="259">
        <v>3255.5890040754898</v>
      </c>
      <c r="I22" s="259">
        <v>2.2723712895147399</v>
      </c>
      <c r="J22" s="259">
        <v>677.16664427539104</v>
      </c>
      <c r="K22" s="259">
        <v>0</v>
      </c>
      <c r="L22" s="259">
        <v>0</v>
      </c>
      <c r="M22" s="259">
        <v>0</v>
      </c>
      <c r="N22" s="259">
        <v>0</v>
      </c>
      <c r="O22" s="259">
        <v>43837.196888350903</v>
      </c>
    </row>
    <row r="23" spans="1:16" s="262" customFormat="1" ht="13">
      <c r="A23" s="256"/>
      <c r="B23" s="257" t="s">
        <v>442</v>
      </c>
      <c r="C23" s="257"/>
      <c r="F23" s="259">
        <v>3629.9411661096501</v>
      </c>
      <c r="G23" s="259">
        <v>6.5514036909987805E-2</v>
      </c>
      <c r="H23" s="259">
        <v>1.63785092274969</v>
      </c>
      <c r="I23" s="259">
        <v>9.7517982252972396E-2</v>
      </c>
      <c r="J23" s="259">
        <v>29.060358711385799</v>
      </c>
      <c r="K23" s="259">
        <v>0</v>
      </c>
      <c r="L23" s="259">
        <v>0</v>
      </c>
      <c r="M23" s="259">
        <v>0</v>
      </c>
      <c r="N23" s="259">
        <v>0</v>
      </c>
      <c r="O23" s="259">
        <v>3660.63937574378</v>
      </c>
    </row>
    <row r="24" spans="1:16" s="268" customFormat="1" ht="15">
      <c r="A24" s="252" t="s">
        <v>443</v>
      </c>
      <c r="B24" s="253" t="s">
        <v>444</v>
      </c>
      <c r="C24" s="253"/>
      <c r="F24" s="254">
        <v>197249.86059023501</v>
      </c>
      <c r="G24" s="254">
        <v>23.677067171038299</v>
      </c>
      <c r="H24" s="254">
        <v>591.92667927595699</v>
      </c>
      <c r="I24" s="254">
        <v>21.634178318289798</v>
      </c>
      <c r="J24" s="254">
        <v>6446.9851388503503</v>
      </c>
      <c r="K24" s="254">
        <v>0</v>
      </c>
      <c r="L24" s="254">
        <v>0</v>
      </c>
      <c r="M24" s="254">
        <v>0</v>
      </c>
      <c r="N24" s="254">
        <v>0</v>
      </c>
      <c r="O24" s="254">
        <v>204288.77240836099</v>
      </c>
      <c r="P24" s="269"/>
    </row>
    <row r="25" spans="1:16" s="262" customFormat="1" ht="13">
      <c r="A25" s="256"/>
      <c r="B25" s="260" t="s">
        <v>445</v>
      </c>
      <c r="C25" s="257"/>
      <c r="F25" s="259">
        <v>7462.1447633052003</v>
      </c>
      <c r="G25" s="259">
        <v>0.314726256756722</v>
      </c>
      <c r="H25" s="259">
        <v>7.8681564189180397</v>
      </c>
      <c r="I25" s="259">
        <v>0.217465337389007</v>
      </c>
      <c r="J25" s="259">
        <v>64.804670541923898</v>
      </c>
      <c r="K25" s="259">
        <v>0</v>
      </c>
      <c r="L25" s="259">
        <v>0</v>
      </c>
      <c r="M25" s="259">
        <v>0</v>
      </c>
      <c r="N25" s="259">
        <v>0</v>
      </c>
      <c r="O25" s="259">
        <v>7534.8175902660396</v>
      </c>
    </row>
    <row r="26" spans="1:16" s="262" customFormat="1" ht="13">
      <c r="A26" s="256"/>
      <c r="B26" s="257" t="s">
        <v>446</v>
      </c>
      <c r="C26" s="257"/>
      <c r="F26" s="259">
        <v>144391.336554212</v>
      </c>
      <c r="G26" s="259">
        <v>9.5972471283113592</v>
      </c>
      <c r="H26" s="259">
        <v>239.931178207784</v>
      </c>
      <c r="I26" s="259">
        <v>9.4040317115800196</v>
      </c>
      <c r="J26" s="259">
        <v>2802.4014500508501</v>
      </c>
      <c r="K26" s="259">
        <v>0</v>
      </c>
      <c r="L26" s="259">
        <v>0</v>
      </c>
      <c r="M26" s="259">
        <v>0</v>
      </c>
      <c r="N26" s="259">
        <v>0</v>
      </c>
      <c r="O26" s="259">
        <v>147433.669182471</v>
      </c>
    </row>
    <row r="27" spans="1:16" s="265" customFormat="1" ht="12">
      <c r="A27" s="263"/>
      <c r="B27" s="258"/>
      <c r="C27" s="264" t="s">
        <v>447</v>
      </c>
      <c r="F27" s="266">
        <v>35959.707832831999</v>
      </c>
      <c r="G27" s="266">
        <v>3.1028645295564599</v>
      </c>
      <c r="H27" s="266">
        <v>77.571613238911397</v>
      </c>
      <c r="I27" s="266">
        <v>2.4175785053280801</v>
      </c>
      <c r="J27" s="266">
        <v>720.43839458776699</v>
      </c>
      <c r="K27" s="266">
        <v>0</v>
      </c>
      <c r="L27" s="266">
        <v>0</v>
      </c>
      <c r="M27" s="266">
        <v>0</v>
      </c>
      <c r="N27" s="266">
        <v>0</v>
      </c>
      <c r="O27" s="266">
        <v>36757.717840658697</v>
      </c>
    </row>
    <row r="28" spans="1:16" s="265" customFormat="1" ht="12">
      <c r="A28" s="263"/>
      <c r="B28" s="258"/>
      <c r="C28" s="264" t="s">
        <v>448</v>
      </c>
      <c r="F28" s="266">
        <v>43490.573672728897</v>
      </c>
      <c r="G28" s="266">
        <v>3.7204178328933599</v>
      </c>
      <c r="H28" s="266">
        <v>93.010445822334006</v>
      </c>
      <c r="I28" s="266">
        <v>2.9329129880476299</v>
      </c>
      <c r="J28" s="266">
        <v>874.00807043819395</v>
      </c>
      <c r="K28" s="266">
        <v>0</v>
      </c>
      <c r="L28" s="266">
        <v>0</v>
      </c>
      <c r="M28" s="266">
        <v>0</v>
      </c>
      <c r="N28" s="266">
        <v>0</v>
      </c>
      <c r="O28" s="266">
        <v>44457.592188989402</v>
      </c>
    </row>
    <row r="29" spans="1:16" s="265" customFormat="1" ht="12">
      <c r="A29" s="263"/>
      <c r="B29" s="258"/>
      <c r="C29" s="264" t="s">
        <v>449</v>
      </c>
      <c r="F29" s="266">
        <v>13394.9005499257</v>
      </c>
      <c r="G29" s="266">
        <v>0.52436458077651404</v>
      </c>
      <c r="H29" s="266">
        <v>13.1091145194129</v>
      </c>
      <c r="I29" s="266">
        <v>1.1358898397172601</v>
      </c>
      <c r="J29" s="266">
        <v>338.49517223574298</v>
      </c>
      <c r="K29" s="266">
        <v>0</v>
      </c>
      <c r="L29" s="266">
        <v>0</v>
      </c>
      <c r="M29" s="266">
        <v>0</v>
      </c>
      <c r="N29" s="266">
        <v>0</v>
      </c>
      <c r="O29" s="266">
        <v>13746.504836680801</v>
      </c>
    </row>
    <row r="30" spans="1:16" s="265" customFormat="1" ht="12">
      <c r="A30" s="263"/>
      <c r="B30" s="258"/>
      <c r="C30" s="264" t="s">
        <v>450</v>
      </c>
      <c r="F30" s="266">
        <v>264.14709071170898</v>
      </c>
      <c r="G30" s="266">
        <v>0.105881346788137</v>
      </c>
      <c r="H30" s="266">
        <v>2.64703366970343</v>
      </c>
      <c r="I30" s="266">
        <v>4.9902766492045704E-3</v>
      </c>
      <c r="J30" s="266">
        <v>1.4871024414629599</v>
      </c>
      <c r="K30" s="266">
        <v>0</v>
      </c>
      <c r="L30" s="266">
        <v>0</v>
      </c>
      <c r="M30" s="266">
        <v>0</v>
      </c>
      <c r="N30" s="266">
        <v>0</v>
      </c>
      <c r="O30" s="266">
        <v>268.281226822875</v>
      </c>
      <c r="P30" s="270"/>
    </row>
    <row r="31" spans="1:16" s="265" customFormat="1" ht="12">
      <c r="A31" s="263"/>
      <c r="B31" s="258"/>
      <c r="C31" s="264" t="s">
        <v>451</v>
      </c>
      <c r="F31" s="266">
        <v>839.69375750994902</v>
      </c>
      <c r="G31" s="266">
        <v>1.6413408283481399E-2</v>
      </c>
      <c r="H31" s="266">
        <v>0.41033520708703602</v>
      </c>
      <c r="I31" s="266">
        <v>6.9181425940940899E-2</v>
      </c>
      <c r="J31" s="266">
        <v>20.616064930400398</v>
      </c>
      <c r="K31" s="266">
        <v>0</v>
      </c>
      <c r="L31" s="266">
        <v>0</v>
      </c>
      <c r="M31" s="266">
        <v>0</v>
      </c>
      <c r="N31" s="266">
        <v>0</v>
      </c>
      <c r="O31" s="266">
        <v>860.72015764743605</v>
      </c>
    </row>
    <row r="32" spans="1:16" s="265" customFormat="1" ht="12">
      <c r="A32" s="263"/>
      <c r="B32" s="258"/>
      <c r="C32" s="264" t="s">
        <v>452</v>
      </c>
      <c r="D32" s="271"/>
      <c r="E32" s="271"/>
      <c r="F32" s="272">
        <v>499.86695545219101</v>
      </c>
      <c r="G32" s="272">
        <v>1.29050697375274E-2</v>
      </c>
      <c r="H32" s="272">
        <v>0.32262674343818398</v>
      </c>
      <c r="I32" s="272">
        <v>4.1050147885379203E-2</v>
      </c>
      <c r="J32" s="272">
        <v>12.232944069843001</v>
      </c>
      <c r="K32" s="272">
        <v>0</v>
      </c>
      <c r="L32" s="272">
        <v>0</v>
      </c>
      <c r="M32" s="272">
        <v>0</v>
      </c>
      <c r="N32" s="272">
        <v>0</v>
      </c>
      <c r="O32" s="272">
        <v>512.42252626547202</v>
      </c>
    </row>
    <row r="33" spans="1:15" s="265" customFormat="1" ht="12">
      <c r="A33" s="263"/>
      <c r="B33" s="258"/>
      <c r="C33" s="264" t="s">
        <v>453</v>
      </c>
      <c r="D33" s="271"/>
      <c r="E33" s="271"/>
      <c r="F33" s="272">
        <v>49916.293349213498</v>
      </c>
      <c r="G33" s="272">
        <v>2.1032232778504798</v>
      </c>
      <c r="H33" s="272">
        <v>52.5805819462621</v>
      </c>
      <c r="I33" s="272">
        <v>2.8019448992416001</v>
      </c>
      <c r="J33" s="272">
        <v>834.97957997399601</v>
      </c>
      <c r="K33" s="272">
        <v>0</v>
      </c>
      <c r="L33" s="272">
        <v>0</v>
      </c>
      <c r="M33" s="272">
        <v>0</v>
      </c>
      <c r="N33" s="272">
        <v>0</v>
      </c>
      <c r="O33" s="272">
        <v>50803.853511133799</v>
      </c>
    </row>
    <row r="34" spans="1:15" s="265" customFormat="1" ht="12">
      <c r="A34" s="263"/>
      <c r="B34" s="258"/>
      <c r="C34" s="273" t="s">
        <v>454</v>
      </c>
      <c r="D34" s="271"/>
      <c r="E34" s="271"/>
      <c r="F34" s="272">
        <v>26.153345838097799</v>
      </c>
      <c r="G34" s="272">
        <v>1.11770824254051E-2</v>
      </c>
      <c r="H34" s="272">
        <v>0.27942706063512701</v>
      </c>
      <c r="I34" s="272">
        <v>4.83628769935919E-4</v>
      </c>
      <c r="J34" s="272">
        <v>0.144121373440904</v>
      </c>
      <c r="K34" s="272">
        <v>0</v>
      </c>
      <c r="L34" s="272">
        <v>0</v>
      </c>
      <c r="M34" s="272">
        <v>0</v>
      </c>
      <c r="N34" s="272">
        <v>0</v>
      </c>
      <c r="O34" s="272">
        <v>26.576894272173899</v>
      </c>
    </row>
    <row r="35" spans="1:15" s="277" customFormat="1" ht="13">
      <c r="A35" s="256"/>
      <c r="B35" s="257" t="s">
        <v>455</v>
      </c>
      <c r="C35" s="274"/>
      <c r="D35" s="275"/>
      <c r="E35" s="275"/>
      <c r="F35" s="276">
        <v>6541.8661303277904</v>
      </c>
      <c r="G35" s="276">
        <v>0.37448933871864298</v>
      </c>
      <c r="H35" s="276">
        <v>9.3622334679660799</v>
      </c>
      <c r="I35" s="276">
        <v>2.5817443814973999</v>
      </c>
      <c r="J35" s="276">
        <v>769.35982568622603</v>
      </c>
      <c r="K35" s="276">
        <v>0</v>
      </c>
      <c r="L35" s="276">
        <v>0</v>
      </c>
      <c r="M35" s="276">
        <v>0</v>
      </c>
      <c r="N35" s="276">
        <v>0</v>
      </c>
      <c r="O35" s="276">
        <v>7320.5881894819804</v>
      </c>
    </row>
    <row r="36" spans="1:15" s="277" customFormat="1" ht="13">
      <c r="A36" s="256"/>
      <c r="B36" s="260" t="s">
        <v>456</v>
      </c>
      <c r="C36" s="274"/>
      <c r="D36" s="275"/>
      <c r="E36" s="275"/>
      <c r="F36" s="276">
        <v>5048.16033977797</v>
      </c>
      <c r="G36" s="276">
        <v>0.46728696593109997</v>
      </c>
      <c r="H36" s="276">
        <v>11.6821741482775</v>
      </c>
      <c r="I36" s="276">
        <v>0.13352117552072201</v>
      </c>
      <c r="J36" s="276">
        <v>39.789310305175199</v>
      </c>
      <c r="K36" s="276">
        <v>0</v>
      </c>
      <c r="L36" s="276">
        <v>0</v>
      </c>
      <c r="M36" s="276">
        <v>0</v>
      </c>
      <c r="N36" s="276">
        <v>0</v>
      </c>
      <c r="O36" s="276">
        <v>5099.6318242314201</v>
      </c>
    </row>
    <row r="37" spans="1:15" s="262" customFormat="1" ht="13">
      <c r="A37" s="256"/>
      <c r="B37" s="257" t="s">
        <v>457</v>
      </c>
      <c r="C37" s="278"/>
      <c r="D37" s="279"/>
      <c r="E37" s="279"/>
      <c r="F37" s="280">
        <v>33806.3528026118</v>
      </c>
      <c r="G37" s="280">
        <v>12.923317481320399</v>
      </c>
      <c r="H37" s="280">
        <v>323.08293703301098</v>
      </c>
      <c r="I37" s="280">
        <v>9.2974157123026195</v>
      </c>
      <c r="J37" s="280">
        <v>2770.6298822661802</v>
      </c>
      <c r="K37" s="280">
        <v>0</v>
      </c>
      <c r="L37" s="280">
        <v>0</v>
      </c>
      <c r="M37" s="280">
        <v>0</v>
      </c>
      <c r="N37" s="280">
        <v>0</v>
      </c>
      <c r="O37" s="280">
        <v>36900.065621911002</v>
      </c>
    </row>
    <row r="38" spans="1:15" s="265" customFormat="1" ht="12">
      <c r="A38" s="263"/>
      <c r="B38" s="258"/>
      <c r="C38" s="264" t="s">
        <v>458</v>
      </c>
      <c r="F38" s="266">
        <v>10604.4113616742</v>
      </c>
      <c r="G38" s="266">
        <v>0.663769320581447</v>
      </c>
      <c r="H38" s="266">
        <v>16.594233014536201</v>
      </c>
      <c r="I38" s="266">
        <v>4.1650164148794504</v>
      </c>
      <c r="J38" s="266">
        <v>1241.17489163408</v>
      </c>
      <c r="K38" s="266">
        <v>0</v>
      </c>
      <c r="L38" s="266">
        <v>0</v>
      </c>
      <c r="M38" s="266">
        <v>0</v>
      </c>
      <c r="N38" s="266">
        <v>0</v>
      </c>
      <c r="O38" s="266">
        <v>11862.180486322801</v>
      </c>
    </row>
    <row r="39" spans="1:15" s="265" customFormat="1" ht="12">
      <c r="A39" s="263"/>
      <c r="B39" s="258"/>
      <c r="C39" s="264" t="s">
        <v>459</v>
      </c>
      <c r="F39" s="266">
        <v>1832.1549661778599</v>
      </c>
      <c r="G39" s="266">
        <v>1.1912103362099999</v>
      </c>
      <c r="H39" s="266">
        <v>29.780258405250098</v>
      </c>
      <c r="I39" s="266">
        <v>0.42825830948417298</v>
      </c>
      <c r="J39" s="266">
        <v>127.620976226284</v>
      </c>
      <c r="K39" s="266">
        <v>0</v>
      </c>
      <c r="L39" s="266">
        <v>0</v>
      </c>
      <c r="M39" s="266">
        <v>0</v>
      </c>
      <c r="N39" s="266">
        <v>0</v>
      </c>
      <c r="O39" s="266">
        <v>1989.5562008094</v>
      </c>
    </row>
    <row r="40" spans="1:15" s="265" customFormat="1" ht="12">
      <c r="A40" s="263"/>
      <c r="B40" s="258"/>
      <c r="C40" s="264" t="s">
        <v>460</v>
      </c>
      <c r="F40" s="266">
        <v>11042.0680939707</v>
      </c>
      <c r="G40" s="266">
        <v>0.98550882108448101</v>
      </c>
      <c r="H40" s="266">
        <v>24.637720527111998</v>
      </c>
      <c r="I40" s="266">
        <v>4.0976428717050002</v>
      </c>
      <c r="J40" s="266">
        <v>1221.0975757680901</v>
      </c>
      <c r="K40" s="266">
        <v>0</v>
      </c>
      <c r="L40" s="266">
        <v>0</v>
      </c>
      <c r="M40" s="266">
        <v>0</v>
      </c>
      <c r="N40" s="266">
        <v>0</v>
      </c>
      <c r="O40" s="266">
        <v>12287.803390265901</v>
      </c>
    </row>
    <row r="41" spans="1:15" s="265" customFormat="1" ht="12">
      <c r="A41" s="263"/>
      <c r="B41" s="258"/>
      <c r="C41" s="264" t="s">
        <v>461</v>
      </c>
      <c r="F41" s="266">
        <v>603.57532330506501</v>
      </c>
      <c r="G41" s="266">
        <v>0.51657356012320599</v>
      </c>
      <c r="H41" s="266">
        <v>12.914339003080199</v>
      </c>
      <c r="I41" s="266">
        <v>8.3643194206946894E-2</v>
      </c>
      <c r="J41" s="266">
        <v>24.925671873670201</v>
      </c>
      <c r="K41" s="266">
        <v>0</v>
      </c>
      <c r="L41" s="266">
        <v>0</v>
      </c>
      <c r="M41" s="266">
        <v>0</v>
      </c>
      <c r="N41" s="266">
        <v>0</v>
      </c>
      <c r="O41" s="266">
        <v>641.41533418181598</v>
      </c>
    </row>
    <row r="42" spans="1:15" s="265" customFormat="1" ht="12">
      <c r="A42" s="263"/>
      <c r="B42" s="258"/>
      <c r="C42" s="264" t="s">
        <v>462</v>
      </c>
      <c r="F42" s="266">
        <v>3221.0536574839998</v>
      </c>
      <c r="G42" s="266">
        <v>3.0507592933212901</v>
      </c>
      <c r="H42" s="266">
        <v>76.268982333032199</v>
      </c>
      <c r="I42" s="266">
        <v>0.347318922027051</v>
      </c>
      <c r="J42" s="266">
        <v>103.50103876406099</v>
      </c>
      <c r="K42" s="266">
        <v>0</v>
      </c>
      <c r="L42" s="266">
        <v>0</v>
      </c>
      <c r="M42" s="266">
        <v>0</v>
      </c>
      <c r="N42" s="266">
        <v>0</v>
      </c>
      <c r="O42" s="266">
        <v>3400.8236785811</v>
      </c>
    </row>
    <row r="43" spans="1:15" s="265" customFormat="1" ht="12">
      <c r="A43" s="263"/>
      <c r="B43" s="258"/>
      <c r="C43" s="281" t="s">
        <v>463</v>
      </c>
      <c r="F43" s="266">
        <v>6503.0893999999998</v>
      </c>
      <c r="G43" s="266">
        <v>6.5154961499999997</v>
      </c>
      <c r="H43" s="266">
        <v>162.88740375</v>
      </c>
      <c r="I43" s="266">
        <v>0.175536</v>
      </c>
      <c r="J43" s="266">
        <v>52.309728</v>
      </c>
      <c r="K43" s="266">
        <v>0</v>
      </c>
      <c r="L43" s="266">
        <v>0</v>
      </c>
      <c r="M43" s="266">
        <v>0</v>
      </c>
      <c r="N43" s="266">
        <v>0</v>
      </c>
      <c r="O43" s="266">
        <v>6718.28653175</v>
      </c>
    </row>
    <row r="44" spans="1:15" s="268" customFormat="1" ht="13">
      <c r="A44" s="252" t="s">
        <v>464</v>
      </c>
      <c r="B44" s="253" t="s">
        <v>465</v>
      </c>
      <c r="C44" s="253"/>
      <c r="F44" s="254">
        <v>13241.929453226099</v>
      </c>
      <c r="G44" s="254">
        <v>1824.21767885482</v>
      </c>
      <c r="H44" s="254">
        <v>45605.441971370397</v>
      </c>
      <c r="I44" s="254">
        <v>0.15633900406654799</v>
      </c>
      <c r="J44" s="254">
        <v>46.589023211831197</v>
      </c>
      <c r="K44" s="254">
        <v>0</v>
      </c>
      <c r="L44" s="254">
        <v>0</v>
      </c>
      <c r="M44" s="254">
        <v>0</v>
      </c>
      <c r="N44" s="254">
        <v>0</v>
      </c>
      <c r="O44" s="254">
        <v>58893.9604478084</v>
      </c>
    </row>
    <row r="45" spans="1:15" s="262" customFormat="1" ht="13">
      <c r="A45" s="256"/>
      <c r="B45" s="257" t="s">
        <v>466</v>
      </c>
      <c r="C45" s="257"/>
      <c r="F45" s="259">
        <v>0</v>
      </c>
      <c r="G45" s="259">
        <v>61.343955676716597</v>
      </c>
      <c r="H45" s="259">
        <v>1533.5988919179199</v>
      </c>
      <c r="I45" s="259">
        <v>0</v>
      </c>
      <c r="J45" s="259">
        <v>0</v>
      </c>
      <c r="K45" s="259">
        <v>0</v>
      </c>
      <c r="L45" s="259">
        <v>0</v>
      </c>
      <c r="M45" s="259">
        <v>0</v>
      </c>
      <c r="N45" s="259">
        <v>0</v>
      </c>
      <c r="O45" s="259">
        <v>1533.5988919179199</v>
      </c>
    </row>
    <row r="46" spans="1:15" s="262" customFormat="1" ht="13">
      <c r="A46" s="256"/>
      <c r="B46" s="257" t="s">
        <v>467</v>
      </c>
      <c r="C46" s="257"/>
      <c r="F46" s="259">
        <v>13241.929453226099</v>
      </c>
      <c r="G46" s="259">
        <v>1762.8737231780999</v>
      </c>
      <c r="H46" s="259">
        <v>44071.843079452497</v>
      </c>
      <c r="I46" s="259">
        <v>0.15633900406654799</v>
      </c>
      <c r="J46" s="259">
        <v>46.589023211831197</v>
      </c>
      <c r="K46" s="259">
        <v>0</v>
      </c>
      <c r="L46" s="259">
        <v>0</v>
      </c>
      <c r="M46" s="259">
        <v>0</v>
      </c>
      <c r="N46" s="259">
        <v>0</v>
      </c>
      <c r="O46" s="259">
        <v>57360.3615558905</v>
      </c>
    </row>
    <row r="47" spans="1:15" s="265" customFormat="1" ht="12">
      <c r="A47" s="282"/>
      <c r="B47" s="283"/>
      <c r="C47" s="258" t="s">
        <v>468</v>
      </c>
      <c r="F47" s="266">
        <v>213.045734604741</v>
      </c>
      <c r="G47" s="266">
        <v>277.77865436120101</v>
      </c>
      <c r="H47" s="266">
        <v>6944.4663590300297</v>
      </c>
      <c r="I47" s="266">
        <v>0.11355266116</v>
      </c>
      <c r="J47" s="266">
        <v>33.838693025680001</v>
      </c>
      <c r="K47" s="266">
        <v>0</v>
      </c>
      <c r="L47" s="266">
        <v>0</v>
      </c>
      <c r="M47" s="266">
        <v>0</v>
      </c>
      <c r="N47" s="266">
        <v>0</v>
      </c>
      <c r="O47" s="266">
        <v>7191.3507866604496</v>
      </c>
    </row>
    <row r="48" spans="1:15" s="265" customFormat="1" ht="12">
      <c r="A48" s="282"/>
      <c r="B48" s="283"/>
      <c r="C48" s="258" t="s">
        <v>469</v>
      </c>
      <c r="F48" s="266">
        <v>72.167426603130906</v>
      </c>
      <c r="G48" s="266">
        <v>511.33100009751098</v>
      </c>
      <c r="H48" s="266">
        <v>12783.2750024378</v>
      </c>
      <c r="I48" s="266">
        <v>0</v>
      </c>
      <c r="J48" s="266">
        <v>0</v>
      </c>
      <c r="K48" s="266">
        <v>0</v>
      </c>
      <c r="L48" s="266">
        <v>0</v>
      </c>
      <c r="M48" s="266">
        <v>0</v>
      </c>
      <c r="N48" s="266">
        <v>0</v>
      </c>
      <c r="O48" s="266">
        <v>12855.442429040901</v>
      </c>
    </row>
    <row r="49" spans="1:16" s="265" customFormat="1" ht="12">
      <c r="A49" s="284"/>
      <c r="B49" s="285"/>
      <c r="C49" s="286" t="s">
        <v>470</v>
      </c>
      <c r="D49" s="271"/>
      <c r="E49" s="271"/>
      <c r="F49" s="272">
        <v>8057.1859142023004</v>
      </c>
      <c r="G49" s="272">
        <v>953.53768833470599</v>
      </c>
      <c r="H49" s="272">
        <v>23838.4422083676</v>
      </c>
      <c r="I49" s="272">
        <v>0</v>
      </c>
      <c r="J49" s="272">
        <v>0</v>
      </c>
      <c r="K49" s="272">
        <v>0</v>
      </c>
      <c r="L49" s="272">
        <v>0</v>
      </c>
      <c r="M49" s="272">
        <v>0</v>
      </c>
      <c r="N49" s="272">
        <v>0</v>
      </c>
      <c r="O49" s="272">
        <v>31895.628122569899</v>
      </c>
    </row>
    <row r="50" spans="1:16" s="265" customFormat="1" ht="12">
      <c r="A50" s="284"/>
      <c r="B50" s="285"/>
      <c r="C50" s="286" t="s">
        <v>471</v>
      </c>
      <c r="D50" s="271"/>
      <c r="E50" s="271"/>
      <c r="F50" s="272">
        <v>4899.5303778159696</v>
      </c>
      <c r="G50" s="272">
        <v>20.226380384682201</v>
      </c>
      <c r="H50" s="272">
        <v>505.65950961705499</v>
      </c>
      <c r="I50" s="272">
        <v>4.2786342906547502E-2</v>
      </c>
      <c r="J50" s="272">
        <v>12.750330186151199</v>
      </c>
      <c r="K50" s="272">
        <v>0</v>
      </c>
      <c r="L50" s="272">
        <v>0</v>
      </c>
      <c r="M50" s="272">
        <v>0</v>
      </c>
      <c r="N50" s="272">
        <v>0</v>
      </c>
      <c r="O50" s="272">
        <v>5417.9402176191797</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40690.407900431797</v>
      </c>
      <c r="G52" s="294">
        <v>3.2556345210313098</v>
      </c>
      <c r="H52" s="294">
        <v>81.390863025782807</v>
      </c>
      <c r="I52" s="294">
        <v>4.1767697052327097</v>
      </c>
      <c r="J52" s="294">
        <v>1244.6773721593499</v>
      </c>
      <c r="K52" s="294">
        <v>9429.1255627685005</v>
      </c>
      <c r="L52" s="294">
        <v>1617.1047260513101</v>
      </c>
      <c r="M52" s="294">
        <v>437.98115496002703</v>
      </c>
      <c r="N52" s="294">
        <v>0.15104489600000001</v>
      </c>
      <c r="O52" s="294">
        <v>53500.838624292803</v>
      </c>
    </row>
    <row r="53" spans="1:16" s="268" customFormat="1" ht="13">
      <c r="A53" s="252" t="s">
        <v>428</v>
      </c>
      <c r="B53" s="253" t="s">
        <v>475</v>
      </c>
      <c r="C53" s="253"/>
      <c r="D53" s="296"/>
      <c r="E53" s="296"/>
      <c r="F53" s="297">
        <v>7726.01464981545</v>
      </c>
      <c r="G53" s="297">
        <v>0</v>
      </c>
      <c r="H53" s="297">
        <v>0</v>
      </c>
      <c r="I53" s="297">
        <v>0</v>
      </c>
      <c r="J53" s="297">
        <v>0</v>
      </c>
      <c r="K53" s="297">
        <v>0</v>
      </c>
      <c r="L53" s="297">
        <v>0</v>
      </c>
      <c r="M53" s="297">
        <v>0</v>
      </c>
      <c r="N53" s="297">
        <v>0</v>
      </c>
      <c r="O53" s="297">
        <v>7726.01464981545</v>
      </c>
    </row>
    <row r="54" spans="1:16" s="301" customFormat="1" ht="12">
      <c r="A54" s="263"/>
      <c r="B54" s="298"/>
      <c r="C54" s="264" t="s">
        <v>476</v>
      </c>
      <c r="D54" s="299"/>
      <c r="E54" s="299"/>
      <c r="F54" s="300">
        <v>5981.8803001263996</v>
      </c>
      <c r="G54" s="300">
        <v>0</v>
      </c>
      <c r="H54" s="300">
        <v>0</v>
      </c>
      <c r="I54" s="300">
        <v>0</v>
      </c>
      <c r="J54" s="300">
        <v>0</v>
      </c>
      <c r="K54" s="300">
        <v>0</v>
      </c>
      <c r="L54" s="300">
        <v>0</v>
      </c>
      <c r="M54" s="300">
        <v>0</v>
      </c>
      <c r="N54" s="300">
        <v>0</v>
      </c>
      <c r="O54" s="300">
        <v>5981.8803001263996</v>
      </c>
      <c r="P54" s="299"/>
    </row>
    <row r="55" spans="1:16" s="301" customFormat="1" ht="12">
      <c r="A55" s="263"/>
      <c r="B55" s="298"/>
      <c r="C55" s="264" t="s">
        <v>354</v>
      </c>
      <c r="D55" s="299"/>
      <c r="E55" s="299"/>
      <c r="F55" s="300">
        <v>1364.8117190857699</v>
      </c>
      <c r="G55" s="300">
        <v>0</v>
      </c>
      <c r="H55" s="300">
        <v>0</v>
      </c>
      <c r="I55" s="300">
        <v>0</v>
      </c>
      <c r="J55" s="300">
        <v>0</v>
      </c>
      <c r="K55" s="300">
        <v>0</v>
      </c>
      <c r="L55" s="300">
        <v>0</v>
      </c>
      <c r="M55" s="300">
        <v>0</v>
      </c>
      <c r="N55" s="300">
        <v>0</v>
      </c>
      <c r="O55" s="300">
        <v>1364.8117190857699</v>
      </c>
      <c r="P55" s="299"/>
    </row>
    <row r="56" spans="1:16" s="301" customFormat="1" ht="12">
      <c r="A56" s="263"/>
      <c r="B56" s="298"/>
      <c r="C56" s="264" t="s">
        <v>477</v>
      </c>
      <c r="D56" s="299"/>
      <c r="E56" s="299"/>
      <c r="F56" s="300">
        <v>379.32263060328501</v>
      </c>
      <c r="G56" s="300">
        <v>0</v>
      </c>
      <c r="H56" s="300">
        <v>0</v>
      </c>
      <c r="I56" s="300">
        <v>0</v>
      </c>
      <c r="J56" s="300">
        <v>0</v>
      </c>
      <c r="K56" s="300">
        <v>0</v>
      </c>
      <c r="L56" s="300">
        <v>0</v>
      </c>
      <c r="M56" s="300">
        <v>0</v>
      </c>
      <c r="N56" s="300">
        <v>0</v>
      </c>
      <c r="O56" s="300">
        <v>379.32263060328501</v>
      </c>
      <c r="P56" s="299"/>
    </row>
    <row r="57" spans="1:16" s="303" customFormat="1" ht="13">
      <c r="A57" s="252" t="s">
        <v>443</v>
      </c>
      <c r="B57" s="253" t="s">
        <v>478</v>
      </c>
      <c r="C57" s="253"/>
      <c r="D57" s="302"/>
      <c r="E57" s="302"/>
      <c r="F57" s="297">
        <v>5324.4631472313604</v>
      </c>
      <c r="G57" s="297">
        <v>3.18231452103131</v>
      </c>
      <c r="H57" s="297">
        <v>79.557863025782794</v>
      </c>
      <c r="I57" s="297">
        <v>3.3545705484194799</v>
      </c>
      <c r="J57" s="297">
        <v>999.66202342900601</v>
      </c>
      <c r="K57" s="297">
        <v>0</v>
      </c>
      <c r="L57" s="297">
        <v>0</v>
      </c>
      <c r="M57" s="297">
        <v>0</v>
      </c>
      <c r="N57" s="297">
        <v>0</v>
      </c>
      <c r="O57" s="297">
        <v>6403.6830336861503</v>
      </c>
      <c r="P57" s="302"/>
    </row>
    <row r="58" spans="1:16" s="305" customFormat="1" ht="12">
      <c r="A58" s="263"/>
      <c r="B58" s="298"/>
      <c r="C58" s="264" t="s">
        <v>355</v>
      </c>
      <c r="D58" s="304"/>
      <c r="E58" s="304"/>
      <c r="F58" s="300">
        <v>2949.9646226688501</v>
      </c>
      <c r="G58" s="300">
        <v>0</v>
      </c>
      <c r="H58" s="300">
        <v>0</v>
      </c>
      <c r="I58" s="300">
        <v>0</v>
      </c>
      <c r="J58" s="300">
        <v>0</v>
      </c>
      <c r="K58" s="300">
        <v>0</v>
      </c>
      <c r="L58" s="300">
        <v>0</v>
      </c>
      <c r="M58" s="300">
        <v>0</v>
      </c>
      <c r="N58" s="300">
        <v>0</v>
      </c>
      <c r="O58" s="300">
        <v>2949.9646226688501</v>
      </c>
      <c r="P58" s="304"/>
    </row>
    <row r="59" spans="1:16" s="305" customFormat="1" ht="12">
      <c r="A59" s="263"/>
      <c r="B59" s="298"/>
      <c r="C59" s="264" t="s">
        <v>353</v>
      </c>
      <c r="D59" s="304"/>
      <c r="E59" s="304"/>
      <c r="F59" s="300">
        <v>0</v>
      </c>
      <c r="G59" s="300">
        <v>0</v>
      </c>
      <c r="H59" s="300">
        <v>0</v>
      </c>
      <c r="I59" s="300">
        <v>3.3155296862638699</v>
      </c>
      <c r="J59" s="300">
        <v>988.02784650663398</v>
      </c>
      <c r="K59" s="300">
        <v>0</v>
      </c>
      <c r="L59" s="300">
        <v>0</v>
      </c>
      <c r="M59" s="300">
        <v>0</v>
      </c>
      <c r="N59" s="300">
        <v>0</v>
      </c>
      <c r="O59" s="300">
        <v>988.02784650663398</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2374.4985245625098</v>
      </c>
      <c r="G61" s="300">
        <v>3.18231452103131</v>
      </c>
      <c r="H61" s="300">
        <v>79.557863025782794</v>
      </c>
      <c r="I61" s="300">
        <v>3.9040862155610499E-2</v>
      </c>
      <c r="J61" s="300">
        <v>11.6341769223719</v>
      </c>
      <c r="K61" s="300">
        <v>0</v>
      </c>
      <c r="L61" s="300">
        <v>0</v>
      </c>
      <c r="M61" s="300">
        <v>0</v>
      </c>
      <c r="N61" s="300">
        <v>0</v>
      </c>
      <c r="O61" s="300">
        <v>2465.6905645106599</v>
      </c>
      <c r="P61" s="304"/>
    </row>
    <row r="62" spans="1:16" s="268" customFormat="1" ht="13">
      <c r="A62" s="252" t="s">
        <v>464</v>
      </c>
      <c r="B62" s="253" t="s">
        <v>479</v>
      </c>
      <c r="C62" s="253"/>
      <c r="D62" s="296"/>
      <c r="E62" s="296"/>
      <c r="F62" s="297">
        <v>12971.5864450349</v>
      </c>
      <c r="G62" s="297">
        <v>7.3319999999999996E-2</v>
      </c>
      <c r="H62" s="297">
        <v>1.833</v>
      </c>
      <c r="I62" s="297">
        <v>0</v>
      </c>
      <c r="J62" s="297">
        <v>0</v>
      </c>
      <c r="K62" s="297">
        <v>0</v>
      </c>
      <c r="L62" s="297">
        <v>1593.6649070000001</v>
      </c>
      <c r="M62" s="297">
        <v>218.69115467474001</v>
      </c>
      <c r="N62" s="297">
        <v>0</v>
      </c>
      <c r="O62" s="297">
        <v>14785.7755067096</v>
      </c>
      <c r="P62" s="296"/>
    </row>
    <row r="63" spans="1:16" s="301" customFormat="1" ht="12">
      <c r="A63" s="263"/>
      <c r="B63" s="258"/>
      <c r="C63" s="258" t="s">
        <v>480</v>
      </c>
      <c r="D63" s="299"/>
      <c r="E63" s="299"/>
      <c r="F63" s="300">
        <v>8036.8524450348596</v>
      </c>
      <c r="G63" s="300">
        <v>7.3319999999999996E-2</v>
      </c>
      <c r="H63" s="300">
        <v>1.833</v>
      </c>
      <c r="I63" s="300">
        <v>0</v>
      </c>
      <c r="J63" s="300">
        <v>0</v>
      </c>
      <c r="K63" s="300">
        <v>0</v>
      </c>
      <c r="L63" s="300">
        <v>0</v>
      </c>
      <c r="M63" s="300">
        <v>0</v>
      </c>
      <c r="N63" s="300">
        <v>0</v>
      </c>
      <c r="O63" s="300">
        <v>8038.6854450348601</v>
      </c>
      <c r="P63" s="299"/>
    </row>
    <row r="64" spans="1:16" s="301" customFormat="1" ht="12">
      <c r="A64" s="263"/>
      <c r="B64" s="258"/>
      <c r="C64" s="258" t="s">
        <v>481</v>
      </c>
      <c r="D64" s="299"/>
      <c r="E64" s="299"/>
      <c r="F64" s="300">
        <v>4934.7340000000004</v>
      </c>
      <c r="G64" s="300">
        <v>0</v>
      </c>
      <c r="H64" s="300">
        <v>0</v>
      </c>
      <c r="I64" s="300">
        <v>0</v>
      </c>
      <c r="J64" s="300">
        <v>0</v>
      </c>
      <c r="K64" s="300">
        <v>0</v>
      </c>
      <c r="L64" s="300">
        <v>1593.6649070000001</v>
      </c>
      <c r="M64" s="300">
        <v>5.3860440000000001</v>
      </c>
      <c r="N64" s="300">
        <v>0</v>
      </c>
      <c r="O64" s="300">
        <v>6533.7849509999996</v>
      </c>
      <c r="P64" s="299"/>
    </row>
    <row r="65" spans="1:16" s="301" customFormat="1" ht="12">
      <c r="A65" s="263"/>
      <c r="B65" s="258"/>
      <c r="C65" s="258" t="s">
        <v>482</v>
      </c>
      <c r="D65" s="299"/>
      <c r="E65" s="299"/>
      <c r="F65" s="300">
        <v>0</v>
      </c>
      <c r="G65" s="300">
        <v>0</v>
      </c>
      <c r="H65" s="300">
        <v>0</v>
      </c>
      <c r="I65" s="300">
        <v>0</v>
      </c>
      <c r="J65" s="300">
        <v>0</v>
      </c>
      <c r="K65" s="300">
        <v>0</v>
      </c>
      <c r="L65" s="300">
        <v>0</v>
      </c>
      <c r="M65" s="300">
        <v>213.30511067474001</v>
      </c>
      <c r="N65" s="300">
        <v>0</v>
      </c>
      <c r="O65" s="300">
        <v>213.30511067474001</v>
      </c>
      <c r="P65" s="299"/>
    </row>
    <row r="66" spans="1:16" s="262" customFormat="1">
      <c r="A66" s="306" t="s">
        <v>472</v>
      </c>
      <c r="B66" s="307" t="s">
        <v>483</v>
      </c>
      <c r="C66" s="307"/>
      <c r="D66" s="279"/>
      <c r="E66" s="279"/>
      <c r="F66" s="280">
        <v>0</v>
      </c>
      <c r="G66" s="280">
        <v>0</v>
      </c>
      <c r="H66" s="280">
        <v>0</v>
      </c>
      <c r="I66" s="280">
        <v>0</v>
      </c>
      <c r="J66" s="280">
        <v>0</v>
      </c>
      <c r="K66" s="280">
        <v>9429.1255627685005</v>
      </c>
      <c r="L66" s="280">
        <v>4.0303631353934799</v>
      </c>
      <c r="M66" s="280">
        <v>1.28506428528673</v>
      </c>
      <c r="N66" s="280">
        <v>0.15104489600000001</v>
      </c>
      <c r="O66" s="280">
        <v>9434.5920350851793</v>
      </c>
      <c r="P66" s="279"/>
    </row>
    <row r="67" spans="1:16" s="262" customFormat="1" ht="13">
      <c r="A67" s="306" t="s">
        <v>484</v>
      </c>
      <c r="B67" s="307" t="s">
        <v>409</v>
      </c>
      <c r="C67" s="307"/>
      <c r="D67" s="279"/>
      <c r="E67" s="279"/>
      <c r="F67" s="280">
        <v>14651.4209538672</v>
      </c>
      <c r="G67" s="280">
        <v>0</v>
      </c>
      <c r="H67" s="280">
        <v>0</v>
      </c>
      <c r="I67" s="280">
        <v>0</v>
      </c>
      <c r="J67" s="280">
        <v>0</v>
      </c>
      <c r="K67" s="280">
        <v>0</v>
      </c>
      <c r="L67" s="280">
        <v>0</v>
      </c>
      <c r="M67" s="280">
        <v>0</v>
      </c>
      <c r="N67" s="280">
        <v>0</v>
      </c>
      <c r="O67" s="280">
        <v>14651.4209538672</v>
      </c>
      <c r="P67" s="279"/>
    </row>
    <row r="68" spans="1:16" s="262" customFormat="1" ht="13">
      <c r="A68" s="287" t="s">
        <v>485</v>
      </c>
      <c r="B68" s="288" t="s">
        <v>411</v>
      </c>
      <c r="C68" s="288"/>
      <c r="D68" s="308"/>
      <c r="E68" s="308"/>
      <c r="F68" s="309">
        <v>16.922704482950699</v>
      </c>
      <c r="G68" s="309">
        <v>0</v>
      </c>
      <c r="H68" s="309">
        <v>0</v>
      </c>
      <c r="I68" s="309">
        <v>0.82219915681322697</v>
      </c>
      <c r="J68" s="309">
        <v>245.015348730342</v>
      </c>
      <c r="K68" s="309">
        <v>0</v>
      </c>
      <c r="L68" s="309">
        <v>19.409455915912101</v>
      </c>
      <c r="M68" s="309">
        <v>218.00493599999999</v>
      </c>
      <c r="N68" s="309">
        <v>0</v>
      </c>
      <c r="O68" s="309">
        <v>499.352445129204</v>
      </c>
      <c r="P68" s="279"/>
    </row>
    <row r="69" spans="1:16" s="295" customFormat="1" ht="13">
      <c r="A69" s="310" t="s">
        <v>486</v>
      </c>
      <c r="B69" s="311"/>
      <c r="C69" s="311"/>
      <c r="D69" s="312"/>
      <c r="E69" s="312"/>
      <c r="F69" s="313">
        <v>2675.6810666666702</v>
      </c>
      <c r="G69" s="313">
        <v>1157.94329627356</v>
      </c>
      <c r="H69" s="313">
        <v>28948.582406838901</v>
      </c>
      <c r="I69" s="313">
        <v>93.864794189620397</v>
      </c>
      <c r="J69" s="313">
        <v>27971.708668506901</v>
      </c>
      <c r="K69" s="313">
        <v>0</v>
      </c>
      <c r="L69" s="313">
        <v>0</v>
      </c>
      <c r="M69" s="313">
        <v>0</v>
      </c>
      <c r="N69" s="313">
        <v>0</v>
      </c>
      <c r="O69" s="313">
        <v>59595.972142012499</v>
      </c>
      <c r="P69" s="293"/>
    </row>
    <row r="70" spans="1:16" s="262" customFormat="1" ht="13">
      <c r="A70" s="306" t="s">
        <v>428</v>
      </c>
      <c r="B70" s="307" t="s">
        <v>487</v>
      </c>
      <c r="C70" s="307"/>
      <c r="D70" s="279"/>
      <c r="E70" s="279"/>
      <c r="F70" s="280">
        <v>0</v>
      </c>
      <c r="G70" s="280">
        <v>1008.3362839776501</v>
      </c>
      <c r="H70" s="280">
        <v>25208.4070994414</v>
      </c>
      <c r="I70" s="280">
        <v>0</v>
      </c>
      <c r="J70" s="280">
        <v>0</v>
      </c>
      <c r="K70" s="280">
        <v>0</v>
      </c>
      <c r="L70" s="280">
        <v>0</v>
      </c>
      <c r="M70" s="280">
        <v>0</v>
      </c>
      <c r="N70" s="280">
        <v>0</v>
      </c>
      <c r="O70" s="280">
        <v>25208.4070994414</v>
      </c>
      <c r="P70" s="279"/>
    </row>
    <row r="71" spans="1:16" s="262" customFormat="1" ht="13">
      <c r="A71" s="306" t="s">
        <v>443</v>
      </c>
      <c r="B71" s="307" t="s">
        <v>488</v>
      </c>
      <c r="C71" s="307"/>
      <c r="D71" s="279"/>
      <c r="E71" s="279"/>
      <c r="F71" s="280">
        <v>0</v>
      </c>
      <c r="G71" s="280">
        <v>148.01514856859299</v>
      </c>
      <c r="H71" s="280">
        <v>3700.3787142148399</v>
      </c>
      <c r="I71" s="280">
        <v>15.8255595489454</v>
      </c>
      <c r="J71" s="280">
        <v>4716.0167455857199</v>
      </c>
      <c r="K71" s="280">
        <v>0</v>
      </c>
      <c r="L71" s="280">
        <v>0</v>
      </c>
      <c r="M71" s="280">
        <v>0</v>
      </c>
      <c r="N71" s="280">
        <v>0</v>
      </c>
      <c r="O71" s="280">
        <v>8416.3954598005603</v>
      </c>
      <c r="P71" s="279"/>
    </row>
    <row r="72" spans="1:16" s="262" customFormat="1" ht="13">
      <c r="A72" s="252" t="s">
        <v>464</v>
      </c>
      <c r="B72" s="253" t="s">
        <v>489</v>
      </c>
      <c r="C72" s="253"/>
      <c r="F72" s="259">
        <v>0</v>
      </c>
      <c r="G72" s="259">
        <v>0</v>
      </c>
      <c r="H72" s="259">
        <v>0</v>
      </c>
      <c r="I72" s="259">
        <v>77.997964099596601</v>
      </c>
      <c r="J72" s="259">
        <v>23243.3933016798</v>
      </c>
      <c r="K72" s="259">
        <v>0</v>
      </c>
      <c r="L72" s="259">
        <v>0</v>
      </c>
      <c r="M72" s="259">
        <v>0</v>
      </c>
      <c r="N72" s="259">
        <v>0</v>
      </c>
      <c r="O72" s="259">
        <v>23243.3933016798</v>
      </c>
    </row>
    <row r="73" spans="1:16" s="265" customFormat="1" ht="12">
      <c r="A73" s="314"/>
      <c r="B73" s="286"/>
      <c r="C73" s="286" t="s">
        <v>490</v>
      </c>
      <c r="D73" s="271"/>
      <c r="E73" s="271"/>
      <c r="F73" s="272">
        <v>0</v>
      </c>
      <c r="G73" s="272">
        <v>0</v>
      </c>
      <c r="H73" s="272">
        <v>0</v>
      </c>
      <c r="I73" s="272">
        <v>64.461455699631401</v>
      </c>
      <c r="J73" s="272">
        <v>19209.513798490101</v>
      </c>
      <c r="K73" s="272">
        <v>0</v>
      </c>
      <c r="L73" s="272">
        <v>0</v>
      </c>
      <c r="M73" s="272">
        <v>0</v>
      </c>
      <c r="N73" s="272">
        <v>0</v>
      </c>
      <c r="O73" s="272">
        <v>19209.513798490101</v>
      </c>
    </row>
    <row r="74" spans="1:16" s="265" customFormat="1" ht="12">
      <c r="A74" s="314"/>
      <c r="B74" s="286"/>
      <c r="C74" s="286" t="s">
        <v>491</v>
      </c>
      <c r="D74" s="271"/>
      <c r="E74" s="271"/>
      <c r="F74" s="272">
        <v>0</v>
      </c>
      <c r="G74" s="272">
        <v>0</v>
      </c>
      <c r="H74" s="272">
        <v>0</v>
      </c>
      <c r="I74" s="272">
        <v>13.5365083999653</v>
      </c>
      <c r="J74" s="272">
        <v>4033.8795031896602</v>
      </c>
      <c r="K74" s="272">
        <v>0</v>
      </c>
      <c r="L74" s="272">
        <v>0</v>
      </c>
      <c r="M74" s="272">
        <v>0</v>
      </c>
      <c r="N74" s="272">
        <v>0</v>
      </c>
      <c r="O74" s="272">
        <v>4033.8795031896602</v>
      </c>
    </row>
    <row r="75" spans="1:16" s="262" customFormat="1" ht="13">
      <c r="A75" s="306" t="s">
        <v>472</v>
      </c>
      <c r="B75" s="307" t="s">
        <v>356</v>
      </c>
      <c r="C75" s="315"/>
      <c r="D75" s="279"/>
      <c r="E75" s="279"/>
      <c r="F75" s="280">
        <v>0</v>
      </c>
      <c r="G75" s="280">
        <v>1.59186372730834</v>
      </c>
      <c r="H75" s="280">
        <v>39.796593182708499</v>
      </c>
      <c r="I75" s="280">
        <v>4.1270541078364399E-2</v>
      </c>
      <c r="J75" s="280">
        <v>12.298621241352601</v>
      </c>
      <c r="K75" s="280">
        <v>0</v>
      </c>
      <c r="L75" s="280">
        <v>0</v>
      </c>
      <c r="M75" s="280">
        <v>0</v>
      </c>
      <c r="N75" s="280">
        <v>0</v>
      </c>
      <c r="O75" s="280">
        <v>52.095214424061098</v>
      </c>
    </row>
    <row r="76" spans="1:16" s="262" customFormat="1" ht="13">
      <c r="A76" s="287" t="s">
        <v>484</v>
      </c>
      <c r="B76" s="288" t="s">
        <v>412</v>
      </c>
      <c r="C76" s="316"/>
      <c r="D76" s="308"/>
      <c r="E76" s="308"/>
      <c r="F76" s="309">
        <v>2675.6810666666702</v>
      </c>
      <c r="G76" s="309">
        <v>0</v>
      </c>
      <c r="H76" s="309">
        <v>0</v>
      </c>
      <c r="I76" s="309">
        <v>0</v>
      </c>
      <c r="J76" s="309">
        <v>0</v>
      </c>
      <c r="K76" s="309">
        <v>0</v>
      </c>
      <c r="L76" s="309">
        <v>0</v>
      </c>
      <c r="M76" s="309">
        <v>0</v>
      </c>
      <c r="N76" s="309">
        <v>0</v>
      </c>
      <c r="O76" s="309">
        <v>2675.6810666666702</v>
      </c>
    </row>
    <row r="77" spans="1:16" s="262" customFormat="1" ht="13">
      <c r="A77" s="248" t="s">
        <v>492</v>
      </c>
      <c r="B77" s="317"/>
      <c r="C77" s="317"/>
      <c r="F77" s="251">
        <v>411.45725422999999</v>
      </c>
      <c r="G77" s="251">
        <v>911.99476299000003</v>
      </c>
      <c r="H77" s="251">
        <v>22799.86907475</v>
      </c>
      <c r="I77" s="251">
        <v>3.9792746800000001</v>
      </c>
      <c r="J77" s="251">
        <v>1185.82385464</v>
      </c>
      <c r="K77" s="251">
        <v>0</v>
      </c>
      <c r="L77" s="251">
        <v>0</v>
      </c>
      <c r="M77" s="251">
        <v>0</v>
      </c>
      <c r="N77" s="251">
        <v>0</v>
      </c>
      <c r="O77" s="251">
        <v>24397.15018362</v>
      </c>
    </row>
    <row r="78" spans="1:16" s="262" customFormat="1" ht="13">
      <c r="A78" s="252" t="s">
        <v>428</v>
      </c>
      <c r="B78" s="253" t="s">
        <v>493</v>
      </c>
      <c r="C78" s="253"/>
      <c r="F78" s="259">
        <v>0</v>
      </c>
      <c r="G78" s="259">
        <v>874.04375413000002</v>
      </c>
      <c r="H78" s="259">
        <v>21851.09385325</v>
      </c>
      <c r="I78" s="259">
        <v>0</v>
      </c>
      <c r="J78" s="259">
        <v>0</v>
      </c>
      <c r="K78" s="259">
        <v>0</v>
      </c>
      <c r="L78" s="259">
        <v>0</v>
      </c>
      <c r="M78" s="259">
        <v>0</v>
      </c>
      <c r="N78" s="259">
        <v>0</v>
      </c>
      <c r="O78" s="259">
        <v>21851.09385325</v>
      </c>
    </row>
    <row r="79" spans="1:16" s="262" customFormat="1" ht="13">
      <c r="A79" s="252" t="s">
        <v>443</v>
      </c>
      <c r="B79" s="253" t="s">
        <v>494</v>
      </c>
      <c r="C79" s="253"/>
      <c r="F79" s="259">
        <v>0</v>
      </c>
      <c r="G79" s="259">
        <v>22.026922320000001</v>
      </c>
      <c r="H79" s="259">
        <v>550.67305799999997</v>
      </c>
      <c r="I79" s="259">
        <v>1.3216153399999999</v>
      </c>
      <c r="J79" s="259">
        <v>393.84137132000001</v>
      </c>
      <c r="K79" s="259">
        <v>0</v>
      </c>
      <c r="L79" s="259">
        <v>0</v>
      </c>
      <c r="M79" s="259">
        <v>0</v>
      </c>
      <c r="N79" s="259">
        <v>0</v>
      </c>
      <c r="O79" s="259">
        <v>944.51442931999998</v>
      </c>
    </row>
    <row r="80" spans="1:16" s="262" customFormat="1" ht="13">
      <c r="A80" s="306" t="s">
        <v>495</v>
      </c>
      <c r="B80" s="307" t="s">
        <v>496</v>
      </c>
      <c r="C80" s="307"/>
      <c r="D80" s="279"/>
      <c r="E80" s="279"/>
      <c r="F80" s="280">
        <v>0</v>
      </c>
      <c r="G80" s="280">
        <v>15.67145268</v>
      </c>
      <c r="H80" s="280">
        <v>391.786317</v>
      </c>
      <c r="I80" s="280">
        <v>2.2179904600000002</v>
      </c>
      <c r="J80" s="280">
        <v>660.96115708000002</v>
      </c>
      <c r="K80" s="280">
        <v>0</v>
      </c>
      <c r="L80" s="280">
        <v>0</v>
      </c>
      <c r="M80" s="280">
        <v>0</v>
      </c>
      <c r="N80" s="280">
        <v>0</v>
      </c>
      <c r="O80" s="280">
        <v>1052.7474740800001</v>
      </c>
    </row>
    <row r="81" spans="1:30" s="262" customFormat="1" ht="13">
      <c r="A81" s="287" t="s">
        <v>472</v>
      </c>
      <c r="B81" s="288" t="s">
        <v>497</v>
      </c>
      <c r="C81" s="288"/>
      <c r="D81" s="308"/>
      <c r="E81" s="308"/>
      <c r="F81" s="309">
        <v>411.45725422999999</v>
      </c>
      <c r="G81" s="309">
        <v>0.25263385999999999</v>
      </c>
      <c r="H81" s="309">
        <v>6.3158465000000001</v>
      </c>
      <c r="I81" s="309">
        <v>0.43966887999999998</v>
      </c>
      <c r="J81" s="309">
        <v>131.02132624000001</v>
      </c>
      <c r="K81" s="309">
        <v>0</v>
      </c>
      <c r="L81" s="309">
        <v>0</v>
      </c>
      <c r="M81" s="309">
        <v>0</v>
      </c>
      <c r="N81" s="309">
        <v>0</v>
      </c>
      <c r="O81" s="309">
        <v>548.79442697000002</v>
      </c>
    </row>
    <row r="82" spans="1:30" s="295" customFormat="1" ht="13">
      <c r="A82" s="291" t="s">
        <v>498</v>
      </c>
      <c r="B82" s="292"/>
      <c r="C82" s="292"/>
      <c r="F82" s="251">
        <v>-30868.059115</v>
      </c>
      <c r="G82" s="251">
        <v>41.687182</v>
      </c>
      <c r="H82" s="251">
        <v>1042.1795500000001</v>
      </c>
      <c r="I82" s="251">
        <v>1.43649</v>
      </c>
      <c r="J82" s="251">
        <v>428.07402000000002</v>
      </c>
      <c r="K82" s="251">
        <v>0</v>
      </c>
      <c r="L82" s="251">
        <v>0</v>
      </c>
      <c r="M82" s="251">
        <v>0</v>
      </c>
      <c r="N82" s="251">
        <v>0</v>
      </c>
      <c r="O82" s="251">
        <v>-29397.805544999999</v>
      </c>
    </row>
    <row r="83" spans="1:30" s="262" customFormat="1" ht="13">
      <c r="A83" s="252" t="s">
        <v>428</v>
      </c>
      <c r="B83" s="253" t="s">
        <v>499</v>
      </c>
      <c r="C83" s="253"/>
      <c r="F83" s="259">
        <v>-163506.362004</v>
      </c>
      <c r="G83" s="259">
        <v>11.653485</v>
      </c>
      <c r="H83" s="259">
        <v>291.33712500000001</v>
      </c>
      <c r="I83" s="259">
        <v>0.490313</v>
      </c>
      <c r="J83" s="259">
        <v>146.11327399999999</v>
      </c>
      <c r="K83" s="259">
        <v>0</v>
      </c>
      <c r="L83" s="259">
        <v>0</v>
      </c>
      <c r="M83" s="259">
        <v>0</v>
      </c>
      <c r="N83" s="259">
        <v>0</v>
      </c>
      <c r="O83" s="259">
        <v>-163068.911605</v>
      </c>
    </row>
    <row r="84" spans="1:30" s="262" customFormat="1" ht="13">
      <c r="A84" s="252" t="s">
        <v>443</v>
      </c>
      <c r="B84" s="253" t="s">
        <v>500</v>
      </c>
      <c r="C84" s="253"/>
      <c r="F84" s="259">
        <v>-11557.633453</v>
      </c>
      <c r="G84" s="259">
        <v>3.2210290000000001</v>
      </c>
      <c r="H84" s="259">
        <v>80.525724999999994</v>
      </c>
      <c r="I84" s="259">
        <v>0.16744999999999999</v>
      </c>
      <c r="J84" s="259">
        <v>49.900100000000002</v>
      </c>
      <c r="K84" s="259">
        <v>0</v>
      </c>
      <c r="L84" s="259">
        <v>0</v>
      </c>
      <c r="M84" s="259">
        <v>0</v>
      </c>
      <c r="N84" s="259">
        <v>0</v>
      </c>
      <c r="O84" s="259">
        <v>-11427.207628</v>
      </c>
    </row>
    <row r="85" spans="1:30" s="262" customFormat="1" ht="13">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3">
      <c r="A86" s="306" t="s">
        <v>472</v>
      </c>
      <c r="B86" s="307" t="s">
        <v>502</v>
      </c>
      <c r="C86" s="307"/>
      <c r="F86" s="259">
        <v>2758.4922390000002</v>
      </c>
      <c r="G86" s="259">
        <v>1.4769890000000001</v>
      </c>
      <c r="H86" s="259">
        <v>36.924725000000002</v>
      </c>
      <c r="I86" s="259">
        <v>6.8556000000000006E-2</v>
      </c>
      <c r="J86" s="259">
        <v>20.429687999999999</v>
      </c>
      <c r="K86" s="259">
        <v>0</v>
      </c>
      <c r="L86" s="259">
        <v>0</v>
      </c>
      <c r="M86" s="259">
        <v>0</v>
      </c>
      <c r="N86" s="259">
        <v>0</v>
      </c>
      <c r="O86" s="259">
        <v>2815.8466520000002</v>
      </c>
    </row>
    <row r="87" spans="1:30" s="262" customFormat="1" ht="13">
      <c r="A87" s="306" t="s">
        <v>484</v>
      </c>
      <c r="B87" s="307" t="s">
        <v>503</v>
      </c>
      <c r="C87" s="307"/>
      <c r="D87" s="279"/>
      <c r="E87" s="279"/>
      <c r="F87" s="280">
        <v>3570.5703239999998</v>
      </c>
      <c r="G87" s="280">
        <v>4.5180189999999998</v>
      </c>
      <c r="H87" s="280">
        <v>112.950475</v>
      </c>
      <c r="I87" s="280">
        <v>0.170491</v>
      </c>
      <c r="J87" s="280">
        <v>50.806317999999997</v>
      </c>
      <c r="K87" s="280">
        <v>0</v>
      </c>
      <c r="L87" s="280">
        <v>0</v>
      </c>
      <c r="M87" s="280">
        <v>0</v>
      </c>
      <c r="N87" s="280">
        <v>0</v>
      </c>
      <c r="O87" s="280">
        <v>3734.3271169999998</v>
      </c>
    </row>
    <row r="88" spans="1:30" s="262" customFormat="1" ht="13">
      <c r="A88" s="287" t="s">
        <v>485</v>
      </c>
      <c r="B88" s="288" t="s">
        <v>504</v>
      </c>
      <c r="C88" s="288"/>
      <c r="D88" s="308"/>
      <c r="E88" s="308"/>
      <c r="F88" s="309">
        <v>137866.87377899999</v>
      </c>
      <c r="G88" s="309">
        <v>0</v>
      </c>
      <c r="H88" s="309">
        <v>0</v>
      </c>
      <c r="I88" s="309">
        <v>0</v>
      </c>
      <c r="J88" s="309">
        <v>0</v>
      </c>
      <c r="K88" s="309">
        <v>0</v>
      </c>
      <c r="L88" s="309">
        <v>0</v>
      </c>
      <c r="M88" s="309">
        <v>0</v>
      </c>
      <c r="N88" s="309">
        <v>0</v>
      </c>
      <c r="O88" s="309">
        <v>137866.87377899999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7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520</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565458.15118368098</v>
      </c>
      <c r="G7" s="246">
        <v>4069.6862948263001</v>
      </c>
      <c r="H7" s="246">
        <v>101742.15737065701</v>
      </c>
      <c r="I7" s="246">
        <v>126.707987524879</v>
      </c>
      <c r="J7" s="246">
        <v>37758.980282413897</v>
      </c>
      <c r="K7" s="246">
        <v>9075.7871600548897</v>
      </c>
      <c r="L7" s="246">
        <v>1798.6254714008801</v>
      </c>
      <c r="M7" s="246">
        <v>439.63308677616902</v>
      </c>
      <c r="N7" s="246">
        <v>0.15104489600000001</v>
      </c>
      <c r="O7" s="246">
        <v>716273.48559987999</v>
      </c>
    </row>
    <row r="8" spans="1:16" ht="17" thickTop="1">
      <c r="A8" s="248" t="s">
        <v>427</v>
      </c>
      <c r="B8" s="249"/>
      <c r="C8" s="249"/>
      <c r="F8" s="251">
        <v>518958.49333342997</v>
      </c>
      <c r="G8" s="251">
        <v>2004.92539935575</v>
      </c>
      <c r="H8" s="251">
        <v>50123.134983893797</v>
      </c>
      <c r="I8" s="251">
        <v>30.9959429182313</v>
      </c>
      <c r="J8" s="251">
        <v>9236.7909896329402</v>
      </c>
      <c r="K8" s="251">
        <v>0</v>
      </c>
      <c r="L8" s="251">
        <v>0</v>
      </c>
      <c r="M8" s="251">
        <v>0</v>
      </c>
      <c r="N8" s="251">
        <v>0</v>
      </c>
      <c r="O8" s="251">
        <v>578318.41930695705</v>
      </c>
    </row>
    <row r="9" spans="1:16">
      <c r="A9" s="252" t="s">
        <v>428</v>
      </c>
      <c r="B9" s="253" t="s">
        <v>429</v>
      </c>
      <c r="C9" s="253"/>
      <c r="F9" s="254">
        <v>313355.47770157998</v>
      </c>
      <c r="G9" s="254">
        <v>221.45159819410301</v>
      </c>
      <c r="H9" s="254">
        <v>5536.2899548525602</v>
      </c>
      <c r="I9" s="254">
        <v>8.8166272199234701</v>
      </c>
      <c r="J9" s="254">
        <v>2627.3549115371902</v>
      </c>
      <c r="K9" s="254">
        <v>0</v>
      </c>
      <c r="L9" s="254">
        <v>0</v>
      </c>
      <c r="M9" s="254">
        <v>0</v>
      </c>
      <c r="N9" s="254">
        <v>0</v>
      </c>
      <c r="O9" s="254">
        <v>321519.12256796903</v>
      </c>
      <c r="P9" s="255"/>
    </row>
    <row r="10" spans="1:16">
      <c r="A10" s="256"/>
      <c r="B10" s="257" t="s">
        <v>430</v>
      </c>
      <c r="C10" s="258"/>
      <c r="F10" s="259">
        <v>90510.737421750498</v>
      </c>
      <c r="G10" s="259">
        <v>7.0762595144553098</v>
      </c>
      <c r="H10" s="259">
        <v>176.906487861383</v>
      </c>
      <c r="I10" s="259">
        <v>1.9064673925118001</v>
      </c>
      <c r="J10" s="259">
        <v>568.12728296851799</v>
      </c>
      <c r="K10" s="259">
        <v>0</v>
      </c>
      <c r="L10" s="259">
        <v>0</v>
      </c>
      <c r="M10" s="259">
        <v>0</v>
      </c>
      <c r="N10" s="259">
        <v>0</v>
      </c>
      <c r="O10" s="259">
        <v>91255.771192580403</v>
      </c>
    </row>
    <row r="11" spans="1:16">
      <c r="A11" s="256"/>
      <c r="B11" s="260" t="s">
        <v>431</v>
      </c>
      <c r="C11" s="258"/>
      <c r="F11" s="259">
        <v>19619.333520288401</v>
      </c>
      <c r="G11" s="259">
        <v>0.39107731692943398</v>
      </c>
      <c r="H11" s="259">
        <v>9.7769329232358402</v>
      </c>
      <c r="I11" s="259">
        <v>0.124642207246519</v>
      </c>
      <c r="J11" s="259">
        <v>37.143377759462702</v>
      </c>
      <c r="K11" s="259">
        <v>0</v>
      </c>
      <c r="L11" s="259">
        <v>0</v>
      </c>
      <c r="M11" s="259">
        <v>0</v>
      </c>
      <c r="N11" s="259">
        <v>0</v>
      </c>
      <c r="O11" s="259">
        <v>19666.253830971102</v>
      </c>
    </row>
    <row r="12" spans="1:16" s="262" customFormat="1" ht="13">
      <c r="A12" s="256"/>
      <c r="B12" s="260" t="s">
        <v>432</v>
      </c>
      <c r="C12" s="261"/>
      <c r="F12" s="259">
        <v>88553.622007756698</v>
      </c>
      <c r="G12" s="259">
        <v>79.997126574983099</v>
      </c>
      <c r="H12" s="259">
        <v>1999.9281643745801</v>
      </c>
      <c r="I12" s="259">
        <v>1.9684539282567799</v>
      </c>
      <c r="J12" s="259">
        <v>586.59927062051997</v>
      </c>
      <c r="K12" s="259">
        <v>0</v>
      </c>
      <c r="L12" s="259">
        <v>0</v>
      </c>
      <c r="M12" s="259">
        <v>0</v>
      </c>
      <c r="N12" s="259">
        <v>0</v>
      </c>
      <c r="O12" s="259">
        <v>91140.149442751805</v>
      </c>
    </row>
    <row r="13" spans="1:16" s="262" customFormat="1" ht="13">
      <c r="A13" s="256"/>
      <c r="B13" s="257" t="s">
        <v>433</v>
      </c>
      <c r="C13" s="257"/>
      <c r="F13" s="259">
        <v>43107.282460350398</v>
      </c>
      <c r="G13" s="259">
        <v>2.3447749944232501</v>
      </c>
      <c r="H13" s="259">
        <v>58.619374860581303</v>
      </c>
      <c r="I13" s="259">
        <v>1.7609591901867401</v>
      </c>
      <c r="J13" s="259">
        <v>524.76583867564796</v>
      </c>
      <c r="K13" s="259">
        <v>0</v>
      </c>
      <c r="L13" s="259">
        <v>0</v>
      </c>
      <c r="M13" s="259">
        <v>0</v>
      </c>
      <c r="N13" s="259">
        <v>0</v>
      </c>
      <c r="O13" s="259">
        <v>43690.667673886601</v>
      </c>
    </row>
    <row r="14" spans="1:16" s="265" customFormat="1" ht="12">
      <c r="A14" s="263"/>
      <c r="B14" s="258"/>
      <c r="C14" s="264" t="s">
        <v>410</v>
      </c>
      <c r="F14" s="266">
        <v>5466.8481838006501</v>
      </c>
      <c r="G14" s="266">
        <v>0.13275267207500799</v>
      </c>
      <c r="H14" s="266">
        <v>3.3188168018752</v>
      </c>
      <c r="I14" s="266">
        <v>0.118921037985004</v>
      </c>
      <c r="J14" s="266">
        <v>35.438469319531201</v>
      </c>
      <c r="K14" s="266">
        <v>0</v>
      </c>
      <c r="L14" s="266">
        <v>0</v>
      </c>
      <c r="M14" s="266">
        <v>0</v>
      </c>
      <c r="N14" s="266">
        <v>0</v>
      </c>
      <c r="O14" s="266">
        <v>5505.6054699220504</v>
      </c>
    </row>
    <row r="15" spans="1:16" s="265" customFormat="1" ht="12">
      <c r="A15" s="263"/>
      <c r="B15" s="258"/>
      <c r="C15" s="264" t="s">
        <v>434</v>
      </c>
      <c r="F15" s="266">
        <v>2958.5870984427902</v>
      </c>
      <c r="G15" s="266">
        <v>5.29669459636532E-2</v>
      </c>
      <c r="H15" s="266">
        <v>1.3241736490913301</v>
      </c>
      <c r="I15" s="266">
        <v>4.1499801602764501E-2</v>
      </c>
      <c r="J15" s="266">
        <v>12.366940877623801</v>
      </c>
      <c r="K15" s="266">
        <v>0</v>
      </c>
      <c r="L15" s="266">
        <v>0</v>
      </c>
      <c r="M15" s="266">
        <v>0</v>
      </c>
      <c r="N15" s="266">
        <v>0</v>
      </c>
      <c r="O15" s="266">
        <v>2972.2782129695001</v>
      </c>
    </row>
    <row r="16" spans="1:16" s="265" customFormat="1" ht="12">
      <c r="A16" s="263"/>
      <c r="B16" s="258"/>
      <c r="C16" s="264" t="s">
        <v>435</v>
      </c>
      <c r="F16" s="266">
        <v>10911.6742176813</v>
      </c>
      <c r="G16" s="266">
        <v>0.213717055741486</v>
      </c>
      <c r="H16" s="266">
        <v>5.3429263935371401</v>
      </c>
      <c r="I16" s="266">
        <v>0.18785521307439701</v>
      </c>
      <c r="J16" s="266">
        <v>55.980853496170297</v>
      </c>
      <c r="K16" s="266">
        <v>0</v>
      </c>
      <c r="L16" s="266">
        <v>0</v>
      </c>
      <c r="M16" s="266">
        <v>0</v>
      </c>
      <c r="N16" s="266">
        <v>0</v>
      </c>
      <c r="O16" s="266">
        <v>10972.997997570999</v>
      </c>
    </row>
    <row r="17" spans="1:16" s="265" customFormat="1" ht="12">
      <c r="A17" s="263"/>
      <c r="B17" s="258"/>
      <c r="C17" s="264" t="s">
        <v>436</v>
      </c>
      <c r="F17" s="266">
        <v>5759.0405333160998</v>
      </c>
      <c r="G17" s="266">
        <v>1.1081140309028099</v>
      </c>
      <c r="H17" s="266">
        <v>27.702850772570201</v>
      </c>
      <c r="I17" s="266">
        <v>0.87784835304426301</v>
      </c>
      <c r="J17" s="266">
        <v>261.59880920719002</v>
      </c>
      <c r="K17" s="266">
        <v>0</v>
      </c>
      <c r="L17" s="266">
        <v>0</v>
      </c>
      <c r="M17" s="266">
        <v>0</v>
      </c>
      <c r="N17" s="266">
        <v>0</v>
      </c>
      <c r="O17" s="266">
        <v>6048.3421932958599</v>
      </c>
    </row>
    <row r="18" spans="1:16" s="265" customFormat="1" ht="12">
      <c r="A18" s="263"/>
      <c r="B18" s="258"/>
      <c r="C18" s="264" t="s">
        <v>437</v>
      </c>
      <c r="F18" s="266">
        <v>4000.9938470000002</v>
      </c>
      <c r="G18" s="266">
        <v>0.214591429013478</v>
      </c>
      <c r="H18" s="266">
        <v>5.3647857253369597</v>
      </c>
      <c r="I18" s="266">
        <v>5.3086365842207099E-2</v>
      </c>
      <c r="J18" s="266">
        <v>15.8197370209777</v>
      </c>
      <c r="K18" s="266">
        <v>0</v>
      </c>
      <c r="L18" s="266">
        <v>0</v>
      </c>
      <c r="M18" s="266">
        <v>0</v>
      </c>
      <c r="N18" s="266">
        <v>0</v>
      </c>
      <c r="O18" s="266">
        <v>4022.1783697463202</v>
      </c>
    </row>
    <row r="19" spans="1:16" s="265" customFormat="1" ht="12">
      <c r="A19" s="263"/>
      <c r="B19" s="258"/>
      <c r="C19" s="264" t="s">
        <v>438</v>
      </c>
      <c r="F19" s="266">
        <v>14010.1385801096</v>
      </c>
      <c r="G19" s="266">
        <v>0.62263286072682</v>
      </c>
      <c r="H19" s="266">
        <v>15.5658215181705</v>
      </c>
      <c r="I19" s="266">
        <v>0.48174841863810403</v>
      </c>
      <c r="J19" s="266">
        <v>143.56102875415499</v>
      </c>
      <c r="K19" s="266">
        <v>0</v>
      </c>
      <c r="L19" s="266">
        <v>0</v>
      </c>
      <c r="M19" s="266">
        <v>0</v>
      </c>
      <c r="N19" s="266">
        <v>0</v>
      </c>
      <c r="O19" s="266">
        <v>14169.2654303819</v>
      </c>
    </row>
    <row r="20" spans="1:16" s="262" customFormat="1" ht="13">
      <c r="A20" s="256"/>
      <c r="B20" s="257" t="s">
        <v>439</v>
      </c>
      <c r="C20" s="267"/>
      <c r="F20" s="259">
        <v>1376.73333</v>
      </c>
      <c r="G20" s="259">
        <v>2.4022100000000001E-2</v>
      </c>
      <c r="H20" s="259">
        <v>0.60055250000000004</v>
      </c>
      <c r="I20" s="259">
        <v>3.8996099999999999E-2</v>
      </c>
      <c r="J20" s="259">
        <v>11.6208378</v>
      </c>
      <c r="K20" s="259">
        <v>0</v>
      </c>
      <c r="L20" s="259">
        <v>0</v>
      </c>
      <c r="M20" s="259">
        <v>0</v>
      </c>
      <c r="N20" s="259">
        <v>0</v>
      </c>
      <c r="O20" s="259">
        <v>1388.9547203</v>
      </c>
    </row>
    <row r="21" spans="1:16" s="262" customFormat="1" ht="13">
      <c r="A21" s="256"/>
      <c r="B21" s="257" t="s">
        <v>440</v>
      </c>
      <c r="C21" s="257"/>
      <c r="F21" s="259">
        <v>28197.0068046862</v>
      </c>
      <c r="G21" s="259">
        <v>0.53591351192255698</v>
      </c>
      <c r="H21" s="259">
        <v>13.3978377980639</v>
      </c>
      <c r="I21" s="259">
        <v>0.65786861289864695</v>
      </c>
      <c r="J21" s="259">
        <v>196.044846643797</v>
      </c>
      <c r="K21" s="259">
        <v>0</v>
      </c>
      <c r="L21" s="259">
        <v>0</v>
      </c>
      <c r="M21" s="259">
        <v>0</v>
      </c>
      <c r="N21" s="259">
        <v>0</v>
      </c>
      <c r="O21" s="259">
        <v>28406.449489128001</v>
      </c>
    </row>
    <row r="22" spans="1:16" s="262" customFormat="1" ht="13">
      <c r="A22" s="256"/>
      <c r="B22" s="257" t="s">
        <v>441</v>
      </c>
      <c r="C22" s="257"/>
      <c r="F22" s="259">
        <v>38375.688929999997</v>
      </c>
      <c r="G22" s="259">
        <v>131.01769972975799</v>
      </c>
      <c r="H22" s="259">
        <v>3275.4424932439401</v>
      </c>
      <c r="I22" s="259">
        <v>2.2580371418760001</v>
      </c>
      <c r="J22" s="259">
        <v>672.895068279047</v>
      </c>
      <c r="K22" s="259">
        <v>0</v>
      </c>
      <c r="L22" s="259">
        <v>0</v>
      </c>
      <c r="M22" s="259">
        <v>0</v>
      </c>
      <c r="N22" s="259">
        <v>0</v>
      </c>
      <c r="O22" s="259">
        <v>42324.026491523</v>
      </c>
    </row>
    <row r="23" spans="1:16" s="262" customFormat="1" ht="13">
      <c r="A23" s="256"/>
      <c r="B23" s="257" t="s">
        <v>442</v>
      </c>
      <c r="C23" s="257"/>
      <c r="F23" s="259">
        <v>3615.0732267475901</v>
      </c>
      <c r="G23" s="259">
        <v>6.4724451631176294E-2</v>
      </c>
      <c r="H23" s="259">
        <v>1.61811129077941</v>
      </c>
      <c r="I23" s="259">
        <v>0.101202646946983</v>
      </c>
      <c r="J23" s="259">
        <v>30.158388790200998</v>
      </c>
      <c r="K23" s="259">
        <v>0</v>
      </c>
      <c r="L23" s="259">
        <v>0</v>
      </c>
      <c r="M23" s="259">
        <v>0</v>
      </c>
      <c r="N23" s="259">
        <v>0</v>
      </c>
      <c r="O23" s="259">
        <v>3646.8497268285701</v>
      </c>
    </row>
    <row r="24" spans="1:16" s="268" customFormat="1" ht="15">
      <c r="A24" s="252" t="s">
        <v>443</v>
      </c>
      <c r="B24" s="253" t="s">
        <v>444</v>
      </c>
      <c r="C24" s="253"/>
      <c r="F24" s="254">
        <v>192515.33041509401</v>
      </c>
      <c r="G24" s="254">
        <v>22.896307123010398</v>
      </c>
      <c r="H24" s="254">
        <v>572.40767807526095</v>
      </c>
      <c r="I24" s="254">
        <v>22.044192111120498</v>
      </c>
      <c r="J24" s="254">
        <v>6569.1692491139202</v>
      </c>
      <c r="K24" s="254">
        <v>0</v>
      </c>
      <c r="L24" s="254">
        <v>0</v>
      </c>
      <c r="M24" s="254">
        <v>0</v>
      </c>
      <c r="N24" s="254">
        <v>0</v>
      </c>
      <c r="O24" s="254">
        <v>199656.907342283</v>
      </c>
      <c r="P24" s="269"/>
    </row>
    <row r="25" spans="1:16" s="262" customFormat="1" ht="13">
      <c r="A25" s="256"/>
      <c r="B25" s="260" t="s">
        <v>445</v>
      </c>
      <c r="C25" s="257"/>
      <c r="F25" s="259">
        <v>7204.2938899163701</v>
      </c>
      <c r="G25" s="259">
        <v>0.34640801205886501</v>
      </c>
      <c r="H25" s="259">
        <v>8.6602003014716296</v>
      </c>
      <c r="I25" s="259">
        <v>0.21221853533750301</v>
      </c>
      <c r="J25" s="259">
        <v>63.241123530575997</v>
      </c>
      <c r="K25" s="259">
        <v>0</v>
      </c>
      <c r="L25" s="259">
        <v>0</v>
      </c>
      <c r="M25" s="259">
        <v>0</v>
      </c>
      <c r="N25" s="259">
        <v>0</v>
      </c>
      <c r="O25" s="259">
        <v>7276.1952137484204</v>
      </c>
    </row>
    <row r="26" spans="1:16" s="262" customFormat="1" ht="13">
      <c r="A26" s="256"/>
      <c r="B26" s="257" t="s">
        <v>446</v>
      </c>
      <c r="C26" s="257"/>
      <c r="F26" s="259">
        <v>140426.372887923</v>
      </c>
      <c r="G26" s="259">
        <v>9.4984413712663596</v>
      </c>
      <c r="H26" s="259">
        <v>237.46103428165901</v>
      </c>
      <c r="I26" s="259">
        <v>9.9625336556295494</v>
      </c>
      <c r="J26" s="259">
        <v>2968.8350293776102</v>
      </c>
      <c r="K26" s="259">
        <v>0</v>
      </c>
      <c r="L26" s="259">
        <v>0</v>
      </c>
      <c r="M26" s="259">
        <v>0</v>
      </c>
      <c r="N26" s="259">
        <v>0</v>
      </c>
      <c r="O26" s="259">
        <v>143632.66895158199</v>
      </c>
    </row>
    <row r="27" spans="1:16" s="265" customFormat="1" ht="12">
      <c r="A27" s="263"/>
      <c r="B27" s="258"/>
      <c r="C27" s="264" t="s">
        <v>447</v>
      </c>
      <c r="F27" s="266">
        <v>35551.072654042298</v>
      </c>
      <c r="G27" s="266">
        <v>3.1124352333204302</v>
      </c>
      <c r="H27" s="266">
        <v>77.8108808330107</v>
      </c>
      <c r="I27" s="266">
        <v>2.7344884272898899</v>
      </c>
      <c r="J27" s="266">
        <v>814.87755133238795</v>
      </c>
      <c r="K27" s="266">
        <v>0</v>
      </c>
      <c r="L27" s="266">
        <v>0</v>
      </c>
      <c r="M27" s="266">
        <v>0</v>
      </c>
      <c r="N27" s="266">
        <v>0</v>
      </c>
      <c r="O27" s="266">
        <v>36443.761086207698</v>
      </c>
    </row>
    <row r="28" spans="1:16" s="265" customFormat="1" ht="12">
      <c r="A28" s="263"/>
      <c r="B28" s="258"/>
      <c r="C28" s="264" t="s">
        <v>448</v>
      </c>
      <c r="F28" s="266">
        <v>41874.000461611802</v>
      </c>
      <c r="G28" s="266">
        <v>3.66076233213618</v>
      </c>
      <c r="H28" s="266">
        <v>91.519058303404407</v>
      </c>
      <c r="I28" s="266">
        <v>3.3317497111958101</v>
      </c>
      <c r="J28" s="266">
        <v>992.86141393635205</v>
      </c>
      <c r="K28" s="266">
        <v>0</v>
      </c>
      <c r="L28" s="266">
        <v>0</v>
      </c>
      <c r="M28" s="266">
        <v>0</v>
      </c>
      <c r="N28" s="266">
        <v>0</v>
      </c>
      <c r="O28" s="266">
        <v>42958.380933851498</v>
      </c>
    </row>
    <row r="29" spans="1:16" s="265" customFormat="1" ht="12">
      <c r="A29" s="263"/>
      <c r="B29" s="258"/>
      <c r="C29" s="264" t="s">
        <v>449</v>
      </c>
      <c r="F29" s="266">
        <v>12818.9467083946</v>
      </c>
      <c r="G29" s="266">
        <v>0.522177060915059</v>
      </c>
      <c r="H29" s="266">
        <v>13.054426522876501</v>
      </c>
      <c r="I29" s="266">
        <v>1.0722346817430399</v>
      </c>
      <c r="J29" s="266">
        <v>319.52593515942601</v>
      </c>
      <c r="K29" s="266">
        <v>0</v>
      </c>
      <c r="L29" s="266">
        <v>0</v>
      </c>
      <c r="M29" s="266">
        <v>0</v>
      </c>
      <c r="N29" s="266">
        <v>0</v>
      </c>
      <c r="O29" s="266">
        <v>13151.5270700769</v>
      </c>
    </row>
    <row r="30" spans="1:16" s="265" customFormat="1" ht="12">
      <c r="A30" s="263"/>
      <c r="B30" s="258"/>
      <c r="C30" s="264" t="s">
        <v>450</v>
      </c>
      <c r="F30" s="266">
        <v>261.86905729228602</v>
      </c>
      <c r="G30" s="266">
        <v>0.107088982646668</v>
      </c>
      <c r="H30" s="266">
        <v>2.6772245661666898</v>
      </c>
      <c r="I30" s="266">
        <v>4.9533331483005696E-3</v>
      </c>
      <c r="J30" s="266">
        <v>1.4760932781935701</v>
      </c>
      <c r="K30" s="266">
        <v>0</v>
      </c>
      <c r="L30" s="266">
        <v>0</v>
      </c>
      <c r="M30" s="266">
        <v>0</v>
      </c>
      <c r="N30" s="266">
        <v>0</v>
      </c>
      <c r="O30" s="266">
        <v>266.02237513664602</v>
      </c>
      <c r="P30" s="270"/>
    </row>
    <row r="31" spans="1:16" s="265" customFormat="1" ht="12">
      <c r="A31" s="263"/>
      <c r="B31" s="258"/>
      <c r="C31" s="264" t="s">
        <v>451</v>
      </c>
      <c r="F31" s="266">
        <v>783.711181706091</v>
      </c>
      <c r="G31" s="266">
        <v>1.53463706406031E-2</v>
      </c>
      <c r="H31" s="266">
        <v>0.38365926601507699</v>
      </c>
      <c r="I31" s="266">
        <v>6.4501434186387499E-2</v>
      </c>
      <c r="J31" s="266">
        <v>19.2214273875435</v>
      </c>
      <c r="K31" s="266">
        <v>0</v>
      </c>
      <c r="L31" s="266">
        <v>0</v>
      </c>
      <c r="M31" s="266">
        <v>0</v>
      </c>
      <c r="N31" s="266">
        <v>0</v>
      </c>
      <c r="O31" s="266">
        <v>803.31626835965005</v>
      </c>
    </row>
    <row r="32" spans="1:16" s="265" customFormat="1" ht="12">
      <c r="A32" s="263"/>
      <c r="B32" s="258"/>
      <c r="C32" s="264" t="s">
        <v>452</v>
      </c>
      <c r="D32" s="271"/>
      <c r="E32" s="271"/>
      <c r="F32" s="272">
        <v>442.67094126268398</v>
      </c>
      <c r="G32" s="272">
        <v>1.14089224505587E-2</v>
      </c>
      <c r="H32" s="272">
        <v>0.28522306126396801</v>
      </c>
      <c r="I32" s="272">
        <v>3.6227672641453303E-2</v>
      </c>
      <c r="J32" s="272">
        <v>10.795846447153099</v>
      </c>
      <c r="K32" s="272">
        <v>0</v>
      </c>
      <c r="L32" s="272">
        <v>0</v>
      </c>
      <c r="M32" s="272">
        <v>0</v>
      </c>
      <c r="N32" s="272">
        <v>0</v>
      </c>
      <c r="O32" s="272">
        <v>453.75201077110103</v>
      </c>
    </row>
    <row r="33" spans="1:15" s="265" customFormat="1" ht="12">
      <c r="A33" s="263"/>
      <c r="B33" s="258"/>
      <c r="C33" s="264" t="s">
        <v>453</v>
      </c>
      <c r="D33" s="271"/>
      <c r="E33" s="271"/>
      <c r="F33" s="272">
        <v>48651.249152610799</v>
      </c>
      <c r="G33" s="272">
        <v>2.0508483670711399</v>
      </c>
      <c r="H33" s="272">
        <v>51.271209176778598</v>
      </c>
      <c r="I33" s="272">
        <v>2.7175857733759399</v>
      </c>
      <c r="J33" s="272">
        <v>809.84056046603098</v>
      </c>
      <c r="K33" s="272">
        <v>0</v>
      </c>
      <c r="L33" s="272">
        <v>0</v>
      </c>
      <c r="M33" s="272">
        <v>0</v>
      </c>
      <c r="N33" s="272">
        <v>0</v>
      </c>
      <c r="O33" s="272">
        <v>49512.360922253603</v>
      </c>
    </row>
    <row r="34" spans="1:15" s="265" customFormat="1" ht="12">
      <c r="A34" s="263"/>
      <c r="B34" s="258"/>
      <c r="C34" s="273" t="s">
        <v>454</v>
      </c>
      <c r="D34" s="271"/>
      <c r="E34" s="271"/>
      <c r="F34" s="272">
        <v>42.852731002813101</v>
      </c>
      <c r="G34" s="272">
        <v>1.8374102085724799E-2</v>
      </c>
      <c r="H34" s="272">
        <v>0.45935255214311999</v>
      </c>
      <c r="I34" s="272">
        <v>7.9262204872053205E-4</v>
      </c>
      <c r="J34" s="272">
        <v>0.23620137051871901</v>
      </c>
      <c r="K34" s="272">
        <v>0</v>
      </c>
      <c r="L34" s="272">
        <v>0</v>
      </c>
      <c r="M34" s="272">
        <v>0</v>
      </c>
      <c r="N34" s="272">
        <v>0</v>
      </c>
      <c r="O34" s="272">
        <v>43.548284925475002</v>
      </c>
    </row>
    <row r="35" spans="1:15" s="277" customFormat="1" ht="13">
      <c r="A35" s="256"/>
      <c r="B35" s="257" t="s">
        <v>455</v>
      </c>
      <c r="C35" s="274"/>
      <c r="D35" s="275"/>
      <c r="E35" s="275"/>
      <c r="F35" s="276">
        <v>6789.5969211310203</v>
      </c>
      <c r="G35" s="276">
        <v>0.38868747785597901</v>
      </c>
      <c r="H35" s="276">
        <v>9.7171869463994902</v>
      </c>
      <c r="I35" s="276">
        <v>2.6796269168746698</v>
      </c>
      <c r="J35" s="276">
        <v>798.52882122865105</v>
      </c>
      <c r="K35" s="276">
        <v>0</v>
      </c>
      <c r="L35" s="276">
        <v>0</v>
      </c>
      <c r="M35" s="276">
        <v>0</v>
      </c>
      <c r="N35" s="276">
        <v>0</v>
      </c>
      <c r="O35" s="276">
        <v>7597.8429293060699</v>
      </c>
    </row>
    <row r="36" spans="1:15" s="277" customFormat="1" ht="13">
      <c r="A36" s="256"/>
      <c r="B36" s="260" t="s">
        <v>456</v>
      </c>
      <c r="C36" s="274"/>
      <c r="D36" s="275"/>
      <c r="E36" s="275"/>
      <c r="F36" s="276">
        <v>5529.0862159605804</v>
      </c>
      <c r="G36" s="276">
        <v>0.51112555585878905</v>
      </c>
      <c r="H36" s="276">
        <v>12.7781388964697</v>
      </c>
      <c r="I36" s="276">
        <v>0.14604823235105799</v>
      </c>
      <c r="J36" s="276">
        <v>43.522373240615302</v>
      </c>
      <c r="K36" s="276">
        <v>0</v>
      </c>
      <c r="L36" s="276">
        <v>0</v>
      </c>
      <c r="M36" s="276">
        <v>0</v>
      </c>
      <c r="N36" s="276">
        <v>0</v>
      </c>
      <c r="O36" s="276">
        <v>5585.3867280976701</v>
      </c>
    </row>
    <row r="37" spans="1:15" s="262" customFormat="1" ht="13">
      <c r="A37" s="256"/>
      <c r="B37" s="257" t="s">
        <v>457</v>
      </c>
      <c r="C37" s="278"/>
      <c r="D37" s="279"/>
      <c r="E37" s="279"/>
      <c r="F37" s="280">
        <v>32565.980500162299</v>
      </c>
      <c r="G37" s="280">
        <v>12.1516447059704</v>
      </c>
      <c r="H37" s="280">
        <v>303.79111764926103</v>
      </c>
      <c r="I37" s="280">
        <v>9.0437647709277602</v>
      </c>
      <c r="J37" s="280">
        <v>2695.0419017364702</v>
      </c>
      <c r="K37" s="280">
        <v>0</v>
      </c>
      <c r="L37" s="280">
        <v>0</v>
      </c>
      <c r="M37" s="280">
        <v>0</v>
      </c>
      <c r="N37" s="280">
        <v>0</v>
      </c>
      <c r="O37" s="280">
        <v>35564.813519547999</v>
      </c>
    </row>
    <row r="38" spans="1:15" s="265" customFormat="1" ht="12">
      <c r="A38" s="263"/>
      <c r="B38" s="258"/>
      <c r="C38" s="264" t="s">
        <v>458</v>
      </c>
      <c r="F38" s="266">
        <v>10497.8186184523</v>
      </c>
      <c r="G38" s="266">
        <v>0.65508937881851403</v>
      </c>
      <c r="H38" s="266">
        <v>16.377234470462898</v>
      </c>
      <c r="I38" s="266">
        <v>4.0972271726796397</v>
      </c>
      <c r="J38" s="266">
        <v>1220.9736974585301</v>
      </c>
      <c r="K38" s="266">
        <v>0</v>
      </c>
      <c r="L38" s="266">
        <v>0</v>
      </c>
      <c r="M38" s="266">
        <v>0</v>
      </c>
      <c r="N38" s="266">
        <v>0</v>
      </c>
      <c r="O38" s="266">
        <v>11735.169550381301</v>
      </c>
    </row>
    <row r="39" spans="1:15" s="265" customFormat="1" ht="12">
      <c r="A39" s="263"/>
      <c r="B39" s="258"/>
      <c r="C39" s="264" t="s">
        <v>459</v>
      </c>
      <c r="F39" s="266">
        <v>1718.4168053649</v>
      </c>
      <c r="G39" s="266">
        <v>1.1480125629100999</v>
      </c>
      <c r="H39" s="266">
        <v>28.700314072752398</v>
      </c>
      <c r="I39" s="266">
        <v>0.408125254191257</v>
      </c>
      <c r="J39" s="266">
        <v>121.62132574899501</v>
      </c>
      <c r="K39" s="266">
        <v>0</v>
      </c>
      <c r="L39" s="266">
        <v>0</v>
      </c>
      <c r="M39" s="266">
        <v>0</v>
      </c>
      <c r="N39" s="266">
        <v>0</v>
      </c>
      <c r="O39" s="266">
        <v>1868.7384451866401</v>
      </c>
    </row>
    <row r="40" spans="1:15" s="265" customFormat="1" ht="12">
      <c r="A40" s="263"/>
      <c r="B40" s="258"/>
      <c r="C40" s="264" t="s">
        <v>460</v>
      </c>
      <c r="F40" s="266">
        <v>10817.6039948655</v>
      </c>
      <c r="G40" s="266">
        <v>1.0256085547334599</v>
      </c>
      <c r="H40" s="266">
        <v>25.640213868336499</v>
      </c>
      <c r="I40" s="266">
        <v>3.9529418080496899</v>
      </c>
      <c r="J40" s="266">
        <v>1177.9766587988099</v>
      </c>
      <c r="K40" s="266">
        <v>0</v>
      </c>
      <c r="L40" s="266">
        <v>0</v>
      </c>
      <c r="M40" s="266">
        <v>0</v>
      </c>
      <c r="N40" s="266">
        <v>0</v>
      </c>
      <c r="O40" s="266">
        <v>12021.2208675327</v>
      </c>
    </row>
    <row r="41" spans="1:15" s="265" customFormat="1" ht="12">
      <c r="A41" s="263"/>
      <c r="B41" s="258"/>
      <c r="C41" s="264" t="s">
        <v>461</v>
      </c>
      <c r="F41" s="266">
        <v>629.16035506359503</v>
      </c>
      <c r="G41" s="266">
        <v>0.55227489282473996</v>
      </c>
      <c r="H41" s="266">
        <v>13.806872320618499</v>
      </c>
      <c r="I41" s="266">
        <v>8.2643541720239799E-2</v>
      </c>
      <c r="J41" s="266">
        <v>24.627775432631498</v>
      </c>
      <c r="K41" s="266">
        <v>0</v>
      </c>
      <c r="L41" s="266">
        <v>0</v>
      </c>
      <c r="M41" s="266">
        <v>0</v>
      </c>
      <c r="N41" s="266">
        <v>0</v>
      </c>
      <c r="O41" s="266">
        <v>667.59500281684495</v>
      </c>
    </row>
    <row r="42" spans="1:15" s="265" customFormat="1" ht="12">
      <c r="A42" s="263"/>
      <c r="B42" s="258"/>
      <c r="C42" s="264" t="s">
        <v>462</v>
      </c>
      <c r="F42" s="266">
        <v>3358.03722641596</v>
      </c>
      <c r="G42" s="266">
        <v>3.2011755416836301</v>
      </c>
      <c r="H42" s="266">
        <v>80.0293885420908</v>
      </c>
      <c r="I42" s="266">
        <v>0.35296199428692998</v>
      </c>
      <c r="J42" s="266">
        <v>105.182674297505</v>
      </c>
      <c r="K42" s="266">
        <v>0</v>
      </c>
      <c r="L42" s="266">
        <v>0</v>
      </c>
      <c r="M42" s="266">
        <v>0</v>
      </c>
      <c r="N42" s="266">
        <v>0</v>
      </c>
      <c r="O42" s="266">
        <v>3543.2492892555601</v>
      </c>
    </row>
    <row r="43" spans="1:15" s="265" customFormat="1" ht="12">
      <c r="A43" s="263"/>
      <c r="B43" s="258"/>
      <c r="C43" s="281" t="s">
        <v>463</v>
      </c>
      <c r="F43" s="266">
        <v>5544.9435000000003</v>
      </c>
      <c r="G43" s="266">
        <v>5.5694837750000001</v>
      </c>
      <c r="H43" s="266">
        <v>139.237094375</v>
      </c>
      <c r="I43" s="266">
        <v>0.149865</v>
      </c>
      <c r="J43" s="266">
        <v>44.659770000000002</v>
      </c>
      <c r="K43" s="266">
        <v>0</v>
      </c>
      <c r="L43" s="266">
        <v>0</v>
      </c>
      <c r="M43" s="266">
        <v>0</v>
      </c>
      <c r="N43" s="266">
        <v>0</v>
      </c>
      <c r="O43" s="266">
        <v>5728.8403643749998</v>
      </c>
    </row>
    <row r="44" spans="1:15" s="268" customFormat="1" ht="13">
      <c r="A44" s="252" t="s">
        <v>464</v>
      </c>
      <c r="B44" s="253" t="s">
        <v>465</v>
      </c>
      <c r="C44" s="253"/>
      <c r="F44" s="254">
        <v>13087.5998167572</v>
      </c>
      <c r="G44" s="254">
        <v>1760.57749403864</v>
      </c>
      <c r="H44" s="254">
        <v>44014.437350966</v>
      </c>
      <c r="I44" s="254">
        <v>0.13512358718731199</v>
      </c>
      <c r="J44" s="254">
        <v>40.266828981819003</v>
      </c>
      <c r="K44" s="254">
        <v>0</v>
      </c>
      <c r="L44" s="254">
        <v>0</v>
      </c>
      <c r="M44" s="254">
        <v>0</v>
      </c>
      <c r="N44" s="254">
        <v>0</v>
      </c>
      <c r="O44" s="254">
        <v>57142.303996704897</v>
      </c>
    </row>
    <row r="45" spans="1:15" s="262" customFormat="1" ht="13">
      <c r="A45" s="256"/>
      <c r="B45" s="257" t="s">
        <v>466</v>
      </c>
      <c r="C45" s="257"/>
      <c r="F45" s="259">
        <v>0</v>
      </c>
      <c r="G45" s="259">
        <v>55.734858992381199</v>
      </c>
      <c r="H45" s="259">
        <v>1393.3714748095299</v>
      </c>
      <c r="I45" s="259">
        <v>0</v>
      </c>
      <c r="J45" s="259">
        <v>0</v>
      </c>
      <c r="K45" s="259">
        <v>0</v>
      </c>
      <c r="L45" s="259">
        <v>0</v>
      </c>
      <c r="M45" s="259">
        <v>0</v>
      </c>
      <c r="N45" s="259">
        <v>0</v>
      </c>
      <c r="O45" s="259">
        <v>1393.3714748095299</v>
      </c>
    </row>
    <row r="46" spans="1:15" s="262" customFormat="1" ht="13">
      <c r="A46" s="256"/>
      <c r="B46" s="257" t="s">
        <v>467</v>
      </c>
      <c r="C46" s="257"/>
      <c r="F46" s="259">
        <v>13087.5998167572</v>
      </c>
      <c r="G46" s="259">
        <v>1704.8426350462601</v>
      </c>
      <c r="H46" s="259">
        <v>42621.065876156397</v>
      </c>
      <c r="I46" s="259">
        <v>0.13512358718731199</v>
      </c>
      <c r="J46" s="259">
        <v>40.266828981819003</v>
      </c>
      <c r="K46" s="259">
        <v>0</v>
      </c>
      <c r="L46" s="259">
        <v>0</v>
      </c>
      <c r="M46" s="259">
        <v>0</v>
      </c>
      <c r="N46" s="259">
        <v>0</v>
      </c>
      <c r="O46" s="259">
        <v>55748.932521895404</v>
      </c>
    </row>
    <row r="47" spans="1:15" s="265" customFormat="1" ht="12">
      <c r="A47" s="282"/>
      <c r="B47" s="283"/>
      <c r="C47" s="258" t="s">
        <v>468</v>
      </c>
      <c r="F47" s="266">
        <v>219.36705559003599</v>
      </c>
      <c r="G47" s="266">
        <v>263.69978809287397</v>
      </c>
      <c r="H47" s="266">
        <v>6592.4947023218501</v>
      </c>
      <c r="I47" s="266">
        <v>0.113643350206</v>
      </c>
      <c r="J47" s="266">
        <v>33.865718361387998</v>
      </c>
      <c r="K47" s="266">
        <v>0</v>
      </c>
      <c r="L47" s="266">
        <v>0</v>
      </c>
      <c r="M47" s="266">
        <v>0</v>
      </c>
      <c r="N47" s="266">
        <v>0</v>
      </c>
      <c r="O47" s="266">
        <v>6845.7274762732704</v>
      </c>
    </row>
    <row r="48" spans="1:15" s="265" customFormat="1" ht="12">
      <c r="A48" s="282"/>
      <c r="B48" s="283"/>
      <c r="C48" s="258" t="s">
        <v>469</v>
      </c>
      <c r="F48" s="266">
        <v>71.941659912243296</v>
      </c>
      <c r="G48" s="266">
        <v>489.29278579519502</v>
      </c>
      <c r="H48" s="266">
        <v>12232.319644879901</v>
      </c>
      <c r="I48" s="266">
        <v>0</v>
      </c>
      <c r="J48" s="266">
        <v>0</v>
      </c>
      <c r="K48" s="266">
        <v>0</v>
      </c>
      <c r="L48" s="266">
        <v>0</v>
      </c>
      <c r="M48" s="266">
        <v>0</v>
      </c>
      <c r="N48" s="266">
        <v>0</v>
      </c>
      <c r="O48" s="266">
        <v>12304.2613047921</v>
      </c>
    </row>
    <row r="49" spans="1:16" s="265" customFormat="1" ht="12">
      <c r="A49" s="284"/>
      <c r="B49" s="285"/>
      <c r="C49" s="286" t="s">
        <v>470</v>
      </c>
      <c r="D49" s="271"/>
      <c r="E49" s="271"/>
      <c r="F49" s="272">
        <v>8198.7111694174801</v>
      </c>
      <c r="G49" s="272">
        <v>933.42571292671505</v>
      </c>
      <c r="H49" s="272">
        <v>23335.642823167898</v>
      </c>
      <c r="I49" s="272">
        <v>0</v>
      </c>
      <c r="J49" s="272">
        <v>0</v>
      </c>
      <c r="K49" s="272">
        <v>0</v>
      </c>
      <c r="L49" s="272">
        <v>0</v>
      </c>
      <c r="M49" s="272">
        <v>0</v>
      </c>
      <c r="N49" s="272">
        <v>0</v>
      </c>
      <c r="O49" s="272">
        <v>31534.353992585398</v>
      </c>
    </row>
    <row r="50" spans="1:16" s="265" customFormat="1" ht="12">
      <c r="A50" s="284"/>
      <c r="B50" s="285"/>
      <c r="C50" s="286" t="s">
        <v>471</v>
      </c>
      <c r="D50" s="271"/>
      <c r="E50" s="271"/>
      <c r="F50" s="272">
        <v>4597.5799318373902</v>
      </c>
      <c r="G50" s="272">
        <v>18.424348231474202</v>
      </c>
      <c r="H50" s="272">
        <v>460.60870578685598</v>
      </c>
      <c r="I50" s="272">
        <v>2.1480236981312101E-2</v>
      </c>
      <c r="J50" s="272">
        <v>6.4011106204310098</v>
      </c>
      <c r="K50" s="272">
        <v>0</v>
      </c>
      <c r="L50" s="272">
        <v>0</v>
      </c>
      <c r="M50" s="272">
        <v>0</v>
      </c>
      <c r="N50" s="272">
        <v>0</v>
      </c>
      <c r="O50" s="272">
        <v>5064.5897482446799</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43765.6358504003</v>
      </c>
      <c r="G52" s="294">
        <v>2.9779871349638398</v>
      </c>
      <c r="H52" s="294">
        <v>74.449678374096095</v>
      </c>
      <c r="I52" s="294">
        <v>4.4715454417546496</v>
      </c>
      <c r="J52" s="294">
        <v>1332.5205416428901</v>
      </c>
      <c r="K52" s="294">
        <v>9075.7871600548897</v>
      </c>
      <c r="L52" s="294">
        <v>1798.6254714008801</v>
      </c>
      <c r="M52" s="294">
        <v>439.63308677616902</v>
      </c>
      <c r="N52" s="294">
        <v>0.15104489600000001</v>
      </c>
      <c r="O52" s="294">
        <v>56486.802833545204</v>
      </c>
    </row>
    <row r="53" spans="1:16" s="268" customFormat="1" ht="13">
      <c r="A53" s="252" t="s">
        <v>428</v>
      </c>
      <c r="B53" s="253" t="s">
        <v>475</v>
      </c>
      <c r="C53" s="253"/>
      <c r="D53" s="296"/>
      <c r="E53" s="296"/>
      <c r="F53" s="297">
        <v>8452.46857911796</v>
      </c>
      <c r="G53" s="297">
        <v>0</v>
      </c>
      <c r="H53" s="297">
        <v>0</v>
      </c>
      <c r="I53" s="297">
        <v>0</v>
      </c>
      <c r="J53" s="297">
        <v>0</v>
      </c>
      <c r="K53" s="297">
        <v>0</v>
      </c>
      <c r="L53" s="297">
        <v>0</v>
      </c>
      <c r="M53" s="297">
        <v>0</v>
      </c>
      <c r="N53" s="297">
        <v>0</v>
      </c>
      <c r="O53" s="297">
        <v>8452.46857911796</v>
      </c>
    </row>
    <row r="54" spans="1:16" s="301" customFormat="1" ht="12">
      <c r="A54" s="263"/>
      <c r="B54" s="298"/>
      <c r="C54" s="264" t="s">
        <v>476</v>
      </c>
      <c r="D54" s="299"/>
      <c r="E54" s="299"/>
      <c r="F54" s="300">
        <v>6562.1678537767802</v>
      </c>
      <c r="G54" s="300">
        <v>0</v>
      </c>
      <c r="H54" s="300">
        <v>0</v>
      </c>
      <c r="I54" s="300">
        <v>0</v>
      </c>
      <c r="J54" s="300">
        <v>0</v>
      </c>
      <c r="K54" s="300">
        <v>0</v>
      </c>
      <c r="L54" s="300">
        <v>0</v>
      </c>
      <c r="M54" s="300">
        <v>0</v>
      </c>
      <c r="N54" s="300">
        <v>0</v>
      </c>
      <c r="O54" s="300">
        <v>6562.1678537767802</v>
      </c>
      <c r="P54" s="299"/>
    </row>
    <row r="55" spans="1:16" s="301" customFormat="1" ht="12">
      <c r="A55" s="263"/>
      <c r="B55" s="298"/>
      <c r="C55" s="264" t="s">
        <v>354</v>
      </c>
      <c r="D55" s="299"/>
      <c r="E55" s="299"/>
      <c r="F55" s="300">
        <v>1447.8876081140299</v>
      </c>
      <c r="G55" s="300">
        <v>0</v>
      </c>
      <c r="H55" s="300">
        <v>0</v>
      </c>
      <c r="I55" s="300">
        <v>0</v>
      </c>
      <c r="J55" s="300">
        <v>0</v>
      </c>
      <c r="K55" s="300">
        <v>0</v>
      </c>
      <c r="L55" s="300">
        <v>0</v>
      </c>
      <c r="M55" s="300">
        <v>0</v>
      </c>
      <c r="N55" s="300">
        <v>0</v>
      </c>
      <c r="O55" s="300">
        <v>1447.8876081140299</v>
      </c>
      <c r="P55" s="299"/>
    </row>
    <row r="56" spans="1:16" s="301" customFormat="1" ht="12">
      <c r="A56" s="263"/>
      <c r="B56" s="298"/>
      <c r="C56" s="264" t="s">
        <v>477</v>
      </c>
      <c r="D56" s="299"/>
      <c r="E56" s="299"/>
      <c r="F56" s="300">
        <v>442.41311722714499</v>
      </c>
      <c r="G56" s="300">
        <v>0</v>
      </c>
      <c r="H56" s="300">
        <v>0</v>
      </c>
      <c r="I56" s="300">
        <v>0</v>
      </c>
      <c r="J56" s="300">
        <v>0</v>
      </c>
      <c r="K56" s="300">
        <v>0</v>
      </c>
      <c r="L56" s="300">
        <v>0</v>
      </c>
      <c r="M56" s="300">
        <v>0</v>
      </c>
      <c r="N56" s="300">
        <v>0</v>
      </c>
      <c r="O56" s="300">
        <v>442.41311722714499</v>
      </c>
      <c r="P56" s="299"/>
    </row>
    <row r="57" spans="1:16" s="303" customFormat="1" ht="13">
      <c r="A57" s="252" t="s">
        <v>443</v>
      </c>
      <c r="B57" s="253" t="s">
        <v>478</v>
      </c>
      <c r="C57" s="253"/>
      <c r="D57" s="302"/>
      <c r="E57" s="302"/>
      <c r="F57" s="297">
        <v>5253.1790057647204</v>
      </c>
      <c r="G57" s="297">
        <v>2.8868261349638402</v>
      </c>
      <c r="H57" s="297">
        <v>72.170653374096105</v>
      </c>
      <c r="I57" s="297">
        <v>3.6271016131235299</v>
      </c>
      <c r="J57" s="297">
        <v>1080.8762807108101</v>
      </c>
      <c r="K57" s="297">
        <v>0</v>
      </c>
      <c r="L57" s="297">
        <v>0</v>
      </c>
      <c r="M57" s="297">
        <v>0</v>
      </c>
      <c r="N57" s="297">
        <v>0</v>
      </c>
      <c r="O57" s="297">
        <v>6406.2259398496299</v>
      </c>
      <c r="P57" s="302"/>
    </row>
    <row r="58" spans="1:16" s="305" customFormat="1" ht="12">
      <c r="A58" s="263"/>
      <c r="B58" s="298"/>
      <c r="C58" s="264" t="s">
        <v>355</v>
      </c>
      <c r="D58" s="304"/>
      <c r="E58" s="304"/>
      <c r="F58" s="300">
        <v>3002.3836115117401</v>
      </c>
      <c r="G58" s="300">
        <v>0</v>
      </c>
      <c r="H58" s="300">
        <v>0</v>
      </c>
      <c r="I58" s="300">
        <v>0</v>
      </c>
      <c r="J58" s="300">
        <v>0</v>
      </c>
      <c r="K58" s="300">
        <v>0</v>
      </c>
      <c r="L58" s="300">
        <v>0</v>
      </c>
      <c r="M58" s="300">
        <v>0</v>
      </c>
      <c r="N58" s="300">
        <v>0</v>
      </c>
      <c r="O58" s="300">
        <v>3002.3836115117401</v>
      </c>
      <c r="P58" s="304"/>
    </row>
    <row r="59" spans="1:16" s="305" customFormat="1" ht="12">
      <c r="A59" s="263"/>
      <c r="B59" s="298"/>
      <c r="C59" s="264" t="s">
        <v>353</v>
      </c>
      <c r="D59" s="304"/>
      <c r="E59" s="304"/>
      <c r="F59" s="300">
        <v>0</v>
      </c>
      <c r="G59" s="300">
        <v>0</v>
      </c>
      <c r="H59" s="300">
        <v>0</v>
      </c>
      <c r="I59" s="300">
        <v>3.5894257860665801</v>
      </c>
      <c r="J59" s="300">
        <v>1069.64888424784</v>
      </c>
      <c r="K59" s="300">
        <v>0</v>
      </c>
      <c r="L59" s="300">
        <v>0</v>
      </c>
      <c r="M59" s="300">
        <v>0</v>
      </c>
      <c r="N59" s="300">
        <v>0</v>
      </c>
      <c r="O59" s="300">
        <v>1069.64888424784</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2250.7953942529798</v>
      </c>
      <c r="G61" s="300">
        <v>2.8868261349638402</v>
      </c>
      <c r="H61" s="300">
        <v>72.170653374096105</v>
      </c>
      <c r="I61" s="300">
        <v>3.7675827056943403E-2</v>
      </c>
      <c r="J61" s="300">
        <v>11.2273964629691</v>
      </c>
      <c r="K61" s="300">
        <v>0</v>
      </c>
      <c r="L61" s="300">
        <v>0</v>
      </c>
      <c r="M61" s="300">
        <v>0</v>
      </c>
      <c r="N61" s="300">
        <v>0</v>
      </c>
      <c r="O61" s="300">
        <v>2334.19344409004</v>
      </c>
      <c r="P61" s="304"/>
    </row>
    <row r="62" spans="1:16" s="268" customFormat="1" ht="13">
      <c r="A62" s="252" t="s">
        <v>464</v>
      </c>
      <c r="B62" s="253" t="s">
        <v>479</v>
      </c>
      <c r="C62" s="253"/>
      <c r="D62" s="296"/>
      <c r="E62" s="296"/>
      <c r="F62" s="297">
        <v>14880.270512114101</v>
      </c>
      <c r="G62" s="297">
        <v>9.1161000000000006E-2</v>
      </c>
      <c r="H62" s="297">
        <v>2.2790249999999999</v>
      </c>
      <c r="I62" s="297">
        <v>0</v>
      </c>
      <c r="J62" s="297">
        <v>0</v>
      </c>
      <c r="K62" s="297">
        <v>0</v>
      </c>
      <c r="L62" s="297">
        <v>1757.8210097000001</v>
      </c>
      <c r="M62" s="297">
        <v>252.70195183599401</v>
      </c>
      <c r="N62" s="297">
        <v>0</v>
      </c>
      <c r="O62" s="297">
        <v>16893.072498650101</v>
      </c>
      <c r="P62" s="296"/>
    </row>
    <row r="63" spans="1:16" s="301" customFormat="1" ht="12">
      <c r="A63" s="263"/>
      <c r="B63" s="258"/>
      <c r="C63" s="258" t="s">
        <v>480</v>
      </c>
      <c r="D63" s="299"/>
      <c r="E63" s="299"/>
      <c r="F63" s="300">
        <v>10173.3986357141</v>
      </c>
      <c r="G63" s="300">
        <v>9.1161000000000006E-2</v>
      </c>
      <c r="H63" s="300">
        <v>2.2790249999999999</v>
      </c>
      <c r="I63" s="300">
        <v>0</v>
      </c>
      <c r="J63" s="300">
        <v>0</v>
      </c>
      <c r="K63" s="300">
        <v>0</v>
      </c>
      <c r="L63" s="300">
        <v>0</v>
      </c>
      <c r="M63" s="300">
        <v>0</v>
      </c>
      <c r="N63" s="300">
        <v>0</v>
      </c>
      <c r="O63" s="300">
        <v>10175.6776607141</v>
      </c>
      <c r="P63" s="299"/>
    </row>
    <row r="64" spans="1:16" s="301" customFormat="1" ht="12">
      <c r="A64" s="263"/>
      <c r="B64" s="258"/>
      <c r="C64" s="258" t="s">
        <v>481</v>
      </c>
      <c r="D64" s="299"/>
      <c r="E64" s="299"/>
      <c r="F64" s="300">
        <v>4706.8718763999996</v>
      </c>
      <c r="G64" s="300">
        <v>0</v>
      </c>
      <c r="H64" s="300">
        <v>0</v>
      </c>
      <c r="I64" s="300">
        <v>0</v>
      </c>
      <c r="J64" s="300">
        <v>0</v>
      </c>
      <c r="K64" s="300">
        <v>0</v>
      </c>
      <c r="L64" s="300">
        <v>1757.8210097000001</v>
      </c>
      <c r="M64" s="300">
        <v>4.7811599999999999</v>
      </c>
      <c r="N64" s="300">
        <v>0</v>
      </c>
      <c r="O64" s="300">
        <v>6469.4740461000001</v>
      </c>
      <c r="P64" s="299"/>
    </row>
    <row r="65" spans="1:16" s="301" customFormat="1" ht="12">
      <c r="A65" s="263"/>
      <c r="B65" s="258"/>
      <c r="C65" s="258" t="s">
        <v>482</v>
      </c>
      <c r="D65" s="299"/>
      <c r="E65" s="299"/>
      <c r="F65" s="300">
        <v>0</v>
      </c>
      <c r="G65" s="300">
        <v>0</v>
      </c>
      <c r="H65" s="300">
        <v>0</v>
      </c>
      <c r="I65" s="300">
        <v>0</v>
      </c>
      <c r="J65" s="300">
        <v>0</v>
      </c>
      <c r="K65" s="300">
        <v>0</v>
      </c>
      <c r="L65" s="300">
        <v>0</v>
      </c>
      <c r="M65" s="300">
        <v>247.92079183599401</v>
      </c>
      <c r="N65" s="300">
        <v>0</v>
      </c>
      <c r="O65" s="300">
        <v>247.92079183599401</v>
      </c>
      <c r="P65" s="299"/>
    </row>
    <row r="66" spans="1:16" s="262" customFormat="1">
      <c r="A66" s="306" t="s">
        <v>472</v>
      </c>
      <c r="B66" s="307" t="s">
        <v>483</v>
      </c>
      <c r="C66" s="307"/>
      <c r="D66" s="279"/>
      <c r="E66" s="279"/>
      <c r="F66" s="280">
        <v>0</v>
      </c>
      <c r="G66" s="280">
        <v>0</v>
      </c>
      <c r="H66" s="280">
        <v>0</v>
      </c>
      <c r="I66" s="280">
        <v>0</v>
      </c>
      <c r="J66" s="280">
        <v>0</v>
      </c>
      <c r="K66" s="280">
        <v>9075.7871600548897</v>
      </c>
      <c r="L66" s="280">
        <v>4.4080201998923201</v>
      </c>
      <c r="M66" s="280">
        <v>1.2768909401752899</v>
      </c>
      <c r="N66" s="280">
        <v>0.15104489600000001</v>
      </c>
      <c r="O66" s="280">
        <v>9081.6231160909592</v>
      </c>
      <c r="P66" s="279"/>
    </row>
    <row r="67" spans="1:16" s="262" customFormat="1" ht="13">
      <c r="A67" s="306" t="s">
        <v>484</v>
      </c>
      <c r="B67" s="307" t="s">
        <v>409</v>
      </c>
      <c r="C67" s="307"/>
      <c r="D67" s="279"/>
      <c r="E67" s="279"/>
      <c r="F67" s="280">
        <v>15166.498790269499</v>
      </c>
      <c r="G67" s="280">
        <v>0</v>
      </c>
      <c r="H67" s="280">
        <v>0</v>
      </c>
      <c r="I67" s="280">
        <v>0</v>
      </c>
      <c r="J67" s="280">
        <v>0</v>
      </c>
      <c r="K67" s="280">
        <v>0</v>
      </c>
      <c r="L67" s="280">
        <v>0</v>
      </c>
      <c r="M67" s="280">
        <v>0</v>
      </c>
      <c r="N67" s="280">
        <v>0</v>
      </c>
      <c r="O67" s="280">
        <v>15166.498790269499</v>
      </c>
      <c r="P67" s="279"/>
    </row>
    <row r="68" spans="1:16" s="262" customFormat="1" ht="13">
      <c r="A68" s="287" t="s">
        <v>485</v>
      </c>
      <c r="B68" s="288" t="s">
        <v>411</v>
      </c>
      <c r="C68" s="288"/>
      <c r="D68" s="308"/>
      <c r="E68" s="308"/>
      <c r="F68" s="309">
        <v>13.2189631339751</v>
      </c>
      <c r="G68" s="309">
        <v>0</v>
      </c>
      <c r="H68" s="309">
        <v>0</v>
      </c>
      <c r="I68" s="309">
        <v>0.84444382863112499</v>
      </c>
      <c r="J68" s="309">
        <v>251.64426093207501</v>
      </c>
      <c r="K68" s="309">
        <v>0</v>
      </c>
      <c r="L68" s="309">
        <v>36.396441500992097</v>
      </c>
      <c r="M68" s="309">
        <v>185.65424400000001</v>
      </c>
      <c r="N68" s="309">
        <v>0</v>
      </c>
      <c r="O68" s="309">
        <v>486.91390956704203</v>
      </c>
      <c r="P68" s="279"/>
    </row>
    <row r="69" spans="1:16" s="295" customFormat="1" ht="13">
      <c r="A69" s="310" t="s">
        <v>486</v>
      </c>
      <c r="B69" s="311"/>
      <c r="C69" s="311"/>
      <c r="D69" s="312"/>
      <c r="E69" s="312"/>
      <c r="F69" s="313">
        <v>2332.6338728000001</v>
      </c>
      <c r="G69" s="313">
        <v>1153.3239677955801</v>
      </c>
      <c r="H69" s="313">
        <v>28833.099194889499</v>
      </c>
      <c r="I69" s="313">
        <v>87.298528924892807</v>
      </c>
      <c r="J69" s="313">
        <v>26014.961619618</v>
      </c>
      <c r="K69" s="313">
        <v>0</v>
      </c>
      <c r="L69" s="313">
        <v>0</v>
      </c>
      <c r="M69" s="313">
        <v>0</v>
      </c>
      <c r="N69" s="313">
        <v>0</v>
      </c>
      <c r="O69" s="313">
        <v>57180.694687307499</v>
      </c>
      <c r="P69" s="293"/>
    </row>
    <row r="70" spans="1:16" s="262" customFormat="1" ht="13">
      <c r="A70" s="306" t="s">
        <v>428</v>
      </c>
      <c r="B70" s="307" t="s">
        <v>487</v>
      </c>
      <c r="C70" s="307"/>
      <c r="D70" s="279"/>
      <c r="E70" s="279"/>
      <c r="F70" s="280">
        <v>0</v>
      </c>
      <c r="G70" s="280">
        <v>1006.26823565814</v>
      </c>
      <c r="H70" s="280">
        <v>25156.705891453399</v>
      </c>
      <c r="I70" s="280">
        <v>0</v>
      </c>
      <c r="J70" s="280">
        <v>0</v>
      </c>
      <c r="K70" s="280">
        <v>0</v>
      </c>
      <c r="L70" s="280">
        <v>0</v>
      </c>
      <c r="M70" s="280">
        <v>0</v>
      </c>
      <c r="N70" s="280">
        <v>0</v>
      </c>
      <c r="O70" s="280">
        <v>25156.705891453399</v>
      </c>
      <c r="P70" s="279"/>
    </row>
    <row r="71" spans="1:16" s="262" customFormat="1" ht="13">
      <c r="A71" s="306" t="s">
        <v>443</v>
      </c>
      <c r="B71" s="307" t="s">
        <v>488</v>
      </c>
      <c r="C71" s="307"/>
      <c r="D71" s="279"/>
      <c r="E71" s="279"/>
      <c r="F71" s="280">
        <v>0</v>
      </c>
      <c r="G71" s="280">
        <v>145.86909811083899</v>
      </c>
      <c r="H71" s="280">
        <v>3646.7274527709701</v>
      </c>
      <c r="I71" s="280">
        <v>15.8848844675518</v>
      </c>
      <c r="J71" s="280">
        <v>4733.6955713304296</v>
      </c>
      <c r="K71" s="280">
        <v>0</v>
      </c>
      <c r="L71" s="280">
        <v>0</v>
      </c>
      <c r="M71" s="280">
        <v>0</v>
      </c>
      <c r="N71" s="280">
        <v>0</v>
      </c>
      <c r="O71" s="280">
        <v>8380.4230241013993</v>
      </c>
      <c r="P71" s="279"/>
    </row>
    <row r="72" spans="1:16" s="262" customFormat="1" ht="13">
      <c r="A72" s="252" t="s">
        <v>464</v>
      </c>
      <c r="B72" s="253" t="s">
        <v>489</v>
      </c>
      <c r="C72" s="253"/>
      <c r="F72" s="259">
        <v>0</v>
      </c>
      <c r="G72" s="259">
        <v>0</v>
      </c>
      <c r="H72" s="259">
        <v>0</v>
      </c>
      <c r="I72" s="259">
        <v>71.382879871466102</v>
      </c>
      <c r="J72" s="259">
        <v>21272.098201696899</v>
      </c>
      <c r="K72" s="259">
        <v>0</v>
      </c>
      <c r="L72" s="259">
        <v>0</v>
      </c>
      <c r="M72" s="259">
        <v>0</v>
      </c>
      <c r="N72" s="259">
        <v>0</v>
      </c>
      <c r="O72" s="259">
        <v>21272.098201696899</v>
      </c>
    </row>
    <row r="73" spans="1:16" s="265" customFormat="1" ht="12">
      <c r="A73" s="314"/>
      <c r="B73" s="286"/>
      <c r="C73" s="286" t="s">
        <v>490</v>
      </c>
      <c r="D73" s="271"/>
      <c r="E73" s="271"/>
      <c r="F73" s="272">
        <v>0</v>
      </c>
      <c r="G73" s="272">
        <v>0</v>
      </c>
      <c r="H73" s="272">
        <v>0</v>
      </c>
      <c r="I73" s="272">
        <v>58.856765067758701</v>
      </c>
      <c r="J73" s="272">
        <v>17539.315990192099</v>
      </c>
      <c r="K73" s="272">
        <v>0</v>
      </c>
      <c r="L73" s="272">
        <v>0</v>
      </c>
      <c r="M73" s="272">
        <v>0</v>
      </c>
      <c r="N73" s="272">
        <v>0</v>
      </c>
      <c r="O73" s="272">
        <v>17539.315990192099</v>
      </c>
    </row>
    <row r="74" spans="1:16" s="265" customFormat="1" ht="12">
      <c r="A74" s="314"/>
      <c r="B74" s="286"/>
      <c r="C74" s="286" t="s">
        <v>491</v>
      </c>
      <c r="D74" s="271"/>
      <c r="E74" s="271"/>
      <c r="F74" s="272">
        <v>0</v>
      </c>
      <c r="G74" s="272">
        <v>0</v>
      </c>
      <c r="H74" s="272">
        <v>0</v>
      </c>
      <c r="I74" s="272">
        <v>12.5261148037073</v>
      </c>
      <c r="J74" s="272">
        <v>3732.7822115047902</v>
      </c>
      <c r="K74" s="272">
        <v>0</v>
      </c>
      <c r="L74" s="272">
        <v>0</v>
      </c>
      <c r="M74" s="272">
        <v>0</v>
      </c>
      <c r="N74" s="272">
        <v>0</v>
      </c>
      <c r="O74" s="272">
        <v>3732.7822115047902</v>
      </c>
    </row>
    <row r="75" spans="1:16" s="262" customFormat="1" ht="13">
      <c r="A75" s="306" t="s">
        <v>472</v>
      </c>
      <c r="B75" s="307" t="s">
        <v>356</v>
      </c>
      <c r="C75" s="315"/>
      <c r="D75" s="279"/>
      <c r="E75" s="279"/>
      <c r="F75" s="280">
        <v>0</v>
      </c>
      <c r="G75" s="280">
        <v>1.18663402660324</v>
      </c>
      <c r="H75" s="280">
        <v>29.665850665080999</v>
      </c>
      <c r="I75" s="280">
        <v>3.07645858748988E-2</v>
      </c>
      <c r="J75" s="280">
        <v>9.1678465907198401</v>
      </c>
      <c r="K75" s="280">
        <v>0</v>
      </c>
      <c r="L75" s="280">
        <v>0</v>
      </c>
      <c r="M75" s="280">
        <v>0</v>
      </c>
      <c r="N75" s="280">
        <v>0</v>
      </c>
      <c r="O75" s="280">
        <v>38.8336972558008</v>
      </c>
    </row>
    <row r="76" spans="1:16" s="262" customFormat="1" ht="13">
      <c r="A76" s="287" t="s">
        <v>484</v>
      </c>
      <c r="B76" s="288" t="s">
        <v>412</v>
      </c>
      <c r="C76" s="316"/>
      <c r="D76" s="308"/>
      <c r="E76" s="308"/>
      <c r="F76" s="309">
        <v>2332.6338728000001</v>
      </c>
      <c r="G76" s="309">
        <v>0</v>
      </c>
      <c r="H76" s="309">
        <v>0</v>
      </c>
      <c r="I76" s="309">
        <v>0</v>
      </c>
      <c r="J76" s="309">
        <v>0</v>
      </c>
      <c r="K76" s="309">
        <v>0</v>
      </c>
      <c r="L76" s="309">
        <v>0</v>
      </c>
      <c r="M76" s="309">
        <v>0</v>
      </c>
      <c r="N76" s="309">
        <v>0</v>
      </c>
      <c r="O76" s="309">
        <v>2332.6338728000001</v>
      </c>
    </row>
    <row r="77" spans="1:16" s="262" customFormat="1" ht="13">
      <c r="A77" s="248" t="s">
        <v>492</v>
      </c>
      <c r="B77" s="317"/>
      <c r="C77" s="317"/>
      <c r="F77" s="251">
        <v>401.38812704999998</v>
      </c>
      <c r="G77" s="251">
        <v>908.45894053999996</v>
      </c>
      <c r="H77" s="251">
        <v>22711.473513500001</v>
      </c>
      <c r="I77" s="251">
        <v>3.9419702399999998</v>
      </c>
      <c r="J77" s="251">
        <v>1174.7071315200001</v>
      </c>
      <c r="K77" s="251">
        <v>0</v>
      </c>
      <c r="L77" s="251">
        <v>0</v>
      </c>
      <c r="M77" s="251">
        <v>0</v>
      </c>
      <c r="N77" s="251">
        <v>0</v>
      </c>
      <c r="O77" s="251">
        <v>24287.568772070001</v>
      </c>
    </row>
    <row r="78" spans="1:16" s="262" customFormat="1" ht="13">
      <c r="A78" s="252" t="s">
        <v>428</v>
      </c>
      <c r="B78" s="253" t="s">
        <v>493</v>
      </c>
      <c r="C78" s="253"/>
      <c r="F78" s="259">
        <v>0</v>
      </c>
      <c r="G78" s="259">
        <v>870.80206385999998</v>
      </c>
      <c r="H78" s="259">
        <v>21770.051596500001</v>
      </c>
      <c r="I78" s="259">
        <v>0</v>
      </c>
      <c r="J78" s="259">
        <v>0</v>
      </c>
      <c r="K78" s="259">
        <v>0</v>
      </c>
      <c r="L78" s="259">
        <v>0</v>
      </c>
      <c r="M78" s="259">
        <v>0</v>
      </c>
      <c r="N78" s="259">
        <v>0</v>
      </c>
      <c r="O78" s="259">
        <v>21770.051596500001</v>
      </c>
    </row>
    <row r="79" spans="1:16" s="262" customFormat="1" ht="13">
      <c r="A79" s="252" t="s">
        <v>443</v>
      </c>
      <c r="B79" s="253" t="s">
        <v>494</v>
      </c>
      <c r="C79" s="253"/>
      <c r="F79" s="259">
        <v>0</v>
      </c>
      <c r="G79" s="259">
        <v>21.916971270000001</v>
      </c>
      <c r="H79" s="259">
        <v>547.92428174999998</v>
      </c>
      <c r="I79" s="259">
        <v>1.3150182800000001</v>
      </c>
      <c r="J79" s="259">
        <v>391.87544744000002</v>
      </c>
      <c r="K79" s="259">
        <v>0</v>
      </c>
      <c r="L79" s="259">
        <v>0</v>
      </c>
      <c r="M79" s="259">
        <v>0</v>
      </c>
      <c r="N79" s="259">
        <v>0</v>
      </c>
      <c r="O79" s="259">
        <v>939.79972918999999</v>
      </c>
    </row>
    <row r="80" spans="1:16" s="262" customFormat="1" ht="13">
      <c r="A80" s="306" t="s">
        <v>495</v>
      </c>
      <c r="B80" s="307" t="s">
        <v>496</v>
      </c>
      <c r="C80" s="307"/>
      <c r="D80" s="279"/>
      <c r="E80" s="279"/>
      <c r="F80" s="280">
        <v>0</v>
      </c>
      <c r="G80" s="280">
        <v>15.492839890000001</v>
      </c>
      <c r="H80" s="280">
        <v>387.32099725</v>
      </c>
      <c r="I80" s="280">
        <v>2.2032694899999998</v>
      </c>
      <c r="J80" s="280">
        <v>656.57430801999999</v>
      </c>
      <c r="K80" s="280">
        <v>0</v>
      </c>
      <c r="L80" s="280">
        <v>0</v>
      </c>
      <c r="M80" s="280">
        <v>0</v>
      </c>
      <c r="N80" s="280">
        <v>0</v>
      </c>
      <c r="O80" s="280">
        <v>1043.8953052700001</v>
      </c>
    </row>
    <row r="81" spans="1:30" s="262" customFormat="1" ht="13">
      <c r="A81" s="287" t="s">
        <v>472</v>
      </c>
      <c r="B81" s="288" t="s">
        <v>497</v>
      </c>
      <c r="C81" s="288"/>
      <c r="D81" s="308"/>
      <c r="E81" s="308"/>
      <c r="F81" s="309">
        <v>401.38812704999998</v>
      </c>
      <c r="G81" s="309">
        <v>0.24706552000000001</v>
      </c>
      <c r="H81" s="309">
        <v>6.1766379999999996</v>
      </c>
      <c r="I81" s="309">
        <v>0.42368246999999998</v>
      </c>
      <c r="J81" s="309">
        <v>126.25737606</v>
      </c>
      <c r="K81" s="309">
        <v>0</v>
      </c>
      <c r="L81" s="309">
        <v>0</v>
      </c>
      <c r="M81" s="309">
        <v>0</v>
      </c>
      <c r="N81" s="309">
        <v>0</v>
      </c>
      <c r="O81" s="309">
        <v>533.82214110999996</v>
      </c>
    </row>
    <row r="82" spans="1:30" s="295" customFormat="1" ht="13">
      <c r="A82" s="291" t="s">
        <v>498</v>
      </c>
      <c r="B82" s="292"/>
      <c r="C82" s="292"/>
      <c r="F82" s="251">
        <v>-31911.405825999998</v>
      </c>
      <c r="G82" s="251">
        <v>70.005784000000006</v>
      </c>
      <c r="H82" s="251">
        <v>1750.1446000000001</v>
      </c>
      <c r="I82" s="251">
        <v>2.155386</v>
      </c>
      <c r="J82" s="251">
        <v>642.30502799999999</v>
      </c>
      <c r="K82" s="251">
        <v>0</v>
      </c>
      <c r="L82" s="251">
        <v>0</v>
      </c>
      <c r="M82" s="251">
        <v>0</v>
      </c>
      <c r="N82" s="251">
        <v>0</v>
      </c>
      <c r="O82" s="251">
        <v>-29518.956198</v>
      </c>
    </row>
    <row r="83" spans="1:30" s="262" customFormat="1" ht="13">
      <c r="A83" s="252" t="s">
        <v>428</v>
      </c>
      <c r="B83" s="253" t="s">
        <v>499</v>
      </c>
      <c r="C83" s="253"/>
      <c r="F83" s="259">
        <v>-164183.278739</v>
      </c>
      <c r="G83" s="259">
        <v>13.167247</v>
      </c>
      <c r="H83" s="259">
        <v>329.181175</v>
      </c>
      <c r="I83" s="259">
        <v>0.50746500000000005</v>
      </c>
      <c r="J83" s="259">
        <v>151.22457</v>
      </c>
      <c r="K83" s="259">
        <v>0</v>
      </c>
      <c r="L83" s="259">
        <v>0</v>
      </c>
      <c r="M83" s="259">
        <v>0</v>
      </c>
      <c r="N83" s="259">
        <v>0</v>
      </c>
      <c r="O83" s="259">
        <v>-163702.872994</v>
      </c>
    </row>
    <row r="84" spans="1:30" s="262" customFormat="1" ht="13">
      <c r="A84" s="252" t="s">
        <v>443</v>
      </c>
      <c r="B84" s="253" t="s">
        <v>500</v>
      </c>
      <c r="C84" s="253"/>
      <c r="F84" s="259">
        <v>-11723.080742</v>
      </c>
      <c r="G84" s="259">
        <v>3.0477129999999999</v>
      </c>
      <c r="H84" s="259">
        <v>76.192824999999999</v>
      </c>
      <c r="I84" s="259">
        <v>0.16155800000000001</v>
      </c>
      <c r="J84" s="259">
        <v>48.144283999999999</v>
      </c>
      <c r="K84" s="259">
        <v>0</v>
      </c>
      <c r="L84" s="259">
        <v>0</v>
      </c>
      <c r="M84" s="259">
        <v>0</v>
      </c>
      <c r="N84" s="259">
        <v>0</v>
      </c>
      <c r="O84" s="259">
        <v>-11598.743633</v>
      </c>
    </row>
    <row r="85" spans="1:30" s="262" customFormat="1" ht="13">
      <c r="A85" s="306" t="s">
        <v>464</v>
      </c>
      <c r="B85" s="307" t="s">
        <v>501</v>
      </c>
      <c r="C85" s="307"/>
      <c r="F85" s="259">
        <v>0</v>
      </c>
      <c r="G85" s="259">
        <v>47.460970000000003</v>
      </c>
      <c r="H85" s="259">
        <v>1186.5242499999999</v>
      </c>
      <c r="I85" s="259">
        <v>1.23045</v>
      </c>
      <c r="J85" s="259">
        <v>366.67410000000001</v>
      </c>
      <c r="K85" s="259">
        <v>0</v>
      </c>
      <c r="L85" s="259">
        <v>0</v>
      </c>
      <c r="M85" s="259">
        <v>0</v>
      </c>
      <c r="N85" s="259">
        <v>0</v>
      </c>
      <c r="O85" s="259">
        <v>1553.1983499999999</v>
      </c>
    </row>
    <row r="86" spans="1:30" s="262" customFormat="1" ht="13">
      <c r="A86" s="306" t="s">
        <v>472</v>
      </c>
      <c r="B86" s="307" t="s">
        <v>502</v>
      </c>
      <c r="C86" s="307"/>
      <c r="F86" s="259">
        <v>2993.3810659999999</v>
      </c>
      <c r="G86" s="259">
        <v>1.546532</v>
      </c>
      <c r="H86" s="259">
        <v>38.6633</v>
      </c>
      <c r="I86" s="259">
        <v>7.1430999999999994E-2</v>
      </c>
      <c r="J86" s="259">
        <v>21.286438</v>
      </c>
      <c r="K86" s="259">
        <v>0</v>
      </c>
      <c r="L86" s="259">
        <v>0</v>
      </c>
      <c r="M86" s="259">
        <v>0</v>
      </c>
      <c r="N86" s="259">
        <v>0</v>
      </c>
      <c r="O86" s="259">
        <v>3053.3308040000002</v>
      </c>
    </row>
    <row r="87" spans="1:30" s="262" customFormat="1" ht="13">
      <c r="A87" s="306" t="s">
        <v>484</v>
      </c>
      <c r="B87" s="307" t="s">
        <v>503</v>
      </c>
      <c r="C87" s="307"/>
      <c r="D87" s="279"/>
      <c r="E87" s="279"/>
      <c r="F87" s="280">
        <v>3676.8536760000002</v>
      </c>
      <c r="G87" s="280">
        <v>4.7833220000000001</v>
      </c>
      <c r="H87" s="280">
        <v>119.58305</v>
      </c>
      <c r="I87" s="280">
        <v>0.18448200000000001</v>
      </c>
      <c r="J87" s="280">
        <v>54.975636000000002</v>
      </c>
      <c r="K87" s="280">
        <v>0</v>
      </c>
      <c r="L87" s="280">
        <v>0</v>
      </c>
      <c r="M87" s="280">
        <v>0</v>
      </c>
      <c r="N87" s="280">
        <v>0</v>
      </c>
      <c r="O87" s="280">
        <v>3851.412362</v>
      </c>
    </row>
    <row r="88" spans="1:30" s="262" customFormat="1" ht="13">
      <c r="A88" s="287" t="s">
        <v>485</v>
      </c>
      <c r="B88" s="288" t="s">
        <v>504</v>
      </c>
      <c r="C88" s="288"/>
      <c r="D88" s="308"/>
      <c r="E88" s="308"/>
      <c r="F88" s="309">
        <v>137324.71891299999</v>
      </c>
      <c r="G88" s="309">
        <v>0</v>
      </c>
      <c r="H88" s="309">
        <v>0</v>
      </c>
      <c r="I88" s="309">
        <v>0</v>
      </c>
      <c r="J88" s="309">
        <v>0</v>
      </c>
      <c r="K88" s="309">
        <v>0</v>
      </c>
      <c r="L88" s="309">
        <v>0</v>
      </c>
      <c r="M88" s="309">
        <v>0</v>
      </c>
      <c r="N88" s="309">
        <v>0</v>
      </c>
      <c r="O88" s="309">
        <v>137324.71891299999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8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521</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560003.13938661397</v>
      </c>
      <c r="G7" s="246">
        <v>3999.6627779565301</v>
      </c>
      <c r="H7" s="246">
        <v>99991.569448913302</v>
      </c>
      <c r="I7" s="246">
        <v>123.354008456686</v>
      </c>
      <c r="J7" s="246">
        <v>36759.494520092601</v>
      </c>
      <c r="K7" s="246">
        <v>8598.1870534749305</v>
      </c>
      <c r="L7" s="246">
        <v>1687.37155621242</v>
      </c>
      <c r="M7" s="246">
        <v>395.17834833094702</v>
      </c>
      <c r="N7" s="246">
        <v>0.15104489600000001</v>
      </c>
      <c r="O7" s="246">
        <v>707435.09135853394</v>
      </c>
    </row>
    <row r="8" spans="1:16" ht="17" thickTop="1">
      <c r="A8" s="248" t="s">
        <v>427</v>
      </c>
      <c r="B8" s="249"/>
      <c r="C8" s="249"/>
      <c r="F8" s="251">
        <v>517530.26953903399</v>
      </c>
      <c r="G8" s="251">
        <v>1922.25690146443</v>
      </c>
      <c r="H8" s="251">
        <v>48056.4225366108</v>
      </c>
      <c r="I8" s="251">
        <v>32.5250868880509</v>
      </c>
      <c r="J8" s="251">
        <v>9692.4758926391805</v>
      </c>
      <c r="K8" s="251">
        <v>0</v>
      </c>
      <c r="L8" s="251">
        <v>0</v>
      </c>
      <c r="M8" s="251">
        <v>0</v>
      </c>
      <c r="N8" s="251">
        <v>0</v>
      </c>
      <c r="O8" s="251">
        <v>575279.16796828399</v>
      </c>
    </row>
    <row r="9" spans="1:16">
      <c r="A9" s="252" t="s">
        <v>428</v>
      </c>
      <c r="B9" s="253" t="s">
        <v>429</v>
      </c>
      <c r="C9" s="253"/>
      <c r="F9" s="254">
        <v>312108.99152695597</v>
      </c>
      <c r="G9" s="254">
        <v>213.88930940677099</v>
      </c>
      <c r="H9" s="254">
        <v>5347.2327351692802</v>
      </c>
      <c r="I9" s="254">
        <v>8.6419651693695307</v>
      </c>
      <c r="J9" s="254">
        <v>2575.3056204721202</v>
      </c>
      <c r="K9" s="254">
        <v>0</v>
      </c>
      <c r="L9" s="254">
        <v>0</v>
      </c>
      <c r="M9" s="254">
        <v>0</v>
      </c>
      <c r="N9" s="254">
        <v>0</v>
      </c>
      <c r="O9" s="254">
        <v>320031.52988259698</v>
      </c>
      <c r="P9" s="255"/>
    </row>
    <row r="10" spans="1:16">
      <c r="A10" s="256"/>
      <c r="B10" s="257" t="s">
        <v>430</v>
      </c>
      <c r="C10" s="258"/>
      <c r="F10" s="259">
        <v>93326.3244223285</v>
      </c>
      <c r="G10" s="259">
        <v>6.6167474117527103</v>
      </c>
      <c r="H10" s="259">
        <v>165.41868529381799</v>
      </c>
      <c r="I10" s="259">
        <v>1.97037695128194</v>
      </c>
      <c r="J10" s="259">
        <v>587.17233148201694</v>
      </c>
      <c r="K10" s="259">
        <v>0</v>
      </c>
      <c r="L10" s="259">
        <v>0</v>
      </c>
      <c r="M10" s="259">
        <v>0</v>
      </c>
      <c r="N10" s="259">
        <v>0</v>
      </c>
      <c r="O10" s="259">
        <v>94078.915439104298</v>
      </c>
    </row>
    <row r="11" spans="1:16">
      <c r="A11" s="256"/>
      <c r="B11" s="260" t="s">
        <v>431</v>
      </c>
      <c r="C11" s="258"/>
      <c r="F11" s="259">
        <v>18489.232760756098</v>
      </c>
      <c r="G11" s="259">
        <v>0.41342132164957601</v>
      </c>
      <c r="H11" s="259">
        <v>10.335533041239399</v>
      </c>
      <c r="I11" s="259">
        <v>0.128683847220323</v>
      </c>
      <c r="J11" s="259">
        <v>38.3477864716562</v>
      </c>
      <c r="K11" s="259">
        <v>0</v>
      </c>
      <c r="L11" s="259">
        <v>0</v>
      </c>
      <c r="M11" s="259">
        <v>0</v>
      </c>
      <c r="N11" s="259">
        <v>0</v>
      </c>
      <c r="O11" s="259">
        <v>18537.916080268998</v>
      </c>
    </row>
    <row r="12" spans="1:16" s="262" customFormat="1" ht="13">
      <c r="A12" s="256"/>
      <c r="B12" s="260" t="s">
        <v>432</v>
      </c>
      <c r="C12" s="261"/>
      <c r="F12" s="259">
        <v>79861.282616744298</v>
      </c>
      <c r="G12" s="259">
        <v>75.033042618790802</v>
      </c>
      <c r="H12" s="259">
        <v>1875.8260654697699</v>
      </c>
      <c r="I12" s="259">
        <v>1.71251440891712</v>
      </c>
      <c r="J12" s="259">
        <v>510.32929385730199</v>
      </c>
      <c r="K12" s="259">
        <v>0</v>
      </c>
      <c r="L12" s="259">
        <v>0</v>
      </c>
      <c r="M12" s="259">
        <v>0</v>
      </c>
      <c r="N12" s="259">
        <v>0</v>
      </c>
      <c r="O12" s="259">
        <v>82247.437976071393</v>
      </c>
    </row>
    <row r="13" spans="1:16" s="262" customFormat="1" ht="13">
      <c r="A13" s="256"/>
      <c r="B13" s="257" t="s">
        <v>433</v>
      </c>
      <c r="C13" s="257"/>
      <c r="F13" s="259">
        <v>43547.010014462699</v>
      </c>
      <c r="G13" s="259">
        <v>2.3231020706793601</v>
      </c>
      <c r="H13" s="259">
        <v>58.077551766983902</v>
      </c>
      <c r="I13" s="259">
        <v>1.7530419796978001</v>
      </c>
      <c r="J13" s="259">
        <v>522.40650994994598</v>
      </c>
      <c r="K13" s="259">
        <v>0</v>
      </c>
      <c r="L13" s="259">
        <v>0</v>
      </c>
      <c r="M13" s="259">
        <v>0</v>
      </c>
      <c r="N13" s="259">
        <v>0</v>
      </c>
      <c r="O13" s="259">
        <v>44127.494076179602</v>
      </c>
    </row>
    <row r="14" spans="1:16" s="265" customFormat="1" ht="12">
      <c r="A14" s="263"/>
      <c r="B14" s="258"/>
      <c r="C14" s="264" t="s">
        <v>410</v>
      </c>
      <c r="F14" s="266">
        <v>5255.48466489371</v>
      </c>
      <c r="G14" s="266">
        <v>0.12949601578234499</v>
      </c>
      <c r="H14" s="266">
        <v>3.2374003945586201</v>
      </c>
      <c r="I14" s="266">
        <v>0.11593034654176899</v>
      </c>
      <c r="J14" s="266">
        <v>34.547243269447101</v>
      </c>
      <c r="K14" s="266">
        <v>0</v>
      </c>
      <c r="L14" s="266">
        <v>0</v>
      </c>
      <c r="M14" s="266">
        <v>0</v>
      </c>
      <c r="N14" s="266">
        <v>0</v>
      </c>
      <c r="O14" s="266">
        <v>5293.2693085577102</v>
      </c>
    </row>
    <row r="15" spans="1:16" s="265" customFormat="1" ht="12">
      <c r="A15" s="263"/>
      <c r="B15" s="258"/>
      <c r="C15" s="264" t="s">
        <v>434</v>
      </c>
      <c r="F15" s="266">
        <v>3341.67592985589</v>
      </c>
      <c r="G15" s="266">
        <v>6.0410534813421998E-2</v>
      </c>
      <c r="H15" s="266">
        <v>1.5102633703355499</v>
      </c>
      <c r="I15" s="266">
        <v>4.7625031651463798E-2</v>
      </c>
      <c r="J15" s="266">
        <v>14.192259432136201</v>
      </c>
      <c r="K15" s="266">
        <v>0</v>
      </c>
      <c r="L15" s="266">
        <v>0</v>
      </c>
      <c r="M15" s="266">
        <v>0</v>
      </c>
      <c r="N15" s="266">
        <v>0</v>
      </c>
      <c r="O15" s="266">
        <v>3357.37845265837</v>
      </c>
    </row>
    <row r="16" spans="1:16" s="265" customFormat="1" ht="12">
      <c r="A16" s="263"/>
      <c r="B16" s="258"/>
      <c r="C16" s="264" t="s">
        <v>435</v>
      </c>
      <c r="F16" s="266">
        <v>11061.9514215664</v>
      </c>
      <c r="G16" s="266">
        <v>0.21389621637573</v>
      </c>
      <c r="H16" s="266">
        <v>5.3474054093932404</v>
      </c>
      <c r="I16" s="266">
        <v>0.189995660733393</v>
      </c>
      <c r="J16" s="266">
        <v>56.618706898550997</v>
      </c>
      <c r="K16" s="266">
        <v>0</v>
      </c>
      <c r="L16" s="266">
        <v>0</v>
      </c>
      <c r="M16" s="266">
        <v>0</v>
      </c>
      <c r="N16" s="266">
        <v>0</v>
      </c>
      <c r="O16" s="266">
        <v>11123.917533874401</v>
      </c>
    </row>
    <row r="17" spans="1:16" s="265" customFormat="1" ht="12">
      <c r="A17" s="263"/>
      <c r="B17" s="258"/>
      <c r="C17" s="264" t="s">
        <v>436</v>
      </c>
      <c r="F17" s="266">
        <v>5972.7983913485896</v>
      </c>
      <c r="G17" s="266">
        <v>1.14481788575664</v>
      </c>
      <c r="H17" s="266">
        <v>28.6204471439159</v>
      </c>
      <c r="I17" s="266">
        <v>0.89767872920806502</v>
      </c>
      <c r="J17" s="266">
        <v>267.50826130400299</v>
      </c>
      <c r="K17" s="266">
        <v>0</v>
      </c>
      <c r="L17" s="266">
        <v>0</v>
      </c>
      <c r="M17" s="266">
        <v>0</v>
      </c>
      <c r="N17" s="266">
        <v>0</v>
      </c>
      <c r="O17" s="266">
        <v>6268.9270997965104</v>
      </c>
    </row>
    <row r="18" spans="1:16" s="265" customFormat="1" ht="12">
      <c r="A18" s="263"/>
      <c r="B18" s="258"/>
      <c r="C18" s="264" t="s">
        <v>437</v>
      </c>
      <c r="F18" s="266">
        <v>4281.8831917999996</v>
      </c>
      <c r="G18" s="266">
        <v>0.19576325541220799</v>
      </c>
      <c r="H18" s="266">
        <v>4.8940813853051903</v>
      </c>
      <c r="I18" s="266">
        <v>5.0994787491306703E-2</v>
      </c>
      <c r="J18" s="266">
        <v>15.196446672409399</v>
      </c>
      <c r="K18" s="266">
        <v>0</v>
      </c>
      <c r="L18" s="266">
        <v>0</v>
      </c>
      <c r="M18" s="266">
        <v>0</v>
      </c>
      <c r="N18" s="266">
        <v>0</v>
      </c>
      <c r="O18" s="266">
        <v>4301.9737198577104</v>
      </c>
    </row>
    <row r="19" spans="1:16" s="265" customFormat="1" ht="12">
      <c r="A19" s="263"/>
      <c r="B19" s="258"/>
      <c r="C19" s="264" t="s">
        <v>438</v>
      </c>
      <c r="F19" s="266">
        <v>13633.216414998</v>
      </c>
      <c r="G19" s="266">
        <v>0.57871816253901698</v>
      </c>
      <c r="H19" s="266">
        <v>14.4679540634754</v>
      </c>
      <c r="I19" s="266">
        <v>0.45081742407180703</v>
      </c>
      <c r="J19" s="266">
        <v>134.34359237339899</v>
      </c>
      <c r="K19" s="266">
        <v>0</v>
      </c>
      <c r="L19" s="266">
        <v>0</v>
      </c>
      <c r="M19" s="266">
        <v>0</v>
      </c>
      <c r="N19" s="266">
        <v>0</v>
      </c>
      <c r="O19" s="266">
        <v>13782.0279614349</v>
      </c>
    </row>
    <row r="20" spans="1:16" s="262" customFormat="1" ht="13">
      <c r="A20" s="256"/>
      <c r="B20" s="257" t="s">
        <v>439</v>
      </c>
      <c r="C20" s="267"/>
      <c r="F20" s="259">
        <v>1354.50703</v>
      </c>
      <c r="G20" s="259">
        <v>2.3426099999999998E-2</v>
      </c>
      <c r="H20" s="259">
        <v>0.58565250000000002</v>
      </c>
      <c r="I20" s="259">
        <v>3.6027200000000002E-2</v>
      </c>
      <c r="J20" s="259">
        <v>10.7361056</v>
      </c>
      <c r="K20" s="259">
        <v>0</v>
      </c>
      <c r="L20" s="259">
        <v>0</v>
      </c>
      <c r="M20" s="259">
        <v>0</v>
      </c>
      <c r="N20" s="259">
        <v>0</v>
      </c>
      <c r="O20" s="259">
        <v>1365.8287881000001</v>
      </c>
    </row>
    <row r="21" spans="1:16" s="262" customFormat="1" ht="13">
      <c r="A21" s="256"/>
      <c r="B21" s="257" t="s">
        <v>440</v>
      </c>
      <c r="C21" s="257"/>
      <c r="F21" s="259">
        <v>30092.032951084799</v>
      </c>
      <c r="G21" s="259">
        <v>0.56953627382271599</v>
      </c>
      <c r="H21" s="259">
        <v>14.2384068455679</v>
      </c>
      <c r="I21" s="259">
        <v>0.67170068370576996</v>
      </c>
      <c r="J21" s="259">
        <v>200.166803744319</v>
      </c>
      <c r="K21" s="259">
        <v>0</v>
      </c>
      <c r="L21" s="259">
        <v>0</v>
      </c>
      <c r="M21" s="259">
        <v>0</v>
      </c>
      <c r="N21" s="259">
        <v>0</v>
      </c>
      <c r="O21" s="259">
        <v>30306.438161674701</v>
      </c>
    </row>
    <row r="22" spans="1:16" s="262" customFormat="1" ht="13">
      <c r="A22" s="256"/>
      <c r="B22" s="257" t="s">
        <v>441</v>
      </c>
      <c r="C22" s="257"/>
      <c r="F22" s="259">
        <v>41936.45018</v>
      </c>
      <c r="G22" s="259">
        <v>128.84820930549</v>
      </c>
      <c r="H22" s="259">
        <v>3221.20523263725</v>
      </c>
      <c r="I22" s="259">
        <v>2.2751173123906199</v>
      </c>
      <c r="J22" s="259">
        <v>677.98495909240398</v>
      </c>
      <c r="K22" s="259">
        <v>0</v>
      </c>
      <c r="L22" s="259">
        <v>0</v>
      </c>
      <c r="M22" s="259">
        <v>0</v>
      </c>
      <c r="N22" s="259">
        <v>0</v>
      </c>
      <c r="O22" s="259">
        <v>45835.6403717297</v>
      </c>
    </row>
    <row r="23" spans="1:16" s="262" customFormat="1" ht="13">
      <c r="A23" s="256"/>
      <c r="B23" s="257" t="s">
        <v>442</v>
      </c>
      <c r="C23" s="257"/>
      <c r="F23" s="259">
        <v>3502.1515515793799</v>
      </c>
      <c r="G23" s="259">
        <v>6.1824304586036501E-2</v>
      </c>
      <c r="H23" s="259">
        <v>1.5456076146509099</v>
      </c>
      <c r="I23" s="259">
        <v>9.4502786155954893E-2</v>
      </c>
      <c r="J23" s="259">
        <v>28.1618302744746</v>
      </c>
      <c r="K23" s="259">
        <v>0</v>
      </c>
      <c r="L23" s="259">
        <v>0</v>
      </c>
      <c r="M23" s="259">
        <v>0</v>
      </c>
      <c r="N23" s="259">
        <v>0</v>
      </c>
      <c r="O23" s="259">
        <v>3531.8589894685001</v>
      </c>
    </row>
    <row r="24" spans="1:16" s="268" customFormat="1" ht="15">
      <c r="A24" s="252" t="s">
        <v>443</v>
      </c>
      <c r="B24" s="253" t="s">
        <v>444</v>
      </c>
      <c r="C24" s="253"/>
      <c r="F24" s="254">
        <v>192202.57624278599</v>
      </c>
      <c r="G24" s="254">
        <v>23.066186477691598</v>
      </c>
      <c r="H24" s="254">
        <v>576.65466194228895</v>
      </c>
      <c r="I24" s="254">
        <v>23.745342448649701</v>
      </c>
      <c r="J24" s="254">
        <v>7076.11204969762</v>
      </c>
      <c r="K24" s="254">
        <v>0</v>
      </c>
      <c r="L24" s="254">
        <v>0</v>
      </c>
      <c r="M24" s="254">
        <v>0</v>
      </c>
      <c r="N24" s="254">
        <v>0</v>
      </c>
      <c r="O24" s="254">
        <v>199855.34295442601</v>
      </c>
      <c r="P24" s="269"/>
    </row>
    <row r="25" spans="1:16" s="262" customFormat="1" ht="13">
      <c r="A25" s="256"/>
      <c r="B25" s="260" t="s">
        <v>445</v>
      </c>
      <c r="C25" s="257"/>
      <c r="F25" s="259">
        <v>6247.3804141675901</v>
      </c>
      <c r="G25" s="259">
        <v>0.31535464318596501</v>
      </c>
      <c r="H25" s="259">
        <v>7.8838660796491302</v>
      </c>
      <c r="I25" s="259">
        <v>0.183381686349018</v>
      </c>
      <c r="J25" s="259">
        <v>54.6477425320073</v>
      </c>
      <c r="K25" s="259">
        <v>0</v>
      </c>
      <c r="L25" s="259">
        <v>0</v>
      </c>
      <c r="M25" s="259">
        <v>0</v>
      </c>
      <c r="N25" s="259">
        <v>0</v>
      </c>
      <c r="O25" s="259">
        <v>6309.91202277924</v>
      </c>
    </row>
    <row r="26" spans="1:16" s="262" customFormat="1" ht="13">
      <c r="A26" s="256"/>
      <c r="B26" s="257" t="s">
        <v>446</v>
      </c>
      <c r="C26" s="257"/>
      <c r="F26" s="259">
        <v>139240.74049822</v>
      </c>
      <c r="G26" s="259">
        <v>9.6598219435482893</v>
      </c>
      <c r="H26" s="259">
        <v>241.49554858870701</v>
      </c>
      <c r="I26" s="259">
        <v>10.9451369219673</v>
      </c>
      <c r="J26" s="259">
        <v>3261.6508027462401</v>
      </c>
      <c r="K26" s="259">
        <v>0</v>
      </c>
      <c r="L26" s="259">
        <v>0</v>
      </c>
      <c r="M26" s="259">
        <v>0</v>
      </c>
      <c r="N26" s="259">
        <v>0</v>
      </c>
      <c r="O26" s="259">
        <v>142743.88684955501</v>
      </c>
    </row>
    <row r="27" spans="1:16" s="265" customFormat="1" ht="12">
      <c r="A27" s="263"/>
      <c r="B27" s="258"/>
      <c r="C27" s="264" t="s">
        <v>447</v>
      </c>
      <c r="F27" s="266">
        <v>36595.532685108701</v>
      </c>
      <c r="G27" s="266">
        <v>3.2729104206309598</v>
      </c>
      <c r="H27" s="266">
        <v>81.822760515773894</v>
      </c>
      <c r="I27" s="266">
        <v>3.2490646856662901</v>
      </c>
      <c r="J27" s="266">
        <v>968.22127632855597</v>
      </c>
      <c r="K27" s="266">
        <v>0</v>
      </c>
      <c r="L27" s="266">
        <v>0</v>
      </c>
      <c r="M27" s="266">
        <v>0</v>
      </c>
      <c r="N27" s="266">
        <v>0</v>
      </c>
      <c r="O27" s="266">
        <v>37645.576721953003</v>
      </c>
    </row>
    <row r="28" spans="1:16" s="265" customFormat="1" ht="12">
      <c r="A28" s="263"/>
      <c r="B28" s="258"/>
      <c r="C28" s="264" t="s">
        <v>448</v>
      </c>
      <c r="F28" s="266">
        <v>41283.375424037797</v>
      </c>
      <c r="G28" s="266">
        <v>3.6963001365853501</v>
      </c>
      <c r="H28" s="266">
        <v>92.407503414633695</v>
      </c>
      <c r="I28" s="266">
        <v>3.9442712651966398</v>
      </c>
      <c r="J28" s="266">
        <v>1175.3928370286001</v>
      </c>
      <c r="K28" s="266">
        <v>0</v>
      </c>
      <c r="L28" s="266">
        <v>0</v>
      </c>
      <c r="M28" s="266">
        <v>0</v>
      </c>
      <c r="N28" s="266">
        <v>0</v>
      </c>
      <c r="O28" s="266">
        <v>42551.175764480999</v>
      </c>
    </row>
    <row r="29" spans="1:16" s="265" customFormat="1" ht="12">
      <c r="A29" s="263"/>
      <c r="B29" s="258"/>
      <c r="C29" s="264" t="s">
        <v>449</v>
      </c>
      <c r="F29" s="266">
        <v>12107.0214144909</v>
      </c>
      <c r="G29" s="266">
        <v>0.516946155125108</v>
      </c>
      <c r="H29" s="266">
        <v>12.9236538781277</v>
      </c>
      <c r="I29" s="266">
        <v>0.99621413403151504</v>
      </c>
      <c r="J29" s="266">
        <v>296.87181194139202</v>
      </c>
      <c r="K29" s="266">
        <v>0</v>
      </c>
      <c r="L29" s="266">
        <v>0</v>
      </c>
      <c r="M29" s="266">
        <v>0</v>
      </c>
      <c r="N29" s="266">
        <v>0</v>
      </c>
      <c r="O29" s="266">
        <v>12416.8168803105</v>
      </c>
    </row>
    <row r="30" spans="1:16" s="265" customFormat="1" ht="12">
      <c r="A30" s="263"/>
      <c r="B30" s="258"/>
      <c r="C30" s="264" t="s">
        <v>450</v>
      </c>
      <c r="F30" s="266">
        <v>252.99407333077099</v>
      </c>
      <c r="G30" s="266">
        <v>0.10578669325534799</v>
      </c>
      <c r="H30" s="266">
        <v>2.6446673313837099</v>
      </c>
      <c r="I30" s="266">
        <v>4.7968650471616201E-3</v>
      </c>
      <c r="J30" s="266">
        <v>1.42946578405416</v>
      </c>
      <c r="K30" s="266">
        <v>0</v>
      </c>
      <c r="L30" s="266">
        <v>0</v>
      </c>
      <c r="M30" s="266">
        <v>0</v>
      </c>
      <c r="N30" s="266">
        <v>0</v>
      </c>
      <c r="O30" s="266">
        <v>257.06820644620899</v>
      </c>
      <c r="P30" s="270"/>
    </row>
    <row r="31" spans="1:16" s="265" customFormat="1" ht="12">
      <c r="A31" s="263"/>
      <c r="B31" s="258"/>
      <c r="C31" s="264" t="s">
        <v>451</v>
      </c>
      <c r="F31" s="266">
        <v>782.32201195246898</v>
      </c>
      <c r="G31" s="266">
        <v>1.5392803028550599E-2</v>
      </c>
      <c r="H31" s="266">
        <v>0.38482007571376597</v>
      </c>
      <c r="I31" s="266">
        <v>6.43010762542751E-2</v>
      </c>
      <c r="J31" s="266">
        <v>19.161720723774</v>
      </c>
      <c r="K31" s="266">
        <v>0</v>
      </c>
      <c r="L31" s="266">
        <v>0</v>
      </c>
      <c r="M31" s="266">
        <v>0</v>
      </c>
      <c r="N31" s="266">
        <v>0</v>
      </c>
      <c r="O31" s="266">
        <v>801.86855275195603</v>
      </c>
    </row>
    <row r="32" spans="1:16" s="265" customFormat="1" ht="12">
      <c r="A32" s="263"/>
      <c r="B32" s="258"/>
      <c r="C32" s="264" t="s">
        <v>452</v>
      </c>
      <c r="D32" s="271"/>
      <c r="E32" s="271"/>
      <c r="F32" s="272">
        <v>452.31532679746698</v>
      </c>
      <c r="G32" s="272">
        <v>1.16505115290863E-2</v>
      </c>
      <c r="H32" s="272">
        <v>0.29126278822715901</v>
      </c>
      <c r="I32" s="272">
        <v>3.6932688991426002E-2</v>
      </c>
      <c r="J32" s="272">
        <v>11.005941319445</v>
      </c>
      <c r="K32" s="272">
        <v>0</v>
      </c>
      <c r="L32" s="272">
        <v>0</v>
      </c>
      <c r="M32" s="272">
        <v>0</v>
      </c>
      <c r="N32" s="272">
        <v>0</v>
      </c>
      <c r="O32" s="272">
        <v>463.61253090513998</v>
      </c>
    </row>
    <row r="33" spans="1:15" s="265" customFormat="1" ht="12">
      <c r="A33" s="263"/>
      <c r="B33" s="258"/>
      <c r="C33" s="264" t="s">
        <v>453</v>
      </c>
      <c r="D33" s="271"/>
      <c r="E33" s="271"/>
      <c r="F33" s="272">
        <v>47709.039667493897</v>
      </c>
      <c r="G33" s="272">
        <v>2.0160126292124101</v>
      </c>
      <c r="H33" s="272">
        <v>50.400315730310197</v>
      </c>
      <c r="I33" s="272">
        <v>2.6484811576332401</v>
      </c>
      <c r="J33" s="272">
        <v>789.247384974704</v>
      </c>
      <c r="K33" s="272">
        <v>0</v>
      </c>
      <c r="L33" s="272">
        <v>0</v>
      </c>
      <c r="M33" s="272">
        <v>0</v>
      </c>
      <c r="N33" s="272">
        <v>0</v>
      </c>
      <c r="O33" s="272">
        <v>48548.687368198902</v>
      </c>
    </row>
    <row r="34" spans="1:15" s="265" customFormat="1" ht="12">
      <c r="A34" s="263"/>
      <c r="B34" s="258"/>
      <c r="C34" s="273" t="s">
        <v>454</v>
      </c>
      <c r="D34" s="271"/>
      <c r="E34" s="271"/>
      <c r="F34" s="272">
        <v>58.139895008094598</v>
      </c>
      <c r="G34" s="272">
        <v>2.48225941814878E-2</v>
      </c>
      <c r="H34" s="272">
        <v>0.62056485453719401</v>
      </c>
      <c r="I34" s="272">
        <v>1.0750491467085999E-3</v>
      </c>
      <c r="J34" s="272">
        <v>0.32036464571916301</v>
      </c>
      <c r="K34" s="272">
        <v>0</v>
      </c>
      <c r="L34" s="272">
        <v>0</v>
      </c>
      <c r="M34" s="272">
        <v>0</v>
      </c>
      <c r="N34" s="272">
        <v>0</v>
      </c>
      <c r="O34" s="272">
        <v>59.080824508351</v>
      </c>
    </row>
    <row r="35" spans="1:15" s="277" customFormat="1" ht="13">
      <c r="A35" s="256"/>
      <c r="B35" s="257" t="s">
        <v>455</v>
      </c>
      <c r="C35" s="274"/>
      <c r="D35" s="275"/>
      <c r="E35" s="275"/>
      <c r="F35" s="276">
        <v>6733.2627135907296</v>
      </c>
      <c r="G35" s="276">
        <v>0.38476685191753801</v>
      </c>
      <c r="H35" s="276">
        <v>9.6191712979384505</v>
      </c>
      <c r="I35" s="276">
        <v>2.6525979658685901</v>
      </c>
      <c r="J35" s="276">
        <v>790.47419382883902</v>
      </c>
      <c r="K35" s="276">
        <v>0</v>
      </c>
      <c r="L35" s="276">
        <v>0</v>
      </c>
      <c r="M35" s="276">
        <v>0</v>
      </c>
      <c r="N35" s="276">
        <v>0</v>
      </c>
      <c r="O35" s="276">
        <v>7533.3560787175002</v>
      </c>
    </row>
    <row r="36" spans="1:15" s="277" customFormat="1" ht="13">
      <c r="A36" s="256"/>
      <c r="B36" s="260" t="s">
        <v>456</v>
      </c>
      <c r="C36" s="274"/>
      <c r="D36" s="275"/>
      <c r="E36" s="275"/>
      <c r="F36" s="276">
        <v>5542.25087665512</v>
      </c>
      <c r="G36" s="276">
        <v>0.51514511083235603</v>
      </c>
      <c r="H36" s="276">
        <v>12.878627770808899</v>
      </c>
      <c r="I36" s="276">
        <v>0.14718004548076699</v>
      </c>
      <c r="J36" s="276">
        <v>43.859653553268501</v>
      </c>
      <c r="K36" s="276">
        <v>0</v>
      </c>
      <c r="L36" s="276">
        <v>0</v>
      </c>
      <c r="M36" s="276">
        <v>0</v>
      </c>
      <c r="N36" s="276">
        <v>0</v>
      </c>
      <c r="O36" s="276">
        <v>5598.9891579791902</v>
      </c>
    </row>
    <row r="37" spans="1:15" s="262" customFormat="1" ht="13">
      <c r="A37" s="256"/>
      <c r="B37" s="257" t="s">
        <v>457</v>
      </c>
      <c r="C37" s="278"/>
      <c r="D37" s="279"/>
      <c r="E37" s="279"/>
      <c r="F37" s="280">
        <v>34438.941740152899</v>
      </c>
      <c r="G37" s="280">
        <v>12.1910979282074</v>
      </c>
      <c r="H37" s="280">
        <v>304.77744820518501</v>
      </c>
      <c r="I37" s="280">
        <v>9.8170458289840994</v>
      </c>
      <c r="J37" s="280">
        <v>2925.47965703726</v>
      </c>
      <c r="K37" s="280">
        <v>0</v>
      </c>
      <c r="L37" s="280">
        <v>0</v>
      </c>
      <c r="M37" s="280">
        <v>0</v>
      </c>
      <c r="N37" s="280">
        <v>0</v>
      </c>
      <c r="O37" s="280">
        <v>37669.198845395302</v>
      </c>
    </row>
    <row r="38" spans="1:15" s="265" customFormat="1" ht="12">
      <c r="A38" s="263"/>
      <c r="B38" s="258"/>
      <c r="C38" s="264" t="s">
        <v>458</v>
      </c>
      <c r="F38" s="266">
        <v>11238.4275683877</v>
      </c>
      <c r="G38" s="266">
        <v>0.69474538084411297</v>
      </c>
      <c r="H38" s="266">
        <v>17.368634521102798</v>
      </c>
      <c r="I38" s="266">
        <v>4.3888711896114501</v>
      </c>
      <c r="J38" s="266">
        <v>1307.8836145042101</v>
      </c>
      <c r="K38" s="266">
        <v>0</v>
      </c>
      <c r="L38" s="266">
        <v>0</v>
      </c>
      <c r="M38" s="266">
        <v>0</v>
      </c>
      <c r="N38" s="266">
        <v>0</v>
      </c>
      <c r="O38" s="266">
        <v>12563.679817413</v>
      </c>
    </row>
    <row r="39" spans="1:15" s="265" customFormat="1" ht="12">
      <c r="A39" s="263"/>
      <c r="B39" s="258"/>
      <c r="C39" s="264" t="s">
        <v>459</v>
      </c>
      <c r="F39" s="266">
        <v>1848.4423125999199</v>
      </c>
      <c r="G39" s="266">
        <v>1.1763548161169199</v>
      </c>
      <c r="H39" s="266">
        <v>29.408870402922901</v>
      </c>
      <c r="I39" s="266">
        <v>0.43550936402408702</v>
      </c>
      <c r="J39" s="266">
        <v>129.781790479178</v>
      </c>
      <c r="K39" s="266">
        <v>0</v>
      </c>
      <c r="L39" s="266">
        <v>0</v>
      </c>
      <c r="M39" s="266">
        <v>0</v>
      </c>
      <c r="N39" s="266">
        <v>0</v>
      </c>
      <c r="O39" s="266">
        <v>2007.6329734820199</v>
      </c>
    </row>
    <row r="40" spans="1:15" s="265" customFormat="1" ht="12">
      <c r="A40" s="263"/>
      <c r="B40" s="258"/>
      <c r="C40" s="264" t="s">
        <v>460</v>
      </c>
      <c r="F40" s="266">
        <v>11913.725762632201</v>
      </c>
      <c r="G40" s="266">
        <v>1.17251820539477</v>
      </c>
      <c r="H40" s="266">
        <v>29.312955134869199</v>
      </c>
      <c r="I40" s="266">
        <v>4.38237447522505</v>
      </c>
      <c r="J40" s="266">
        <v>1305.94759361707</v>
      </c>
      <c r="K40" s="266">
        <v>0</v>
      </c>
      <c r="L40" s="266">
        <v>0</v>
      </c>
      <c r="M40" s="266">
        <v>0</v>
      </c>
      <c r="N40" s="266">
        <v>0</v>
      </c>
      <c r="O40" s="266">
        <v>13248.9863113842</v>
      </c>
    </row>
    <row r="41" spans="1:15" s="265" customFormat="1" ht="12">
      <c r="A41" s="263"/>
      <c r="B41" s="258"/>
      <c r="C41" s="264" t="s">
        <v>461</v>
      </c>
      <c r="F41" s="266">
        <v>646.14292386228897</v>
      </c>
      <c r="G41" s="266">
        <v>0.557721497255531</v>
      </c>
      <c r="H41" s="266">
        <v>13.9430374313883</v>
      </c>
      <c r="I41" s="266">
        <v>8.7713126064730307E-2</v>
      </c>
      <c r="J41" s="266">
        <v>26.138511567289601</v>
      </c>
      <c r="K41" s="266">
        <v>0</v>
      </c>
      <c r="L41" s="266">
        <v>0</v>
      </c>
      <c r="M41" s="266">
        <v>0</v>
      </c>
      <c r="N41" s="266">
        <v>0</v>
      </c>
      <c r="O41" s="266">
        <v>686.22447286096701</v>
      </c>
    </row>
    <row r="42" spans="1:15" s="265" customFormat="1" ht="12">
      <c r="A42" s="263"/>
      <c r="B42" s="258"/>
      <c r="C42" s="264" t="s">
        <v>462</v>
      </c>
      <c r="F42" s="266">
        <v>3324.0081726707299</v>
      </c>
      <c r="G42" s="266">
        <v>3.08350625359608</v>
      </c>
      <c r="H42" s="266">
        <v>77.087656339902097</v>
      </c>
      <c r="I42" s="266">
        <v>0.37585067405877798</v>
      </c>
      <c r="J42" s="266">
        <v>112.003500869516</v>
      </c>
      <c r="K42" s="266">
        <v>0</v>
      </c>
      <c r="L42" s="266">
        <v>0</v>
      </c>
      <c r="M42" s="266">
        <v>0</v>
      </c>
      <c r="N42" s="266">
        <v>0</v>
      </c>
      <c r="O42" s="266">
        <v>3513.09932988015</v>
      </c>
    </row>
    <row r="43" spans="1:15" s="265" customFormat="1" ht="12">
      <c r="A43" s="263"/>
      <c r="B43" s="258"/>
      <c r="C43" s="281" t="s">
        <v>463</v>
      </c>
      <c r="F43" s="266">
        <v>5468.1949999999997</v>
      </c>
      <c r="G43" s="266">
        <v>5.506251775</v>
      </c>
      <c r="H43" s="266">
        <v>137.65629437499999</v>
      </c>
      <c r="I43" s="266">
        <v>0.146727</v>
      </c>
      <c r="J43" s="266">
        <v>43.724646</v>
      </c>
      <c r="K43" s="266">
        <v>0</v>
      </c>
      <c r="L43" s="266">
        <v>0</v>
      </c>
      <c r="M43" s="266">
        <v>0</v>
      </c>
      <c r="N43" s="266">
        <v>0</v>
      </c>
      <c r="O43" s="266">
        <v>5649.5759403749998</v>
      </c>
    </row>
    <row r="44" spans="1:15" s="268" customFormat="1" ht="13">
      <c r="A44" s="252" t="s">
        <v>464</v>
      </c>
      <c r="B44" s="253" t="s">
        <v>465</v>
      </c>
      <c r="C44" s="253"/>
      <c r="F44" s="254">
        <v>13218.6163692916</v>
      </c>
      <c r="G44" s="254">
        <v>1685.3014055799699</v>
      </c>
      <c r="H44" s="254">
        <v>42132.535139499298</v>
      </c>
      <c r="I44" s="254">
        <v>0.137779270031679</v>
      </c>
      <c r="J44" s="254">
        <v>41.058222469440302</v>
      </c>
      <c r="K44" s="254">
        <v>0</v>
      </c>
      <c r="L44" s="254">
        <v>0</v>
      </c>
      <c r="M44" s="254">
        <v>0</v>
      </c>
      <c r="N44" s="254">
        <v>0</v>
      </c>
      <c r="O44" s="254">
        <v>55392.209731260402</v>
      </c>
    </row>
    <row r="45" spans="1:15" s="262" customFormat="1" ht="13">
      <c r="A45" s="256"/>
      <c r="B45" s="257" t="s">
        <v>466</v>
      </c>
      <c r="C45" s="257"/>
      <c r="F45" s="259">
        <v>0</v>
      </c>
      <c r="G45" s="259">
        <v>54.856954029665403</v>
      </c>
      <c r="H45" s="259">
        <v>1371.4238507416401</v>
      </c>
      <c r="I45" s="259">
        <v>0</v>
      </c>
      <c r="J45" s="259">
        <v>0</v>
      </c>
      <c r="K45" s="259">
        <v>0</v>
      </c>
      <c r="L45" s="259">
        <v>0</v>
      </c>
      <c r="M45" s="259">
        <v>0</v>
      </c>
      <c r="N45" s="259">
        <v>0</v>
      </c>
      <c r="O45" s="259">
        <v>1371.4238507416401</v>
      </c>
    </row>
    <row r="46" spans="1:15" s="262" customFormat="1" ht="13">
      <c r="A46" s="256"/>
      <c r="B46" s="257" t="s">
        <v>467</v>
      </c>
      <c r="C46" s="257"/>
      <c r="F46" s="259">
        <v>13218.6163692916</v>
      </c>
      <c r="G46" s="259">
        <v>1630.4444515503101</v>
      </c>
      <c r="H46" s="259">
        <v>40761.111288757602</v>
      </c>
      <c r="I46" s="259">
        <v>0.137779270031679</v>
      </c>
      <c r="J46" s="259">
        <v>41.058222469440302</v>
      </c>
      <c r="K46" s="259">
        <v>0</v>
      </c>
      <c r="L46" s="259">
        <v>0</v>
      </c>
      <c r="M46" s="259">
        <v>0</v>
      </c>
      <c r="N46" s="259">
        <v>0</v>
      </c>
      <c r="O46" s="259">
        <v>54020.785880518699</v>
      </c>
    </row>
    <row r="47" spans="1:15" s="265" customFormat="1" ht="12">
      <c r="A47" s="282"/>
      <c r="B47" s="283"/>
      <c r="C47" s="258" t="s">
        <v>468</v>
      </c>
      <c r="F47" s="266">
        <v>213.291502999382</v>
      </c>
      <c r="G47" s="266">
        <v>237.44244316470099</v>
      </c>
      <c r="H47" s="266">
        <v>5936.0610791175204</v>
      </c>
      <c r="I47" s="266">
        <v>0.11276265254499999</v>
      </c>
      <c r="J47" s="266">
        <v>33.603270458410002</v>
      </c>
      <c r="K47" s="266">
        <v>0</v>
      </c>
      <c r="L47" s="266">
        <v>0</v>
      </c>
      <c r="M47" s="266">
        <v>0</v>
      </c>
      <c r="N47" s="266">
        <v>0</v>
      </c>
      <c r="O47" s="266">
        <v>6182.95585257531</v>
      </c>
    </row>
    <row r="48" spans="1:15" s="265" customFormat="1" ht="12">
      <c r="A48" s="282"/>
      <c r="B48" s="283"/>
      <c r="C48" s="258" t="s">
        <v>469</v>
      </c>
      <c r="F48" s="266">
        <v>69.962815223083297</v>
      </c>
      <c r="G48" s="266">
        <v>479.889396656153</v>
      </c>
      <c r="H48" s="266">
        <v>11997.234916403801</v>
      </c>
      <c r="I48" s="266">
        <v>0</v>
      </c>
      <c r="J48" s="266">
        <v>0</v>
      </c>
      <c r="K48" s="266">
        <v>0</v>
      </c>
      <c r="L48" s="266">
        <v>0</v>
      </c>
      <c r="M48" s="266">
        <v>0</v>
      </c>
      <c r="N48" s="266">
        <v>0</v>
      </c>
      <c r="O48" s="266">
        <v>12067.1977316269</v>
      </c>
    </row>
    <row r="49" spans="1:16" s="265" customFormat="1" ht="12">
      <c r="A49" s="284"/>
      <c r="B49" s="285"/>
      <c r="C49" s="286" t="s">
        <v>470</v>
      </c>
      <c r="D49" s="271"/>
      <c r="E49" s="271"/>
      <c r="F49" s="272">
        <v>8446.0220687124001</v>
      </c>
      <c r="G49" s="272">
        <v>895.09244829243698</v>
      </c>
      <c r="H49" s="272">
        <v>22377.3112073109</v>
      </c>
      <c r="I49" s="272">
        <v>0</v>
      </c>
      <c r="J49" s="272">
        <v>0</v>
      </c>
      <c r="K49" s="272">
        <v>0</v>
      </c>
      <c r="L49" s="272">
        <v>0</v>
      </c>
      <c r="M49" s="272">
        <v>0</v>
      </c>
      <c r="N49" s="272">
        <v>0</v>
      </c>
      <c r="O49" s="272">
        <v>30823.333276023299</v>
      </c>
    </row>
    <row r="50" spans="1:16" s="265" customFormat="1" ht="12">
      <c r="A50" s="284"/>
      <c r="B50" s="285"/>
      <c r="C50" s="286" t="s">
        <v>471</v>
      </c>
      <c r="D50" s="271"/>
      <c r="E50" s="271"/>
      <c r="F50" s="272">
        <v>4489.3399823567797</v>
      </c>
      <c r="G50" s="272">
        <v>18.020163437015601</v>
      </c>
      <c r="H50" s="272">
        <v>450.50408592538997</v>
      </c>
      <c r="I50" s="272">
        <v>2.50166174866789E-2</v>
      </c>
      <c r="J50" s="272">
        <v>7.45495201103033</v>
      </c>
      <c r="K50" s="272">
        <v>0</v>
      </c>
      <c r="L50" s="272">
        <v>0</v>
      </c>
      <c r="M50" s="272">
        <v>0</v>
      </c>
      <c r="N50" s="272">
        <v>0</v>
      </c>
      <c r="O50" s="272">
        <v>4947.2990202931996</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39995.846296046599</v>
      </c>
      <c r="G52" s="294">
        <v>2.8972866582054002</v>
      </c>
      <c r="H52" s="294">
        <v>72.432166455135004</v>
      </c>
      <c r="I52" s="294">
        <v>4.5835602212725703</v>
      </c>
      <c r="J52" s="294">
        <v>1365.90094593923</v>
      </c>
      <c r="K52" s="294">
        <v>8598.1870534749305</v>
      </c>
      <c r="L52" s="294">
        <v>1687.37155621242</v>
      </c>
      <c r="M52" s="294">
        <v>395.17834833094702</v>
      </c>
      <c r="N52" s="294">
        <v>0.15104489600000001</v>
      </c>
      <c r="O52" s="294">
        <v>52115.067411355303</v>
      </c>
    </row>
    <row r="53" spans="1:16" s="268" customFormat="1" ht="13">
      <c r="A53" s="252" t="s">
        <v>428</v>
      </c>
      <c r="B53" s="253" t="s">
        <v>475</v>
      </c>
      <c r="C53" s="253"/>
      <c r="D53" s="296"/>
      <c r="E53" s="296"/>
      <c r="F53" s="297">
        <v>7938.1001264494998</v>
      </c>
      <c r="G53" s="297">
        <v>0</v>
      </c>
      <c r="H53" s="297">
        <v>0</v>
      </c>
      <c r="I53" s="297">
        <v>0</v>
      </c>
      <c r="J53" s="297">
        <v>0</v>
      </c>
      <c r="K53" s="297">
        <v>0</v>
      </c>
      <c r="L53" s="297">
        <v>0</v>
      </c>
      <c r="M53" s="297">
        <v>0</v>
      </c>
      <c r="N53" s="297">
        <v>0</v>
      </c>
      <c r="O53" s="297">
        <v>7938.1001264494998</v>
      </c>
    </row>
    <row r="54" spans="1:16" s="301" customFormat="1" ht="12">
      <c r="A54" s="263"/>
      <c r="B54" s="298"/>
      <c r="C54" s="264" t="s">
        <v>476</v>
      </c>
      <c r="D54" s="299"/>
      <c r="E54" s="299"/>
      <c r="F54" s="300">
        <v>6057.45232181551</v>
      </c>
      <c r="G54" s="300">
        <v>0</v>
      </c>
      <c r="H54" s="300">
        <v>0</v>
      </c>
      <c r="I54" s="300">
        <v>0</v>
      </c>
      <c r="J54" s="300">
        <v>0</v>
      </c>
      <c r="K54" s="300">
        <v>0</v>
      </c>
      <c r="L54" s="300">
        <v>0</v>
      </c>
      <c r="M54" s="300">
        <v>0</v>
      </c>
      <c r="N54" s="300">
        <v>0</v>
      </c>
      <c r="O54" s="300">
        <v>6057.45232181551</v>
      </c>
      <c r="P54" s="299"/>
    </row>
    <row r="55" spans="1:16" s="301" customFormat="1" ht="12">
      <c r="A55" s="263"/>
      <c r="B55" s="298"/>
      <c r="C55" s="264" t="s">
        <v>354</v>
      </c>
      <c r="D55" s="299"/>
      <c r="E55" s="299"/>
      <c r="F55" s="300">
        <v>1430.2820811793199</v>
      </c>
      <c r="G55" s="300">
        <v>0</v>
      </c>
      <c r="H55" s="300">
        <v>0</v>
      </c>
      <c r="I55" s="300">
        <v>0</v>
      </c>
      <c r="J55" s="300">
        <v>0</v>
      </c>
      <c r="K55" s="300">
        <v>0</v>
      </c>
      <c r="L55" s="300">
        <v>0</v>
      </c>
      <c r="M55" s="300">
        <v>0</v>
      </c>
      <c r="N55" s="300">
        <v>0</v>
      </c>
      <c r="O55" s="300">
        <v>1430.2820811793199</v>
      </c>
      <c r="P55" s="299"/>
    </row>
    <row r="56" spans="1:16" s="301" customFormat="1" ht="12">
      <c r="A56" s="263"/>
      <c r="B56" s="298"/>
      <c r="C56" s="264" t="s">
        <v>477</v>
      </c>
      <c r="D56" s="299"/>
      <c r="E56" s="299"/>
      <c r="F56" s="300">
        <v>450.365723454663</v>
      </c>
      <c r="G56" s="300">
        <v>0</v>
      </c>
      <c r="H56" s="300">
        <v>0</v>
      </c>
      <c r="I56" s="300">
        <v>0</v>
      </c>
      <c r="J56" s="300">
        <v>0</v>
      </c>
      <c r="K56" s="300">
        <v>0</v>
      </c>
      <c r="L56" s="300">
        <v>0</v>
      </c>
      <c r="M56" s="300">
        <v>0</v>
      </c>
      <c r="N56" s="300">
        <v>0</v>
      </c>
      <c r="O56" s="300">
        <v>450.365723454663</v>
      </c>
      <c r="P56" s="299"/>
    </row>
    <row r="57" spans="1:16" s="303" customFormat="1" ht="13">
      <c r="A57" s="252" t="s">
        <v>443</v>
      </c>
      <c r="B57" s="253" t="s">
        <v>478</v>
      </c>
      <c r="C57" s="253"/>
      <c r="D57" s="302"/>
      <c r="E57" s="302"/>
      <c r="F57" s="297">
        <v>4893.4534509919004</v>
      </c>
      <c r="G57" s="297">
        <v>2.8059876582054</v>
      </c>
      <c r="H57" s="297">
        <v>70.149691455134999</v>
      </c>
      <c r="I57" s="297">
        <v>3.78549748642099</v>
      </c>
      <c r="J57" s="297">
        <v>1128.0782509534599</v>
      </c>
      <c r="K57" s="297">
        <v>0</v>
      </c>
      <c r="L57" s="297">
        <v>0</v>
      </c>
      <c r="M57" s="297">
        <v>0</v>
      </c>
      <c r="N57" s="297">
        <v>0</v>
      </c>
      <c r="O57" s="297">
        <v>6091.6813934004904</v>
      </c>
      <c r="P57" s="302"/>
    </row>
    <row r="58" spans="1:16" s="305" customFormat="1" ht="12">
      <c r="A58" s="263"/>
      <c r="B58" s="298"/>
      <c r="C58" s="264" t="s">
        <v>355</v>
      </c>
      <c r="D58" s="304"/>
      <c r="E58" s="304"/>
      <c r="F58" s="300">
        <v>2881.1580168077799</v>
      </c>
      <c r="G58" s="300">
        <v>0</v>
      </c>
      <c r="H58" s="300">
        <v>0</v>
      </c>
      <c r="I58" s="300">
        <v>0</v>
      </c>
      <c r="J58" s="300">
        <v>0</v>
      </c>
      <c r="K58" s="300">
        <v>0</v>
      </c>
      <c r="L58" s="300">
        <v>0</v>
      </c>
      <c r="M58" s="300">
        <v>0</v>
      </c>
      <c r="N58" s="300">
        <v>0</v>
      </c>
      <c r="O58" s="300">
        <v>2881.1580168077799</v>
      </c>
      <c r="P58" s="304"/>
    </row>
    <row r="59" spans="1:16" s="305" customFormat="1" ht="12">
      <c r="A59" s="263"/>
      <c r="B59" s="298"/>
      <c r="C59" s="264" t="s">
        <v>353</v>
      </c>
      <c r="D59" s="304"/>
      <c r="E59" s="304"/>
      <c r="F59" s="300">
        <v>0</v>
      </c>
      <c r="G59" s="300">
        <v>0</v>
      </c>
      <c r="H59" s="300">
        <v>0</v>
      </c>
      <c r="I59" s="300">
        <v>3.7514720399999999</v>
      </c>
      <c r="J59" s="300">
        <v>1117.9386679199999</v>
      </c>
      <c r="K59" s="300">
        <v>0</v>
      </c>
      <c r="L59" s="300">
        <v>0</v>
      </c>
      <c r="M59" s="300">
        <v>0</v>
      </c>
      <c r="N59" s="300">
        <v>0</v>
      </c>
      <c r="O59" s="300">
        <v>1117.9386679199999</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2012.29543418412</v>
      </c>
      <c r="G61" s="300">
        <v>2.8059876582054</v>
      </c>
      <c r="H61" s="300">
        <v>70.149691455134999</v>
      </c>
      <c r="I61" s="300">
        <v>3.4025446420994802E-2</v>
      </c>
      <c r="J61" s="300">
        <v>10.1395830334564</v>
      </c>
      <c r="K61" s="300">
        <v>0</v>
      </c>
      <c r="L61" s="300">
        <v>0</v>
      </c>
      <c r="M61" s="300">
        <v>0</v>
      </c>
      <c r="N61" s="300">
        <v>0</v>
      </c>
      <c r="O61" s="300">
        <v>2092.5847086727099</v>
      </c>
      <c r="P61" s="304"/>
    </row>
    <row r="62" spans="1:16" s="268" customFormat="1" ht="13">
      <c r="A62" s="252" t="s">
        <v>464</v>
      </c>
      <c r="B62" s="253" t="s">
        <v>479</v>
      </c>
      <c r="C62" s="253"/>
      <c r="D62" s="296"/>
      <c r="E62" s="296"/>
      <c r="F62" s="297">
        <v>15143.778839270801</v>
      </c>
      <c r="G62" s="297">
        <v>9.1299000000000005E-2</v>
      </c>
      <c r="H62" s="297">
        <v>2.2824749999999998</v>
      </c>
      <c r="I62" s="297">
        <v>0</v>
      </c>
      <c r="J62" s="297">
        <v>0</v>
      </c>
      <c r="K62" s="297">
        <v>0</v>
      </c>
      <c r="L62" s="297">
        <v>1666.98600214047</v>
      </c>
      <c r="M62" s="297">
        <v>256.127848594272</v>
      </c>
      <c r="N62" s="297">
        <v>0</v>
      </c>
      <c r="O62" s="297">
        <v>17069.175165005599</v>
      </c>
      <c r="P62" s="296"/>
    </row>
    <row r="63" spans="1:16" s="301" customFormat="1" ht="12">
      <c r="A63" s="263"/>
      <c r="B63" s="258"/>
      <c r="C63" s="258" t="s">
        <v>480</v>
      </c>
      <c r="D63" s="299"/>
      <c r="E63" s="299"/>
      <c r="F63" s="300">
        <v>10077.5902692708</v>
      </c>
      <c r="G63" s="300">
        <v>9.1299000000000005E-2</v>
      </c>
      <c r="H63" s="300">
        <v>2.2824749999999998</v>
      </c>
      <c r="I63" s="300">
        <v>0</v>
      </c>
      <c r="J63" s="300">
        <v>0</v>
      </c>
      <c r="K63" s="300">
        <v>0</v>
      </c>
      <c r="L63" s="300">
        <v>0</v>
      </c>
      <c r="M63" s="300">
        <v>0</v>
      </c>
      <c r="N63" s="300">
        <v>0</v>
      </c>
      <c r="O63" s="300">
        <v>10079.8727442708</v>
      </c>
      <c r="P63" s="299"/>
    </row>
    <row r="64" spans="1:16" s="301" customFormat="1" ht="12">
      <c r="A64" s="263"/>
      <c r="B64" s="258"/>
      <c r="C64" s="258" t="s">
        <v>481</v>
      </c>
      <c r="D64" s="299"/>
      <c r="E64" s="299"/>
      <c r="F64" s="300">
        <v>5066.1885700000003</v>
      </c>
      <c r="G64" s="300">
        <v>0</v>
      </c>
      <c r="H64" s="300">
        <v>0</v>
      </c>
      <c r="I64" s="300">
        <v>0</v>
      </c>
      <c r="J64" s="300">
        <v>0</v>
      </c>
      <c r="K64" s="300">
        <v>0</v>
      </c>
      <c r="L64" s="300">
        <v>1666.98600214047</v>
      </c>
      <c r="M64" s="300">
        <v>73.230967029288706</v>
      </c>
      <c r="N64" s="300">
        <v>0</v>
      </c>
      <c r="O64" s="300">
        <v>6806.4055391697602</v>
      </c>
      <c r="P64" s="299"/>
    </row>
    <row r="65" spans="1:16" s="301" customFormat="1" ht="12">
      <c r="A65" s="263"/>
      <c r="B65" s="258"/>
      <c r="C65" s="258" t="s">
        <v>482</v>
      </c>
      <c r="D65" s="299"/>
      <c r="E65" s="299"/>
      <c r="F65" s="300">
        <v>0</v>
      </c>
      <c r="G65" s="300">
        <v>0</v>
      </c>
      <c r="H65" s="300">
        <v>0</v>
      </c>
      <c r="I65" s="300">
        <v>0</v>
      </c>
      <c r="J65" s="300">
        <v>0</v>
      </c>
      <c r="K65" s="300">
        <v>0</v>
      </c>
      <c r="L65" s="300">
        <v>0</v>
      </c>
      <c r="M65" s="300">
        <v>182.896881564983</v>
      </c>
      <c r="N65" s="300">
        <v>0</v>
      </c>
      <c r="O65" s="300">
        <v>182.896881564983</v>
      </c>
      <c r="P65" s="299"/>
    </row>
    <row r="66" spans="1:16" s="262" customFormat="1">
      <c r="A66" s="306" t="s">
        <v>472</v>
      </c>
      <c r="B66" s="307" t="s">
        <v>483</v>
      </c>
      <c r="C66" s="307"/>
      <c r="D66" s="279"/>
      <c r="E66" s="279"/>
      <c r="F66" s="280">
        <v>0</v>
      </c>
      <c r="G66" s="280">
        <v>0</v>
      </c>
      <c r="H66" s="280">
        <v>0</v>
      </c>
      <c r="I66" s="280">
        <v>0</v>
      </c>
      <c r="J66" s="280">
        <v>0</v>
      </c>
      <c r="K66" s="280">
        <v>8598.1870534749305</v>
      </c>
      <c r="L66" s="280">
        <v>5.3592450085852903</v>
      </c>
      <c r="M66" s="280">
        <v>1.65934133667479</v>
      </c>
      <c r="N66" s="280">
        <v>0.15104489600000001</v>
      </c>
      <c r="O66" s="280">
        <v>8605.3566847161892</v>
      </c>
      <c r="P66" s="279"/>
    </row>
    <row r="67" spans="1:16" s="262" customFormat="1" ht="13">
      <c r="A67" s="306" t="s">
        <v>484</v>
      </c>
      <c r="B67" s="307" t="s">
        <v>409</v>
      </c>
      <c r="C67" s="307"/>
      <c r="D67" s="279"/>
      <c r="E67" s="279"/>
      <c r="F67" s="280">
        <v>12012.5704480963</v>
      </c>
      <c r="G67" s="280">
        <v>0</v>
      </c>
      <c r="H67" s="280">
        <v>0</v>
      </c>
      <c r="I67" s="280">
        <v>0</v>
      </c>
      <c r="J67" s="280">
        <v>0</v>
      </c>
      <c r="K67" s="280">
        <v>0</v>
      </c>
      <c r="L67" s="280">
        <v>0</v>
      </c>
      <c r="M67" s="280">
        <v>0</v>
      </c>
      <c r="N67" s="280">
        <v>0</v>
      </c>
      <c r="O67" s="280">
        <v>12012.5704480963</v>
      </c>
      <c r="P67" s="279"/>
    </row>
    <row r="68" spans="1:16" s="262" customFormat="1" ht="13">
      <c r="A68" s="287" t="s">
        <v>485</v>
      </c>
      <c r="B68" s="288" t="s">
        <v>411</v>
      </c>
      <c r="C68" s="288"/>
      <c r="D68" s="308"/>
      <c r="E68" s="308"/>
      <c r="F68" s="309">
        <v>7.9434312381582401</v>
      </c>
      <c r="G68" s="309">
        <v>0</v>
      </c>
      <c r="H68" s="309">
        <v>0</v>
      </c>
      <c r="I68" s="309">
        <v>0.79806273485157497</v>
      </c>
      <c r="J68" s="309">
        <v>237.822694985769</v>
      </c>
      <c r="K68" s="309">
        <v>0</v>
      </c>
      <c r="L68" s="309">
        <v>15.026309063362699</v>
      </c>
      <c r="M68" s="309">
        <v>137.39115839999999</v>
      </c>
      <c r="N68" s="309">
        <v>0</v>
      </c>
      <c r="O68" s="309">
        <v>398.18359368729</v>
      </c>
      <c r="P68" s="279"/>
    </row>
    <row r="69" spans="1:16" s="295" customFormat="1" ht="13">
      <c r="A69" s="310" t="s">
        <v>486</v>
      </c>
      <c r="B69" s="311"/>
      <c r="C69" s="311"/>
      <c r="D69" s="312"/>
      <c r="E69" s="312"/>
      <c r="F69" s="313">
        <v>2004.4332205333301</v>
      </c>
      <c r="G69" s="313">
        <v>1151.6130787238901</v>
      </c>
      <c r="H69" s="313">
        <v>28790.326968097299</v>
      </c>
      <c r="I69" s="313">
        <v>82.193100567363004</v>
      </c>
      <c r="J69" s="313">
        <v>24493.543969074199</v>
      </c>
      <c r="K69" s="313">
        <v>0</v>
      </c>
      <c r="L69" s="313">
        <v>0</v>
      </c>
      <c r="M69" s="313">
        <v>0</v>
      </c>
      <c r="N69" s="313">
        <v>0</v>
      </c>
      <c r="O69" s="313">
        <v>55288.304157704799</v>
      </c>
      <c r="P69" s="293"/>
    </row>
    <row r="70" spans="1:16" s="262" customFormat="1" ht="13">
      <c r="A70" s="306" t="s">
        <v>428</v>
      </c>
      <c r="B70" s="307" t="s">
        <v>487</v>
      </c>
      <c r="C70" s="307"/>
      <c r="D70" s="279"/>
      <c r="E70" s="279"/>
      <c r="F70" s="280">
        <v>0</v>
      </c>
      <c r="G70" s="280">
        <v>1004.52322390184</v>
      </c>
      <c r="H70" s="280">
        <v>25113.080597546101</v>
      </c>
      <c r="I70" s="280">
        <v>0</v>
      </c>
      <c r="J70" s="280">
        <v>0</v>
      </c>
      <c r="K70" s="280">
        <v>0</v>
      </c>
      <c r="L70" s="280">
        <v>0</v>
      </c>
      <c r="M70" s="280">
        <v>0</v>
      </c>
      <c r="N70" s="280">
        <v>0</v>
      </c>
      <c r="O70" s="280">
        <v>25113.080597546101</v>
      </c>
      <c r="P70" s="279"/>
    </row>
    <row r="71" spans="1:16" s="262" customFormat="1" ht="13">
      <c r="A71" s="306" t="s">
        <v>443</v>
      </c>
      <c r="B71" s="307" t="s">
        <v>488</v>
      </c>
      <c r="C71" s="307"/>
      <c r="D71" s="279"/>
      <c r="E71" s="279"/>
      <c r="F71" s="280">
        <v>0</v>
      </c>
      <c r="G71" s="280">
        <v>146.160009230913</v>
      </c>
      <c r="H71" s="280">
        <v>3654.00023077282</v>
      </c>
      <c r="I71" s="280">
        <v>15.7917032185564</v>
      </c>
      <c r="J71" s="280">
        <v>4705.9275591298001</v>
      </c>
      <c r="K71" s="280">
        <v>0</v>
      </c>
      <c r="L71" s="280">
        <v>0</v>
      </c>
      <c r="M71" s="280">
        <v>0</v>
      </c>
      <c r="N71" s="280">
        <v>0</v>
      </c>
      <c r="O71" s="280">
        <v>8359.9277899026201</v>
      </c>
      <c r="P71" s="279"/>
    </row>
    <row r="72" spans="1:16" s="262" customFormat="1" ht="13">
      <c r="A72" s="252" t="s">
        <v>464</v>
      </c>
      <c r="B72" s="253" t="s">
        <v>489</v>
      </c>
      <c r="C72" s="253"/>
      <c r="F72" s="259">
        <v>0</v>
      </c>
      <c r="G72" s="259">
        <v>0</v>
      </c>
      <c r="H72" s="259">
        <v>0</v>
      </c>
      <c r="I72" s="259">
        <v>66.3772902408883</v>
      </c>
      <c r="J72" s="259">
        <v>19780.432491784701</v>
      </c>
      <c r="K72" s="259">
        <v>0</v>
      </c>
      <c r="L72" s="259">
        <v>0</v>
      </c>
      <c r="M72" s="259">
        <v>0</v>
      </c>
      <c r="N72" s="259">
        <v>0</v>
      </c>
      <c r="O72" s="259">
        <v>19780.432491784701</v>
      </c>
    </row>
    <row r="73" spans="1:16" s="265" customFormat="1" ht="12">
      <c r="A73" s="314"/>
      <c r="B73" s="286"/>
      <c r="C73" s="286" t="s">
        <v>490</v>
      </c>
      <c r="D73" s="271"/>
      <c r="E73" s="271"/>
      <c r="F73" s="272">
        <v>0</v>
      </c>
      <c r="G73" s="272">
        <v>0</v>
      </c>
      <c r="H73" s="272">
        <v>0</v>
      </c>
      <c r="I73" s="272">
        <v>54.725516463547102</v>
      </c>
      <c r="J73" s="272">
        <v>16308.203906137</v>
      </c>
      <c r="K73" s="272">
        <v>0</v>
      </c>
      <c r="L73" s="272">
        <v>0</v>
      </c>
      <c r="M73" s="272">
        <v>0</v>
      </c>
      <c r="N73" s="272">
        <v>0</v>
      </c>
      <c r="O73" s="272">
        <v>16308.203906137</v>
      </c>
    </row>
    <row r="74" spans="1:16" s="265" customFormat="1" ht="12">
      <c r="A74" s="314"/>
      <c r="B74" s="286"/>
      <c r="C74" s="286" t="s">
        <v>491</v>
      </c>
      <c r="D74" s="271"/>
      <c r="E74" s="271"/>
      <c r="F74" s="272">
        <v>0</v>
      </c>
      <c r="G74" s="272">
        <v>0</v>
      </c>
      <c r="H74" s="272">
        <v>0</v>
      </c>
      <c r="I74" s="272">
        <v>11.6517737773412</v>
      </c>
      <c r="J74" s="272">
        <v>3472.2285856476801</v>
      </c>
      <c r="K74" s="272">
        <v>0</v>
      </c>
      <c r="L74" s="272">
        <v>0</v>
      </c>
      <c r="M74" s="272">
        <v>0</v>
      </c>
      <c r="N74" s="272">
        <v>0</v>
      </c>
      <c r="O74" s="272">
        <v>3472.2285856476801</v>
      </c>
    </row>
    <row r="75" spans="1:16" s="262" customFormat="1" ht="13">
      <c r="A75" s="306" t="s">
        <v>472</v>
      </c>
      <c r="B75" s="307" t="s">
        <v>356</v>
      </c>
      <c r="C75" s="315"/>
      <c r="D75" s="279"/>
      <c r="E75" s="279"/>
      <c r="F75" s="280">
        <v>0</v>
      </c>
      <c r="G75" s="280">
        <v>0.92984559113441301</v>
      </c>
      <c r="H75" s="280">
        <v>23.246139778360298</v>
      </c>
      <c r="I75" s="280">
        <v>2.4107107918299599E-2</v>
      </c>
      <c r="J75" s="280">
        <v>7.1839181596532802</v>
      </c>
      <c r="K75" s="280">
        <v>0</v>
      </c>
      <c r="L75" s="280">
        <v>0</v>
      </c>
      <c r="M75" s="280">
        <v>0</v>
      </c>
      <c r="N75" s="280">
        <v>0</v>
      </c>
      <c r="O75" s="280">
        <v>30.430057938013601</v>
      </c>
    </row>
    <row r="76" spans="1:16" s="262" customFormat="1" ht="13">
      <c r="A76" s="287" t="s">
        <v>484</v>
      </c>
      <c r="B76" s="288" t="s">
        <v>412</v>
      </c>
      <c r="C76" s="316"/>
      <c r="D76" s="308"/>
      <c r="E76" s="308"/>
      <c r="F76" s="309">
        <v>2004.4332205333301</v>
      </c>
      <c r="G76" s="309">
        <v>0</v>
      </c>
      <c r="H76" s="309">
        <v>0</v>
      </c>
      <c r="I76" s="309">
        <v>0</v>
      </c>
      <c r="J76" s="309">
        <v>0</v>
      </c>
      <c r="K76" s="309">
        <v>0</v>
      </c>
      <c r="L76" s="309">
        <v>0</v>
      </c>
      <c r="M76" s="309">
        <v>0</v>
      </c>
      <c r="N76" s="309">
        <v>0</v>
      </c>
      <c r="O76" s="309">
        <v>2004.4332205333301</v>
      </c>
    </row>
    <row r="77" spans="1:16" s="262" customFormat="1" ht="13">
      <c r="A77" s="248" t="s">
        <v>492</v>
      </c>
      <c r="B77" s="317"/>
      <c r="C77" s="317"/>
      <c r="F77" s="251">
        <v>472.59033099999999</v>
      </c>
      <c r="G77" s="251">
        <v>922.89551111000003</v>
      </c>
      <c r="H77" s="251">
        <v>23072.387777749998</v>
      </c>
      <c r="I77" s="251">
        <v>4.0522607800000001</v>
      </c>
      <c r="J77" s="251">
        <v>1207.57371244</v>
      </c>
      <c r="K77" s="251">
        <v>0</v>
      </c>
      <c r="L77" s="251">
        <v>0</v>
      </c>
      <c r="M77" s="251">
        <v>0</v>
      </c>
      <c r="N77" s="251">
        <v>0</v>
      </c>
      <c r="O77" s="251">
        <v>24752.551821190002</v>
      </c>
    </row>
    <row r="78" spans="1:16" s="262" customFormat="1" ht="13">
      <c r="A78" s="252" t="s">
        <v>428</v>
      </c>
      <c r="B78" s="253" t="s">
        <v>493</v>
      </c>
      <c r="C78" s="253"/>
      <c r="F78" s="259">
        <v>0</v>
      </c>
      <c r="G78" s="259">
        <v>885.65976527999999</v>
      </c>
      <c r="H78" s="259">
        <v>22141.494132</v>
      </c>
      <c r="I78" s="259">
        <v>0</v>
      </c>
      <c r="J78" s="259">
        <v>0</v>
      </c>
      <c r="K78" s="259">
        <v>0</v>
      </c>
      <c r="L78" s="259">
        <v>0</v>
      </c>
      <c r="M78" s="259">
        <v>0</v>
      </c>
      <c r="N78" s="259">
        <v>0</v>
      </c>
      <c r="O78" s="259">
        <v>22141.494132</v>
      </c>
    </row>
    <row r="79" spans="1:16" s="262" customFormat="1" ht="13">
      <c r="A79" s="252" t="s">
        <v>443</v>
      </c>
      <c r="B79" s="253" t="s">
        <v>494</v>
      </c>
      <c r="C79" s="253"/>
      <c r="F79" s="259">
        <v>0</v>
      </c>
      <c r="G79" s="259">
        <v>21.654830950000001</v>
      </c>
      <c r="H79" s="259">
        <v>541.37077375000001</v>
      </c>
      <c r="I79" s="259">
        <v>1.29928986</v>
      </c>
      <c r="J79" s="259">
        <v>387.18837827999999</v>
      </c>
      <c r="K79" s="259">
        <v>0</v>
      </c>
      <c r="L79" s="259">
        <v>0</v>
      </c>
      <c r="M79" s="259">
        <v>0</v>
      </c>
      <c r="N79" s="259">
        <v>0</v>
      </c>
      <c r="O79" s="259">
        <v>928.55915202999995</v>
      </c>
    </row>
    <row r="80" spans="1:16" s="262" customFormat="1" ht="13">
      <c r="A80" s="306" t="s">
        <v>495</v>
      </c>
      <c r="B80" s="307" t="s">
        <v>496</v>
      </c>
      <c r="C80" s="307"/>
      <c r="D80" s="279"/>
      <c r="E80" s="279"/>
      <c r="F80" s="280">
        <v>0</v>
      </c>
      <c r="G80" s="280">
        <v>15.330976850000001</v>
      </c>
      <c r="H80" s="280">
        <v>383.27442124999999</v>
      </c>
      <c r="I80" s="280">
        <v>2.18816693</v>
      </c>
      <c r="J80" s="280">
        <v>652.07374514000003</v>
      </c>
      <c r="K80" s="280">
        <v>0</v>
      </c>
      <c r="L80" s="280">
        <v>0</v>
      </c>
      <c r="M80" s="280">
        <v>0</v>
      </c>
      <c r="N80" s="280">
        <v>0</v>
      </c>
      <c r="O80" s="280">
        <v>1035.34816639</v>
      </c>
    </row>
    <row r="81" spans="1:30" s="262" customFormat="1" ht="13">
      <c r="A81" s="287" t="s">
        <v>472</v>
      </c>
      <c r="B81" s="288" t="s">
        <v>497</v>
      </c>
      <c r="C81" s="288"/>
      <c r="D81" s="308"/>
      <c r="E81" s="308"/>
      <c r="F81" s="309">
        <v>472.59033099999999</v>
      </c>
      <c r="G81" s="309">
        <v>0.24993803000000001</v>
      </c>
      <c r="H81" s="309">
        <v>6.2484507499999999</v>
      </c>
      <c r="I81" s="309">
        <v>0.56480399000000003</v>
      </c>
      <c r="J81" s="309">
        <v>168.31158902000001</v>
      </c>
      <c r="K81" s="309">
        <v>0</v>
      </c>
      <c r="L81" s="309">
        <v>0</v>
      </c>
      <c r="M81" s="309">
        <v>0</v>
      </c>
      <c r="N81" s="309">
        <v>0</v>
      </c>
      <c r="O81" s="309">
        <v>647.15037076999999</v>
      </c>
    </row>
    <row r="82" spans="1:30" s="295" customFormat="1" ht="13">
      <c r="A82" s="291" t="s">
        <v>498</v>
      </c>
      <c r="B82" s="292"/>
      <c r="C82" s="292"/>
      <c r="F82" s="251">
        <v>-27430.812642000001</v>
      </c>
      <c r="G82" s="251">
        <v>39.142113999999999</v>
      </c>
      <c r="H82" s="251">
        <v>978.55285000000003</v>
      </c>
      <c r="I82" s="251">
        <v>1.3463510000000001</v>
      </c>
      <c r="J82" s="251">
        <v>401.21259800000001</v>
      </c>
      <c r="K82" s="251">
        <v>0</v>
      </c>
      <c r="L82" s="251">
        <v>0</v>
      </c>
      <c r="M82" s="251">
        <v>0</v>
      </c>
      <c r="N82" s="251">
        <v>0</v>
      </c>
      <c r="O82" s="251">
        <v>-26051.047193999999</v>
      </c>
    </row>
    <row r="83" spans="1:30" s="262" customFormat="1" ht="13">
      <c r="A83" s="252" t="s">
        <v>428</v>
      </c>
      <c r="B83" s="253" t="s">
        <v>499</v>
      </c>
      <c r="C83" s="253"/>
      <c r="F83" s="259">
        <v>-160101.45773299999</v>
      </c>
      <c r="G83" s="259">
        <v>11.487983</v>
      </c>
      <c r="H83" s="259">
        <v>287.19957499999998</v>
      </c>
      <c r="I83" s="259">
        <v>0.46854499999999999</v>
      </c>
      <c r="J83" s="259">
        <v>139.62640999999999</v>
      </c>
      <c r="K83" s="259">
        <v>0</v>
      </c>
      <c r="L83" s="259">
        <v>0</v>
      </c>
      <c r="M83" s="259">
        <v>0</v>
      </c>
      <c r="N83" s="259">
        <v>0</v>
      </c>
      <c r="O83" s="259">
        <v>-159674.63174800001</v>
      </c>
    </row>
    <row r="84" spans="1:30" s="262" customFormat="1" ht="13">
      <c r="A84" s="252" t="s">
        <v>443</v>
      </c>
      <c r="B84" s="253" t="s">
        <v>500</v>
      </c>
      <c r="C84" s="253"/>
      <c r="F84" s="259">
        <v>-11725.805044000001</v>
      </c>
      <c r="G84" s="259">
        <v>3.2674729999999998</v>
      </c>
      <c r="H84" s="259">
        <v>81.686824999999999</v>
      </c>
      <c r="I84" s="259">
        <v>0.172407</v>
      </c>
      <c r="J84" s="259">
        <v>51.377285999999998</v>
      </c>
      <c r="K84" s="259">
        <v>0</v>
      </c>
      <c r="L84" s="259">
        <v>0</v>
      </c>
      <c r="M84" s="259">
        <v>0</v>
      </c>
      <c r="N84" s="259">
        <v>0</v>
      </c>
      <c r="O84" s="259">
        <v>-11592.740932999999</v>
      </c>
    </row>
    <row r="85" spans="1:30" s="262" customFormat="1" ht="13">
      <c r="A85" s="306" t="s">
        <v>464</v>
      </c>
      <c r="B85" s="307" t="s">
        <v>501</v>
      </c>
      <c r="C85" s="307"/>
      <c r="F85" s="259">
        <v>0</v>
      </c>
      <c r="G85" s="259">
        <v>19.28096</v>
      </c>
      <c r="H85" s="259">
        <v>482.024</v>
      </c>
      <c r="I85" s="259">
        <v>0.49986000000000003</v>
      </c>
      <c r="J85" s="259">
        <v>148.95828</v>
      </c>
      <c r="K85" s="259">
        <v>0</v>
      </c>
      <c r="L85" s="259">
        <v>0</v>
      </c>
      <c r="M85" s="259">
        <v>0</v>
      </c>
      <c r="N85" s="259">
        <v>0</v>
      </c>
      <c r="O85" s="259">
        <v>630.98227999999995</v>
      </c>
    </row>
    <row r="86" spans="1:30" s="262" customFormat="1" ht="13">
      <c r="A86" s="306" t="s">
        <v>472</v>
      </c>
      <c r="B86" s="307" t="s">
        <v>502</v>
      </c>
      <c r="C86" s="307"/>
      <c r="F86" s="259">
        <v>2685.7604030000002</v>
      </c>
      <c r="G86" s="259">
        <v>0.65620900000000004</v>
      </c>
      <c r="H86" s="259">
        <v>16.405225000000002</v>
      </c>
      <c r="I86" s="259">
        <v>3.3916000000000002E-2</v>
      </c>
      <c r="J86" s="259">
        <v>10.106968</v>
      </c>
      <c r="K86" s="259">
        <v>0</v>
      </c>
      <c r="L86" s="259">
        <v>0</v>
      </c>
      <c r="M86" s="259">
        <v>0</v>
      </c>
      <c r="N86" s="259">
        <v>0</v>
      </c>
      <c r="O86" s="259">
        <v>2712.2725959999998</v>
      </c>
    </row>
    <row r="87" spans="1:30" s="262" customFormat="1" ht="13">
      <c r="A87" s="306" t="s">
        <v>484</v>
      </c>
      <c r="B87" s="307" t="s">
        <v>503</v>
      </c>
      <c r="C87" s="307"/>
      <c r="D87" s="279"/>
      <c r="E87" s="279"/>
      <c r="F87" s="280">
        <v>3623.2857730000001</v>
      </c>
      <c r="G87" s="280">
        <v>4.4494889999999998</v>
      </c>
      <c r="H87" s="280">
        <v>111.237225</v>
      </c>
      <c r="I87" s="280">
        <v>0.171623</v>
      </c>
      <c r="J87" s="280">
        <v>51.143653999999998</v>
      </c>
      <c r="K87" s="280">
        <v>0</v>
      </c>
      <c r="L87" s="280">
        <v>0</v>
      </c>
      <c r="M87" s="280">
        <v>0</v>
      </c>
      <c r="N87" s="280">
        <v>0</v>
      </c>
      <c r="O87" s="280">
        <v>3785.6666519999999</v>
      </c>
    </row>
    <row r="88" spans="1:30" s="262" customFormat="1" ht="13">
      <c r="A88" s="287" t="s">
        <v>485</v>
      </c>
      <c r="B88" s="288" t="s">
        <v>504</v>
      </c>
      <c r="C88" s="288"/>
      <c r="D88" s="308"/>
      <c r="E88" s="308"/>
      <c r="F88" s="309">
        <v>138087.40395899999</v>
      </c>
      <c r="G88" s="309">
        <v>0</v>
      </c>
      <c r="H88" s="309">
        <v>0</v>
      </c>
      <c r="I88" s="309">
        <v>0</v>
      </c>
      <c r="J88" s="309">
        <v>0</v>
      </c>
      <c r="K88" s="309">
        <v>0</v>
      </c>
      <c r="L88" s="309">
        <v>0</v>
      </c>
      <c r="M88" s="309">
        <v>0</v>
      </c>
      <c r="N88" s="309">
        <v>0</v>
      </c>
      <c r="O88" s="309">
        <v>138087.40395899999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9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4" tint="0.39997558519241921"/>
  </sheetPr>
  <dimension ref="A1:AD99"/>
  <sheetViews>
    <sheetView zoomScale="70" zoomScaleNormal="70" zoomScalePageLayoutView="70" workbookViewId="0">
      <pane xSplit="5" ySplit="7" topLeftCell="F1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522</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553720.58718559402</v>
      </c>
      <c r="G7" s="246">
        <v>3990.0014684637999</v>
      </c>
      <c r="H7" s="246">
        <v>99750.036711595094</v>
      </c>
      <c r="I7" s="246">
        <v>125.110618051757</v>
      </c>
      <c r="J7" s="246">
        <v>37282.964179423601</v>
      </c>
      <c r="K7" s="246">
        <v>7774.5001433343396</v>
      </c>
      <c r="L7" s="246">
        <v>1859.1719730181201</v>
      </c>
      <c r="M7" s="246">
        <v>440.421343627103</v>
      </c>
      <c r="N7" s="246">
        <v>0.15104489600000001</v>
      </c>
      <c r="O7" s="246">
        <v>700827.83258148795</v>
      </c>
    </row>
    <row r="8" spans="1:16" ht="17" thickTop="1">
      <c r="A8" s="248" t="s">
        <v>427</v>
      </c>
      <c r="B8" s="249"/>
      <c r="C8" s="249"/>
      <c r="F8" s="251">
        <v>514426.36833052302</v>
      </c>
      <c r="G8" s="251">
        <v>1883.8992701142899</v>
      </c>
      <c r="H8" s="251">
        <v>47097.481752857399</v>
      </c>
      <c r="I8" s="251">
        <v>33.058115791167999</v>
      </c>
      <c r="J8" s="251">
        <v>9851.3185057680694</v>
      </c>
      <c r="K8" s="251">
        <v>0</v>
      </c>
      <c r="L8" s="251">
        <v>0</v>
      </c>
      <c r="M8" s="251">
        <v>0</v>
      </c>
      <c r="N8" s="251">
        <v>0</v>
      </c>
      <c r="O8" s="251">
        <v>571375.16858914797</v>
      </c>
    </row>
    <row r="9" spans="1:16">
      <c r="A9" s="252" t="s">
        <v>428</v>
      </c>
      <c r="B9" s="253" t="s">
        <v>429</v>
      </c>
      <c r="C9" s="253"/>
      <c r="F9" s="254">
        <v>309826.866826793</v>
      </c>
      <c r="G9" s="254">
        <v>210.086542632114</v>
      </c>
      <c r="H9" s="254">
        <v>5252.1635658028499</v>
      </c>
      <c r="I9" s="254">
        <v>8.5487540123533705</v>
      </c>
      <c r="J9" s="254">
        <v>2547.5286956813102</v>
      </c>
      <c r="K9" s="254">
        <v>0</v>
      </c>
      <c r="L9" s="254">
        <v>0</v>
      </c>
      <c r="M9" s="254">
        <v>0</v>
      </c>
      <c r="N9" s="254">
        <v>0</v>
      </c>
      <c r="O9" s="254">
        <v>317626.55908827699</v>
      </c>
      <c r="P9" s="255"/>
    </row>
    <row r="10" spans="1:16">
      <c r="A10" s="256"/>
      <c r="B10" s="257" t="s">
        <v>430</v>
      </c>
      <c r="C10" s="258"/>
      <c r="F10" s="259">
        <v>100023.50587684099</v>
      </c>
      <c r="G10" s="259">
        <v>5.9288110267233796</v>
      </c>
      <c r="H10" s="259">
        <v>148.22027566808401</v>
      </c>
      <c r="I10" s="259">
        <v>2.0572672627276098</v>
      </c>
      <c r="J10" s="259">
        <v>613.06564429282696</v>
      </c>
      <c r="K10" s="259">
        <v>0</v>
      </c>
      <c r="L10" s="259">
        <v>0</v>
      </c>
      <c r="M10" s="259">
        <v>0</v>
      </c>
      <c r="N10" s="259">
        <v>0</v>
      </c>
      <c r="O10" s="259">
        <v>100784.791796802</v>
      </c>
    </row>
    <row r="11" spans="1:16">
      <c r="A11" s="256"/>
      <c r="B11" s="260" t="s">
        <v>431</v>
      </c>
      <c r="C11" s="258"/>
      <c r="F11" s="259">
        <v>19265.140997896098</v>
      </c>
      <c r="G11" s="259">
        <v>0.42786557873470299</v>
      </c>
      <c r="H11" s="259">
        <v>10.6966394683676</v>
      </c>
      <c r="I11" s="259">
        <v>0.13789875863251599</v>
      </c>
      <c r="J11" s="259">
        <v>41.093830072489702</v>
      </c>
      <c r="K11" s="259">
        <v>0</v>
      </c>
      <c r="L11" s="259">
        <v>0</v>
      </c>
      <c r="M11" s="259">
        <v>0</v>
      </c>
      <c r="N11" s="259">
        <v>0</v>
      </c>
      <c r="O11" s="259">
        <v>19316.931467437</v>
      </c>
    </row>
    <row r="12" spans="1:16" s="262" customFormat="1" ht="13">
      <c r="A12" s="256"/>
      <c r="B12" s="260" t="s">
        <v>432</v>
      </c>
      <c r="C12" s="261"/>
      <c r="F12" s="259">
        <v>78408.298364350296</v>
      </c>
      <c r="G12" s="259">
        <v>74.206276841015907</v>
      </c>
      <c r="H12" s="259">
        <v>1855.1569210253999</v>
      </c>
      <c r="I12" s="259">
        <v>1.6677759472019</v>
      </c>
      <c r="J12" s="259">
        <v>496.99723226616698</v>
      </c>
      <c r="K12" s="259">
        <v>0</v>
      </c>
      <c r="L12" s="259">
        <v>0</v>
      </c>
      <c r="M12" s="259">
        <v>0</v>
      </c>
      <c r="N12" s="259">
        <v>0</v>
      </c>
      <c r="O12" s="259">
        <v>80760.452517641796</v>
      </c>
    </row>
    <row r="13" spans="1:16" s="262" customFormat="1" ht="13">
      <c r="A13" s="256"/>
      <c r="B13" s="257" t="s">
        <v>433</v>
      </c>
      <c r="C13" s="257"/>
      <c r="F13" s="259">
        <v>40641.761119631599</v>
      </c>
      <c r="G13" s="259">
        <v>2.3525511033795699</v>
      </c>
      <c r="H13" s="259">
        <v>58.813777584489202</v>
      </c>
      <c r="I13" s="259">
        <v>1.7568048435839301</v>
      </c>
      <c r="J13" s="259">
        <v>523.52784338800996</v>
      </c>
      <c r="K13" s="259">
        <v>0</v>
      </c>
      <c r="L13" s="259">
        <v>0</v>
      </c>
      <c r="M13" s="259">
        <v>0</v>
      </c>
      <c r="N13" s="259">
        <v>0</v>
      </c>
      <c r="O13" s="259">
        <v>41224.102740604103</v>
      </c>
    </row>
    <row r="14" spans="1:16" s="265" customFormat="1" ht="12">
      <c r="A14" s="263"/>
      <c r="B14" s="258"/>
      <c r="C14" s="264" t="s">
        <v>410</v>
      </c>
      <c r="F14" s="266">
        <v>4945.0534025273</v>
      </c>
      <c r="G14" s="266">
        <v>0.120732882322829</v>
      </c>
      <c r="H14" s="266">
        <v>3.01832205807071</v>
      </c>
      <c r="I14" s="266">
        <v>0.10702704488111101</v>
      </c>
      <c r="J14" s="266">
        <v>31.894059374571199</v>
      </c>
      <c r="K14" s="266">
        <v>0</v>
      </c>
      <c r="L14" s="266">
        <v>0</v>
      </c>
      <c r="M14" s="266">
        <v>0</v>
      </c>
      <c r="N14" s="266">
        <v>0</v>
      </c>
      <c r="O14" s="266">
        <v>4979.9657839599404</v>
      </c>
    </row>
    <row r="15" spans="1:16" s="265" customFormat="1" ht="12">
      <c r="A15" s="263"/>
      <c r="B15" s="258"/>
      <c r="C15" s="264" t="s">
        <v>434</v>
      </c>
      <c r="F15" s="266">
        <v>3055.48549396614</v>
      </c>
      <c r="G15" s="266">
        <v>6.6875591716286903E-2</v>
      </c>
      <c r="H15" s="266">
        <v>1.6718897929071701</v>
      </c>
      <c r="I15" s="266">
        <v>5.63065653514754E-2</v>
      </c>
      <c r="J15" s="266">
        <v>16.7793564747397</v>
      </c>
      <c r="K15" s="266">
        <v>0</v>
      </c>
      <c r="L15" s="266">
        <v>0</v>
      </c>
      <c r="M15" s="266">
        <v>0</v>
      </c>
      <c r="N15" s="266">
        <v>0</v>
      </c>
      <c r="O15" s="266">
        <v>3073.9367402337798</v>
      </c>
    </row>
    <row r="16" spans="1:16" s="265" customFormat="1" ht="12">
      <c r="A16" s="263"/>
      <c r="B16" s="258"/>
      <c r="C16" s="264" t="s">
        <v>435</v>
      </c>
      <c r="F16" s="266">
        <v>9864.9707129681792</v>
      </c>
      <c r="G16" s="266">
        <v>0.19179181157015601</v>
      </c>
      <c r="H16" s="266">
        <v>4.7947952892538996</v>
      </c>
      <c r="I16" s="266">
        <v>0.16975597434248199</v>
      </c>
      <c r="J16" s="266">
        <v>50.5872803540597</v>
      </c>
      <c r="K16" s="266">
        <v>0</v>
      </c>
      <c r="L16" s="266">
        <v>0</v>
      </c>
      <c r="M16" s="266">
        <v>0</v>
      </c>
      <c r="N16" s="266">
        <v>0</v>
      </c>
      <c r="O16" s="266">
        <v>9920.3527886114898</v>
      </c>
    </row>
    <row r="17" spans="1:16" s="265" customFormat="1" ht="12">
      <c r="A17" s="263"/>
      <c r="B17" s="258"/>
      <c r="C17" s="264" t="s">
        <v>436</v>
      </c>
      <c r="F17" s="266">
        <v>5713.4833959369898</v>
      </c>
      <c r="G17" s="266">
        <v>1.17382734804093</v>
      </c>
      <c r="H17" s="266">
        <v>29.345683701023201</v>
      </c>
      <c r="I17" s="266">
        <v>0.91474939222969298</v>
      </c>
      <c r="J17" s="266">
        <v>272.595318884449</v>
      </c>
      <c r="K17" s="266">
        <v>0</v>
      </c>
      <c r="L17" s="266">
        <v>0</v>
      </c>
      <c r="M17" s="266">
        <v>0</v>
      </c>
      <c r="N17" s="266">
        <v>0</v>
      </c>
      <c r="O17" s="266">
        <v>6015.4243985224603</v>
      </c>
    </row>
    <row r="18" spans="1:16" s="265" customFormat="1" ht="12">
      <c r="A18" s="263"/>
      <c r="B18" s="258"/>
      <c r="C18" s="264" t="s">
        <v>437</v>
      </c>
      <c r="F18" s="266">
        <v>4049.9505101999998</v>
      </c>
      <c r="G18" s="266">
        <v>0.201128546608974</v>
      </c>
      <c r="H18" s="266">
        <v>5.0282136652243601</v>
      </c>
      <c r="I18" s="266">
        <v>4.8632724833011703E-2</v>
      </c>
      <c r="J18" s="266">
        <v>14.492552000237501</v>
      </c>
      <c r="K18" s="266">
        <v>0</v>
      </c>
      <c r="L18" s="266">
        <v>0</v>
      </c>
      <c r="M18" s="266">
        <v>0</v>
      </c>
      <c r="N18" s="266">
        <v>0</v>
      </c>
      <c r="O18" s="266">
        <v>4069.47127586546</v>
      </c>
    </row>
    <row r="19" spans="1:16" s="265" customFormat="1" ht="12">
      <c r="A19" s="263"/>
      <c r="B19" s="258"/>
      <c r="C19" s="264" t="s">
        <v>438</v>
      </c>
      <c r="F19" s="266">
        <v>13012.817604033</v>
      </c>
      <c r="G19" s="266">
        <v>0.59819492312039502</v>
      </c>
      <c r="H19" s="266">
        <v>14.9548730780099</v>
      </c>
      <c r="I19" s="266">
        <v>0.46033314194615299</v>
      </c>
      <c r="J19" s="266">
        <v>137.17927629995401</v>
      </c>
      <c r="K19" s="266">
        <v>0</v>
      </c>
      <c r="L19" s="266">
        <v>0</v>
      </c>
      <c r="M19" s="266">
        <v>0</v>
      </c>
      <c r="N19" s="266">
        <v>0</v>
      </c>
      <c r="O19" s="266">
        <v>13164.9517534109</v>
      </c>
    </row>
    <row r="20" spans="1:16" s="262" customFormat="1" ht="13">
      <c r="A20" s="256"/>
      <c r="B20" s="257" t="s">
        <v>439</v>
      </c>
      <c r="C20" s="267"/>
      <c r="F20" s="259">
        <v>1511.4905200000001</v>
      </c>
      <c r="G20" s="259">
        <v>2.61985E-2</v>
      </c>
      <c r="H20" s="259">
        <v>0.6549625</v>
      </c>
      <c r="I20" s="259">
        <v>3.7248200000000002E-2</v>
      </c>
      <c r="J20" s="259">
        <v>11.099963600000001</v>
      </c>
      <c r="K20" s="259">
        <v>0</v>
      </c>
      <c r="L20" s="259">
        <v>0</v>
      </c>
      <c r="M20" s="259">
        <v>0</v>
      </c>
      <c r="N20" s="259">
        <v>0</v>
      </c>
      <c r="O20" s="259">
        <v>1523.2454461</v>
      </c>
    </row>
    <row r="21" spans="1:16" s="262" customFormat="1" ht="13">
      <c r="A21" s="256"/>
      <c r="B21" s="257" t="s">
        <v>440</v>
      </c>
      <c r="C21" s="257"/>
      <c r="F21" s="259">
        <v>28168.1181701614</v>
      </c>
      <c r="G21" s="259">
        <v>0.53479583814902198</v>
      </c>
      <c r="H21" s="259">
        <v>13.3698959537255</v>
      </c>
      <c r="I21" s="259">
        <v>0.62622125585504596</v>
      </c>
      <c r="J21" s="259">
        <v>186.613934244804</v>
      </c>
      <c r="K21" s="259">
        <v>0</v>
      </c>
      <c r="L21" s="259">
        <v>0</v>
      </c>
      <c r="M21" s="259">
        <v>0</v>
      </c>
      <c r="N21" s="259">
        <v>0</v>
      </c>
      <c r="O21" s="259">
        <v>28368.102000359901</v>
      </c>
    </row>
    <row r="22" spans="1:16" s="262" customFormat="1" ht="13">
      <c r="A22" s="256"/>
      <c r="B22" s="257" t="s">
        <v>441</v>
      </c>
      <c r="C22" s="257"/>
      <c r="F22" s="259">
        <v>38866.155599999998</v>
      </c>
      <c r="G22" s="259">
        <v>126.558115096382</v>
      </c>
      <c r="H22" s="259">
        <v>3163.9528774095602</v>
      </c>
      <c r="I22" s="259">
        <v>2.18378465772799</v>
      </c>
      <c r="J22" s="259">
        <v>650.76782800293995</v>
      </c>
      <c r="K22" s="259">
        <v>0</v>
      </c>
      <c r="L22" s="259">
        <v>0</v>
      </c>
      <c r="M22" s="259">
        <v>0</v>
      </c>
      <c r="N22" s="259">
        <v>0</v>
      </c>
      <c r="O22" s="259">
        <v>42680.876305412501</v>
      </c>
    </row>
    <row r="23" spans="1:16" s="262" customFormat="1" ht="13">
      <c r="A23" s="256"/>
      <c r="B23" s="257" t="s">
        <v>442</v>
      </c>
      <c r="C23" s="257"/>
      <c r="F23" s="259">
        <v>2942.3961779118499</v>
      </c>
      <c r="G23" s="259">
        <v>5.1928647729204802E-2</v>
      </c>
      <c r="H23" s="259">
        <v>1.2982161932301199</v>
      </c>
      <c r="I23" s="259">
        <v>8.1753086624390306E-2</v>
      </c>
      <c r="J23" s="259">
        <v>24.3624198140683</v>
      </c>
      <c r="K23" s="259">
        <v>0</v>
      </c>
      <c r="L23" s="259">
        <v>0</v>
      </c>
      <c r="M23" s="259">
        <v>0</v>
      </c>
      <c r="N23" s="259">
        <v>0</v>
      </c>
      <c r="O23" s="259">
        <v>2968.05681391915</v>
      </c>
    </row>
    <row r="24" spans="1:16" s="268" customFormat="1" ht="15">
      <c r="A24" s="252" t="s">
        <v>443</v>
      </c>
      <c r="B24" s="253" t="s">
        <v>444</v>
      </c>
      <c r="C24" s="253"/>
      <c r="F24" s="254">
        <v>191495.06793799301</v>
      </c>
      <c r="G24" s="254">
        <v>23.683496313530899</v>
      </c>
      <c r="H24" s="254">
        <v>592.08740783827295</v>
      </c>
      <c r="I24" s="254">
        <v>24.365828079797499</v>
      </c>
      <c r="J24" s="254">
        <v>7261.0167677796499</v>
      </c>
      <c r="K24" s="254">
        <v>0</v>
      </c>
      <c r="L24" s="254">
        <v>0</v>
      </c>
      <c r="M24" s="254">
        <v>0</v>
      </c>
      <c r="N24" s="254">
        <v>0</v>
      </c>
      <c r="O24" s="254">
        <v>199348.17211361101</v>
      </c>
      <c r="P24" s="269"/>
    </row>
    <row r="25" spans="1:16" s="262" customFormat="1" ht="13">
      <c r="A25" s="256"/>
      <c r="B25" s="260" t="s">
        <v>445</v>
      </c>
      <c r="C25" s="257"/>
      <c r="F25" s="259">
        <v>6344.6598823822696</v>
      </c>
      <c r="G25" s="259">
        <v>0.33770192505511298</v>
      </c>
      <c r="H25" s="259">
        <v>8.4425481263778401</v>
      </c>
      <c r="I25" s="259">
        <v>0.188273156408991</v>
      </c>
      <c r="J25" s="259">
        <v>56.105400609879197</v>
      </c>
      <c r="K25" s="259">
        <v>0</v>
      </c>
      <c r="L25" s="259">
        <v>0</v>
      </c>
      <c r="M25" s="259">
        <v>0</v>
      </c>
      <c r="N25" s="259">
        <v>0</v>
      </c>
      <c r="O25" s="259">
        <v>6409.2078311185296</v>
      </c>
    </row>
    <row r="26" spans="1:16" s="262" customFormat="1" ht="13">
      <c r="A26" s="256"/>
      <c r="B26" s="257" t="s">
        <v>446</v>
      </c>
      <c r="C26" s="257"/>
      <c r="F26" s="259">
        <v>137710.74271887899</v>
      </c>
      <c r="G26" s="259">
        <v>9.8212286552604198</v>
      </c>
      <c r="H26" s="259">
        <v>245.53071638150999</v>
      </c>
      <c r="I26" s="259">
        <v>11.947577804638801</v>
      </c>
      <c r="J26" s="259">
        <v>3560.3781857823601</v>
      </c>
      <c r="K26" s="259">
        <v>0</v>
      </c>
      <c r="L26" s="259">
        <v>0</v>
      </c>
      <c r="M26" s="259">
        <v>0</v>
      </c>
      <c r="N26" s="259">
        <v>0</v>
      </c>
      <c r="O26" s="259">
        <v>141516.65162104301</v>
      </c>
    </row>
    <row r="27" spans="1:16" s="265" customFormat="1" ht="12">
      <c r="A27" s="263"/>
      <c r="B27" s="258"/>
      <c r="C27" s="264" t="s">
        <v>447</v>
      </c>
      <c r="F27" s="266">
        <v>38129.423827891696</v>
      </c>
      <c r="G27" s="266">
        <v>3.46993256542914</v>
      </c>
      <c r="H27" s="266">
        <v>86.748314135728407</v>
      </c>
      <c r="I27" s="266">
        <v>3.8253485597547399</v>
      </c>
      <c r="J27" s="266">
        <v>1139.9538708069099</v>
      </c>
      <c r="K27" s="266">
        <v>0</v>
      </c>
      <c r="L27" s="266">
        <v>0</v>
      </c>
      <c r="M27" s="266">
        <v>0</v>
      </c>
      <c r="N27" s="266">
        <v>0</v>
      </c>
      <c r="O27" s="266">
        <v>39356.1260128344</v>
      </c>
    </row>
    <row r="28" spans="1:16" s="265" customFormat="1" ht="12">
      <c r="A28" s="263"/>
      <c r="B28" s="258"/>
      <c r="C28" s="264" t="s">
        <v>448</v>
      </c>
      <c r="F28" s="266">
        <v>41322.357772499701</v>
      </c>
      <c r="G28" s="266">
        <v>3.78084997645704</v>
      </c>
      <c r="H28" s="266">
        <v>94.521249411426098</v>
      </c>
      <c r="I28" s="266">
        <v>4.6214442608128401</v>
      </c>
      <c r="J28" s="266">
        <v>1377.1903897222301</v>
      </c>
      <c r="K28" s="266">
        <v>0</v>
      </c>
      <c r="L28" s="266">
        <v>0</v>
      </c>
      <c r="M28" s="266">
        <v>0</v>
      </c>
      <c r="N28" s="266">
        <v>0</v>
      </c>
      <c r="O28" s="266">
        <v>42794.069411633398</v>
      </c>
    </row>
    <row r="29" spans="1:16" s="265" customFormat="1" ht="12">
      <c r="A29" s="263"/>
      <c r="B29" s="258"/>
      <c r="C29" s="264" t="s">
        <v>449</v>
      </c>
      <c r="F29" s="266">
        <v>12631.585557799301</v>
      </c>
      <c r="G29" s="266">
        <v>0.56399315005755002</v>
      </c>
      <c r="H29" s="266">
        <v>14.0998287514388</v>
      </c>
      <c r="I29" s="266">
        <v>0.99920294531361797</v>
      </c>
      <c r="J29" s="266">
        <v>297.76247770345799</v>
      </c>
      <c r="K29" s="266">
        <v>0</v>
      </c>
      <c r="L29" s="266">
        <v>0</v>
      </c>
      <c r="M29" s="266">
        <v>0</v>
      </c>
      <c r="N29" s="266">
        <v>0</v>
      </c>
      <c r="O29" s="266">
        <v>12943.4478642542</v>
      </c>
    </row>
    <row r="30" spans="1:16" s="265" customFormat="1" ht="12">
      <c r="A30" s="263"/>
      <c r="B30" s="258"/>
      <c r="C30" s="264" t="s">
        <v>450</v>
      </c>
      <c r="F30" s="266">
        <v>252.95670933926499</v>
      </c>
      <c r="G30" s="266">
        <v>0.10643325055439801</v>
      </c>
      <c r="H30" s="266">
        <v>2.66083126385996</v>
      </c>
      <c r="I30" s="266">
        <v>4.7265490463822002E-3</v>
      </c>
      <c r="J30" s="266">
        <v>1.4085116158219</v>
      </c>
      <c r="K30" s="266">
        <v>0</v>
      </c>
      <c r="L30" s="266">
        <v>0</v>
      </c>
      <c r="M30" s="266">
        <v>0</v>
      </c>
      <c r="N30" s="266">
        <v>0</v>
      </c>
      <c r="O30" s="266">
        <v>257.02605221894697</v>
      </c>
      <c r="P30" s="270"/>
    </row>
    <row r="31" spans="1:16" s="265" customFormat="1" ht="12">
      <c r="A31" s="263"/>
      <c r="B31" s="258"/>
      <c r="C31" s="264" t="s">
        <v>451</v>
      </c>
      <c r="F31" s="266">
        <v>656.78549277678405</v>
      </c>
      <c r="G31" s="266">
        <v>1.28746778927851E-2</v>
      </c>
      <c r="H31" s="266">
        <v>0.32186694731962801</v>
      </c>
      <c r="I31" s="266">
        <v>5.3251749284571402E-2</v>
      </c>
      <c r="J31" s="266">
        <v>15.869021286802299</v>
      </c>
      <c r="K31" s="266">
        <v>0</v>
      </c>
      <c r="L31" s="266">
        <v>0</v>
      </c>
      <c r="M31" s="266">
        <v>0</v>
      </c>
      <c r="N31" s="266">
        <v>0</v>
      </c>
      <c r="O31" s="266">
        <v>672.97638101090604</v>
      </c>
    </row>
    <row r="32" spans="1:16" s="265" customFormat="1" ht="12">
      <c r="A32" s="263"/>
      <c r="B32" s="258"/>
      <c r="C32" s="264" t="s">
        <v>452</v>
      </c>
      <c r="D32" s="271"/>
      <c r="E32" s="271"/>
      <c r="F32" s="272">
        <v>394.90636966527398</v>
      </c>
      <c r="G32" s="272">
        <v>1.00398476881771E-2</v>
      </c>
      <c r="H32" s="272">
        <v>0.25099619220442698</v>
      </c>
      <c r="I32" s="272">
        <v>3.1771805367401498E-2</v>
      </c>
      <c r="J32" s="272">
        <v>9.4679979994856396</v>
      </c>
      <c r="K32" s="272">
        <v>0</v>
      </c>
      <c r="L32" s="272">
        <v>0</v>
      </c>
      <c r="M32" s="272">
        <v>0</v>
      </c>
      <c r="N32" s="272">
        <v>0</v>
      </c>
      <c r="O32" s="272">
        <v>404.62536385696399</v>
      </c>
    </row>
    <row r="33" spans="1:15" s="265" customFormat="1" ht="12">
      <c r="A33" s="263"/>
      <c r="B33" s="258"/>
      <c r="C33" s="264" t="s">
        <v>453</v>
      </c>
      <c r="D33" s="271"/>
      <c r="E33" s="271"/>
      <c r="F33" s="272">
        <v>44266.692500957397</v>
      </c>
      <c r="G33" s="272">
        <v>1.8523333341886501</v>
      </c>
      <c r="H33" s="272">
        <v>46.308333354716403</v>
      </c>
      <c r="I33" s="272">
        <v>2.4107931762871901</v>
      </c>
      <c r="J33" s="272">
        <v>718.41636653358296</v>
      </c>
      <c r="K33" s="272">
        <v>0</v>
      </c>
      <c r="L33" s="272">
        <v>0</v>
      </c>
      <c r="M33" s="272">
        <v>0</v>
      </c>
      <c r="N33" s="272">
        <v>0</v>
      </c>
      <c r="O33" s="272">
        <v>45031.417200845703</v>
      </c>
    </row>
    <row r="34" spans="1:15" s="265" customFormat="1" ht="12">
      <c r="A34" s="263"/>
      <c r="B34" s="258"/>
      <c r="C34" s="273" t="s">
        <v>454</v>
      </c>
      <c r="D34" s="271"/>
      <c r="E34" s="271"/>
      <c r="F34" s="272">
        <v>56.034487949595103</v>
      </c>
      <c r="G34" s="272">
        <v>2.47718529926741E-2</v>
      </c>
      <c r="H34" s="272">
        <v>0.61929632481685204</v>
      </c>
      <c r="I34" s="272">
        <v>1.0387587720629299E-3</v>
      </c>
      <c r="J34" s="272">
        <v>0.30955011407475302</v>
      </c>
      <c r="K34" s="272">
        <v>0</v>
      </c>
      <c r="L34" s="272">
        <v>0</v>
      </c>
      <c r="M34" s="272">
        <v>0</v>
      </c>
      <c r="N34" s="272">
        <v>0</v>
      </c>
      <c r="O34" s="272">
        <v>56.9633343884867</v>
      </c>
    </row>
    <row r="35" spans="1:15" s="277" customFormat="1" ht="13">
      <c r="A35" s="256"/>
      <c r="B35" s="257" t="s">
        <v>455</v>
      </c>
      <c r="C35" s="274"/>
      <c r="D35" s="275"/>
      <c r="E35" s="275"/>
      <c r="F35" s="276">
        <v>5879.8071623104497</v>
      </c>
      <c r="G35" s="276">
        <v>0.33382130581146202</v>
      </c>
      <c r="H35" s="276">
        <v>8.3455326452865606</v>
      </c>
      <c r="I35" s="276">
        <v>2.3013773466869698</v>
      </c>
      <c r="J35" s="276">
        <v>685.81044931271697</v>
      </c>
      <c r="K35" s="276">
        <v>0</v>
      </c>
      <c r="L35" s="276">
        <v>0</v>
      </c>
      <c r="M35" s="276">
        <v>0</v>
      </c>
      <c r="N35" s="276">
        <v>0</v>
      </c>
      <c r="O35" s="276">
        <v>6573.9631442684504</v>
      </c>
    </row>
    <row r="36" spans="1:15" s="277" customFormat="1" ht="13">
      <c r="A36" s="256"/>
      <c r="B36" s="260" t="s">
        <v>456</v>
      </c>
      <c r="C36" s="274"/>
      <c r="D36" s="275"/>
      <c r="E36" s="275"/>
      <c r="F36" s="276">
        <v>6704.1230180518196</v>
      </c>
      <c r="G36" s="276">
        <v>0.61658939277473501</v>
      </c>
      <c r="H36" s="276">
        <v>15.4147348193684</v>
      </c>
      <c r="I36" s="276">
        <v>0.17619140199215999</v>
      </c>
      <c r="J36" s="276">
        <v>52.505037793663597</v>
      </c>
      <c r="K36" s="276">
        <v>0</v>
      </c>
      <c r="L36" s="276">
        <v>0</v>
      </c>
      <c r="M36" s="276">
        <v>0</v>
      </c>
      <c r="N36" s="276">
        <v>0</v>
      </c>
      <c r="O36" s="276">
        <v>6772.0427906648501</v>
      </c>
    </row>
    <row r="37" spans="1:15" s="262" customFormat="1" ht="13">
      <c r="A37" s="256"/>
      <c r="B37" s="257" t="s">
        <v>457</v>
      </c>
      <c r="C37" s="278"/>
      <c r="D37" s="279"/>
      <c r="E37" s="279"/>
      <c r="F37" s="280">
        <v>34855.735156369403</v>
      </c>
      <c r="G37" s="280">
        <v>12.5741550346292</v>
      </c>
      <c r="H37" s="280">
        <v>314.35387586572898</v>
      </c>
      <c r="I37" s="280">
        <v>9.7524083700705599</v>
      </c>
      <c r="J37" s="280">
        <v>2906.2176942810302</v>
      </c>
      <c r="K37" s="280">
        <v>0</v>
      </c>
      <c r="L37" s="280">
        <v>0</v>
      </c>
      <c r="M37" s="280">
        <v>0</v>
      </c>
      <c r="N37" s="280">
        <v>0</v>
      </c>
      <c r="O37" s="280">
        <v>38076.306726516203</v>
      </c>
    </row>
    <row r="38" spans="1:15" s="265" customFormat="1" ht="12">
      <c r="A38" s="263"/>
      <c r="B38" s="258"/>
      <c r="C38" s="264" t="s">
        <v>458</v>
      </c>
      <c r="F38" s="266">
        <v>11187.3721975484</v>
      </c>
      <c r="G38" s="266">
        <v>0.69766344432330296</v>
      </c>
      <c r="H38" s="266">
        <v>17.4415861080826</v>
      </c>
      <c r="I38" s="266">
        <v>4.3246000580080404</v>
      </c>
      <c r="J38" s="266">
        <v>1288.73081728639</v>
      </c>
      <c r="K38" s="266">
        <v>0</v>
      </c>
      <c r="L38" s="266">
        <v>0</v>
      </c>
      <c r="M38" s="266">
        <v>0</v>
      </c>
      <c r="N38" s="266">
        <v>0</v>
      </c>
      <c r="O38" s="266">
        <v>12493.5446009429</v>
      </c>
    </row>
    <row r="39" spans="1:15" s="265" customFormat="1" ht="12">
      <c r="A39" s="263"/>
      <c r="B39" s="258"/>
      <c r="C39" s="264" t="s">
        <v>459</v>
      </c>
      <c r="F39" s="266">
        <v>1911.0987480246599</v>
      </c>
      <c r="G39" s="266">
        <v>1.02318376967158</v>
      </c>
      <c r="H39" s="266">
        <v>25.579594241789501</v>
      </c>
      <c r="I39" s="266">
        <v>0.51371027648842105</v>
      </c>
      <c r="J39" s="266">
        <v>153.085662393549</v>
      </c>
      <c r="K39" s="266">
        <v>0</v>
      </c>
      <c r="L39" s="266">
        <v>0</v>
      </c>
      <c r="M39" s="266">
        <v>0</v>
      </c>
      <c r="N39" s="266">
        <v>0</v>
      </c>
      <c r="O39" s="266">
        <v>2089.76400466</v>
      </c>
    </row>
    <row r="40" spans="1:15" s="265" customFormat="1" ht="12">
      <c r="A40" s="263"/>
      <c r="B40" s="258"/>
      <c r="C40" s="264" t="s">
        <v>460</v>
      </c>
      <c r="F40" s="266">
        <v>11451.2863182276</v>
      </c>
      <c r="G40" s="266">
        <v>1.1324418904098501</v>
      </c>
      <c r="H40" s="266">
        <v>28.311047260246301</v>
      </c>
      <c r="I40" s="266">
        <v>4.1528594760883601</v>
      </c>
      <c r="J40" s="266">
        <v>1237.5521238743299</v>
      </c>
      <c r="K40" s="266">
        <v>0</v>
      </c>
      <c r="L40" s="266">
        <v>0</v>
      </c>
      <c r="M40" s="266">
        <v>0</v>
      </c>
      <c r="N40" s="266">
        <v>0</v>
      </c>
      <c r="O40" s="266">
        <v>12717.1494893622</v>
      </c>
    </row>
    <row r="41" spans="1:15" s="265" customFormat="1" ht="12">
      <c r="A41" s="263"/>
      <c r="B41" s="258"/>
      <c r="C41" s="264" t="s">
        <v>461</v>
      </c>
      <c r="F41" s="266">
        <v>570.75851378742198</v>
      </c>
      <c r="G41" s="266">
        <v>0.49336452073690201</v>
      </c>
      <c r="H41" s="266">
        <v>12.334113018422601</v>
      </c>
      <c r="I41" s="266">
        <v>7.3327191168433101E-2</v>
      </c>
      <c r="J41" s="266">
        <v>21.851502968193099</v>
      </c>
      <c r="K41" s="266">
        <v>0</v>
      </c>
      <c r="L41" s="266">
        <v>0</v>
      </c>
      <c r="M41" s="266">
        <v>0</v>
      </c>
      <c r="N41" s="266">
        <v>0</v>
      </c>
      <c r="O41" s="266">
        <v>604.94412977403704</v>
      </c>
    </row>
    <row r="42" spans="1:15" s="265" customFormat="1" ht="12">
      <c r="A42" s="263"/>
      <c r="B42" s="258"/>
      <c r="C42" s="264" t="s">
        <v>462</v>
      </c>
      <c r="F42" s="266">
        <v>4202.4576787813703</v>
      </c>
      <c r="G42" s="266">
        <v>3.66561478448754</v>
      </c>
      <c r="H42" s="266">
        <v>91.640369612188493</v>
      </c>
      <c r="I42" s="266">
        <v>0.53761536831730805</v>
      </c>
      <c r="J42" s="266">
        <v>160.20937975855799</v>
      </c>
      <c r="K42" s="266">
        <v>0</v>
      </c>
      <c r="L42" s="266">
        <v>0</v>
      </c>
      <c r="M42" s="266">
        <v>0</v>
      </c>
      <c r="N42" s="266">
        <v>0</v>
      </c>
      <c r="O42" s="266">
        <v>4454.3074281521103</v>
      </c>
    </row>
    <row r="43" spans="1:15" s="265" customFormat="1" ht="12">
      <c r="A43" s="263"/>
      <c r="B43" s="258"/>
      <c r="C43" s="281" t="s">
        <v>463</v>
      </c>
      <c r="F43" s="266">
        <v>5532.7617</v>
      </c>
      <c r="G43" s="266">
        <v>5.5618866249999996</v>
      </c>
      <c r="H43" s="266">
        <v>139.04716562499999</v>
      </c>
      <c r="I43" s="266">
        <v>0.15029600000000001</v>
      </c>
      <c r="J43" s="266">
        <v>44.788207999999997</v>
      </c>
      <c r="K43" s="266">
        <v>0</v>
      </c>
      <c r="L43" s="266">
        <v>0</v>
      </c>
      <c r="M43" s="266">
        <v>0</v>
      </c>
      <c r="N43" s="266">
        <v>0</v>
      </c>
      <c r="O43" s="266">
        <v>5716.5970736250001</v>
      </c>
    </row>
    <row r="44" spans="1:15" s="268" customFormat="1" ht="13">
      <c r="A44" s="252" t="s">
        <v>464</v>
      </c>
      <c r="B44" s="253" t="s">
        <v>465</v>
      </c>
      <c r="C44" s="253"/>
      <c r="F44" s="254">
        <v>13104.3481657376</v>
      </c>
      <c r="G44" s="254">
        <v>1650.12923116865</v>
      </c>
      <c r="H44" s="254">
        <v>41253.230779216203</v>
      </c>
      <c r="I44" s="254">
        <v>0.14353369901714899</v>
      </c>
      <c r="J44" s="254">
        <v>42.773042307110302</v>
      </c>
      <c r="K44" s="254">
        <v>0</v>
      </c>
      <c r="L44" s="254">
        <v>0</v>
      </c>
      <c r="M44" s="254">
        <v>0</v>
      </c>
      <c r="N44" s="254">
        <v>0</v>
      </c>
      <c r="O44" s="254">
        <v>54400.351987260903</v>
      </c>
    </row>
    <row r="45" spans="1:15" s="262" customFormat="1" ht="13">
      <c r="A45" s="256"/>
      <c r="B45" s="257" t="s">
        <v>466</v>
      </c>
      <c r="C45" s="257"/>
      <c r="F45" s="259">
        <v>0</v>
      </c>
      <c r="G45" s="259">
        <v>55.208621307315802</v>
      </c>
      <c r="H45" s="259">
        <v>1380.2155326828899</v>
      </c>
      <c r="I45" s="259">
        <v>0</v>
      </c>
      <c r="J45" s="259">
        <v>0</v>
      </c>
      <c r="K45" s="259">
        <v>0</v>
      </c>
      <c r="L45" s="259">
        <v>0</v>
      </c>
      <c r="M45" s="259">
        <v>0</v>
      </c>
      <c r="N45" s="259">
        <v>0</v>
      </c>
      <c r="O45" s="259">
        <v>1380.2155326828899</v>
      </c>
    </row>
    <row r="46" spans="1:15" s="262" customFormat="1" ht="13">
      <c r="A46" s="256"/>
      <c r="B46" s="257" t="s">
        <v>467</v>
      </c>
      <c r="C46" s="257"/>
      <c r="F46" s="259">
        <v>13104.3481657376</v>
      </c>
      <c r="G46" s="259">
        <v>1594.9206098613299</v>
      </c>
      <c r="H46" s="259">
        <v>39873.015246533301</v>
      </c>
      <c r="I46" s="259">
        <v>0.14353369901714899</v>
      </c>
      <c r="J46" s="259">
        <v>42.773042307110302</v>
      </c>
      <c r="K46" s="259">
        <v>0</v>
      </c>
      <c r="L46" s="259">
        <v>0</v>
      </c>
      <c r="M46" s="259">
        <v>0</v>
      </c>
      <c r="N46" s="259">
        <v>0</v>
      </c>
      <c r="O46" s="259">
        <v>53020.136454578002</v>
      </c>
    </row>
    <row r="47" spans="1:15" s="265" customFormat="1" ht="12">
      <c r="A47" s="282"/>
      <c r="B47" s="283"/>
      <c r="C47" s="258" t="s">
        <v>468</v>
      </c>
      <c r="F47" s="266">
        <v>215.32644963477401</v>
      </c>
      <c r="G47" s="266">
        <v>230.182019312861</v>
      </c>
      <c r="H47" s="266">
        <v>5754.5504828215298</v>
      </c>
      <c r="I47" s="266">
        <v>0.11265386511981999</v>
      </c>
      <c r="J47" s="266">
        <v>33.570851805706397</v>
      </c>
      <c r="K47" s="266">
        <v>0</v>
      </c>
      <c r="L47" s="266">
        <v>0</v>
      </c>
      <c r="M47" s="266">
        <v>0</v>
      </c>
      <c r="N47" s="266">
        <v>0</v>
      </c>
      <c r="O47" s="266">
        <v>6003.4477842620099</v>
      </c>
    </row>
    <row r="48" spans="1:15" s="265" customFormat="1" ht="12">
      <c r="A48" s="282"/>
      <c r="B48" s="283"/>
      <c r="C48" s="258" t="s">
        <v>469</v>
      </c>
      <c r="F48" s="266">
        <v>68.232381625643399</v>
      </c>
      <c r="G48" s="266">
        <v>492.79028849352397</v>
      </c>
      <c r="H48" s="266">
        <v>12319.7572123381</v>
      </c>
      <c r="I48" s="266">
        <v>0</v>
      </c>
      <c r="J48" s="266">
        <v>0</v>
      </c>
      <c r="K48" s="266">
        <v>0</v>
      </c>
      <c r="L48" s="266">
        <v>0</v>
      </c>
      <c r="M48" s="266">
        <v>0</v>
      </c>
      <c r="N48" s="266">
        <v>0</v>
      </c>
      <c r="O48" s="266">
        <v>12387.989593963701</v>
      </c>
    </row>
    <row r="49" spans="1:16" s="265" customFormat="1" ht="12">
      <c r="A49" s="284"/>
      <c r="B49" s="285"/>
      <c r="C49" s="286" t="s">
        <v>470</v>
      </c>
      <c r="D49" s="271"/>
      <c r="E49" s="271"/>
      <c r="F49" s="272">
        <v>8574.5662093657502</v>
      </c>
      <c r="G49" s="272">
        <v>854.51407982941896</v>
      </c>
      <c r="H49" s="272">
        <v>21362.851995735498</v>
      </c>
      <c r="I49" s="272">
        <v>0</v>
      </c>
      <c r="J49" s="272">
        <v>0</v>
      </c>
      <c r="K49" s="272">
        <v>0</v>
      </c>
      <c r="L49" s="272">
        <v>0</v>
      </c>
      <c r="M49" s="272">
        <v>0</v>
      </c>
      <c r="N49" s="272">
        <v>0</v>
      </c>
      <c r="O49" s="272">
        <v>29937.418205101199</v>
      </c>
    </row>
    <row r="50" spans="1:16" s="265" customFormat="1" ht="12">
      <c r="A50" s="284"/>
      <c r="B50" s="285"/>
      <c r="C50" s="286" t="s">
        <v>471</v>
      </c>
      <c r="D50" s="271"/>
      <c r="E50" s="271"/>
      <c r="F50" s="272">
        <v>4246.2231251113999</v>
      </c>
      <c r="G50" s="272">
        <v>17.434222225529599</v>
      </c>
      <c r="H50" s="272">
        <v>435.85555563823999</v>
      </c>
      <c r="I50" s="272">
        <v>3.08798338973288E-2</v>
      </c>
      <c r="J50" s="272">
        <v>9.2021905014039795</v>
      </c>
      <c r="K50" s="272">
        <v>0</v>
      </c>
      <c r="L50" s="272">
        <v>0</v>
      </c>
      <c r="M50" s="272">
        <v>0</v>
      </c>
      <c r="N50" s="272">
        <v>0</v>
      </c>
      <c r="O50" s="272">
        <v>4691.2808712510396</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37026.661011950899</v>
      </c>
      <c r="G52" s="294">
        <v>2.8563510212043601</v>
      </c>
      <c r="H52" s="294">
        <v>71.408775530108997</v>
      </c>
      <c r="I52" s="294">
        <v>4.3702703177034596</v>
      </c>
      <c r="J52" s="294">
        <v>1302.3405546756301</v>
      </c>
      <c r="K52" s="294">
        <v>7774.5001433343396</v>
      </c>
      <c r="L52" s="294">
        <v>1859.1719730181201</v>
      </c>
      <c r="M52" s="294">
        <v>440.421343627103</v>
      </c>
      <c r="N52" s="294">
        <v>0.15104489600000001</v>
      </c>
      <c r="O52" s="294">
        <v>48474.654847032201</v>
      </c>
    </row>
    <row r="53" spans="1:16" s="268" customFormat="1" ht="13">
      <c r="A53" s="252" t="s">
        <v>428</v>
      </c>
      <c r="B53" s="253" t="s">
        <v>475</v>
      </c>
      <c r="C53" s="253"/>
      <c r="D53" s="296"/>
      <c r="E53" s="296"/>
      <c r="F53" s="297">
        <v>7817.8838829372899</v>
      </c>
      <c r="G53" s="297">
        <v>0</v>
      </c>
      <c r="H53" s="297">
        <v>0</v>
      </c>
      <c r="I53" s="297">
        <v>0</v>
      </c>
      <c r="J53" s="297">
        <v>0</v>
      </c>
      <c r="K53" s="297">
        <v>0</v>
      </c>
      <c r="L53" s="297">
        <v>0</v>
      </c>
      <c r="M53" s="297">
        <v>0</v>
      </c>
      <c r="N53" s="297">
        <v>0</v>
      </c>
      <c r="O53" s="297">
        <v>7817.8838829372899</v>
      </c>
    </row>
    <row r="54" spans="1:16" s="301" customFormat="1" ht="12">
      <c r="A54" s="263"/>
      <c r="B54" s="298"/>
      <c r="C54" s="264" t="s">
        <v>476</v>
      </c>
      <c r="D54" s="299"/>
      <c r="E54" s="299"/>
      <c r="F54" s="300">
        <v>6039.28044025073</v>
      </c>
      <c r="G54" s="300">
        <v>0</v>
      </c>
      <c r="H54" s="300">
        <v>0</v>
      </c>
      <c r="I54" s="300">
        <v>0</v>
      </c>
      <c r="J54" s="300">
        <v>0</v>
      </c>
      <c r="K54" s="300">
        <v>0</v>
      </c>
      <c r="L54" s="300">
        <v>0</v>
      </c>
      <c r="M54" s="300">
        <v>0</v>
      </c>
      <c r="N54" s="300">
        <v>0</v>
      </c>
      <c r="O54" s="300">
        <v>6039.28044025073</v>
      </c>
      <c r="P54" s="299"/>
    </row>
    <row r="55" spans="1:16" s="301" customFormat="1" ht="12">
      <c r="A55" s="263"/>
      <c r="B55" s="298"/>
      <c r="C55" s="264" t="s">
        <v>354</v>
      </c>
      <c r="D55" s="299"/>
      <c r="E55" s="299"/>
      <c r="F55" s="300">
        <v>1372.4274742888799</v>
      </c>
      <c r="G55" s="300">
        <v>0</v>
      </c>
      <c r="H55" s="300">
        <v>0</v>
      </c>
      <c r="I55" s="300">
        <v>0</v>
      </c>
      <c r="J55" s="300">
        <v>0</v>
      </c>
      <c r="K55" s="300">
        <v>0</v>
      </c>
      <c r="L55" s="300">
        <v>0</v>
      </c>
      <c r="M55" s="300">
        <v>0</v>
      </c>
      <c r="N55" s="300">
        <v>0</v>
      </c>
      <c r="O55" s="300">
        <v>1372.4274742888799</v>
      </c>
      <c r="P55" s="299"/>
    </row>
    <row r="56" spans="1:16" s="301" customFormat="1" ht="12">
      <c r="A56" s="263"/>
      <c r="B56" s="298"/>
      <c r="C56" s="264" t="s">
        <v>477</v>
      </c>
      <c r="D56" s="299"/>
      <c r="E56" s="299"/>
      <c r="F56" s="300">
        <v>406.17596839768299</v>
      </c>
      <c r="G56" s="300">
        <v>0</v>
      </c>
      <c r="H56" s="300">
        <v>0</v>
      </c>
      <c r="I56" s="300">
        <v>0</v>
      </c>
      <c r="J56" s="300">
        <v>0</v>
      </c>
      <c r="K56" s="300">
        <v>0</v>
      </c>
      <c r="L56" s="300">
        <v>0</v>
      </c>
      <c r="M56" s="300">
        <v>0</v>
      </c>
      <c r="N56" s="300">
        <v>0</v>
      </c>
      <c r="O56" s="300">
        <v>406.17596839768299</v>
      </c>
      <c r="P56" s="299"/>
    </row>
    <row r="57" spans="1:16" s="303" customFormat="1" ht="13">
      <c r="A57" s="252" t="s">
        <v>443</v>
      </c>
      <c r="B57" s="253" t="s">
        <v>478</v>
      </c>
      <c r="C57" s="253"/>
      <c r="D57" s="302"/>
      <c r="E57" s="302"/>
      <c r="F57" s="297">
        <v>4331.1218440342</v>
      </c>
      <c r="G57" s="297">
        <v>2.7722220212043598</v>
      </c>
      <c r="H57" s="297">
        <v>69.305550530109002</v>
      </c>
      <c r="I57" s="297">
        <v>3.5897378601210699</v>
      </c>
      <c r="J57" s="297">
        <v>1069.7418823160799</v>
      </c>
      <c r="K57" s="297">
        <v>0</v>
      </c>
      <c r="L57" s="297">
        <v>0</v>
      </c>
      <c r="M57" s="297">
        <v>0</v>
      </c>
      <c r="N57" s="297">
        <v>0</v>
      </c>
      <c r="O57" s="297">
        <v>5470.1692768803896</v>
      </c>
      <c r="P57" s="302"/>
    </row>
    <row r="58" spans="1:16" s="305" customFormat="1" ht="12">
      <c r="A58" s="263"/>
      <c r="B58" s="298"/>
      <c r="C58" s="264" t="s">
        <v>355</v>
      </c>
      <c r="D58" s="304"/>
      <c r="E58" s="304"/>
      <c r="F58" s="300">
        <v>2491.2036086005501</v>
      </c>
      <c r="G58" s="300">
        <v>0</v>
      </c>
      <c r="H58" s="300">
        <v>0</v>
      </c>
      <c r="I58" s="300">
        <v>0</v>
      </c>
      <c r="J58" s="300">
        <v>0</v>
      </c>
      <c r="K58" s="300">
        <v>0</v>
      </c>
      <c r="L58" s="300">
        <v>0</v>
      </c>
      <c r="M58" s="300">
        <v>0</v>
      </c>
      <c r="N58" s="300">
        <v>0</v>
      </c>
      <c r="O58" s="300">
        <v>2491.2036086005501</v>
      </c>
      <c r="P58" s="304"/>
    </row>
    <row r="59" spans="1:16" s="305" customFormat="1" ht="12">
      <c r="A59" s="263"/>
      <c r="B59" s="298"/>
      <c r="C59" s="264" t="s">
        <v>353</v>
      </c>
      <c r="D59" s="304"/>
      <c r="E59" s="304"/>
      <c r="F59" s="300">
        <v>0</v>
      </c>
      <c r="G59" s="300">
        <v>0</v>
      </c>
      <c r="H59" s="300">
        <v>0</v>
      </c>
      <c r="I59" s="300">
        <v>3.5568846999999999</v>
      </c>
      <c r="J59" s="300">
        <v>1059.9516406</v>
      </c>
      <c r="K59" s="300">
        <v>0</v>
      </c>
      <c r="L59" s="300">
        <v>0</v>
      </c>
      <c r="M59" s="300">
        <v>0</v>
      </c>
      <c r="N59" s="300">
        <v>0</v>
      </c>
      <c r="O59" s="300">
        <v>1059.9516406</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1839.9182354336499</v>
      </c>
      <c r="G61" s="300">
        <v>2.7722220212043598</v>
      </c>
      <c r="H61" s="300">
        <v>69.305550530109002</v>
      </c>
      <c r="I61" s="300">
        <v>3.2853160121067503E-2</v>
      </c>
      <c r="J61" s="300">
        <v>9.7902417160781106</v>
      </c>
      <c r="K61" s="300">
        <v>0</v>
      </c>
      <c r="L61" s="300">
        <v>0</v>
      </c>
      <c r="M61" s="300">
        <v>0</v>
      </c>
      <c r="N61" s="300">
        <v>0</v>
      </c>
      <c r="O61" s="300">
        <v>1919.01402767983</v>
      </c>
      <c r="P61" s="304"/>
    </row>
    <row r="62" spans="1:16" s="268" customFormat="1" ht="13">
      <c r="A62" s="252" t="s">
        <v>464</v>
      </c>
      <c r="B62" s="253" t="s">
        <v>479</v>
      </c>
      <c r="C62" s="253"/>
      <c r="D62" s="296"/>
      <c r="E62" s="296"/>
      <c r="F62" s="297">
        <v>14109.9262853655</v>
      </c>
      <c r="G62" s="297">
        <v>8.4128999999999995E-2</v>
      </c>
      <c r="H62" s="297">
        <v>2.1032250000000001</v>
      </c>
      <c r="I62" s="297">
        <v>0</v>
      </c>
      <c r="J62" s="297">
        <v>0</v>
      </c>
      <c r="K62" s="297">
        <v>0</v>
      </c>
      <c r="L62" s="297">
        <v>1846.81254971873</v>
      </c>
      <c r="M62" s="297">
        <v>256.04586397702002</v>
      </c>
      <c r="N62" s="297">
        <v>0</v>
      </c>
      <c r="O62" s="297">
        <v>16214.8879240612</v>
      </c>
      <c r="P62" s="296"/>
    </row>
    <row r="63" spans="1:16" s="301" customFormat="1" ht="12">
      <c r="A63" s="263"/>
      <c r="B63" s="258"/>
      <c r="C63" s="258" t="s">
        <v>480</v>
      </c>
      <c r="D63" s="299"/>
      <c r="E63" s="299"/>
      <c r="F63" s="300">
        <v>9163.1897153654609</v>
      </c>
      <c r="G63" s="300">
        <v>8.4128999999999995E-2</v>
      </c>
      <c r="H63" s="300">
        <v>2.1032250000000001</v>
      </c>
      <c r="I63" s="300">
        <v>0</v>
      </c>
      <c r="J63" s="300">
        <v>0</v>
      </c>
      <c r="K63" s="300">
        <v>0</v>
      </c>
      <c r="L63" s="300">
        <v>0</v>
      </c>
      <c r="M63" s="300">
        <v>0</v>
      </c>
      <c r="N63" s="300">
        <v>0</v>
      </c>
      <c r="O63" s="300">
        <v>9165.2929403654598</v>
      </c>
      <c r="P63" s="299"/>
    </row>
    <row r="64" spans="1:16" s="301" customFormat="1" ht="12">
      <c r="A64" s="263"/>
      <c r="B64" s="258"/>
      <c r="C64" s="258" t="s">
        <v>481</v>
      </c>
      <c r="D64" s="299"/>
      <c r="E64" s="299"/>
      <c r="F64" s="300">
        <v>4946.73657</v>
      </c>
      <c r="G64" s="300">
        <v>0</v>
      </c>
      <c r="H64" s="300">
        <v>0</v>
      </c>
      <c r="I64" s="300">
        <v>0</v>
      </c>
      <c r="J64" s="300">
        <v>0</v>
      </c>
      <c r="K64" s="300">
        <v>0</v>
      </c>
      <c r="L64" s="300">
        <v>1846.81254971873</v>
      </c>
      <c r="M64" s="300">
        <v>72.663600000000002</v>
      </c>
      <c r="N64" s="300">
        <v>0</v>
      </c>
      <c r="O64" s="300">
        <v>6866.2127197187301</v>
      </c>
      <c r="P64" s="299"/>
    </row>
    <row r="65" spans="1:16" s="301" customFormat="1" ht="12">
      <c r="A65" s="263"/>
      <c r="B65" s="258"/>
      <c r="C65" s="258" t="s">
        <v>482</v>
      </c>
      <c r="D65" s="299"/>
      <c r="E65" s="299"/>
      <c r="F65" s="300">
        <v>0</v>
      </c>
      <c r="G65" s="300">
        <v>0</v>
      </c>
      <c r="H65" s="300">
        <v>0</v>
      </c>
      <c r="I65" s="300">
        <v>0</v>
      </c>
      <c r="J65" s="300">
        <v>0</v>
      </c>
      <c r="K65" s="300">
        <v>0</v>
      </c>
      <c r="L65" s="300">
        <v>0</v>
      </c>
      <c r="M65" s="300">
        <v>183.38226397701999</v>
      </c>
      <c r="N65" s="300">
        <v>0</v>
      </c>
      <c r="O65" s="300">
        <v>183.38226397701999</v>
      </c>
      <c r="P65" s="299"/>
    </row>
    <row r="66" spans="1:16" s="262" customFormat="1">
      <c r="A66" s="306" t="s">
        <v>472</v>
      </c>
      <c r="B66" s="307" t="s">
        <v>483</v>
      </c>
      <c r="C66" s="307"/>
      <c r="D66" s="279"/>
      <c r="E66" s="279"/>
      <c r="F66" s="280">
        <v>0</v>
      </c>
      <c r="G66" s="280">
        <v>0</v>
      </c>
      <c r="H66" s="280">
        <v>0</v>
      </c>
      <c r="I66" s="280">
        <v>0</v>
      </c>
      <c r="J66" s="280">
        <v>0</v>
      </c>
      <c r="K66" s="280">
        <v>7774.5001433343396</v>
      </c>
      <c r="L66" s="280">
        <v>5.0759851772432798</v>
      </c>
      <c r="M66" s="280">
        <v>1.6432836500826999</v>
      </c>
      <c r="N66" s="280">
        <v>0.15104489600000001</v>
      </c>
      <c r="O66" s="280">
        <v>7781.3704570576701</v>
      </c>
      <c r="P66" s="279"/>
    </row>
    <row r="67" spans="1:16" s="262" customFormat="1" ht="13">
      <c r="A67" s="306" t="s">
        <v>484</v>
      </c>
      <c r="B67" s="307" t="s">
        <v>409</v>
      </c>
      <c r="C67" s="307"/>
      <c r="D67" s="279"/>
      <c r="E67" s="279"/>
      <c r="F67" s="280">
        <v>10764.7105639969</v>
      </c>
      <c r="G67" s="280">
        <v>0</v>
      </c>
      <c r="H67" s="280">
        <v>0</v>
      </c>
      <c r="I67" s="280">
        <v>0</v>
      </c>
      <c r="J67" s="280">
        <v>0</v>
      </c>
      <c r="K67" s="280">
        <v>0</v>
      </c>
      <c r="L67" s="280">
        <v>0</v>
      </c>
      <c r="M67" s="280">
        <v>0</v>
      </c>
      <c r="N67" s="280">
        <v>0</v>
      </c>
      <c r="O67" s="280">
        <v>10764.7105639969</v>
      </c>
      <c r="P67" s="279"/>
    </row>
    <row r="68" spans="1:16" s="262" customFormat="1" ht="13">
      <c r="A68" s="287" t="s">
        <v>485</v>
      </c>
      <c r="B68" s="288" t="s">
        <v>411</v>
      </c>
      <c r="C68" s="288"/>
      <c r="D68" s="308"/>
      <c r="E68" s="308"/>
      <c r="F68" s="309">
        <v>3.0184356170623698</v>
      </c>
      <c r="G68" s="309">
        <v>0</v>
      </c>
      <c r="H68" s="309">
        <v>0</v>
      </c>
      <c r="I68" s="309">
        <v>0.78053245758239298</v>
      </c>
      <c r="J68" s="309">
        <v>232.59867235955301</v>
      </c>
      <c r="K68" s="309">
        <v>0</v>
      </c>
      <c r="L68" s="309">
        <v>7.2834381221483202</v>
      </c>
      <c r="M68" s="309">
        <v>182.73219599999999</v>
      </c>
      <c r="N68" s="309">
        <v>0</v>
      </c>
      <c r="O68" s="309">
        <v>425.63274209876403</v>
      </c>
      <c r="P68" s="279"/>
    </row>
    <row r="69" spans="1:16" s="295" customFormat="1" ht="13">
      <c r="A69" s="310" t="s">
        <v>486</v>
      </c>
      <c r="B69" s="311"/>
      <c r="C69" s="311"/>
      <c r="D69" s="312"/>
      <c r="E69" s="312"/>
      <c r="F69" s="313">
        <v>1787.5197648000001</v>
      </c>
      <c r="G69" s="313">
        <v>1179.5868255882999</v>
      </c>
      <c r="H69" s="313">
        <v>29489.670639707601</v>
      </c>
      <c r="I69" s="313">
        <v>83.576914142885599</v>
      </c>
      <c r="J69" s="313">
        <v>24905.920414579901</v>
      </c>
      <c r="K69" s="313">
        <v>0</v>
      </c>
      <c r="L69" s="313">
        <v>0</v>
      </c>
      <c r="M69" s="313">
        <v>0</v>
      </c>
      <c r="N69" s="313">
        <v>0</v>
      </c>
      <c r="O69" s="313">
        <v>56183.110819087502</v>
      </c>
      <c r="P69" s="293"/>
    </row>
    <row r="70" spans="1:16" s="262" customFormat="1" ht="13">
      <c r="A70" s="306" t="s">
        <v>428</v>
      </c>
      <c r="B70" s="307" t="s">
        <v>487</v>
      </c>
      <c r="C70" s="307"/>
      <c r="D70" s="279"/>
      <c r="E70" s="279"/>
      <c r="F70" s="280">
        <v>0</v>
      </c>
      <c r="G70" s="280">
        <v>1031.6086629828101</v>
      </c>
      <c r="H70" s="280">
        <v>25790.216574570401</v>
      </c>
      <c r="I70" s="280">
        <v>0</v>
      </c>
      <c r="J70" s="280">
        <v>0</v>
      </c>
      <c r="K70" s="280">
        <v>0</v>
      </c>
      <c r="L70" s="280">
        <v>0</v>
      </c>
      <c r="M70" s="280">
        <v>0</v>
      </c>
      <c r="N70" s="280">
        <v>0</v>
      </c>
      <c r="O70" s="280">
        <v>25790.216574570401</v>
      </c>
      <c r="P70" s="279"/>
    </row>
    <row r="71" spans="1:16" s="262" customFormat="1" ht="13">
      <c r="A71" s="306" t="s">
        <v>443</v>
      </c>
      <c r="B71" s="307" t="s">
        <v>488</v>
      </c>
      <c r="C71" s="307"/>
      <c r="D71" s="279"/>
      <c r="E71" s="279"/>
      <c r="F71" s="280">
        <v>0</v>
      </c>
      <c r="G71" s="280">
        <v>146.97216435783301</v>
      </c>
      <c r="H71" s="280">
        <v>3674.3041089458202</v>
      </c>
      <c r="I71" s="280">
        <v>16.071525034764999</v>
      </c>
      <c r="J71" s="280">
        <v>4789.3144603599703</v>
      </c>
      <c r="K71" s="280">
        <v>0</v>
      </c>
      <c r="L71" s="280">
        <v>0</v>
      </c>
      <c r="M71" s="280">
        <v>0</v>
      </c>
      <c r="N71" s="280">
        <v>0</v>
      </c>
      <c r="O71" s="280">
        <v>8463.6185693057905</v>
      </c>
      <c r="P71" s="279"/>
    </row>
    <row r="72" spans="1:16" s="262" customFormat="1" ht="13">
      <c r="A72" s="252" t="s">
        <v>464</v>
      </c>
      <c r="B72" s="253" t="s">
        <v>489</v>
      </c>
      <c r="C72" s="253"/>
      <c r="F72" s="259">
        <v>0</v>
      </c>
      <c r="G72" s="259">
        <v>0</v>
      </c>
      <c r="H72" s="259">
        <v>0</v>
      </c>
      <c r="I72" s="259">
        <v>67.479307672070306</v>
      </c>
      <c r="J72" s="259">
        <v>20108.833686276899</v>
      </c>
      <c r="K72" s="259">
        <v>0</v>
      </c>
      <c r="L72" s="259">
        <v>0</v>
      </c>
      <c r="M72" s="259">
        <v>0</v>
      </c>
      <c r="N72" s="259">
        <v>0</v>
      </c>
      <c r="O72" s="259">
        <v>20108.833686276899</v>
      </c>
    </row>
    <row r="73" spans="1:16" s="265" customFormat="1" ht="12">
      <c r="A73" s="314"/>
      <c r="B73" s="286"/>
      <c r="C73" s="286" t="s">
        <v>490</v>
      </c>
      <c r="D73" s="271"/>
      <c r="E73" s="271"/>
      <c r="F73" s="272">
        <v>0</v>
      </c>
      <c r="G73" s="272">
        <v>0</v>
      </c>
      <c r="H73" s="272">
        <v>0</v>
      </c>
      <c r="I73" s="272">
        <v>55.723900085207298</v>
      </c>
      <c r="J73" s="272">
        <v>16605.722225391801</v>
      </c>
      <c r="K73" s="272">
        <v>0</v>
      </c>
      <c r="L73" s="272">
        <v>0</v>
      </c>
      <c r="M73" s="272">
        <v>0</v>
      </c>
      <c r="N73" s="272">
        <v>0</v>
      </c>
      <c r="O73" s="272">
        <v>16605.722225391801</v>
      </c>
    </row>
    <row r="74" spans="1:16" s="265" customFormat="1" ht="12">
      <c r="A74" s="314"/>
      <c r="B74" s="286"/>
      <c r="C74" s="286" t="s">
        <v>491</v>
      </c>
      <c r="D74" s="271"/>
      <c r="E74" s="271"/>
      <c r="F74" s="272">
        <v>0</v>
      </c>
      <c r="G74" s="272">
        <v>0</v>
      </c>
      <c r="H74" s="272">
        <v>0</v>
      </c>
      <c r="I74" s="272">
        <v>11.755407586863001</v>
      </c>
      <c r="J74" s="272">
        <v>3503.1114608851699</v>
      </c>
      <c r="K74" s="272">
        <v>0</v>
      </c>
      <c r="L74" s="272">
        <v>0</v>
      </c>
      <c r="M74" s="272">
        <v>0</v>
      </c>
      <c r="N74" s="272">
        <v>0</v>
      </c>
      <c r="O74" s="272">
        <v>3503.1114608851699</v>
      </c>
    </row>
    <row r="75" spans="1:16" s="262" customFormat="1" ht="13">
      <c r="A75" s="306" t="s">
        <v>472</v>
      </c>
      <c r="B75" s="307" t="s">
        <v>356</v>
      </c>
      <c r="C75" s="315"/>
      <c r="D75" s="279"/>
      <c r="E75" s="279"/>
      <c r="F75" s="280">
        <v>0</v>
      </c>
      <c r="G75" s="280">
        <v>1.0059982476566001</v>
      </c>
      <c r="H75" s="280">
        <v>25.149956191415001</v>
      </c>
      <c r="I75" s="280">
        <v>2.6081436050356299E-2</v>
      </c>
      <c r="J75" s="280">
        <v>7.7722679430061703</v>
      </c>
      <c r="K75" s="280">
        <v>0</v>
      </c>
      <c r="L75" s="280">
        <v>0</v>
      </c>
      <c r="M75" s="280">
        <v>0</v>
      </c>
      <c r="N75" s="280">
        <v>0</v>
      </c>
      <c r="O75" s="280">
        <v>32.9222241344211</v>
      </c>
    </row>
    <row r="76" spans="1:16" s="262" customFormat="1" ht="13">
      <c r="A76" s="287" t="s">
        <v>484</v>
      </c>
      <c r="B76" s="288" t="s">
        <v>412</v>
      </c>
      <c r="C76" s="316"/>
      <c r="D76" s="308"/>
      <c r="E76" s="308"/>
      <c r="F76" s="309">
        <v>1787.5197648000001</v>
      </c>
      <c r="G76" s="309">
        <v>0</v>
      </c>
      <c r="H76" s="309">
        <v>0</v>
      </c>
      <c r="I76" s="309">
        <v>0</v>
      </c>
      <c r="J76" s="309">
        <v>0</v>
      </c>
      <c r="K76" s="309">
        <v>0</v>
      </c>
      <c r="L76" s="309">
        <v>0</v>
      </c>
      <c r="M76" s="309">
        <v>0</v>
      </c>
      <c r="N76" s="309">
        <v>0</v>
      </c>
      <c r="O76" s="309">
        <v>1787.5197648000001</v>
      </c>
    </row>
    <row r="77" spans="1:16" s="262" customFormat="1" ht="13">
      <c r="A77" s="248" t="s">
        <v>492</v>
      </c>
      <c r="B77" s="317"/>
      <c r="C77" s="317"/>
      <c r="F77" s="251">
        <v>480.03807832000001</v>
      </c>
      <c r="G77" s="251">
        <v>923.65902173999996</v>
      </c>
      <c r="H77" s="251">
        <v>23091.475543500001</v>
      </c>
      <c r="I77" s="251">
        <v>4.1053177999999999</v>
      </c>
      <c r="J77" s="251">
        <v>1223.3847043999999</v>
      </c>
      <c r="K77" s="251">
        <v>0</v>
      </c>
      <c r="L77" s="251">
        <v>0</v>
      </c>
      <c r="M77" s="251">
        <v>0</v>
      </c>
      <c r="N77" s="251">
        <v>0</v>
      </c>
      <c r="O77" s="251">
        <v>24794.898326220002</v>
      </c>
    </row>
    <row r="78" spans="1:16" s="262" customFormat="1" ht="13">
      <c r="A78" s="252" t="s">
        <v>428</v>
      </c>
      <c r="B78" s="253" t="s">
        <v>493</v>
      </c>
      <c r="C78" s="253"/>
      <c r="F78" s="259">
        <v>0</v>
      </c>
      <c r="G78" s="259">
        <v>885.86954232999994</v>
      </c>
      <c r="H78" s="259">
        <v>22146.738558249999</v>
      </c>
      <c r="I78" s="259">
        <v>0</v>
      </c>
      <c r="J78" s="259">
        <v>0</v>
      </c>
      <c r="K78" s="259">
        <v>0</v>
      </c>
      <c r="L78" s="259">
        <v>0</v>
      </c>
      <c r="M78" s="259">
        <v>0</v>
      </c>
      <c r="N78" s="259">
        <v>0</v>
      </c>
      <c r="O78" s="259">
        <v>22146.738558249999</v>
      </c>
    </row>
    <row r="79" spans="1:16" s="262" customFormat="1" ht="13">
      <c r="A79" s="252" t="s">
        <v>443</v>
      </c>
      <c r="B79" s="253" t="s">
        <v>494</v>
      </c>
      <c r="C79" s="253"/>
      <c r="F79" s="259">
        <v>0</v>
      </c>
      <c r="G79" s="259">
        <v>22.368179529999999</v>
      </c>
      <c r="H79" s="259">
        <v>559.20448825000005</v>
      </c>
      <c r="I79" s="259">
        <v>1.34209077</v>
      </c>
      <c r="J79" s="259">
        <v>399.94304946</v>
      </c>
      <c r="K79" s="259">
        <v>0</v>
      </c>
      <c r="L79" s="259">
        <v>0</v>
      </c>
      <c r="M79" s="259">
        <v>0</v>
      </c>
      <c r="N79" s="259">
        <v>0</v>
      </c>
      <c r="O79" s="259">
        <v>959.14753771000005</v>
      </c>
    </row>
    <row r="80" spans="1:16" s="262" customFormat="1" ht="13">
      <c r="A80" s="306" t="s">
        <v>495</v>
      </c>
      <c r="B80" s="307" t="s">
        <v>496</v>
      </c>
      <c r="C80" s="307"/>
      <c r="D80" s="279"/>
      <c r="E80" s="279"/>
      <c r="F80" s="280">
        <v>0</v>
      </c>
      <c r="G80" s="280">
        <v>15.17489331</v>
      </c>
      <c r="H80" s="280">
        <v>379.37233275</v>
      </c>
      <c r="I80" s="280">
        <v>2.1773601999999999</v>
      </c>
      <c r="J80" s="280">
        <v>648.85333960000003</v>
      </c>
      <c r="K80" s="280">
        <v>0</v>
      </c>
      <c r="L80" s="280">
        <v>0</v>
      </c>
      <c r="M80" s="280">
        <v>0</v>
      </c>
      <c r="N80" s="280">
        <v>0</v>
      </c>
      <c r="O80" s="280">
        <v>1028.22567235</v>
      </c>
    </row>
    <row r="81" spans="1:30" s="262" customFormat="1" ht="13">
      <c r="A81" s="287" t="s">
        <v>472</v>
      </c>
      <c r="B81" s="288" t="s">
        <v>497</v>
      </c>
      <c r="C81" s="288"/>
      <c r="D81" s="308"/>
      <c r="E81" s="308"/>
      <c r="F81" s="309">
        <v>480.03807832000001</v>
      </c>
      <c r="G81" s="309">
        <v>0.24640656999999999</v>
      </c>
      <c r="H81" s="309">
        <v>6.1601642500000002</v>
      </c>
      <c r="I81" s="309">
        <v>0.58586682999999995</v>
      </c>
      <c r="J81" s="309">
        <v>174.58831534000001</v>
      </c>
      <c r="K81" s="309">
        <v>0</v>
      </c>
      <c r="L81" s="309">
        <v>0</v>
      </c>
      <c r="M81" s="309">
        <v>0</v>
      </c>
      <c r="N81" s="309">
        <v>0</v>
      </c>
      <c r="O81" s="309">
        <v>660.78655791000006</v>
      </c>
    </row>
    <row r="82" spans="1:30" s="295" customFormat="1" ht="13">
      <c r="A82" s="291" t="s">
        <v>498</v>
      </c>
      <c r="B82" s="292"/>
      <c r="C82" s="292"/>
      <c r="F82" s="251">
        <v>-29287.005676000001</v>
      </c>
      <c r="G82" s="251">
        <v>30.787701999999999</v>
      </c>
      <c r="H82" s="251">
        <v>769.69254999999998</v>
      </c>
      <c r="I82" s="251">
        <v>1.1131880000000001</v>
      </c>
      <c r="J82" s="251">
        <v>331.73002400000001</v>
      </c>
      <c r="K82" s="251">
        <v>0</v>
      </c>
      <c r="L82" s="251">
        <v>0</v>
      </c>
      <c r="M82" s="251">
        <v>0</v>
      </c>
      <c r="N82" s="251">
        <v>0</v>
      </c>
      <c r="O82" s="251">
        <v>-28185.583102000001</v>
      </c>
    </row>
    <row r="83" spans="1:30" s="262" customFormat="1" ht="13">
      <c r="A83" s="252" t="s">
        <v>428</v>
      </c>
      <c r="B83" s="253" t="s">
        <v>499</v>
      </c>
      <c r="C83" s="253"/>
      <c r="F83" s="259">
        <v>-159465.70265200001</v>
      </c>
      <c r="G83" s="259">
        <v>12.523191000000001</v>
      </c>
      <c r="H83" s="259">
        <v>313.07977499999998</v>
      </c>
      <c r="I83" s="259">
        <v>0.474831</v>
      </c>
      <c r="J83" s="259">
        <v>141.499638</v>
      </c>
      <c r="K83" s="259">
        <v>0</v>
      </c>
      <c r="L83" s="259">
        <v>0</v>
      </c>
      <c r="M83" s="259">
        <v>0</v>
      </c>
      <c r="N83" s="259">
        <v>0</v>
      </c>
      <c r="O83" s="259">
        <v>-159011.12323900001</v>
      </c>
    </row>
    <row r="84" spans="1:30" s="262" customFormat="1" ht="13">
      <c r="A84" s="252" t="s">
        <v>443</v>
      </c>
      <c r="B84" s="253" t="s">
        <v>500</v>
      </c>
      <c r="C84" s="253"/>
      <c r="F84" s="259">
        <v>-11853.965387</v>
      </c>
      <c r="G84" s="259">
        <v>3.0481560000000001</v>
      </c>
      <c r="H84" s="259">
        <v>76.203900000000004</v>
      </c>
      <c r="I84" s="259">
        <v>0.164435</v>
      </c>
      <c r="J84" s="259">
        <v>49.001629999999999</v>
      </c>
      <c r="K84" s="259">
        <v>0</v>
      </c>
      <c r="L84" s="259">
        <v>0</v>
      </c>
      <c r="M84" s="259">
        <v>0</v>
      </c>
      <c r="N84" s="259">
        <v>0</v>
      </c>
      <c r="O84" s="259">
        <v>-11728.759856999999</v>
      </c>
    </row>
    <row r="85" spans="1:30" s="262" customFormat="1" ht="13">
      <c r="A85" s="306" t="s">
        <v>464</v>
      </c>
      <c r="B85" s="307" t="s">
        <v>501</v>
      </c>
      <c r="C85" s="307"/>
      <c r="F85" s="259">
        <v>0</v>
      </c>
      <c r="G85" s="259">
        <v>9.7294499999999999</v>
      </c>
      <c r="H85" s="259">
        <v>243.23625000000001</v>
      </c>
      <c r="I85" s="259">
        <v>0.25224000000000002</v>
      </c>
      <c r="J85" s="259">
        <v>75.167519999999996</v>
      </c>
      <c r="K85" s="259">
        <v>0</v>
      </c>
      <c r="L85" s="259">
        <v>0</v>
      </c>
      <c r="M85" s="259">
        <v>0</v>
      </c>
      <c r="N85" s="259">
        <v>0</v>
      </c>
      <c r="O85" s="259">
        <v>318.40377000000001</v>
      </c>
    </row>
    <row r="86" spans="1:30" s="262" customFormat="1" ht="13">
      <c r="A86" s="306" t="s">
        <v>472</v>
      </c>
      <c r="B86" s="307" t="s">
        <v>502</v>
      </c>
      <c r="C86" s="307"/>
      <c r="F86" s="259">
        <v>2766.7139179999999</v>
      </c>
      <c r="G86" s="259">
        <v>1.0219849999999999</v>
      </c>
      <c r="H86" s="259">
        <v>25.549624999999999</v>
      </c>
      <c r="I86" s="259">
        <v>4.9252999999999998E-2</v>
      </c>
      <c r="J86" s="259">
        <v>14.677394</v>
      </c>
      <c r="K86" s="259">
        <v>0</v>
      </c>
      <c r="L86" s="259">
        <v>0</v>
      </c>
      <c r="M86" s="259">
        <v>0</v>
      </c>
      <c r="N86" s="259">
        <v>0</v>
      </c>
      <c r="O86" s="259">
        <v>2806.9409369999998</v>
      </c>
    </row>
    <row r="87" spans="1:30" s="262" customFormat="1" ht="13">
      <c r="A87" s="306" t="s">
        <v>484</v>
      </c>
      <c r="B87" s="307" t="s">
        <v>503</v>
      </c>
      <c r="C87" s="307"/>
      <c r="D87" s="279"/>
      <c r="E87" s="279"/>
      <c r="F87" s="280">
        <v>3642.8369990000001</v>
      </c>
      <c r="G87" s="280">
        <v>4.4649200000000002</v>
      </c>
      <c r="H87" s="280">
        <v>111.623</v>
      </c>
      <c r="I87" s="280">
        <v>0.172429</v>
      </c>
      <c r="J87" s="280">
        <v>51.383842000000001</v>
      </c>
      <c r="K87" s="280">
        <v>0</v>
      </c>
      <c r="L87" s="280">
        <v>0</v>
      </c>
      <c r="M87" s="280">
        <v>0</v>
      </c>
      <c r="N87" s="280">
        <v>0</v>
      </c>
      <c r="O87" s="280">
        <v>3805.8438409999999</v>
      </c>
    </row>
    <row r="88" spans="1:30" s="262" customFormat="1" ht="13">
      <c r="A88" s="287" t="s">
        <v>485</v>
      </c>
      <c r="B88" s="288" t="s">
        <v>504</v>
      </c>
      <c r="C88" s="288"/>
      <c r="D88" s="308"/>
      <c r="E88" s="308"/>
      <c r="F88" s="309">
        <v>135623.111446</v>
      </c>
      <c r="G88" s="309">
        <v>0</v>
      </c>
      <c r="H88" s="309">
        <v>0</v>
      </c>
      <c r="I88" s="309">
        <v>0</v>
      </c>
      <c r="J88" s="309">
        <v>0</v>
      </c>
      <c r="K88" s="309">
        <v>0</v>
      </c>
      <c r="L88" s="309">
        <v>0</v>
      </c>
      <c r="M88" s="309">
        <v>0</v>
      </c>
      <c r="N88" s="309">
        <v>0</v>
      </c>
      <c r="O88" s="309">
        <v>135623.111446</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A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523</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539497.498390703</v>
      </c>
      <c r="G7" s="246">
        <v>4085.48980030754</v>
      </c>
      <c r="H7" s="246">
        <v>102137.245007688</v>
      </c>
      <c r="I7" s="246">
        <v>125.748701503671</v>
      </c>
      <c r="J7" s="246">
        <v>37473.113048093997</v>
      </c>
      <c r="K7" s="246">
        <v>6808.3359703169499</v>
      </c>
      <c r="L7" s="246">
        <v>2510.7235382437698</v>
      </c>
      <c r="M7" s="246">
        <v>373.86907929387598</v>
      </c>
      <c r="N7" s="246">
        <v>0.159715358666667</v>
      </c>
      <c r="O7" s="246">
        <v>688800.94474969804</v>
      </c>
    </row>
    <row r="8" spans="1:16" ht="17" thickTop="1">
      <c r="A8" s="248" t="s">
        <v>427</v>
      </c>
      <c r="B8" s="249"/>
      <c r="C8" s="249"/>
      <c r="F8" s="251">
        <v>503136.41174141801</v>
      </c>
      <c r="G8" s="251">
        <v>1896.12242614618</v>
      </c>
      <c r="H8" s="251">
        <v>47403.0606536544</v>
      </c>
      <c r="I8" s="251">
        <v>31.9871793801499</v>
      </c>
      <c r="J8" s="251">
        <v>9532.1794552846604</v>
      </c>
      <c r="K8" s="251">
        <v>0</v>
      </c>
      <c r="L8" s="251">
        <v>0</v>
      </c>
      <c r="M8" s="251">
        <v>0</v>
      </c>
      <c r="N8" s="251">
        <v>0</v>
      </c>
      <c r="O8" s="251">
        <v>560071.65185035695</v>
      </c>
    </row>
    <row r="9" spans="1:16">
      <c r="A9" s="252" t="s">
        <v>428</v>
      </c>
      <c r="B9" s="253" t="s">
        <v>429</v>
      </c>
      <c r="C9" s="253"/>
      <c r="F9" s="254">
        <v>307161.43675030599</v>
      </c>
      <c r="G9" s="254">
        <v>202.60099956078</v>
      </c>
      <c r="H9" s="254">
        <v>5065.02498901949</v>
      </c>
      <c r="I9" s="254">
        <v>8.3732407584184898</v>
      </c>
      <c r="J9" s="254">
        <v>2495.2257460087098</v>
      </c>
      <c r="K9" s="254">
        <v>0</v>
      </c>
      <c r="L9" s="254">
        <v>0</v>
      </c>
      <c r="M9" s="254">
        <v>0</v>
      </c>
      <c r="N9" s="254">
        <v>0</v>
      </c>
      <c r="O9" s="254">
        <v>314721.687485334</v>
      </c>
      <c r="P9" s="255"/>
    </row>
    <row r="10" spans="1:16">
      <c r="A10" s="256"/>
      <c r="B10" s="257" t="s">
        <v>430</v>
      </c>
      <c r="C10" s="258"/>
      <c r="F10" s="259">
        <v>98322.382850509995</v>
      </c>
      <c r="G10" s="259">
        <v>5.1592105184858497</v>
      </c>
      <c r="H10" s="259">
        <v>128.98026296214601</v>
      </c>
      <c r="I10" s="259">
        <v>2.08167984139935</v>
      </c>
      <c r="J10" s="259">
        <v>620.340592737007</v>
      </c>
      <c r="K10" s="259">
        <v>0</v>
      </c>
      <c r="L10" s="259">
        <v>0</v>
      </c>
      <c r="M10" s="259">
        <v>0</v>
      </c>
      <c r="N10" s="259">
        <v>0</v>
      </c>
      <c r="O10" s="259">
        <v>99071.703706209199</v>
      </c>
    </row>
    <row r="11" spans="1:16">
      <c r="A11" s="256"/>
      <c r="B11" s="260" t="s">
        <v>431</v>
      </c>
      <c r="C11" s="258"/>
      <c r="F11" s="259">
        <v>18932.493544900601</v>
      </c>
      <c r="G11" s="259">
        <v>0.44674710484615798</v>
      </c>
      <c r="H11" s="259">
        <v>11.168677621154</v>
      </c>
      <c r="I11" s="259">
        <v>0.13903040107933601</v>
      </c>
      <c r="J11" s="259">
        <v>41.431059521642197</v>
      </c>
      <c r="K11" s="259">
        <v>0</v>
      </c>
      <c r="L11" s="259">
        <v>0</v>
      </c>
      <c r="M11" s="259">
        <v>0</v>
      </c>
      <c r="N11" s="259">
        <v>0</v>
      </c>
      <c r="O11" s="259">
        <v>18985.093282043399</v>
      </c>
    </row>
    <row r="12" spans="1:16" s="262" customFormat="1" ht="13">
      <c r="A12" s="256"/>
      <c r="B12" s="260" t="s">
        <v>432</v>
      </c>
      <c r="C12" s="261"/>
      <c r="F12" s="259">
        <v>75587.112630838295</v>
      </c>
      <c r="G12" s="259">
        <v>76.440130771056403</v>
      </c>
      <c r="H12" s="259">
        <v>1911.00326927641</v>
      </c>
      <c r="I12" s="259">
        <v>1.6050463401000199</v>
      </c>
      <c r="J12" s="259">
        <v>478.30380934980701</v>
      </c>
      <c r="K12" s="259">
        <v>0</v>
      </c>
      <c r="L12" s="259">
        <v>0</v>
      </c>
      <c r="M12" s="259">
        <v>0</v>
      </c>
      <c r="N12" s="259">
        <v>0</v>
      </c>
      <c r="O12" s="259">
        <v>77976.419709464506</v>
      </c>
    </row>
    <row r="13" spans="1:16" s="262" customFormat="1" ht="13">
      <c r="A13" s="256"/>
      <c r="B13" s="257" t="s">
        <v>433</v>
      </c>
      <c r="C13" s="257"/>
      <c r="F13" s="259">
        <v>39374.796116975398</v>
      </c>
      <c r="G13" s="259">
        <v>2.2731789014554602</v>
      </c>
      <c r="H13" s="259">
        <v>56.829472536386596</v>
      </c>
      <c r="I13" s="259">
        <v>1.6843818850366901</v>
      </c>
      <c r="J13" s="259">
        <v>501.94580174093198</v>
      </c>
      <c r="K13" s="259">
        <v>0</v>
      </c>
      <c r="L13" s="259">
        <v>0</v>
      </c>
      <c r="M13" s="259">
        <v>0</v>
      </c>
      <c r="N13" s="259">
        <v>0</v>
      </c>
      <c r="O13" s="259">
        <v>39933.571391252699</v>
      </c>
    </row>
    <row r="14" spans="1:16" s="265" customFormat="1" ht="12">
      <c r="A14" s="263"/>
      <c r="B14" s="258"/>
      <c r="C14" s="264" t="s">
        <v>410</v>
      </c>
      <c r="F14" s="266">
        <v>4259.2995871213998</v>
      </c>
      <c r="G14" s="266">
        <v>0.118117614307144</v>
      </c>
      <c r="H14" s="266">
        <v>2.9529403576785902</v>
      </c>
      <c r="I14" s="266">
        <v>0.100729692514444</v>
      </c>
      <c r="J14" s="266">
        <v>30.017448369304201</v>
      </c>
      <c r="K14" s="266">
        <v>0</v>
      </c>
      <c r="L14" s="266">
        <v>0</v>
      </c>
      <c r="M14" s="266">
        <v>0</v>
      </c>
      <c r="N14" s="266">
        <v>0</v>
      </c>
      <c r="O14" s="266">
        <v>4292.2699758483895</v>
      </c>
    </row>
    <row r="15" spans="1:16" s="265" customFormat="1" ht="12">
      <c r="A15" s="263"/>
      <c r="B15" s="258"/>
      <c r="C15" s="264" t="s">
        <v>434</v>
      </c>
      <c r="F15" s="266">
        <v>2914.04142854364</v>
      </c>
      <c r="G15" s="266">
        <v>6.6082331412193496E-2</v>
      </c>
      <c r="H15" s="266">
        <v>1.65205828530484</v>
      </c>
      <c r="I15" s="266">
        <v>5.4607192500534703E-2</v>
      </c>
      <c r="J15" s="266">
        <v>16.2729433651593</v>
      </c>
      <c r="K15" s="266">
        <v>0</v>
      </c>
      <c r="L15" s="266">
        <v>0</v>
      </c>
      <c r="M15" s="266">
        <v>0</v>
      </c>
      <c r="N15" s="266">
        <v>0</v>
      </c>
      <c r="O15" s="266">
        <v>2931.9664301941002</v>
      </c>
    </row>
    <row r="16" spans="1:16" s="265" customFormat="1" ht="12">
      <c r="A16" s="263"/>
      <c r="B16" s="258"/>
      <c r="C16" s="264" t="s">
        <v>435</v>
      </c>
      <c r="F16" s="266">
        <v>8830.8368035021795</v>
      </c>
      <c r="G16" s="266">
        <v>0.17525357266542799</v>
      </c>
      <c r="H16" s="266">
        <v>4.3813393166357004</v>
      </c>
      <c r="I16" s="266">
        <v>0.15363999368312201</v>
      </c>
      <c r="J16" s="266">
        <v>45.784718117570399</v>
      </c>
      <c r="K16" s="266">
        <v>0</v>
      </c>
      <c r="L16" s="266">
        <v>0</v>
      </c>
      <c r="M16" s="266">
        <v>0</v>
      </c>
      <c r="N16" s="266">
        <v>0</v>
      </c>
      <c r="O16" s="266">
        <v>8881.0028609363908</v>
      </c>
    </row>
    <row r="17" spans="1:16" s="265" customFormat="1" ht="12">
      <c r="A17" s="263"/>
      <c r="B17" s="258"/>
      <c r="C17" s="264" t="s">
        <v>436</v>
      </c>
      <c r="F17" s="266">
        <v>6134.1770703267603</v>
      </c>
      <c r="G17" s="266">
        <v>1.15898564560984</v>
      </c>
      <c r="H17" s="266">
        <v>28.974641140246099</v>
      </c>
      <c r="I17" s="266">
        <v>0.90104288735717797</v>
      </c>
      <c r="J17" s="266">
        <v>268.51078043243899</v>
      </c>
      <c r="K17" s="266">
        <v>0</v>
      </c>
      <c r="L17" s="266">
        <v>0</v>
      </c>
      <c r="M17" s="266">
        <v>0</v>
      </c>
      <c r="N17" s="266">
        <v>0</v>
      </c>
      <c r="O17" s="266">
        <v>6431.6624918994403</v>
      </c>
    </row>
    <row r="18" spans="1:16" s="265" customFormat="1" ht="12">
      <c r="A18" s="263"/>
      <c r="B18" s="258"/>
      <c r="C18" s="264" t="s">
        <v>437</v>
      </c>
      <c r="F18" s="266">
        <v>4461.4264182207198</v>
      </c>
      <c r="G18" s="266">
        <v>0.20609815254075101</v>
      </c>
      <c r="H18" s="266">
        <v>5.1524538135187896</v>
      </c>
      <c r="I18" s="266">
        <v>5.0818125200830601E-2</v>
      </c>
      <c r="J18" s="266">
        <v>15.1438013098475</v>
      </c>
      <c r="K18" s="266">
        <v>0</v>
      </c>
      <c r="L18" s="266">
        <v>0</v>
      </c>
      <c r="M18" s="266">
        <v>0</v>
      </c>
      <c r="N18" s="266">
        <v>0</v>
      </c>
      <c r="O18" s="266">
        <v>4481.7226733440903</v>
      </c>
    </row>
    <row r="19" spans="1:16" s="265" customFormat="1" ht="12">
      <c r="A19" s="263"/>
      <c r="B19" s="258"/>
      <c r="C19" s="264" t="s">
        <v>438</v>
      </c>
      <c r="F19" s="266">
        <v>12775.0148092607</v>
      </c>
      <c r="G19" s="266">
        <v>0.54864158492010195</v>
      </c>
      <c r="H19" s="266">
        <v>13.716039623002599</v>
      </c>
      <c r="I19" s="266">
        <v>0.423543993780577</v>
      </c>
      <c r="J19" s="266">
        <v>126.216110146612</v>
      </c>
      <c r="K19" s="266">
        <v>0</v>
      </c>
      <c r="L19" s="266">
        <v>0</v>
      </c>
      <c r="M19" s="266">
        <v>0</v>
      </c>
      <c r="N19" s="266">
        <v>0</v>
      </c>
      <c r="O19" s="266">
        <v>12914.9469590303</v>
      </c>
    </row>
    <row r="20" spans="1:16" s="262" customFormat="1" ht="13">
      <c r="A20" s="256"/>
      <c r="B20" s="257" t="s">
        <v>439</v>
      </c>
      <c r="C20" s="267"/>
      <c r="F20" s="259">
        <v>1223.37951</v>
      </c>
      <c r="G20" s="259">
        <v>2.1197000000000001E-2</v>
      </c>
      <c r="H20" s="259">
        <v>0.52992499999999998</v>
      </c>
      <c r="I20" s="259">
        <v>3.09912E-2</v>
      </c>
      <c r="J20" s="259">
        <v>9.2353775999999996</v>
      </c>
      <c r="K20" s="259">
        <v>0</v>
      </c>
      <c r="L20" s="259">
        <v>0</v>
      </c>
      <c r="M20" s="259">
        <v>0</v>
      </c>
      <c r="N20" s="259">
        <v>0</v>
      </c>
      <c r="O20" s="259">
        <v>1233.1448126</v>
      </c>
    </row>
    <row r="21" spans="1:16" s="262" customFormat="1" ht="13">
      <c r="A21" s="256"/>
      <c r="B21" s="257" t="s">
        <v>440</v>
      </c>
      <c r="C21" s="257"/>
      <c r="F21" s="259">
        <v>29571.674914351199</v>
      </c>
      <c r="G21" s="259">
        <v>0.56327715437832804</v>
      </c>
      <c r="H21" s="259">
        <v>14.0819288594582</v>
      </c>
      <c r="I21" s="259">
        <v>0.64346575975106302</v>
      </c>
      <c r="J21" s="259">
        <v>191.75279640581701</v>
      </c>
      <c r="K21" s="259">
        <v>0</v>
      </c>
      <c r="L21" s="259">
        <v>0</v>
      </c>
      <c r="M21" s="259">
        <v>0</v>
      </c>
      <c r="N21" s="259">
        <v>0</v>
      </c>
      <c r="O21" s="259">
        <v>29777.509639616499</v>
      </c>
    </row>
    <row r="22" spans="1:16" s="262" customFormat="1" ht="13">
      <c r="A22" s="256"/>
      <c r="B22" s="257" t="s">
        <v>441</v>
      </c>
      <c r="C22" s="257"/>
      <c r="F22" s="259">
        <v>41572.628069999999</v>
      </c>
      <c r="G22" s="259">
        <v>117.65164671116599</v>
      </c>
      <c r="H22" s="259">
        <v>2941.2911677791499</v>
      </c>
      <c r="I22" s="259">
        <v>2.1161250829406502</v>
      </c>
      <c r="J22" s="259">
        <v>630.60527471631303</v>
      </c>
      <c r="K22" s="259">
        <v>0</v>
      </c>
      <c r="L22" s="259">
        <v>0</v>
      </c>
      <c r="M22" s="259">
        <v>0</v>
      </c>
      <c r="N22" s="259">
        <v>0</v>
      </c>
      <c r="O22" s="259">
        <v>45144.524512495504</v>
      </c>
    </row>
    <row r="23" spans="1:16" s="262" customFormat="1" ht="13">
      <c r="A23" s="256"/>
      <c r="B23" s="257" t="s">
        <v>442</v>
      </c>
      <c r="C23" s="257"/>
      <c r="F23" s="259">
        <v>2576.9691127302199</v>
      </c>
      <c r="G23" s="259">
        <v>4.5611399391428997E-2</v>
      </c>
      <c r="H23" s="259">
        <v>1.1402849847857299</v>
      </c>
      <c r="I23" s="259">
        <v>7.2520248111379595E-2</v>
      </c>
      <c r="J23" s="259">
        <v>21.611033937191099</v>
      </c>
      <c r="K23" s="259">
        <v>0</v>
      </c>
      <c r="L23" s="259">
        <v>0</v>
      </c>
      <c r="M23" s="259">
        <v>0</v>
      </c>
      <c r="N23" s="259">
        <v>0</v>
      </c>
      <c r="O23" s="259">
        <v>2599.7204316521902</v>
      </c>
    </row>
    <row r="24" spans="1:16" s="268" customFormat="1" ht="15">
      <c r="A24" s="252" t="s">
        <v>443</v>
      </c>
      <c r="B24" s="253" t="s">
        <v>444</v>
      </c>
      <c r="C24" s="253"/>
      <c r="F24" s="254">
        <v>182309.52645359299</v>
      </c>
      <c r="G24" s="254">
        <v>23.7301796375273</v>
      </c>
      <c r="H24" s="254">
        <v>593.25449093818304</v>
      </c>
      <c r="I24" s="254">
        <v>23.4652855951412</v>
      </c>
      <c r="J24" s="254">
        <v>6992.6551073520704</v>
      </c>
      <c r="K24" s="254">
        <v>0</v>
      </c>
      <c r="L24" s="254">
        <v>0</v>
      </c>
      <c r="M24" s="254">
        <v>0</v>
      </c>
      <c r="N24" s="254">
        <v>0</v>
      </c>
      <c r="O24" s="254">
        <v>189895.43605188301</v>
      </c>
      <c r="P24" s="269"/>
    </row>
    <row r="25" spans="1:16" s="262" customFormat="1" ht="13">
      <c r="A25" s="256"/>
      <c r="B25" s="260" t="s">
        <v>445</v>
      </c>
      <c r="C25" s="257"/>
      <c r="F25" s="259">
        <v>6318.88444319257</v>
      </c>
      <c r="G25" s="259">
        <v>0.34903600400241502</v>
      </c>
      <c r="H25" s="259">
        <v>8.7259001000603593</v>
      </c>
      <c r="I25" s="259">
        <v>0.188821791729788</v>
      </c>
      <c r="J25" s="259">
        <v>56.268893935476697</v>
      </c>
      <c r="K25" s="259">
        <v>0</v>
      </c>
      <c r="L25" s="259">
        <v>0</v>
      </c>
      <c r="M25" s="259">
        <v>0</v>
      </c>
      <c r="N25" s="259">
        <v>0</v>
      </c>
      <c r="O25" s="259">
        <v>6383.8792372281096</v>
      </c>
    </row>
    <row r="26" spans="1:16" s="262" customFormat="1" ht="13">
      <c r="A26" s="256"/>
      <c r="B26" s="257" t="s">
        <v>446</v>
      </c>
      <c r="C26" s="257"/>
      <c r="F26" s="259">
        <v>131894.58491337</v>
      </c>
      <c r="G26" s="259">
        <v>9.7077790833410607</v>
      </c>
      <c r="H26" s="259">
        <v>242.694477083527</v>
      </c>
      <c r="I26" s="259">
        <v>12.428560552299601</v>
      </c>
      <c r="J26" s="259">
        <v>3703.71104458528</v>
      </c>
      <c r="K26" s="259">
        <v>0</v>
      </c>
      <c r="L26" s="259">
        <v>0</v>
      </c>
      <c r="M26" s="259">
        <v>0</v>
      </c>
      <c r="N26" s="259">
        <v>0</v>
      </c>
      <c r="O26" s="259">
        <v>135840.99043503901</v>
      </c>
    </row>
    <row r="27" spans="1:16" s="265" customFormat="1" ht="12">
      <c r="A27" s="263"/>
      <c r="B27" s="258"/>
      <c r="C27" s="264" t="s">
        <v>447</v>
      </c>
      <c r="F27" s="266">
        <v>38354.331896174699</v>
      </c>
      <c r="G27" s="266">
        <v>3.5665770035717501</v>
      </c>
      <c r="H27" s="266">
        <v>89.164425089293701</v>
      </c>
      <c r="I27" s="266">
        <v>4.2423779540724302</v>
      </c>
      <c r="J27" s="266">
        <v>1264.22863031358</v>
      </c>
      <c r="K27" s="266">
        <v>0</v>
      </c>
      <c r="L27" s="266">
        <v>0</v>
      </c>
      <c r="M27" s="266">
        <v>0</v>
      </c>
      <c r="N27" s="266">
        <v>0</v>
      </c>
      <c r="O27" s="266">
        <v>39707.724951577497</v>
      </c>
    </row>
    <row r="28" spans="1:16" s="265" customFormat="1" ht="12">
      <c r="A28" s="263"/>
      <c r="B28" s="258"/>
      <c r="C28" s="264" t="s">
        <v>448</v>
      </c>
      <c r="F28" s="266">
        <v>39725.6805300876</v>
      </c>
      <c r="G28" s="266">
        <v>3.7116763814568698</v>
      </c>
      <c r="H28" s="266">
        <v>92.791909536421699</v>
      </c>
      <c r="I28" s="266">
        <v>5.0080070929487501</v>
      </c>
      <c r="J28" s="266">
        <v>1492.38611369873</v>
      </c>
      <c r="K28" s="266">
        <v>0</v>
      </c>
      <c r="L28" s="266">
        <v>0</v>
      </c>
      <c r="M28" s="266">
        <v>0</v>
      </c>
      <c r="N28" s="266">
        <v>0</v>
      </c>
      <c r="O28" s="266">
        <v>41310.858553322701</v>
      </c>
    </row>
    <row r="29" spans="1:16" s="265" customFormat="1" ht="12">
      <c r="A29" s="263"/>
      <c r="B29" s="258"/>
      <c r="C29" s="264" t="s">
        <v>449</v>
      </c>
      <c r="F29" s="266">
        <v>12320.8832238914</v>
      </c>
      <c r="G29" s="266">
        <v>0.57923546702676898</v>
      </c>
      <c r="H29" s="266">
        <v>14.480886675669201</v>
      </c>
      <c r="I29" s="266">
        <v>0.94245106865921702</v>
      </c>
      <c r="J29" s="266">
        <v>280.85041846044697</v>
      </c>
      <c r="K29" s="266">
        <v>0</v>
      </c>
      <c r="L29" s="266">
        <v>0</v>
      </c>
      <c r="M29" s="266">
        <v>0</v>
      </c>
      <c r="N29" s="266">
        <v>0</v>
      </c>
      <c r="O29" s="266">
        <v>12616.2145290275</v>
      </c>
    </row>
    <row r="30" spans="1:16" s="265" customFormat="1" ht="12">
      <c r="A30" s="263"/>
      <c r="B30" s="258"/>
      <c r="C30" s="264" t="s">
        <v>450</v>
      </c>
      <c r="F30" s="266">
        <v>243.83751772041501</v>
      </c>
      <c r="G30" s="266">
        <v>0.104380677975502</v>
      </c>
      <c r="H30" s="266">
        <v>2.6095169493875501</v>
      </c>
      <c r="I30" s="266">
        <v>4.5355439273715098E-3</v>
      </c>
      <c r="J30" s="266">
        <v>1.35159209035671</v>
      </c>
      <c r="K30" s="266">
        <v>0</v>
      </c>
      <c r="L30" s="266">
        <v>0</v>
      </c>
      <c r="M30" s="266">
        <v>0</v>
      </c>
      <c r="N30" s="266">
        <v>0</v>
      </c>
      <c r="O30" s="266">
        <v>247.79862676016</v>
      </c>
      <c r="P30" s="270"/>
    </row>
    <row r="31" spans="1:16" s="265" customFormat="1" ht="12">
      <c r="A31" s="263"/>
      <c r="B31" s="258"/>
      <c r="C31" s="264" t="s">
        <v>451</v>
      </c>
      <c r="F31" s="266">
        <v>568.46390669143295</v>
      </c>
      <c r="G31" s="266">
        <v>1.11940103914339E-2</v>
      </c>
      <c r="H31" s="266">
        <v>0.27985025978584799</v>
      </c>
      <c r="I31" s="266">
        <v>4.5775471450448503E-2</v>
      </c>
      <c r="J31" s="266">
        <v>13.6410904922336</v>
      </c>
      <c r="K31" s="266">
        <v>0</v>
      </c>
      <c r="L31" s="266">
        <v>0</v>
      </c>
      <c r="M31" s="266">
        <v>0</v>
      </c>
      <c r="N31" s="266">
        <v>0</v>
      </c>
      <c r="O31" s="266">
        <v>582.38484744345305</v>
      </c>
    </row>
    <row r="32" spans="1:16" s="265" customFormat="1" ht="12">
      <c r="A32" s="263"/>
      <c r="B32" s="258"/>
      <c r="C32" s="264" t="s">
        <v>452</v>
      </c>
      <c r="D32" s="271"/>
      <c r="E32" s="271"/>
      <c r="F32" s="272">
        <v>347.63293981474999</v>
      </c>
      <c r="G32" s="272">
        <v>8.7933410742032595E-3</v>
      </c>
      <c r="H32" s="272">
        <v>0.21983352685508101</v>
      </c>
      <c r="I32" s="272">
        <v>2.7784250541968598E-2</v>
      </c>
      <c r="J32" s="272">
        <v>8.2797066615066495</v>
      </c>
      <c r="K32" s="272">
        <v>0</v>
      </c>
      <c r="L32" s="272">
        <v>0</v>
      </c>
      <c r="M32" s="272">
        <v>0</v>
      </c>
      <c r="N32" s="272">
        <v>0</v>
      </c>
      <c r="O32" s="272">
        <v>356.13248000311199</v>
      </c>
    </row>
    <row r="33" spans="1:15" s="265" customFormat="1" ht="12">
      <c r="A33" s="263"/>
      <c r="B33" s="258"/>
      <c r="C33" s="264" t="s">
        <v>453</v>
      </c>
      <c r="D33" s="271"/>
      <c r="E33" s="271"/>
      <c r="F33" s="272">
        <v>40244.935895772804</v>
      </c>
      <c r="G33" s="272">
        <v>1.6859742941721101</v>
      </c>
      <c r="H33" s="272">
        <v>42.149357354302701</v>
      </c>
      <c r="I33" s="272">
        <v>2.1559805327852399</v>
      </c>
      <c r="J33" s="272">
        <v>642.48219877000201</v>
      </c>
      <c r="K33" s="272">
        <v>0</v>
      </c>
      <c r="L33" s="272">
        <v>0</v>
      </c>
      <c r="M33" s="272">
        <v>0</v>
      </c>
      <c r="N33" s="272">
        <v>0</v>
      </c>
      <c r="O33" s="272">
        <v>40929.567451897099</v>
      </c>
    </row>
    <row r="34" spans="1:15" s="265" customFormat="1" ht="12">
      <c r="A34" s="263"/>
      <c r="B34" s="258"/>
      <c r="C34" s="273" t="s">
        <v>454</v>
      </c>
      <c r="D34" s="271"/>
      <c r="E34" s="271"/>
      <c r="F34" s="272">
        <v>88.8190032167781</v>
      </c>
      <c r="G34" s="272">
        <v>3.9947907672429901E-2</v>
      </c>
      <c r="H34" s="272">
        <v>0.99869769181074597</v>
      </c>
      <c r="I34" s="272">
        <v>1.64863791415898E-3</v>
      </c>
      <c r="J34" s="272">
        <v>0.49129409841937599</v>
      </c>
      <c r="K34" s="272">
        <v>0</v>
      </c>
      <c r="L34" s="272">
        <v>0</v>
      </c>
      <c r="M34" s="272">
        <v>0</v>
      </c>
      <c r="N34" s="272">
        <v>0</v>
      </c>
      <c r="O34" s="272">
        <v>90.308995007008207</v>
      </c>
    </row>
    <row r="35" spans="1:15" s="277" customFormat="1" ht="13">
      <c r="A35" s="256"/>
      <c r="B35" s="257" t="s">
        <v>455</v>
      </c>
      <c r="C35" s="274"/>
      <c r="D35" s="275"/>
      <c r="E35" s="275"/>
      <c r="F35" s="276">
        <v>4553.5798333270004</v>
      </c>
      <c r="G35" s="276">
        <v>0.25711545547596898</v>
      </c>
      <c r="H35" s="276">
        <v>6.42788638689923</v>
      </c>
      <c r="I35" s="276">
        <v>1.7725641665595</v>
      </c>
      <c r="J35" s="276">
        <v>528.22412163472995</v>
      </c>
      <c r="K35" s="276">
        <v>0</v>
      </c>
      <c r="L35" s="276">
        <v>0</v>
      </c>
      <c r="M35" s="276">
        <v>0</v>
      </c>
      <c r="N35" s="276">
        <v>0</v>
      </c>
      <c r="O35" s="276">
        <v>5088.23184134863</v>
      </c>
    </row>
    <row r="36" spans="1:15" s="277" customFormat="1" ht="13">
      <c r="A36" s="256"/>
      <c r="B36" s="260" t="s">
        <v>456</v>
      </c>
      <c r="C36" s="274"/>
      <c r="D36" s="275"/>
      <c r="E36" s="275"/>
      <c r="F36" s="276">
        <v>6429.7198084510601</v>
      </c>
      <c r="G36" s="276">
        <v>0.58819383222680299</v>
      </c>
      <c r="H36" s="276">
        <v>14.7048458056701</v>
      </c>
      <c r="I36" s="276">
        <v>0.168088879365142</v>
      </c>
      <c r="J36" s="276">
        <v>50.090486050812402</v>
      </c>
      <c r="K36" s="276">
        <v>0</v>
      </c>
      <c r="L36" s="276">
        <v>0</v>
      </c>
      <c r="M36" s="276">
        <v>0</v>
      </c>
      <c r="N36" s="276">
        <v>0</v>
      </c>
      <c r="O36" s="276">
        <v>6494.5151403075397</v>
      </c>
    </row>
    <row r="37" spans="1:15" s="262" customFormat="1" ht="13">
      <c r="A37" s="256"/>
      <c r="B37" s="257" t="s">
        <v>457</v>
      </c>
      <c r="C37" s="278"/>
      <c r="D37" s="279"/>
      <c r="E37" s="279"/>
      <c r="F37" s="280">
        <v>33112.7574552527</v>
      </c>
      <c r="G37" s="280">
        <v>12.828055262481101</v>
      </c>
      <c r="H37" s="280">
        <v>320.70138156202597</v>
      </c>
      <c r="I37" s="280">
        <v>8.9072502051871592</v>
      </c>
      <c r="J37" s="280">
        <v>2654.3605611457701</v>
      </c>
      <c r="K37" s="280">
        <v>0</v>
      </c>
      <c r="L37" s="280">
        <v>0</v>
      </c>
      <c r="M37" s="280">
        <v>0</v>
      </c>
      <c r="N37" s="280">
        <v>0</v>
      </c>
      <c r="O37" s="280">
        <v>36087.819397960498</v>
      </c>
    </row>
    <row r="38" spans="1:15" s="265" customFormat="1" ht="12">
      <c r="A38" s="263"/>
      <c r="B38" s="258"/>
      <c r="C38" s="264" t="s">
        <v>458</v>
      </c>
      <c r="F38" s="266">
        <v>10365.6047315053</v>
      </c>
      <c r="G38" s="266">
        <v>0.64964817239044803</v>
      </c>
      <c r="H38" s="266">
        <v>16.241204309761201</v>
      </c>
      <c r="I38" s="266">
        <v>4.0025477850882298</v>
      </c>
      <c r="J38" s="266">
        <v>1192.75923995629</v>
      </c>
      <c r="K38" s="266">
        <v>0</v>
      </c>
      <c r="L38" s="266">
        <v>0</v>
      </c>
      <c r="M38" s="266">
        <v>0</v>
      </c>
      <c r="N38" s="266">
        <v>0</v>
      </c>
      <c r="O38" s="266">
        <v>11574.605175771399</v>
      </c>
    </row>
    <row r="39" spans="1:15" s="265" customFormat="1" ht="12">
      <c r="A39" s="263"/>
      <c r="B39" s="258"/>
      <c r="C39" s="264" t="s">
        <v>459</v>
      </c>
      <c r="F39" s="266">
        <v>1709.30745899514</v>
      </c>
      <c r="G39" s="266">
        <v>1.02233065167519</v>
      </c>
      <c r="H39" s="266">
        <v>25.5582662918799</v>
      </c>
      <c r="I39" s="266">
        <v>0.45740873945729699</v>
      </c>
      <c r="J39" s="266">
        <v>136.30780435827501</v>
      </c>
      <c r="K39" s="266">
        <v>0</v>
      </c>
      <c r="L39" s="266">
        <v>0</v>
      </c>
      <c r="M39" s="266">
        <v>0</v>
      </c>
      <c r="N39" s="266">
        <v>0</v>
      </c>
      <c r="O39" s="266">
        <v>1871.17352964529</v>
      </c>
    </row>
    <row r="40" spans="1:15" s="265" customFormat="1" ht="12">
      <c r="A40" s="263"/>
      <c r="B40" s="258"/>
      <c r="C40" s="264" t="s">
        <v>460</v>
      </c>
      <c r="F40" s="266">
        <v>10239.5806857404</v>
      </c>
      <c r="G40" s="266">
        <v>0.91144355832327595</v>
      </c>
      <c r="H40" s="266">
        <v>22.786088958081901</v>
      </c>
      <c r="I40" s="266">
        <v>3.6980043912987899</v>
      </c>
      <c r="J40" s="266">
        <v>1102.00530860704</v>
      </c>
      <c r="K40" s="266">
        <v>0</v>
      </c>
      <c r="L40" s="266">
        <v>0</v>
      </c>
      <c r="M40" s="266">
        <v>0</v>
      </c>
      <c r="N40" s="266">
        <v>0</v>
      </c>
      <c r="O40" s="266">
        <v>11364.372083305499</v>
      </c>
    </row>
    <row r="41" spans="1:15" s="265" customFormat="1" ht="12">
      <c r="A41" s="263"/>
      <c r="B41" s="258"/>
      <c r="C41" s="264" t="s">
        <v>461</v>
      </c>
      <c r="F41" s="266">
        <v>563.61238740896101</v>
      </c>
      <c r="G41" s="266">
        <v>0.49966907918562398</v>
      </c>
      <c r="H41" s="266">
        <v>12.4917269796406</v>
      </c>
      <c r="I41" s="266">
        <v>6.7662616370142495E-2</v>
      </c>
      <c r="J41" s="266">
        <v>20.163459678302502</v>
      </c>
      <c r="K41" s="266">
        <v>0</v>
      </c>
      <c r="L41" s="266">
        <v>0</v>
      </c>
      <c r="M41" s="266">
        <v>0</v>
      </c>
      <c r="N41" s="266">
        <v>0</v>
      </c>
      <c r="O41" s="266">
        <v>596.26757406690501</v>
      </c>
    </row>
    <row r="42" spans="1:15" s="265" customFormat="1" ht="12">
      <c r="A42" s="263"/>
      <c r="B42" s="258"/>
      <c r="C42" s="264" t="s">
        <v>462</v>
      </c>
      <c r="F42" s="266">
        <v>4077.22209160285</v>
      </c>
      <c r="G42" s="266">
        <v>3.5757136759065098</v>
      </c>
      <c r="H42" s="266">
        <v>89.392841897662805</v>
      </c>
      <c r="I42" s="266">
        <v>0.51180467297269705</v>
      </c>
      <c r="J42" s="266">
        <v>152.51779254586401</v>
      </c>
      <c r="K42" s="266">
        <v>0</v>
      </c>
      <c r="L42" s="266">
        <v>0</v>
      </c>
      <c r="M42" s="266">
        <v>0</v>
      </c>
      <c r="N42" s="266">
        <v>0</v>
      </c>
      <c r="O42" s="266">
        <v>4319.1327260463804</v>
      </c>
    </row>
    <row r="43" spans="1:15" s="265" customFormat="1" ht="12">
      <c r="A43" s="263"/>
      <c r="B43" s="258"/>
      <c r="C43" s="281" t="s">
        <v>463</v>
      </c>
      <c r="F43" s="266">
        <v>6157.4300999999996</v>
      </c>
      <c r="G43" s="266">
        <v>6.1692501249999996</v>
      </c>
      <c r="H43" s="266">
        <v>154.23125312499999</v>
      </c>
      <c r="I43" s="266">
        <v>0.169822</v>
      </c>
      <c r="J43" s="266">
        <v>50.606955999999997</v>
      </c>
      <c r="K43" s="266">
        <v>0</v>
      </c>
      <c r="L43" s="266">
        <v>0</v>
      </c>
      <c r="M43" s="266">
        <v>0</v>
      </c>
      <c r="N43" s="266">
        <v>0</v>
      </c>
      <c r="O43" s="266">
        <v>6362.2683091250001</v>
      </c>
    </row>
    <row r="44" spans="1:15" s="268" customFormat="1" ht="13">
      <c r="A44" s="252" t="s">
        <v>464</v>
      </c>
      <c r="B44" s="253" t="s">
        <v>465</v>
      </c>
      <c r="C44" s="253"/>
      <c r="F44" s="254">
        <v>13665.3631375195</v>
      </c>
      <c r="G44" s="254">
        <v>1669.7912469478699</v>
      </c>
      <c r="H44" s="254">
        <v>41744.7811736968</v>
      </c>
      <c r="I44" s="254">
        <v>0.148653026590193</v>
      </c>
      <c r="J44" s="254">
        <v>44.298601923877598</v>
      </c>
      <c r="K44" s="254">
        <v>0</v>
      </c>
      <c r="L44" s="254">
        <v>0</v>
      </c>
      <c r="M44" s="254">
        <v>0</v>
      </c>
      <c r="N44" s="254">
        <v>0</v>
      </c>
      <c r="O44" s="254">
        <v>55454.442913140098</v>
      </c>
    </row>
    <row r="45" spans="1:15" s="262" customFormat="1" ht="13">
      <c r="A45" s="256"/>
      <c r="B45" s="257" t="s">
        <v>466</v>
      </c>
      <c r="C45" s="257"/>
      <c r="F45" s="259">
        <v>0</v>
      </c>
      <c r="G45" s="259">
        <v>48.021655780837897</v>
      </c>
      <c r="H45" s="259">
        <v>1200.54139452095</v>
      </c>
      <c r="I45" s="259">
        <v>0</v>
      </c>
      <c r="J45" s="259">
        <v>0</v>
      </c>
      <c r="K45" s="259">
        <v>0</v>
      </c>
      <c r="L45" s="259">
        <v>0</v>
      </c>
      <c r="M45" s="259">
        <v>0</v>
      </c>
      <c r="N45" s="259">
        <v>0</v>
      </c>
      <c r="O45" s="259">
        <v>1200.54139452095</v>
      </c>
    </row>
    <row r="46" spans="1:15" s="262" customFormat="1" ht="13">
      <c r="A46" s="256"/>
      <c r="B46" s="257" t="s">
        <v>467</v>
      </c>
      <c r="C46" s="257"/>
      <c r="F46" s="259">
        <v>13665.3631375195</v>
      </c>
      <c r="G46" s="259">
        <v>1621.7695911670301</v>
      </c>
      <c r="H46" s="259">
        <v>40544.239779175798</v>
      </c>
      <c r="I46" s="259">
        <v>0.148653026590193</v>
      </c>
      <c r="J46" s="259">
        <v>44.298601923877598</v>
      </c>
      <c r="K46" s="259">
        <v>0</v>
      </c>
      <c r="L46" s="259">
        <v>0</v>
      </c>
      <c r="M46" s="259">
        <v>0</v>
      </c>
      <c r="N46" s="259">
        <v>0</v>
      </c>
      <c r="O46" s="259">
        <v>54253.901518619197</v>
      </c>
    </row>
    <row r="47" spans="1:15" s="265" customFormat="1" ht="12">
      <c r="A47" s="282"/>
      <c r="B47" s="283"/>
      <c r="C47" s="258" t="s">
        <v>468</v>
      </c>
      <c r="F47" s="266">
        <v>205.25151769891099</v>
      </c>
      <c r="G47" s="266">
        <v>226.714955013522</v>
      </c>
      <c r="H47" s="266">
        <v>5667.8738753380503</v>
      </c>
      <c r="I47" s="266">
        <v>0.1129138385074</v>
      </c>
      <c r="J47" s="266">
        <v>33.6483238752052</v>
      </c>
      <c r="K47" s="266">
        <v>0</v>
      </c>
      <c r="L47" s="266">
        <v>0</v>
      </c>
      <c r="M47" s="266">
        <v>0</v>
      </c>
      <c r="N47" s="266">
        <v>0</v>
      </c>
      <c r="O47" s="266">
        <v>5906.7737169121601</v>
      </c>
    </row>
    <row r="48" spans="1:15" s="265" customFormat="1" ht="12">
      <c r="A48" s="282"/>
      <c r="B48" s="283"/>
      <c r="C48" s="258" t="s">
        <v>469</v>
      </c>
      <c r="F48" s="266">
        <v>66.776528674956097</v>
      </c>
      <c r="G48" s="266">
        <v>506.14341987412803</v>
      </c>
      <c r="H48" s="266">
        <v>12653.5854968532</v>
      </c>
      <c r="I48" s="266">
        <v>0</v>
      </c>
      <c r="J48" s="266">
        <v>0</v>
      </c>
      <c r="K48" s="266">
        <v>0</v>
      </c>
      <c r="L48" s="266">
        <v>0</v>
      </c>
      <c r="M48" s="266">
        <v>0</v>
      </c>
      <c r="N48" s="266">
        <v>0</v>
      </c>
      <c r="O48" s="266">
        <v>12720.3620255282</v>
      </c>
    </row>
    <row r="49" spans="1:16" s="265" customFormat="1" ht="12">
      <c r="A49" s="284"/>
      <c r="B49" s="285"/>
      <c r="C49" s="286" t="s">
        <v>470</v>
      </c>
      <c r="D49" s="271"/>
      <c r="E49" s="271"/>
      <c r="F49" s="272">
        <v>8974.3890868225208</v>
      </c>
      <c r="G49" s="272">
        <v>870.48411943329802</v>
      </c>
      <c r="H49" s="272">
        <v>21762.102985832498</v>
      </c>
      <c r="I49" s="272">
        <v>0</v>
      </c>
      <c r="J49" s="272">
        <v>0</v>
      </c>
      <c r="K49" s="272">
        <v>0</v>
      </c>
      <c r="L49" s="272">
        <v>0</v>
      </c>
      <c r="M49" s="272">
        <v>0</v>
      </c>
      <c r="N49" s="272">
        <v>0</v>
      </c>
      <c r="O49" s="272">
        <v>30736.492072655001</v>
      </c>
    </row>
    <row r="50" spans="1:16" s="265" customFormat="1" ht="12">
      <c r="A50" s="284"/>
      <c r="B50" s="285"/>
      <c r="C50" s="286" t="s">
        <v>471</v>
      </c>
      <c r="D50" s="271"/>
      <c r="E50" s="271"/>
      <c r="F50" s="272">
        <v>4418.9460043231202</v>
      </c>
      <c r="G50" s="272">
        <v>18.427096846084002</v>
      </c>
      <c r="H50" s="272">
        <v>460.67742115210001</v>
      </c>
      <c r="I50" s="272">
        <v>3.5739188082793402E-2</v>
      </c>
      <c r="J50" s="272">
        <v>10.6502780486724</v>
      </c>
      <c r="K50" s="272">
        <v>0</v>
      </c>
      <c r="L50" s="272">
        <v>0</v>
      </c>
      <c r="M50" s="272">
        <v>0</v>
      </c>
      <c r="N50" s="272">
        <v>0</v>
      </c>
      <c r="O50" s="272">
        <v>4890.2737035238897</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34051.478647687603</v>
      </c>
      <c r="G52" s="294">
        <v>2.8083115349319501</v>
      </c>
      <c r="H52" s="294">
        <v>70.207788373298698</v>
      </c>
      <c r="I52" s="294">
        <v>6.7130015945685901</v>
      </c>
      <c r="J52" s="294">
        <v>2000.4744751814401</v>
      </c>
      <c r="K52" s="294">
        <v>6808.3359703169499</v>
      </c>
      <c r="L52" s="294">
        <v>2510.7235382437698</v>
      </c>
      <c r="M52" s="294">
        <v>373.86907929387598</v>
      </c>
      <c r="N52" s="294">
        <v>0.159715358666667</v>
      </c>
      <c r="O52" s="294">
        <v>45815.249214455602</v>
      </c>
    </row>
    <row r="53" spans="1:16" s="268" customFormat="1" ht="13">
      <c r="A53" s="252" t="s">
        <v>428</v>
      </c>
      <c r="B53" s="253" t="s">
        <v>475</v>
      </c>
      <c r="C53" s="253"/>
      <c r="D53" s="296"/>
      <c r="E53" s="296"/>
      <c r="F53" s="297">
        <v>7188.7750335953597</v>
      </c>
      <c r="G53" s="297">
        <v>0</v>
      </c>
      <c r="H53" s="297">
        <v>0</v>
      </c>
      <c r="I53" s="297">
        <v>0</v>
      </c>
      <c r="J53" s="297">
        <v>0</v>
      </c>
      <c r="K53" s="297">
        <v>0</v>
      </c>
      <c r="L53" s="297">
        <v>0</v>
      </c>
      <c r="M53" s="297">
        <v>0</v>
      </c>
      <c r="N53" s="297">
        <v>0</v>
      </c>
      <c r="O53" s="297">
        <v>7188.7750335953597</v>
      </c>
    </row>
    <row r="54" spans="1:16" s="301" customFormat="1" ht="12">
      <c r="A54" s="263"/>
      <c r="B54" s="298"/>
      <c r="C54" s="264" t="s">
        <v>476</v>
      </c>
      <c r="D54" s="299"/>
      <c r="E54" s="299"/>
      <c r="F54" s="300">
        <v>5391.0393333908196</v>
      </c>
      <c r="G54" s="300">
        <v>0</v>
      </c>
      <c r="H54" s="300">
        <v>0</v>
      </c>
      <c r="I54" s="300">
        <v>0</v>
      </c>
      <c r="J54" s="300">
        <v>0</v>
      </c>
      <c r="K54" s="300">
        <v>0</v>
      </c>
      <c r="L54" s="300">
        <v>0</v>
      </c>
      <c r="M54" s="300">
        <v>0</v>
      </c>
      <c r="N54" s="300">
        <v>0</v>
      </c>
      <c r="O54" s="300">
        <v>5391.0393333908196</v>
      </c>
      <c r="P54" s="299"/>
    </row>
    <row r="55" spans="1:16" s="301" customFormat="1" ht="12">
      <c r="A55" s="263"/>
      <c r="B55" s="298"/>
      <c r="C55" s="264" t="s">
        <v>354</v>
      </c>
      <c r="D55" s="299"/>
      <c r="E55" s="299"/>
      <c r="F55" s="300">
        <v>1186.20592584977</v>
      </c>
      <c r="G55" s="300">
        <v>0</v>
      </c>
      <c r="H55" s="300">
        <v>0</v>
      </c>
      <c r="I55" s="300">
        <v>0</v>
      </c>
      <c r="J55" s="300">
        <v>0</v>
      </c>
      <c r="K55" s="300">
        <v>0</v>
      </c>
      <c r="L55" s="300">
        <v>0</v>
      </c>
      <c r="M55" s="300">
        <v>0</v>
      </c>
      <c r="N55" s="300">
        <v>0</v>
      </c>
      <c r="O55" s="300">
        <v>1186.20592584977</v>
      </c>
      <c r="P55" s="299"/>
    </row>
    <row r="56" spans="1:16" s="301" customFormat="1" ht="12">
      <c r="A56" s="263"/>
      <c r="B56" s="298"/>
      <c r="C56" s="264" t="s">
        <v>477</v>
      </c>
      <c r="D56" s="299"/>
      <c r="E56" s="299"/>
      <c r="F56" s="300">
        <v>611.52977435477897</v>
      </c>
      <c r="G56" s="300">
        <v>0</v>
      </c>
      <c r="H56" s="300">
        <v>0</v>
      </c>
      <c r="I56" s="300">
        <v>0</v>
      </c>
      <c r="J56" s="300">
        <v>0</v>
      </c>
      <c r="K56" s="300">
        <v>0</v>
      </c>
      <c r="L56" s="300">
        <v>0</v>
      </c>
      <c r="M56" s="300">
        <v>0</v>
      </c>
      <c r="N56" s="300">
        <v>0</v>
      </c>
      <c r="O56" s="300">
        <v>611.52977435477897</v>
      </c>
      <c r="P56" s="299"/>
    </row>
    <row r="57" spans="1:16" s="303" customFormat="1" ht="13">
      <c r="A57" s="252" t="s">
        <v>443</v>
      </c>
      <c r="B57" s="253" t="s">
        <v>478</v>
      </c>
      <c r="C57" s="253"/>
      <c r="D57" s="302"/>
      <c r="E57" s="302"/>
      <c r="F57" s="297">
        <v>4052.5658949537201</v>
      </c>
      <c r="G57" s="297">
        <v>2.7337915349319499</v>
      </c>
      <c r="H57" s="297">
        <v>68.344788373298698</v>
      </c>
      <c r="I57" s="297">
        <v>5.8727222662562601</v>
      </c>
      <c r="J57" s="297">
        <v>1750.07123534436</v>
      </c>
      <c r="K57" s="297">
        <v>0</v>
      </c>
      <c r="L57" s="297">
        <v>0</v>
      </c>
      <c r="M57" s="297">
        <v>0</v>
      </c>
      <c r="N57" s="297">
        <v>0</v>
      </c>
      <c r="O57" s="297">
        <v>5870.9819186713903</v>
      </c>
      <c r="P57" s="302"/>
    </row>
    <row r="58" spans="1:16" s="305" customFormat="1" ht="12">
      <c r="A58" s="263"/>
      <c r="B58" s="298"/>
      <c r="C58" s="264" t="s">
        <v>355</v>
      </c>
      <c r="D58" s="304"/>
      <c r="E58" s="304"/>
      <c r="F58" s="300">
        <v>2400.66202738946</v>
      </c>
      <c r="G58" s="300">
        <v>0</v>
      </c>
      <c r="H58" s="300">
        <v>0</v>
      </c>
      <c r="I58" s="300">
        <v>0</v>
      </c>
      <c r="J58" s="300">
        <v>0</v>
      </c>
      <c r="K58" s="300">
        <v>0</v>
      </c>
      <c r="L58" s="300">
        <v>0</v>
      </c>
      <c r="M58" s="300">
        <v>0</v>
      </c>
      <c r="N58" s="300">
        <v>0</v>
      </c>
      <c r="O58" s="300">
        <v>2400.66202738946</v>
      </c>
      <c r="P58" s="304"/>
    </row>
    <row r="59" spans="1:16" s="305" customFormat="1" ht="12">
      <c r="A59" s="263"/>
      <c r="B59" s="298"/>
      <c r="C59" s="264" t="s">
        <v>353</v>
      </c>
      <c r="D59" s="304"/>
      <c r="E59" s="304"/>
      <c r="F59" s="300">
        <v>0</v>
      </c>
      <c r="G59" s="300">
        <v>0</v>
      </c>
      <c r="H59" s="300">
        <v>0</v>
      </c>
      <c r="I59" s="300">
        <v>3.7084868320000002</v>
      </c>
      <c r="J59" s="300">
        <v>1105.1290759359999</v>
      </c>
      <c r="K59" s="300">
        <v>0</v>
      </c>
      <c r="L59" s="300">
        <v>0</v>
      </c>
      <c r="M59" s="300">
        <v>0</v>
      </c>
      <c r="N59" s="300">
        <v>0</v>
      </c>
      <c r="O59" s="300">
        <v>1105.1290759359999</v>
      </c>
      <c r="P59" s="304"/>
    </row>
    <row r="60" spans="1:16" s="305" customFormat="1" ht="12">
      <c r="A60" s="263"/>
      <c r="B60" s="298"/>
      <c r="C60" s="264" t="s">
        <v>407</v>
      </c>
      <c r="D60" s="304"/>
      <c r="E60" s="304"/>
      <c r="F60" s="300">
        <v>0</v>
      </c>
      <c r="G60" s="300">
        <v>0</v>
      </c>
      <c r="H60" s="300">
        <v>0</v>
      </c>
      <c r="I60" s="300">
        <v>2.1351140000000002</v>
      </c>
      <c r="J60" s="300">
        <v>636.26397199999997</v>
      </c>
      <c r="K60" s="300">
        <v>0</v>
      </c>
      <c r="L60" s="300">
        <v>0</v>
      </c>
      <c r="M60" s="300">
        <v>0</v>
      </c>
      <c r="N60" s="300">
        <v>0</v>
      </c>
      <c r="O60" s="300">
        <v>636.26397199999997</v>
      </c>
      <c r="P60" s="304"/>
    </row>
    <row r="61" spans="1:16" s="305" customFormat="1" ht="12">
      <c r="A61" s="263"/>
      <c r="B61" s="298"/>
      <c r="C61" s="264" t="s">
        <v>408</v>
      </c>
      <c r="D61" s="304"/>
      <c r="E61" s="304"/>
      <c r="F61" s="300">
        <v>1651.9038675642701</v>
      </c>
      <c r="G61" s="300">
        <v>2.7337915349319499</v>
      </c>
      <c r="H61" s="300">
        <v>68.344788373298698</v>
      </c>
      <c r="I61" s="300">
        <v>2.9121434256257999E-2</v>
      </c>
      <c r="J61" s="300">
        <v>8.6781874083648791</v>
      </c>
      <c r="K61" s="300">
        <v>0</v>
      </c>
      <c r="L61" s="300">
        <v>0</v>
      </c>
      <c r="M61" s="300">
        <v>0</v>
      </c>
      <c r="N61" s="300">
        <v>0</v>
      </c>
      <c r="O61" s="300">
        <v>1728.9268433459299</v>
      </c>
      <c r="P61" s="304"/>
    </row>
    <row r="62" spans="1:16" s="268" customFormat="1" ht="13">
      <c r="A62" s="252" t="s">
        <v>464</v>
      </c>
      <c r="B62" s="253" t="s">
        <v>479</v>
      </c>
      <c r="C62" s="253"/>
      <c r="D62" s="296"/>
      <c r="E62" s="296"/>
      <c r="F62" s="297">
        <v>13164.1826343557</v>
      </c>
      <c r="G62" s="297">
        <v>7.4520000000000003E-2</v>
      </c>
      <c r="H62" s="297">
        <v>1.863</v>
      </c>
      <c r="I62" s="297">
        <v>0</v>
      </c>
      <c r="J62" s="297">
        <v>0</v>
      </c>
      <c r="K62" s="297">
        <v>0</v>
      </c>
      <c r="L62" s="297">
        <v>2500.2001298662199</v>
      </c>
      <c r="M62" s="297">
        <v>197.508121574272</v>
      </c>
      <c r="N62" s="297">
        <v>0</v>
      </c>
      <c r="O62" s="297">
        <v>15863.753885796201</v>
      </c>
      <c r="P62" s="296"/>
    </row>
    <row r="63" spans="1:16" s="301" customFormat="1" ht="12">
      <c r="A63" s="263"/>
      <c r="B63" s="258"/>
      <c r="C63" s="258" t="s">
        <v>480</v>
      </c>
      <c r="D63" s="299"/>
      <c r="E63" s="299"/>
      <c r="F63" s="300">
        <v>8138.0286343557</v>
      </c>
      <c r="G63" s="300">
        <v>7.4520000000000003E-2</v>
      </c>
      <c r="H63" s="300">
        <v>1.863</v>
      </c>
      <c r="I63" s="300">
        <v>0</v>
      </c>
      <c r="J63" s="300">
        <v>0</v>
      </c>
      <c r="K63" s="300">
        <v>0</v>
      </c>
      <c r="L63" s="300">
        <v>0</v>
      </c>
      <c r="M63" s="300">
        <v>0</v>
      </c>
      <c r="N63" s="300">
        <v>0</v>
      </c>
      <c r="O63" s="300">
        <v>8139.8916343557003</v>
      </c>
      <c r="P63" s="299"/>
    </row>
    <row r="64" spans="1:16" s="301" customFormat="1" ht="12">
      <c r="A64" s="263"/>
      <c r="B64" s="258"/>
      <c r="C64" s="258" t="s">
        <v>481</v>
      </c>
      <c r="D64" s="299"/>
      <c r="E64" s="299"/>
      <c r="F64" s="300">
        <v>5026.1540000000005</v>
      </c>
      <c r="G64" s="300">
        <v>0</v>
      </c>
      <c r="H64" s="300">
        <v>0</v>
      </c>
      <c r="I64" s="300">
        <v>0</v>
      </c>
      <c r="J64" s="300">
        <v>0</v>
      </c>
      <c r="K64" s="300">
        <v>0</v>
      </c>
      <c r="L64" s="300">
        <v>2500.2001298662199</v>
      </c>
      <c r="M64" s="300">
        <v>13.080903765690399</v>
      </c>
      <c r="N64" s="300">
        <v>0</v>
      </c>
      <c r="O64" s="300">
        <v>7539.4350336319103</v>
      </c>
      <c r="P64" s="299"/>
    </row>
    <row r="65" spans="1:16" s="301" customFormat="1" ht="12">
      <c r="A65" s="263"/>
      <c r="B65" s="258"/>
      <c r="C65" s="258" t="s">
        <v>482</v>
      </c>
      <c r="D65" s="299"/>
      <c r="E65" s="299"/>
      <c r="F65" s="300">
        <v>0</v>
      </c>
      <c r="G65" s="300">
        <v>0</v>
      </c>
      <c r="H65" s="300">
        <v>0</v>
      </c>
      <c r="I65" s="300">
        <v>0</v>
      </c>
      <c r="J65" s="300">
        <v>0</v>
      </c>
      <c r="K65" s="300">
        <v>0</v>
      </c>
      <c r="L65" s="300">
        <v>0</v>
      </c>
      <c r="M65" s="300">
        <v>184.42721780858199</v>
      </c>
      <c r="N65" s="300">
        <v>0</v>
      </c>
      <c r="O65" s="300">
        <v>184.42721780858199</v>
      </c>
      <c r="P65" s="299"/>
    </row>
    <row r="66" spans="1:16" s="262" customFormat="1">
      <c r="A66" s="306" t="s">
        <v>472</v>
      </c>
      <c r="B66" s="307" t="s">
        <v>483</v>
      </c>
      <c r="C66" s="307"/>
      <c r="D66" s="279"/>
      <c r="E66" s="279"/>
      <c r="F66" s="280">
        <v>0</v>
      </c>
      <c r="G66" s="280">
        <v>0</v>
      </c>
      <c r="H66" s="280">
        <v>0</v>
      </c>
      <c r="I66" s="280">
        <v>0</v>
      </c>
      <c r="J66" s="280">
        <v>0</v>
      </c>
      <c r="K66" s="280">
        <v>6808.3359703169499</v>
      </c>
      <c r="L66" s="280">
        <v>5.7101187589268196</v>
      </c>
      <c r="M66" s="280">
        <v>0.73255771960330496</v>
      </c>
      <c r="N66" s="280">
        <v>0.159715358666667</v>
      </c>
      <c r="O66" s="280">
        <v>6814.9383621541501</v>
      </c>
      <c r="P66" s="279"/>
    </row>
    <row r="67" spans="1:16" s="262" customFormat="1" ht="13">
      <c r="A67" s="306" t="s">
        <v>484</v>
      </c>
      <c r="B67" s="307" t="s">
        <v>409</v>
      </c>
      <c r="C67" s="307"/>
      <c r="D67" s="279"/>
      <c r="E67" s="279"/>
      <c r="F67" s="280">
        <v>9645.5195049308804</v>
      </c>
      <c r="G67" s="280">
        <v>0</v>
      </c>
      <c r="H67" s="280">
        <v>0</v>
      </c>
      <c r="I67" s="280">
        <v>0</v>
      </c>
      <c r="J67" s="280">
        <v>0</v>
      </c>
      <c r="K67" s="280">
        <v>0</v>
      </c>
      <c r="L67" s="280">
        <v>0</v>
      </c>
      <c r="M67" s="280">
        <v>0</v>
      </c>
      <c r="N67" s="280">
        <v>0</v>
      </c>
      <c r="O67" s="280">
        <v>9645.5195049308804</v>
      </c>
      <c r="P67" s="279"/>
    </row>
    <row r="68" spans="1:16" s="262" customFormat="1" ht="13">
      <c r="A68" s="287" t="s">
        <v>485</v>
      </c>
      <c r="B68" s="288" t="s">
        <v>411</v>
      </c>
      <c r="C68" s="288"/>
      <c r="D68" s="308"/>
      <c r="E68" s="308"/>
      <c r="F68" s="309">
        <v>0.43557985195232102</v>
      </c>
      <c r="G68" s="309">
        <v>0</v>
      </c>
      <c r="H68" s="309">
        <v>0</v>
      </c>
      <c r="I68" s="309">
        <v>0.84027932831233598</v>
      </c>
      <c r="J68" s="309">
        <v>250.403239837076</v>
      </c>
      <c r="K68" s="309">
        <v>0</v>
      </c>
      <c r="L68" s="309">
        <v>4.8132896186218304</v>
      </c>
      <c r="M68" s="309">
        <v>175.6284</v>
      </c>
      <c r="N68" s="309">
        <v>0</v>
      </c>
      <c r="O68" s="309">
        <v>431.28050930764999</v>
      </c>
      <c r="P68" s="279"/>
    </row>
    <row r="69" spans="1:16" s="295" customFormat="1" ht="13">
      <c r="A69" s="310" t="s">
        <v>486</v>
      </c>
      <c r="B69" s="311"/>
      <c r="C69" s="311"/>
      <c r="D69" s="312"/>
      <c r="E69" s="312"/>
      <c r="F69" s="313">
        <v>1840.0936546666701</v>
      </c>
      <c r="G69" s="313">
        <v>1224.87719824643</v>
      </c>
      <c r="H69" s="313">
        <v>30621.9299561607</v>
      </c>
      <c r="I69" s="313">
        <v>82.977093578952704</v>
      </c>
      <c r="J69" s="313">
        <v>24727.1738865279</v>
      </c>
      <c r="K69" s="313">
        <v>0</v>
      </c>
      <c r="L69" s="313">
        <v>0</v>
      </c>
      <c r="M69" s="313">
        <v>0</v>
      </c>
      <c r="N69" s="313">
        <v>0</v>
      </c>
      <c r="O69" s="313">
        <v>57189.197497355301</v>
      </c>
      <c r="P69" s="293"/>
    </row>
    <row r="70" spans="1:16" s="262" customFormat="1" ht="13">
      <c r="A70" s="306" t="s">
        <v>428</v>
      </c>
      <c r="B70" s="307" t="s">
        <v>487</v>
      </c>
      <c r="C70" s="307"/>
      <c r="D70" s="279"/>
      <c r="E70" s="279"/>
      <c r="F70" s="280">
        <v>0</v>
      </c>
      <c r="G70" s="280">
        <v>1075.3520992941501</v>
      </c>
      <c r="H70" s="280">
        <v>26883.802482353702</v>
      </c>
      <c r="I70" s="280">
        <v>0</v>
      </c>
      <c r="J70" s="280">
        <v>0</v>
      </c>
      <c r="K70" s="280">
        <v>0</v>
      </c>
      <c r="L70" s="280">
        <v>0</v>
      </c>
      <c r="M70" s="280">
        <v>0</v>
      </c>
      <c r="N70" s="280">
        <v>0</v>
      </c>
      <c r="O70" s="280">
        <v>26883.802482353702</v>
      </c>
      <c r="P70" s="279"/>
    </row>
    <row r="71" spans="1:16" s="262" customFormat="1" ht="13">
      <c r="A71" s="306" t="s">
        <v>443</v>
      </c>
      <c r="B71" s="307" t="s">
        <v>488</v>
      </c>
      <c r="C71" s="307"/>
      <c r="D71" s="279"/>
      <c r="E71" s="279"/>
      <c r="F71" s="280">
        <v>0</v>
      </c>
      <c r="G71" s="280">
        <v>148.00504223782099</v>
      </c>
      <c r="H71" s="280">
        <v>3700.12605594553</v>
      </c>
      <c r="I71" s="280">
        <v>16.507193665275999</v>
      </c>
      <c r="J71" s="280">
        <v>4919.1437122522502</v>
      </c>
      <c r="K71" s="280">
        <v>0</v>
      </c>
      <c r="L71" s="280">
        <v>0</v>
      </c>
      <c r="M71" s="280">
        <v>0</v>
      </c>
      <c r="N71" s="280">
        <v>0</v>
      </c>
      <c r="O71" s="280">
        <v>8619.2697681977806</v>
      </c>
      <c r="P71" s="279"/>
    </row>
    <row r="72" spans="1:16" s="262" customFormat="1" ht="13">
      <c r="A72" s="252" t="s">
        <v>464</v>
      </c>
      <c r="B72" s="253" t="s">
        <v>489</v>
      </c>
      <c r="C72" s="253"/>
      <c r="F72" s="259">
        <v>0</v>
      </c>
      <c r="G72" s="259">
        <v>0</v>
      </c>
      <c r="H72" s="259">
        <v>0</v>
      </c>
      <c r="I72" s="259">
        <v>66.430491035894505</v>
      </c>
      <c r="J72" s="259">
        <v>19796.286328696599</v>
      </c>
      <c r="K72" s="259">
        <v>0</v>
      </c>
      <c r="L72" s="259">
        <v>0</v>
      </c>
      <c r="M72" s="259">
        <v>0</v>
      </c>
      <c r="N72" s="259">
        <v>0</v>
      </c>
      <c r="O72" s="259">
        <v>19796.286328696599</v>
      </c>
    </row>
    <row r="73" spans="1:16" s="265" customFormat="1" ht="12">
      <c r="A73" s="314"/>
      <c r="B73" s="286"/>
      <c r="C73" s="286" t="s">
        <v>490</v>
      </c>
      <c r="D73" s="271"/>
      <c r="E73" s="271"/>
      <c r="F73" s="272">
        <v>0</v>
      </c>
      <c r="G73" s="272">
        <v>0</v>
      </c>
      <c r="H73" s="272">
        <v>0</v>
      </c>
      <c r="I73" s="272">
        <v>54.712431214675803</v>
      </c>
      <c r="J73" s="272">
        <v>16304.3045019734</v>
      </c>
      <c r="K73" s="272">
        <v>0</v>
      </c>
      <c r="L73" s="272">
        <v>0</v>
      </c>
      <c r="M73" s="272">
        <v>0</v>
      </c>
      <c r="N73" s="272">
        <v>0</v>
      </c>
      <c r="O73" s="272">
        <v>16304.3045019734</v>
      </c>
    </row>
    <row r="74" spans="1:16" s="265" customFormat="1" ht="12">
      <c r="A74" s="314"/>
      <c r="B74" s="286"/>
      <c r="C74" s="286" t="s">
        <v>491</v>
      </c>
      <c r="D74" s="271"/>
      <c r="E74" s="271"/>
      <c r="F74" s="272">
        <v>0</v>
      </c>
      <c r="G74" s="272">
        <v>0</v>
      </c>
      <c r="H74" s="272">
        <v>0</v>
      </c>
      <c r="I74" s="272">
        <v>11.7180598212187</v>
      </c>
      <c r="J74" s="272">
        <v>3491.9818267231899</v>
      </c>
      <c r="K74" s="272">
        <v>0</v>
      </c>
      <c r="L74" s="272">
        <v>0</v>
      </c>
      <c r="M74" s="272">
        <v>0</v>
      </c>
      <c r="N74" s="272">
        <v>0</v>
      </c>
      <c r="O74" s="272">
        <v>3491.9818267231899</v>
      </c>
    </row>
    <row r="75" spans="1:16" s="262" customFormat="1" ht="13">
      <c r="A75" s="306" t="s">
        <v>472</v>
      </c>
      <c r="B75" s="307" t="s">
        <v>356</v>
      </c>
      <c r="C75" s="315"/>
      <c r="D75" s="279"/>
      <c r="E75" s="279"/>
      <c r="F75" s="280">
        <v>0</v>
      </c>
      <c r="G75" s="280">
        <v>1.5200567144570001</v>
      </c>
      <c r="H75" s="280">
        <v>38.001417861425097</v>
      </c>
      <c r="I75" s="280">
        <v>3.9408877782218597E-2</v>
      </c>
      <c r="J75" s="280">
        <v>11.743845579101199</v>
      </c>
      <c r="K75" s="280">
        <v>0</v>
      </c>
      <c r="L75" s="280">
        <v>0</v>
      </c>
      <c r="M75" s="280">
        <v>0</v>
      </c>
      <c r="N75" s="280">
        <v>0</v>
      </c>
      <c r="O75" s="280">
        <v>49.745263440526301</v>
      </c>
    </row>
    <row r="76" spans="1:16" s="262" customFormat="1" ht="13">
      <c r="A76" s="287" t="s">
        <v>484</v>
      </c>
      <c r="B76" s="288" t="s">
        <v>412</v>
      </c>
      <c r="C76" s="316"/>
      <c r="D76" s="308"/>
      <c r="E76" s="308"/>
      <c r="F76" s="309">
        <v>1840.0936546666701</v>
      </c>
      <c r="G76" s="309">
        <v>0</v>
      </c>
      <c r="H76" s="309">
        <v>0</v>
      </c>
      <c r="I76" s="309">
        <v>0</v>
      </c>
      <c r="J76" s="309">
        <v>0</v>
      </c>
      <c r="K76" s="309">
        <v>0</v>
      </c>
      <c r="L76" s="309">
        <v>0</v>
      </c>
      <c r="M76" s="309">
        <v>0</v>
      </c>
      <c r="N76" s="309">
        <v>0</v>
      </c>
      <c r="O76" s="309">
        <v>1840.0936546666701</v>
      </c>
    </row>
    <row r="77" spans="1:16" s="262" customFormat="1" ht="13">
      <c r="A77" s="248" t="s">
        <v>492</v>
      </c>
      <c r="B77" s="317"/>
      <c r="C77" s="317"/>
      <c r="F77" s="251">
        <v>469.51434692999999</v>
      </c>
      <c r="G77" s="251">
        <v>961.68186437999998</v>
      </c>
      <c r="H77" s="251">
        <v>24042.046609500001</v>
      </c>
      <c r="I77" s="251">
        <v>4.0714269500000002</v>
      </c>
      <c r="J77" s="251">
        <v>1213.2852310999999</v>
      </c>
      <c r="K77" s="251">
        <v>0</v>
      </c>
      <c r="L77" s="251">
        <v>0</v>
      </c>
      <c r="M77" s="251">
        <v>0</v>
      </c>
      <c r="N77" s="251">
        <v>0</v>
      </c>
      <c r="O77" s="251">
        <v>25724.846187530002</v>
      </c>
    </row>
    <row r="78" spans="1:16" s="262" customFormat="1" ht="13">
      <c r="A78" s="252" t="s">
        <v>428</v>
      </c>
      <c r="B78" s="253" t="s">
        <v>493</v>
      </c>
      <c r="C78" s="253"/>
      <c r="F78" s="259">
        <v>0</v>
      </c>
      <c r="G78" s="259">
        <v>924.10190921000003</v>
      </c>
      <c r="H78" s="259">
        <v>23102.54773025</v>
      </c>
      <c r="I78" s="259">
        <v>0</v>
      </c>
      <c r="J78" s="259">
        <v>0</v>
      </c>
      <c r="K78" s="259">
        <v>0</v>
      </c>
      <c r="L78" s="259">
        <v>0</v>
      </c>
      <c r="M78" s="259">
        <v>0</v>
      </c>
      <c r="N78" s="259">
        <v>0</v>
      </c>
      <c r="O78" s="259">
        <v>23102.54773025</v>
      </c>
    </row>
    <row r="79" spans="1:16" s="262" customFormat="1" ht="13">
      <c r="A79" s="252" t="s">
        <v>443</v>
      </c>
      <c r="B79" s="253" t="s">
        <v>494</v>
      </c>
      <c r="C79" s="253"/>
      <c r="F79" s="259">
        <v>0</v>
      </c>
      <c r="G79" s="259">
        <v>22.415973439999998</v>
      </c>
      <c r="H79" s="259">
        <v>560.39933599999995</v>
      </c>
      <c r="I79" s="259">
        <v>1.34495841</v>
      </c>
      <c r="J79" s="259">
        <v>400.79760618</v>
      </c>
      <c r="K79" s="259">
        <v>0</v>
      </c>
      <c r="L79" s="259">
        <v>0</v>
      </c>
      <c r="M79" s="259">
        <v>0</v>
      </c>
      <c r="N79" s="259">
        <v>0</v>
      </c>
      <c r="O79" s="259">
        <v>961.19694217999995</v>
      </c>
    </row>
    <row r="80" spans="1:16" s="262" customFormat="1" ht="13">
      <c r="A80" s="306" t="s">
        <v>495</v>
      </c>
      <c r="B80" s="307" t="s">
        <v>496</v>
      </c>
      <c r="C80" s="307"/>
      <c r="D80" s="279"/>
      <c r="E80" s="279"/>
      <c r="F80" s="280">
        <v>0</v>
      </c>
      <c r="G80" s="280">
        <v>14.923044969999999</v>
      </c>
      <c r="H80" s="280">
        <v>373.07612425000002</v>
      </c>
      <c r="I80" s="280">
        <v>2.1556701899999999</v>
      </c>
      <c r="J80" s="280">
        <v>642.38971661999994</v>
      </c>
      <c r="K80" s="280">
        <v>0</v>
      </c>
      <c r="L80" s="280">
        <v>0</v>
      </c>
      <c r="M80" s="280">
        <v>0</v>
      </c>
      <c r="N80" s="280">
        <v>0</v>
      </c>
      <c r="O80" s="280">
        <v>1015.46584087</v>
      </c>
    </row>
    <row r="81" spans="1:30" s="262" customFormat="1" ht="13">
      <c r="A81" s="287" t="s">
        <v>472</v>
      </c>
      <c r="B81" s="288" t="s">
        <v>497</v>
      </c>
      <c r="C81" s="288"/>
      <c r="D81" s="308"/>
      <c r="E81" s="308"/>
      <c r="F81" s="309">
        <v>469.51434692999999</v>
      </c>
      <c r="G81" s="309">
        <v>0.24093676</v>
      </c>
      <c r="H81" s="309">
        <v>6.0234189999999996</v>
      </c>
      <c r="I81" s="309">
        <v>0.57079835000000001</v>
      </c>
      <c r="J81" s="309">
        <v>170.0979083</v>
      </c>
      <c r="K81" s="309">
        <v>0</v>
      </c>
      <c r="L81" s="309">
        <v>0</v>
      </c>
      <c r="M81" s="309">
        <v>0</v>
      </c>
      <c r="N81" s="309">
        <v>0</v>
      </c>
      <c r="O81" s="309">
        <v>645.63567422999995</v>
      </c>
    </row>
    <row r="82" spans="1:30" s="295" customFormat="1" ht="13">
      <c r="A82" s="291" t="s">
        <v>498</v>
      </c>
      <c r="B82" s="292"/>
      <c r="C82" s="292"/>
      <c r="F82" s="251">
        <v>-47330.195376999996</v>
      </c>
      <c r="G82" s="251">
        <v>31.743041000000002</v>
      </c>
      <c r="H82" s="251">
        <v>793.57602499999996</v>
      </c>
      <c r="I82" s="251">
        <v>1.123478</v>
      </c>
      <c r="J82" s="251">
        <v>334.79644400000001</v>
      </c>
      <c r="K82" s="251">
        <v>0</v>
      </c>
      <c r="L82" s="251">
        <v>0</v>
      </c>
      <c r="M82" s="251">
        <v>0</v>
      </c>
      <c r="N82" s="251">
        <v>0</v>
      </c>
      <c r="O82" s="251">
        <v>-46201.822908000002</v>
      </c>
    </row>
    <row r="83" spans="1:30" s="262" customFormat="1" ht="13">
      <c r="A83" s="252" t="s">
        <v>428</v>
      </c>
      <c r="B83" s="253" t="s">
        <v>499</v>
      </c>
      <c r="C83" s="253"/>
      <c r="F83" s="259">
        <v>-166719.45525599999</v>
      </c>
      <c r="G83" s="259">
        <v>9.7517580000000006</v>
      </c>
      <c r="H83" s="259">
        <v>243.79395</v>
      </c>
      <c r="I83" s="259">
        <v>0.38059700000000002</v>
      </c>
      <c r="J83" s="259">
        <v>113.417906</v>
      </c>
      <c r="K83" s="259">
        <v>0</v>
      </c>
      <c r="L83" s="259">
        <v>0</v>
      </c>
      <c r="M83" s="259">
        <v>0</v>
      </c>
      <c r="N83" s="259">
        <v>0</v>
      </c>
      <c r="O83" s="259">
        <v>-166362.24340000001</v>
      </c>
    </row>
    <row r="84" spans="1:30" s="262" customFormat="1" ht="13">
      <c r="A84" s="252" t="s">
        <v>443</v>
      </c>
      <c r="B84" s="253" t="s">
        <v>500</v>
      </c>
      <c r="C84" s="253"/>
      <c r="F84" s="259">
        <v>-11857.489511</v>
      </c>
      <c r="G84" s="259">
        <v>3.1832739999999999</v>
      </c>
      <c r="H84" s="259">
        <v>79.581850000000003</v>
      </c>
      <c r="I84" s="259">
        <v>0.17103199999999999</v>
      </c>
      <c r="J84" s="259">
        <v>50.967536000000003</v>
      </c>
      <c r="K84" s="259">
        <v>0</v>
      </c>
      <c r="L84" s="259">
        <v>0</v>
      </c>
      <c r="M84" s="259">
        <v>0</v>
      </c>
      <c r="N84" s="259">
        <v>0</v>
      </c>
      <c r="O84" s="259">
        <v>-11726.940124999999</v>
      </c>
    </row>
    <row r="85" spans="1:30" s="262" customFormat="1" ht="13">
      <c r="A85" s="306" t="s">
        <v>464</v>
      </c>
      <c r="B85" s="307" t="s">
        <v>501</v>
      </c>
      <c r="C85" s="307"/>
      <c r="F85" s="259">
        <v>0</v>
      </c>
      <c r="G85" s="259">
        <v>12.886749999999999</v>
      </c>
      <c r="H85" s="259">
        <v>322.16874999999999</v>
      </c>
      <c r="I85" s="259">
        <v>0.33410000000000001</v>
      </c>
      <c r="J85" s="259">
        <v>99.561800000000005</v>
      </c>
      <c r="K85" s="259">
        <v>0</v>
      </c>
      <c r="L85" s="259">
        <v>0</v>
      </c>
      <c r="M85" s="259">
        <v>0</v>
      </c>
      <c r="N85" s="259">
        <v>0</v>
      </c>
      <c r="O85" s="259">
        <v>421.73054999999999</v>
      </c>
    </row>
    <row r="86" spans="1:30" s="262" customFormat="1" ht="13">
      <c r="A86" s="306" t="s">
        <v>472</v>
      </c>
      <c r="B86" s="307" t="s">
        <v>502</v>
      </c>
      <c r="C86" s="307"/>
      <c r="F86" s="259">
        <v>2743.3084039999999</v>
      </c>
      <c r="G86" s="259">
        <v>1.013771</v>
      </c>
      <c r="H86" s="259">
        <v>25.344275</v>
      </c>
      <c r="I86" s="259">
        <v>4.8857999999999999E-2</v>
      </c>
      <c r="J86" s="259">
        <v>14.559684000000001</v>
      </c>
      <c r="K86" s="259">
        <v>0</v>
      </c>
      <c r="L86" s="259">
        <v>0</v>
      </c>
      <c r="M86" s="259">
        <v>0</v>
      </c>
      <c r="N86" s="259">
        <v>0</v>
      </c>
      <c r="O86" s="259">
        <v>2783.2123630000001</v>
      </c>
    </row>
    <row r="87" spans="1:30" s="262" customFormat="1" ht="13">
      <c r="A87" s="306" t="s">
        <v>484</v>
      </c>
      <c r="B87" s="307" t="s">
        <v>503</v>
      </c>
      <c r="C87" s="307"/>
      <c r="D87" s="279"/>
      <c r="E87" s="279"/>
      <c r="F87" s="280">
        <v>3808.4738940000002</v>
      </c>
      <c r="G87" s="280">
        <v>4.9074879999999999</v>
      </c>
      <c r="H87" s="280">
        <v>122.6872</v>
      </c>
      <c r="I87" s="280">
        <v>0.188891</v>
      </c>
      <c r="J87" s="280">
        <v>56.289518000000001</v>
      </c>
      <c r="K87" s="280">
        <v>0</v>
      </c>
      <c r="L87" s="280">
        <v>0</v>
      </c>
      <c r="M87" s="280">
        <v>0</v>
      </c>
      <c r="N87" s="280">
        <v>0</v>
      </c>
      <c r="O87" s="280">
        <v>3987.4506120000001</v>
      </c>
    </row>
    <row r="88" spans="1:30" s="262" customFormat="1" ht="13">
      <c r="A88" s="287" t="s">
        <v>485</v>
      </c>
      <c r="B88" s="288" t="s">
        <v>504</v>
      </c>
      <c r="C88" s="288"/>
      <c r="D88" s="308"/>
      <c r="E88" s="308"/>
      <c r="F88" s="309">
        <v>124694.96709200001</v>
      </c>
      <c r="G88" s="309">
        <v>0</v>
      </c>
      <c r="H88" s="309">
        <v>0</v>
      </c>
      <c r="I88" s="309">
        <v>0</v>
      </c>
      <c r="J88" s="309">
        <v>0</v>
      </c>
      <c r="K88" s="309">
        <v>0</v>
      </c>
      <c r="L88" s="309">
        <v>0</v>
      </c>
      <c r="M88" s="309">
        <v>0</v>
      </c>
      <c r="N88" s="309">
        <v>0</v>
      </c>
      <c r="O88" s="309">
        <v>124694.96709200001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B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524</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572155.72326217999</v>
      </c>
      <c r="G7" s="246">
        <v>4260.8254893185604</v>
      </c>
      <c r="H7" s="246">
        <v>106520.637232964</v>
      </c>
      <c r="I7" s="246">
        <v>138.172016755306</v>
      </c>
      <c r="J7" s="246">
        <v>41175.260993081203</v>
      </c>
      <c r="K7" s="246">
        <v>6077.8325725283303</v>
      </c>
      <c r="L7" s="246">
        <v>2601.8637405664999</v>
      </c>
      <c r="M7" s="246">
        <v>644.34504499019795</v>
      </c>
      <c r="N7" s="246">
        <v>0.16838582133333399</v>
      </c>
      <c r="O7" s="246">
        <v>729175.83123213099</v>
      </c>
    </row>
    <row r="8" spans="1:16" ht="17" thickTop="1">
      <c r="A8" s="248" t="s">
        <v>427</v>
      </c>
      <c r="B8" s="249"/>
      <c r="C8" s="249"/>
      <c r="F8" s="251">
        <v>530512.78417232796</v>
      </c>
      <c r="G8" s="251">
        <v>1990.5111374083001</v>
      </c>
      <c r="H8" s="251">
        <v>49762.778435207503</v>
      </c>
      <c r="I8" s="251">
        <v>34.833238415905697</v>
      </c>
      <c r="J8" s="251">
        <v>10380.305047939901</v>
      </c>
      <c r="K8" s="251">
        <v>0</v>
      </c>
      <c r="L8" s="251">
        <v>0</v>
      </c>
      <c r="M8" s="251">
        <v>0</v>
      </c>
      <c r="N8" s="251">
        <v>0</v>
      </c>
      <c r="O8" s="251">
        <v>590655.86765547597</v>
      </c>
    </row>
    <row r="9" spans="1:16">
      <c r="A9" s="252" t="s">
        <v>428</v>
      </c>
      <c r="B9" s="253" t="s">
        <v>429</v>
      </c>
      <c r="C9" s="253"/>
      <c r="F9" s="254">
        <v>327140.50997826498</v>
      </c>
      <c r="G9" s="254">
        <v>210.98696940869399</v>
      </c>
      <c r="H9" s="254">
        <v>5274.6742352173396</v>
      </c>
      <c r="I9" s="254">
        <v>8.9440638343597403</v>
      </c>
      <c r="J9" s="254">
        <v>2665.3310226392</v>
      </c>
      <c r="K9" s="254">
        <v>0</v>
      </c>
      <c r="L9" s="254">
        <v>0</v>
      </c>
      <c r="M9" s="254">
        <v>0</v>
      </c>
      <c r="N9" s="254">
        <v>0</v>
      </c>
      <c r="O9" s="254">
        <v>335080.51523612102</v>
      </c>
      <c r="P9" s="255"/>
    </row>
    <row r="10" spans="1:16">
      <c r="A10" s="256"/>
      <c r="B10" s="257" t="s">
        <v>430</v>
      </c>
      <c r="C10" s="258"/>
      <c r="F10" s="259">
        <v>112424.90674557599</v>
      </c>
      <c r="G10" s="259">
        <v>5.5087798565093804</v>
      </c>
      <c r="H10" s="259">
        <v>137.719496412735</v>
      </c>
      <c r="I10" s="259">
        <v>2.3394813478350098</v>
      </c>
      <c r="J10" s="259">
        <v>697.16544165483299</v>
      </c>
      <c r="K10" s="259">
        <v>0</v>
      </c>
      <c r="L10" s="259">
        <v>0</v>
      </c>
      <c r="M10" s="259">
        <v>0</v>
      </c>
      <c r="N10" s="259">
        <v>0</v>
      </c>
      <c r="O10" s="259">
        <v>113259.791683644</v>
      </c>
    </row>
    <row r="11" spans="1:16">
      <c r="A11" s="256"/>
      <c r="B11" s="260" t="s">
        <v>431</v>
      </c>
      <c r="C11" s="258"/>
      <c r="F11" s="259">
        <v>19532.833537555802</v>
      </c>
      <c r="G11" s="259">
        <v>0.46361821726637797</v>
      </c>
      <c r="H11" s="259">
        <v>11.5904554316594</v>
      </c>
      <c r="I11" s="259">
        <v>0.152927336840634</v>
      </c>
      <c r="J11" s="259">
        <v>45.572346378508897</v>
      </c>
      <c r="K11" s="259">
        <v>0</v>
      </c>
      <c r="L11" s="259">
        <v>0</v>
      </c>
      <c r="M11" s="259">
        <v>0</v>
      </c>
      <c r="N11" s="259">
        <v>0</v>
      </c>
      <c r="O11" s="259">
        <v>19589.996339366</v>
      </c>
    </row>
    <row r="12" spans="1:16" s="262" customFormat="1" ht="13">
      <c r="A12" s="256"/>
      <c r="B12" s="260" t="s">
        <v>432</v>
      </c>
      <c r="C12" s="261"/>
      <c r="F12" s="259">
        <v>73902.6135775203</v>
      </c>
      <c r="G12" s="259">
        <v>81.330163935087995</v>
      </c>
      <c r="H12" s="259">
        <v>2033.2540983772001</v>
      </c>
      <c r="I12" s="259">
        <v>1.6601014308936199</v>
      </c>
      <c r="J12" s="259">
        <v>494.710226406299</v>
      </c>
      <c r="K12" s="259">
        <v>0</v>
      </c>
      <c r="L12" s="259">
        <v>0</v>
      </c>
      <c r="M12" s="259">
        <v>0</v>
      </c>
      <c r="N12" s="259">
        <v>0</v>
      </c>
      <c r="O12" s="259">
        <v>76430.577902303805</v>
      </c>
    </row>
    <row r="13" spans="1:16" s="262" customFormat="1" ht="13">
      <c r="A13" s="256"/>
      <c r="B13" s="257" t="s">
        <v>433</v>
      </c>
      <c r="C13" s="257"/>
      <c r="F13" s="259">
        <v>43995.375621578904</v>
      </c>
      <c r="G13" s="259">
        <v>2.5058216926198802</v>
      </c>
      <c r="H13" s="259">
        <v>62.645542315497103</v>
      </c>
      <c r="I13" s="259">
        <v>1.83505787371312</v>
      </c>
      <c r="J13" s="259">
        <v>546.84724636650799</v>
      </c>
      <c r="K13" s="259">
        <v>0</v>
      </c>
      <c r="L13" s="259">
        <v>0</v>
      </c>
      <c r="M13" s="259">
        <v>0</v>
      </c>
      <c r="N13" s="259">
        <v>0</v>
      </c>
      <c r="O13" s="259">
        <v>44604.868410260897</v>
      </c>
    </row>
    <row r="14" spans="1:16" s="265" customFormat="1" ht="12">
      <c r="A14" s="263"/>
      <c r="B14" s="258"/>
      <c r="C14" s="264" t="s">
        <v>410</v>
      </c>
      <c r="F14" s="266">
        <v>5728.7252944190996</v>
      </c>
      <c r="G14" s="266">
        <v>0.16381737728658399</v>
      </c>
      <c r="H14" s="266">
        <v>4.0954344321646001</v>
      </c>
      <c r="I14" s="266">
        <v>0.136109734780123</v>
      </c>
      <c r="J14" s="266">
        <v>40.560700964476801</v>
      </c>
      <c r="K14" s="266">
        <v>0</v>
      </c>
      <c r="L14" s="266">
        <v>0</v>
      </c>
      <c r="M14" s="266">
        <v>0</v>
      </c>
      <c r="N14" s="266">
        <v>0</v>
      </c>
      <c r="O14" s="266">
        <v>5773.3814298157404</v>
      </c>
    </row>
    <row r="15" spans="1:16" s="265" customFormat="1" ht="12">
      <c r="A15" s="263"/>
      <c r="B15" s="258"/>
      <c r="C15" s="264" t="s">
        <v>434</v>
      </c>
      <c r="F15" s="266">
        <v>3808.87551677088</v>
      </c>
      <c r="G15" s="266">
        <v>9.09192958838871E-2</v>
      </c>
      <c r="H15" s="266">
        <v>2.2729823970971799</v>
      </c>
      <c r="I15" s="266">
        <v>6.51189887991587E-2</v>
      </c>
      <c r="J15" s="266">
        <v>19.4054586621493</v>
      </c>
      <c r="K15" s="266">
        <v>0</v>
      </c>
      <c r="L15" s="266">
        <v>0</v>
      </c>
      <c r="M15" s="266">
        <v>0</v>
      </c>
      <c r="N15" s="266">
        <v>0</v>
      </c>
      <c r="O15" s="266">
        <v>3830.55395783012</v>
      </c>
    </row>
    <row r="16" spans="1:16" s="265" customFormat="1" ht="12">
      <c r="A16" s="263"/>
      <c r="B16" s="258"/>
      <c r="C16" s="264" t="s">
        <v>435</v>
      </c>
      <c r="F16" s="266">
        <v>8751.6501364495398</v>
      </c>
      <c r="G16" s="266">
        <v>0.172932668323133</v>
      </c>
      <c r="H16" s="266">
        <v>4.3233167080783304</v>
      </c>
      <c r="I16" s="266">
        <v>0.151430327037128</v>
      </c>
      <c r="J16" s="266">
        <v>45.1262374570642</v>
      </c>
      <c r="K16" s="266">
        <v>0</v>
      </c>
      <c r="L16" s="266">
        <v>0</v>
      </c>
      <c r="M16" s="266">
        <v>0</v>
      </c>
      <c r="N16" s="266">
        <v>0</v>
      </c>
      <c r="O16" s="266">
        <v>8801.0996906146793</v>
      </c>
    </row>
    <row r="17" spans="1:16" s="265" customFormat="1" ht="12">
      <c r="A17" s="263"/>
      <c r="B17" s="258"/>
      <c r="C17" s="264" t="s">
        <v>436</v>
      </c>
      <c r="F17" s="266">
        <v>6001.09502941345</v>
      </c>
      <c r="G17" s="266">
        <v>1.22095820833678</v>
      </c>
      <c r="H17" s="266">
        <v>30.523955208419501</v>
      </c>
      <c r="I17" s="266">
        <v>0.94189969817019603</v>
      </c>
      <c r="J17" s="266">
        <v>280.68611005471797</v>
      </c>
      <c r="K17" s="266">
        <v>0</v>
      </c>
      <c r="L17" s="266">
        <v>0</v>
      </c>
      <c r="M17" s="266">
        <v>0</v>
      </c>
      <c r="N17" s="266">
        <v>0</v>
      </c>
      <c r="O17" s="266">
        <v>6312.3050946765898</v>
      </c>
    </row>
    <row r="18" spans="1:16" s="265" customFormat="1" ht="12">
      <c r="A18" s="263"/>
      <c r="B18" s="258"/>
      <c r="C18" s="264" t="s">
        <v>437</v>
      </c>
      <c r="F18" s="266">
        <v>4878.7210230253604</v>
      </c>
      <c r="G18" s="266">
        <v>0.233208964240636</v>
      </c>
      <c r="H18" s="266">
        <v>5.8302241060158897</v>
      </c>
      <c r="I18" s="266">
        <v>5.68176061050654E-2</v>
      </c>
      <c r="J18" s="266">
        <v>16.9316466193095</v>
      </c>
      <c r="K18" s="266">
        <v>0</v>
      </c>
      <c r="L18" s="266">
        <v>0</v>
      </c>
      <c r="M18" s="266">
        <v>0</v>
      </c>
      <c r="N18" s="266">
        <v>0</v>
      </c>
      <c r="O18" s="266">
        <v>4901.48289375069</v>
      </c>
    </row>
    <row r="19" spans="1:16" s="265" customFormat="1" ht="12">
      <c r="A19" s="263"/>
      <c r="B19" s="258"/>
      <c r="C19" s="264" t="s">
        <v>438</v>
      </c>
      <c r="F19" s="266">
        <v>14826.308621500501</v>
      </c>
      <c r="G19" s="266">
        <v>0.62398517854886404</v>
      </c>
      <c r="H19" s="266">
        <v>15.5996294637216</v>
      </c>
      <c r="I19" s="266">
        <v>0.483681518821444</v>
      </c>
      <c r="J19" s="266">
        <v>144.13709260879</v>
      </c>
      <c r="K19" s="266">
        <v>0</v>
      </c>
      <c r="L19" s="266">
        <v>0</v>
      </c>
      <c r="M19" s="266">
        <v>0</v>
      </c>
      <c r="N19" s="266">
        <v>0</v>
      </c>
      <c r="O19" s="266">
        <v>14986.045343573</v>
      </c>
    </row>
    <row r="20" spans="1:16" s="262" customFormat="1" ht="13">
      <c r="A20" s="256"/>
      <c r="B20" s="257" t="s">
        <v>439</v>
      </c>
      <c r="C20" s="267"/>
      <c r="F20" s="259">
        <v>1377.3812</v>
      </c>
      <c r="G20" s="259">
        <v>2.3969600000000001E-2</v>
      </c>
      <c r="H20" s="259">
        <v>0.59923999999999999</v>
      </c>
      <c r="I20" s="259">
        <v>3.4434800000000002E-2</v>
      </c>
      <c r="J20" s="259">
        <v>10.2615704</v>
      </c>
      <c r="K20" s="259">
        <v>0</v>
      </c>
      <c r="L20" s="259">
        <v>0</v>
      </c>
      <c r="M20" s="259">
        <v>0</v>
      </c>
      <c r="N20" s="259">
        <v>0</v>
      </c>
      <c r="O20" s="259">
        <v>1388.2420104</v>
      </c>
    </row>
    <row r="21" spans="1:16" s="262" customFormat="1" ht="13">
      <c r="A21" s="256"/>
      <c r="B21" s="257" t="s">
        <v>440</v>
      </c>
      <c r="C21" s="257"/>
      <c r="F21" s="259">
        <v>29777.169281055802</v>
      </c>
      <c r="G21" s="259">
        <v>0.56248160162925498</v>
      </c>
      <c r="H21" s="259">
        <v>14.0620400407314</v>
      </c>
      <c r="I21" s="259">
        <v>0.65557203264844199</v>
      </c>
      <c r="J21" s="259">
        <v>195.36046572923601</v>
      </c>
      <c r="K21" s="259">
        <v>0</v>
      </c>
      <c r="L21" s="259">
        <v>0</v>
      </c>
      <c r="M21" s="259">
        <v>0</v>
      </c>
      <c r="N21" s="259">
        <v>0</v>
      </c>
      <c r="O21" s="259">
        <v>29986.5917868258</v>
      </c>
    </row>
    <row r="22" spans="1:16" s="262" customFormat="1" ht="13">
      <c r="A22" s="256"/>
      <c r="B22" s="257" t="s">
        <v>441</v>
      </c>
      <c r="C22" s="257"/>
      <c r="F22" s="259">
        <v>43478.586049999998</v>
      </c>
      <c r="G22" s="259">
        <v>120.546612041267</v>
      </c>
      <c r="H22" s="259">
        <v>3013.66530103168</v>
      </c>
      <c r="I22" s="259">
        <v>2.1910903280410698</v>
      </c>
      <c r="J22" s="259">
        <v>652.94491775623806</v>
      </c>
      <c r="K22" s="259">
        <v>0</v>
      </c>
      <c r="L22" s="259">
        <v>0</v>
      </c>
      <c r="M22" s="259">
        <v>0</v>
      </c>
      <c r="N22" s="259">
        <v>0</v>
      </c>
      <c r="O22" s="259">
        <v>47145.196268787899</v>
      </c>
    </row>
    <row r="23" spans="1:16" s="262" customFormat="1" ht="13">
      <c r="A23" s="256"/>
      <c r="B23" s="257" t="s">
        <v>442</v>
      </c>
      <c r="C23" s="257"/>
      <c r="F23" s="259">
        <v>2651.6439649777499</v>
      </c>
      <c r="G23" s="259">
        <v>4.5522464313652998E-2</v>
      </c>
      <c r="H23" s="259">
        <v>1.1380616078413199</v>
      </c>
      <c r="I23" s="259">
        <v>7.5398684387852605E-2</v>
      </c>
      <c r="J23" s="259">
        <v>22.4688079475801</v>
      </c>
      <c r="K23" s="259">
        <v>0</v>
      </c>
      <c r="L23" s="259">
        <v>0</v>
      </c>
      <c r="M23" s="259">
        <v>0</v>
      </c>
      <c r="N23" s="259">
        <v>0</v>
      </c>
      <c r="O23" s="259">
        <v>2675.2508345331698</v>
      </c>
    </row>
    <row r="24" spans="1:16" s="268" customFormat="1" ht="15">
      <c r="A24" s="252" t="s">
        <v>443</v>
      </c>
      <c r="B24" s="253" t="s">
        <v>444</v>
      </c>
      <c r="C24" s="253"/>
      <c r="F24" s="254">
        <v>188639.99012882001</v>
      </c>
      <c r="G24" s="254">
        <v>25.456833310532701</v>
      </c>
      <c r="H24" s="254">
        <v>636.420832763318</v>
      </c>
      <c r="I24" s="254">
        <v>25.756041427572899</v>
      </c>
      <c r="J24" s="254">
        <v>7675.3003454167401</v>
      </c>
      <c r="K24" s="254">
        <v>0</v>
      </c>
      <c r="L24" s="254">
        <v>0</v>
      </c>
      <c r="M24" s="254">
        <v>0</v>
      </c>
      <c r="N24" s="254">
        <v>0</v>
      </c>
      <c r="O24" s="254">
        <v>196951.71130699999</v>
      </c>
      <c r="P24" s="269"/>
    </row>
    <row r="25" spans="1:16" s="262" customFormat="1" ht="13">
      <c r="A25" s="256"/>
      <c r="B25" s="260" t="s">
        <v>445</v>
      </c>
      <c r="C25" s="257"/>
      <c r="F25" s="259">
        <v>7271.0447428592497</v>
      </c>
      <c r="G25" s="259">
        <v>0.36383415277616499</v>
      </c>
      <c r="H25" s="259">
        <v>9.0958538194041303</v>
      </c>
      <c r="I25" s="259">
        <v>0.21574051520860099</v>
      </c>
      <c r="J25" s="259">
        <v>64.290673532163197</v>
      </c>
      <c r="K25" s="259">
        <v>0</v>
      </c>
      <c r="L25" s="259">
        <v>0</v>
      </c>
      <c r="M25" s="259">
        <v>0</v>
      </c>
      <c r="N25" s="259">
        <v>0</v>
      </c>
      <c r="O25" s="259">
        <v>7344.43127021082</v>
      </c>
    </row>
    <row r="26" spans="1:16" s="262" customFormat="1" ht="13">
      <c r="A26" s="256"/>
      <c r="B26" s="257" t="s">
        <v>446</v>
      </c>
      <c r="C26" s="257"/>
      <c r="F26" s="259">
        <v>132811.839137459</v>
      </c>
      <c r="G26" s="259">
        <v>9.9827730069431109</v>
      </c>
      <c r="H26" s="259">
        <v>249.56932517357799</v>
      </c>
      <c r="I26" s="259">
        <v>13.356674943107899</v>
      </c>
      <c r="J26" s="259">
        <v>3980.2891330461498</v>
      </c>
      <c r="K26" s="259">
        <v>0</v>
      </c>
      <c r="L26" s="259">
        <v>0</v>
      </c>
      <c r="M26" s="259">
        <v>0</v>
      </c>
      <c r="N26" s="259">
        <v>0</v>
      </c>
      <c r="O26" s="259">
        <v>137041.697595679</v>
      </c>
    </row>
    <row r="27" spans="1:16" s="265" customFormat="1" ht="12">
      <c r="A27" s="263"/>
      <c r="B27" s="258"/>
      <c r="C27" s="264" t="s">
        <v>447</v>
      </c>
      <c r="F27" s="266">
        <v>38608.7596672664</v>
      </c>
      <c r="G27" s="266">
        <v>3.69171560099536</v>
      </c>
      <c r="H27" s="266">
        <v>92.292890024884102</v>
      </c>
      <c r="I27" s="266">
        <v>4.7090422809681103</v>
      </c>
      <c r="J27" s="266">
        <v>1403.2945997285001</v>
      </c>
      <c r="K27" s="266">
        <v>0</v>
      </c>
      <c r="L27" s="266">
        <v>0</v>
      </c>
      <c r="M27" s="266">
        <v>0</v>
      </c>
      <c r="N27" s="266">
        <v>0</v>
      </c>
      <c r="O27" s="266">
        <v>40104.3471570197</v>
      </c>
    </row>
    <row r="28" spans="1:16" s="265" customFormat="1" ht="12">
      <c r="A28" s="263"/>
      <c r="B28" s="258"/>
      <c r="C28" s="264" t="s">
        <v>448</v>
      </c>
      <c r="F28" s="266">
        <v>38643.571559354001</v>
      </c>
      <c r="G28" s="266">
        <v>3.6985756511054699</v>
      </c>
      <c r="H28" s="266">
        <v>92.464391277636906</v>
      </c>
      <c r="I28" s="266">
        <v>5.4197724919120898</v>
      </c>
      <c r="J28" s="266">
        <v>1615.0922025898001</v>
      </c>
      <c r="K28" s="266">
        <v>0</v>
      </c>
      <c r="L28" s="266">
        <v>0</v>
      </c>
      <c r="M28" s="266">
        <v>0</v>
      </c>
      <c r="N28" s="266">
        <v>0</v>
      </c>
      <c r="O28" s="266">
        <v>40351.128153221398</v>
      </c>
    </row>
    <row r="29" spans="1:16" s="265" customFormat="1" ht="12">
      <c r="A29" s="263"/>
      <c r="B29" s="258"/>
      <c r="C29" s="264" t="s">
        <v>449</v>
      </c>
      <c r="F29" s="266">
        <v>12202.348024099299</v>
      </c>
      <c r="G29" s="266">
        <v>0.62902877998023798</v>
      </c>
      <c r="H29" s="266">
        <v>15.7257194995059</v>
      </c>
      <c r="I29" s="266">
        <v>0.91066256068637397</v>
      </c>
      <c r="J29" s="266">
        <v>271.37744308453898</v>
      </c>
      <c r="K29" s="266">
        <v>0</v>
      </c>
      <c r="L29" s="266">
        <v>0</v>
      </c>
      <c r="M29" s="266">
        <v>0</v>
      </c>
      <c r="N29" s="266">
        <v>0</v>
      </c>
      <c r="O29" s="266">
        <v>12489.4511866834</v>
      </c>
    </row>
    <row r="30" spans="1:16" s="265" customFormat="1" ht="12">
      <c r="A30" s="263"/>
      <c r="B30" s="258"/>
      <c r="C30" s="264" t="s">
        <v>450</v>
      </c>
      <c r="F30" s="266">
        <v>235.53258514721699</v>
      </c>
      <c r="G30" s="266">
        <v>0.103209880086435</v>
      </c>
      <c r="H30" s="266">
        <v>2.5802470021608799</v>
      </c>
      <c r="I30" s="266">
        <v>4.3723046875004104E-3</v>
      </c>
      <c r="J30" s="266">
        <v>1.3029467968751201</v>
      </c>
      <c r="K30" s="266">
        <v>0</v>
      </c>
      <c r="L30" s="266">
        <v>0</v>
      </c>
      <c r="M30" s="266">
        <v>0</v>
      </c>
      <c r="N30" s="266">
        <v>0</v>
      </c>
      <c r="O30" s="266">
        <v>239.415778946253</v>
      </c>
      <c r="P30" s="270"/>
    </row>
    <row r="31" spans="1:16" s="265" customFormat="1" ht="12">
      <c r="A31" s="263"/>
      <c r="B31" s="258"/>
      <c r="C31" s="264" t="s">
        <v>451</v>
      </c>
      <c r="F31" s="266">
        <v>613.35909186836898</v>
      </c>
      <c r="G31" s="266">
        <v>1.22261603868127E-2</v>
      </c>
      <c r="H31" s="266">
        <v>0.30565400967031803</v>
      </c>
      <c r="I31" s="266">
        <v>4.9294451153810599E-2</v>
      </c>
      <c r="J31" s="266">
        <v>14.689746443835499</v>
      </c>
      <c r="K31" s="266">
        <v>0</v>
      </c>
      <c r="L31" s="266">
        <v>0</v>
      </c>
      <c r="M31" s="266">
        <v>0</v>
      </c>
      <c r="N31" s="266">
        <v>0</v>
      </c>
      <c r="O31" s="266">
        <v>628.354492321875</v>
      </c>
    </row>
    <row r="32" spans="1:16" s="265" customFormat="1" ht="12">
      <c r="A32" s="263"/>
      <c r="B32" s="258"/>
      <c r="C32" s="264" t="s">
        <v>452</v>
      </c>
      <c r="D32" s="271"/>
      <c r="E32" s="271"/>
      <c r="F32" s="272">
        <v>337.58716172779202</v>
      </c>
      <c r="G32" s="272">
        <v>8.53380185780293E-3</v>
      </c>
      <c r="H32" s="272">
        <v>0.21334504644507299</v>
      </c>
      <c r="I32" s="272">
        <v>2.6876717605838499E-2</v>
      </c>
      <c r="J32" s="272">
        <v>8.0092618465398697</v>
      </c>
      <c r="K32" s="272">
        <v>0</v>
      </c>
      <c r="L32" s="272">
        <v>0</v>
      </c>
      <c r="M32" s="272">
        <v>0</v>
      </c>
      <c r="N32" s="272">
        <v>0</v>
      </c>
      <c r="O32" s="272">
        <v>345.80976862077699</v>
      </c>
    </row>
    <row r="33" spans="1:15" s="265" customFormat="1" ht="12">
      <c r="A33" s="263"/>
      <c r="B33" s="258"/>
      <c r="C33" s="264" t="s">
        <v>453</v>
      </c>
      <c r="D33" s="271"/>
      <c r="E33" s="271"/>
      <c r="F33" s="272">
        <v>41998.346729003097</v>
      </c>
      <c r="G33" s="272">
        <v>1.76415398924922</v>
      </c>
      <c r="H33" s="272">
        <v>44.103849731230497</v>
      </c>
      <c r="I33" s="272">
        <v>2.2334620958915101</v>
      </c>
      <c r="J33" s="272">
        <v>665.57170457567099</v>
      </c>
      <c r="K33" s="272">
        <v>0</v>
      </c>
      <c r="L33" s="272">
        <v>0</v>
      </c>
      <c r="M33" s="272">
        <v>0</v>
      </c>
      <c r="N33" s="272">
        <v>0</v>
      </c>
      <c r="O33" s="272">
        <v>42708.022283309998</v>
      </c>
    </row>
    <row r="34" spans="1:15" s="265" customFormat="1" ht="12">
      <c r="A34" s="263"/>
      <c r="B34" s="258"/>
      <c r="C34" s="273" t="s">
        <v>454</v>
      </c>
      <c r="D34" s="271"/>
      <c r="E34" s="271"/>
      <c r="F34" s="272">
        <v>172.33431899317901</v>
      </c>
      <c r="G34" s="272">
        <v>7.5329143281759603E-2</v>
      </c>
      <c r="H34" s="272">
        <v>1.88322858204399</v>
      </c>
      <c r="I34" s="272">
        <v>3.1920402026590499E-3</v>
      </c>
      <c r="J34" s="272">
        <v>0.95122798039239698</v>
      </c>
      <c r="K34" s="272">
        <v>0</v>
      </c>
      <c r="L34" s="272">
        <v>0</v>
      </c>
      <c r="M34" s="272">
        <v>0</v>
      </c>
      <c r="N34" s="272">
        <v>0</v>
      </c>
      <c r="O34" s="272">
        <v>175.16877555561501</v>
      </c>
    </row>
    <row r="35" spans="1:15" s="277" customFormat="1" ht="13">
      <c r="A35" s="256"/>
      <c r="B35" s="257" t="s">
        <v>455</v>
      </c>
      <c r="C35" s="274"/>
      <c r="D35" s="275"/>
      <c r="E35" s="275"/>
      <c r="F35" s="276">
        <v>7039.0518371758199</v>
      </c>
      <c r="G35" s="276">
        <v>0.39653203899392298</v>
      </c>
      <c r="H35" s="276">
        <v>9.9133009748480596</v>
      </c>
      <c r="I35" s="276">
        <v>2.7337076330640602</v>
      </c>
      <c r="J35" s="276">
        <v>814.64487465309003</v>
      </c>
      <c r="K35" s="276">
        <v>0</v>
      </c>
      <c r="L35" s="276">
        <v>0</v>
      </c>
      <c r="M35" s="276">
        <v>0</v>
      </c>
      <c r="N35" s="276">
        <v>0</v>
      </c>
      <c r="O35" s="276">
        <v>7863.6100128037497</v>
      </c>
    </row>
    <row r="36" spans="1:15" s="277" customFormat="1" ht="13">
      <c r="A36" s="256"/>
      <c r="B36" s="260" t="s">
        <v>456</v>
      </c>
      <c r="C36" s="274"/>
      <c r="D36" s="275"/>
      <c r="E36" s="275"/>
      <c r="F36" s="276">
        <v>6215.2565992513601</v>
      </c>
      <c r="G36" s="276">
        <v>0.57126401907347701</v>
      </c>
      <c r="H36" s="276">
        <v>14.2816004768369</v>
      </c>
      <c r="I36" s="276">
        <v>0.16323069256293801</v>
      </c>
      <c r="J36" s="276">
        <v>48.642746383755501</v>
      </c>
      <c r="K36" s="276">
        <v>0</v>
      </c>
      <c r="L36" s="276">
        <v>0</v>
      </c>
      <c r="M36" s="276">
        <v>0</v>
      </c>
      <c r="N36" s="276">
        <v>0</v>
      </c>
      <c r="O36" s="276">
        <v>6278.1809461119601</v>
      </c>
    </row>
    <row r="37" spans="1:15" s="262" customFormat="1" ht="13">
      <c r="A37" s="256"/>
      <c r="B37" s="257" t="s">
        <v>457</v>
      </c>
      <c r="C37" s="278"/>
      <c r="D37" s="279"/>
      <c r="E37" s="279"/>
      <c r="F37" s="280">
        <v>35302.797812074197</v>
      </c>
      <c r="G37" s="280">
        <v>14.142430092746</v>
      </c>
      <c r="H37" s="280">
        <v>353.560752318651</v>
      </c>
      <c r="I37" s="280">
        <v>9.2866876436294401</v>
      </c>
      <c r="J37" s="280">
        <v>2767.4329178015701</v>
      </c>
      <c r="K37" s="280">
        <v>0</v>
      </c>
      <c r="L37" s="280">
        <v>0</v>
      </c>
      <c r="M37" s="280">
        <v>0</v>
      </c>
      <c r="N37" s="280">
        <v>0</v>
      </c>
      <c r="O37" s="280">
        <v>38423.7914821944</v>
      </c>
    </row>
    <row r="38" spans="1:15" s="265" customFormat="1" ht="12">
      <c r="A38" s="263"/>
      <c r="B38" s="258"/>
      <c r="C38" s="264" t="s">
        <v>458</v>
      </c>
      <c r="F38" s="266">
        <v>10699.383763525901</v>
      </c>
      <c r="G38" s="266">
        <v>0.66082228897293005</v>
      </c>
      <c r="H38" s="266">
        <v>16.520557224323301</v>
      </c>
      <c r="I38" s="266">
        <v>4.1249930119142704</v>
      </c>
      <c r="J38" s="266">
        <v>1229.24791755045</v>
      </c>
      <c r="K38" s="266">
        <v>0</v>
      </c>
      <c r="L38" s="266">
        <v>0</v>
      </c>
      <c r="M38" s="266">
        <v>0</v>
      </c>
      <c r="N38" s="266">
        <v>0</v>
      </c>
      <c r="O38" s="266">
        <v>11945.1522383007</v>
      </c>
    </row>
    <row r="39" spans="1:15" s="265" customFormat="1" ht="12">
      <c r="A39" s="263"/>
      <c r="B39" s="258"/>
      <c r="C39" s="264" t="s">
        <v>459</v>
      </c>
      <c r="F39" s="266">
        <v>1798.5584198543499</v>
      </c>
      <c r="G39" s="266">
        <v>1.07816487380055</v>
      </c>
      <c r="H39" s="266">
        <v>26.954121845013798</v>
      </c>
      <c r="I39" s="266">
        <v>0.47477483959968497</v>
      </c>
      <c r="J39" s="266">
        <v>141.48290220070601</v>
      </c>
      <c r="K39" s="266">
        <v>0</v>
      </c>
      <c r="L39" s="266">
        <v>0</v>
      </c>
      <c r="M39" s="266">
        <v>0</v>
      </c>
      <c r="N39" s="266">
        <v>0</v>
      </c>
      <c r="O39" s="266">
        <v>1966.9954439000701</v>
      </c>
    </row>
    <row r="40" spans="1:15" s="265" customFormat="1" ht="12">
      <c r="A40" s="263"/>
      <c r="B40" s="258"/>
      <c r="C40" s="264" t="s">
        <v>460</v>
      </c>
      <c r="F40" s="266">
        <v>10701.575404143199</v>
      </c>
      <c r="G40" s="266">
        <v>0.94026058630042397</v>
      </c>
      <c r="H40" s="266">
        <v>23.5065146575106</v>
      </c>
      <c r="I40" s="266">
        <v>3.8671595485593802</v>
      </c>
      <c r="J40" s="266">
        <v>1152.41354547069</v>
      </c>
      <c r="K40" s="266">
        <v>0</v>
      </c>
      <c r="L40" s="266">
        <v>0</v>
      </c>
      <c r="M40" s="266">
        <v>0</v>
      </c>
      <c r="N40" s="266">
        <v>0</v>
      </c>
      <c r="O40" s="266">
        <v>11877.4954642714</v>
      </c>
    </row>
    <row r="41" spans="1:15" s="265" customFormat="1" ht="12">
      <c r="A41" s="263"/>
      <c r="B41" s="258"/>
      <c r="C41" s="264" t="s">
        <v>461</v>
      </c>
      <c r="F41" s="266">
        <v>593.53893721694999</v>
      </c>
      <c r="G41" s="266">
        <v>0.52034884669666603</v>
      </c>
      <c r="H41" s="266">
        <v>13.008721167416599</v>
      </c>
      <c r="I41" s="266">
        <v>7.2047263501405404E-2</v>
      </c>
      <c r="J41" s="266">
        <v>21.470084523418802</v>
      </c>
      <c r="K41" s="266">
        <v>0</v>
      </c>
      <c r="L41" s="266">
        <v>0</v>
      </c>
      <c r="M41" s="266">
        <v>0</v>
      </c>
      <c r="N41" s="266">
        <v>0</v>
      </c>
      <c r="O41" s="266">
        <v>628.01774290778496</v>
      </c>
    </row>
    <row r="42" spans="1:15" s="265" customFormat="1" ht="12">
      <c r="A42" s="263"/>
      <c r="B42" s="258"/>
      <c r="C42" s="264" t="s">
        <v>462</v>
      </c>
      <c r="F42" s="266">
        <v>4228.9176873338001</v>
      </c>
      <c r="G42" s="266">
        <v>3.64215664697547</v>
      </c>
      <c r="H42" s="266">
        <v>91.0539161743867</v>
      </c>
      <c r="I42" s="266">
        <v>0.54793398005470395</v>
      </c>
      <c r="J42" s="266">
        <v>163.28432605630201</v>
      </c>
      <c r="K42" s="266">
        <v>0</v>
      </c>
      <c r="L42" s="266">
        <v>0</v>
      </c>
      <c r="M42" s="266">
        <v>0</v>
      </c>
      <c r="N42" s="266">
        <v>0</v>
      </c>
      <c r="O42" s="266">
        <v>4483.2559295644896</v>
      </c>
    </row>
    <row r="43" spans="1:15" s="265" customFormat="1" ht="12">
      <c r="A43" s="263"/>
      <c r="B43" s="258"/>
      <c r="C43" s="281" t="s">
        <v>463</v>
      </c>
      <c r="F43" s="266">
        <v>7280.8235999999997</v>
      </c>
      <c r="G43" s="266">
        <v>7.3006768500000003</v>
      </c>
      <c r="H43" s="266">
        <v>182.51692125</v>
      </c>
      <c r="I43" s="266">
        <v>0.19977900000000001</v>
      </c>
      <c r="J43" s="266">
        <v>59.534142000000003</v>
      </c>
      <c r="K43" s="266">
        <v>0</v>
      </c>
      <c r="L43" s="266">
        <v>0</v>
      </c>
      <c r="M43" s="266">
        <v>0</v>
      </c>
      <c r="N43" s="266">
        <v>0</v>
      </c>
      <c r="O43" s="266">
        <v>7522.8746632499997</v>
      </c>
    </row>
    <row r="44" spans="1:15" s="268" customFormat="1" ht="13">
      <c r="A44" s="252" t="s">
        <v>464</v>
      </c>
      <c r="B44" s="253" t="s">
        <v>465</v>
      </c>
      <c r="C44" s="253"/>
      <c r="F44" s="254">
        <v>14732.198665243401</v>
      </c>
      <c r="G44" s="254">
        <v>1754.0673346890701</v>
      </c>
      <c r="H44" s="254">
        <v>43851.683367226797</v>
      </c>
      <c r="I44" s="254">
        <v>0.13313315397304501</v>
      </c>
      <c r="J44" s="254">
        <v>39.673679883967402</v>
      </c>
      <c r="K44" s="254">
        <v>0</v>
      </c>
      <c r="L44" s="254">
        <v>0</v>
      </c>
      <c r="M44" s="254">
        <v>0</v>
      </c>
      <c r="N44" s="254">
        <v>0</v>
      </c>
      <c r="O44" s="254">
        <v>58623.555712354202</v>
      </c>
    </row>
    <row r="45" spans="1:15" s="262" customFormat="1" ht="13">
      <c r="A45" s="256"/>
      <c r="B45" s="257" t="s">
        <v>466</v>
      </c>
      <c r="C45" s="257"/>
      <c r="F45" s="259">
        <v>0</v>
      </c>
      <c r="G45" s="259">
        <v>52.178431429983</v>
      </c>
      <c r="H45" s="259">
        <v>1304.4607857495801</v>
      </c>
      <c r="I45" s="259">
        <v>0</v>
      </c>
      <c r="J45" s="259">
        <v>0</v>
      </c>
      <c r="K45" s="259">
        <v>0</v>
      </c>
      <c r="L45" s="259">
        <v>0</v>
      </c>
      <c r="M45" s="259">
        <v>0</v>
      </c>
      <c r="N45" s="259">
        <v>0</v>
      </c>
      <c r="O45" s="259">
        <v>1304.4607857495801</v>
      </c>
    </row>
    <row r="46" spans="1:15" s="262" customFormat="1" ht="13">
      <c r="A46" s="256"/>
      <c r="B46" s="257" t="s">
        <v>467</v>
      </c>
      <c r="C46" s="257"/>
      <c r="F46" s="259">
        <v>14732.198665243401</v>
      </c>
      <c r="G46" s="259">
        <v>1701.8889032590901</v>
      </c>
      <c r="H46" s="259">
        <v>42547.222581477203</v>
      </c>
      <c r="I46" s="259">
        <v>0.13313315397304501</v>
      </c>
      <c r="J46" s="259">
        <v>39.673679883967402</v>
      </c>
      <c r="K46" s="259">
        <v>0</v>
      </c>
      <c r="L46" s="259">
        <v>0</v>
      </c>
      <c r="M46" s="259">
        <v>0</v>
      </c>
      <c r="N46" s="259">
        <v>0</v>
      </c>
      <c r="O46" s="259">
        <v>57319.094926604601</v>
      </c>
    </row>
    <row r="47" spans="1:15" s="265" customFormat="1" ht="12">
      <c r="A47" s="282"/>
      <c r="B47" s="283"/>
      <c r="C47" s="258" t="s">
        <v>468</v>
      </c>
      <c r="F47" s="266">
        <v>208.745320407376</v>
      </c>
      <c r="G47" s="266">
        <v>231.497727923192</v>
      </c>
      <c r="H47" s="266">
        <v>5787.4431980798099</v>
      </c>
      <c r="I47" s="266">
        <v>0.11376493548909999</v>
      </c>
      <c r="J47" s="266">
        <v>33.9019507757518</v>
      </c>
      <c r="K47" s="266">
        <v>0</v>
      </c>
      <c r="L47" s="266">
        <v>0</v>
      </c>
      <c r="M47" s="266">
        <v>0</v>
      </c>
      <c r="N47" s="266">
        <v>0</v>
      </c>
      <c r="O47" s="266">
        <v>6030.0904692629301</v>
      </c>
    </row>
    <row r="48" spans="1:15" s="265" customFormat="1" ht="12">
      <c r="A48" s="282"/>
      <c r="B48" s="283"/>
      <c r="C48" s="258" t="s">
        <v>469</v>
      </c>
      <c r="F48" s="266">
        <v>65.732492634617898</v>
      </c>
      <c r="G48" s="266">
        <v>522.27511206131396</v>
      </c>
      <c r="H48" s="266">
        <v>13056.877801532801</v>
      </c>
      <c r="I48" s="266">
        <v>0</v>
      </c>
      <c r="J48" s="266">
        <v>0</v>
      </c>
      <c r="K48" s="266">
        <v>0</v>
      </c>
      <c r="L48" s="266">
        <v>0</v>
      </c>
      <c r="M48" s="266">
        <v>0</v>
      </c>
      <c r="N48" s="266">
        <v>0</v>
      </c>
      <c r="O48" s="266">
        <v>13122.6102941675</v>
      </c>
    </row>
    <row r="49" spans="1:16" s="265" customFormat="1" ht="12">
      <c r="A49" s="284"/>
      <c r="B49" s="285"/>
      <c r="C49" s="286" t="s">
        <v>470</v>
      </c>
      <c r="D49" s="271"/>
      <c r="E49" s="271"/>
      <c r="F49" s="272">
        <v>9772.8307925865993</v>
      </c>
      <c r="G49" s="272">
        <v>926.54236284813396</v>
      </c>
      <c r="H49" s="272">
        <v>23163.559071203399</v>
      </c>
      <c r="I49" s="272">
        <v>0</v>
      </c>
      <c r="J49" s="272">
        <v>0</v>
      </c>
      <c r="K49" s="272">
        <v>0</v>
      </c>
      <c r="L49" s="272">
        <v>0</v>
      </c>
      <c r="M49" s="272">
        <v>0</v>
      </c>
      <c r="N49" s="272">
        <v>0</v>
      </c>
      <c r="O49" s="272">
        <v>32936.389863789998</v>
      </c>
    </row>
    <row r="50" spans="1:16" s="265" customFormat="1" ht="12">
      <c r="A50" s="284"/>
      <c r="B50" s="285"/>
      <c r="C50" s="286" t="s">
        <v>471</v>
      </c>
      <c r="D50" s="271"/>
      <c r="E50" s="271"/>
      <c r="F50" s="272">
        <v>4684.8900596147896</v>
      </c>
      <c r="G50" s="272">
        <v>21.573700426449602</v>
      </c>
      <c r="H50" s="272">
        <v>539.34251066124</v>
      </c>
      <c r="I50" s="272">
        <v>1.9368218483944901E-2</v>
      </c>
      <c r="J50" s="272">
        <v>5.7717291082155899</v>
      </c>
      <c r="K50" s="272">
        <v>0</v>
      </c>
      <c r="L50" s="272">
        <v>0</v>
      </c>
      <c r="M50" s="272">
        <v>0</v>
      </c>
      <c r="N50" s="272">
        <v>0</v>
      </c>
      <c r="O50" s="272">
        <v>5230.0042993842399</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39431.445711300999</v>
      </c>
      <c r="G52" s="294">
        <v>3.2892012766221601</v>
      </c>
      <c r="H52" s="294">
        <v>82.230031915554093</v>
      </c>
      <c r="I52" s="294">
        <v>13.038854042813201</v>
      </c>
      <c r="J52" s="294">
        <v>3885.5785047583299</v>
      </c>
      <c r="K52" s="294">
        <v>6077.8325725283303</v>
      </c>
      <c r="L52" s="294">
        <v>2601.8637405664999</v>
      </c>
      <c r="M52" s="294">
        <v>644.34504499019795</v>
      </c>
      <c r="N52" s="294">
        <v>0.16838582133333399</v>
      </c>
      <c r="O52" s="294">
        <v>52723.463991881297</v>
      </c>
    </row>
    <row r="53" spans="1:16" s="268" customFormat="1" ht="13">
      <c r="A53" s="252" t="s">
        <v>428</v>
      </c>
      <c r="B53" s="253" t="s">
        <v>475</v>
      </c>
      <c r="C53" s="253"/>
      <c r="D53" s="296"/>
      <c r="E53" s="296"/>
      <c r="F53" s="297">
        <v>9273.7861068335296</v>
      </c>
      <c r="G53" s="297">
        <v>0</v>
      </c>
      <c r="H53" s="297">
        <v>0</v>
      </c>
      <c r="I53" s="297">
        <v>0</v>
      </c>
      <c r="J53" s="297">
        <v>0</v>
      </c>
      <c r="K53" s="297">
        <v>0</v>
      </c>
      <c r="L53" s="297">
        <v>0</v>
      </c>
      <c r="M53" s="297">
        <v>0</v>
      </c>
      <c r="N53" s="297">
        <v>0</v>
      </c>
      <c r="O53" s="297">
        <v>9273.7861068335296</v>
      </c>
    </row>
    <row r="54" spans="1:16" s="301" customFormat="1" ht="12">
      <c r="A54" s="263"/>
      <c r="B54" s="298"/>
      <c r="C54" s="264" t="s">
        <v>476</v>
      </c>
      <c r="D54" s="299"/>
      <c r="E54" s="299"/>
      <c r="F54" s="300">
        <v>6983.8661466829899</v>
      </c>
      <c r="G54" s="300">
        <v>0</v>
      </c>
      <c r="H54" s="300">
        <v>0</v>
      </c>
      <c r="I54" s="300">
        <v>0</v>
      </c>
      <c r="J54" s="300">
        <v>0</v>
      </c>
      <c r="K54" s="300">
        <v>0</v>
      </c>
      <c r="L54" s="300">
        <v>0</v>
      </c>
      <c r="M54" s="300">
        <v>0</v>
      </c>
      <c r="N54" s="300">
        <v>0</v>
      </c>
      <c r="O54" s="300">
        <v>6983.8661466829899</v>
      </c>
      <c r="P54" s="299"/>
    </row>
    <row r="55" spans="1:16" s="301" customFormat="1" ht="12">
      <c r="A55" s="263"/>
      <c r="B55" s="298"/>
      <c r="C55" s="264" t="s">
        <v>354</v>
      </c>
      <c r="D55" s="299"/>
      <c r="E55" s="299"/>
      <c r="F55" s="300">
        <v>1538.2899011285699</v>
      </c>
      <c r="G55" s="300">
        <v>0</v>
      </c>
      <c r="H55" s="300">
        <v>0</v>
      </c>
      <c r="I55" s="300">
        <v>0</v>
      </c>
      <c r="J55" s="300">
        <v>0</v>
      </c>
      <c r="K55" s="300">
        <v>0</v>
      </c>
      <c r="L55" s="300">
        <v>0</v>
      </c>
      <c r="M55" s="300">
        <v>0</v>
      </c>
      <c r="N55" s="300">
        <v>0</v>
      </c>
      <c r="O55" s="300">
        <v>1538.2899011285699</v>
      </c>
      <c r="P55" s="299"/>
    </row>
    <row r="56" spans="1:16" s="301" customFormat="1" ht="12">
      <c r="A56" s="263"/>
      <c r="B56" s="298"/>
      <c r="C56" s="264" t="s">
        <v>477</v>
      </c>
      <c r="D56" s="299"/>
      <c r="E56" s="299"/>
      <c r="F56" s="300">
        <v>751.63005902196505</v>
      </c>
      <c r="G56" s="300">
        <v>0</v>
      </c>
      <c r="H56" s="300">
        <v>0</v>
      </c>
      <c r="I56" s="300">
        <v>0</v>
      </c>
      <c r="J56" s="300">
        <v>0</v>
      </c>
      <c r="K56" s="300">
        <v>0</v>
      </c>
      <c r="L56" s="300">
        <v>0</v>
      </c>
      <c r="M56" s="300">
        <v>0</v>
      </c>
      <c r="N56" s="300">
        <v>0</v>
      </c>
      <c r="O56" s="300">
        <v>751.63005902196505</v>
      </c>
      <c r="P56" s="299"/>
    </row>
    <row r="57" spans="1:16" s="303" customFormat="1" ht="13">
      <c r="A57" s="252" t="s">
        <v>443</v>
      </c>
      <c r="B57" s="253" t="s">
        <v>478</v>
      </c>
      <c r="C57" s="253"/>
      <c r="D57" s="302"/>
      <c r="E57" s="302"/>
      <c r="F57" s="297">
        <v>4787.2910217019698</v>
      </c>
      <c r="G57" s="297">
        <v>3.1901022766221598</v>
      </c>
      <c r="H57" s="297">
        <v>79.752556915554095</v>
      </c>
      <c r="I57" s="297">
        <v>11.936839490606999</v>
      </c>
      <c r="J57" s="297">
        <v>3557.17816820089</v>
      </c>
      <c r="K57" s="297">
        <v>0</v>
      </c>
      <c r="L57" s="297">
        <v>0</v>
      </c>
      <c r="M57" s="297">
        <v>0</v>
      </c>
      <c r="N57" s="297">
        <v>0</v>
      </c>
      <c r="O57" s="297">
        <v>8424.2217468184099</v>
      </c>
      <c r="P57" s="302"/>
    </row>
    <row r="58" spans="1:16" s="305" customFormat="1" ht="12">
      <c r="A58" s="263"/>
      <c r="B58" s="298"/>
      <c r="C58" s="264" t="s">
        <v>355</v>
      </c>
      <c r="D58" s="304"/>
      <c r="E58" s="304"/>
      <c r="F58" s="300">
        <v>2805.04440098547</v>
      </c>
      <c r="G58" s="300">
        <v>0</v>
      </c>
      <c r="H58" s="300">
        <v>0</v>
      </c>
      <c r="I58" s="300">
        <v>0</v>
      </c>
      <c r="J58" s="300">
        <v>0</v>
      </c>
      <c r="K58" s="300">
        <v>0</v>
      </c>
      <c r="L58" s="300">
        <v>0</v>
      </c>
      <c r="M58" s="300">
        <v>0</v>
      </c>
      <c r="N58" s="300">
        <v>0</v>
      </c>
      <c r="O58" s="300">
        <v>2805.04440098547</v>
      </c>
      <c r="P58" s="304"/>
    </row>
    <row r="59" spans="1:16" s="305" customFormat="1" ht="12">
      <c r="A59" s="263"/>
      <c r="B59" s="298"/>
      <c r="C59" s="264" t="s">
        <v>353</v>
      </c>
      <c r="D59" s="304"/>
      <c r="E59" s="304"/>
      <c r="F59" s="300">
        <v>0</v>
      </c>
      <c r="G59" s="300">
        <v>0</v>
      </c>
      <c r="H59" s="300">
        <v>0</v>
      </c>
      <c r="I59" s="300">
        <v>4.1335987799999998</v>
      </c>
      <c r="J59" s="300">
        <v>1231.8124364400001</v>
      </c>
      <c r="K59" s="300">
        <v>0</v>
      </c>
      <c r="L59" s="300">
        <v>0</v>
      </c>
      <c r="M59" s="300">
        <v>0</v>
      </c>
      <c r="N59" s="300">
        <v>0</v>
      </c>
      <c r="O59" s="300">
        <v>1231.8124364400001</v>
      </c>
      <c r="P59" s="304"/>
    </row>
    <row r="60" spans="1:16" s="305" customFormat="1" ht="12">
      <c r="A60" s="263"/>
      <c r="B60" s="298"/>
      <c r="C60" s="264" t="s">
        <v>407</v>
      </c>
      <c r="D60" s="304"/>
      <c r="E60" s="304"/>
      <c r="F60" s="300">
        <v>0</v>
      </c>
      <c r="G60" s="300">
        <v>0</v>
      </c>
      <c r="H60" s="300">
        <v>0</v>
      </c>
      <c r="I60" s="300">
        <v>7.7695210000000001</v>
      </c>
      <c r="J60" s="300">
        <v>2315.317258</v>
      </c>
      <c r="K60" s="300">
        <v>0</v>
      </c>
      <c r="L60" s="300">
        <v>0</v>
      </c>
      <c r="M60" s="300">
        <v>0</v>
      </c>
      <c r="N60" s="300">
        <v>0</v>
      </c>
      <c r="O60" s="300">
        <v>2315.317258</v>
      </c>
      <c r="P60" s="304"/>
    </row>
    <row r="61" spans="1:16" s="305" customFormat="1" ht="12">
      <c r="A61" s="263"/>
      <c r="B61" s="298"/>
      <c r="C61" s="264" t="s">
        <v>408</v>
      </c>
      <c r="D61" s="304"/>
      <c r="E61" s="304"/>
      <c r="F61" s="300">
        <v>1982.2466207165</v>
      </c>
      <c r="G61" s="300">
        <v>3.1901022766221598</v>
      </c>
      <c r="H61" s="300">
        <v>79.752556915554095</v>
      </c>
      <c r="I61" s="300">
        <v>3.3719710607003198E-2</v>
      </c>
      <c r="J61" s="300">
        <v>10.048473760886999</v>
      </c>
      <c r="K61" s="300">
        <v>0</v>
      </c>
      <c r="L61" s="300">
        <v>0</v>
      </c>
      <c r="M61" s="300">
        <v>0</v>
      </c>
      <c r="N61" s="300">
        <v>0</v>
      </c>
      <c r="O61" s="300">
        <v>2072.0476513929402</v>
      </c>
      <c r="P61" s="304"/>
    </row>
    <row r="62" spans="1:16" s="268" customFormat="1" ht="13">
      <c r="A62" s="252" t="s">
        <v>464</v>
      </c>
      <c r="B62" s="253" t="s">
        <v>479</v>
      </c>
      <c r="C62" s="253"/>
      <c r="D62" s="296"/>
      <c r="E62" s="296"/>
      <c r="F62" s="297">
        <v>15975.8537607487</v>
      </c>
      <c r="G62" s="297">
        <v>9.9099000000000007E-2</v>
      </c>
      <c r="H62" s="297">
        <v>2.4774750000000001</v>
      </c>
      <c r="I62" s="297">
        <v>0</v>
      </c>
      <c r="J62" s="297">
        <v>0</v>
      </c>
      <c r="K62" s="297">
        <v>0</v>
      </c>
      <c r="L62" s="297">
        <v>2588.7057</v>
      </c>
      <c r="M62" s="297">
        <v>438.41364080712799</v>
      </c>
      <c r="N62" s="297">
        <v>0</v>
      </c>
      <c r="O62" s="297">
        <v>19005.450576555799</v>
      </c>
      <c r="P62" s="296"/>
    </row>
    <row r="63" spans="1:16" s="301" customFormat="1" ht="12">
      <c r="A63" s="263"/>
      <c r="B63" s="258"/>
      <c r="C63" s="258" t="s">
        <v>480</v>
      </c>
      <c r="D63" s="299"/>
      <c r="E63" s="299"/>
      <c r="F63" s="300">
        <v>10803.6597607487</v>
      </c>
      <c r="G63" s="300">
        <v>9.9099000000000007E-2</v>
      </c>
      <c r="H63" s="300">
        <v>2.4774750000000001</v>
      </c>
      <c r="I63" s="300">
        <v>0</v>
      </c>
      <c r="J63" s="300">
        <v>0</v>
      </c>
      <c r="K63" s="300">
        <v>0</v>
      </c>
      <c r="L63" s="300">
        <v>0</v>
      </c>
      <c r="M63" s="300">
        <v>0</v>
      </c>
      <c r="N63" s="300">
        <v>0</v>
      </c>
      <c r="O63" s="300">
        <v>10806.1372357487</v>
      </c>
      <c r="P63" s="299"/>
    </row>
    <row r="64" spans="1:16" s="301" customFormat="1" ht="12">
      <c r="A64" s="263"/>
      <c r="B64" s="258"/>
      <c r="C64" s="258" t="s">
        <v>481</v>
      </c>
      <c r="D64" s="299"/>
      <c r="E64" s="299"/>
      <c r="F64" s="300">
        <v>5172.1940000000004</v>
      </c>
      <c r="G64" s="300">
        <v>0</v>
      </c>
      <c r="H64" s="300">
        <v>0</v>
      </c>
      <c r="I64" s="300">
        <v>0</v>
      </c>
      <c r="J64" s="300">
        <v>0</v>
      </c>
      <c r="K64" s="300">
        <v>0</v>
      </c>
      <c r="L64" s="300">
        <v>2588.7057</v>
      </c>
      <c r="M64" s="300">
        <v>3.5707280334728</v>
      </c>
      <c r="N64" s="300">
        <v>0</v>
      </c>
      <c r="O64" s="300">
        <v>7764.4704280334699</v>
      </c>
      <c r="P64" s="299"/>
    </row>
    <row r="65" spans="1:16" s="301" customFormat="1" ht="12">
      <c r="A65" s="263"/>
      <c r="B65" s="258"/>
      <c r="C65" s="258" t="s">
        <v>482</v>
      </c>
      <c r="D65" s="299"/>
      <c r="E65" s="299"/>
      <c r="F65" s="300">
        <v>0</v>
      </c>
      <c r="G65" s="300">
        <v>0</v>
      </c>
      <c r="H65" s="300">
        <v>0</v>
      </c>
      <c r="I65" s="300">
        <v>0</v>
      </c>
      <c r="J65" s="300">
        <v>0</v>
      </c>
      <c r="K65" s="300">
        <v>0</v>
      </c>
      <c r="L65" s="300">
        <v>0</v>
      </c>
      <c r="M65" s="300">
        <v>434.84291277365497</v>
      </c>
      <c r="N65" s="300">
        <v>0</v>
      </c>
      <c r="O65" s="300">
        <v>434.84291277365497</v>
      </c>
      <c r="P65" s="299"/>
    </row>
    <row r="66" spans="1:16" s="262" customFormat="1">
      <c r="A66" s="306" t="s">
        <v>472</v>
      </c>
      <c r="B66" s="307" t="s">
        <v>483</v>
      </c>
      <c r="C66" s="307"/>
      <c r="D66" s="279"/>
      <c r="E66" s="279"/>
      <c r="F66" s="280">
        <v>0</v>
      </c>
      <c r="G66" s="280">
        <v>0</v>
      </c>
      <c r="H66" s="280">
        <v>0</v>
      </c>
      <c r="I66" s="280">
        <v>0</v>
      </c>
      <c r="J66" s="280">
        <v>0</v>
      </c>
      <c r="K66" s="280">
        <v>6077.8325725283303</v>
      </c>
      <c r="L66" s="280">
        <v>8.8562558740272905</v>
      </c>
      <c r="M66" s="280">
        <v>1.7619641830697801</v>
      </c>
      <c r="N66" s="280">
        <v>0.16838582133333399</v>
      </c>
      <c r="O66" s="280">
        <v>6088.6191784067596</v>
      </c>
      <c r="P66" s="279"/>
    </row>
    <row r="67" spans="1:16" s="262" customFormat="1" ht="13">
      <c r="A67" s="306" t="s">
        <v>484</v>
      </c>
      <c r="B67" s="307" t="s">
        <v>409</v>
      </c>
      <c r="C67" s="307"/>
      <c r="D67" s="279"/>
      <c r="E67" s="279"/>
      <c r="F67" s="280">
        <v>9394.5148099248199</v>
      </c>
      <c r="G67" s="280">
        <v>0</v>
      </c>
      <c r="H67" s="280">
        <v>0</v>
      </c>
      <c r="I67" s="280">
        <v>0</v>
      </c>
      <c r="J67" s="280">
        <v>0</v>
      </c>
      <c r="K67" s="280">
        <v>0</v>
      </c>
      <c r="L67" s="280">
        <v>0</v>
      </c>
      <c r="M67" s="280">
        <v>0</v>
      </c>
      <c r="N67" s="280">
        <v>0</v>
      </c>
      <c r="O67" s="280">
        <v>9394.5148099248199</v>
      </c>
      <c r="P67" s="279"/>
    </row>
    <row r="68" spans="1:16" s="262" customFormat="1" ht="13">
      <c r="A68" s="287" t="s">
        <v>485</v>
      </c>
      <c r="B68" s="288" t="s">
        <v>411</v>
      </c>
      <c r="C68" s="288"/>
      <c r="D68" s="308"/>
      <c r="E68" s="308"/>
      <c r="F68" s="309">
        <v>1.2092039699149699E-5</v>
      </c>
      <c r="G68" s="309">
        <v>0</v>
      </c>
      <c r="H68" s="309">
        <v>0</v>
      </c>
      <c r="I68" s="309">
        <v>1.1020145522061999</v>
      </c>
      <c r="J68" s="309">
        <v>328.40033655744799</v>
      </c>
      <c r="K68" s="309">
        <v>0</v>
      </c>
      <c r="L68" s="309">
        <v>4.3017846924712604</v>
      </c>
      <c r="M68" s="309">
        <v>204.16944000000001</v>
      </c>
      <c r="N68" s="309">
        <v>0</v>
      </c>
      <c r="O68" s="309">
        <v>536.87157334195899</v>
      </c>
      <c r="P68" s="279"/>
    </row>
    <row r="69" spans="1:16" s="295" customFormat="1" ht="13">
      <c r="A69" s="310" t="s">
        <v>486</v>
      </c>
      <c r="B69" s="311"/>
      <c r="C69" s="311"/>
      <c r="D69" s="312"/>
      <c r="E69" s="312"/>
      <c r="F69" s="313">
        <v>1722.1991863999999</v>
      </c>
      <c r="G69" s="313">
        <v>1295.4841710836399</v>
      </c>
      <c r="H69" s="313">
        <v>32387.104277091101</v>
      </c>
      <c r="I69" s="313">
        <v>86.201803606587006</v>
      </c>
      <c r="J69" s="313">
        <v>25688.137474762902</v>
      </c>
      <c r="K69" s="313">
        <v>0</v>
      </c>
      <c r="L69" s="313">
        <v>0</v>
      </c>
      <c r="M69" s="313">
        <v>0</v>
      </c>
      <c r="N69" s="313">
        <v>0</v>
      </c>
      <c r="O69" s="313">
        <v>59797.440938254003</v>
      </c>
      <c r="P69" s="293"/>
    </row>
    <row r="70" spans="1:16" s="262" customFormat="1" ht="13">
      <c r="A70" s="306" t="s">
        <v>428</v>
      </c>
      <c r="B70" s="307" t="s">
        <v>487</v>
      </c>
      <c r="C70" s="307"/>
      <c r="D70" s="279"/>
      <c r="E70" s="279"/>
      <c r="F70" s="280">
        <v>0</v>
      </c>
      <c r="G70" s="280">
        <v>1140.80520259427</v>
      </c>
      <c r="H70" s="280">
        <v>28520.130064856701</v>
      </c>
      <c r="I70" s="280">
        <v>0</v>
      </c>
      <c r="J70" s="280">
        <v>0</v>
      </c>
      <c r="K70" s="280">
        <v>0</v>
      </c>
      <c r="L70" s="280">
        <v>0</v>
      </c>
      <c r="M70" s="280">
        <v>0</v>
      </c>
      <c r="N70" s="280">
        <v>0</v>
      </c>
      <c r="O70" s="280">
        <v>28520.130064856701</v>
      </c>
      <c r="P70" s="279"/>
    </row>
    <row r="71" spans="1:16" s="262" customFormat="1" ht="13">
      <c r="A71" s="306" t="s">
        <v>443</v>
      </c>
      <c r="B71" s="307" t="s">
        <v>488</v>
      </c>
      <c r="C71" s="307"/>
      <c r="D71" s="279"/>
      <c r="E71" s="279"/>
      <c r="F71" s="280">
        <v>0</v>
      </c>
      <c r="G71" s="280">
        <v>153.136115340022</v>
      </c>
      <c r="H71" s="280">
        <v>3828.4028835005602</v>
      </c>
      <c r="I71" s="280">
        <v>17.265210623204101</v>
      </c>
      <c r="J71" s="280">
        <v>5145.03276571482</v>
      </c>
      <c r="K71" s="280">
        <v>0</v>
      </c>
      <c r="L71" s="280">
        <v>0</v>
      </c>
      <c r="M71" s="280">
        <v>0</v>
      </c>
      <c r="N71" s="280">
        <v>0</v>
      </c>
      <c r="O71" s="280">
        <v>8973.4356492153693</v>
      </c>
      <c r="P71" s="279"/>
    </row>
    <row r="72" spans="1:16" s="262" customFormat="1" ht="13">
      <c r="A72" s="252" t="s">
        <v>464</v>
      </c>
      <c r="B72" s="253" t="s">
        <v>489</v>
      </c>
      <c r="C72" s="253"/>
      <c r="F72" s="259">
        <v>0</v>
      </c>
      <c r="G72" s="259">
        <v>0</v>
      </c>
      <c r="H72" s="259">
        <v>0</v>
      </c>
      <c r="I72" s="259">
        <v>68.896593086918202</v>
      </c>
      <c r="J72" s="259">
        <v>20531.184739901601</v>
      </c>
      <c r="K72" s="259">
        <v>0</v>
      </c>
      <c r="L72" s="259">
        <v>0</v>
      </c>
      <c r="M72" s="259">
        <v>0</v>
      </c>
      <c r="N72" s="259">
        <v>0</v>
      </c>
      <c r="O72" s="259">
        <v>20531.184739901601</v>
      </c>
    </row>
    <row r="73" spans="1:16" s="265" customFormat="1" ht="12">
      <c r="A73" s="314"/>
      <c r="B73" s="286"/>
      <c r="C73" s="286" t="s">
        <v>490</v>
      </c>
      <c r="D73" s="271"/>
      <c r="E73" s="271"/>
      <c r="F73" s="272">
        <v>0</v>
      </c>
      <c r="G73" s="272">
        <v>0</v>
      </c>
      <c r="H73" s="272">
        <v>0</v>
      </c>
      <c r="I73" s="272">
        <v>56.704317881803803</v>
      </c>
      <c r="J73" s="272">
        <v>16897.886728777499</v>
      </c>
      <c r="K73" s="272">
        <v>0</v>
      </c>
      <c r="L73" s="272">
        <v>0</v>
      </c>
      <c r="M73" s="272">
        <v>0</v>
      </c>
      <c r="N73" s="272">
        <v>0</v>
      </c>
      <c r="O73" s="272">
        <v>16897.886728777499</v>
      </c>
    </row>
    <row r="74" spans="1:16" s="265" customFormat="1" ht="12">
      <c r="A74" s="314"/>
      <c r="B74" s="286"/>
      <c r="C74" s="286" t="s">
        <v>491</v>
      </c>
      <c r="D74" s="271"/>
      <c r="E74" s="271"/>
      <c r="F74" s="272">
        <v>0</v>
      </c>
      <c r="G74" s="272">
        <v>0</v>
      </c>
      <c r="H74" s="272">
        <v>0</v>
      </c>
      <c r="I74" s="272">
        <v>12.192275205114401</v>
      </c>
      <c r="J74" s="272">
        <v>3633.29801112409</v>
      </c>
      <c r="K74" s="272">
        <v>0</v>
      </c>
      <c r="L74" s="272">
        <v>0</v>
      </c>
      <c r="M74" s="272">
        <v>0</v>
      </c>
      <c r="N74" s="272">
        <v>0</v>
      </c>
      <c r="O74" s="272">
        <v>3633.29801112409</v>
      </c>
    </row>
    <row r="75" spans="1:16" s="262" customFormat="1" ht="13">
      <c r="A75" s="306" t="s">
        <v>472</v>
      </c>
      <c r="B75" s="307" t="s">
        <v>356</v>
      </c>
      <c r="C75" s="315"/>
      <c r="D75" s="279"/>
      <c r="E75" s="279"/>
      <c r="F75" s="280">
        <v>0</v>
      </c>
      <c r="G75" s="280">
        <v>1.5428531493532001</v>
      </c>
      <c r="H75" s="280">
        <v>38.571328733829901</v>
      </c>
      <c r="I75" s="280">
        <v>3.9999896464712498E-2</v>
      </c>
      <c r="J75" s="280">
        <v>11.9199691464843</v>
      </c>
      <c r="K75" s="280">
        <v>0</v>
      </c>
      <c r="L75" s="280">
        <v>0</v>
      </c>
      <c r="M75" s="280">
        <v>0</v>
      </c>
      <c r="N75" s="280">
        <v>0</v>
      </c>
      <c r="O75" s="280">
        <v>50.491297880314299</v>
      </c>
    </row>
    <row r="76" spans="1:16" s="262" customFormat="1" ht="13">
      <c r="A76" s="287" t="s">
        <v>484</v>
      </c>
      <c r="B76" s="288" t="s">
        <v>412</v>
      </c>
      <c r="C76" s="316"/>
      <c r="D76" s="308"/>
      <c r="E76" s="308"/>
      <c r="F76" s="309">
        <v>1722.1991863999999</v>
      </c>
      <c r="G76" s="309">
        <v>0</v>
      </c>
      <c r="H76" s="309">
        <v>0</v>
      </c>
      <c r="I76" s="309">
        <v>0</v>
      </c>
      <c r="J76" s="309">
        <v>0</v>
      </c>
      <c r="K76" s="309">
        <v>0</v>
      </c>
      <c r="L76" s="309">
        <v>0</v>
      </c>
      <c r="M76" s="309">
        <v>0</v>
      </c>
      <c r="N76" s="309">
        <v>0</v>
      </c>
      <c r="O76" s="309">
        <v>1722.1991863999999</v>
      </c>
    </row>
    <row r="77" spans="1:16" s="262" customFormat="1" ht="13">
      <c r="A77" s="248" t="s">
        <v>492</v>
      </c>
      <c r="B77" s="317"/>
      <c r="C77" s="317"/>
      <c r="F77" s="251">
        <v>489.29419215000001</v>
      </c>
      <c r="G77" s="251">
        <v>971.54097954999997</v>
      </c>
      <c r="H77" s="251">
        <v>24288.524488750001</v>
      </c>
      <c r="I77" s="251">
        <v>4.09812069</v>
      </c>
      <c r="J77" s="251">
        <v>1221.23996562</v>
      </c>
      <c r="K77" s="251">
        <v>0</v>
      </c>
      <c r="L77" s="251">
        <v>0</v>
      </c>
      <c r="M77" s="251">
        <v>0</v>
      </c>
      <c r="N77" s="251">
        <v>0</v>
      </c>
      <c r="O77" s="251">
        <v>25999.058646519999</v>
      </c>
    </row>
    <row r="78" spans="1:16" s="262" customFormat="1" ht="13">
      <c r="A78" s="252" t="s">
        <v>428</v>
      </c>
      <c r="B78" s="253" t="s">
        <v>493</v>
      </c>
      <c r="C78" s="253"/>
      <c r="F78" s="259">
        <v>0</v>
      </c>
      <c r="G78" s="259">
        <v>934.07511152999996</v>
      </c>
      <c r="H78" s="259">
        <v>23351.87778825</v>
      </c>
      <c r="I78" s="259">
        <v>0</v>
      </c>
      <c r="J78" s="259">
        <v>0</v>
      </c>
      <c r="K78" s="259">
        <v>0</v>
      </c>
      <c r="L78" s="259">
        <v>0</v>
      </c>
      <c r="M78" s="259">
        <v>0</v>
      </c>
      <c r="N78" s="259">
        <v>0</v>
      </c>
      <c r="O78" s="259">
        <v>23351.87778825</v>
      </c>
    </row>
    <row r="79" spans="1:16" s="262" customFormat="1" ht="13">
      <c r="A79" s="252" t="s">
        <v>443</v>
      </c>
      <c r="B79" s="253" t="s">
        <v>494</v>
      </c>
      <c r="C79" s="253"/>
      <c r="F79" s="259">
        <v>0</v>
      </c>
      <c r="G79" s="259">
        <v>22.393399259999999</v>
      </c>
      <c r="H79" s="259">
        <v>559.83498150000003</v>
      </c>
      <c r="I79" s="259">
        <v>1.34360396</v>
      </c>
      <c r="J79" s="259">
        <v>400.39398008000001</v>
      </c>
      <c r="K79" s="259">
        <v>0</v>
      </c>
      <c r="L79" s="259">
        <v>0</v>
      </c>
      <c r="M79" s="259">
        <v>0</v>
      </c>
      <c r="N79" s="259">
        <v>0</v>
      </c>
      <c r="O79" s="259">
        <v>960.22896158000003</v>
      </c>
    </row>
    <row r="80" spans="1:16" s="262" customFormat="1" ht="13">
      <c r="A80" s="306" t="s">
        <v>495</v>
      </c>
      <c r="B80" s="307" t="s">
        <v>496</v>
      </c>
      <c r="C80" s="307"/>
      <c r="D80" s="279"/>
      <c r="E80" s="279"/>
      <c r="F80" s="280">
        <v>0</v>
      </c>
      <c r="G80" s="280">
        <v>14.834051949999999</v>
      </c>
      <c r="H80" s="280">
        <v>370.85129875000001</v>
      </c>
      <c r="I80" s="280">
        <v>2.1433359900000002</v>
      </c>
      <c r="J80" s="280">
        <v>638.71412501999998</v>
      </c>
      <c r="K80" s="280">
        <v>0</v>
      </c>
      <c r="L80" s="280">
        <v>0</v>
      </c>
      <c r="M80" s="280">
        <v>0</v>
      </c>
      <c r="N80" s="280">
        <v>0</v>
      </c>
      <c r="O80" s="280">
        <v>1009.5654237700001</v>
      </c>
    </row>
    <row r="81" spans="1:30" s="262" customFormat="1" ht="13">
      <c r="A81" s="287" t="s">
        <v>472</v>
      </c>
      <c r="B81" s="288" t="s">
        <v>497</v>
      </c>
      <c r="C81" s="288"/>
      <c r="D81" s="308"/>
      <c r="E81" s="308"/>
      <c r="F81" s="309">
        <v>489.29419215000001</v>
      </c>
      <c r="G81" s="309">
        <v>0.23841681000000001</v>
      </c>
      <c r="H81" s="309">
        <v>5.9604202500000003</v>
      </c>
      <c r="I81" s="309">
        <v>0.61118074</v>
      </c>
      <c r="J81" s="309">
        <v>182.13186052</v>
      </c>
      <c r="K81" s="309">
        <v>0</v>
      </c>
      <c r="L81" s="309">
        <v>0</v>
      </c>
      <c r="M81" s="309">
        <v>0</v>
      </c>
      <c r="N81" s="309">
        <v>0</v>
      </c>
      <c r="O81" s="309">
        <v>677.38647291999996</v>
      </c>
    </row>
    <row r="82" spans="1:30" s="295" customFormat="1" ht="13">
      <c r="A82" s="291" t="s">
        <v>498</v>
      </c>
      <c r="B82" s="292"/>
      <c r="C82" s="292"/>
      <c r="F82" s="251">
        <v>-33781.673648000004</v>
      </c>
      <c r="G82" s="251">
        <v>35.944155000000002</v>
      </c>
      <c r="H82" s="251">
        <v>898.60387500000002</v>
      </c>
      <c r="I82" s="251">
        <v>1.2889219999999999</v>
      </c>
      <c r="J82" s="251">
        <v>384.09875599999998</v>
      </c>
      <c r="K82" s="251">
        <v>0</v>
      </c>
      <c r="L82" s="251">
        <v>0</v>
      </c>
      <c r="M82" s="251">
        <v>0</v>
      </c>
      <c r="N82" s="251">
        <v>0</v>
      </c>
      <c r="O82" s="251">
        <v>-32498.971017</v>
      </c>
    </row>
    <row r="83" spans="1:30" s="262" customFormat="1" ht="13">
      <c r="A83" s="252" t="s">
        <v>428</v>
      </c>
      <c r="B83" s="253" t="s">
        <v>499</v>
      </c>
      <c r="C83" s="253"/>
      <c r="F83" s="259">
        <v>-158070.38557300001</v>
      </c>
      <c r="G83" s="259">
        <v>10.925269</v>
      </c>
      <c r="H83" s="259">
        <v>273.13172500000002</v>
      </c>
      <c r="I83" s="259">
        <v>0.44888400000000001</v>
      </c>
      <c r="J83" s="259">
        <v>133.76743200000001</v>
      </c>
      <c r="K83" s="259">
        <v>0</v>
      </c>
      <c r="L83" s="259">
        <v>0</v>
      </c>
      <c r="M83" s="259">
        <v>0</v>
      </c>
      <c r="N83" s="259">
        <v>0</v>
      </c>
      <c r="O83" s="259">
        <v>-157663.486416</v>
      </c>
    </row>
    <row r="84" spans="1:30" s="262" customFormat="1" ht="13">
      <c r="A84" s="252" t="s">
        <v>443</v>
      </c>
      <c r="B84" s="253" t="s">
        <v>500</v>
      </c>
      <c r="C84" s="253"/>
      <c r="F84" s="259">
        <v>-11718.542439000001</v>
      </c>
      <c r="G84" s="259">
        <v>3.8092410000000001</v>
      </c>
      <c r="H84" s="259">
        <v>95.231025000000002</v>
      </c>
      <c r="I84" s="259">
        <v>0.19895599999999999</v>
      </c>
      <c r="J84" s="259">
        <v>59.288888</v>
      </c>
      <c r="K84" s="259">
        <v>0</v>
      </c>
      <c r="L84" s="259">
        <v>0</v>
      </c>
      <c r="M84" s="259">
        <v>0</v>
      </c>
      <c r="N84" s="259">
        <v>0</v>
      </c>
      <c r="O84" s="259">
        <v>-11564.022526000001</v>
      </c>
    </row>
    <row r="85" spans="1:30" s="262" customFormat="1" ht="13">
      <c r="A85" s="306" t="s">
        <v>464</v>
      </c>
      <c r="B85" s="307" t="s">
        <v>501</v>
      </c>
      <c r="C85" s="307"/>
      <c r="F85" s="259">
        <v>0</v>
      </c>
      <c r="G85" s="259">
        <v>14.7303</v>
      </c>
      <c r="H85" s="259">
        <v>368.25749999999999</v>
      </c>
      <c r="I85" s="259">
        <v>0.38186999999999999</v>
      </c>
      <c r="J85" s="259">
        <v>113.79725999999999</v>
      </c>
      <c r="K85" s="259">
        <v>0</v>
      </c>
      <c r="L85" s="259">
        <v>0</v>
      </c>
      <c r="M85" s="259">
        <v>0</v>
      </c>
      <c r="N85" s="259">
        <v>0</v>
      </c>
      <c r="O85" s="259">
        <v>482.05475999999999</v>
      </c>
    </row>
    <row r="86" spans="1:30" s="262" customFormat="1" ht="13">
      <c r="A86" s="306" t="s">
        <v>472</v>
      </c>
      <c r="B86" s="307" t="s">
        <v>502</v>
      </c>
      <c r="C86" s="307"/>
      <c r="F86" s="259">
        <v>2792.5820269999999</v>
      </c>
      <c r="G86" s="259">
        <v>0.93996199999999996</v>
      </c>
      <c r="H86" s="259">
        <v>23.49905</v>
      </c>
      <c r="I86" s="259">
        <v>4.5699999999999998E-2</v>
      </c>
      <c r="J86" s="259">
        <v>13.618600000000001</v>
      </c>
      <c r="K86" s="259">
        <v>0</v>
      </c>
      <c r="L86" s="259">
        <v>0</v>
      </c>
      <c r="M86" s="259">
        <v>0</v>
      </c>
      <c r="N86" s="259">
        <v>0</v>
      </c>
      <c r="O86" s="259">
        <v>2829.6996770000001</v>
      </c>
    </row>
    <row r="87" spans="1:30" s="262" customFormat="1" ht="13">
      <c r="A87" s="306" t="s">
        <v>484</v>
      </c>
      <c r="B87" s="307" t="s">
        <v>503</v>
      </c>
      <c r="C87" s="307"/>
      <c r="D87" s="279"/>
      <c r="E87" s="279"/>
      <c r="F87" s="280">
        <v>3990.9999229999999</v>
      </c>
      <c r="G87" s="280">
        <v>5.5393829999999999</v>
      </c>
      <c r="H87" s="280">
        <v>138.48457500000001</v>
      </c>
      <c r="I87" s="280">
        <v>0.21351200000000001</v>
      </c>
      <c r="J87" s="280">
        <v>63.626576</v>
      </c>
      <c r="K87" s="280">
        <v>0</v>
      </c>
      <c r="L87" s="280">
        <v>0</v>
      </c>
      <c r="M87" s="280">
        <v>0</v>
      </c>
      <c r="N87" s="280">
        <v>0</v>
      </c>
      <c r="O87" s="280">
        <v>4193.1110740000004</v>
      </c>
    </row>
    <row r="88" spans="1:30" s="262" customFormat="1" ht="13">
      <c r="A88" s="287" t="s">
        <v>485</v>
      </c>
      <c r="B88" s="288" t="s">
        <v>504</v>
      </c>
      <c r="C88" s="288"/>
      <c r="D88" s="308"/>
      <c r="E88" s="308"/>
      <c r="F88" s="309">
        <v>129223.672414</v>
      </c>
      <c r="G88" s="309">
        <v>0</v>
      </c>
      <c r="H88" s="309">
        <v>0</v>
      </c>
      <c r="I88" s="309">
        <v>0</v>
      </c>
      <c r="J88" s="309">
        <v>0</v>
      </c>
      <c r="K88" s="309">
        <v>0</v>
      </c>
      <c r="L88" s="309">
        <v>0</v>
      </c>
      <c r="M88" s="309">
        <v>0</v>
      </c>
      <c r="N88" s="309">
        <v>0</v>
      </c>
      <c r="O88" s="309">
        <v>129223.672414</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C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4" tint="0.39997558519241921"/>
  </sheetPr>
  <dimension ref="A1:AD99"/>
  <sheetViews>
    <sheetView zoomScale="70" zoomScaleNormal="70" zoomScalePageLayoutView="70" workbookViewId="0">
      <pane xSplit="5" ySplit="7" topLeftCell="F6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525</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590264.05993037997</v>
      </c>
      <c r="G7" s="246">
        <v>4424.4919734299701</v>
      </c>
      <c r="H7" s="246">
        <v>110612.299335749</v>
      </c>
      <c r="I7" s="246">
        <v>132.199798370096</v>
      </c>
      <c r="J7" s="246">
        <v>39395.539914288602</v>
      </c>
      <c r="K7" s="246">
        <v>6036.1903151003098</v>
      </c>
      <c r="L7" s="246">
        <v>2534.6583359536398</v>
      </c>
      <c r="M7" s="246">
        <v>726.19307674184597</v>
      </c>
      <c r="N7" s="246">
        <v>0.17705628400000001</v>
      </c>
      <c r="O7" s="246">
        <v>749569.11796449695</v>
      </c>
    </row>
    <row r="8" spans="1:16" ht="17" thickTop="1">
      <c r="A8" s="248" t="s">
        <v>427</v>
      </c>
      <c r="B8" s="249"/>
      <c r="C8" s="249"/>
      <c r="F8" s="251">
        <v>546793.59772590199</v>
      </c>
      <c r="G8" s="251">
        <v>2044.89250386873</v>
      </c>
      <c r="H8" s="251">
        <v>51122.3125967183</v>
      </c>
      <c r="I8" s="251">
        <v>36.452560016919897</v>
      </c>
      <c r="J8" s="251">
        <v>10862.862885042099</v>
      </c>
      <c r="K8" s="251">
        <v>0</v>
      </c>
      <c r="L8" s="251">
        <v>0</v>
      </c>
      <c r="M8" s="251">
        <v>0</v>
      </c>
      <c r="N8" s="251">
        <v>0</v>
      </c>
      <c r="O8" s="251">
        <v>608778.77320766298</v>
      </c>
    </row>
    <row r="9" spans="1:16">
      <c r="A9" s="252" t="s">
        <v>428</v>
      </c>
      <c r="B9" s="253" t="s">
        <v>429</v>
      </c>
      <c r="C9" s="253"/>
      <c r="F9" s="254">
        <v>342927.027712857</v>
      </c>
      <c r="G9" s="254">
        <v>215.38871418159201</v>
      </c>
      <c r="H9" s="254">
        <v>5384.7178545397901</v>
      </c>
      <c r="I9" s="254">
        <v>9.2400785578048392</v>
      </c>
      <c r="J9" s="254">
        <v>2753.54341022584</v>
      </c>
      <c r="K9" s="254">
        <v>0</v>
      </c>
      <c r="L9" s="254">
        <v>0</v>
      </c>
      <c r="M9" s="254">
        <v>0</v>
      </c>
      <c r="N9" s="254">
        <v>0</v>
      </c>
      <c r="O9" s="254">
        <v>351065.28897762299</v>
      </c>
      <c r="P9" s="255"/>
    </row>
    <row r="10" spans="1:16">
      <c r="A10" s="256"/>
      <c r="B10" s="257" t="s">
        <v>430</v>
      </c>
      <c r="C10" s="258"/>
      <c r="F10" s="259">
        <v>119918.041717781</v>
      </c>
      <c r="G10" s="259">
        <v>5.4201369671930202</v>
      </c>
      <c r="H10" s="259">
        <v>135.503424179825</v>
      </c>
      <c r="I10" s="259">
        <v>2.4377727686787498</v>
      </c>
      <c r="J10" s="259">
        <v>726.45628506626804</v>
      </c>
      <c r="K10" s="259">
        <v>0</v>
      </c>
      <c r="L10" s="259">
        <v>0</v>
      </c>
      <c r="M10" s="259">
        <v>0</v>
      </c>
      <c r="N10" s="259">
        <v>0</v>
      </c>
      <c r="O10" s="259">
        <v>120780.001427027</v>
      </c>
    </row>
    <row r="11" spans="1:16">
      <c r="A11" s="256"/>
      <c r="B11" s="260" t="s">
        <v>431</v>
      </c>
      <c r="C11" s="258"/>
      <c r="F11" s="259">
        <v>20678.850243459699</v>
      </c>
      <c r="G11" s="259">
        <v>0.49525010738019898</v>
      </c>
      <c r="H11" s="259">
        <v>12.381252684505</v>
      </c>
      <c r="I11" s="259">
        <v>0.15257777823466701</v>
      </c>
      <c r="J11" s="259">
        <v>45.468177913930703</v>
      </c>
      <c r="K11" s="259">
        <v>0</v>
      </c>
      <c r="L11" s="259">
        <v>0</v>
      </c>
      <c r="M11" s="259">
        <v>0</v>
      </c>
      <c r="N11" s="259">
        <v>0</v>
      </c>
      <c r="O11" s="259">
        <v>20736.6996740582</v>
      </c>
    </row>
    <row r="12" spans="1:16" s="262" customFormat="1" ht="13">
      <c r="A12" s="256"/>
      <c r="B12" s="260" t="s">
        <v>432</v>
      </c>
      <c r="C12" s="261"/>
      <c r="F12" s="259">
        <v>77279.122910373393</v>
      </c>
      <c r="G12" s="259">
        <v>88.300576738338094</v>
      </c>
      <c r="H12" s="259">
        <v>2207.5144184584501</v>
      </c>
      <c r="I12" s="259">
        <v>1.70604038543181</v>
      </c>
      <c r="J12" s="259">
        <v>508.40003485868101</v>
      </c>
      <c r="K12" s="259">
        <v>0</v>
      </c>
      <c r="L12" s="259">
        <v>0</v>
      </c>
      <c r="M12" s="259">
        <v>0</v>
      </c>
      <c r="N12" s="259">
        <v>0</v>
      </c>
      <c r="O12" s="259">
        <v>79995.037363690499</v>
      </c>
    </row>
    <row r="13" spans="1:16" s="262" customFormat="1" ht="13">
      <c r="A13" s="256"/>
      <c r="B13" s="257" t="s">
        <v>433</v>
      </c>
      <c r="C13" s="257"/>
      <c r="F13" s="259">
        <v>46532.288391557202</v>
      </c>
      <c r="G13" s="259">
        <v>2.73854619995062</v>
      </c>
      <c r="H13" s="259">
        <v>68.463654998765406</v>
      </c>
      <c r="I13" s="259">
        <v>2.01002433295807</v>
      </c>
      <c r="J13" s="259">
        <v>598.98725122150495</v>
      </c>
      <c r="K13" s="259">
        <v>0</v>
      </c>
      <c r="L13" s="259">
        <v>0</v>
      </c>
      <c r="M13" s="259">
        <v>0</v>
      </c>
      <c r="N13" s="259">
        <v>0</v>
      </c>
      <c r="O13" s="259">
        <v>47199.739297777502</v>
      </c>
    </row>
    <row r="14" spans="1:16" s="265" customFormat="1" ht="12">
      <c r="A14" s="263"/>
      <c r="B14" s="258"/>
      <c r="C14" s="264" t="s">
        <v>410</v>
      </c>
      <c r="F14" s="266">
        <v>5952.725483966</v>
      </c>
      <c r="G14" s="266">
        <v>0.16728228526238301</v>
      </c>
      <c r="H14" s="266">
        <v>4.1820571315595698</v>
      </c>
      <c r="I14" s="266">
        <v>0.138638127286354</v>
      </c>
      <c r="J14" s="266">
        <v>41.314161931333402</v>
      </c>
      <c r="K14" s="266">
        <v>0</v>
      </c>
      <c r="L14" s="266">
        <v>0</v>
      </c>
      <c r="M14" s="266">
        <v>0</v>
      </c>
      <c r="N14" s="266">
        <v>0</v>
      </c>
      <c r="O14" s="266">
        <v>5998.2217030288903</v>
      </c>
    </row>
    <row r="15" spans="1:16" s="265" customFormat="1" ht="12">
      <c r="A15" s="263"/>
      <c r="B15" s="258"/>
      <c r="C15" s="264" t="s">
        <v>434</v>
      </c>
      <c r="F15" s="266">
        <v>3832.2757009342899</v>
      </c>
      <c r="G15" s="266">
        <v>8.8912037443615005E-2</v>
      </c>
      <c r="H15" s="266">
        <v>2.2228009360903802</v>
      </c>
      <c r="I15" s="266">
        <v>6.3985556795588705E-2</v>
      </c>
      <c r="J15" s="266">
        <v>19.067695925085399</v>
      </c>
      <c r="K15" s="266">
        <v>0</v>
      </c>
      <c r="L15" s="266">
        <v>0</v>
      </c>
      <c r="M15" s="266">
        <v>0</v>
      </c>
      <c r="N15" s="266">
        <v>0</v>
      </c>
      <c r="O15" s="266">
        <v>3853.5661977954701</v>
      </c>
    </row>
    <row r="16" spans="1:16" s="265" customFormat="1" ht="12">
      <c r="A16" s="263"/>
      <c r="B16" s="258"/>
      <c r="C16" s="264" t="s">
        <v>435</v>
      </c>
      <c r="F16" s="266">
        <v>8673.8758630562406</v>
      </c>
      <c r="G16" s="266">
        <v>0.17188320569891599</v>
      </c>
      <c r="H16" s="266">
        <v>4.2970801424728897</v>
      </c>
      <c r="I16" s="266">
        <v>0.15000546690243799</v>
      </c>
      <c r="J16" s="266">
        <v>44.701629136926599</v>
      </c>
      <c r="K16" s="266">
        <v>0</v>
      </c>
      <c r="L16" s="266">
        <v>0</v>
      </c>
      <c r="M16" s="266">
        <v>0</v>
      </c>
      <c r="N16" s="266">
        <v>0</v>
      </c>
      <c r="O16" s="266">
        <v>8722.8745723356406</v>
      </c>
    </row>
    <row r="17" spans="1:16" s="265" customFormat="1" ht="12">
      <c r="A17" s="263"/>
      <c r="B17" s="258"/>
      <c r="C17" s="264" t="s">
        <v>436</v>
      </c>
      <c r="F17" s="266">
        <v>7435.4249086458203</v>
      </c>
      <c r="G17" s="266">
        <v>1.3872926560221901</v>
      </c>
      <c r="H17" s="266">
        <v>34.682316400554797</v>
      </c>
      <c r="I17" s="266">
        <v>1.07023977329746</v>
      </c>
      <c r="J17" s="266">
        <v>318.93145244264201</v>
      </c>
      <c r="K17" s="266">
        <v>0</v>
      </c>
      <c r="L17" s="266">
        <v>0</v>
      </c>
      <c r="M17" s="266">
        <v>0</v>
      </c>
      <c r="N17" s="266">
        <v>0</v>
      </c>
      <c r="O17" s="266">
        <v>7789.0386774890203</v>
      </c>
    </row>
    <row r="18" spans="1:16" s="265" customFormat="1" ht="12">
      <c r="A18" s="263"/>
      <c r="B18" s="258"/>
      <c r="C18" s="264" t="s">
        <v>437</v>
      </c>
      <c r="F18" s="266">
        <v>5016.0796843632997</v>
      </c>
      <c r="G18" s="266">
        <v>0.23520039638111001</v>
      </c>
      <c r="H18" s="266">
        <v>5.8800099095277503</v>
      </c>
      <c r="I18" s="266">
        <v>5.8572515475465298E-2</v>
      </c>
      <c r="J18" s="266">
        <v>17.4546096116886</v>
      </c>
      <c r="K18" s="266">
        <v>0</v>
      </c>
      <c r="L18" s="266">
        <v>0</v>
      </c>
      <c r="M18" s="266">
        <v>0</v>
      </c>
      <c r="N18" s="266">
        <v>0</v>
      </c>
      <c r="O18" s="266">
        <v>5039.4143038845205</v>
      </c>
    </row>
    <row r="19" spans="1:16" s="265" customFormat="1" ht="12">
      <c r="A19" s="263"/>
      <c r="B19" s="258"/>
      <c r="C19" s="264" t="s">
        <v>438</v>
      </c>
      <c r="F19" s="266">
        <v>15621.906750591599</v>
      </c>
      <c r="G19" s="266">
        <v>0.68797561914240002</v>
      </c>
      <c r="H19" s="266">
        <v>17.199390478560002</v>
      </c>
      <c r="I19" s="266">
        <v>0.52858289320077001</v>
      </c>
      <c r="J19" s="266">
        <v>157.51770217382901</v>
      </c>
      <c r="K19" s="266">
        <v>0</v>
      </c>
      <c r="L19" s="266">
        <v>0</v>
      </c>
      <c r="M19" s="266">
        <v>0</v>
      </c>
      <c r="N19" s="266">
        <v>0</v>
      </c>
      <c r="O19" s="266">
        <v>15796.623843244</v>
      </c>
    </row>
    <row r="20" spans="1:16" s="262" customFormat="1" ht="13">
      <c r="A20" s="256"/>
      <c r="B20" s="257" t="s">
        <v>439</v>
      </c>
      <c r="C20" s="267"/>
      <c r="F20" s="259">
        <v>1400.9197200000001</v>
      </c>
      <c r="G20" s="259">
        <v>2.4256199999999999E-2</v>
      </c>
      <c r="H20" s="259">
        <v>0.60640499999999997</v>
      </c>
      <c r="I20" s="259">
        <v>3.40472E-2</v>
      </c>
      <c r="J20" s="259">
        <v>10.1460656</v>
      </c>
      <c r="K20" s="259">
        <v>0</v>
      </c>
      <c r="L20" s="259">
        <v>0</v>
      </c>
      <c r="M20" s="259">
        <v>0</v>
      </c>
      <c r="N20" s="259">
        <v>0</v>
      </c>
      <c r="O20" s="259">
        <v>1411.6721906</v>
      </c>
    </row>
    <row r="21" spans="1:16" s="262" customFormat="1" ht="13">
      <c r="A21" s="256"/>
      <c r="B21" s="257" t="s">
        <v>440</v>
      </c>
      <c r="C21" s="257"/>
      <c r="F21" s="259">
        <v>30285.989649368901</v>
      </c>
      <c r="G21" s="259">
        <v>0.58752091916170701</v>
      </c>
      <c r="H21" s="259">
        <v>14.688022979042699</v>
      </c>
      <c r="I21" s="259">
        <v>0.66730811655762201</v>
      </c>
      <c r="J21" s="259">
        <v>198.85781873417099</v>
      </c>
      <c r="K21" s="259">
        <v>0</v>
      </c>
      <c r="L21" s="259">
        <v>0</v>
      </c>
      <c r="M21" s="259">
        <v>0</v>
      </c>
      <c r="N21" s="259">
        <v>0</v>
      </c>
      <c r="O21" s="259">
        <v>30499.535491082101</v>
      </c>
    </row>
    <row r="22" spans="1:16" s="262" customFormat="1" ht="13">
      <c r="A22" s="256"/>
      <c r="B22" s="257" t="s">
        <v>441</v>
      </c>
      <c r="C22" s="257"/>
      <c r="F22" s="259">
        <v>44164.344929999999</v>
      </c>
      <c r="G22" s="259">
        <v>117.77686552611399</v>
      </c>
      <c r="H22" s="259">
        <v>2944.4216381528399</v>
      </c>
      <c r="I22" s="259">
        <v>2.15581990907926</v>
      </c>
      <c r="J22" s="259">
        <v>642.43433290561802</v>
      </c>
      <c r="K22" s="259">
        <v>0</v>
      </c>
      <c r="L22" s="259">
        <v>0</v>
      </c>
      <c r="M22" s="259">
        <v>0</v>
      </c>
      <c r="N22" s="259">
        <v>0</v>
      </c>
      <c r="O22" s="259">
        <v>47751.200901058502</v>
      </c>
    </row>
    <row r="23" spans="1:16" s="262" customFormat="1" ht="13">
      <c r="A23" s="256"/>
      <c r="B23" s="257" t="s">
        <v>442</v>
      </c>
      <c r="C23" s="257"/>
      <c r="F23" s="259">
        <v>2667.47015031725</v>
      </c>
      <c r="G23" s="259">
        <v>4.5561523454310603E-2</v>
      </c>
      <c r="H23" s="259">
        <v>1.13903808635777</v>
      </c>
      <c r="I23" s="259">
        <v>7.6488066864655396E-2</v>
      </c>
      <c r="J23" s="259">
        <v>22.793443925667301</v>
      </c>
      <c r="K23" s="259">
        <v>0</v>
      </c>
      <c r="L23" s="259">
        <v>0</v>
      </c>
      <c r="M23" s="259">
        <v>0</v>
      </c>
      <c r="N23" s="259">
        <v>0</v>
      </c>
      <c r="O23" s="259">
        <v>2691.4026323292801</v>
      </c>
    </row>
    <row r="24" spans="1:16" s="268" customFormat="1" ht="15">
      <c r="A24" s="252" t="s">
        <v>443</v>
      </c>
      <c r="B24" s="253" t="s">
        <v>444</v>
      </c>
      <c r="C24" s="253"/>
      <c r="F24" s="254">
        <v>189189.708893125</v>
      </c>
      <c r="G24" s="254">
        <v>26.602588437506402</v>
      </c>
      <c r="H24" s="254">
        <v>665.06471093766095</v>
      </c>
      <c r="I24" s="254">
        <v>27.082612881246799</v>
      </c>
      <c r="J24" s="254">
        <v>8070.6186386115596</v>
      </c>
      <c r="K24" s="254">
        <v>0</v>
      </c>
      <c r="L24" s="254">
        <v>0</v>
      </c>
      <c r="M24" s="254">
        <v>0</v>
      </c>
      <c r="N24" s="254">
        <v>0</v>
      </c>
      <c r="O24" s="254">
        <v>197925.39224267501</v>
      </c>
      <c r="P24" s="269"/>
    </row>
    <row r="25" spans="1:16" s="262" customFormat="1" ht="13">
      <c r="A25" s="256"/>
      <c r="B25" s="260" t="s">
        <v>445</v>
      </c>
      <c r="C25" s="257"/>
      <c r="F25" s="259">
        <v>7682.1460945332701</v>
      </c>
      <c r="G25" s="259">
        <v>0.34084925130858101</v>
      </c>
      <c r="H25" s="259">
        <v>8.5212312827145205</v>
      </c>
      <c r="I25" s="259">
        <v>0.22766085657798801</v>
      </c>
      <c r="J25" s="259">
        <v>67.842935260240296</v>
      </c>
      <c r="K25" s="259">
        <v>0</v>
      </c>
      <c r="L25" s="259">
        <v>0</v>
      </c>
      <c r="M25" s="259">
        <v>0</v>
      </c>
      <c r="N25" s="259">
        <v>0</v>
      </c>
      <c r="O25" s="259">
        <v>7758.5102610762297</v>
      </c>
    </row>
    <row r="26" spans="1:16" s="262" customFormat="1" ht="13">
      <c r="A26" s="256"/>
      <c r="B26" s="257" t="s">
        <v>446</v>
      </c>
      <c r="C26" s="257"/>
      <c r="F26" s="259">
        <v>132321.79388833701</v>
      </c>
      <c r="G26" s="259">
        <v>10.360474301393101</v>
      </c>
      <c r="H26" s="259">
        <v>259.01185753482702</v>
      </c>
      <c r="I26" s="259">
        <v>14.788020814117401</v>
      </c>
      <c r="J26" s="259">
        <v>4406.8302026069896</v>
      </c>
      <c r="K26" s="259">
        <v>0</v>
      </c>
      <c r="L26" s="259">
        <v>0</v>
      </c>
      <c r="M26" s="259">
        <v>0</v>
      </c>
      <c r="N26" s="259">
        <v>0</v>
      </c>
      <c r="O26" s="259">
        <v>136987.63594847801</v>
      </c>
    </row>
    <row r="27" spans="1:16" s="265" customFormat="1" ht="12">
      <c r="A27" s="263"/>
      <c r="B27" s="258"/>
      <c r="C27" s="264" t="s">
        <v>447</v>
      </c>
      <c r="F27" s="266">
        <v>39610.166985446798</v>
      </c>
      <c r="G27" s="266">
        <v>3.9366897783511301</v>
      </c>
      <c r="H27" s="266">
        <v>98.417244458778299</v>
      </c>
      <c r="I27" s="266">
        <v>5.4986864490629097</v>
      </c>
      <c r="J27" s="266">
        <v>1638.6085618207501</v>
      </c>
      <c r="K27" s="266">
        <v>0</v>
      </c>
      <c r="L27" s="266">
        <v>0</v>
      </c>
      <c r="M27" s="266">
        <v>0</v>
      </c>
      <c r="N27" s="266">
        <v>0</v>
      </c>
      <c r="O27" s="266">
        <v>41347.192791726302</v>
      </c>
    </row>
    <row r="28" spans="1:16" s="265" customFormat="1" ht="12">
      <c r="A28" s="263"/>
      <c r="B28" s="258"/>
      <c r="C28" s="264" t="s">
        <v>448</v>
      </c>
      <c r="F28" s="266">
        <v>38746.8903795562</v>
      </c>
      <c r="G28" s="266">
        <v>3.8156375956236599</v>
      </c>
      <c r="H28" s="266">
        <v>95.390939890591397</v>
      </c>
      <c r="I28" s="266">
        <v>6.1981848795442103</v>
      </c>
      <c r="J28" s="266">
        <v>1847.0590941041801</v>
      </c>
      <c r="K28" s="266">
        <v>0</v>
      </c>
      <c r="L28" s="266">
        <v>0</v>
      </c>
      <c r="M28" s="266">
        <v>0</v>
      </c>
      <c r="N28" s="266">
        <v>0</v>
      </c>
      <c r="O28" s="266">
        <v>40689.340413550897</v>
      </c>
    </row>
    <row r="29" spans="1:16" s="265" customFormat="1" ht="12">
      <c r="A29" s="263"/>
      <c r="B29" s="258"/>
      <c r="C29" s="264" t="s">
        <v>449</v>
      </c>
      <c r="F29" s="266">
        <v>12188.7428543442</v>
      </c>
      <c r="G29" s="266">
        <v>0.66943572505985305</v>
      </c>
      <c r="H29" s="266">
        <v>16.7358931264963</v>
      </c>
      <c r="I29" s="266">
        <v>0.88774686577572004</v>
      </c>
      <c r="J29" s="266">
        <v>264.548566001165</v>
      </c>
      <c r="K29" s="266">
        <v>0</v>
      </c>
      <c r="L29" s="266">
        <v>0</v>
      </c>
      <c r="M29" s="266">
        <v>0</v>
      </c>
      <c r="N29" s="266">
        <v>0</v>
      </c>
      <c r="O29" s="266">
        <v>12470.027313471801</v>
      </c>
    </row>
    <row r="30" spans="1:16" s="265" customFormat="1" ht="12">
      <c r="A30" s="263"/>
      <c r="B30" s="258"/>
      <c r="C30" s="264" t="s">
        <v>450</v>
      </c>
      <c r="F30" s="266">
        <v>229.88026537015801</v>
      </c>
      <c r="G30" s="266">
        <v>0.104325388667022</v>
      </c>
      <c r="H30" s="266">
        <v>2.60813471667554</v>
      </c>
      <c r="I30" s="266">
        <v>4.2890607785717599E-3</v>
      </c>
      <c r="J30" s="266">
        <v>1.27814011201438</v>
      </c>
      <c r="K30" s="266">
        <v>0</v>
      </c>
      <c r="L30" s="266">
        <v>0</v>
      </c>
      <c r="M30" s="266">
        <v>0</v>
      </c>
      <c r="N30" s="266">
        <v>0</v>
      </c>
      <c r="O30" s="266">
        <v>233.76654019884799</v>
      </c>
      <c r="P30" s="270"/>
    </row>
    <row r="31" spans="1:16" s="265" customFormat="1" ht="12">
      <c r="A31" s="263"/>
      <c r="B31" s="258"/>
      <c r="C31" s="264" t="s">
        <v>451</v>
      </c>
      <c r="F31" s="266">
        <v>662.13631589110901</v>
      </c>
      <c r="G31" s="266">
        <v>1.32713871237459E-2</v>
      </c>
      <c r="H31" s="266">
        <v>0.33178467809364698</v>
      </c>
      <c r="I31" s="266">
        <v>5.3178107464721597E-2</v>
      </c>
      <c r="J31" s="266">
        <v>15.8470760244871</v>
      </c>
      <c r="K31" s="266">
        <v>0</v>
      </c>
      <c r="L31" s="266">
        <v>0</v>
      </c>
      <c r="M31" s="266">
        <v>0</v>
      </c>
      <c r="N31" s="266">
        <v>0</v>
      </c>
      <c r="O31" s="266">
        <v>678.31517659369001</v>
      </c>
    </row>
    <row r="32" spans="1:16" s="265" customFormat="1" ht="12">
      <c r="A32" s="263"/>
      <c r="B32" s="258"/>
      <c r="C32" s="264" t="s">
        <v>452</v>
      </c>
      <c r="D32" s="271"/>
      <c r="E32" s="271"/>
      <c r="F32" s="272">
        <v>306.32000439345597</v>
      </c>
      <c r="G32" s="272">
        <v>7.7434053155222803E-3</v>
      </c>
      <c r="H32" s="272">
        <v>0.19358513288805701</v>
      </c>
      <c r="I32" s="272">
        <v>2.42820779942572E-2</v>
      </c>
      <c r="J32" s="272">
        <v>7.2360592422886496</v>
      </c>
      <c r="K32" s="272">
        <v>0</v>
      </c>
      <c r="L32" s="272">
        <v>0</v>
      </c>
      <c r="M32" s="272">
        <v>0</v>
      </c>
      <c r="N32" s="272">
        <v>0</v>
      </c>
      <c r="O32" s="272">
        <v>313.74964876863203</v>
      </c>
    </row>
    <row r="33" spans="1:15" s="265" customFormat="1" ht="12">
      <c r="A33" s="263"/>
      <c r="B33" s="258"/>
      <c r="C33" s="264" t="s">
        <v>453</v>
      </c>
      <c r="D33" s="271"/>
      <c r="E33" s="271"/>
      <c r="F33" s="272">
        <v>40326.218042303102</v>
      </c>
      <c r="G33" s="272">
        <v>1.7042930741153199</v>
      </c>
      <c r="H33" s="272">
        <v>42.607326852882899</v>
      </c>
      <c r="I33" s="272">
        <v>2.1169987058710098</v>
      </c>
      <c r="J33" s="272">
        <v>630.86561434956002</v>
      </c>
      <c r="K33" s="272">
        <v>0</v>
      </c>
      <c r="L33" s="272">
        <v>0</v>
      </c>
      <c r="M33" s="272">
        <v>0</v>
      </c>
      <c r="N33" s="272">
        <v>0</v>
      </c>
      <c r="O33" s="272">
        <v>40999.690983505498</v>
      </c>
    </row>
    <row r="34" spans="1:15" s="265" customFormat="1" ht="12">
      <c r="A34" s="263"/>
      <c r="B34" s="258"/>
      <c r="C34" s="273" t="s">
        <v>454</v>
      </c>
      <c r="D34" s="271"/>
      <c r="E34" s="271"/>
      <c r="F34" s="272">
        <v>251.43904103160699</v>
      </c>
      <c r="G34" s="272">
        <v>0.10907794713683</v>
      </c>
      <c r="H34" s="272">
        <v>2.7269486784207602</v>
      </c>
      <c r="I34" s="272">
        <v>4.6546676260070599E-3</v>
      </c>
      <c r="J34" s="272">
        <v>1.3870909525501001</v>
      </c>
      <c r="K34" s="272">
        <v>0</v>
      </c>
      <c r="L34" s="272">
        <v>0</v>
      </c>
      <c r="M34" s="272">
        <v>0</v>
      </c>
      <c r="N34" s="272">
        <v>0</v>
      </c>
      <c r="O34" s="272">
        <v>255.553080662578</v>
      </c>
    </row>
    <row r="35" spans="1:15" s="277" customFormat="1" ht="13">
      <c r="A35" s="256"/>
      <c r="B35" s="257" t="s">
        <v>455</v>
      </c>
      <c r="C35" s="274"/>
      <c r="D35" s="275"/>
      <c r="E35" s="275"/>
      <c r="F35" s="276">
        <v>6641.7756575580097</v>
      </c>
      <c r="G35" s="276">
        <v>0.373334484407916</v>
      </c>
      <c r="H35" s="276">
        <v>9.3333621101978892</v>
      </c>
      <c r="I35" s="276">
        <v>2.5737827699909999</v>
      </c>
      <c r="J35" s="276">
        <v>766.98726545731699</v>
      </c>
      <c r="K35" s="276">
        <v>0</v>
      </c>
      <c r="L35" s="276">
        <v>0</v>
      </c>
      <c r="M35" s="276">
        <v>0</v>
      </c>
      <c r="N35" s="276">
        <v>0</v>
      </c>
      <c r="O35" s="276">
        <v>7418.0962851255199</v>
      </c>
    </row>
    <row r="36" spans="1:15" s="277" customFormat="1" ht="13">
      <c r="A36" s="256"/>
      <c r="B36" s="260" t="s">
        <v>456</v>
      </c>
      <c r="C36" s="274"/>
      <c r="D36" s="275"/>
      <c r="E36" s="275"/>
      <c r="F36" s="276">
        <v>6442.4739833038502</v>
      </c>
      <c r="G36" s="276">
        <v>0.59264934398040303</v>
      </c>
      <c r="H36" s="276">
        <v>14.816233599510101</v>
      </c>
      <c r="I36" s="276">
        <v>0.169333077630484</v>
      </c>
      <c r="J36" s="276">
        <v>50.461257133884097</v>
      </c>
      <c r="K36" s="276">
        <v>0</v>
      </c>
      <c r="L36" s="276">
        <v>0</v>
      </c>
      <c r="M36" s="276">
        <v>0</v>
      </c>
      <c r="N36" s="276">
        <v>0</v>
      </c>
      <c r="O36" s="276">
        <v>6507.7514740372499</v>
      </c>
    </row>
    <row r="37" spans="1:15" s="262" customFormat="1" ht="13">
      <c r="A37" s="256"/>
      <c r="B37" s="257" t="s">
        <v>457</v>
      </c>
      <c r="C37" s="278"/>
      <c r="D37" s="279"/>
      <c r="E37" s="279"/>
      <c r="F37" s="280">
        <v>36101.519269393699</v>
      </c>
      <c r="G37" s="280">
        <v>14.9352810564165</v>
      </c>
      <c r="H37" s="280">
        <v>373.38202641041198</v>
      </c>
      <c r="I37" s="280">
        <v>9.3238153629299596</v>
      </c>
      <c r="J37" s="280">
        <v>2778.4969781531299</v>
      </c>
      <c r="K37" s="280">
        <v>0</v>
      </c>
      <c r="L37" s="280">
        <v>0</v>
      </c>
      <c r="M37" s="280">
        <v>0</v>
      </c>
      <c r="N37" s="280">
        <v>0</v>
      </c>
      <c r="O37" s="280">
        <v>39253.398273957202</v>
      </c>
    </row>
    <row r="38" spans="1:15" s="265" customFormat="1" ht="12">
      <c r="A38" s="263"/>
      <c r="B38" s="258"/>
      <c r="C38" s="264" t="s">
        <v>458</v>
      </c>
      <c r="F38" s="266">
        <v>10974.369128927099</v>
      </c>
      <c r="G38" s="266">
        <v>0.67288798448019305</v>
      </c>
      <c r="H38" s="266">
        <v>16.822199612004798</v>
      </c>
      <c r="I38" s="266">
        <v>4.2313877021199504</v>
      </c>
      <c r="J38" s="266">
        <v>1260.95353523175</v>
      </c>
      <c r="K38" s="266">
        <v>0</v>
      </c>
      <c r="L38" s="266">
        <v>0</v>
      </c>
      <c r="M38" s="266">
        <v>0</v>
      </c>
      <c r="N38" s="266">
        <v>0</v>
      </c>
      <c r="O38" s="266">
        <v>12252.1448637708</v>
      </c>
    </row>
    <row r="39" spans="1:15" s="265" customFormat="1" ht="12">
      <c r="A39" s="263"/>
      <c r="B39" s="258"/>
      <c r="C39" s="264" t="s">
        <v>459</v>
      </c>
      <c r="F39" s="266">
        <v>1760.7680472428999</v>
      </c>
      <c r="G39" s="266">
        <v>1.08853256911869</v>
      </c>
      <c r="H39" s="266">
        <v>27.213314227967299</v>
      </c>
      <c r="I39" s="266">
        <v>0.45716070814484999</v>
      </c>
      <c r="J39" s="266">
        <v>136.23389102716499</v>
      </c>
      <c r="K39" s="266">
        <v>0</v>
      </c>
      <c r="L39" s="266">
        <v>0</v>
      </c>
      <c r="M39" s="266">
        <v>0</v>
      </c>
      <c r="N39" s="266">
        <v>0</v>
      </c>
      <c r="O39" s="266">
        <v>1924.2152524980299</v>
      </c>
    </row>
    <row r="40" spans="1:15" s="265" customFormat="1" ht="12">
      <c r="A40" s="263"/>
      <c r="B40" s="258"/>
      <c r="C40" s="264" t="s">
        <v>460</v>
      </c>
      <c r="F40" s="266">
        <v>10353.259902624301</v>
      </c>
      <c r="G40" s="266">
        <v>0.85871855383768503</v>
      </c>
      <c r="H40" s="266">
        <v>21.467963845942101</v>
      </c>
      <c r="I40" s="266">
        <v>3.7820399789363601</v>
      </c>
      <c r="J40" s="266">
        <v>1127.04791372304</v>
      </c>
      <c r="K40" s="266">
        <v>0</v>
      </c>
      <c r="L40" s="266">
        <v>0</v>
      </c>
      <c r="M40" s="266">
        <v>0</v>
      </c>
      <c r="N40" s="266">
        <v>0</v>
      </c>
      <c r="O40" s="266">
        <v>11501.7757801933</v>
      </c>
    </row>
    <row r="41" spans="1:15" s="265" customFormat="1" ht="12">
      <c r="A41" s="263"/>
      <c r="B41" s="258"/>
      <c r="C41" s="264" t="s">
        <v>461</v>
      </c>
      <c r="F41" s="266">
        <v>616.06200667765199</v>
      </c>
      <c r="G41" s="266">
        <v>0.55327035166974703</v>
      </c>
      <c r="H41" s="266">
        <v>13.831758791743701</v>
      </c>
      <c r="I41" s="266">
        <v>7.1132984475136496E-2</v>
      </c>
      <c r="J41" s="266">
        <v>21.197629373590701</v>
      </c>
      <c r="K41" s="266">
        <v>0</v>
      </c>
      <c r="L41" s="266">
        <v>0</v>
      </c>
      <c r="M41" s="266">
        <v>0</v>
      </c>
      <c r="N41" s="266">
        <v>0</v>
      </c>
      <c r="O41" s="266">
        <v>651.09139484298703</v>
      </c>
    </row>
    <row r="42" spans="1:15" s="265" customFormat="1" ht="12">
      <c r="A42" s="263"/>
      <c r="B42" s="258"/>
      <c r="C42" s="264" t="s">
        <v>462</v>
      </c>
      <c r="F42" s="266">
        <v>4221.7628839217496</v>
      </c>
      <c r="G42" s="266">
        <v>3.5734876723101499</v>
      </c>
      <c r="H42" s="266">
        <v>89.337191807753698</v>
      </c>
      <c r="I42" s="266">
        <v>0.55946798925366004</v>
      </c>
      <c r="J42" s="266">
        <v>166.72146079759099</v>
      </c>
      <c r="K42" s="266">
        <v>0</v>
      </c>
      <c r="L42" s="266">
        <v>0</v>
      </c>
      <c r="M42" s="266">
        <v>0</v>
      </c>
      <c r="N42" s="266">
        <v>0</v>
      </c>
      <c r="O42" s="266">
        <v>4477.8215365270898</v>
      </c>
    </row>
    <row r="43" spans="1:15" s="265" customFormat="1" ht="12">
      <c r="A43" s="263"/>
      <c r="B43" s="258"/>
      <c r="C43" s="281" t="s">
        <v>463</v>
      </c>
      <c r="F43" s="266">
        <v>8175.2973000000002</v>
      </c>
      <c r="G43" s="266">
        <v>8.1883839250000001</v>
      </c>
      <c r="H43" s="266">
        <v>204.70959812500001</v>
      </c>
      <c r="I43" s="266">
        <v>0.22262599999999999</v>
      </c>
      <c r="J43" s="266">
        <v>66.342547999999994</v>
      </c>
      <c r="K43" s="266">
        <v>0</v>
      </c>
      <c r="L43" s="266">
        <v>0</v>
      </c>
      <c r="M43" s="266">
        <v>0</v>
      </c>
      <c r="N43" s="266">
        <v>0</v>
      </c>
      <c r="O43" s="266">
        <v>8446.3494461249993</v>
      </c>
    </row>
    <row r="44" spans="1:15" s="268" customFormat="1" ht="13">
      <c r="A44" s="252" t="s">
        <v>464</v>
      </c>
      <c r="B44" s="253" t="s">
        <v>465</v>
      </c>
      <c r="C44" s="253"/>
      <c r="F44" s="254">
        <v>14676.7757199196</v>
      </c>
      <c r="G44" s="254">
        <v>1802.90120124963</v>
      </c>
      <c r="H44" s="254">
        <v>45072.5300312408</v>
      </c>
      <c r="I44" s="254">
        <v>0.12986857786825401</v>
      </c>
      <c r="J44" s="254">
        <v>38.700836204739801</v>
      </c>
      <c r="K44" s="254">
        <v>0</v>
      </c>
      <c r="L44" s="254">
        <v>0</v>
      </c>
      <c r="M44" s="254">
        <v>0</v>
      </c>
      <c r="N44" s="254">
        <v>0</v>
      </c>
      <c r="O44" s="254">
        <v>59788.006587365198</v>
      </c>
    </row>
    <row r="45" spans="1:15" s="262" customFormat="1" ht="13">
      <c r="A45" s="256"/>
      <c r="B45" s="257" t="s">
        <v>466</v>
      </c>
      <c r="C45" s="257"/>
      <c r="F45" s="259">
        <v>0</v>
      </c>
      <c r="G45" s="259">
        <v>53.397645183294003</v>
      </c>
      <c r="H45" s="259">
        <v>1334.94112958235</v>
      </c>
      <c r="I45" s="259">
        <v>0</v>
      </c>
      <c r="J45" s="259">
        <v>0</v>
      </c>
      <c r="K45" s="259">
        <v>0</v>
      </c>
      <c r="L45" s="259">
        <v>0</v>
      </c>
      <c r="M45" s="259">
        <v>0</v>
      </c>
      <c r="N45" s="259">
        <v>0</v>
      </c>
      <c r="O45" s="259">
        <v>1334.94112958235</v>
      </c>
    </row>
    <row r="46" spans="1:15" s="262" customFormat="1" ht="13">
      <c r="A46" s="256"/>
      <c r="B46" s="257" t="s">
        <v>467</v>
      </c>
      <c r="C46" s="257"/>
      <c r="F46" s="259">
        <v>14676.7757199196</v>
      </c>
      <c r="G46" s="259">
        <v>1749.50355606634</v>
      </c>
      <c r="H46" s="259">
        <v>43737.588901658397</v>
      </c>
      <c r="I46" s="259">
        <v>0.12986857786825401</v>
      </c>
      <c r="J46" s="259">
        <v>38.700836204739801</v>
      </c>
      <c r="K46" s="259">
        <v>0</v>
      </c>
      <c r="L46" s="259">
        <v>0</v>
      </c>
      <c r="M46" s="259">
        <v>0</v>
      </c>
      <c r="N46" s="259">
        <v>0</v>
      </c>
      <c r="O46" s="259">
        <v>58453.065457782803</v>
      </c>
    </row>
    <row r="47" spans="1:15" s="265" customFormat="1" ht="12">
      <c r="A47" s="282"/>
      <c r="B47" s="283"/>
      <c r="C47" s="258" t="s">
        <v>468</v>
      </c>
      <c r="F47" s="266">
        <v>219.13765678076399</v>
      </c>
      <c r="G47" s="266">
        <v>245.18720286521599</v>
      </c>
      <c r="H47" s="266">
        <v>6129.6800716304097</v>
      </c>
      <c r="I47" s="266">
        <v>0.1143816773305</v>
      </c>
      <c r="J47" s="266">
        <v>34.085739844488998</v>
      </c>
      <c r="K47" s="266">
        <v>0</v>
      </c>
      <c r="L47" s="266">
        <v>0</v>
      </c>
      <c r="M47" s="266">
        <v>0</v>
      </c>
      <c r="N47" s="266">
        <v>0</v>
      </c>
      <c r="O47" s="266">
        <v>6382.9034682556603</v>
      </c>
    </row>
    <row r="48" spans="1:15" s="265" customFormat="1" ht="12">
      <c r="A48" s="282"/>
      <c r="B48" s="283"/>
      <c r="C48" s="258" t="s">
        <v>469</v>
      </c>
      <c r="F48" s="266">
        <v>62.885605690757302</v>
      </c>
      <c r="G48" s="266">
        <v>532.64579473612196</v>
      </c>
      <c r="H48" s="266">
        <v>13316.144868403</v>
      </c>
      <c r="I48" s="266">
        <v>0</v>
      </c>
      <c r="J48" s="266">
        <v>0</v>
      </c>
      <c r="K48" s="266">
        <v>0</v>
      </c>
      <c r="L48" s="266">
        <v>0</v>
      </c>
      <c r="M48" s="266">
        <v>0</v>
      </c>
      <c r="N48" s="266">
        <v>0</v>
      </c>
      <c r="O48" s="266">
        <v>13379.030474093801</v>
      </c>
    </row>
    <row r="49" spans="1:16" s="265" customFormat="1" ht="12">
      <c r="A49" s="284"/>
      <c r="B49" s="285"/>
      <c r="C49" s="286" t="s">
        <v>470</v>
      </c>
      <c r="D49" s="271"/>
      <c r="E49" s="271"/>
      <c r="F49" s="272">
        <v>9516.8645645525794</v>
      </c>
      <c r="G49" s="272">
        <v>951.19544098748202</v>
      </c>
      <c r="H49" s="272">
        <v>23779.886024687101</v>
      </c>
      <c r="I49" s="272">
        <v>0</v>
      </c>
      <c r="J49" s="272">
        <v>0</v>
      </c>
      <c r="K49" s="272">
        <v>0</v>
      </c>
      <c r="L49" s="272">
        <v>0</v>
      </c>
      <c r="M49" s="272">
        <v>0</v>
      </c>
      <c r="N49" s="272">
        <v>0</v>
      </c>
      <c r="O49" s="272">
        <v>33296.7505892396</v>
      </c>
    </row>
    <row r="50" spans="1:16" s="265" customFormat="1" ht="12">
      <c r="A50" s="284"/>
      <c r="B50" s="285"/>
      <c r="C50" s="286" t="s">
        <v>471</v>
      </c>
      <c r="D50" s="271"/>
      <c r="E50" s="271"/>
      <c r="F50" s="272">
        <v>4877.8878928955401</v>
      </c>
      <c r="G50" s="272">
        <v>20.475117477517799</v>
      </c>
      <c r="H50" s="272">
        <v>511.87793693794498</v>
      </c>
      <c r="I50" s="272">
        <v>1.54869005377545E-2</v>
      </c>
      <c r="J50" s="272">
        <v>4.6150963602508304</v>
      </c>
      <c r="K50" s="272">
        <v>0</v>
      </c>
      <c r="L50" s="272">
        <v>0</v>
      </c>
      <c r="M50" s="272">
        <v>0</v>
      </c>
      <c r="N50" s="272">
        <v>0</v>
      </c>
      <c r="O50" s="272">
        <v>5394.3809261937304</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41259.810908633997</v>
      </c>
      <c r="G52" s="294">
        <v>3.6385110196073298</v>
      </c>
      <c r="H52" s="294">
        <v>90.962775490183205</v>
      </c>
      <c r="I52" s="294">
        <v>9.5623650452614708</v>
      </c>
      <c r="J52" s="294">
        <v>2849.58478348792</v>
      </c>
      <c r="K52" s="294">
        <v>6036.1903151003098</v>
      </c>
      <c r="L52" s="294">
        <v>2534.6583359536398</v>
      </c>
      <c r="M52" s="294">
        <v>726.19307674184597</v>
      </c>
      <c r="N52" s="294">
        <v>0.17705628400000001</v>
      </c>
      <c r="O52" s="294">
        <v>53497.577251691902</v>
      </c>
    </row>
    <row r="53" spans="1:16" s="268" customFormat="1" ht="13">
      <c r="A53" s="252" t="s">
        <v>428</v>
      </c>
      <c r="B53" s="253" t="s">
        <v>475</v>
      </c>
      <c r="C53" s="253"/>
      <c r="D53" s="296"/>
      <c r="E53" s="296"/>
      <c r="F53" s="297">
        <v>10138.6750239305</v>
      </c>
      <c r="G53" s="297">
        <v>0</v>
      </c>
      <c r="H53" s="297">
        <v>0</v>
      </c>
      <c r="I53" s="297">
        <v>0</v>
      </c>
      <c r="J53" s="297">
        <v>0</v>
      </c>
      <c r="K53" s="297">
        <v>0</v>
      </c>
      <c r="L53" s="297">
        <v>0</v>
      </c>
      <c r="M53" s="297">
        <v>0</v>
      </c>
      <c r="N53" s="297">
        <v>0</v>
      </c>
      <c r="O53" s="297">
        <v>10138.6750239305</v>
      </c>
    </row>
    <row r="54" spans="1:16" s="301" customFormat="1" ht="12">
      <c r="A54" s="263"/>
      <c r="B54" s="298"/>
      <c r="C54" s="264" t="s">
        <v>476</v>
      </c>
      <c r="D54" s="299"/>
      <c r="E54" s="299"/>
      <c r="F54" s="300">
        <v>7745.2563975574203</v>
      </c>
      <c r="G54" s="300">
        <v>0</v>
      </c>
      <c r="H54" s="300">
        <v>0</v>
      </c>
      <c r="I54" s="300">
        <v>0</v>
      </c>
      <c r="J54" s="300">
        <v>0</v>
      </c>
      <c r="K54" s="300">
        <v>0</v>
      </c>
      <c r="L54" s="300">
        <v>0</v>
      </c>
      <c r="M54" s="300">
        <v>0</v>
      </c>
      <c r="N54" s="300">
        <v>0</v>
      </c>
      <c r="O54" s="300">
        <v>7745.2563975574203</v>
      </c>
      <c r="P54" s="299"/>
    </row>
    <row r="55" spans="1:16" s="301" customFormat="1" ht="12">
      <c r="A55" s="263"/>
      <c r="B55" s="298"/>
      <c r="C55" s="264" t="s">
        <v>354</v>
      </c>
      <c r="D55" s="299"/>
      <c r="E55" s="299"/>
      <c r="F55" s="300">
        <v>1585.74239470415</v>
      </c>
      <c r="G55" s="300">
        <v>0</v>
      </c>
      <c r="H55" s="300">
        <v>0</v>
      </c>
      <c r="I55" s="300">
        <v>0</v>
      </c>
      <c r="J55" s="300">
        <v>0</v>
      </c>
      <c r="K55" s="300">
        <v>0</v>
      </c>
      <c r="L55" s="300">
        <v>0</v>
      </c>
      <c r="M55" s="300">
        <v>0</v>
      </c>
      <c r="N55" s="300">
        <v>0</v>
      </c>
      <c r="O55" s="300">
        <v>1585.74239470415</v>
      </c>
      <c r="P55" s="299"/>
    </row>
    <row r="56" spans="1:16" s="301" customFormat="1" ht="12">
      <c r="A56" s="263"/>
      <c r="B56" s="298"/>
      <c r="C56" s="264" t="s">
        <v>477</v>
      </c>
      <c r="D56" s="299"/>
      <c r="E56" s="299"/>
      <c r="F56" s="300">
        <v>807.67623166894305</v>
      </c>
      <c r="G56" s="300">
        <v>0</v>
      </c>
      <c r="H56" s="300">
        <v>0</v>
      </c>
      <c r="I56" s="300">
        <v>0</v>
      </c>
      <c r="J56" s="300">
        <v>0</v>
      </c>
      <c r="K56" s="300">
        <v>0</v>
      </c>
      <c r="L56" s="300">
        <v>0</v>
      </c>
      <c r="M56" s="300">
        <v>0</v>
      </c>
      <c r="N56" s="300">
        <v>0</v>
      </c>
      <c r="O56" s="300">
        <v>807.67623166894305</v>
      </c>
      <c r="P56" s="299"/>
    </row>
    <row r="57" spans="1:16" s="303" customFormat="1" ht="13">
      <c r="A57" s="252" t="s">
        <v>443</v>
      </c>
      <c r="B57" s="253" t="s">
        <v>478</v>
      </c>
      <c r="C57" s="253"/>
      <c r="D57" s="302"/>
      <c r="E57" s="302"/>
      <c r="F57" s="297">
        <v>4897.0133488649599</v>
      </c>
      <c r="G57" s="297">
        <v>3.53644501960733</v>
      </c>
      <c r="H57" s="297">
        <v>88.411125490183196</v>
      </c>
      <c r="I57" s="297">
        <v>8.5097153109898507</v>
      </c>
      <c r="J57" s="297">
        <v>2535.8951626749699</v>
      </c>
      <c r="K57" s="297">
        <v>0</v>
      </c>
      <c r="L57" s="297">
        <v>0</v>
      </c>
      <c r="M57" s="297">
        <v>0</v>
      </c>
      <c r="N57" s="297">
        <v>0</v>
      </c>
      <c r="O57" s="297">
        <v>7521.3196370301202</v>
      </c>
      <c r="P57" s="302"/>
    </row>
    <row r="58" spans="1:16" s="305" customFormat="1" ht="12">
      <c r="A58" s="263"/>
      <c r="B58" s="298"/>
      <c r="C58" s="264" t="s">
        <v>355</v>
      </c>
      <c r="D58" s="304"/>
      <c r="E58" s="304"/>
      <c r="F58" s="300">
        <v>2574.83286387421</v>
      </c>
      <c r="G58" s="300">
        <v>0</v>
      </c>
      <c r="H58" s="300">
        <v>0</v>
      </c>
      <c r="I58" s="300">
        <v>0</v>
      </c>
      <c r="J58" s="300">
        <v>0</v>
      </c>
      <c r="K58" s="300">
        <v>0</v>
      </c>
      <c r="L58" s="300">
        <v>0</v>
      </c>
      <c r="M58" s="300">
        <v>0</v>
      </c>
      <c r="N58" s="300">
        <v>0</v>
      </c>
      <c r="O58" s="300">
        <v>2574.83286387421</v>
      </c>
      <c r="P58" s="304"/>
    </row>
    <row r="59" spans="1:16" s="305" customFormat="1" ht="12">
      <c r="A59" s="263"/>
      <c r="B59" s="298"/>
      <c r="C59" s="264" t="s">
        <v>353</v>
      </c>
      <c r="D59" s="304"/>
      <c r="E59" s="304"/>
      <c r="F59" s="300">
        <v>0</v>
      </c>
      <c r="G59" s="300">
        <v>0</v>
      </c>
      <c r="H59" s="300">
        <v>0</v>
      </c>
      <c r="I59" s="300">
        <v>3.6583747612000002</v>
      </c>
      <c r="J59" s="300">
        <v>1090.1956788376001</v>
      </c>
      <c r="K59" s="300">
        <v>0</v>
      </c>
      <c r="L59" s="300">
        <v>0</v>
      </c>
      <c r="M59" s="300">
        <v>0</v>
      </c>
      <c r="N59" s="300">
        <v>0</v>
      </c>
      <c r="O59" s="300">
        <v>1090.1956788376001</v>
      </c>
      <c r="P59" s="304"/>
    </row>
    <row r="60" spans="1:16" s="305" customFormat="1" ht="12">
      <c r="A60" s="263"/>
      <c r="B60" s="298"/>
      <c r="C60" s="264" t="s">
        <v>407</v>
      </c>
      <c r="D60" s="304"/>
      <c r="E60" s="304"/>
      <c r="F60" s="300">
        <v>0</v>
      </c>
      <c r="G60" s="300">
        <v>0</v>
      </c>
      <c r="H60" s="300">
        <v>0</v>
      </c>
      <c r="I60" s="300">
        <v>4.8112029999999999</v>
      </c>
      <c r="J60" s="300">
        <v>1433.7384939999999</v>
      </c>
      <c r="K60" s="300">
        <v>0</v>
      </c>
      <c r="L60" s="300">
        <v>0</v>
      </c>
      <c r="M60" s="300">
        <v>0</v>
      </c>
      <c r="N60" s="300">
        <v>0</v>
      </c>
      <c r="O60" s="300">
        <v>1433.7384939999999</v>
      </c>
      <c r="P60" s="304"/>
    </row>
    <row r="61" spans="1:16" s="305" customFormat="1" ht="12">
      <c r="A61" s="263"/>
      <c r="B61" s="298"/>
      <c r="C61" s="264" t="s">
        <v>408</v>
      </c>
      <c r="D61" s="304"/>
      <c r="E61" s="304"/>
      <c r="F61" s="300">
        <v>2322.1804849907498</v>
      </c>
      <c r="G61" s="300">
        <v>3.53644501960733</v>
      </c>
      <c r="H61" s="300">
        <v>88.411125490183196</v>
      </c>
      <c r="I61" s="300">
        <v>4.0137549789849E-2</v>
      </c>
      <c r="J61" s="300">
        <v>11.960989837374999</v>
      </c>
      <c r="K61" s="300">
        <v>0</v>
      </c>
      <c r="L61" s="300">
        <v>0</v>
      </c>
      <c r="M61" s="300">
        <v>0</v>
      </c>
      <c r="N61" s="300">
        <v>0</v>
      </c>
      <c r="O61" s="300">
        <v>2422.5526003183099</v>
      </c>
      <c r="P61" s="304"/>
    </row>
    <row r="62" spans="1:16" s="268" customFormat="1" ht="13">
      <c r="A62" s="252" t="s">
        <v>464</v>
      </c>
      <c r="B62" s="253" t="s">
        <v>479</v>
      </c>
      <c r="C62" s="253"/>
      <c r="D62" s="296"/>
      <c r="E62" s="296"/>
      <c r="F62" s="297">
        <v>16238.769531587899</v>
      </c>
      <c r="G62" s="297">
        <v>0.102066</v>
      </c>
      <c r="H62" s="297">
        <v>2.55165</v>
      </c>
      <c r="I62" s="297">
        <v>0</v>
      </c>
      <c r="J62" s="297">
        <v>0</v>
      </c>
      <c r="K62" s="297">
        <v>0</v>
      </c>
      <c r="L62" s="297">
        <v>2523.2947185100002</v>
      </c>
      <c r="M62" s="297">
        <v>500.76243721164798</v>
      </c>
      <c r="N62" s="297">
        <v>0</v>
      </c>
      <c r="O62" s="297">
        <v>19265.378337309601</v>
      </c>
      <c r="P62" s="296"/>
    </row>
    <row r="63" spans="1:16" s="301" customFormat="1" ht="12">
      <c r="A63" s="263"/>
      <c r="B63" s="258"/>
      <c r="C63" s="258" t="s">
        <v>480</v>
      </c>
      <c r="D63" s="299"/>
      <c r="E63" s="299"/>
      <c r="F63" s="300">
        <v>11141.330531587901</v>
      </c>
      <c r="G63" s="300">
        <v>0.102066</v>
      </c>
      <c r="H63" s="300">
        <v>2.55165</v>
      </c>
      <c r="I63" s="300">
        <v>0</v>
      </c>
      <c r="J63" s="300">
        <v>0</v>
      </c>
      <c r="K63" s="300">
        <v>0</v>
      </c>
      <c r="L63" s="300">
        <v>0</v>
      </c>
      <c r="M63" s="300">
        <v>0</v>
      </c>
      <c r="N63" s="300">
        <v>0</v>
      </c>
      <c r="O63" s="300">
        <v>11143.8821815879</v>
      </c>
      <c r="P63" s="299"/>
    </row>
    <row r="64" spans="1:16" s="301" customFormat="1" ht="12">
      <c r="A64" s="263"/>
      <c r="B64" s="258"/>
      <c r="C64" s="258" t="s">
        <v>481</v>
      </c>
      <c r="D64" s="299"/>
      <c r="E64" s="299"/>
      <c r="F64" s="300">
        <v>5097.4390000000003</v>
      </c>
      <c r="G64" s="300">
        <v>0</v>
      </c>
      <c r="H64" s="300">
        <v>0</v>
      </c>
      <c r="I64" s="300">
        <v>0</v>
      </c>
      <c r="J64" s="300">
        <v>0</v>
      </c>
      <c r="K64" s="300">
        <v>0</v>
      </c>
      <c r="L64" s="300">
        <v>2523.2947185100002</v>
      </c>
      <c r="M64" s="300">
        <v>11.87196</v>
      </c>
      <c r="N64" s="300">
        <v>0</v>
      </c>
      <c r="O64" s="300">
        <v>7632.60567851</v>
      </c>
      <c r="P64" s="299"/>
    </row>
    <row r="65" spans="1:16" s="301" customFormat="1" ht="12">
      <c r="A65" s="263"/>
      <c r="B65" s="258"/>
      <c r="C65" s="258" t="s">
        <v>482</v>
      </c>
      <c r="D65" s="299"/>
      <c r="E65" s="299"/>
      <c r="F65" s="300">
        <v>0</v>
      </c>
      <c r="G65" s="300">
        <v>0</v>
      </c>
      <c r="H65" s="300">
        <v>0</v>
      </c>
      <c r="I65" s="300">
        <v>0</v>
      </c>
      <c r="J65" s="300">
        <v>0</v>
      </c>
      <c r="K65" s="300">
        <v>0</v>
      </c>
      <c r="L65" s="300">
        <v>0</v>
      </c>
      <c r="M65" s="300">
        <v>488.89047721164798</v>
      </c>
      <c r="N65" s="300">
        <v>0</v>
      </c>
      <c r="O65" s="300">
        <v>488.89047721164798</v>
      </c>
      <c r="P65" s="299"/>
    </row>
    <row r="66" spans="1:16" s="262" customFormat="1">
      <c r="A66" s="306" t="s">
        <v>472</v>
      </c>
      <c r="B66" s="307" t="s">
        <v>483</v>
      </c>
      <c r="C66" s="307"/>
      <c r="D66" s="279"/>
      <c r="E66" s="279"/>
      <c r="F66" s="280">
        <v>0</v>
      </c>
      <c r="G66" s="280">
        <v>0</v>
      </c>
      <c r="H66" s="280">
        <v>0</v>
      </c>
      <c r="I66" s="280">
        <v>0</v>
      </c>
      <c r="J66" s="280">
        <v>0</v>
      </c>
      <c r="K66" s="280">
        <v>6036.1903151003098</v>
      </c>
      <c r="L66" s="280">
        <v>7.51367221251133</v>
      </c>
      <c r="M66" s="280">
        <v>0.57703953019772602</v>
      </c>
      <c r="N66" s="280">
        <v>0.17705628400000001</v>
      </c>
      <c r="O66" s="280">
        <v>6044.4580831270196</v>
      </c>
      <c r="P66" s="279"/>
    </row>
    <row r="67" spans="1:16" s="262" customFormat="1" ht="13">
      <c r="A67" s="306" t="s">
        <v>484</v>
      </c>
      <c r="B67" s="307" t="s">
        <v>409</v>
      </c>
      <c r="C67" s="307"/>
      <c r="D67" s="279"/>
      <c r="E67" s="279"/>
      <c r="F67" s="280">
        <v>9985.3530042505899</v>
      </c>
      <c r="G67" s="280">
        <v>0</v>
      </c>
      <c r="H67" s="280">
        <v>0</v>
      </c>
      <c r="I67" s="280">
        <v>0</v>
      </c>
      <c r="J67" s="280">
        <v>0</v>
      </c>
      <c r="K67" s="280">
        <v>0</v>
      </c>
      <c r="L67" s="280">
        <v>0</v>
      </c>
      <c r="M67" s="280">
        <v>0</v>
      </c>
      <c r="N67" s="280">
        <v>0</v>
      </c>
      <c r="O67" s="280">
        <v>9985.3530042505899</v>
      </c>
      <c r="P67" s="279"/>
    </row>
    <row r="68" spans="1:16" s="262" customFormat="1" ht="13">
      <c r="A68" s="287" t="s">
        <v>485</v>
      </c>
      <c r="B68" s="288" t="s">
        <v>411</v>
      </c>
      <c r="C68" s="288"/>
      <c r="D68" s="308"/>
      <c r="E68" s="308"/>
      <c r="F68" s="309">
        <v>0</v>
      </c>
      <c r="G68" s="309">
        <v>0</v>
      </c>
      <c r="H68" s="309">
        <v>0</v>
      </c>
      <c r="I68" s="309">
        <v>1.0526497342716199</v>
      </c>
      <c r="J68" s="309">
        <v>313.689620812942</v>
      </c>
      <c r="K68" s="309">
        <v>0</v>
      </c>
      <c r="L68" s="309">
        <v>3.8499452311317199</v>
      </c>
      <c r="M68" s="309">
        <v>224.8536</v>
      </c>
      <c r="N68" s="309">
        <v>0</v>
      </c>
      <c r="O68" s="309">
        <v>542.39316604407395</v>
      </c>
      <c r="P68" s="279"/>
    </row>
    <row r="69" spans="1:16" s="295" customFormat="1" ht="13">
      <c r="A69" s="310" t="s">
        <v>486</v>
      </c>
      <c r="B69" s="311"/>
      <c r="C69" s="311"/>
      <c r="D69" s="312"/>
      <c r="E69" s="312"/>
      <c r="F69" s="313">
        <v>1744.4915957333301</v>
      </c>
      <c r="G69" s="313">
        <v>1337.4270946716299</v>
      </c>
      <c r="H69" s="313">
        <v>33435.677366790798</v>
      </c>
      <c r="I69" s="313">
        <v>82.128569627914601</v>
      </c>
      <c r="J69" s="313">
        <v>24474.313749118501</v>
      </c>
      <c r="K69" s="313">
        <v>0</v>
      </c>
      <c r="L69" s="313">
        <v>0</v>
      </c>
      <c r="M69" s="313">
        <v>0</v>
      </c>
      <c r="N69" s="313">
        <v>0</v>
      </c>
      <c r="O69" s="313">
        <v>59654.482711642697</v>
      </c>
      <c r="P69" s="293"/>
    </row>
    <row r="70" spans="1:16" s="262" customFormat="1" ht="13">
      <c r="A70" s="306" t="s">
        <v>428</v>
      </c>
      <c r="B70" s="307" t="s">
        <v>487</v>
      </c>
      <c r="C70" s="307"/>
      <c r="D70" s="279"/>
      <c r="E70" s="279"/>
      <c r="F70" s="280">
        <v>0</v>
      </c>
      <c r="G70" s="280">
        <v>1175.9406230465599</v>
      </c>
      <c r="H70" s="280">
        <v>29398.515576164002</v>
      </c>
      <c r="I70" s="280">
        <v>0</v>
      </c>
      <c r="J70" s="280">
        <v>0</v>
      </c>
      <c r="K70" s="280">
        <v>0</v>
      </c>
      <c r="L70" s="280">
        <v>0</v>
      </c>
      <c r="M70" s="280">
        <v>0</v>
      </c>
      <c r="N70" s="280">
        <v>0</v>
      </c>
      <c r="O70" s="280">
        <v>29398.515576164002</v>
      </c>
      <c r="P70" s="279"/>
    </row>
    <row r="71" spans="1:16" s="262" customFormat="1" ht="13">
      <c r="A71" s="306" t="s">
        <v>443</v>
      </c>
      <c r="B71" s="307" t="s">
        <v>488</v>
      </c>
      <c r="C71" s="307"/>
      <c r="D71" s="279"/>
      <c r="E71" s="279"/>
      <c r="F71" s="280">
        <v>0</v>
      </c>
      <c r="G71" s="280">
        <v>160.289757171085</v>
      </c>
      <c r="H71" s="280">
        <v>4007.2439292771201</v>
      </c>
      <c r="I71" s="280">
        <v>17.733113248697901</v>
      </c>
      <c r="J71" s="280">
        <v>5284.4677481119797</v>
      </c>
      <c r="K71" s="280">
        <v>0</v>
      </c>
      <c r="L71" s="280">
        <v>0</v>
      </c>
      <c r="M71" s="280">
        <v>0</v>
      </c>
      <c r="N71" s="280">
        <v>0</v>
      </c>
      <c r="O71" s="280">
        <v>9291.7116773890993</v>
      </c>
      <c r="P71" s="279"/>
    </row>
    <row r="72" spans="1:16" s="262" customFormat="1" ht="13">
      <c r="A72" s="252" t="s">
        <v>464</v>
      </c>
      <c r="B72" s="253" t="s">
        <v>489</v>
      </c>
      <c r="C72" s="253"/>
      <c r="F72" s="259">
        <v>0</v>
      </c>
      <c r="G72" s="259">
        <v>0</v>
      </c>
      <c r="H72" s="259">
        <v>0</v>
      </c>
      <c r="I72" s="259">
        <v>64.364430448928005</v>
      </c>
      <c r="J72" s="259">
        <v>19180.600273780601</v>
      </c>
      <c r="K72" s="259">
        <v>0</v>
      </c>
      <c r="L72" s="259">
        <v>0</v>
      </c>
      <c r="M72" s="259">
        <v>0</v>
      </c>
      <c r="N72" s="259">
        <v>0</v>
      </c>
      <c r="O72" s="259">
        <v>19180.600273780601</v>
      </c>
    </row>
    <row r="73" spans="1:16" s="265" customFormat="1" ht="12">
      <c r="A73" s="314"/>
      <c r="B73" s="286"/>
      <c r="C73" s="286" t="s">
        <v>490</v>
      </c>
      <c r="D73" s="271"/>
      <c r="E73" s="271"/>
      <c r="F73" s="272">
        <v>0</v>
      </c>
      <c r="G73" s="272">
        <v>0</v>
      </c>
      <c r="H73" s="272">
        <v>0</v>
      </c>
      <c r="I73" s="272">
        <v>52.759602795029998</v>
      </c>
      <c r="J73" s="272">
        <v>15722.361632918901</v>
      </c>
      <c r="K73" s="272">
        <v>0</v>
      </c>
      <c r="L73" s="272">
        <v>0</v>
      </c>
      <c r="M73" s="272">
        <v>0</v>
      </c>
      <c r="N73" s="272">
        <v>0</v>
      </c>
      <c r="O73" s="272">
        <v>15722.361632918901</v>
      </c>
    </row>
    <row r="74" spans="1:16" s="265" customFormat="1" ht="12">
      <c r="A74" s="314"/>
      <c r="B74" s="286"/>
      <c r="C74" s="286" t="s">
        <v>491</v>
      </c>
      <c r="D74" s="271"/>
      <c r="E74" s="271"/>
      <c r="F74" s="272">
        <v>0</v>
      </c>
      <c r="G74" s="272">
        <v>0</v>
      </c>
      <c r="H74" s="272">
        <v>0</v>
      </c>
      <c r="I74" s="272">
        <v>11.6048276538981</v>
      </c>
      <c r="J74" s="272">
        <v>3458.2386408616298</v>
      </c>
      <c r="K74" s="272">
        <v>0</v>
      </c>
      <c r="L74" s="272">
        <v>0</v>
      </c>
      <c r="M74" s="272">
        <v>0</v>
      </c>
      <c r="N74" s="272">
        <v>0</v>
      </c>
      <c r="O74" s="272">
        <v>3458.2386408616298</v>
      </c>
    </row>
    <row r="75" spans="1:16" s="262" customFormat="1" ht="13">
      <c r="A75" s="306" t="s">
        <v>472</v>
      </c>
      <c r="B75" s="307" t="s">
        <v>356</v>
      </c>
      <c r="C75" s="315"/>
      <c r="D75" s="279"/>
      <c r="E75" s="279"/>
      <c r="F75" s="280">
        <v>0</v>
      </c>
      <c r="G75" s="280">
        <v>1.1967144539888299</v>
      </c>
      <c r="H75" s="280">
        <v>29.917861349720599</v>
      </c>
      <c r="I75" s="280">
        <v>3.10259302885992E-2</v>
      </c>
      <c r="J75" s="280">
        <v>9.2457272260025594</v>
      </c>
      <c r="K75" s="280">
        <v>0</v>
      </c>
      <c r="L75" s="280">
        <v>0</v>
      </c>
      <c r="M75" s="280">
        <v>0</v>
      </c>
      <c r="N75" s="280">
        <v>0</v>
      </c>
      <c r="O75" s="280">
        <v>39.163588575723203</v>
      </c>
    </row>
    <row r="76" spans="1:16" s="262" customFormat="1" ht="13">
      <c r="A76" s="287" t="s">
        <v>484</v>
      </c>
      <c r="B76" s="288" t="s">
        <v>412</v>
      </c>
      <c r="C76" s="316"/>
      <c r="D76" s="308"/>
      <c r="E76" s="308"/>
      <c r="F76" s="309">
        <v>1744.4915957333301</v>
      </c>
      <c r="G76" s="309">
        <v>0</v>
      </c>
      <c r="H76" s="309">
        <v>0</v>
      </c>
      <c r="I76" s="309">
        <v>0</v>
      </c>
      <c r="J76" s="309">
        <v>0</v>
      </c>
      <c r="K76" s="309">
        <v>0</v>
      </c>
      <c r="L76" s="309">
        <v>0</v>
      </c>
      <c r="M76" s="309">
        <v>0</v>
      </c>
      <c r="N76" s="309">
        <v>0</v>
      </c>
      <c r="O76" s="309">
        <v>1744.4915957333301</v>
      </c>
    </row>
    <row r="77" spans="1:16" s="262" customFormat="1" ht="13">
      <c r="A77" s="248" t="s">
        <v>492</v>
      </c>
      <c r="B77" s="317"/>
      <c r="C77" s="317"/>
      <c r="F77" s="251">
        <v>466.15970011000002</v>
      </c>
      <c r="G77" s="251">
        <v>1038.53386387</v>
      </c>
      <c r="H77" s="251">
        <v>25963.346596750001</v>
      </c>
      <c r="I77" s="251">
        <v>4.0563036800000001</v>
      </c>
      <c r="J77" s="251">
        <v>1208.77849664</v>
      </c>
      <c r="K77" s="251">
        <v>0</v>
      </c>
      <c r="L77" s="251">
        <v>0</v>
      </c>
      <c r="M77" s="251">
        <v>0</v>
      </c>
      <c r="N77" s="251">
        <v>0</v>
      </c>
      <c r="O77" s="251">
        <v>27638.284793499999</v>
      </c>
    </row>
    <row r="78" spans="1:16" s="262" customFormat="1" ht="13">
      <c r="A78" s="252" t="s">
        <v>428</v>
      </c>
      <c r="B78" s="253" t="s">
        <v>493</v>
      </c>
      <c r="C78" s="253"/>
      <c r="F78" s="259">
        <v>0</v>
      </c>
      <c r="G78" s="259">
        <v>1000.41802352</v>
      </c>
      <c r="H78" s="259">
        <v>25010.450588</v>
      </c>
      <c r="I78" s="259">
        <v>0</v>
      </c>
      <c r="J78" s="259">
        <v>0</v>
      </c>
      <c r="K78" s="259">
        <v>0</v>
      </c>
      <c r="L78" s="259">
        <v>0</v>
      </c>
      <c r="M78" s="259">
        <v>0</v>
      </c>
      <c r="N78" s="259">
        <v>0</v>
      </c>
      <c r="O78" s="259">
        <v>25010.450588</v>
      </c>
    </row>
    <row r="79" spans="1:16" s="262" customFormat="1" ht="13">
      <c r="A79" s="252" t="s">
        <v>443</v>
      </c>
      <c r="B79" s="253" t="s">
        <v>494</v>
      </c>
      <c r="C79" s="253"/>
      <c r="F79" s="259">
        <v>0</v>
      </c>
      <c r="G79" s="259">
        <v>21.999482130000001</v>
      </c>
      <c r="H79" s="259">
        <v>549.98705325000003</v>
      </c>
      <c r="I79" s="259">
        <v>1.3199689299999999</v>
      </c>
      <c r="J79" s="259">
        <v>393.35074114000003</v>
      </c>
      <c r="K79" s="259">
        <v>0</v>
      </c>
      <c r="L79" s="259">
        <v>0</v>
      </c>
      <c r="M79" s="259">
        <v>0</v>
      </c>
      <c r="N79" s="259">
        <v>0</v>
      </c>
      <c r="O79" s="259">
        <v>943.33779439</v>
      </c>
    </row>
    <row r="80" spans="1:16" s="262" customFormat="1" ht="13">
      <c r="A80" s="306" t="s">
        <v>495</v>
      </c>
      <c r="B80" s="307" t="s">
        <v>496</v>
      </c>
      <c r="C80" s="307"/>
      <c r="D80" s="279"/>
      <c r="E80" s="279"/>
      <c r="F80" s="280">
        <v>0</v>
      </c>
      <c r="G80" s="280">
        <v>15.88488712</v>
      </c>
      <c r="H80" s="280">
        <v>397.12217800000002</v>
      </c>
      <c r="I80" s="280">
        <v>2.1667457799999998</v>
      </c>
      <c r="J80" s="280">
        <v>645.69024244000002</v>
      </c>
      <c r="K80" s="280">
        <v>0</v>
      </c>
      <c r="L80" s="280">
        <v>0</v>
      </c>
      <c r="M80" s="280">
        <v>0</v>
      </c>
      <c r="N80" s="280">
        <v>0</v>
      </c>
      <c r="O80" s="280">
        <v>1042.8124204400001</v>
      </c>
    </row>
    <row r="81" spans="1:30" s="262" customFormat="1" ht="13">
      <c r="A81" s="287" t="s">
        <v>472</v>
      </c>
      <c r="B81" s="288" t="s">
        <v>497</v>
      </c>
      <c r="C81" s="288"/>
      <c r="D81" s="308"/>
      <c r="E81" s="308"/>
      <c r="F81" s="309">
        <v>466.15970011000002</v>
      </c>
      <c r="G81" s="309">
        <v>0.23147110000000001</v>
      </c>
      <c r="H81" s="309">
        <v>5.7867775000000004</v>
      </c>
      <c r="I81" s="309">
        <v>0.56958896999999997</v>
      </c>
      <c r="J81" s="309">
        <v>169.73751306</v>
      </c>
      <c r="K81" s="309">
        <v>0</v>
      </c>
      <c r="L81" s="309">
        <v>0</v>
      </c>
      <c r="M81" s="309">
        <v>0</v>
      </c>
      <c r="N81" s="309">
        <v>0</v>
      </c>
      <c r="O81" s="309">
        <v>641.68399066999996</v>
      </c>
    </row>
    <row r="82" spans="1:30" s="295" customFormat="1" ht="13">
      <c r="A82" s="291" t="s">
        <v>498</v>
      </c>
      <c r="B82" s="292"/>
      <c r="C82" s="292"/>
      <c r="F82" s="251">
        <v>-38730.860159999997</v>
      </c>
      <c r="G82" s="251">
        <v>35.650790999999998</v>
      </c>
      <c r="H82" s="251">
        <v>891.26977499999998</v>
      </c>
      <c r="I82" s="251">
        <v>1.303383</v>
      </c>
      <c r="J82" s="251">
        <v>388.40813400000002</v>
      </c>
      <c r="K82" s="251">
        <v>0</v>
      </c>
      <c r="L82" s="251">
        <v>0</v>
      </c>
      <c r="M82" s="251">
        <v>0</v>
      </c>
      <c r="N82" s="251">
        <v>0</v>
      </c>
      <c r="O82" s="251">
        <v>-37451.182250999998</v>
      </c>
    </row>
    <row r="83" spans="1:30" s="262" customFormat="1" ht="13">
      <c r="A83" s="252" t="s">
        <v>428</v>
      </c>
      <c r="B83" s="253" t="s">
        <v>499</v>
      </c>
      <c r="C83" s="253"/>
      <c r="F83" s="259">
        <v>-163757.82413600001</v>
      </c>
      <c r="G83" s="259">
        <v>12.013771</v>
      </c>
      <c r="H83" s="259">
        <v>300.34427499999998</v>
      </c>
      <c r="I83" s="259">
        <v>0.497004</v>
      </c>
      <c r="J83" s="259">
        <v>148.107192</v>
      </c>
      <c r="K83" s="259">
        <v>0</v>
      </c>
      <c r="L83" s="259">
        <v>0</v>
      </c>
      <c r="M83" s="259">
        <v>0</v>
      </c>
      <c r="N83" s="259">
        <v>0</v>
      </c>
      <c r="O83" s="259">
        <v>-163309.372669</v>
      </c>
    </row>
    <row r="84" spans="1:30" s="262" customFormat="1" ht="13">
      <c r="A84" s="252" t="s">
        <v>443</v>
      </c>
      <c r="B84" s="253" t="s">
        <v>500</v>
      </c>
      <c r="C84" s="253"/>
      <c r="F84" s="259">
        <v>-11642.200064000001</v>
      </c>
      <c r="G84" s="259">
        <v>4.2117969999999998</v>
      </c>
      <c r="H84" s="259">
        <v>105.29492500000001</v>
      </c>
      <c r="I84" s="259">
        <v>0.216644</v>
      </c>
      <c r="J84" s="259">
        <v>64.559911999999997</v>
      </c>
      <c r="K84" s="259">
        <v>0</v>
      </c>
      <c r="L84" s="259">
        <v>0</v>
      </c>
      <c r="M84" s="259">
        <v>0</v>
      </c>
      <c r="N84" s="259">
        <v>0</v>
      </c>
      <c r="O84" s="259">
        <v>-11472.345227</v>
      </c>
    </row>
    <row r="85" spans="1:30" s="262" customFormat="1" ht="13">
      <c r="A85" s="306" t="s">
        <v>464</v>
      </c>
      <c r="B85" s="307" t="s">
        <v>501</v>
      </c>
      <c r="C85" s="307"/>
      <c r="F85" s="259">
        <v>0</v>
      </c>
      <c r="G85" s="259">
        <v>13.10661</v>
      </c>
      <c r="H85" s="259">
        <v>327.66525000000001</v>
      </c>
      <c r="I85" s="259">
        <v>0.33978000000000003</v>
      </c>
      <c r="J85" s="259">
        <v>101.25444</v>
      </c>
      <c r="K85" s="259">
        <v>0</v>
      </c>
      <c r="L85" s="259">
        <v>0</v>
      </c>
      <c r="M85" s="259">
        <v>0</v>
      </c>
      <c r="N85" s="259">
        <v>0</v>
      </c>
      <c r="O85" s="259">
        <v>428.91969</v>
      </c>
    </row>
    <row r="86" spans="1:30" s="262" customFormat="1" ht="13">
      <c r="A86" s="306" t="s">
        <v>472</v>
      </c>
      <c r="B86" s="307" t="s">
        <v>502</v>
      </c>
      <c r="C86" s="307"/>
      <c r="F86" s="259">
        <v>2750.0356449999999</v>
      </c>
      <c r="G86" s="259">
        <v>0.455536</v>
      </c>
      <c r="H86" s="259">
        <v>11.388400000000001</v>
      </c>
      <c r="I86" s="259">
        <v>2.5276E-2</v>
      </c>
      <c r="J86" s="259">
        <v>7.5322480000000001</v>
      </c>
      <c r="K86" s="259">
        <v>0</v>
      </c>
      <c r="L86" s="259">
        <v>0</v>
      </c>
      <c r="M86" s="259">
        <v>0</v>
      </c>
      <c r="N86" s="259">
        <v>0</v>
      </c>
      <c r="O86" s="259">
        <v>2768.9562930000002</v>
      </c>
    </row>
    <row r="87" spans="1:30" s="262" customFormat="1" ht="13">
      <c r="A87" s="306" t="s">
        <v>484</v>
      </c>
      <c r="B87" s="307" t="s">
        <v>503</v>
      </c>
      <c r="C87" s="307"/>
      <c r="D87" s="279"/>
      <c r="E87" s="279"/>
      <c r="F87" s="280">
        <v>3996.5610799999999</v>
      </c>
      <c r="G87" s="280">
        <v>5.8630769999999997</v>
      </c>
      <c r="H87" s="280">
        <v>146.57692499999999</v>
      </c>
      <c r="I87" s="280">
        <v>0.22467899999999999</v>
      </c>
      <c r="J87" s="280">
        <v>66.954341999999997</v>
      </c>
      <c r="K87" s="280">
        <v>0</v>
      </c>
      <c r="L87" s="280">
        <v>0</v>
      </c>
      <c r="M87" s="280">
        <v>0</v>
      </c>
      <c r="N87" s="280">
        <v>0</v>
      </c>
      <c r="O87" s="280">
        <v>4210.0923469999998</v>
      </c>
    </row>
    <row r="88" spans="1:30" s="262" customFormat="1" ht="13">
      <c r="A88" s="287" t="s">
        <v>485</v>
      </c>
      <c r="B88" s="288" t="s">
        <v>504</v>
      </c>
      <c r="C88" s="288"/>
      <c r="D88" s="308"/>
      <c r="E88" s="308"/>
      <c r="F88" s="309">
        <v>129922.56731499999</v>
      </c>
      <c r="G88" s="309">
        <v>0</v>
      </c>
      <c r="H88" s="309">
        <v>0</v>
      </c>
      <c r="I88" s="309">
        <v>0</v>
      </c>
      <c r="J88" s="309">
        <v>0</v>
      </c>
      <c r="K88" s="309">
        <v>0</v>
      </c>
      <c r="L88" s="309">
        <v>0</v>
      </c>
      <c r="M88" s="309">
        <v>0</v>
      </c>
      <c r="N88" s="309">
        <v>0</v>
      </c>
      <c r="O88" s="309">
        <v>129922.56731499999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D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4" tint="0.39997558519241921"/>
  </sheetPr>
  <dimension ref="A1:AD99"/>
  <sheetViews>
    <sheetView zoomScale="70" zoomScaleNormal="70" zoomScalePageLayoutView="70" workbookViewId="0">
      <pane xSplit="5" ySplit="7" topLeftCell="F32"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526</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567782.03096208605</v>
      </c>
      <c r="G7" s="246">
        <v>4510.5203312347903</v>
      </c>
      <c r="H7" s="246">
        <v>112763.00828087</v>
      </c>
      <c r="I7" s="246">
        <v>129.53715071539</v>
      </c>
      <c r="J7" s="246">
        <v>38602.070913186202</v>
      </c>
      <c r="K7" s="246">
        <v>5363.2367481214696</v>
      </c>
      <c r="L7" s="246">
        <v>2986.0316431484098</v>
      </c>
      <c r="M7" s="246">
        <v>1526.73967628591</v>
      </c>
      <c r="N7" s="246">
        <v>0.185726746666667</v>
      </c>
      <c r="O7" s="246">
        <v>729023.30395044503</v>
      </c>
    </row>
    <row r="8" spans="1:16" ht="17" thickTop="1">
      <c r="A8" s="248" t="s">
        <v>427</v>
      </c>
      <c r="B8" s="249"/>
      <c r="C8" s="249"/>
      <c r="F8" s="251">
        <v>523664.08327474102</v>
      </c>
      <c r="G8" s="251">
        <v>2065.9143295935201</v>
      </c>
      <c r="H8" s="251">
        <v>51647.858239838097</v>
      </c>
      <c r="I8" s="251">
        <v>36.617078964480903</v>
      </c>
      <c r="J8" s="251">
        <v>10911.8895314153</v>
      </c>
      <c r="K8" s="251">
        <v>0</v>
      </c>
      <c r="L8" s="251">
        <v>0</v>
      </c>
      <c r="M8" s="251">
        <v>0</v>
      </c>
      <c r="N8" s="251">
        <v>0</v>
      </c>
      <c r="O8" s="251">
        <v>586223.83104599395</v>
      </c>
    </row>
    <row r="9" spans="1:16">
      <c r="A9" s="252" t="s">
        <v>428</v>
      </c>
      <c r="B9" s="253" t="s">
        <v>429</v>
      </c>
      <c r="C9" s="253"/>
      <c r="F9" s="254">
        <v>322719.48649760598</v>
      </c>
      <c r="G9" s="254">
        <v>209.57984271044401</v>
      </c>
      <c r="H9" s="254">
        <v>5239.4960677611098</v>
      </c>
      <c r="I9" s="254">
        <v>8.9392290746394494</v>
      </c>
      <c r="J9" s="254">
        <v>2663.8902642425601</v>
      </c>
      <c r="K9" s="254">
        <v>0</v>
      </c>
      <c r="L9" s="254">
        <v>0</v>
      </c>
      <c r="M9" s="254">
        <v>0</v>
      </c>
      <c r="N9" s="254">
        <v>0</v>
      </c>
      <c r="O9" s="254">
        <v>330622.87282960903</v>
      </c>
      <c r="P9" s="255"/>
    </row>
    <row r="10" spans="1:16">
      <c r="A10" s="256"/>
      <c r="B10" s="257" t="s">
        <v>430</v>
      </c>
      <c r="C10" s="258"/>
      <c r="F10" s="259">
        <v>115194.027495088</v>
      </c>
      <c r="G10" s="259">
        <v>5.6557559673259101</v>
      </c>
      <c r="H10" s="259">
        <v>141.39389918314799</v>
      </c>
      <c r="I10" s="259">
        <v>2.3715328132849001</v>
      </c>
      <c r="J10" s="259">
        <v>706.71677835889898</v>
      </c>
      <c r="K10" s="259">
        <v>0</v>
      </c>
      <c r="L10" s="259">
        <v>0</v>
      </c>
      <c r="M10" s="259">
        <v>0</v>
      </c>
      <c r="N10" s="259">
        <v>0</v>
      </c>
      <c r="O10" s="259">
        <v>116042.13817263</v>
      </c>
    </row>
    <row r="11" spans="1:16">
      <c r="A11" s="256"/>
      <c r="B11" s="260" t="s">
        <v>431</v>
      </c>
      <c r="C11" s="258"/>
      <c r="F11" s="259">
        <v>20431.927429086201</v>
      </c>
      <c r="G11" s="259">
        <v>0.49201519718082798</v>
      </c>
      <c r="H11" s="259">
        <v>12.3003799295207</v>
      </c>
      <c r="I11" s="259">
        <v>0.15709445720606699</v>
      </c>
      <c r="J11" s="259">
        <v>46.814148247407999</v>
      </c>
      <c r="K11" s="259">
        <v>0</v>
      </c>
      <c r="L11" s="259">
        <v>0</v>
      </c>
      <c r="M11" s="259">
        <v>0</v>
      </c>
      <c r="N11" s="259">
        <v>0</v>
      </c>
      <c r="O11" s="259">
        <v>20491.0419572631</v>
      </c>
    </row>
    <row r="12" spans="1:16" s="262" customFormat="1" ht="13">
      <c r="A12" s="256"/>
      <c r="B12" s="260" t="s">
        <v>432</v>
      </c>
      <c r="C12" s="261"/>
      <c r="F12" s="259">
        <v>68896.791383922202</v>
      </c>
      <c r="G12" s="259">
        <v>84.014581420694796</v>
      </c>
      <c r="H12" s="259">
        <v>2100.3645355173699</v>
      </c>
      <c r="I12" s="259">
        <v>1.5814928226779601</v>
      </c>
      <c r="J12" s="259">
        <v>471.28486115803202</v>
      </c>
      <c r="K12" s="259">
        <v>0</v>
      </c>
      <c r="L12" s="259">
        <v>0</v>
      </c>
      <c r="M12" s="259">
        <v>0</v>
      </c>
      <c r="N12" s="259">
        <v>0</v>
      </c>
      <c r="O12" s="259">
        <v>71468.440780597593</v>
      </c>
    </row>
    <row r="13" spans="1:16" s="262" customFormat="1" ht="13">
      <c r="A13" s="256"/>
      <c r="B13" s="257" t="s">
        <v>433</v>
      </c>
      <c r="C13" s="257"/>
      <c r="F13" s="259">
        <v>45571.660892075502</v>
      </c>
      <c r="G13" s="259">
        <v>2.7750629587394098</v>
      </c>
      <c r="H13" s="259">
        <v>69.376573968485204</v>
      </c>
      <c r="I13" s="259">
        <v>2.04778853555593</v>
      </c>
      <c r="J13" s="259">
        <v>610.24098359566801</v>
      </c>
      <c r="K13" s="259">
        <v>0</v>
      </c>
      <c r="L13" s="259">
        <v>0</v>
      </c>
      <c r="M13" s="259">
        <v>0</v>
      </c>
      <c r="N13" s="259">
        <v>0</v>
      </c>
      <c r="O13" s="259">
        <v>46251.2784496397</v>
      </c>
    </row>
    <row r="14" spans="1:16" s="265" customFormat="1" ht="12">
      <c r="A14" s="263"/>
      <c r="B14" s="258"/>
      <c r="C14" s="264" t="s">
        <v>410</v>
      </c>
      <c r="F14" s="266">
        <v>5501.5449143135602</v>
      </c>
      <c r="G14" s="266">
        <v>0.160566354021806</v>
      </c>
      <c r="H14" s="266">
        <v>4.0141588505451598</v>
      </c>
      <c r="I14" s="266">
        <v>0.13616460553375001</v>
      </c>
      <c r="J14" s="266">
        <v>40.577052449057497</v>
      </c>
      <c r="K14" s="266">
        <v>0</v>
      </c>
      <c r="L14" s="266">
        <v>0</v>
      </c>
      <c r="M14" s="266">
        <v>0</v>
      </c>
      <c r="N14" s="266">
        <v>0</v>
      </c>
      <c r="O14" s="266">
        <v>5546.1361256131604</v>
      </c>
    </row>
    <row r="15" spans="1:16" s="265" customFormat="1" ht="12">
      <c r="A15" s="263"/>
      <c r="B15" s="258"/>
      <c r="C15" s="264" t="s">
        <v>434</v>
      </c>
      <c r="F15" s="266">
        <v>3470.3242487704601</v>
      </c>
      <c r="G15" s="266">
        <v>7.3770237010727699E-2</v>
      </c>
      <c r="H15" s="266">
        <v>1.84425592526819</v>
      </c>
      <c r="I15" s="266">
        <v>5.3206663556054197E-2</v>
      </c>
      <c r="J15" s="266">
        <v>15.8555857397042</v>
      </c>
      <c r="K15" s="266">
        <v>0</v>
      </c>
      <c r="L15" s="266">
        <v>0</v>
      </c>
      <c r="M15" s="266">
        <v>0</v>
      </c>
      <c r="N15" s="266">
        <v>0</v>
      </c>
      <c r="O15" s="266">
        <v>3488.02409043543</v>
      </c>
    </row>
    <row r="16" spans="1:16" s="265" customFormat="1" ht="12">
      <c r="A16" s="263"/>
      <c r="B16" s="258"/>
      <c r="C16" s="264" t="s">
        <v>435</v>
      </c>
      <c r="F16" s="266">
        <v>8836.0005745441904</v>
      </c>
      <c r="G16" s="266">
        <v>0.17799433868217801</v>
      </c>
      <c r="H16" s="266">
        <v>4.4498584670544501</v>
      </c>
      <c r="I16" s="266">
        <v>0.154179477784711</v>
      </c>
      <c r="J16" s="266">
        <v>45.945484379843897</v>
      </c>
      <c r="K16" s="266">
        <v>0</v>
      </c>
      <c r="L16" s="266">
        <v>0</v>
      </c>
      <c r="M16" s="266">
        <v>0</v>
      </c>
      <c r="N16" s="266">
        <v>0</v>
      </c>
      <c r="O16" s="266">
        <v>8886.3959173910807</v>
      </c>
    </row>
    <row r="17" spans="1:16" s="265" customFormat="1" ht="12">
      <c r="A17" s="263"/>
      <c r="B17" s="258"/>
      <c r="C17" s="264" t="s">
        <v>436</v>
      </c>
      <c r="F17" s="266">
        <v>7163.4551485559195</v>
      </c>
      <c r="G17" s="266">
        <v>1.47717056727167</v>
      </c>
      <c r="H17" s="266">
        <v>36.929264181791801</v>
      </c>
      <c r="I17" s="266">
        <v>1.13021420886394</v>
      </c>
      <c r="J17" s="266">
        <v>336.80383424145498</v>
      </c>
      <c r="K17" s="266">
        <v>0</v>
      </c>
      <c r="L17" s="266">
        <v>0</v>
      </c>
      <c r="M17" s="266">
        <v>0</v>
      </c>
      <c r="N17" s="266">
        <v>0</v>
      </c>
      <c r="O17" s="266">
        <v>7537.1882469791599</v>
      </c>
    </row>
    <row r="18" spans="1:16" s="265" customFormat="1" ht="12">
      <c r="A18" s="263"/>
      <c r="B18" s="258"/>
      <c r="C18" s="264" t="s">
        <v>437</v>
      </c>
      <c r="F18" s="266">
        <v>5717.9879092335996</v>
      </c>
      <c r="G18" s="266">
        <v>0.219326129737626</v>
      </c>
      <c r="H18" s="266">
        <v>5.4831532434406398</v>
      </c>
      <c r="I18" s="266">
        <v>6.1481252056901997E-2</v>
      </c>
      <c r="J18" s="266">
        <v>18.321413112956801</v>
      </c>
      <c r="K18" s="266">
        <v>0</v>
      </c>
      <c r="L18" s="266">
        <v>0</v>
      </c>
      <c r="M18" s="266">
        <v>0</v>
      </c>
      <c r="N18" s="266">
        <v>0</v>
      </c>
      <c r="O18" s="266">
        <v>5741.7924755899903</v>
      </c>
    </row>
    <row r="19" spans="1:16" s="265" customFormat="1" ht="12">
      <c r="A19" s="263"/>
      <c r="B19" s="258"/>
      <c r="C19" s="264" t="s">
        <v>438</v>
      </c>
      <c r="F19" s="266">
        <v>14882.348096657801</v>
      </c>
      <c r="G19" s="266">
        <v>0.66623533201539598</v>
      </c>
      <c r="H19" s="266">
        <v>16.6558833003849</v>
      </c>
      <c r="I19" s="266">
        <v>0.51254232776057296</v>
      </c>
      <c r="J19" s="266">
        <v>152.73761367265101</v>
      </c>
      <c r="K19" s="266">
        <v>0</v>
      </c>
      <c r="L19" s="266">
        <v>0</v>
      </c>
      <c r="M19" s="266">
        <v>0</v>
      </c>
      <c r="N19" s="266">
        <v>0</v>
      </c>
      <c r="O19" s="266">
        <v>15051.741593630801</v>
      </c>
    </row>
    <row r="20" spans="1:16" s="262" customFormat="1" ht="13">
      <c r="A20" s="256"/>
      <c r="B20" s="257" t="s">
        <v>439</v>
      </c>
      <c r="C20" s="267"/>
      <c r="F20" s="259">
        <v>1396.2856899999999</v>
      </c>
      <c r="G20" s="259">
        <v>2.4313000000000001E-2</v>
      </c>
      <c r="H20" s="259">
        <v>0.60782499999999995</v>
      </c>
      <c r="I20" s="259">
        <v>3.3110899999999999E-2</v>
      </c>
      <c r="J20" s="259">
        <v>9.8670481999999993</v>
      </c>
      <c r="K20" s="259">
        <v>0</v>
      </c>
      <c r="L20" s="259">
        <v>0</v>
      </c>
      <c r="M20" s="259">
        <v>0</v>
      </c>
      <c r="N20" s="259">
        <v>0</v>
      </c>
      <c r="O20" s="259">
        <v>1406.7605632</v>
      </c>
    </row>
    <row r="21" spans="1:16" s="262" customFormat="1" ht="13">
      <c r="A21" s="256"/>
      <c r="B21" s="257" t="s">
        <v>440</v>
      </c>
      <c r="C21" s="257"/>
      <c r="F21" s="259">
        <v>29189.2971866189</v>
      </c>
      <c r="G21" s="259">
        <v>0.54376871912948699</v>
      </c>
      <c r="H21" s="259">
        <v>13.5942179782372</v>
      </c>
      <c r="I21" s="259">
        <v>0.61784860659355001</v>
      </c>
      <c r="J21" s="259">
        <v>184.118884764878</v>
      </c>
      <c r="K21" s="259">
        <v>0</v>
      </c>
      <c r="L21" s="259">
        <v>0</v>
      </c>
      <c r="M21" s="259">
        <v>0</v>
      </c>
      <c r="N21" s="259">
        <v>0</v>
      </c>
      <c r="O21" s="259">
        <v>29387.010289361999</v>
      </c>
    </row>
    <row r="22" spans="1:16" s="262" customFormat="1" ht="13">
      <c r="A22" s="256"/>
      <c r="B22" s="257" t="s">
        <v>441</v>
      </c>
      <c r="C22" s="257"/>
      <c r="F22" s="259">
        <v>39944.038670000002</v>
      </c>
      <c r="G22" s="259">
        <v>116.03884141079</v>
      </c>
      <c r="H22" s="259">
        <v>2900.9710352697498</v>
      </c>
      <c r="I22" s="259">
        <v>2.0691620229084999</v>
      </c>
      <c r="J22" s="259">
        <v>616.61028282673203</v>
      </c>
      <c r="K22" s="259">
        <v>0</v>
      </c>
      <c r="L22" s="259">
        <v>0</v>
      </c>
      <c r="M22" s="259">
        <v>0</v>
      </c>
      <c r="N22" s="259">
        <v>0</v>
      </c>
      <c r="O22" s="259">
        <v>43461.6199880965</v>
      </c>
    </row>
    <row r="23" spans="1:16" s="262" customFormat="1" ht="13">
      <c r="A23" s="256"/>
      <c r="B23" s="257" t="s">
        <v>442</v>
      </c>
      <c r="C23" s="257"/>
      <c r="F23" s="259">
        <v>2095.4577508149</v>
      </c>
      <c r="G23" s="259">
        <v>3.5504036583766503E-2</v>
      </c>
      <c r="H23" s="259">
        <v>0.88760091459416202</v>
      </c>
      <c r="I23" s="259">
        <v>6.1198916412548501E-2</v>
      </c>
      <c r="J23" s="259">
        <v>18.2372770909395</v>
      </c>
      <c r="K23" s="259">
        <v>0</v>
      </c>
      <c r="L23" s="259">
        <v>0</v>
      </c>
      <c r="M23" s="259">
        <v>0</v>
      </c>
      <c r="N23" s="259">
        <v>0</v>
      </c>
      <c r="O23" s="259">
        <v>2114.5826288204298</v>
      </c>
    </row>
    <row r="24" spans="1:16" s="268" customFormat="1" ht="15">
      <c r="A24" s="252" t="s">
        <v>443</v>
      </c>
      <c r="B24" s="253" t="s">
        <v>444</v>
      </c>
      <c r="C24" s="253"/>
      <c r="F24" s="254">
        <v>185351.39427712801</v>
      </c>
      <c r="G24" s="254">
        <v>27.260086454085901</v>
      </c>
      <c r="H24" s="254">
        <v>681.50216135214805</v>
      </c>
      <c r="I24" s="254">
        <v>27.545760022386599</v>
      </c>
      <c r="J24" s="254">
        <v>8208.6364866712102</v>
      </c>
      <c r="K24" s="254">
        <v>0</v>
      </c>
      <c r="L24" s="254">
        <v>0</v>
      </c>
      <c r="M24" s="254">
        <v>0</v>
      </c>
      <c r="N24" s="254">
        <v>0</v>
      </c>
      <c r="O24" s="254">
        <v>194241.532925151</v>
      </c>
      <c r="P24" s="269"/>
    </row>
    <row r="25" spans="1:16" s="262" customFormat="1" ht="13">
      <c r="A25" s="256"/>
      <c r="B25" s="260" t="s">
        <v>445</v>
      </c>
      <c r="C25" s="257"/>
      <c r="F25" s="259">
        <v>7746.86237240639</v>
      </c>
      <c r="G25" s="259">
        <v>0.30011481207964402</v>
      </c>
      <c r="H25" s="259">
        <v>7.50287030199111</v>
      </c>
      <c r="I25" s="259">
        <v>0.22890465595460699</v>
      </c>
      <c r="J25" s="259">
        <v>68.213587474472803</v>
      </c>
      <c r="K25" s="259">
        <v>0</v>
      </c>
      <c r="L25" s="259">
        <v>0</v>
      </c>
      <c r="M25" s="259">
        <v>0</v>
      </c>
      <c r="N25" s="259">
        <v>0</v>
      </c>
      <c r="O25" s="259">
        <v>7822.5788301828497</v>
      </c>
    </row>
    <row r="26" spans="1:16" s="262" customFormat="1" ht="13">
      <c r="A26" s="256"/>
      <c r="B26" s="257" t="s">
        <v>446</v>
      </c>
      <c r="C26" s="257"/>
      <c r="F26" s="259">
        <v>129385.140286155</v>
      </c>
      <c r="G26" s="259">
        <v>10.401587364084699</v>
      </c>
      <c r="H26" s="259">
        <v>260.03968410211701</v>
      </c>
      <c r="I26" s="259">
        <v>15.6910643350505</v>
      </c>
      <c r="J26" s="259">
        <v>4675.9371718450502</v>
      </c>
      <c r="K26" s="259">
        <v>0</v>
      </c>
      <c r="L26" s="259">
        <v>0</v>
      </c>
      <c r="M26" s="259">
        <v>0</v>
      </c>
      <c r="N26" s="259">
        <v>0</v>
      </c>
      <c r="O26" s="259">
        <v>134321.11714210201</v>
      </c>
    </row>
    <row r="27" spans="1:16" s="265" customFormat="1" ht="12">
      <c r="A27" s="263"/>
      <c r="B27" s="258"/>
      <c r="C27" s="264" t="s">
        <v>447</v>
      </c>
      <c r="F27" s="266">
        <v>40136.5280432012</v>
      </c>
      <c r="G27" s="266">
        <v>4.0594588621824998</v>
      </c>
      <c r="H27" s="266">
        <v>101.486471554562</v>
      </c>
      <c r="I27" s="266">
        <v>6.1178964596069498</v>
      </c>
      <c r="J27" s="266">
        <v>1823.1331449628699</v>
      </c>
      <c r="K27" s="266">
        <v>0</v>
      </c>
      <c r="L27" s="266">
        <v>0</v>
      </c>
      <c r="M27" s="266">
        <v>0</v>
      </c>
      <c r="N27" s="266">
        <v>0</v>
      </c>
      <c r="O27" s="266">
        <v>42061.147659718597</v>
      </c>
    </row>
    <row r="28" spans="1:16" s="265" customFormat="1" ht="12">
      <c r="A28" s="263"/>
      <c r="B28" s="258"/>
      <c r="C28" s="264" t="s">
        <v>448</v>
      </c>
      <c r="F28" s="266">
        <v>37913.081436299901</v>
      </c>
      <c r="G28" s="266">
        <v>3.75925217533343</v>
      </c>
      <c r="H28" s="266">
        <v>93.981304383335697</v>
      </c>
      <c r="I28" s="266">
        <v>6.7084406347224403</v>
      </c>
      <c r="J28" s="266">
        <v>1999.11530914729</v>
      </c>
      <c r="K28" s="266">
        <v>0</v>
      </c>
      <c r="L28" s="266">
        <v>0</v>
      </c>
      <c r="M28" s="266">
        <v>0</v>
      </c>
      <c r="N28" s="266">
        <v>0</v>
      </c>
      <c r="O28" s="266">
        <v>40006.178049830502</v>
      </c>
    </row>
    <row r="29" spans="1:16" s="265" customFormat="1" ht="12">
      <c r="A29" s="263"/>
      <c r="B29" s="258"/>
      <c r="C29" s="264" t="s">
        <v>449</v>
      </c>
      <c r="F29" s="266">
        <v>12037.191794001001</v>
      </c>
      <c r="G29" s="266">
        <v>0.70963594255973295</v>
      </c>
      <c r="H29" s="266">
        <v>17.740898563993301</v>
      </c>
      <c r="I29" s="266">
        <v>0.82548453070641103</v>
      </c>
      <c r="J29" s="266">
        <v>245.99439015050999</v>
      </c>
      <c r="K29" s="266">
        <v>0</v>
      </c>
      <c r="L29" s="266">
        <v>0</v>
      </c>
      <c r="M29" s="266">
        <v>0</v>
      </c>
      <c r="N29" s="266">
        <v>0</v>
      </c>
      <c r="O29" s="266">
        <v>12300.9270827155</v>
      </c>
    </row>
    <row r="30" spans="1:16" s="265" customFormat="1" ht="12">
      <c r="A30" s="263"/>
      <c r="B30" s="258"/>
      <c r="C30" s="264" t="s">
        <v>450</v>
      </c>
      <c r="F30" s="266">
        <v>220.319901072287</v>
      </c>
      <c r="G30" s="266">
        <v>0.102018727926366</v>
      </c>
      <c r="H30" s="266">
        <v>2.5504681981591499</v>
      </c>
      <c r="I30" s="266">
        <v>4.0539171264621504E-3</v>
      </c>
      <c r="J30" s="266">
        <v>1.2080673036857199</v>
      </c>
      <c r="K30" s="266">
        <v>0</v>
      </c>
      <c r="L30" s="266">
        <v>0</v>
      </c>
      <c r="M30" s="266">
        <v>0</v>
      </c>
      <c r="N30" s="266">
        <v>0</v>
      </c>
      <c r="O30" s="266">
        <v>224.07843657413099</v>
      </c>
      <c r="P30" s="270"/>
    </row>
    <row r="31" spans="1:16" s="265" customFormat="1" ht="12">
      <c r="A31" s="263"/>
      <c r="B31" s="258"/>
      <c r="C31" s="264" t="s">
        <v>451</v>
      </c>
      <c r="F31" s="266">
        <v>653.26775655085601</v>
      </c>
      <c r="G31" s="266">
        <v>1.33285818928291E-2</v>
      </c>
      <c r="H31" s="266">
        <v>0.33321454732072903</v>
      </c>
      <c r="I31" s="266">
        <v>5.2271441082294902E-2</v>
      </c>
      <c r="J31" s="266">
        <v>15.5768894425239</v>
      </c>
      <c r="K31" s="266">
        <v>0</v>
      </c>
      <c r="L31" s="266">
        <v>0</v>
      </c>
      <c r="M31" s="266">
        <v>0</v>
      </c>
      <c r="N31" s="266">
        <v>0</v>
      </c>
      <c r="O31" s="266">
        <v>669.17786054070098</v>
      </c>
    </row>
    <row r="32" spans="1:16" s="265" customFormat="1" ht="12">
      <c r="A32" s="263"/>
      <c r="B32" s="258"/>
      <c r="C32" s="264" t="s">
        <v>452</v>
      </c>
      <c r="D32" s="271"/>
      <c r="E32" s="271"/>
      <c r="F32" s="272">
        <v>302.28469036879898</v>
      </c>
      <c r="G32" s="272">
        <v>7.6732495771686003E-3</v>
      </c>
      <c r="H32" s="272">
        <v>0.19183123942921501</v>
      </c>
      <c r="I32" s="272">
        <v>2.3773363960665001E-2</v>
      </c>
      <c r="J32" s="272">
        <v>7.0844624602781696</v>
      </c>
      <c r="K32" s="272">
        <v>0</v>
      </c>
      <c r="L32" s="272">
        <v>0</v>
      </c>
      <c r="M32" s="272">
        <v>0</v>
      </c>
      <c r="N32" s="272">
        <v>0</v>
      </c>
      <c r="O32" s="272">
        <v>309.560984068506</v>
      </c>
    </row>
    <row r="33" spans="1:15" s="265" customFormat="1" ht="12">
      <c r="A33" s="263"/>
      <c r="B33" s="258"/>
      <c r="C33" s="264" t="s">
        <v>453</v>
      </c>
      <c r="D33" s="271"/>
      <c r="E33" s="271"/>
      <c r="F33" s="272">
        <v>37797.537908295402</v>
      </c>
      <c r="G33" s="272">
        <v>1.60951420718359</v>
      </c>
      <c r="H33" s="272">
        <v>40.237855179589701</v>
      </c>
      <c r="I33" s="272">
        <v>1.9531296587060301</v>
      </c>
      <c r="J33" s="272">
        <v>582.032638294398</v>
      </c>
      <c r="K33" s="272">
        <v>0</v>
      </c>
      <c r="L33" s="272">
        <v>0</v>
      </c>
      <c r="M33" s="272">
        <v>0</v>
      </c>
      <c r="N33" s="272">
        <v>0</v>
      </c>
      <c r="O33" s="272">
        <v>38419.808401769398</v>
      </c>
    </row>
    <row r="34" spans="1:15" s="265" customFormat="1" ht="12">
      <c r="A34" s="263"/>
      <c r="B34" s="258"/>
      <c r="C34" s="273" t="s">
        <v>454</v>
      </c>
      <c r="D34" s="271"/>
      <c r="E34" s="271"/>
      <c r="F34" s="272">
        <v>324.92875636570602</v>
      </c>
      <c r="G34" s="272">
        <v>0.14070561742909099</v>
      </c>
      <c r="H34" s="272">
        <v>3.5176404357272899</v>
      </c>
      <c r="I34" s="272">
        <v>6.0143291392456399E-3</v>
      </c>
      <c r="J34" s="272">
        <v>1.7922700834951999</v>
      </c>
      <c r="K34" s="272">
        <v>0</v>
      </c>
      <c r="L34" s="272">
        <v>0</v>
      </c>
      <c r="M34" s="272">
        <v>0</v>
      </c>
      <c r="N34" s="272">
        <v>0</v>
      </c>
      <c r="O34" s="272">
        <v>330.23866688492899</v>
      </c>
    </row>
    <row r="35" spans="1:15" s="277" customFormat="1" ht="13">
      <c r="A35" s="256"/>
      <c r="B35" s="257" t="s">
        <v>455</v>
      </c>
      <c r="C35" s="274"/>
      <c r="D35" s="275"/>
      <c r="E35" s="275"/>
      <c r="F35" s="276">
        <v>6200.1374761393099</v>
      </c>
      <c r="G35" s="276">
        <v>0.34830003764782402</v>
      </c>
      <c r="H35" s="276">
        <v>8.7075009411955904</v>
      </c>
      <c r="I35" s="276">
        <v>2.4011942992806898</v>
      </c>
      <c r="J35" s="276">
        <v>715.55590118564601</v>
      </c>
      <c r="K35" s="276">
        <v>0</v>
      </c>
      <c r="L35" s="276">
        <v>0</v>
      </c>
      <c r="M35" s="276">
        <v>0</v>
      </c>
      <c r="N35" s="276">
        <v>0</v>
      </c>
      <c r="O35" s="276">
        <v>6924.4008782661504</v>
      </c>
    </row>
    <row r="36" spans="1:15" s="277" customFormat="1" ht="13">
      <c r="A36" s="256"/>
      <c r="B36" s="260" t="s">
        <v>456</v>
      </c>
      <c r="C36" s="274"/>
      <c r="D36" s="275"/>
      <c r="E36" s="275"/>
      <c r="F36" s="276">
        <v>5826.0049683823599</v>
      </c>
      <c r="G36" s="276">
        <v>0.53711267231538895</v>
      </c>
      <c r="H36" s="276">
        <v>13.4278168078847</v>
      </c>
      <c r="I36" s="276">
        <v>0.153454412045335</v>
      </c>
      <c r="J36" s="276">
        <v>45.729414789509697</v>
      </c>
      <c r="K36" s="276">
        <v>0</v>
      </c>
      <c r="L36" s="276">
        <v>0</v>
      </c>
      <c r="M36" s="276">
        <v>0</v>
      </c>
      <c r="N36" s="276">
        <v>0</v>
      </c>
      <c r="O36" s="276">
        <v>5885.1621999797499</v>
      </c>
    </row>
    <row r="37" spans="1:15" s="262" customFormat="1" ht="13">
      <c r="A37" s="256"/>
      <c r="B37" s="257" t="s">
        <v>457</v>
      </c>
      <c r="C37" s="278"/>
      <c r="D37" s="279"/>
      <c r="E37" s="279"/>
      <c r="F37" s="280">
        <v>36193.249174044402</v>
      </c>
      <c r="G37" s="280">
        <v>15.672971567958401</v>
      </c>
      <c r="H37" s="280">
        <v>391.82428919895898</v>
      </c>
      <c r="I37" s="280">
        <v>9.0711423200554702</v>
      </c>
      <c r="J37" s="280">
        <v>2703.2004113765302</v>
      </c>
      <c r="K37" s="280">
        <v>0</v>
      </c>
      <c r="L37" s="280">
        <v>0</v>
      </c>
      <c r="M37" s="280">
        <v>0</v>
      </c>
      <c r="N37" s="280">
        <v>0</v>
      </c>
      <c r="O37" s="280">
        <v>39288.273874619903</v>
      </c>
    </row>
    <row r="38" spans="1:15" s="265" customFormat="1" ht="12">
      <c r="A38" s="263"/>
      <c r="B38" s="258"/>
      <c r="C38" s="264" t="s">
        <v>458</v>
      </c>
      <c r="F38" s="266">
        <v>10636.2812046865</v>
      </c>
      <c r="G38" s="266">
        <v>0.64440452400212</v>
      </c>
      <c r="H38" s="266">
        <v>16.110113100052999</v>
      </c>
      <c r="I38" s="266">
        <v>4.1013486694850796</v>
      </c>
      <c r="J38" s="266">
        <v>1222.20190350656</v>
      </c>
      <c r="K38" s="266">
        <v>0</v>
      </c>
      <c r="L38" s="266">
        <v>0</v>
      </c>
      <c r="M38" s="266">
        <v>0</v>
      </c>
      <c r="N38" s="266">
        <v>0</v>
      </c>
      <c r="O38" s="266">
        <v>11874.5932212931</v>
      </c>
    </row>
    <row r="39" spans="1:15" s="265" customFormat="1" ht="12">
      <c r="A39" s="263"/>
      <c r="B39" s="258"/>
      <c r="C39" s="264" t="s">
        <v>459</v>
      </c>
      <c r="F39" s="266">
        <v>1659.0034896191401</v>
      </c>
      <c r="G39" s="266">
        <v>1.0524277877088699</v>
      </c>
      <c r="H39" s="266">
        <v>26.3106946927218</v>
      </c>
      <c r="I39" s="266">
        <v>0.42676068411824802</v>
      </c>
      <c r="J39" s="266">
        <v>127.174683867238</v>
      </c>
      <c r="K39" s="266">
        <v>0</v>
      </c>
      <c r="L39" s="266">
        <v>0</v>
      </c>
      <c r="M39" s="266">
        <v>0</v>
      </c>
      <c r="N39" s="266">
        <v>0</v>
      </c>
      <c r="O39" s="266">
        <v>1812.4888681791001</v>
      </c>
    </row>
    <row r="40" spans="1:15" s="265" customFormat="1" ht="12">
      <c r="A40" s="263"/>
      <c r="B40" s="258"/>
      <c r="C40" s="264" t="s">
        <v>460</v>
      </c>
      <c r="F40" s="266">
        <v>9840.18641646779</v>
      </c>
      <c r="G40" s="266">
        <v>0.73384901274881198</v>
      </c>
      <c r="H40" s="266">
        <v>18.3462253187203</v>
      </c>
      <c r="I40" s="266">
        <v>3.6643089992137199</v>
      </c>
      <c r="J40" s="266">
        <v>1091.96408176569</v>
      </c>
      <c r="K40" s="266">
        <v>0</v>
      </c>
      <c r="L40" s="266">
        <v>0</v>
      </c>
      <c r="M40" s="266">
        <v>0</v>
      </c>
      <c r="N40" s="266">
        <v>0</v>
      </c>
      <c r="O40" s="266">
        <v>10950.4967235522</v>
      </c>
    </row>
    <row r="41" spans="1:15" s="265" customFormat="1" ht="12">
      <c r="A41" s="263"/>
      <c r="B41" s="258"/>
      <c r="C41" s="264" t="s">
        <v>461</v>
      </c>
      <c r="F41" s="266">
        <v>602.57658422716099</v>
      </c>
      <c r="G41" s="266">
        <v>0.53469378105048004</v>
      </c>
      <c r="H41" s="266">
        <v>13.367344526262</v>
      </c>
      <c r="I41" s="266">
        <v>6.94490466305131E-2</v>
      </c>
      <c r="J41" s="266">
        <v>20.695815895892899</v>
      </c>
      <c r="K41" s="266">
        <v>0</v>
      </c>
      <c r="L41" s="266">
        <v>0</v>
      </c>
      <c r="M41" s="266">
        <v>0</v>
      </c>
      <c r="N41" s="266">
        <v>0</v>
      </c>
      <c r="O41" s="266">
        <v>636.63974464931596</v>
      </c>
    </row>
    <row r="42" spans="1:15" s="265" customFormat="1" ht="12">
      <c r="A42" s="263"/>
      <c r="B42" s="258"/>
      <c r="C42" s="264" t="s">
        <v>462</v>
      </c>
      <c r="F42" s="266">
        <v>4068.6620790437801</v>
      </c>
      <c r="G42" s="266">
        <v>3.3296101874480701</v>
      </c>
      <c r="H42" s="266">
        <v>83.240254686201794</v>
      </c>
      <c r="I42" s="266">
        <v>0.55808292060790099</v>
      </c>
      <c r="J42" s="266">
        <v>166.30871034115401</v>
      </c>
      <c r="K42" s="266">
        <v>0</v>
      </c>
      <c r="L42" s="266">
        <v>0</v>
      </c>
      <c r="M42" s="266">
        <v>0</v>
      </c>
      <c r="N42" s="266">
        <v>0</v>
      </c>
      <c r="O42" s="266">
        <v>4318.2110440711403</v>
      </c>
    </row>
    <row r="43" spans="1:15" s="265" customFormat="1" ht="12">
      <c r="A43" s="263"/>
      <c r="B43" s="258"/>
      <c r="C43" s="281" t="s">
        <v>463</v>
      </c>
      <c r="F43" s="266">
        <v>9386.5393999999997</v>
      </c>
      <c r="G43" s="266">
        <v>9.3779862749999996</v>
      </c>
      <c r="H43" s="266">
        <v>234.44965687499999</v>
      </c>
      <c r="I43" s="266">
        <v>0.25119200000000003</v>
      </c>
      <c r="J43" s="266">
        <v>74.855215999999999</v>
      </c>
      <c r="K43" s="266">
        <v>0</v>
      </c>
      <c r="L43" s="266">
        <v>0</v>
      </c>
      <c r="M43" s="266">
        <v>0</v>
      </c>
      <c r="N43" s="266">
        <v>0</v>
      </c>
      <c r="O43" s="266">
        <v>9695.8442728749997</v>
      </c>
    </row>
    <row r="44" spans="1:15" s="268" customFormat="1" ht="13">
      <c r="A44" s="252" t="s">
        <v>464</v>
      </c>
      <c r="B44" s="253" t="s">
        <v>465</v>
      </c>
      <c r="C44" s="253"/>
      <c r="F44" s="254">
        <v>15593.117100007399</v>
      </c>
      <c r="G44" s="254">
        <v>1829.07440042899</v>
      </c>
      <c r="H44" s="254">
        <v>45726.860010724798</v>
      </c>
      <c r="I44" s="254">
        <v>0.13208986745482301</v>
      </c>
      <c r="J44" s="254">
        <v>39.362780501537401</v>
      </c>
      <c r="K44" s="254">
        <v>0</v>
      </c>
      <c r="L44" s="254">
        <v>0</v>
      </c>
      <c r="M44" s="254">
        <v>0</v>
      </c>
      <c r="N44" s="254">
        <v>0</v>
      </c>
      <c r="O44" s="254">
        <v>61359.339891233802</v>
      </c>
    </row>
    <row r="45" spans="1:15" s="262" customFormat="1" ht="13">
      <c r="A45" s="256"/>
      <c r="B45" s="257" t="s">
        <v>466</v>
      </c>
      <c r="C45" s="257"/>
      <c r="F45" s="259">
        <v>0</v>
      </c>
      <c r="G45" s="259">
        <v>49.707283458374199</v>
      </c>
      <c r="H45" s="259">
        <v>1242.6820864593501</v>
      </c>
      <c r="I45" s="259">
        <v>0</v>
      </c>
      <c r="J45" s="259">
        <v>0</v>
      </c>
      <c r="K45" s="259">
        <v>0</v>
      </c>
      <c r="L45" s="259">
        <v>0</v>
      </c>
      <c r="M45" s="259">
        <v>0</v>
      </c>
      <c r="N45" s="259">
        <v>0</v>
      </c>
      <c r="O45" s="259">
        <v>1242.6820864593501</v>
      </c>
    </row>
    <row r="46" spans="1:15" s="262" customFormat="1" ht="13">
      <c r="A46" s="256"/>
      <c r="B46" s="257" t="s">
        <v>467</v>
      </c>
      <c r="C46" s="257"/>
      <c r="F46" s="259">
        <v>15593.117100007399</v>
      </c>
      <c r="G46" s="259">
        <v>1779.3671169706199</v>
      </c>
      <c r="H46" s="259">
        <v>44484.177924265503</v>
      </c>
      <c r="I46" s="259">
        <v>0.13208986745482301</v>
      </c>
      <c r="J46" s="259">
        <v>39.362780501537401</v>
      </c>
      <c r="K46" s="259">
        <v>0</v>
      </c>
      <c r="L46" s="259">
        <v>0</v>
      </c>
      <c r="M46" s="259">
        <v>0</v>
      </c>
      <c r="N46" s="259">
        <v>0</v>
      </c>
      <c r="O46" s="259">
        <v>60116.657804774397</v>
      </c>
    </row>
    <row r="47" spans="1:15" s="265" customFormat="1" ht="12">
      <c r="A47" s="282"/>
      <c r="B47" s="283"/>
      <c r="C47" s="258" t="s">
        <v>468</v>
      </c>
      <c r="F47" s="266">
        <v>188.68787614245599</v>
      </c>
      <c r="G47" s="266">
        <v>247.192280541104</v>
      </c>
      <c r="H47" s="266">
        <v>6179.8070135276103</v>
      </c>
      <c r="I47" s="266">
        <v>0.11487722818899999</v>
      </c>
      <c r="J47" s="266">
        <v>34.233414000322</v>
      </c>
      <c r="K47" s="266">
        <v>0</v>
      </c>
      <c r="L47" s="266">
        <v>0</v>
      </c>
      <c r="M47" s="266">
        <v>0</v>
      </c>
      <c r="N47" s="266">
        <v>0</v>
      </c>
      <c r="O47" s="266">
        <v>6402.7283036703902</v>
      </c>
    </row>
    <row r="48" spans="1:15" s="265" customFormat="1" ht="12">
      <c r="A48" s="282"/>
      <c r="B48" s="283"/>
      <c r="C48" s="258" t="s">
        <v>469</v>
      </c>
      <c r="F48" s="266">
        <v>60.679634446742298</v>
      </c>
      <c r="G48" s="266">
        <v>538.21472691280201</v>
      </c>
      <c r="H48" s="266">
        <v>13455.368172820001</v>
      </c>
      <c r="I48" s="266">
        <v>0</v>
      </c>
      <c r="J48" s="266">
        <v>0</v>
      </c>
      <c r="K48" s="266">
        <v>0</v>
      </c>
      <c r="L48" s="266">
        <v>0</v>
      </c>
      <c r="M48" s="266">
        <v>0</v>
      </c>
      <c r="N48" s="266">
        <v>0</v>
      </c>
      <c r="O48" s="266">
        <v>13516.047807266799</v>
      </c>
    </row>
    <row r="49" spans="1:16" s="265" customFormat="1" ht="12">
      <c r="A49" s="284"/>
      <c r="B49" s="285"/>
      <c r="C49" s="286" t="s">
        <v>470</v>
      </c>
      <c r="D49" s="271"/>
      <c r="E49" s="271"/>
      <c r="F49" s="272">
        <v>9879.8438809875097</v>
      </c>
      <c r="G49" s="272">
        <v>970.66201479154302</v>
      </c>
      <c r="H49" s="272">
        <v>24266.550369788602</v>
      </c>
      <c r="I49" s="272">
        <v>0</v>
      </c>
      <c r="J49" s="272">
        <v>0</v>
      </c>
      <c r="K49" s="272">
        <v>0</v>
      </c>
      <c r="L49" s="272">
        <v>0</v>
      </c>
      <c r="M49" s="272">
        <v>0</v>
      </c>
      <c r="N49" s="272">
        <v>0</v>
      </c>
      <c r="O49" s="272">
        <v>34146.394250776102</v>
      </c>
    </row>
    <row r="50" spans="1:16" s="265" customFormat="1" ht="12">
      <c r="A50" s="284"/>
      <c r="B50" s="285"/>
      <c r="C50" s="286" t="s">
        <v>471</v>
      </c>
      <c r="D50" s="271"/>
      <c r="E50" s="271"/>
      <c r="F50" s="272">
        <v>5463.9057084307096</v>
      </c>
      <c r="G50" s="272">
        <v>23.2980947251686</v>
      </c>
      <c r="H50" s="272">
        <v>582.45236812921598</v>
      </c>
      <c r="I50" s="272">
        <v>1.72126392658235E-2</v>
      </c>
      <c r="J50" s="272">
        <v>5.1293665012153999</v>
      </c>
      <c r="K50" s="272">
        <v>0</v>
      </c>
      <c r="L50" s="272">
        <v>0</v>
      </c>
      <c r="M50" s="272">
        <v>0</v>
      </c>
      <c r="N50" s="272">
        <v>0</v>
      </c>
      <c r="O50" s="272">
        <v>6051.4874430611399</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42163.952935488902</v>
      </c>
      <c r="G52" s="294">
        <v>3.6210345664709198</v>
      </c>
      <c r="H52" s="294">
        <v>90.525864161772901</v>
      </c>
      <c r="I52" s="294">
        <v>8.9863924628449006</v>
      </c>
      <c r="J52" s="294">
        <v>2677.9449539277798</v>
      </c>
      <c r="K52" s="294">
        <v>5363.2367481214696</v>
      </c>
      <c r="L52" s="294">
        <v>2986.0316431484098</v>
      </c>
      <c r="M52" s="294">
        <v>1526.73967628591</v>
      </c>
      <c r="N52" s="294">
        <v>0.185726746666667</v>
      </c>
      <c r="O52" s="294">
        <v>54808.617547880902</v>
      </c>
    </row>
    <row r="53" spans="1:16" s="268" customFormat="1" ht="13">
      <c r="A53" s="252" t="s">
        <v>428</v>
      </c>
      <c r="B53" s="253" t="s">
        <v>475</v>
      </c>
      <c r="C53" s="253"/>
      <c r="D53" s="296"/>
      <c r="E53" s="296"/>
      <c r="F53" s="297">
        <v>10254.6833466936</v>
      </c>
      <c r="G53" s="297">
        <v>0</v>
      </c>
      <c r="H53" s="297">
        <v>0</v>
      </c>
      <c r="I53" s="297">
        <v>0</v>
      </c>
      <c r="J53" s="297">
        <v>0</v>
      </c>
      <c r="K53" s="297">
        <v>0</v>
      </c>
      <c r="L53" s="297">
        <v>0</v>
      </c>
      <c r="M53" s="297">
        <v>0</v>
      </c>
      <c r="N53" s="297">
        <v>0</v>
      </c>
      <c r="O53" s="297">
        <v>10254.6833466936</v>
      </c>
    </row>
    <row r="54" spans="1:16" s="301" customFormat="1" ht="12">
      <c r="A54" s="263"/>
      <c r="B54" s="298"/>
      <c r="C54" s="264" t="s">
        <v>476</v>
      </c>
      <c r="D54" s="299"/>
      <c r="E54" s="299"/>
      <c r="F54" s="300">
        <v>7742.1857724255196</v>
      </c>
      <c r="G54" s="300">
        <v>0</v>
      </c>
      <c r="H54" s="300">
        <v>0</v>
      </c>
      <c r="I54" s="300">
        <v>0</v>
      </c>
      <c r="J54" s="300">
        <v>0</v>
      </c>
      <c r="K54" s="300">
        <v>0</v>
      </c>
      <c r="L54" s="300">
        <v>0</v>
      </c>
      <c r="M54" s="300">
        <v>0</v>
      </c>
      <c r="N54" s="300">
        <v>0</v>
      </c>
      <c r="O54" s="300">
        <v>7742.1857724255196</v>
      </c>
      <c r="P54" s="299"/>
    </row>
    <row r="55" spans="1:16" s="301" customFormat="1" ht="12">
      <c r="A55" s="263"/>
      <c r="B55" s="298"/>
      <c r="C55" s="264" t="s">
        <v>354</v>
      </c>
      <c r="D55" s="299"/>
      <c r="E55" s="299"/>
      <c r="F55" s="300">
        <v>1628.9237257361599</v>
      </c>
      <c r="G55" s="300">
        <v>0</v>
      </c>
      <c r="H55" s="300">
        <v>0</v>
      </c>
      <c r="I55" s="300">
        <v>0</v>
      </c>
      <c r="J55" s="300">
        <v>0</v>
      </c>
      <c r="K55" s="300">
        <v>0</v>
      </c>
      <c r="L55" s="300">
        <v>0</v>
      </c>
      <c r="M55" s="300">
        <v>0</v>
      </c>
      <c r="N55" s="300">
        <v>0</v>
      </c>
      <c r="O55" s="300">
        <v>1628.9237257361599</v>
      </c>
      <c r="P55" s="299"/>
    </row>
    <row r="56" spans="1:16" s="301" customFormat="1" ht="12">
      <c r="A56" s="263"/>
      <c r="B56" s="298"/>
      <c r="C56" s="264" t="s">
        <v>477</v>
      </c>
      <c r="D56" s="299"/>
      <c r="E56" s="299"/>
      <c r="F56" s="300">
        <v>883.573848531919</v>
      </c>
      <c r="G56" s="300">
        <v>0</v>
      </c>
      <c r="H56" s="300">
        <v>0</v>
      </c>
      <c r="I56" s="300">
        <v>0</v>
      </c>
      <c r="J56" s="300">
        <v>0</v>
      </c>
      <c r="K56" s="300">
        <v>0</v>
      </c>
      <c r="L56" s="300">
        <v>0</v>
      </c>
      <c r="M56" s="300">
        <v>0</v>
      </c>
      <c r="N56" s="300">
        <v>0</v>
      </c>
      <c r="O56" s="300">
        <v>883.573848531919</v>
      </c>
      <c r="P56" s="299"/>
    </row>
    <row r="57" spans="1:16" s="303" customFormat="1" ht="13">
      <c r="A57" s="252" t="s">
        <v>443</v>
      </c>
      <c r="B57" s="253" t="s">
        <v>478</v>
      </c>
      <c r="C57" s="253"/>
      <c r="D57" s="302"/>
      <c r="E57" s="302"/>
      <c r="F57" s="297">
        <v>5622.9749946496504</v>
      </c>
      <c r="G57" s="297">
        <v>3.5180355664709202</v>
      </c>
      <c r="H57" s="297">
        <v>87.950889161772906</v>
      </c>
      <c r="I57" s="297">
        <v>7.9239493979804596</v>
      </c>
      <c r="J57" s="297">
        <v>2361.3369205981799</v>
      </c>
      <c r="K57" s="297">
        <v>0</v>
      </c>
      <c r="L57" s="297">
        <v>0</v>
      </c>
      <c r="M57" s="297">
        <v>0</v>
      </c>
      <c r="N57" s="297">
        <v>0</v>
      </c>
      <c r="O57" s="297">
        <v>8072.2628044096</v>
      </c>
      <c r="P57" s="302"/>
    </row>
    <row r="58" spans="1:16" s="305" customFormat="1" ht="12">
      <c r="A58" s="263"/>
      <c r="B58" s="298"/>
      <c r="C58" s="264" t="s">
        <v>355</v>
      </c>
      <c r="D58" s="304"/>
      <c r="E58" s="304"/>
      <c r="F58" s="300">
        <v>2782.9837384538</v>
      </c>
      <c r="G58" s="300">
        <v>0</v>
      </c>
      <c r="H58" s="300">
        <v>0</v>
      </c>
      <c r="I58" s="300">
        <v>0</v>
      </c>
      <c r="J58" s="300">
        <v>0</v>
      </c>
      <c r="K58" s="300">
        <v>0</v>
      </c>
      <c r="L58" s="300">
        <v>0</v>
      </c>
      <c r="M58" s="300">
        <v>0</v>
      </c>
      <c r="N58" s="300">
        <v>0</v>
      </c>
      <c r="O58" s="300">
        <v>2782.9837384538</v>
      </c>
      <c r="P58" s="304"/>
    </row>
    <row r="59" spans="1:16" s="305" customFormat="1" ht="12">
      <c r="A59" s="263"/>
      <c r="B59" s="298"/>
      <c r="C59" s="264" t="s">
        <v>353</v>
      </c>
      <c r="D59" s="304"/>
      <c r="E59" s="304"/>
      <c r="F59" s="300">
        <v>0</v>
      </c>
      <c r="G59" s="300">
        <v>0</v>
      </c>
      <c r="H59" s="300">
        <v>0</v>
      </c>
      <c r="I59" s="300">
        <v>3.9799743799999998</v>
      </c>
      <c r="J59" s="300">
        <v>1186.03236524</v>
      </c>
      <c r="K59" s="300">
        <v>0</v>
      </c>
      <c r="L59" s="300">
        <v>0</v>
      </c>
      <c r="M59" s="300">
        <v>0</v>
      </c>
      <c r="N59" s="300">
        <v>0</v>
      </c>
      <c r="O59" s="300">
        <v>1186.03236524</v>
      </c>
      <c r="P59" s="304"/>
    </row>
    <row r="60" spans="1:16" s="305" customFormat="1" ht="12">
      <c r="A60" s="263"/>
      <c r="B60" s="298"/>
      <c r="C60" s="264" t="s">
        <v>407</v>
      </c>
      <c r="D60" s="304"/>
      <c r="E60" s="304"/>
      <c r="F60" s="300">
        <v>0</v>
      </c>
      <c r="G60" s="300">
        <v>0</v>
      </c>
      <c r="H60" s="300">
        <v>0</v>
      </c>
      <c r="I60" s="300">
        <v>3.899</v>
      </c>
      <c r="J60" s="300">
        <v>1161.902</v>
      </c>
      <c r="K60" s="300">
        <v>0</v>
      </c>
      <c r="L60" s="300">
        <v>0</v>
      </c>
      <c r="M60" s="300">
        <v>0</v>
      </c>
      <c r="N60" s="300">
        <v>0</v>
      </c>
      <c r="O60" s="300">
        <v>1161.902</v>
      </c>
      <c r="P60" s="304"/>
    </row>
    <row r="61" spans="1:16" s="305" customFormat="1" ht="12">
      <c r="A61" s="263"/>
      <c r="B61" s="298"/>
      <c r="C61" s="264" t="s">
        <v>408</v>
      </c>
      <c r="D61" s="304"/>
      <c r="E61" s="304"/>
      <c r="F61" s="300">
        <v>2839.9912561958499</v>
      </c>
      <c r="G61" s="300">
        <v>3.5180355664709202</v>
      </c>
      <c r="H61" s="300">
        <v>87.950889161772906</v>
      </c>
      <c r="I61" s="300">
        <v>4.49750179804548E-2</v>
      </c>
      <c r="J61" s="300">
        <v>13.402555358175499</v>
      </c>
      <c r="K61" s="300">
        <v>0</v>
      </c>
      <c r="L61" s="300">
        <v>0</v>
      </c>
      <c r="M61" s="300">
        <v>0</v>
      </c>
      <c r="N61" s="300">
        <v>0</v>
      </c>
      <c r="O61" s="300">
        <v>2941.3447007158002</v>
      </c>
      <c r="P61" s="304"/>
    </row>
    <row r="62" spans="1:16" s="268" customFormat="1" ht="13">
      <c r="A62" s="252" t="s">
        <v>464</v>
      </c>
      <c r="B62" s="253" t="s">
        <v>479</v>
      </c>
      <c r="C62" s="253"/>
      <c r="D62" s="296"/>
      <c r="E62" s="296"/>
      <c r="F62" s="297">
        <v>16384.736292560199</v>
      </c>
      <c r="G62" s="297">
        <v>0.10299899999999999</v>
      </c>
      <c r="H62" s="297">
        <v>2.5749749999999998</v>
      </c>
      <c r="I62" s="297">
        <v>0</v>
      </c>
      <c r="J62" s="297">
        <v>0</v>
      </c>
      <c r="K62" s="297">
        <v>0</v>
      </c>
      <c r="L62" s="297">
        <v>2975.9265354999998</v>
      </c>
      <c r="M62" s="297">
        <v>1351.3449543230799</v>
      </c>
      <c r="N62" s="297">
        <v>0</v>
      </c>
      <c r="O62" s="297">
        <v>20714.582757383301</v>
      </c>
      <c r="P62" s="296"/>
    </row>
    <row r="63" spans="1:16" s="301" customFormat="1" ht="12">
      <c r="A63" s="263"/>
      <c r="B63" s="258"/>
      <c r="C63" s="258" t="s">
        <v>480</v>
      </c>
      <c r="D63" s="299"/>
      <c r="E63" s="299"/>
      <c r="F63" s="300">
        <v>11293.2392925602</v>
      </c>
      <c r="G63" s="300">
        <v>0.10299899999999999</v>
      </c>
      <c r="H63" s="300">
        <v>2.5749749999999998</v>
      </c>
      <c r="I63" s="300">
        <v>0</v>
      </c>
      <c r="J63" s="300">
        <v>0</v>
      </c>
      <c r="K63" s="300">
        <v>0</v>
      </c>
      <c r="L63" s="300">
        <v>0</v>
      </c>
      <c r="M63" s="300">
        <v>0</v>
      </c>
      <c r="N63" s="300">
        <v>0</v>
      </c>
      <c r="O63" s="300">
        <v>11295.814267560199</v>
      </c>
      <c r="P63" s="299"/>
    </row>
    <row r="64" spans="1:16" s="301" customFormat="1" ht="12">
      <c r="A64" s="263"/>
      <c r="B64" s="258"/>
      <c r="C64" s="258" t="s">
        <v>481</v>
      </c>
      <c r="D64" s="299"/>
      <c r="E64" s="299"/>
      <c r="F64" s="300">
        <v>5091.4970000000003</v>
      </c>
      <c r="G64" s="300">
        <v>0</v>
      </c>
      <c r="H64" s="300">
        <v>0</v>
      </c>
      <c r="I64" s="300">
        <v>0</v>
      </c>
      <c r="J64" s="300">
        <v>0</v>
      </c>
      <c r="K64" s="300">
        <v>0</v>
      </c>
      <c r="L64" s="300">
        <v>2975.9265354999998</v>
      </c>
      <c r="M64" s="300">
        <v>12.467040000000001</v>
      </c>
      <c r="N64" s="300">
        <v>0</v>
      </c>
      <c r="O64" s="300">
        <v>8079.8905754999996</v>
      </c>
      <c r="P64" s="299"/>
    </row>
    <row r="65" spans="1:16" s="301" customFormat="1" ht="12">
      <c r="A65" s="263"/>
      <c r="B65" s="258"/>
      <c r="C65" s="258" t="s">
        <v>482</v>
      </c>
      <c r="D65" s="299"/>
      <c r="E65" s="299"/>
      <c r="F65" s="300">
        <v>0</v>
      </c>
      <c r="G65" s="300">
        <v>0</v>
      </c>
      <c r="H65" s="300">
        <v>0</v>
      </c>
      <c r="I65" s="300">
        <v>0</v>
      </c>
      <c r="J65" s="300">
        <v>0</v>
      </c>
      <c r="K65" s="300">
        <v>0</v>
      </c>
      <c r="L65" s="300">
        <v>0</v>
      </c>
      <c r="M65" s="300">
        <v>1338.8779143230799</v>
      </c>
      <c r="N65" s="300">
        <v>0</v>
      </c>
      <c r="O65" s="300">
        <v>1338.8779143230799</v>
      </c>
      <c r="P65" s="299"/>
    </row>
    <row r="66" spans="1:16" s="262" customFormat="1">
      <c r="A66" s="306" t="s">
        <v>472</v>
      </c>
      <c r="B66" s="307" t="s">
        <v>483</v>
      </c>
      <c r="C66" s="307"/>
      <c r="D66" s="279"/>
      <c r="E66" s="279"/>
      <c r="F66" s="280">
        <v>0</v>
      </c>
      <c r="G66" s="280">
        <v>0</v>
      </c>
      <c r="H66" s="280">
        <v>0</v>
      </c>
      <c r="I66" s="280">
        <v>0</v>
      </c>
      <c r="J66" s="280">
        <v>0</v>
      </c>
      <c r="K66" s="280">
        <v>5363.2367481214696</v>
      </c>
      <c r="L66" s="280">
        <v>6.6423325223862602</v>
      </c>
      <c r="M66" s="280">
        <v>2.6391219628355298</v>
      </c>
      <c r="N66" s="280">
        <v>0.185726746666667</v>
      </c>
      <c r="O66" s="280">
        <v>5372.7039293533599</v>
      </c>
      <c r="P66" s="279"/>
    </row>
    <row r="67" spans="1:16" s="262" customFormat="1" ht="13">
      <c r="A67" s="306" t="s">
        <v>484</v>
      </c>
      <c r="B67" s="307" t="s">
        <v>409</v>
      </c>
      <c r="C67" s="307"/>
      <c r="D67" s="279"/>
      <c r="E67" s="279"/>
      <c r="F67" s="280">
        <v>9901.5583015854208</v>
      </c>
      <c r="G67" s="280">
        <v>0</v>
      </c>
      <c r="H67" s="280">
        <v>0</v>
      </c>
      <c r="I67" s="280">
        <v>0</v>
      </c>
      <c r="J67" s="280">
        <v>0</v>
      </c>
      <c r="K67" s="280">
        <v>0</v>
      </c>
      <c r="L67" s="280">
        <v>0</v>
      </c>
      <c r="M67" s="280">
        <v>0</v>
      </c>
      <c r="N67" s="280">
        <v>0</v>
      </c>
      <c r="O67" s="280">
        <v>9901.5583015854208</v>
      </c>
      <c r="P67" s="279"/>
    </row>
    <row r="68" spans="1:16" s="262" customFormat="1" ht="13">
      <c r="A68" s="287" t="s">
        <v>485</v>
      </c>
      <c r="B68" s="288" t="s">
        <v>411</v>
      </c>
      <c r="C68" s="288"/>
      <c r="D68" s="308"/>
      <c r="E68" s="308"/>
      <c r="F68" s="309">
        <v>0</v>
      </c>
      <c r="G68" s="309">
        <v>0</v>
      </c>
      <c r="H68" s="309">
        <v>0</v>
      </c>
      <c r="I68" s="309">
        <v>1.0624430648644501</v>
      </c>
      <c r="J68" s="309">
        <v>316.60803332960597</v>
      </c>
      <c r="K68" s="309">
        <v>0</v>
      </c>
      <c r="L68" s="309">
        <v>3.4627751260233199</v>
      </c>
      <c r="M68" s="309">
        <v>172.75559999999999</v>
      </c>
      <c r="N68" s="309">
        <v>0</v>
      </c>
      <c r="O68" s="309">
        <v>492.82640845562901</v>
      </c>
      <c r="P68" s="279"/>
    </row>
    <row r="69" spans="1:16" s="295" customFormat="1" ht="13">
      <c r="A69" s="310" t="s">
        <v>486</v>
      </c>
      <c r="B69" s="311"/>
      <c r="C69" s="311"/>
      <c r="D69" s="312"/>
      <c r="E69" s="312"/>
      <c r="F69" s="313">
        <v>1466.8219426666701</v>
      </c>
      <c r="G69" s="313">
        <v>1387.9239842948</v>
      </c>
      <c r="H69" s="313">
        <v>34698.099607370001</v>
      </c>
      <c r="I69" s="313">
        <v>79.828859248064006</v>
      </c>
      <c r="J69" s="313">
        <v>23789.000055923101</v>
      </c>
      <c r="K69" s="313">
        <v>0</v>
      </c>
      <c r="L69" s="313">
        <v>0</v>
      </c>
      <c r="M69" s="313">
        <v>0</v>
      </c>
      <c r="N69" s="313">
        <v>0</v>
      </c>
      <c r="O69" s="313">
        <v>59953.921605959797</v>
      </c>
      <c r="P69" s="293"/>
    </row>
    <row r="70" spans="1:16" s="262" customFormat="1" ht="13">
      <c r="A70" s="306" t="s">
        <v>428</v>
      </c>
      <c r="B70" s="307" t="s">
        <v>487</v>
      </c>
      <c r="C70" s="307"/>
      <c r="D70" s="279"/>
      <c r="E70" s="279"/>
      <c r="F70" s="280">
        <v>0</v>
      </c>
      <c r="G70" s="280">
        <v>1217.4492956858101</v>
      </c>
      <c r="H70" s="280">
        <v>30436.232392145099</v>
      </c>
      <c r="I70" s="280">
        <v>0</v>
      </c>
      <c r="J70" s="280">
        <v>0</v>
      </c>
      <c r="K70" s="280">
        <v>0</v>
      </c>
      <c r="L70" s="280">
        <v>0</v>
      </c>
      <c r="M70" s="280">
        <v>0</v>
      </c>
      <c r="N70" s="280">
        <v>0</v>
      </c>
      <c r="O70" s="280">
        <v>30436.232392145099</v>
      </c>
      <c r="P70" s="279"/>
    </row>
    <row r="71" spans="1:16" s="262" customFormat="1" ht="13">
      <c r="A71" s="306" t="s">
        <v>443</v>
      </c>
      <c r="B71" s="307" t="s">
        <v>488</v>
      </c>
      <c r="C71" s="307"/>
      <c r="D71" s="279"/>
      <c r="E71" s="279"/>
      <c r="F71" s="280">
        <v>0</v>
      </c>
      <c r="G71" s="280">
        <v>168.96578599097199</v>
      </c>
      <c r="H71" s="280">
        <v>4224.1446497743</v>
      </c>
      <c r="I71" s="280">
        <v>18.2171016313671</v>
      </c>
      <c r="J71" s="280">
        <v>5428.6962861473803</v>
      </c>
      <c r="K71" s="280">
        <v>0</v>
      </c>
      <c r="L71" s="280">
        <v>0</v>
      </c>
      <c r="M71" s="280">
        <v>0</v>
      </c>
      <c r="N71" s="280">
        <v>0</v>
      </c>
      <c r="O71" s="280">
        <v>9652.8409359216803</v>
      </c>
      <c r="P71" s="279"/>
    </row>
    <row r="72" spans="1:16" s="262" customFormat="1" ht="13">
      <c r="A72" s="252" t="s">
        <v>464</v>
      </c>
      <c r="B72" s="253" t="s">
        <v>489</v>
      </c>
      <c r="C72" s="253"/>
      <c r="F72" s="259">
        <v>0</v>
      </c>
      <c r="G72" s="259">
        <v>0</v>
      </c>
      <c r="H72" s="259">
        <v>0</v>
      </c>
      <c r="I72" s="259">
        <v>61.572637919192701</v>
      </c>
      <c r="J72" s="259">
        <v>18348.646099919399</v>
      </c>
      <c r="K72" s="259">
        <v>0</v>
      </c>
      <c r="L72" s="259">
        <v>0</v>
      </c>
      <c r="M72" s="259">
        <v>0</v>
      </c>
      <c r="N72" s="259">
        <v>0</v>
      </c>
      <c r="O72" s="259">
        <v>18348.646099919399</v>
      </c>
    </row>
    <row r="73" spans="1:16" s="265" customFormat="1" ht="12">
      <c r="A73" s="314"/>
      <c r="B73" s="286"/>
      <c r="C73" s="286" t="s">
        <v>490</v>
      </c>
      <c r="D73" s="271"/>
      <c r="E73" s="271"/>
      <c r="F73" s="272">
        <v>0</v>
      </c>
      <c r="G73" s="272">
        <v>0</v>
      </c>
      <c r="H73" s="272">
        <v>0</v>
      </c>
      <c r="I73" s="272">
        <v>50.434350758908998</v>
      </c>
      <c r="J73" s="272">
        <v>15029.436526154899</v>
      </c>
      <c r="K73" s="272">
        <v>0</v>
      </c>
      <c r="L73" s="272">
        <v>0</v>
      </c>
      <c r="M73" s="272">
        <v>0</v>
      </c>
      <c r="N73" s="272">
        <v>0</v>
      </c>
      <c r="O73" s="272">
        <v>15029.436526154899</v>
      </c>
    </row>
    <row r="74" spans="1:16" s="265" customFormat="1" ht="12">
      <c r="A74" s="314"/>
      <c r="B74" s="286"/>
      <c r="C74" s="286" t="s">
        <v>491</v>
      </c>
      <c r="D74" s="271"/>
      <c r="E74" s="271"/>
      <c r="F74" s="272">
        <v>0</v>
      </c>
      <c r="G74" s="272">
        <v>0</v>
      </c>
      <c r="H74" s="272">
        <v>0</v>
      </c>
      <c r="I74" s="272">
        <v>11.138287160283699</v>
      </c>
      <c r="J74" s="272">
        <v>3319.20957376456</v>
      </c>
      <c r="K74" s="272">
        <v>0</v>
      </c>
      <c r="L74" s="272">
        <v>0</v>
      </c>
      <c r="M74" s="272">
        <v>0</v>
      </c>
      <c r="N74" s="272">
        <v>0</v>
      </c>
      <c r="O74" s="272">
        <v>3319.20957376456</v>
      </c>
    </row>
    <row r="75" spans="1:16" s="262" customFormat="1" ht="13">
      <c r="A75" s="306" t="s">
        <v>472</v>
      </c>
      <c r="B75" s="307" t="s">
        <v>356</v>
      </c>
      <c r="C75" s="315"/>
      <c r="D75" s="279"/>
      <c r="E75" s="279"/>
      <c r="F75" s="280">
        <v>0</v>
      </c>
      <c r="G75" s="280">
        <v>1.5089026180226699</v>
      </c>
      <c r="H75" s="280">
        <v>37.722565450566798</v>
      </c>
      <c r="I75" s="280">
        <v>3.9119697504291499E-2</v>
      </c>
      <c r="J75" s="280">
        <v>11.657669856278901</v>
      </c>
      <c r="K75" s="280">
        <v>0</v>
      </c>
      <c r="L75" s="280">
        <v>0</v>
      </c>
      <c r="M75" s="280">
        <v>0</v>
      </c>
      <c r="N75" s="280">
        <v>0</v>
      </c>
      <c r="O75" s="280">
        <v>49.380235306845698</v>
      </c>
    </row>
    <row r="76" spans="1:16" s="262" customFormat="1" ht="13">
      <c r="A76" s="287" t="s">
        <v>484</v>
      </c>
      <c r="B76" s="288" t="s">
        <v>412</v>
      </c>
      <c r="C76" s="316"/>
      <c r="D76" s="308"/>
      <c r="E76" s="308"/>
      <c r="F76" s="309">
        <v>1466.8219426666701</v>
      </c>
      <c r="G76" s="309">
        <v>0</v>
      </c>
      <c r="H76" s="309">
        <v>0</v>
      </c>
      <c r="I76" s="309">
        <v>0</v>
      </c>
      <c r="J76" s="309">
        <v>0</v>
      </c>
      <c r="K76" s="309">
        <v>0</v>
      </c>
      <c r="L76" s="309">
        <v>0</v>
      </c>
      <c r="M76" s="309">
        <v>0</v>
      </c>
      <c r="N76" s="309">
        <v>0</v>
      </c>
      <c r="O76" s="309">
        <v>1466.8219426666701</v>
      </c>
    </row>
    <row r="77" spans="1:16" s="262" customFormat="1" ht="13">
      <c r="A77" s="248" t="s">
        <v>492</v>
      </c>
      <c r="B77" s="317"/>
      <c r="C77" s="317"/>
      <c r="F77" s="251">
        <v>487.17280919000001</v>
      </c>
      <c r="G77" s="251">
        <v>1053.0609827799999</v>
      </c>
      <c r="H77" s="251">
        <v>26326.524569500001</v>
      </c>
      <c r="I77" s="251">
        <v>4.1048200399999999</v>
      </c>
      <c r="J77" s="251">
        <v>1223.23637192</v>
      </c>
      <c r="K77" s="251">
        <v>0</v>
      </c>
      <c r="L77" s="251">
        <v>0</v>
      </c>
      <c r="M77" s="251">
        <v>0</v>
      </c>
      <c r="N77" s="251">
        <v>0</v>
      </c>
      <c r="O77" s="251">
        <v>28036.933750609998</v>
      </c>
    </row>
    <row r="78" spans="1:16" s="262" customFormat="1" ht="13">
      <c r="A78" s="252" t="s">
        <v>428</v>
      </c>
      <c r="B78" s="253" t="s">
        <v>493</v>
      </c>
      <c r="C78" s="253"/>
      <c r="F78" s="259">
        <v>0</v>
      </c>
      <c r="G78" s="259">
        <v>1014.0746860100001</v>
      </c>
      <c r="H78" s="259">
        <v>25351.86715025</v>
      </c>
      <c r="I78" s="259">
        <v>0</v>
      </c>
      <c r="J78" s="259">
        <v>0</v>
      </c>
      <c r="K78" s="259">
        <v>0</v>
      </c>
      <c r="L78" s="259">
        <v>0</v>
      </c>
      <c r="M78" s="259">
        <v>0</v>
      </c>
      <c r="N78" s="259">
        <v>0</v>
      </c>
      <c r="O78" s="259">
        <v>25351.86715025</v>
      </c>
    </row>
    <row r="79" spans="1:16" s="262" customFormat="1" ht="13">
      <c r="A79" s="252" t="s">
        <v>443</v>
      </c>
      <c r="B79" s="253" t="s">
        <v>494</v>
      </c>
      <c r="C79" s="253"/>
      <c r="F79" s="259">
        <v>0</v>
      </c>
      <c r="G79" s="259">
        <v>22.869424420000001</v>
      </c>
      <c r="H79" s="259">
        <v>571.73561050000001</v>
      </c>
      <c r="I79" s="259">
        <v>1.3721654599999999</v>
      </c>
      <c r="J79" s="259">
        <v>408.90530708</v>
      </c>
      <c r="K79" s="259">
        <v>0</v>
      </c>
      <c r="L79" s="259">
        <v>0</v>
      </c>
      <c r="M79" s="259">
        <v>0</v>
      </c>
      <c r="N79" s="259">
        <v>0</v>
      </c>
      <c r="O79" s="259">
        <v>980.64091757999995</v>
      </c>
    </row>
    <row r="80" spans="1:16" s="262" customFormat="1" ht="13">
      <c r="A80" s="306" t="s">
        <v>495</v>
      </c>
      <c r="B80" s="307" t="s">
        <v>496</v>
      </c>
      <c r="C80" s="307"/>
      <c r="D80" s="279"/>
      <c r="E80" s="279"/>
      <c r="F80" s="280">
        <v>0</v>
      </c>
      <c r="G80" s="280">
        <v>15.888025689999999</v>
      </c>
      <c r="H80" s="280">
        <v>397.20064224999999</v>
      </c>
      <c r="I80" s="280">
        <v>2.12311637</v>
      </c>
      <c r="J80" s="280">
        <v>632.68867825999996</v>
      </c>
      <c r="K80" s="280">
        <v>0</v>
      </c>
      <c r="L80" s="280">
        <v>0</v>
      </c>
      <c r="M80" s="280">
        <v>0</v>
      </c>
      <c r="N80" s="280">
        <v>0</v>
      </c>
      <c r="O80" s="280">
        <v>1029.8893205100001</v>
      </c>
    </row>
    <row r="81" spans="1:30" s="262" customFormat="1" ht="13">
      <c r="A81" s="287" t="s">
        <v>472</v>
      </c>
      <c r="B81" s="288" t="s">
        <v>497</v>
      </c>
      <c r="C81" s="288"/>
      <c r="D81" s="308"/>
      <c r="E81" s="308"/>
      <c r="F81" s="309">
        <v>487.17280919000001</v>
      </c>
      <c r="G81" s="309">
        <v>0.22884666000000001</v>
      </c>
      <c r="H81" s="309">
        <v>5.7211664999999998</v>
      </c>
      <c r="I81" s="309">
        <v>0.60953820999999997</v>
      </c>
      <c r="J81" s="309">
        <v>181.64238657999999</v>
      </c>
      <c r="K81" s="309">
        <v>0</v>
      </c>
      <c r="L81" s="309">
        <v>0</v>
      </c>
      <c r="M81" s="309">
        <v>0</v>
      </c>
      <c r="N81" s="309">
        <v>0</v>
      </c>
      <c r="O81" s="309">
        <v>674.53636227000004</v>
      </c>
    </row>
    <row r="82" spans="1:30" s="295" customFormat="1" ht="13">
      <c r="A82" s="291" t="s">
        <v>498</v>
      </c>
      <c r="B82" s="292"/>
      <c r="C82" s="292"/>
      <c r="F82" s="251">
        <v>-36205.403593000003</v>
      </c>
      <c r="G82" s="251">
        <v>58.900514999999999</v>
      </c>
      <c r="H82" s="251">
        <v>1472.5128749999999</v>
      </c>
      <c r="I82" s="251">
        <v>1.9124989999999999</v>
      </c>
      <c r="J82" s="251">
        <v>569.92470200000002</v>
      </c>
      <c r="K82" s="251">
        <v>0</v>
      </c>
      <c r="L82" s="251">
        <v>0</v>
      </c>
      <c r="M82" s="251">
        <v>0</v>
      </c>
      <c r="N82" s="251">
        <v>0</v>
      </c>
      <c r="O82" s="251">
        <v>-34162.966015999998</v>
      </c>
    </row>
    <row r="83" spans="1:30" s="262" customFormat="1" ht="13">
      <c r="A83" s="252" t="s">
        <v>428</v>
      </c>
      <c r="B83" s="253" t="s">
        <v>499</v>
      </c>
      <c r="C83" s="253"/>
      <c r="F83" s="259">
        <v>-167882.480866</v>
      </c>
      <c r="G83" s="259">
        <v>11.905632000000001</v>
      </c>
      <c r="H83" s="259">
        <v>297.64080000000001</v>
      </c>
      <c r="I83" s="259">
        <v>0.49472300000000002</v>
      </c>
      <c r="J83" s="259">
        <v>147.42745400000001</v>
      </c>
      <c r="K83" s="259">
        <v>0</v>
      </c>
      <c r="L83" s="259">
        <v>0</v>
      </c>
      <c r="M83" s="259">
        <v>0</v>
      </c>
      <c r="N83" s="259">
        <v>0</v>
      </c>
      <c r="O83" s="259">
        <v>-167437.41261199999</v>
      </c>
    </row>
    <row r="84" spans="1:30" s="262" customFormat="1" ht="13">
      <c r="A84" s="252" t="s">
        <v>443</v>
      </c>
      <c r="B84" s="253" t="s">
        <v>500</v>
      </c>
      <c r="C84" s="253"/>
      <c r="F84" s="259">
        <v>-11655.109651999999</v>
      </c>
      <c r="G84" s="259">
        <v>4.3993349999999998</v>
      </c>
      <c r="H84" s="259">
        <v>109.983375</v>
      </c>
      <c r="I84" s="259">
        <v>0.22587599999999999</v>
      </c>
      <c r="J84" s="259">
        <v>67.311048</v>
      </c>
      <c r="K84" s="259">
        <v>0</v>
      </c>
      <c r="L84" s="259">
        <v>0</v>
      </c>
      <c r="M84" s="259">
        <v>0</v>
      </c>
      <c r="N84" s="259">
        <v>0</v>
      </c>
      <c r="O84" s="259">
        <v>-11477.815229</v>
      </c>
    </row>
    <row r="85" spans="1:30" s="262" customFormat="1" ht="13">
      <c r="A85" s="306" t="s">
        <v>464</v>
      </c>
      <c r="B85" s="307" t="s">
        <v>501</v>
      </c>
      <c r="C85" s="307"/>
      <c r="F85" s="259">
        <v>0</v>
      </c>
      <c r="G85" s="259">
        <v>35.909239999999997</v>
      </c>
      <c r="H85" s="259">
        <v>897.73099999999999</v>
      </c>
      <c r="I85" s="259">
        <v>0.93096999999999996</v>
      </c>
      <c r="J85" s="259">
        <v>277.42905999999999</v>
      </c>
      <c r="K85" s="259">
        <v>0</v>
      </c>
      <c r="L85" s="259">
        <v>0</v>
      </c>
      <c r="M85" s="259">
        <v>0</v>
      </c>
      <c r="N85" s="259">
        <v>0</v>
      </c>
      <c r="O85" s="259">
        <v>1175.1600599999999</v>
      </c>
    </row>
    <row r="86" spans="1:30" s="262" customFormat="1" ht="13">
      <c r="A86" s="306" t="s">
        <v>472</v>
      </c>
      <c r="B86" s="307" t="s">
        <v>502</v>
      </c>
      <c r="C86" s="307"/>
      <c r="F86" s="259">
        <v>2830.9813770000001</v>
      </c>
      <c r="G86" s="259">
        <v>0.57199100000000003</v>
      </c>
      <c r="H86" s="259">
        <v>14.299775</v>
      </c>
      <c r="I86" s="259">
        <v>3.0123E-2</v>
      </c>
      <c r="J86" s="259">
        <v>8.9766539999999999</v>
      </c>
      <c r="K86" s="259">
        <v>0</v>
      </c>
      <c r="L86" s="259">
        <v>0</v>
      </c>
      <c r="M86" s="259">
        <v>0</v>
      </c>
      <c r="N86" s="259">
        <v>0</v>
      </c>
      <c r="O86" s="259">
        <v>2854.2578060000001</v>
      </c>
    </row>
    <row r="87" spans="1:30" s="262" customFormat="1" ht="13">
      <c r="A87" s="306" t="s">
        <v>484</v>
      </c>
      <c r="B87" s="307" t="s">
        <v>503</v>
      </c>
      <c r="C87" s="307"/>
      <c r="D87" s="279"/>
      <c r="E87" s="279"/>
      <c r="F87" s="280">
        <v>3947.0482069999998</v>
      </c>
      <c r="G87" s="280">
        <v>6.1143169999999998</v>
      </c>
      <c r="H87" s="280">
        <v>152.85792499999999</v>
      </c>
      <c r="I87" s="280">
        <v>0.23080700000000001</v>
      </c>
      <c r="J87" s="280">
        <v>68.780485999999996</v>
      </c>
      <c r="K87" s="280">
        <v>0</v>
      </c>
      <c r="L87" s="280">
        <v>0</v>
      </c>
      <c r="M87" s="280">
        <v>0</v>
      </c>
      <c r="N87" s="280">
        <v>0</v>
      </c>
      <c r="O87" s="280">
        <v>4168.6866179999997</v>
      </c>
    </row>
    <row r="88" spans="1:30" s="262" customFormat="1" ht="13">
      <c r="A88" s="287" t="s">
        <v>485</v>
      </c>
      <c r="B88" s="288" t="s">
        <v>504</v>
      </c>
      <c r="C88" s="288"/>
      <c r="D88" s="308"/>
      <c r="E88" s="308"/>
      <c r="F88" s="309">
        <v>136554.15734100001</v>
      </c>
      <c r="G88" s="309">
        <v>0</v>
      </c>
      <c r="H88" s="309">
        <v>0</v>
      </c>
      <c r="I88" s="309">
        <v>0</v>
      </c>
      <c r="J88" s="309">
        <v>0</v>
      </c>
      <c r="K88" s="309">
        <v>0</v>
      </c>
      <c r="L88" s="309">
        <v>0</v>
      </c>
      <c r="M88" s="309">
        <v>0</v>
      </c>
      <c r="N88" s="309">
        <v>0</v>
      </c>
      <c r="O88" s="309">
        <v>136554.15734100001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E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4" tint="0.39997558519241921"/>
  </sheetPr>
  <dimension ref="A1:AD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527</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573598.93024382798</v>
      </c>
      <c r="G7" s="246">
        <v>4544.5131656878502</v>
      </c>
      <c r="H7" s="246">
        <v>113612.829142196</v>
      </c>
      <c r="I7" s="246">
        <v>136.53446930973399</v>
      </c>
      <c r="J7" s="246">
        <v>40687.271854300598</v>
      </c>
      <c r="K7" s="246">
        <v>5096.7747410633201</v>
      </c>
      <c r="L7" s="246">
        <v>3839.2630598937599</v>
      </c>
      <c r="M7" s="246">
        <v>1417.36185603699</v>
      </c>
      <c r="N7" s="246">
        <v>0.19439720933333399</v>
      </c>
      <c r="O7" s="246">
        <v>738252.62529452797</v>
      </c>
    </row>
    <row r="8" spans="1:16" ht="17" thickTop="1">
      <c r="A8" s="248" t="s">
        <v>427</v>
      </c>
      <c r="B8" s="249"/>
      <c r="C8" s="249"/>
      <c r="F8" s="251">
        <v>531849.80852687999</v>
      </c>
      <c r="G8" s="251">
        <v>2079.5865670460698</v>
      </c>
      <c r="H8" s="251">
        <v>51989.664176151797</v>
      </c>
      <c r="I8" s="251">
        <v>38.716386931457301</v>
      </c>
      <c r="J8" s="251">
        <v>11537.4833055743</v>
      </c>
      <c r="K8" s="251">
        <v>0</v>
      </c>
      <c r="L8" s="251">
        <v>0</v>
      </c>
      <c r="M8" s="251">
        <v>0</v>
      </c>
      <c r="N8" s="251">
        <v>0</v>
      </c>
      <c r="O8" s="251">
        <v>595376.95600860601</v>
      </c>
    </row>
    <row r="9" spans="1:16">
      <c r="A9" s="252" t="s">
        <v>428</v>
      </c>
      <c r="B9" s="253" t="s">
        <v>429</v>
      </c>
      <c r="C9" s="253"/>
      <c r="F9" s="254">
        <v>331324.35017627198</v>
      </c>
      <c r="G9" s="254">
        <v>215.275014140358</v>
      </c>
      <c r="H9" s="254">
        <v>5381.87535350894</v>
      </c>
      <c r="I9" s="254">
        <v>9.1823082796202193</v>
      </c>
      <c r="J9" s="254">
        <v>2736.3278673268301</v>
      </c>
      <c r="K9" s="254">
        <v>0</v>
      </c>
      <c r="L9" s="254">
        <v>0</v>
      </c>
      <c r="M9" s="254">
        <v>0</v>
      </c>
      <c r="N9" s="254">
        <v>0</v>
      </c>
      <c r="O9" s="254">
        <v>339442.55339710799</v>
      </c>
      <c r="P9" s="255"/>
    </row>
    <row r="10" spans="1:16">
      <c r="A10" s="256"/>
      <c r="B10" s="257" t="s">
        <v>430</v>
      </c>
      <c r="C10" s="258"/>
      <c r="F10" s="259">
        <v>120847.137312349</v>
      </c>
      <c r="G10" s="259">
        <v>5.5829729479242003</v>
      </c>
      <c r="H10" s="259">
        <v>139.57432369810499</v>
      </c>
      <c r="I10" s="259">
        <v>2.50041306130246</v>
      </c>
      <c r="J10" s="259">
        <v>745.12309226813397</v>
      </c>
      <c r="K10" s="259">
        <v>0</v>
      </c>
      <c r="L10" s="259">
        <v>0</v>
      </c>
      <c r="M10" s="259">
        <v>0</v>
      </c>
      <c r="N10" s="259">
        <v>0</v>
      </c>
      <c r="O10" s="259">
        <v>121731.83472831501</v>
      </c>
    </row>
    <row r="11" spans="1:16">
      <c r="A11" s="256"/>
      <c r="B11" s="260" t="s">
        <v>431</v>
      </c>
      <c r="C11" s="258"/>
      <c r="F11" s="259">
        <v>20230.037973361599</v>
      </c>
      <c r="G11" s="259">
        <v>0.51224575573015996</v>
      </c>
      <c r="H11" s="259">
        <v>12.806143893253999</v>
      </c>
      <c r="I11" s="259">
        <v>0.170016838035146</v>
      </c>
      <c r="J11" s="259">
        <v>50.665017734473501</v>
      </c>
      <c r="K11" s="259">
        <v>0</v>
      </c>
      <c r="L11" s="259">
        <v>0</v>
      </c>
      <c r="M11" s="259">
        <v>0</v>
      </c>
      <c r="N11" s="259">
        <v>0</v>
      </c>
      <c r="O11" s="259">
        <v>20293.509134989399</v>
      </c>
    </row>
    <row r="12" spans="1:16" s="262" customFormat="1" ht="13">
      <c r="A12" s="256"/>
      <c r="B12" s="260" t="s">
        <v>432</v>
      </c>
      <c r="C12" s="261"/>
      <c r="F12" s="259">
        <v>65228.452171828198</v>
      </c>
      <c r="G12" s="259">
        <v>84.499935267599398</v>
      </c>
      <c r="H12" s="259">
        <v>2112.4983816899799</v>
      </c>
      <c r="I12" s="259">
        <v>1.53636159604982</v>
      </c>
      <c r="J12" s="259">
        <v>457.83575562284602</v>
      </c>
      <c r="K12" s="259">
        <v>0</v>
      </c>
      <c r="L12" s="259">
        <v>0</v>
      </c>
      <c r="M12" s="259">
        <v>0</v>
      </c>
      <c r="N12" s="259">
        <v>0</v>
      </c>
      <c r="O12" s="259">
        <v>67798.786309141098</v>
      </c>
    </row>
    <row r="13" spans="1:16" s="262" customFormat="1" ht="13">
      <c r="A13" s="256"/>
      <c r="B13" s="257" t="s">
        <v>433</v>
      </c>
      <c r="C13" s="257"/>
      <c r="F13" s="259">
        <v>47378.420697133697</v>
      </c>
      <c r="G13" s="259">
        <v>2.8081631179014699</v>
      </c>
      <c r="H13" s="259">
        <v>70.204077947536803</v>
      </c>
      <c r="I13" s="259">
        <v>2.0820139025748499</v>
      </c>
      <c r="J13" s="259">
        <v>620.44014296730404</v>
      </c>
      <c r="K13" s="259">
        <v>0</v>
      </c>
      <c r="L13" s="259">
        <v>0</v>
      </c>
      <c r="M13" s="259">
        <v>0</v>
      </c>
      <c r="N13" s="259">
        <v>0</v>
      </c>
      <c r="O13" s="259">
        <v>48069.064918048498</v>
      </c>
    </row>
    <row r="14" spans="1:16" s="265" customFormat="1" ht="12">
      <c r="A14" s="263"/>
      <c r="B14" s="258"/>
      <c r="C14" s="264" t="s">
        <v>410</v>
      </c>
      <c r="F14" s="266">
        <v>5507.4239055611897</v>
      </c>
      <c r="G14" s="266">
        <v>0.157956993043293</v>
      </c>
      <c r="H14" s="266">
        <v>3.94892482608233</v>
      </c>
      <c r="I14" s="266">
        <v>0.136099740055309</v>
      </c>
      <c r="J14" s="266">
        <v>40.557722536481997</v>
      </c>
      <c r="K14" s="266">
        <v>0</v>
      </c>
      <c r="L14" s="266">
        <v>0</v>
      </c>
      <c r="M14" s="266">
        <v>0</v>
      </c>
      <c r="N14" s="266">
        <v>0</v>
      </c>
      <c r="O14" s="266">
        <v>5551.9305529237599</v>
      </c>
    </row>
    <row r="15" spans="1:16" s="265" customFormat="1" ht="12">
      <c r="A15" s="263"/>
      <c r="B15" s="258"/>
      <c r="C15" s="264" t="s">
        <v>434</v>
      </c>
      <c r="F15" s="266">
        <v>3638.4820974251702</v>
      </c>
      <c r="G15" s="266">
        <v>8.2229940247656202E-2</v>
      </c>
      <c r="H15" s="266">
        <v>2.0557485061913998</v>
      </c>
      <c r="I15" s="266">
        <v>5.8105064222698899E-2</v>
      </c>
      <c r="J15" s="266">
        <v>17.315309138364299</v>
      </c>
      <c r="K15" s="266">
        <v>0</v>
      </c>
      <c r="L15" s="266">
        <v>0</v>
      </c>
      <c r="M15" s="266">
        <v>0</v>
      </c>
      <c r="N15" s="266">
        <v>0</v>
      </c>
      <c r="O15" s="266">
        <v>3657.8531550697298</v>
      </c>
    </row>
    <row r="16" spans="1:16" s="265" customFormat="1" ht="12">
      <c r="A16" s="263"/>
      <c r="B16" s="258"/>
      <c r="C16" s="264" t="s">
        <v>435</v>
      </c>
      <c r="F16" s="266">
        <v>8287.4598923093108</v>
      </c>
      <c r="G16" s="266">
        <v>0.16813320769578</v>
      </c>
      <c r="H16" s="266">
        <v>4.2033301923944997</v>
      </c>
      <c r="I16" s="266">
        <v>0.14452088375220501</v>
      </c>
      <c r="J16" s="266">
        <v>43.067223358157001</v>
      </c>
      <c r="K16" s="266">
        <v>0</v>
      </c>
      <c r="L16" s="266">
        <v>0</v>
      </c>
      <c r="M16" s="266">
        <v>0</v>
      </c>
      <c r="N16" s="266">
        <v>0</v>
      </c>
      <c r="O16" s="266">
        <v>8334.7304458598592</v>
      </c>
    </row>
    <row r="17" spans="1:16" s="265" customFormat="1" ht="12">
      <c r="A17" s="263"/>
      <c r="B17" s="258"/>
      <c r="C17" s="264" t="s">
        <v>436</v>
      </c>
      <c r="F17" s="266">
        <v>8310.6533967041196</v>
      </c>
      <c r="G17" s="266">
        <v>1.5679637674542699</v>
      </c>
      <c r="H17" s="266">
        <v>39.199094186356803</v>
      </c>
      <c r="I17" s="266">
        <v>1.2022080768391401</v>
      </c>
      <c r="J17" s="266">
        <v>358.25800689806198</v>
      </c>
      <c r="K17" s="266">
        <v>0</v>
      </c>
      <c r="L17" s="266">
        <v>0</v>
      </c>
      <c r="M17" s="266">
        <v>0</v>
      </c>
      <c r="N17" s="266">
        <v>0</v>
      </c>
      <c r="O17" s="266">
        <v>8708.1104977885407</v>
      </c>
    </row>
    <row r="18" spans="1:16" s="265" customFormat="1" ht="12">
      <c r="A18" s="263"/>
      <c r="B18" s="258"/>
      <c r="C18" s="264" t="s">
        <v>437</v>
      </c>
      <c r="F18" s="266">
        <v>5407.1866845683498</v>
      </c>
      <c r="G18" s="266">
        <v>0.21303900094154099</v>
      </c>
      <c r="H18" s="266">
        <v>5.3259750235385104</v>
      </c>
      <c r="I18" s="266">
        <v>5.9888210408593899E-2</v>
      </c>
      <c r="J18" s="266">
        <v>17.846686701761001</v>
      </c>
      <c r="K18" s="266">
        <v>0</v>
      </c>
      <c r="L18" s="266">
        <v>0</v>
      </c>
      <c r="M18" s="266">
        <v>0</v>
      </c>
      <c r="N18" s="266">
        <v>0</v>
      </c>
      <c r="O18" s="266">
        <v>5430.3593462936497</v>
      </c>
    </row>
    <row r="19" spans="1:16" s="265" customFormat="1" ht="12">
      <c r="A19" s="263"/>
      <c r="B19" s="258"/>
      <c r="C19" s="264" t="s">
        <v>438</v>
      </c>
      <c r="F19" s="266">
        <v>16227.2147205655</v>
      </c>
      <c r="G19" s="266">
        <v>0.61884020851893096</v>
      </c>
      <c r="H19" s="266">
        <v>15.471005212973299</v>
      </c>
      <c r="I19" s="266">
        <v>0.48119192729690302</v>
      </c>
      <c r="J19" s="266">
        <v>143.395194334477</v>
      </c>
      <c r="K19" s="266">
        <v>0</v>
      </c>
      <c r="L19" s="266">
        <v>0</v>
      </c>
      <c r="M19" s="266">
        <v>0</v>
      </c>
      <c r="N19" s="266">
        <v>0</v>
      </c>
      <c r="O19" s="266">
        <v>16386.080920113</v>
      </c>
    </row>
    <row r="20" spans="1:16" s="262" customFormat="1" ht="13">
      <c r="A20" s="256"/>
      <c r="B20" s="257" t="s">
        <v>439</v>
      </c>
      <c r="C20" s="267"/>
      <c r="F20" s="259">
        <v>1444.4186999999999</v>
      </c>
      <c r="G20" s="259">
        <v>2.5106199999999999E-2</v>
      </c>
      <c r="H20" s="259">
        <v>0.62765499999999996</v>
      </c>
      <c r="I20" s="259">
        <v>3.3620400000000002E-2</v>
      </c>
      <c r="J20" s="259">
        <v>10.018879200000001</v>
      </c>
      <c r="K20" s="259">
        <v>0</v>
      </c>
      <c r="L20" s="259">
        <v>0</v>
      </c>
      <c r="M20" s="259">
        <v>0</v>
      </c>
      <c r="N20" s="259">
        <v>0</v>
      </c>
      <c r="O20" s="259">
        <v>1455.0652342000001</v>
      </c>
    </row>
    <row r="21" spans="1:16" s="262" customFormat="1" ht="13">
      <c r="A21" s="256"/>
      <c r="B21" s="257" t="s">
        <v>440</v>
      </c>
      <c r="C21" s="257"/>
      <c r="F21" s="259">
        <v>32109.0585666958</v>
      </c>
      <c r="G21" s="259">
        <v>0.59227492576362994</v>
      </c>
      <c r="H21" s="259">
        <v>14.806873144090799</v>
      </c>
      <c r="I21" s="259">
        <v>0.66766366271562705</v>
      </c>
      <c r="J21" s="259">
        <v>198.963771489257</v>
      </c>
      <c r="K21" s="259">
        <v>0</v>
      </c>
      <c r="L21" s="259">
        <v>0</v>
      </c>
      <c r="M21" s="259">
        <v>0</v>
      </c>
      <c r="N21" s="259">
        <v>0</v>
      </c>
      <c r="O21" s="259">
        <v>32322.829211329099</v>
      </c>
    </row>
    <row r="22" spans="1:16" s="262" customFormat="1" ht="13">
      <c r="A22" s="256"/>
      <c r="B22" s="257" t="s">
        <v>441</v>
      </c>
      <c r="C22" s="257"/>
      <c r="F22" s="259">
        <v>41917.779260000003</v>
      </c>
      <c r="G22" s="259">
        <v>121.2176896852</v>
      </c>
      <c r="H22" s="259">
        <v>3030.4422421299901</v>
      </c>
      <c r="I22" s="259">
        <v>2.1278223695398699</v>
      </c>
      <c r="J22" s="259">
        <v>634.09106612288303</v>
      </c>
      <c r="K22" s="259">
        <v>0</v>
      </c>
      <c r="L22" s="259">
        <v>0</v>
      </c>
      <c r="M22" s="259">
        <v>0</v>
      </c>
      <c r="N22" s="259">
        <v>0</v>
      </c>
      <c r="O22" s="259">
        <v>45582.312568252899</v>
      </c>
    </row>
    <row r="23" spans="1:16" s="262" customFormat="1" ht="13">
      <c r="A23" s="256"/>
      <c r="B23" s="257" t="s">
        <v>442</v>
      </c>
      <c r="C23" s="257"/>
      <c r="F23" s="259">
        <v>2169.0454949037999</v>
      </c>
      <c r="G23" s="259">
        <v>3.6626240239110597E-2</v>
      </c>
      <c r="H23" s="259">
        <v>0.91565600597776398</v>
      </c>
      <c r="I23" s="259">
        <v>6.4396449402449998E-2</v>
      </c>
      <c r="J23" s="259">
        <v>19.190141921930099</v>
      </c>
      <c r="K23" s="259">
        <v>0</v>
      </c>
      <c r="L23" s="259">
        <v>0</v>
      </c>
      <c r="M23" s="259">
        <v>0</v>
      </c>
      <c r="N23" s="259">
        <v>0</v>
      </c>
      <c r="O23" s="259">
        <v>2189.1512928317102</v>
      </c>
    </row>
    <row r="24" spans="1:16" s="268" customFormat="1" ht="15">
      <c r="A24" s="252" t="s">
        <v>443</v>
      </c>
      <c r="B24" s="253" t="s">
        <v>444</v>
      </c>
      <c r="C24" s="253"/>
      <c r="F24" s="254">
        <v>185621.28485687601</v>
      </c>
      <c r="G24" s="254">
        <v>28.051808975785399</v>
      </c>
      <c r="H24" s="254">
        <v>701.29522439463506</v>
      </c>
      <c r="I24" s="254">
        <v>29.406263696053902</v>
      </c>
      <c r="J24" s="254">
        <v>8763.0665814240692</v>
      </c>
      <c r="K24" s="254">
        <v>0</v>
      </c>
      <c r="L24" s="254">
        <v>0</v>
      </c>
      <c r="M24" s="254">
        <v>0</v>
      </c>
      <c r="N24" s="254">
        <v>0</v>
      </c>
      <c r="O24" s="254">
        <v>195085.64666269501</v>
      </c>
      <c r="P24" s="269"/>
    </row>
    <row r="25" spans="1:16" s="262" customFormat="1" ht="13">
      <c r="A25" s="256"/>
      <c r="B25" s="260" t="s">
        <v>445</v>
      </c>
      <c r="C25" s="257"/>
      <c r="F25" s="259">
        <v>7567.7042695333603</v>
      </c>
      <c r="G25" s="259">
        <v>0.314747817774303</v>
      </c>
      <c r="H25" s="259">
        <v>7.8686954443575798</v>
      </c>
      <c r="I25" s="259">
        <v>0.22571562789189001</v>
      </c>
      <c r="J25" s="259">
        <v>67.263257111783204</v>
      </c>
      <c r="K25" s="259">
        <v>0</v>
      </c>
      <c r="L25" s="259">
        <v>0</v>
      </c>
      <c r="M25" s="259">
        <v>0</v>
      </c>
      <c r="N25" s="259">
        <v>0</v>
      </c>
      <c r="O25" s="259">
        <v>7642.8362220894996</v>
      </c>
    </row>
    <row r="26" spans="1:16" s="262" customFormat="1" ht="13">
      <c r="A26" s="256"/>
      <c r="B26" s="257" t="s">
        <v>446</v>
      </c>
      <c r="C26" s="257"/>
      <c r="F26" s="259">
        <v>128283.66469998501</v>
      </c>
      <c r="G26" s="259">
        <v>10.8255251383243</v>
      </c>
      <c r="H26" s="259">
        <v>270.63812845810901</v>
      </c>
      <c r="I26" s="259">
        <v>17.217426305390401</v>
      </c>
      <c r="J26" s="259">
        <v>5130.7930390063302</v>
      </c>
      <c r="K26" s="259">
        <v>0</v>
      </c>
      <c r="L26" s="259">
        <v>0</v>
      </c>
      <c r="M26" s="259">
        <v>0</v>
      </c>
      <c r="N26" s="259">
        <v>0</v>
      </c>
      <c r="O26" s="259">
        <v>133685.09586744901</v>
      </c>
    </row>
    <row r="27" spans="1:16" s="265" customFormat="1" ht="12">
      <c r="A27" s="263"/>
      <c r="B27" s="258"/>
      <c r="C27" s="264" t="s">
        <v>447</v>
      </c>
      <c r="F27" s="266">
        <v>40991.362145723499</v>
      </c>
      <c r="G27" s="266">
        <v>4.35560470532302</v>
      </c>
      <c r="H27" s="266">
        <v>108.890117633076</v>
      </c>
      <c r="I27" s="266">
        <v>7.0406423196582697</v>
      </c>
      <c r="J27" s="266">
        <v>2098.1114112581699</v>
      </c>
      <c r="K27" s="266">
        <v>0</v>
      </c>
      <c r="L27" s="266">
        <v>0</v>
      </c>
      <c r="M27" s="266">
        <v>0</v>
      </c>
      <c r="N27" s="266">
        <v>0</v>
      </c>
      <c r="O27" s="266">
        <v>43198.363674614702</v>
      </c>
    </row>
    <row r="28" spans="1:16" s="265" customFormat="1" ht="12">
      <c r="A28" s="263"/>
      <c r="B28" s="258"/>
      <c r="C28" s="264" t="s">
        <v>448</v>
      </c>
      <c r="F28" s="266">
        <v>37240.635338549997</v>
      </c>
      <c r="G28" s="266">
        <v>3.82305813675318</v>
      </c>
      <c r="H28" s="266">
        <v>95.576453418829402</v>
      </c>
      <c r="I28" s="266">
        <v>7.4681382643156304</v>
      </c>
      <c r="J28" s="266">
        <v>2225.5052027660599</v>
      </c>
      <c r="K28" s="266">
        <v>0</v>
      </c>
      <c r="L28" s="266">
        <v>0</v>
      </c>
      <c r="M28" s="266">
        <v>0</v>
      </c>
      <c r="N28" s="266">
        <v>0</v>
      </c>
      <c r="O28" s="266">
        <v>39561.716994734903</v>
      </c>
    </row>
    <row r="29" spans="1:16" s="265" customFormat="1" ht="12">
      <c r="A29" s="263"/>
      <c r="B29" s="258"/>
      <c r="C29" s="264" t="s">
        <v>449</v>
      </c>
      <c r="F29" s="266">
        <v>11857.2992375473</v>
      </c>
      <c r="G29" s="266">
        <v>0.77258273686353596</v>
      </c>
      <c r="H29" s="266">
        <v>19.314568421588401</v>
      </c>
      <c r="I29" s="266">
        <v>0.77237846130833498</v>
      </c>
      <c r="J29" s="266">
        <v>230.16878146988401</v>
      </c>
      <c r="K29" s="266">
        <v>0</v>
      </c>
      <c r="L29" s="266">
        <v>0</v>
      </c>
      <c r="M29" s="266">
        <v>0</v>
      </c>
      <c r="N29" s="266">
        <v>0</v>
      </c>
      <c r="O29" s="266">
        <v>12106.7825874388</v>
      </c>
    </row>
    <row r="30" spans="1:16" s="265" customFormat="1" ht="12">
      <c r="A30" s="263"/>
      <c r="B30" s="258"/>
      <c r="C30" s="264" t="s">
        <v>450</v>
      </c>
      <c r="F30" s="266">
        <v>208.01275637394801</v>
      </c>
      <c r="G30" s="266">
        <v>0.100667480145747</v>
      </c>
      <c r="H30" s="266">
        <v>2.5166870036436699</v>
      </c>
      <c r="I30" s="266">
        <v>3.8481959991801301E-3</v>
      </c>
      <c r="J30" s="266">
        <v>1.1467624077556799</v>
      </c>
      <c r="K30" s="266">
        <v>0</v>
      </c>
      <c r="L30" s="266">
        <v>0</v>
      </c>
      <c r="M30" s="266">
        <v>0</v>
      </c>
      <c r="N30" s="266">
        <v>0</v>
      </c>
      <c r="O30" s="266">
        <v>211.67620578534701</v>
      </c>
      <c r="P30" s="270"/>
    </row>
    <row r="31" spans="1:16" s="265" customFormat="1" ht="12">
      <c r="A31" s="263"/>
      <c r="B31" s="258"/>
      <c r="C31" s="264" t="s">
        <v>451</v>
      </c>
      <c r="F31" s="266">
        <v>598.49624552826799</v>
      </c>
      <c r="G31" s="266">
        <v>1.2505920198801999E-2</v>
      </c>
      <c r="H31" s="266">
        <v>0.31264800497005002</v>
      </c>
      <c r="I31" s="266">
        <v>4.7705352778827301E-2</v>
      </c>
      <c r="J31" s="266">
        <v>14.216195128090501</v>
      </c>
      <c r="K31" s="266">
        <v>0</v>
      </c>
      <c r="L31" s="266">
        <v>0</v>
      </c>
      <c r="M31" s="266">
        <v>0</v>
      </c>
      <c r="N31" s="266">
        <v>0</v>
      </c>
      <c r="O31" s="266">
        <v>613.02508866132905</v>
      </c>
    </row>
    <row r="32" spans="1:16" s="265" customFormat="1" ht="12">
      <c r="A32" s="263"/>
      <c r="B32" s="258"/>
      <c r="C32" s="264" t="s">
        <v>452</v>
      </c>
      <c r="D32" s="271"/>
      <c r="E32" s="271"/>
      <c r="F32" s="272">
        <v>316.84766714635902</v>
      </c>
      <c r="G32" s="272">
        <v>8.0593461669925606E-3</v>
      </c>
      <c r="H32" s="272">
        <v>0.20148365417481401</v>
      </c>
      <c r="I32" s="272">
        <v>2.4806140209034801E-2</v>
      </c>
      <c r="J32" s="272">
        <v>7.3922297822923699</v>
      </c>
      <c r="K32" s="272">
        <v>0</v>
      </c>
      <c r="L32" s="272">
        <v>0</v>
      </c>
      <c r="M32" s="272">
        <v>0</v>
      </c>
      <c r="N32" s="272">
        <v>0</v>
      </c>
      <c r="O32" s="272">
        <v>324.44138058282698</v>
      </c>
    </row>
    <row r="33" spans="1:15" s="265" customFormat="1" ht="12">
      <c r="A33" s="263"/>
      <c r="B33" s="258"/>
      <c r="C33" s="264" t="s">
        <v>453</v>
      </c>
      <c r="D33" s="271"/>
      <c r="E33" s="271"/>
      <c r="F33" s="272">
        <v>36666.776357919603</v>
      </c>
      <c r="G33" s="272">
        <v>1.5778756428160701</v>
      </c>
      <c r="H33" s="272">
        <v>39.446891070401797</v>
      </c>
      <c r="I33" s="272">
        <v>1.85242492583531</v>
      </c>
      <c r="J33" s="272">
        <v>552.02262789892302</v>
      </c>
      <c r="K33" s="272">
        <v>0</v>
      </c>
      <c r="L33" s="272">
        <v>0</v>
      </c>
      <c r="M33" s="272">
        <v>0</v>
      </c>
      <c r="N33" s="272">
        <v>0</v>
      </c>
      <c r="O33" s="272">
        <v>37258.245876888999</v>
      </c>
    </row>
    <row r="34" spans="1:15" s="265" customFormat="1" ht="12">
      <c r="A34" s="263"/>
      <c r="B34" s="258"/>
      <c r="C34" s="273" t="s">
        <v>454</v>
      </c>
      <c r="D34" s="271"/>
      <c r="E34" s="271"/>
      <c r="F34" s="272">
        <v>404.23495119557799</v>
      </c>
      <c r="G34" s="272">
        <v>0.175171170057</v>
      </c>
      <c r="H34" s="272">
        <v>4.3792792514249896</v>
      </c>
      <c r="I34" s="272">
        <v>7.4826452857591104E-3</v>
      </c>
      <c r="J34" s="272">
        <v>2.2298282951562101</v>
      </c>
      <c r="K34" s="272">
        <v>0</v>
      </c>
      <c r="L34" s="272">
        <v>0</v>
      </c>
      <c r="M34" s="272">
        <v>0</v>
      </c>
      <c r="N34" s="272">
        <v>0</v>
      </c>
      <c r="O34" s="272">
        <v>410.84405874215901</v>
      </c>
    </row>
    <row r="35" spans="1:15" s="277" customFormat="1" ht="13">
      <c r="A35" s="256"/>
      <c r="B35" s="257" t="s">
        <v>455</v>
      </c>
      <c r="C35" s="274"/>
      <c r="D35" s="275"/>
      <c r="E35" s="275"/>
      <c r="F35" s="276">
        <v>5922.59820728667</v>
      </c>
      <c r="G35" s="276">
        <v>0.33248747041460802</v>
      </c>
      <c r="H35" s="276">
        <v>8.3121867603652007</v>
      </c>
      <c r="I35" s="276">
        <v>2.2921818324609702</v>
      </c>
      <c r="J35" s="276">
        <v>683.07018607337</v>
      </c>
      <c r="K35" s="276">
        <v>0</v>
      </c>
      <c r="L35" s="276">
        <v>0</v>
      </c>
      <c r="M35" s="276">
        <v>0</v>
      </c>
      <c r="N35" s="276">
        <v>0</v>
      </c>
      <c r="O35" s="276">
        <v>6613.9805801204002</v>
      </c>
    </row>
    <row r="36" spans="1:15" s="277" customFormat="1" ht="13">
      <c r="A36" s="256"/>
      <c r="B36" s="260" t="s">
        <v>456</v>
      </c>
      <c r="C36" s="274"/>
      <c r="D36" s="275"/>
      <c r="E36" s="275"/>
      <c r="F36" s="276">
        <v>6315.0103602955796</v>
      </c>
      <c r="G36" s="276">
        <v>0.58082567774447502</v>
      </c>
      <c r="H36" s="276">
        <v>14.520641943611899</v>
      </c>
      <c r="I36" s="276">
        <v>0.165950541101168</v>
      </c>
      <c r="J36" s="276">
        <v>49.453261248148003</v>
      </c>
      <c r="K36" s="276">
        <v>0</v>
      </c>
      <c r="L36" s="276">
        <v>0</v>
      </c>
      <c r="M36" s="276">
        <v>0</v>
      </c>
      <c r="N36" s="276">
        <v>0</v>
      </c>
      <c r="O36" s="276">
        <v>6378.9842634873403</v>
      </c>
    </row>
    <row r="37" spans="1:15" s="262" customFormat="1" ht="13">
      <c r="A37" s="256"/>
      <c r="B37" s="257" t="s">
        <v>457</v>
      </c>
      <c r="C37" s="278"/>
      <c r="D37" s="279"/>
      <c r="E37" s="279"/>
      <c r="F37" s="280">
        <v>37532.307319775799</v>
      </c>
      <c r="G37" s="280">
        <v>15.9982228715277</v>
      </c>
      <c r="H37" s="280">
        <v>399.955571788192</v>
      </c>
      <c r="I37" s="280">
        <v>9.5049893892095305</v>
      </c>
      <c r="J37" s="280">
        <v>2832.4868379844402</v>
      </c>
      <c r="K37" s="280">
        <v>0</v>
      </c>
      <c r="L37" s="280">
        <v>0</v>
      </c>
      <c r="M37" s="280">
        <v>0</v>
      </c>
      <c r="N37" s="280">
        <v>0</v>
      </c>
      <c r="O37" s="280">
        <v>40764.749729548501</v>
      </c>
    </row>
    <row r="38" spans="1:15" s="265" customFormat="1" ht="12">
      <c r="A38" s="263"/>
      <c r="B38" s="258"/>
      <c r="C38" s="264" t="s">
        <v>458</v>
      </c>
      <c r="F38" s="266">
        <v>11375.6048108947</v>
      </c>
      <c r="G38" s="266">
        <v>0.68162127919482995</v>
      </c>
      <c r="H38" s="266">
        <v>17.040531979870799</v>
      </c>
      <c r="I38" s="266">
        <v>4.3881250321730896</v>
      </c>
      <c r="J38" s="266">
        <v>1307.6612595875799</v>
      </c>
      <c r="K38" s="266">
        <v>0</v>
      </c>
      <c r="L38" s="266">
        <v>0</v>
      </c>
      <c r="M38" s="266">
        <v>0</v>
      </c>
      <c r="N38" s="266">
        <v>0</v>
      </c>
      <c r="O38" s="266">
        <v>12700.3066024622</v>
      </c>
    </row>
    <row r="39" spans="1:15" s="265" customFormat="1" ht="12">
      <c r="A39" s="263"/>
      <c r="B39" s="258"/>
      <c r="C39" s="264" t="s">
        <v>459</v>
      </c>
      <c r="F39" s="266">
        <v>1706.29979464801</v>
      </c>
      <c r="G39" s="266">
        <v>0.99345683035337395</v>
      </c>
      <c r="H39" s="266">
        <v>24.836420758834301</v>
      </c>
      <c r="I39" s="266">
        <v>0.466648656595402</v>
      </c>
      <c r="J39" s="266">
        <v>139.06129966543</v>
      </c>
      <c r="K39" s="266">
        <v>0</v>
      </c>
      <c r="L39" s="266">
        <v>0</v>
      </c>
      <c r="M39" s="266">
        <v>0</v>
      </c>
      <c r="N39" s="266">
        <v>0</v>
      </c>
      <c r="O39" s="266">
        <v>1870.1975150722801</v>
      </c>
    </row>
    <row r="40" spans="1:15" s="265" customFormat="1" ht="12">
      <c r="A40" s="263"/>
      <c r="B40" s="258"/>
      <c r="C40" s="264" t="s">
        <v>460</v>
      </c>
      <c r="F40" s="266">
        <v>9950.0400091029496</v>
      </c>
      <c r="G40" s="266">
        <v>0.70635110943693802</v>
      </c>
      <c r="H40" s="266">
        <v>17.658777735923401</v>
      </c>
      <c r="I40" s="266">
        <v>3.73279358273482</v>
      </c>
      <c r="J40" s="266">
        <v>1112.37248765498</v>
      </c>
      <c r="K40" s="266">
        <v>0</v>
      </c>
      <c r="L40" s="266">
        <v>0</v>
      </c>
      <c r="M40" s="266">
        <v>0</v>
      </c>
      <c r="N40" s="266">
        <v>0</v>
      </c>
      <c r="O40" s="266">
        <v>11080.071274493899</v>
      </c>
    </row>
    <row r="41" spans="1:15" s="265" customFormat="1" ht="12">
      <c r="A41" s="263"/>
      <c r="B41" s="258"/>
      <c r="C41" s="264" t="s">
        <v>461</v>
      </c>
      <c r="F41" s="266">
        <v>613.12064126448195</v>
      </c>
      <c r="G41" s="266">
        <v>0.53986900235629398</v>
      </c>
      <c r="H41" s="266">
        <v>13.4967250589073</v>
      </c>
      <c r="I41" s="266">
        <v>7.2144610759265801E-2</v>
      </c>
      <c r="J41" s="266">
        <v>21.499094006261199</v>
      </c>
      <c r="K41" s="266">
        <v>0</v>
      </c>
      <c r="L41" s="266">
        <v>0</v>
      </c>
      <c r="M41" s="266">
        <v>0</v>
      </c>
      <c r="N41" s="266">
        <v>0</v>
      </c>
      <c r="O41" s="266">
        <v>648.11646032965098</v>
      </c>
    </row>
    <row r="42" spans="1:15" s="265" customFormat="1" ht="12">
      <c r="A42" s="263"/>
      <c r="B42" s="258"/>
      <c r="C42" s="264" t="s">
        <v>462</v>
      </c>
      <c r="F42" s="266">
        <v>4058.3690638656699</v>
      </c>
      <c r="G42" s="266">
        <v>3.23710157518624</v>
      </c>
      <c r="H42" s="266">
        <v>80.927539379655897</v>
      </c>
      <c r="I42" s="266">
        <v>0.58209050694694198</v>
      </c>
      <c r="J42" s="266">
        <v>173.46297107018901</v>
      </c>
      <c r="K42" s="266">
        <v>0</v>
      </c>
      <c r="L42" s="266">
        <v>0</v>
      </c>
      <c r="M42" s="266">
        <v>0</v>
      </c>
      <c r="N42" s="266">
        <v>0</v>
      </c>
      <c r="O42" s="266">
        <v>4312.7595743155198</v>
      </c>
    </row>
    <row r="43" spans="1:15" s="265" customFormat="1" ht="12">
      <c r="A43" s="263"/>
      <c r="B43" s="258"/>
      <c r="C43" s="281" t="s">
        <v>463</v>
      </c>
      <c r="F43" s="266">
        <v>9828.8729999999996</v>
      </c>
      <c r="G43" s="266">
        <v>9.839823075</v>
      </c>
      <c r="H43" s="266">
        <v>245.99557687500001</v>
      </c>
      <c r="I43" s="266">
        <v>0.263187</v>
      </c>
      <c r="J43" s="266">
        <v>78.429726000000002</v>
      </c>
      <c r="K43" s="266">
        <v>0</v>
      </c>
      <c r="L43" s="266">
        <v>0</v>
      </c>
      <c r="M43" s="266">
        <v>0</v>
      </c>
      <c r="N43" s="266">
        <v>0</v>
      </c>
      <c r="O43" s="266">
        <v>10153.298302875</v>
      </c>
    </row>
    <row r="44" spans="1:15" s="268" customFormat="1" ht="13">
      <c r="A44" s="252" t="s">
        <v>464</v>
      </c>
      <c r="B44" s="253" t="s">
        <v>465</v>
      </c>
      <c r="C44" s="253"/>
      <c r="F44" s="254">
        <v>14904.0880937314</v>
      </c>
      <c r="G44" s="254">
        <v>1836.25974392993</v>
      </c>
      <c r="H44" s="254">
        <v>45906.493598248198</v>
      </c>
      <c r="I44" s="254">
        <v>0.12781495578311899</v>
      </c>
      <c r="J44" s="254">
        <v>38.088856823369397</v>
      </c>
      <c r="K44" s="254">
        <v>0</v>
      </c>
      <c r="L44" s="254">
        <v>0</v>
      </c>
      <c r="M44" s="254">
        <v>0</v>
      </c>
      <c r="N44" s="254">
        <v>0</v>
      </c>
      <c r="O44" s="254">
        <v>60848.670548802897</v>
      </c>
    </row>
    <row r="45" spans="1:15" s="262" customFormat="1" ht="13">
      <c r="A45" s="256"/>
      <c r="B45" s="257" t="s">
        <v>466</v>
      </c>
      <c r="C45" s="257"/>
      <c r="F45" s="259">
        <v>0</v>
      </c>
      <c r="G45" s="259">
        <v>55.691669086478001</v>
      </c>
      <c r="H45" s="259">
        <v>1392.2917271619499</v>
      </c>
      <c r="I45" s="259">
        <v>0</v>
      </c>
      <c r="J45" s="259">
        <v>0</v>
      </c>
      <c r="K45" s="259">
        <v>0</v>
      </c>
      <c r="L45" s="259">
        <v>0</v>
      </c>
      <c r="M45" s="259">
        <v>0</v>
      </c>
      <c r="N45" s="259">
        <v>0</v>
      </c>
      <c r="O45" s="259">
        <v>1392.2917271619499</v>
      </c>
    </row>
    <row r="46" spans="1:15" s="262" customFormat="1" ht="13">
      <c r="A46" s="256"/>
      <c r="B46" s="257" t="s">
        <v>467</v>
      </c>
      <c r="C46" s="257"/>
      <c r="F46" s="259">
        <v>14904.0880937314</v>
      </c>
      <c r="G46" s="259">
        <v>1780.5680748434499</v>
      </c>
      <c r="H46" s="259">
        <v>44514.201871086298</v>
      </c>
      <c r="I46" s="259">
        <v>0.12781495578311899</v>
      </c>
      <c r="J46" s="259">
        <v>38.088856823369397</v>
      </c>
      <c r="K46" s="259">
        <v>0</v>
      </c>
      <c r="L46" s="259">
        <v>0</v>
      </c>
      <c r="M46" s="259">
        <v>0</v>
      </c>
      <c r="N46" s="259">
        <v>0</v>
      </c>
      <c r="O46" s="259">
        <v>59456.378821641003</v>
      </c>
    </row>
    <row r="47" spans="1:15" s="265" customFormat="1" ht="12">
      <c r="A47" s="282"/>
      <c r="B47" s="283"/>
      <c r="C47" s="258" t="s">
        <v>468</v>
      </c>
      <c r="F47" s="266">
        <v>166.72374626253301</v>
      </c>
      <c r="G47" s="266">
        <v>248.60414805453499</v>
      </c>
      <c r="H47" s="266">
        <v>6215.1037013633804</v>
      </c>
      <c r="I47" s="266">
        <v>0.11470260952899999</v>
      </c>
      <c r="J47" s="266">
        <v>34.181377639642001</v>
      </c>
      <c r="K47" s="266">
        <v>0</v>
      </c>
      <c r="L47" s="266">
        <v>0</v>
      </c>
      <c r="M47" s="266">
        <v>0</v>
      </c>
      <c r="N47" s="266">
        <v>0</v>
      </c>
      <c r="O47" s="266">
        <v>6416.0088252655596</v>
      </c>
    </row>
    <row r="48" spans="1:15" s="265" customFormat="1" ht="12">
      <c r="A48" s="282"/>
      <c r="B48" s="283"/>
      <c r="C48" s="258" t="s">
        <v>469</v>
      </c>
      <c r="F48" s="266">
        <v>56.551318960569397</v>
      </c>
      <c r="G48" s="266">
        <v>545.33869191308497</v>
      </c>
      <c r="H48" s="266">
        <v>13633.467297827099</v>
      </c>
      <c r="I48" s="266">
        <v>0</v>
      </c>
      <c r="J48" s="266">
        <v>0</v>
      </c>
      <c r="K48" s="266">
        <v>0</v>
      </c>
      <c r="L48" s="266">
        <v>0</v>
      </c>
      <c r="M48" s="266">
        <v>0</v>
      </c>
      <c r="N48" s="266">
        <v>0</v>
      </c>
      <c r="O48" s="266">
        <v>13690.0186167877</v>
      </c>
    </row>
    <row r="49" spans="1:16" s="265" customFormat="1" ht="12">
      <c r="A49" s="284"/>
      <c r="B49" s="285"/>
      <c r="C49" s="286" t="s">
        <v>470</v>
      </c>
      <c r="D49" s="271"/>
      <c r="E49" s="271"/>
      <c r="F49" s="272">
        <v>9872.7875396570598</v>
      </c>
      <c r="G49" s="272">
        <v>965.40668219205099</v>
      </c>
      <c r="H49" s="272">
        <v>24135.167054801299</v>
      </c>
      <c r="I49" s="272">
        <v>0</v>
      </c>
      <c r="J49" s="272">
        <v>0</v>
      </c>
      <c r="K49" s="272">
        <v>0</v>
      </c>
      <c r="L49" s="272">
        <v>0</v>
      </c>
      <c r="M49" s="272">
        <v>0</v>
      </c>
      <c r="N49" s="272">
        <v>0</v>
      </c>
      <c r="O49" s="272">
        <v>34007.954594458301</v>
      </c>
    </row>
    <row r="50" spans="1:16" s="265" customFormat="1" ht="12">
      <c r="A50" s="284"/>
      <c r="B50" s="285"/>
      <c r="C50" s="286" t="s">
        <v>471</v>
      </c>
      <c r="D50" s="271"/>
      <c r="E50" s="271"/>
      <c r="F50" s="272">
        <v>4808.0254888511899</v>
      </c>
      <c r="G50" s="272">
        <v>21.2185526837795</v>
      </c>
      <c r="H50" s="272">
        <v>530.46381709448804</v>
      </c>
      <c r="I50" s="272">
        <v>1.3112346254118799E-2</v>
      </c>
      <c r="J50" s="272">
        <v>3.9074791837273901</v>
      </c>
      <c r="K50" s="272">
        <v>0</v>
      </c>
      <c r="L50" s="272">
        <v>0</v>
      </c>
      <c r="M50" s="272">
        <v>0</v>
      </c>
      <c r="N50" s="272">
        <v>0</v>
      </c>
      <c r="O50" s="272">
        <v>5342.3967851294001</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39826.346417725101</v>
      </c>
      <c r="G52" s="294">
        <v>3.6149658019455102</v>
      </c>
      <c r="H52" s="294">
        <v>90.3741450486377</v>
      </c>
      <c r="I52" s="294">
        <v>13.8448693121872</v>
      </c>
      <c r="J52" s="294">
        <v>4125.7710550317997</v>
      </c>
      <c r="K52" s="294">
        <v>5096.7747410633201</v>
      </c>
      <c r="L52" s="294">
        <v>3839.2630598937599</v>
      </c>
      <c r="M52" s="294">
        <v>1417.36185603699</v>
      </c>
      <c r="N52" s="294">
        <v>0.19439720933333399</v>
      </c>
      <c r="O52" s="294">
        <v>54396.085672009001</v>
      </c>
    </row>
    <row r="53" spans="1:16" s="268" customFormat="1" ht="13">
      <c r="A53" s="252" t="s">
        <v>428</v>
      </c>
      <c r="B53" s="253" t="s">
        <v>475</v>
      </c>
      <c r="C53" s="253"/>
      <c r="D53" s="296"/>
      <c r="E53" s="296"/>
      <c r="F53" s="297">
        <v>10217.893388852</v>
      </c>
      <c r="G53" s="297">
        <v>0</v>
      </c>
      <c r="H53" s="297">
        <v>0</v>
      </c>
      <c r="I53" s="297">
        <v>0</v>
      </c>
      <c r="J53" s="297">
        <v>0</v>
      </c>
      <c r="K53" s="297">
        <v>0</v>
      </c>
      <c r="L53" s="297">
        <v>0</v>
      </c>
      <c r="M53" s="297">
        <v>0</v>
      </c>
      <c r="N53" s="297">
        <v>0</v>
      </c>
      <c r="O53" s="297">
        <v>10217.893388852</v>
      </c>
    </row>
    <row r="54" spans="1:16" s="301" customFormat="1" ht="12">
      <c r="A54" s="263"/>
      <c r="B54" s="298"/>
      <c r="C54" s="264" t="s">
        <v>476</v>
      </c>
      <c r="D54" s="299"/>
      <c r="E54" s="299"/>
      <c r="F54" s="300">
        <v>7599.11562879137</v>
      </c>
      <c r="G54" s="300">
        <v>0</v>
      </c>
      <c r="H54" s="300">
        <v>0</v>
      </c>
      <c r="I54" s="300">
        <v>0</v>
      </c>
      <c r="J54" s="300">
        <v>0</v>
      </c>
      <c r="K54" s="300">
        <v>0</v>
      </c>
      <c r="L54" s="300">
        <v>0</v>
      </c>
      <c r="M54" s="300">
        <v>0</v>
      </c>
      <c r="N54" s="300">
        <v>0</v>
      </c>
      <c r="O54" s="300">
        <v>7599.11562879137</v>
      </c>
      <c r="P54" s="299"/>
    </row>
    <row r="55" spans="1:16" s="301" customFormat="1" ht="12">
      <c r="A55" s="263"/>
      <c r="B55" s="298"/>
      <c r="C55" s="264" t="s">
        <v>354</v>
      </c>
      <c r="D55" s="299"/>
      <c r="E55" s="299"/>
      <c r="F55" s="300">
        <v>1707.97165366115</v>
      </c>
      <c r="G55" s="300">
        <v>0</v>
      </c>
      <c r="H55" s="300">
        <v>0</v>
      </c>
      <c r="I55" s="300">
        <v>0</v>
      </c>
      <c r="J55" s="300">
        <v>0</v>
      </c>
      <c r="K55" s="300">
        <v>0</v>
      </c>
      <c r="L55" s="300">
        <v>0</v>
      </c>
      <c r="M55" s="300">
        <v>0</v>
      </c>
      <c r="N55" s="300">
        <v>0</v>
      </c>
      <c r="O55" s="300">
        <v>1707.97165366115</v>
      </c>
      <c r="P55" s="299"/>
    </row>
    <row r="56" spans="1:16" s="301" customFormat="1" ht="12">
      <c r="A56" s="263"/>
      <c r="B56" s="298"/>
      <c r="C56" s="264" t="s">
        <v>477</v>
      </c>
      <c r="D56" s="299"/>
      <c r="E56" s="299"/>
      <c r="F56" s="300">
        <v>910.806106399447</v>
      </c>
      <c r="G56" s="300">
        <v>0</v>
      </c>
      <c r="H56" s="300">
        <v>0</v>
      </c>
      <c r="I56" s="300">
        <v>0</v>
      </c>
      <c r="J56" s="300">
        <v>0</v>
      </c>
      <c r="K56" s="300">
        <v>0</v>
      </c>
      <c r="L56" s="300">
        <v>0</v>
      </c>
      <c r="M56" s="300">
        <v>0</v>
      </c>
      <c r="N56" s="300">
        <v>0</v>
      </c>
      <c r="O56" s="300">
        <v>910.806106399447</v>
      </c>
      <c r="P56" s="299"/>
    </row>
    <row r="57" spans="1:16" s="303" customFormat="1" ht="13">
      <c r="A57" s="252" t="s">
        <v>443</v>
      </c>
      <c r="B57" s="253" t="s">
        <v>478</v>
      </c>
      <c r="C57" s="253"/>
      <c r="D57" s="302"/>
      <c r="E57" s="302"/>
      <c r="F57" s="297">
        <v>5621.8586995273799</v>
      </c>
      <c r="G57" s="297">
        <v>3.5215758019455099</v>
      </c>
      <c r="H57" s="297">
        <v>88.039395048637701</v>
      </c>
      <c r="I57" s="297">
        <v>12.625521787274</v>
      </c>
      <c r="J57" s="297">
        <v>3762.4054926076401</v>
      </c>
      <c r="K57" s="297">
        <v>0</v>
      </c>
      <c r="L57" s="297">
        <v>0</v>
      </c>
      <c r="M57" s="297">
        <v>0</v>
      </c>
      <c r="N57" s="297">
        <v>0</v>
      </c>
      <c r="O57" s="297">
        <v>9472.3035871836601</v>
      </c>
      <c r="P57" s="302"/>
    </row>
    <row r="58" spans="1:16" s="305" customFormat="1" ht="12">
      <c r="A58" s="263"/>
      <c r="B58" s="298"/>
      <c r="C58" s="264" t="s">
        <v>355</v>
      </c>
      <c r="D58" s="304"/>
      <c r="E58" s="304"/>
      <c r="F58" s="300">
        <v>2707.3524008064701</v>
      </c>
      <c r="G58" s="300">
        <v>0</v>
      </c>
      <c r="H58" s="300">
        <v>0</v>
      </c>
      <c r="I58" s="300">
        <v>0</v>
      </c>
      <c r="J58" s="300">
        <v>0</v>
      </c>
      <c r="K58" s="300">
        <v>0</v>
      </c>
      <c r="L58" s="300">
        <v>0</v>
      </c>
      <c r="M58" s="300">
        <v>0</v>
      </c>
      <c r="N58" s="300">
        <v>0</v>
      </c>
      <c r="O58" s="300">
        <v>2707.3524008064701</v>
      </c>
      <c r="P58" s="304"/>
    </row>
    <row r="59" spans="1:16" s="305" customFormat="1" ht="12">
      <c r="A59" s="263"/>
      <c r="B59" s="298"/>
      <c r="C59" s="264" t="s">
        <v>353</v>
      </c>
      <c r="D59" s="304"/>
      <c r="E59" s="304"/>
      <c r="F59" s="300">
        <v>0</v>
      </c>
      <c r="G59" s="300">
        <v>0</v>
      </c>
      <c r="H59" s="300">
        <v>0</v>
      </c>
      <c r="I59" s="300">
        <v>4.0374894360000004</v>
      </c>
      <c r="J59" s="300">
        <v>1203.171851928</v>
      </c>
      <c r="K59" s="300">
        <v>0</v>
      </c>
      <c r="L59" s="300">
        <v>0</v>
      </c>
      <c r="M59" s="300">
        <v>0</v>
      </c>
      <c r="N59" s="300">
        <v>0</v>
      </c>
      <c r="O59" s="300">
        <v>1203.171851928</v>
      </c>
      <c r="P59" s="304"/>
    </row>
    <row r="60" spans="1:16" s="305" customFormat="1" ht="12">
      <c r="A60" s="263"/>
      <c r="B60" s="298"/>
      <c r="C60" s="264" t="s">
        <v>407</v>
      </c>
      <c r="D60" s="304"/>
      <c r="E60" s="304"/>
      <c r="F60" s="300">
        <v>0</v>
      </c>
      <c r="G60" s="300">
        <v>0</v>
      </c>
      <c r="H60" s="300">
        <v>0</v>
      </c>
      <c r="I60" s="300">
        <v>8.5440000000000005</v>
      </c>
      <c r="J60" s="300">
        <v>2546.1120000000001</v>
      </c>
      <c r="K60" s="300">
        <v>0</v>
      </c>
      <c r="L60" s="300">
        <v>0</v>
      </c>
      <c r="M60" s="300">
        <v>0</v>
      </c>
      <c r="N60" s="300">
        <v>0</v>
      </c>
      <c r="O60" s="300">
        <v>2546.1120000000001</v>
      </c>
      <c r="P60" s="304"/>
    </row>
    <row r="61" spans="1:16" s="305" customFormat="1" ht="12">
      <c r="A61" s="263"/>
      <c r="B61" s="298"/>
      <c r="C61" s="264" t="s">
        <v>408</v>
      </c>
      <c r="D61" s="304"/>
      <c r="E61" s="304"/>
      <c r="F61" s="300">
        <v>2914.5062987209099</v>
      </c>
      <c r="G61" s="300">
        <v>3.5215758019455099</v>
      </c>
      <c r="H61" s="300">
        <v>88.039395048637701</v>
      </c>
      <c r="I61" s="300">
        <v>4.4032351273964897E-2</v>
      </c>
      <c r="J61" s="300">
        <v>13.1216406796415</v>
      </c>
      <c r="K61" s="300">
        <v>0</v>
      </c>
      <c r="L61" s="300">
        <v>0</v>
      </c>
      <c r="M61" s="300">
        <v>0</v>
      </c>
      <c r="N61" s="300">
        <v>0</v>
      </c>
      <c r="O61" s="300">
        <v>3015.6673344491901</v>
      </c>
      <c r="P61" s="304"/>
    </row>
    <row r="62" spans="1:16" s="268" customFormat="1" ht="13">
      <c r="A62" s="252" t="s">
        <v>464</v>
      </c>
      <c r="B62" s="253" t="s">
        <v>479</v>
      </c>
      <c r="C62" s="253"/>
      <c r="D62" s="296"/>
      <c r="E62" s="296"/>
      <c r="F62" s="297">
        <v>15146.880778959499</v>
      </c>
      <c r="G62" s="297">
        <v>9.3390000000000001E-2</v>
      </c>
      <c r="H62" s="297">
        <v>2.3347500000000001</v>
      </c>
      <c r="I62" s="297">
        <v>0</v>
      </c>
      <c r="J62" s="297">
        <v>0</v>
      </c>
      <c r="K62" s="297">
        <v>0</v>
      </c>
      <c r="L62" s="297">
        <v>3828.8279120113302</v>
      </c>
      <c r="M62" s="297">
        <v>1249.6302652243501</v>
      </c>
      <c r="N62" s="297">
        <v>0</v>
      </c>
      <c r="O62" s="297">
        <v>20227.673706195201</v>
      </c>
      <c r="P62" s="296"/>
    </row>
    <row r="63" spans="1:16" s="301" customFormat="1" ht="12">
      <c r="A63" s="263"/>
      <c r="B63" s="258"/>
      <c r="C63" s="258" t="s">
        <v>480</v>
      </c>
      <c r="D63" s="299"/>
      <c r="E63" s="299"/>
      <c r="F63" s="300">
        <v>10307.764560215401</v>
      </c>
      <c r="G63" s="300">
        <v>9.3390000000000001E-2</v>
      </c>
      <c r="H63" s="300">
        <v>2.3347500000000001</v>
      </c>
      <c r="I63" s="300">
        <v>0</v>
      </c>
      <c r="J63" s="300">
        <v>0</v>
      </c>
      <c r="K63" s="300">
        <v>0</v>
      </c>
      <c r="L63" s="300">
        <v>0</v>
      </c>
      <c r="M63" s="300">
        <v>0</v>
      </c>
      <c r="N63" s="300">
        <v>0</v>
      </c>
      <c r="O63" s="300">
        <v>10310.099310215401</v>
      </c>
      <c r="P63" s="299"/>
    </row>
    <row r="64" spans="1:16" s="301" customFormat="1" ht="12">
      <c r="A64" s="263"/>
      <c r="B64" s="258"/>
      <c r="C64" s="258" t="s">
        <v>481</v>
      </c>
      <c r="D64" s="299"/>
      <c r="E64" s="299"/>
      <c r="F64" s="300">
        <v>4839.1162187440495</v>
      </c>
      <c r="G64" s="300">
        <v>0</v>
      </c>
      <c r="H64" s="300">
        <v>0</v>
      </c>
      <c r="I64" s="300">
        <v>0</v>
      </c>
      <c r="J64" s="300">
        <v>0</v>
      </c>
      <c r="K64" s="300">
        <v>0</v>
      </c>
      <c r="L64" s="300">
        <v>3828.8279120113302</v>
      </c>
      <c r="M64" s="300">
        <v>16.744319999999998</v>
      </c>
      <c r="N64" s="300">
        <v>0</v>
      </c>
      <c r="O64" s="300">
        <v>8684.6884507553696</v>
      </c>
      <c r="P64" s="299"/>
    </row>
    <row r="65" spans="1:16" s="301" customFormat="1" ht="12">
      <c r="A65" s="263"/>
      <c r="B65" s="258"/>
      <c r="C65" s="258" t="s">
        <v>482</v>
      </c>
      <c r="D65" s="299"/>
      <c r="E65" s="299"/>
      <c r="F65" s="300">
        <v>0</v>
      </c>
      <c r="G65" s="300">
        <v>0</v>
      </c>
      <c r="H65" s="300">
        <v>0</v>
      </c>
      <c r="I65" s="300">
        <v>0</v>
      </c>
      <c r="J65" s="300">
        <v>0</v>
      </c>
      <c r="K65" s="300">
        <v>0</v>
      </c>
      <c r="L65" s="300">
        <v>0</v>
      </c>
      <c r="M65" s="300">
        <v>1232.8859452243501</v>
      </c>
      <c r="N65" s="300">
        <v>0</v>
      </c>
      <c r="O65" s="300">
        <v>1232.8859452243501</v>
      </c>
      <c r="P65" s="299"/>
    </row>
    <row r="66" spans="1:16" s="262" customFormat="1">
      <c r="A66" s="306" t="s">
        <v>472</v>
      </c>
      <c r="B66" s="307" t="s">
        <v>483</v>
      </c>
      <c r="C66" s="307"/>
      <c r="D66" s="279"/>
      <c r="E66" s="279"/>
      <c r="F66" s="280">
        <v>0</v>
      </c>
      <c r="G66" s="280">
        <v>0</v>
      </c>
      <c r="H66" s="280">
        <v>0</v>
      </c>
      <c r="I66" s="280">
        <v>0</v>
      </c>
      <c r="J66" s="280">
        <v>0</v>
      </c>
      <c r="K66" s="280">
        <v>5096.7747410633201</v>
      </c>
      <c r="L66" s="280">
        <v>7.4034687855449803</v>
      </c>
      <c r="M66" s="280">
        <v>4.06845710228915</v>
      </c>
      <c r="N66" s="280">
        <v>0.19439720933333399</v>
      </c>
      <c r="O66" s="280">
        <v>5108.44106416048</v>
      </c>
      <c r="P66" s="279"/>
    </row>
    <row r="67" spans="1:16" s="262" customFormat="1" ht="13">
      <c r="A67" s="306" t="s">
        <v>484</v>
      </c>
      <c r="B67" s="307" t="s">
        <v>409</v>
      </c>
      <c r="C67" s="307"/>
      <c r="D67" s="279"/>
      <c r="E67" s="279"/>
      <c r="F67" s="280">
        <v>8839.7135503862901</v>
      </c>
      <c r="G67" s="280">
        <v>0</v>
      </c>
      <c r="H67" s="280">
        <v>0</v>
      </c>
      <c r="I67" s="280">
        <v>0</v>
      </c>
      <c r="J67" s="280">
        <v>0</v>
      </c>
      <c r="K67" s="280">
        <v>0</v>
      </c>
      <c r="L67" s="280">
        <v>0</v>
      </c>
      <c r="M67" s="280">
        <v>0</v>
      </c>
      <c r="N67" s="280">
        <v>0</v>
      </c>
      <c r="O67" s="280">
        <v>8839.7135503862901</v>
      </c>
      <c r="P67" s="279"/>
    </row>
    <row r="68" spans="1:16" s="262" customFormat="1" ht="13">
      <c r="A68" s="287" t="s">
        <v>485</v>
      </c>
      <c r="B68" s="288" t="s">
        <v>411</v>
      </c>
      <c r="C68" s="288"/>
      <c r="D68" s="308"/>
      <c r="E68" s="308"/>
      <c r="F68" s="309">
        <v>0</v>
      </c>
      <c r="G68" s="309">
        <v>0</v>
      </c>
      <c r="H68" s="309">
        <v>0</v>
      </c>
      <c r="I68" s="309">
        <v>1.2193475249132699</v>
      </c>
      <c r="J68" s="309">
        <v>363.36556242415497</v>
      </c>
      <c r="K68" s="309">
        <v>0</v>
      </c>
      <c r="L68" s="309">
        <v>3.0316790968860698</v>
      </c>
      <c r="M68" s="309">
        <v>163.66313371035201</v>
      </c>
      <c r="N68" s="309">
        <v>0</v>
      </c>
      <c r="O68" s="309">
        <v>530.060375231394</v>
      </c>
      <c r="P68" s="279"/>
    </row>
    <row r="69" spans="1:16" s="295" customFormat="1" ht="13">
      <c r="A69" s="310" t="s">
        <v>486</v>
      </c>
      <c r="B69" s="311"/>
      <c r="C69" s="311"/>
      <c r="D69" s="312"/>
      <c r="E69" s="312"/>
      <c r="F69" s="313">
        <v>1420.86316533333</v>
      </c>
      <c r="G69" s="313">
        <v>1426.74836364983</v>
      </c>
      <c r="H69" s="313">
        <v>35668.709091245699</v>
      </c>
      <c r="I69" s="313">
        <v>79.878457706089094</v>
      </c>
      <c r="J69" s="313">
        <v>23803.780396414499</v>
      </c>
      <c r="K69" s="313">
        <v>0</v>
      </c>
      <c r="L69" s="313">
        <v>0</v>
      </c>
      <c r="M69" s="313">
        <v>0</v>
      </c>
      <c r="N69" s="313">
        <v>0</v>
      </c>
      <c r="O69" s="313">
        <v>60893.352652993599</v>
      </c>
      <c r="P69" s="293"/>
    </row>
    <row r="70" spans="1:16" s="262" customFormat="1" ht="13">
      <c r="A70" s="306" t="s">
        <v>428</v>
      </c>
      <c r="B70" s="307" t="s">
        <v>487</v>
      </c>
      <c r="C70" s="307"/>
      <c r="D70" s="279"/>
      <c r="E70" s="279"/>
      <c r="F70" s="280">
        <v>0</v>
      </c>
      <c r="G70" s="280">
        <v>1253.8859962756901</v>
      </c>
      <c r="H70" s="280">
        <v>31347.1499068923</v>
      </c>
      <c r="I70" s="280">
        <v>0</v>
      </c>
      <c r="J70" s="280">
        <v>0</v>
      </c>
      <c r="K70" s="280">
        <v>0</v>
      </c>
      <c r="L70" s="280">
        <v>0</v>
      </c>
      <c r="M70" s="280">
        <v>0</v>
      </c>
      <c r="N70" s="280">
        <v>0</v>
      </c>
      <c r="O70" s="280">
        <v>31347.1499068923</v>
      </c>
      <c r="P70" s="279"/>
    </row>
    <row r="71" spans="1:16" s="262" customFormat="1" ht="13">
      <c r="A71" s="306" t="s">
        <v>443</v>
      </c>
      <c r="B71" s="307" t="s">
        <v>488</v>
      </c>
      <c r="C71" s="307"/>
      <c r="D71" s="279"/>
      <c r="E71" s="279"/>
      <c r="F71" s="280">
        <v>0</v>
      </c>
      <c r="G71" s="280">
        <v>171.45790074569399</v>
      </c>
      <c r="H71" s="280">
        <v>4286.4475186423597</v>
      </c>
      <c r="I71" s="280">
        <v>18.580596528876601</v>
      </c>
      <c r="J71" s="280">
        <v>5537.0177656052301</v>
      </c>
      <c r="K71" s="280">
        <v>0</v>
      </c>
      <c r="L71" s="280">
        <v>0</v>
      </c>
      <c r="M71" s="280">
        <v>0</v>
      </c>
      <c r="N71" s="280">
        <v>0</v>
      </c>
      <c r="O71" s="280">
        <v>9823.4652842475898</v>
      </c>
      <c r="P71" s="279"/>
    </row>
    <row r="72" spans="1:16" s="262" customFormat="1" ht="13">
      <c r="A72" s="252" t="s">
        <v>464</v>
      </c>
      <c r="B72" s="253" t="s">
        <v>489</v>
      </c>
      <c r="C72" s="253"/>
      <c r="F72" s="259">
        <v>0</v>
      </c>
      <c r="G72" s="259">
        <v>0</v>
      </c>
      <c r="H72" s="259">
        <v>0</v>
      </c>
      <c r="I72" s="259">
        <v>61.261449079438002</v>
      </c>
      <c r="J72" s="259">
        <v>18255.911825672501</v>
      </c>
      <c r="K72" s="259">
        <v>0</v>
      </c>
      <c r="L72" s="259">
        <v>0</v>
      </c>
      <c r="M72" s="259">
        <v>0</v>
      </c>
      <c r="N72" s="259">
        <v>0</v>
      </c>
      <c r="O72" s="259">
        <v>18255.911825672501</v>
      </c>
    </row>
    <row r="73" spans="1:16" s="265" customFormat="1" ht="12">
      <c r="A73" s="314"/>
      <c r="B73" s="286"/>
      <c r="C73" s="286" t="s">
        <v>490</v>
      </c>
      <c r="D73" s="271"/>
      <c r="E73" s="271"/>
      <c r="F73" s="272">
        <v>0</v>
      </c>
      <c r="G73" s="272">
        <v>0</v>
      </c>
      <c r="H73" s="272">
        <v>0</v>
      </c>
      <c r="I73" s="272">
        <v>50.117340913475303</v>
      </c>
      <c r="J73" s="272">
        <v>14934.9675922156</v>
      </c>
      <c r="K73" s="272">
        <v>0</v>
      </c>
      <c r="L73" s="272">
        <v>0</v>
      </c>
      <c r="M73" s="272">
        <v>0</v>
      </c>
      <c r="N73" s="272">
        <v>0</v>
      </c>
      <c r="O73" s="272">
        <v>14934.9675922156</v>
      </c>
    </row>
    <row r="74" spans="1:16" s="265" customFormat="1" ht="12">
      <c r="A74" s="314"/>
      <c r="B74" s="286"/>
      <c r="C74" s="286" t="s">
        <v>491</v>
      </c>
      <c r="D74" s="271"/>
      <c r="E74" s="271"/>
      <c r="F74" s="272">
        <v>0</v>
      </c>
      <c r="G74" s="272">
        <v>0</v>
      </c>
      <c r="H74" s="272">
        <v>0</v>
      </c>
      <c r="I74" s="272">
        <v>11.144108165962701</v>
      </c>
      <c r="J74" s="272">
        <v>3320.9442334568898</v>
      </c>
      <c r="K74" s="272">
        <v>0</v>
      </c>
      <c r="L74" s="272">
        <v>0</v>
      </c>
      <c r="M74" s="272">
        <v>0</v>
      </c>
      <c r="N74" s="272">
        <v>0</v>
      </c>
      <c r="O74" s="272">
        <v>3320.9442334568898</v>
      </c>
    </row>
    <row r="75" spans="1:16" s="262" customFormat="1" ht="13">
      <c r="A75" s="306" t="s">
        <v>472</v>
      </c>
      <c r="B75" s="307" t="s">
        <v>356</v>
      </c>
      <c r="C75" s="315"/>
      <c r="D75" s="279"/>
      <c r="E75" s="279"/>
      <c r="F75" s="280">
        <v>0</v>
      </c>
      <c r="G75" s="280">
        <v>1.40446662844227</v>
      </c>
      <c r="H75" s="280">
        <v>35.111665711056702</v>
      </c>
      <c r="I75" s="280">
        <v>3.6412097774429199E-2</v>
      </c>
      <c r="J75" s="280">
        <v>10.850805136779901</v>
      </c>
      <c r="K75" s="280">
        <v>0</v>
      </c>
      <c r="L75" s="280">
        <v>0</v>
      </c>
      <c r="M75" s="280">
        <v>0</v>
      </c>
      <c r="N75" s="280">
        <v>0</v>
      </c>
      <c r="O75" s="280">
        <v>45.962470847836599</v>
      </c>
    </row>
    <row r="76" spans="1:16" s="262" customFormat="1" ht="13">
      <c r="A76" s="287" t="s">
        <v>484</v>
      </c>
      <c r="B76" s="288" t="s">
        <v>412</v>
      </c>
      <c r="C76" s="316"/>
      <c r="D76" s="308"/>
      <c r="E76" s="308"/>
      <c r="F76" s="309">
        <v>1420.86316533333</v>
      </c>
      <c r="G76" s="309">
        <v>0</v>
      </c>
      <c r="H76" s="309">
        <v>0</v>
      </c>
      <c r="I76" s="309">
        <v>0</v>
      </c>
      <c r="J76" s="309">
        <v>0</v>
      </c>
      <c r="K76" s="309">
        <v>0</v>
      </c>
      <c r="L76" s="309">
        <v>0</v>
      </c>
      <c r="M76" s="309">
        <v>0</v>
      </c>
      <c r="N76" s="309">
        <v>0</v>
      </c>
      <c r="O76" s="309">
        <v>1420.86316533333</v>
      </c>
    </row>
    <row r="77" spans="1:16" s="262" customFormat="1" ht="13">
      <c r="A77" s="248" t="s">
        <v>492</v>
      </c>
      <c r="B77" s="317"/>
      <c r="C77" s="317"/>
      <c r="F77" s="251">
        <v>501.91213389000001</v>
      </c>
      <c r="G77" s="251">
        <v>1034.56326919</v>
      </c>
      <c r="H77" s="251">
        <v>25864.08172975</v>
      </c>
      <c r="I77" s="251">
        <v>4.0947553599999997</v>
      </c>
      <c r="J77" s="251">
        <v>1220.2370972799999</v>
      </c>
      <c r="K77" s="251">
        <v>0</v>
      </c>
      <c r="L77" s="251">
        <v>0</v>
      </c>
      <c r="M77" s="251">
        <v>0</v>
      </c>
      <c r="N77" s="251">
        <v>0</v>
      </c>
      <c r="O77" s="251">
        <v>27586.230960919998</v>
      </c>
    </row>
    <row r="78" spans="1:16" s="262" customFormat="1" ht="13">
      <c r="A78" s="252" t="s">
        <v>428</v>
      </c>
      <c r="B78" s="253" t="s">
        <v>493</v>
      </c>
      <c r="C78" s="253"/>
      <c r="F78" s="259">
        <v>0</v>
      </c>
      <c r="G78" s="259">
        <v>996.28993059000004</v>
      </c>
      <c r="H78" s="259">
        <v>24907.24826475</v>
      </c>
      <c r="I78" s="259">
        <v>0</v>
      </c>
      <c r="J78" s="259">
        <v>0</v>
      </c>
      <c r="K78" s="259">
        <v>0</v>
      </c>
      <c r="L78" s="259">
        <v>0</v>
      </c>
      <c r="M78" s="259">
        <v>0</v>
      </c>
      <c r="N78" s="259">
        <v>0</v>
      </c>
      <c r="O78" s="259">
        <v>24907.24826475</v>
      </c>
    </row>
    <row r="79" spans="1:16" s="262" customFormat="1" ht="13">
      <c r="A79" s="252" t="s">
        <v>443</v>
      </c>
      <c r="B79" s="253" t="s">
        <v>494</v>
      </c>
      <c r="C79" s="253"/>
      <c r="F79" s="259">
        <v>0</v>
      </c>
      <c r="G79" s="259">
        <v>22.511240340000001</v>
      </c>
      <c r="H79" s="259">
        <v>562.78100849999998</v>
      </c>
      <c r="I79" s="259">
        <v>1.35067442</v>
      </c>
      <c r="J79" s="259">
        <v>402.50097715999999</v>
      </c>
      <c r="K79" s="259">
        <v>0</v>
      </c>
      <c r="L79" s="259">
        <v>0</v>
      </c>
      <c r="M79" s="259">
        <v>0</v>
      </c>
      <c r="N79" s="259">
        <v>0</v>
      </c>
      <c r="O79" s="259">
        <v>965.28198566000003</v>
      </c>
    </row>
    <row r="80" spans="1:16" s="262" customFormat="1" ht="13">
      <c r="A80" s="306" t="s">
        <v>495</v>
      </c>
      <c r="B80" s="307" t="s">
        <v>496</v>
      </c>
      <c r="C80" s="307"/>
      <c r="D80" s="279"/>
      <c r="E80" s="279"/>
      <c r="F80" s="280">
        <v>0</v>
      </c>
      <c r="G80" s="280">
        <v>15.536361550000001</v>
      </c>
      <c r="H80" s="280">
        <v>388.40903874999998</v>
      </c>
      <c r="I80" s="280">
        <v>2.1045751400000001</v>
      </c>
      <c r="J80" s="280">
        <v>627.16339172000005</v>
      </c>
      <c r="K80" s="280">
        <v>0</v>
      </c>
      <c r="L80" s="280">
        <v>0</v>
      </c>
      <c r="M80" s="280">
        <v>0</v>
      </c>
      <c r="N80" s="280">
        <v>0</v>
      </c>
      <c r="O80" s="280">
        <v>1015.57243047</v>
      </c>
    </row>
    <row r="81" spans="1:30" s="262" customFormat="1" ht="13">
      <c r="A81" s="287" t="s">
        <v>472</v>
      </c>
      <c r="B81" s="288" t="s">
        <v>497</v>
      </c>
      <c r="C81" s="288"/>
      <c r="D81" s="308"/>
      <c r="E81" s="308"/>
      <c r="F81" s="309">
        <v>501.91213389000001</v>
      </c>
      <c r="G81" s="309">
        <v>0.22573671000000001</v>
      </c>
      <c r="H81" s="309">
        <v>5.6434177500000002</v>
      </c>
      <c r="I81" s="309">
        <v>0.63950580000000001</v>
      </c>
      <c r="J81" s="309">
        <v>190.57272839999999</v>
      </c>
      <c r="K81" s="309">
        <v>0</v>
      </c>
      <c r="L81" s="309">
        <v>0</v>
      </c>
      <c r="M81" s="309">
        <v>0</v>
      </c>
      <c r="N81" s="309">
        <v>0</v>
      </c>
      <c r="O81" s="309">
        <v>698.12828004000005</v>
      </c>
    </row>
    <row r="82" spans="1:30" s="295" customFormat="1" ht="13">
      <c r="A82" s="291" t="s">
        <v>498</v>
      </c>
      <c r="B82" s="292"/>
      <c r="C82" s="292"/>
      <c r="F82" s="251">
        <v>-38531.268386000003</v>
      </c>
      <c r="G82" s="251">
        <v>51.377876999999998</v>
      </c>
      <c r="H82" s="251">
        <v>1284.446925</v>
      </c>
      <c r="I82" s="251">
        <v>1.757484</v>
      </c>
      <c r="J82" s="251">
        <v>523.730232</v>
      </c>
      <c r="K82" s="251">
        <v>0</v>
      </c>
      <c r="L82" s="251">
        <v>0</v>
      </c>
      <c r="M82" s="251">
        <v>0</v>
      </c>
      <c r="N82" s="251">
        <v>0</v>
      </c>
      <c r="O82" s="251">
        <v>-36723.091228999998</v>
      </c>
    </row>
    <row r="83" spans="1:30" s="262" customFormat="1" ht="13">
      <c r="A83" s="252" t="s">
        <v>428</v>
      </c>
      <c r="B83" s="253" t="s">
        <v>499</v>
      </c>
      <c r="C83" s="253"/>
      <c r="F83" s="259">
        <v>-183658.577835</v>
      </c>
      <c r="G83" s="259">
        <v>13.459619999999999</v>
      </c>
      <c r="H83" s="259">
        <v>336.4905</v>
      </c>
      <c r="I83" s="259">
        <v>0.56352899999999995</v>
      </c>
      <c r="J83" s="259">
        <v>167.93164200000001</v>
      </c>
      <c r="K83" s="259">
        <v>0</v>
      </c>
      <c r="L83" s="259">
        <v>0</v>
      </c>
      <c r="M83" s="259">
        <v>0</v>
      </c>
      <c r="N83" s="259">
        <v>0</v>
      </c>
      <c r="O83" s="259">
        <v>-183154.15569300001</v>
      </c>
    </row>
    <row r="84" spans="1:30" s="262" customFormat="1" ht="13">
      <c r="A84" s="252" t="s">
        <v>443</v>
      </c>
      <c r="B84" s="253" t="s">
        <v>500</v>
      </c>
      <c r="C84" s="253"/>
      <c r="F84" s="259">
        <v>-10507.162344</v>
      </c>
      <c r="G84" s="259">
        <v>4.8304590000000003</v>
      </c>
      <c r="H84" s="259">
        <v>120.761475</v>
      </c>
      <c r="I84" s="259">
        <v>0.24396499999999999</v>
      </c>
      <c r="J84" s="259">
        <v>72.701570000000004</v>
      </c>
      <c r="K84" s="259">
        <v>0</v>
      </c>
      <c r="L84" s="259">
        <v>0</v>
      </c>
      <c r="M84" s="259">
        <v>0</v>
      </c>
      <c r="N84" s="259">
        <v>0</v>
      </c>
      <c r="O84" s="259">
        <v>-10313.699299</v>
      </c>
    </row>
    <row r="85" spans="1:30" s="262" customFormat="1" ht="13">
      <c r="A85" s="306" t="s">
        <v>464</v>
      </c>
      <c r="B85" s="307" t="s">
        <v>501</v>
      </c>
      <c r="C85" s="307"/>
      <c r="F85" s="259">
        <v>0</v>
      </c>
      <c r="G85" s="259">
        <v>26.019950000000001</v>
      </c>
      <c r="H85" s="259">
        <v>650.49874999999997</v>
      </c>
      <c r="I85" s="259">
        <v>0.67457</v>
      </c>
      <c r="J85" s="259">
        <v>201.02186</v>
      </c>
      <c r="K85" s="259">
        <v>0</v>
      </c>
      <c r="L85" s="259">
        <v>0</v>
      </c>
      <c r="M85" s="259">
        <v>0</v>
      </c>
      <c r="N85" s="259">
        <v>0</v>
      </c>
      <c r="O85" s="259">
        <v>851.52061000000003</v>
      </c>
    </row>
    <row r="86" spans="1:30" s="262" customFormat="1" ht="13">
      <c r="A86" s="306" t="s">
        <v>472</v>
      </c>
      <c r="B86" s="307" t="s">
        <v>502</v>
      </c>
      <c r="C86" s="307"/>
      <c r="F86" s="259">
        <v>2894.5120160000001</v>
      </c>
      <c r="G86" s="259">
        <v>1.941403</v>
      </c>
      <c r="H86" s="259">
        <v>48.535074999999999</v>
      </c>
      <c r="I86" s="259">
        <v>8.7675000000000003E-2</v>
      </c>
      <c r="J86" s="259">
        <v>26.12715</v>
      </c>
      <c r="K86" s="259">
        <v>0</v>
      </c>
      <c r="L86" s="259">
        <v>0</v>
      </c>
      <c r="M86" s="259">
        <v>0</v>
      </c>
      <c r="N86" s="259">
        <v>0</v>
      </c>
      <c r="O86" s="259">
        <v>2969.1742410000002</v>
      </c>
    </row>
    <row r="87" spans="1:30" s="262" customFormat="1" ht="13">
      <c r="A87" s="306" t="s">
        <v>484</v>
      </c>
      <c r="B87" s="307" t="s">
        <v>503</v>
      </c>
      <c r="C87" s="307"/>
      <c r="D87" s="279"/>
      <c r="E87" s="279"/>
      <c r="F87" s="280">
        <v>3565.4523380000001</v>
      </c>
      <c r="G87" s="280">
        <v>5.1264450000000004</v>
      </c>
      <c r="H87" s="280">
        <v>128.161125</v>
      </c>
      <c r="I87" s="280">
        <v>0.187745</v>
      </c>
      <c r="J87" s="280">
        <v>55.948009999999996</v>
      </c>
      <c r="K87" s="280">
        <v>0</v>
      </c>
      <c r="L87" s="280">
        <v>0</v>
      </c>
      <c r="M87" s="280">
        <v>0</v>
      </c>
      <c r="N87" s="280">
        <v>0</v>
      </c>
      <c r="O87" s="280">
        <v>3749.5614730000002</v>
      </c>
    </row>
    <row r="88" spans="1:30" s="262" customFormat="1" ht="13">
      <c r="A88" s="287" t="s">
        <v>485</v>
      </c>
      <c r="B88" s="288" t="s">
        <v>504</v>
      </c>
      <c r="C88" s="288"/>
      <c r="D88" s="308"/>
      <c r="E88" s="308"/>
      <c r="F88" s="309">
        <v>149174.50743900001</v>
      </c>
      <c r="G88" s="309">
        <v>0</v>
      </c>
      <c r="H88" s="309">
        <v>0</v>
      </c>
      <c r="I88" s="309">
        <v>0</v>
      </c>
      <c r="J88" s="309">
        <v>0</v>
      </c>
      <c r="K88" s="309">
        <v>0</v>
      </c>
      <c r="L88" s="309">
        <v>0</v>
      </c>
      <c r="M88" s="309">
        <v>0</v>
      </c>
      <c r="N88" s="309">
        <v>0</v>
      </c>
      <c r="O88" s="309">
        <v>149174.50743900001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F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528</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583592.303364967</v>
      </c>
      <c r="G7" s="246">
        <v>4584.7908939347699</v>
      </c>
      <c r="H7" s="246">
        <v>114619.77234836901</v>
      </c>
      <c r="I7" s="246">
        <v>140.97468502525101</v>
      </c>
      <c r="J7" s="246">
        <v>42010.456137524903</v>
      </c>
      <c r="K7" s="246">
        <v>4584.77356780635</v>
      </c>
      <c r="L7" s="246">
        <v>3522.38258688005</v>
      </c>
      <c r="M7" s="246">
        <v>2339.90004230162</v>
      </c>
      <c r="N7" s="246">
        <v>0.203067672</v>
      </c>
      <c r="O7" s="246">
        <v>750669.79111552099</v>
      </c>
    </row>
    <row r="8" spans="1:16" ht="17" thickTop="1">
      <c r="A8" s="248" t="s">
        <v>427</v>
      </c>
      <c r="B8" s="249"/>
      <c r="C8" s="249"/>
      <c r="F8" s="251">
        <v>538542.98674472806</v>
      </c>
      <c r="G8" s="251">
        <v>2168.2547695493599</v>
      </c>
      <c r="H8" s="251">
        <v>54206.369238733998</v>
      </c>
      <c r="I8" s="251">
        <v>40.386742621021298</v>
      </c>
      <c r="J8" s="251">
        <v>12035.249301064299</v>
      </c>
      <c r="K8" s="251">
        <v>0</v>
      </c>
      <c r="L8" s="251">
        <v>0</v>
      </c>
      <c r="M8" s="251">
        <v>0</v>
      </c>
      <c r="N8" s="251">
        <v>0</v>
      </c>
      <c r="O8" s="251">
        <v>604784.60528452694</v>
      </c>
    </row>
    <row r="9" spans="1:16">
      <c r="A9" s="252" t="s">
        <v>428</v>
      </c>
      <c r="B9" s="253" t="s">
        <v>429</v>
      </c>
      <c r="C9" s="253"/>
      <c r="F9" s="254">
        <v>341620.83291984198</v>
      </c>
      <c r="G9" s="254">
        <v>237.272083850379</v>
      </c>
      <c r="H9" s="254">
        <v>5931.8020962594701</v>
      </c>
      <c r="I9" s="254">
        <v>9.39470255347217</v>
      </c>
      <c r="J9" s="254">
        <v>2799.6213609347101</v>
      </c>
      <c r="K9" s="254">
        <v>0</v>
      </c>
      <c r="L9" s="254">
        <v>0</v>
      </c>
      <c r="M9" s="254">
        <v>0</v>
      </c>
      <c r="N9" s="254">
        <v>0</v>
      </c>
      <c r="O9" s="254">
        <v>350352.25637703697</v>
      </c>
      <c r="P9" s="255"/>
    </row>
    <row r="10" spans="1:16">
      <c r="A10" s="256"/>
      <c r="B10" s="257" t="s">
        <v>430</v>
      </c>
      <c r="C10" s="258"/>
      <c r="F10" s="259">
        <v>122595.65732909201</v>
      </c>
      <c r="G10" s="259">
        <v>5.6177581040238502</v>
      </c>
      <c r="H10" s="259">
        <v>140.44395260059599</v>
      </c>
      <c r="I10" s="259">
        <v>2.5291707323643502</v>
      </c>
      <c r="J10" s="259">
        <v>753.69287824457604</v>
      </c>
      <c r="K10" s="259">
        <v>0</v>
      </c>
      <c r="L10" s="259">
        <v>0</v>
      </c>
      <c r="M10" s="259">
        <v>0</v>
      </c>
      <c r="N10" s="259">
        <v>0</v>
      </c>
      <c r="O10" s="259">
        <v>123489.794159937</v>
      </c>
    </row>
    <row r="11" spans="1:16">
      <c r="A11" s="256"/>
      <c r="B11" s="260" t="s">
        <v>431</v>
      </c>
      <c r="C11" s="258"/>
      <c r="F11" s="259">
        <v>21577.224109143899</v>
      </c>
      <c r="G11" s="259">
        <v>0.55675260228825296</v>
      </c>
      <c r="H11" s="259">
        <v>13.918815057206301</v>
      </c>
      <c r="I11" s="259">
        <v>0.17903028117786299</v>
      </c>
      <c r="J11" s="259">
        <v>53.351023791003101</v>
      </c>
      <c r="K11" s="259">
        <v>0</v>
      </c>
      <c r="L11" s="259">
        <v>0</v>
      </c>
      <c r="M11" s="259">
        <v>0</v>
      </c>
      <c r="N11" s="259">
        <v>0</v>
      </c>
      <c r="O11" s="259">
        <v>21644.4939479922</v>
      </c>
    </row>
    <row r="12" spans="1:16" s="262" customFormat="1" ht="13">
      <c r="A12" s="256"/>
      <c r="B12" s="260" t="s">
        <v>432</v>
      </c>
      <c r="C12" s="261"/>
      <c r="F12" s="259">
        <v>67318.896823985997</v>
      </c>
      <c r="G12" s="259">
        <v>97.805291828792306</v>
      </c>
      <c r="H12" s="259">
        <v>2445.1322957198099</v>
      </c>
      <c r="I12" s="259">
        <v>1.55803897970505</v>
      </c>
      <c r="J12" s="259">
        <v>464.29561595210401</v>
      </c>
      <c r="K12" s="259">
        <v>0</v>
      </c>
      <c r="L12" s="259">
        <v>0</v>
      </c>
      <c r="M12" s="259">
        <v>0</v>
      </c>
      <c r="N12" s="259">
        <v>0</v>
      </c>
      <c r="O12" s="259">
        <v>70228.324735657894</v>
      </c>
    </row>
    <row r="13" spans="1:16" s="262" customFormat="1" ht="13">
      <c r="A13" s="256"/>
      <c r="B13" s="257" t="s">
        <v>433</v>
      </c>
      <c r="C13" s="257"/>
      <c r="F13" s="259">
        <v>50239.967374616303</v>
      </c>
      <c r="G13" s="259">
        <v>2.9023558150351101</v>
      </c>
      <c r="H13" s="259">
        <v>72.558895375877697</v>
      </c>
      <c r="I13" s="259">
        <v>2.13478411641452</v>
      </c>
      <c r="J13" s="259">
        <v>636.16566669152803</v>
      </c>
      <c r="K13" s="259">
        <v>0</v>
      </c>
      <c r="L13" s="259">
        <v>0</v>
      </c>
      <c r="M13" s="259">
        <v>0</v>
      </c>
      <c r="N13" s="259">
        <v>0</v>
      </c>
      <c r="O13" s="259">
        <v>50948.691936683703</v>
      </c>
    </row>
    <row r="14" spans="1:16" s="265" customFormat="1" ht="12">
      <c r="A14" s="263"/>
      <c r="B14" s="258"/>
      <c r="C14" s="264" t="s">
        <v>410</v>
      </c>
      <c r="F14" s="266">
        <v>5784.45997854494</v>
      </c>
      <c r="G14" s="266">
        <v>0.16340579869235999</v>
      </c>
      <c r="H14" s="266">
        <v>4.0851449673089997</v>
      </c>
      <c r="I14" s="266">
        <v>0.139546634926902</v>
      </c>
      <c r="J14" s="266">
        <v>41.584897208216901</v>
      </c>
      <c r="K14" s="266">
        <v>0</v>
      </c>
      <c r="L14" s="266">
        <v>0</v>
      </c>
      <c r="M14" s="266">
        <v>0</v>
      </c>
      <c r="N14" s="266">
        <v>0</v>
      </c>
      <c r="O14" s="266">
        <v>5830.1300207204604</v>
      </c>
    </row>
    <row r="15" spans="1:16" s="265" customFormat="1" ht="12">
      <c r="A15" s="263"/>
      <c r="B15" s="258"/>
      <c r="C15" s="264" t="s">
        <v>434</v>
      </c>
      <c r="F15" s="266">
        <v>3521.2217110357001</v>
      </c>
      <c r="G15" s="266">
        <v>7.8495114286973103E-2</v>
      </c>
      <c r="H15" s="266">
        <v>1.96237785717433</v>
      </c>
      <c r="I15" s="266">
        <v>5.28117763061405E-2</v>
      </c>
      <c r="J15" s="266">
        <v>15.737909339229899</v>
      </c>
      <c r="K15" s="266">
        <v>0</v>
      </c>
      <c r="L15" s="266">
        <v>0</v>
      </c>
      <c r="M15" s="266">
        <v>0</v>
      </c>
      <c r="N15" s="266">
        <v>0</v>
      </c>
      <c r="O15" s="266">
        <v>3538.9219982321101</v>
      </c>
    </row>
    <row r="16" spans="1:16" s="265" customFormat="1" ht="12">
      <c r="A16" s="263"/>
      <c r="B16" s="258"/>
      <c r="C16" s="264" t="s">
        <v>435</v>
      </c>
      <c r="F16" s="266">
        <v>8918.5776321733501</v>
      </c>
      <c r="G16" s="266">
        <v>0.183568966470325</v>
      </c>
      <c r="H16" s="266">
        <v>4.5892241617581204</v>
      </c>
      <c r="I16" s="266">
        <v>0.155853033037857</v>
      </c>
      <c r="J16" s="266">
        <v>46.444203845281301</v>
      </c>
      <c r="K16" s="266">
        <v>0</v>
      </c>
      <c r="L16" s="266">
        <v>0</v>
      </c>
      <c r="M16" s="266">
        <v>0</v>
      </c>
      <c r="N16" s="266">
        <v>0</v>
      </c>
      <c r="O16" s="266">
        <v>8969.6110601803903</v>
      </c>
    </row>
    <row r="17" spans="1:16" s="265" customFormat="1" ht="12">
      <c r="A17" s="263"/>
      <c r="B17" s="258"/>
      <c r="C17" s="264" t="s">
        <v>436</v>
      </c>
      <c r="F17" s="266">
        <v>9822.4127703587201</v>
      </c>
      <c r="G17" s="266">
        <v>1.5887922094115401</v>
      </c>
      <c r="H17" s="266">
        <v>39.719805235288597</v>
      </c>
      <c r="I17" s="266">
        <v>1.2166054373681701</v>
      </c>
      <c r="J17" s="266">
        <v>362.54842033571498</v>
      </c>
      <c r="K17" s="266">
        <v>0</v>
      </c>
      <c r="L17" s="266">
        <v>0</v>
      </c>
      <c r="M17" s="266">
        <v>0</v>
      </c>
      <c r="N17" s="266">
        <v>0</v>
      </c>
      <c r="O17" s="266">
        <v>10224.680995929701</v>
      </c>
    </row>
    <row r="18" spans="1:16" s="265" customFormat="1" ht="12">
      <c r="A18" s="263"/>
      <c r="B18" s="258"/>
      <c r="C18" s="264" t="s">
        <v>437</v>
      </c>
      <c r="F18" s="266">
        <v>5439.7396716067997</v>
      </c>
      <c r="G18" s="266">
        <v>0.25162799790657803</v>
      </c>
      <c r="H18" s="266">
        <v>6.2906999476644501</v>
      </c>
      <c r="I18" s="266">
        <v>6.57449655229531E-2</v>
      </c>
      <c r="J18" s="266">
        <v>19.591999725840001</v>
      </c>
      <c r="K18" s="266">
        <v>0</v>
      </c>
      <c r="L18" s="266">
        <v>0</v>
      </c>
      <c r="M18" s="266">
        <v>0</v>
      </c>
      <c r="N18" s="266">
        <v>0</v>
      </c>
      <c r="O18" s="266">
        <v>5465.6223712803003</v>
      </c>
    </row>
    <row r="19" spans="1:16" s="265" customFormat="1" ht="12">
      <c r="A19" s="263"/>
      <c r="B19" s="258"/>
      <c r="C19" s="264" t="s">
        <v>438</v>
      </c>
      <c r="F19" s="266">
        <v>16753.555610896801</v>
      </c>
      <c r="G19" s="266">
        <v>0.63646572826732795</v>
      </c>
      <c r="H19" s="266">
        <v>15.9116432066832</v>
      </c>
      <c r="I19" s="266">
        <v>0.50422226925249902</v>
      </c>
      <c r="J19" s="266">
        <v>150.258236237245</v>
      </c>
      <c r="K19" s="266">
        <v>0</v>
      </c>
      <c r="L19" s="266">
        <v>0</v>
      </c>
      <c r="M19" s="266">
        <v>0</v>
      </c>
      <c r="N19" s="266">
        <v>0</v>
      </c>
      <c r="O19" s="266">
        <v>16919.725490340701</v>
      </c>
    </row>
    <row r="20" spans="1:16" s="262" customFormat="1" ht="13">
      <c r="A20" s="256"/>
      <c r="B20" s="257" t="s">
        <v>439</v>
      </c>
      <c r="C20" s="267"/>
      <c r="F20" s="259">
        <v>1408.25297</v>
      </c>
      <c r="G20" s="259">
        <v>2.4542520000000002E-2</v>
      </c>
      <c r="H20" s="259">
        <v>0.61356299999999997</v>
      </c>
      <c r="I20" s="259">
        <v>3.1499640000000002E-2</v>
      </c>
      <c r="J20" s="259">
        <v>9.3868927200000005</v>
      </c>
      <c r="K20" s="259">
        <v>0</v>
      </c>
      <c r="L20" s="259">
        <v>0</v>
      </c>
      <c r="M20" s="259">
        <v>0</v>
      </c>
      <c r="N20" s="259">
        <v>0</v>
      </c>
      <c r="O20" s="259">
        <v>1418.25342572</v>
      </c>
    </row>
    <row r="21" spans="1:16" s="262" customFormat="1" ht="13">
      <c r="A21" s="256"/>
      <c r="B21" s="257" t="s">
        <v>440</v>
      </c>
      <c r="C21" s="257"/>
      <c r="F21" s="259">
        <v>33590.569892177598</v>
      </c>
      <c r="G21" s="259">
        <v>0.61228450210957797</v>
      </c>
      <c r="H21" s="259">
        <v>15.307112552739399</v>
      </c>
      <c r="I21" s="259">
        <v>0.70278797389321801</v>
      </c>
      <c r="J21" s="259">
        <v>209.430816220179</v>
      </c>
      <c r="K21" s="259">
        <v>0</v>
      </c>
      <c r="L21" s="259">
        <v>0</v>
      </c>
      <c r="M21" s="259">
        <v>0</v>
      </c>
      <c r="N21" s="259">
        <v>0</v>
      </c>
      <c r="O21" s="259">
        <v>33815.307820950497</v>
      </c>
    </row>
    <row r="22" spans="1:16" s="262" customFormat="1" ht="13">
      <c r="A22" s="256"/>
      <c r="B22" s="257" t="s">
        <v>441</v>
      </c>
      <c r="C22" s="257"/>
      <c r="F22" s="259">
        <v>42694.238230000003</v>
      </c>
      <c r="G22" s="259">
        <v>129.716263888225</v>
      </c>
      <c r="H22" s="259">
        <v>3242.9065972056101</v>
      </c>
      <c r="I22" s="259">
        <v>2.2015609227046302</v>
      </c>
      <c r="J22" s="259">
        <v>656.06515496597797</v>
      </c>
      <c r="K22" s="259">
        <v>0</v>
      </c>
      <c r="L22" s="259">
        <v>0</v>
      </c>
      <c r="M22" s="259">
        <v>0</v>
      </c>
      <c r="N22" s="259">
        <v>0</v>
      </c>
      <c r="O22" s="259">
        <v>46593.209982171596</v>
      </c>
    </row>
    <row r="23" spans="1:16" s="262" customFormat="1" ht="13">
      <c r="A23" s="256"/>
      <c r="B23" s="257" t="s">
        <v>442</v>
      </c>
      <c r="C23" s="257"/>
      <c r="F23" s="259">
        <v>2196.0261908267698</v>
      </c>
      <c r="G23" s="259">
        <v>3.6834589904973798E-2</v>
      </c>
      <c r="H23" s="259">
        <v>0.920864747624345</v>
      </c>
      <c r="I23" s="259">
        <v>5.7829907212544197E-2</v>
      </c>
      <c r="J23" s="259">
        <v>17.233312349338199</v>
      </c>
      <c r="K23" s="259">
        <v>0</v>
      </c>
      <c r="L23" s="259">
        <v>0</v>
      </c>
      <c r="M23" s="259">
        <v>0</v>
      </c>
      <c r="N23" s="259">
        <v>0</v>
      </c>
      <c r="O23" s="259">
        <v>2214.18036792373</v>
      </c>
    </row>
    <row r="24" spans="1:16" s="268" customFormat="1" ht="15">
      <c r="A24" s="252" t="s">
        <v>443</v>
      </c>
      <c r="B24" s="253" t="s">
        <v>444</v>
      </c>
      <c r="C24" s="253"/>
      <c r="F24" s="254">
        <v>181348.38717954399</v>
      </c>
      <c r="G24" s="254">
        <v>27.0484963749348</v>
      </c>
      <c r="H24" s="254">
        <v>676.21240937336995</v>
      </c>
      <c r="I24" s="254">
        <v>30.861619029278799</v>
      </c>
      <c r="J24" s="254">
        <v>9196.7624707250907</v>
      </c>
      <c r="K24" s="254">
        <v>0</v>
      </c>
      <c r="L24" s="254">
        <v>0</v>
      </c>
      <c r="M24" s="254">
        <v>0</v>
      </c>
      <c r="N24" s="254">
        <v>0</v>
      </c>
      <c r="O24" s="254">
        <v>191221.36205964201</v>
      </c>
      <c r="P24" s="269"/>
    </row>
    <row r="25" spans="1:16" s="262" customFormat="1" ht="13">
      <c r="A25" s="256"/>
      <c r="B25" s="260" t="s">
        <v>445</v>
      </c>
      <c r="C25" s="257"/>
      <c r="F25" s="259">
        <v>7457.3988461937597</v>
      </c>
      <c r="G25" s="259">
        <v>0.29953569416643</v>
      </c>
      <c r="H25" s="259">
        <v>7.48839235416074</v>
      </c>
      <c r="I25" s="259">
        <v>0.220463396778459</v>
      </c>
      <c r="J25" s="259">
        <v>65.698092239980895</v>
      </c>
      <c r="K25" s="259">
        <v>0</v>
      </c>
      <c r="L25" s="259">
        <v>0</v>
      </c>
      <c r="M25" s="259">
        <v>0</v>
      </c>
      <c r="N25" s="259">
        <v>0</v>
      </c>
      <c r="O25" s="259">
        <v>7530.5853307878997</v>
      </c>
    </row>
    <row r="26" spans="1:16" s="262" customFormat="1" ht="13">
      <c r="A26" s="256"/>
      <c r="B26" s="257" t="s">
        <v>446</v>
      </c>
      <c r="C26" s="257"/>
      <c r="F26" s="259">
        <v>123727.599459057</v>
      </c>
      <c r="G26" s="259">
        <v>11.029092256141899</v>
      </c>
      <c r="H26" s="259">
        <v>275.72730640354598</v>
      </c>
      <c r="I26" s="259">
        <v>18.172021933824801</v>
      </c>
      <c r="J26" s="259">
        <v>5415.2625362797899</v>
      </c>
      <c r="K26" s="259">
        <v>0</v>
      </c>
      <c r="L26" s="259">
        <v>0</v>
      </c>
      <c r="M26" s="259">
        <v>0</v>
      </c>
      <c r="N26" s="259">
        <v>0</v>
      </c>
      <c r="O26" s="259">
        <v>129418.58930173999</v>
      </c>
    </row>
    <row r="27" spans="1:16" s="265" customFormat="1" ht="12">
      <c r="A27" s="263"/>
      <c r="B27" s="258"/>
      <c r="C27" s="264" t="s">
        <v>447</v>
      </c>
      <c r="F27" s="266">
        <v>41000.872896943401</v>
      </c>
      <c r="G27" s="266">
        <v>4.5837741453752896</v>
      </c>
      <c r="H27" s="266">
        <v>114.594353634382</v>
      </c>
      <c r="I27" s="266">
        <v>7.7142157765112902</v>
      </c>
      <c r="J27" s="266">
        <v>2298.8363014003598</v>
      </c>
      <c r="K27" s="266">
        <v>0</v>
      </c>
      <c r="L27" s="266">
        <v>0</v>
      </c>
      <c r="M27" s="266">
        <v>0</v>
      </c>
      <c r="N27" s="266">
        <v>0</v>
      </c>
      <c r="O27" s="266">
        <v>43414.303551978199</v>
      </c>
    </row>
    <row r="28" spans="1:16" s="265" customFormat="1" ht="12">
      <c r="A28" s="263"/>
      <c r="B28" s="258"/>
      <c r="C28" s="264" t="s">
        <v>448</v>
      </c>
      <c r="F28" s="266">
        <v>36326.802020703297</v>
      </c>
      <c r="G28" s="266">
        <v>3.9124361469667202</v>
      </c>
      <c r="H28" s="266">
        <v>97.810903674168003</v>
      </c>
      <c r="I28" s="266">
        <v>7.9146480213538197</v>
      </c>
      <c r="J28" s="266">
        <v>2358.56511036344</v>
      </c>
      <c r="K28" s="266">
        <v>0</v>
      </c>
      <c r="L28" s="266">
        <v>0</v>
      </c>
      <c r="M28" s="266">
        <v>0</v>
      </c>
      <c r="N28" s="266">
        <v>0</v>
      </c>
      <c r="O28" s="266">
        <v>38783.1780347409</v>
      </c>
    </row>
    <row r="29" spans="1:16" s="265" customFormat="1" ht="12">
      <c r="A29" s="263"/>
      <c r="B29" s="258"/>
      <c r="C29" s="264" t="s">
        <v>449</v>
      </c>
      <c r="F29" s="266">
        <v>12785.2904495577</v>
      </c>
      <c r="G29" s="266">
        <v>0.80886344543612598</v>
      </c>
      <c r="H29" s="266">
        <v>20.221586135903099</v>
      </c>
      <c r="I29" s="266">
        <v>0.86204426799503597</v>
      </c>
      <c r="J29" s="266">
        <v>256.88919186252099</v>
      </c>
      <c r="K29" s="266">
        <v>0</v>
      </c>
      <c r="L29" s="266">
        <v>0</v>
      </c>
      <c r="M29" s="266">
        <v>0</v>
      </c>
      <c r="N29" s="266">
        <v>0</v>
      </c>
      <c r="O29" s="266">
        <v>13062.4012275561</v>
      </c>
    </row>
    <row r="30" spans="1:16" s="265" customFormat="1" ht="12">
      <c r="A30" s="263"/>
      <c r="B30" s="258"/>
      <c r="C30" s="264" t="s">
        <v>450</v>
      </c>
      <c r="F30" s="266">
        <v>194.075833950826</v>
      </c>
      <c r="G30" s="266">
        <v>0.102165911793582</v>
      </c>
      <c r="H30" s="266">
        <v>2.5541477948395399</v>
      </c>
      <c r="I30" s="266">
        <v>3.6236881358300602E-3</v>
      </c>
      <c r="J30" s="266">
        <v>1.07985906447736</v>
      </c>
      <c r="K30" s="266">
        <v>0</v>
      </c>
      <c r="L30" s="266">
        <v>0</v>
      </c>
      <c r="M30" s="266">
        <v>0</v>
      </c>
      <c r="N30" s="266">
        <v>0</v>
      </c>
      <c r="O30" s="266">
        <v>197.70984081014299</v>
      </c>
      <c r="P30" s="270"/>
    </row>
    <row r="31" spans="1:16" s="265" customFormat="1" ht="12">
      <c r="A31" s="263"/>
      <c r="B31" s="258"/>
      <c r="C31" s="264" t="s">
        <v>451</v>
      </c>
      <c r="F31" s="266">
        <v>751.00272069538198</v>
      </c>
      <c r="G31" s="266">
        <v>1.6240785672379E-2</v>
      </c>
      <c r="H31" s="266">
        <v>0.40601964180947497</v>
      </c>
      <c r="I31" s="266">
        <v>5.9537253584747298E-2</v>
      </c>
      <c r="J31" s="266">
        <v>17.7421015682547</v>
      </c>
      <c r="K31" s="266">
        <v>0</v>
      </c>
      <c r="L31" s="266">
        <v>0</v>
      </c>
      <c r="M31" s="266">
        <v>0</v>
      </c>
      <c r="N31" s="266">
        <v>0</v>
      </c>
      <c r="O31" s="266">
        <v>769.15084190544599</v>
      </c>
    </row>
    <row r="32" spans="1:16" s="265" customFormat="1" ht="12">
      <c r="A32" s="263"/>
      <c r="B32" s="258"/>
      <c r="C32" s="264" t="s">
        <v>452</v>
      </c>
      <c r="D32" s="271"/>
      <c r="E32" s="271"/>
      <c r="F32" s="272">
        <v>410.35387924529999</v>
      </c>
      <c r="G32" s="272">
        <v>1.0438658044484701E-2</v>
      </c>
      <c r="H32" s="272">
        <v>0.26096645111211803</v>
      </c>
      <c r="I32" s="272">
        <v>3.2496770421335003E-2</v>
      </c>
      <c r="J32" s="272">
        <v>9.6840375855578191</v>
      </c>
      <c r="K32" s="272">
        <v>0</v>
      </c>
      <c r="L32" s="272">
        <v>0</v>
      </c>
      <c r="M32" s="272">
        <v>0</v>
      </c>
      <c r="N32" s="272">
        <v>0</v>
      </c>
      <c r="O32" s="272">
        <v>420.29888328197001</v>
      </c>
    </row>
    <row r="33" spans="1:15" s="265" customFormat="1" ht="12">
      <c r="A33" s="263"/>
      <c r="B33" s="258"/>
      <c r="C33" s="264" t="s">
        <v>453</v>
      </c>
      <c r="D33" s="271"/>
      <c r="E33" s="271"/>
      <c r="F33" s="272">
        <v>31795.759231487598</v>
      </c>
      <c r="G33" s="272">
        <v>1.3820325602472201</v>
      </c>
      <c r="H33" s="272">
        <v>34.550814006180502</v>
      </c>
      <c r="I33" s="272">
        <v>1.57683921627805</v>
      </c>
      <c r="J33" s="272">
        <v>469.89808645085799</v>
      </c>
      <c r="K33" s="272">
        <v>0</v>
      </c>
      <c r="L33" s="272">
        <v>0</v>
      </c>
      <c r="M33" s="272">
        <v>0</v>
      </c>
      <c r="N33" s="272">
        <v>0</v>
      </c>
      <c r="O33" s="272">
        <v>32300.208131944601</v>
      </c>
    </row>
    <row r="34" spans="1:15" s="265" customFormat="1" ht="12">
      <c r="A34" s="263"/>
      <c r="B34" s="258"/>
      <c r="C34" s="273" t="s">
        <v>454</v>
      </c>
      <c r="D34" s="271"/>
      <c r="E34" s="271"/>
      <c r="F34" s="272">
        <v>463.44242647364399</v>
      </c>
      <c r="G34" s="272">
        <v>0.213140602606052</v>
      </c>
      <c r="H34" s="272">
        <v>5.3285150651513096</v>
      </c>
      <c r="I34" s="272">
        <v>8.6169395447039006E-3</v>
      </c>
      <c r="J34" s="272">
        <v>2.5678479843217601</v>
      </c>
      <c r="K34" s="272">
        <v>0</v>
      </c>
      <c r="L34" s="272">
        <v>0</v>
      </c>
      <c r="M34" s="272">
        <v>0</v>
      </c>
      <c r="N34" s="272">
        <v>0</v>
      </c>
      <c r="O34" s="272">
        <v>471.33878952311801</v>
      </c>
    </row>
    <row r="35" spans="1:15" s="277" customFormat="1" ht="13">
      <c r="A35" s="256"/>
      <c r="B35" s="257" t="s">
        <v>455</v>
      </c>
      <c r="C35" s="274"/>
      <c r="D35" s="275"/>
      <c r="E35" s="275"/>
      <c r="F35" s="276">
        <v>5558.1017378832303</v>
      </c>
      <c r="G35" s="276">
        <v>0.31202517672083302</v>
      </c>
      <c r="H35" s="276">
        <v>7.80062941802084</v>
      </c>
      <c r="I35" s="276">
        <v>2.1511139666648198</v>
      </c>
      <c r="J35" s="276">
        <v>641.03196206611597</v>
      </c>
      <c r="K35" s="276">
        <v>0</v>
      </c>
      <c r="L35" s="276">
        <v>0</v>
      </c>
      <c r="M35" s="276">
        <v>0</v>
      </c>
      <c r="N35" s="276">
        <v>0</v>
      </c>
      <c r="O35" s="276">
        <v>6206.9343293673601</v>
      </c>
    </row>
    <row r="36" spans="1:15" s="277" customFormat="1" ht="13">
      <c r="A36" s="256"/>
      <c r="B36" s="260" t="s">
        <v>456</v>
      </c>
      <c r="C36" s="274"/>
      <c r="D36" s="275"/>
      <c r="E36" s="275"/>
      <c r="F36" s="276">
        <v>6605.4936215822599</v>
      </c>
      <c r="G36" s="276">
        <v>0.60757274549912599</v>
      </c>
      <c r="H36" s="276">
        <v>15.1893186374782</v>
      </c>
      <c r="I36" s="276">
        <v>0.17359279620524101</v>
      </c>
      <c r="J36" s="276">
        <v>51.730653269161699</v>
      </c>
      <c r="K36" s="276">
        <v>0</v>
      </c>
      <c r="L36" s="276">
        <v>0</v>
      </c>
      <c r="M36" s="276">
        <v>0</v>
      </c>
      <c r="N36" s="276">
        <v>0</v>
      </c>
      <c r="O36" s="276">
        <v>6672.4135934889</v>
      </c>
    </row>
    <row r="37" spans="1:15" s="262" customFormat="1" ht="13">
      <c r="A37" s="256"/>
      <c r="B37" s="257" t="s">
        <v>457</v>
      </c>
      <c r="C37" s="278"/>
      <c r="D37" s="279"/>
      <c r="E37" s="279"/>
      <c r="F37" s="280">
        <v>37999.793514827303</v>
      </c>
      <c r="G37" s="280">
        <v>14.8002705024065</v>
      </c>
      <c r="H37" s="280">
        <v>370.006762560163</v>
      </c>
      <c r="I37" s="280">
        <v>10.1444269358055</v>
      </c>
      <c r="J37" s="280">
        <v>3023.0392268700398</v>
      </c>
      <c r="K37" s="280">
        <v>0</v>
      </c>
      <c r="L37" s="280">
        <v>0</v>
      </c>
      <c r="M37" s="280">
        <v>0</v>
      </c>
      <c r="N37" s="280">
        <v>0</v>
      </c>
      <c r="O37" s="280">
        <v>41392.839504257499</v>
      </c>
    </row>
    <row r="38" spans="1:15" s="265" customFormat="1" ht="12">
      <c r="A38" s="263"/>
      <c r="B38" s="258"/>
      <c r="C38" s="264" t="s">
        <v>458</v>
      </c>
      <c r="F38" s="266">
        <v>11347.0378154545</v>
      </c>
      <c r="G38" s="266">
        <v>0.67681302847407498</v>
      </c>
      <c r="H38" s="266">
        <v>16.920325711851898</v>
      </c>
      <c r="I38" s="266">
        <v>4.3780804598731899</v>
      </c>
      <c r="J38" s="266">
        <v>1304.6679770422099</v>
      </c>
      <c r="K38" s="266">
        <v>0</v>
      </c>
      <c r="L38" s="266">
        <v>0</v>
      </c>
      <c r="M38" s="266">
        <v>0</v>
      </c>
      <c r="N38" s="266">
        <v>0</v>
      </c>
      <c r="O38" s="266">
        <v>12668.6261182085</v>
      </c>
    </row>
    <row r="39" spans="1:15" s="265" customFormat="1" ht="12">
      <c r="A39" s="263"/>
      <c r="B39" s="258"/>
      <c r="C39" s="264" t="s">
        <v>459</v>
      </c>
      <c r="F39" s="266">
        <v>1830.7066445267201</v>
      </c>
      <c r="G39" s="266">
        <v>0.92816710720371498</v>
      </c>
      <c r="H39" s="266">
        <v>23.204177680092901</v>
      </c>
      <c r="I39" s="266">
        <v>0.52690973791335005</v>
      </c>
      <c r="J39" s="266">
        <v>157.01910189817801</v>
      </c>
      <c r="K39" s="266">
        <v>0</v>
      </c>
      <c r="L39" s="266">
        <v>0</v>
      </c>
      <c r="M39" s="266">
        <v>0</v>
      </c>
      <c r="N39" s="266">
        <v>0</v>
      </c>
      <c r="O39" s="266">
        <v>2010.9299241050001</v>
      </c>
    </row>
    <row r="40" spans="1:15" s="265" customFormat="1" ht="12">
      <c r="A40" s="263"/>
      <c r="B40" s="258"/>
      <c r="C40" s="264" t="s">
        <v>460</v>
      </c>
      <c r="F40" s="266">
        <v>11079.9973187945</v>
      </c>
      <c r="G40" s="266">
        <v>0.75675531863330403</v>
      </c>
      <c r="H40" s="266">
        <v>18.918882965832601</v>
      </c>
      <c r="I40" s="266">
        <v>4.1776103679210799</v>
      </c>
      <c r="J40" s="266">
        <v>1244.9278896404801</v>
      </c>
      <c r="K40" s="266">
        <v>0</v>
      </c>
      <c r="L40" s="266">
        <v>0</v>
      </c>
      <c r="M40" s="266">
        <v>0</v>
      </c>
      <c r="N40" s="266">
        <v>0</v>
      </c>
      <c r="O40" s="266">
        <v>12343.844091400801</v>
      </c>
    </row>
    <row r="41" spans="1:15" s="265" customFormat="1" ht="12">
      <c r="A41" s="263"/>
      <c r="B41" s="258"/>
      <c r="C41" s="264" t="s">
        <v>461</v>
      </c>
      <c r="F41" s="266">
        <v>625.89333501235501</v>
      </c>
      <c r="G41" s="266">
        <v>0.52846440037346698</v>
      </c>
      <c r="H41" s="266">
        <v>13.211610009336701</v>
      </c>
      <c r="I41" s="266">
        <v>8.0275010446337905E-2</v>
      </c>
      <c r="J41" s="266">
        <v>23.921953113008701</v>
      </c>
      <c r="K41" s="266">
        <v>0</v>
      </c>
      <c r="L41" s="266">
        <v>0</v>
      </c>
      <c r="M41" s="266">
        <v>0</v>
      </c>
      <c r="N41" s="266">
        <v>0</v>
      </c>
      <c r="O41" s="266">
        <v>663.02689813469999</v>
      </c>
    </row>
    <row r="42" spans="1:15" s="265" customFormat="1" ht="12">
      <c r="A42" s="263"/>
      <c r="B42" s="258"/>
      <c r="C42" s="264" t="s">
        <v>462</v>
      </c>
      <c r="F42" s="266">
        <v>4842.0139010392204</v>
      </c>
      <c r="G42" s="266">
        <v>3.6560046727219699</v>
      </c>
      <c r="H42" s="266">
        <v>91.400116818049298</v>
      </c>
      <c r="I42" s="266">
        <v>0.75957935965155099</v>
      </c>
      <c r="J42" s="266">
        <v>226.35464917616201</v>
      </c>
      <c r="K42" s="266">
        <v>0</v>
      </c>
      <c r="L42" s="266">
        <v>0</v>
      </c>
      <c r="M42" s="266">
        <v>0</v>
      </c>
      <c r="N42" s="266">
        <v>0</v>
      </c>
      <c r="O42" s="266">
        <v>5159.7686670334297</v>
      </c>
    </row>
    <row r="43" spans="1:15" s="265" customFormat="1" ht="12">
      <c r="A43" s="263"/>
      <c r="B43" s="258"/>
      <c r="C43" s="281" t="s">
        <v>463</v>
      </c>
      <c r="F43" s="266">
        <v>8274.1445000000003</v>
      </c>
      <c r="G43" s="266">
        <v>8.2540659749999996</v>
      </c>
      <c r="H43" s="266">
        <v>206.35164937499999</v>
      </c>
      <c r="I43" s="266">
        <v>0.221972</v>
      </c>
      <c r="J43" s="266">
        <v>66.147655999999998</v>
      </c>
      <c r="K43" s="266">
        <v>0</v>
      </c>
      <c r="L43" s="266">
        <v>0</v>
      </c>
      <c r="M43" s="266">
        <v>0</v>
      </c>
      <c r="N43" s="266">
        <v>0</v>
      </c>
      <c r="O43" s="266">
        <v>8546.6438053750007</v>
      </c>
    </row>
    <row r="44" spans="1:15" s="268" customFormat="1" ht="13">
      <c r="A44" s="252" t="s">
        <v>464</v>
      </c>
      <c r="B44" s="253" t="s">
        <v>465</v>
      </c>
      <c r="C44" s="253"/>
      <c r="F44" s="254">
        <v>15573.681245342201</v>
      </c>
      <c r="G44" s="254">
        <v>1903.9341893240501</v>
      </c>
      <c r="H44" s="254">
        <v>47598.354733101201</v>
      </c>
      <c r="I44" s="254">
        <v>0.13042103827029999</v>
      </c>
      <c r="J44" s="254">
        <v>38.865469404549401</v>
      </c>
      <c r="K44" s="254">
        <v>0</v>
      </c>
      <c r="L44" s="254">
        <v>0</v>
      </c>
      <c r="M44" s="254">
        <v>0</v>
      </c>
      <c r="N44" s="254">
        <v>0</v>
      </c>
      <c r="O44" s="254">
        <v>63210.9014478479</v>
      </c>
    </row>
    <row r="45" spans="1:15" s="262" customFormat="1" ht="13">
      <c r="A45" s="256"/>
      <c r="B45" s="257" t="s">
        <v>466</v>
      </c>
      <c r="C45" s="257"/>
      <c r="F45" s="259">
        <v>0</v>
      </c>
      <c r="G45" s="259">
        <v>59.628562301618501</v>
      </c>
      <c r="H45" s="259">
        <v>1490.7140575404601</v>
      </c>
      <c r="I45" s="259">
        <v>0</v>
      </c>
      <c r="J45" s="259">
        <v>0</v>
      </c>
      <c r="K45" s="259">
        <v>0</v>
      </c>
      <c r="L45" s="259">
        <v>0</v>
      </c>
      <c r="M45" s="259">
        <v>0</v>
      </c>
      <c r="N45" s="259">
        <v>0</v>
      </c>
      <c r="O45" s="259">
        <v>1490.7140575404601</v>
      </c>
    </row>
    <row r="46" spans="1:15" s="262" customFormat="1" ht="13">
      <c r="A46" s="256"/>
      <c r="B46" s="257" t="s">
        <v>467</v>
      </c>
      <c r="C46" s="257"/>
      <c r="F46" s="259">
        <v>15573.681245342201</v>
      </c>
      <c r="G46" s="259">
        <v>1844.3056270224299</v>
      </c>
      <c r="H46" s="259">
        <v>46107.640675560702</v>
      </c>
      <c r="I46" s="259">
        <v>0.13042103827029999</v>
      </c>
      <c r="J46" s="259">
        <v>38.865469404549401</v>
      </c>
      <c r="K46" s="259">
        <v>0</v>
      </c>
      <c r="L46" s="259">
        <v>0</v>
      </c>
      <c r="M46" s="259">
        <v>0</v>
      </c>
      <c r="N46" s="259">
        <v>0</v>
      </c>
      <c r="O46" s="259">
        <v>61720.187390307503</v>
      </c>
    </row>
    <row r="47" spans="1:15" s="265" customFormat="1" ht="12">
      <c r="A47" s="282"/>
      <c r="B47" s="283"/>
      <c r="C47" s="258" t="s">
        <v>468</v>
      </c>
      <c r="F47" s="266">
        <v>179.94382037466801</v>
      </c>
      <c r="G47" s="266">
        <v>264.10558557150603</v>
      </c>
      <c r="H47" s="266">
        <v>6602.6396392876504</v>
      </c>
      <c r="I47" s="266">
        <v>0.115043397559</v>
      </c>
      <c r="J47" s="266">
        <v>34.282932472581997</v>
      </c>
      <c r="K47" s="266">
        <v>0</v>
      </c>
      <c r="L47" s="266">
        <v>0</v>
      </c>
      <c r="M47" s="266">
        <v>0</v>
      </c>
      <c r="N47" s="266">
        <v>0</v>
      </c>
      <c r="O47" s="266">
        <v>6816.8663921348998</v>
      </c>
    </row>
    <row r="48" spans="1:15" s="265" customFormat="1" ht="12">
      <c r="A48" s="282"/>
      <c r="B48" s="283"/>
      <c r="C48" s="258" t="s">
        <v>469</v>
      </c>
      <c r="F48" s="266">
        <v>51.325407432837501</v>
      </c>
      <c r="G48" s="266">
        <v>540.22739869205998</v>
      </c>
      <c r="H48" s="266">
        <v>13505.6849673015</v>
      </c>
      <c r="I48" s="266">
        <v>0</v>
      </c>
      <c r="J48" s="266">
        <v>0</v>
      </c>
      <c r="K48" s="266">
        <v>0</v>
      </c>
      <c r="L48" s="266">
        <v>0</v>
      </c>
      <c r="M48" s="266">
        <v>0</v>
      </c>
      <c r="N48" s="266">
        <v>0</v>
      </c>
      <c r="O48" s="266">
        <v>13557.0103747343</v>
      </c>
    </row>
    <row r="49" spans="1:16" s="265" customFormat="1" ht="12">
      <c r="A49" s="284"/>
      <c r="B49" s="285"/>
      <c r="C49" s="286" t="s">
        <v>470</v>
      </c>
      <c r="D49" s="271"/>
      <c r="E49" s="271"/>
      <c r="F49" s="272">
        <v>10260.2428076369</v>
      </c>
      <c r="G49" s="272">
        <v>1022.03883081512</v>
      </c>
      <c r="H49" s="272">
        <v>25550.970770377899</v>
      </c>
      <c r="I49" s="272">
        <v>0</v>
      </c>
      <c r="J49" s="272">
        <v>0</v>
      </c>
      <c r="K49" s="272">
        <v>0</v>
      </c>
      <c r="L49" s="272">
        <v>0</v>
      </c>
      <c r="M49" s="272">
        <v>0</v>
      </c>
      <c r="N49" s="272">
        <v>0</v>
      </c>
      <c r="O49" s="272">
        <v>35811.213578014802</v>
      </c>
    </row>
    <row r="50" spans="1:16" s="265" customFormat="1" ht="12">
      <c r="A50" s="284"/>
      <c r="B50" s="285"/>
      <c r="C50" s="286" t="s">
        <v>471</v>
      </c>
      <c r="D50" s="271"/>
      <c r="E50" s="271"/>
      <c r="F50" s="272">
        <v>5082.1692098978001</v>
      </c>
      <c r="G50" s="272">
        <v>17.9338119437468</v>
      </c>
      <c r="H50" s="272">
        <v>448.34529859367001</v>
      </c>
      <c r="I50" s="272">
        <v>1.53776407113001E-2</v>
      </c>
      <c r="J50" s="272">
        <v>4.5825369319674403</v>
      </c>
      <c r="K50" s="272">
        <v>0</v>
      </c>
      <c r="L50" s="272">
        <v>0</v>
      </c>
      <c r="M50" s="272">
        <v>0</v>
      </c>
      <c r="N50" s="272">
        <v>0</v>
      </c>
      <c r="O50" s="272">
        <v>5535.0970454234402</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43066.242119332201</v>
      </c>
      <c r="G52" s="294">
        <v>4.4504916353400397</v>
      </c>
      <c r="H52" s="294">
        <v>111.262290883501</v>
      </c>
      <c r="I52" s="294">
        <v>15.3101955762448</v>
      </c>
      <c r="J52" s="294">
        <v>4562.4382817209598</v>
      </c>
      <c r="K52" s="294">
        <v>4584.77356780635</v>
      </c>
      <c r="L52" s="294">
        <v>3522.38258688005</v>
      </c>
      <c r="M52" s="294">
        <v>2339.90004230162</v>
      </c>
      <c r="N52" s="294">
        <v>0.203067672</v>
      </c>
      <c r="O52" s="294">
        <v>58187.201956596698</v>
      </c>
    </row>
    <row r="53" spans="1:16" s="268" customFormat="1" ht="13">
      <c r="A53" s="252" t="s">
        <v>428</v>
      </c>
      <c r="B53" s="253" t="s">
        <v>475</v>
      </c>
      <c r="C53" s="253"/>
      <c r="D53" s="296"/>
      <c r="E53" s="296"/>
      <c r="F53" s="297">
        <v>10172.580951428799</v>
      </c>
      <c r="G53" s="297">
        <v>0</v>
      </c>
      <c r="H53" s="297">
        <v>0</v>
      </c>
      <c r="I53" s="297">
        <v>0</v>
      </c>
      <c r="J53" s="297">
        <v>0</v>
      </c>
      <c r="K53" s="297">
        <v>0</v>
      </c>
      <c r="L53" s="297">
        <v>0</v>
      </c>
      <c r="M53" s="297">
        <v>0</v>
      </c>
      <c r="N53" s="297">
        <v>0</v>
      </c>
      <c r="O53" s="297">
        <v>10172.580951428799</v>
      </c>
    </row>
    <row r="54" spans="1:16" s="301" customFormat="1" ht="12">
      <c r="A54" s="263"/>
      <c r="B54" s="298"/>
      <c r="C54" s="264" t="s">
        <v>476</v>
      </c>
      <c r="D54" s="299"/>
      <c r="E54" s="299"/>
      <c r="F54" s="300">
        <v>7515.0667377503996</v>
      </c>
      <c r="G54" s="300">
        <v>0</v>
      </c>
      <c r="H54" s="300">
        <v>0</v>
      </c>
      <c r="I54" s="300">
        <v>0</v>
      </c>
      <c r="J54" s="300">
        <v>0</v>
      </c>
      <c r="K54" s="300">
        <v>0</v>
      </c>
      <c r="L54" s="300">
        <v>0</v>
      </c>
      <c r="M54" s="300">
        <v>0</v>
      </c>
      <c r="N54" s="300">
        <v>0</v>
      </c>
      <c r="O54" s="300">
        <v>7515.0667377503996</v>
      </c>
      <c r="P54" s="299"/>
    </row>
    <row r="55" spans="1:16" s="301" customFormat="1" ht="12">
      <c r="A55" s="263"/>
      <c r="B55" s="298"/>
      <c r="C55" s="264" t="s">
        <v>354</v>
      </c>
      <c r="D55" s="299"/>
      <c r="E55" s="299"/>
      <c r="F55" s="300">
        <v>1781.1549851731199</v>
      </c>
      <c r="G55" s="300">
        <v>0</v>
      </c>
      <c r="H55" s="300">
        <v>0</v>
      </c>
      <c r="I55" s="300">
        <v>0</v>
      </c>
      <c r="J55" s="300">
        <v>0</v>
      </c>
      <c r="K55" s="300">
        <v>0</v>
      </c>
      <c r="L55" s="300">
        <v>0</v>
      </c>
      <c r="M55" s="300">
        <v>0</v>
      </c>
      <c r="N55" s="300">
        <v>0</v>
      </c>
      <c r="O55" s="300">
        <v>1781.1549851731199</v>
      </c>
      <c r="P55" s="299"/>
    </row>
    <row r="56" spans="1:16" s="301" customFormat="1" ht="12">
      <c r="A56" s="263"/>
      <c r="B56" s="298"/>
      <c r="C56" s="264" t="s">
        <v>477</v>
      </c>
      <c r="D56" s="299"/>
      <c r="E56" s="299"/>
      <c r="F56" s="300">
        <v>876.35922850525105</v>
      </c>
      <c r="G56" s="300">
        <v>0</v>
      </c>
      <c r="H56" s="300">
        <v>0</v>
      </c>
      <c r="I56" s="300">
        <v>0</v>
      </c>
      <c r="J56" s="300">
        <v>0</v>
      </c>
      <c r="K56" s="300">
        <v>0</v>
      </c>
      <c r="L56" s="300">
        <v>0</v>
      </c>
      <c r="M56" s="300">
        <v>0</v>
      </c>
      <c r="N56" s="300">
        <v>0</v>
      </c>
      <c r="O56" s="300">
        <v>876.35922850525105</v>
      </c>
      <c r="P56" s="299"/>
    </row>
    <row r="57" spans="1:16" s="303" customFormat="1" ht="13">
      <c r="A57" s="252" t="s">
        <v>443</v>
      </c>
      <c r="B57" s="253" t="s">
        <v>478</v>
      </c>
      <c r="C57" s="253"/>
      <c r="D57" s="302"/>
      <c r="E57" s="302"/>
      <c r="F57" s="297">
        <v>6158.8456686948302</v>
      </c>
      <c r="G57" s="297">
        <v>4.3544346353400396</v>
      </c>
      <c r="H57" s="297">
        <v>108.86086588350101</v>
      </c>
      <c r="I57" s="297">
        <v>13.9959759406503</v>
      </c>
      <c r="J57" s="297">
        <v>4170.8008303137904</v>
      </c>
      <c r="K57" s="297">
        <v>0</v>
      </c>
      <c r="L57" s="297">
        <v>0</v>
      </c>
      <c r="M57" s="297">
        <v>0</v>
      </c>
      <c r="N57" s="297">
        <v>0</v>
      </c>
      <c r="O57" s="297">
        <v>10438.507364892101</v>
      </c>
      <c r="P57" s="302"/>
    </row>
    <row r="58" spans="1:16" s="305" customFormat="1" ht="12">
      <c r="A58" s="263"/>
      <c r="B58" s="298"/>
      <c r="C58" s="264" t="s">
        <v>355</v>
      </c>
      <c r="D58" s="304"/>
      <c r="E58" s="304"/>
      <c r="F58" s="300">
        <v>2930.06090619211</v>
      </c>
      <c r="G58" s="300">
        <v>0</v>
      </c>
      <c r="H58" s="300">
        <v>0</v>
      </c>
      <c r="I58" s="300">
        <v>0</v>
      </c>
      <c r="J58" s="300">
        <v>0</v>
      </c>
      <c r="K58" s="300">
        <v>0</v>
      </c>
      <c r="L58" s="300">
        <v>0</v>
      </c>
      <c r="M58" s="300">
        <v>0</v>
      </c>
      <c r="N58" s="300">
        <v>0</v>
      </c>
      <c r="O58" s="300">
        <v>2930.06090619211</v>
      </c>
      <c r="P58" s="304"/>
    </row>
    <row r="59" spans="1:16" s="305" customFormat="1" ht="12">
      <c r="A59" s="263"/>
      <c r="B59" s="298"/>
      <c r="C59" s="264" t="s">
        <v>353</v>
      </c>
      <c r="D59" s="304"/>
      <c r="E59" s="304"/>
      <c r="F59" s="300">
        <v>0</v>
      </c>
      <c r="G59" s="300">
        <v>0</v>
      </c>
      <c r="H59" s="300">
        <v>0</v>
      </c>
      <c r="I59" s="300">
        <v>3.9629339460000002</v>
      </c>
      <c r="J59" s="300">
        <v>1180.9543159079999</v>
      </c>
      <c r="K59" s="300">
        <v>0</v>
      </c>
      <c r="L59" s="300">
        <v>0</v>
      </c>
      <c r="M59" s="300">
        <v>0</v>
      </c>
      <c r="N59" s="300">
        <v>0</v>
      </c>
      <c r="O59" s="300">
        <v>1180.9543159079999</v>
      </c>
      <c r="P59" s="304"/>
    </row>
    <row r="60" spans="1:16" s="305" customFormat="1" ht="12">
      <c r="A60" s="263"/>
      <c r="B60" s="298"/>
      <c r="C60" s="264" t="s">
        <v>407</v>
      </c>
      <c r="D60" s="304"/>
      <c r="E60" s="304"/>
      <c r="F60" s="300">
        <v>0</v>
      </c>
      <c r="G60" s="300">
        <v>0</v>
      </c>
      <c r="H60" s="300">
        <v>0</v>
      </c>
      <c r="I60" s="300">
        <v>9.9824999999999999</v>
      </c>
      <c r="J60" s="300">
        <v>2974.7849999999999</v>
      </c>
      <c r="K60" s="300">
        <v>0</v>
      </c>
      <c r="L60" s="300">
        <v>0</v>
      </c>
      <c r="M60" s="300">
        <v>0</v>
      </c>
      <c r="N60" s="300">
        <v>0</v>
      </c>
      <c r="O60" s="300">
        <v>2974.7849999999999</v>
      </c>
      <c r="P60" s="304"/>
    </row>
    <row r="61" spans="1:16" s="305" customFormat="1" ht="12">
      <c r="A61" s="263"/>
      <c r="B61" s="298"/>
      <c r="C61" s="264" t="s">
        <v>408</v>
      </c>
      <c r="D61" s="304"/>
      <c r="E61" s="304"/>
      <c r="F61" s="300">
        <v>3228.7847625027298</v>
      </c>
      <c r="G61" s="300">
        <v>4.3544346353400396</v>
      </c>
      <c r="H61" s="300">
        <v>108.86086588350101</v>
      </c>
      <c r="I61" s="300">
        <v>5.0541994650291001E-2</v>
      </c>
      <c r="J61" s="300">
        <v>15.061514405786699</v>
      </c>
      <c r="K61" s="300">
        <v>0</v>
      </c>
      <c r="L61" s="300">
        <v>0</v>
      </c>
      <c r="M61" s="300">
        <v>0</v>
      </c>
      <c r="N61" s="300">
        <v>0</v>
      </c>
      <c r="O61" s="300">
        <v>3352.70714279201</v>
      </c>
      <c r="P61" s="304"/>
    </row>
    <row r="62" spans="1:16" s="268" customFormat="1" ht="13">
      <c r="A62" s="252" t="s">
        <v>464</v>
      </c>
      <c r="B62" s="253" t="s">
        <v>479</v>
      </c>
      <c r="C62" s="253"/>
      <c r="D62" s="296"/>
      <c r="E62" s="296"/>
      <c r="F62" s="297">
        <v>14861.0323252414</v>
      </c>
      <c r="G62" s="297">
        <v>9.6057000000000003E-2</v>
      </c>
      <c r="H62" s="297">
        <v>2.4014250000000001</v>
      </c>
      <c r="I62" s="297">
        <v>0</v>
      </c>
      <c r="J62" s="297">
        <v>0</v>
      </c>
      <c r="K62" s="297">
        <v>0</v>
      </c>
      <c r="L62" s="297">
        <v>3512.1663949521799</v>
      </c>
      <c r="M62" s="297">
        <v>2117.0759295889202</v>
      </c>
      <c r="N62" s="297">
        <v>0</v>
      </c>
      <c r="O62" s="297">
        <v>20492.676074782499</v>
      </c>
      <c r="P62" s="296"/>
    </row>
    <row r="63" spans="1:16" s="301" customFormat="1" ht="12">
      <c r="A63" s="263"/>
      <c r="B63" s="258"/>
      <c r="C63" s="258" t="s">
        <v>480</v>
      </c>
      <c r="D63" s="299"/>
      <c r="E63" s="299"/>
      <c r="F63" s="300">
        <v>10636.6477205311</v>
      </c>
      <c r="G63" s="300">
        <v>9.6057000000000003E-2</v>
      </c>
      <c r="H63" s="300">
        <v>2.4014250000000001</v>
      </c>
      <c r="I63" s="300">
        <v>0</v>
      </c>
      <c r="J63" s="300">
        <v>0</v>
      </c>
      <c r="K63" s="300">
        <v>0</v>
      </c>
      <c r="L63" s="300">
        <v>0</v>
      </c>
      <c r="M63" s="300">
        <v>0</v>
      </c>
      <c r="N63" s="300">
        <v>0</v>
      </c>
      <c r="O63" s="300">
        <v>10639.0491455311</v>
      </c>
      <c r="P63" s="299"/>
    </row>
    <row r="64" spans="1:16" s="301" customFormat="1" ht="12">
      <c r="A64" s="263"/>
      <c r="B64" s="258"/>
      <c r="C64" s="258" t="s">
        <v>481</v>
      </c>
      <c r="D64" s="299"/>
      <c r="E64" s="299"/>
      <c r="F64" s="300">
        <v>4224.3846047102597</v>
      </c>
      <c r="G64" s="300">
        <v>0</v>
      </c>
      <c r="H64" s="300">
        <v>0</v>
      </c>
      <c r="I64" s="300">
        <v>0</v>
      </c>
      <c r="J64" s="300">
        <v>0</v>
      </c>
      <c r="K64" s="300">
        <v>0</v>
      </c>
      <c r="L64" s="300">
        <v>3512.1663949521799</v>
      </c>
      <c r="M64" s="300">
        <v>30.4197523682008</v>
      </c>
      <c r="N64" s="300">
        <v>0</v>
      </c>
      <c r="O64" s="300">
        <v>7766.9707520306401</v>
      </c>
      <c r="P64" s="299"/>
    </row>
    <row r="65" spans="1:16" s="301" customFormat="1" ht="12">
      <c r="A65" s="263"/>
      <c r="B65" s="258"/>
      <c r="C65" s="258" t="s">
        <v>482</v>
      </c>
      <c r="D65" s="299"/>
      <c r="E65" s="299"/>
      <c r="F65" s="300">
        <v>0</v>
      </c>
      <c r="G65" s="300">
        <v>0</v>
      </c>
      <c r="H65" s="300">
        <v>0</v>
      </c>
      <c r="I65" s="300">
        <v>0</v>
      </c>
      <c r="J65" s="300">
        <v>0</v>
      </c>
      <c r="K65" s="300">
        <v>0</v>
      </c>
      <c r="L65" s="300">
        <v>0</v>
      </c>
      <c r="M65" s="300">
        <v>2086.6561772207201</v>
      </c>
      <c r="N65" s="300">
        <v>0</v>
      </c>
      <c r="O65" s="300">
        <v>2086.6561772207201</v>
      </c>
      <c r="P65" s="299"/>
    </row>
    <row r="66" spans="1:16" s="262" customFormat="1">
      <c r="A66" s="306" t="s">
        <v>472</v>
      </c>
      <c r="B66" s="307" t="s">
        <v>483</v>
      </c>
      <c r="C66" s="307"/>
      <c r="D66" s="279"/>
      <c r="E66" s="279"/>
      <c r="F66" s="280">
        <v>0</v>
      </c>
      <c r="G66" s="280">
        <v>0</v>
      </c>
      <c r="H66" s="280">
        <v>0</v>
      </c>
      <c r="I66" s="280">
        <v>0</v>
      </c>
      <c r="J66" s="280">
        <v>0</v>
      </c>
      <c r="K66" s="280">
        <v>4584.77356780635</v>
      </c>
      <c r="L66" s="280">
        <v>7.7700863803367701</v>
      </c>
      <c r="M66" s="280">
        <v>2.59580782246115</v>
      </c>
      <c r="N66" s="280">
        <v>0.203067672</v>
      </c>
      <c r="O66" s="280">
        <v>4595.3425296811502</v>
      </c>
      <c r="P66" s="279"/>
    </row>
    <row r="67" spans="1:16" s="262" customFormat="1" ht="13">
      <c r="A67" s="306" t="s">
        <v>484</v>
      </c>
      <c r="B67" s="307" t="s">
        <v>409</v>
      </c>
      <c r="C67" s="307"/>
      <c r="D67" s="279"/>
      <c r="E67" s="279"/>
      <c r="F67" s="280">
        <v>11873.7831739672</v>
      </c>
      <c r="G67" s="280">
        <v>0</v>
      </c>
      <c r="H67" s="280">
        <v>0</v>
      </c>
      <c r="I67" s="280">
        <v>0</v>
      </c>
      <c r="J67" s="280">
        <v>0</v>
      </c>
      <c r="K67" s="280">
        <v>0</v>
      </c>
      <c r="L67" s="280">
        <v>0</v>
      </c>
      <c r="M67" s="280">
        <v>0</v>
      </c>
      <c r="N67" s="280">
        <v>0</v>
      </c>
      <c r="O67" s="280">
        <v>11873.7831739672</v>
      </c>
      <c r="P67" s="279"/>
    </row>
    <row r="68" spans="1:16" s="262" customFormat="1" ht="13">
      <c r="A68" s="287" t="s">
        <v>485</v>
      </c>
      <c r="B68" s="288" t="s">
        <v>411</v>
      </c>
      <c r="C68" s="288"/>
      <c r="D68" s="308"/>
      <c r="E68" s="308"/>
      <c r="F68" s="309">
        <v>0</v>
      </c>
      <c r="G68" s="309">
        <v>0</v>
      </c>
      <c r="H68" s="309">
        <v>0</v>
      </c>
      <c r="I68" s="309">
        <v>1.3142196355945499</v>
      </c>
      <c r="J68" s="309">
        <v>391.63745140717702</v>
      </c>
      <c r="K68" s="309">
        <v>0</v>
      </c>
      <c r="L68" s="309">
        <v>2.4461055475334001</v>
      </c>
      <c r="M68" s="309">
        <v>220.228304890234</v>
      </c>
      <c r="N68" s="309">
        <v>0</v>
      </c>
      <c r="O68" s="309">
        <v>614.31186184494402</v>
      </c>
      <c r="P68" s="279"/>
    </row>
    <row r="69" spans="1:16" s="295" customFormat="1" ht="13">
      <c r="A69" s="310" t="s">
        <v>486</v>
      </c>
      <c r="B69" s="311"/>
      <c r="C69" s="311"/>
      <c r="D69" s="312"/>
      <c r="E69" s="312"/>
      <c r="F69" s="313">
        <v>1477.0353370666701</v>
      </c>
      <c r="G69" s="313">
        <v>1393.66586300007</v>
      </c>
      <c r="H69" s="313">
        <v>34841.646575001803</v>
      </c>
      <c r="I69" s="313">
        <v>81.200197027985098</v>
      </c>
      <c r="J69" s="313">
        <v>24197.658714339599</v>
      </c>
      <c r="K69" s="313">
        <v>0</v>
      </c>
      <c r="L69" s="313">
        <v>0</v>
      </c>
      <c r="M69" s="313">
        <v>0</v>
      </c>
      <c r="N69" s="313">
        <v>0</v>
      </c>
      <c r="O69" s="313">
        <v>60516.340626407997</v>
      </c>
      <c r="P69" s="293"/>
    </row>
    <row r="70" spans="1:16" s="262" customFormat="1" ht="13">
      <c r="A70" s="306" t="s">
        <v>428</v>
      </c>
      <c r="B70" s="307" t="s">
        <v>487</v>
      </c>
      <c r="C70" s="307"/>
      <c r="D70" s="279"/>
      <c r="E70" s="279"/>
      <c r="F70" s="280">
        <v>0</v>
      </c>
      <c r="G70" s="280">
        <v>1223.22613146858</v>
      </c>
      <c r="H70" s="280">
        <v>30580.653286714401</v>
      </c>
      <c r="I70" s="280">
        <v>0</v>
      </c>
      <c r="J70" s="280">
        <v>0</v>
      </c>
      <c r="K70" s="280">
        <v>0</v>
      </c>
      <c r="L70" s="280">
        <v>0</v>
      </c>
      <c r="M70" s="280">
        <v>0</v>
      </c>
      <c r="N70" s="280">
        <v>0</v>
      </c>
      <c r="O70" s="280">
        <v>30580.653286714401</v>
      </c>
      <c r="P70" s="279"/>
    </row>
    <row r="71" spans="1:16" s="262" customFormat="1" ht="13">
      <c r="A71" s="306" t="s">
        <v>443</v>
      </c>
      <c r="B71" s="307" t="s">
        <v>488</v>
      </c>
      <c r="C71" s="307"/>
      <c r="D71" s="279"/>
      <c r="E71" s="279"/>
      <c r="F71" s="280">
        <v>0</v>
      </c>
      <c r="G71" s="280">
        <v>169.35990499864599</v>
      </c>
      <c r="H71" s="280">
        <v>4233.9976249661504</v>
      </c>
      <c r="I71" s="280">
        <v>18.1951312416527</v>
      </c>
      <c r="J71" s="280">
        <v>5422.1491100125204</v>
      </c>
      <c r="K71" s="280">
        <v>0</v>
      </c>
      <c r="L71" s="280">
        <v>0</v>
      </c>
      <c r="M71" s="280">
        <v>0</v>
      </c>
      <c r="N71" s="280">
        <v>0</v>
      </c>
      <c r="O71" s="280">
        <v>9656.1467349786708</v>
      </c>
      <c r="P71" s="279"/>
    </row>
    <row r="72" spans="1:16" s="262" customFormat="1" ht="13">
      <c r="A72" s="252" t="s">
        <v>464</v>
      </c>
      <c r="B72" s="253" t="s">
        <v>489</v>
      </c>
      <c r="C72" s="253"/>
      <c r="F72" s="259">
        <v>0</v>
      </c>
      <c r="G72" s="259">
        <v>0</v>
      </c>
      <c r="H72" s="259">
        <v>0</v>
      </c>
      <c r="I72" s="259">
        <v>62.977070283628898</v>
      </c>
      <c r="J72" s="259">
        <v>18767.166944521399</v>
      </c>
      <c r="K72" s="259">
        <v>0</v>
      </c>
      <c r="L72" s="259">
        <v>0</v>
      </c>
      <c r="M72" s="259">
        <v>0</v>
      </c>
      <c r="N72" s="259">
        <v>0</v>
      </c>
      <c r="O72" s="259">
        <v>18767.166944521399</v>
      </c>
    </row>
    <row r="73" spans="1:16" s="265" customFormat="1" ht="12">
      <c r="A73" s="314"/>
      <c r="B73" s="286"/>
      <c r="C73" s="286" t="s">
        <v>490</v>
      </c>
      <c r="D73" s="271"/>
      <c r="E73" s="271"/>
      <c r="F73" s="272">
        <v>0</v>
      </c>
      <c r="G73" s="272">
        <v>0</v>
      </c>
      <c r="H73" s="272">
        <v>0</v>
      </c>
      <c r="I73" s="272">
        <v>51.606630868985697</v>
      </c>
      <c r="J73" s="272">
        <v>15378.775998957701</v>
      </c>
      <c r="K73" s="272">
        <v>0</v>
      </c>
      <c r="L73" s="272">
        <v>0</v>
      </c>
      <c r="M73" s="272">
        <v>0</v>
      </c>
      <c r="N73" s="272">
        <v>0</v>
      </c>
      <c r="O73" s="272">
        <v>15378.775998957701</v>
      </c>
    </row>
    <row r="74" spans="1:16" s="265" customFormat="1" ht="12">
      <c r="A74" s="314"/>
      <c r="B74" s="286"/>
      <c r="C74" s="286" t="s">
        <v>491</v>
      </c>
      <c r="D74" s="271"/>
      <c r="E74" s="271"/>
      <c r="F74" s="272">
        <v>0</v>
      </c>
      <c r="G74" s="272">
        <v>0</v>
      </c>
      <c r="H74" s="272">
        <v>0</v>
      </c>
      <c r="I74" s="272">
        <v>11.370439414643201</v>
      </c>
      <c r="J74" s="272">
        <v>3388.3909455636799</v>
      </c>
      <c r="K74" s="272">
        <v>0</v>
      </c>
      <c r="L74" s="272">
        <v>0</v>
      </c>
      <c r="M74" s="272">
        <v>0</v>
      </c>
      <c r="N74" s="272">
        <v>0</v>
      </c>
      <c r="O74" s="272">
        <v>3388.3909455636799</v>
      </c>
    </row>
    <row r="75" spans="1:16" s="262" customFormat="1" ht="13">
      <c r="A75" s="306" t="s">
        <v>472</v>
      </c>
      <c r="B75" s="307" t="s">
        <v>356</v>
      </c>
      <c r="C75" s="315"/>
      <c r="D75" s="279"/>
      <c r="E75" s="279"/>
      <c r="F75" s="280">
        <v>0</v>
      </c>
      <c r="G75" s="280">
        <v>1.0798265328485801</v>
      </c>
      <c r="H75" s="280">
        <v>26.9956633212146</v>
      </c>
      <c r="I75" s="280">
        <v>2.7995502703481799E-2</v>
      </c>
      <c r="J75" s="280">
        <v>8.3426598056375596</v>
      </c>
      <c r="K75" s="280">
        <v>0</v>
      </c>
      <c r="L75" s="280">
        <v>0</v>
      </c>
      <c r="M75" s="280">
        <v>0</v>
      </c>
      <c r="N75" s="280">
        <v>0</v>
      </c>
      <c r="O75" s="280">
        <v>35.338323126852103</v>
      </c>
    </row>
    <row r="76" spans="1:16" s="262" customFormat="1" ht="13">
      <c r="A76" s="287" t="s">
        <v>484</v>
      </c>
      <c r="B76" s="288" t="s">
        <v>412</v>
      </c>
      <c r="C76" s="316"/>
      <c r="D76" s="308"/>
      <c r="E76" s="308"/>
      <c r="F76" s="309">
        <v>1477.0353370666701</v>
      </c>
      <c r="G76" s="309">
        <v>0</v>
      </c>
      <c r="H76" s="309">
        <v>0</v>
      </c>
      <c r="I76" s="309">
        <v>0</v>
      </c>
      <c r="J76" s="309">
        <v>0</v>
      </c>
      <c r="K76" s="309">
        <v>0</v>
      </c>
      <c r="L76" s="309">
        <v>0</v>
      </c>
      <c r="M76" s="309">
        <v>0</v>
      </c>
      <c r="N76" s="309">
        <v>0</v>
      </c>
      <c r="O76" s="309">
        <v>1477.0353370666701</v>
      </c>
    </row>
    <row r="77" spans="1:16" s="262" customFormat="1" ht="13">
      <c r="A77" s="248" t="s">
        <v>492</v>
      </c>
      <c r="B77" s="317"/>
      <c r="C77" s="317"/>
      <c r="F77" s="251">
        <v>506.03916384000001</v>
      </c>
      <c r="G77" s="251">
        <v>1018.41976975</v>
      </c>
      <c r="H77" s="251">
        <v>25460.494243749999</v>
      </c>
      <c r="I77" s="251">
        <v>4.0775497999999999</v>
      </c>
      <c r="J77" s="251">
        <v>1215.1098403999999</v>
      </c>
      <c r="K77" s="251">
        <v>0</v>
      </c>
      <c r="L77" s="251">
        <v>0</v>
      </c>
      <c r="M77" s="251">
        <v>0</v>
      </c>
      <c r="N77" s="251">
        <v>0</v>
      </c>
      <c r="O77" s="251">
        <v>27181.64324799</v>
      </c>
    </row>
    <row r="78" spans="1:16" s="262" customFormat="1" ht="13">
      <c r="A78" s="252" t="s">
        <v>428</v>
      </c>
      <c r="B78" s="253" t="s">
        <v>493</v>
      </c>
      <c r="C78" s="253"/>
      <c r="F78" s="259">
        <v>0</v>
      </c>
      <c r="G78" s="259">
        <v>980.82202245999997</v>
      </c>
      <c r="H78" s="259">
        <v>24520.5505615</v>
      </c>
      <c r="I78" s="259">
        <v>0</v>
      </c>
      <c r="J78" s="259">
        <v>0</v>
      </c>
      <c r="K78" s="259">
        <v>0</v>
      </c>
      <c r="L78" s="259">
        <v>0</v>
      </c>
      <c r="M78" s="259">
        <v>0</v>
      </c>
      <c r="N78" s="259">
        <v>0</v>
      </c>
      <c r="O78" s="259">
        <v>24520.5505615</v>
      </c>
    </row>
    <row r="79" spans="1:16" s="262" customFormat="1" ht="13">
      <c r="A79" s="252" t="s">
        <v>443</v>
      </c>
      <c r="B79" s="253" t="s">
        <v>494</v>
      </c>
      <c r="C79" s="253"/>
      <c r="F79" s="259">
        <v>0</v>
      </c>
      <c r="G79" s="259">
        <v>22.003707599999998</v>
      </c>
      <c r="H79" s="259">
        <v>550.09268999999995</v>
      </c>
      <c r="I79" s="259">
        <v>1.3202224600000001</v>
      </c>
      <c r="J79" s="259">
        <v>393.42629307999999</v>
      </c>
      <c r="K79" s="259">
        <v>0</v>
      </c>
      <c r="L79" s="259">
        <v>0</v>
      </c>
      <c r="M79" s="259">
        <v>0</v>
      </c>
      <c r="N79" s="259">
        <v>0</v>
      </c>
      <c r="O79" s="259">
        <v>943.51898308</v>
      </c>
    </row>
    <row r="80" spans="1:16" s="262" customFormat="1" ht="13">
      <c r="A80" s="306" t="s">
        <v>495</v>
      </c>
      <c r="B80" s="307" t="s">
        <v>496</v>
      </c>
      <c r="C80" s="307"/>
      <c r="D80" s="279"/>
      <c r="E80" s="279"/>
      <c r="F80" s="280">
        <v>0</v>
      </c>
      <c r="G80" s="280">
        <v>15.372408950000001</v>
      </c>
      <c r="H80" s="280">
        <v>384.31022374999998</v>
      </c>
      <c r="I80" s="280">
        <v>2.1065031400000001</v>
      </c>
      <c r="J80" s="280">
        <v>627.73793572</v>
      </c>
      <c r="K80" s="280">
        <v>0</v>
      </c>
      <c r="L80" s="280">
        <v>0</v>
      </c>
      <c r="M80" s="280">
        <v>0</v>
      </c>
      <c r="N80" s="280">
        <v>0</v>
      </c>
      <c r="O80" s="280">
        <v>1012.04815947</v>
      </c>
    </row>
    <row r="81" spans="1:30" s="262" customFormat="1" ht="13">
      <c r="A81" s="287" t="s">
        <v>472</v>
      </c>
      <c r="B81" s="288" t="s">
        <v>497</v>
      </c>
      <c r="C81" s="288"/>
      <c r="D81" s="308"/>
      <c r="E81" s="308"/>
      <c r="F81" s="309">
        <v>506.03916384000001</v>
      </c>
      <c r="G81" s="309">
        <v>0.22163073999999999</v>
      </c>
      <c r="H81" s="309">
        <v>5.5407685000000004</v>
      </c>
      <c r="I81" s="309">
        <v>0.65082419999999996</v>
      </c>
      <c r="J81" s="309">
        <v>193.94561160000001</v>
      </c>
      <c r="K81" s="309">
        <v>0</v>
      </c>
      <c r="L81" s="309">
        <v>0</v>
      </c>
      <c r="M81" s="309">
        <v>0</v>
      </c>
      <c r="N81" s="309">
        <v>0</v>
      </c>
      <c r="O81" s="309">
        <v>705.52554394000003</v>
      </c>
    </row>
    <row r="82" spans="1:30" s="295" customFormat="1" ht="13">
      <c r="A82" s="291" t="s">
        <v>498</v>
      </c>
      <c r="B82" s="292"/>
      <c r="C82" s="292"/>
      <c r="F82" s="251">
        <v>-41595.102658999996</v>
      </c>
      <c r="G82" s="251">
        <v>51.968370999999998</v>
      </c>
      <c r="H82" s="251">
        <v>1299.2092749999999</v>
      </c>
      <c r="I82" s="251">
        <v>1.748613</v>
      </c>
      <c r="J82" s="251">
        <v>521.08667400000002</v>
      </c>
      <c r="K82" s="251">
        <v>0</v>
      </c>
      <c r="L82" s="251">
        <v>0</v>
      </c>
      <c r="M82" s="251">
        <v>0</v>
      </c>
      <c r="N82" s="251">
        <v>0</v>
      </c>
      <c r="O82" s="251">
        <v>-39774.806709999997</v>
      </c>
    </row>
    <row r="83" spans="1:30" s="262" customFormat="1" ht="13">
      <c r="A83" s="252" t="s">
        <v>428</v>
      </c>
      <c r="B83" s="253" t="s">
        <v>499</v>
      </c>
      <c r="C83" s="253"/>
      <c r="F83" s="259">
        <v>-191205.17756700001</v>
      </c>
      <c r="G83" s="259">
        <v>12.113250000000001</v>
      </c>
      <c r="H83" s="259">
        <v>302.83125000000001</v>
      </c>
      <c r="I83" s="259">
        <v>0.50956699999999999</v>
      </c>
      <c r="J83" s="259">
        <v>151.850966</v>
      </c>
      <c r="K83" s="259">
        <v>0</v>
      </c>
      <c r="L83" s="259">
        <v>0</v>
      </c>
      <c r="M83" s="259">
        <v>0</v>
      </c>
      <c r="N83" s="259">
        <v>0</v>
      </c>
      <c r="O83" s="259">
        <v>-190750.49535099999</v>
      </c>
    </row>
    <row r="84" spans="1:30" s="262" customFormat="1" ht="13">
      <c r="A84" s="252" t="s">
        <v>443</v>
      </c>
      <c r="B84" s="253" t="s">
        <v>500</v>
      </c>
      <c r="C84" s="253"/>
      <c r="F84" s="259">
        <v>-9458.251773</v>
      </c>
      <c r="G84" s="259">
        <v>4.7232529999999997</v>
      </c>
      <c r="H84" s="259">
        <v>118.08132500000001</v>
      </c>
      <c r="I84" s="259">
        <v>0.23957000000000001</v>
      </c>
      <c r="J84" s="259">
        <v>71.391859999999994</v>
      </c>
      <c r="K84" s="259">
        <v>0</v>
      </c>
      <c r="L84" s="259">
        <v>0</v>
      </c>
      <c r="M84" s="259">
        <v>0</v>
      </c>
      <c r="N84" s="259">
        <v>0</v>
      </c>
      <c r="O84" s="259">
        <v>-9268.7785879999992</v>
      </c>
    </row>
    <row r="85" spans="1:30" s="262" customFormat="1" ht="13">
      <c r="A85" s="306" t="s">
        <v>464</v>
      </c>
      <c r="B85" s="307" t="s">
        <v>501</v>
      </c>
      <c r="C85" s="307"/>
      <c r="F85" s="259">
        <v>0</v>
      </c>
      <c r="G85" s="259">
        <v>27.970600000000001</v>
      </c>
      <c r="H85" s="259">
        <v>699.26499999999999</v>
      </c>
      <c r="I85" s="259">
        <v>0.72516000000000003</v>
      </c>
      <c r="J85" s="259">
        <v>216.09768</v>
      </c>
      <c r="K85" s="259">
        <v>0</v>
      </c>
      <c r="L85" s="259">
        <v>0</v>
      </c>
      <c r="M85" s="259">
        <v>0</v>
      </c>
      <c r="N85" s="259">
        <v>0</v>
      </c>
      <c r="O85" s="259">
        <v>915.36267999999995</v>
      </c>
    </row>
    <row r="86" spans="1:30" s="262" customFormat="1" ht="13">
      <c r="A86" s="306" t="s">
        <v>472</v>
      </c>
      <c r="B86" s="307" t="s">
        <v>502</v>
      </c>
      <c r="C86" s="307"/>
      <c r="F86" s="259">
        <v>2820.534885</v>
      </c>
      <c r="G86" s="259">
        <v>1.406096</v>
      </c>
      <c r="H86" s="259">
        <v>35.1524</v>
      </c>
      <c r="I86" s="259">
        <v>6.5087000000000006E-2</v>
      </c>
      <c r="J86" s="259">
        <v>19.395925999999999</v>
      </c>
      <c r="K86" s="259">
        <v>0</v>
      </c>
      <c r="L86" s="259">
        <v>0</v>
      </c>
      <c r="M86" s="259">
        <v>0</v>
      </c>
      <c r="N86" s="259">
        <v>0</v>
      </c>
      <c r="O86" s="259">
        <v>2875.0832110000001</v>
      </c>
    </row>
    <row r="87" spans="1:30" s="262" customFormat="1" ht="13">
      <c r="A87" s="306" t="s">
        <v>484</v>
      </c>
      <c r="B87" s="307" t="s">
        <v>503</v>
      </c>
      <c r="C87" s="307"/>
      <c r="D87" s="279"/>
      <c r="E87" s="279"/>
      <c r="F87" s="280">
        <v>3668.7877720000001</v>
      </c>
      <c r="G87" s="280">
        <v>5.755172</v>
      </c>
      <c r="H87" s="280">
        <v>143.8793</v>
      </c>
      <c r="I87" s="280">
        <v>0.209229</v>
      </c>
      <c r="J87" s="280">
        <v>62.350242000000001</v>
      </c>
      <c r="K87" s="280">
        <v>0</v>
      </c>
      <c r="L87" s="280">
        <v>0</v>
      </c>
      <c r="M87" s="280">
        <v>0</v>
      </c>
      <c r="N87" s="280">
        <v>0</v>
      </c>
      <c r="O87" s="280">
        <v>3875.0173140000002</v>
      </c>
    </row>
    <row r="88" spans="1:30" s="262" customFormat="1" ht="13">
      <c r="A88" s="287" t="s">
        <v>485</v>
      </c>
      <c r="B88" s="288" t="s">
        <v>504</v>
      </c>
      <c r="C88" s="288"/>
      <c r="D88" s="308"/>
      <c r="E88" s="308"/>
      <c r="F88" s="309">
        <v>152579.00402399999</v>
      </c>
      <c r="G88" s="309">
        <v>0</v>
      </c>
      <c r="H88" s="309">
        <v>0</v>
      </c>
      <c r="I88" s="309">
        <v>0</v>
      </c>
      <c r="J88" s="309">
        <v>0</v>
      </c>
      <c r="K88" s="309">
        <v>0</v>
      </c>
      <c r="L88" s="309">
        <v>0</v>
      </c>
      <c r="M88" s="309">
        <v>0</v>
      </c>
      <c r="N88" s="309">
        <v>0</v>
      </c>
      <c r="O88" s="309">
        <v>152579.00402399999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0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4" tint="0.39997558519241921"/>
  </sheetPr>
  <dimension ref="A1:AD99"/>
  <sheetViews>
    <sheetView zoomScale="70" zoomScaleNormal="70" zoomScalePageLayoutView="70" workbookViewId="0">
      <pane xSplit="5" ySplit="7" topLeftCell="F74"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529</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584952.89378325199</v>
      </c>
      <c r="G7" s="246">
        <v>4560.0287913784096</v>
      </c>
      <c r="H7" s="246">
        <v>114000.71978446</v>
      </c>
      <c r="I7" s="246">
        <v>133.314606902522</v>
      </c>
      <c r="J7" s="246">
        <v>39727.752856951498</v>
      </c>
      <c r="K7" s="246">
        <v>3979.8576530497598</v>
      </c>
      <c r="L7" s="246">
        <v>3490.0863810147198</v>
      </c>
      <c r="M7" s="246">
        <v>2651.4350341570198</v>
      </c>
      <c r="N7" s="246">
        <v>0.21173813466666699</v>
      </c>
      <c r="O7" s="246">
        <v>748802.95723101997</v>
      </c>
    </row>
    <row r="8" spans="1:16" ht="17" thickTop="1">
      <c r="A8" s="248" t="s">
        <v>427</v>
      </c>
      <c r="B8" s="249"/>
      <c r="C8" s="249"/>
      <c r="F8" s="251">
        <v>541809.98223199404</v>
      </c>
      <c r="G8" s="251">
        <v>2203.1835777696301</v>
      </c>
      <c r="H8" s="251">
        <v>55079.589444240803</v>
      </c>
      <c r="I8" s="251">
        <v>41.341482841666199</v>
      </c>
      <c r="J8" s="251">
        <v>12319.761886816499</v>
      </c>
      <c r="K8" s="251">
        <v>0</v>
      </c>
      <c r="L8" s="251">
        <v>0</v>
      </c>
      <c r="M8" s="251">
        <v>0</v>
      </c>
      <c r="N8" s="251">
        <v>0</v>
      </c>
      <c r="O8" s="251">
        <v>609209.333563052</v>
      </c>
    </row>
    <row r="9" spans="1:16">
      <c r="A9" s="252" t="s">
        <v>428</v>
      </c>
      <c r="B9" s="253" t="s">
        <v>429</v>
      </c>
      <c r="C9" s="253"/>
      <c r="F9" s="254">
        <v>349413.96875715</v>
      </c>
      <c r="G9" s="254">
        <v>250.875973405791</v>
      </c>
      <c r="H9" s="254">
        <v>6271.8993351447698</v>
      </c>
      <c r="I9" s="254">
        <v>9.3677028599446608</v>
      </c>
      <c r="J9" s="254">
        <v>2791.5754522635102</v>
      </c>
      <c r="K9" s="254">
        <v>0</v>
      </c>
      <c r="L9" s="254">
        <v>0</v>
      </c>
      <c r="M9" s="254">
        <v>0</v>
      </c>
      <c r="N9" s="254">
        <v>0</v>
      </c>
      <c r="O9" s="254">
        <v>358477.44354455802</v>
      </c>
      <c r="P9" s="255"/>
    </row>
    <row r="10" spans="1:16">
      <c r="A10" s="256"/>
      <c r="B10" s="257" t="s">
        <v>430</v>
      </c>
      <c r="C10" s="258"/>
      <c r="F10" s="259">
        <v>128700.465195215</v>
      </c>
      <c r="G10" s="259">
        <v>5.4479358814987204</v>
      </c>
      <c r="H10" s="259">
        <v>136.198397037468</v>
      </c>
      <c r="I10" s="259">
        <v>2.5771193700541999</v>
      </c>
      <c r="J10" s="259">
        <v>767.98157227615297</v>
      </c>
      <c r="K10" s="259">
        <v>0</v>
      </c>
      <c r="L10" s="259">
        <v>0</v>
      </c>
      <c r="M10" s="259">
        <v>0</v>
      </c>
      <c r="N10" s="259">
        <v>0</v>
      </c>
      <c r="O10" s="259">
        <v>129604.64516452901</v>
      </c>
    </row>
    <row r="11" spans="1:16">
      <c r="A11" s="256"/>
      <c r="B11" s="260" t="s">
        <v>431</v>
      </c>
      <c r="C11" s="258"/>
      <c r="F11" s="259">
        <v>20147.892854453301</v>
      </c>
      <c r="G11" s="259">
        <v>0.48761662453847598</v>
      </c>
      <c r="H11" s="259">
        <v>12.1904156134619</v>
      </c>
      <c r="I11" s="259">
        <v>0.168769711700473</v>
      </c>
      <c r="J11" s="259">
        <v>50.293374086740997</v>
      </c>
      <c r="K11" s="259">
        <v>0</v>
      </c>
      <c r="L11" s="259">
        <v>0</v>
      </c>
      <c r="M11" s="259">
        <v>0</v>
      </c>
      <c r="N11" s="259">
        <v>0</v>
      </c>
      <c r="O11" s="259">
        <v>20210.376644153501</v>
      </c>
    </row>
    <row r="12" spans="1:16" s="262" customFormat="1" ht="13">
      <c r="A12" s="256"/>
      <c r="B12" s="260" t="s">
        <v>432</v>
      </c>
      <c r="C12" s="261"/>
      <c r="F12" s="259">
        <v>69187.183907489001</v>
      </c>
      <c r="G12" s="259">
        <v>107.42745665032901</v>
      </c>
      <c r="H12" s="259">
        <v>2685.6864162582201</v>
      </c>
      <c r="I12" s="259">
        <v>1.6328406319039701</v>
      </c>
      <c r="J12" s="259">
        <v>486.58650830738401</v>
      </c>
      <c r="K12" s="259">
        <v>0</v>
      </c>
      <c r="L12" s="259">
        <v>0</v>
      </c>
      <c r="M12" s="259">
        <v>0</v>
      </c>
      <c r="N12" s="259">
        <v>0</v>
      </c>
      <c r="O12" s="259">
        <v>72359.456832054697</v>
      </c>
    </row>
    <row r="13" spans="1:16" s="262" customFormat="1" ht="13">
      <c r="A13" s="256"/>
      <c r="B13" s="257" t="s">
        <v>433</v>
      </c>
      <c r="C13" s="257"/>
      <c r="F13" s="259">
        <v>48651.032960390701</v>
      </c>
      <c r="G13" s="259">
        <v>2.61110656736524</v>
      </c>
      <c r="H13" s="259">
        <v>65.277664184131098</v>
      </c>
      <c r="I13" s="259">
        <v>1.9277555471371299</v>
      </c>
      <c r="J13" s="259">
        <v>574.47115304686395</v>
      </c>
      <c r="K13" s="259">
        <v>0</v>
      </c>
      <c r="L13" s="259">
        <v>0</v>
      </c>
      <c r="M13" s="259">
        <v>0</v>
      </c>
      <c r="N13" s="259">
        <v>0</v>
      </c>
      <c r="O13" s="259">
        <v>49290.781777621698</v>
      </c>
    </row>
    <row r="14" spans="1:16" s="265" customFormat="1" ht="12">
      <c r="A14" s="263"/>
      <c r="B14" s="258"/>
      <c r="C14" s="264" t="s">
        <v>410</v>
      </c>
      <c r="F14" s="266">
        <v>5489.81145765372</v>
      </c>
      <c r="G14" s="266">
        <v>0.15405800309666501</v>
      </c>
      <c r="H14" s="266">
        <v>3.8514500774166298</v>
      </c>
      <c r="I14" s="266">
        <v>0.13276353192590901</v>
      </c>
      <c r="J14" s="266">
        <v>39.563532513920997</v>
      </c>
      <c r="K14" s="266">
        <v>0</v>
      </c>
      <c r="L14" s="266">
        <v>0</v>
      </c>
      <c r="M14" s="266">
        <v>0</v>
      </c>
      <c r="N14" s="266">
        <v>0</v>
      </c>
      <c r="O14" s="266">
        <v>5533.2264402450601</v>
      </c>
    </row>
    <row r="15" spans="1:16" s="265" customFormat="1" ht="12">
      <c r="A15" s="263"/>
      <c r="B15" s="258"/>
      <c r="C15" s="264" t="s">
        <v>434</v>
      </c>
      <c r="F15" s="266">
        <v>3513.4157041988001</v>
      </c>
      <c r="G15" s="266">
        <v>7.5966052491560798E-2</v>
      </c>
      <c r="H15" s="266">
        <v>1.89915131228902</v>
      </c>
      <c r="I15" s="266">
        <v>5.2255516158139302E-2</v>
      </c>
      <c r="J15" s="266">
        <v>15.5721438151255</v>
      </c>
      <c r="K15" s="266">
        <v>0</v>
      </c>
      <c r="L15" s="266">
        <v>0</v>
      </c>
      <c r="M15" s="266">
        <v>0</v>
      </c>
      <c r="N15" s="266">
        <v>0</v>
      </c>
      <c r="O15" s="266">
        <v>3530.8869993262101</v>
      </c>
    </row>
    <row r="16" spans="1:16" s="265" customFormat="1" ht="12">
      <c r="A16" s="263"/>
      <c r="B16" s="258"/>
      <c r="C16" s="264" t="s">
        <v>435</v>
      </c>
      <c r="F16" s="266">
        <v>8108.1696515644098</v>
      </c>
      <c r="G16" s="266">
        <v>0.16636827996106299</v>
      </c>
      <c r="H16" s="266">
        <v>4.1592069990265701</v>
      </c>
      <c r="I16" s="266">
        <v>0.14122950776422599</v>
      </c>
      <c r="J16" s="266">
        <v>42.086393313739499</v>
      </c>
      <c r="K16" s="266">
        <v>0</v>
      </c>
      <c r="L16" s="266">
        <v>0</v>
      </c>
      <c r="M16" s="266">
        <v>0</v>
      </c>
      <c r="N16" s="266">
        <v>0</v>
      </c>
      <c r="O16" s="266">
        <v>8154.4152518771798</v>
      </c>
    </row>
    <row r="17" spans="1:16" s="265" customFormat="1" ht="12">
      <c r="A17" s="263"/>
      <c r="B17" s="258"/>
      <c r="C17" s="264" t="s">
        <v>436</v>
      </c>
      <c r="F17" s="266">
        <v>10062.395696658399</v>
      </c>
      <c r="G17" s="266">
        <v>1.4048546836212199</v>
      </c>
      <c r="H17" s="266">
        <v>35.121367090530498</v>
      </c>
      <c r="I17" s="266">
        <v>1.07139853490319</v>
      </c>
      <c r="J17" s="266">
        <v>319.27676340115198</v>
      </c>
      <c r="K17" s="266">
        <v>0</v>
      </c>
      <c r="L17" s="266">
        <v>0</v>
      </c>
      <c r="M17" s="266">
        <v>0</v>
      </c>
      <c r="N17" s="266">
        <v>0</v>
      </c>
      <c r="O17" s="266">
        <v>10416.793827150101</v>
      </c>
    </row>
    <row r="18" spans="1:16" s="265" customFormat="1" ht="12">
      <c r="A18" s="263"/>
      <c r="B18" s="258"/>
      <c r="C18" s="264" t="s">
        <v>437</v>
      </c>
      <c r="F18" s="266">
        <v>4971.0933619139996</v>
      </c>
      <c r="G18" s="266">
        <v>0.22335974676600201</v>
      </c>
      <c r="H18" s="266">
        <v>5.5839936691500602</v>
      </c>
      <c r="I18" s="266">
        <v>5.9100346516013903E-2</v>
      </c>
      <c r="J18" s="266">
        <v>17.611903261772099</v>
      </c>
      <c r="K18" s="266">
        <v>0</v>
      </c>
      <c r="L18" s="266">
        <v>0</v>
      </c>
      <c r="M18" s="266">
        <v>0</v>
      </c>
      <c r="N18" s="266">
        <v>0</v>
      </c>
      <c r="O18" s="266">
        <v>4994.2892588449204</v>
      </c>
    </row>
    <row r="19" spans="1:16" s="265" customFormat="1" ht="12">
      <c r="A19" s="263"/>
      <c r="B19" s="258"/>
      <c r="C19" s="264" t="s">
        <v>438</v>
      </c>
      <c r="F19" s="266">
        <v>16506.1470884013</v>
      </c>
      <c r="G19" s="266">
        <v>0.58649980142873004</v>
      </c>
      <c r="H19" s="266">
        <v>14.662495035718299</v>
      </c>
      <c r="I19" s="266">
        <v>0.47100810986964198</v>
      </c>
      <c r="J19" s="266">
        <v>140.36041674115299</v>
      </c>
      <c r="K19" s="266">
        <v>0</v>
      </c>
      <c r="L19" s="266">
        <v>0</v>
      </c>
      <c r="M19" s="266">
        <v>0</v>
      </c>
      <c r="N19" s="266">
        <v>0</v>
      </c>
      <c r="O19" s="266">
        <v>16661.170000178201</v>
      </c>
    </row>
    <row r="20" spans="1:16" s="262" customFormat="1" ht="13">
      <c r="A20" s="256"/>
      <c r="B20" s="257" t="s">
        <v>439</v>
      </c>
      <c r="C20" s="267"/>
      <c r="F20" s="259">
        <v>1338.72765</v>
      </c>
      <c r="G20" s="259">
        <v>2.3340759999999999E-2</v>
      </c>
      <c r="H20" s="259">
        <v>0.58351900000000001</v>
      </c>
      <c r="I20" s="259">
        <v>3.0112719999999999E-2</v>
      </c>
      <c r="J20" s="259">
        <v>8.9735905599999999</v>
      </c>
      <c r="K20" s="259">
        <v>0</v>
      </c>
      <c r="L20" s="259">
        <v>0</v>
      </c>
      <c r="M20" s="259">
        <v>0</v>
      </c>
      <c r="N20" s="259">
        <v>0</v>
      </c>
      <c r="O20" s="259">
        <v>1348.2847595600001</v>
      </c>
    </row>
    <row r="21" spans="1:16" s="262" customFormat="1" ht="13">
      <c r="A21" s="256"/>
      <c r="B21" s="257" t="s">
        <v>440</v>
      </c>
      <c r="C21" s="257"/>
      <c r="F21" s="259">
        <v>34857.697736213602</v>
      </c>
      <c r="G21" s="259">
        <v>0.63612366987551705</v>
      </c>
      <c r="H21" s="259">
        <v>15.903091746887901</v>
      </c>
      <c r="I21" s="259">
        <v>0.72218603451949004</v>
      </c>
      <c r="J21" s="259">
        <v>215.211438286808</v>
      </c>
      <c r="K21" s="259">
        <v>0</v>
      </c>
      <c r="L21" s="259">
        <v>0</v>
      </c>
      <c r="M21" s="259">
        <v>0</v>
      </c>
      <c r="N21" s="259">
        <v>0</v>
      </c>
      <c r="O21" s="259">
        <v>35088.812266247303</v>
      </c>
    </row>
    <row r="22" spans="1:16" s="262" customFormat="1" ht="13">
      <c r="A22" s="256"/>
      <c r="B22" s="257" t="s">
        <v>441</v>
      </c>
      <c r="C22" s="257"/>
      <c r="F22" s="259">
        <v>44248.316989999999</v>
      </c>
      <c r="G22" s="259">
        <v>134.20375968688501</v>
      </c>
      <c r="H22" s="259">
        <v>3355.0939921721101</v>
      </c>
      <c r="I22" s="259">
        <v>2.25138969179475</v>
      </c>
      <c r="J22" s="259">
        <v>670.91412815483602</v>
      </c>
      <c r="K22" s="259">
        <v>0</v>
      </c>
      <c r="L22" s="259">
        <v>0</v>
      </c>
      <c r="M22" s="259">
        <v>0</v>
      </c>
      <c r="N22" s="259">
        <v>0</v>
      </c>
      <c r="O22" s="259">
        <v>48274.325110327001</v>
      </c>
    </row>
    <row r="23" spans="1:16" s="262" customFormat="1" ht="13">
      <c r="A23" s="256"/>
      <c r="B23" s="257" t="s">
        <v>442</v>
      </c>
      <c r="C23" s="257"/>
      <c r="F23" s="259">
        <v>2282.6514633881502</v>
      </c>
      <c r="G23" s="259">
        <v>3.8633565299449897E-2</v>
      </c>
      <c r="H23" s="259">
        <v>0.96583913248624798</v>
      </c>
      <c r="I23" s="259">
        <v>5.7529152834644499E-2</v>
      </c>
      <c r="J23" s="259">
        <v>17.143687544724099</v>
      </c>
      <c r="K23" s="259">
        <v>0</v>
      </c>
      <c r="L23" s="259">
        <v>0</v>
      </c>
      <c r="M23" s="259">
        <v>0</v>
      </c>
      <c r="N23" s="259">
        <v>0</v>
      </c>
      <c r="O23" s="259">
        <v>2300.7609900653601</v>
      </c>
    </row>
    <row r="24" spans="1:16" s="268" customFormat="1" ht="15">
      <c r="A24" s="252" t="s">
        <v>443</v>
      </c>
      <c r="B24" s="253" t="s">
        <v>444</v>
      </c>
      <c r="C24" s="253"/>
      <c r="F24" s="254">
        <v>176425.732797356</v>
      </c>
      <c r="G24" s="254">
        <v>27.6300578493023</v>
      </c>
      <c r="H24" s="254">
        <v>690.75144623255699</v>
      </c>
      <c r="I24" s="254">
        <v>31.845613770917701</v>
      </c>
      <c r="J24" s="254">
        <v>9489.9929037334805</v>
      </c>
      <c r="K24" s="254">
        <v>0</v>
      </c>
      <c r="L24" s="254">
        <v>0</v>
      </c>
      <c r="M24" s="254">
        <v>0</v>
      </c>
      <c r="N24" s="254">
        <v>0</v>
      </c>
      <c r="O24" s="254">
        <v>186606.477147322</v>
      </c>
      <c r="P24" s="269"/>
    </row>
    <row r="25" spans="1:16" s="262" customFormat="1" ht="13">
      <c r="A25" s="256"/>
      <c r="B25" s="260" t="s">
        <v>445</v>
      </c>
      <c r="C25" s="257"/>
      <c r="F25" s="259">
        <v>6961.7962547277903</v>
      </c>
      <c r="G25" s="259">
        <v>0.32295070662402497</v>
      </c>
      <c r="H25" s="259">
        <v>8.0737676656006201</v>
      </c>
      <c r="I25" s="259">
        <v>0.20805164735092099</v>
      </c>
      <c r="J25" s="259">
        <v>61.999390910574498</v>
      </c>
      <c r="K25" s="259">
        <v>0</v>
      </c>
      <c r="L25" s="259">
        <v>0</v>
      </c>
      <c r="M25" s="259">
        <v>0</v>
      </c>
      <c r="N25" s="259">
        <v>0</v>
      </c>
      <c r="O25" s="259">
        <v>7031.8694133039698</v>
      </c>
    </row>
    <row r="26" spans="1:16" s="262" customFormat="1" ht="13">
      <c r="A26" s="256"/>
      <c r="B26" s="257" t="s">
        <v>446</v>
      </c>
      <c r="C26" s="257"/>
      <c r="F26" s="259">
        <v>120006.439573191</v>
      </c>
      <c r="G26" s="259">
        <v>11.2748025822379</v>
      </c>
      <c r="H26" s="259">
        <v>281.87006455594599</v>
      </c>
      <c r="I26" s="259">
        <v>19.433147180245999</v>
      </c>
      <c r="J26" s="259">
        <v>5791.0778597132903</v>
      </c>
      <c r="K26" s="259">
        <v>0</v>
      </c>
      <c r="L26" s="259">
        <v>0</v>
      </c>
      <c r="M26" s="259">
        <v>0</v>
      </c>
      <c r="N26" s="259">
        <v>0</v>
      </c>
      <c r="O26" s="259">
        <v>126079.38749746</v>
      </c>
    </row>
    <row r="27" spans="1:16" s="265" customFormat="1" ht="12">
      <c r="A27" s="263"/>
      <c r="B27" s="258"/>
      <c r="C27" s="264" t="s">
        <v>447</v>
      </c>
      <c r="F27" s="266">
        <v>41137.0408730036</v>
      </c>
      <c r="G27" s="266">
        <v>4.8610481224140196</v>
      </c>
      <c r="H27" s="266">
        <v>121.52620306035</v>
      </c>
      <c r="I27" s="266">
        <v>8.6451888939013095</v>
      </c>
      <c r="J27" s="266">
        <v>2576.2662903825899</v>
      </c>
      <c r="K27" s="266">
        <v>0</v>
      </c>
      <c r="L27" s="266">
        <v>0</v>
      </c>
      <c r="M27" s="266">
        <v>0</v>
      </c>
      <c r="N27" s="266">
        <v>0</v>
      </c>
      <c r="O27" s="266">
        <v>43834.833366446503</v>
      </c>
    </row>
    <row r="28" spans="1:16" s="265" customFormat="1" ht="12">
      <c r="A28" s="263"/>
      <c r="B28" s="258"/>
      <c r="C28" s="264" t="s">
        <v>448</v>
      </c>
      <c r="F28" s="266">
        <v>34941.586164965098</v>
      </c>
      <c r="G28" s="266">
        <v>3.9216166916557</v>
      </c>
      <c r="H28" s="266">
        <v>98.040417291392401</v>
      </c>
      <c r="I28" s="266">
        <v>8.4571555997852705</v>
      </c>
      <c r="J28" s="266">
        <v>2520.2323687360099</v>
      </c>
      <c r="K28" s="266">
        <v>0</v>
      </c>
      <c r="L28" s="266">
        <v>0</v>
      </c>
      <c r="M28" s="266">
        <v>0</v>
      </c>
      <c r="N28" s="266">
        <v>0</v>
      </c>
      <c r="O28" s="266">
        <v>37559.8589509925</v>
      </c>
    </row>
    <row r="29" spans="1:16" s="265" customFormat="1" ht="12">
      <c r="A29" s="263"/>
      <c r="B29" s="258"/>
      <c r="C29" s="264" t="s">
        <v>449</v>
      </c>
      <c r="F29" s="266">
        <v>12202.006048143799</v>
      </c>
      <c r="G29" s="266">
        <v>0.83718762525326396</v>
      </c>
      <c r="H29" s="266">
        <v>20.929690631331599</v>
      </c>
      <c r="I29" s="266">
        <v>0.78370905732631402</v>
      </c>
      <c r="J29" s="266">
        <v>233.54529908324201</v>
      </c>
      <c r="K29" s="266">
        <v>0</v>
      </c>
      <c r="L29" s="266">
        <v>0</v>
      </c>
      <c r="M29" s="266">
        <v>0</v>
      </c>
      <c r="N29" s="266">
        <v>0</v>
      </c>
      <c r="O29" s="266">
        <v>12456.481037858401</v>
      </c>
    </row>
    <row r="30" spans="1:16" s="265" customFormat="1" ht="12">
      <c r="A30" s="263"/>
      <c r="B30" s="258"/>
      <c r="C30" s="264" t="s">
        <v>450</v>
      </c>
      <c r="F30" s="266">
        <v>180.38771740694801</v>
      </c>
      <c r="G30" s="266">
        <v>9.9735197151826493E-2</v>
      </c>
      <c r="H30" s="266">
        <v>2.4933799287956599</v>
      </c>
      <c r="I30" s="266">
        <v>3.39081055233036E-3</v>
      </c>
      <c r="J30" s="266">
        <v>1.01046154459445</v>
      </c>
      <c r="K30" s="266">
        <v>0</v>
      </c>
      <c r="L30" s="266">
        <v>0</v>
      </c>
      <c r="M30" s="266">
        <v>0</v>
      </c>
      <c r="N30" s="266">
        <v>0</v>
      </c>
      <c r="O30" s="266">
        <v>183.89155888033901</v>
      </c>
      <c r="P30" s="270"/>
    </row>
    <row r="31" spans="1:16" s="265" customFormat="1" ht="12">
      <c r="A31" s="263"/>
      <c r="B31" s="258"/>
      <c r="C31" s="264" t="s">
        <v>451</v>
      </c>
      <c r="F31" s="266">
        <v>700.73767031705597</v>
      </c>
      <c r="G31" s="266">
        <v>1.5554934800782801E-2</v>
      </c>
      <c r="H31" s="266">
        <v>0.38887337001956901</v>
      </c>
      <c r="I31" s="266">
        <v>5.5304349678384199E-2</v>
      </c>
      <c r="J31" s="266">
        <v>16.480696204158502</v>
      </c>
      <c r="K31" s="266">
        <v>0</v>
      </c>
      <c r="L31" s="266">
        <v>0</v>
      </c>
      <c r="M31" s="266">
        <v>0</v>
      </c>
      <c r="N31" s="266">
        <v>0</v>
      </c>
      <c r="O31" s="266">
        <v>717.60723989123403</v>
      </c>
    </row>
    <row r="32" spans="1:16" s="265" customFormat="1" ht="12">
      <c r="A32" s="263"/>
      <c r="B32" s="258"/>
      <c r="C32" s="264" t="s">
        <v>452</v>
      </c>
      <c r="D32" s="271"/>
      <c r="E32" s="271"/>
      <c r="F32" s="272">
        <v>380.40329447420601</v>
      </c>
      <c r="G32" s="272">
        <v>9.6936310119864096E-3</v>
      </c>
      <c r="H32" s="272">
        <v>0.24234077529966</v>
      </c>
      <c r="I32" s="272">
        <v>3.0030193364962599E-2</v>
      </c>
      <c r="J32" s="272">
        <v>8.9489976227588404</v>
      </c>
      <c r="K32" s="272">
        <v>0</v>
      </c>
      <c r="L32" s="272">
        <v>0</v>
      </c>
      <c r="M32" s="272">
        <v>0</v>
      </c>
      <c r="N32" s="272">
        <v>0</v>
      </c>
      <c r="O32" s="272">
        <v>389.59463287226498</v>
      </c>
    </row>
    <row r="33" spans="1:15" s="265" customFormat="1" ht="12">
      <c r="A33" s="263"/>
      <c r="B33" s="258"/>
      <c r="C33" s="264" t="s">
        <v>453</v>
      </c>
      <c r="D33" s="271"/>
      <c r="E33" s="271"/>
      <c r="F33" s="272">
        <v>30000.307362122101</v>
      </c>
      <c r="G33" s="272">
        <v>1.3189673855180499</v>
      </c>
      <c r="H33" s="272">
        <v>32.974184637951197</v>
      </c>
      <c r="I33" s="272">
        <v>1.4497489408356601</v>
      </c>
      <c r="J33" s="272">
        <v>432.02518436902699</v>
      </c>
      <c r="K33" s="272">
        <v>0</v>
      </c>
      <c r="L33" s="272">
        <v>0</v>
      </c>
      <c r="M33" s="272">
        <v>0</v>
      </c>
      <c r="N33" s="272">
        <v>0</v>
      </c>
      <c r="O33" s="272">
        <v>30465.306731129102</v>
      </c>
    </row>
    <row r="34" spans="1:15" s="265" customFormat="1" ht="12">
      <c r="A34" s="263"/>
      <c r="B34" s="258"/>
      <c r="C34" s="273" t="s">
        <v>454</v>
      </c>
      <c r="D34" s="271"/>
      <c r="E34" s="271"/>
      <c r="F34" s="272">
        <v>463.97044275775801</v>
      </c>
      <c r="G34" s="272">
        <v>0.210998994432232</v>
      </c>
      <c r="H34" s="272">
        <v>5.2749748608058002</v>
      </c>
      <c r="I34" s="272">
        <v>8.6193348017170306E-3</v>
      </c>
      <c r="J34" s="272">
        <v>2.5685617709116699</v>
      </c>
      <c r="K34" s="272">
        <v>0</v>
      </c>
      <c r="L34" s="272">
        <v>0</v>
      </c>
      <c r="M34" s="272">
        <v>0</v>
      </c>
      <c r="N34" s="272">
        <v>0</v>
      </c>
      <c r="O34" s="272">
        <v>471.81397938947498</v>
      </c>
    </row>
    <row r="35" spans="1:15" s="277" customFormat="1" ht="13">
      <c r="A35" s="256"/>
      <c r="B35" s="257" t="s">
        <v>455</v>
      </c>
      <c r="C35" s="274"/>
      <c r="D35" s="275"/>
      <c r="E35" s="275"/>
      <c r="F35" s="276">
        <v>5405.3180567193003</v>
      </c>
      <c r="G35" s="276">
        <v>0.30345853148435198</v>
      </c>
      <c r="H35" s="276">
        <v>7.5864632871088098</v>
      </c>
      <c r="I35" s="276">
        <v>2.0920551740080202</v>
      </c>
      <c r="J35" s="276">
        <v>623.43244185439005</v>
      </c>
      <c r="K35" s="276">
        <v>0</v>
      </c>
      <c r="L35" s="276">
        <v>0</v>
      </c>
      <c r="M35" s="276">
        <v>0</v>
      </c>
      <c r="N35" s="276">
        <v>0</v>
      </c>
      <c r="O35" s="276">
        <v>6036.3369618608003</v>
      </c>
    </row>
    <row r="36" spans="1:15" s="277" customFormat="1" ht="13">
      <c r="A36" s="256"/>
      <c r="B36" s="260" t="s">
        <v>456</v>
      </c>
      <c r="C36" s="274"/>
      <c r="D36" s="275"/>
      <c r="E36" s="275"/>
      <c r="F36" s="276">
        <v>6214.4406312668798</v>
      </c>
      <c r="G36" s="276">
        <v>0.56914774002914703</v>
      </c>
      <c r="H36" s="276">
        <v>14.228693500728699</v>
      </c>
      <c r="I36" s="276">
        <v>0.162632220998635</v>
      </c>
      <c r="J36" s="276">
        <v>48.464401857593202</v>
      </c>
      <c r="K36" s="276">
        <v>0</v>
      </c>
      <c r="L36" s="276">
        <v>0</v>
      </c>
      <c r="M36" s="276">
        <v>0</v>
      </c>
      <c r="N36" s="276">
        <v>0</v>
      </c>
      <c r="O36" s="276">
        <v>6277.1337266252003</v>
      </c>
    </row>
    <row r="37" spans="1:15" s="262" customFormat="1" ht="13">
      <c r="A37" s="256"/>
      <c r="B37" s="257" t="s">
        <v>457</v>
      </c>
      <c r="C37" s="278"/>
      <c r="D37" s="279"/>
      <c r="E37" s="279"/>
      <c r="F37" s="280">
        <v>37837.738281451602</v>
      </c>
      <c r="G37" s="280">
        <v>15.159698288926901</v>
      </c>
      <c r="H37" s="280">
        <v>378.99245722317198</v>
      </c>
      <c r="I37" s="280">
        <v>9.9497275483142005</v>
      </c>
      <c r="J37" s="280">
        <v>2965.0188093976299</v>
      </c>
      <c r="K37" s="280">
        <v>0</v>
      </c>
      <c r="L37" s="280">
        <v>0</v>
      </c>
      <c r="M37" s="280">
        <v>0</v>
      </c>
      <c r="N37" s="280">
        <v>0</v>
      </c>
      <c r="O37" s="280">
        <v>41181.749548072403</v>
      </c>
    </row>
    <row r="38" spans="1:15" s="265" customFormat="1" ht="12">
      <c r="A38" s="263"/>
      <c r="B38" s="258"/>
      <c r="C38" s="264" t="s">
        <v>458</v>
      </c>
      <c r="F38" s="266">
        <v>11112.539809064199</v>
      </c>
      <c r="G38" s="266">
        <v>0.66355858444258897</v>
      </c>
      <c r="H38" s="266">
        <v>16.5889646110647</v>
      </c>
      <c r="I38" s="266">
        <v>4.28736582847894</v>
      </c>
      <c r="J38" s="266">
        <v>1277.63501688672</v>
      </c>
      <c r="K38" s="266">
        <v>0</v>
      </c>
      <c r="L38" s="266">
        <v>0</v>
      </c>
      <c r="M38" s="266">
        <v>0</v>
      </c>
      <c r="N38" s="266">
        <v>0</v>
      </c>
      <c r="O38" s="266">
        <v>12406.763790561999</v>
      </c>
    </row>
    <row r="39" spans="1:15" s="265" customFormat="1" ht="12">
      <c r="A39" s="263"/>
      <c r="B39" s="258"/>
      <c r="C39" s="264" t="s">
        <v>459</v>
      </c>
      <c r="F39" s="266">
        <v>1746.61922778181</v>
      </c>
      <c r="G39" s="266">
        <v>0.91787246060725203</v>
      </c>
      <c r="H39" s="266">
        <v>22.946811515181299</v>
      </c>
      <c r="I39" s="266">
        <v>0.49693594477157799</v>
      </c>
      <c r="J39" s="266">
        <v>148.08691154192999</v>
      </c>
      <c r="K39" s="266">
        <v>0</v>
      </c>
      <c r="L39" s="266">
        <v>0</v>
      </c>
      <c r="M39" s="266">
        <v>0</v>
      </c>
      <c r="N39" s="266">
        <v>0</v>
      </c>
      <c r="O39" s="266">
        <v>1917.6529508389201</v>
      </c>
    </row>
    <row r="40" spans="1:15" s="265" customFormat="1" ht="12">
      <c r="A40" s="263"/>
      <c r="B40" s="258"/>
      <c r="C40" s="264" t="s">
        <v>460</v>
      </c>
      <c r="F40" s="266">
        <v>10724.5522151815</v>
      </c>
      <c r="G40" s="266">
        <v>0.70991667627614696</v>
      </c>
      <c r="H40" s="266">
        <v>17.747916906903701</v>
      </c>
      <c r="I40" s="266">
        <v>4.05965425393999</v>
      </c>
      <c r="J40" s="266">
        <v>1209.77696767412</v>
      </c>
      <c r="K40" s="266">
        <v>0</v>
      </c>
      <c r="L40" s="266">
        <v>0</v>
      </c>
      <c r="M40" s="266">
        <v>0</v>
      </c>
      <c r="N40" s="266">
        <v>0</v>
      </c>
      <c r="O40" s="266">
        <v>11952.0770997626</v>
      </c>
    </row>
    <row r="41" spans="1:15" s="265" customFormat="1" ht="12">
      <c r="A41" s="263"/>
      <c r="B41" s="258"/>
      <c r="C41" s="264" t="s">
        <v>461</v>
      </c>
      <c r="F41" s="266">
        <v>583.18958106943705</v>
      </c>
      <c r="G41" s="266">
        <v>0.48444811391258302</v>
      </c>
      <c r="H41" s="266">
        <v>12.111202847814599</v>
      </c>
      <c r="I41" s="266">
        <v>7.7448702167262198E-2</v>
      </c>
      <c r="J41" s="266">
        <v>23.079713245844101</v>
      </c>
      <c r="K41" s="266">
        <v>0</v>
      </c>
      <c r="L41" s="266">
        <v>0</v>
      </c>
      <c r="M41" s="266">
        <v>0</v>
      </c>
      <c r="N41" s="266">
        <v>0</v>
      </c>
      <c r="O41" s="266">
        <v>618.38049716309501</v>
      </c>
    </row>
    <row r="42" spans="1:15" s="265" customFormat="1" ht="12">
      <c r="A42" s="263"/>
      <c r="B42" s="258"/>
      <c r="C42" s="264" t="s">
        <v>462</v>
      </c>
      <c r="F42" s="266">
        <v>4837.7694203545298</v>
      </c>
      <c r="G42" s="266">
        <v>3.55140027443833</v>
      </c>
      <c r="H42" s="266">
        <v>88.785006860958305</v>
      </c>
      <c r="I42" s="266">
        <v>0.79259615895642699</v>
      </c>
      <c r="J42" s="266">
        <v>236.193655369015</v>
      </c>
      <c r="K42" s="266">
        <v>0</v>
      </c>
      <c r="L42" s="266">
        <v>0</v>
      </c>
      <c r="M42" s="266">
        <v>0</v>
      </c>
      <c r="N42" s="266">
        <v>0</v>
      </c>
      <c r="O42" s="266">
        <v>5162.7480825844996</v>
      </c>
    </row>
    <row r="43" spans="1:15" s="265" customFormat="1" ht="12">
      <c r="A43" s="263"/>
      <c r="B43" s="258"/>
      <c r="C43" s="281" t="s">
        <v>463</v>
      </c>
      <c r="F43" s="266">
        <v>8833.0680279999997</v>
      </c>
      <c r="G43" s="266">
        <v>8.8325021792499996</v>
      </c>
      <c r="H43" s="266">
        <v>220.81255448125</v>
      </c>
      <c r="I43" s="266">
        <v>0.23572666</v>
      </c>
      <c r="J43" s="266">
        <v>70.24654468</v>
      </c>
      <c r="K43" s="266">
        <v>0</v>
      </c>
      <c r="L43" s="266">
        <v>0</v>
      </c>
      <c r="M43" s="266">
        <v>0</v>
      </c>
      <c r="N43" s="266">
        <v>0</v>
      </c>
      <c r="O43" s="266">
        <v>9124.1271271612495</v>
      </c>
    </row>
    <row r="44" spans="1:15" s="268" customFormat="1" ht="13">
      <c r="A44" s="252" t="s">
        <v>464</v>
      </c>
      <c r="B44" s="253" t="s">
        <v>465</v>
      </c>
      <c r="C44" s="253"/>
      <c r="F44" s="254">
        <v>15970.195277487999</v>
      </c>
      <c r="G44" s="254">
        <v>1924.6775465145399</v>
      </c>
      <c r="H44" s="254">
        <v>48116.938662863402</v>
      </c>
      <c r="I44" s="254">
        <v>0.128166210803837</v>
      </c>
      <c r="J44" s="254">
        <v>38.193530819543497</v>
      </c>
      <c r="K44" s="254">
        <v>0</v>
      </c>
      <c r="L44" s="254">
        <v>0</v>
      </c>
      <c r="M44" s="254">
        <v>0</v>
      </c>
      <c r="N44" s="254">
        <v>0</v>
      </c>
      <c r="O44" s="254">
        <v>64125.327471170996</v>
      </c>
    </row>
    <row r="45" spans="1:15" s="262" customFormat="1" ht="13">
      <c r="A45" s="256"/>
      <c r="B45" s="257" t="s">
        <v>466</v>
      </c>
      <c r="C45" s="257"/>
      <c r="F45" s="259">
        <v>0</v>
      </c>
      <c r="G45" s="259">
        <v>56.284228359847802</v>
      </c>
      <c r="H45" s="259">
        <v>1407.1057089961901</v>
      </c>
      <c r="I45" s="259">
        <v>0</v>
      </c>
      <c r="J45" s="259">
        <v>0</v>
      </c>
      <c r="K45" s="259">
        <v>0</v>
      </c>
      <c r="L45" s="259">
        <v>0</v>
      </c>
      <c r="M45" s="259">
        <v>0</v>
      </c>
      <c r="N45" s="259">
        <v>0</v>
      </c>
      <c r="O45" s="259">
        <v>1407.1057089961901</v>
      </c>
    </row>
    <row r="46" spans="1:15" s="262" customFormat="1" ht="13">
      <c r="A46" s="256"/>
      <c r="B46" s="257" t="s">
        <v>467</v>
      </c>
      <c r="C46" s="257"/>
      <c r="F46" s="259">
        <v>15970.195277487999</v>
      </c>
      <c r="G46" s="259">
        <v>1868.39331815469</v>
      </c>
      <c r="H46" s="259">
        <v>46709.832953867197</v>
      </c>
      <c r="I46" s="259">
        <v>0.128166210803837</v>
      </c>
      <c r="J46" s="259">
        <v>38.193530819543497</v>
      </c>
      <c r="K46" s="259">
        <v>0</v>
      </c>
      <c r="L46" s="259">
        <v>0</v>
      </c>
      <c r="M46" s="259">
        <v>0</v>
      </c>
      <c r="N46" s="259">
        <v>0</v>
      </c>
      <c r="O46" s="259">
        <v>62718.221762174799</v>
      </c>
    </row>
    <row r="47" spans="1:15" s="265" customFormat="1" ht="12">
      <c r="A47" s="282"/>
      <c r="B47" s="283"/>
      <c r="C47" s="258" t="s">
        <v>468</v>
      </c>
      <c r="F47" s="266">
        <v>166.64639080507899</v>
      </c>
      <c r="G47" s="266">
        <v>258.38467732044899</v>
      </c>
      <c r="H47" s="266">
        <v>6459.6169330112198</v>
      </c>
      <c r="I47" s="266">
        <v>0.11600000000000001</v>
      </c>
      <c r="J47" s="266">
        <v>34.567999999999998</v>
      </c>
      <c r="K47" s="266">
        <v>0</v>
      </c>
      <c r="L47" s="266">
        <v>0</v>
      </c>
      <c r="M47" s="266">
        <v>0</v>
      </c>
      <c r="N47" s="266">
        <v>0</v>
      </c>
      <c r="O47" s="266">
        <v>6660.8313238163</v>
      </c>
    </row>
    <row r="48" spans="1:15" s="265" customFormat="1" ht="12">
      <c r="A48" s="282"/>
      <c r="B48" s="283"/>
      <c r="C48" s="258" t="s">
        <v>469</v>
      </c>
      <c r="F48" s="266">
        <v>51.097944684944302</v>
      </c>
      <c r="G48" s="266">
        <v>545.58974338085397</v>
      </c>
      <c r="H48" s="266">
        <v>13639.7435845214</v>
      </c>
      <c r="I48" s="266">
        <v>0</v>
      </c>
      <c r="J48" s="266">
        <v>0</v>
      </c>
      <c r="K48" s="266">
        <v>0</v>
      </c>
      <c r="L48" s="266">
        <v>0</v>
      </c>
      <c r="M48" s="266">
        <v>0</v>
      </c>
      <c r="N48" s="266">
        <v>0</v>
      </c>
      <c r="O48" s="266">
        <v>13690.8415292063</v>
      </c>
    </row>
    <row r="49" spans="1:16" s="265" customFormat="1" ht="12">
      <c r="A49" s="284"/>
      <c r="B49" s="285"/>
      <c r="C49" s="286" t="s">
        <v>470</v>
      </c>
      <c r="D49" s="271"/>
      <c r="E49" s="271"/>
      <c r="F49" s="272">
        <v>10483.6402922666</v>
      </c>
      <c r="G49" s="272">
        <v>1049.57976707944</v>
      </c>
      <c r="H49" s="272">
        <v>26239.494176986002</v>
      </c>
      <c r="I49" s="272">
        <v>0</v>
      </c>
      <c r="J49" s="272">
        <v>0</v>
      </c>
      <c r="K49" s="272">
        <v>0</v>
      </c>
      <c r="L49" s="272">
        <v>0</v>
      </c>
      <c r="M49" s="272">
        <v>0</v>
      </c>
      <c r="N49" s="272">
        <v>0</v>
      </c>
      <c r="O49" s="272">
        <v>36723.134469252502</v>
      </c>
    </row>
    <row r="50" spans="1:16" s="265" customFormat="1" ht="12">
      <c r="A50" s="284"/>
      <c r="B50" s="285"/>
      <c r="C50" s="286" t="s">
        <v>471</v>
      </c>
      <c r="D50" s="271"/>
      <c r="E50" s="271"/>
      <c r="F50" s="272">
        <v>5268.8106497314502</v>
      </c>
      <c r="G50" s="272">
        <v>14.839130373947199</v>
      </c>
      <c r="H50" s="272">
        <v>370.97825934868098</v>
      </c>
      <c r="I50" s="272">
        <v>1.21662108038371E-2</v>
      </c>
      <c r="J50" s="272">
        <v>3.6255308195434601</v>
      </c>
      <c r="K50" s="272">
        <v>0</v>
      </c>
      <c r="L50" s="272">
        <v>0</v>
      </c>
      <c r="M50" s="272">
        <v>0</v>
      </c>
      <c r="N50" s="272">
        <v>0</v>
      </c>
      <c r="O50" s="272">
        <v>5643.4144398996796</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41093.946417241103</v>
      </c>
      <c r="G52" s="294">
        <v>3.9517613998928698</v>
      </c>
      <c r="H52" s="294">
        <v>98.794034997321702</v>
      </c>
      <c r="I52" s="294">
        <v>9.0681401507010904</v>
      </c>
      <c r="J52" s="294">
        <v>2702.3057649089201</v>
      </c>
      <c r="K52" s="294">
        <v>3979.8576530497598</v>
      </c>
      <c r="L52" s="294">
        <v>3490.0863810147198</v>
      </c>
      <c r="M52" s="294">
        <v>2651.4350341570198</v>
      </c>
      <c r="N52" s="294">
        <v>0.21173813466666699</v>
      </c>
      <c r="O52" s="294">
        <v>54016.637023503601</v>
      </c>
    </row>
    <row r="53" spans="1:16" s="268" customFormat="1" ht="13">
      <c r="A53" s="252" t="s">
        <v>428</v>
      </c>
      <c r="B53" s="253" t="s">
        <v>475</v>
      </c>
      <c r="C53" s="253"/>
      <c r="D53" s="296"/>
      <c r="E53" s="296"/>
      <c r="F53" s="297">
        <v>9658.3261214370996</v>
      </c>
      <c r="G53" s="297">
        <v>0</v>
      </c>
      <c r="H53" s="297">
        <v>0</v>
      </c>
      <c r="I53" s="297">
        <v>0</v>
      </c>
      <c r="J53" s="297">
        <v>0</v>
      </c>
      <c r="K53" s="297">
        <v>0</v>
      </c>
      <c r="L53" s="297">
        <v>0</v>
      </c>
      <c r="M53" s="297">
        <v>0</v>
      </c>
      <c r="N53" s="297">
        <v>0</v>
      </c>
      <c r="O53" s="297">
        <v>9658.3261214370996</v>
      </c>
    </row>
    <row r="54" spans="1:16" s="301" customFormat="1" ht="12">
      <c r="A54" s="263"/>
      <c r="B54" s="298"/>
      <c r="C54" s="264" t="s">
        <v>476</v>
      </c>
      <c r="D54" s="299"/>
      <c r="E54" s="299"/>
      <c r="F54" s="300">
        <v>7212.9462331500999</v>
      </c>
      <c r="G54" s="300">
        <v>0</v>
      </c>
      <c r="H54" s="300">
        <v>0</v>
      </c>
      <c r="I54" s="300">
        <v>0</v>
      </c>
      <c r="J54" s="300">
        <v>0</v>
      </c>
      <c r="K54" s="300">
        <v>0</v>
      </c>
      <c r="L54" s="300">
        <v>0</v>
      </c>
      <c r="M54" s="300">
        <v>0</v>
      </c>
      <c r="N54" s="300">
        <v>0</v>
      </c>
      <c r="O54" s="300">
        <v>7212.9462331500999</v>
      </c>
      <c r="P54" s="299"/>
    </row>
    <row r="55" spans="1:16" s="301" customFormat="1" ht="12">
      <c r="A55" s="263"/>
      <c r="B55" s="298"/>
      <c r="C55" s="264" t="s">
        <v>354</v>
      </c>
      <c r="D55" s="299"/>
      <c r="E55" s="299"/>
      <c r="F55" s="300">
        <v>1653.9277721446699</v>
      </c>
      <c r="G55" s="300">
        <v>0</v>
      </c>
      <c r="H55" s="300">
        <v>0</v>
      </c>
      <c r="I55" s="300">
        <v>0</v>
      </c>
      <c r="J55" s="300">
        <v>0</v>
      </c>
      <c r="K55" s="300">
        <v>0</v>
      </c>
      <c r="L55" s="300">
        <v>0</v>
      </c>
      <c r="M55" s="300">
        <v>0</v>
      </c>
      <c r="N55" s="300">
        <v>0</v>
      </c>
      <c r="O55" s="300">
        <v>1653.9277721446699</v>
      </c>
      <c r="P55" s="299"/>
    </row>
    <row r="56" spans="1:16" s="301" customFormat="1" ht="12">
      <c r="A56" s="263"/>
      <c r="B56" s="298"/>
      <c r="C56" s="264" t="s">
        <v>477</v>
      </c>
      <c r="D56" s="299"/>
      <c r="E56" s="299"/>
      <c r="F56" s="300">
        <v>791.45211614232903</v>
      </c>
      <c r="G56" s="300">
        <v>0</v>
      </c>
      <c r="H56" s="300">
        <v>0</v>
      </c>
      <c r="I56" s="300">
        <v>0</v>
      </c>
      <c r="J56" s="300">
        <v>0</v>
      </c>
      <c r="K56" s="300">
        <v>0</v>
      </c>
      <c r="L56" s="300">
        <v>0</v>
      </c>
      <c r="M56" s="300">
        <v>0</v>
      </c>
      <c r="N56" s="300">
        <v>0</v>
      </c>
      <c r="O56" s="300">
        <v>791.45211614232903</v>
      </c>
      <c r="P56" s="299"/>
    </row>
    <row r="57" spans="1:16" s="303" customFormat="1" ht="13">
      <c r="A57" s="252" t="s">
        <v>443</v>
      </c>
      <c r="B57" s="253" t="s">
        <v>478</v>
      </c>
      <c r="C57" s="253"/>
      <c r="D57" s="302"/>
      <c r="E57" s="302"/>
      <c r="F57" s="297">
        <v>5754.2405851418898</v>
      </c>
      <c r="G57" s="297">
        <v>3.8576843998928698</v>
      </c>
      <c r="H57" s="297">
        <v>96.442109997321694</v>
      </c>
      <c r="I57" s="297">
        <v>7.6310128911422304</v>
      </c>
      <c r="J57" s="297">
        <v>2274.0418415603899</v>
      </c>
      <c r="K57" s="297">
        <v>0</v>
      </c>
      <c r="L57" s="297">
        <v>0</v>
      </c>
      <c r="M57" s="297">
        <v>0</v>
      </c>
      <c r="N57" s="297">
        <v>0</v>
      </c>
      <c r="O57" s="297">
        <v>8124.7245366996003</v>
      </c>
      <c r="P57" s="302"/>
    </row>
    <row r="58" spans="1:16" s="305" customFormat="1" ht="12">
      <c r="A58" s="263"/>
      <c r="B58" s="298"/>
      <c r="C58" s="264" t="s">
        <v>355</v>
      </c>
      <c r="D58" s="304"/>
      <c r="E58" s="304"/>
      <c r="F58" s="300">
        <v>2630.7764209623501</v>
      </c>
      <c r="G58" s="300">
        <v>0</v>
      </c>
      <c r="H58" s="300">
        <v>0</v>
      </c>
      <c r="I58" s="300">
        <v>0</v>
      </c>
      <c r="J58" s="300">
        <v>0</v>
      </c>
      <c r="K58" s="300">
        <v>0</v>
      </c>
      <c r="L58" s="300">
        <v>0</v>
      </c>
      <c r="M58" s="300">
        <v>0</v>
      </c>
      <c r="N58" s="300">
        <v>0</v>
      </c>
      <c r="O58" s="300">
        <v>2630.7764209623501</v>
      </c>
      <c r="P58" s="304"/>
    </row>
    <row r="59" spans="1:16" s="305" customFormat="1" ht="12">
      <c r="A59" s="263"/>
      <c r="B59" s="298"/>
      <c r="C59" s="264" t="s">
        <v>353</v>
      </c>
      <c r="D59" s="304"/>
      <c r="E59" s="304"/>
      <c r="F59" s="300">
        <v>0</v>
      </c>
      <c r="G59" s="300">
        <v>0</v>
      </c>
      <c r="H59" s="300">
        <v>0</v>
      </c>
      <c r="I59" s="300">
        <v>4.0794292009999999</v>
      </c>
      <c r="J59" s="300">
        <v>1215.669901898</v>
      </c>
      <c r="K59" s="300">
        <v>0</v>
      </c>
      <c r="L59" s="300">
        <v>0</v>
      </c>
      <c r="M59" s="300">
        <v>0</v>
      </c>
      <c r="N59" s="300">
        <v>0</v>
      </c>
      <c r="O59" s="300">
        <v>1215.669901898</v>
      </c>
      <c r="P59" s="304"/>
    </row>
    <row r="60" spans="1:16" s="305" customFormat="1" ht="12">
      <c r="A60" s="263"/>
      <c r="B60" s="298"/>
      <c r="C60" s="264" t="s">
        <v>407</v>
      </c>
      <c r="D60" s="304"/>
      <c r="E60" s="304"/>
      <c r="F60" s="300">
        <v>0</v>
      </c>
      <c r="G60" s="300">
        <v>0</v>
      </c>
      <c r="H60" s="300">
        <v>0</v>
      </c>
      <c r="I60" s="300">
        <v>3.5006900000000001</v>
      </c>
      <c r="J60" s="300">
        <v>1043.20562</v>
      </c>
      <c r="K60" s="300">
        <v>0</v>
      </c>
      <c r="L60" s="300">
        <v>0</v>
      </c>
      <c r="M60" s="300">
        <v>0</v>
      </c>
      <c r="N60" s="300">
        <v>0</v>
      </c>
      <c r="O60" s="300">
        <v>1043.20562</v>
      </c>
      <c r="P60" s="304"/>
    </row>
    <row r="61" spans="1:16" s="305" customFormat="1" ht="12">
      <c r="A61" s="263"/>
      <c r="B61" s="298"/>
      <c r="C61" s="264" t="s">
        <v>408</v>
      </c>
      <c r="D61" s="304"/>
      <c r="E61" s="304"/>
      <c r="F61" s="300">
        <v>3123.4641641795502</v>
      </c>
      <c r="G61" s="300">
        <v>3.8576843998928698</v>
      </c>
      <c r="H61" s="300">
        <v>96.442109997321694</v>
      </c>
      <c r="I61" s="300">
        <v>5.0893690142233397E-2</v>
      </c>
      <c r="J61" s="300">
        <v>15.1663196623856</v>
      </c>
      <c r="K61" s="300">
        <v>0</v>
      </c>
      <c r="L61" s="300">
        <v>0</v>
      </c>
      <c r="M61" s="300">
        <v>0</v>
      </c>
      <c r="N61" s="300">
        <v>0</v>
      </c>
      <c r="O61" s="300">
        <v>3235.0725938392502</v>
      </c>
      <c r="P61" s="304"/>
    </row>
    <row r="62" spans="1:16" s="268" customFormat="1" ht="13">
      <c r="A62" s="252" t="s">
        <v>464</v>
      </c>
      <c r="B62" s="253" t="s">
        <v>479</v>
      </c>
      <c r="C62" s="253"/>
      <c r="D62" s="296"/>
      <c r="E62" s="296"/>
      <c r="F62" s="297">
        <v>15061.039739091901</v>
      </c>
      <c r="G62" s="297">
        <v>9.4076999999999994E-2</v>
      </c>
      <c r="H62" s="297">
        <v>2.351925</v>
      </c>
      <c r="I62" s="297">
        <v>0</v>
      </c>
      <c r="J62" s="297">
        <v>0</v>
      </c>
      <c r="K62" s="297">
        <v>0</v>
      </c>
      <c r="L62" s="297">
        <v>3481.86634173625</v>
      </c>
      <c r="M62" s="297">
        <v>2436.5948392916698</v>
      </c>
      <c r="N62" s="297">
        <v>0</v>
      </c>
      <c r="O62" s="297">
        <v>20981.852845119902</v>
      </c>
      <c r="P62" s="296"/>
    </row>
    <row r="63" spans="1:16" s="301" customFormat="1" ht="12">
      <c r="A63" s="263"/>
      <c r="B63" s="258"/>
      <c r="C63" s="258" t="s">
        <v>480</v>
      </c>
      <c r="D63" s="299"/>
      <c r="E63" s="299"/>
      <c r="F63" s="300">
        <v>10480.416897179401</v>
      </c>
      <c r="G63" s="300">
        <v>9.4076999999999994E-2</v>
      </c>
      <c r="H63" s="300">
        <v>2.351925</v>
      </c>
      <c r="I63" s="300">
        <v>0</v>
      </c>
      <c r="J63" s="300">
        <v>0</v>
      </c>
      <c r="K63" s="300">
        <v>0</v>
      </c>
      <c r="L63" s="300">
        <v>0</v>
      </c>
      <c r="M63" s="300">
        <v>0</v>
      </c>
      <c r="N63" s="300">
        <v>0</v>
      </c>
      <c r="O63" s="300">
        <v>10482.7688221794</v>
      </c>
      <c r="P63" s="299"/>
    </row>
    <row r="64" spans="1:16" s="301" customFormat="1" ht="12">
      <c r="A64" s="263"/>
      <c r="B64" s="258"/>
      <c r="C64" s="258" t="s">
        <v>481</v>
      </c>
      <c r="D64" s="299"/>
      <c r="E64" s="299"/>
      <c r="F64" s="300">
        <v>4580.6228419126001</v>
      </c>
      <c r="G64" s="300">
        <v>0</v>
      </c>
      <c r="H64" s="300">
        <v>0</v>
      </c>
      <c r="I64" s="300">
        <v>0</v>
      </c>
      <c r="J64" s="300">
        <v>0</v>
      </c>
      <c r="K64" s="300">
        <v>0</v>
      </c>
      <c r="L64" s="300">
        <v>3481.86634173625</v>
      </c>
      <c r="M64" s="300">
        <v>67.189274209204996</v>
      </c>
      <c r="N64" s="300">
        <v>0</v>
      </c>
      <c r="O64" s="300">
        <v>8129.67845785805</v>
      </c>
      <c r="P64" s="299"/>
    </row>
    <row r="65" spans="1:16" s="301" customFormat="1" ht="12">
      <c r="A65" s="263"/>
      <c r="B65" s="258"/>
      <c r="C65" s="258" t="s">
        <v>482</v>
      </c>
      <c r="D65" s="299"/>
      <c r="E65" s="299"/>
      <c r="F65" s="300">
        <v>0</v>
      </c>
      <c r="G65" s="300">
        <v>0</v>
      </c>
      <c r="H65" s="300">
        <v>0</v>
      </c>
      <c r="I65" s="300">
        <v>0</v>
      </c>
      <c r="J65" s="300">
        <v>0</v>
      </c>
      <c r="K65" s="300">
        <v>0</v>
      </c>
      <c r="L65" s="300">
        <v>0</v>
      </c>
      <c r="M65" s="300">
        <v>2369.4055650824598</v>
      </c>
      <c r="N65" s="300">
        <v>0</v>
      </c>
      <c r="O65" s="300">
        <v>2369.4055650824598</v>
      </c>
      <c r="P65" s="299"/>
    </row>
    <row r="66" spans="1:16" s="262" customFormat="1">
      <c r="A66" s="306" t="s">
        <v>472</v>
      </c>
      <c r="B66" s="307" t="s">
        <v>483</v>
      </c>
      <c r="C66" s="307"/>
      <c r="D66" s="279"/>
      <c r="E66" s="279"/>
      <c r="F66" s="280">
        <v>0</v>
      </c>
      <c r="G66" s="280">
        <v>0</v>
      </c>
      <c r="H66" s="280">
        <v>0</v>
      </c>
      <c r="I66" s="280">
        <v>0</v>
      </c>
      <c r="J66" s="280">
        <v>0</v>
      </c>
      <c r="K66" s="280">
        <v>3979.8576530497598</v>
      </c>
      <c r="L66" s="280">
        <v>6.3090057394865999</v>
      </c>
      <c r="M66" s="280">
        <v>3.3357132357637198</v>
      </c>
      <c r="N66" s="280">
        <v>0.21173813466666699</v>
      </c>
      <c r="O66" s="280">
        <v>3989.7141101596799</v>
      </c>
      <c r="P66" s="279"/>
    </row>
    <row r="67" spans="1:16" s="262" customFormat="1" ht="13">
      <c r="A67" s="306" t="s">
        <v>484</v>
      </c>
      <c r="B67" s="307" t="s">
        <v>409</v>
      </c>
      <c r="C67" s="307"/>
      <c r="D67" s="279"/>
      <c r="E67" s="279"/>
      <c r="F67" s="280">
        <v>10620.3399715702</v>
      </c>
      <c r="G67" s="280">
        <v>0</v>
      </c>
      <c r="H67" s="280">
        <v>0</v>
      </c>
      <c r="I67" s="280">
        <v>0</v>
      </c>
      <c r="J67" s="280">
        <v>0</v>
      </c>
      <c r="K67" s="280">
        <v>0</v>
      </c>
      <c r="L67" s="280">
        <v>0</v>
      </c>
      <c r="M67" s="280">
        <v>0</v>
      </c>
      <c r="N67" s="280">
        <v>0</v>
      </c>
      <c r="O67" s="280">
        <v>10620.3399715702</v>
      </c>
      <c r="P67" s="279"/>
    </row>
    <row r="68" spans="1:16" s="262" customFormat="1" ht="13">
      <c r="A68" s="287" t="s">
        <v>485</v>
      </c>
      <c r="B68" s="288" t="s">
        <v>411</v>
      </c>
      <c r="C68" s="288"/>
      <c r="D68" s="308"/>
      <c r="E68" s="308"/>
      <c r="F68" s="309">
        <v>0</v>
      </c>
      <c r="G68" s="309">
        <v>0</v>
      </c>
      <c r="H68" s="309">
        <v>0</v>
      </c>
      <c r="I68" s="309">
        <v>1.43712725955885</v>
      </c>
      <c r="J68" s="309">
        <v>428.26392334853801</v>
      </c>
      <c r="K68" s="309">
        <v>0</v>
      </c>
      <c r="L68" s="309">
        <v>1.9110335389849999</v>
      </c>
      <c r="M68" s="309">
        <v>211.50448162958801</v>
      </c>
      <c r="N68" s="309">
        <v>0</v>
      </c>
      <c r="O68" s="309">
        <v>641.67943851711095</v>
      </c>
      <c r="P68" s="279"/>
    </row>
    <row r="69" spans="1:16" s="295" customFormat="1" ht="13">
      <c r="A69" s="310" t="s">
        <v>486</v>
      </c>
      <c r="B69" s="311"/>
      <c r="C69" s="311"/>
      <c r="D69" s="312"/>
      <c r="E69" s="312"/>
      <c r="F69" s="313">
        <v>1576.86709546667</v>
      </c>
      <c r="G69" s="313">
        <v>1351.9683293988901</v>
      </c>
      <c r="H69" s="313">
        <v>33799.208234972197</v>
      </c>
      <c r="I69" s="313">
        <v>78.883885550154403</v>
      </c>
      <c r="J69" s="313">
        <v>23507.397893945999</v>
      </c>
      <c r="K69" s="313">
        <v>0</v>
      </c>
      <c r="L69" s="313">
        <v>0</v>
      </c>
      <c r="M69" s="313">
        <v>0</v>
      </c>
      <c r="N69" s="313">
        <v>0</v>
      </c>
      <c r="O69" s="313">
        <v>58883.473224384899</v>
      </c>
      <c r="P69" s="293"/>
    </row>
    <row r="70" spans="1:16" s="262" customFormat="1" ht="13">
      <c r="A70" s="306" t="s">
        <v>428</v>
      </c>
      <c r="B70" s="307" t="s">
        <v>487</v>
      </c>
      <c r="C70" s="307"/>
      <c r="D70" s="279"/>
      <c r="E70" s="279"/>
      <c r="F70" s="280">
        <v>0</v>
      </c>
      <c r="G70" s="280">
        <v>1180.0108671011101</v>
      </c>
      <c r="H70" s="280">
        <v>29500.271677527799</v>
      </c>
      <c r="I70" s="280">
        <v>0</v>
      </c>
      <c r="J70" s="280">
        <v>0</v>
      </c>
      <c r="K70" s="280">
        <v>0</v>
      </c>
      <c r="L70" s="280">
        <v>0</v>
      </c>
      <c r="M70" s="280">
        <v>0</v>
      </c>
      <c r="N70" s="280">
        <v>0</v>
      </c>
      <c r="O70" s="280">
        <v>29500.271677527799</v>
      </c>
      <c r="P70" s="279"/>
    </row>
    <row r="71" spans="1:16" s="262" customFormat="1" ht="13">
      <c r="A71" s="306" t="s">
        <v>443</v>
      </c>
      <c r="B71" s="307" t="s">
        <v>488</v>
      </c>
      <c r="C71" s="307"/>
      <c r="D71" s="279"/>
      <c r="E71" s="279"/>
      <c r="F71" s="280">
        <v>0</v>
      </c>
      <c r="G71" s="280">
        <v>167.80960828793101</v>
      </c>
      <c r="H71" s="280">
        <v>4195.2402071982597</v>
      </c>
      <c r="I71" s="280">
        <v>17.8466856527053</v>
      </c>
      <c r="J71" s="280">
        <v>5318.3123245061897</v>
      </c>
      <c r="K71" s="280">
        <v>0</v>
      </c>
      <c r="L71" s="280">
        <v>0</v>
      </c>
      <c r="M71" s="280">
        <v>0</v>
      </c>
      <c r="N71" s="280">
        <v>0</v>
      </c>
      <c r="O71" s="280">
        <v>9513.5525317044503</v>
      </c>
      <c r="P71" s="279"/>
    </row>
    <row r="72" spans="1:16" s="262" customFormat="1" ht="13">
      <c r="A72" s="252" t="s">
        <v>464</v>
      </c>
      <c r="B72" s="253" t="s">
        <v>489</v>
      </c>
      <c r="C72" s="253"/>
      <c r="F72" s="259">
        <v>0</v>
      </c>
      <c r="G72" s="259">
        <v>0</v>
      </c>
      <c r="H72" s="259">
        <v>0</v>
      </c>
      <c r="I72" s="259">
        <v>60.929662941638298</v>
      </c>
      <c r="J72" s="259">
        <v>18157.039556608201</v>
      </c>
      <c r="K72" s="259">
        <v>0</v>
      </c>
      <c r="L72" s="259">
        <v>0</v>
      </c>
      <c r="M72" s="259">
        <v>0</v>
      </c>
      <c r="N72" s="259">
        <v>0</v>
      </c>
      <c r="O72" s="259">
        <v>18157.039556608201</v>
      </c>
    </row>
    <row r="73" spans="1:16" s="265" customFormat="1" ht="12">
      <c r="A73" s="314"/>
      <c r="B73" s="286"/>
      <c r="C73" s="286" t="s">
        <v>490</v>
      </c>
      <c r="D73" s="271"/>
      <c r="E73" s="271"/>
      <c r="F73" s="272">
        <v>0</v>
      </c>
      <c r="G73" s="272">
        <v>0</v>
      </c>
      <c r="H73" s="272">
        <v>0</v>
      </c>
      <c r="I73" s="272">
        <v>49.887362353461</v>
      </c>
      <c r="J73" s="272">
        <v>14866.4339813314</v>
      </c>
      <c r="K73" s="272">
        <v>0</v>
      </c>
      <c r="L73" s="272">
        <v>0</v>
      </c>
      <c r="M73" s="272">
        <v>0</v>
      </c>
      <c r="N73" s="272">
        <v>0</v>
      </c>
      <c r="O73" s="272">
        <v>14866.4339813314</v>
      </c>
    </row>
    <row r="74" spans="1:16" s="265" customFormat="1" ht="12">
      <c r="A74" s="314"/>
      <c r="B74" s="286"/>
      <c r="C74" s="286" t="s">
        <v>491</v>
      </c>
      <c r="D74" s="271"/>
      <c r="E74" s="271"/>
      <c r="F74" s="272">
        <v>0</v>
      </c>
      <c r="G74" s="272">
        <v>0</v>
      </c>
      <c r="H74" s="272">
        <v>0</v>
      </c>
      <c r="I74" s="272">
        <v>11.0423005881773</v>
      </c>
      <c r="J74" s="272">
        <v>3290.6055752768302</v>
      </c>
      <c r="K74" s="272">
        <v>0</v>
      </c>
      <c r="L74" s="272">
        <v>0</v>
      </c>
      <c r="M74" s="272">
        <v>0</v>
      </c>
      <c r="N74" s="272">
        <v>0</v>
      </c>
      <c r="O74" s="272">
        <v>3290.6055752768302</v>
      </c>
    </row>
    <row r="75" spans="1:16" s="262" customFormat="1" ht="13">
      <c r="A75" s="306" t="s">
        <v>472</v>
      </c>
      <c r="B75" s="307" t="s">
        <v>356</v>
      </c>
      <c r="C75" s="315"/>
      <c r="D75" s="279"/>
      <c r="E75" s="279"/>
      <c r="F75" s="280">
        <v>0</v>
      </c>
      <c r="G75" s="280">
        <v>4.1478540098432601</v>
      </c>
      <c r="H75" s="280">
        <v>103.69635024608201</v>
      </c>
      <c r="I75" s="280">
        <v>0.107536955810751</v>
      </c>
      <c r="J75" s="280">
        <v>32.046012831603903</v>
      </c>
      <c r="K75" s="280">
        <v>0</v>
      </c>
      <c r="L75" s="280">
        <v>0</v>
      </c>
      <c r="M75" s="280">
        <v>0</v>
      </c>
      <c r="N75" s="280">
        <v>0</v>
      </c>
      <c r="O75" s="280">
        <v>135.74236307768501</v>
      </c>
    </row>
    <row r="76" spans="1:16" s="262" customFormat="1" ht="13">
      <c r="A76" s="287" t="s">
        <v>484</v>
      </c>
      <c r="B76" s="288" t="s">
        <v>412</v>
      </c>
      <c r="C76" s="316"/>
      <c r="D76" s="308"/>
      <c r="E76" s="308"/>
      <c r="F76" s="309">
        <v>1576.86709546667</v>
      </c>
      <c r="G76" s="309">
        <v>0</v>
      </c>
      <c r="H76" s="309">
        <v>0</v>
      </c>
      <c r="I76" s="309">
        <v>0</v>
      </c>
      <c r="J76" s="309">
        <v>0</v>
      </c>
      <c r="K76" s="309">
        <v>0</v>
      </c>
      <c r="L76" s="309">
        <v>0</v>
      </c>
      <c r="M76" s="309">
        <v>0</v>
      </c>
      <c r="N76" s="309">
        <v>0</v>
      </c>
      <c r="O76" s="309">
        <v>1576.86709546667</v>
      </c>
    </row>
    <row r="77" spans="1:16" s="262" customFormat="1" ht="13">
      <c r="A77" s="248" t="s">
        <v>492</v>
      </c>
      <c r="B77" s="317"/>
      <c r="C77" s="317"/>
      <c r="F77" s="251">
        <v>472.09803855000001</v>
      </c>
      <c r="G77" s="251">
        <v>1000.9251228099999</v>
      </c>
      <c r="H77" s="251">
        <v>25023.128070250001</v>
      </c>
      <c r="I77" s="251">
        <v>4.0210983599999999</v>
      </c>
      <c r="J77" s="251">
        <v>1198.28731128</v>
      </c>
      <c r="K77" s="251">
        <v>0</v>
      </c>
      <c r="L77" s="251">
        <v>0</v>
      </c>
      <c r="M77" s="251">
        <v>0</v>
      </c>
      <c r="N77" s="251">
        <v>0</v>
      </c>
      <c r="O77" s="251">
        <v>26693.513420079998</v>
      </c>
    </row>
    <row r="78" spans="1:16" s="262" customFormat="1" ht="13">
      <c r="A78" s="252" t="s">
        <v>428</v>
      </c>
      <c r="B78" s="253" t="s">
        <v>493</v>
      </c>
      <c r="C78" s="253"/>
      <c r="F78" s="259">
        <v>0</v>
      </c>
      <c r="G78" s="259">
        <v>963.36762419000002</v>
      </c>
      <c r="H78" s="259">
        <v>24084.190604750002</v>
      </c>
      <c r="I78" s="259">
        <v>0</v>
      </c>
      <c r="J78" s="259">
        <v>0</v>
      </c>
      <c r="K78" s="259">
        <v>0</v>
      </c>
      <c r="L78" s="259">
        <v>0</v>
      </c>
      <c r="M78" s="259">
        <v>0</v>
      </c>
      <c r="N78" s="259">
        <v>0</v>
      </c>
      <c r="O78" s="259">
        <v>24084.190604750002</v>
      </c>
    </row>
    <row r="79" spans="1:16" s="262" customFormat="1" ht="13">
      <c r="A79" s="252" t="s">
        <v>443</v>
      </c>
      <c r="B79" s="253" t="s">
        <v>494</v>
      </c>
      <c r="C79" s="253"/>
      <c r="F79" s="259">
        <v>0</v>
      </c>
      <c r="G79" s="259">
        <v>22.207027549999999</v>
      </c>
      <c r="H79" s="259">
        <v>555.17568874999995</v>
      </c>
      <c r="I79" s="259">
        <v>1.3324216499999999</v>
      </c>
      <c r="J79" s="259">
        <v>397.06165170000003</v>
      </c>
      <c r="K79" s="259">
        <v>0</v>
      </c>
      <c r="L79" s="259">
        <v>0</v>
      </c>
      <c r="M79" s="259">
        <v>0</v>
      </c>
      <c r="N79" s="259">
        <v>0</v>
      </c>
      <c r="O79" s="259">
        <v>952.23734045000003</v>
      </c>
    </row>
    <row r="80" spans="1:16" s="262" customFormat="1" ht="13">
      <c r="A80" s="306" t="s">
        <v>495</v>
      </c>
      <c r="B80" s="307" t="s">
        <v>496</v>
      </c>
      <c r="C80" s="307"/>
      <c r="D80" s="279"/>
      <c r="E80" s="279"/>
      <c r="F80" s="280">
        <v>0</v>
      </c>
      <c r="G80" s="280">
        <v>15.13666145</v>
      </c>
      <c r="H80" s="280">
        <v>378.41653624999998</v>
      </c>
      <c r="I80" s="280">
        <v>2.0969542400000001</v>
      </c>
      <c r="J80" s="280">
        <v>624.89236352</v>
      </c>
      <c r="K80" s="280">
        <v>0</v>
      </c>
      <c r="L80" s="280">
        <v>0</v>
      </c>
      <c r="M80" s="280">
        <v>0</v>
      </c>
      <c r="N80" s="280">
        <v>0</v>
      </c>
      <c r="O80" s="280">
        <v>1003.30889977</v>
      </c>
    </row>
    <row r="81" spans="1:30" s="262" customFormat="1" ht="13">
      <c r="A81" s="287" t="s">
        <v>472</v>
      </c>
      <c r="B81" s="288" t="s">
        <v>497</v>
      </c>
      <c r="C81" s="288"/>
      <c r="D81" s="308"/>
      <c r="E81" s="308"/>
      <c r="F81" s="309">
        <v>472.09803855000001</v>
      </c>
      <c r="G81" s="309">
        <v>0.21380962000000001</v>
      </c>
      <c r="H81" s="309">
        <v>5.3452405000000001</v>
      </c>
      <c r="I81" s="309">
        <v>0.59172247</v>
      </c>
      <c r="J81" s="309">
        <v>176.33329606000001</v>
      </c>
      <c r="K81" s="309">
        <v>0</v>
      </c>
      <c r="L81" s="309">
        <v>0</v>
      </c>
      <c r="M81" s="309">
        <v>0</v>
      </c>
      <c r="N81" s="309">
        <v>0</v>
      </c>
      <c r="O81" s="309">
        <v>653.77657510999995</v>
      </c>
    </row>
    <row r="82" spans="1:30" s="295" customFormat="1" ht="13">
      <c r="A82" s="291" t="s">
        <v>498</v>
      </c>
      <c r="B82" s="292"/>
      <c r="C82" s="292"/>
      <c r="F82" s="251">
        <v>-71175.123961000005</v>
      </c>
      <c r="G82" s="251">
        <v>60.529680999999997</v>
      </c>
      <c r="H82" s="251">
        <v>1513.242025</v>
      </c>
      <c r="I82" s="251">
        <v>1.9609540000000001</v>
      </c>
      <c r="J82" s="251">
        <v>584.36429199999998</v>
      </c>
      <c r="K82" s="251">
        <v>0</v>
      </c>
      <c r="L82" s="251">
        <v>0</v>
      </c>
      <c r="M82" s="251">
        <v>0</v>
      </c>
      <c r="N82" s="251">
        <v>0</v>
      </c>
      <c r="O82" s="251">
        <v>-69077.517644000007</v>
      </c>
    </row>
    <row r="83" spans="1:30" s="262" customFormat="1" ht="13">
      <c r="A83" s="252" t="s">
        <v>428</v>
      </c>
      <c r="B83" s="253" t="s">
        <v>499</v>
      </c>
      <c r="C83" s="253"/>
      <c r="F83" s="259">
        <v>-200853.79559299999</v>
      </c>
      <c r="G83" s="259">
        <v>13.0349</v>
      </c>
      <c r="H83" s="259">
        <v>325.8725</v>
      </c>
      <c r="I83" s="259">
        <v>0.52683899999999995</v>
      </c>
      <c r="J83" s="259">
        <v>156.99802199999999</v>
      </c>
      <c r="K83" s="259">
        <v>0</v>
      </c>
      <c r="L83" s="259">
        <v>0</v>
      </c>
      <c r="M83" s="259">
        <v>0</v>
      </c>
      <c r="N83" s="259">
        <v>0</v>
      </c>
      <c r="O83" s="259">
        <v>-200370.92507100001</v>
      </c>
    </row>
    <row r="84" spans="1:30" s="262" customFormat="1" ht="13">
      <c r="A84" s="252" t="s">
        <v>443</v>
      </c>
      <c r="B84" s="253" t="s">
        <v>500</v>
      </c>
      <c r="C84" s="253"/>
      <c r="F84" s="259">
        <v>-8257.6482369999994</v>
      </c>
      <c r="G84" s="259">
        <v>4.9326059999999998</v>
      </c>
      <c r="H84" s="259">
        <v>123.31515</v>
      </c>
      <c r="I84" s="259">
        <v>0.24841199999999999</v>
      </c>
      <c r="J84" s="259">
        <v>74.026775999999998</v>
      </c>
      <c r="K84" s="259">
        <v>0</v>
      </c>
      <c r="L84" s="259">
        <v>0</v>
      </c>
      <c r="M84" s="259">
        <v>0</v>
      </c>
      <c r="N84" s="259">
        <v>0</v>
      </c>
      <c r="O84" s="259">
        <v>-8060.3063110000003</v>
      </c>
    </row>
    <row r="85" spans="1:30" s="262" customFormat="1" ht="13">
      <c r="A85" s="306" t="s">
        <v>464</v>
      </c>
      <c r="B85" s="307" t="s">
        <v>501</v>
      </c>
      <c r="C85" s="307"/>
      <c r="F85" s="259">
        <v>0</v>
      </c>
      <c r="G85" s="259">
        <v>35.925289999999997</v>
      </c>
      <c r="H85" s="259">
        <v>898.13225</v>
      </c>
      <c r="I85" s="259">
        <v>0.93139000000000005</v>
      </c>
      <c r="J85" s="259">
        <v>277.55421999999999</v>
      </c>
      <c r="K85" s="259">
        <v>0</v>
      </c>
      <c r="L85" s="259">
        <v>0</v>
      </c>
      <c r="M85" s="259">
        <v>0</v>
      </c>
      <c r="N85" s="259">
        <v>0</v>
      </c>
      <c r="O85" s="259">
        <v>1175.6864700000001</v>
      </c>
    </row>
    <row r="86" spans="1:30" s="262" customFormat="1" ht="13">
      <c r="A86" s="306" t="s">
        <v>472</v>
      </c>
      <c r="B86" s="307" t="s">
        <v>502</v>
      </c>
      <c r="C86" s="307"/>
      <c r="F86" s="259">
        <v>2612.724639</v>
      </c>
      <c r="G86" s="259">
        <v>1.0494209999999999</v>
      </c>
      <c r="H86" s="259">
        <v>26.235524999999999</v>
      </c>
      <c r="I86" s="259">
        <v>5.0011E-2</v>
      </c>
      <c r="J86" s="259">
        <v>14.903278</v>
      </c>
      <c r="K86" s="259">
        <v>0</v>
      </c>
      <c r="L86" s="259">
        <v>0</v>
      </c>
      <c r="M86" s="259">
        <v>0</v>
      </c>
      <c r="N86" s="259">
        <v>0</v>
      </c>
      <c r="O86" s="259">
        <v>2653.8634419999998</v>
      </c>
    </row>
    <row r="87" spans="1:30" s="262" customFormat="1" ht="13">
      <c r="A87" s="306" t="s">
        <v>484</v>
      </c>
      <c r="B87" s="307" t="s">
        <v>503</v>
      </c>
      <c r="C87" s="307"/>
      <c r="D87" s="279"/>
      <c r="E87" s="279"/>
      <c r="F87" s="280">
        <v>3560.1637719999999</v>
      </c>
      <c r="G87" s="280">
        <v>5.5874639999999998</v>
      </c>
      <c r="H87" s="280">
        <v>139.6866</v>
      </c>
      <c r="I87" s="280">
        <v>0.20430200000000001</v>
      </c>
      <c r="J87" s="280">
        <v>60.881996000000001</v>
      </c>
      <c r="K87" s="280">
        <v>0</v>
      </c>
      <c r="L87" s="280">
        <v>0</v>
      </c>
      <c r="M87" s="280">
        <v>0</v>
      </c>
      <c r="N87" s="280">
        <v>0</v>
      </c>
      <c r="O87" s="280">
        <v>3760.732368</v>
      </c>
    </row>
    <row r="88" spans="1:30" s="262" customFormat="1" ht="13">
      <c r="A88" s="287" t="s">
        <v>485</v>
      </c>
      <c r="B88" s="288" t="s">
        <v>504</v>
      </c>
      <c r="C88" s="288"/>
      <c r="D88" s="308"/>
      <c r="E88" s="308"/>
      <c r="F88" s="309">
        <v>131763.43145800001</v>
      </c>
      <c r="G88" s="309">
        <v>0</v>
      </c>
      <c r="H88" s="309">
        <v>0</v>
      </c>
      <c r="I88" s="309">
        <v>0</v>
      </c>
      <c r="J88" s="309">
        <v>0</v>
      </c>
      <c r="K88" s="309">
        <v>0</v>
      </c>
      <c r="L88" s="309">
        <v>0</v>
      </c>
      <c r="M88" s="309">
        <v>0</v>
      </c>
      <c r="N88" s="309">
        <v>0</v>
      </c>
      <c r="O88" s="309">
        <v>131763.43145800001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1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4" tint="0.39997558519241921"/>
  </sheetPr>
  <dimension ref="A1:AD99"/>
  <sheetViews>
    <sheetView zoomScale="70" zoomScaleNormal="70" zoomScalePageLayoutView="70" workbookViewId="0">
      <pane xSplit="5" ySplit="7" topLeftCell="F80"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530</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567472.32239516405</v>
      </c>
      <c r="G7" s="246">
        <v>4588.7688213667498</v>
      </c>
      <c r="H7" s="246">
        <v>114719.220534169</v>
      </c>
      <c r="I7" s="246">
        <v>127.04967542166</v>
      </c>
      <c r="J7" s="246">
        <v>37860.803275654704</v>
      </c>
      <c r="K7" s="246">
        <v>3607.0676609986199</v>
      </c>
      <c r="L7" s="246">
        <v>3463.0045310763198</v>
      </c>
      <c r="M7" s="246">
        <v>3015.8138704552498</v>
      </c>
      <c r="N7" s="246">
        <v>0.22040859733333401</v>
      </c>
      <c r="O7" s="246">
        <v>730138.45267611498</v>
      </c>
    </row>
    <row r="8" spans="1:16" ht="17" thickTop="1">
      <c r="A8" s="248" t="s">
        <v>427</v>
      </c>
      <c r="B8" s="249"/>
      <c r="C8" s="249"/>
      <c r="F8" s="251">
        <v>526197.41866647894</v>
      </c>
      <c r="G8" s="251">
        <v>2260.2923071451901</v>
      </c>
      <c r="H8" s="251">
        <v>56507.307678629797</v>
      </c>
      <c r="I8" s="251">
        <v>40.189212798146698</v>
      </c>
      <c r="J8" s="251">
        <v>11976.3854138477</v>
      </c>
      <c r="K8" s="251">
        <v>0</v>
      </c>
      <c r="L8" s="251">
        <v>0</v>
      </c>
      <c r="M8" s="251">
        <v>0</v>
      </c>
      <c r="N8" s="251">
        <v>0</v>
      </c>
      <c r="O8" s="251">
        <v>594681.11175895599</v>
      </c>
    </row>
    <row r="9" spans="1:16">
      <c r="A9" s="252" t="s">
        <v>428</v>
      </c>
      <c r="B9" s="253" t="s">
        <v>429</v>
      </c>
      <c r="C9" s="253"/>
      <c r="F9" s="254">
        <v>339084.48766344303</v>
      </c>
      <c r="G9" s="254">
        <v>277.05999217839701</v>
      </c>
      <c r="H9" s="254">
        <v>6926.4998044599197</v>
      </c>
      <c r="I9" s="254">
        <v>9.3921473587767093</v>
      </c>
      <c r="J9" s="254">
        <v>2798.85991291546</v>
      </c>
      <c r="K9" s="254">
        <v>0</v>
      </c>
      <c r="L9" s="254">
        <v>0</v>
      </c>
      <c r="M9" s="254">
        <v>0</v>
      </c>
      <c r="N9" s="254">
        <v>0</v>
      </c>
      <c r="O9" s="254">
        <v>348809.84738081798</v>
      </c>
      <c r="P9" s="255"/>
    </row>
    <row r="10" spans="1:16">
      <c r="A10" s="256"/>
      <c r="B10" s="257" t="s">
        <v>430</v>
      </c>
      <c r="C10" s="258"/>
      <c r="F10" s="259">
        <v>124128.67612950801</v>
      </c>
      <c r="G10" s="259">
        <v>4.7345227284117799</v>
      </c>
      <c r="H10" s="259">
        <v>118.363068210295</v>
      </c>
      <c r="I10" s="259">
        <v>2.3506015988409299</v>
      </c>
      <c r="J10" s="259">
        <v>700.47927645459697</v>
      </c>
      <c r="K10" s="259">
        <v>0</v>
      </c>
      <c r="L10" s="259">
        <v>0</v>
      </c>
      <c r="M10" s="259">
        <v>0</v>
      </c>
      <c r="N10" s="259">
        <v>0</v>
      </c>
      <c r="O10" s="259">
        <v>124947.518474173</v>
      </c>
    </row>
    <row r="11" spans="1:16">
      <c r="A11" s="256"/>
      <c r="B11" s="260" t="s">
        <v>431</v>
      </c>
      <c r="C11" s="258"/>
      <c r="F11" s="259">
        <v>19092.252312691799</v>
      </c>
      <c r="G11" s="259">
        <v>0.47302863866392703</v>
      </c>
      <c r="H11" s="259">
        <v>11.825715966598199</v>
      </c>
      <c r="I11" s="259">
        <v>0.16992044136641099</v>
      </c>
      <c r="J11" s="259">
        <v>50.636291527190501</v>
      </c>
      <c r="K11" s="259">
        <v>0</v>
      </c>
      <c r="L11" s="259">
        <v>0</v>
      </c>
      <c r="M11" s="259">
        <v>0</v>
      </c>
      <c r="N11" s="259">
        <v>0</v>
      </c>
      <c r="O11" s="259">
        <v>19154.714320185602</v>
      </c>
    </row>
    <row r="12" spans="1:16" s="262" customFormat="1" ht="13">
      <c r="A12" s="256"/>
      <c r="B12" s="260" t="s">
        <v>432</v>
      </c>
      <c r="C12" s="261"/>
      <c r="F12" s="259">
        <v>66120.794314322193</v>
      </c>
      <c r="G12" s="259">
        <v>111.196595489915</v>
      </c>
      <c r="H12" s="259">
        <v>2779.91488724787</v>
      </c>
      <c r="I12" s="259">
        <v>1.5662587084324999</v>
      </c>
      <c r="J12" s="259">
        <v>466.745095112885</v>
      </c>
      <c r="K12" s="259">
        <v>0</v>
      </c>
      <c r="L12" s="259">
        <v>0</v>
      </c>
      <c r="M12" s="259">
        <v>0</v>
      </c>
      <c r="N12" s="259">
        <v>0</v>
      </c>
      <c r="O12" s="259">
        <v>69367.454296682903</v>
      </c>
    </row>
    <row r="13" spans="1:16" s="262" customFormat="1" ht="13">
      <c r="A13" s="256"/>
      <c r="B13" s="257" t="s">
        <v>433</v>
      </c>
      <c r="C13" s="257"/>
      <c r="F13" s="259">
        <v>50686.015745393699</v>
      </c>
      <c r="G13" s="259">
        <v>2.7152066918502098</v>
      </c>
      <c r="H13" s="259">
        <v>67.880167296255294</v>
      </c>
      <c r="I13" s="259">
        <v>2.0440472151512701</v>
      </c>
      <c r="J13" s="259">
        <v>609.12607011507703</v>
      </c>
      <c r="K13" s="259">
        <v>0</v>
      </c>
      <c r="L13" s="259">
        <v>0</v>
      </c>
      <c r="M13" s="259">
        <v>0</v>
      </c>
      <c r="N13" s="259">
        <v>0</v>
      </c>
      <c r="O13" s="259">
        <v>51363.021982805003</v>
      </c>
    </row>
    <row r="14" spans="1:16" s="265" customFormat="1" ht="12">
      <c r="A14" s="263"/>
      <c r="B14" s="258"/>
      <c r="C14" s="264" t="s">
        <v>410</v>
      </c>
      <c r="F14" s="266">
        <v>5817.4910044103299</v>
      </c>
      <c r="G14" s="266">
        <v>0.158974627514024</v>
      </c>
      <c r="H14" s="266">
        <v>3.9743656878506002</v>
      </c>
      <c r="I14" s="266">
        <v>0.13733499345845401</v>
      </c>
      <c r="J14" s="266">
        <v>40.925828050619302</v>
      </c>
      <c r="K14" s="266">
        <v>0</v>
      </c>
      <c r="L14" s="266">
        <v>0</v>
      </c>
      <c r="M14" s="266">
        <v>0</v>
      </c>
      <c r="N14" s="266">
        <v>0</v>
      </c>
      <c r="O14" s="266">
        <v>5862.3911981488</v>
      </c>
    </row>
    <row r="15" spans="1:16" s="265" customFormat="1" ht="12">
      <c r="A15" s="263"/>
      <c r="B15" s="258"/>
      <c r="C15" s="264" t="s">
        <v>434</v>
      </c>
      <c r="F15" s="266">
        <v>3498.9188534354398</v>
      </c>
      <c r="G15" s="266">
        <v>7.2433328535745495E-2</v>
      </c>
      <c r="H15" s="266">
        <v>1.81083321339364</v>
      </c>
      <c r="I15" s="266">
        <v>5.22285193316257E-2</v>
      </c>
      <c r="J15" s="266">
        <v>15.5640987608245</v>
      </c>
      <c r="K15" s="266">
        <v>0</v>
      </c>
      <c r="L15" s="266">
        <v>0</v>
      </c>
      <c r="M15" s="266">
        <v>0</v>
      </c>
      <c r="N15" s="266">
        <v>0</v>
      </c>
      <c r="O15" s="266">
        <v>3516.2937854096599</v>
      </c>
    </row>
    <row r="16" spans="1:16" s="265" customFormat="1" ht="12">
      <c r="A16" s="263"/>
      <c r="B16" s="258"/>
      <c r="C16" s="264" t="s">
        <v>435</v>
      </c>
      <c r="F16" s="266">
        <v>8965.3783946469794</v>
      </c>
      <c r="G16" s="266">
        <v>0.17655897556016401</v>
      </c>
      <c r="H16" s="266">
        <v>4.4139743890040899</v>
      </c>
      <c r="I16" s="266">
        <v>0.15417543048844101</v>
      </c>
      <c r="J16" s="266">
        <v>45.944278285555498</v>
      </c>
      <c r="K16" s="266">
        <v>0</v>
      </c>
      <c r="L16" s="266">
        <v>0</v>
      </c>
      <c r="M16" s="266">
        <v>0</v>
      </c>
      <c r="N16" s="266">
        <v>0</v>
      </c>
      <c r="O16" s="266">
        <v>9015.7366473215407</v>
      </c>
    </row>
    <row r="17" spans="1:16" s="265" customFormat="1" ht="12">
      <c r="A17" s="263"/>
      <c r="B17" s="258"/>
      <c r="C17" s="264" t="s">
        <v>436</v>
      </c>
      <c r="F17" s="266">
        <v>10642.0601084503</v>
      </c>
      <c r="G17" s="266">
        <v>1.28638311425749</v>
      </c>
      <c r="H17" s="266">
        <v>32.159577856437203</v>
      </c>
      <c r="I17" s="266">
        <v>1.02268635079996</v>
      </c>
      <c r="J17" s="266">
        <v>304.760532538387</v>
      </c>
      <c r="K17" s="266">
        <v>0</v>
      </c>
      <c r="L17" s="266">
        <v>0</v>
      </c>
      <c r="M17" s="266">
        <v>0</v>
      </c>
      <c r="N17" s="266">
        <v>0</v>
      </c>
      <c r="O17" s="266">
        <v>10978.980218845199</v>
      </c>
    </row>
    <row r="18" spans="1:16" s="265" customFormat="1" ht="12">
      <c r="A18" s="263"/>
      <c r="B18" s="258"/>
      <c r="C18" s="264" t="s">
        <v>437</v>
      </c>
      <c r="F18" s="266">
        <v>4953.0608829085004</v>
      </c>
      <c r="G18" s="266">
        <v>0.22476599999999999</v>
      </c>
      <c r="H18" s="266">
        <v>5.6191500000000003</v>
      </c>
      <c r="I18" s="266">
        <v>6.1529423083112003E-2</v>
      </c>
      <c r="J18" s="266">
        <v>18.335768078767401</v>
      </c>
      <c r="K18" s="266">
        <v>0</v>
      </c>
      <c r="L18" s="266">
        <v>0</v>
      </c>
      <c r="M18" s="266">
        <v>0</v>
      </c>
      <c r="N18" s="266">
        <v>0</v>
      </c>
      <c r="O18" s="266">
        <v>4977.0158009872703</v>
      </c>
    </row>
    <row r="19" spans="1:16" s="265" customFormat="1" ht="12">
      <c r="A19" s="263"/>
      <c r="B19" s="258"/>
      <c r="C19" s="264" t="s">
        <v>438</v>
      </c>
      <c r="F19" s="266">
        <v>16809.106501542101</v>
      </c>
      <c r="G19" s="266">
        <v>0.79609064598279</v>
      </c>
      <c r="H19" s="266">
        <v>19.902266149569801</v>
      </c>
      <c r="I19" s="266">
        <v>0.61609249798967802</v>
      </c>
      <c r="J19" s="266">
        <v>183.59556440092399</v>
      </c>
      <c r="K19" s="266">
        <v>0</v>
      </c>
      <c r="L19" s="266">
        <v>0</v>
      </c>
      <c r="M19" s="266">
        <v>0</v>
      </c>
      <c r="N19" s="266">
        <v>0</v>
      </c>
      <c r="O19" s="266">
        <v>17012.6043320926</v>
      </c>
    </row>
    <row r="20" spans="1:16" s="262" customFormat="1" ht="13">
      <c r="A20" s="256"/>
      <c r="B20" s="257" t="s">
        <v>439</v>
      </c>
      <c r="C20" s="267"/>
      <c r="F20" s="259">
        <v>1257.4500350000001</v>
      </c>
      <c r="G20" s="259">
        <v>2.1883188000000001E-2</v>
      </c>
      <c r="H20" s="259">
        <v>0.54707969999999995</v>
      </c>
      <c r="I20" s="259">
        <v>2.8972896000000001E-2</v>
      </c>
      <c r="J20" s="259">
        <v>8.633923008</v>
      </c>
      <c r="K20" s="259">
        <v>0</v>
      </c>
      <c r="L20" s="259">
        <v>0</v>
      </c>
      <c r="M20" s="259">
        <v>0</v>
      </c>
      <c r="N20" s="259">
        <v>0</v>
      </c>
      <c r="O20" s="259">
        <v>1266.6310377079999</v>
      </c>
    </row>
    <row r="21" spans="1:16" s="262" customFormat="1" ht="13">
      <c r="A21" s="256"/>
      <c r="B21" s="257" t="s">
        <v>440</v>
      </c>
      <c r="C21" s="257"/>
      <c r="F21" s="259">
        <v>33672.535916885499</v>
      </c>
      <c r="G21" s="259">
        <v>0.61390477197098503</v>
      </c>
      <c r="H21" s="259">
        <v>15.3476192992746</v>
      </c>
      <c r="I21" s="259">
        <v>0.70806876345632896</v>
      </c>
      <c r="J21" s="259">
        <v>211.004491509986</v>
      </c>
      <c r="K21" s="259">
        <v>0</v>
      </c>
      <c r="L21" s="259">
        <v>0</v>
      </c>
      <c r="M21" s="259">
        <v>0</v>
      </c>
      <c r="N21" s="259">
        <v>0</v>
      </c>
      <c r="O21" s="259">
        <v>33898.888027694797</v>
      </c>
    </row>
    <row r="22" spans="1:16" s="262" customFormat="1" ht="13">
      <c r="A22" s="256"/>
      <c r="B22" s="257" t="s">
        <v>441</v>
      </c>
      <c r="C22" s="257"/>
      <c r="F22" s="259">
        <v>41985.308799999999</v>
      </c>
      <c r="G22" s="259">
        <v>157.26382450617101</v>
      </c>
      <c r="H22" s="259">
        <v>3931.5956126542701</v>
      </c>
      <c r="I22" s="259">
        <v>2.4639381920574102</v>
      </c>
      <c r="J22" s="259">
        <v>734.25358123310798</v>
      </c>
      <c r="K22" s="259">
        <v>0</v>
      </c>
      <c r="L22" s="259">
        <v>0</v>
      </c>
      <c r="M22" s="259">
        <v>0</v>
      </c>
      <c r="N22" s="259">
        <v>0</v>
      </c>
      <c r="O22" s="259">
        <v>46651.157993887398</v>
      </c>
    </row>
    <row r="23" spans="1:16" s="262" customFormat="1" ht="13">
      <c r="A23" s="256"/>
      <c r="B23" s="257" t="s">
        <v>442</v>
      </c>
      <c r="C23" s="257"/>
      <c r="F23" s="259">
        <v>2141.4544096414202</v>
      </c>
      <c r="G23" s="259">
        <v>4.1026163414445302E-2</v>
      </c>
      <c r="H23" s="259">
        <v>1.02565408536113</v>
      </c>
      <c r="I23" s="259">
        <v>6.0339543471863398E-2</v>
      </c>
      <c r="J23" s="259">
        <v>17.9811839546153</v>
      </c>
      <c r="K23" s="259">
        <v>0</v>
      </c>
      <c r="L23" s="259">
        <v>0</v>
      </c>
      <c r="M23" s="259">
        <v>0</v>
      </c>
      <c r="N23" s="259">
        <v>0</v>
      </c>
      <c r="O23" s="259">
        <v>2160.46124768139</v>
      </c>
    </row>
    <row r="24" spans="1:16" s="268" customFormat="1" ht="15">
      <c r="A24" s="252" t="s">
        <v>443</v>
      </c>
      <c r="B24" s="253" t="s">
        <v>444</v>
      </c>
      <c r="C24" s="253"/>
      <c r="F24" s="254">
        <v>171482.96507582799</v>
      </c>
      <c r="G24" s="254">
        <v>29.291797125906701</v>
      </c>
      <c r="H24" s="254">
        <v>732.29492814766695</v>
      </c>
      <c r="I24" s="254">
        <v>30.669928954942399</v>
      </c>
      <c r="J24" s="254">
        <v>9139.6388285728408</v>
      </c>
      <c r="K24" s="254">
        <v>0</v>
      </c>
      <c r="L24" s="254">
        <v>0</v>
      </c>
      <c r="M24" s="254">
        <v>0</v>
      </c>
      <c r="N24" s="254">
        <v>0</v>
      </c>
      <c r="O24" s="254">
        <v>181354.898832548</v>
      </c>
      <c r="P24" s="269"/>
    </row>
    <row r="25" spans="1:16" s="262" customFormat="1" ht="13">
      <c r="A25" s="256"/>
      <c r="B25" s="260" t="s">
        <v>445</v>
      </c>
      <c r="C25" s="257"/>
      <c r="F25" s="259">
        <v>6860.9715623601496</v>
      </c>
      <c r="G25" s="259">
        <v>0.33986616315004597</v>
      </c>
      <c r="H25" s="259">
        <v>8.4966540787511597</v>
      </c>
      <c r="I25" s="259">
        <v>0.20655879096786001</v>
      </c>
      <c r="J25" s="259">
        <v>61.554519708422198</v>
      </c>
      <c r="K25" s="259">
        <v>0</v>
      </c>
      <c r="L25" s="259">
        <v>0</v>
      </c>
      <c r="M25" s="259">
        <v>0</v>
      </c>
      <c r="N25" s="259">
        <v>0</v>
      </c>
      <c r="O25" s="259">
        <v>6931.0227361473299</v>
      </c>
    </row>
    <row r="26" spans="1:16" s="262" customFormat="1" ht="13">
      <c r="A26" s="256"/>
      <c r="B26" s="257" t="s">
        <v>446</v>
      </c>
      <c r="C26" s="257"/>
      <c r="F26" s="259">
        <v>116292.029987381</v>
      </c>
      <c r="G26" s="259">
        <v>11.256631779104501</v>
      </c>
      <c r="H26" s="259">
        <v>281.41579447761302</v>
      </c>
      <c r="I26" s="259">
        <v>19.0437290561024</v>
      </c>
      <c r="J26" s="259">
        <v>5675.0312587184999</v>
      </c>
      <c r="K26" s="259">
        <v>0</v>
      </c>
      <c r="L26" s="259">
        <v>0</v>
      </c>
      <c r="M26" s="259">
        <v>0</v>
      </c>
      <c r="N26" s="259">
        <v>0</v>
      </c>
      <c r="O26" s="259">
        <v>122248.477040577</v>
      </c>
    </row>
    <row r="27" spans="1:16" s="265" customFormat="1" ht="12">
      <c r="A27" s="263"/>
      <c r="B27" s="258"/>
      <c r="C27" s="264" t="s">
        <v>447</v>
      </c>
      <c r="F27" s="266">
        <v>41355.879402874401</v>
      </c>
      <c r="G27" s="266">
        <v>4.9943739287367102</v>
      </c>
      <c r="H27" s="266">
        <v>124.85934821841801</v>
      </c>
      <c r="I27" s="266">
        <v>8.7861784373429899</v>
      </c>
      <c r="J27" s="266">
        <v>2618.28117432821</v>
      </c>
      <c r="K27" s="266">
        <v>0</v>
      </c>
      <c r="L27" s="266">
        <v>0</v>
      </c>
      <c r="M27" s="266">
        <v>0</v>
      </c>
      <c r="N27" s="266">
        <v>0</v>
      </c>
      <c r="O27" s="266">
        <v>44099.019925421002</v>
      </c>
    </row>
    <row r="28" spans="1:16" s="265" customFormat="1" ht="12">
      <c r="A28" s="263"/>
      <c r="B28" s="258"/>
      <c r="C28" s="264" t="s">
        <v>448</v>
      </c>
      <c r="F28" s="266">
        <v>33738.073147270399</v>
      </c>
      <c r="G28" s="266">
        <v>3.7890377113997902</v>
      </c>
      <c r="H28" s="266">
        <v>94.7259427849947</v>
      </c>
      <c r="I28" s="266">
        <v>8.1556967317251594</v>
      </c>
      <c r="J28" s="266">
        <v>2430.3976260540999</v>
      </c>
      <c r="K28" s="266">
        <v>0</v>
      </c>
      <c r="L28" s="266">
        <v>0</v>
      </c>
      <c r="M28" s="266">
        <v>0</v>
      </c>
      <c r="N28" s="266">
        <v>0</v>
      </c>
      <c r="O28" s="266">
        <v>36263.196716109502</v>
      </c>
    </row>
    <row r="29" spans="1:16" s="265" customFormat="1" ht="12">
      <c r="A29" s="263"/>
      <c r="B29" s="258"/>
      <c r="C29" s="264" t="s">
        <v>449</v>
      </c>
      <c r="F29" s="266">
        <v>11904.262894171599</v>
      </c>
      <c r="G29" s="266">
        <v>0.89028445108737597</v>
      </c>
      <c r="H29" s="266">
        <v>22.2571112771844</v>
      </c>
      <c r="I29" s="266">
        <v>0.71619367470421902</v>
      </c>
      <c r="J29" s="266">
        <v>213.42571506185701</v>
      </c>
      <c r="K29" s="266">
        <v>0</v>
      </c>
      <c r="L29" s="266">
        <v>0</v>
      </c>
      <c r="M29" s="266">
        <v>0</v>
      </c>
      <c r="N29" s="266">
        <v>0</v>
      </c>
      <c r="O29" s="266">
        <v>12139.945720510599</v>
      </c>
    </row>
    <row r="30" spans="1:16" s="265" customFormat="1" ht="12">
      <c r="A30" s="263"/>
      <c r="B30" s="258"/>
      <c r="C30" s="264" t="s">
        <v>450</v>
      </c>
      <c r="F30" s="266">
        <v>165.29459538825699</v>
      </c>
      <c r="G30" s="266">
        <v>9.7168223496269995E-2</v>
      </c>
      <c r="H30" s="266">
        <v>2.42920558740675</v>
      </c>
      <c r="I30" s="266">
        <v>3.1295855633429398E-3</v>
      </c>
      <c r="J30" s="266">
        <v>0.93261649787619705</v>
      </c>
      <c r="K30" s="266">
        <v>0</v>
      </c>
      <c r="L30" s="266">
        <v>0</v>
      </c>
      <c r="M30" s="266">
        <v>0</v>
      </c>
      <c r="N30" s="266">
        <v>0</v>
      </c>
      <c r="O30" s="266">
        <v>168.65641747353999</v>
      </c>
      <c r="P30" s="270"/>
    </row>
    <row r="31" spans="1:16" s="265" customFormat="1" ht="12">
      <c r="A31" s="263"/>
      <c r="B31" s="258"/>
      <c r="C31" s="264" t="s">
        <v>451</v>
      </c>
      <c r="F31" s="266">
        <v>636.22531187356401</v>
      </c>
      <c r="G31" s="266">
        <v>1.44210589840966E-2</v>
      </c>
      <c r="H31" s="266">
        <v>0.36052647460241399</v>
      </c>
      <c r="I31" s="266">
        <v>4.9987823527842097E-2</v>
      </c>
      <c r="J31" s="266">
        <v>14.896371411296901</v>
      </c>
      <c r="K31" s="266">
        <v>0</v>
      </c>
      <c r="L31" s="266">
        <v>0</v>
      </c>
      <c r="M31" s="266">
        <v>0</v>
      </c>
      <c r="N31" s="266">
        <v>0</v>
      </c>
      <c r="O31" s="266">
        <v>651.48220975946401</v>
      </c>
    </row>
    <row r="32" spans="1:16" s="265" customFormat="1" ht="12">
      <c r="A32" s="263"/>
      <c r="B32" s="258"/>
      <c r="C32" s="264" t="s">
        <v>452</v>
      </c>
      <c r="D32" s="271"/>
      <c r="E32" s="271"/>
      <c r="F32" s="272">
        <v>339.91936572806998</v>
      </c>
      <c r="G32" s="272">
        <v>8.6898505101575992E-3</v>
      </c>
      <c r="H32" s="272">
        <v>0.21724626275393999</v>
      </c>
      <c r="I32" s="272">
        <v>2.66981850413225E-2</v>
      </c>
      <c r="J32" s="272">
        <v>7.9560591423141096</v>
      </c>
      <c r="K32" s="272">
        <v>0</v>
      </c>
      <c r="L32" s="272">
        <v>0</v>
      </c>
      <c r="M32" s="272">
        <v>0</v>
      </c>
      <c r="N32" s="272">
        <v>0</v>
      </c>
      <c r="O32" s="272">
        <v>348.09267113313803</v>
      </c>
    </row>
    <row r="33" spans="1:15" s="265" customFormat="1" ht="12">
      <c r="A33" s="263"/>
      <c r="B33" s="258"/>
      <c r="C33" s="264" t="s">
        <v>453</v>
      </c>
      <c r="D33" s="271"/>
      <c r="E33" s="271"/>
      <c r="F33" s="272">
        <v>27641.845627734499</v>
      </c>
      <c r="G33" s="272">
        <v>1.2308595078340001</v>
      </c>
      <c r="H33" s="272">
        <v>30.771487695849899</v>
      </c>
      <c r="I33" s="272">
        <v>1.2963615066413301</v>
      </c>
      <c r="J33" s="272">
        <v>386.31572897911599</v>
      </c>
      <c r="K33" s="272">
        <v>0</v>
      </c>
      <c r="L33" s="272">
        <v>0</v>
      </c>
      <c r="M33" s="272">
        <v>0</v>
      </c>
      <c r="N33" s="272">
        <v>0</v>
      </c>
      <c r="O33" s="272">
        <v>28058.932844409399</v>
      </c>
    </row>
    <row r="34" spans="1:15" s="265" customFormat="1" ht="12">
      <c r="A34" s="263"/>
      <c r="B34" s="258"/>
      <c r="C34" s="273" t="s">
        <v>454</v>
      </c>
      <c r="D34" s="271"/>
      <c r="E34" s="271"/>
      <c r="F34" s="272">
        <v>510.52964234048198</v>
      </c>
      <c r="G34" s="272">
        <v>0.231797047056126</v>
      </c>
      <c r="H34" s="272">
        <v>5.7949261764031403</v>
      </c>
      <c r="I34" s="272">
        <v>9.4831115561552493E-3</v>
      </c>
      <c r="J34" s="272">
        <v>2.8259672437342598</v>
      </c>
      <c r="K34" s="272">
        <v>0</v>
      </c>
      <c r="L34" s="272">
        <v>0</v>
      </c>
      <c r="M34" s="272">
        <v>0</v>
      </c>
      <c r="N34" s="272">
        <v>0</v>
      </c>
      <c r="O34" s="272">
        <v>519.15053576061905</v>
      </c>
    </row>
    <row r="35" spans="1:15" s="277" customFormat="1" ht="13">
      <c r="A35" s="256"/>
      <c r="B35" s="257" t="s">
        <v>455</v>
      </c>
      <c r="C35" s="274"/>
      <c r="D35" s="275"/>
      <c r="E35" s="275"/>
      <c r="F35" s="276">
        <v>5354.4507652136499</v>
      </c>
      <c r="G35" s="276">
        <v>0.30057253756880598</v>
      </c>
      <c r="H35" s="276">
        <v>7.5143134392201496</v>
      </c>
      <c r="I35" s="276">
        <v>2.0721590172789899</v>
      </c>
      <c r="J35" s="276">
        <v>617.50338714913801</v>
      </c>
      <c r="K35" s="276">
        <v>0</v>
      </c>
      <c r="L35" s="276">
        <v>0</v>
      </c>
      <c r="M35" s="276">
        <v>0</v>
      </c>
      <c r="N35" s="276">
        <v>0</v>
      </c>
      <c r="O35" s="276">
        <v>5979.4684658020096</v>
      </c>
    </row>
    <row r="36" spans="1:15" s="277" customFormat="1" ht="13">
      <c r="A36" s="256"/>
      <c r="B36" s="260" t="s">
        <v>456</v>
      </c>
      <c r="C36" s="274"/>
      <c r="D36" s="275"/>
      <c r="E36" s="275"/>
      <c r="F36" s="276">
        <v>5357.81322776256</v>
      </c>
      <c r="G36" s="276">
        <v>0.49445784302782703</v>
      </c>
      <c r="H36" s="276">
        <v>12.361446075695699</v>
      </c>
      <c r="I36" s="276">
        <v>0.141261162388297</v>
      </c>
      <c r="J36" s="276">
        <v>42.0958263917125</v>
      </c>
      <c r="K36" s="276">
        <v>0</v>
      </c>
      <c r="L36" s="276">
        <v>0</v>
      </c>
      <c r="M36" s="276">
        <v>0</v>
      </c>
      <c r="N36" s="276">
        <v>0</v>
      </c>
      <c r="O36" s="276">
        <v>5412.2705002299699</v>
      </c>
    </row>
    <row r="37" spans="1:15" s="262" customFormat="1" ht="13">
      <c r="A37" s="256"/>
      <c r="B37" s="257" t="s">
        <v>457</v>
      </c>
      <c r="C37" s="278"/>
      <c r="D37" s="279"/>
      <c r="E37" s="279"/>
      <c r="F37" s="280">
        <v>37617.699533110303</v>
      </c>
      <c r="G37" s="280">
        <v>16.9002688030555</v>
      </c>
      <c r="H37" s="280">
        <v>422.50672007638701</v>
      </c>
      <c r="I37" s="280">
        <v>9.2062209282049192</v>
      </c>
      <c r="J37" s="280">
        <v>2743.4538366050701</v>
      </c>
      <c r="K37" s="280">
        <v>0</v>
      </c>
      <c r="L37" s="280">
        <v>0</v>
      </c>
      <c r="M37" s="280">
        <v>0</v>
      </c>
      <c r="N37" s="280">
        <v>0</v>
      </c>
      <c r="O37" s="280">
        <v>40783.660089791803</v>
      </c>
    </row>
    <row r="38" spans="1:15" s="265" customFormat="1" ht="12">
      <c r="A38" s="263"/>
      <c r="B38" s="258"/>
      <c r="C38" s="264" t="s">
        <v>458</v>
      </c>
      <c r="F38" s="266">
        <v>10256.806574038401</v>
      </c>
      <c r="G38" s="266">
        <v>0.61195991201730404</v>
      </c>
      <c r="H38" s="266">
        <v>15.2989978004326</v>
      </c>
      <c r="I38" s="266">
        <v>3.9573666485203098</v>
      </c>
      <c r="J38" s="266">
        <v>1179.29526125905</v>
      </c>
      <c r="K38" s="266">
        <v>0</v>
      </c>
      <c r="L38" s="266">
        <v>0</v>
      </c>
      <c r="M38" s="266">
        <v>0</v>
      </c>
      <c r="N38" s="266">
        <v>0</v>
      </c>
      <c r="O38" s="266">
        <v>11451.4008330979</v>
      </c>
    </row>
    <row r="39" spans="1:15" s="265" customFormat="1" ht="12">
      <c r="A39" s="263"/>
      <c r="B39" s="258"/>
      <c r="C39" s="264" t="s">
        <v>459</v>
      </c>
      <c r="F39" s="266">
        <v>1554.4347297736199</v>
      </c>
      <c r="G39" s="266">
        <v>0.82984948342322495</v>
      </c>
      <c r="H39" s="266">
        <v>20.746237085580599</v>
      </c>
      <c r="I39" s="266">
        <v>0.447712259732854</v>
      </c>
      <c r="J39" s="266">
        <v>133.41825340039</v>
      </c>
      <c r="K39" s="266">
        <v>0</v>
      </c>
      <c r="L39" s="266">
        <v>0</v>
      </c>
      <c r="M39" s="266">
        <v>0</v>
      </c>
      <c r="N39" s="266">
        <v>0</v>
      </c>
      <c r="O39" s="266">
        <v>1708.5992202595901</v>
      </c>
    </row>
    <row r="40" spans="1:15" s="265" customFormat="1" ht="12">
      <c r="A40" s="263"/>
      <c r="B40" s="258"/>
      <c r="C40" s="264" t="s">
        <v>460</v>
      </c>
      <c r="F40" s="266">
        <v>9756.5830753366808</v>
      </c>
      <c r="G40" s="266">
        <v>0.64841535956101004</v>
      </c>
      <c r="H40" s="266">
        <v>16.210383989025299</v>
      </c>
      <c r="I40" s="266">
        <v>3.6926934118522499</v>
      </c>
      <c r="J40" s="266">
        <v>1100.42263673197</v>
      </c>
      <c r="K40" s="266">
        <v>0</v>
      </c>
      <c r="L40" s="266">
        <v>0</v>
      </c>
      <c r="M40" s="266">
        <v>0</v>
      </c>
      <c r="N40" s="266">
        <v>0</v>
      </c>
      <c r="O40" s="266">
        <v>10873.2160960577</v>
      </c>
    </row>
    <row r="41" spans="1:15" s="265" customFormat="1" ht="12">
      <c r="A41" s="263"/>
      <c r="B41" s="258"/>
      <c r="C41" s="264" t="s">
        <v>461</v>
      </c>
      <c r="F41" s="266">
        <v>527.12039955872103</v>
      </c>
      <c r="G41" s="266">
        <v>0.43222783630115702</v>
      </c>
      <c r="H41" s="266">
        <v>10.8056959075289</v>
      </c>
      <c r="I41" s="266">
        <v>7.1807533001282495E-2</v>
      </c>
      <c r="J41" s="266">
        <v>21.3986448343822</v>
      </c>
      <c r="K41" s="266">
        <v>0</v>
      </c>
      <c r="L41" s="266">
        <v>0</v>
      </c>
      <c r="M41" s="266">
        <v>0</v>
      </c>
      <c r="N41" s="266">
        <v>0</v>
      </c>
      <c r="O41" s="266">
        <v>559.32474030063202</v>
      </c>
    </row>
    <row r="42" spans="1:15" s="265" customFormat="1" ht="12">
      <c r="A42" s="263"/>
      <c r="B42" s="258"/>
      <c r="C42" s="264" t="s">
        <v>462</v>
      </c>
      <c r="F42" s="266">
        <v>4935.2019824029203</v>
      </c>
      <c r="G42" s="266">
        <v>3.7834893285028</v>
      </c>
      <c r="H42" s="266">
        <v>94.587233212569998</v>
      </c>
      <c r="I42" s="266">
        <v>0.75411473509822402</v>
      </c>
      <c r="J42" s="266">
        <v>224.726191059271</v>
      </c>
      <c r="K42" s="266">
        <v>0</v>
      </c>
      <c r="L42" s="266">
        <v>0</v>
      </c>
      <c r="M42" s="266">
        <v>0</v>
      </c>
      <c r="N42" s="266">
        <v>0</v>
      </c>
      <c r="O42" s="266">
        <v>5254.51540667476</v>
      </c>
    </row>
    <row r="43" spans="1:15" s="265" customFormat="1" ht="12">
      <c r="A43" s="263"/>
      <c r="B43" s="258"/>
      <c r="C43" s="281" t="s">
        <v>463</v>
      </c>
      <c r="F43" s="266">
        <v>10587.552771999999</v>
      </c>
      <c r="G43" s="266">
        <v>10.59432688325</v>
      </c>
      <c r="H43" s="266">
        <v>264.85817208125002</v>
      </c>
      <c r="I43" s="266">
        <v>0.28252633999999999</v>
      </c>
      <c r="J43" s="266">
        <v>84.192849319999993</v>
      </c>
      <c r="K43" s="266">
        <v>0</v>
      </c>
      <c r="L43" s="266">
        <v>0</v>
      </c>
      <c r="M43" s="266">
        <v>0</v>
      </c>
      <c r="N43" s="266">
        <v>0</v>
      </c>
      <c r="O43" s="266">
        <v>10936.6037934013</v>
      </c>
    </row>
    <row r="44" spans="1:15" s="268" customFormat="1" ht="13">
      <c r="A44" s="252" t="s">
        <v>464</v>
      </c>
      <c r="B44" s="253" t="s">
        <v>465</v>
      </c>
      <c r="C44" s="253"/>
      <c r="F44" s="254">
        <v>15629.880527208001</v>
      </c>
      <c r="G44" s="254">
        <v>1953.9405178408899</v>
      </c>
      <c r="H44" s="254">
        <v>48848.512946022202</v>
      </c>
      <c r="I44" s="254">
        <v>0.12713648442757999</v>
      </c>
      <c r="J44" s="254">
        <v>37.886672359419002</v>
      </c>
      <c r="K44" s="254">
        <v>0</v>
      </c>
      <c r="L44" s="254">
        <v>0</v>
      </c>
      <c r="M44" s="254">
        <v>0</v>
      </c>
      <c r="N44" s="254">
        <v>0</v>
      </c>
      <c r="O44" s="254">
        <v>64516.280145589597</v>
      </c>
    </row>
    <row r="45" spans="1:15" s="262" customFormat="1" ht="13">
      <c r="A45" s="256"/>
      <c r="B45" s="257" t="s">
        <v>466</v>
      </c>
      <c r="C45" s="257"/>
      <c r="F45" s="259">
        <v>0</v>
      </c>
      <c r="G45" s="259">
        <v>62.244419725433602</v>
      </c>
      <c r="H45" s="259">
        <v>1556.11049313584</v>
      </c>
      <c r="I45" s="259">
        <v>0</v>
      </c>
      <c r="J45" s="259">
        <v>0</v>
      </c>
      <c r="K45" s="259">
        <v>0</v>
      </c>
      <c r="L45" s="259">
        <v>0</v>
      </c>
      <c r="M45" s="259">
        <v>0</v>
      </c>
      <c r="N45" s="259">
        <v>0</v>
      </c>
      <c r="O45" s="259">
        <v>1556.11049313584</v>
      </c>
    </row>
    <row r="46" spans="1:15" s="262" customFormat="1" ht="13">
      <c r="A46" s="256"/>
      <c r="B46" s="257" t="s">
        <v>467</v>
      </c>
      <c r="C46" s="257"/>
      <c r="F46" s="259">
        <v>15629.880527208001</v>
      </c>
      <c r="G46" s="259">
        <v>1891.69609811545</v>
      </c>
      <c r="H46" s="259">
        <v>47292.402452886301</v>
      </c>
      <c r="I46" s="259">
        <v>0.12713648442757999</v>
      </c>
      <c r="J46" s="259">
        <v>37.886672359419002</v>
      </c>
      <c r="K46" s="259">
        <v>0</v>
      </c>
      <c r="L46" s="259">
        <v>0</v>
      </c>
      <c r="M46" s="259">
        <v>0</v>
      </c>
      <c r="N46" s="259">
        <v>0</v>
      </c>
      <c r="O46" s="259">
        <v>62960.169652453696</v>
      </c>
    </row>
    <row r="47" spans="1:15" s="265" customFormat="1" ht="12">
      <c r="A47" s="282"/>
      <c r="B47" s="283"/>
      <c r="C47" s="258" t="s">
        <v>468</v>
      </c>
      <c r="F47" s="266">
        <v>184.61221610362</v>
      </c>
      <c r="G47" s="266">
        <v>251.84980927766301</v>
      </c>
      <c r="H47" s="266">
        <v>6296.2452319415697</v>
      </c>
      <c r="I47" s="266">
        <v>0.114</v>
      </c>
      <c r="J47" s="266">
        <v>33.972000000000001</v>
      </c>
      <c r="K47" s="266">
        <v>0</v>
      </c>
      <c r="L47" s="266">
        <v>0</v>
      </c>
      <c r="M47" s="266">
        <v>0</v>
      </c>
      <c r="N47" s="266">
        <v>0</v>
      </c>
      <c r="O47" s="266">
        <v>6514.8294480451896</v>
      </c>
    </row>
    <row r="48" spans="1:15" s="265" customFormat="1" ht="12">
      <c r="A48" s="282"/>
      <c r="B48" s="283"/>
      <c r="C48" s="258" t="s">
        <v>469</v>
      </c>
      <c r="F48" s="266">
        <v>49.138193210161504</v>
      </c>
      <c r="G48" s="266">
        <v>548.43740103104801</v>
      </c>
      <c r="H48" s="266">
        <v>13710.9350257762</v>
      </c>
      <c r="I48" s="266">
        <v>0</v>
      </c>
      <c r="J48" s="266">
        <v>0</v>
      </c>
      <c r="K48" s="266">
        <v>0</v>
      </c>
      <c r="L48" s="266">
        <v>0</v>
      </c>
      <c r="M48" s="266">
        <v>0</v>
      </c>
      <c r="N48" s="266">
        <v>0</v>
      </c>
      <c r="O48" s="266">
        <v>13760.073218986399</v>
      </c>
    </row>
    <row r="49" spans="1:16" s="265" customFormat="1" ht="12">
      <c r="A49" s="284"/>
      <c r="B49" s="285"/>
      <c r="C49" s="286" t="s">
        <v>470</v>
      </c>
      <c r="D49" s="271"/>
      <c r="E49" s="271"/>
      <c r="F49" s="272">
        <v>10354.014106353299</v>
      </c>
      <c r="G49" s="272">
        <v>1079.9371840398101</v>
      </c>
      <c r="H49" s="272">
        <v>26998.4296009953</v>
      </c>
      <c r="I49" s="272">
        <v>0</v>
      </c>
      <c r="J49" s="272">
        <v>0</v>
      </c>
      <c r="K49" s="272">
        <v>0</v>
      </c>
      <c r="L49" s="272">
        <v>0</v>
      </c>
      <c r="M49" s="272">
        <v>0</v>
      </c>
      <c r="N49" s="272">
        <v>0</v>
      </c>
      <c r="O49" s="272">
        <v>37352.443707348597</v>
      </c>
    </row>
    <row r="50" spans="1:16" s="265" customFormat="1" ht="12">
      <c r="A50" s="284"/>
      <c r="B50" s="285"/>
      <c r="C50" s="286" t="s">
        <v>471</v>
      </c>
      <c r="D50" s="271"/>
      <c r="E50" s="271"/>
      <c r="F50" s="272">
        <v>5042.1160115408602</v>
      </c>
      <c r="G50" s="272">
        <v>11.4717037669304</v>
      </c>
      <c r="H50" s="272">
        <v>286.79259417326</v>
      </c>
      <c r="I50" s="272">
        <v>1.3136484427580499E-2</v>
      </c>
      <c r="J50" s="272">
        <v>3.9146723594189798</v>
      </c>
      <c r="K50" s="272">
        <v>0</v>
      </c>
      <c r="L50" s="272">
        <v>0</v>
      </c>
      <c r="M50" s="272">
        <v>0</v>
      </c>
      <c r="N50" s="272">
        <v>0</v>
      </c>
      <c r="O50" s="272">
        <v>5332.8232780735398</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39218.163882778499</v>
      </c>
      <c r="G52" s="294">
        <v>4.21463788645229</v>
      </c>
      <c r="H52" s="294">
        <v>105.36594716130701</v>
      </c>
      <c r="I52" s="294">
        <v>9.3810154928064406</v>
      </c>
      <c r="J52" s="294">
        <v>2795.5426168563199</v>
      </c>
      <c r="K52" s="294">
        <v>3607.0676609986199</v>
      </c>
      <c r="L52" s="294">
        <v>3463.0045310763198</v>
      </c>
      <c r="M52" s="294">
        <v>3015.8138704552498</v>
      </c>
      <c r="N52" s="294">
        <v>0.22040859733333401</v>
      </c>
      <c r="O52" s="294">
        <v>52205.1789179236</v>
      </c>
    </row>
    <row r="53" spans="1:16" s="268" customFormat="1" ht="13">
      <c r="A53" s="252" t="s">
        <v>428</v>
      </c>
      <c r="B53" s="253" t="s">
        <v>475</v>
      </c>
      <c r="C53" s="253"/>
      <c r="D53" s="296"/>
      <c r="E53" s="296"/>
      <c r="F53" s="297">
        <v>9641.6903806335995</v>
      </c>
      <c r="G53" s="297">
        <v>0</v>
      </c>
      <c r="H53" s="297">
        <v>0</v>
      </c>
      <c r="I53" s="297">
        <v>0</v>
      </c>
      <c r="J53" s="297">
        <v>0</v>
      </c>
      <c r="K53" s="297">
        <v>0</v>
      </c>
      <c r="L53" s="297">
        <v>0</v>
      </c>
      <c r="M53" s="297">
        <v>0</v>
      </c>
      <c r="N53" s="297">
        <v>0</v>
      </c>
      <c r="O53" s="297">
        <v>9641.6903806335995</v>
      </c>
    </row>
    <row r="54" spans="1:16" s="301" customFormat="1" ht="12">
      <c r="A54" s="263"/>
      <c r="B54" s="298"/>
      <c r="C54" s="264" t="s">
        <v>476</v>
      </c>
      <c r="D54" s="299"/>
      <c r="E54" s="299"/>
      <c r="F54" s="300">
        <v>7145.2143277319201</v>
      </c>
      <c r="G54" s="300">
        <v>0</v>
      </c>
      <c r="H54" s="300">
        <v>0</v>
      </c>
      <c r="I54" s="300">
        <v>0</v>
      </c>
      <c r="J54" s="300">
        <v>0</v>
      </c>
      <c r="K54" s="300">
        <v>0</v>
      </c>
      <c r="L54" s="300">
        <v>0</v>
      </c>
      <c r="M54" s="300">
        <v>0</v>
      </c>
      <c r="N54" s="300">
        <v>0</v>
      </c>
      <c r="O54" s="300">
        <v>7145.2143277319201</v>
      </c>
      <c r="P54" s="299"/>
    </row>
    <row r="55" spans="1:16" s="301" customFormat="1" ht="12">
      <c r="A55" s="263"/>
      <c r="B55" s="298"/>
      <c r="C55" s="264" t="s">
        <v>354</v>
      </c>
      <c r="D55" s="299"/>
      <c r="E55" s="299"/>
      <c r="F55" s="300">
        <v>1671.73317652216</v>
      </c>
      <c r="G55" s="300">
        <v>0</v>
      </c>
      <c r="H55" s="300">
        <v>0</v>
      </c>
      <c r="I55" s="300">
        <v>0</v>
      </c>
      <c r="J55" s="300">
        <v>0</v>
      </c>
      <c r="K55" s="300">
        <v>0</v>
      </c>
      <c r="L55" s="300">
        <v>0</v>
      </c>
      <c r="M55" s="300">
        <v>0</v>
      </c>
      <c r="N55" s="300">
        <v>0</v>
      </c>
      <c r="O55" s="300">
        <v>1671.73317652216</v>
      </c>
      <c r="P55" s="299"/>
    </row>
    <row r="56" spans="1:16" s="301" customFormat="1" ht="12">
      <c r="A56" s="263"/>
      <c r="B56" s="298"/>
      <c r="C56" s="264" t="s">
        <v>477</v>
      </c>
      <c r="D56" s="299"/>
      <c r="E56" s="299"/>
      <c r="F56" s="300">
        <v>824.74287637952796</v>
      </c>
      <c r="G56" s="300">
        <v>0</v>
      </c>
      <c r="H56" s="300">
        <v>0</v>
      </c>
      <c r="I56" s="300">
        <v>0</v>
      </c>
      <c r="J56" s="300">
        <v>0</v>
      </c>
      <c r="K56" s="300">
        <v>0</v>
      </c>
      <c r="L56" s="300">
        <v>0</v>
      </c>
      <c r="M56" s="300">
        <v>0</v>
      </c>
      <c r="N56" s="300">
        <v>0</v>
      </c>
      <c r="O56" s="300">
        <v>824.74287637952796</v>
      </c>
      <c r="P56" s="299"/>
    </row>
    <row r="57" spans="1:16" s="303" customFormat="1" ht="13">
      <c r="A57" s="252" t="s">
        <v>443</v>
      </c>
      <c r="B57" s="253" t="s">
        <v>478</v>
      </c>
      <c r="C57" s="253"/>
      <c r="D57" s="302"/>
      <c r="E57" s="302"/>
      <c r="F57" s="297">
        <v>5724.0303518470901</v>
      </c>
      <c r="G57" s="297">
        <v>4.1199008864522897</v>
      </c>
      <c r="H57" s="297">
        <v>102.997522161307</v>
      </c>
      <c r="I57" s="297">
        <v>8.1373095684527001</v>
      </c>
      <c r="J57" s="297">
        <v>2424.9182513989099</v>
      </c>
      <c r="K57" s="297">
        <v>0</v>
      </c>
      <c r="L57" s="297">
        <v>0</v>
      </c>
      <c r="M57" s="297">
        <v>0</v>
      </c>
      <c r="N57" s="297">
        <v>0</v>
      </c>
      <c r="O57" s="297">
        <v>8251.9461254073103</v>
      </c>
      <c r="P57" s="302"/>
    </row>
    <row r="58" spans="1:16" s="305" customFormat="1" ht="12">
      <c r="A58" s="263"/>
      <c r="B58" s="298"/>
      <c r="C58" s="264" t="s">
        <v>355</v>
      </c>
      <c r="D58" s="304"/>
      <c r="E58" s="304"/>
      <c r="F58" s="300">
        <v>2628.2625073506301</v>
      </c>
      <c r="G58" s="300">
        <v>0</v>
      </c>
      <c r="H58" s="300">
        <v>0</v>
      </c>
      <c r="I58" s="300">
        <v>0</v>
      </c>
      <c r="J58" s="300">
        <v>0</v>
      </c>
      <c r="K58" s="300">
        <v>0</v>
      </c>
      <c r="L58" s="300">
        <v>0</v>
      </c>
      <c r="M58" s="300">
        <v>0</v>
      </c>
      <c r="N58" s="300">
        <v>0</v>
      </c>
      <c r="O58" s="300">
        <v>2628.2625073506301</v>
      </c>
      <c r="P58" s="304"/>
    </row>
    <row r="59" spans="1:16" s="305" customFormat="1" ht="12">
      <c r="A59" s="263"/>
      <c r="B59" s="298"/>
      <c r="C59" s="264" t="s">
        <v>353</v>
      </c>
      <c r="D59" s="304"/>
      <c r="E59" s="304"/>
      <c r="F59" s="300">
        <v>0</v>
      </c>
      <c r="G59" s="300">
        <v>0</v>
      </c>
      <c r="H59" s="300">
        <v>0</v>
      </c>
      <c r="I59" s="300">
        <v>4.0520876310724496</v>
      </c>
      <c r="J59" s="300">
        <v>1207.52211405959</v>
      </c>
      <c r="K59" s="300">
        <v>0</v>
      </c>
      <c r="L59" s="300">
        <v>0</v>
      </c>
      <c r="M59" s="300">
        <v>0</v>
      </c>
      <c r="N59" s="300">
        <v>0</v>
      </c>
      <c r="O59" s="300">
        <v>1207.52211405959</v>
      </c>
      <c r="P59" s="304"/>
    </row>
    <row r="60" spans="1:16" s="305" customFormat="1" ht="12">
      <c r="A60" s="263"/>
      <c r="B60" s="298"/>
      <c r="C60" s="264" t="s">
        <v>407</v>
      </c>
      <c r="D60" s="304"/>
      <c r="E60" s="304"/>
      <c r="F60" s="300">
        <v>0</v>
      </c>
      <c r="G60" s="300">
        <v>0</v>
      </c>
      <c r="H60" s="300">
        <v>0</v>
      </c>
      <c r="I60" s="300">
        <v>4.0358999999999998</v>
      </c>
      <c r="J60" s="300">
        <v>1202.6982</v>
      </c>
      <c r="K60" s="300">
        <v>0</v>
      </c>
      <c r="L60" s="300">
        <v>0</v>
      </c>
      <c r="M60" s="300">
        <v>0</v>
      </c>
      <c r="N60" s="300">
        <v>0</v>
      </c>
      <c r="O60" s="300">
        <v>1202.6982</v>
      </c>
      <c r="P60" s="304"/>
    </row>
    <row r="61" spans="1:16" s="305" customFormat="1" ht="12">
      <c r="A61" s="263"/>
      <c r="B61" s="298"/>
      <c r="C61" s="264" t="s">
        <v>408</v>
      </c>
      <c r="D61" s="304"/>
      <c r="E61" s="304"/>
      <c r="F61" s="300">
        <v>3095.7678444964599</v>
      </c>
      <c r="G61" s="300">
        <v>4.1199008864522897</v>
      </c>
      <c r="H61" s="300">
        <v>102.997522161307</v>
      </c>
      <c r="I61" s="300">
        <v>4.9321937380254303E-2</v>
      </c>
      <c r="J61" s="300">
        <v>14.6979373393158</v>
      </c>
      <c r="K61" s="300">
        <v>0</v>
      </c>
      <c r="L61" s="300">
        <v>0</v>
      </c>
      <c r="M61" s="300">
        <v>0</v>
      </c>
      <c r="N61" s="300">
        <v>0</v>
      </c>
      <c r="O61" s="300">
        <v>3213.46330399709</v>
      </c>
      <c r="P61" s="304"/>
    </row>
    <row r="62" spans="1:16" s="268" customFormat="1" ht="13">
      <c r="A62" s="252" t="s">
        <v>464</v>
      </c>
      <c r="B62" s="253" t="s">
        <v>479</v>
      </c>
      <c r="C62" s="253"/>
      <c r="D62" s="296"/>
      <c r="E62" s="296"/>
      <c r="F62" s="297">
        <v>14971.1526317309</v>
      </c>
      <c r="G62" s="297">
        <v>9.4737000000000002E-2</v>
      </c>
      <c r="H62" s="297">
        <v>2.3684249999999998</v>
      </c>
      <c r="I62" s="297">
        <v>0</v>
      </c>
      <c r="J62" s="297">
        <v>0</v>
      </c>
      <c r="K62" s="297">
        <v>0</v>
      </c>
      <c r="L62" s="297">
        <v>3438.3949157317102</v>
      </c>
      <c r="M62" s="297">
        <v>2877.3689962357998</v>
      </c>
      <c r="N62" s="297">
        <v>0</v>
      </c>
      <c r="O62" s="297">
        <v>21289.284968698499</v>
      </c>
      <c r="P62" s="296"/>
    </row>
    <row r="63" spans="1:16" s="301" customFormat="1" ht="12">
      <c r="A63" s="263"/>
      <c r="B63" s="258"/>
      <c r="C63" s="258" t="s">
        <v>480</v>
      </c>
      <c r="D63" s="299"/>
      <c r="E63" s="299"/>
      <c r="F63" s="300">
        <v>10552.2063868359</v>
      </c>
      <c r="G63" s="300">
        <v>9.4737000000000002E-2</v>
      </c>
      <c r="H63" s="300">
        <v>2.3684249999999998</v>
      </c>
      <c r="I63" s="300">
        <v>0</v>
      </c>
      <c r="J63" s="300">
        <v>0</v>
      </c>
      <c r="K63" s="300">
        <v>0</v>
      </c>
      <c r="L63" s="300">
        <v>0</v>
      </c>
      <c r="M63" s="300">
        <v>0</v>
      </c>
      <c r="N63" s="300">
        <v>0</v>
      </c>
      <c r="O63" s="300">
        <v>10554.574811835901</v>
      </c>
      <c r="P63" s="299"/>
    </row>
    <row r="64" spans="1:16" s="301" customFormat="1" ht="12">
      <c r="A64" s="263"/>
      <c r="B64" s="258"/>
      <c r="C64" s="258" t="s">
        <v>481</v>
      </c>
      <c r="D64" s="299"/>
      <c r="E64" s="299"/>
      <c r="F64" s="300">
        <v>4418.9462448950098</v>
      </c>
      <c r="G64" s="300">
        <v>0</v>
      </c>
      <c r="H64" s="300">
        <v>0</v>
      </c>
      <c r="I64" s="300">
        <v>0</v>
      </c>
      <c r="J64" s="300">
        <v>0</v>
      </c>
      <c r="K64" s="300">
        <v>0</v>
      </c>
      <c r="L64" s="300">
        <v>3438.3949157317102</v>
      </c>
      <c r="M64" s="300">
        <v>76.469002041840994</v>
      </c>
      <c r="N64" s="300">
        <v>0</v>
      </c>
      <c r="O64" s="300">
        <v>7933.8101626685602</v>
      </c>
      <c r="P64" s="299"/>
    </row>
    <row r="65" spans="1:16" s="301" customFormat="1" ht="12">
      <c r="A65" s="263"/>
      <c r="B65" s="258"/>
      <c r="C65" s="258" t="s">
        <v>482</v>
      </c>
      <c r="D65" s="299"/>
      <c r="E65" s="299"/>
      <c r="F65" s="300">
        <v>0</v>
      </c>
      <c r="G65" s="300">
        <v>0</v>
      </c>
      <c r="H65" s="300">
        <v>0</v>
      </c>
      <c r="I65" s="300">
        <v>0</v>
      </c>
      <c r="J65" s="300">
        <v>0</v>
      </c>
      <c r="K65" s="300">
        <v>0</v>
      </c>
      <c r="L65" s="300">
        <v>0</v>
      </c>
      <c r="M65" s="300">
        <v>2800.8999941939601</v>
      </c>
      <c r="N65" s="300">
        <v>0</v>
      </c>
      <c r="O65" s="300">
        <v>2800.8999941939601</v>
      </c>
      <c r="P65" s="299"/>
    </row>
    <row r="66" spans="1:16" s="262" customFormat="1">
      <c r="A66" s="306" t="s">
        <v>472</v>
      </c>
      <c r="B66" s="307" t="s">
        <v>483</v>
      </c>
      <c r="C66" s="307"/>
      <c r="D66" s="279"/>
      <c r="E66" s="279"/>
      <c r="F66" s="280">
        <v>0</v>
      </c>
      <c r="G66" s="280">
        <v>0</v>
      </c>
      <c r="H66" s="280">
        <v>0</v>
      </c>
      <c r="I66" s="280">
        <v>0</v>
      </c>
      <c r="J66" s="280">
        <v>0</v>
      </c>
      <c r="K66" s="280">
        <v>3607.0676609986199</v>
      </c>
      <c r="L66" s="280">
        <v>22.9262882522195</v>
      </c>
      <c r="M66" s="280">
        <v>3.3357132357637198</v>
      </c>
      <c r="N66" s="280">
        <v>0.22040859733333401</v>
      </c>
      <c r="O66" s="280">
        <v>3633.5500710839401</v>
      </c>
      <c r="P66" s="279"/>
    </row>
    <row r="67" spans="1:16" s="262" customFormat="1" ht="13">
      <c r="A67" s="306" t="s">
        <v>484</v>
      </c>
      <c r="B67" s="307" t="s">
        <v>409</v>
      </c>
      <c r="C67" s="307"/>
      <c r="D67" s="279"/>
      <c r="E67" s="279"/>
      <c r="F67" s="280">
        <v>8881.2905185668405</v>
      </c>
      <c r="G67" s="280">
        <v>0</v>
      </c>
      <c r="H67" s="280">
        <v>0</v>
      </c>
      <c r="I67" s="280">
        <v>0</v>
      </c>
      <c r="J67" s="280">
        <v>0</v>
      </c>
      <c r="K67" s="280">
        <v>0</v>
      </c>
      <c r="L67" s="280">
        <v>0</v>
      </c>
      <c r="M67" s="280">
        <v>0</v>
      </c>
      <c r="N67" s="280">
        <v>0</v>
      </c>
      <c r="O67" s="280">
        <v>8881.2905185668405</v>
      </c>
      <c r="P67" s="279"/>
    </row>
    <row r="68" spans="1:16" s="262" customFormat="1" ht="13">
      <c r="A68" s="287" t="s">
        <v>485</v>
      </c>
      <c r="B68" s="288" t="s">
        <v>411</v>
      </c>
      <c r="C68" s="288"/>
      <c r="D68" s="308"/>
      <c r="E68" s="308"/>
      <c r="F68" s="309">
        <v>0</v>
      </c>
      <c r="G68" s="309">
        <v>0</v>
      </c>
      <c r="H68" s="309">
        <v>0</v>
      </c>
      <c r="I68" s="309">
        <v>1.2437059243537401</v>
      </c>
      <c r="J68" s="309">
        <v>370.62436545741502</v>
      </c>
      <c r="K68" s="309">
        <v>0</v>
      </c>
      <c r="L68" s="309">
        <v>1.6833270923999499</v>
      </c>
      <c r="M68" s="309">
        <v>135.10916098369</v>
      </c>
      <c r="N68" s="309">
        <v>0</v>
      </c>
      <c r="O68" s="309">
        <v>507.41685353350499</v>
      </c>
      <c r="P68" s="279"/>
    </row>
    <row r="69" spans="1:16" s="295" customFormat="1" ht="13">
      <c r="A69" s="310" t="s">
        <v>486</v>
      </c>
      <c r="B69" s="311"/>
      <c r="C69" s="311"/>
      <c r="D69" s="312"/>
      <c r="E69" s="312"/>
      <c r="F69" s="313">
        <v>1521.9619242666699</v>
      </c>
      <c r="G69" s="313">
        <v>1341.13916629511</v>
      </c>
      <c r="H69" s="313">
        <v>33528.479157377798</v>
      </c>
      <c r="I69" s="313">
        <v>73.320721200706899</v>
      </c>
      <c r="J69" s="313">
        <v>21849.5749178107</v>
      </c>
      <c r="K69" s="313">
        <v>0</v>
      </c>
      <c r="L69" s="313">
        <v>0</v>
      </c>
      <c r="M69" s="313">
        <v>0</v>
      </c>
      <c r="N69" s="313">
        <v>0</v>
      </c>
      <c r="O69" s="313">
        <v>56900.0159994551</v>
      </c>
      <c r="P69" s="293"/>
    </row>
    <row r="70" spans="1:16" s="262" customFormat="1" ht="13">
      <c r="A70" s="306" t="s">
        <v>428</v>
      </c>
      <c r="B70" s="307" t="s">
        <v>487</v>
      </c>
      <c r="C70" s="307"/>
      <c r="D70" s="279"/>
      <c r="E70" s="279"/>
      <c r="F70" s="280">
        <v>0</v>
      </c>
      <c r="G70" s="280">
        <v>1170.1295688381499</v>
      </c>
      <c r="H70" s="280">
        <v>29253.239220953699</v>
      </c>
      <c r="I70" s="280">
        <v>0</v>
      </c>
      <c r="J70" s="280">
        <v>0</v>
      </c>
      <c r="K70" s="280">
        <v>0</v>
      </c>
      <c r="L70" s="280">
        <v>0</v>
      </c>
      <c r="M70" s="280">
        <v>0</v>
      </c>
      <c r="N70" s="280">
        <v>0</v>
      </c>
      <c r="O70" s="280">
        <v>29253.239220953699</v>
      </c>
      <c r="P70" s="279"/>
    </row>
    <row r="71" spans="1:16" s="262" customFormat="1" ht="13">
      <c r="A71" s="306" t="s">
        <v>443</v>
      </c>
      <c r="B71" s="307" t="s">
        <v>488</v>
      </c>
      <c r="C71" s="307"/>
      <c r="D71" s="279"/>
      <c r="E71" s="279"/>
      <c r="F71" s="280">
        <v>0</v>
      </c>
      <c r="G71" s="280">
        <v>167.55107833056201</v>
      </c>
      <c r="H71" s="280">
        <v>4188.7769582640403</v>
      </c>
      <c r="I71" s="280">
        <v>17.678220972628999</v>
      </c>
      <c r="J71" s="280">
        <v>5268.1098498434303</v>
      </c>
      <c r="K71" s="280">
        <v>0</v>
      </c>
      <c r="L71" s="280">
        <v>0</v>
      </c>
      <c r="M71" s="280">
        <v>0</v>
      </c>
      <c r="N71" s="280">
        <v>0</v>
      </c>
      <c r="O71" s="280">
        <v>9456.8868081074706</v>
      </c>
      <c r="P71" s="279"/>
    </row>
    <row r="72" spans="1:16" s="262" customFormat="1" ht="13">
      <c r="A72" s="252" t="s">
        <v>464</v>
      </c>
      <c r="B72" s="253" t="s">
        <v>489</v>
      </c>
      <c r="C72" s="253"/>
      <c r="F72" s="259">
        <v>0</v>
      </c>
      <c r="G72" s="259">
        <v>0</v>
      </c>
      <c r="H72" s="259">
        <v>0</v>
      </c>
      <c r="I72" s="259">
        <v>55.552834917393497</v>
      </c>
      <c r="J72" s="259">
        <v>16554.7448053833</v>
      </c>
      <c r="K72" s="259">
        <v>0</v>
      </c>
      <c r="L72" s="259">
        <v>0</v>
      </c>
      <c r="M72" s="259">
        <v>0</v>
      </c>
      <c r="N72" s="259">
        <v>0</v>
      </c>
      <c r="O72" s="259">
        <v>16554.7448053833</v>
      </c>
    </row>
    <row r="73" spans="1:16" s="265" customFormat="1" ht="12">
      <c r="A73" s="314"/>
      <c r="B73" s="286"/>
      <c r="C73" s="286" t="s">
        <v>490</v>
      </c>
      <c r="D73" s="271"/>
      <c r="E73" s="271"/>
      <c r="F73" s="272">
        <v>0</v>
      </c>
      <c r="G73" s="272">
        <v>0</v>
      </c>
      <c r="H73" s="272">
        <v>0</v>
      </c>
      <c r="I73" s="272">
        <v>45.289409193410002</v>
      </c>
      <c r="J73" s="272">
        <v>13496.243939636201</v>
      </c>
      <c r="K73" s="272">
        <v>0</v>
      </c>
      <c r="L73" s="272">
        <v>0</v>
      </c>
      <c r="M73" s="272">
        <v>0</v>
      </c>
      <c r="N73" s="272">
        <v>0</v>
      </c>
      <c r="O73" s="272">
        <v>13496.243939636201</v>
      </c>
    </row>
    <row r="74" spans="1:16" s="265" customFormat="1" ht="12">
      <c r="A74" s="314"/>
      <c r="B74" s="286"/>
      <c r="C74" s="286" t="s">
        <v>491</v>
      </c>
      <c r="D74" s="271"/>
      <c r="E74" s="271"/>
      <c r="F74" s="272">
        <v>0</v>
      </c>
      <c r="G74" s="272">
        <v>0</v>
      </c>
      <c r="H74" s="272">
        <v>0</v>
      </c>
      <c r="I74" s="272">
        <v>10.263425723983501</v>
      </c>
      <c r="J74" s="272">
        <v>3058.5008657470698</v>
      </c>
      <c r="K74" s="272">
        <v>0</v>
      </c>
      <c r="L74" s="272">
        <v>0</v>
      </c>
      <c r="M74" s="272">
        <v>0</v>
      </c>
      <c r="N74" s="272">
        <v>0</v>
      </c>
      <c r="O74" s="272">
        <v>3058.5008657470698</v>
      </c>
    </row>
    <row r="75" spans="1:16" s="262" customFormat="1" ht="13">
      <c r="A75" s="306" t="s">
        <v>472</v>
      </c>
      <c r="B75" s="307" t="s">
        <v>356</v>
      </c>
      <c r="C75" s="315"/>
      <c r="D75" s="279"/>
      <c r="E75" s="279"/>
      <c r="F75" s="280">
        <v>0</v>
      </c>
      <c r="G75" s="280">
        <v>3.4585191263992598</v>
      </c>
      <c r="H75" s="280">
        <v>86.462978159981503</v>
      </c>
      <c r="I75" s="280">
        <v>8.9665310684425306E-2</v>
      </c>
      <c r="J75" s="280">
        <v>26.7202625839587</v>
      </c>
      <c r="K75" s="280">
        <v>0</v>
      </c>
      <c r="L75" s="280">
        <v>0</v>
      </c>
      <c r="M75" s="280">
        <v>0</v>
      </c>
      <c r="N75" s="280">
        <v>0</v>
      </c>
      <c r="O75" s="280">
        <v>113.18324074394</v>
      </c>
    </row>
    <row r="76" spans="1:16" s="262" customFormat="1" ht="13">
      <c r="A76" s="287" t="s">
        <v>484</v>
      </c>
      <c r="B76" s="288" t="s">
        <v>412</v>
      </c>
      <c r="C76" s="316"/>
      <c r="D76" s="308"/>
      <c r="E76" s="308"/>
      <c r="F76" s="309">
        <v>1521.9619242666699</v>
      </c>
      <c r="G76" s="309">
        <v>0</v>
      </c>
      <c r="H76" s="309">
        <v>0</v>
      </c>
      <c r="I76" s="309">
        <v>0</v>
      </c>
      <c r="J76" s="309">
        <v>0</v>
      </c>
      <c r="K76" s="309">
        <v>0</v>
      </c>
      <c r="L76" s="309">
        <v>0</v>
      </c>
      <c r="M76" s="309">
        <v>0</v>
      </c>
      <c r="N76" s="309">
        <v>0</v>
      </c>
      <c r="O76" s="309">
        <v>1521.9619242666699</v>
      </c>
    </row>
    <row r="77" spans="1:16" s="262" customFormat="1" ht="13">
      <c r="A77" s="248" t="s">
        <v>492</v>
      </c>
      <c r="B77" s="317"/>
      <c r="C77" s="317"/>
      <c r="F77" s="251">
        <v>534.77792164000005</v>
      </c>
      <c r="G77" s="251">
        <v>983.12271004000002</v>
      </c>
      <c r="H77" s="251">
        <v>24578.067750999999</v>
      </c>
      <c r="I77" s="251">
        <v>4.1587259300000001</v>
      </c>
      <c r="J77" s="251">
        <v>1239.30032714</v>
      </c>
      <c r="K77" s="251">
        <v>0</v>
      </c>
      <c r="L77" s="251">
        <v>0</v>
      </c>
      <c r="M77" s="251">
        <v>0</v>
      </c>
      <c r="N77" s="251">
        <v>0</v>
      </c>
      <c r="O77" s="251">
        <v>26352.145999780001</v>
      </c>
    </row>
    <row r="78" spans="1:16" s="262" customFormat="1" ht="13">
      <c r="A78" s="252" t="s">
        <v>428</v>
      </c>
      <c r="B78" s="253" t="s">
        <v>493</v>
      </c>
      <c r="C78" s="253"/>
      <c r="F78" s="259">
        <v>0</v>
      </c>
      <c r="G78" s="259">
        <v>945.25997516999996</v>
      </c>
      <c r="H78" s="259">
        <v>23631.499379249999</v>
      </c>
      <c r="I78" s="259">
        <v>0</v>
      </c>
      <c r="J78" s="259">
        <v>0</v>
      </c>
      <c r="K78" s="259">
        <v>0</v>
      </c>
      <c r="L78" s="259">
        <v>0</v>
      </c>
      <c r="M78" s="259">
        <v>0</v>
      </c>
      <c r="N78" s="259">
        <v>0</v>
      </c>
      <c r="O78" s="259">
        <v>23631.499379249999</v>
      </c>
    </row>
    <row r="79" spans="1:16" s="262" customFormat="1" ht="13">
      <c r="A79" s="252" t="s">
        <v>443</v>
      </c>
      <c r="B79" s="253" t="s">
        <v>494</v>
      </c>
      <c r="C79" s="253"/>
      <c r="F79" s="259">
        <v>0</v>
      </c>
      <c r="G79" s="259">
        <v>22.54119794</v>
      </c>
      <c r="H79" s="259">
        <v>563.52994850000005</v>
      </c>
      <c r="I79" s="259">
        <v>1.35247188</v>
      </c>
      <c r="J79" s="259">
        <v>403.03662023999999</v>
      </c>
      <c r="K79" s="259">
        <v>0</v>
      </c>
      <c r="L79" s="259">
        <v>0</v>
      </c>
      <c r="M79" s="259">
        <v>0</v>
      </c>
      <c r="N79" s="259">
        <v>0</v>
      </c>
      <c r="O79" s="259">
        <v>966.56656873999998</v>
      </c>
    </row>
    <row r="80" spans="1:16" s="262" customFormat="1" ht="13">
      <c r="A80" s="306" t="s">
        <v>495</v>
      </c>
      <c r="B80" s="307" t="s">
        <v>496</v>
      </c>
      <c r="C80" s="307"/>
      <c r="D80" s="279"/>
      <c r="E80" s="279"/>
      <c r="F80" s="280">
        <v>0</v>
      </c>
      <c r="G80" s="280">
        <v>15.105605260000001</v>
      </c>
      <c r="H80" s="280">
        <v>377.6401315</v>
      </c>
      <c r="I80" s="280">
        <v>2.0882582099999998</v>
      </c>
      <c r="J80" s="280">
        <v>622.30094657999996</v>
      </c>
      <c r="K80" s="280">
        <v>0</v>
      </c>
      <c r="L80" s="280">
        <v>0</v>
      </c>
      <c r="M80" s="280">
        <v>0</v>
      </c>
      <c r="N80" s="280">
        <v>0</v>
      </c>
      <c r="O80" s="280">
        <v>999.94107808000001</v>
      </c>
    </row>
    <row r="81" spans="1:30" s="262" customFormat="1" ht="13">
      <c r="A81" s="287" t="s">
        <v>472</v>
      </c>
      <c r="B81" s="288" t="s">
        <v>497</v>
      </c>
      <c r="C81" s="288"/>
      <c r="D81" s="308"/>
      <c r="E81" s="308"/>
      <c r="F81" s="309">
        <v>534.77792164000005</v>
      </c>
      <c r="G81" s="309">
        <v>0.21593166999999999</v>
      </c>
      <c r="H81" s="309">
        <v>5.3982917500000003</v>
      </c>
      <c r="I81" s="309">
        <v>0.71799584000000005</v>
      </c>
      <c r="J81" s="309">
        <v>213.96276032</v>
      </c>
      <c r="K81" s="309">
        <v>0</v>
      </c>
      <c r="L81" s="309">
        <v>0</v>
      </c>
      <c r="M81" s="309">
        <v>0</v>
      </c>
      <c r="N81" s="309">
        <v>0</v>
      </c>
      <c r="O81" s="309">
        <v>754.13897370999996</v>
      </c>
    </row>
    <row r="82" spans="1:30" s="295" customFormat="1" ht="13">
      <c r="A82" s="291" t="s">
        <v>498</v>
      </c>
      <c r="B82" s="292"/>
      <c r="C82" s="292"/>
      <c r="F82" s="251">
        <v>-62543.705658000101</v>
      </c>
      <c r="G82" s="251">
        <v>56.582090999999998</v>
      </c>
      <c r="H82" s="251">
        <v>1414.552275</v>
      </c>
      <c r="I82" s="251">
        <v>1.8583609999999999</v>
      </c>
      <c r="J82" s="251">
        <v>553.79157799999996</v>
      </c>
      <c r="K82" s="251">
        <v>0</v>
      </c>
      <c r="L82" s="251">
        <v>0</v>
      </c>
      <c r="M82" s="251">
        <v>0</v>
      </c>
      <c r="N82" s="251">
        <v>0</v>
      </c>
      <c r="O82" s="251">
        <v>-60575.361805000102</v>
      </c>
    </row>
    <row r="83" spans="1:30" s="262" customFormat="1" ht="13">
      <c r="A83" s="252" t="s">
        <v>428</v>
      </c>
      <c r="B83" s="253" t="s">
        <v>499</v>
      </c>
      <c r="C83" s="253"/>
      <c r="F83" s="259">
        <v>-208772.38334199999</v>
      </c>
      <c r="G83" s="259">
        <v>12.008583</v>
      </c>
      <c r="H83" s="259">
        <v>300.21457500000002</v>
      </c>
      <c r="I83" s="259">
        <v>0.504054</v>
      </c>
      <c r="J83" s="259">
        <v>150.20809199999999</v>
      </c>
      <c r="K83" s="259">
        <v>0</v>
      </c>
      <c r="L83" s="259">
        <v>0</v>
      </c>
      <c r="M83" s="259">
        <v>0</v>
      </c>
      <c r="N83" s="259">
        <v>0</v>
      </c>
      <c r="O83" s="259">
        <v>-208321.96067500001</v>
      </c>
    </row>
    <row r="84" spans="1:30" s="262" customFormat="1" ht="13">
      <c r="A84" s="252" t="s">
        <v>443</v>
      </c>
      <c r="B84" s="253" t="s">
        <v>500</v>
      </c>
      <c r="C84" s="253"/>
      <c r="F84" s="259">
        <v>-6928.5361839999996</v>
      </c>
      <c r="G84" s="259">
        <v>5.3440859999999999</v>
      </c>
      <c r="H84" s="259">
        <v>133.60214999999999</v>
      </c>
      <c r="I84" s="259">
        <v>0.26570500000000002</v>
      </c>
      <c r="J84" s="259">
        <v>79.180090000000007</v>
      </c>
      <c r="K84" s="259">
        <v>0</v>
      </c>
      <c r="L84" s="259">
        <v>0</v>
      </c>
      <c r="M84" s="259">
        <v>0</v>
      </c>
      <c r="N84" s="259">
        <v>0</v>
      </c>
      <c r="O84" s="259">
        <v>-6715.753944</v>
      </c>
    </row>
    <row r="85" spans="1:30" s="262" customFormat="1" ht="13">
      <c r="A85" s="306" t="s">
        <v>464</v>
      </c>
      <c r="B85" s="307" t="s">
        <v>501</v>
      </c>
      <c r="C85" s="307"/>
      <c r="F85" s="259">
        <v>0</v>
      </c>
      <c r="G85" s="259">
        <v>33.44079</v>
      </c>
      <c r="H85" s="259">
        <v>836.01975000000004</v>
      </c>
      <c r="I85" s="259">
        <v>0.86697999999999997</v>
      </c>
      <c r="J85" s="259">
        <v>258.36004000000003</v>
      </c>
      <c r="K85" s="259">
        <v>0</v>
      </c>
      <c r="L85" s="259">
        <v>0</v>
      </c>
      <c r="M85" s="259">
        <v>0</v>
      </c>
      <c r="N85" s="259">
        <v>0</v>
      </c>
      <c r="O85" s="259">
        <v>1094.37979</v>
      </c>
    </row>
    <row r="86" spans="1:30" s="262" customFormat="1" ht="13">
      <c r="A86" s="306" t="s">
        <v>472</v>
      </c>
      <c r="B86" s="307" t="s">
        <v>502</v>
      </c>
      <c r="C86" s="307"/>
      <c r="F86" s="259">
        <v>2770.6310050000002</v>
      </c>
      <c r="G86" s="259">
        <v>0.39091799999999999</v>
      </c>
      <c r="H86" s="259">
        <v>9.7729499999999998</v>
      </c>
      <c r="I86" s="259">
        <v>2.2234E-2</v>
      </c>
      <c r="J86" s="259">
        <v>6.6257320000000002</v>
      </c>
      <c r="K86" s="259">
        <v>0</v>
      </c>
      <c r="L86" s="259">
        <v>0</v>
      </c>
      <c r="M86" s="259">
        <v>0</v>
      </c>
      <c r="N86" s="259">
        <v>0</v>
      </c>
      <c r="O86" s="259">
        <v>2787.0296870000002</v>
      </c>
    </row>
    <row r="87" spans="1:30" s="262" customFormat="1" ht="13">
      <c r="A87" s="306" t="s">
        <v>484</v>
      </c>
      <c r="B87" s="307" t="s">
        <v>503</v>
      </c>
      <c r="C87" s="307"/>
      <c r="D87" s="279"/>
      <c r="E87" s="279"/>
      <c r="F87" s="280">
        <v>3504.8639400000002</v>
      </c>
      <c r="G87" s="280">
        <v>5.3977139999999997</v>
      </c>
      <c r="H87" s="280">
        <v>134.94284999999999</v>
      </c>
      <c r="I87" s="280">
        <v>0.19938800000000001</v>
      </c>
      <c r="J87" s="280">
        <v>59.417624000000004</v>
      </c>
      <c r="K87" s="280">
        <v>0</v>
      </c>
      <c r="L87" s="280">
        <v>0</v>
      </c>
      <c r="M87" s="280">
        <v>0</v>
      </c>
      <c r="N87" s="280">
        <v>0</v>
      </c>
      <c r="O87" s="280">
        <v>3699.2244139999998</v>
      </c>
    </row>
    <row r="88" spans="1:30" s="262" customFormat="1" ht="13">
      <c r="A88" s="287" t="s">
        <v>485</v>
      </c>
      <c r="B88" s="288" t="s">
        <v>504</v>
      </c>
      <c r="C88" s="288"/>
      <c r="D88" s="308"/>
      <c r="E88" s="308"/>
      <c r="F88" s="309">
        <v>146881.71892300001</v>
      </c>
      <c r="G88" s="309">
        <v>0</v>
      </c>
      <c r="H88" s="309">
        <v>0</v>
      </c>
      <c r="I88" s="309">
        <v>0</v>
      </c>
      <c r="J88" s="309">
        <v>0</v>
      </c>
      <c r="K88" s="309">
        <v>0</v>
      </c>
      <c r="L88" s="309">
        <v>0</v>
      </c>
      <c r="M88" s="309">
        <v>0</v>
      </c>
      <c r="N88" s="309">
        <v>0</v>
      </c>
      <c r="O88" s="309">
        <v>146881.71892300001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2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531</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562662.30303833704</v>
      </c>
      <c r="G7" s="246">
        <v>4686.0534557459496</v>
      </c>
      <c r="H7" s="246">
        <v>117151.33639364901</v>
      </c>
      <c r="I7" s="246">
        <v>127.970428194422</v>
      </c>
      <c r="J7" s="246">
        <v>38135.187601937701</v>
      </c>
      <c r="K7" s="246">
        <v>3159.2956287521001</v>
      </c>
      <c r="L7" s="246">
        <v>4048.6267085395598</v>
      </c>
      <c r="M7" s="246">
        <v>2557.1056430386502</v>
      </c>
      <c r="N7" s="246">
        <v>0.22907906</v>
      </c>
      <c r="O7" s="246">
        <v>727714.08409331401</v>
      </c>
    </row>
    <row r="8" spans="1:16" ht="17" thickTop="1">
      <c r="A8" s="248" t="s">
        <v>427</v>
      </c>
      <c r="B8" s="249"/>
      <c r="C8" s="249"/>
      <c r="F8" s="251">
        <v>523129.75127358601</v>
      </c>
      <c r="G8" s="251">
        <v>2382.7634566781799</v>
      </c>
      <c r="H8" s="251">
        <v>59569.086416954597</v>
      </c>
      <c r="I8" s="251">
        <v>39.6982849207646</v>
      </c>
      <c r="J8" s="251">
        <v>11830.0889063878</v>
      </c>
      <c r="K8" s="251">
        <v>0</v>
      </c>
      <c r="L8" s="251">
        <v>0</v>
      </c>
      <c r="M8" s="251">
        <v>0</v>
      </c>
      <c r="N8" s="251">
        <v>0</v>
      </c>
      <c r="O8" s="251">
        <v>594528.92659692804</v>
      </c>
    </row>
    <row r="9" spans="1:16">
      <c r="A9" s="252" t="s">
        <v>428</v>
      </c>
      <c r="B9" s="253" t="s">
        <v>429</v>
      </c>
      <c r="C9" s="253"/>
      <c r="F9" s="254">
        <v>337316.33562479197</v>
      </c>
      <c r="G9" s="254">
        <v>267.46414437155403</v>
      </c>
      <c r="H9" s="254">
        <v>6686.6036092888498</v>
      </c>
      <c r="I9" s="254">
        <v>9.1011486212923494</v>
      </c>
      <c r="J9" s="254">
        <v>2712.1422891451198</v>
      </c>
      <c r="K9" s="254">
        <v>0</v>
      </c>
      <c r="L9" s="254">
        <v>0</v>
      </c>
      <c r="M9" s="254">
        <v>0</v>
      </c>
      <c r="N9" s="254">
        <v>0</v>
      </c>
      <c r="O9" s="254">
        <v>346715.08152322599</v>
      </c>
      <c r="P9" s="255"/>
    </row>
    <row r="10" spans="1:16">
      <c r="A10" s="256"/>
      <c r="B10" s="257" t="s">
        <v>430</v>
      </c>
      <c r="C10" s="258"/>
      <c r="F10" s="259">
        <v>129853.378853035</v>
      </c>
      <c r="G10" s="259">
        <v>5.0412341316879496</v>
      </c>
      <c r="H10" s="259">
        <v>126.030853292199</v>
      </c>
      <c r="I10" s="259">
        <v>2.4271957376248201</v>
      </c>
      <c r="J10" s="259">
        <v>723.30432981219599</v>
      </c>
      <c r="K10" s="259">
        <v>0</v>
      </c>
      <c r="L10" s="259">
        <v>0</v>
      </c>
      <c r="M10" s="259">
        <v>0</v>
      </c>
      <c r="N10" s="259">
        <v>0</v>
      </c>
      <c r="O10" s="259">
        <v>130702.714036139</v>
      </c>
    </row>
    <row r="11" spans="1:16">
      <c r="A11" s="256"/>
      <c r="B11" s="260" t="s">
        <v>431</v>
      </c>
      <c r="C11" s="258"/>
      <c r="F11" s="259">
        <v>17990.015269219701</v>
      </c>
      <c r="G11" s="259">
        <v>0.45599126651733501</v>
      </c>
      <c r="H11" s="259">
        <v>11.3997816629334</v>
      </c>
      <c r="I11" s="259">
        <v>0.18557676299809001</v>
      </c>
      <c r="J11" s="259">
        <v>55.301875373430804</v>
      </c>
      <c r="K11" s="259">
        <v>0</v>
      </c>
      <c r="L11" s="259">
        <v>0</v>
      </c>
      <c r="M11" s="259">
        <v>0</v>
      </c>
      <c r="N11" s="259">
        <v>0</v>
      </c>
      <c r="O11" s="259">
        <v>18056.7169262561</v>
      </c>
    </row>
    <row r="12" spans="1:16" s="262" customFormat="1" ht="13">
      <c r="A12" s="256"/>
      <c r="B12" s="260" t="s">
        <v>432</v>
      </c>
      <c r="C12" s="261"/>
      <c r="F12" s="259">
        <v>63114.432672988703</v>
      </c>
      <c r="G12" s="259">
        <v>112.819873780276</v>
      </c>
      <c r="H12" s="259">
        <v>2820.4968445068898</v>
      </c>
      <c r="I12" s="259">
        <v>1.49416243312505</v>
      </c>
      <c r="J12" s="259">
        <v>445.26040507126601</v>
      </c>
      <c r="K12" s="259">
        <v>0</v>
      </c>
      <c r="L12" s="259">
        <v>0</v>
      </c>
      <c r="M12" s="259">
        <v>0</v>
      </c>
      <c r="N12" s="259">
        <v>0</v>
      </c>
      <c r="O12" s="259">
        <v>66380.189922566904</v>
      </c>
    </row>
    <row r="13" spans="1:16" s="262" customFormat="1" ht="13">
      <c r="A13" s="256"/>
      <c r="B13" s="257" t="s">
        <v>433</v>
      </c>
      <c r="C13" s="257"/>
      <c r="F13" s="259">
        <v>51007.212705920203</v>
      </c>
      <c r="G13" s="259">
        <v>2.5567363019832898</v>
      </c>
      <c r="H13" s="259">
        <v>63.918407549582298</v>
      </c>
      <c r="I13" s="259">
        <v>1.9526154742976201</v>
      </c>
      <c r="J13" s="259">
        <v>581.87941134069195</v>
      </c>
      <c r="K13" s="259">
        <v>0</v>
      </c>
      <c r="L13" s="259">
        <v>0</v>
      </c>
      <c r="M13" s="259">
        <v>0</v>
      </c>
      <c r="N13" s="259">
        <v>0</v>
      </c>
      <c r="O13" s="259">
        <v>51653.010524810503</v>
      </c>
    </row>
    <row r="14" spans="1:16" s="265" customFormat="1" ht="12">
      <c r="A14" s="263"/>
      <c r="B14" s="258"/>
      <c r="C14" s="264" t="s">
        <v>410</v>
      </c>
      <c r="F14" s="266">
        <v>4967.0122741198402</v>
      </c>
      <c r="G14" s="266">
        <v>0.14206089699462601</v>
      </c>
      <c r="H14" s="266">
        <v>3.5515224248656598</v>
      </c>
      <c r="I14" s="266">
        <v>0.123197238184397</v>
      </c>
      <c r="J14" s="266">
        <v>36.712776978950203</v>
      </c>
      <c r="K14" s="266">
        <v>0</v>
      </c>
      <c r="L14" s="266">
        <v>0</v>
      </c>
      <c r="M14" s="266">
        <v>0</v>
      </c>
      <c r="N14" s="266">
        <v>0</v>
      </c>
      <c r="O14" s="266">
        <v>5007.2765735236599</v>
      </c>
    </row>
    <row r="15" spans="1:16" s="265" customFormat="1" ht="12">
      <c r="A15" s="263"/>
      <c r="B15" s="258"/>
      <c r="C15" s="264" t="s">
        <v>434</v>
      </c>
      <c r="F15" s="266">
        <v>3759.39569651075</v>
      </c>
      <c r="G15" s="266">
        <v>8.0437925264710802E-2</v>
      </c>
      <c r="H15" s="266">
        <v>2.01094813161777</v>
      </c>
      <c r="I15" s="266">
        <v>5.5783539993005102E-2</v>
      </c>
      <c r="J15" s="266">
        <v>16.623494917915501</v>
      </c>
      <c r="K15" s="266">
        <v>0</v>
      </c>
      <c r="L15" s="266">
        <v>0</v>
      </c>
      <c r="M15" s="266">
        <v>0</v>
      </c>
      <c r="N15" s="266">
        <v>0</v>
      </c>
      <c r="O15" s="266">
        <v>3778.0301395602801</v>
      </c>
    </row>
    <row r="16" spans="1:16" s="265" customFormat="1" ht="12">
      <c r="A16" s="263"/>
      <c r="B16" s="258"/>
      <c r="C16" s="264" t="s">
        <v>435</v>
      </c>
      <c r="F16" s="266">
        <v>9412.8858227377295</v>
      </c>
      <c r="G16" s="266">
        <v>0.19359407657761801</v>
      </c>
      <c r="H16" s="266">
        <v>4.8398519144404402</v>
      </c>
      <c r="I16" s="266">
        <v>0.16359214943067099</v>
      </c>
      <c r="J16" s="266">
        <v>48.750460530340099</v>
      </c>
      <c r="K16" s="266">
        <v>0</v>
      </c>
      <c r="L16" s="266">
        <v>0</v>
      </c>
      <c r="M16" s="266">
        <v>0</v>
      </c>
      <c r="N16" s="266">
        <v>0</v>
      </c>
      <c r="O16" s="266">
        <v>9466.4761351825091</v>
      </c>
    </row>
    <row r="17" spans="1:16" s="265" customFormat="1" ht="12">
      <c r="A17" s="263"/>
      <c r="B17" s="258"/>
      <c r="C17" s="264" t="s">
        <v>436</v>
      </c>
      <c r="F17" s="266">
        <v>11312.0718595531</v>
      </c>
      <c r="G17" s="266">
        <v>1.23388212029566</v>
      </c>
      <c r="H17" s="266">
        <v>30.847053007391398</v>
      </c>
      <c r="I17" s="266">
        <v>0.97667170163426198</v>
      </c>
      <c r="J17" s="266">
        <v>291.04816708700997</v>
      </c>
      <c r="K17" s="266">
        <v>0</v>
      </c>
      <c r="L17" s="266">
        <v>0</v>
      </c>
      <c r="M17" s="266">
        <v>0</v>
      </c>
      <c r="N17" s="266">
        <v>0</v>
      </c>
      <c r="O17" s="266">
        <v>11633.9670796475</v>
      </c>
    </row>
    <row r="18" spans="1:16" s="265" customFormat="1" ht="12">
      <c r="A18" s="263"/>
      <c r="B18" s="258"/>
      <c r="C18" s="264" t="s">
        <v>437</v>
      </c>
      <c r="F18" s="266">
        <v>4582.9340215623997</v>
      </c>
      <c r="G18" s="266">
        <v>0.168272</v>
      </c>
      <c r="H18" s="266">
        <v>4.2068000000000003</v>
      </c>
      <c r="I18" s="266">
        <v>5.3021736956358798E-2</v>
      </c>
      <c r="J18" s="266">
        <v>15.8004776129949</v>
      </c>
      <c r="K18" s="266">
        <v>0</v>
      </c>
      <c r="L18" s="266">
        <v>0</v>
      </c>
      <c r="M18" s="266">
        <v>0</v>
      </c>
      <c r="N18" s="266">
        <v>0</v>
      </c>
      <c r="O18" s="266">
        <v>4602.9412991753898</v>
      </c>
    </row>
    <row r="19" spans="1:16" s="265" customFormat="1" ht="12">
      <c r="A19" s="263"/>
      <c r="B19" s="258"/>
      <c r="C19" s="264" t="s">
        <v>438</v>
      </c>
      <c r="F19" s="266">
        <v>16972.913031436401</v>
      </c>
      <c r="G19" s="266">
        <v>0.73848928285067905</v>
      </c>
      <c r="H19" s="266">
        <v>18.462232071267</v>
      </c>
      <c r="I19" s="266">
        <v>0.58034910809893003</v>
      </c>
      <c r="J19" s="266">
        <v>172.94403421348099</v>
      </c>
      <c r="K19" s="266">
        <v>0</v>
      </c>
      <c r="L19" s="266">
        <v>0</v>
      </c>
      <c r="M19" s="266">
        <v>0</v>
      </c>
      <c r="N19" s="266">
        <v>0</v>
      </c>
      <c r="O19" s="266">
        <v>17164.319297721198</v>
      </c>
    </row>
    <row r="20" spans="1:16" s="262" customFormat="1" ht="13">
      <c r="A20" s="256"/>
      <c r="B20" s="257" t="s">
        <v>439</v>
      </c>
      <c r="C20" s="267"/>
      <c r="F20" s="259">
        <v>1020.9044699999999</v>
      </c>
      <c r="G20" s="259">
        <v>1.74594E-2</v>
      </c>
      <c r="H20" s="259">
        <v>0.43648500000000001</v>
      </c>
      <c r="I20" s="259">
        <v>2.5800500000000001E-2</v>
      </c>
      <c r="J20" s="259">
        <v>7.6885490000000001</v>
      </c>
      <c r="K20" s="259">
        <v>0</v>
      </c>
      <c r="L20" s="259">
        <v>0</v>
      </c>
      <c r="M20" s="259">
        <v>0</v>
      </c>
      <c r="N20" s="259">
        <v>0</v>
      </c>
      <c r="O20" s="259">
        <v>1029.0295040000001</v>
      </c>
    </row>
    <row r="21" spans="1:16" s="262" customFormat="1" ht="13">
      <c r="A21" s="256"/>
      <c r="B21" s="257" t="s">
        <v>440</v>
      </c>
      <c r="C21" s="257"/>
      <c r="F21" s="259">
        <v>32185.538932517698</v>
      </c>
      <c r="G21" s="259">
        <v>0.62926166772884096</v>
      </c>
      <c r="H21" s="259">
        <v>15.731541693221001</v>
      </c>
      <c r="I21" s="259">
        <v>0.68222470984091899</v>
      </c>
      <c r="J21" s="259">
        <v>203.30296353259399</v>
      </c>
      <c r="K21" s="259">
        <v>0</v>
      </c>
      <c r="L21" s="259">
        <v>0</v>
      </c>
      <c r="M21" s="259">
        <v>0</v>
      </c>
      <c r="N21" s="259">
        <v>0</v>
      </c>
      <c r="O21" s="259">
        <v>32404.5734377435</v>
      </c>
    </row>
    <row r="22" spans="1:16" s="262" customFormat="1" ht="13">
      <c r="A22" s="256"/>
      <c r="B22" s="257" t="s">
        <v>441</v>
      </c>
      <c r="C22" s="257"/>
      <c r="F22" s="259">
        <v>39922.845956999998</v>
      </c>
      <c r="G22" s="259">
        <v>145.902867735033</v>
      </c>
      <c r="H22" s="259">
        <v>3647.5716933758199</v>
      </c>
      <c r="I22" s="259">
        <v>2.2743767786136599</v>
      </c>
      <c r="J22" s="259">
        <v>677.76428002687203</v>
      </c>
      <c r="K22" s="259">
        <v>0</v>
      </c>
      <c r="L22" s="259">
        <v>0</v>
      </c>
      <c r="M22" s="259">
        <v>0</v>
      </c>
      <c r="N22" s="259">
        <v>0</v>
      </c>
      <c r="O22" s="259">
        <v>44248.181930402701</v>
      </c>
    </row>
    <row r="23" spans="1:16" s="262" customFormat="1" ht="13">
      <c r="A23" s="256"/>
      <c r="B23" s="257" t="s">
        <v>442</v>
      </c>
      <c r="C23" s="257"/>
      <c r="F23" s="259">
        <v>2222.0067641106398</v>
      </c>
      <c r="G23" s="259">
        <v>4.0720088328038598E-2</v>
      </c>
      <c r="H23" s="259">
        <v>1.0180022082009601</v>
      </c>
      <c r="I23" s="259">
        <v>5.9196224792183401E-2</v>
      </c>
      <c r="J23" s="259">
        <v>17.6404749880707</v>
      </c>
      <c r="K23" s="259">
        <v>0</v>
      </c>
      <c r="L23" s="259">
        <v>0</v>
      </c>
      <c r="M23" s="259">
        <v>0</v>
      </c>
      <c r="N23" s="259">
        <v>0</v>
      </c>
      <c r="O23" s="259">
        <v>2240.66524130691</v>
      </c>
    </row>
    <row r="24" spans="1:16" s="268" customFormat="1" ht="15">
      <c r="A24" s="252" t="s">
        <v>443</v>
      </c>
      <c r="B24" s="253" t="s">
        <v>444</v>
      </c>
      <c r="C24" s="253"/>
      <c r="F24" s="254">
        <v>170170.98016022399</v>
      </c>
      <c r="G24" s="254">
        <v>28.935491785666599</v>
      </c>
      <c r="H24" s="254">
        <v>723.38729464166602</v>
      </c>
      <c r="I24" s="254">
        <v>30.470402977499202</v>
      </c>
      <c r="J24" s="254">
        <v>9080.1800872947497</v>
      </c>
      <c r="K24" s="254">
        <v>0</v>
      </c>
      <c r="L24" s="254">
        <v>0</v>
      </c>
      <c r="M24" s="254">
        <v>0</v>
      </c>
      <c r="N24" s="254">
        <v>0</v>
      </c>
      <c r="O24" s="254">
        <v>179974.54754216</v>
      </c>
      <c r="P24" s="269"/>
    </row>
    <row r="25" spans="1:16" s="262" customFormat="1" ht="13">
      <c r="A25" s="256"/>
      <c r="B25" s="260" t="s">
        <v>445</v>
      </c>
      <c r="C25" s="257"/>
      <c r="F25" s="259">
        <v>7048.1549023090502</v>
      </c>
      <c r="G25" s="259">
        <v>0.35945249779463601</v>
      </c>
      <c r="H25" s="259">
        <v>8.9863124448659004</v>
      </c>
      <c r="I25" s="259">
        <v>0.21192443807122399</v>
      </c>
      <c r="J25" s="259">
        <v>63.153482545224897</v>
      </c>
      <c r="K25" s="259">
        <v>0</v>
      </c>
      <c r="L25" s="259">
        <v>0</v>
      </c>
      <c r="M25" s="259">
        <v>0</v>
      </c>
      <c r="N25" s="259">
        <v>0</v>
      </c>
      <c r="O25" s="259">
        <v>7120.2946972991404</v>
      </c>
    </row>
    <row r="26" spans="1:16" s="262" customFormat="1" ht="13">
      <c r="A26" s="256"/>
      <c r="B26" s="257" t="s">
        <v>446</v>
      </c>
      <c r="C26" s="257"/>
      <c r="F26" s="259">
        <v>114783.94924226801</v>
      </c>
      <c r="G26" s="259">
        <v>11.3278173411803</v>
      </c>
      <c r="H26" s="259">
        <v>283.19543352950802</v>
      </c>
      <c r="I26" s="259">
        <v>18.687013410881502</v>
      </c>
      <c r="J26" s="259">
        <v>5568.7299964426902</v>
      </c>
      <c r="K26" s="259">
        <v>0</v>
      </c>
      <c r="L26" s="259">
        <v>0</v>
      </c>
      <c r="M26" s="259">
        <v>0</v>
      </c>
      <c r="N26" s="259">
        <v>0</v>
      </c>
      <c r="O26" s="259">
        <v>120635.874672241</v>
      </c>
    </row>
    <row r="27" spans="1:16" s="265" customFormat="1" ht="12">
      <c r="A27" s="263"/>
      <c r="B27" s="258"/>
      <c r="C27" s="264" t="s">
        <v>447</v>
      </c>
      <c r="F27" s="266">
        <v>40946.486715821302</v>
      </c>
      <c r="G27" s="266">
        <v>5.0669509314889201</v>
      </c>
      <c r="H27" s="266">
        <v>126.673773287223</v>
      </c>
      <c r="I27" s="266">
        <v>8.8175871581875196</v>
      </c>
      <c r="J27" s="266">
        <v>2627.6409731398799</v>
      </c>
      <c r="K27" s="266">
        <v>0</v>
      </c>
      <c r="L27" s="266">
        <v>0</v>
      </c>
      <c r="M27" s="266">
        <v>0</v>
      </c>
      <c r="N27" s="266">
        <v>0</v>
      </c>
      <c r="O27" s="266">
        <v>43700.801462248397</v>
      </c>
    </row>
    <row r="28" spans="1:16" s="265" customFormat="1" ht="12">
      <c r="A28" s="263"/>
      <c r="B28" s="258"/>
      <c r="C28" s="264" t="s">
        <v>448</v>
      </c>
      <c r="F28" s="266">
        <v>32469.8734653217</v>
      </c>
      <c r="G28" s="266">
        <v>3.6711471203279702</v>
      </c>
      <c r="H28" s="266">
        <v>91.778678008199094</v>
      </c>
      <c r="I28" s="266">
        <v>7.8370374145447403</v>
      </c>
      <c r="J28" s="266">
        <v>2335.4371495343298</v>
      </c>
      <c r="K28" s="266">
        <v>0</v>
      </c>
      <c r="L28" s="266">
        <v>0</v>
      </c>
      <c r="M28" s="266">
        <v>0</v>
      </c>
      <c r="N28" s="266">
        <v>0</v>
      </c>
      <c r="O28" s="266">
        <v>34897.089292864301</v>
      </c>
    </row>
    <row r="29" spans="1:16" s="265" customFormat="1" ht="12">
      <c r="A29" s="263"/>
      <c r="B29" s="258"/>
      <c r="C29" s="264" t="s">
        <v>449</v>
      </c>
      <c r="F29" s="266">
        <v>11793.4350806765</v>
      </c>
      <c r="G29" s="266">
        <v>0.93627251448645399</v>
      </c>
      <c r="H29" s="266">
        <v>23.406812862161399</v>
      </c>
      <c r="I29" s="266">
        <v>0.680575809634</v>
      </c>
      <c r="J29" s="266">
        <v>202.81159127093201</v>
      </c>
      <c r="K29" s="266">
        <v>0</v>
      </c>
      <c r="L29" s="266">
        <v>0</v>
      </c>
      <c r="M29" s="266">
        <v>0</v>
      </c>
      <c r="N29" s="266">
        <v>0</v>
      </c>
      <c r="O29" s="266">
        <v>12019.6534848096</v>
      </c>
    </row>
    <row r="30" spans="1:16" s="265" customFormat="1" ht="12">
      <c r="A30" s="263"/>
      <c r="B30" s="258"/>
      <c r="C30" s="264" t="s">
        <v>450</v>
      </c>
      <c r="F30" s="266">
        <v>147.37629185234201</v>
      </c>
      <c r="G30" s="266">
        <v>9.3186329960375999E-2</v>
      </c>
      <c r="H30" s="266">
        <v>2.3296582490094</v>
      </c>
      <c r="I30" s="266">
        <v>2.8216415661356099E-3</v>
      </c>
      <c r="J30" s="266">
        <v>0.84084918670841202</v>
      </c>
      <c r="K30" s="266">
        <v>0</v>
      </c>
      <c r="L30" s="266">
        <v>0</v>
      </c>
      <c r="M30" s="266">
        <v>0</v>
      </c>
      <c r="N30" s="266">
        <v>0</v>
      </c>
      <c r="O30" s="266">
        <v>150.54679928805999</v>
      </c>
      <c r="P30" s="270"/>
    </row>
    <row r="31" spans="1:16" s="265" customFormat="1" ht="12">
      <c r="A31" s="263"/>
      <c r="B31" s="258"/>
      <c r="C31" s="264" t="s">
        <v>451</v>
      </c>
      <c r="F31" s="266">
        <v>601.20584325089499</v>
      </c>
      <c r="G31" s="266">
        <v>1.38733162634039E-2</v>
      </c>
      <c r="H31" s="266">
        <v>0.34683290658509702</v>
      </c>
      <c r="I31" s="266">
        <v>4.7066113881619E-2</v>
      </c>
      <c r="J31" s="266">
        <v>14.0257019367225</v>
      </c>
      <c r="K31" s="266">
        <v>0</v>
      </c>
      <c r="L31" s="266">
        <v>0</v>
      </c>
      <c r="M31" s="266">
        <v>0</v>
      </c>
      <c r="N31" s="266">
        <v>0</v>
      </c>
      <c r="O31" s="266">
        <v>615.57837809420198</v>
      </c>
    </row>
    <row r="32" spans="1:16" s="265" customFormat="1" ht="12">
      <c r="A32" s="263"/>
      <c r="B32" s="258"/>
      <c r="C32" s="264" t="s">
        <v>452</v>
      </c>
      <c r="D32" s="271"/>
      <c r="E32" s="271"/>
      <c r="F32" s="272">
        <v>330.07218298935601</v>
      </c>
      <c r="G32" s="272">
        <v>8.45370666458411E-3</v>
      </c>
      <c r="H32" s="272">
        <v>0.21134266661460299</v>
      </c>
      <c r="I32" s="272">
        <v>2.5846089432508799E-2</v>
      </c>
      <c r="J32" s="272">
        <v>7.7021346508876203</v>
      </c>
      <c r="K32" s="272">
        <v>0</v>
      </c>
      <c r="L32" s="272">
        <v>0</v>
      </c>
      <c r="M32" s="272">
        <v>0</v>
      </c>
      <c r="N32" s="272">
        <v>0</v>
      </c>
      <c r="O32" s="272">
        <v>337.98566030685799</v>
      </c>
    </row>
    <row r="33" spans="1:15" s="265" customFormat="1" ht="12">
      <c r="A33" s="263"/>
      <c r="B33" s="258"/>
      <c r="C33" s="264" t="s">
        <v>453</v>
      </c>
      <c r="D33" s="271"/>
      <c r="E33" s="271"/>
      <c r="F33" s="272">
        <v>27866.7576975007</v>
      </c>
      <c r="G33" s="272">
        <v>1.25739732272996</v>
      </c>
      <c r="H33" s="272">
        <v>31.434933068248998</v>
      </c>
      <c r="I33" s="272">
        <v>1.2644156288130499</v>
      </c>
      <c r="J33" s="272">
        <v>376.79585738628703</v>
      </c>
      <c r="K33" s="272">
        <v>0</v>
      </c>
      <c r="L33" s="272">
        <v>0</v>
      </c>
      <c r="M33" s="272">
        <v>0</v>
      </c>
      <c r="N33" s="272">
        <v>0</v>
      </c>
      <c r="O33" s="272">
        <v>28274.988487955299</v>
      </c>
    </row>
    <row r="34" spans="1:15" s="265" customFormat="1" ht="12">
      <c r="A34" s="263"/>
      <c r="B34" s="258"/>
      <c r="C34" s="273" t="s">
        <v>454</v>
      </c>
      <c r="D34" s="271"/>
      <c r="E34" s="271"/>
      <c r="F34" s="272">
        <v>628.74196485549805</v>
      </c>
      <c r="G34" s="272">
        <v>0.28053609925866102</v>
      </c>
      <c r="H34" s="272">
        <v>7.0134024814665397</v>
      </c>
      <c r="I34" s="272">
        <v>1.1663554821943801E-2</v>
      </c>
      <c r="J34" s="272">
        <v>3.47573933693926</v>
      </c>
      <c r="K34" s="272">
        <v>0</v>
      </c>
      <c r="L34" s="272">
        <v>0</v>
      </c>
      <c r="M34" s="272">
        <v>0</v>
      </c>
      <c r="N34" s="272">
        <v>0</v>
      </c>
      <c r="O34" s="272">
        <v>639.23110667390404</v>
      </c>
    </row>
    <row r="35" spans="1:15" s="277" customFormat="1" ht="13">
      <c r="A35" s="256"/>
      <c r="B35" s="257" t="s">
        <v>455</v>
      </c>
      <c r="C35" s="274"/>
      <c r="D35" s="275"/>
      <c r="E35" s="275"/>
      <c r="F35" s="276">
        <v>5820.8967547590701</v>
      </c>
      <c r="G35" s="276">
        <v>0.32675592480694499</v>
      </c>
      <c r="H35" s="276">
        <v>8.1688981201736208</v>
      </c>
      <c r="I35" s="276">
        <v>2.2526683292982099</v>
      </c>
      <c r="J35" s="276">
        <v>671.29516213086595</v>
      </c>
      <c r="K35" s="276">
        <v>0</v>
      </c>
      <c r="L35" s="276">
        <v>0</v>
      </c>
      <c r="M35" s="276">
        <v>0</v>
      </c>
      <c r="N35" s="276">
        <v>0</v>
      </c>
      <c r="O35" s="276">
        <v>6500.3608150101099</v>
      </c>
    </row>
    <row r="36" spans="1:15" s="277" customFormat="1" ht="13">
      <c r="A36" s="256"/>
      <c r="B36" s="260" t="s">
        <v>456</v>
      </c>
      <c r="C36" s="274"/>
      <c r="D36" s="275"/>
      <c r="E36" s="275"/>
      <c r="F36" s="276">
        <v>5336.9733133422997</v>
      </c>
      <c r="G36" s="276">
        <v>0.49236914726567099</v>
      </c>
      <c r="H36" s="276">
        <v>12.3092286816418</v>
      </c>
      <c r="I36" s="276">
        <v>0.140665603193219</v>
      </c>
      <c r="J36" s="276">
        <v>41.918349751579299</v>
      </c>
      <c r="K36" s="276">
        <v>0</v>
      </c>
      <c r="L36" s="276">
        <v>0</v>
      </c>
      <c r="M36" s="276">
        <v>0</v>
      </c>
      <c r="N36" s="276">
        <v>0</v>
      </c>
      <c r="O36" s="276">
        <v>5391.2008917755202</v>
      </c>
    </row>
    <row r="37" spans="1:15" s="262" customFormat="1" ht="13">
      <c r="A37" s="256"/>
      <c r="B37" s="257" t="s">
        <v>457</v>
      </c>
      <c r="C37" s="278"/>
      <c r="D37" s="279"/>
      <c r="E37" s="279"/>
      <c r="F37" s="280">
        <v>37181.0059475448</v>
      </c>
      <c r="G37" s="280">
        <v>16.429096874619098</v>
      </c>
      <c r="H37" s="280">
        <v>410.727421865476</v>
      </c>
      <c r="I37" s="280">
        <v>9.1781311960549896</v>
      </c>
      <c r="J37" s="280">
        <v>2735.0830964243901</v>
      </c>
      <c r="K37" s="280">
        <v>0</v>
      </c>
      <c r="L37" s="280">
        <v>0</v>
      </c>
      <c r="M37" s="280">
        <v>0</v>
      </c>
      <c r="N37" s="280">
        <v>0</v>
      </c>
      <c r="O37" s="280">
        <v>40326.816465834701</v>
      </c>
    </row>
    <row r="38" spans="1:15" s="265" customFormat="1" ht="12">
      <c r="A38" s="263"/>
      <c r="B38" s="258"/>
      <c r="C38" s="264" t="s">
        <v>458</v>
      </c>
      <c r="F38" s="266">
        <v>10403.5941144054</v>
      </c>
      <c r="G38" s="266">
        <v>0.61563492970883205</v>
      </c>
      <c r="H38" s="266">
        <v>15.390873242720801</v>
      </c>
      <c r="I38" s="266">
        <v>4.0156740237949897</v>
      </c>
      <c r="J38" s="266">
        <v>1196.67085909091</v>
      </c>
      <c r="K38" s="266">
        <v>0</v>
      </c>
      <c r="L38" s="266">
        <v>0</v>
      </c>
      <c r="M38" s="266">
        <v>0</v>
      </c>
      <c r="N38" s="266">
        <v>0</v>
      </c>
      <c r="O38" s="266">
        <v>11615.655846739</v>
      </c>
    </row>
    <row r="39" spans="1:15" s="265" customFormat="1" ht="12">
      <c r="A39" s="263"/>
      <c r="B39" s="258"/>
      <c r="C39" s="264" t="s">
        <v>459</v>
      </c>
      <c r="F39" s="266">
        <v>1729.6226037921199</v>
      </c>
      <c r="G39" s="266">
        <v>0.85136375291766397</v>
      </c>
      <c r="H39" s="266">
        <v>21.2840938229416</v>
      </c>
      <c r="I39" s="266">
        <v>0.52174371505268902</v>
      </c>
      <c r="J39" s="266">
        <v>155.479627085701</v>
      </c>
      <c r="K39" s="266">
        <v>0</v>
      </c>
      <c r="L39" s="266">
        <v>0</v>
      </c>
      <c r="M39" s="266">
        <v>0</v>
      </c>
      <c r="N39" s="266">
        <v>0</v>
      </c>
      <c r="O39" s="266">
        <v>1906.38632470076</v>
      </c>
    </row>
    <row r="40" spans="1:15" s="265" customFormat="1" ht="12">
      <c r="A40" s="263"/>
      <c r="B40" s="258"/>
      <c r="C40" s="264" t="s">
        <v>460</v>
      </c>
      <c r="F40" s="266">
        <v>9551.5571302308199</v>
      </c>
      <c r="G40" s="266">
        <v>0.687957362489103</v>
      </c>
      <c r="H40" s="266">
        <v>17.1989340622276</v>
      </c>
      <c r="I40" s="266">
        <v>3.56072795509602</v>
      </c>
      <c r="J40" s="266">
        <v>1061.09693061861</v>
      </c>
      <c r="K40" s="266">
        <v>0</v>
      </c>
      <c r="L40" s="266">
        <v>0</v>
      </c>
      <c r="M40" s="266">
        <v>0</v>
      </c>
      <c r="N40" s="266">
        <v>0</v>
      </c>
      <c r="O40" s="266">
        <v>10629.8529949117</v>
      </c>
    </row>
    <row r="41" spans="1:15" s="265" customFormat="1" ht="12">
      <c r="A41" s="263"/>
      <c r="B41" s="258"/>
      <c r="C41" s="264" t="s">
        <v>461</v>
      </c>
      <c r="F41" s="266">
        <v>481.24295261913102</v>
      </c>
      <c r="G41" s="266">
        <v>0.37166183980036899</v>
      </c>
      <c r="H41" s="266">
        <v>9.2915459950092192</v>
      </c>
      <c r="I41" s="266">
        <v>7.3094935563318794E-2</v>
      </c>
      <c r="J41" s="266">
        <v>21.782290797868999</v>
      </c>
      <c r="K41" s="266">
        <v>0</v>
      </c>
      <c r="L41" s="266">
        <v>0</v>
      </c>
      <c r="M41" s="266">
        <v>0</v>
      </c>
      <c r="N41" s="266">
        <v>0</v>
      </c>
      <c r="O41" s="266">
        <v>512.31678941200903</v>
      </c>
    </row>
    <row r="42" spans="1:15" s="265" customFormat="1" ht="12">
      <c r="A42" s="263"/>
      <c r="B42" s="258"/>
      <c r="C42" s="264" t="s">
        <v>462</v>
      </c>
      <c r="F42" s="266">
        <v>5013.1357464973898</v>
      </c>
      <c r="G42" s="266">
        <v>3.9220381022030799</v>
      </c>
      <c r="H42" s="266">
        <v>98.050952555077103</v>
      </c>
      <c r="I42" s="266">
        <v>0.73936956654797603</v>
      </c>
      <c r="J42" s="266">
        <v>220.33213083129701</v>
      </c>
      <c r="K42" s="266">
        <v>0</v>
      </c>
      <c r="L42" s="266">
        <v>0</v>
      </c>
      <c r="M42" s="266">
        <v>0</v>
      </c>
      <c r="N42" s="266">
        <v>0</v>
      </c>
      <c r="O42" s="266">
        <v>5331.5188298837702</v>
      </c>
    </row>
    <row r="43" spans="1:15" s="265" customFormat="1" ht="12">
      <c r="A43" s="263"/>
      <c r="B43" s="258"/>
      <c r="C43" s="281" t="s">
        <v>463</v>
      </c>
      <c r="F43" s="266">
        <v>10001.8534</v>
      </c>
      <c r="G43" s="266">
        <v>9.9804408875000004</v>
      </c>
      <c r="H43" s="266">
        <v>249.5110221875</v>
      </c>
      <c r="I43" s="266">
        <v>0.26752100000000001</v>
      </c>
      <c r="J43" s="266">
        <v>79.721258000000006</v>
      </c>
      <c r="K43" s="266">
        <v>0</v>
      </c>
      <c r="L43" s="266">
        <v>0</v>
      </c>
      <c r="M43" s="266">
        <v>0</v>
      </c>
      <c r="N43" s="266">
        <v>0</v>
      </c>
      <c r="O43" s="266">
        <v>10331.0856801875</v>
      </c>
    </row>
    <row r="44" spans="1:15" s="268" customFormat="1" ht="13">
      <c r="A44" s="252" t="s">
        <v>464</v>
      </c>
      <c r="B44" s="253" t="s">
        <v>465</v>
      </c>
      <c r="C44" s="253"/>
      <c r="F44" s="254">
        <v>15642.3500885707</v>
      </c>
      <c r="G44" s="254">
        <v>2086.36382052096</v>
      </c>
      <c r="H44" s="254">
        <v>52159.095513024098</v>
      </c>
      <c r="I44" s="254">
        <v>0.12673332197307299</v>
      </c>
      <c r="J44" s="254">
        <v>37.766529947975897</v>
      </c>
      <c r="K44" s="254">
        <v>0</v>
      </c>
      <c r="L44" s="254">
        <v>0</v>
      </c>
      <c r="M44" s="254">
        <v>0</v>
      </c>
      <c r="N44" s="254">
        <v>0</v>
      </c>
      <c r="O44" s="254">
        <v>67839.212131542794</v>
      </c>
    </row>
    <row r="45" spans="1:15" s="262" customFormat="1" ht="13">
      <c r="A45" s="256"/>
      <c r="B45" s="257" t="s">
        <v>466</v>
      </c>
      <c r="C45" s="257"/>
      <c r="F45" s="259">
        <v>0</v>
      </c>
      <c r="G45" s="259">
        <v>69.663542806368298</v>
      </c>
      <c r="H45" s="259">
        <v>1741.5885701592099</v>
      </c>
      <c r="I45" s="259">
        <v>0</v>
      </c>
      <c r="J45" s="259">
        <v>0</v>
      </c>
      <c r="K45" s="259">
        <v>0</v>
      </c>
      <c r="L45" s="259">
        <v>0</v>
      </c>
      <c r="M45" s="259">
        <v>0</v>
      </c>
      <c r="N45" s="259">
        <v>0</v>
      </c>
      <c r="O45" s="259">
        <v>1741.5885701592099</v>
      </c>
    </row>
    <row r="46" spans="1:15" s="262" customFormat="1" ht="13">
      <c r="A46" s="256"/>
      <c r="B46" s="257" t="s">
        <v>467</v>
      </c>
      <c r="C46" s="257"/>
      <c r="F46" s="259">
        <v>15642.3500885707</v>
      </c>
      <c r="G46" s="259">
        <v>2016.7002777145899</v>
      </c>
      <c r="H46" s="259">
        <v>50417.5069428649</v>
      </c>
      <c r="I46" s="259">
        <v>0.12673332197307299</v>
      </c>
      <c r="J46" s="259">
        <v>37.766529947975897</v>
      </c>
      <c r="K46" s="259">
        <v>0</v>
      </c>
      <c r="L46" s="259">
        <v>0</v>
      </c>
      <c r="M46" s="259">
        <v>0</v>
      </c>
      <c r="N46" s="259">
        <v>0</v>
      </c>
      <c r="O46" s="259">
        <v>66097.623561383603</v>
      </c>
    </row>
    <row r="47" spans="1:15" s="265" customFormat="1" ht="12">
      <c r="A47" s="282"/>
      <c r="B47" s="283"/>
      <c r="C47" s="258" t="s">
        <v>468</v>
      </c>
      <c r="F47" s="266">
        <v>174.687278178273</v>
      </c>
      <c r="G47" s="266">
        <v>263.66769438779198</v>
      </c>
      <c r="H47" s="266">
        <v>6591.69235969481</v>
      </c>
      <c r="I47" s="266">
        <v>0.114</v>
      </c>
      <c r="J47" s="266">
        <v>33.972000000000001</v>
      </c>
      <c r="K47" s="266">
        <v>0</v>
      </c>
      <c r="L47" s="266">
        <v>0</v>
      </c>
      <c r="M47" s="266">
        <v>0</v>
      </c>
      <c r="N47" s="266">
        <v>0</v>
      </c>
      <c r="O47" s="266">
        <v>6800.3516378730801</v>
      </c>
    </row>
    <row r="48" spans="1:15" s="265" customFormat="1" ht="12">
      <c r="A48" s="282"/>
      <c r="B48" s="283"/>
      <c r="C48" s="258" t="s">
        <v>469</v>
      </c>
      <c r="F48" s="266">
        <v>51.140340318274397</v>
      </c>
      <c r="G48" s="266">
        <v>623.56229800367998</v>
      </c>
      <c r="H48" s="266">
        <v>15589.057450091999</v>
      </c>
      <c r="I48" s="266">
        <v>0</v>
      </c>
      <c r="J48" s="266">
        <v>0</v>
      </c>
      <c r="K48" s="266">
        <v>0</v>
      </c>
      <c r="L48" s="266">
        <v>0</v>
      </c>
      <c r="M48" s="266">
        <v>0</v>
      </c>
      <c r="N48" s="266">
        <v>0</v>
      </c>
      <c r="O48" s="266">
        <v>15640.197790410301</v>
      </c>
    </row>
    <row r="49" spans="1:16" s="265" customFormat="1" ht="12">
      <c r="A49" s="284"/>
      <c r="B49" s="285"/>
      <c r="C49" s="286" t="s">
        <v>470</v>
      </c>
      <c r="D49" s="271"/>
      <c r="E49" s="271"/>
      <c r="F49" s="272">
        <v>10459.267985918899</v>
      </c>
      <c r="G49" s="272">
        <v>1120.50442214298</v>
      </c>
      <c r="H49" s="272">
        <v>28012.610553574599</v>
      </c>
      <c r="I49" s="272">
        <v>0</v>
      </c>
      <c r="J49" s="272">
        <v>0</v>
      </c>
      <c r="K49" s="272">
        <v>0</v>
      </c>
      <c r="L49" s="272">
        <v>0</v>
      </c>
      <c r="M49" s="272">
        <v>0</v>
      </c>
      <c r="N49" s="272">
        <v>0</v>
      </c>
      <c r="O49" s="272">
        <v>38471.878539493497</v>
      </c>
    </row>
    <row r="50" spans="1:16" s="265" customFormat="1" ht="12">
      <c r="A50" s="284"/>
      <c r="B50" s="285"/>
      <c r="C50" s="286" t="s">
        <v>471</v>
      </c>
      <c r="D50" s="271"/>
      <c r="E50" s="271"/>
      <c r="F50" s="272">
        <v>4957.2544841552899</v>
      </c>
      <c r="G50" s="272">
        <v>8.9658631801387898</v>
      </c>
      <c r="H50" s="272">
        <v>224.14657950347001</v>
      </c>
      <c r="I50" s="272">
        <v>1.27333219730734E-2</v>
      </c>
      <c r="J50" s="272">
        <v>3.79452994797589</v>
      </c>
      <c r="K50" s="272">
        <v>0</v>
      </c>
      <c r="L50" s="272">
        <v>0</v>
      </c>
      <c r="M50" s="272">
        <v>0</v>
      </c>
      <c r="N50" s="272">
        <v>0</v>
      </c>
      <c r="O50" s="272">
        <v>5185.1955936067397</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37571.798851257998</v>
      </c>
      <c r="G52" s="294">
        <v>4.3474781010461996</v>
      </c>
      <c r="H52" s="294">
        <v>108.686952526155</v>
      </c>
      <c r="I52" s="294">
        <v>8.13638228248956</v>
      </c>
      <c r="J52" s="294">
        <v>2424.6419201818899</v>
      </c>
      <c r="K52" s="294">
        <v>3159.2956287521001</v>
      </c>
      <c r="L52" s="294">
        <v>4048.6267085395598</v>
      </c>
      <c r="M52" s="294">
        <v>2557.1056430386502</v>
      </c>
      <c r="N52" s="294">
        <v>0.22907906</v>
      </c>
      <c r="O52" s="294">
        <v>49870.3847833564</v>
      </c>
    </row>
    <row r="53" spans="1:16" s="268" customFormat="1" ht="13">
      <c r="A53" s="252" t="s">
        <v>428</v>
      </c>
      <c r="B53" s="253" t="s">
        <v>475</v>
      </c>
      <c r="C53" s="253"/>
      <c r="D53" s="296"/>
      <c r="E53" s="296"/>
      <c r="F53" s="297">
        <v>9360.0678951535101</v>
      </c>
      <c r="G53" s="297">
        <v>0</v>
      </c>
      <c r="H53" s="297">
        <v>0</v>
      </c>
      <c r="I53" s="297">
        <v>0</v>
      </c>
      <c r="J53" s="297">
        <v>0</v>
      </c>
      <c r="K53" s="297">
        <v>0</v>
      </c>
      <c r="L53" s="297">
        <v>0</v>
      </c>
      <c r="M53" s="297">
        <v>0</v>
      </c>
      <c r="N53" s="297">
        <v>0</v>
      </c>
      <c r="O53" s="297">
        <v>9360.0678951535101</v>
      </c>
    </row>
    <row r="54" spans="1:16" s="301" customFormat="1" ht="12">
      <c r="A54" s="263"/>
      <c r="B54" s="298"/>
      <c r="C54" s="264" t="s">
        <v>476</v>
      </c>
      <c r="D54" s="299"/>
      <c r="E54" s="299"/>
      <c r="F54" s="300">
        <v>6951.8278230617898</v>
      </c>
      <c r="G54" s="300">
        <v>0</v>
      </c>
      <c r="H54" s="300">
        <v>0</v>
      </c>
      <c r="I54" s="300">
        <v>0</v>
      </c>
      <c r="J54" s="300">
        <v>0</v>
      </c>
      <c r="K54" s="300">
        <v>0</v>
      </c>
      <c r="L54" s="300">
        <v>0</v>
      </c>
      <c r="M54" s="300">
        <v>0</v>
      </c>
      <c r="N54" s="300">
        <v>0</v>
      </c>
      <c r="O54" s="300">
        <v>6951.8278230617898</v>
      </c>
      <c r="P54" s="299"/>
    </row>
    <row r="55" spans="1:16" s="301" customFormat="1" ht="12">
      <c r="A55" s="263"/>
      <c r="B55" s="298"/>
      <c r="C55" s="264" t="s">
        <v>354</v>
      </c>
      <c r="D55" s="299"/>
      <c r="E55" s="299"/>
      <c r="F55" s="300">
        <v>1642.6905856657499</v>
      </c>
      <c r="G55" s="300">
        <v>0</v>
      </c>
      <c r="H55" s="300">
        <v>0</v>
      </c>
      <c r="I55" s="300">
        <v>0</v>
      </c>
      <c r="J55" s="300">
        <v>0</v>
      </c>
      <c r="K55" s="300">
        <v>0</v>
      </c>
      <c r="L55" s="300">
        <v>0</v>
      </c>
      <c r="M55" s="300">
        <v>0</v>
      </c>
      <c r="N55" s="300">
        <v>0</v>
      </c>
      <c r="O55" s="300">
        <v>1642.6905856657499</v>
      </c>
      <c r="P55" s="299"/>
    </row>
    <row r="56" spans="1:16" s="301" customFormat="1" ht="12">
      <c r="A56" s="263"/>
      <c r="B56" s="298"/>
      <c r="C56" s="264" t="s">
        <v>477</v>
      </c>
      <c r="D56" s="299"/>
      <c r="E56" s="299"/>
      <c r="F56" s="300">
        <v>765.54948642597606</v>
      </c>
      <c r="G56" s="300">
        <v>0</v>
      </c>
      <c r="H56" s="300">
        <v>0</v>
      </c>
      <c r="I56" s="300">
        <v>0</v>
      </c>
      <c r="J56" s="300">
        <v>0</v>
      </c>
      <c r="K56" s="300">
        <v>0</v>
      </c>
      <c r="L56" s="300">
        <v>0</v>
      </c>
      <c r="M56" s="300">
        <v>0</v>
      </c>
      <c r="N56" s="300">
        <v>0</v>
      </c>
      <c r="O56" s="300">
        <v>765.54948642597606</v>
      </c>
      <c r="P56" s="299"/>
    </row>
    <row r="57" spans="1:16" s="303" customFormat="1" ht="13">
      <c r="A57" s="252" t="s">
        <v>443</v>
      </c>
      <c r="B57" s="253" t="s">
        <v>478</v>
      </c>
      <c r="C57" s="253"/>
      <c r="D57" s="302"/>
      <c r="E57" s="302"/>
      <c r="F57" s="297">
        <v>5386.4042543139603</v>
      </c>
      <c r="G57" s="297">
        <v>4.2509531010461998</v>
      </c>
      <c r="H57" s="297">
        <v>106.273827526155</v>
      </c>
      <c r="I57" s="297">
        <v>6.7830860931018</v>
      </c>
      <c r="J57" s="297">
        <v>2021.35965574434</v>
      </c>
      <c r="K57" s="297">
        <v>0</v>
      </c>
      <c r="L57" s="297">
        <v>0</v>
      </c>
      <c r="M57" s="297">
        <v>0</v>
      </c>
      <c r="N57" s="297">
        <v>0</v>
      </c>
      <c r="O57" s="297">
        <v>7514.03773758445</v>
      </c>
      <c r="P57" s="302"/>
    </row>
    <row r="58" spans="1:16" s="305" customFormat="1" ht="12">
      <c r="A58" s="263"/>
      <c r="B58" s="298"/>
      <c r="C58" s="264" t="s">
        <v>355</v>
      </c>
      <c r="D58" s="304"/>
      <c r="E58" s="304"/>
      <c r="F58" s="300">
        <v>2600.7174894724699</v>
      </c>
      <c r="G58" s="300">
        <v>0</v>
      </c>
      <c r="H58" s="300">
        <v>0</v>
      </c>
      <c r="I58" s="300">
        <v>0</v>
      </c>
      <c r="J58" s="300">
        <v>0</v>
      </c>
      <c r="K58" s="300">
        <v>0</v>
      </c>
      <c r="L58" s="300">
        <v>0</v>
      </c>
      <c r="M58" s="300">
        <v>0</v>
      </c>
      <c r="N58" s="300">
        <v>0</v>
      </c>
      <c r="O58" s="300">
        <v>2600.7174894724699</v>
      </c>
      <c r="P58" s="304"/>
    </row>
    <row r="59" spans="1:16" s="305" customFormat="1" ht="12">
      <c r="A59" s="263"/>
      <c r="B59" s="298"/>
      <c r="C59" s="264" t="s">
        <v>353</v>
      </c>
      <c r="D59" s="304"/>
      <c r="E59" s="304"/>
      <c r="F59" s="300">
        <v>0</v>
      </c>
      <c r="G59" s="300">
        <v>0</v>
      </c>
      <c r="H59" s="300">
        <v>0</v>
      </c>
      <c r="I59" s="300">
        <v>4.1429888011000804</v>
      </c>
      <c r="J59" s="300">
        <v>1234.61066272782</v>
      </c>
      <c r="K59" s="300">
        <v>0</v>
      </c>
      <c r="L59" s="300">
        <v>0</v>
      </c>
      <c r="M59" s="300">
        <v>0</v>
      </c>
      <c r="N59" s="300">
        <v>0</v>
      </c>
      <c r="O59" s="300">
        <v>1234.61066272782</v>
      </c>
      <c r="P59" s="304"/>
    </row>
    <row r="60" spans="1:16" s="305" customFormat="1" ht="12">
      <c r="A60" s="263"/>
      <c r="B60" s="298"/>
      <c r="C60" s="264" t="s">
        <v>407</v>
      </c>
      <c r="D60" s="304"/>
      <c r="E60" s="304"/>
      <c r="F60" s="300">
        <v>0</v>
      </c>
      <c r="G60" s="300">
        <v>0</v>
      </c>
      <c r="H60" s="300">
        <v>0</v>
      </c>
      <c r="I60" s="300">
        <v>2.5944799999999999</v>
      </c>
      <c r="J60" s="300">
        <v>773.15503999999999</v>
      </c>
      <c r="K60" s="300">
        <v>0</v>
      </c>
      <c r="L60" s="300">
        <v>0</v>
      </c>
      <c r="M60" s="300">
        <v>0</v>
      </c>
      <c r="N60" s="300">
        <v>0</v>
      </c>
      <c r="O60" s="300">
        <v>773.15503999999999</v>
      </c>
      <c r="P60" s="304"/>
    </row>
    <row r="61" spans="1:16" s="305" customFormat="1" ht="12">
      <c r="A61" s="263"/>
      <c r="B61" s="298"/>
      <c r="C61" s="264" t="s">
        <v>408</v>
      </c>
      <c r="D61" s="304"/>
      <c r="E61" s="304"/>
      <c r="F61" s="300">
        <v>2785.68676484149</v>
      </c>
      <c r="G61" s="300">
        <v>4.2509531010461998</v>
      </c>
      <c r="H61" s="300">
        <v>106.273827526155</v>
      </c>
      <c r="I61" s="300">
        <v>4.5617292001726997E-2</v>
      </c>
      <c r="J61" s="300">
        <v>13.5939530165147</v>
      </c>
      <c r="K61" s="300">
        <v>0</v>
      </c>
      <c r="L61" s="300">
        <v>0</v>
      </c>
      <c r="M61" s="300">
        <v>0</v>
      </c>
      <c r="N61" s="300">
        <v>0</v>
      </c>
      <c r="O61" s="300">
        <v>2905.5545453841601</v>
      </c>
      <c r="P61" s="304"/>
    </row>
    <row r="62" spans="1:16" s="268" customFormat="1" ht="13">
      <c r="A62" s="252" t="s">
        <v>464</v>
      </c>
      <c r="B62" s="253" t="s">
        <v>479</v>
      </c>
      <c r="C62" s="253"/>
      <c r="D62" s="296"/>
      <c r="E62" s="296"/>
      <c r="F62" s="297">
        <v>15045.5405754763</v>
      </c>
      <c r="G62" s="297">
        <v>9.6525E-2</v>
      </c>
      <c r="H62" s="297">
        <v>2.413125</v>
      </c>
      <c r="I62" s="297">
        <v>0</v>
      </c>
      <c r="J62" s="297">
        <v>0</v>
      </c>
      <c r="K62" s="297">
        <v>0</v>
      </c>
      <c r="L62" s="297">
        <v>4011.6177598774798</v>
      </c>
      <c r="M62" s="297">
        <v>2294.20403603975</v>
      </c>
      <c r="N62" s="297">
        <v>0</v>
      </c>
      <c r="O62" s="297">
        <v>21353.775496393599</v>
      </c>
      <c r="P62" s="296"/>
    </row>
    <row r="63" spans="1:16" s="301" customFormat="1" ht="12">
      <c r="A63" s="263"/>
      <c r="B63" s="258"/>
      <c r="C63" s="258" t="s">
        <v>480</v>
      </c>
      <c r="D63" s="299"/>
      <c r="E63" s="299"/>
      <c r="F63" s="300">
        <v>10843.6491219441</v>
      </c>
      <c r="G63" s="300">
        <v>9.6525E-2</v>
      </c>
      <c r="H63" s="300">
        <v>2.413125</v>
      </c>
      <c r="I63" s="300">
        <v>0</v>
      </c>
      <c r="J63" s="300">
        <v>0</v>
      </c>
      <c r="K63" s="300">
        <v>0</v>
      </c>
      <c r="L63" s="300">
        <v>0</v>
      </c>
      <c r="M63" s="300">
        <v>0</v>
      </c>
      <c r="N63" s="300">
        <v>0</v>
      </c>
      <c r="O63" s="300">
        <v>10846.0622469441</v>
      </c>
      <c r="P63" s="299"/>
    </row>
    <row r="64" spans="1:16" s="301" customFormat="1" ht="12">
      <c r="A64" s="263"/>
      <c r="B64" s="258"/>
      <c r="C64" s="258" t="s">
        <v>481</v>
      </c>
      <c r="D64" s="299"/>
      <c r="E64" s="299"/>
      <c r="F64" s="300">
        <v>4201.8914535322501</v>
      </c>
      <c r="G64" s="300">
        <v>0</v>
      </c>
      <c r="H64" s="300">
        <v>0</v>
      </c>
      <c r="I64" s="300">
        <v>0</v>
      </c>
      <c r="J64" s="300">
        <v>0</v>
      </c>
      <c r="K64" s="300">
        <v>0</v>
      </c>
      <c r="L64" s="300">
        <v>4011.6177598774798</v>
      </c>
      <c r="M64" s="300">
        <v>41.932248903765696</v>
      </c>
      <c r="N64" s="300">
        <v>0</v>
      </c>
      <c r="O64" s="300">
        <v>8255.4414623134999</v>
      </c>
      <c r="P64" s="299"/>
    </row>
    <row r="65" spans="1:16" s="301" customFormat="1" ht="12">
      <c r="A65" s="263"/>
      <c r="B65" s="258"/>
      <c r="C65" s="258" t="s">
        <v>482</v>
      </c>
      <c r="D65" s="299"/>
      <c r="E65" s="299"/>
      <c r="F65" s="300">
        <v>0</v>
      </c>
      <c r="G65" s="300">
        <v>0</v>
      </c>
      <c r="H65" s="300">
        <v>0</v>
      </c>
      <c r="I65" s="300">
        <v>0</v>
      </c>
      <c r="J65" s="300">
        <v>0</v>
      </c>
      <c r="K65" s="300">
        <v>0</v>
      </c>
      <c r="L65" s="300">
        <v>0</v>
      </c>
      <c r="M65" s="300">
        <v>2252.2717871359901</v>
      </c>
      <c r="N65" s="300">
        <v>0</v>
      </c>
      <c r="O65" s="300">
        <v>2252.2717871359901</v>
      </c>
      <c r="P65" s="299"/>
    </row>
    <row r="66" spans="1:16" s="262" customFormat="1">
      <c r="A66" s="306" t="s">
        <v>472</v>
      </c>
      <c r="B66" s="307" t="s">
        <v>483</v>
      </c>
      <c r="C66" s="307"/>
      <c r="D66" s="279"/>
      <c r="E66" s="279"/>
      <c r="F66" s="280">
        <v>0</v>
      </c>
      <c r="G66" s="280">
        <v>0</v>
      </c>
      <c r="H66" s="280">
        <v>0</v>
      </c>
      <c r="I66" s="280">
        <v>0</v>
      </c>
      <c r="J66" s="280">
        <v>0</v>
      </c>
      <c r="K66" s="280">
        <v>3159.2956287521001</v>
      </c>
      <c r="L66" s="280">
        <v>35.376655914733398</v>
      </c>
      <c r="M66" s="280">
        <v>3.3357132357637198</v>
      </c>
      <c r="N66" s="280">
        <v>0.22907906</v>
      </c>
      <c r="O66" s="280">
        <v>3198.2370769626</v>
      </c>
      <c r="P66" s="279"/>
    </row>
    <row r="67" spans="1:16" s="262" customFormat="1" ht="13">
      <c r="A67" s="306" t="s">
        <v>484</v>
      </c>
      <c r="B67" s="307" t="s">
        <v>409</v>
      </c>
      <c r="C67" s="307"/>
      <c r="D67" s="279"/>
      <c r="E67" s="279"/>
      <c r="F67" s="280">
        <v>7779.7861263142004</v>
      </c>
      <c r="G67" s="280">
        <v>0</v>
      </c>
      <c r="H67" s="280">
        <v>0</v>
      </c>
      <c r="I67" s="280">
        <v>0</v>
      </c>
      <c r="J67" s="280">
        <v>0</v>
      </c>
      <c r="K67" s="280">
        <v>0</v>
      </c>
      <c r="L67" s="280">
        <v>0</v>
      </c>
      <c r="M67" s="280">
        <v>0</v>
      </c>
      <c r="N67" s="280">
        <v>0</v>
      </c>
      <c r="O67" s="280">
        <v>7779.7861263142004</v>
      </c>
      <c r="P67" s="279"/>
    </row>
    <row r="68" spans="1:16" s="262" customFormat="1" ht="13">
      <c r="A68" s="287" t="s">
        <v>485</v>
      </c>
      <c r="B68" s="288" t="s">
        <v>411</v>
      </c>
      <c r="C68" s="288"/>
      <c r="D68" s="308"/>
      <c r="E68" s="308"/>
      <c r="F68" s="309">
        <v>0</v>
      </c>
      <c r="G68" s="309">
        <v>0</v>
      </c>
      <c r="H68" s="309">
        <v>0</v>
      </c>
      <c r="I68" s="309">
        <v>1.35329618938776</v>
      </c>
      <c r="J68" s="309">
        <v>403.28226443755102</v>
      </c>
      <c r="K68" s="309">
        <v>0</v>
      </c>
      <c r="L68" s="309">
        <v>1.63229274734689</v>
      </c>
      <c r="M68" s="309">
        <v>259.56589376313298</v>
      </c>
      <c r="N68" s="309">
        <v>0</v>
      </c>
      <c r="O68" s="309">
        <v>664.48045094803103</v>
      </c>
      <c r="P68" s="279"/>
    </row>
    <row r="69" spans="1:16" s="295" customFormat="1" ht="13">
      <c r="A69" s="310" t="s">
        <v>486</v>
      </c>
      <c r="B69" s="311"/>
      <c r="C69" s="311"/>
      <c r="D69" s="312"/>
      <c r="E69" s="312"/>
      <c r="F69" s="313">
        <v>1403.19191173333</v>
      </c>
      <c r="G69" s="313">
        <v>1335.11443511672</v>
      </c>
      <c r="H69" s="313">
        <v>33377.860877918101</v>
      </c>
      <c r="I69" s="313">
        <v>76.0015926711677</v>
      </c>
      <c r="J69" s="313">
        <v>22648.474616007999</v>
      </c>
      <c r="K69" s="313">
        <v>0</v>
      </c>
      <c r="L69" s="313">
        <v>0</v>
      </c>
      <c r="M69" s="313">
        <v>0</v>
      </c>
      <c r="N69" s="313">
        <v>0</v>
      </c>
      <c r="O69" s="313">
        <v>57429.527405659399</v>
      </c>
      <c r="P69" s="293"/>
    </row>
    <row r="70" spans="1:16" s="262" customFormat="1" ht="13">
      <c r="A70" s="306" t="s">
        <v>428</v>
      </c>
      <c r="B70" s="307" t="s">
        <v>487</v>
      </c>
      <c r="C70" s="307"/>
      <c r="D70" s="279"/>
      <c r="E70" s="279"/>
      <c r="F70" s="280">
        <v>0</v>
      </c>
      <c r="G70" s="280">
        <v>1168.3278529361701</v>
      </c>
      <c r="H70" s="280">
        <v>29208.1963234043</v>
      </c>
      <c r="I70" s="280">
        <v>0</v>
      </c>
      <c r="J70" s="280">
        <v>0</v>
      </c>
      <c r="K70" s="280">
        <v>0</v>
      </c>
      <c r="L70" s="280">
        <v>0</v>
      </c>
      <c r="M70" s="280">
        <v>0</v>
      </c>
      <c r="N70" s="280">
        <v>0</v>
      </c>
      <c r="O70" s="280">
        <v>29208.1963234043</v>
      </c>
      <c r="P70" s="279"/>
    </row>
    <row r="71" spans="1:16" s="262" customFormat="1" ht="13">
      <c r="A71" s="306" t="s">
        <v>443</v>
      </c>
      <c r="B71" s="307" t="s">
        <v>488</v>
      </c>
      <c r="C71" s="307"/>
      <c r="D71" s="279"/>
      <c r="E71" s="279"/>
      <c r="F71" s="280">
        <v>0</v>
      </c>
      <c r="G71" s="280">
        <v>163.325340339945</v>
      </c>
      <c r="H71" s="280">
        <v>4083.1335084986199</v>
      </c>
      <c r="I71" s="280">
        <v>17.659024373195201</v>
      </c>
      <c r="J71" s="280">
        <v>5262.3892632121597</v>
      </c>
      <c r="K71" s="280">
        <v>0</v>
      </c>
      <c r="L71" s="280">
        <v>0</v>
      </c>
      <c r="M71" s="280">
        <v>0</v>
      </c>
      <c r="N71" s="280">
        <v>0</v>
      </c>
      <c r="O71" s="280">
        <v>9345.5227717107791</v>
      </c>
      <c r="P71" s="279"/>
    </row>
    <row r="72" spans="1:16" s="262" customFormat="1" ht="13">
      <c r="A72" s="252" t="s">
        <v>464</v>
      </c>
      <c r="B72" s="253" t="s">
        <v>489</v>
      </c>
      <c r="C72" s="253"/>
      <c r="F72" s="259">
        <v>0</v>
      </c>
      <c r="G72" s="259">
        <v>0</v>
      </c>
      <c r="H72" s="259">
        <v>0</v>
      </c>
      <c r="I72" s="259">
        <v>58.252832398401303</v>
      </c>
      <c r="J72" s="259">
        <v>17359.344054723599</v>
      </c>
      <c r="K72" s="259">
        <v>0</v>
      </c>
      <c r="L72" s="259">
        <v>0</v>
      </c>
      <c r="M72" s="259">
        <v>0</v>
      </c>
      <c r="N72" s="259">
        <v>0</v>
      </c>
      <c r="O72" s="259">
        <v>17359.344054723599</v>
      </c>
    </row>
    <row r="73" spans="1:16" s="265" customFormat="1" ht="12">
      <c r="A73" s="314"/>
      <c r="B73" s="286"/>
      <c r="C73" s="286" t="s">
        <v>490</v>
      </c>
      <c r="D73" s="271"/>
      <c r="E73" s="271"/>
      <c r="F73" s="272">
        <v>0</v>
      </c>
      <c r="G73" s="272">
        <v>0</v>
      </c>
      <c r="H73" s="272">
        <v>0</v>
      </c>
      <c r="I73" s="272">
        <v>47.682668518260897</v>
      </c>
      <c r="J73" s="272">
        <v>14209.4352184417</v>
      </c>
      <c r="K73" s="272">
        <v>0</v>
      </c>
      <c r="L73" s="272">
        <v>0</v>
      </c>
      <c r="M73" s="272">
        <v>0</v>
      </c>
      <c r="N73" s="272">
        <v>0</v>
      </c>
      <c r="O73" s="272">
        <v>14209.4352184417</v>
      </c>
    </row>
    <row r="74" spans="1:16" s="265" customFormat="1" ht="12">
      <c r="A74" s="314"/>
      <c r="B74" s="286"/>
      <c r="C74" s="286" t="s">
        <v>491</v>
      </c>
      <c r="D74" s="271"/>
      <c r="E74" s="271"/>
      <c r="F74" s="272">
        <v>0</v>
      </c>
      <c r="G74" s="272">
        <v>0</v>
      </c>
      <c r="H74" s="272">
        <v>0</v>
      </c>
      <c r="I74" s="272">
        <v>10.570163880140401</v>
      </c>
      <c r="J74" s="272">
        <v>3149.9088362818402</v>
      </c>
      <c r="K74" s="272">
        <v>0</v>
      </c>
      <c r="L74" s="272">
        <v>0</v>
      </c>
      <c r="M74" s="272">
        <v>0</v>
      </c>
      <c r="N74" s="272">
        <v>0</v>
      </c>
      <c r="O74" s="272">
        <v>3149.9088362818402</v>
      </c>
    </row>
    <row r="75" spans="1:16" s="262" customFormat="1" ht="13">
      <c r="A75" s="306" t="s">
        <v>472</v>
      </c>
      <c r="B75" s="307" t="s">
        <v>356</v>
      </c>
      <c r="C75" s="315"/>
      <c r="D75" s="279"/>
      <c r="E75" s="279"/>
      <c r="F75" s="280">
        <v>0</v>
      </c>
      <c r="G75" s="280">
        <v>3.4612418406060401</v>
      </c>
      <c r="H75" s="280">
        <v>86.531046015151006</v>
      </c>
      <c r="I75" s="280">
        <v>8.9735899571267694E-2</v>
      </c>
      <c r="J75" s="280">
        <v>26.7412980722378</v>
      </c>
      <c r="K75" s="280">
        <v>0</v>
      </c>
      <c r="L75" s="280">
        <v>0</v>
      </c>
      <c r="M75" s="280">
        <v>0</v>
      </c>
      <c r="N75" s="280">
        <v>0</v>
      </c>
      <c r="O75" s="280">
        <v>113.272344087389</v>
      </c>
    </row>
    <row r="76" spans="1:16" s="262" customFormat="1" ht="13">
      <c r="A76" s="287" t="s">
        <v>484</v>
      </c>
      <c r="B76" s="288" t="s">
        <v>412</v>
      </c>
      <c r="C76" s="316"/>
      <c r="D76" s="308"/>
      <c r="E76" s="308"/>
      <c r="F76" s="309">
        <v>1403.19191173333</v>
      </c>
      <c r="G76" s="309">
        <v>0</v>
      </c>
      <c r="H76" s="309">
        <v>0</v>
      </c>
      <c r="I76" s="309">
        <v>0</v>
      </c>
      <c r="J76" s="309">
        <v>0</v>
      </c>
      <c r="K76" s="309">
        <v>0</v>
      </c>
      <c r="L76" s="309">
        <v>0</v>
      </c>
      <c r="M76" s="309">
        <v>0</v>
      </c>
      <c r="N76" s="309">
        <v>0</v>
      </c>
      <c r="O76" s="309">
        <v>1403.19191173333</v>
      </c>
    </row>
    <row r="77" spans="1:16" s="262" customFormat="1" ht="13">
      <c r="A77" s="248" t="s">
        <v>492</v>
      </c>
      <c r="B77" s="317"/>
      <c r="C77" s="317"/>
      <c r="F77" s="251">
        <v>557.56100175999995</v>
      </c>
      <c r="G77" s="251">
        <v>963.82808584999998</v>
      </c>
      <c r="H77" s="251">
        <v>24095.702146250002</v>
      </c>
      <c r="I77" s="251">
        <v>4.1341683199999997</v>
      </c>
      <c r="J77" s="251">
        <v>1231.98215936</v>
      </c>
      <c r="K77" s="251">
        <v>0</v>
      </c>
      <c r="L77" s="251">
        <v>0</v>
      </c>
      <c r="M77" s="251">
        <v>0</v>
      </c>
      <c r="N77" s="251">
        <v>0</v>
      </c>
      <c r="O77" s="251">
        <v>25885.245307370002</v>
      </c>
    </row>
    <row r="78" spans="1:16" s="262" customFormat="1" ht="13">
      <c r="A78" s="252" t="s">
        <v>428</v>
      </c>
      <c r="B78" s="253" t="s">
        <v>493</v>
      </c>
      <c r="C78" s="253"/>
      <c r="F78" s="259">
        <v>0</v>
      </c>
      <c r="G78" s="259">
        <v>926.44829900000002</v>
      </c>
      <c r="H78" s="259">
        <v>23161.207474999999</v>
      </c>
      <c r="I78" s="259">
        <v>0</v>
      </c>
      <c r="J78" s="259">
        <v>0</v>
      </c>
      <c r="K78" s="259">
        <v>0</v>
      </c>
      <c r="L78" s="259">
        <v>0</v>
      </c>
      <c r="M78" s="259">
        <v>0</v>
      </c>
      <c r="N78" s="259">
        <v>0</v>
      </c>
      <c r="O78" s="259">
        <v>23161.207474999999</v>
      </c>
    </row>
    <row r="79" spans="1:16" s="262" customFormat="1" ht="13">
      <c r="A79" s="252" t="s">
        <v>443</v>
      </c>
      <c r="B79" s="253" t="s">
        <v>494</v>
      </c>
      <c r="C79" s="253"/>
      <c r="F79" s="259">
        <v>0</v>
      </c>
      <c r="G79" s="259">
        <v>22.33913652</v>
      </c>
      <c r="H79" s="259">
        <v>558.47841300000005</v>
      </c>
      <c r="I79" s="259">
        <v>1.3403481900000001</v>
      </c>
      <c r="J79" s="259">
        <v>399.42376062</v>
      </c>
      <c r="K79" s="259">
        <v>0</v>
      </c>
      <c r="L79" s="259">
        <v>0</v>
      </c>
      <c r="M79" s="259">
        <v>0</v>
      </c>
      <c r="N79" s="259">
        <v>0</v>
      </c>
      <c r="O79" s="259">
        <v>957.90217361999999</v>
      </c>
    </row>
    <row r="80" spans="1:16" s="262" customFormat="1" ht="13">
      <c r="A80" s="306" t="s">
        <v>495</v>
      </c>
      <c r="B80" s="307" t="s">
        <v>496</v>
      </c>
      <c r="C80" s="307"/>
      <c r="D80" s="279"/>
      <c r="E80" s="279"/>
      <c r="F80" s="280">
        <v>0</v>
      </c>
      <c r="G80" s="280">
        <v>14.83378255</v>
      </c>
      <c r="H80" s="280">
        <v>370.84456375000002</v>
      </c>
      <c r="I80" s="280">
        <v>2.07692297</v>
      </c>
      <c r="J80" s="280">
        <v>618.92304506000005</v>
      </c>
      <c r="K80" s="280">
        <v>0</v>
      </c>
      <c r="L80" s="280">
        <v>0</v>
      </c>
      <c r="M80" s="280">
        <v>0</v>
      </c>
      <c r="N80" s="280">
        <v>0</v>
      </c>
      <c r="O80" s="280">
        <v>989.76760880999996</v>
      </c>
    </row>
    <row r="81" spans="1:30" s="262" customFormat="1" ht="13">
      <c r="A81" s="287" t="s">
        <v>472</v>
      </c>
      <c r="B81" s="288" t="s">
        <v>497</v>
      </c>
      <c r="C81" s="288"/>
      <c r="D81" s="308"/>
      <c r="E81" s="308"/>
      <c r="F81" s="309">
        <v>557.56100175999995</v>
      </c>
      <c r="G81" s="309">
        <v>0.20686778</v>
      </c>
      <c r="H81" s="309">
        <v>5.1716945000000001</v>
      </c>
      <c r="I81" s="309">
        <v>0.71689716000000003</v>
      </c>
      <c r="J81" s="309">
        <v>213.63535368000001</v>
      </c>
      <c r="K81" s="309">
        <v>0</v>
      </c>
      <c r="L81" s="309">
        <v>0</v>
      </c>
      <c r="M81" s="309">
        <v>0</v>
      </c>
      <c r="N81" s="309">
        <v>0</v>
      </c>
      <c r="O81" s="309">
        <v>776.36804993999999</v>
      </c>
    </row>
    <row r="82" spans="1:30" s="295" customFormat="1" ht="13">
      <c r="A82" s="291" t="s">
        <v>498</v>
      </c>
      <c r="B82" s="292"/>
      <c r="C82" s="292"/>
      <c r="F82" s="251">
        <v>-78872.079910999993</v>
      </c>
      <c r="G82" s="251">
        <v>52.626218999999999</v>
      </c>
      <c r="H82" s="251">
        <v>1315.655475</v>
      </c>
      <c r="I82" s="251">
        <v>1.7427109999999999</v>
      </c>
      <c r="J82" s="251">
        <v>519.32787800000006</v>
      </c>
      <c r="K82" s="251">
        <v>0</v>
      </c>
      <c r="L82" s="251">
        <v>0</v>
      </c>
      <c r="M82" s="251">
        <v>0</v>
      </c>
      <c r="N82" s="251">
        <v>0</v>
      </c>
      <c r="O82" s="251">
        <v>-77037.096557999903</v>
      </c>
    </row>
    <row r="83" spans="1:30" s="262" customFormat="1" ht="13">
      <c r="A83" s="252" t="s">
        <v>428</v>
      </c>
      <c r="B83" s="253" t="s">
        <v>499</v>
      </c>
      <c r="C83" s="253"/>
      <c r="F83" s="259">
        <v>-218200.89393399999</v>
      </c>
      <c r="G83" s="259">
        <v>12.218609000000001</v>
      </c>
      <c r="H83" s="259">
        <v>305.46522499999998</v>
      </c>
      <c r="I83" s="259">
        <v>0.50215799999999999</v>
      </c>
      <c r="J83" s="259">
        <v>149.64308399999999</v>
      </c>
      <c r="K83" s="259">
        <v>0</v>
      </c>
      <c r="L83" s="259">
        <v>0</v>
      </c>
      <c r="M83" s="259">
        <v>0</v>
      </c>
      <c r="N83" s="259">
        <v>0</v>
      </c>
      <c r="O83" s="259">
        <v>-217745.78562499999</v>
      </c>
    </row>
    <row r="84" spans="1:30" s="262" customFormat="1" ht="13">
      <c r="A84" s="252" t="s">
        <v>443</v>
      </c>
      <c r="B84" s="253" t="s">
        <v>500</v>
      </c>
      <c r="C84" s="253"/>
      <c r="F84" s="259">
        <v>-5625.6015349999998</v>
      </c>
      <c r="G84" s="259">
        <v>5.2163700000000004</v>
      </c>
      <c r="H84" s="259">
        <v>130.40924999999999</v>
      </c>
      <c r="I84" s="259">
        <v>0.26150099999999998</v>
      </c>
      <c r="J84" s="259">
        <v>77.927297999999993</v>
      </c>
      <c r="K84" s="259">
        <v>0</v>
      </c>
      <c r="L84" s="259">
        <v>0</v>
      </c>
      <c r="M84" s="259">
        <v>0</v>
      </c>
      <c r="N84" s="259">
        <v>0</v>
      </c>
      <c r="O84" s="259">
        <v>-5417.2649869999996</v>
      </c>
    </row>
    <row r="85" spans="1:30" s="262" customFormat="1" ht="13">
      <c r="A85" s="306" t="s">
        <v>464</v>
      </c>
      <c r="B85" s="307" t="s">
        <v>501</v>
      </c>
      <c r="C85" s="307"/>
      <c r="F85" s="259">
        <v>0</v>
      </c>
      <c r="G85" s="259">
        <v>29.901009999999999</v>
      </c>
      <c r="H85" s="259">
        <v>747.52525000000003</v>
      </c>
      <c r="I85" s="259">
        <v>0.77517999999999998</v>
      </c>
      <c r="J85" s="259">
        <v>231.00363999999999</v>
      </c>
      <c r="K85" s="259">
        <v>0</v>
      </c>
      <c r="L85" s="259">
        <v>0</v>
      </c>
      <c r="M85" s="259">
        <v>0</v>
      </c>
      <c r="N85" s="259">
        <v>0</v>
      </c>
      <c r="O85" s="259">
        <v>978.52889000000005</v>
      </c>
    </row>
    <row r="86" spans="1:30" s="262" customFormat="1" ht="13">
      <c r="A86" s="306" t="s">
        <v>472</v>
      </c>
      <c r="B86" s="307" t="s">
        <v>502</v>
      </c>
      <c r="C86" s="307"/>
      <c r="F86" s="259">
        <v>2753.05971</v>
      </c>
      <c r="G86" s="259">
        <v>0.37806699999999999</v>
      </c>
      <c r="H86" s="259">
        <v>9.4516749999999998</v>
      </c>
      <c r="I86" s="259">
        <v>2.1625999999999999E-2</v>
      </c>
      <c r="J86" s="259">
        <v>6.4445480000000002</v>
      </c>
      <c r="K86" s="259">
        <v>0</v>
      </c>
      <c r="L86" s="259">
        <v>0</v>
      </c>
      <c r="M86" s="259">
        <v>0</v>
      </c>
      <c r="N86" s="259">
        <v>0</v>
      </c>
      <c r="O86" s="259">
        <v>2768.9559330000002</v>
      </c>
    </row>
    <row r="87" spans="1:30" s="262" customFormat="1" ht="13">
      <c r="A87" s="306" t="s">
        <v>484</v>
      </c>
      <c r="B87" s="307" t="s">
        <v>503</v>
      </c>
      <c r="C87" s="307"/>
      <c r="D87" s="279"/>
      <c r="E87" s="279"/>
      <c r="F87" s="280">
        <v>3346.0401619999998</v>
      </c>
      <c r="G87" s="280">
        <v>4.9121629999999996</v>
      </c>
      <c r="H87" s="280">
        <v>122.804075</v>
      </c>
      <c r="I87" s="280">
        <v>0.18224599999999999</v>
      </c>
      <c r="J87" s="280">
        <v>54.309308000000001</v>
      </c>
      <c r="K87" s="280">
        <v>0</v>
      </c>
      <c r="L87" s="280">
        <v>0</v>
      </c>
      <c r="M87" s="280">
        <v>0</v>
      </c>
      <c r="N87" s="280">
        <v>0</v>
      </c>
      <c r="O87" s="280">
        <v>3523.1535450000001</v>
      </c>
    </row>
    <row r="88" spans="1:30" s="262" customFormat="1" ht="13">
      <c r="A88" s="287" t="s">
        <v>485</v>
      </c>
      <c r="B88" s="288" t="s">
        <v>504</v>
      </c>
      <c r="C88" s="288"/>
      <c r="D88" s="308"/>
      <c r="E88" s="308"/>
      <c r="F88" s="309">
        <v>138855.31568599999</v>
      </c>
      <c r="G88" s="309">
        <v>0</v>
      </c>
      <c r="H88" s="309">
        <v>0</v>
      </c>
      <c r="I88" s="309">
        <v>0</v>
      </c>
      <c r="J88" s="309">
        <v>0</v>
      </c>
      <c r="K88" s="309">
        <v>0</v>
      </c>
      <c r="L88" s="309">
        <v>0</v>
      </c>
      <c r="M88" s="309">
        <v>0</v>
      </c>
      <c r="N88" s="309">
        <v>0</v>
      </c>
      <c r="O88" s="309">
        <v>138855.31568599999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3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532</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569999.95317439199</v>
      </c>
      <c r="G7" s="246">
        <v>4719.9029928960899</v>
      </c>
      <c r="H7" s="246">
        <v>117997.57482240201</v>
      </c>
      <c r="I7" s="246">
        <v>132.67341731419199</v>
      </c>
      <c r="J7" s="246">
        <v>39536.678359629099</v>
      </c>
      <c r="K7" s="246">
        <v>2754.8420398359299</v>
      </c>
      <c r="L7" s="246">
        <v>4985.5674559146701</v>
      </c>
      <c r="M7" s="246">
        <v>2902.9634956264499</v>
      </c>
      <c r="N7" s="246">
        <v>0.23774952266666699</v>
      </c>
      <c r="O7" s="246">
        <v>738177.81709732302</v>
      </c>
    </row>
    <row r="8" spans="1:16" ht="17" thickTop="1">
      <c r="A8" s="248" t="s">
        <v>427</v>
      </c>
      <c r="B8" s="249"/>
      <c r="C8" s="249"/>
      <c r="F8" s="251">
        <v>528812.66747375904</v>
      </c>
      <c r="G8" s="251">
        <v>2455.0538758447701</v>
      </c>
      <c r="H8" s="251">
        <v>61376.346896119103</v>
      </c>
      <c r="I8" s="251">
        <v>40.2583337222529</v>
      </c>
      <c r="J8" s="251">
        <v>11996.9834492314</v>
      </c>
      <c r="K8" s="251">
        <v>0</v>
      </c>
      <c r="L8" s="251">
        <v>0</v>
      </c>
      <c r="M8" s="251">
        <v>0</v>
      </c>
      <c r="N8" s="251">
        <v>0</v>
      </c>
      <c r="O8" s="251">
        <v>602185.997819109</v>
      </c>
    </row>
    <row r="9" spans="1:16">
      <c r="A9" s="252" t="s">
        <v>428</v>
      </c>
      <c r="B9" s="253" t="s">
        <v>429</v>
      </c>
      <c r="C9" s="253"/>
      <c r="F9" s="254">
        <v>340791.04082473402</v>
      </c>
      <c r="G9" s="254">
        <v>280.40338126454998</v>
      </c>
      <c r="H9" s="254">
        <v>7010.0845316137602</v>
      </c>
      <c r="I9" s="254">
        <v>9.3339485942997307</v>
      </c>
      <c r="J9" s="254">
        <v>2781.51668110132</v>
      </c>
      <c r="K9" s="254">
        <v>0</v>
      </c>
      <c r="L9" s="254">
        <v>0</v>
      </c>
      <c r="M9" s="254">
        <v>0</v>
      </c>
      <c r="N9" s="254">
        <v>0</v>
      </c>
      <c r="O9" s="254">
        <v>350582.642037449</v>
      </c>
      <c r="P9" s="255"/>
    </row>
    <row r="10" spans="1:16">
      <c r="A10" s="256"/>
      <c r="B10" s="257" t="s">
        <v>430</v>
      </c>
      <c r="C10" s="258"/>
      <c r="F10" s="259">
        <v>128777.36188537101</v>
      </c>
      <c r="G10" s="259">
        <v>4.9602505793717997</v>
      </c>
      <c r="H10" s="259">
        <v>124.006264484295</v>
      </c>
      <c r="I10" s="259">
        <v>2.4431720169053999</v>
      </c>
      <c r="J10" s="259">
        <v>728.06526103780902</v>
      </c>
      <c r="K10" s="259">
        <v>0</v>
      </c>
      <c r="L10" s="259">
        <v>0</v>
      </c>
      <c r="M10" s="259">
        <v>0</v>
      </c>
      <c r="N10" s="259">
        <v>0</v>
      </c>
      <c r="O10" s="259">
        <v>129629.43341089301</v>
      </c>
    </row>
    <row r="11" spans="1:16">
      <c r="A11" s="256"/>
      <c r="B11" s="260" t="s">
        <v>431</v>
      </c>
      <c r="C11" s="258"/>
      <c r="F11" s="259">
        <v>17246.366019362002</v>
      </c>
      <c r="G11" s="259">
        <v>0.43780237566607499</v>
      </c>
      <c r="H11" s="259">
        <v>10.945059391651901</v>
      </c>
      <c r="I11" s="259">
        <v>0.212979135044086</v>
      </c>
      <c r="J11" s="259">
        <v>63.467782243137698</v>
      </c>
      <c r="K11" s="259">
        <v>0</v>
      </c>
      <c r="L11" s="259">
        <v>0</v>
      </c>
      <c r="M11" s="259">
        <v>0</v>
      </c>
      <c r="N11" s="259">
        <v>0</v>
      </c>
      <c r="O11" s="259">
        <v>17320.778860996801</v>
      </c>
    </row>
    <row r="12" spans="1:16" s="262" customFormat="1" ht="13">
      <c r="A12" s="256"/>
      <c r="B12" s="260" t="s">
        <v>432</v>
      </c>
      <c r="C12" s="261"/>
      <c r="F12" s="259">
        <v>60344.258633538499</v>
      </c>
      <c r="G12" s="259">
        <v>112.648730532993</v>
      </c>
      <c r="H12" s="259">
        <v>2816.2182633248299</v>
      </c>
      <c r="I12" s="259">
        <v>1.4336346932742601</v>
      </c>
      <c r="J12" s="259">
        <v>427.22313859572898</v>
      </c>
      <c r="K12" s="259">
        <v>0</v>
      </c>
      <c r="L12" s="259">
        <v>0</v>
      </c>
      <c r="M12" s="259">
        <v>0</v>
      </c>
      <c r="N12" s="259">
        <v>0</v>
      </c>
      <c r="O12" s="259">
        <v>63587.700035458998</v>
      </c>
    </row>
    <row r="13" spans="1:16" s="262" customFormat="1" ht="13">
      <c r="A13" s="256"/>
      <c r="B13" s="257" t="s">
        <v>433</v>
      </c>
      <c r="C13" s="257"/>
      <c r="F13" s="259">
        <v>55289.726942620502</v>
      </c>
      <c r="G13" s="259">
        <v>2.6229810015651198</v>
      </c>
      <c r="H13" s="259">
        <v>65.574525039128005</v>
      </c>
      <c r="I13" s="259">
        <v>2.0237993111488901</v>
      </c>
      <c r="J13" s="259">
        <v>603.09219472236998</v>
      </c>
      <c r="K13" s="259">
        <v>0</v>
      </c>
      <c r="L13" s="259">
        <v>0</v>
      </c>
      <c r="M13" s="259">
        <v>0</v>
      </c>
      <c r="N13" s="259">
        <v>0</v>
      </c>
      <c r="O13" s="259">
        <v>55958.393662381997</v>
      </c>
    </row>
    <row r="14" spans="1:16" s="265" customFormat="1" ht="12">
      <c r="A14" s="263"/>
      <c r="B14" s="258"/>
      <c r="C14" s="264" t="s">
        <v>410</v>
      </c>
      <c r="F14" s="266">
        <v>6164.16442786877</v>
      </c>
      <c r="G14" s="266">
        <v>0.16577485242857201</v>
      </c>
      <c r="H14" s="266">
        <v>4.1443713107143099</v>
      </c>
      <c r="I14" s="266">
        <v>0.14344135238224001</v>
      </c>
      <c r="J14" s="266">
        <v>42.7455230099076</v>
      </c>
      <c r="K14" s="266">
        <v>0</v>
      </c>
      <c r="L14" s="266">
        <v>0</v>
      </c>
      <c r="M14" s="266">
        <v>0</v>
      </c>
      <c r="N14" s="266">
        <v>0</v>
      </c>
      <c r="O14" s="266">
        <v>6211.0543221893904</v>
      </c>
    </row>
    <row r="15" spans="1:16" s="265" customFormat="1" ht="12">
      <c r="A15" s="263"/>
      <c r="B15" s="258"/>
      <c r="C15" s="264" t="s">
        <v>434</v>
      </c>
      <c r="F15" s="266">
        <v>3562.9185968117999</v>
      </c>
      <c r="G15" s="266">
        <v>7.2476069573165505E-2</v>
      </c>
      <c r="H15" s="266">
        <v>1.8119017393291399</v>
      </c>
      <c r="I15" s="266">
        <v>5.2302053642918102E-2</v>
      </c>
      <c r="J15" s="266">
        <v>15.5860119855896</v>
      </c>
      <c r="K15" s="266">
        <v>0</v>
      </c>
      <c r="L15" s="266">
        <v>0</v>
      </c>
      <c r="M15" s="266">
        <v>0</v>
      </c>
      <c r="N15" s="266">
        <v>0</v>
      </c>
      <c r="O15" s="266">
        <v>3580.3165105367202</v>
      </c>
    </row>
    <row r="16" spans="1:16" s="265" customFormat="1" ht="12">
      <c r="A16" s="263"/>
      <c r="B16" s="258"/>
      <c r="C16" s="264" t="s">
        <v>435</v>
      </c>
      <c r="F16" s="266">
        <v>10602.5414889207</v>
      </c>
      <c r="G16" s="266">
        <v>0.212413257467085</v>
      </c>
      <c r="H16" s="266">
        <v>5.3103314366771297</v>
      </c>
      <c r="I16" s="266">
        <v>0.18312260301806699</v>
      </c>
      <c r="J16" s="266">
        <v>54.570535699384003</v>
      </c>
      <c r="K16" s="266">
        <v>0</v>
      </c>
      <c r="L16" s="266">
        <v>0</v>
      </c>
      <c r="M16" s="266">
        <v>0</v>
      </c>
      <c r="N16" s="266">
        <v>0</v>
      </c>
      <c r="O16" s="266">
        <v>10662.422356056801</v>
      </c>
    </row>
    <row r="17" spans="1:16" s="265" customFormat="1" ht="12">
      <c r="A17" s="263"/>
      <c r="B17" s="258"/>
      <c r="C17" s="264" t="s">
        <v>436</v>
      </c>
      <c r="F17" s="266">
        <v>12222.3706530623</v>
      </c>
      <c r="G17" s="266">
        <v>1.5133521025588701</v>
      </c>
      <c r="H17" s="266">
        <v>37.833802563971901</v>
      </c>
      <c r="I17" s="266">
        <v>1.1824884251174099</v>
      </c>
      <c r="J17" s="266">
        <v>352.38155068498702</v>
      </c>
      <c r="K17" s="266">
        <v>0</v>
      </c>
      <c r="L17" s="266">
        <v>0</v>
      </c>
      <c r="M17" s="266">
        <v>0</v>
      </c>
      <c r="N17" s="266">
        <v>0</v>
      </c>
      <c r="O17" s="266">
        <v>12612.5860063113</v>
      </c>
    </row>
    <row r="18" spans="1:16" s="265" customFormat="1" ht="12">
      <c r="A18" s="263"/>
      <c r="B18" s="258"/>
      <c r="C18" s="264" t="s">
        <v>437</v>
      </c>
      <c r="F18" s="266">
        <v>4628.6619342668</v>
      </c>
      <c r="G18" s="266">
        <v>0.170771474798807</v>
      </c>
      <c r="H18" s="266">
        <v>4.2692868699701796</v>
      </c>
      <c r="I18" s="266">
        <v>5.4852200697853799E-2</v>
      </c>
      <c r="J18" s="266">
        <v>16.345955807960401</v>
      </c>
      <c r="K18" s="266">
        <v>0</v>
      </c>
      <c r="L18" s="266">
        <v>0</v>
      </c>
      <c r="M18" s="266">
        <v>0</v>
      </c>
      <c r="N18" s="266">
        <v>0</v>
      </c>
      <c r="O18" s="266">
        <v>4649.2771769447299</v>
      </c>
    </row>
    <row r="19" spans="1:16" s="265" customFormat="1" ht="12">
      <c r="A19" s="263"/>
      <c r="B19" s="258"/>
      <c r="C19" s="264" t="s">
        <v>438</v>
      </c>
      <c r="F19" s="266">
        <v>18109.0698416901</v>
      </c>
      <c r="G19" s="266">
        <v>0.48819324473861397</v>
      </c>
      <c r="H19" s="266">
        <v>12.2048311184654</v>
      </c>
      <c r="I19" s="266">
        <v>0.40759267629040602</v>
      </c>
      <c r="J19" s="266">
        <v>121.462617534541</v>
      </c>
      <c r="K19" s="266">
        <v>0</v>
      </c>
      <c r="L19" s="266">
        <v>0</v>
      </c>
      <c r="M19" s="266">
        <v>0</v>
      </c>
      <c r="N19" s="266">
        <v>0</v>
      </c>
      <c r="O19" s="266">
        <v>18242.737290343099</v>
      </c>
    </row>
    <row r="20" spans="1:16" s="262" customFormat="1" ht="13">
      <c r="A20" s="256"/>
      <c r="B20" s="257" t="s">
        <v>439</v>
      </c>
      <c r="C20" s="267"/>
      <c r="F20" s="259">
        <v>1075.23361</v>
      </c>
      <c r="G20" s="259">
        <v>1.8483900000000001E-2</v>
      </c>
      <c r="H20" s="259">
        <v>0.46209749999999999</v>
      </c>
      <c r="I20" s="259">
        <v>2.6804100000000001E-2</v>
      </c>
      <c r="J20" s="259">
        <v>7.9876218000000003</v>
      </c>
      <c r="K20" s="259">
        <v>0</v>
      </c>
      <c r="L20" s="259">
        <v>0</v>
      </c>
      <c r="M20" s="259">
        <v>0</v>
      </c>
      <c r="N20" s="259">
        <v>0</v>
      </c>
      <c r="O20" s="259">
        <v>1083.6833293</v>
      </c>
    </row>
    <row r="21" spans="1:16" s="262" customFormat="1" ht="13">
      <c r="A21" s="256"/>
      <c r="B21" s="257" t="s">
        <v>440</v>
      </c>
      <c r="C21" s="257"/>
      <c r="F21" s="259">
        <v>32815.772097467903</v>
      </c>
      <c r="G21" s="259">
        <v>0.60805845436449502</v>
      </c>
      <c r="H21" s="259">
        <v>15.2014613591124</v>
      </c>
      <c r="I21" s="259">
        <v>0.69242902806865303</v>
      </c>
      <c r="J21" s="259">
        <v>206.34385036445801</v>
      </c>
      <c r="K21" s="259">
        <v>0</v>
      </c>
      <c r="L21" s="259">
        <v>0</v>
      </c>
      <c r="M21" s="259">
        <v>0</v>
      </c>
      <c r="N21" s="259">
        <v>0</v>
      </c>
      <c r="O21" s="259">
        <v>33037.317409191499</v>
      </c>
    </row>
    <row r="22" spans="1:16" s="262" customFormat="1" ht="13">
      <c r="A22" s="256"/>
      <c r="B22" s="257" t="s">
        <v>441</v>
      </c>
      <c r="C22" s="257"/>
      <c r="F22" s="259">
        <v>42689.998123999998</v>
      </c>
      <c r="G22" s="259">
        <v>159.06302587310401</v>
      </c>
      <c r="H22" s="259">
        <v>3976.5756468276099</v>
      </c>
      <c r="I22" s="259">
        <v>2.4401959378751101</v>
      </c>
      <c r="J22" s="259">
        <v>727.17838948678195</v>
      </c>
      <c r="K22" s="259">
        <v>0</v>
      </c>
      <c r="L22" s="259">
        <v>0</v>
      </c>
      <c r="M22" s="259">
        <v>0</v>
      </c>
      <c r="N22" s="259">
        <v>0</v>
      </c>
      <c r="O22" s="259">
        <v>47393.752160314398</v>
      </c>
    </row>
    <row r="23" spans="1:16" s="262" customFormat="1" ht="13">
      <c r="A23" s="256"/>
      <c r="B23" s="257" t="s">
        <v>442</v>
      </c>
      <c r="C23" s="257"/>
      <c r="F23" s="259">
        <v>2552.3235123740901</v>
      </c>
      <c r="G23" s="259">
        <v>4.4048547485231099E-2</v>
      </c>
      <c r="H23" s="259">
        <v>1.1012136871307801</v>
      </c>
      <c r="I23" s="259">
        <v>6.0934371983330703E-2</v>
      </c>
      <c r="J23" s="259">
        <v>18.1584428510325</v>
      </c>
      <c r="K23" s="259">
        <v>0</v>
      </c>
      <c r="L23" s="259">
        <v>0</v>
      </c>
      <c r="M23" s="259">
        <v>0</v>
      </c>
      <c r="N23" s="259">
        <v>0</v>
      </c>
      <c r="O23" s="259">
        <v>2571.5831689122601</v>
      </c>
    </row>
    <row r="24" spans="1:16" s="268" customFormat="1" ht="15">
      <c r="A24" s="252" t="s">
        <v>443</v>
      </c>
      <c r="B24" s="253" t="s">
        <v>444</v>
      </c>
      <c r="C24" s="253"/>
      <c r="F24" s="254">
        <v>171789.29249509299</v>
      </c>
      <c r="G24" s="254">
        <v>31.398394593663301</v>
      </c>
      <c r="H24" s="254">
        <v>784.95986484158198</v>
      </c>
      <c r="I24" s="254">
        <v>30.798673592529301</v>
      </c>
      <c r="J24" s="254">
        <v>9178.0047305737498</v>
      </c>
      <c r="K24" s="254">
        <v>0</v>
      </c>
      <c r="L24" s="254">
        <v>0</v>
      </c>
      <c r="M24" s="254">
        <v>0</v>
      </c>
      <c r="N24" s="254">
        <v>0</v>
      </c>
      <c r="O24" s="254">
        <v>181752.25709050801</v>
      </c>
      <c r="P24" s="269"/>
    </row>
    <row r="25" spans="1:16" s="262" customFormat="1" ht="13">
      <c r="A25" s="256"/>
      <c r="B25" s="260" t="s">
        <v>445</v>
      </c>
      <c r="C25" s="257"/>
      <c r="F25" s="259">
        <v>7635.0100979417502</v>
      </c>
      <c r="G25" s="259">
        <v>0.359389381302955</v>
      </c>
      <c r="H25" s="259">
        <v>8.9847345325738708</v>
      </c>
      <c r="I25" s="259">
        <v>0.228678673945857</v>
      </c>
      <c r="J25" s="259">
        <v>68.146244835865502</v>
      </c>
      <c r="K25" s="259">
        <v>0</v>
      </c>
      <c r="L25" s="259">
        <v>0</v>
      </c>
      <c r="M25" s="259">
        <v>0</v>
      </c>
      <c r="N25" s="259">
        <v>0</v>
      </c>
      <c r="O25" s="259">
        <v>7712.1410773101898</v>
      </c>
    </row>
    <row r="26" spans="1:16" s="262" customFormat="1" ht="13">
      <c r="A26" s="256"/>
      <c r="B26" s="257" t="s">
        <v>446</v>
      </c>
      <c r="C26" s="257"/>
      <c r="F26" s="259">
        <v>111460.06214424</v>
      </c>
      <c r="G26" s="259">
        <v>11.510506795253001</v>
      </c>
      <c r="H26" s="259">
        <v>287.762669881325</v>
      </c>
      <c r="I26" s="259">
        <v>17.8324714859708</v>
      </c>
      <c r="J26" s="259">
        <v>5314.07650281929</v>
      </c>
      <c r="K26" s="259">
        <v>0</v>
      </c>
      <c r="L26" s="259">
        <v>0</v>
      </c>
      <c r="M26" s="259">
        <v>0</v>
      </c>
      <c r="N26" s="259">
        <v>0</v>
      </c>
      <c r="O26" s="259">
        <v>117061.901316941</v>
      </c>
    </row>
    <row r="27" spans="1:16" s="265" customFormat="1" ht="12">
      <c r="A27" s="263"/>
      <c r="B27" s="258"/>
      <c r="C27" s="264" t="s">
        <v>447</v>
      </c>
      <c r="F27" s="266">
        <v>40761.165054613601</v>
      </c>
      <c r="G27" s="266">
        <v>5.2330713392952397</v>
      </c>
      <c r="H27" s="266">
        <v>130.82678348238099</v>
      </c>
      <c r="I27" s="266">
        <v>8.6291169376633796</v>
      </c>
      <c r="J27" s="266">
        <v>2571.4768474236898</v>
      </c>
      <c r="K27" s="266">
        <v>0</v>
      </c>
      <c r="L27" s="266">
        <v>0</v>
      </c>
      <c r="M27" s="266">
        <v>0</v>
      </c>
      <c r="N27" s="266">
        <v>0</v>
      </c>
      <c r="O27" s="266">
        <v>43463.468685519598</v>
      </c>
    </row>
    <row r="28" spans="1:16" s="265" customFormat="1" ht="12">
      <c r="A28" s="263"/>
      <c r="B28" s="258"/>
      <c r="C28" s="264" t="s">
        <v>448</v>
      </c>
      <c r="F28" s="266">
        <v>31508.325708336299</v>
      </c>
      <c r="G28" s="266">
        <v>3.666925721228</v>
      </c>
      <c r="H28" s="266">
        <v>91.673143030700103</v>
      </c>
      <c r="I28" s="266">
        <v>7.4345909498541998</v>
      </c>
      <c r="J28" s="266">
        <v>2215.5081030565502</v>
      </c>
      <c r="K28" s="266">
        <v>0</v>
      </c>
      <c r="L28" s="266">
        <v>0</v>
      </c>
      <c r="M28" s="266">
        <v>0</v>
      </c>
      <c r="N28" s="266">
        <v>0</v>
      </c>
      <c r="O28" s="266">
        <v>33815.506954423501</v>
      </c>
    </row>
    <row r="29" spans="1:16" s="265" customFormat="1" ht="12">
      <c r="A29" s="263"/>
      <c r="B29" s="258"/>
      <c r="C29" s="264" t="s">
        <v>449</v>
      </c>
      <c r="F29" s="266">
        <v>10905.0714027383</v>
      </c>
      <c r="G29" s="266">
        <v>1.00184852013287</v>
      </c>
      <c r="H29" s="266">
        <v>25.0462130033218</v>
      </c>
      <c r="I29" s="266">
        <v>0.54778335345165796</v>
      </c>
      <c r="J29" s="266">
        <v>163.23943932859399</v>
      </c>
      <c r="K29" s="266">
        <v>0</v>
      </c>
      <c r="L29" s="266">
        <v>0</v>
      </c>
      <c r="M29" s="266">
        <v>0</v>
      </c>
      <c r="N29" s="266">
        <v>0</v>
      </c>
      <c r="O29" s="266">
        <v>11093.357055070201</v>
      </c>
    </row>
    <row r="30" spans="1:16" s="265" customFormat="1" ht="12">
      <c r="A30" s="263"/>
      <c r="B30" s="258"/>
      <c r="C30" s="264" t="s">
        <v>450</v>
      </c>
      <c r="F30" s="266">
        <v>128.443326568316</v>
      </c>
      <c r="G30" s="266">
        <v>8.7769864080930293E-2</v>
      </c>
      <c r="H30" s="266">
        <v>2.1942466020232598</v>
      </c>
      <c r="I30" s="266">
        <v>2.4888919871907502E-3</v>
      </c>
      <c r="J30" s="266">
        <v>0.74168981218284402</v>
      </c>
      <c r="K30" s="266">
        <v>0</v>
      </c>
      <c r="L30" s="266">
        <v>0</v>
      </c>
      <c r="M30" s="266">
        <v>0</v>
      </c>
      <c r="N30" s="266">
        <v>0</v>
      </c>
      <c r="O30" s="266">
        <v>131.37926298252199</v>
      </c>
      <c r="P30" s="270"/>
    </row>
    <row r="31" spans="1:16" s="265" customFormat="1" ht="12">
      <c r="A31" s="263"/>
      <c r="B31" s="258"/>
      <c r="C31" s="264" t="s">
        <v>451</v>
      </c>
      <c r="F31" s="266">
        <v>603.59064237223799</v>
      </c>
      <c r="G31" s="266">
        <v>1.4195846650337501E-2</v>
      </c>
      <c r="H31" s="266">
        <v>0.35489616625843901</v>
      </c>
      <c r="I31" s="266">
        <v>4.7088991143978201E-2</v>
      </c>
      <c r="J31" s="266">
        <v>14.0325193609055</v>
      </c>
      <c r="K31" s="266">
        <v>0</v>
      </c>
      <c r="L31" s="266">
        <v>0</v>
      </c>
      <c r="M31" s="266">
        <v>0</v>
      </c>
      <c r="N31" s="266">
        <v>0</v>
      </c>
      <c r="O31" s="266">
        <v>617.97805789940196</v>
      </c>
    </row>
    <row r="32" spans="1:16" s="265" customFormat="1" ht="12">
      <c r="A32" s="263"/>
      <c r="B32" s="258"/>
      <c r="C32" s="264" t="s">
        <v>452</v>
      </c>
      <c r="D32" s="271"/>
      <c r="E32" s="271"/>
      <c r="F32" s="272">
        <v>318.80718705826501</v>
      </c>
      <c r="G32" s="272">
        <v>8.1619304374550197E-3</v>
      </c>
      <c r="H32" s="272">
        <v>0.20404826093637499</v>
      </c>
      <c r="I32" s="272">
        <v>2.4949874666235002E-2</v>
      </c>
      <c r="J32" s="272">
        <v>7.4350626505380397</v>
      </c>
      <c r="K32" s="272">
        <v>0</v>
      </c>
      <c r="L32" s="272">
        <v>0</v>
      </c>
      <c r="M32" s="272">
        <v>0</v>
      </c>
      <c r="N32" s="272">
        <v>0</v>
      </c>
      <c r="O32" s="272">
        <v>326.44629796973902</v>
      </c>
    </row>
    <row r="33" spans="1:15" s="265" customFormat="1" ht="12">
      <c r="A33" s="263"/>
      <c r="B33" s="258"/>
      <c r="C33" s="264" t="s">
        <v>453</v>
      </c>
      <c r="D33" s="271"/>
      <c r="E33" s="271"/>
      <c r="F33" s="272">
        <v>26643.922047783799</v>
      </c>
      <c r="G33" s="272">
        <v>1.2301104299271299</v>
      </c>
      <c r="H33" s="272">
        <v>30.752760748178201</v>
      </c>
      <c r="I33" s="272">
        <v>1.13547887249502</v>
      </c>
      <c r="J33" s="272">
        <v>338.37270400351599</v>
      </c>
      <c r="K33" s="272">
        <v>0</v>
      </c>
      <c r="L33" s="272">
        <v>0</v>
      </c>
      <c r="M33" s="272">
        <v>0</v>
      </c>
      <c r="N33" s="272">
        <v>0</v>
      </c>
      <c r="O33" s="272">
        <v>27013.047512535501</v>
      </c>
    </row>
    <row r="34" spans="1:15" s="265" customFormat="1" ht="12">
      <c r="A34" s="263"/>
      <c r="B34" s="258"/>
      <c r="C34" s="273" t="s">
        <v>454</v>
      </c>
      <c r="D34" s="271"/>
      <c r="E34" s="271"/>
      <c r="F34" s="272">
        <v>590.73677476957096</v>
      </c>
      <c r="G34" s="272">
        <v>0.26842314350104701</v>
      </c>
      <c r="H34" s="272">
        <v>6.7105785875261796</v>
      </c>
      <c r="I34" s="272">
        <v>1.0973614709121201E-2</v>
      </c>
      <c r="J34" s="272">
        <v>3.2701371833181301</v>
      </c>
      <c r="K34" s="272">
        <v>0</v>
      </c>
      <c r="L34" s="272">
        <v>0</v>
      </c>
      <c r="M34" s="272">
        <v>0</v>
      </c>
      <c r="N34" s="272">
        <v>0</v>
      </c>
      <c r="O34" s="272">
        <v>600.71749054041504</v>
      </c>
    </row>
    <row r="35" spans="1:15" s="277" customFormat="1" ht="13">
      <c r="A35" s="256"/>
      <c r="B35" s="257" t="s">
        <v>455</v>
      </c>
      <c r="C35" s="274"/>
      <c r="D35" s="275"/>
      <c r="E35" s="275"/>
      <c r="F35" s="276">
        <v>5875.2290000000003</v>
      </c>
      <c r="G35" s="276">
        <v>0.32979910000000001</v>
      </c>
      <c r="H35" s="276">
        <v>8.2449774999999992</v>
      </c>
      <c r="I35" s="276">
        <v>2.2736480999999999</v>
      </c>
      <c r="J35" s="276">
        <v>677.54713379999998</v>
      </c>
      <c r="K35" s="276">
        <v>0</v>
      </c>
      <c r="L35" s="276">
        <v>0</v>
      </c>
      <c r="M35" s="276">
        <v>0</v>
      </c>
      <c r="N35" s="276">
        <v>0</v>
      </c>
      <c r="O35" s="276">
        <v>6561.0211112999996</v>
      </c>
    </row>
    <row r="36" spans="1:15" s="277" customFormat="1" ht="13">
      <c r="A36" s="256"/>
      <c r="B36" s="260" t="s">
        <v>456</v>
      </c>
      <c r="C36" s="274"/>
      <c r="D36" s="275"/>
      <c r="E36" s="275"/>
      <c r="F36" s="276">
        <v>4890.5771041288899</v>
      </c>
      <c r="G36" s="276">
        <v>0.45228754040000002</v>
      </c>
      <c r="H36" s="276">
        <v>11.30718851</v>
      </c>
      <c r="I36" s="276">
        <v>0.12920633343999999</v>
      </c>
      <c r="J36" s="276">
        <v>38.503487365120002</v>
      </c>
      <c r="K36" s="276">
        <v>0</v>
      </c>
      <c r="L36" s="276">
        <v>0</v>
      </c>
      <c r="M36" s="276">
        <v>0</v>
      </c>
      <c r="N36" s="276">
        <v>0</v>
      </c>
      <c r="O36" s="276">
        <v>4940.38778000401</v>
      </c>
    </row>
    <row r="37" spans="1:15" s="262" customFormat="1" ht="13">
      <c r="A37" s="256"/>
      <c r="B37" s="257" t="s">
        <v>457</v>
      </c>
      <c r="C37" s="278"/>
      <c r="D37" s="279"/>
      <c r="E37" s="279"/>
      <c r="F37" s="280">
        <v>41928.4141487819</v>
      </c>
      <c r="G37" s="280">
        <v>18.746411776707301</v>
      </c>
      <c r="H37" s="280">
        <v>468.660294417682</v>
      </c>
      <c r="I37" s="280">
        <v>10.334668999172701</v>
      </c>
      <c r="J37" s="280">
        <v>3079.7313617534701</v>
      </c>
      <c r="K37" s="280">
        <v>0</v>
      </c>
      <c r="L37" s="280">
        <v>0</v>
      </c>
      <c r="M37" s="280">
        <v>0</v>
      </c>
      <c r="N37" s="280">
        <v>0</v>
      </c>
      <c r="O37" s="280">
        <v>45476.805804953103</v>
      </c>
    </row>
    <row r="38" spans="1:15" s="265" customFormat="1" ht="12">
      <c r="A38" s="263"/>
      <c r="B38" s="258"/>
      <c r="C38" s="264" t="s">
        <v>458</v>
      </c>
      <c r="F38" s="266">
        <v>11601.1937277905</v>
      </c>
      <c r="G38" s="266">
        <v>0.67871388792888898</v>
      </c>
      <c r="H38" s="266">
        <v>16.967847198222199</v>
      </c>
      <c r="I38" s="266">
        <v>4.48049548721555</v>
      </c>
      <c r="J38" s="266">
        <v>1335.1876551902301</v>
      </c>
      <c r="K38" s="266">
        <v>0</v>
      </c>
      <c r="L38" s="266">
        <v>0</v>
      </c>
      <c r="M38" s="266">
        <v>0</v>
      </c>
      <c r="N38" s="266">
        <v>0</v>
      </c>
      <c r="O38" s="266">
        <v>12953.349230178999</v>
      </c>
    </row>
    <row r="39" spans="1:15" s="265" customFormat="1" ht="12">
      <c r="A39" s="263"/>
      <c r="B39" s="258"/>
      <c r="C39" s="264" t="s">
        <v>459</v>
      </c>
      <c r="F39" s="266">
        <v>1732.08291355918</v>
      </c>
      <c r="G39" s="266">
        <v>0.89839566619303801</v>
      </c>
      <c r="H39" s="266">
        <v>22.459891654825999</v>
      </c>
      <c r="I39" s="266">
        <v>0.53091932070872605</v>
      </c>
      <c r="J39" s="266">
        <v>158.21395757120001</v>
      </c>
      <c r="K39" s="266">
        <v>0</v>
      </c>
      <c r="L39" s="266">
        <v>0</v>
      </c>
      <c r="M39" s="266">
        <v>0</v>
      </c>
      <c r="N39" s="266">
        <v>0</v>
      </c>
      <c r="O39" s="266">
        <v>1912.75676278521</v>
      </c>
    </row>
    <row r="40" spans="1:15" s="265" customFormat="1" ht="12">
      <c r="A40" s="263"/>
      <c r="B40" s="258"/>
      <c r="C40" s="264" t="s">
        <v>460</v>
      </c>
      <c r="F40" s="266">
        <v>10993.9240516141</v>
      </c>
      <c r="G40" s="266">
        <v>0.76544529920862803</v>
      </c>
      <c r="H40" s="266">
        <v>19.1361324802157</v>
      </c>
      <c r="I40" s="266">
        <v>4.12269071564101</v>
      </c>
      <c r="J40" s="266">
        <v>1228.56183326102</v>
      </c>
      <c r="K40" s="266">
        <v>0</v>
      </c>
      <c r="L40" s="266">
        <v>0</v>
      </c>
      <c r="M40" s="266">
        <v>0</v>
      </c>
      <c r="N40" s="266">
        <v>0</v>
      </c>
      <c r="O40" s="266">
        <v>12241.622017355299</v>
      </c>
    </row>
    <row r="41" spans="1:15" s="265" customFormat="1" ht="12">
      <c r="A41" s="263"/>
      <c r="B41" s="258"/>
      <c r="C41" s="264" t="s">
        <v>461</v>
      </c>
      <c r="F41" s="266">
        <v>433.02161815565699</v>
      </c>
      <c r="G41" s="266">
        <v>0.29493740580834299</v>
      </c>
      <c r="H41" s="266">
        <v>7.37343514520858</v>
      </c>
      <c r="I41" s="266">
        <v>7.8680668263871906E-2</v>
      </c>
      <c r="J41" s="266">
        <v>23.446839142633799</v>
      </c>
      <c r="K41" s="266">
        <v>0</v>
      </c>
      <c r="L41" s="266">
        <v>0</v>
      </c>
      <c r="M41" s="266">
        <v>0</v>
      </c>
      <c r="N41" s="266">
        <v>0</v>
      </c>
      <c r="O41" s="266">
        <v>463.84189244349898</v>
      </c>
    </row>
    <row r="42" spans="1:15" s="265" customFormat="1" ht="12">
      <c r="A42" s="263"/>
      <c r="B42" s="258"/>
      <c r="C42" s="264" t="s">
        <v>462</v>
      </c>
      <c r="F42" s="266">
        <v>6217.20420966251</v>
      </c>
      <c r="G42" s="266">
        <v>5.1552566258184003</v>
      </c>
      <c r="H42" s="266">
        <v>128.88141564546001</v>
      </c>
      <c r="I42" s="266">
        <v>0.82522214734356003</v>
      </c>
      <c r="J42" s="266">
        <v>245.916199908381</v>
      </c>
      <c r="K42" s="266">
        <v>0</v>
      </c>
      <c r="L42" s="266">
        <v>0</v>
      </c>
      <c r="M42" s="266">
        <v>0</v>
      </c>
      <c r="N42" s="266">
        <v>0</v>
      </c>
      <c r="O42" s="266">
        <v>6592.00182521635</v>
      </c>
    </row>
    <row r="43" spans="1:15" s="265" customFormat="1" ht="12">
      <c r="A43" s="263"/>
      <c r="B43" s="258"/>
      <c r="C43" s="281" t="s">
        <v>463</v>
      </c>
      <c r="F43" s="266">
        <v>10950.987628000001</v>
      </c>
      <c r="G43" s="266">
        <v>10.95366289175</v>
      </c>
      <c r="H43" s="266">
        <v>273.84157229375</v>
      </c>
      <c r="I43" s="266">
        <v>0.29666066000000002</v>
      </c>
      <c r="J43" s="266">
        <v>88.404876680000001</v>
      </c>
      <c r="K43" s="266">
        <v>0</v>
      </c>
      <c r="L43" s="266">
        <v>0</v>
      </c>
      <c r="M43" s="266">
        <v>0</v>
      </c>
      <c r="N43" s="266">
        <v>0</v>
      </c>
      <c r="O43" s="266">
        <v>11313.2340769738</v>
      </c>
    </row>
    <row r="44" spans="1:15" s="268" customFormat="1" ht="13">
      <c r="A44" s="252" t="s">
        <v>464</v>
      </c>
      <c r="B44" s="253" t="s">
        <v>465</v>
      </c>
      <c r="C44" s="253"/>
      <c r="F44" s="254">
        <v>16232.248753932099</v>
      </c>
      <c r="G44" s="254">
        <v>2143.2520999865501</v>
      </c>
      <c r="H44" s="254">
        <v>53581.302499663798</v>
      </c>
      <c r="I44" s="254">
        <v>0.12571153542381699</v>
      </c>
      <c r="J44" s="254">
        <v>37.462037556297403</v>
      </c>
      <c r="K44" s="254">
        <v>0</v>
      </c>
      <c r="L44" s="254">
        <v>0</v>
      </c>
      <c r="M44" s="254">
        <v>0</v>
      </c>
      <c r="N44" s="254">
        <v>0</v>
      </c>
      <c r="O44" s="254">
        <v>69851.013291152194</v>
      </c>
    </row>
    <row r="45" spans="1:15" s="262" customFormat="1" ht="13">
      <c r="A45" s="256"/>
      <c r="B45" s="257" t="s">
        <v>466</v>
      </c>
      <c r="C45" s="257"/>
      <c r="F45" s="259">
        <v>0</v>
      </c>
      <c r="G45" s="259">
        <v>68.765509407888402</v>
      </c>
      <c r="H45" s="259">
        <v>1719.1377351972101</v>
      </c>
      <c r="I45" s="259">
        <v>0</v>
      </c>
      <c r="J45" s="259">
        <v>0</v>
      </c>
      <c r="K45" s="259">
        <v>0</v>
      </c>
      <c r="L45" s="259">
        <v>0</v>
      </c>
      <c r="M45" s="259">
        <v>0</v>
      </c>
      <c r="N45" s="259">
        <v>0</v>
      </c>
      <c r="O45" s="259">
        <v>1719.1377351972101</v>
      </c>
    </row>
    <row r="46" spans="1:15" s="262" customFormat="1" ht="13">
      <c r="A46" s="256"/>
      <c r="B46" s="257" t="s">
        <v>467</v>
      </c>
      <c r="C46" s="257"/>
      <c r="F46" s="259">
        <v>16232.248753932099</v>
      </c>
      <c r="G46" s="259">
        <v>2074.4865905786601</v>
      </c>
      <c r="H46" s="259">
        <v>51862.164764466601</v>
      </c>
      <c r="I46" s="259">
        <v>0.12571153542381699</v>
      </c>
      <c r="J46" s="259">
        <v>37.462037556297403</v>
      </c>
      <c r="K46" s="259">
        <v>0</v>
      </c>
      <c r="L46" s="259">
        <v>0</v>
      </c>
      <c r="M46" s="259">
        <v>0</v>
      </c>
      <c r="N46" s="259">
        <v>0</v>
      </c>
      <c r="O46" s="259">
        <v>68131.875555954903</v>
      </c>
    </row>
    <row r="47" spans="1:15" s="265" customFormat="1" ht="12">
      <c r="A47" s="282"/>
      <c r="B47" s="283"/>
      <c r="C47" s="258" t="s">
        <v>468</v>
      </c>
      <c r="F47" s="266">
        <v>128.35587548708401</v>
      </c>
      <c r="G47" s="266">
        <v>252.148380669316</v>
      </c>
      <c r="H47" s="266">
        <v>6303.7095167328998</v>
      </c>
      <c r="I47" s="266">
        <v>0.115</v>
      </c>
      <c r="J47" s="266">
        <v>34.270000000000003</v>
      </c>
      <c r="K47" s="266">
        <v>0</v>
      </c>
      <c r="L47" s="266">
        <v>0</v>
      </c>
      <c r="M47" s="266">
        <v>0</v>
      </c>
      <c r="N47" s="266">
        <v>0</v>
      </c>
      <c r="O47" s="266">
        <v>6466.3353922199803</v>
      </c>
    </row>
    <row r="48" spans="1:15" s="265" customFormat="1" ht="12">
      <c r="A48" s="282"/>
      <c r="B48" s="283"/>
      <c r="C48" s="258" t="s">
        <v>469</v>
      </c>
      <c r="F48" s="266">
        <v>53.911674870434403</v>
      </c>
      <c r="G48" s="266">
        <v>698.78572759410304</v>
      </c>
      <c r="H48" s="266">
        <v>17469.643189852599</v>
      </c>
      <c r="I48" s="266">
        <v>0</v>
      </c>
      <c r="J48" s="266">
        <v>0</v>
      </c>
      <c r="K48" s="266">
        <v>0</v>
      </c>
      <c r="L48" s="266">
        <v>0</v>
      </c>
      <c r="M48" s="266">
        <v>0</v>
      </c>
      <c r="N48" s="266">
        <v>0</v>
      </c>
      <c r="O48" s="266">
        <v>17523.554864722999</v>
      </c>
    </row>
    <row r="49" spans="1:16" s="265" customFormat="1" ht="12">
      <c r="A49" s="284"/>
      <c r="B49" s="285"/>
      <c r="C49" s="286" t="s">
        <v>470</v>
      </c>
      <c r="D49" s="271"/>
      <c r="E49" s="271"/>
      <c r="F49" s="272">
        <v>10488.02628276</v>
      </c>
      <c r="G49" s="272">
        <v>1116.60191749757</v>
      </c>
      <c r="H49" s="272">
        <v>27915.0479374393</v>
      </c>
      <c r="I49" s="272">
        <v>0</v>
      </c>
      <c r="J49" s="272">
        <v>0</v>
      </c>
      <c r="K49" s="272">
        <v>0</v>
      </c>
      <c r="L49" s="272">
        <v>0</v>
      </c>
      <c r="M49" s="272">
        <v>0</v>
      </c>
      <c r="N49" s="272">
        <v>0</v>
      </c>
      <c r="O49" s="272">
        <v>38403.074220199298</v>
      </c>
    </row>
    <row r="50" spans="1:16" s="265" customFormat="1" ht="12">
      <c r="A50" s="284"/>
      <c r="B50" s="285"/>
      <c r="C50" s="286" t="s">
        <v>471</v>
      </c>
      <c r="D50" s="271"/>
      <c r="E50" s="271"/>
      <c r="F50" s="272">
        <v>5561.9549208145099</v>
      </c>
      <c r="G50" s="272">
        <v>6.9505648176736301</v>
      </c>
      <c r="H50" s="272">
        <v>173.76412044184099</v>
      </c>
      <c r="I50" s="272">
        <v>1.0711535423816801E-2</v>
      </c>
      <c r="J50" s="272">
        <v>3.1920375562973899</v>
      </c>
      <c r="K50" s="272">
        <v>0</v>
      </c>
      <c r="L50" s="272">
        <v>0</v>
      </c>
      <c r="M50" s="272">
        <v>0</v>
      </c>
      <c r="N50" s="272">
        <v>0</v>
      </c>
      <c r="O50" s="272">
        <v>5738.91107881265</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39012.237342759901</v>
      </c>
      <c r="G52" s="294">
        <v>4.4483715114684701</v>
      </c>
      <c r="H52" s="294">
        <v>111.209287786712</v>
      </c>
      <c r="I52" s="294">
        <v>8.3683489716730008</v>
      </c>
      <c r="J52" s="294">
        <v>2493.7679935585502</v>
      </c>
      <c r="K52" s="294">
        <v>2754.8420398359299</v>
      </c>
      <c r="L52" s="294">
        <v>4985.5674559146701</v>
      </c>
      <c r="M52" s="294">
        <v>2902.9634956264499</v>
      </c>
      <c r="N52" s="294">
        <v>0.23774952266666699</v>
      </c>
      <c r="O52" s="294">
        <v>52260.825365004799</v>
      </c>
    </row>
    <row r="53" spans="1:16" s="268" customFormat="1" ht="13">
      <c r="A53" s="252" t="s">
        <v>428</v>
      </c>
      <c r="B53" s="253" t="s">
        <v>475</v>
      </c>
      <c r="C53" s="253"/>
      <c r="D53" s="296"/>
      <c r="E53" s="296"/>
      <c r="F53" s="297">
        <v>9950.1471940674692</v>
      </c>
      <c r="G53" s="297">
        <v>0</v>
      </c>
      <c r="H53" s="297">
        <v>0</v>
      </c>
      <c r="I53" s="297">
        <v>0</v>
      </c>
      <c r="J53" s="297">
        <v>0</v>
      </c>
      <c r="K53" s="297">
        <v>0</v>
      </c>
      <c r="L53" s="297">
        <v>0</v>
      </c>
      <c r="M53" s="297">
        <v>0</v>
      </c>
      <c r="N53" s="297">
        <v>0</v>
      </c>
      <c r="O53" s="297">
        <v>9950.1471940674692</v>
      </c>
    </row>
    <row r="54" spans="1:16" s="301" customFormat="1" ht="12">
      <c r="A54" s="263"/>
      <c r="B54" s="298"/>
      <c r="C54" s="264" t="s">
        <v>476</v>
      </c>
      <c r="D54" s="299"/>
      <c r="E54" s="299"/>
      <c r="F54" s="300">
        <v>7171.44035118383</v>
      </c>
      <c r="G54" s="300">
        <v>0</v>
      </c>
      <c r="H54" s="300">
        <v>0</v>
      </c>
      <c r="I54" s="300">
        <v>0</v>
      </c>
      <c r="J54" s="300">
        <v>0</v>
      </c>
      <c r="K54" s="300">
        <v>0</v>
      </c>
      <c r="L54" s="300">
        <v>0</v>
      </c>
      <c r="M54" s="300">
        <v>0</v>
      </c>
      <c r="N54" s="300">
        <v>0</v>
      </c>
      <c r="O54" s="300">
        <v>7171.44035118383</v>
      </c>
      <c r="P54" s="299"/>
    </row>
    <row r="55" spans="1:16" s="301" customFormat="1" ht="12">
      <c r="A55" s="263"/>
      <c r="B55" s="298"/>
      <c r="C55" s="264" t="s">
        <v>354</v>
      </c>
      <c r="D55" s="299"/>
      <c r="E55" s="299"/>
      <c r="F55" s="300">
        <v>1870.35421094613</v>
      </c>
      <c r="G55" s="300">
        <v>0</v>
      </c>
      <c r="H55" s="300">
        <v>0</v>
      </c>
      <c r="I55" s="300">
        <v>0</v>
      </c>
      <c r="J55" s="300">
        <v>0</v>
      </c>
      <c r="K55" s="300">
        <v>0</v>
      </c>
      <c r="L55" s="300">
        <v>0</v>
      </c>
      <c r="M55" s="300">
        <v>0</v>
      </c>
      <c r="N55" s="300">
        <v>0</v>
      </c>
      <c r="O55" s="300">
        <v>1870.35421094613</v>
      </c>
      <c r="P55" s="299"/>
    </row>
    <row r="56" spans="1:16" s="301" customFormat="1" ht="12">
      <c r="A56" s="263"/>
      <c r="B56" s="298"/>
      <c r="C56" s="264" t="s">
        <v>477</v>
      </c>
      <c r="D56" s="299"/>
      <c r="E56" s="299"/>
      <c r="F56" s="300">
        <v>908.35263193751302</v>
      </c>
      <c r="G56" s="300">
        <v>0</v>
      </c>
      <c r="H56" s="300">
        <v>0</v>
      </c>
      <c r="I56" s="300">
        <v>0</v>
      </c>
      <c r="J56" s="300">
        <v>0</v>
      </c>
      <c r="K56" s="300">
        <v>0</v>
      </c>
      <c r="L56" s="300">
        <v>0</v>
      </c>
      <c r="M56" s="300">
        <v>0</v>
      </c>
      <c r="N56" s="300">
        <v>0</v>
      </c>
      <c r="O56" s="300">
        <v>908.35263193751302</v>
      </c>
      <c r="P56" s="299"/>
    </row>
    <row r="57" spans="1:16" s="303" customFormat="1" ht="13">
      <c r="A57" s="252" t="s">
        <v>443</v>
      </c>
      <c r="B57" s="253" t="s">
        <v>478</v>
      </c>
      <c r="C57" s="253"/>
      <c r="D57" s="302"/>
      <c r="E57" s="302"/>
      <c r="F57" s="297">
        <v>5823.8539078759004</v>
      </c>
      <c r="G57" s="297">
        <v>4.3447935114684704</v>
      </c>
      <c r="H57" s="297">
        <v>108.619837786712</v>
      </c>
      <c r="I57" s="297">
        <v>6.9180246222852402</v>
      </c>
      <c r="J57" s="297">
        <v>2061.5713374410002</v>
      </c>
      <c r="K57" s="297">
        <v>0</v>
      </c>
      <c r="L57" s="297">
        <v>0</v>
      </c>
      <c r="M57" s="297">
        <v>0</v>
      </c>
      <c r="N57" s="297">
        <v>0</v>
      </c>
      <c r="O57" s="297">
        <v>7994.0450831036096</v>
      </c>
      <c r="P57" s="302"/>
    </row>
    <row r="58" spans="1:16" s="305" customFormat="1" ht="12">
      <c r="A58" s="263"/>
      <c r="B58" s="298"/>
      <c r="C58" s="264" t="s">
        <v>355</v>
      </c>
      <c r="D58" s="304"/>
      <c r="E58" s="304"/>
      <c r="F58" s="300">
        <v>2957.32893863032</v>
      </c>
      <c r="G58" s="300">
        <v>0</v>
      </c>
      <c r="H58" s="300">
        <v>0</v>
      </c>
      <c r="I58" s="300">
        <v>0</v>
      </c>
      <c r="J58" s="300">
        <v>0</v>
      </c>
      <c r="K58" s="300">
        <v>0</v>
      </c>
      <c r="L58" s="300">
        <v>0</v>
      </c>
      <c r="M58" s="300">
        <v>0</v>
      </c>
      <c r="N58" s="300">
        <v>0</v>
      </c>
      <c r="O58" s="300">
        <v>2957.32893863032</v>
      </c>
      <c r="P58" s="304"/>
    </row>
    <row r="59" spans="1:16" s="305" customFormat="1" ht="12">
      <c r="A59" s="263"/>
      <c r="B59" s="298"/>
      <c r="C59" s="264" t="s">
        <v>353</v>
      </c>
      <c r="D59" s="304"/>
      <c r="E59" s="304"/>
      <c r="F59" s="300">
        <v>0</v>
      </c>
      <c r="G59" s="300">
        <v>0</v>
      </c>
      <c r="H59" s="300">
        <v>0</v>
      </c>
      <c r="I59" s="300">
        <v>3.9679271695264902</v>
      </c>
      <c r="J59" s="300">
        <v>1182.4422965188901</v>
      </c>
      <c r="K59" s="300">
        <v>0</v>
      </c>
      <c r="L59" s="300">
        <v>0</v>
      </c>
      <c r="M59" s="300">
        <v>0</v>
      </c>
      <c r="N59" s="300">
        <v>0</v>
      </c>
      <c r="O59" s="300">
        <v>1182.4422965188901</v>
      </c>
      <c r="P59" s="304"/>
    </row>
    <row r="60" spans="1:16" s="305" customFormat="1" ht="12">
      <c r="A60" s="263"/>
      <c r="B60" s="298"/>
      <c r="C60" s="264" t="s">
        <v>407</v>
      </c>
      <c r="D60" s="304"/>
      <c r="E60" s="304"/>
      <c r="F60" s="300">
        <v>0</v>
      </c>
      <c r="G60" s="300">
        <v>0</v>
      </c>
      <c r="H60" s="300">
        <v>0</v>
      </c>
      <c r="I60" s="300">
        <v>2.9036599999999999</v>
      </c>
      <c r="J60" s="300">
        <v>865.29067999999995</v>
      </c>
      <c r="K60" s="300">
        <v>0</v>
      </c>
      <c r="L60" s="300">
        <v>0</v>
      </c>
      <c r="M60" s="300">
        <v>0</v>
      </c>
      <c r="N60" s="300">
        <v>0</v>
      </c>
      <c r="O60" s="300">
        <v>865.29067999999995</v>
      </c>
      <c r="P60" s="304"/>
    </row>
    <row r="61" spans="1:16" s="305" customFormat="1" ht="12">
      <c r="A61" s="263"/>
      <c r="B61" s="298"/>
      <c r="C61" s="264" t="s">
        <v>408</v>
      </c>
      <c r="D61" s="304"/>
      <c r="E61" s="304"/>
      <c r="F61" s="300">
        <v>2866.52496924558</v>
      </c>
      <c r="G61" s="300">
        <v>4.3447935114684704</v>
      </c>
      <c r="H61" s="300">
        <v>108.619837786712</v>
      </c>
      <c r="I61" s="300">
        <v>4.6437452758751302E-2</v>
      </c>
      <c r="J61" s="300">
        <v>13.838360922107899</v>
      </c>
      <c r="K61" s="300">
        <v>0</v>
      </c>
      <c r="L61" s="300">
        <v>0</v>
      </c>
      <c r="M61" s="300">
        <v>0</v>
      </c>
      <c r="N61" s="300">
        <v>0</v>
      </c>
      <c r="O61" s="300">
        <v>2988.9831679544</v>
      </c>
      <c r="P61" s="304"/>
    </row>
    <row r="62" spans="1:16" s="268" customFormat="1" ht="13">
      <c r="A62" s="252" t="s">
        <v>464</v>
      </c>
      <c r="B62" s="253" t="s">
        <v>479</v>
      </c>
      <c r="C62" s="253"/>
      <c r="D62" s="296"/>
      <c r="E62" s="296"/>
      <c r="F62" s="297">
        <v>15712.5369256015</v>
      </c>
      <c r="G62" s="297">
        <v>0.103578</v>
      </c>
      <c r="H62" s="297">
        <v>2.5894499999999998</v>
      </c>
      <c r="I62" s="297">
        <v>0</v>
      </c>
      <c r="J62" s="297">
        <v>0</v>
      </c>
      <c r="K62" s="297">
        <v>0</v>
      </c>
      <c r="L62" s="297">
        <v>4948.4481102356403</v>
      </c>
      <c r="M62" s="297">
        <v>2701.3155738569899</v>
      </c>
      <c r="N62" s="297">
        <v>0</v>
      </c>
      <c r="O62" s="297">
        <v>23364.890059694098</v>
      </c>
      <c r="P62" s="296"/>
    </row>
    <row r="63" spans="1:16" s="301" customFormat="1" ht="12">
      <c r="A63" s="263"/>
      <c r="B63" s="258"/>
      <c r="C63" s="258" t="s">
        <v>480</v>
      </c>
      <c r="D63" s="299"/>
      <c r="E63" s="299"/>
      <c r="F63" s="300">
        <v>11813.5285013348</v>
      </c>
      <c r="G63" s="300">
        <v>0.103578</v>
      </c>
      <c r="H63" s="300">
        <v>2.5894499999999998</v>
      </c>
      <c r="I63" s="300">
        <v>0</v>
      </c>
      <c r="J63" s="300">
        <v>0</v>
      </c>
      <c r="K63" s="300">
        <v>0</v>
      </c>
      <c r="L63" s="300">
        <v>0</v>
      </c>
      <c r="M63" s="300">
        <v>0</v>
      </c>
      <c r="N63" s="300">
        <v>0</v>
      </c>
      <c r="O63" s="300">
        <v>11816.1179513348</v>
      </c>
      <c r="P63" s="299"/>
    </row>
    <row r="64" spans="1:16" s="301" customFormat="1" ht="12">
      <c r="A64" s="263"/>
      <c r="B64" s="258"/>
      <c r="C64" s="258" t="s">
        <v>481</v>
      </c>
      <c r="D64" s="299"/>
      <c r="E64" s="299"/>
      <c r="F64" s="300">
        <v>3899.0084242666499</v>
      </c>
      <c r="G64" s="300">
        <v>0</v>
      </c>
      <c r="H64" s="300">
        <v>0</v>
      </c>
      <c r="I64" s="300">
        <v>0</v>
      </c>
      <c r="J64" s="300">
        <v>0</v>
      </c>
      <c r="K64" s="300">
        <v>0</v>
      </c>
      <c r="L64" s="300">
        <v>4948.4481102356403</v>
      </c>
      <c r="M64" s="300">
        <v>45.125202878661099</v>
      </c>
      <c r="N64" s="300">
        <v>0</v>
      </c>
      <c r="O64" s="300">
        <v>8892.5817373809496</v>
      </c>
      <c r="P64" s="299"/>
    </row>
    <row r="65" spans="1:16" s="301" customFormat="1" ht="12">
      <c r="A65" s="263"/>
      <c r="B65" s="258"/>
      <c r="C65" s="258" t="s">
        <v>482</v>
      </c>
      <c r="D65" s="299"/>
      <c r="E65" s="299"/>
      <c r="F65" s="300">
        <v>0</v>
      </c>
      <c r="G65" s="300">
        <v>0</v>
      </c>
      <c r="H65" s="300">
        <v>0</v>
      </c>
      <c r="I65" s="300">
        <v>0</v>
      </c>
      <c r="J65" s="300">
        <v>0</v>
      </c>
      <c r="K65" s="300">
        <v>0</v>
      </c>
      <c r="L65" s="300">
        <v>0</v>
      </c>
      <c r="M65" s="300">
        <v>2656.1903709783301</v>
      </c>
      <c r="N65" s="300">
        <v>0</v>
      </c>
      <c r="O65" s="300">
        <v>2656.1903709783301</v>
      </c>
      <c r="P65" s="299"/>
    </row>
    <row r="66" spans="1:16" s="262" customFormat="1">
      <c r="A66" s="306" t="s">
        <v>472</v>
      </c>
      <c r="B66" s="307" t="s">
        <v>483</v>
      </c>
      <c r="C66" s="307"/>
      <c r="D66" s="279"/>
      <c r="E66" s="279"/>
      <c r="F66" s="280">
        <v>0</v>
      </c>
      <c r="G66" s="280">
        <v>0</v>
      </c>
      <c r="H66" s="280">
        <v>0</v>
      </c>
      <c r="I66" s="280">
        <v>0</v>
      </c>
      <c r="J66" s="280">
        <v>0</v>
      </c>
      <c r="K66" s="280">
        <v>2754.8420398359299</v>
      </c>
      <c r="L66" s="280">
        <v>35.539128793986499</v>
      </c>
      <c r="M66" s="280">
        <v>2.89346611612903</v>
      </c>
      <c r="N66" s="280">
        <v>0.23774952266666699</v>
      </c>
      <c r="O66" s="280">
        <v>2793.5123842687099</v>
      </c>
      <c r="P66" s="279"/>
    </row>
    <row r="67" spans="1:16" s="262" customFormat="1" ht="13">
      <c r="A67" s="306" t="s">
        <v>484</v>
      </c>
      <c r="B67" s="307" t="s">
        <v>409</v>
      </c>
      <c r="C67" s="307"/>
      <c r="D67" s="279"/>
      <c r="E67" s="279"/>
      <c r="F67" s="280">
        <v>7525.6993152150299</v>
      </c>
      <c r="G67" s="280">
        <v>0</v>
      </c>
      <c r="H67" s="280">
        <v>0</v>
      </c>
      <c r="I67" s="280">
        <v>0</v>
      </c>
      <c r="J67" s="280">
        <v>0</v>
      </c>
      <c r="K67" s="280">
        <v>0</v>
      </c>
      <c r="L67" s="280">
        <v>0</v>
      </c>
      <c r="M67" s="280">
        <v>0</v>
      </c>
      <c r="N67" s="280">
        <v>0</v>
      </c>
      <c r="O67" s="280">
        <v>7525.6993152150299</v>
      </c>
      <c r="P67" s="279"/>
    </row>
    <row r="68" spans="1:16" s="262" customFormat="1" ht="13">
      <c r="A68" s="287" t="s">
        <v>485</v>
      </c>
      <c r="B68" s="288" t="s">
        <v>411</v>
      </c>
      <c r="C68" s="288"/>
      <c r="D68" s="308"/>
      <c r="E68" s="308"/>
      <c r="F68" s="309">
        <v>0</v>
      </c>
      <c r="G68" s="309">
        <v>0</v>
      </c>
      <c r="H68" s="309">
        <v>0</v>
      </c>
      <c r="I68" s="309">
        <v>1.45032434938776</v>
      </c>
      <c r="J68" s="309">
        <v>432.19665611755102</v>
      </c>
      <c r="K68" s="309">
        <v>0</v>
      </c>
      <c r="L68" s="309">
        <v>1.58021688504785</v>
      </c>
      <c r="M68" s="309">
        <v>198.75445565333101</v>
      </c>
      <c r="N68" s="309">
        <v>0</v>
      </c>
      <c r="O68" s="309">
        <v>632.53132865593</v>
      </c>
      <c r="P68" s="279"/>
    </row>
    <row r="69" spans="1:16" s="295" customFormat="1" ht="13">
      <c r="A69" s="310" t="s">
        <v>486</v>
      </c>
      <c r="B69" s="311"/>
      <c r="C69" s="311"/>
      <c r="D69" s="312"/>
      <c r="E69" s="312"/>
      <c r="F69" s="313">
        <v>1635.6698277333301</v>
      </c>
      <c r="G69" s="313">
        <v>1298.8173151798601</v>
      </c>
      <c r="H69" s="313">
        <v>32470.4328794965</v>
      </c>
      <c r="I69" s="313">
        <v>80.005421430265599</v>
      </c>
      <c r="J69" s="313">
        <v>23841.615586219199</v>
      </c>
      <c r="K69" s="313">
        <v>0</v>
      </c>
      <c r="L69" s="313">
        <v>0</v>
      </c>
      <c r="M69" s="313">
        <v>0</v>
      </c>
      <c r="N69" s="313">
        <v>0</v>
      </c>
      <c r="O69" s="313">
        <v>57947.718293448997</v>
      </c>
      <c r="P69" s="293"/>
    </row>
    <row r="70" spans="1:16" s="262" customFormat="1" ht="13">
      <c r="A70" s="306" t="s">
        <v>428</v>
      </c>
      <c r="B70" s="307" t="s">
        <v>487</v>
      </c>
      <c r="C70" s="307"/>
      <c r="D70" s="279"/>
      <c r="E70" s="279"/>
      <c r="F70" s="280">
        <v>0</v>
      </c>
      <c r="G70" s="280">
        <v>1136.4028494279701</v>
      </c>
      <c r="H70" s="280">
        <v>28410.071235699299</v>
      </c>
      <c r="I70" s="280">
        <v>0</v>
      </c>
      <c r="J70" s="280">
        <v>0</v>
      </c>
      <c r="K70" s="280">
        <v>0</v>
      </c>
      <c r="L70" s="280">
        <v>0</v>
      </c>
      <c r="M70" s="280">
        <v>0</v>
      </c>
      <c r="N70" s="280">
        <v>0</v>
      </c>
      <c r="O70" s="280">
        <v>28410.071235699299</v>
      </c>
      <c r="P70" s="279"/>
    </row>
    <row r="71" spans="1:16" s="262" customFormat="1" ht="13">
      <c r="A71" s="306" t="s">
        <v>443</v>
      </c>
      <c r="B71" s="307" t="s">
        <v>488</v>
      </c>
      <c r="C71" s="307"/>
      <c r="D71" s="279"/>
      <c r="E71" s="279"/>
      <c r="F71" s="280">
        <v>0</v>
      </c>
      <c r="G71" s="280">
        <v>158.34593868950401</v>
      </c>
      <c r="H71" s="280">
        <v>3958.6484672376</v>
      </c>
      <c r="I71" s="280">
        <v>17.148758276296402</v>
      </c>
      <c r="J71" s="280">
        <v>5110.3299663363296</v>
      </c>
      <c r="K71" s="280">
        <v>0</v>
      </c>
      <c r="L71" s="280">
        <v>0</v>
      </c>
      <c r="M71" s="280">
        <v>0</v>
      </c>
      <c r="N71" s="280">
        <v>0</v>
      </c>
      <c r="O71" s="280">
        <v>9068.9784335739296</v>
      </c>
      <c r="P71" s="279"/>
    </row>
    <row r="72" spans="1:16" s="262" customFormat="1" ht="13">
      <c r="A72" s="252" t="s">
        <v>464</v>
      </c>
      <c r="B72" s="253" t="s">
        <v>489</v>
      </c>
      <c r="C72" s="253"/>
      <c r="F72" s="259">
        <v>0</v>
      </c>
      <c r="G72" s="259">
        <v>0</v>
      </c>
      <c r="H72" s="259">
        <v>0</v>
      </c>
      <c r="I72" s="259">
        <v>62.7511828227222</v>
      </c>
      <c r="J72" s="259">
        <v>18699.852481171201</v>
      </c>
      <c r="K72" s="259">
        <v>0</v>
      </c>
      <c r="L72" s="259">
        <v>0</v>
      </c>
      <c r="M72" s="259">
        <v>0</v>
      </c>
      <c r="N72" s="259">
        <v>0</v>
      </c>
      <c r="O72" s="259">
        <v>18699.852481171201</v>
      </c>
    </row>
    <row r="73" spans="1:16" s="265" customFormat="1" ht="12">
      <c r="A73" s="314"/>
      <c r="B73" s="286"/>
      <c r="C73" s="286" t="s">
        <v>490</v>
      </c>
      <c r="D73" s="271"/>
      <c r="E73" s="271"/>
      <c r="F73" s="272">
        <v>0</v>
      </c>
      <c r="G73" s="272">
        <v>0</v>
      </c>
      <c r="H73" s="272">
        <v>0</v>
      </c>
      <c r="I73" s="272">
        <v>51.663044360827101</v>
      </c>
      <c r="J73" s="272">
        <v>15395.5872195265</v>
      </c>
      <c r="K73" s="272">
        <v>0</v>
      </c>
      <c r="L73" s="272">
        <v>0</v>
      </c>
      <c r="M73" s="272">
        <v>0</v>
      </c>
      <c r="N73" s="272">
        <v>0</v>
      </c>
      <c r="O73" s="272">
        <v>15395.5872195265</v>
      </c>
    </row>
    <row r="74" spans="1:16" s="265" customFormat="1" ht="12">
      <c r="A74" s="314"/>
      <c r="B74" s="286"/>
      <c r="C74" s="286" t="s">
        <v>491</v>
      </c>
      <c r="D74" s="271"/>
      <c r="E74" s="271"/>
      <c r="F74" s="272">
        <v>0</v>
      </c>
      <c r="G74" s="272">
        <v>0</v>
      </c>
      <c r="H74" s="272">
        <v>0</v>
      </c>
      <c r="I74" s="272">
        <v>11.088138461895101</v>
      </c>
      <c r="J74" s="272">
        <v>3304.2652616447399</v>
      </c>
      <c r="K74" s="272">
        <v>0</v>
      </c>
      <c r="L74" s="272">
        <v>0</v>
      </c>
      <c r="M74" s="272">
        <v>0</v>
      </c>
      <c r="N74" s="272">
        <v>0</v>
      </c>
      <c r="O74" s="272">
        <v>3304.2652616447399</v>
      </c>
    </row>
    <row r="75" spans="1:16" s="262" customFormat="1" ht="13">
      <c r="A75" s="306" t="s">
        <v>472</v>
      </c>
      <c r="B75" s="307" t="s">
        <v>356</v>
      </c>
      <c r="C75" s="315"/>
      <c r="D75" s="279"/>
      <c r="E75" s="279"/>
      <c r="F75" s="280">
        <v>0</v>
      </c>
      <c r="G75" s="280">
        <v>4.0685270623839402</v>
      </c>
      <c r="H75" s="280">
        <v>101.713176559598</v>
      </c>
      <c r="I75" s="280">
        <v>0.10548033124699099</v>
      </c>
      <c r="J75" s="280">
        <v>31.433138711603299</v>
      </c>
      <c r="K75" s="280">
        <v>0</v>
      </c>
      <c r="L75" s="280">
        <v>0</v>
      </c>
      <c r="M75" s="280">
        <v>0</v>
      </c>
      <c r="N75" s="280">
        <v>0</v>
      </c>
      <c r="O75" s="280">
        <v>133.14631527120201</v>
      </c>
    </row>
    <row r="76" spans="1:16" s="262" customFormat="1" ht="13">
      <c r="A76" s="287" t="s">
        <v>484</v>
      </c>
      <c r="B76" s="288" t="s">
        <v>412</v>
      </c>
      <c r="C76" s="316"/>
      <c r="D76" s="308"/>
      <c r="E76" s="308"/>
      <c r="F76" s="309">
        <v>1635.6698277333301</v>
      </c>
      <c r="G76" s="309">
        <v>0</v>
      </c>
      <c r="H76" s="309">
        <v>0</v>
      </c>
      <c r="I76" s="309">
        <v>0</v>
      </c>
      <c r="J76" s="309">
        <v>0</v>
      </c>
      <c r="K76" s="309">
        <v>0</v>
      </c>
      <c r="L76" s="309">
        <v>0</v>
      </c>
      <c r="M76" s="309">
        <v>0</v>
      </c>
      <c r="N76" s="309">
        <v>0</v>
      </c>
      <c r="O76" s="309">
        <v>1635.6698277333301</v>
      </c>
    </row>
    <row r="77" spans="1:16" s="262" customFormat="1" ht="13">
      <c r="A77" s="248" t="s">
        <v>492</v>
      </c>
      <c r="B77" s="317"/>
      <c r="C77" s="317"/>
      <c r="F77" s="251">
        <v>539.37853013999995</v>
      </c>
      <c r="G77" s="251">
        <v>961.58343035999997</v>
      </c>
      <c r="H77" s="251">
        <v>24039.585759000001</v>
      </c>
      <c r="I77" s="251">
        <v>4.0413131900000003</v>
      </c>
      <c r="J77" s="251">
        <v>1204.31133062</v>
      </c>
      <c r="K77" s="251">
        <v>0</v>
      </c>
      <c r="L77" s="251">
        <v>0</v>
      </c>
      <c r="M77" s="251">
        <v>0</v>
      </c>
      <c r="N77" s="251">
        <v>0</v>
      </c>
      <c r="O77" s="251">
        <v>25783.275619759999</v>
      </c>
    </row>
    <row r="78" spans="1:16" s="262" customFormat="1" ht="13">
      <c r="A78" s="252" t="s">
        <v>428</v>
      </c>
      <c r="B78" s="253" t="s">
        <v>493</v>
      </c>
      <c r="C78" s="253"/>
      <c r="F78" s="259">
        <v>0</v>
      </c>
      <c r="G78" s="259">
        <v>925.28091200999995</v>
      </c>
      <c r="H78" s="259">
        <v>23132.022800250001</v>
      </c>
      <c r="I78" s="259">
        <v>0</v>
      </c>
      <c r="J78" s="259">
        <v>0</v>
      </c>
      <c r="K78" s="259">
        <v>0</v>
      </c>
      <c r="L78" s="259">
        <v>0</v>
      </c>
      <c r="M78" s="259">
        <v>0</v>
      </c>
      <c r="N78" s="259">
        <v>0</v>
      </c>
      <c r="O78" s="259">
        <v>23132.022800250001</v>
      </c>
    </row>
    <row r="79" spans="1:16" s="262" customFormat="1" ht="13">
      <c r="A79" s="252" t="s">
        <v>443</v>
      </c>
      <c r="B79" s="253" t="s">
        <v>494</v>
      </c>
      <c r="C79" s="253"/>
      <c r="F79" s="259">
        <v>0</v>
      </c>
      <c r="G79" s="259">
        <v>22.231863239999999</v>
      </c>
      <c r="H79" s="259">
        <v>555.79658099999995</v>
      </c>
      <c r="I79" s="259">
        <v>1.3339117899999999</v>
      </c>
      <c r="J79" s="259">
        <v>397.50571342000001</v>
      </c>
      <c r="K79" s="259">
        <v>0</v>
      </c>
      <c r="L79" s="259">
        <v>0</v>
      </c>
      <c r="M79" s="259">
        <v>0</v>
      </c>
      <c r="N79" s="259">
        <v>0</v>
      </c>
      <c r="O79" s="259">
        <v>953.30229441999995</v>
      </c>
    </row>
    <row r="80" spans="1:16" s="262" customFormat="1" ht="13">
      <c r="A80" s="306" t="s">
        <v>495</v>
      </c>
      <c r="B80" s="307" t="s">
        <v>496</v>
      </c>
      <c r="C80" s="307"/>
      <c r="D80" s="279"/>
      <c r="E80" s="279"/>
      <c r="F80" s="280">
        <v>0</v>
      </c>
      <c r="G80" s="280">
        <v>13.869251330000001</v>
      </c>
      <c r="H80" s="280">
        <v>346.73128324999999</v>
      </c>
      <c r="I80" s="280">
        <v>2.0261073700000001</v>
      </c>
      <c r="J80" s="280">
        <v>603.77999625999996</v>
      </c>
      <c r="K80" s="280">
        <v>0</v>
      </c>
      <c r="L80" s="280">
        <v>0</v>
      </c>
      <c r="M80" s="280">
        <v>0</v>
      </c>
      <c r="N80" s="280">
        <v>0</v>
      </c>
      <c r="O80" s="280">
        <v>950.51127951000001</v>
      </c>
    </row>
    <row r="81" spans="1:30" s="262" customFormat="1" ht="13">
      <c r="A81" s="287" t="s">
        <v>472</v>
      </c>
      <c r="B81" s="288" t="s">
        <v>497</v>
      </c>
      <c r="C81" s="288"/>
      <c r="D81" s="308"/>
      <c r="E81" s="308"/>
      <c r="F81" s="309">
        <v>539.37853013999995</v>
      </c>
      <c r="G81" s="309">
        <v>0.20140378</v>
      </c>
      <c r="H81" s="309">
        <v>5.0350944999999996</v>
      </c>
      <c r="I81" s="309">
        <v>0.68129402999999999</v>
      </c>
      <c r="J81" s="309">
        <v>203.02562094000001</v>
      </c>
      <c r="K81" s="309">
        <v>0</v>
      </c>
      <c r="L81" s="309">
        <v>0</v>
      </c>
      <c r="M81" s="309">
        <v>0</v>
      </c>
      <c r="N81" s="309">
        <v>0</v>
      </c>
      <c r="O81" s="309">
        <v>747.43924558000003</v>
      </c>
    </row>
    <row r="82" spans="1:30" s="295" customFormat="1" ht="13">
      <c r="A82" s="291" t="s">
        <v>498</v>
      </c>
      <c r="B82" s="292"/>
      <c r="C82" s="292"/>
      <c r="F82" s="251">
        <v>-64455.687210999997</v>
      </c>
      <c r="G82" s="251">
        <v>58.346015000000001</v>
      </c>
      <c r="H82" s="251">
        <v>1458.6503749999999</v>
      </c>
      <c r="I82" s="251">
        <v>1.9623189999999999</v>
      </c>
      <c r="J82" s="251">
        <v>584.77106200000003</v>
      </c>
      <c r="K82" s="251">
        <v>0</v>
      </c>
      <c r="L82" s="251">
        <v>0</v>
      </c>
      <c r="M82" s="251">
        <v>0</v>
      </c>
      <c r="N82" s="251">
        <v>0</v>
      </c>
      <c r="O82" s="251">
        <v>-62412.265774</v>
      </c>
    </row>
    <row r="83" spans="1:30" s="262" customFormat="1" ht="13">
      <c r="A83" s="252" t="s">
        <v>428</v>
      </c>
      <c r="B83" s="253" t="s">
        <v>499</v>
      </c>
      <c r="C83" s="253"/>
      <c r="F83" s="259">
        <v>-222351.440149</v>
      </c>
      <c r="G83" s="259">
        <v>16.242014999999999</v>
      </c>
      <c r="H83" s="259">
        <v>406.05037499999997</v>
      </c>
      <c r="I83" s="259">
        <v>0.67800300000000002</v>
      </c>
      <c r="J83" s="259">
        <v>202.044894</v>
      </c>
      <c r="K83" s="259">
        <v>0</v>
      </c>
      <c r="L83" s="259">
        <v>0</v>
      </c>
      <c r="M83" s="259">
        <v>0</v>
      </c>
      <c r="N83" s="259">
        <v>0</v>
      </c>
      <c r="O83" s="259">
        <v>-221743.34487999999</v>
      </c>
    </row>
    <row r="84" spans="1:30" s="262" customFormat="1" ht="13">
      <c r="A84" s="252" t="s">
        <v>443</v>
      </c>
      <c r="B84" s="253" t="s">
        <v>500</v>
      </c>
      <c r="C84" s="253"/>
      <c r="F84" s="259">
        <v>-4453.5217220000004</v>
      </c>
      <c r="G84" s="259">
        <v>5.3580930000000002</v>
      </c>
      <c r="H84" s="259">
        <v>133.952325</v>
      </c>
      <c r="I84" s="259">
        <v>0.26708700000000002</v>
      </c>
      <c r="J84" s="259">
        <v>79.591926000000001</v>
      </c>
      <c r="K84" s="259">
        <v>0</v>
      </c>
      <c r="L84" s="259">
        <v>0</v>
      </c>
      <c r="M84" s="259">
        <v>0</v>
      </c>
      <c r="N84" s="259">
        <v>0</v>
      </c>
      <c r="O84" s="259">
        <v>-4239.9774710000002</v>
      </c>
    </row>
    <row r="85" spans="1:30" s="262" customFormat="1" ht="13">
      <c r="A85" s="306" t="s">
        <v>464</v>
      </c>
      <c r="B85" s="307" t="s">
        <v>501</v>
      </c>
      <c r="C85" s="307"/>
      <c r="F85" s="259">
        <v>0</v>
      </c>
      <c r="G85" s="259">
        <v>31.45674</v>
      </c>
      <c r="H85" s="259">
        <v>786.41849999999999</v>
      </c>
      <c r="I85" s="259">
        <v>0.81552000000000002</v>
      </c>
      <c r="J85" s="259">
        <v>243.02495999999999</v>
      </c>
      <c r="K85" s="259">
        <v>0</v>
      </c>
      <c r="L85" s="259">
        <v>0</v>
      </c>
      <c r="M85" s="259">
        <v>0</v>
      </c>
      <c r="N85" s="259">
        <v>0</v>
      </c>
      <c r="O85" s="259">
        <v>1029.44346</v>
      </c>
    </row>
    <row r="86" spans="1:30" s="262" customFormat="1" ht="13">
      <c r="A86" s="306" t="s">
        <v>472</v>
      </c>
      <c r="B86" s="307" t="s">
        <v>502</v>
      </c>
      <c r="C86" s="307"/>
      <c r="F86" s="259">
        <v>2762.5850850000002</v>
      </c>
      <c r="G86" s="259">
        <v>0.36341299999999999</v>
      </c>
      <c r="H86" s="259">
        <v>9.0853249999999992</v>
      </c>
      <c r="I86" s="259">
        <v>2.094E-2</v>
      </c>
      <c r="J86" s="259">
        <v>6.2401200000000001</v>
      </c>
      <c r="K86" s="259">
        <v>0</v>
      </c>
      <c r="L86" s="259">
        <v>0</v>
      </c>
      <c r="M86" s="259">
        <v>0</v>
      </c>
      <c r="N86" s="259">
        <v>0</v>
      </c>
      <c r="O86" s="259">
        <v>2777.9105300000001</v>
      </c>
    </row>
    <row r="87" spans="1:30" s="262" customFormat="1" ht="13">
      <c r="A87" s="306" t="s">
        <v>484</v>
      </c>
      <c r="B87" s="307" t="s">
        <v>503</v>
      </c>
      <c r="C87" s="307"/>
      <c r="D87" s="279"/>
      <c r="E87" s="279"/>
      <c r="F87" s="280">
        <v>3340.1477770000001</v>
      </c>
      <c r="G87" s="280">
        <v>4.9257540000000004</v>
      </c>
      <c r="H87" s="280">
        <v>123.14385</v>
      </c>
      <c r="I87" s="280">
        <v>0.18076900000000001</v>
      </c>
      <c r="J87" s="280">
        <v>53.869162000000003</v>
      </c>
      <c r="K87" s="280">
        <v>0</v>
      </c>
      <c r="L87" s="280">
        <v>0</v>
      </c>
      <c r="M87" s="280">
        <v>0</v>
      </c>
      <c r="N87" s="280">
        <v>0</v>
      </c>
      <c r="O87" s="280">
        <v>3517.160789</v>
      </c>
    </row>
    <row r="88" spans="1:30" s="262" customFormat="1" ht="13">
      <c r="A88" s="287" t="s">
        <v>485</v>
      </c>
      <c r="B88" s="288" t="s">
        <v>504</v>
      </c>
      <c r="C88" s="288"/>
      <c r="D88" s="308"/>
      <c r="E88" s="308"/>
      <c r="F88" s="309">
        <v>156246.54179799999</v>
      </c>
      <c r="G88" s="309">
        <v>0</v>
      </c>
      <c r="H88" s="309">
        <v>0</v>
      </c>
      <c r="I88" s="309">
        <v>0</v>
      </c>
      <c r="J88" s="309">
        <v>0</v>
      </c>
      <c r="K88" s="309">
        <v>0</v>
      </c>
      <c r="L88" s="309">
        <v>0</v>
      </c>
      <c r="M88" s="309">
        <v>0</v>
      </c>
      <c r="N88" s="309">
        <v>0</v>
      </c>
      <c r="O88" s="309">
        <v>156246.54179799999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4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4" tint="0.39997558519241921"/>
  </sheetPr>
  <dimension ref="A1:AD99"/>
  <sheetViews>
    <sheetView zoomScale="70" zoomScaleNormal="70" zoomScalePageLayoutView="70" workbookViewId="0">
      <pane xSplit="5" ySplit="7" topLeftCell="F6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533</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548640.65703381004</v>
      </c>
      <c r="G7" s="246">
        <v>4716.4799950769502</v>
      </c>
      <c r="H7" s="246">
        <v>117911.999876924</v>
      </c>
      <c r="I7" s="246">
        <v>134.21941643486301</v>
      </c>
      <c r="J7" s="246">
        <v>39997.3860975891</v>
      </c>
      <c r="K7" s="246">
        <v>2160.3645210514101</v>
      </c>
      <c r="L7" s="246">
        <v>5371.7858918306802</v>
      </c>
      <c r="M7" s="246">
        <v>2410.1029335870198</v>
      </c>
      <c r="N7" s="246">
        <v>0.24641998533333401</v>
      </c>
      <c r="O7" s="246">
        <v>716492.54277477704</v>
      </c>
    </row>
    <row r="8" spans="1:16" ht="17" thickTop="1">
      <c r="A8" s="248" t="s">
        <v>427</v>
      </c>
      <c r="B8" s="249"/>
      <c r="C8" s="249"/>
      <c r="F8" s="251">
        <v>507132.14072069101</v>
      </c>
      <c r="G8" s="251">
        <v>2478.6018418271101</v>
      </c>
      <c r="H8" s="251">
        <v>61965.046045677598</v>
      </c>
      <c r="I8" s="251">
        <v>39.366860496508203</v>
      </c>
      <c r="J8" s="251">
        <v>11731.3244279594</v>
      </c>
      <c r="K8" s="251">
        <v>0</v>
      </c>
      <c r="L8" s="251">
        <v>0</v>
      </c>
      <c r="M8" s="251">
        <v>0</v>
      </c>
      <c r="N8" s="251">
        <v>0</v>
      </c>
      <c r="O8" s="251">
        <v>580828.51119432796</v>
      </c>
    </row>
    <row r="9" spans="1:16">
      <c r="A9" s="252" t="s">
        <v>428</v>
      </c>
      <c r="B9" s="253" t="s">
        <v>429</v>
      </c>
      <c r="C9" s="253"/>
      <c r="F9" s="254">
        <v>320255.32088918198</v>
      </c>
      <c r="G9" s="254">
        <v>283.541965154114</v>
      </c>
      <c r="H9" s="254">
        <v>7088.5491288528501</v>
      </c>
      <c r="I9" s="254">
        <v>8.9449481746879602</v>
      </c>
      <c r="J9" s="254">
        <v>2665.5945560570099</v>
      </c>
      <c r="K9" s="254">
        <v>0</v>
      </c>
      <c r="L9" s="254">
        <v>0</v>
      </c>
      <c r="M9" s="254">
        <v>0</v>
      </c>
      <c r="N9" s="254">
        <v>0</v>
      </c>
      <c r="O9" s="254">
        <v>330009.46457409201</v>
      </c>
      <c r="P9" s="255"/>
    </row>
    <row r="10" spans="1:16">
      <c r="A10" s="256"/>
      <c r="B10" s="257" t="s">
        <v>430</v>
      </c>
      <c r="C10" s="258"/>
      <c r="F10" s="259">
        <v>118416.079541953</v>
      </c>
      <c r="G10" s="259">
        <v>4.0232002584940902</v>
      </c>
      <c r="H10" s="259">
        <v>100.580006462352</v>
      </c>
      <c r="I10" s="259">
        <v>2.2475978561841101</v>
      </c>
      <c r="J10" s="259">
        <v>669.78416114286495</v>
      </c>
      <c r="K10" s="259">
        <v>0</v>
      </c>
      <c r="L10" s="259">
        <v>0</v>
      </c>
      <c r="M10" s="259">
        <v>0</v>
      </c>
      <c r="N10" s="259">
        <v>0</v>
      </c>
      <c r="O10" s="259">
        <v>119186.443709559</v>
      </c>
    </row>
    <row r="11" spans="1:16">
      <c r="A11" s="256"/>
      <c r="B11" s="260" t="s">
        <v>431</v>
      </c>
      <c r="C11" s="258"/>
      <c r="F11" s="259">
        <v>17210.789105343199</v>
      </c>
      <c r="G11" s="259">
        <v>0.41637402153624198</v>
      </c>
      <c r="H11" s="259">
        <v>10.409350538406001</v>
      </c>
      <c r="I11" s="259">
        <v>0.18267244226419299</v>
      </c>
      <c r="J11" s="259">
        <v>54.436387794729498</v>
      </c>
      <c r="K11" s="259">
        <v>0</v>
      </c>
      <c r="L11" s="259">
        <v>0</v>
      </c>
      <c r="M11" s="259">
        <v>0</v>
      </c>
      <c r="N11" s="259">
        <v>0</v>
      </c>
      <c r="O11" s="259">
        <v>17275.6348436763</v>
      </c>
    </row>
    <row r="12" spans="1:16" s="262" customFormat="1" ht="13">
      <c r="A12" s="256"/>
      <c r="B12" s="260" t="s">
        <v>432</v>
      </c>
      <c r="C12" s="261"/>
      <c r="F12" s="259">
        <v>56376.607933188701</v>
      </c>
      <c r="G12" s="259">
        <v>110.379965599128</v>
      </c>
      <c r="H12" s="259">
        <v>2759.4991399782102</v>
      </c>
      <c r="I12" s="259">
        <v>1.3354384327193201</v>
      </c>
      <c r="J12" s="259">
        <v>397.96065295035601</v>
      </c>
      <c r="K12" s="259">
        <v>0</v>
      </c>
      <c r="L12" s="259">
        <v>0</v>
      </c>
      <c r="M12" s="259">
        <v>0</v>
      </c>
      <c r="N12" s="259">
        <v>0</v>
      </c>
      <c r="O12" s="259">
        <v>59534.067726117202</v>
      </c>
    </row>
    <row r="13" spans="1:16" s="262" customFormat="1" ht="13">
      <c r="A13" s="256"/>
      <c r="B13" s="257" t="s">
        <v>433</v>
      </c>
      <c r="C13" s="257"/>
      <c r="F13" s="259">
        <v>55192.444097940897</v>
      </c>
      <c r="G13" s="259">
        <v>2.6088309594794299</v>
      </c>
      <c r="H13" s="259">
        <v>65.220773986985805</v>
      </c>
      <c r="I13" s="259">
        <v>2.0145029804532602</v>
      </c>
      <c r="J13" s="259">
        <v>600.32188817507097</v>
      </c>
      <c r="K13" s="259">
        <v>0</v>
      </c>
      <c r="L13" s="259">
        <v>0</v>
      </c>
      <c r="M13" s="259">
        <v>0</v>
      </c>
      <c r="N13" s="259">
        <v>0</v>
      </c>
      <c r="O13" s="259">
        <v>55857.986760102998</v>
      </c>
    </row>
    <row r="14" spans="1:16" s="265" customFormat="1" ht="12">
      <c r="A14" s="263"/>
      <c r="B14" s="258"/>
      <c r="C14" s="264" t="s">
        <v>410</v>
      </c>
      <c r="F14" s="266">
        <v>6281.0359395692403</v>
      </c>
      <c r="G14" s="266">
        <v>0.16923701514357101</v>
      </c>
      <c r="H14" s="266">
        <v>4.2309253785892702</v>
      </c>
      <c r="I14" s="266">
        <v>0.145802404155077</v>
      </c>
      <c r="J14" s="266">
        <v>43.449116438212897</v>
      </c>
      <c r="K14" s="266">
        <v>0</v>
      </c>
      <c r="L14" s="266">
        <v>0</v>
      </c>
      <c r="M14" s="266">
        <v>0</v>
      </c>
      <c r="N14" s="266">
        <v>0</v>
      </c>
      <c r="O14" s="266">
        <v>6328.7159813860399</v>
      </c>
    </row>
    <row r="15" spans="1:16" s="265" customFormat="1" ht="12">
      <c r="A15" s="263"/>
      <c r="B15" s="258"/>
      <c r="C15" s="264" t="s">
        <v>434</v>
      </c>
      <c r="F15" s="266">
        <v>3671.0899841639898</v>
      </c>
      <c r="G15" s="266">
        <v>6.9717825414287393E-2</v>
      </c>
      <c r="H15" s="266">
        <v>1.7429456353571899</v>
      </c>
      <c r="I15" s="266">
        <v>5.2876681559003103E-2</v>
      </c>
      <c r="J15" s="266">
        <v>15.757251104582901</v>
      </c>
      <c r="K15" s="266">
        <v>0</v>
      </c>
      <c r="L15" s="266">
        <v>0</v>
      </c>
      <c r="M15" s="266">
        <v>0</v>
      </c>
      <c r="N15" s="266">
        <v>0</v>
      </c>
      <c r="O15" s="266">
        <v>3688.5901809039301</v>
      </c>
    </row>
    <row r="16" spans="1:16" s="265" customFormat="1" ht="12">
      <c r="A16" s="263"/>
      <c r="B16" s="258"/>
      <c r="C16" s="264" t="s">
        <v>435</v>
      </c>
      <c r="F16" s="266">
        <v>11093.657445733401</v>
      </c>
      <c r="G16" s="266">
        <v>0.22769206623126401</v>
      </c>
      <c r="H16" s="266">
        <v>5.6923016557815904</v>
      </c>
      <c r="I16" s="266">
        <v>0.19243859944198499</v>
      </c>
      <c r="J16" s="266">
        <v>57.346702633711701</v>
      </c>
      <c r="K16" s="266">
        <v>0</v>
      </c>
      <c r="L16" s="266">
        <v>0</v>
      </c>
      <c r="M16" s="266">
        <v>0</v>
      </c>
      <c r="N16" s="266">
        <v>0</v>
      </c>
      <c r="O16" s="266">
        <v>11156.696450022901</v>
      </c>
    </row>
    <row r="17" spans="1:16" s="265" customFormat="1" ht="12">
      <c r="A17" s="263"/>
      <c r="B17" s="258"/>
      <c r="C17" s="264" t="s">
        <v>436</v>
      </c>
      <c r="F17" s="266">
        <v>12189.7930884456</v>
      </c>
      <c r="G17" s="266">
        <v>1.5035263418754099</v>
      </c>
      <c r="H17" s="266">
        <v>37.588158546885197</v>
      </c>
      <c r="I17" s="266">
        <v>1.1764847557239699</v>
      </c>
      <c r="J17" s="266">
        <v>350.59245720574302</v>
      </c>
      <c r="K17" s="266">
        <v>0</v>
      </c>
      <c r="L17" s="266">
        <v>0</v>
      </c>
      <c r="M17" s="266">
        <v>0</v>
      </c>
      <c r="N17" s="266">
        <v>0</v>
      </c>
      <c r="O17" s="266">
        <v>12577.973704198301</v>
      </c>
    </row>
    <row r="18" spans="1:16" s="265" customFormat="1" ht="12">
      <c r="A18" s="263"/>
      <c r="B18" s="258"/>
      <c r="C18" s="264" t="s">
        <v>437</v>
      </c>
      <c r="F18" s="266">
        <v>4450.7117214576001</v>
      </c>
      <c r="G18" s="266">
        <v>0.157876208852369</v>
      </c>
      <c r="H18" s="266">
        <v>3.9469052213092302</v>
      </c>
      <c r="I18" s="266">
        <v>5.2162136247008703E-2</v>
      </c>
      <c r="J18" s="266">
        <v>15.5443166016086</v>
      </c>
      <c r="K18" s="266">
        <v>0</v>
      </c>
      <c r="L18" s="266">
        <v>0</v>
      </c>
      <c r="M18" s="266">
        <v>0</v>
      </c>
      <c r="N18" s="266">
        <v>0</v>
      </c>
      <c r="O18" s="266">
        <v>4470.2029432805202</v>
      </c>
    </row>
    <row r="19" spans="1:16" s="265" customFormat="1" ht="12">
      <c r="A19" s="263"/>
      <c r="B19" s="258"/>
      <c r="C19" s="264" t="s">
        <v>438</v>
      </c>
      <c r="F19" s="266">
        <v>17506.155918570999</v>
      </c>
      <c r="G19" s="266">
        <v>0.480781501962532</v>
      </c>
      <c r="H19" s="266">
        <v>12.019537549063299</v>
      </c>
      <c r="I19" s="266">
        <v>0.39473840332621801</v>
      </c>
      <c r="J19" s="266">
        <v>117.632044191213</v>
      </c>
      <c r="K19" s="266">
        <v>0</v>
      </c>
      <c r="L19" s="266">
        <v>0</v>
      </c>
      <c r="M19" s="266">
        <v>0</v>
      </c>
      <c r="N19" s="266">
        <v>0</v>
      </c>
      <c r="O19" s="266">
        <v>17635.807500311301</v>
      </c>
    </row>
    <row r="20" spans="1:16" s="262" customFormat="1" ht="13">
      <c r="A20" s="256"/>
      <c r="B20" s="257" t="s">
        <v>439</v>
      </c>
      <c r="C20" s="267"/>
      <c r="F20" s="259">
        <v>1162.2452800000001</v>
      </c>
      <c r="G20" s="259">
        <v>2.0105999999999999E-2</v>
      </c>
      <c r="H20" s="259">
        <v>0.50265000000000004</v>
      </c>
      <c r="I20" s="259">
        <v>3.2307599999999999E-2</v>
      </c>
      <c r="J20" s="259">
        <v>9.6276647999999998</v>
      </c>
      <c r="K20" s="259">
        <v>0</v>
      </c>
      <c r="L20" s="259">
        <v>0</v>
      </c>
      <c r="M20" s="259">
        <v>0</v>
      </c>
      <c r="N20" s="259">
        <v>0</v>
      </c>
      <c r="O20" s="259">
        <v>1172.3755948</v>
      </c>
    </row>
    <row r="21" spans="1:16" s="262" customFormat="1" ht="13">
      <c r="A21" s="256"/>
      <c r="B21" s="257" t="s">
        <v>440</v>
      </c>
      <c r="C21" s="257"/>
      <c r="F21" s="259">
        <v>28853.580989211299</v>
      </c>
      <c r="G21" s="259">
        <v>0.52855605604535205</v>
      </c>
      <c r="H21" s="259">
        <v>13.2139014011338</v>
      </c>
      <c r="I21" s="259">
        <v>0.61872777318135397</v>
      </c>
      <c r="J21" s="259">
        <v>184.38087640804301</v>
      </c>
      <c r="K21" s="259">
        <v>0</v>
      </c>
      <c r="L21" s="259">
        <v>0</v>
      </c>
      <c r="M21" s="259">
        <v>0</v>
      </c>
      <c r="N21" s="259">
        <v>0</v>
      </c>
      <c r="O21" s="259">
        <v>29051.175767020501</v>
      </c>
    </row>
    <row r="22" spans="1:16" s="262" customFormat="1" ht="13">
      <c r="A22" s="256"/>
      <c r="B22" s="257" t="s">
        <v>441</v>
      </c>
      <c r="C22" s="257"/>
      <c r="F22" s="259">
        <v>40384.79247</v>
      </c>
      <c r="G22" s="259">
        <v>165.52147987277701</v>
      </c>
      <c r="H22" s="259">
        <v>4138.03699681942</v>
      </c>
      <c r="I22" s="259">
        <v>2.4525929218519402</v>
      </c>
      <c r="J22" s="259">
        <v>730.872690711877</v>
      </c>
      <c r="K22" s="259">
        <v>0</v>
      </c>
      <c r="L22" s="259">
        <v>0</v>
      </c>
      <c r="M22" s="259">
        <v>0</v>
      </c>
      <c r="N22" s="259">
        <v>0</v>
      </c>
      <c r="O22" s="259">
        <v>45253.702157531297</v>
      </c>
    </row>
    <row r="23" spans="1:16" s="262" customFormat="1" ht="13">
      <c r="A23" s="256"/>
      <c r="B23" s="257" t="s">
        <v>442</v>
      </c>
      <c r="C23" s="257"/>
      <c r="F23" s="259">
        <v>2658.7814715449099</v>
      </c>
      <c r="G23" s="259">
        <v>4.3452386653804201E-2</v>
      </c>
      <c r="H23" s="259">
        <v>1.0863096663451</v>
      </c>
      <c r="I23" s="259">
        <v>6.11081680337901E-2</v>
      </c>
      <c r="J23" s="259">
        <v>18.210234074069501</v>
      </c>
      <c r="K23" s="259">
        <v>0</v>
      </c>
      <c r="L23" s="259">
        <v>0</v>
      </c>
      <c r="M23" s="259">
        <v>0</v>
      </c>
      <c r="N23" s="259">
        <v>0</v>
      </c>
      <c r="O23" s="259">
        <v>2678.0780152853299</v>
      </c>
    </row>
    <row r="24" spans="1:16" s="268" customFormat="1" ht="15">
      <c r="A24" s="252" t="s">
        <v>443</v>
      </c>
      <c r="B24" s="253" t="s">
        <v>444</v>
      </c>
      <c r="C24" s="253"/>
      <c r="F24" s="254">
        <v>170637.24956391199</v>
      </c>
      <c r="G24" s="254">
        <v>33.3677879661331</v>
      </c>
      <c r="H24" s="254">
        <v>834.19469915332604</v>
      </c>
      <c r="I24" s="254">
        <v>30.2968787380062</v>
      </c>
      <c r="J24" s="254">
        <v>9028.4698639258495</v>
      </c>
      <c r="K24" s="254">
        <v>0</v>
      </c>
      <c r="L24" s="254">
        <v>0</v>
      </c>
      <c r="M24" s="254">
        <v>0</v>
      </c>
      <c r="N24" s="254">
        <v>0</v>
      </c>
      <c r="O24" s="254">
        <v>180499.914126991</v>
      </c>
      <c r="P24" s="269"/>
    </row>
    <row r="25" spans="1:16" s="262" customFormat="1" ht="13">
      <c r="A25" s="256"/>
      <c r="B25" s="260" t="s">
        <v>445</v>
      </c>
      <c r="C25" s="257"/>
      <c r="F25" s="259">
        <v>7733.5154713662296</v>
      </c>
      <c r="G25" s="259">
        <v>0.355374025855625</v>
      </c>
      <c r="H25" s="259">
        <v>8.8843506463906206</v>
      </c>
      <c r="I25" s="259">
        <v>0.231399271850939</v>
      </c>
      <c r="J25" s="259">
        <v>68.956983011579993</v>
      </c>
      <c r="K25" s="259">
        <v>0</v>
      </c>
      <c r="L25" s="259">
        <v>0</v>
      </c>
      <c r="M25" s="259">
        <v>0</v>
      </c>
      <c r="N25" s="259">
        <v>0</v>
      </c>
      <c r="O25" s="259">
        <v>7811.3568050242002</v>
      </c>
    </row>
    <row r="26" spans="1:16" s="262" customFormat="1" ht="13">
      <c r="A26" s="256"/>
      <c r="B26" s="257" t="s">
        <v>446</v>
      </c>
      <c r="C26" s="257"/>
      <c r="F26" s="259">
        <v>109430.860740369</v>
      </c>
      <c r="G26" s="259">
        <v>11.6621260218516</v>
      </c>
      <c r="H26" s="259">
        <v>291.55315054629</v>
      </c>
      <c r="I26" s="259">
        <v>17.677708656993499</v>
      </c>
      <c r="J26" s="259">
        <v>5267.9571797840499</v>
      </c>
      <c r="K26" s="259">
        <v>0</v>
      </c>
      <c r="L26" s="259">
        <v>0</v>
      </c>
      <c r="M26" s="259">
        <v>0</v>
      </c>
      <c r="N26" s="259">
        <v>0</v>
      </c>
      <c r="O26" s="259">
        <v>114990.3710707</v>
      </c>
    </row>
    <row r="27" spans="1:16" s="265" customFormat="1" ht="12">
      <c r="A27" s="263"/>
      <c r="B27" s="258"/>
      <c r="C27" s="264" t="s">
        <v>447</v>
      </c>
      <c r="F27" s="266">
        <v>41150.529898566398</v>
      </c>
      <c r="G27" s="266">
        <v>5.4232606157410004</v>
      </c>
      <c r="H27" s="266">
        <v>135.581515393525</v>
      </c>
      <c r="I27" s="266">
        <v>8.7866291934784897</v>
      </c>
      <c r="J27" s="266">
        <v>2618.4154996565899</v>
      </c>
      <c r="K27" s="266">
        <v>0</v>
      </c>
      <c r="L27" s="266">
        <v>0</v>
      </c>
      <c r="M27" s="266">
        <v>0</v>
      </c>
      <c r="N27" s="266">
        <v>0</v>
      </c>
      <c r="O27" s="266">
        <v>43904.526913616501</v>
      </c>
    </row>
    <row r="28" spans="1:16" s="265" customFormat="1" ht="12">
      <c r="A28" s="263"/>
      <c r="B28" s="258"/>
      <c r="C28" s="264" t="s">
        <v>448</v>
      </c>
      <c r="F28" s="266">
        <v>30825.100368707201</v>
      </c>
      <c r="G28" s="266">
        <v>3.5845758521622</v>
      </c>
      <c r="H28" s="266">
        <v>89.614396304055106</v>
      </c>
      <c r="I28" s="266">
        <v>7.2897828578491604</v>
      </c>
      <c r="J28" s="266">
        <v>2172.3552916390499</v>
      </c>
      <c r="K28" s="266">
        <v>0</v>
      </c>
      <c r="L28" s="266">
        <v>0</v>
      </c>
      <c r="M28" s="266">
        <v>0</v>
      </c>
      <c r="N28" s="266">
        <v>0</v>
      </c>
      <c r="O28" s="266">
        <v>33087.070056650402</v>
      </c>
    </row>
    <row r="29" spans="1:16" s="265" customFormat="1" ht="12">
      <c r="A29" s="263"/>
      <c r="B29" s="258"/>
      <c r="C29" s="264" t="s">
        <v>449</v>
      </c>
      <c r="F29" s="266">
        <v>10749.620148546601</v>
      </c>
      <c r="G29" s="266">
        <v>1.03813169102698</v>
      </c>
      <c r="H29" s="266">
        <v>25.953292275674499</v>
      </c>
      <c r="I29" s="266">
        <v>0.50168553268486304</v>
      </c>
      <c r="J29" s="266">
        <v>149.502288740089</v>
      </c>
      <c r="K29" s="266">
        <v>0</v>
      </c>
      <c r="L29" s="266">
        <v>0</v>
      </c>
      <c r="M29" s="266">
        <v>0</v>
      </c>
      <c r="N29" s="266">
        <v>0</v>
      </c>
      <c r="O29" s="266">
        <v>10925.075729562301</v>
      </c>
    </row>
    <row r="30" spans="1:16" s="265" customFormat="1" ht="12">
      <c r="A30" s="263"/>
      <c r="B30" s="258"/>
      <c r="C30" s="264" t="s">
        <v>450</v>
      </c>
      <c r="F30" s="266">
        <v>115.308968275653</v>
      </c>
      <c r="G30" s="266">
        <v>8.5118591859758203E-2</v>
      </c>
      <c r="H30" s="266">
        <v>2.1279647964939499</v>
      </c>
      <c r="I30" s="266">
        <v>2.26227982408797E-3</v>
      </c>
      <c r="J30" s="266">
        <v>0.67415938757821603</v>
      </c>
      <c r="K30" s="266">
        <v>0</v>
      </c>
      <c r="L30" s="266">
        <v>0</v>
      </c>
      <c r="M30" s="266">
        <v>0</v>
      </c>
      <c r="N30" s="266">
        <v>0</v>
      </c>
      <c r="O30" s="266">
        <v>118.111092459725</v>
      </c>
      <c r="P30" s="270"/>
    </row>
    <row r="31" spans="1:16" s="265" customFormat="1" ht="12">
      <c r="A31" s="263"/>
      <c r="B31" s="258"/>
      <c r="C31" s="264" t="s">
        <v>451</v>
      </c>
      <c r="F31" s="266">
        <v>540.45223575472596</v>
      </c>
      <c r="G31" s="266">
        <v>1.30340704903031E-2</v>
      </c>
      <c r="H31" s="266">
        <v>0.325851762257578</v>
      </c>
      <c r="I31" s="266">
        <v>4.1947860528280402E-2</v>
      </c>
      <c r="J31" s="266">
        <v>12.500462437427601</v>
      </c>
      <c r="K31" s="266">
        <v>0</v>
      </c>
      <c r="L31" s="266">
        <v>0</v>
      </c>
      <c r="M31" s="266">
        <v>0</v>
      </c>
      <c r="N31" s="266">
        <v>0</v>
      </c>
      <c r="O31" s="266">
        <v>553.27854995441101</v>
      </c>
    </row>
    <row r="32" spans="1:16" s="265" customFormat="1" ht="12">
      <c r="A32" s="263"/>
      <c r="B32" s="258"/>
      <c r="C32" s="264" t="s">
        <v>452</v>
      </c>
      <c r="D32" s="271"/>
      <c r="E32" s="271"/>
      <c r="F32" s="272">
        <v>293.02047497267699</v>
      </c>
      <c r="G32" s="272">
        <v>7.4988666295368002E-3</v>
      </c>
      <c r="H32" s="272">
        <v>0.18747166573842</v>
      </c>
      <c r="I32" s="272">
        <v>2.2908169114259299E-2</v>
      </c>
      <c r="J32" s="272">
        <v>6.8266343960492701</v>
      </c>
      <c r="K32" s="272">
        <v>0</v>
      </c>
      <c r="L32" s="272">
        <v>0</v>
      </c>
      <c r="M32" s="272">
        <v>0</v>
      </c>
      <c r="N32" s="272">
        <v>0</v>
      </c>
      <c r="O32" s="272">
        <v>300.03458103446502</v>
      </c>
    </row>
    <row r="33" spans="1:15" s="265" customFormat="1" ht="12">
      <c r="A33" s="263"/>
      <c r="B33" s="258"/>
      <c r="C33" s="264" t="s">
        <v>453</v>
      </c>
      <c r="D33" s="271"/>
      <c r="E33" s="271"/>
      <c r="F33" s="272">
        <v>24997.507220818599</v>
      </c>
      <c r="G33" s="272">
        <v>1.1715159248318801</v>
      </c>
      <c r="H33" s="272">
        <v>29.2878981207969</v>
      </c>
      <c r="I33" s="272">
        <v>1.01840628222189</v>
      </c>
      <c r="J33" s="272">
        <v>303.48507210212199</v>
      </c>
      <c r="K33" s="272">
        <v>0</v>
      </c>
      <c r="L33" s="272">
        <v>0</v>
      </c>
      <c r="M33" s="272">
        <v>0</v>
      </c>
      <c r="N33" s="272">
        <v>0</v>
      </c>
      <c r="O33" s="272">
        <v>25330.280191041598</v>
      </c>
    </row>
    <row r="34" spans="1:15" s="265" customFormat="1" ht="12">
      <c r="A34" s="263"/>
      <c r="B34" s="258"/>
      <c r="C34" s="273" t="s">
        <v>454</v>
      </c>
      <c r="D34" s="271"/>
      <c r="E34" s="271"/>
      <c r="F34" s="272">
        <v>759.32142472732096</v>
      </c>
      <c r="G34" s="272">
        <v>0.33899040910995998</v>
      </c>
      <c r="H34" s="272">
        <v>8.4747602277489893</v>
      </c>
      <c r="I34" s="272">
        <v>1.4086481292436301E-2</v>
      </c>
      <c r="J34" s="272">
        <v>4.1977714251460103</v>
      </c>
      <c r="K34" s="272">
        <v>0</v>
      </c>
      <c r="L34" s="272">
        <v>0</v>
      </c>
      <c r="M34" s="272">
        <v>0</v>
      </c>
      <c r="N34" s="272">
        <v>0</v>
      </c>
      <c r="O34" s="272">
        <v>771.99395638021599</v>
      </c>
    </row>
    <row r="35" spans="1:15" s="277" customFormat="1" ht="13">
      <c r="A35" s="256"/>
      <c r="B35" s="257" t="s">
        <v>455</v>
      </c>
      <c r="C35" s="274"/>
      <c r="D35" s="275"/>
      <c r="E35" s="275"/>
      <c r="F35" s="276">
        <v>5692.8469999999998</v>
      </c>
      <c r="G35" s="276">
        <v>0.31956129999999999</v>
      </c>
      <c r="H35" s="276">
        <v>7.9890325000000004</v>
      </c>
      <c r="I35" s="276">
        <v>2.2030683</v>
      </c>
      <c r="J35" s="276">
        <v>656.5143534</v>
      </c>
      <c r="K35" s="276">
        <v>0</v>
      </c>
      <c r="L35" s="276">
        <v>0</v>
      </c>
      <c r="M35" s="276">
        <v>0</v>
      </c>
      <c r="N35" s="276">
        <v>0</v>
      </c>
      <c r="O35" s="276">
        <v>6357.3503859000002</v>
      </c>
    </row>
    <row r="36" spans="1:15" s="277" customFormat="1" ht="13">
      <c r="A36" s="256"/>
      <c r="B36" s="260" t="s">
        <v>456</v>
      </c>
      <c r="C36" s="274"/>
      <c r="D36" s="275"/>
      <c r="E36" s="275"/>
      <c r="F36" s="276">
        <v>4721.5333144434298</v>
      </c>
      <c r="G36" s="276">
        <v>0.43689507960000001</v>
      </c>
      <c r="H36" s="276">
        <v>10.92237699</v>
      </c>
      <c r="I36" s="276">
        <v>0.12480725856</v>
      </c>
      <c r="J36" s="276">
        <v>37.192563050879997</v>
      </c>
      <c r="K36" s="276">
        <v>0</v>
      </c>
      <c r="L36" s="276">
        <v>0</v>
      </c>
      <c r="M36" s="276">
        <v>0</v>
      </c>
      <c r="N36" s="276">
        <v>0</v>
      </c>
      <c r="O36" s="276">
        <v>4769.6482544843102</v>
      </c>
    </row>
    <row r="37" spans="1:15" s="262" customFormat="1" ht="13">
      <c r="A37" s="256"/>
      <c r="B37" s="257" t="s">
        <v>457</v>
      </c>
      <c r="C37" s="278"/>
      <c r="D37" s="279"/>
      <c r="E37" s="279"/>
      <c r="F37" s="280">
        <v>43058.493037733402</v>
      </c>
      <c r="G37" s="280">
        <v>20.5938315388258</v>
      </c>
      <c r="H37" s="280">
        <v>514.84578847064495</v>
      </c>
      <c r="I37" s="280">
        <v>10.0598952506018</v>
      </c>
      <c r="J37" s="280">
        <v>2997.84878467934</v>
      </c>
      <c r="K37" s="280">
        <v>0</v>
      </c>
      <c r="L37" s="280">
        <v>0</v>
      </c>
      <c r="M37" s="280">
        <v>0</v>
      </c>
      <c r="N37" s="280">
        <v>0</v>
      </c>
      <c r="O37" s="280">
        <v>46571.187610883397</v>
      </c>
    </row>
    <row r="38" spans="1:15" s="265" customFormat="1" ht="12">
      <c r="A38" s="263"/>
      <c r="B38" s="258"/>
      <c r="C38" s="264" t="s">
        <v>458</v>
      </c>
      <c r="F38" s="266">
        <v>11599.5367204331</v>
      </c>
      <c r="G38" s="266">
        <v>0.67484664685094098</v>
      </c>
      <c r="H38" s="266">
        <v>16.871166171273501</v>
      </c>
      <c r="I38" s="266">
        <v>4.4811009193532199</v>
      </c>
      <c r="J38" s="266">
        <v>1335.36807396726</v>
      </c>
      <c r="K38" s="266">
        <v>0</v>
      </c>
      <c r="L38" s="266">
        <v>0</v>
      </c>
      <c r="M38" s="266">
        <v>0</v>
      </c>
      <c r="N38" s="266">
        <v>0</v>
      </c>
      <c r="O38" s="266">
        <v>12951.7759605717</v>
      </c>
    </row>
    <row r="39" spans="1:15" s="265" customFormat="1" ht="12">
      <c r="A39" s="263"/>
      <c r="B39" s="258"/>
      <c r="C39" s="264" t="s">
        <v>459</v>
      </c>
      <c r="F39" s="266">
        <v>1703.6458312151501</v>
      </c>
      <c r="G39" s="266">
        <v>0.84561720907481497</v>
      </c>
      <c r="H39" s="266">
        <v>21.1404302268704</v>
      </c>
      <c r="I39" s="266">
        <v>0.52369810839769404</v>
      </c>
      <c r="J39" s="266">
        <v>156.06203630251301</v>
      </c>
      <c r="K39" s="266">
        <v>0</v>
      </c>
      <c r="L39" s="266">
        <v>0</v>
      </c>
      <c r="M39" s="266">
        <v>0</v>
      </c>
      <c r="N39" s="266">
        <v>0</v>
      </c>
      <c r="O39" s="266">
        <v>1880.8482977445401</v>
      </c>
    </row>
    <row r="40" spans="1:15" s="265" customFormat="1" ht="12">
      <c r="A40" s="263"/>
      <c r="B40" s="258"/>
      <c r="C40" s="264" t="s">
        <v>460</v>
      </c>
      <c r="F40" s="266">
        <v>10410.6512312666</v>
      </c>
      <c r="G40" s="266">
        <v>0.80802428371438995</v>
      </c>
      <c r="H40" s="266">
        <v>20.200607092859698</v>
      </c>
      <c r="I40" s="266">
        <v>3.8196870641706302</v>
      </c>
      <c r="J40" s="266">
        <v>1138.2667451228499</v>
      </c>
      <c r="K40" s="266">
        <v>0</v>
      </c>
      <c r="L40" s="266">
        <v>0</v>
      </c>
      <c r="M40" s="266">
        <v>0</v>
      </c>
      <c r="N40" s="266">
        <v>0</v>
      </c>
      <c r="O40" s="266">
        <v>11569.118583482301</v>
      </c>
    </row>
    <row r="41" spans="1:15" s="265" customFormat="1" ht="12">
      <c r="A41" s="263"/>
      <c r="B41" s="258"/>
      <c r="C41" s="264" t="s">
        <v>461</v>
      </c>
      <c r="F41" s="266">
        <v>411.63376108783302</v>
      </c>
      <c r="G41" s="266">
        <v>0.25790568676148601</v>
      </c>
      <c r="H41" s="266">
        <v>6.4476421690371497</v>
      </c>
      <c r="I41" s="266">
        <v>8.21969533685456E-2</v>
      </c>
      <c r="J41" s="266">
        <v>24.494692103826601</v>
      </c>
      <c r="K41" s="266">
        <v>0</v>
      </c>
      <c r="L41" s="266">
        <v>0</v>
      </c>
      <c r="M41" s="266">
        <v>0</v>
      </c>
      <c r="N41" s="266">
        <v>0</v>
      </c>
      <c r="O41" s="266">
        <v>442.57609536069702</v>
      </c>
    </row>
    <row r="42" spans="1:15" s="265" customFormat="1" ht="12">
      <c r="A42" s="263"/>
      <c r="B42" s="258"/>
      <c r="C42" s="264" t="s">
        <v>462</v>
      </c>
      <c r="F42" s="266">
        <v>6716.54872173076</v>
      </c>
      <c r="G42" s="266">
        <v>5.78064721667418</v>
      </c>
      <c r="H42" s="266">
        <v>144.51618041685501</v>
      </c>
      <c r="I42" s="266">
        <v>0.82209686531171799</v>
      </c>
      <c r="J42" s="266">
        <v>244.98486586289201</v>
      </c>
      <c r="K42" s="266">
        <v>0</v>
      </c>
      <c r="L42" s="266">
        <v>0</v>
      </c>
      <c r="M42" s="266">
        <v>0</v>
      </c>
      <c r="N42" s="266">
        <v>0</v>
      </c>
      <c r="O42" s="266">
        <v>7106.0497680105</v>
      </c>
    </row>
    <row r="43" spans="1:15" s="265" customFormat="1" ht="12">
      <c r="A43" s="263"/>
      <c r="B43" s="258"/>
      <c r="C43" s="281" t="s">
        <v>463</v>
      </c>
      <c r="F43" s="266">
        <v>12216.476772</v>
      </c>
      <c r="G43" s="266">
        <v>12.22679049575</v>
      </c>
      <c r="H43" s="266">
        <v>305.66976239374998</v>
      </c>
      <c r="I43" s="266">
        <v>0.33111533999999998</v>
      </c>
      <c r="J43" s="266">
        <v>98.672371319999996</v>
      </c>
      <c r="K43" s="266">
        <v>0</v>
      </c>
      <c r="L43" s="266">
        <v>0</v>
      </c>
      <c r="M43" s="266">
        <v>0</v>
      </c>
      <c r="N43" s="266">
        <v>0</v>
      </c>
      <c r="O43" s="266">
        <v>12620.818905713801</v>
      </c>
    </row>
    <row r="44" spans="1:15" s="268" customFormat="1" ht="13">
      <c r="A44" s="252" t="s">
        <v>464</v>
      </c>
      <c r="B44" s="253" t="s">
        <v>465</v>
      </c>
      <c r="C44" s="253"/>
      <c r="F44" s="254">
        <v>16239.5702675965</v>
      </c>
      <c r="G44" s="254">
        <v>2161.69208870686</v>
      </c>
      <c r="H44" s="254">
        <v>54042.3022176714</v>
      </c>
      <c r="I44" s="254">
        <v>0.12503358381399701</v>
      </c>
      <c r="J44" s="254">
        <v>37.260007976571202</v>
      </c>
      <c r="K44" s="254">
        <v>0</v>
      </c>
      <c r="L44" s="254">
        <v>0</v>
      </c>
      <c r="M44" s="254">
        <v>0</v>
      </c>
      <c r="N44" s="254">
        <v>0</v>
      </c>
      <c r="O44" s="254">
        <v>70319.1324932446</v>
      </c>
    </row>
    <row r="45" spans="1:15" s="262" customFormat="1" ht="13">
      <c r="A45" s="256"/>
      <c r="B45" s="257" t="s">
        <v>466</v>
      </c>
      <c r="C45" s="257"/>
      <c r="F45" s="259">
        <v>0</v>
      </c>
      <c r="G45" s="259">
        <v>66.629943488284397</v>
      </c>
      <c r="H45" s="259">
        <v>1665.7485872071099</v>
      </c>
      <c r="I45" s="259">
        <v>0</v>
      </c>
      <c r="J45" s="259">
        <v>0</v>
      </c>
      <c r="K45" s="259">
        <v>0</v>
      </c>
      <c r="L45" s="259">
        <v>0</v>
      </c>
      <c r="M45" s="259">
        <v>0</v>
      </c>
      <c r="N45" s="259">
        <v>0</v>
      </c>
      <c r="O45" s="259">
        <v>1665.7485872071099</v>
      </c>
    </row>
    <row r="46" spans="1:15" s="262" customFormat="1" ht="13">
      <c r="A46" s="256"/>
      <c r="B46" s="257" t="s">
        <v>467</v>
      </c>
      <c r="C46" s="257"/>
      <c r="F46" s="259">
        <v>16239.5702675965</v>
      </c>
      <c r="G46" s="259">
        <v>2095.0621452185701</v>
      </c>
      <c r="H46" s="259">
        <v>52376.553630464303</v>
      </c>
      <c r="I46" s="259">
        <v>0.12503358381399701</v>
      </c>
      <c r="J46" s="259">
        <v>37.260007976571202</v>
      </c>
      <c r="K46" s="259">
        <v>0</v>
      </c>
      <c r="L46" s="259">
        <v>0</v>
      </c>
      <c r="M46" s="259">
        <v>0</v>
      </c>
      <c r="N46" s="259">
        <v>0</v>
      </c>
      <c r="O46" s="259">
        <v>68653.383906037401</v>
      </c>
    </row>
    <row r="47" spans="1:15" s="265" customFormat="1" ht="12">
      <c r="A47" s="282"/>
      <c r="B47" s="283"/>
      <c r="C47" s="258" t="s">
        <v>468</v>
      </c>
      <c r="F47" s="266">
        <v>130.28246670641201</v>
      </c>
      <c r="G47" s="266">
        <v>249.178405772372</v>
      </c>
      <c r="H47" s="266">
        <v>6229.4601443092997</v>
      </c>
      <c r="I47" s="266">
        <v>0.114</v>
      </c>
      <c r="J47" s="266">
        <v>33.972000000000001</v>
      </c>
      <c r="K47" s="266">
        <v>0</v>
      </c>
      <c r="L47" s="266">
        <v>0</v>
      </c>
      <c r="M47" s="266">
        <v>0</v>
      </c>
      <c r="N47" s="266">
        <v>0</v>
      </c>
      <c r="O47" s="266">
        <v>6393.71461101571</v>
      </c>
    </row>
    <row r="48" spans="1:15" s="265" customFormat="1" ht="12">
      <c r="A48" s="282"/>
      <c r="B48" s="283"/>
      <c r="C48" s="258" t="s">
        <v>469</v>
      </c>
      <c r="F48" s="266">
        <v>53.3454684278325</v>
      </c>
      <c r="G48" s="266">
        <v>776.71217612748501</v>
      </c>
      <c r="H48" s="266">
        <v>19417.8044031871</v>
      </c>
      <c r="I48" s="266">
        <v>0</v>
      </c>
      <c r="J48" s="266">
        <v>0</v>
      </c>
      <c r="K48" s="266">
        <v>0</v>
      </c>
      <c r="L48" s="266">
        <v>0</v>
      </c>
      <c r="M48" s="266">
        <v>0</v>
      </c>
      <c r="N48" s="266">
        <v>0</v>
      </c>
      <c r="O48" s="266">
        <v>19471.149871615002</v>
      </c>
    </row>
    <row r="49" spans="1:16" s="265" customFormat="1" ht="12">
      <c r="A49" s="284"/>
      <c r="B49" s="285"/>
      <c r="C49" s="286" t="s">
        <v>470</v>
      </c>
      <c r="D49" s="271"/>
      <c r="E49" s="271"/>
      <c r="F49" s="272">
        <v>10620.467987706499</v>
      </c>
      <c r="G49" s="272">
        <v>1060.9941418491101</v>
      </c>
      <c r="H49" s="272">
        <v>26524.8535462277</v>
      </c>
      <c r="I49" s="272">
        <v>0</v>
      </c>
      <c r="J49" s="272">
        <v>0</v>
      </c>
      <c r="K49" s="272">
        <v>0</v>
      </c>
      <c r="L49" s="272">
        <v>0</v>
      </c>
      <c r="M49" s="272">
        <v>0</v>
      </c>
      <c r="N49" s="272">
        <v>0</v>
      </c>
      <c r="O49" s="272">
        <v>37145.321533934199</v>
      </c>
    </row>
    <row r="50" spans="1:16" s="265" customFormat="1" ht="12">
      <c r="A50" s="284"/>
      <c r="B50" s="285"/>
      <c r="C50" s="286" t="s">
        <v>471</v>
      </c>
      <c r="D50" s="271"/>
      <c r="E50" s="271"/>
      <c r="F50" s="272">
        <v>5435.4743447557703</v>
      </c>
      <c r="G50" s="272">
        <v>8.1774214696088201</v>
      </c>
      <c r="H50" s="272">
        <v>204.43553674021999</v>
      </c>
      <c r="I50" s="272">
        <v>1.10335838139974E-2</v>
      </c>
      <c r="J50" s="272">
        <v>3.2880079765712198</v>
      </c>
      <c r="K50" s="272">
        <v>0</v>
      </c>
      <c r="L50" s="272">
        <v>0</v>
      </c>
      <c r="M50" s="272">
        <v>0</v>
      </c>
      <c r="N50" s="272">
        <v>0</v>
      </c>
      <c r="O50" s="272">
        <v>5643.1978894725598</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39474.182759388597</v>
      </c>
      <c r="G52" s="294">
        <v>4.3052151235720801</v>
      </c>
      <c r="H52" s="294">
        <v>107.630378089302</v>
      </c>
      <c r="I52" s="294">
        <v>10.781295060845601</v>
      </c>
      <c r="J52" s="294">
        <v>3212.8259281319902</v>
      </c>
      <c r="K52" s="294">
        <v>2160.3645210514101</v>
      </c>
      <c r="L52" s="294">
        <v>5371.7858918306802</v>
      </c>
      <c r="M52" s="294">
        <v>2410.1029335870198</v>
      </c>
      <c r="N52" s="294">
        <v>0.24641998533333401</v>
      </c>
      <c r="O52" s="294">
        <v>52737.138832064396</v>
      </c>
    </row>
    <row r="53" spans="1:16" s="268" customFormat="1" ht="13">
      <c r="A53" s="252" t="s">
        <v>428</v>
      </c>
      <c r="B53" s="253" t="s">
        <v>475</v>
      </c>
      <c r="C53" s="253"/>
      <c r="D53" s="296"/>
      <c r="E53" s="296"/>
      <c r="F53" s="297">
        <v>9765.5287070030809</v>
      </c>
      <c r="G53" s="297">
        <v>0</v>
      </c>
      <c r="H53" s="297">
        <v>0</v>
      </c>
      <c r="I53" s="297">
        <v>0</v>
      </c>
      <c r="J53" s="297">
        <v>0</v>
      </c>
      <c r="K53" s="297">
        <v>0</v>
      </c>
      <c r="L53" s="297">
        <v>0</v>
      </c>
      <c r="M53" s="297">
        <v>0</v>
      </c>
      <c r="N53" s="297">
        <v>0</v>
      </c>
      <c r="O53" s="297">
        <v>9765.5287070030809</v>
      </c>
    </row>
    <row r="54" spans="1:16" s="301" customFormat="1" ht="12">
      <c r="A54" s="263"/>
      <c r="B54" s="298"/>
      <c r="C54" s="264" t="s">
        <v>476</v>
      </c>
      <c r="D54" s="299"/>
      <c r="E54" s="299"/>
      <c r="F54" s="300">
        <v>7047.6080959395304</v>
      </c>
      <c r="G54" s="300">
        <v>0</v>
      </c>
      <c r="H54" s="300">
        <v>0</v>
      </c>
      <c r="I54" s="300">
        <v>0</v>
      </c>
      <c r="J54" s="300">
        <v>0</v>
      </c>
      <c r="K54" s="300">
        <v>0</v>
      </c>
      <c r="L54" s="300">
        <v>0</v>
      </c>
      <c r="M54" s="300">
        <v>0</v>
      </c>
      <c r="N54" s="300">
        <v>0</v>
      </c>
      <c r="O54" s="300">
        <v>7047.6080959395304</v>
      </c>
      <c r="P54" s="299"/>
    </row>
    <row r="55" spans="1:16" s="301" customFormat="1" ht="12">
      <c r="A55" s="263"/>
      <c r="B55" s="298"/>
      <c r="C55" s="264" t="s">
        <v>354</v>
      </c>
      <c r="D55" s="299"/>
      <c r="E55" s="299"/>
      <c r="F55" s="300">
        <v>1923.8703365332001</v>
      </c>
      <c r="G55" s="300">
        <v>0</v>
      </c>
      <c r="H55" s="300">
        <v>0</v>
      </c>
      <c r="I55" s="300">
        <v>0</v>
      </c>
      <c r="J55" s="300">
        <v>0</v>
      </c>
      <c r="K55" s="300">
        <v>0</v>
      </c>
      <c r="L55" s="300">
        <v>0</v>
      </c>
      <c r="M55" s="300">
        <v>0</v>
      </c>
      <c r="N55" s="300">
        <v>0</v>
      </c>
      <c r="O55" s="300">
        <v>1923.8703365332001</v>
      </c>
      <c r="P55" s="299"/>
    </row>
    <row r="56" spans="1:16" s="301" customFormat="1" ht="12">
      <c r="A56" s="263"/>
      <c r="B56" s="298"/>
      <c r="C56" s="264" t="s">
        <v>477</v>
      </c>
      <c r="D56" s="299"/>
      <c r="E56" s="299"/>
      <c r="F56" s="300">
        <v>794.05027453034904</v>
      </c>
      <c r="G56" s="300">
        <v>0</v>
      </c>
      <c r="H56" s="300">
        <v>0</v>
      </c>
      <c r="I56" s="300">
        <v>0</v>
      </c>
      <c r="J56" s="300">
        <v>0</v>
      </c>
      <c r="K56" s="300">
        <v>0</v>
      </c>
      <c r="L56" s="300">
        <v>0</v>
      </c>
      <c r="M56" s="300">
        <v>0</v>
      </c>
      <c r="N56" s="300">
        <v>0</v>
      </c>
      <c r="O56" s="300">
        <v>794.05027453034904</v>
      </c>
      <c r="P56" s="299"/>
    </row>
    <row r="57" spans="1:16" s="303" customFormat="1" ht="13">
      <c r="A57" s="252" t="s">
        <v>443</v>
      </c>
      <c r="B57" s="253" t="s">
        <v>478</v>
      </c>
      <c r="C57" s="253"/>
      <c r="D57" s="302"/>
      <c r="E57" s="302"/>
      <c r="F57" s="297">
        <v>6272.5134096227403</v>
      </c>
      <c r="G57" s="297">
        <v>4.2019641235720799</v>
      </c>
      <c r="H57" s="297">
        <v>105.04910308930199</v>
      </c>
      <c r="I57" s="297">
        <v>9.4602034864238291</v>
      </c>
      <c r="J57" s="297">
        <v>2819.1406389542999</v>
      </c>
      <c r="K57" s="297">
        <v>0</v>
      </c>
      <c r="L57" s="297">
        <v>0</v>
      </c>
      <c r="M57" s="297">
        <v>0</v>
      </c>
      <c r="N57" s="297">
        <v>0</v>
      </c>
      <c r="O57" s="297">
        <v>9196.7031516663392</v>
      </c>
      <c r="P57" s="302"/>
    </row>
    <row r="58" spans="1:16" s="305" customFormat="1" ht="12">
      <c r="A58" s="263"/>
      <c r="B58" s="298"/>
      <c r="C58" s="264" t="s">
        <v>355</v>
      </c>
      <c r="D58" s="304"/>
      <c r="E58" s="304"/>
      <c r="F58" s="300">
        <v>3000.6873490206999</v>
      </c>
      <c r="G58" s="300">
        <v>0</v>
      </c>
      <c r="H58" s="300">
        <v>0</v>
      </c>
      <c r="I58" s="300">
        <v>0</v>
      </c>
      <c r="J58" s="300">
        <v>0</v>
      </c>
      <c r="K58" s="300">
        <v>0</v>
      </c>
      <c r="L58" s="300">
        <v>0</v>
      </c>
      <c r="M58" s="300">
        <v>0</v>
      </c>
      <c r="N58" s="300">
        <v>0</v>
      </c>
      <c r="O58" s="300">
        <v>3000.6873490206999</v>
      </c>
      <c r="P58" s="304"/>
    </row>
    <row r="59" spans="1:16" s="305" customFormat="1" ht="12">
      <c r="A59" s="263"/>
      <c r="B59" s="298"/>
      <c r="C59" s="264" t="s">
        <v>353</v>
      </c>
      <c r="D59" s="304"/>
      <c r="E59" s="304"/>
      <c r="F59" s="300">
        <v>0</v>
      </c>
      <c r="G59" s="300">
        <v>0</v>
      </c>
      <c r="H59" s="300">
        <v>0</v>
      </c>
      <c r="I59" s="300">
        <v>3.7649012056325599</v>
      </c>
      <c r="J59" s="300">
        <v>1121.9405592784999</v>
      </c>
      <c r="K59" s="300">
        <v>0</v>
      </c>
      <c r="L59" s="300">
        <v>0</v>
      </c>
      <c r="M59" s="300">
        <v>0</v>
      </c>
      <c r="N59" s="300">
        <v>0</v>
      </c>
      <c r="O59" s="300">
        <v>1121.9405592784999</v>
      </c>
      <c r="P59" s="304"/>
    </row>
    <row r="60" spans="1:16" s="305" customFormat="1" ht="12">
      <c r="A60" s="263"/>
      <c r="B60" s="298"/>
      <c r="C60" s="264" t="s">
        <v>407</v>
      </c>
      <c r="D60" s="304"/>
      <c r="E60" s="304"/>
      <c r="F60" s="300">
        <v>0</v>
      </c>
      <c r="G60" s="300">
        <v>0</v>
      </c>
      <c r="H60" s="300">
        <v>0</v>
      </c>
      <c r="I60" s="300">
        <v>5.6421900000000003</v>
      </c>
      <c r="J60" s="300">
        <v>1681.3726200000001</v>
      </c>
      <c r="K60" s="300">
        <v>0</v>
      </c>
      <c r="L60" s="300">
        <v>0</v>
      </c>
      <c r="M60" s="300">
        <v>0</v>
      </c>
      <c r="N60" s="300">
        <v>0</v>
      </c>
      <c r="O60" s="300">
        <v>1681.3726200000001</v>
      </c>
      <c r="P60" s="304"/>
    </row>
    <row r="61" spans="1:16" s="305" customFormat="1" ht="12">
      <c r="A61" s="263"/>
      <c r="B61" s="298"/>
      <c r="C61" s="264" t="s">
        <v>408</v>
      </c>
      <c r="D61" s="304"/>
      <c r="E61" s="304"/>
      <c r="F61" s="300">
        <v>3271.8260606020399</v>
      </c>
      <c r="G61" s="300">
        <v>4.2019641235720799</v>
      </c>
      <c r="H61" s="300">
        <v>105.04910308930199</v>
      </c>
      <c r="I61" s="300">
        <v>5.3112280791269902E-2</v>
      </c>
      <c r="J61" s="300">
        <v>15.8274596757984</v>
      </c>
      <c r="K61" s="300">
        <v>0</v>
      </c>
      <c r="L61" s="300">
        <v>0</v>
      </c>
      <c r="M61" s="300">
        <v>0</v>
      </c>
      <c r="N61" s="300">
        <v>0</v>
      </c>
      <c r="O61" s="300">
        <v>3392.7026233671399</v>
      </c>
      <c r="P61" s="304"/>
    </row>
    <row r="62" spans="1:16" s="268" customFormat="1" ht="13">
      <c r="A62" s="252" t="s">
        <v>464</v>
      </c>
      <c r="B62" s="253" t="s">
        <v>479</v>
      </c>
      <c r="C62" s="253"/>
      <c r="D62" s="296"/>
      <c r="E62" s="296"/>
      <c r="F62" s="297">
        <v>15592.8132133462</v>
      </c>
      <c r="G62" s="297">
        <v>0.103251</v>
      </c>
      <c r="H62" s="297">
        <v>2.5812750000000002</v>
      </c>
      <c r="I62" s="297">
        <v>0</v>
      </c>
      <c r="J62" s="297">
        <v>0</v>
      </c>
      <c r="K62" s="297">
        <v>0</v>
      </c>
      <c r="L62" s="297">
        <v>5343.6831925834404</v>
      </c>
      <c r="M62" s="297">
        <v>2215.8178847014701</v>
      </c>
      <c r="N62" s="297">
        <v>0</v>
      </c>
      <c r="O62" s="297">
        <v>23154.895565631101</v>
      </c>
      <c r="P62" s="296"/>
    </row>
    <row r="63" spans="1:16" s="301" customFormat="1" ht="12">
      <c r="A63" s="263"/>
      <c r="B63" s="258"/>
      <c r="C63" s="258" t="s">
        <v>480</v>
      </c>
      <c r="D63" s="299"/>
      <c r="E63" s="299"/>
      <c r="F63" s="300">
        <v>11643.475064443301</v>
      </c>
      <c r="G63" s="300">
        <v>0.103251</v>
      </c>
      <c r="H63" s="300">
        <v>2.5812750000000002</v>
      </c>
      <c r="I63" s="300">
        <v>0</v>
      </c>
      <c r="J63" s="300">
        <v>0</v>
      </c>
      <c r="K63" s="300">
        <v>0</v>
      </c>
      <c r="L63" s="300">
        <v>0</v>
      </c>
      <c r="M63" s="300">
        <v>0</v>
      </c>
      <c r="N63" s="300">
        <v>0</v>
      </c>
      <c r="O63" s="300">
        <v>11646.056339443299</v>
      </c>
      <c r="P63" s="299"/>
    </row>
    <row r="64" spans="1:16" s="301" customFormat="1" ht="12">
      <c r="A64" s="263"/>
      <c r="B64" s="258"/>
      <c r="C64" s="258" t="s">
        <v>481</v>
      </c>
      <c r="D64" s="299"/>
      <c r="E64" s="299"/>
      <c r="F64" s="300">
        <v>3949.3381489028202</v>
      </c>
      <c r="G64" s="300">
        <v>0</v>
      </c>
      <c r="H64" s="300">
        <v>0</v>
      </c>
      <c r="I64" s="300">
        <v>0</v>
      </c>
      <c r="J64" s="300">
        <v>0</v>
      </c>
      <c r="K64" s="300">
        <v>0</v>
      </c>
      <c r="L64" s="300">
        <v>5343.6831925834404</v>
      </c>
      <c r="M64" s="300">
        <v>51.058926728033498</v>
      </c>
      <c r="N64" s="300">
        <v>0</v>
      </c>
      <c r="O64" s="300">
        <v>9344.0802682143003</v>
      </c>
      <c r="P64" s="299"/>
    </row>
    <row r="65" spans="1:16" s="301" customFormat="1" ht="12">
      <c r="A65" s="263"/>
      <c r="B65" s="258"/>
      <c r="C65" s="258" t="s">
        <v>482</v>
      </c>
      <c r="D65" s="299"/>
      <c r="E65" s="299"/>
      <c r="F65" s="300">
        <v>0</v>
      </c>
      <c r="G65" s="300">
        <v>0</v>
      </c>
      <c r="H65" s="300">
        <v>0</v>
      </c>
      <c r="I65" s="300">
        <v>0</v>
      </c>
      <c r="J65" s="300">
        <v>0</v>
      </c>
      <c r="K65" s="300">
        <v>0</v>
      </c>
      <c r="L65" s="300">
        <v>0</v>
      </c>
      <c r="M65" s="300">
        <v>2164.7589579734299</v>
      </c>
      <c r="N65" s="300">
        <v>0</v>
      </c>
      <c r="O65" s="300">
        <v>2164.7589579734299</v>
      </c>
      <c r="P65" s="299"/>
    </row>
    <row r="66" spans="1:16" s="262" customFormat="1">
      <c r="A66" s="306" t="s">
        <v>472</v>
      </c>
      <c r="B66" s="307" t="s">
        <v>483</v>
      </c>
      <c r="C66" s="307"/>
      <c r="D66" s="279"/>
      <c r="E66" s="279"/>
      <c r="F66" s="280">
        <v>0</v>
      </c>
      <c r="G66" s="280">
        <v>0</v>
      </c>
      <c r="H66" s="280">
        <v>0</v>
      </c>
      <c r="I66" s="280">
        <v>0</v>
      </c>
      <c r="J66" s="280">
        <v>0</v>
      </c>
      <c r="K66" s="280">
        <v>2160.3645210514101</v>
      </c>
      <c r="L66" s="280">
        <v>26.602517221683701</v>
      </c>
      <c r="M66" s="280">
        <v>2.6842603471698099</v>
      </c>
      <c r="N66" s="280">
        <v>0.24641998533333401</v>
      </c>
      <c r="O66" s="280">
        <v>2189.8977186055899</v>
      </c>
      <c r="P66" s="279"/>
    </row>
    <row r="67" spans="1:16" s="262" customFormat="1" ht="13">
      <c r="A67" s="306" t="s">
        <v>484</v>
      </c>
      <c r="B67" s="307" t="s">
        <v>409</v>
      </c>
      <c r="C67" s="307"/>
      <c r="D67" s="279"/>
      <c r="E67" s="279"/>
      <c r="F67" s="280">
        <v>7843.3274294166504</v>
      </c>
      <c r="G67" s="280">
        <v>0</v>
      </c>
      <c r="H67" s="280">
        <v>0</v>
      </c>
      <c r="I67" s="280">
        <v>0</v>
      </c>
      <c r="J67" s="280">
        <v>0</v>
      </c>
      <c r="K67" s="280">
        <v>0</v>
      </c>
      <c r="L67" s="280">
        <v>0</v>
      </c>
      <c r="M67" s="280">
        <v>0</v>
      </c>
      <c r="N67" s="280">
        <v>0</v>
      </c>
      <c r="O67" s="280">
        <v>7843.3274294166504</v>
      </c>
      <c r="P67" s="279"/>
    </row>
    <row r="68" spans="1:16" s="262" customFormat="1" ht="13">
      <c r="A68" s="287" t="s">
        <v>485</v>
      </c>
      <c r="B68" s="288" t="s">
        <v>411</v>
      </c>
      <c r="C68" s="288"/>
      <c r="D68" s="308"/>
      <c r="E68" s="308"/>
      <c r="F68" s="309">
        <v>0</v>
      </c>
      <c r="G68" s="309">
        <v>0</v>
      </c>
      <c r="H68" s="309">
        <v>0</v>
      </c>
      <c r="I68" s="309">
        <v>1.3210915744217699</v>
      </c>
      <c r="J68" s="309">
        <v>393.68528917768703</v>
      </c>
      <c r="K68" s="309">
        <v>0</v>
      </c>
      <c r="L68" s="309">
        <v>1.5001820255590299</v>
      </c>
      <c r="M68" s="309">
        <v>191.60078853838399</v>
      </c>
      <c r="N68" s="309">
        <v>0</v>
      </c>
      <c r="O68" s="309">
        <v>586.78625974163003</v>
      </c>
      <c r="P68" s="279"/>
    </row>
    <row r="69" spans="1:16" s="295" customFormat="1" ht="13">
      <c r="A69" s="310" t="s">
        <v>486</v>
      </c>
      <c r="B69" s="311"/>
      <c r="C69" s="311"/>
      <c r="D69" s="312"/>
      <c r="E69" s="312"/>
      <c r="F69" s="313">
        <v>1544.734972</v>
      </c>
      <c r="G69" s="313">
        <v>1273.70163229627</v>
      </c>
      <c r="H69" s="313">
        <v>31842.540807406702</v>
      </c>
      <c r="I69" s="313">
        <v>80.164959717509106</v>
      </c>
      <c r="J69" s="313">
        <v>23889.157995817699</v>
      </c>
      <c r="K69" s="313">
        <v>0</v>
      </c>
      <c r="L69" s="313">
        <v>0</v>
      </c>
      <c r="M69" s="313">
        <v>0</v>
      </c>
      <c r="N69" s="313">
        <v>0</v>
      </c>
      <c r="O69" s="313">
        <v>57276.433775224403</v>
      </c>
      <c r="P69" s="293"/>
    </row>
    <row r="70" spans="1:16" s="262" customFormat="1" ht="13">
      <c r="A70" s="306" t="s">
        <v>428</v>
      </c>
      <c r="B70" s="307" t="s">
        <v>487</v>
      </c>
      <c r="C70" s="307"/>
      <c r="D70" s="279"/>
      <c r="E70" s="279"/>
      <c r="F70" s="280">
        <v>0</v>
      </c>
      <c r="G70" s="280">
        <v>1114.3024178114699</v>
      </c>
      <c r="H70" s="280">
        <v>27857.560445286701</v>
      </c>
      <c r="I70" s="280">
        <v>0</v>
      </c>
      <c r="J70" s="280">
        <v>0</v>
      </c>
      <c r="K70" s="280">
        <v>0</v>
      </c>
      <c r="L70" s="280">
        <v>0</v>
      </c>
      <c r="M70" s="280">
        <v>0</v>
      </c>
      <c r="N70" s="280">
        <v>0</v>
      </c>
      <c r="O70" s="280">
        <v>27857.560445286701</v>
      </c>
      <c r="P70" s="279"/>
    </row>
    <row r="71" spans="1:16" s="262" customFormat="1" ht="13">
      <c r="A71" s="306" t="s">
        <v>443</v>
      </c>
      <c r="B71" s="307" t="s">
        <v>488</v>
      </c>
      <c r="C71" s="307"/>
      <c r="D71" s="279"/>
      <c r="E71" s="279"/>
      <c r="F71" s="280">
        <v>0</v>
      </c>
      <c r="G71" s="280">
        <v>154.87481740703799</v>
      </c>
      <c r="H71" s="280">
        <v>3871.8704351759402</v>
      </c>
      <c r="I71" s="280">
        <v>16.705158787300899</v>
      </c>
      <c r="J71" s="280">
        <v>4978.1373186156698</v>
      </c>
      <c r="K71" s="280">
        <v>0</v>
      </c>
      <c r="L71" s="280">
        <v>0</v>
      </c>
      <c r="M71" s="280">
        <v>0</v>
      </c>
      <c r="N71" s="280">
        <v>0</v>
      </c>
      <c r="O71" s="280">
        <v>8850.0077537916095</v>
      </c>
      <c r="P71" s="279"/>
    </row>
    <row r="72" spans="1:16" s="262" customFormat="1" ht="13">
      <c r="A72" s="252" t="s">
        <v>464</v>
      </c>
      <c r="B72" s="253" t="s">
        <v>489</v>
      </c>
      <c r="C72" s="253"/>
      <c r="F72" s="259">
        <v>0</v>
      </c>
      <c r="G72" s="259">
        <v>0</v>
      </c>
      <c r="H72" s="259">
        <v>0</v>
      </c>
      <c r="I72" s="259">
        <v>63.342501746710703</v>
      </c>
      <c r="J72" s="259">
        <v>18876.065520519802</v>
      </c>
      <c r="K72" s="259">
        <v>0</v>
      </c>
      <c r="L72" s="259">
        <v>0</v>
      </c>
      <c r="M72" s="259">
        <v>0</v>
      </c>
      <c r="N72" s="259">
        <v>0</v>
      </c>
      <c r="O72" s="259">
        <v>18876.065520519802</v>
      </c>
    </row>
    <row r="73" spans="1:16" s="265" customFormat="1" ht="12">
      <c r="A73" s="314"/>
      <c r="B73" s="286"/>
      <c r="C73" s="286" t="s">
        <v>490</v>
      </c>
      <c r="D73" s="271"/>
      <c r="E73" s="271"/>
      <c r="F73" s="272">
        <v>0</v>
      </c>
      <c r="G73" s="272">
        <v>0</v>
      </c>
      <c r="H73" s="272">
        <v>0</v>
      </c>
      <c r="I73" s="272">
        <v>52.366052285737702</v>
      </c>
      <c r="J73" s="272">
        <v>15605.0835811498</v>
      </c>
      <c r="K73" s="272">
        <v>0</v>
      </c>
      <c r="L73" s="272">
        <v>0</v>
      </c>
      <c r="M73" s="272">
        <v>0</v>
      </c>
      <c r="N73" s="272">
        <v>0</v>
      </c>
      <c r="O73" s="272">
        <v>15605.0835811498</v>
      </c>
    </row>
    <row r="74" spans="1:16" s="265" customFormat="1" ht="12">
      <c r="A74" s="314"/>
      <c r="B74" s="286"/>
      <c r="C74" s="286" t="s">
        <v>491</v>
      </c>
      <c r="D74" s="271"/>
      <c r="E74" s="271"/>
      <c r="F74" s="272">
        <v>0</v>
      </c>
      <c r="G74" s="272">
        <v>0</v>
      </c>
      <c r="H74" s="272">
        <v>0</v>
      </c>
      <c r="I74" s="272">
        <v>10.976449460973001</v>
      </c>
      <c r="J74" s="272">
        <v>3270.9819393699499</v>
      </c>
      <c r="K74" s="272">
        <v>0</v>
      </c>
      <c r="L74" s="272">
        <v>0</v>
      </c>
      <c r="M74" s="272">
        <v>0</v>
      </c>
      <c r="N74" s="272">
        <v>0</v>
      </c>
      <c r="O74" s="272">
        <v>3270.9819393699499</v>
      </c>
    </row>
    <row r="75" spans="1:16" s="262" customFormat="1" ht="13">
      <c r="A75" s="306" t="s">
        <v>472</v>
      </c>
      <c r="B75" s="307" t="s">
        <v>356</v>
      </c>
      <c r="C75" s="315"/>
      <c r="D75" s="279"/>
      <c r="E75" s="279"/>
      <c r="F75" s="280">
        <v>0</v>
      </c>
      <c r="G75" s="280">
        <v>4.5243970777615603</v>
      </c>
      <c r="H75" s="280">
        <v>113.109926944039</v>
      </c>
      <c r="I75" s="280">
        <v>0.117299183497522</v>
      </c>
      <c r="J75" s="280">
        <v>34.955156682261503</v>
      </c>
      <c r="K75" s="280">
        <v>0</v>
      </c>
      <c r="L75" s="280">
        <v>0</v>
      </c>
      <c r="M75" s="280">
        <v>0</v>
      </c>
      <c r="N75" s="280">
        <v>0</v>
      </c>
      <c r="O75" s="280">
        <v>148.065083626301</v>
      </c>
    </row>
    <row r="76" spans="1:16" s="262" customFormat="1" ht="13">
      <c r="A76" s="287" t="s">
        <v>484</v>
      </c>
      <c r="B76" s="288" t="s">
        <v>412</v>
      </c>
      <c r="C76" s="316"/>
      <c r="D76" s="308"/>
      <c r="E76" s="308"/>
      <c r="F76" s="309">
        <v>1544.734972</v>
      </c>
      <c r="G76" s="309">
        <v>0</v>
      </c>
      <c r="H76" s="309">
        <v>0</v>
      </c>
      <c r="I76" s="309">
        <v>0</v>
      </c>
      <c r="J76" s="309">
        <v>0</v>
      </c>
      <c r="K76" s="309">
        <v>0</v>
      </c>
      <c r="L76" s="309">
        <v>0</v>
      </c>
      <c r="M76" s="309">
        <v>0</v>
      </c>
      <c r="N76" s="309">
        <v>0</v>
      </c>
      <c r="O76" s="309">
        <v>1544.734972</v>
      </c>
    </row>
    <row r="77" spans="1:16" s="262" customFormat="1" ht="13">
      <c r="A77" s="248" t="s">
        <v>492</v>
      </c>
      <c r="B77" s="317"/>
      <c r="C77" s="317"/>
      <c r="F77" s="251">
        <v>489.59858172999998</v>
      </c>
      <c r="G77" s="251">
        <v>959.87130582999998</v>
      </c>
      <c r="H77" s="251">
        <v>23996.782645750001</v>
      </c>
      <c r="I77" s="251">
        <v>3.9063011599999999</v>
      </c>
      <c r="J77" s="251">
        <v>1164.0777456799999</v>
      </c>
      <c r="K77" s="251">
        <v>0</v>
      </c>
      <c r="L77" s="251">
        <v>0</v>
      </c>
      <c r="M77" s="251">
        <v>0</v>
      </c>
      <c r="N77" s="251">
        <v>0</v>
      </c>
      <c r="O77" s="251">
        <v>25650.458973159999</v>
      </c>
    </row>
    <row r="78" spans="1:16" s="262" customFormat="1" ht="13">
      <c r="A78" s="252" t="s">
        <v>428</v>
      </c>
      <c r="B78" s="253" t="s">
        <v>493</v>
      </c>
      <c r="C78" s="253"/>
      <c r="F78" s="259">
        <v>0</v>
      </c>
      <c r="G78" s="259">
        <v>923.05421134999995</v>
      </c>
      <c r="H78" s="259">
        <v>23076.355283749999</v>
      </c>
      <c r="I78" s="259">
        <v>0</v>
      </c>
      <c r="J78" s="259">
        <v>0</v>
      </c>
      <c r="K78" s="259">
        <v>0</v>
      </c>
      <c r="L78" s="259">
        <v>0</v>
      </c>
      <c r="M78" s="259">
        <v>0</v>
      </c>
      <c r="N78" s="259">
        <v>0</v>
      </c>
      <c r="O78" s="259">
        <v>23076.355283749999</v>
      </c>
    </row>
    <row r="79" spans="1:16" s="262" customFormat="1" ht="13">
      <c r="A79" s="252" t="s">
        <v>443</v>
      </c>
      <c r="B79" s="253" t="s">
        <v>494</v>
      </c>
      <c r="C79" s="253"/>
      <c r="F79" s="259">
        <v>0</v>
      </c>
      <c r="G79" s="259">
        <v>22.112089399999999</v>
      </c>
      <c r="H79" s="259">
        <v>552.802235</v>
      </c>
      <c r="I79" s="259">
        <v>1.32672536</v>
      </c>
      <c r="J79" s="259">
        <v>395.36415727999997</v>
      </c>
      <c r="K79" s="259">
        <v>0</v>
      </c>
      <c r="L79" s="259">
        <v>0</v>
      </c>
      <c r="M79" s="259">
        <v>0</v>
      </c>
      <c r="N79" s="259">
        <v>0</v>
      </c>
      <c r="O79" s="259">
        <v>948.16639227999997</v>
      </c>
    </row>
    <row r="80" spans="1:16" s="262" customFormat="1" ht="13">
      <c r="A80" s="306" t="s">
        <v>495</v>
      </c>
      <c r="B80" s="307" t="s">
        <v>496</v>
      </c>
      <c r="C80" s="307"/>
      <c r="D80" s="279"/>
      <c r="E80" s="279"/>
      <c r="F80" s="280">
        <v>0</v>
      </c>
      <c r="G80" s="280">
        <v>14.507331560000001</v>
      </c>
      <c r="H80" s="280">
        <v>362.683289</v>
      </c>
      <c r="I80" s="280">
        <v>1.9877686400000001</v>
      </c>
      <c r="J80" s="280">
        <v>592.35505472</v>
      </c>
      <c r="K80" s="280">
        <v>0</v>
      </c>
      <c r="L80" s="280">
        <v>0</v>
      </c>
      <c r="M80" s="280">
        <v>0</v>
      </c>
      <c r="N80" s="280">
        <v>0</v>
      </c>
      <c r="O80" s="280">
        <v>955.03834371999994</v>
      </c>
    </row>
    <row r="81" spans="1:30" s="262" customFormat="1" ht="13">
      <c r="A81" s="287" t="s">
        <v>472</v>
      </c>
      <c r="B81" s="288" t="s">
        <v>497</v>
      </c>
      <c r="C81" s="288"/>
      <c r="D81" s="308"/>
      <c r="E81" s="308"/>
      <c r="F81" s="309">
        <v>489.59858172999998</v>
      </c>
      <c r="G81" s="309">
        <v>0.19767351999999999</v>
      </c>
      <c r="H81" s="309">
        <v>4.9418379999999997</v>
      </c>
      <c r="I81" s="309">
        <v>0.59180716</v>
      </c>
      <c r="J81" s="309">
        <v>176.35853367999999</v>
      </c>
      <c r="K81" s="309">
        <v>0</v>
      </c>
      <c r="L81" s="309">
        <v>0</v>
      </c>
      <c r="M81" s="309">
        <v>0</v>
      </c>
      <c r="N81" s="309">
        <v>0</v>
      </c>
      <c r="O81" s="309">
        <v>670.89895340999999</v>
      </c>
    </row>
    <row r="82" spans="1:30" s="295" customFormat="1" ht="13">
      <c r="A82" s="291" t="s">
        <v>498</v>
      </c>
      <c r="B82" s="292"/>
      <c r="C82" s="292"/>
      <c r="F82" s="251">
        <v>-79839.492222000001</v>
      </c>
      <c r="G82" s="251">
        <v>50.567295000000001</v>
      </c>
      <c r="H82" s="251">
        <v>1264.1823750000001</v>
      </c>
      <c r="I82" s="251">
        <v>1.7648410000000001</v>
      </c>
      <c r="J82" s="251">
        <v>525.92261800000006</v>
      </c>
      <c r="K82" s="251">
        <v>0</v>
      </c>
      <c r="L82" s="251">
        <v>0</v>
      </c>
      <c r="M82" s="251">
        <v>0</v>
      </c>
      <c r="N82" s="251">
        <v>0</v>
      </c>
      <c r="O82" s="251">
        <v>-78049.387229</v>
      </c>
    </row>
    <row r="83" spans="1:30" s="262" customFormat="1" ht="13">
      <c r="A83" s="252" t="s">
        <v>428</v>
      </c>
      <c r="B83" s="253" t="s">
        <v>499</v>
      </c>
      <c r="C83" s="253"/>
      <c r="F83" s="259">
        <v>-233181.017979</v>
      </c>
      <c r="G83" s="259">
        <v>14.735507</v>
      </c>
      <c r="H83" s="259">
        <v>368.387675</v>
      </c>
      <c r="I83" s="259">
        <v>0.61302500000000004</v>
      </c>
      <c r="J83" s="259">
        <v>182.68145000000001</v>
      </c>
      <c r="K83" s="259">
        <v>0</v>
      </c>
      <c r="L83" s="259">
        <v>0</v>
      </c>
      <c r="M83" s="259">
        <v>0</v>
      </c>
      <c r="N83" s="259">
        <v>0</v>
      </c>
      <c r="O83" s="259">
        <v>-232629.94885399999</v>
      </c>
    </row>
    <row r="84" spans="1:30" s="262" customFormat="1" ht="13">
      <c r="A84" s="252" t="s">
        <v>443</v>
      </c>
      <c r="B84" s="253" t="s">
        <v>500</v>
      </c>
      <c r="C84" s="253"/>
      <c r="F84" s="259">
        <v>-3167.2188630000001</v>
      </c>
      <c r="G84" s="259">
        <v>5.5531519999999999</v>
      </c>
      <c r="H84" s="259">
        <v>138.8288</v>
      </c>
      <c r="I84" s="259">
        <v>0.27709400000000001</v>
      </c>
      <c r="J84" s="259">
        <v>82.574011999999996</v>
      </c>
      <c r="K84" s="259">
        <v>0</v>
      </c>
      <c r="L84" s="259">
        <v>0</v>
      </c>
      <c r="M84" s="259">
        <v>0</v>
      </c>
      <c r="N84" s="259">
        <v>0</v>
      </c>
      <c r="O84" s="259">
        <v>-2945.8160509999998</v>
      </c>
    </row>
    <row r="85" spans="1:30" s="262" customFormat="1" ht="13">
      <c r="A85" s="306" t="s">
        <v>464</v>
      </c>
      <c r="B85" s="307" t="s">
        <v>501</v>
      </c>
      <c r="C85" s="307"/>
      <c r="F85" s="259">
        <v>0</v>
      </c>
      <c r="G85" s="259">
        <v>23.429790000000001</v>
      </c>
      <c r="H85" s="259">
        <v>585.74474999999995</v>
      </c>
      <c r="I85" s="259">
        <v>0.60743000000000003</v>
      </c>
      <c r="J85" s="259">
        <v>181.01414</v>
      </c>
      <c r="K85" s="259">
        <v>0</v>
      </c>
      <c r="L85" s="259">
        <v>0</v>
      </c>
      <c r="M85" s="259">
        <v>0</v>
      </c>
      <c r="N85" s="259">
        <v>0</v>
      </c>
      <c r="O85" s="259">
        <v>766.75888999999995</v>
      </c>
    </row>
    <row r="86" spans="1:30" s="262" customFormat="1" ht="13">
      <c r="A86" s="306" t="s">
        <v>472</v>
      </c>
      <c r="B86" s="307" t="s">
        <v>502</v>
      </c>
      <c r="C86" s="307"/>
      <c r="F86" s="259">
        <v>3227.185763</v>
      </c>
      <c r="G86" s="259">
        <v>1.9333260000000001</v>
      </c>
      <c r="H86" s="259">
        <v>48.333150000000003</v>
      </c>
      <c r="I86" s="259">
        <v>8.6928000000000005E-2</v>
      </c>
      <c r="J86" s="259">
        <v>25.904544000000001</v>
      </c>
      <c r="K86" s="259">
        <v>0</v>
      </c>
      <c r="L86" s="259">
        <v>0</v>
      </c>
      <c r="M86" s="259">
        <v>0</v>
      </c>
      <c r="N86" s="259">
        <v>0</v>
      </c>
      <c r="O86" s="259">
        <v>3301.4234569999999</v>
      </c>
    </row>
    <row r="87" spans="1:30" s="262" customFormat="1" ht="13">
      <c r="A87" s="306" t="s">
        <v>484</v>
      </c>
      <c r="B87" s="307" t="s">
        <v>503</v>
      </c>
      <c r="C87" s="307"/>
      <c r="D87" s="279"/>
      <c r="E87" s="279"/>
      <c r="F87" s="280">
        <v>3310.5193559999998</v>
      </c>
      <c r="G87" s="280">
        <v>4.9155199999999999</v>
      </c>
      <c r="H87" s="280">
        <v>122.88800000000001</v>
      </c>
      <c r="I87" s="280">
        <v>0.180364</v>
      </c>
      <c r="J87" s="280">
        <v>53.748472</v>
      </c>
      <c r="K87" s="280">
        <v>0</v>
      </c>
      <c r="L87" s="280">
        <v>0</v>
      </c>
      <c r="M87" s="280">
        <v>0</v>
      </c>
      <c r="N87" s="280">
        <v>0</v>
      </c>
      <c r="O87" s="280">
        <v>3487.1558279999999</v>
      </c>
    </row>
    <row r="88" spans="1:30" s="262" customFormat="1" ht="13">
      <c r="A88" s="287" t="s">
        <v>485</v>
      </c>
      <c r="B88" s="288" t="s">
        <v>504</v>
      </c>
      <c r="C88" s="288"/>
      <c r="D88" s="308"/>
      <c r="E88" s="308"/>
      <c r="F88" s="309">
        <v>149971.03950099999</v>
      </c>
      <c r="G88" s="309">
        <v>0</v>
      </c>
      <c r="H88" s="309">
        <v>0</v>
      </c>
      <c r="I88" s="309">
        <v>0</v>
      </c>
      <c r="J88" s="309">
        <v>0</v>
      </c>
      <c r="K88" s="309">
        <v>0</v>
      </c>
      <c r="L88" s="309">
        <v>0</v>
      </c>
      <c r="M88" s="309">
        <v>0</v>
      </c>
      <c r="N88" s="309">
        <v>0</v>
      </c>
      <c r="O88" s="309">
        <v>149971.03950099999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5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4" tint="0.39997558519241921"/>
  </sheetPr>
  <dimension ref="A1:BD99"/>
  <sheetViews>
    <sheetView zoomScale="70" zoomScaleNormal="70" zoomScalePageLayoutView="70" workbookViewId="0">
      <pane xSplit="5" ySplit="7" topLeftCell="F86"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534</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532921.22786446696</v>
      </c>
      <c r="G7" s="246">
        <v>4723.3942070994399</v>
      </c>
      <c r="H7" s="246">
        <v>118084.855177486</v>
      </c>
      <c r="I7" s="246">
        <v>142.10927290245701</v>
      </c>
      <c r="J7" s="246">
        <v>42348.563324932104</v>
      </c>
      <c r="K7" s="246">
        <v>1620.11150727323</v>
      </c>
      <c r="L7" s="246">
        <v>6477.2303299429404</v>
      </c>
      <c r="M7" s="246">
        <v>2357.4858548001598</v>
      </c>
      <c r="N7" s="246">
        <v>0.25509044800000003</v>
      </c>
      <c r="O7" s="246">
        <v>703809.72914934997</v>
      </c>
    </row>
    <row r="8" spans="1:16" ht="17" thickTop="1">
      <c r="A8" s="248" t="s">
        <v>427</v>
      </c>
      <c r="B8" s="249"/>
      <c r="C8" s="249"/>
      <c r="F8" s="251">
        <v>492431.78367636498</v>
      </c>
      <c r="G8" s="251">
        <v>2508.95345603958</v>
      </c>
      <c r="H8" s="251">
        <v>62723.836400989603</v>
      </c>
      <c r="I8" s="251">
        <v>38.210418660955497</v>
      </c>
      <c r="J8" s="251">
        <v>11386.7047609647</v>
      </c>
      <c r="K8" s="251">
        <v>0</v>
      </c>
      <c r="L8" s="251">
        <v>0</v>
      </c>
      <c r="M8" s="251">
        <v>0</v>
      </c>
      <c r="N8" s="251">
        <v>0</v>
      </c>
      <c r="O8" s="251">
        <v>566542.32483831898</v>
      </c>
    </row>
    <row r="9" spans="1:16">
      <c r="A9" s="252" t="s">
        <v>428</v>
      </c>
      <c r="B9" s="253" t="s">
        <v>429</v>
      </c>
      <c r="C9" s="253"/>
      <c r="F9" s="254">
        <v>308116.46279387397</v>
      </c>
      <c r="G9" s="254">
        <v>268.56004977251303</v>
      </c>
      <c r="H9" s="254">
        <v>6714.0012443128198</v>
      </c>
      <c r="I9" s="254">
        <v>8.7001443964768796</v>
      </c>
      <c r="J9" s="254">
        <v>2592.64303015011</v>
      </c>
      <c r="K9" s="254">
        <v>0</v>
      </c>
      <c r="L9" s="254">
        <v>0</v>
      </c>
      <c r="M9" s="254">
        <v>0</v>
      </c>
      <c r="N9" s="254">
        <v>0</v>
      </c>
      <c r="O9" s="254">
        <v>317423.10706833698</v>
      </c>
      <c r="P9" s="255"/>
    </row>
    <row r="10" spans="1:16">
      <c r="A10" s="256"/>
      <c r="B10" s="257" t="s">
        <v>430</v>
      </c>
      <c r="C10" s="258"/>
      <c r="F10" s="259">
        <v>120995.50788593599</v>
      </c>
      <c r="G10" s="259">
        <v>3.95556758938223</v>
      </c>
      <c r="H10" s="259">
        <v>98.8891897345556</v>
      </c>
      <c r="I10" s="259">
        <v>2.2818651877875902</v>
      </c>
      <c r="J10" s="259">
        <v>679.99582596070104</v>
      </c>
      <c r="K10" s="259">
        <v>0</v>
      </c>
      <c r="L10" s="259">
        <v>0</v>
      </c>
      <c r="M10" s="259">
        <v>0</v>
      </c>
      <c r="N10" s="259">
        <v>0</v>
      </c>
      <c r="O10" s="259">
        <v>121774.392901632</v>
      </c>
    </row>
    <row r="11" spans="1:16">
      <c r="A11" s="256"/>
      <c r="B11" s="260" t="s">
        <v>431</v>
      </c>
      <c r="C11" s="258"/>
      <c r="F11" s="259">
        <v>18158.068456303001</v>
      </c>
      <c r="G11" s="259">
        <v>0.448157711606956</v>
      </c>
      <c r="H11" s="259">
        <v>11.203942790173899</v>
      </c>
      <c r="I11" s="259">
        <v>0.184455894484854</v>
      </c>
      <c r="J11" s="259">
        <v>54.967856556486602</v>
      </c>
      <c r="K11" s="259">
        <v>0</v>
      </c>
      <c r="L11" s="259">
        <v>0</v>
      </c>
      <c r="M11" s="259">
        <v>0</v>
      </c>
      <c r="N11" s="259">
        <v>0</v>
      </c>
      <c r="O11" s="259">
        <v>18224.2402556497</v>
      </c>
    </row>
    <row r="12" spans="1:16" s="262" customFormat="1" ht="13">
      <c r="A12" s="256"/>
      <c r="B12" s="260" t="s">
        <v>432</v>
      </c>
      <c r="C12" s="261"/>
      <c r="F12" s="259">
        <v>45244.679425657501</v>
      </c>
      <c r="G12" s="259">
        <v>86.028085001745197</v>
      </c>
      <c r="H12" s="259">
        <v>2150.7021250436301</v>
      </c>
      <c r="I12" s="259">
        <v>1.1197359180081199</v>
      </c>
      <c r="J12" s="259">
        <v>333.68130356642098</v>
      </c>
      <c r="K12" s="259">
        <v>0</v>
      </c>
      <c r="L12" s="259">
        <v>0</v>
      </c>
      <c r="M12" s="259">
        <v>0</v>
      </c>
      <c r="N12" s="259">
        <v>0</v>
      </c>
      <c r="O12" s="259">
        <v>47729.062854267599</v>
      </c>
    </row>
    <row r="13" spans="1:16" s="262" customFormat="1" ht="13">
      <c r="A13" s="256"/>
      <c r="B13" s="257" t="s">
        <v>433</v>
      </c>
      <c r="C13" s="257"/>
      <c r="F13" s="259">
        <v>54138.982568606603</v>
      </c>
      <c r="G13" s="259">
        <v>2.5131708622013602</v>
      </c>
      <c r="H13" s="259">
        <v>62.829271555034097</v>
      </c>
      <c r="I13" s="259">
        <v>1.93593663486089</v>
      </c>
      <c r="J13" s="259">
        <v>576.90911718854602</v>
      </c>
      <c r="K13" s="259">
        <v>0</v>
      </c>
      <c r="L13" s="259">
        <v>0</v>
      </c>
      <c r="M13" s="259">
        <v>0</v>
      </c>
      <c r="N13" s="259">
        <v>0</v>
      </c>
      <c r="O13" s="259">
        <v>54778.720957350197</v>
      </c>
    </row>
    <row r="14" spans="1:16" s="265" customFormat="1" ht="12">
      <c r="A14" s="263"/>
      <c r="B14" s="258"/>
      <c r="C14" s="264" t="s">
        <v>410</v>
      </c>
      <c r="F14" s="266">
        <v>6181.94237520976</v>
      </c>
      <c r="G14" s="266">
        <v>0.16499659403165301</v>
      </c>
      <c r="H14" s="266">
        <v>4.1249148507913302</v>
      </c>
      <c r="I14" s="266">
        <v>0.14266932164985299</v>
      </c>
      <c r="J14" s="266">
        <v>42.515457851656201</v>
      </c>
      <c r="K14" s="266">
        <v>0</v>
      </c>
      <c r="L14" s="266">
        <v>0</v>
      </c>
      <c r="M14" s="266">
        <v>0</v>
      </c>
      <c r="N14" s="266">
        <v>0</v>
      </c>
      <c r="O14" s="266">
        <v>6228.5827479122099</v>
      </c>
    </row>
    <row r="15" spans="1:16" s="265" customFormat="1" ht="12">
      <c r="A15" s="263"/>
      <c r="B15" s="258"/>
      <c r="C15" s="264" t="s">
        <v>434</v>
      </c>
      <c r="F15" s="266">
        <v>3861.4522334670201</v>
      </c>
      <c r="G15" s="266">
        <v>7.9099745328833598E-2</v>
      </c>
      <c r="H15" s="266">
        <v>1.9774936332208399</v>
      </c>
      <c r="I15" s="266">
        <v>5.6799038656209701E-2</v>
      </c>
      <c r="J15" s="266">
        <v>16.926113519550501</v>
      </c>
      <c r="K15" s="266">
        <v>0</v>
      </c>
      <c r="L15" s="266">
        <v>0</v>
      </c>
      <c r="M15" s="266">
        <v>0</v>
      </c>
      <c r="N15" s="266">
        <v>0</v>
      </c>
      <c r="O15" s="266">
        <v>3880.3558406197899</v>
      </c>
    </row>
    <row r="16" spans="1:16" s="265" customFormat="1" ht="12">
      <c r="A16" s="263"/>
      <c r="B16" s="258"/>
      <c r="C16" s="264" t="s">
        <v>435</v>
      </c>
      <c r="F16" s="266">
        <v>10751.252705500399</v>
      </c>
      <c r="G16" s="266">
        <v>0.21952567267011999</v>
      </c>
      <c r="H16" s="266">
        <v>5.4881418167530001</v>
      </c>
      <c r="I16" s="266">
        <v>0.18629352027360499</v>
      </c>
      <c r="J16" s="266">
        <v>55.515469041534402</v>
      </c>
      <c r="K16" s="266">
        <v>0</v>
      </c>
      <c r="L16" s="266">
        <v>0</v>
      </c>
      <c r="M16" s="266">
        <v>0</v>
      </c>
      <c r="N16" s="266">
        <v>0</v>
      </c>
      <c r="O16" s="266">
        <v>10812.2563163587</v>
      </c>
    </row>
    <row r="17" spans="1:16" s="265" customFormat="1" ht="12">
      <c r="A17" s="263"/>
      <c r="B17" s="258"/>
      <c r="C17" s="264" t="s">
        <v>436</v>
      </c>
      <c r="F17" s="266">
        <v>11811.022514030001</v>
      </c>
      <c r="G17" s="266">
        <v>1.4192106097293</v>
      </c>
      <c r="H17" s="266">
        <v>35.480265243232502</v>
      </c>
      <c r="I17" s="266">
        <v>1.10264681136489</v>
      </c>
      <c r="J17" s="266">
        <v>328.58874978673703</v>
      </c>
      <c r="K17" s="266">
        <v>0</v>
      </c>
      <c r="L17" s="266">
        <v>0</v>
      </c>
      <c r="M17" s="266">
        <v>0</v>
      </c>
      <c r="N17" s="266">
        <v>0</v>
      </c>
      <c r="O17" s="266">
        <v>12175.091529060001</v>
      </c>
    </row>
    <row r="18" spans="1:16" s="265" customFormat="1" ht="12">
      <c r="A18" s="263"/>
      <c r="B18" s="258"/>
      <c r="C18" s="264" t="s">
        <v>437</v>
      </c>
      <c r="F18" s="266">
        <v>4174.4089616568999</v>
      </c>
      <c r="G18" s="266">
        <v>0.15494152631181199</v>
      </c>
      <c r="H18" s="266">
        <v>3.8735381577952999</v>
      </c>
      <c r="I18" s="266">
        <v>5.1169835117178999E-2</v>
      </c>
      <c r="J18" s="266">
        <v>15.2486108649193</v>
      </c>
      <c r="K18" s="266">
        <v>0</v>
      </c>
      <c r="L18" s="266">
        <v>0</v>
      </c>
      <c r="M18" s="266">
        <v>0</v>
      </c>
      <c r="N18" s="266">
        <v>0</v>
      </c>
      <c r="O18" s="266">
        <v>4193.5311106796098</v>
      </c>
    </row>
    <row r="19" spans="1:16" s="265" customFormat="1" ht="12">
      <c r="A19" s="263"/>
      <c r="B19" s="258"/>
      <c r="C19" s="264" t="s">
        <v>438</v>
      </c>
      <c r="F19" s="266">
        <v>17358.9037787425</v>
      </c>
      <c r="G19" s="266">
        <v>0.47539671412964302</v>
      </c>
      <c r="H19" s="266">
        <v>11.884917853241101</v>
      </c>
      <c r="I19" s="266">
        <v>0.39635810779915398</v>
      </c>
      <c r="J19" s="266">
        <v>118.114716124148</v>
      </c>
      <c r="K19" s="266">
        <v>0</v>
      </c>
      <c r="L19" s="266">
        <v>0</v>
      </c>
      <c r="M19" s="266">
        <v>0</v>
      </c>
      <c r="N19" s="266">
        <v>0</v>
      </c>
      <c r="O19" s="266">
        <v>17488.903412719901</v>
      </c>
    </row>
    <row r="20" spans="1:16" s="262" customFormat="1" ht="13">
      <c r="A20" s="256"/>
      <c r="B20" s="257" t="s">
        <v>439</v>
      </c>
      <c r="C20" s="267"/>
      <c r="F20" s="259">
        <v>1110.3743234999999</v>
      </c>
      <c r="G20" s="259">
        <v>1.8940143999999999E-2</v>
      </c>
      <c r="H20" s="259">
        <v>0.47350360000000002</v>
      </c>
      <c r="I20" s="259">
        <v>3.1879513999999998E-2</v>
      </c>
      <c r="J20" s="259">
        <v>9.500095172</v>
      </c>
      <c r="K20" s="259">
        <v>0</v>
      </c>
      <c r="L20" s="259">
        <v>0</v>
      </c>
      <c r="M20" s="259">
        <v>0</v>
      </c>
      <c r="N20" s="259">
        <v>0</v>
      </c>
      <c r="O20" s="259">
        <v>1120.347922272</v>
      </c>
    </row>
    <row r="21" spans="1:16" s="262" customFormat="1" ht="13">
      <c r="A21" s="256"/>
      <c r="B21" s="257" t="s">
        <v>440</v>
      </c>
      <c r="C21" s="257"/>
      <c r="F21" s="259">
        <v>27314.675525348601</v>
      </c>
      <c r="G21" s="259">
        <v>0.500718399857779</v>
      </c>
      <c r="H21" s="259">
        <v>12.5179599964445</v>
      </c>
      <c r="I21" s="259">
        <v>0.57504752038475304</v>
      </c>
      <c r="J21" s="259">
        <v>171.36416107465601</v>
      </c>
      <c r="K21" s="259">
        <v>0</v>
      </c>
      <c r="L21" s="259">
        <v>0</v>
      </c>
      <c r="M21" s="259">
        <v>0</v>
      </c>
      <c r="N21" s="259">
        <v>0</v>
      </c>
      <c r="O21" s="259">
        <v>27498.5576464197</v>
      </c>
    </row>
    <row r="22" spans="1:16" s="262" customFormat="1" ht="13">
      <c r="A22" s="256"/>
      <c r="B22" s="257" t="s">
        <v>441</v>
      </c>
      <c r="C22" s="257"/>
      <c r="F22" s="259">
        <v>38574.366621000001</v>
      </c>
      <c r="G22" s="259">
        <v>175.053097596432</v>
      </c>
      <c r="H22" s="259">
        <v>4376.3274399108004</v>
      </c>
      <c r="I22" s="259">
        <v>2.5129715520172899</v>
      </c>
      <c r="J22" s="259">
        <v>748.86552250115096</v>
      </c>
      <c r="K22" s="259">
        <v>0</v>
      </c>
      <c r="L22" s="259">
        <v>0</v>
      </c>
      <c r="M22" s="259">
        <v>0</v>
      </c>
      <c r="N22" s="259">
        <v>0</v>
      </c>
      <c r="O22" s="259">
        <v>43699.559583411901</v>
      </c>
    </row>
    <row r="23" spans="1:16" s="262" customFormat="1" ht="13">
      <c r="A23" s="256"/>
      <c r="B23" s="257" t="s">
        <v>442</v>
      </c>
      <c r="C23" s="257"/>
      <c r="F23" s="259">
        <v>2579.8079875216899</v>
      </c>
      <c r="G23" s="259">
        <v>4.2312467287247198E-2</v>
      </c>
      <c r="H23" s="259">
        <v>1.05781168218118</v>
      </c>
      <c r="I23" s="259">
        <v>5.8252174933383603E-2</v>
      </c>
      <c r="J23" s="259">
        <v>17.359148130148299</v>
      </c>
      <c r="K23" s="259">
        <v>0</v>
      </c>
      <c r="L23" s="259">
        <v>0</v>
      </c>
      <c r="M23" s="259">
        <v>0</v>
      </c>
      <c r="N23" s="259">
        <v>0</v>
      </c>
      <c r="O23" s="259">
        <v>2598.2249473340198</v>
      </c>
    </row>
    <row r="24" spans="1:16" s="268" customFormat="1" ht="15">
      <c r="A24" s="252" t="s">
        <v>443</v>
      </c>
      <c r="B24" s="253" t="s">
        <v>444</v>
      </c>
      <c r="C24" s="253"/>
      <c r="F24" s="254">
        <v>166580.54926680401</v>
      </c>
      <c r="G24" s="254">
        <v>34.707938786084803</v>
      </c>
      <c r="H24" s="254">
        <v>867.698469652119</v>
      </c>
      <c r="I24" s="254">
        <v>29.380079058890601</v>
      </c>
      <c r="J24" s="254">
        <v>8755.2635595493903</v>
      </c>
      <c r="K24" s="254">
        <v>0</v>
      </c>
      <c r="L24" s="254">
        <v>0</v>
      </c>
      <c r="M24" s="254">
        <v>0</v>
      </c>
      <c r="N24" s="254">
        <v>0</v>
      </c>
      <c r="O24" s="254">
        <v>176203.51129600499</v>
      </c>
      <c r="P24" s="269"/>
    </row>
    <row r="25" spans="1:16" s="262" customFormat="1" ht="13">
      <c r="A25" s="256"/>
      <c r="B25" s="260" t="s">
        <v>445</v>
      </c>
      <c r="C25" s="257"/>
      <c r="F25" s="259">
        <v>7360.5515706834303</v>
      </c>
      <c r="G25" s="259">
        <v>0.36816426450835199</v>
      </c>
      <c r="H25" s="259">
        <v>9.2041066127088005</v>
      </c>
      <c r="I25" s="259">
        <v>0.222457086573392</v>
      </c>
      <c r="J25" s="259">
        <v>66.292211798870795</v>
      </c>
      <c r="K25" s="259">
        <v>0</v>
      </c>
      <c r="L25" s="259">
        <v>0</v>
      </c>
      <c r="M25" s="259">
        <v>0</v>
      </c>
      <c r="N25" s="259">
        <v>0</v>
      </c>
      <c r="O25" s="259">
        <v>7436.0478890950099</v>
      </c>
    </row>
    <row r="26" spans="1:16" s="262" customFormat="1" ht="13">
      <c r="A26" s="256"/>
      <c r="B26" s="257" t="s">
        <v>446</v>
      </c>
      <c r="C26" s="257"/>
      <c r="F26" s="259">
        <v>104716.805267794</v>
      </c>
      <c r="G26" s="259">
        <v>11.5997805751059</v>
      </c>
      <c r="H26" s="259">
        <v>289.99451437764901</v>
      </c>
      <c r="I26" s="259">
        <v>16.869764518982301</v>
      </c>
      <c r="J26" s="259">
        <v>5027.1898266567296</v>
      </c>
      <c r="K26" s="259">
        <v>0</v>
      </c>
      <c r="L26" s="259">
        <v>0</v>
      </c>
      <c r="M26" s="259">
        <v>0</v>
      </c>
      <c r="N26" s="259">
        <v>0</v>
      </c>
      <c r="O26" s="259">
        <v>110033.98960882799</v>
      </c>
    </row>
    <row r="27" spans="1:16" s="265" customFormat="1" ht="12">
      <c r="A27" s="263"/>
      <c r="B27" s="258"/>
      <c r="C27" s="264" t="s">
        <v>447</v>
      </c>
      <c r="F27" s="266">
        <v>39991.382319959601</v>
      </c>
      <c r="G27" s="266">
        <v>5.4049812189705202</v>
      </c>
      <c r="H27" s="266">
        <v>135.124530474263</v>
      </c>
      <c r="I27" s="266">
        <v>8.6007304751821199</v>
      </c>
      <c r="J27" s="266">
        <v>2563.0176816042699</v>
      </c>
      <c r="K27" s="266">
        <v>0</v>
      </c>
      <c r="L27" s="266">
        <v>0</v>
      </c>
      <c r="M27" s="266">
        <v>0</v>
      </c>
      <c r="N27" s="266">
        <v>0</v>
      </c>
      <c r="O27" s="266">
        <v>42689.5245320381</v>
      </c>
    </row>
    <row r="28" spans="1:16" s="265" customFormat="1" ht="12">
      <c r="A28" s="263"/>
      <c r="B28" s="258"/>
      <c r="C28" s="264" t="s">
        <v>448</v>
      </c>
      <c r="F28" s="266">
        <v>29130.5749872134</v>
      </c>
      <c r="G28" s="266">
        <v>3.3972824711799201</v>
      </c>
      <c r="H28" s="266">
        <v>84.932061779498099</v>
      </c>
      <c r="I28" s="266">
        <v>6.88424039835812</v>
      </c>
      <c r="J28" s="266">
        <v>2051.5036387107202</v>
      </c>
      <c r="K28" s="266">
        <v>0</v>
      </c>
      <c r="L28" s="266">
        <v>0</v>
      </c>
      <c r="M28" s="266">
        <v>0</v>
      </c>
      <c r="N28" s="266">
        <v>0</v>
      </c>
      <c r="O28" s="266">
        <v>31267.010687703601</v>
      </c>
    </row>
    <row r="29" spans="1:16" s="265" customFormat="1" ht="12">
      <c r="A29" s="263"/>
      <c r="B29" s="258"/>
      <c r="C29" s="264" t="s">
        <v>449</v>
      </c>
      <c r="F29" s="266">
        <v>10540.0014375338</v>
      </c>
      <c r="G29" s="266">
        <v>1.1547566887588501</v>
      </c>
      <c r="H29" s="266">
        <v>28.868917218971301</v>
      </c>
      <c r="I29" s="266">
        <v>0.429223553158184</v>
      </c>
      <c r="J29" s="266">
        <v>127.908618841139</v>
      </c>
      <c r="K29" s="266">
        <v>0</v>
      </c>
      <c r="L29" s="266">
        <v>0</v>
      </c>
      <c r="M29" s="266">
        <v>0</v>
      </c>
      <c r="N29" s="266">
        <v>0</v>
      </c>
      <c r="O29" s="266">
        <v>10696.7789735939</v>
      </c>
    </row>
    <row r="30" spans="1:16" s="265" customFormat="1" ht="12">
      <c r="A30" s="263"/>
      <c r="B30" s="258"/>
      <c r="C30" s="264" t="s">
        <v>450</v>
      </c>
      <c r="F30" s="266">
        <v>115.14300477526901</v>
      </c>
      <c r="G30" s="266">
        <v>9.1127735555845399E-2</v>
      </c>
      <c r="H30" s="266">
        <v>2.2781933888961299</v>
      </c>
      <c r="I30" s="266">
        <v>2.28589086429081E-3</v>
      </c>
      <c r="J30" s="266">
        <v>0.68119547755865995</v>
      </c>
      <c r="K30" s="266">
        <v>0</v>
      </c>
      <c r="L30" s="266">
        <v>0</v>
      </c>
      <c r="M30" s="266">
        <v>0</v>
      </c>
      <c r="N30" s="266">
        <v>0</v>
      </c>
      <c r="O30" s="266">
        <v>118.102393641723</v>
      </c>
      <c r="P30" s="270"/>
    </row>
    <row r="31" spans="1:16" s="265" customFormat="1" ht="12">
      <c r="A31" s="263"/>
      <c r="B31" s="258"/>
      <c r="C31" s="264" t="s">
        <v>451</v>
      </c>
      <c r="F31" s="266">
        <v>481.73139026909303</v>
      </c>
      <c r="G31" s="266">
        <v>1.1912282199909301E-2</v>
      </c>
      <c r="H31" s="266">
        <v>0.29780705499773202</v>
      </c>
      <c r="I31" s="266">
        <v>3.71960066647491E-2</v>
      </c>
      <c r="J31" s="266">
        <v>11.084409986095199</v>
      </c>
      <c r="K31" s="266">
        <v>0</v>
      </c>
      <c r="L31" s="266">
        <v>0</v>
      </c>
      <c r="M31" s="266">
        <v>0</v>
      </c>
      <c r="N31" s="266">
        <v>0</v>
      </c>
      <c r="O31" s="266">
        <v>493.11360731018601</v>
      </c>
    </row>
    <row r="32" spans="1:16" s="265" customFormat="1" ht="12">
      <c r="A32" s="263"/>
      <c r="B32" s="258"/>
      <c r="C32" s="264" t="s">
        <v>452</v>
      </c>
      <c r="D32" s="271"/>
      <c r="E32" s="271"/>
      <c r="F32" s="272">
        <v>274.830141773555</v>
      </c>
      <c r="G32" s="272">
        <v>7.0203772685676199E-3</v>
      </c>
      <c r="H32" s="272">
        <v>0.17550943171419101</v>
      </c>
      <c r="I32" s="272">
        <v>2.1476664278175302E-2</v>
      </c>
      <c r="J32" s="272">
        <v>6.4000459548962203</v>
      </c>
      <c r="K32" s="272">
        <v>0</v>
      </c>
      <c r="L32" s="272">
        <v>0</v>
      </c>
      <c r="M32" s="272">
        <v>0</v>
      </c>
      <c r="N32" s="272">
        <v>0</v>
      </c>
      <c r="O32" s="272">
        <v>281.40569716016603</v>
      </c>
    </row>
    <row r="33" spans="1:15" s="265" customFormat="1" ht="12">
      <c r="A33" s="263"/>
      <c r="B33" s="258"/>
      <c r="C33" s="264" t="s">
        <v>453</v>
      </c>
      <c r="D33" s="271"/>
      <c r="E33" s="271"/>
      <c r="F33" s="272">
        <v>23241.3427481459</v>
      </c>
      <c r="G33" s="272">
        <v>1.1177034050282499</v>
      </c>
      <c r="H33" s="272">
        <v>27.942585125706302</v>
      </c>
      <c r="I33" s="272">
        <v>0.87715682218657798</v>
      </c>
      <c r="J33" s="272">
        <v>261.3927330116</v>
      </c>
      <c r="K33" s="272">
        <v>0</v>
      </c>
      <c r="L33" s="272">
        <v>0</v>
      </c>
      <c r="M33" s="272">
        <v>0</v>
      </c>
      <c r="N33" s="272">
        <v>0</v>
      </c>
      <c r="O33" s="272">
        <v>23530.678066283199</v>
      </c>
    </row>
    <row r="34" spans="1:15" s="265" customFormat="1" ht="12">
      <c r="A34" s="263"/>
      <c r="B34" s="258"/>
      <c r="C34" s="273" t="s">
        <v>454</v>
      </c>
      <c r="D34" s="271"/>
      <c r="E34" s="271"/>
      <c r="F34" s="272">
        <v>941.79923812306004</v>
      </c>
      <c r="G34" s="272">
        <v>0.41499639614407002</v>
      </c>
      <c r="H34" s="272">
        <v>10.3749099036018</v>
      </c>
      <c r="I34" s="272">
        <v>1.7454708290103E-2</v>
      </c>
      <c r="J34" s="272">
        <v>5.2015030704506797</v>
      </c>
      <c r="K34" s="272">
        <v>0</v>
      </c>
      <c r="L34" s="272">
        <v>0</v>
      </c>
      <c r="M34" s="272">
        <v>0</v>
      </c>
      <c r="N34" s="272">
        <v>0</v>
      </c>
      <c r="O34" s="272">
        <v>957.37565109711295</v>
      </c>
    </row>
    <row r="35" spans="1:15" s="277" customFormat="1" ht="13">
      <c r="A35" s="256"/>
      <c r="B35" s="257" t="s">
        <v>455</v>
      </c>
      <c r="C35" s="274"/>
      <c r="D35" s="275"/>
      <c r="E35" s="275"/>
      <c r="F35" s="276">
        <v>5378.3860000000004</v>
      </c>
      <c r="G35" s="276">
        <v>0.30190939999999999</v>
      </c>
      <c r="H35" s="276">
        <v>7.5477350000000003</v>
      </c>
      <c r="I35" s="276">
        <v>2.0813754000000002</v>
      </c>
      <c r="J35" s="276">
        <v>620.24986920000003</v>
      </c>
      <c r="K35" s="276">
        <v>0</v>
      </c>
      <c r="L35" s="276">
        <v>0</v>
      </c>
      <c r="M35" s="276">
        <v>0</v>
      </c>
      <c r="N35" s="276">
        <v>0</v>
      </c>
      <c r="O35" s="276">
        <v>6006.1836042000004</v>
      </c>
    </row>
    <row r="36" spans="1:15" s="277" customFormat="1" ht="13">
      <c r="A36" s="256"/>
      <c r="B36" s="260" t="s">
        <v>456</v>
      </c>
      <c r="C36" s="274"/>
      <c r="D36" s="275"/>
      <c r="E36" s="275"/>
      <c r="F36" s="276">
        <v>4894.1462606101804</v>
      </c>
      <c r="G36" s="276">
        <v>0.45180343709999998</v>
      </c>
      <c r="H36" s="276">
        <v>11.295085927500001</v>
      </c>
      <c r="I36" s="276">
        <v>0.12907393741000001</v>
      </c>
      <c r="J36" s="276">
        <v>38.464033348180003</v>
      </c>
      <c r="K36" s="276">
        <v>0</v>
      </c>
      <c r="L36" s="276">
        <v>0</v>
      </c>
      <c r="M36" s="276">
        <v>0</v>
      </c>
      <c r="N36" s="276">
        <v>0</v>
      </c>
      <c r="O36" s="276">
        <v>4943.9053798858604</v>
      </c>
    </row>
    <row r="37" spans="1:15" s="262" customFormat="1" ht="13">
      <c r="A37" s="256"/>
      <c r="B37" s="257" t="s">
        <v>457</v>
      </c>
      <c r="C37" s="278"/>
      <c r="D37" s="279"/>
      <c r="E37" s="279"/>
      <c r="F37" s="280">
        <v>44230.6601677164</v>
      </c>
      <c r="G37" s="280">
        <v>21.986281109370498</v>
      </c>
      <c r="H37" s="280">
        <v>549.65702773426199</v>
      </c>
      <c r="I37" s="280">
        <v>10.0774081159249</v>
      </c>
      <c r="J37" s="280">
        <v>3003.06761854561</v>
      </c>
      <c r="K37" s="280">
        <v>0</v>
      </c>
      <c r="L37" s="280">
        <v>0</v>
      </c>
      <c r="M37" s="280">
        <v>0</v>
      </c>
      <c r="N37" s="280">
        <v>0</v>
      </c>
      <c r="O37" s="280">
        <v>47783.384813996199</v>
      </c>
    </row>
    <row r="38" spans="1:15" s="265" customFormat="1" ht="12">
      <c r="A38" s="263"/>
      <c r="B38" s="258"/>
      <c r="C38" s="264" t="s">
        <v>458</v>
      </c>
      <c r="F38" s="266">
        <v>12375.7425741933</v>
      </c>
      <c r="G38" s="266">
        <v>0.72043887734378098</v>
      </c>
      <c r="H38" s="266">
        <v>18.010971933594501</v>
      </c>
      <c r="I38" s="266">
        <v>4.7808223617532297</v>
      </c>
      <c r="J38" s="266">
        <v>1424.68506380246</v>
      </c>
      <c r="K38" s="266">
        <v>0</v>
      </c>
      <c r="L38" s="266">
        <v>0</v>
      </c>
      <c r="M38" s="266">
        <v>0</v>
      </c>
      <c r="N38" s="266">
        <v>0</v>
      </c>
      <c r="O38" s="266">
        <v>13818.438609929301</v>
      </c>
    </row>
    <row r="39" spans="1:15" s="265" customFormat="1" ht="12">
      <c r="A39" s="263"/>
      <c r="B39" s="258"/>
      <c r="C39" s="264" t="s">
        <v>459</v>
      </c>
      <c r="F39" s="266">
        <v>1682.1730621893901</v>
      </c>
      <c r="G39" s="266">
        <v>0.90129415504742205</v>
      </c>
      <c r="H39" s="266">
        <v>22.532353876185599</v>
      </c>
      <c r="I39" s="266">
        <v>0.51340640789131897</v>
      </c>
      <c r="J39" s="266">
        <v>152.99510955161301</v>
      </c>
      <c r="K39" s="266">
        <v>0</v>
      </c>
      <c r="L39" s="266">
        <v>0</v>
      </c>
      <c r="M39" s="266">
        <v>0</v>
      </c>
      <c r="N39" s="266">
        <v>0</v>
      </c>
      <c r="O39" s="266">
        <v>1857.7005256171899</v>
      </c>
    </row>
    <row r="40" spans="1:15" s="265" customFormat="1" ht="12">
      <c r="A40" s="263"/>
      <c r="B40" s="258"/>
      <c r="C40" s="264" t="s">
        <v>460</v>
      </c>
      <c r="F40" s="266">
        <v>9699.1544328589098</v>
      </c>
      <c r="G40" s="266">
        <v>0.79668725103443805</v>
      </c>
      <c r="H40" s="266">
        <v>19.917181275860901</v>
      </c>
      <c r="I40" s="266">
        <v>3.5172148987594101</v>
      </c>
      <c r="J40" s="266">
        <v>1048.1300398303099</v>
      </c>
      <c r="K40" s="266">
        <v>0</v>
      </c>
      <c r="L40" s="266">
        <v>0</v>
      </c>
      <c r="M40" s="266">
        <v>0</v>
      </c>
      <c r="N40" s="266">
        <v>0</v>
      </c>
      <c r="O40" s="266">
        <v>10767.201653965099</v>
      </c>
    </row>
    <row r="41" spans="1:15" s="265" customFormat="1" ht="12">
      <c r="A41" s="263"/>
      <c r="B41" s="258"/>
      <c r="C41" s="264" t="s">
        <v>461</v>
      </c>
      <c r="F41" s="266">
        <v>378.63441411394001</v>
      </c>
      <c r="G41" s="266">
        <v>0.235679301692093</v>
      </c>
      <c r="H41" s="266">
        <v>5.8919825423023298</v>
      </c>
      <c r="I41" s="266">
        <v>7.6172466092411406E-2</v>
      </c>
      <c r="J41" s="266">
        <v>22.6993948955386</v>
      </c>
      <c r="K41" s="266">
        <v>0</v>
      </c>
      <c r="L41" s="266">
        <v>0</v>
      </c>
      <c r="M41" s="266">
        <v>0</v>
      </c>
      <c r="N41" s="266">
        <v>0</v>
      </c>
      <c r="O41" s="266">
        <v>407.22579155178101</v>
      </c>
    </row>
    <row r="42" spans="1:15" s="265" customFormat="1" ht="12">
      <c r="A42" s="263"/>
      <c r="B42" s="258"/>
      <c r="C42" s="264" t="s">
        <v>462</v>
      </c>
      <c r="F42" s="266">
        <v>7950.9580843608501</v>
      </c>
      <c r="G42" s="266">
        <v>7.1863460242527397</v>
      </c>
      <c r="H42" s="266">
        <v>179.65865060631899</v>
      </c>
      <c r="I42" s="266">
        <v>0.86084698142848803</v>
      </c>
      <c r="J42" s="266">
        <v>256.53240046568999</v>
      </c>
      <c r="K42" s="266">
        <v>0</v>
      </c>
      <c r="L42" s="266">
        <v>0</v>
      </c>
      <c r="M42" s="266">
        <v>0</v>
      </c>
      <c r="N42" s="266">
        <v>0</v>
      </c>
      <c r="O42" s="266">
        <v>8387.1491354328591</v>
      </c>
    </row>
    <row r="43" spans="1:15" s="265" customFormat="1" ht="12">
      <c r="A43" s="263"/>
      <c r="B43" s="258"/>
      <c r="C43" s="281" t="s">
        <v>463</v>
      </c>
      <c r="F43" s="266">
        <v>12143.997600000001</v>
      </c>
      <c r="G43" s="266">
        <v>12.1458355</v>
      </c>
      <c r="H43" s="266">
        <v>303.64588750000001</v>
      </c>
      <c r="I43" s="266">
        <v>0.32894499999999999</v>
      </c>
      <c r="J43" s="266">
        <v>98.02561</v>
      </c>
      <c r="K43" s="266">
        <v>0</v>
      </c>
      <c r="L43" s="266">
        <v>0</v>
      </c>
      <c r="M43" s="266">
        <v>0</v>
      </c>
      <c r="N43" s="266">
        <v>0</v>
      </c>
      <c r="O43" s="266">
        <v>12545.6690975</v>
      </c>
    </row>
    <row r="44" spans="1:15" s="268" customFormat="1" ht="13">
      <c r="A44" s="252" t="s">
        <v>464</v>
      </c>
      <c r="B44" s="253" t="s">
        <v>465</v>
      </c>
      <c r="C44" s="253"/>
      <c r="F44" s="254">
        <v>17734.771615687499</v>
      </c>
      <c r="G44" s="254">
        <v>2205.6854674809902</v>
      </c>
      <c r="H44" s="254">
        <v>55142.1366870247</v>
      </c>
      <c r="I44" s="254">
        <v>0.13019520558807501</v>
      </c>
      <c r="J44" s="254">
        <v>38.798171265246403</v>
      </c>
      <c r="K44" s="254">
        <v>0</v>
      </c>
      <c r="L44" s="254">
        <v>0</v>
      </c>
      <c r="M44" s="254">
        <v>0</v>
      </c>
      <c r="N44" s="254">
        <v>0</v>
      </c>
      <c r="O44" s="254">
        <v>72915.706473977407</v>
      </c>
    </row>
    <row r="45" spans="1:15" s="262" customFormat="1" ht="13">
      <c r="A45" s="256"/>
      <c r="B45" s="257" t="s">
        <v>466</v>
      </c>
      <c r="C45" s="257"/>
      <c r="F45" s="259">
        <v>0</v>
      </c>
      <c r="G45" s="259">
        <v>78.939653422980697</v>
      </c>
      <c r="H45" s="259">
        <v>1973.49133557452</v>
      </c>
      <c r="I45" s="259">
        <v>0</v>
      </c>
      <c r="J45" s="259">
        <v>0</v>
      </c>
      <c r="K45" s="259">
        <v>0</v>
      </c>
      <c r="L45" s="259">
        <v>0</v>
      </c>
      <c r="M45" s="259">
        <v>0</v>
      </c>
      <c r="N45" s="259">
        <v>0</v>
      </c>
      <c r="O45" s="259">
        <v>1973.49133557452</v>
      </c>
    </row>
    <row r="46" spans="1:15" s="262" customFormat="1" ht="13">
      <c r="A46" s="256"/>
      <c r="B46" s="257" t="s">
        <v>467</v>
      </c>
      <c r="C46" s="257"/>
      <c r="F46" s="259">
        <v>17734.771615687499</v>
      </c>
      <c r="G46" s="259">
        <v>2126.7458140580102</v>
      </c>
      <c r="H46" s="259">
        <v>53168.645351450199</v>
      </c>
      <c r="I46" s="259">
        <v>0.13019520558807501</v>
      </c>
      <c r="J46" s="259">
        <v>38.798171265246403</v>
      </c>
      <c r="K46" s="259">
        <v>0</v>
      </c>
      <c r="L46" s="259">
        <v>0</v>
      </c>
      <c r="M46" s="259">
        <v>0</v>
      </c>
      <c r="N46" s="259">
        <v>0</v>
      </c>
      <c r="O46" s="259">
        <v>70942.215138402898</v>
      </c>
    </row>
    <row r="47" spans="1:15" s="265" customFormat="1" ht="12">
      <c r="A47" s="282"/>
      <c r="B47" s="283"/>
      <c r="C47" s="258" t="s">
        <v>468</v>
      </c>
      <c r="F47" s="266">
        <v>124.89000888441601</v>
      </c>
      <c r="G47" s="266">
        <v>251.321998581663</v>
      </c>
      <c r="H47" s="266">
        <v>6283.0499645415803</v>
      </c>
      <c r="I47" s="266">
        <v>0.115</v>
      </c>
      <c r="J47" s="266">
        <v>34.270000000000003</v>
      </c>
      <c r="K47" s="266">
        <v>0</v>
      </c>
      <c r="L47" s="266">
        <v>0</v>
      </c>
      <c r="M47" s="266">
        <v>0</v>
      </c>
      <c r="N47" s="266">
        <v>0</v>
      </c>
      <c r="O47" s="266">
        <v>6442.209973426</v>
      </c>
    </row>
    <row r="48" spans="1:15" s="265" customFormat="1" ht="12">
      <c r="A48" s="282"/>
      <c r="B48" s="283"/>
      <c r="C48" s="258" t="s">
        <v>469</v>
      </c>
      <c r="F48" s="266">
        <v>58.744663092116902</v>
      </c>
      <c r="G48" s="266">
        <v>795.77937757085203</v>
      </c>
      <c r="H48" s="266">
        <v>19894.484439271298</v>
      </c>
      <c r="I48" s="266">
        <v>0</v>
      </c>
      <c r="J48" s="266">
        <v>0</v>
      </c>
      <c r="K48" s="266">
        <v>0</v>
      </c>
      <c r="L48" s="266">
        <v>0</v>
      </c>
      <c r="M48" s="266">
        <v>0</v>
      </c>
      <c r="N48" s="266">
        <v>0</v>
      </c>
      <c r="O48" s="266">
        <v>19953.229102363399</v>
      </c>
    </row>
    <row r="49" spans="1:16" s="265" customFormat="1" ht="12">
      <c r="A49" s="284"/>
      <c r="B49" s="285"/>
      <c r="C49" s="286" t="s">
        <v>470</v>
      </c>
      <c r="D49" s="271"/>
      <c r="E49" s="271"/>
      <c r="F49" s="272">
        <v>10421.522885197801</v>
      </c>
      <c r="G49" s="272">
        <v>1070.64127303491</v>
      </c>
      <c r="H49" s="272">
        <v>26766.0318258728</v>
      </c>
      <c r="I49" s="272">
        <v>0</v>
      </c>
      <c r="J49" s="272">
        <v>0</v>
      </c>
      <c r="K49" s="272">
        <v>0</v>
      </c>
      <c r="L49" s="272">
        <v>0</v>
      </c>
      <c r="M49" s="272">
        <v>0</v>
      </c>
      <c r="N49" s="272">
        <v>0</v>
      </c>
      <c r="O49" s="272">
        <v>37187.554711070603</v>
      </c>
    </row>
    <row r="50" spans="1:16" s="265" customFormat="1" ht="12">
      <c r="A50" s="284"/>
      <c r="B50" s="285"/>
      <c r="C50" s="286" t="s">
        <v>471</v>
      </c>
      <c r="D50" s="271"/>
      <c r="E50" s="271"/>
      <c r="F50" s="272">
        <v>7129.6140585131097</v>
      </c>
      <c r="G50" s="272">
        <v>9.0031648705811307</v>
      </c>
      <c r="H50" s="272">
        <v>225.079121764528</v>
      </c>
      <c r="I50" s="272">
        <v>1.51952055880753E-2</v>
      </c>
      <c r="J50" s="272">
        <v>4.5281712652464297</v>
      </c>
      <c r="K50" s="272">
        <v>0</v>
      </c>
      <c r="L50" s="272">
        <v>0</v>
      </c>
      <c r="M50" s="272">
        <v>0</v>
      </c>
      <c r="N50" s="272">
        <v>0</v>
      </c>
      <c r="O50" s="272">
        <v>7359.2213515428903</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38287.909397565403</v>
      </c>
      <c r="G52" s="294">
        <v>3.86761095459575</v>
      </c>
      <c r="H52" s="294">
        <v>96.690273864893797</v>
      </c>
      <c r="I52" s="294">
        <v>21.026279345265699</v>
      </c>
      <c r="J52" s="294">
        <v>6265.8312448891802</v>
      </c>
      <c r="K52" s="294">
        <v>1620.11150727323</v>
      </c>
      <c r="L52" s="294">
        <v>6477.2303299429404</v>
      </c>
      <c r="M52" s="294">
        <v>2357.4858548001598</v>
      </c>
      <c r="N52" s="294">
        <v>0.25509044800000003</v>
      </c>
      <c r="O52" s="294">
        <v>55105.513698783798</v>
      </c>
    </row>
    <row r="53" spans="1:16" s="268" customFormat="1" ht="13">
      <c r="A53" s="252" t="s">
        <v>428</v>
      </c>
      <c r="B53" s="253" t="s">
        <v>475</v>
      </c>
      <c r="C53" s="253"/>
      <c r="D53" s="296"/>
      <c r="E53" s="296"/>
      <c r="F53" s="297">
        <v>9544.21961301804</v>
      </c>
      <c r="G53" s="297">
        <v>0</v>
      </c>
      <c r="H53" s="297">
        <v>0</v>
      </c>
      <c r="I53" s="297">
        <v>0</v>
      </c>
      <c r="J53" s="297">
        <v>0</v>
      </c>
      <c r="K53" s="297">
        <v>0</v>
      </c>
      <c r="L53" s="297">
        <v>0</v>
      </c>
      <c r="M53" s="297">
        <v>0</v>
      </c>
      <c r="N53" s="297">
        <v>0</v>
      </c>
      <c r="O53" s="297">
        <v>9544.21961301804</v>
      </c>
    </row>
    <row r="54" spans="1:16" s="301" customFormat="1" ht="12">
      <c r="A54" s="263"/>
      <c r="B54" s="298"/>
      <c r="C54" s="264" t="s">
        <v>476</v>
      </c>
      <c r="D54" s="299"/>
      <c r="E54" s="299"/>
      <c r="F54" s="300">
        <v>6760.3987658011501</v>
      </c>
      <c r="G54" s="300">
        <v>0</v>
      </c>
      <c r="H54" s="300">
        <v>0</v>
      </c>
      <c r="I54" s="300">
        <v>0</v>
      </c>
      <c r="J54" s="300">
        <v>0</v>
      </c>
      <c r="K54" s="300">
        <v>0</v>
      </c>
      <c r="L54" s="300">
        <v>0</v>
      </c>
      <c r="M54" s="300">
        <v>0</v>
      </c>
      <c r="N54" s="300">
        <v>0</v>
      </c>
      <c r="O54" s="300">
        <v>6760.3987658011501</v>
      </c>
      <c r="P54" s="299"/>
    </row>
    <row r="55" spans="1:16" s="301" customFormat="1" ht="12">
      <c r="A55" s="263"/>
      <c r="B55" s="298"/>
      <c r="C55" s="264" t="s">
        <v>354</v>
      </c>
      <c r="D55" s="299"/>
      <c r="E55" s="299"/>
      <c r="F55" s="300">
        <v>1845.0766498983101</v>
      </c>
      <c r="G55" s="300">
        <v>0</v>
      </c>
      <c r="H55" s="300">
        <v>0</v>
      </c>
      <c r="I55" s="300">
        <v>0</v>
      </c>
      <c r="J55" s="300">
        <v>0</v>
      </c>
      <c r="K55" s="300">
        <v>0</v>
      </c>
      <c r="L55" s="300">
        <v>0</v>
      </c>
      <c r="M55" s="300">
        <v>0</v>
      </c>
      <c r="N55" s="300">
        <v>0</v>
      </c>
      <c r="O55" s="300">
        <v>1845.0766498983101</v>
      </c>
      <c r="P55" s="299"/>
    </row>
    <row r="56" spans="1:16" s="301" customFormat="1" ht="12">
      <c r="A56" s="263"/>
      <c r="B56" s="298"/>
      <c r="C56" s="264" t="s">
        <v>477</v>
      </c>
      <c r="D56" s="299"/>
      <c r="E56" s="299"/>
      <c r="F56" s="300">
        <v>938.74419731857802</v>
      </c>
      <c r="G56" s="300">
        <v>0</v>
      </c>
      <c r="H56" s="300">
        <v>0</v>
      </c>
      <c r="I56" s="300">
        <v>0</v>
      </c>
      <c r="J56" s="300">
        <v>0</v>
      </c>
      <c r="K56" s="300">
        <v>0</v>
      </c>
      <c r="L56" s="300">
        <v>0</v>
      </c>
      <c r="M56" s="300">
        <v>0</v>
      </c>
      <c r="N56" s="300">
        <v>0</v>
      </c>
      <c r="O56" s="300">
        <v>938.74419731857802</v>
      </c>
      <c r="P56" s="299"/>
    </row>
    <row r="57" spans="1:16" s="303" customFormat="1" ht="13">
      <c r="A57" s="252" t="s">
        <v>443</v>
      </c>
      <c r="B57" s="253" t="s">
        <v>478</v>
      </c>
      <c r="C57" s="253"/>
      <c r="D57" s="302"/>
      <c r="E57" s="302"/>
      <c r="F57" s="297">
        <v>6474.62699881757</v>
      </c>
      <c r="G57" s="297">
        <v>3.7668919545957502</v>
      </c>
      <c r="H57" s="297">
        <v>94.172298864893804</v>
      </c>
      <c r="I57" s="297">
        <v>19.7312805708439</v>
      </c>
      <c r="J57" s="297">
        <v>5879.9216101114898</v>
      </c>
      <c r="K57" s="297">
        <v>0</v>
      </c>
      <c r="L57" s="297">
        <v>0</v>
      </c>
      <c r="M57" s="297">
        <v>0</v>
      </c>
      <c r="N57" s="297">
        <v>0</v>
      </c>
      <c r="O57" s="297">
        <v>12448.720907794001</v>
      </c>
      <c r="P57" s="302"/>
    </row>
    <row r="58" spans="1:16" s="305" customFormat="1" ht="12">
      <c r="A58" s="263"/>
      <c r="B58" s="298"/>
      <c r="C58" s="264" t="s">
        <v>355</v>
      </c>
      <c r="D58" s="304"/>
      <c r="E58" s="304"/>
      <c r="F58" s="300">
        <v>3101.7069743089501</v>
      </c>
      <c r="G58" s="300">
        <v>0</v>
      </c>
      <c r="H58" s="300">
        <v>0</v>
      </c>
      <c r="I58" s="300">
        <v>0</v>
      </c>
      <c r="J58" s="300">
        <v>0</v>
      </c>
      <c r="K58" s="300">
        <v>0</v>
      </c>
      <c r="L58" s="300">
        <v>0</v>
      </c>
      <c r="M58" s="300">
        <v>0</v>
      </c>
      <c r="N58" s="300">
        <v>0</v>
      </c>
      <c r="O58" s="300">
        <v>3101.7069743089501</v>
      </c>
      <c r="P58" s="304"/>
    </row>
    <row r="59" spans="1:16" s="305" customFormat="1" ht="12">
      <c r="A59" s="263"/>
      <c r="B59" s="298"/>
      <c r="C59" s="264" t="s">
        <v>353</v>
      </c>
      <c r="D59" s="304"/>
      <c r="E59" s="304"/>
      <c r="F59" s="300">
        <v>0</v>
      </c>
      <c r="G59" s="300">
        <v>0</v>
      </c>
      <c r="H59" s="300">
        <v>0</v>
      </c>
      <c r="I59" s="300">
        <v>3.3394758859379801</v>
      </c>
      <c r="J59" s="300">
        <v>995.16381400951798</v>
      </c>
      <c r="K59" s="300">
        <v>0</v>
      </c>
      <c r="L59" s="300">
        <v>0</v>
      </c>
      <c r="M59" s="300">
        <v>0</v>
      </c>
      <c r="N59" s="300">
        <v>0</v>
      </c>
      <c r="O59" s="300">
        <v>995.16381400951798</v>
      </c>
      <c r="P59" s="304"/>
    </row>
    <row r="60" spans="1:16" s="305" customFormat="1" ht="12">
      <c r="A60" s="263"/>
      <c r="B60" s="298"/>
      <c r="C60" s="264" t="s">
        <v>407</v>
      </c>
      <c r="D60" s="304"/>
      <c r="E60" s="304"/>
      <c r="F60" s="300">
        <v>0</v>
      </c>
      <c r="G60" s="300">
        <v>0</v>
      </c>
      <c r="H60" s="300">
        <v>0</v>
      </c>
      <c r="I60" s="300">
        <v>16.338999999999999</v>
      </c>
      <c r="J60" s="300">
        <v>4869.0219999999999</v>
      </c>
      <c r="K60" s="300">
        <v>0</v>
      </c>
      <c r="L60" s="300">
        <v>0</v>
      </c>
      <c r="M60" s="300">
        <v>0</v>
      </c>
      <c r="N60" s="300">
        <v>0</v>
      </c>
      <c r="O60" s="300">
        <v>4869.0219999999999</v>
      </c>
      <c r="P60" s="304"/>
    </row>
    <row r="61" spans="1:16" s="305" customFormat="1" ht="12">
      <c r="A61" s="263"/>
      <c r="B61" s="298"/>
      <c r="C61" s="264" t="s">
        <v>408</v>
      </c>
      <c r="D61" s="304"/>
      <c r="E61" s="304"/>
      <c r="F61" s="300">
        <v>3372.9200245086199</v>
      </c>
      <c r="G61" s="300">
        <v>3.7668919545957502</v>
      </c>
      <c r="H61" s="300">
        <v>94.172298864893804</v>
      </c>
      <c r="I61" s="300">
        <v>5.2804684905948099E-2</v>
      </c>
      <c r="J61" s="300">
        <v>15.7357961019725</v>
      </c>
      <c r="K61" s="300">
        <v>0</v>
      </c>
      <c r="L61" s="300">
        <v>0</v>
      </c>
      <c r="M61" s="300">
        <v>0</v>
      </c>
      <c r="N61" s="300">
        <v>0</v>
      </c>
      <c r="O61" s="300">
        <v>3482.82811947549</v>
      </c>
      <c r="P61" s="304"/>
    </row>
    <row r="62" spans="1:16" s="268" customFormat="1" ht="13">
      <c r="A62" s="252" t="s">
        <v>464</v>
      </c>
      <c r="B62" s="253" t="s">
        <v>479</v>
      </c>
      <c r="C62" s="253"/>
      <c r="D62" s="296"/>
      <c r="E62" s="296"/>
      <c r="F62" s="297">
        <v>15346.6943115663</v>
      </c>
      <c r="G62" s="297">
        <v>0.100719</v>
      </c>
      <c r="H62" s="297">
        <v>2.5179749999999999</v>
      </c>
      <c r="I62" s="297">
        <v>0</v>
      </c>
      <c r="J62" s="297">
        <v>0</v>
      </c>
      <c r="K62" s="297">
        <v>0</v>
      </c>
      <c r="L62" s="297">
        <v>6454.7759696121902</v>
      </c>
      <c r="M62" s="297">
        <v>2160.0044900892899</v>
      </c>
      <c r="N62" s="297">
        <v>0</v>
      </c>
      <c r="O62" s="297">
        <v>23963.992746267799</v>
      </c>
      <c r="P62" s="296"/>
    </row>
    <row r="63" spans="1:16" s="301" customFormat="1" ht="12">
      <c r="A63" s="263"/>
      <c r="B63" s="258"/>
      <c r="C63" s="258" t="s">
        <v>480</v>
      </c>
      <c r="D63" s="299"/>
      <c r="E63" s="299"/>
      <c r="F63" s="300">
        <v>11369.8033119267</v>
      </c>
      <c r="G63" s="300">
        <v>0.100719</v>
      </c>
      <c r="H63" s="300">
        <v>2.5179749999999999</v>
      </c>
      <c r="I63" s="300">
        <v>0</v>
      </c>
      <c r="J63" s="300">
        <v>0</v>
      </c>
      <c r="K63" s="300">
        <v>0</v>
      </c>
      <c r="L63" s="300">
        <v>0</v>
      </c>
      <c r="M63" s="300">
        <v>0</v>
      </c>
      <c r="N63" s="300">
        <v>0</v>
      </c>
      <c r="O63" s="300">
        <v>11372.321286926701</v>
      </c>
      <c r="P63" s="299"/>
    </row>
    <row r="64" spans="1:16" s="301" customFormat="1" ht="12">
      <c r="A64" s="263"/>
      <c r="B64" s="258"/>
      <c r="C64" s="258" t="s">
        <v>481</v>
      </c>
      <c r="D64" s="299"/>
      <c r="E64" s="299"/>
      <c r="F64" s="300">
        <v>3976.8909996396801</v>
      </c>
      <c r="G64" s="300">
        <v>0</v>
      </c>
      <c r="H64" s="300">
        <v>0</v>
      </c>
      <c r="I64" s="300">
        <v>0</v>
      </c>
      <c r="J64" s="300">
        <v>0</v>
      </c>
      <c r="K64" s="300">
        <v>0</v>
      </c>
      <c r="L64" s="300">
        <v>6454.7759696121902</v>
      </c>
      <c r="M64" s="300">
        <v>56.3553953472803</v>
      </c>
      <c r="N64" s="300">
        <v>0</v>
      </c>
      <c r="O64" s="300">
        <v>10488.022364599199</v>
      </c>
      <c r="P64" s="299"/>
    </row>
    <row r="65" spans="1:16" s="301" customFormat="1" ht="12">
      <c r="A65" s="263"/>
      <c r="B65" s="258"/>
      <c r="C65" s="258" t="s">
        <v>482</v>
      </c>
      <c r="D65" s="299"/>
      <c r="E65" s="299"/>
      <c r="F65" s="300">
        <v>0</v>
      </c>
      <c r="G65" s="300">
        <v>0</v>
      </c>
      <c r="H65" s="300">
        <v>0</v>
      </c>
      <c r="I65" s="300">
        <v>0</v>
      </c>
      <c r="J65" s="300">
        <v>0</v>
      </c>
      <c r="K65" s="300">
        <v>0</v>
      </c>
      <c r="L65" s="300">
        <v>0</v>
      </c>
      <c r="M65" s="300">
        <v>2103.6490947420102</v>
      </c>
      <c r="N65" s="300">
        <v>0</v>
      </c>
      <c r="O65" s="300">
        <v>2103.6490947420102</v>
      </c>
      <c r="P65" s="299"/>
    </row>
    <row r="66" spans="1:16" s="262" customFormat="1">
      <c r="A66" s="306" t="s">
        <v>472</v>
      </c>
      <c r="B66" s="307" t="s">
        <v>483</v>
      </c>
      <c r="C66" s="307"/>
      <c r="D66" s="279"/>
      <c r="E66" s="279"/>
      <c r="F66" s="280">
        <v>0</v>
      </c>
      <c r="G66" s="280">
        <v>0</v>
      </c>
      <c r="H66" s="280">
        <v>0</v>
      </c>
      <c r="I66" s="280">
        <v>0</v>
      </c>
      <c r="J66" s="280">
        <v>0</v>
      </c>
      <c r="K66" s="280">
        <v>1620.11150727323</v>
      </c>
      <c r="L66" s="280">
        <v>21.173650304669899</v>
      </c>
      <c r="M66" s="280">
        <v>4.1035930122449003</v>
      </c>
      <c r="N66" s="280">
        <v>0.25509044800000003</v>
      </c>
      <c r="O66" s="280">
        <v>1645.64384103814</v>
      </c>
      <c r="P66" s="279"/>
    </row>
    <row r="67" spans="1:16" s="262" customFormat="1" ht="13">
      <c r="A67" s="306" t="s">
        <v>484</v>
      </c>
      <c r="B67" s="307" t="s">
        <v>409</v>
      </c>
      <c r="C67" s="307"/>
      <c r="D67" s="279"/>
      <c r="E67" s="279"/>
      <c r="F67" s="280">
        <v>6922.3684741634797</v>
      </c>
      <c r="G67" s="280">
        <v>0</v>
      </c>
      <c r="H67" s="280">
        <v>0</v>
      </c>
      <c r="I67" s="280">
        <v>0</v>
      </c>
      <c r="J67" s="280">
        <v>0</v>
      </c>
      <c r="K67" s="280">
        <v>0</v>
      </c>
      <c r="L67" s="280">
        <v>0</v>
      </c>
      <c r="M67" s="280">
        <v>0</v>
      </c>
      <c r="N67" s="280">
        <v>0</v>
      </c>
      <c r="O67" s="280">
        <v>6922.3684741634797</v>
      </c>
      <c r="P67" s="279"/>
    </row>
    <row r="68" spans="1:16" s="262" customFormat="1" ht="13">
      <c r="A68" s="287" t="s">
        <v>485</v>
      </c>
      <c r="B68" s="288" t="s">
        <v>411</v>
      </c>
      <c r="C68" s="288"/>
      <c r="D68" s="308"/>
      <c r="E68" s="308"/>
      <c r="F68" s="309">
        <v>0</v>
      </c>
      <c r="G68" s="309">
        <v>0</v>
      </c>
      <c r="H68" s="309">
        <v>0</v>
      </c>
      <c r="I68" s="309">
        <v>1.2949987744217699</v>
      </c>
      <c r="J68" s="309">
        <v>385.90963477768702</v>
      </c>
      <c r="K68" s="309">
        <v>0</v>
      </c>
      <c r="L68" s="309">
        <v>1.2807100260806401</v>
      </c>
      <c r="M68" s="309">
        <v>193.37777169862201</v>
      </c>
      <c r="N68" s="309">
        <v>0</v>
      </c>
      <c r="O68" s="309">
        <v>580.56811650239001</v>
      </c>
      <c r="P68" s="279"/>
    </row>
    <row r="69" spans="1:16" s="295" customFormat="1" ht="13">
      <c r="A69" s="310" t="s">
        <v>486</v>
      </c>
      <c r="B69" s="311"/>
      <c r="C69" s="311"/>
      <c r="D69" s="312"/>
      <c r="E69" s="312"/>
      <c r="F69" s="313">
        <v>1661.8190482666701</v>
      </c>
      <c r="G69" s="313">
        <v>1266.5511710052599</v>
      </c>
      <c r="H69" s="313">
        <v>31663.779275131499</v>
      </c>
      <c r="I69" s="313">
        <v>78.987978406235598</v>
      </c>
      <c r="J69" s="313">
        <v>23538.4175650582</v>
      </c>
      <c r="K69" s="313">
        <v>0</v>
      </c>
      <c r="L69" s="313">
        <v>0</v>
      </c>
      <c r="M69" s="313">
        <v>0</v>
      </c>
      <c r="N69" s="313">
        <v>0</v>
      </c>
      <c r="O69" s="313">
        <v>56864.015888456401</v>
      </c>
      <c r="P69" s="293"/>
    </row>
    <row r="70" spans="1:16" s="262" customFormat="1" ht="13">
      <c r="A70" s="306" t="s">
        <v>428</v>
      </c>
      <c r="B70" s="307" t="s">
        <v>487</v>
      </c>
      <c r="C70" s="307"/>
      <c r="D70" s="279"/>
      <c r="E70" s="279"/>
      <c r="F70" s="280">
        <v>0</v>
      </c>
      <c r="G70" s="280">
        <v>1106.39982636227</v>
      </c>
      <c r="H70" s="280">
        <v>27659.9956590568</v>
      </c>
      <c r="I70" s="280">
        <v>0</v>
      </c>
      <c r="J70" s="280">
        <v>0</v>
      </c>
      <c r="K70" s="280">
        <v>0</v>
      </c>
      <c r="L70" s="280">
        <v>0</v>
      </c>
      <c r="M70" s="280">
        <v>0</v>
      </c>
      <c r="N70" s="280">
        <v>0</v>
      </c>
      <c r="O70" s="280">
        <v>27659.9956590568</v>
      </c>
      <c r="P70" s="279"/>
    </row>
    <row r="71" spans="1:16" s="262" customFormat="1" ht="13">
      <c r="A71" s="306" t="s">
        <v>443</v>
      </c>
      <c r="B71" s="307" t="s">
        <v>488</v>
      </c>
      <c r="C71" s="307"/>
      <c r="D71" s="279"/>
      <c r="E71" s="279"/>
      <c r="F71" s="280">
        <v>0</v>
      </c>
      <c r="G71" s="280">
        <v>153.99312162538999</v>
      </c>
      <c r="H71" s="280">
        <v>3849.8280406347499</v>
      </c>
      <c r="I71" s="280">
        <v>16.428503402416499</v>
      </c>
      <c r="J71" s="280">
        <v>4895.6940139201197</v>
      </c>
      <c r="K71" s="280">
        <v>0</v>
      </c>
      <c r="L71" s="280">
        <v>0</v>
      </c>
      <c r="M71" s="280">
        <v>0</v>
      </c>
      <c r="N71" s="280">
        <v>0</v>
      </c>
      <c r="O71" s="280">
        <v>8745.5220545548691</v>
      </c>
      <c r="P71" s="279"/>
    </row>
    <row r="72" spans="1:16" s="262" customFormat="1" ht="13">
      <c r="A72" s="252" t="s">
        <v>464</v>
      </c>
      <c r="B72" s="253" t="s">
        <v>489</v>
      </c>
      <c r="C72" s="253"/>
      <c r="F72" s="259">
        <v>0</v>
      </c>
      <c r="G72" s="259">
        <v>0</v>
      </c>
      <c r="H72" s="259">
        <v>0</v>
      </c>
      <c r="I72" s="259">
        <v>62.399817370029602</v>
      </c>
      <c r="J72" s="259">
        <v>18595.145576268798</v>
      </c>
      <c r="K72" s="259">
        <v>0</v>
      </c>
      <c r="L72" s="259">
        <v>0</v>
      </c>
      <c r="M72" s="259">
        <v>0</v>
      </c>
      <c r="N72" s="259">
        <v>0</v>
      </c>
      <c r="O72" s="259">
        <v>18595.145576268798</v>
      </c>
    </row>
    <row r="73" spans="1:16" s="265" customFormat="1" ht="12">
      <c r="A73" s="314"/>
      <c r="B73" s="286"/>
      <c r="C73" s="286" t="s">
        <v>490</v>
      </c>
      <c r="D73" s="271"/>
      <c r="E73" s="271"/>
      <c r="F73" s="272">
        <v>0</v>
      </c>
      <c r="G73" s="272">
        <v>0</v>
      </c>
      <c r="H73" s="272">
        <v>0</v>
      </c>
      <c r="I73" s="272">
        <v>51.561972171023903</v>
      </c>
      <c r="J73" s="272">
        <v>15365.467706965101</v>
      </c>
      <c r="K73" s="272">
        <v>0</v>
      </c>
      <c r="L73" s="272">
        <v>0</v>
      </c>
      <c r="M73" s="272">
        <v>0</v>
      </c>
      <c r="N73" s="272">
        <v>0</v>
      </c>
      <c r="O73" s="272">
        <v>15365.467706965101</v>
      </c>
    </row>
    <row r="74" spans="1:16" s="265" customFormat="1" ht="12">
      <c r="A74" s="314"/>
      <c r="B74" s="286"/>
      <c r="C74" s="286" t="s">
        <v>491</v>
      </c>
      <c r="D74" s="271"/>
      <c r="E74" s="271"/>
      <c r="F74" s="272">
        <v>0</v>
      </c>
      <c r="G74" s="272">
        <v>0</v>
      </c>
      <c r="H74" s="272">
        <v>0</v>
      </c>
      <c r="I74" s="272">
        <v>10.837845199005599</v>
      </c>
      <c r="J74" s="272">
        <v>3229.6778693036799</v>
      </c>
      <c r="K74" s="272">
        <v>0</v>
      </c>
      <c r="L74" s="272">
        <v>0</v>
      </c>
      <c r="M74" s="272">
        <v>0</v>
      </c>
      <c r="N74" s="272">
        <v>0</v>
      </c>
      <c r="O74" s="272">
        <v>3229.6778693036799</v>
      </c>
    </row>
    <row r="75" spans="1:16" s="262" customFormat="1" ht="13">
      <c r="A75" s="306" t="s">
        <v>472</v>
      </c>
      <c r="B75" s="307" t="s">
        <v>356</v>
      </c>
      <c r="C75" s="315"/>
      <c r="D75" s="279"/>
      <c r="E75" s="279"/>
      <c r="F75" s="280">
        <v>0</v>
      </c>
      <c r="G75" s="280">
        <v>6.1582230175973898</v>
      </c>
      <c r="H75" s="280">
        <v>153.95557543993499</v>
      </c>
      <c r="I75" s="280">
        <v>0.15965763378956199</v>
      </c>
      <c r="J75" s="280">
        <v>47.577974869289399</v>
      </c>
      <c r="K75" s="280">
        <v>0</v>
      </c>
      <c r="L75" s="280">
        <v>0</v>
      </c>
      <c r="M75" s="280">
        <v>0</v>
      </c>
      <c r="N75" s="280">
        <v>0</v>
      </c>
      <c r="O75" s="280">
        <v>201.53355030922401</v>
      </c>
    </row>
    <row r="76" spans="1:16" s="262" customFormat="1" ht="13">
      <c r="A76" s="287" t="s">
        <v>484</v>
      </c>
      <c r="B76" s="288" t="s">
        <v>412</v>
      </c>
      <c r="C76" s="316"/>
      <c r="D76" s="308"/>
      <c r="E76" s="308"/>
      <c r="F76" s="309">
        <v>1661.8190482666701</v>
      </c>
      <c r="G76" s="309">
        <v>0</v>
      </c>
      <c r="H76" s="309">
        <v>0</v>
      </c>
      <c r="I76" s="309">
        <v>0</v>
      </c>
      <c r="J76" s="309">
        <v>0</v>
      </c>
      <c r="K76" s="309">
        <v>0</v>
      </c>
      <c r="L76" s="309">
        <v>0</v>
      </c>
      <c r="M76" s="309">
        <v>0</v>
      </c>
      <c r="N76" s="309">
        <v>0</v>
      </c>
      <c r="O76" s="309">
        <v>1661.8190482666701</v>
      </c>
    </row>
    <row r="77" spans="1:16" s="262" customFormat="1" ht="13">
      <c r="A77" s="248" t="s">
        <v>492</v>
      </c>
      <c r="B77" s="317"/>
      <c r="C77" s="317"/>
      <c r="F77" s="251">
        <v>539.71574226999996</v>
      </c>
      <c r="G77" s="251">
        <v>944.02196909999998</v>
      </c>
      <c r="H77" s="251">
        <v>23600.5492275</v>
      </c>
      <c r="I77" s="251">
        <v>3.8845964899999998</v>
      </c>
      <c r="J77" s="251">
        <v>1157.6097540200001</v>
      </c>
      <c r="K77" s="251">
        <v>0</v>
      </c>
      <c r="L77" s="251">
        <v>0</v>
      </c>
      <c r="M77" s="251">
        <v>0</v>
      </c>
      <c r="N77" s="251">
        <v>0</v>
      </c>
      <c r="O77" s="251">
        <v>25297.874723789999</v>
      </c>
    </row>
    <row r="78" spans="1:16" s="262" customFormat="1" ht="13">
      <c r="A78" s="252" t="s">
        <v>428</v>
      </c>
      <c r="B78" s="253" t="s">
        <v>493</v>
      </c>
      <c r="C78" s="253"/>
      <c r="F78" s="259">
        <v>0</v>
      </c>
      <c r="G78" s="259">
        <v>907.35502556999995</v>
      </c>
      <c r="H78" s="259">
        <v>22683.87563925</v>
      </c>
      <c r="I78" s="259">
        <v>0</v>
      </c>
      <c r="J78" s="259">
        <v>0</v>
      </c>
      <c r="K78" s="259">
        <v>0</v>
      </c>
      <c r="L78" s="259">
        <v>0</v>
      </c>
      <c r="M78" s="259">
        <v>0</v>
      </c>
      <c r="N78" s="259">
        <v>0</v>
      </c>
      <c r="O78" s="259">
        <v>22683.87563925</v>
      </c>
    </row>
    <row r="79" spans="1:16" s="262" customFormat="1" ht="13">
      <c r="A79" s="252" t="s">
        <v>443</v>
      </c>
      <c r="B79" s="253" t="s">
        <v>494</v>
      </c>
      <c r="C79" s="253"/>
      <c r="F79" s="259">
        <v>0</v>
      </c>
      <c r="G79" s="259">
        <v>21.25533016</v>
      </c>
      <c r="H79" s="259">
        <v>531.38325399999997</v>
      </c>
      <c r="I79" s="259">
        <v>1.2753198100000001</v>
      </c>
      <c r="J79" s="259">
        <v>380.04530338000001</v>
      </c>
      <c r="K79" s="259">
        <v>0</v>
      </c>
      <c r="L79" s="259">
        <v>0</v>
      </c>
      <c r="M79" s="259">
        <v>0</v>
      </c>
      <c r="N79" s="259">
        <v>0</v>
      </c>
      <c r="O79" s="259">
        <v>911.42855738000003</v>
      </c>
    </row>
    <row r="80" spans="1:16" s="262" customFormat="1" ht="13">
      <c r="A80" s="306" t="s">
        <v>495</v>
      </c>
      <c r="B80" s="307" t="s">
        <v>496</v>
      </c>
      <c r="C80" s="307"/>
      <c r="D80" s="279"/>
      <c r="E80" s="279"/>
      <c r="F80" s="280">
        <v>0</v>
      </c>
      <c r="G80" s="280">
        <v>15.159159989999999</v>
      </c>
      <c r="H80" s="280">
        <v>378.97899975000001</v>
      </c>
      <c r="I80" s="280">
        <v>1.9524674500000001</v>
      </c>
      <c r="J80" s="280">
        <v>581.83530010000004</v>
      </c>
      <c r="K80" s="280">
        <v>0</v>
      </c>
      <c r="L80" s="280">
        <v>0</v>
      </c>
      <c r="M80" s="280">
        <v>0</v>
      </c>
      <c r="N80" s="280">
        <v>0</v>
      </c>
      <c r="O80" s="280">
        <v>960.81429985</v>
      </c>
    </row>
    <row r="81" spans="1:56" s="262" customFormat="1" ht="13">
      <c r="A81" s="287" t="s">
        <v>472</v>
      </c>
      <c r="B81" s="288" t="s">
        <v>497</v>
      </c>
      <c r="C81" s="288"/>
      <c r="D81" s="308"/>
      <c r="E81" s="308"/>
      <c r="F81" s="309">
        <v>539.71574226999996</v>
      </c>
      <c r="G81" s="309">
        <v>0.25245338000000001</v>
      </c>
      <c r="H81" s="309">
        <v>6.3113345000000001</v>
      </c>
      <c r="I81" s="309">
        <v>0.65680923000000002</v>
      </c>
      <c r="J81" s="309">
        <v>195.72915054000001</v>
      </c>
      <c r="K81" s="309">
        <v>0</v>
      </c>
      <c r="L81" s="309">
        <v>0</v>
      </c>
      <c r="M81" s="309">
        <v>0</v>
      </c>
      <c r="N81" s="309">
        <v>0</v>
      </c>
      <c r="O81" s="309">
        <v>741.75622730999999</v>
      </c>
    </row>
    <row r="82" spans="1:56" s="295" customFormat="1" ht="13">
      <c r="A82" s="291" t="s">
        <v>498</v>
      </c>
      <c r="B82" s="292"/>
      <c r="C82" s="292"/>
      <c r="F82" s="251">
        <v>-88650.755697000001</v>
      </c>
      <c r="G82" s="251">
        <v>47.146084000000002</v>
      </c>
      <c r="H82" s="251">
        <v>1178.6521</v>
      </c>
      <c r="I82" s="251">
        <v>1.662007</v>
      </c>
      <c r="J82" s="251">
        <v>495.27808599999997</v>
      </c>
      <c r="K82" s="251">
        <v>0</v>
      </c>
      <c r="L82" s="251">
        <v>0</v>
      </c>
      <c r="M82" s="251">
        <v>0</v>
      </c>
      <c r="N82" s="251">
        <v>0</v>
      </c>
      <c r="O82" s="251">
        <v>-86976.825510999901</v>
      </c>
    </row>
    <row r="83" spans="1:56" s="262" customFormat="1" ht="13">
      <c r="A83" s="252" t="s">
        <v>428</v>
      </c>
      <c r="B83" s="253" t="s">
        <v>499</v>
      </c>
      <c r="C83" s="253"/>
      <c r="F83" s="259">
        <v>-235823.324792</v>
      </c>
      <c r="G83" s="259">
        <v>14.875729</v>
      </c>
      <c r="H83" s="259">
        <v>371.89322499999997</v>
      </c>
      <c r="I83" s="259">
        <v>0.61582000000000003</v>
      </c>
      <c r="J83" s="259">
        <v>183.51436000000001</v>
      </c>
      <c r="K83" s="259">
        <v>0</v>
      </c>
      <c r="L83" s="259">
        <v>0</v>
      </c>
      <c r="M83" s="259">
        <v>0</v>
      </c>
      <c r="N83" s="259">
        <v>0</v>
      </c>
      <c r="O83" s="259">
        <v>-235267.91720699999</v>
      </c>
    </row>
    <row r="84" spans="1:56" s="262" customFormat="1" ht="13">
      <c r="A84" s="252" t="s">
        <v>443</v>
      </c>
      <c r="B84" s="253" t="s">
        <v>500</v>
      </c>
      <c r="C84" s="253"/>
      <c r="F84" s="259">
        <v>-1868.4292760000001</v>
      </c>
      <c r="G84" s="259">
        <v>5.6661159999999997</v>
      </c>
      <c r="H84" s="259">
        <v>141.65289999999999</v>
      </c>
      <c r="I84" s="259">
        <v>0.28185300000000002</v>
      </c>
      <c r="J84" s="259">
        <v>83.992193999999998</v>
      </c>
      <c r="K84" s="259">
        <v>0</v>
      </c>
      <c r="L84" s="259">
        <v>0</v>
      </c>
      <c r="M84" s="259">
        <v>0</v>
      </c>
      <c r="N84" s="259">
        <v>0</v>
      </c>
      <c r="O84" s="259">
        <v>-1642.7841820000001</v>
      </c>
    </row>
    <row r="85" spans="1:56" s="262" customFormat="1" ht="13">
      <c r="A85" s="306" t="s">
        <v>464</v>
      </c>
      <c r="B85" s="307" t="s">
        <v>501</v>
      </c>
      <c r="C85" s="307"/>
      <c r="F85" s="259">
        <v>0</v>
      </c>
      <c r="G85" s="259">
        <v>20.391549999999999</v>
      </c>
      <c r="H85" s="259">
        <v>509.78874999999999</v>
      </c>
      <c r="I85" s="259">
        <v>0.52866000000000002</v>
      </c>
      <c r="J85" s="259">
        <v>157.54068000000001</v>
      </c>
      <c r="K85" s="259">
        <v>0</v>
      </c>
      <c r="L85" s="259">
        <v>0</v>
      </c>
      <c r="M85" s="259">
        <v>0</v>
      </c>
      <c r="N85" s="259">
        <v>0</v>
      </c>
      <c r="O85" s="259">
        <v>667.32943</v>
      </c>
    </row>
    <row r="86" spans="1:56" s="262" customFormat="1" ht="13">
      <c r="A86" s="306" t="s">
        <v>472</v>
      </c>
      <c r="B86" s="307" t="s">
        <v>502</v>
      </c>
      <c r="C86" s="307"/>
      <c r="F86" s="259">
        <v>2989.7331680000002</v>
      </c>
      <c r="G86" s="259">
        <v>1.3768590000000001</v>
      </c>
      <c r="H86" s="259">
        <v>34.421475000000001</v>
      </c>
      <c r="I86" s="259">
        <v>6.2054999999999999E-2</v>
      </c>
      <c r="J86" s="259">
        <v>18.49239</v>
      </c>
      <c r="K86" s="259">
        <v>0</v>
      </c>
      <c r="L86" s="259">
        <v>0</v>
      </c>
      <c r="M86" s="259">
        <v>0</v>
      </c>
      <c r="N86" s="259">
        <v>0</v>
      </c>
      <c r="O86" s="259">
        <v>3042.6470330000002</v>
      </c>
    </row>
    <row r="87" spans="1:56" s="262" customFormat="1" ht="13">
      <c r="A87" s="306" t="s">
        <v>484</v>
      </c>
      <c r="B87" s="307" t="s">
        <v>503</v>
      </c>
      <c r="C87" s="307"/>
      <c r="D87" s="279"/>
      <c r="E87" s="279"/>
      <c r="F87" s="280">
        <v>3263.685035</v>
      </c>
      <c r="G87" s="280">
        <v>4.8358299999999996</v>
      </c>
      <c r="H87" s="280">
        <v>120.89575000000001</v>
      </c>
      <c r="I87" s="280">
        <v>0.173619</v>
      </c>
      <c r="J87" s="280">
        <v>51.738461999999998</v>
      </c>
      <c r="K87" s="280">
        <v>0</v>
      </c>
      <c r="L87" s="280">
        <v>0</v>
      </c>
      <c r="M87" s="280">
        <v>0</v>
      </c>
      <c r="N87" s="280">
        <v>0</v>
      </c>
      <c r="O87" s="280">
        <v>3436.3192469999999</v>
      </c>
    </row>
    <row r="88" spans="1:56" s="262" customFormat="1" ht="13">
      <c r="A88" s="287" t="s">
        <v>485</v>
      </c>
      <c r="B88" s="288" t="s">
        <v>504</v>
      </c>
      <c r="C88" s="288"/>
      <c r="D88" s="308"/>
      <c r="E88" s="308"/>
      <c r="F88" s="309">
        <v>142787.58016799999</v>
      </c>
      <c r="G88" s="309">
        <v>0</v>
      </c>
      <c r="H88" s="309">
        <v>0</v>
      </c>
      <c r="I88" s="309">
        <v>0</v>
      </c>
      <c r="J88" s="309">
        <v>0</v>
      </c>
      <c r="K88" s="309">
        <v>0</v>
      </c>
      <c r="L88" s="309">
        <v>0</v>
      </c>
      <c r="M88" s="309">
        <v>0</v>
      </c>
      <c r="N88" s="309">
        <v>0</v>
      </c>
      <c r="O88" s="309">
        <v>142787.58016799999</v>
      </c>
      <c r="P88" s="279"/>
      <c r="Q88" s="279"/>
      <c r="R88" s="279"/>
      <c r="S88" s="279"/>
      <c r="T88" s="279"/>
      <c r="U88" s="279"/>
      <c r="V88" s="279"/>
      <c r="W88" s="279"/>
      <c r="X88" s="279"/>
      <c r="Y88" s="279"/>
      <c r="Z88" s="279"/>
      <c r="AA88" s="279"/>
      <c r="AB88" s="279"/>
      <c r="AC88" s="279"/>
      <c r="AD88" s="279"/>
    </row>
    <row r="89" spans="1:56"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row>
    <row r="90" spans="1:56">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row>
    <row r="91" spans="1:56" s="262" customFormat="1" ht="13">
      <c r="A91" s="262" t="s">
        <v>506</v>
      </c>
      <c r="J91" s="321"/>
      <c r="O91" s="321"/>
    </row>
    <row r="92" spans="1:56" s="262" customFormat="1" ht="13">
      <c r="A92" s="262" t="s">
        <v>507</v>
      </c>
      <c r="J92" s="321"/>
      <c r="O92" s="321"/>
    </row>
    <row r="93" spans="1:56" s="262" customFormat="1" ht="15">
      <c r="A93" s="262" t="s">
        <v>518</v>
      </c>
      <c r="J93" s="321"/>
      <c r="O93" s="321"/>
    </row>
    <row r="94" spans="1:56" s="262" customFormat="1" ht="13">
      <c r="A94" s="262" t="s">
        <v>509</v>
      </c>
      <c r="J94" s="321"/>
      <c r="O94" s="321"/>
    </row>
    <row r="95" spans="1:56" s="262" customFormat="1" ht="13">
      <c r="A95" s="262" t="s">
        <v>510</v>
      </c>
      <c r="B95" s="262" t="s">
        <v>511</v>
      </c>
      <c r="J95" s="321"/>
      <c r="O95" s="321"/>
    </row>
    <row r="96" spans="1:56"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6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535</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524645.11758538196</v>
      </c>
      <c r="G7" s="246">
        <v>4661.8718964872796</v>
      </c>
      <c r="H7" s="246">
        <v>116546.797412182</v>
      </c>
      <c r="I7" s="246">
        <v>156.04583873809599</v>
      </c>
      <c r="J7" s="246">
        <v>46501.659943952698</v>
      </c>
      <c r="K7" s="246">
        <v>1121.2929187181001</v>
      </c>
      <c r="L7" s="246">
        <v>6374.9041661390702</v>
      </c>
      <c r="M7" s="246">
        <v>1827.63430976925</v>
      </c>
      <c r="N7" s="246">
        <v>0.26376091066666701</v>
      </c>
      <c r="O7" s="246">
        <v>697017.67009705398</v>
      </c>
    </row>
    <row r="8" spans="1:16" ht="17" thickTop="1">
      <c r="A8" s="248" t="s">
        <v>427</v>
      </c>
      <c r="B8" s="249"/>
      <c r="C8" s="249"/>
      <c r="F8" s="251">
        <v>484047.69131275598</v>
      </c>
      <c r="G8" s="251">
        <v>2466.98962421121</v>
      </c>
      <c r="H8" s="251">
        <v>61674.740605280203</v>
      </c>
      <c r="I8" s="251">
        <v>38.320506542443198</v>
      </c>
      <c r="J8" s="251">
        <v>11419.5109496481</v>
      </c>
      <c r="K8" s="251">
        <v>0</v>
      </c>
      <c r="L8" s="251">
        <v>0</v>
      </c>
      <c r="M8" s="251">
        <v>0</v>
      </c>
      <c r="N8" s="251">
        <v>0</v>
      </c>
      <c r="O8" s="251">
        <v>557141.94286768395</v>
      </c>
    </row>
    <row r="9" spans="1:16">
      <c r="A9" s="252" t="s">
        <v>428</v>
      </c>
      <c r="B9" s="253" t="s">
        <v>429</v>
      </c>
      <c r="C9" s="253"/>
      <c r="F9" s="254">
        <v>304590.25899829098</v>
      </c>
      <c r="G9" s="254">
        <v>246.119013544881</v>
      </c>
      <c r="H9" s="254">
        <v>6152.97533862202</v>
      </c>
      <c r="I9" s="254">
        <v>8.3557177874570705</v>
      </c>
      <c r="J9" s="254">
        <v>2490.0039006622101</v>
      </c>
      <c r="K9" s="254">
        <v>0</v>
      </c>
      <c r="L9" s="254">
        <v>0</v>
      </c>
      <c r="M9" s="254">
        <v>0</v>
      </c>
      <c r="N9" s="254">
        <v>0</v>
      </c>
      <c r="O9" s="254">
        <v>313233.23823757499</v>
      </c>
      <c r="P9" s="255"/>
    </row>
    <row r="10" spans="1:16">
      <c r="A10" s="256"/>
      <c r="B10" s="257" t="s">
        <v>430</v>
      </c>
      <c r="C10" s="258"/>
      <c r="F10" s="259">
        <v>108994.17768555399</v>
      </c>
      <c r="G10" s="259">
        <v>3.2417204749378801</v>
      </c>
      <c r="H10" s="259">
        <v>81.043011873447099</v>
      </c>
      <c r="I10" s="259">
        <v>2.0388838145903398</v>
      </c>
      <c r="J10" s="259">
        <v>607.58737674792201</v>
      </c>
      <c r="K10" s="259">
        <v>0</v>
      </c>
      <c r="L10" s="259">
        <v>0</v>
      </c>
      <c r="M10" s="259">
        <v>0</v>
      </c>
      <c r="N10" s="259">
        <v>0</v>
      </c>
      <c r="O10" s="259">
        <v>109682.808074175</v>
      </c>
    </row>
    <row r="11" spans="1:16">
      <c r="A11" s="256"/>
      <c r="B11" s="260" t="s">
        <v>431</v>
      </c>
      <c r="C11" s="258"/>
      <c r="F11" s="259">
        <v>18539.516799430199</v>
      </c>
      <c r="G11" s="259">
        <v>0.45750484860734503</v>
      </c>
      <c r="H11" s="259">
        <v>11.437621215183601</v>
      </c>
      <c r="I11" s="259">
        <v>0.18857728044144201</v>
      </c>
      <c r="J11" s="259">
        <v>56.196029571549701</v>
      </c>
      <c r="K11" s="259">
        <v>0</v>
      </c>
      <c r="L11" s="259">
        <v>0</v>
      </c>
      <c r="M11" s="259">
        <v>0</v>
      </c>
      <c r="N11" s="259">
        <v>0</v>
      </c>
      <c r="O11" s="259">
        <v>18607.150450216999</v>
      </c>
    </row>
    <row r="12" spans="1:16" s="262" customFormat="1" ht="13">
      <c r="A12" s="256"/>
      <c r="B12" s="260" t="s">
        <v>432</v>
      </c>
      <c r="C12" s="261"/>
      <c r="F12" s="259">
        <v>42171.770665078599</v>
      </c>
      <c r="G12" s="259">
        <v>73.1817986911677</v>
      </c>
      <c r="H12" s="259">
        <v>1829.5449672791899</v>
      </c>
      <c r="I12" s="259">
        <v>0.99299138477591797</v>
      </c>
      <c r="J12" s="259">
        <v>295.91143266322302</v>
      </c>
      <c r="K12" s="259">
        <v>0</v>
      </c>
      <c r="L12" s="259">
        <v>0</v>
      </c>
      <c r="M12" s="259">
        <v>0</v>
      </c>
      <c r="N12" s="259">
        <v>0</v>
      </c>
      <c r="O12" s="259">
        <v>44297.227065020998</v>
      </c>
    </row>
    <row r="13" spans="1:16" s="262" customFormat="1" ht="13">
      <c r="A13" s="256"/>
      <c r="B13" s="257" t="s">
        <v>433</v>
      </c>
      <c r="C13" s="257"/>
      <c r="F13" s="259">
        <v>57149.443108491199</v>
      </c>
      <c r="G13" s="259">
        <v>2.4451346464393202</v>
      </c>
      <c r="H13" s="259">
        <v>61.1283661609829</v>
      </c>
      <c r="I13" s="259">
        <v>1.91899115978636</v>
      </c>
      <c r="J13" s="259">
        <v>571.85936561633503</v>
      </c>
      <c r="K13" s="259">
        <v>0</v>
      </c>
      <c r="L13" s="259">
        <v>0</v>
      </c>
      <c r="M13" s="259">
        <v>0</v>
      </c>
      <c r="N13" s="259">
        <v>0</v>
      </c>
      <c r="O13" s="259">
        <v>57782.430840268498</v>
      </c>
    </row>
    <row r="14" spans="1:16" s="265" customFormat="1" ht="12">
      <c r="A14" s="263"/>
      <c r="B14" s="258"/>
      <c r="C14" s="264" t="s">
        <v>410</v>
      </c>
      <c r="F14" s="266">
        <v>6114.7753181463804</v>
      </c>
      <c r="G14" s="266">
        <v>0.165775024193547</v>
      </c>
      <c r="H14" s="266">
        <v>4.14437560483867</v>
      </c>
      <c r="I14" s="266">
        <v>0.14349441109154201</v>
      </c>
      <c r="J14" s="266">
        <v>42.7613345052794</v>
      </c>
      <c r="K14" s="266">
        <v>0</v>
      </c>
      <c r="L14" s="266">
        <v>0</v>
      </c>
      <c r="M14" s="266">
        <v>0</v>
      </c>
      <c r="N14" s="266">
        <v>0</v>
      </c>
      <c r="O14" s="266">
        <v>6161.6810282565002</v>
      </c>
    </row>
    <row r="15" spans="1:16" s="265" customFormat="1" ht="12">
      <c r="A15" s="263"/>
      <c r="B15" s="258"/>
      <c r="C15" s="264" t="s">
        <v>434</v>
      </c>
      <c r="F15" s="266">
        <v>3867.4756662500599</v>
      </c>
      <c r="G15" s="266">
        <v>7.8148742190000398E-2</v>
      </c>
      <c r="H15" s="266">
        <v>1.95371855475001</v>
      </c>
      <c r="I15" s="266">
        <v>5.7570261534820401E-2</v>
      </c>
      <c r="J15" s="266">
        <v>17.1559379373765</v>
      </c>
      <c r="K15" s="266">
        <v>0</v>
      </c>
      <c r="L15" s="266">
        <v>0</v>
      </c>
      <c r="M15" s="266">
        <v>0</v>
      </c>
      <c r="N15" s="266">
        <v>0</v>
      </c>
      <c r="O15" s="266">
        <v>3886.5853227421899</v>
      </c>
    </row>
    <row r="16" spans="1:16" s="265" customFormat="1" ht="12">
      <c r="A16" s="263"/>
      <c r="B16" s="258"/>
      <c r="C16" s="264" t="s">
        <v>435</v>
      </c>
      <c r="F16" s="266">
        <v>10167.581586853899</v>
      </c>
      <c r="G16" s="266">
        <v>0.21149269670493501</v>
      </c>
      <c r="H16" s="266">
        <v>5.2873174176233899</v>
      </c>
      <c r="I16" s="266">
        <v>0.17834519475584601</v>
      </c>
      <c r="J16" s="266">
        <v>53.1468680372422</v>
      </c>
      <c r="K16" s="266">
        <v>0</v>
      </c>
      <c r="L16" s="266">
        <v>0</v>
      </c>
      <c r="M16" s="266">
        <v>0</v>
      </c>
      <c r="N16" s="266">
        <v>0</v>
      </c>
      <c r="O16" s="266">
        <v>10226.0157723087</v>
      </c>
    </row>
    <row r="17" spans="1:16" s="265" customFormat="1" ht="12">
      <c r="A17" s="263"/>
      <c r="B17" s="258"/>
      <c r="C17" s="264" t="s">
        <v>436</v>
      </c>
      <c r="F17" s="266">
        <v>12884.4209989266</v>
      </c>
      <c r="G17" s="266">
        <v>1.4380986495441701</v>
      </c>
      <c r="H17" s="266">
        <v>35.952466238604302</v>
      </c>
      <c r="I17" s="266">
        <v>1.1195949889308301</v>
      </c>
      <c r="J17" s="266">
        <v>333.63930670138598</v>
      </c>
      <c r="K17" s="266">
        <v>0</v>
      </c>
      <c r="L17" s="266">
        <v>0</v>
      </c>
      <c r="M17" s="266">
        <v>0</v>
      </c>
      <c r="N17" s="266">
        <v>0</v>
      </c>
      <c r="O17" s="266">
        <v>13254.012771866601</v>
      </c>
    </row>
    <row r="18" spans="1:16" s="265" customFormat="1" ht="12">
      <c r="A18" s="263"/>
      <c r="B18" s="258"/>
      <c r="C18" s="264" t="s">
        <v>437</v>
      </c>
      <c r="F18" s="266">
        <v>4032.2515360954999</v>
      </c>
      <c r="G18" s="266">
        <v>0.12139079999999999</v>
      </c>
      <c r="H18" s="266">
        <v>3.03477</v>
      </c>
      <c r="I18" s="266">
        <v>4.5283476522883399E-2</v>
      </c>
      <c r="J18" s="266">
        <v>13.4944760038192</v>
      </c>
      <c r="K18" s="266">
        <v>0</v>
      </c>
      <c r="L18" s="266">
        <v>0</v>
      </c>
      <c r="M18" s="266">
        <v>0</v>
      </c>
      <c r="N18" s="266">
        <v>0</v>
      </c>
      <c r="O18" s="266">
        <v>4048.7807820993198</v>
      </c>
    </row>
    <row r="19" spans="1:16" s="265" customFormat="1" ht="12">
      <c r="A19" s="263"/>
      <c r="B19" s="258"/>
      <c r="C19" s="264" t="s">
        <v>438</v>
      </c>
      <c r="F19" s="266">
        <v>20082.9380022187</v>
      </c>
      <c r="G19" s="266">
        <v>0.43022873380666199</v>
      </c>
      <c r="H19" s="266">
        <v>10.7557183451665</v>
      </c>
      <c r="I19" s="266">
        <v>0.37470282695044099</v>
      </c>
      <c r="J19" s="266">
        <v>111.66144243123099</v>
      </c>
      <c r="K19" s="266">
        <v>0</v>
      </c>
      <c r="L19" s="266">
        <v>0</v>
      </c>
      <c r="M19" s="266">
        <v>0</v>
      </c>
      <c r="N19" s="266">
        <v>0</v>
      </c>
      <c r="O19" s="266">
        <v>20205.3551629951</v>
      </c>
    </row>
    <row r="20" spans="1:16" s="262" customFormat="1" ht="13">
      <c r="A20" s="256"/>
      <c r="B20" s="257" t="s">
        <v>439</v>
      </c>
      <c r="C20" s="267"/>
      <c r="F20" s="259">
        <v>1244.7019858000001</v>
      </c>
      <c r="G20" s="259">
        <v>2.0488306000000001E-2</v>
      </c>
      <c r="H20" s="259">
        <v>0.51220765000000001</v>
      </c>
      <c r="I20" s="259">
        <v>3.2498111000000003E-2</v>
      </c>
      <c r="J20" s="259">
        <v>9.6844370780000002</v>
      </c>
      <c r="K20" s="259">
        <v>0</v>
      </c>
      <c r="L20" s="259">
        <v>0</v>
      </c>
      <c r="M20" s="259">
        <v>0</v>
      </c>
      <c r="N20" s="259">
        <v>0</v>
      </c>
      <c r="O20" s="259">
        <v>1254.898630528</v>
      </c>
    </row>
    <row r="21" spans="1:16" s="262" customFormat="1" ht="13">
      <c r="A21" s="256"/>
      <c r="B21" s="257" t="s">
        <v>440</v>
      </c>
      <c r="C21" s="257"/>
      <c r="F21" s="259">
        <v>29862.949023000001</v>
      </c>
      <c r="G21" s="259">
        <v>0.54050507992571395</v>
      </c>
      <c r="H21" s="259">
        <v>13.5126269981428</v>
      </c>
      <c r="I21" s="259">
        <v>0.646363950392572</v>
      </c>
      <c r="J21" s="259">
        <v>192.61645721698599</v>
      </c>
      <c r="K21" s="259">
        <v>0</v>
      </c>
      <c r="L21" s="259">
        <v>0</v>
      </c>
      <c r="M21" s="259">
        <v>0</v>
      </c>
      <c r="N21" s="259">
        <v>0</v>
      </c>
      <c r="O21" s="259">
        <v>30069.0781072151</v>
      </c>
    </row>
    <row r="22" spans="1:16" s="262" customFormat="1" ht="13">
      <c r="A22" s="256"/>
      <c r="B22" s="257" t="s">
        <v>441</v>
      </c>
      <c r="C22" s="257"/>
      <c r="F22" s="259">
        <v>43731.706903999999</v>
      </c>
      <c r="G22" s="259">
        <v>166.18826103899201</v>
      </c>
      <c r="H22" s="259">
        <v>4154.7065259747997</v>
      </c>
      <c r="I22" s="259">
        <v>2.46997510031431</v>
      </c>
      <c r="J22" s="259">
        <v>736.05257989366601</v>
      </c>
      <c r="K22" s="259">
        <v>0</v>
      </c>
      <c r="L22" s="259">
        <v>0</v>
      </c>
      <c r="M22" s="259">
        <v>0</v>
      </c>
      <c r="N22" s="259">
        <v>0</v>
      </c>
      <c r="O22" s="259">
        <v>48622.466009868498</v>
      </c>
    </row>
    <row r="23" spans="1:16" s="262" customFormat="1" ht="13">
      <c r="A23" s="256"/>
      <c r="B23" s="257" t="s">
        <v>442</v>
      </c>
      <c r="C23" s="257"/>
      <c r="F23" s="259">
        <v>2895.9928269366701</v>
      </c>
      <c r="G23" s="259">
        <v>4.36004588109285E-2</v>
      </c>
      <c r="H23" s="259">
        <v>1.09001147027321</v>
      </c>
      <c r="I23" s="259">
        <v>6.7436986156130196E-2</v>
      </c>
      <c r="J23" s="259">
        <v>20.096221874526801</v>
      </c>
      <c r="K23" s="259">
        <v>0</v>
      </c>
      <c r="L23" s="259">
        <v>0</v>
      </c>
      <c r="M23" s="259">
        <v>0</v>
      </c>
      <c r="N23" s="259">
        <v>0</v>
      </c>
      <c r="O23" s="259">
        <v>2917.1790602814699</v>
      </c>
    </row>
    <row r="24" spans="1:16" s="268" customFormat="1" ht="15">
      <c r="A24" s="252" t="s">
        <v>443</v>
      </c>
      <c r="B24" s="253" t="s">
        <v>444</v>
      </c>
      <c r="C24" s="253"/>
      <c r="F24" s="254">
        <v>163218.42460952999</v>
      </c>
      <c r="G24" s="254">
        <v>35.247791112583499</v>
      </c>
      <c r="H24" s="254">
        <v>881.19477781458795</v>
      </c>
      <c r="I24" s="254">
        <v>29.840590149813799</v>
      </c>
      <c r="J24" s="254">
        <v>8892.4958646445102</v>
      </c>
      <c r="K24" s="254">
        <v>0</v>
      </c>
      <c r="L24" s="254">
        <v>0</v>
      </c>
      <c r="M24" s="254">
        <v>0</v>
      </c>
      <c r="N24" s="254">
        <v>0</v>
      </c>
      <c r="O24" s="254">
        <v>172992.11525198899</v>
      </c>
      <c r="P24" s="269"/>
    </row>
    <row r="25" spans="1:16" s="262" customFormat="1" ht="13">
      <c r="A25" s="256"/>
      <c r="B25" s="260" t="s">
        <v>445</v>
      </c>
      <c r="C25" s="257"/>
      <c r="F25" s="259">
        <v>7072.5030939116295</v>
      </c>
      <c r="G25" s="259">
        <v>0.31900872299438199</v>
      </c>
      <c r="H25" s="259">
        <v>7.9752180748595496</v>
      </c>
      <c r="I25" s="259">
        <v>0.21328686580657699</v>
      </c>
      <c r="J25" s="259">
        <v>63.559486010359898</v>
      </c>
      <c r="K25" s="259">
        <v>0</v>
      </c>
      <c r="L25" s="259">
        <v>0</v>
      </c>
      <c r="M25" s="259">
        <v>0</v>
      </c>
      <c r="N25" s="259">
        <v>0</v>
      </c>
      <c r="O25" s="259">
        <v>7144.0377979968498</v>
      </c>
    </row>
    <row r="26" spans="1:16" s="262" customFormat="1" ht="13">
      <c r="A26" s="256"/>
      <c r="B26" s="257" t="s">
        <v>446</v>
      </c>
      <c r="C26" s="257"/>
      <c r="F26" s="259">
        <v>98622.351828346902</v>
      </c>
      <c r="G26" s="259">
        <v>11.4962276402377</v>
      </c>
      <c r="H26" s="259">
        <v>287.405691005942</v>
      </c>
      <c r="I26" s="259">
        <v>16.134713039408101</v>
      </c>
      <c r="J26" s="259">
        <v>4808.1444857436099</v>
      </c>
      <c r="K26" s="259">
        <v>0</v>
      </c>
      <c r="L26" s="259">
        <v>0</v>
      </c>
      <c r="M26" s="259">
        <v>0</v>
      </c>
      <c r="N26" s="259">
        <v>0</v>
      </c>
      <c r="O26" s="259">
        <v>103717.902005096</v>
      </c>
    </row>
    <row r="27" spans="1:16" s="265" customFormat="1" ht="12">
      <c r="A27" s="263"/>
      <c r="B27" s="258"/>
      <c r="C27" s="264" t="s">
        <v>447</v>
      </c>
      <c r="F27" s="266">
        <v>40759.928329951203</v>
      </c>
      <c r="G27" s="266">
        <v>5.6974110752090397</v>
      </c>
      <c r="H27" s="266">
        <v>142.43527688022601</v>
      </c>
      <c r="I27" s="266">
        <v>8.7563636749736098</v>
      </c>
      <c r="J27" s="266">
        <v>2609.3963751421402</v>
      </c>
      <c r="K27" s="266">
        <v>0</v>
      </c>
      <c r="L27" s="266">
        <v>0</v>
      </c>
      <c r="M27" s="266">
        <v>0</v>
      </c>
      <c r="N27" s="266">
        <v>0</v>
      </c>
      <c r="O27" s="266">
        <v>43511.759981973599</v>
      </c>
    </row>
    <row r="28" spans="1:16" s="265" customFormat="1" ht="12">
      <c r="A28" s="263"/>
      <c r="B28" s="258"/>
      <c r="C28" s="264" t="s">
        <v>448</v>
      </c>
      <c r="F28" s="266">
        <v>27000.1118470775</v>
      </c>
      <c r="G28" s="266">
        <v>3.1925148848886802</v>
      </c>
      <c r="H28" s="266">
        <v>79.812872122217001</v>
      </c>
      <c r="I28" s="266">
        <v>6.3031814570142197</v>
      </c>
      <c r="J28" s="266">
        <v>1878.3480741902399</v>
      </c>
      <c r="K28" s="266">
        <v>0</v>
      </c>
      <c r="L28" s="266">
        <v>0</v>
      </c>
      <c r="M28" s="266">
        <v>0</v>
      </c>
      <c r="N28" s="266">
        <v>0</v>
      </c>
      <c r="O28" s="266">
        <v>28958.272793389999</v>
      </c>
    </row>
    <row r="29" spans="1:16" s="265" customFormat="1" ht="12">
      <c r="A29" s="263"/>
      <c r="B29" s="258"/>
      <c r="C29" s="264" t="s">
        <v>449</v>
      </c>
      <c r="F29" s="266">
        <v>9315.6510902617301</v>
      </c>
      <c r="G29" s="266">
        <v>1.1380957060150501</v>
      </c>
      <c r="H29" s="266">
        <v>28.4523926503763</v>
      </c>
      <c r="I29" s="266">
        <v>0.30899735260342398</v>
      </c>
      <c r="J29" s="266">
        <v>92.081211075820406</v>
      </c>
      <c r="K29" s="266">
        <v>0</v>
      </c>
      <c r="L29" s="266">
        <v>0</v>
      </c>
      <c r="M29" s="266">
        <v>0</v>
      </c>
      <c r="N29" s="266">
        <v>0</v>
      </c>
      <c r="O29" s="266">
        <v>9436.1846939879306</v>
      </c>
    </row>
    <row r="30" spans="1:16" s="265" customFormat="1" ht="12">
      <c r="A30" s="263"/>
      <c r="B30" s="258"/>
      <c r="C30" s="264" t="s">
        <v>450</v>
      </c>
      <c r="F30" s="266">
        <v>90.684464488028794</v>
      </c>
      <c r="G30" s="266">
        <v>7.8017176917956899E-2</v>
      </c>
      <c r="H30" s="266">
        <v>1.9504294229489201</v>
      </c>
      <c r="I30" s="266">
        <v>1.8258086125544401E-3</v>
      </c>
      <c r="J30" s="266">
        <v>0.54409096654122402</v>
      </c>
      <c r="K30" s="266">
        <v>0</v>
      </c>
      <c r="L30" s="266">
        <v>0</v>
      </c>
      <c r="M30" s="266">
        <v>0</v>
      </c>
      <c r="N30" s="266">
        <v>0</v>
      </c>
      <c r="O30" s="266">
        <v>93.1789848775189</v>
      </c>
      <c r="P30" s="270"/>
    </row>
    <row r="31" spans="1:16" s="265" customFormat="1" ht="12">
      <c r="A31" s="263"/>
      <c r="B31" s="258"/>
      <c r="C31" s="264" t="s">
        <v>451</v>
      </c>
      <c r="F31" s="266">
        <v>451.359461166968</v>
      </c>
      <c r="G31" s="266">
        <v>1.14683826734097E-2</v>
      </c>
      <c r="H31" s="266">
        <v>0.28670956683524301</v>
      </c>
      <c r="I31" s="266">
        <v>3.4645942533812202E-2</v>
      </c>
      <c r="J31" s="266">
        <v>10.324490875076</v>
      </c>
      <c r="K31" s="266">
        <v>0</v>
      </c>
      <c r="L31" s="266">
        <v>0</v>
      </c>
      <c r="M31" s="266">
        <v>0</v>
      </c>
      <c r="N31" s="266">
        <v>0</v>
      </c>
      <c r="O31" s="266">
        <v>461.97066160887903</v>
      </c>
    </row>
    <row r="32" spans="1:16" s="265" customFormat="1" ht="12">
      <c r="A32" s="263"/>
      <c r="B32" s="258"/>
      <c r="C32" s="264" t="s">
        <v>452</v>
      </c>
      <c r="D32" s="271"/>
      <c r="E32" s="271"/>
      <c r="F32" s="272">
        <v>254.93956275033699</v>
      </c>
      <c r="G32" s="272">
        <v>6.5325484683048697E-3</v>
      </c>
      <c r="H32" s="272">
        <v>0.16331371170762199</v>
      </c>
      <c r="I32" s="272">
        <v>1.9761099038124098E-2</v>
      </c>
      <c r="J32" s="272">
        <v>5.8888075133609901</v>
      </c>
      <c r="K32" s="272">
        <v>0</v>
      </c>
      <c r="L32" s="272">
        <v>0</v>
      </c>
      <c r="M32" s="272">
        <v>0</v>
      </c>
      <c r="N32" s="272">
        <v>0</v>
      </c>
      <c r="O32" s="272">
        <v>260.99168397540501</v>
      </c>
    </row>
    <row r="33" spans="1:15" s="265" customFormat="1" ht="12">
      <c r="A33" s="263"/>
      <c r="B33" s="258"/>
      <c r="C33" s="264" t="s">
        <v>453</v>
      </c>
      <c r="D33" s="271"/>
      <c r="E33" s="271"/>
      <c r="F33" s="272">
        <v>19842.1676846917</v>
      </c>
      <c r="G33" s="272">
        <v>0.97628376600348399</v>
      </c>
      <c r="H33" s="272">
        <v>24.407094150087101</v>
      </c>
      <c r="I33" s="272">
        <v>0.69313090014397305</v>
      </c>
      <c r="J33" s="272">
        <v>206.55300824290401</v>
      </c>
      <c r="K33" s="272">
        <v>0</v>
      </c>
      <c r="L33" s="272">
        <v>0</v>
      </c>
      <c r="M33" s="272">
        <v>0</v>
      </c>
      <c r="N33" s="272">
        <v>0</v>
      </c>
      <c r="O33" s="272">
        <v>20073.127787084701</v>
      </c>
    </row>
    <row r="34" spans="1:15" s="265" customFormat="1" ht="12">
      <c r="A34" s="263"/>
      <c r="B34" s="258"/>
      <c r="C34" s="273" t="s">
        <v>454</v>
      </c>
      <c r="D34" s="271"/>
      <c r="E34" s="271"/>
      <c r="F34" s="272">
        <v>907.50938795935201</v>
      </c>
      <c r="G34" s="272">
        <v>0.39590410006174398</v>
      </c>
      <c r="H34" s="272">
        <v>9.8976025015435898</v>
      </c>
      <c r="I34" s="272">
        <v>1.6806804488362401E-2</v>
      </c>
      <c r="J34" s="272">
        <v>5.0084277375319903</v>
      </c>
      <c r="K34" s="272">
        <v>0</v>
      </c>
      <c r="L34" s="272">
        <v>0</v>
      </c>
      <c r="M34" s="272">
        <v>0</v>
      </c>
      <c r="N34" s="272">
        <v>0</v>
      </c>
      <c r="O34" s="272">
        <v>922.41541819842701</v>
      </c>
    </row>
    <row r="35" spans="1:15" s="277" customFormat="1" ht="13">
      <c r="A35" s="256"/>
      <c r="B35" s="257" t="s">
        <v>455</v>
      </c>
      <c r="C35" s="274"/>
      <c r="D35" s="275"/>
      <c r="E35" s="275"/>
      <c r="F35" s="276">
        <v>5581.4809999999998</v>
      </c>
      <c r="G35" s="276">
        <v>0.31330989999999997</v>
      </c>
      <c r="H35" s="276">
        <v>7.8327475</v>
      </c>
      <c r="I35" s="276">
        <v>2.1599708999999998</v>
      </c>
      <c r="J35" s="276">
        <v>643.67132819999995</v>
      </c>
      <c r="K35" s="276">
        <v>0</v>
      </c>
      <c r="L35" s="276">
        <v>0</v>
      </c>
      <c r="M35" s="276">
        <v>0</v>
      </c>
      <c r="N35" s="276">
        <v>0</v>
      </c>
      <c r="O35" s="276">
        <v>6232.9850757000004</v>
      </c>
    </row>
    <row r="36" spans="1:15" s="277" customFormat="1" ht="13">
      <c r="A36" s="256"/>
      <c r="B36" s="260" t="s">
        <v>456</v>
      </c>
      <c r="C36" s="274"/>
      <c r="D36" s="275"/>
      <c r="E36" s="275"/>
      <c r="F36" s="276">
        <v>4252.27838829952</v>
      </c>
      <c r="G36" s="276">
        <v>0.39412196329999999</v>
      </c>
      <c r="H36" s="276">
        <v>9.8530490825000001</v>
      </c>
      <c r="I36" s="276">
        <v>0.11258335603</v>
      </c>
      <c r="J36" s="276">
        <v>33.549840096940002</v>
      </c>
      <c r="K36" s="276">
        <v>0</v>
      </c>
      <c r="L36" s="276">
        <v>0</v>
      </c>
      <c r="M36" s="276">
        <v>0</v>
      </c>
      <c r="N36" s="276">
        <v>0</v>
      </c>
      <c r="O36" s="276">
        <v>4295.6812774789596</v>
      </c>
    </row>
    <row r="37" spans="1:15" s="262" customFormat="1" ht="13">
      <c r="A37" s="256"/>
      <c r="B37" s="257" t="s">
        <v>457</v>
      </c>
      <c r="C37" s="278"/>
      <c r="D37" s="279"/>
      <c r="E37" s="279"/>
      <c r="F37" s="280">
        <v>47689.810298972101</v>
      </c>
      <c r="G37" s="280">
        <v>22.725122886051501</v>
      </c>
      <c r="H37" s="280">
        <v>568.12807215128703</v>
      </c>
      <c r="I37" s="280">
        <v>11.2200359885691</v>
      </c>
      <c r="J37" s="280">
        <v>3343.5707245936001</v>
      </c>
      <c r="K37" s="280">
        <v>0</v>
      </c>
      <c r="L37" s="280">
        <v>0</v>
      </c>
      <c r="M37" s="280">
        <v>0</v>
      </c>
      <c r="N37" s="280">
        <v>0</v>
      </c>
      <c r="O37" s="280">
        <v>51601.509095717003</v>
      </c>
    </row>
    <row r="38" spans="1:15" s="265" customFormat="1" ht="12">
      <c r="A38" s="263"/>
      <c r="B38" s="258"/>
      <c r="C38" s="264" t="s">
        <v>458</v>
      </c>
      <c r="F38" s="266">
        <v>13101.7516500253</v>
      </c>
      <c r="G38" s="266">
        <v>0.75989267963396101</v>
      </c>
      <c r="H38" s="266">
        <v>18.997316990849001</v>
      </c>
      <c r="I38" s="266">
        <v>5.0622084367781301</v>
      </c>
      <c r="J38" s="266">
        <v>1508.53811415988</v>
      </c>
      <c r="K38" s="266">
        <v>0</v>
      </c>
      <c r="L38" s="266">
        <v>0</v>
      </c>
      <c r="M38" s="266">
        <v>0</v>
      </c>
      <c r="N38" s="266">
        <v>0</v>
      </c>
      <c r="O38" s="266">
        <v>14629.287081176</v>
      </c>
    </row>
    <row r="39" spans="1:15" s="265" customFormat="1" ht="12">
      <c r="A39" s="263"/>
      <c r="B39" s="258"/>
      <c r="C39" s="264" t="s">
        <v>459</v>
      </c>
      <c r="F39" s="266">
        <v>1806.56817898657</v>
      </c>
      <c r="G39" s="266">
        <v>0.88776742227533201</v>
      </c>
      <c r="H39" s="266">
        <v>22.194185556883301</v>
      </c>
      <c r="I39" s="266">
        <v>0.56783520014501898</v>
      </c>
      <c r="J39" s="266">
        <v>169.214889643216</v>
      </c>
      <c r="K39" s="266">
        <v>0</v>
      </c>
      <c r="L39" s="266">
        <v>0</v>
      </c>
      <c r="M39" s="266">
        <v>0</v>
      </c>
      <c r="N39" s="266">
        <v>0</v>
      </c>
      <c r="O39" s="266">
        <v>1997.9772541866701</v>
      </c>
    </row>
    <row r="40" spans="1:15" s="265" customFormat="1" ht="12">
      <c r="A40" s="263"/>
      <c r="B40" s="258"/>
      <c r="C40" s="264" t="s">
        <v>460</v>
      </c>
      <c r="F40" s="266">
        <v>11735.8462945009</v>
      </c>
      <c r="G40" s="266">
        <v>0.94588991945337197</v>
      </c>
      <c r="H40" s="266">
        <v>23.6472479863343</v>
      </c>
      <c r="I40" s="266">
        <v>4.2726741823433603</v>
      </c>
      <c r="J40" s="266">
        <v>1273.2569063383201</v>
      </c>
      <c r="K40" s="266">
        <v>0</v>
      </c>
      <c r="L40" s="266">
        <v>0</v>
      </c>
      <c r="M40" s="266">
        <v>0</v>
      </c>
      <c r="N40" s="266">
        <v>0</v>
      </c>
      <c r="O40" s="266">
        <v>13032.7504488255</v>
      </c>
    </row>
    <row r="41" spans="1:15" s="265" customFormat="1" ht="12">
      <c r="A41" s="263"/>
      <c r="B41" s="258"/>
      <c r="C41" s="264" t="s">
        <v>461</v>
      </c>
      <c r="F41" s="266">
        <v>350.65453762567</v>
      </c>
      <c r="G41" s="266">
        <v>0.189275653767671</v>
      </c>
      <c r="H41" s="266">
        <v>4.7318913441917703</v>
      </c>
      <c r="I41" s="266">
        <v>8.0079750340513497E-2</v>
      </c>
      <c r="J41" s="266">
        <v>23.863765601472998</v>
      </c>
      <c r="K41" s="266">
        <v>0</v>
      </c>
      <c r="L41" s="266">
        <v>0</v>
      </c>
      <c r="M41" s="266">
        <v>0</v>
      </c>
      <c r="N41" s="266">
        <v>0</v>
      </c>
      <c r="O41" s="266">
        <v>379.25019457133499</v>
      </c>
    </row>
    <row r="42" spans="1:15" s="265" customFormat="1" ht="12">
      <c r="A42" s="263"/>
      <c r="B42" s="258"/>
      <c r="C42" s="264" t="s">
        <v>462</v>
      </c>
      <c r="F42" s="266">
        <v>8506.5066378336705</v>
      </c>
      <c r="G42" s="266">
        <v>7.7247348109211202</v>
      </c>
      <c r="H42" s="266">
        <v>193.11837027302801</v>
      </c>
      <c r="I42" s="266">
        <v>0.91064841896209903</v>
      </c>
      <c r="J42" s="266">
        <v>271.37322885070603</v>
      </c>
      <c r="K42" s="266">
        <v>0</v>
      </c>
      <c r="L42" s="266">
        <v>0</v>
      </c>
      <c r="M42" s="266">
        <v>0</v>
      </c>
      <c r="N42" s="266">
        <v>0</v>
      </c>
      <c r="O42" s="266">
        <v>8970.99823695741</v>
      </c>
    </row>
    <row r="43" spans="1:15" s="265" customFormat="1" ht="12">
      <c r="A43" s="263"/>
      <c r="B43" s="258"/>
      <c r="C43" s="281" t="s">
        <v>463</v>
      </c>
      <c r="F43" s="266">
        <v>12188.483</v>
      </c>
      <c r="G43" s="266">
        <v>12.2175624</v>
      </c>
      <c r="H43" s="266">
        <v>305.43905999999998</v>
      </c>
      <c r="I43" s="266">
        <v>0.32658999999999999</v>
      </c>
      <c r="J43" s="266">
        <v>97.323819999999998</v>
      </c>
      <c r="K43" s="266">
        <v>0</v>
      </c>
      <c r="L43" s="266">
        <v>0</v>
      </c>
      <c r="M43" s="266">
        <v>0</v>
      </c>
      <c r="N43" s="266">
        <v>0</v>
      </c>
      <c r="O43" s="266">
        <v>12591.24588</v>
      </c>
    </row>
    <row r="44" spans="1:15" s="268" customFormat="1" ht="13">
      <c r="A44" s="252" t="s">
        <v>464</v>
      </c>
      <c r="B44" s="253" t="s">
        <v>465</v>
      </c>
      <c r="C44" s="253"/>
      <c r="F44" s="254">
        <v>16239.0077049354</v>
      </c>
      <c r="G44" s="254">
        <v>2185.6228195537401</v>
      </c>
      <c r="H44" s="254">
        <v>54640.570488843601</v>
      </c>
      <c r="I44" s="254">
        <v>0.124198605172331</v>
      </c>
      <c r="J44" s="254">
        <v>37.011184341354699</v>
      </c>
      <c r="K44" s="254">
        <v>0</v>
      </c>
      <c r="L44" s="254">
        <v>0</v>
      </c>
      <c r="M44" s="254">
        <v>0</v>
      </c>
      <c r="N44" s="254">
        <v>0</v>
      </c>
      <c r="O44" s="254">
        <v>70916.589378120407</v>
      </c>
    </row>
    <row r="45" spans="1:15" s="262" customFormat="1" ht="13">
      <c r="A45" s="256"/>
      <c r="B45" s="257" t="s">
        <v>466</v>
      </c>
      <c r="C45" s="257"/>
      <c r="F45" s="259">
        <v>0</v>
      </c>
      <c r="G45" s="259">
        <v>90.285460288299305</v>
      </c>
      <c r="H45" s="259">
        <v>2257.13650720748</v>
      </c>
      <c r="I45" s="259">
        <v>0</v>
      </c>
      <c r="J45" s="259">
        <v>0</v>
      </c>
      <c r="K45" s="259">
        <v>0</v>
      </c>
      <c r="L45" s="259">
        <v>0</v>
      </c>
      <c r="M45" s="259">
        <v>0</v>
      </c>
      <c r="N45" s="259">
        <v>0</v>
      </c>
      <c r="O45" s="259">
        <v>2257.13650720748</v>
      </c>
    </row>
    <row r="46" spans="1:15" s="262" customFormat="1" ht="13">
      <c r="A46" s="256"/>
      <c r="B46" s="257" t="s">
        <v>467</v>
      </c>
      <c r="C46" s="257"/>
      <c r="F46" s="259">
        <v>16239.0077049354</v>
      </c>
      <c r="G46" s="259">
        <v>2095.3373592654402</v>
      </c>
      <c r="H46" s="259">
        <v>52383.433981636103</v>
      </c>
      <c r="I46" s="259">
        <v>0.124198605172331</v>
      </c>
      <c r="J46" s="259">
        <v>37.011184341354699</v>
      </c>
      <c r="K46" s="259">
        <v>0</v>
      </c>
      <c r="L46" s="259">
        <v>0</v>
      </c>
      <c r="M46" s="259">
        <v>0</v>
      </c>
      <c r="N46" s="259">
        <v>0</v>
      </c>
      <c r="O46" s="259">
        <v>68659.452870912894</v>
      </c>
    </row>
    <row r="47" spans="1:15" s="265" customFormat="1" ht="12">
      <c r="A47" s="282"/>
      <c r="B47" s="283"/>
      <c r="C47" s="258" t="s">
        <v>468</v>
      </c>
      <c r="F47" s="266">
        <v>124.64300876847599</v>
      </c>
      <c r="G47" s="266">
        <v>258.38329403265601</v>
      </c>
      <c r="H47" s="266">
        <v>6459.5823508163903</v>
      </c>
      <c r="I47" s="266">
        <v>0.113</v>
      </c>
      <c r="J47" s="266">
        <v>33.673999999999999</v>
      </c>
      <c r="K47" s="266">
        <v>0</v>
      </c>
      <c r="L47" s="266">
        <v>0</v>
      </c>
      <c r="M47" s="266">
        <v>0</v>
      </c>
      <c r="N47" s="266">
        <v>0</v>
      </c>
      <c r="O47" s="266">
        <v>6617.8993595848697</v>
      </c>
    </row>
    <row r="48" spans="1:15" s="265" customFormat="1" ht="12">
      <c r="A48" s="282"/>
      <c r="B48" s="283"/>
      <c r="C48" s="258" t="s">
        <v>469</v>
      </c>
      <c r="F48" s="266">
        <v>47.323265996668901</v>
      </c>
      <c r="G48" s="266">
        <v>736.46492050198106</v>
      </c>
      <c r="H48" s="266">
        <v>18411.623012549499</v>
      </c>
      <c r="I48" s="266">
        <v>0</v>
      </c>
      <c r="J48" s="266">
        <v>0</v>
      </c>
      <c r="K48" s="266">
        <v>0</v>
      </c>
      <c r="L48" s="266">
        <v>0</v>
      </c>
      <c r="M48" s="266">
        <v>0</v>
      </c>
      <c r="N48" s="266">
        <v>0</v>
      </c>
      <c r="O48" s="266">
        <v>18458.946278546198</v>
      </c>
    </row>
    <row r="49" spans="1:16" s="265" customFormat="1" ht="12">
      <c r="A49" s="284"/>
      <c r="B49" s="285"/>
      <c r="C49" s="286" t="s">
        <v>470</v>
      </c>
      <c r="D49" s="271"/>
      <c r="E49" s="271"/>
      <c r="F49" s="272">
        <v>10448.945134072001</v>
      </c>
      <c r="G49" s="272">
        <v>1092.6682154940299</v>
      </c>
      <c r="H49" s="272">
        <v>27316.705387350801</v>
      </c>
      <c r="I49" s="272">
        <v>0</v>
      </c>
      <c r="J49" s="272">
        <v>0</v>
      </c>
      <c r="K49" s="272">
        <v>0</v>
      </c>
      <c r="L49" s="272">
        <v>0</v>
      </c>
      <c r="M49" s="272">
        <v>0</v>
      </c>
      <c r="N49" s="272">
        <v>0</v>
      </c>
      <c r="O49" s="272">
        <v>37765.650521422802</v>
      </c>
    </row>
    <row r="50" spans="1:16" s="265" customFormat="1" ht="12">
      <c r="A50" s="284"/>
      <c r="B50" s="285"/>
      <c r="C50" s="286" t="s">
        <v>471</v>
      </c>
      <c r="D50" s="271"/>
      <c r="E50" s="271"/>
      <c r="F50" s="272">
        <v>5618.0962960982597</v>
      </c>
      <c r="G50" s="272">
        <v>7.8209292367750498</v>
      </c>
      <c r="H50" s="272">
        <v>195.523230919376</v>
      </c>
      <c r="I50" s="272">
        <v>1.11986051723314E-2</v>
      </c>
      <c r="J50" s="272">
        <v>3.33718434135475</v>
      </c>
      <c r="K50" s="272">
        <v>0</v>
      </c>
      <c r="L50" s="272">
        <v>0</v>
      </c>
      <c r="M50" s="272">
        <v>0</v>
      </c>
      <c r="N50" s="272">
        <v>0</v>
      </c>
      <c r="O50" s="272">
        <v>5816.9567113589901</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38486.9992086028</v>
      </c>
      <c r="G52" s="294">
        <v>4.0485019886630598</v>
      </c>
      <c r="H52" s="294">
        <v>101.21254971657601</v>
      </c>
      <c r="I52" s="294">
        <v>36.102197283150197</v>
      </c>
      <c r="J52" s="294">
        <v>10758.454790378801</v>
      </c>
      <c r="K52" s="294">
        <v>1121.2929187181001</v>
      </c>
      <c r="L52" s="294">
        <v>6374.9041661390702</v>
      </c>
      <c r="M52" s="294">
        <v>1827.63430976925</v>
      </c>
      <c r="N52" s="294">
        <v>0.26376091066666701</v>
      </c>
      <c r="O52" s="294">
        <v>58670.761704235199</v>
      </c>
    </row>
    <row r="53" spans="1:16" s="268" customFormat="1" ht="13">
      <c r="A53" s="252" t="s">
        <v>428</v>
      </c>
      <c r="B53" s="253" t="s">
        <v>475</v>
      </c>
      <c r="C53" s="253"/>
      <c r="D53" s="296"/>
      <c r="E53" s="296"/>
      <c r="F53" s="297">
        <v>9439.1577736408708</v>
      </c>
      <c r="G53" s="297">
        <v>0</v>
      </c>
      <c r="H53" s="297">
        <v>0</v>
      </c>
      <c r="I53" s="297">
        <v>0</v>
      </c>
      <c r="J53" s="297">
        <v>0</v>
      </c>
      <c r="K53" s="297">
        <v>0</v>
      </c>
      <c r="L53" s="297">
        <v>0</v>
      </c>
      <c r="M53" s="297">
        <v>0</v>
      </c>
      <c r="N53" s="297">
        <v>0</v>
      </c>
      <c r="O53" s="297">
        <v>9439.1577736408708</v>
      </c>
    </row>
    <row r="54" spans="1:16" s="301" customFormat="1" ht="12">
      <c r="A54" s="263"/>
      <c r="B54" s="298"/>
      <c r="C54" s="264" t="s">
        <v>476</v>
      </c>
      <c r="D54" s="299"/>
      <c r="E54" s="299"/>
      <c r="F54" s="300">
        <v>6591.2349319650202</v>
      </c>
      <c r="G54" s="300">
        <v>0</v>
      </c>
      <c r="H54" s="300">
        <v>0</v>
      </c>
      <c r="I54" s="300">
        <v>0</v>
      </c>
      <c r="J54" s="300">
        <v>0</v>
      </c>
      <c r="K54" s="300">
        <v>0</v>
      </c>
      <c r="L54" s="300">
        <v>0</v>
      </c>
      <c r="M54" s="300">
        <v>0</v>
      </c>
      <c r="N54" s="300">
        <v>0</v>
      </c>
      <c r="O54" s="300">
        <v>6591.2349319650202</v>
      </c>
      <c r="P54" s="299"/>
    </row>
    <row r="55" spans="1:16" s="301" customFormat="1" ht="12">
      <c r="A55" s="263"/>
      <c r="B55" s="298"/>
      <c r="C55" s="264" t="s">
        <v>354</v>
      </c>
      <c r="D55" s="299"/>
      <c r="E55" s="299"/>
      <c r="F55" s="300">
        <v>1858.6243809872699</v>
      </c>
      <c r="G55" s="300">
        <v>0</v>
      </c>
      <c r="H55" s="300">
        <v>0</v>
      </c>
      <c r="I55" s="300">
        <v>0</v>
      </c>
      <c r="J55" s="300">
        <v>0</v>
      </c>
      <c r="K55" s="300">
        <v>0</v>
      </c>
      <c r="L55" s="300">
        <v>0</v>
      </c>
      <c r="M55" s="300">
        <v>0</v>
      </c>
      <c r="N55" s="300">
        <v>0</v>
      </c>
      <c r="O55" s="300">
        <v>1858.6243809872699</v>
      </c>
      <c r="P55" s="299"/>
    </row>
    <row r="56" spans="1:16" s="301" customFormat="1" ht="12">
      <c r="A56" s="263"/>
      <c r="B56" s="298"/>
      <c r="C56" s="264" t="s">
        <v>477</v>
      </c>
      <c r="D56" s="299"/>
      <c r="E56" s="299"/>
      <c r="F56" s="300">
        <v>989.29846068858296</v>
      </c>
      <c r="G56" s="300">
        <v>0</v>
      </c>
      <c r="H56" s="300">
        <v>0</v>
      </c>
      <c r="I56" s="300">
        <v>0</v>
      </c>
      <c r="J56" s="300">
        <v>0</v>
      </c>
      <c r="K56" s="300">
        <v>0</v>
      </c>
      <c r="L56" s="300">
        <v>0</v>
      </c>
      <c r="M56" s="300">
        <v>0</v>
      </c>
      <c r="N56" s="300">
        <v>0</v>
      </c>
      <c r="O56" s="300">
        <v>989.29846068858296</v>
      </c>
      <c r="P56" s="299"/>
    </row>
    <row r="57" spans="1:16" s="303" customFormat="1" ht="13">
      <c r="A57" s="252" t="s">
        <v>443</v>
      </c>
      <c r="B57" s="253" t="s">
        <v>478</v>
      </c>
      <c r="C57" s="253"/>
      <c r="D57" s="302"/>
      <c r="E57" s="302"/>
      <c r="F57" s="297">
        <v>6428.93562299102</v>
      </c>
      <c r="G57" s="297">
        <v>3.9503239886630599</v>
      </c>
      <c r="H57" s="297">
        <v>98.758099716576496</v>
      </c>
      <c r="I57" s="297">
        <v>35.359914065726102</v>
      </c>
      <c r="J57" s="297">
        <v>10537.254391586401</v>
      </c>
      <c r="K57" s="297">
        <v>0</v>
      </c>
      <c r="L57" s="297">
        <v>0</v>
      </c>
      <c r="M57" s="297">
        <v>0</v>
      </c>
      <c r="N57" s="297">
        <v>0</v>
      </c>
      <c r="O57" s="297">
        <v>17064.948114293999</v>
      </c>
      <c r="P57" s="302"/>
    </row>
    <row r="58" spans="1:16" s="305" customFormat="1" ht="12">
      <c r="A58" s="263"/>
      <c r="B58" s="298"/>
      <c r="C58" s="264" t="s">
        <v>355</v>
      </c>
      <c r="D58" s="304"/>
      <c r="E58" s="304"/>
      <c r="F58" s="300">
        <v>2799.7098013016998</v>
      </c>
      <c r="G58" s="300">
        <v>0</v>
      </c>
      <c r="H58" s="300">
        <v>0</v>
      </c>
      <c r="I58" s="300">
        <v>0</v>
      </c>
      <c r="J58" s="300">
        <v>0</v>
      </c>
      <c r="K58" s="300">
        <v>0</v>
      </c>
      <c r="L58" s="300">
        <v>0</v>
      </c>
      <c r="M58" s="300">
        <v>0</v>
      </c>
      <c r="N58" s="300">
        <v>0</v>
      </c>
      <c r="O58" s="300">
        <v>2799.7098013016998</v>
      </c>
      <c r="P58" s="304"/>
    </row>
    <row r="59" spans="1:16" s="305" customFormat="1" ht="12">
      <c r="A59" s="263"/>
      <c r="B59" s="298"/>
      <c r="C59" s="264" t="s">
        <v>353</v>
      </c>
      <c r="D59" s="304"/>
      <c r="E59" s="304"/>
      <c r="F59" s="300">
        <v>0</v>
      </c>
      <c r="G59" s="300">
        <v>0</v>
      </c>
      <c r="H59" s="300">
        <v>0</v>
      </c>
      <c r="I59" s="300">
        <v>3.41191053915465</v>
      </c>
      <c r="J59" s="300">
        <v>1016.74934066809</v>
      </c>
      <c r="K59" s="300">
        <v>0</v>
      </c>
      <c r="L59" s="300">
        <v>0</v>
      </c>
      <c r="M59" s="300">
        <v>0</v>
      </c>
      <c r="N59" s="300">
        <v>0</v>
      </c>
      <c r="O59" s="300">
        <v>1016.74934066809</v>
      </c>
      <c r="P59" s="304"/>
    </row>
    <row r="60" spans="1:16" s="305" customFormat="1" ht="12">
      <c r="A60" s="263"/>
      <c r="B60" s="298"/>
      <c r="C60" s="264" t="s">
        <v>407</v>
      </c>
      <c r="D60" s="304"/>
      <c r="E60" s="304"/>
      <c r="F60" s="300">
        <v>0</v>
      </c>
      <c r="G60" s="300">
        <v>0</v>
      </c>
      <c r="H60" s="300">
        <v>0</v>
      </c>
      <c r="I60" s="300">
        <v>31.891999999999999</v>
      </c>
      <c r="J60" s="300">
        <v>9503.8160000000007</v>
      </c>
      <c r="K60" s="300">
        <v>0</v>
      </c>
      <c r="L60" s="300">
        <v>0</v>
      </c>
      <c r="M60" s="300">
        <v>0</v>
      </c>
      <c r="N60" s="300">
        <v>0</v>
      </c>
      <c r="O60" s="300">
        <v>9503.8160000000007</v>
      </c>
      <c r="P60" s="304"/>
    </row>
    <row r="61" spans="1:16" s="305" customFormat="1" ht="12">
      <c r="A61" s="263"/>
      <c r="B61" s="298"/>
      <c r="C61" s="264" t="s">
        <v>408</v>
      </c>
      <c r="D61" s="304"/>
      <c r="E61" s="304"/>
      <c r="F61" s="300">
        <v>3629.2258216893201</v>
      </c>
      <c r="G61" s="300">
        <v>3.9503239886630599</v>
      </c>
      <c r="H61" s="300">
        <v>98.758099716576496</v>
      </c>
      <c r="I61" s="300">
        <v>5.6003526571485197E-2</v>
      </c>
      <c r="J61" s="300">
        <v>16.689050918302598</v>
      </c>
      <c r="K61" s="300">
        <v>0</v>
      </c>
      <c r="L61" s="300">
        <v>0</v>
      </c>
      <c r="M61" s="300">
        <v>0</v>
      </c>
      <c r="N61" s="300">
        <v>0</v>
      </c>
      <c r="O61" s="300">
        <v>3744.6729723242001</v>
      </c>
      <c r="P61" s="304"/>
    </row>
    <row r="62" spans="1:16" s="268" customFormat="1" ht="13">
      <c r="A62" s="252" t="s">
        <v>464</v>
      </c>
      <c r="B62" s="253" t="s">
        <v>479</v>
      </c>
      <c r="C62" s="253"/>
      <c r="D62" s="296"/>
      <c r="E62" s="296"/>
      <c r="F62" s="297">
        <v>15041.5068646413</v>
      </c>
      <c r="G62" s="297">
        <v>9.8178000000000001E-2</v>
      </c>
      <c r="H62" s="297">
        <v>2.45445</v>
      </c>
      <c r="I62" s="297">
        <v>0</v>
      </c>
      <c r="J62" s="297">
        <v>0</v>
      </c>
      <c r="K62" s="297">
        <v>0</v>
      </c>
      <c r="L62" s="297">
        <v>6351.7388360559999</v>
      </c>
      <c r="M62" s="297">
        <v>1651.6302590814</v>
      </c>
      <c r="N62" s="297">
        <v>0</v>
      </c>
      <c r="O62" s="297">
        <v>23047.3304097787</v>
      </c>
      <c r="P62" s="296"/>
    </row>
    <row r="63" spans="1:16" s="301" customFormat="1" ht="12">
      <c r="A63" s="263"/>
      <c r="B63" s="258"/>
      <c r="C63" s="258" t="s">
        <v>480</v>
      </c>
      <c r="D63" s="299"/>
      <c r="E63" s="299"/>
      <c r="F63" s="300">
        <v>11112.906664598</v>
      </c>
      <c r="G63" s="300">
        <v>9.8178000000000001E-2</v>
      </c>
      <c r="H63" s="300">
        <v>2.45445</v>
      </c>
      <c r="I63" s="300">
        <v>0</v>
      </c>
      <c r="J63" s="300">
        <v>0</v>
      </c>
      <c r="K63" s="300">
        <v>0</v>
      </c>
      <c r="L63" s="300">
        <v>0</v>
      </c>
      <c r="M63" s="300">
        <v>0</v>
      </c>
      <c r="N63" s="300">
        <v>0</v>
      </c>
      <c r="O63" s="300">
        <v>11115.361114597999</v>
      </c>
      <c r="P63" s="299"/>
    </row>
    <row r="64" spans="1:16" s="301" customFormat="1" ht="12">
      <c r="A64" s="263"/>
      <c r="B64" s="258"/>
      <c r="C64" s="258" t="s">
        <v>481</v>
      </c>
      <c r="D64" s="299"/>
      <c r="E64" s="299"/>
      <c r="F64" s="300">
        <v>3928.60020004328</v>
      </c>
      <c r="G64" s="300">
        <v>0</v>
      </c>
      <c r="H64" s="300">
        <v>0</v>
      </c>
      <c r="I64" s="300">
        <v>0</v>
      </c>
      <c r="J64" s="300">
        <v>0</v>
      </c>
      <c r="K64" s="300">
        <v>0</v>
      </c>
      <c r="L64" s="300">
        <v>6351.7388360559999</v>
      </c>
      <c r="M64" s="300">
        <v>56.3553953472803</v>
      </c>
      <c r="N64" s="300">
        <v>0</v>
      </c>
      <c r="O64" s="300">
        <v>10336.6944314466</v>
      </c>
      <c r="P64" s="299"/>
    </row>
    <row r="65" spans="1:16" s="301" customFormat="1" ht="12">
      <c r="A65" s="263"/>
      <c r="B65" s="258"/>
      <c r="C65" s="258" t="s">
        <v>482</v>
      </c>
      <c r="D65" s="299"/>
      <c r="E65" s="299"/>
      <c r="F65" s="300">
        <v>0</v>
      </c>
      <c r="G65" s="300">
        <v>0</v>
      </c>
      <c r="H65" s="300">
        <v>0</v>
      </c>
      <c r="I65" s="300">
        <v>0</v>
      </c>
      <c r="J65" s="300">
        <v>0</v>
      </c>
      <c r="K65" s="300">
        <v>0</v>
      </c>
      <c r="L65" s="300">
        <v>0</v>
      </c>
      <c r="M65" s="300">
        <v>1595.2748637341199</v>
      </c>
      <c r="N65" s="300">
        <v>0</v>
      </c>
      <c r="O65" s="300">
        <v>1595.2748637341199</v>
      </c>
      <c r="P65" s="299"/>
    </row>
    <row r="66" spans="1:16" s="262" customFormat="1">
      <c r="A66" s="306" t="s">
        <v>472</v>
      </c>
      <c r="B66" s="307" t="s">
        <v>483</v>
      </c>
      <c r="C66" s="307"/>
      <c r="D66" s="279"/>
      <c r="E66" s="279"/>
      <c r="F66" s="280">
        <v>0</v>
      </c>
      <c r="G66" s="280">
        <v>0</v>
      </c>
      <c r="H66" s="280">
        <v>0</v>
      </c>
      <c r="I66" s="280">
        <v>0</v>
      </c>
      <c r="J66" s="280">
        <v>0</v>
      </c>
      <c r="K66" s="280">
        <v>1121.2929187181001</v>
      </c>
      <c r="L66" s="280">
        <v>22.457760668696</v>
      </c>
      <c r="M66" s="280">
        <v>2.96050551625668</v>
      </c>
      <c r="N66" s="280">
        <v>0.26376091066666701</v>
      </c>
      <c r="O66" s="280">
        <v>1146.9749458137201</v>
      </c>
      <c r="P66" s="279"/>
    </row>
    <row r="67" spans="1:16" s="262" customFormat="1" ht="13">
      <c r="A67" s="306" t="s">
        <v>484</v>
      </c>
      <c r="B67" s="307" t="s">
        <v>409</v>
      </c>
      <c r="C67" s="307"/>
      <c r="D67" s="279"/>
      <c r="E67" s="279"/>
      <c r="F67" s="280">
        <v>7577.3989473296197</v>
      </c>
      <c r="G67" s="280">
        <v>0</v>
      </c>
      <c r="H67" s="280">
        <v>0</v>
      </c>
      <c r="I67" s="280">
        <v>0</v>
      </c>
      <c r="J67" s="280">
        <v>0</v>
      </c>
      <c r="K67" s="280">
        <v>0</v>
      </c>
      <c r="L67" s="280">
        <v>0</v>
      </c>
      <c r="M67" s="280">
        <v>0</v>
      </c>
      <c r="N67" s="280">
        <v>0</v>
      </c>
      <c r="O67" s="280">
        <v>7577.3989473296197</v>
      </c>
      <c r="P67" s="279"/>
    </row>
    <row r="68" spans="1:16" s="262" customFormat="1" ht="13">
      <c r="A68" s="287" t="s">
        <v>485</v>
      </c>
      <c r="B68" s="288" t="s">
        <v>411</v>
      </c>
      <c r="C68" s="288"/>
      <c r="D68" s="308"/>
      <c r="E68" s="308"/>
      <c r="F68" s="309">
        <v>0</v>
      </c>
      <c r="G68" s="309">
        <v>0</v>
      </c>
      <c r="H68" s="309">
        <v>0</v>
      </c>
      <c r="I68" s="309">
        <v>0.74228321742403602</v>
      </c>
      <c r="J68" s="309">
        <v>221.20039879236299</v>
      </c>
      <c r="K68" s="309">
        <v>0</v>
      </c>
      <c r="L68" s="309">
        <v>0.70756941436800003</v>
      </c>
      <c r="M68" s="309">
        <v>173.04354517159601</v>
      </c>
      <c r="N68" s="309">
        <v>0</v>
      </c>
      <c r="O68" s="309">
        <v>394.95151337832698</v>
      </c>
      <c r="P68" s="279"/>
    </row>
    <row r="69" spans="1:16" s="295" customFormat="1" ht="13">
      <c r="A69" s="310" t="s">
        <v>486</v>
      </c>
      <c r="B69" s="311"/>
      <c r="C69" s="311"/>
      <c r="D69" s="312"/>
      <c r="E69" s="312"/>
      <c r="F69" s="313">
        <v>1599.0983037333301</v>
      </c>
      <c r="G69" s="313">
        <v>1261.40458755741</v>
      </c>
      <c r="H69" s="313">
        <v>31535.114688935199</v>
      </c>
      <c r="I69" s="313">
        <v>77.888248862502806</v>
      </c>
      <c r="J69" s="313">
        <v>23210.698161025801</v>
      </c>
      <c r="K69" s="313">
        <v>0</v>
      </c>
      <c r="L69" s="313">
        <v>0</v>
      </c>
      <c r="M69" s="313">
        <v>0</v>
      </c>
      <c r="N69" s="313">
        <v>0</v>
      </c>
      <c r="O69" s="313">
        <v>56344.911153694396</v>
      </c>
      <c r="P69" s="293"/>
    </row>
    <row r="70" spans="1:16" s="262" customFormat="1" ht="13">
      <c r="A70" s="306" t="s">
        <v>428</v>
      </c>
      <c r="B70" s="307" t="s">
        <v>487</v>
      </c>
      <c r="C70" s="307"/>
      <c r="D70" s="279"/>
      <c r="E70" s="279"/>
      <c r="F70" s="280">
        <v>0</v>
      </c>
      <c r="G70" s="280">
        <v>1103.9989204338699</v>
      </c>
      <c r="H70" s="280">
        <v>27599.973010846701</v>
      </c>
      <c r="I70" s="280">
        <v>0</v>
      </c>
      <c r="J70" s="280">
        <v>0</v>
      </c>
      <c r="K70" s="280">
        <v>0</v>
      </c>
      <c r="L70" s="280">
        <v>0</v>
      </c>
      <c r="M70" s="280">
        <v>0</v>
      </c>
      <c r="N70" s="280">
        <v>0</v>
      </c>
      <c r="O70" s="280">
        <v>27599.973010846701</v>
      </c>
      <c r="P70" s="279"/>
    </row>
    <row r="71" spans="1:16" s="262" customFormat="1" ht="13">
      <c r="A71" s="306" t="s">
        <v>443</v>
      </c>
      <c r="B71" s="307" t="s">
        <v>488</v>
      </c>
      <c r="C71" s="307"/>
      <c r="D71" s="279"/>
      <c r="E71" s="279"/>
      <c r="F71" s="280">
        <v>0</v>
      </c>
      <c r="G71" s="280">
        <v>151.88875949127399</v>
      </c>
      <c r="H71" s="280">
        <v>3797.2189872818399</v>
      </c>
      <c r="I71" s="280">
        <v>16.138205181287699</v>
      </c>
      <c r="J71" s="280">
        <v>4809.1851440237297</v>
      </c>
      <c r="K71" s="280">
        <v>0</v>
      </c>
      <c r="L71" s="280">
        <v>0</v>
      </c>
      <c r="M71" s="280">
        <v>0</v>
      </c>
      <c r="N71" s="280">
        <v>0</v>
      </c>
      <c r="O71" s="280">
        <v>8606.4041313055695</v>
      </c>
      <c r="P71" s="279"/>
    </row>
    <row r="72" spans="1:16" s="262" customFormat="1" ht="13">
      <c r="A72" s="252" t="s">
        <v>464</v>
      </c>
      <c r="B72" s="253" t="s">
        <v>489</v>
      </c>
      <c r="C72" s="253"/>
      <c r="F72" s="259">
        <v>0</v>
      </c>
      <c r="G72" s="259">
        <v>0</v>
      </c>
      <c r="H72" s="259">
        <v>0</v>
      </c>
      <c r="I72" s="259">
        <v>61.607012742600801</v>
      </c>
      <c r="J72" s="259">
        <v>18358.889797295102</v>
      </c>
      <c r="K72" s="259">
        <v>0</v>
      </c>
      <c r="L72" s="259">
        <v>0</v>
      </c>
      <c r="M72" s="259">
        <v>0</v>
      </c>
      <c r="N72" s="259">
        <v>0</v>
      </c>
      <c r="O72" s="259">
        <v>18358.889797295102</v>
      </c>
    </row>
    <row r="73" spans="1:16" s="265" customFormat="1" ht="12">
      <c r="A73" s="314"/>
      <c r="B73" s="286"/>
      <c r="C73" s="286" t="s">
        <v>490</v>
      </c>
      <c r="D73" s="271"/>
      <c r="E73" s="271"/>
      <c r="F73" s="272">
        <v>0</v>
      </c>
      <c r="G73" s="272">
        <v>0</v>
      </c>
      <c r="H73" s="272">
        <v>0</v>
      </c>
      <c r="I73" s="272">
        <v>50.890854148683403</v>
      </c>
      <c r="J73" s="272">
        <v>15165.4745363076</v>
      </c>
      <c r="K73" s="272">
        <v>0</v>
      </c>
      <c r="L73" s="272">
        <v>0</v>
      </c>
      <c r="M73" s="272">
        <v>0</v>
      </c>
      <c r="N73" s="272">
        <v>0</v>
      </c>
      <c r="O73" s="272">
        <v>15165.4745363076</v>
      </c>
    </row>
    <row r="74" spans="1:16" s="265" customFormat="1" ht="12">
      <c r="A74" s="314"/>
      <c r="B74" s="286"/>
      <c r="C74" s="286" t="s">
        <v>491</v>
      </c>
      <c r="D74" s="271"/>
      <c r="E74" s="271"/>
      <c r="F74" s="272">
        <v>0</v>
      </c>
      <c r="G74" s="272">
        <v>0</v>
      </c>
      <c r="H74" s="272">
        <v>0</v>
      </c>
      <c r="I74" s="272">
        <v>10.7161585939175</v>
      </c>
      <c r="J74" s="272">
        <v>3193.4152609874</v>
      </c>
      <c r="K74" s="272">
        <v>0</v>
      </c>
      <c r="L74" s="272">
        <v>0</v>
      </c>
      <c r="M74" s="272">
        <v>0</v>
      </c>
      <c r="N74" s="272">
        <v>0</v>
      </c>
      <c r="O74" s="272">
        <v>3193.4152609874</v>
      </c>
    </row>
    <row r="75" spans="1:16" s="262" customFormat="1" ht="13">
      <c r="A75" s="306" t="s">
        <v>472</v>
      </c>
      <c r="B75" s="307" t="s">
        <v>356</v>
      </c>
      <c r="C75" s="315"/>
      <c r="D75" s="279"/>
      <c r="E75" s="279"/>
      <c r="F75" s="280">
        <v>0</v>
      </c>
      <c r="G75" s="280">
        <v>5.5169076322653003</v>
      </c>
      <c r="H75" s="280">
        <v>137.922690806632</v>
      </c>
      <c r="I75" s="280">
        <v>0.14303093861428601</v>
      </c>
      <c r="J75" s="280">
        <v>42.623219707057103</v>
      </c>
      <c r="K75" s="280">
        <v>0</v>
      </c>
      <c r="L75" s="280">
        <v>0</v>
      </c>
      <c r="M75" s="280">
        <v>0</v>
      </c>
      <c r="N75" s="280">
        <v>0</v>
      </c>
      <c r="O75" s="280">
        <v>180.54591051368999</v>
      </c>
    </row>
    <row r="76" spans="1:16" s="262" customFormat="1" ht="13">
      <c r="A76" s="287" t="s">
        <v>484</v>
      </c>
      <c r="B76" s="288" t="s">
        <v>412</v>
      </c>
      <c r="C76" s="316"/>
      <c r="D76" s="308"/>
      <c r="E76" s="308"/>
      <c r="F76" s="309">
        <v>1599.0983037333301</v>
      </c>
      <c r="G76" s="309">
        <v>0</v>
      </c>
      <c r="H76" s="309">
        <v>0</v>
      </c>
      <c r="I76" s="309">
        <v>0</v>
      </c>
      <c r="J76" s="309">
        <v>0</v>
      </c>
      <c r="K76" s="309">
        <v>0</v>
      </c>
      <c r="L76" s="309">
        <v>0</v>
      </c>
      <c r="M76" s="309">
        <v>0</v>
      </c>
      <c r="N76" s="309">
        <v>0</v>
      </c>
      <c r="O76" s="309">
        <v>1599.0983037333301</v>
      </c>
    </row>
    <row r="77" spans="1:16" s="262" customFormat="1" ht="13">
      <c r="A77" s="248" t="s">
        <v>492</v>
      </c>
      <c r="B77" s="317"/>
      <c r="C77" s="317"/>
      <c r="F77" s="251">
        <v>511.32876028999999</v>
      </c>
      <c r="G77" s="251">
        <v>929.42918272999998</v>
      </c>
      <c r="H77" s="251">
        <v>23235.729568250001</v>
      </c>
      <c r="I77" s="251">
        <v>3.7348860500000001</v>
      </c>
      <c r="J77" s="251">
        <v>1112.9960429</v>
      </c>
      <c r="K77" s="251">
        <v>0</v>
      </c>
      <c r="L77" s="251">
        <v>0</v>
      </c>
      <c r="M77" s="251">
        <v>0</v>
      </c>
      <c r="N77" s="251">
        <v>0</v>
      </c>
      <c r="O77" s="251">
        <v>24860.054371440001</v>
      </c>
    </row>
    <row r="78" spans="1:16" s="262" customFormat="1" ht="13">
      <c r="A78" s="252" t="s">
        <v>428</v>
      </c>
      <c r="B78" s="253" t="s">
        <v>493</v>
      </c>
      <c r="C78" s="253"/>
      <c r="F78" s="259">
        <v>0</v>
      </c>
      <c r="G78" s="259">
        <v>893.01463016000002</v>
      </c>
      <c r="H78" s="259">
        <v>22325.365753999999</v>
      </c>
      <c r="I78" s="259">
        <v>0</v>
      </c>
      <c r="J78" s="259">
        <v>0</v>
      </c>
      <c r="K78" s="259">
        <v>0</v>
      </c>
      <c r="L78" s="259">
        <v>0</v>
      </c>
      <c r="M78" s="259">
        <v>0</v>
      </c>
      <c r="N78" s="259">
        <v>0</v>
      </c>
      <c r="O78" s="259">
        <v>22325.365753999999</v>
      </c>
    </row>
    <row r="79" spans="1:16" s="262" customFormat="1" ht="13">
      <c r="A79" s="252" t="s">
        <v>443</v>
      </c>
      <c r="B79" s="253" t="s">
        <v>494</v>
      </c>
      <c r="C79" s="253"/>
      <c r="F79" s="259">
        <v>0</v>
      </c>
      <c r="G79" s="259">
        <v>20.515870140000001</v>
      </c>
      <c r="H79" s="259">
        <v>512.89675350000005</v>
      </c>
      <c r="I79" s="259">
        <v>1.2309522100000001</v>
      </c>
      <c r="J79" s="259">
        <v>366.82375858</v>
      </c>
      <c r="K79" s="259">
        <v>0</v>
      </c>
      <c r="L79" s="259">
        <v>0</v>
      </c>
      <c r="M79" s="259">
        <v>0</v>
      </c>
      <c r="N79" s="259">
        <v>0</v>
      </c>
      <c r="O79" s="259">
        <v>879.72051208000005</v>
      </c>
    </row>
    <row r="80" spans="1:16" s="262" customFormat="1" ht="13">
      <c r="A80" s="306" t="s">
        <v>495</v>
      </c>
      <c r="B80" s="307" t="s">
        <v>496</v>
      </c>
      <c r="C80" s="307"/>
      <c r="D80" s="279"/>
      <c r="E80" s="279"/>
      <c r="F80" s="280">
        <v>0</v>
      </c>
      <c r="G80" s="280">
        <v>15.679082879999999</v>
      </c>
      <c r="H80" s="280">
        <v>391.97707200000002</v>
      </c>
      <c r="I80" s="280">
        <v>1.9174650799999999</v>
      </c>
      <c r="J80" s="280">
        <v>571.40459383999996</v>
      </c>
      <c r="K80" s="280">
        <v>0</v>
      </c>
      <c r="L80" s="280">
        <v>0</v>
      </c>
      <c r="M80" s="280">
        <v>0</v>
      </c>
      <c r="N80" s="280">
        <v>0</v>
      </c>
      <c r="O80" s="280">
        <v>963.38166583999998</v>
      </c>
    </row>
    <row r="81" spans="1:30" s="262" customFormat="1" ht="13">
      <c r="A81" s="287" t="s">
        <v>472</v>
      </c>
      <c r="B81" s="288" t="s">
        <v>497</v>
      </c>
      <c r="C81" s="288"/>
      <c r="D81" s="308"/>
      <c r="E81" s="308"/>
      <c r="F81" s="309">
        <v>511.32876028999999</v>
      </c>
      <c r="G81" s="309">
        <v>0.21959955</v>
      </c>
      <c r="H81" s="309">
        <v>5.4899887500000002</v>
      </c>
      <c r="I81" s="309">
        <v>0.58646876000000003</v>
      </c>
      <c r="J81" s="309">
        <v>174.76769048</v>
      </c>
      <c r="K81" s="309">
        <v>0</v>
      </c>
      <c r="L81" s="309">
        <v>0</v>
      </c>
      <c r="M81" s="309">
        <v>0</v>
      </c>
      <c r="N81" s="309">
        <v>0</v>
      </c>
      <c r="O81" s="309">
        <v>691.58643952</v>
      </c>
    </row>
    <row r="82" spans="1:30" s="295" customFormat="1" ht="13">
      <c r="A82" s="291" t="s">
        <v>498</v>
      </c>
      <c r="B82" s="292"/>
      <c r="C82" s="292"/>
      <c r="F82" s="251">
        <v>-83236.654697999998</v>
      </c>
      <c r="G82" s="251">
        <v>43.908344</v>
      </c>
      <c r="H82" s="251">
        <v>1097.7085999999999</v>
      </c>
      <c r="I82" s="251">
        <v>1.580077</v>
      </c>
      <c r="J82" s="251">
        <v>470.86294600000002</v>
      </c>
      <c r="K82" s="251">
        <v>0</v>
      </c>
      <c r="L82" s="251">
        <v>0</v>
      </c>
      <c r="M82" s="251">
        <v>0</v>
      </c>
      <c r="N82" s="251">
        <v>0</v>
      </c>
      <c r="O82" s="251">
        <v>-81668.083152000007</v>
      </c>
    </row>
    <row r="83" spans="1:30" s="262" customFormat="1" ht="13">
      <c r="A83" s="252" t="s">
        <v>428</v>
      </c>
      <c r="B83" s="253" t="s">
        <v>499</v>
      </c>
      <c r="C83" s="253"/>
      <c r="F83" s="259">
        <v>-239939.70071</v>
      </c>
      <c r="G83" s="259">
        <v>16.487831</v>
      </c>
      <c r="H83" s="259">
        <v>412.19577500000003</v>
      </c>
      <c r="I83" s="259">
        <v>0.67807499999999998</v>
      </c>
      <c r="J83" s="259">
        <v>202.06635</v>
      </c>
      <c r="K83" s="259">
        <v>0</v>
      </c>
      <c r="L83" s="259">
        <v>0</v>
      </c>
      <c r="M83" s="259">
        <v>0</v>
      </c>
      <c r="N83" s="259">
        <v>0</v>
      </c>
      <c r="O83" s="259">
        <v>-239325.438585</v>
      </c>
    </row>
    <row r="84" spans="1:30" s="262" customFormat="1" ht="13">
      <c r="A84" s="252" t="s">
        <v>443</v>
      </c>
      <c r="B84" s="253" t="s">
        <v>500</v>
      </c>
      <c r="C84" s="253"/>
      <c r="F84" s="259">
        <v>-532.30293500000005</v>
      </c>
      <c r="G84" s="259">
        <v>5.604501</v>
      </c>
      <c r="H84" s="259">
        <v>140.11252500000001</v>
      </c>
      <c r="I84" s="259">
        <v>0.28336299999999998</v>
      </c>
      <c r="J84" s="259">
        <v>84.442173999999994</v>
      </c>
      <c r="K84" s="259">
        <v>0</v>
      </c>
      <c r="L84" s="259">
        <v>0</v>
      </c>
      <c r="M84" s="259">
        <v>0</v>
      </c>
      <c r="N84" s="259">
        <v>0</v>
      </c>
      <c r="O84" s="259">
        <v>-307.74823600000002</v>
      </c>
    </row>
    <row r="85" spans="1:30" s="262" customFormat="1" ht="13">
      <c r="A85" s="306" t="s">
        <v>464</v>
      </c>
      <c r="B85" s="307" t="s">
        <v>501</v>
      </c>
      <c r="C85" s="307"/>
      <c r="F85" s="259">
        <v>0</v>
      </c>
      <c r="G85" s="259">
        <v>16.853339999999999</v>
      </c>
      <c r="H85" s="259">
        <v>421.33350000000002</v>
      </c>
      <c r="I85" s="259">
        <v>0.43692999999999999</v>
      </c>
      <c r="J85" s="259">
        <v>130.20514</v>
      </c>
      <c r="K85" s="259">
        <v>0</v>
      </c>
      <c r="L85" s="259">
        <v>0</v>
      </c>
      <c r="M85" s="259">
        <v>0</v>
      </c>
      <c r="N85" s="259">
        <v>0</v>
      </c>
      <c r="O85" s="259">
        <v>551.53863999999999</v>
      </c>
    </row>
    <row r="86" spans="1:30" s="262" customFormat="1" ht="13">
      <c r="A86" s="306" t="s">
        <v>472</v>
      </c>
      <c r="B86" s="307" t="s">
        <v>502</v>
      </c>
      <c r="C86" s="307"/>
      <c r="F86" s="259">
        <v>2702.4536400000002</v>
      </c>
      <c r="G86" s="259">
        <v>0.47020699999999999</v>
      </c>
      <c r="H86" s="259">
        <v>11.755174999999999</v>
      </c>
      <c r="I86" s="259">
        <v>2.3925999999999999E-2</v>
      </c>
      <c r="J86" s="259">
        <v>7.1299479999999997</v>
      </c>
      <c r="K86" s="259">
        <v>0</v>
      </c>
      <c r="L86" s="259">
        <v>0</v>
      </c>
      <c r="M86" s="259">
        <v>0</v>
      </c>
      <c r="N86" s="259">
        <v>0</v>
      </c>
      <c r="O86" s="259">
        <v>2721.3387630000002</v>
      </c>
    </row>
    <row r="87" spans="1:30" s="262" customFormat="1" ht="13">
      <c r="A87" s="306" t="s">
        <v>484</v>
      </c>
      <c r="B87" s="307" t="s">
        <v>503</v>
      </c>
      <c r="C87" s="307"/>
      <c r="D87" s="279"/>
      <c r="E87" s="279"/>
      <c r="F87" s="280">
        <v>3185.375501</v>
      </c>
      <c r="G87" s="280">
        <v>4.4924650000000002</v>
      </c>
      <c r="H87" s="280">
        <v>112.31162500000001</v>
      </c>
      <c r="I87" s="280">
        <v>0.15778300000000001</v>
      </c>
      <c r="J87" s="280">
        <v>47.019334000000001</v>
      </c>
      <c r="K87" s="280">
        <v>0</v>
      </c>
      <c r="L87" s="280">
        <v>0</v>
      </c>
      <c r="M87" s="280">
        <v>0</v>
      </c>
      <c r="N87" s="280">
        <v>0</v>
      </c>
      <c r="O87" s="280">
        <v>3344.7064599999999</v>
      </c>
      <c r="P87" s="279"/>
      <c r="Q87" s="279"/>
      <c r="R87" s="279"/>
      <c r="S87" s="279"/>
      <c r="T87" s="279"/>
      <c r="U87" s="279"/>
      <c r="V87" s="279"/>
      <c r="W87" s="279"/>
      <c r="X87" s="279"/>
      <c r="Y87" s="279"/>
      <c r="Z87" s="279"/>
      <c r="AA87" s="279"/>
      <c r="AB87" s="279"/>
    </row>
    <row r="88" spans="1:30" s="262" customFormat="1" ht="13">
      <c r="A88" s="287" t="s">
        <v>485</v>
      </c>
      <c r="B88" s="288" t="s">
        <v>504</v>
      </c>
      <c r="C88" s="288"/>
      <c r="D88" s="308"/>
      <c r="E88" s="308"/>
      <c r="F88" s="309">
        <v>151347.519806</v>
      </c>
      <c r="G88" s="309">
        <v>0</v>
      </c>
      <c r="H88" s="309">
        <v>0</v>
      </c>
      <c r="I88" s="309">
        <v>0</v>
      </c>
      <c r="J88" s="309">
        <v>0</v>
      </c>
      <c r="K88" s="309">
        <v>0</v>
      </c>
      <c r="L88" s="309">
        <v>0</v>
      </c>
      <c r="M88" s="309">
        <v>0</v>
      </c>
      <c r="N88" s="309">
        <v>0</v>
      </c>
      <c r="O88" s="309">
        <v>151347.519806</v>
      </c>
      <c r="P88" s="279"/>
      <c r="Q88" s="279"/>
      <c r="R88" s="279"/>
      <c r="S88" s="279"/>
      <c r="T88" s="279"/>
      <c r="U88" s="279"/>
      <c r="V88" s="279"/>
      <c r="W88" s="279"/>
      <c r="X88" s="279"/>
      <c r="Y88" s="279"/>
      <c r="Z88" s="279"/>
      <c r="AA88" s="279"/>
      <c r="AB88" s="279"/>
      <c r="AC88" s="308"/>
      <c r="AD88" s="308"/>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7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4" tint="0.39997558519241921"/>
  </sheetPr>
  <dimension ref="A1:AK99"/>
  <sheetViews>
    <sheetView zoomScale="70" zoomScaleNormal="70" zoomScalePageLayoutView="70" workbookViewId="0">
      <pane xSplit="5" ySplit="7" topLeftCell="F86"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536</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510267.95407820598</v>
      </c>
      <c r="G7" s="246">
        <v>4583.3783440812704</v>
      </c>
      <c r="H7" s="246">
        <v>114584.458602032</v>
      </c>
      <c r="I7" s="246">
        <v>160.55362977771699</v>
      </c>
      <c r="J7" s="246">
        <v>47844.981673759597</v>
      </c>
      <c r="K7" s="246">
        <v>806.82282362368903</v>
      </c>
      <c r="L7" s="246">
        <v>6502.7457476949903</v>
      </c>
      <c r="M7" s="246">
        <v>1768.6486041211399</v>
      </c>
      <c r="N7" s="246">
        <v>0.272431373333334</v>
      </c>
      <c r="O7" s="246">
        <v>681775.88396081002</v>
      </c>
    </row>
    <row r="8" spans="1:16" ht="17" thickTop="1">
      <c r="A8" s="248" t="s">
        <v>427</v>
      </c>
      <c r="B8" s="249"/>
      <c r="C8" s="249"/>
      <c r="F8" s="251">
        <v>470954.570294242</v>
      </c>
      <c r="G8" s="251">
        <v>2398.60169440142</v>
      </c>
      <c r="H8" s="251">
        <v>59965.042360035499</v>
      </c>
      <c r="I8" s="251">
        <v>36.981155999551198</v>
      </c>
      <c r="J8" s="251">
        <v>11020.3844878663</v>
      </c>
      <c r="K8" s="251">
        <v>0</v>
      </c>
      <c r="L8" s="251">
        <v>0</v>
      </c>
      <c r="M8" s="251">
        <v>0</v>
      </c>
      <c r="N8" s="251">
        <v>0</v>
      </c>
      <c r="O8" s="251">
        <v>541939.99714214401</v>
      </c>
    </row>
    <row r="9" spans="1:16">
      <c r="A9" s="252" t="s">
        <v>428</v>
      </c>
      <c r="B9" s="253" t="s">
        <v>429</v>
      </c>
      <c r="C9" s="253"/>
      <c r="F9" s="254">
        <v>297356.51404818101</v>
      </c>
      <c r="G9" s="254">
        <v>258.87385222120002</v>
      </c>
      <c r="H9" s="254">
        <v>6471.8463055299899</v>
      </c>
      <c r="I9" s="254">
        <v>8.2921952253822404</v>
      </c>
      <c r="J9" s="254">
        <v>2471.07417716391</v>
      </c>
      <c r="K9" s="254">
        <v>0</v>
      </c>
      <c r="L9" s="254">
        <v>0</v>
      </c>
      <c r="M9" s="254">
        <v>0</v>
      </c>
      <c r="N9" s="254">
        <v>0</v>
      </c>
      <c r="O9" s="254">
        <v>306299.43453087501</v>
      </c>
      <c r="P9" s="255"/>
    </row>
    <row r="10" spans="1:16">
      <c r="A10" s="256"/>
      <c r="B10" s="257" t="s">
        <v>430</v>
      </c>
      <c r="C10" s="258"/>
      <c r="F10" s="259">
        <v>97495.968485020305</v>
      </c>
      <c r="G10" s="259">
        <v>2.6333658385640302</v>
      </c>
      <c r="H10" s="259">
        <v>65.834145964100699</v>
      </c>
      <c r="I10" s="259">
        <v>1.8407787464364</v>
      </c>
      <c r="J10" s="259">
        <v>548.55206643804695</v>
      </c>
      <c r="K10" s="259">
        <v>0</v>
      </c>
      <c r="L10" s="259">
        <v>0</v>
      </c>
      <c r="M10" s="259">
        <v>0</v>
      </c>
      <c r="N10" s="259">
        <v>0</v>
      </c>
      <c r="O10" s="259">
        <v>98110.354697422401</v>
      </c>
    </row>
    <row r="11" spans="1:16">
      <c r="A11" s="256"/>
      <c r="B11" s="260" t="s">
        <v>431</v>
      </c>
      <c r="C11" s="258"/>
      <c r="F11" s="259">
        <v>18678.719066437301</v>
      </c>
      <c r="G11" s="259">
        <v>0.46259571062820398</v>
      </c>
      <c r="H11" s="259">
        <v>11.5648927657051</v>
      </c>
      <c r="I11" s="259">
        <v>0.189109775561488</v>
      </c>
      <c r="J11" s="259">
        <v>56.354713117323499</v>
      </c>
      <c r="K11" s="259">
        <v>0</v>
      </c>
      <c r="L11" s="259">
        <v>0</v>
      </c>
      <c r="M11" s="259">
        <v>0</v>
      </c>
      <c r="N11" s="259">
        <v>0</v>
      </c>
      <c r="O11" s="259">
        <v>18746.6386723203</v>
      </c>
    </row>
    <row r="12" spans="1:16" s="262" customFormat="1" ht="13">
      <c r="A12" s="256"/>
      <c r="B12" s="260" t="s">
        <v>432</v>
      </c>
      <c r="C12" s="261"/>
      <c r="F12" s="259">
        <v>43553.692313676402</v>
      </c>
      <c r="G12" s="259">
        <v>77.232752295312807</v>
      </c>
      <c r="H12" s="259">
        <v>1930.8188073828201</v>
      </c>
      <c r="I12" s="259">
        <v>1.0241983540584001</v>
      </c>
      <c r="J12" s="259">
        <v>305.211109509403</v>
      </c>
      <c r="K12" s="259">
        <v>0</v>
      </c>
      <c r="L12" s="259">
        <v>0</v>
      </c>
      <c r="M12" s="259">
        <v>0</v>
      </c>
      <c r="N12" s="259">
        <v>0</v>
      </c>
      <c r="O12" s="259">
        <v>45789.722230568601</v>
      </c>
    </row>
    <row r="13" spans="1:16" s="262" customFormat="1" ht="13">
      <c r="A13" s="256"/>
      <c r="B13" s="257" t="s">
        <v>433</v>
      </c>
      <c r="C13" s="257"/>
      <c r="F13" s="259">
        <v>57003.647724574301</v>
      </c>
      <c r="G13" s="259">
        <v>2.5064879961663902</v>
      </c>
      <c r="H13" s="259">
        <v>62.662199904159799</v>
      </c>
      <c r="I13" s="259">
        <v>1.9210139009265299</v>
      </c>
      <c r="J13" s="259">
        <v>572.46214247610499</v>
      </c>
      <c r="K13" s="259">
        <v>0</v>
      </c>
      <c r="L13" s="259">
        <v>0</v>
      </c>
      <c r="M13" s="259">
        <v>0</v>
      </c>
      <c r="N13" s="259">
        <v>0</v>
      </c>
      <c r="O13" s="259">
        <v>57638.772066954603</v>
      </c>
    </row>
    <row r="14" spans="1:16" s="265" customFormat="1" ht="12">
      <c r="A14" s="263"/>
      <c r="B14" s="258"/>
      <c r="C14" s="264" t="s">
        <v>410</v>
      </c>
      <c r="F14" s="266">
        <v>6099.4618502331796</v>
      </c>
      <c r="G14" s="266">
        <v>0.166240734267811</v>
      </c>
      <c r="H14" s="266">
        <v>4.15601835669528</v>
      </c>
      <c r="I14" s="266">
        <v>0.143193891968589</v>
      </c>
      <c r="J14" s="266">
        <v>42.6717798066394</v>
      </c>
      <c r="K14" s="266">
        <v>0</v>
      </c>
      <c r="L14" s="266">
        <v>0</v>
      </c>
      <c r="M14" s="266">
        <v>0</v>
      </c>
      <c r="N14" s="266">
        <v>0</v>
      </c>
      <c r="O14" s="266">
        <v>6146.2896483965196</v>
      </c>
    </row>
    <row r="15" spans="1:16" s="265" customFormat="1" ht="12">
      <c r="A15" s="263"/>
      <c r="B15" s="258"/>
      <c r="C15" s="264" t="s">
        <v>434</v>
      </c>
      <c r="F15" s="266">
        <v>3985.8490134103999</v>
      </c>
      <c r="G15" s="266">
        <v>8.1516239872914301E-2</v>
      </c>
      <c r="H15" s="266">
        <v>2.0379059968228601</v>
      </c>
      <c r="I15" s="266">
        <v>5.8333820789639203E-2</v>
      </c>
      <c r="J15" s="266">
        <v>17.3834785953125</v>
      </c>
      <c r="K15" s="266">
        <v>0</v>
      </c>
      <c r="L15" s="266">
        <v>0</v>
      </c>
      <c r="M15" s="266">
        <v>0</v>
      </c>
      <c r="N15" s="266">
        <v>0</v>
      </c>
      <c r="O15" s="266">
        <v>4005.2703980025399</v>
      </c>
    </row>
    <row r="16" spans="1:16" s="265" customFormat="1" ht="12">
      <c r="A16" s="263"/>
      <c r="B16" s="258"/>
      <c r="C16" s="264" t="s">
        <v>435</v>
      </c>
      <c r="F16" s="266">
        <v>9864.7975343483304</v>
      </c>
      <c r="G16" s="266">
        <v>0.20583319246828999</v>
      </c>
      <c r="H16" s="266">
        <v>5.1458298117072498</v>
      </c>
      <c r="I16" s="266">
        <v>0.17502348563267101</v>
      </c>
      <c r="J16" s="266">
        <v>52.156998718536101</v>
      </c>
      <c r="K16" s="266">
        <v>0</v>
      </c>
      <c r="L16" s="266">
        <v>0</v>
      </c>
      <c r="M16" s="266">
        <v>0</v>
      </c>
      <c r="N16" s="266">
        <v>0</v>
      </c>
      <c r="O16" s="266">
        <v>9922.1003628785693</v>
      </c>
    </row>
    <row r="17" spans="1:16" s="265" customFormat="1" ht="12">
      <c r="A17" s="263"/>
      <c r="B17" s="258"/>
      <c r="C17" s="264" t="s">
        <v>436</v>
      </c>
      <c r="F17" s="266">
        <v>13089.560261636499</v>
      </c>
      <c r="G17" s="266">
        <v>1.44825648465687</v>
      </c>
      <c r="H17" s="266">
        <v>36.206412116421902</v>
      </c>
      <c r="I17" s="266">
        <v>1.12450937864635</v>
      </c>
      <c r="J17" s="266">
        <v>335.103794836612</v>
      </c>
      <c r="K17" s="266">
        <v>0</v>
      </c>
      <c r="L17" s="266">
        <v>0</v>
      </c>
      <c r="M17" s="266">
        <v>0</v>
      </c>
      <c r="N17" s="266">
        <v>0</v>
      </c>
      <c r="O17" s="266">
        <v>13460.870468589501</v>
      </c>
    </row>
    <row r="18" spans="1:16" s="265" customFormat="1" ht="12">
      <c r="A18" s="263"/>
      <c r="B18" s="258"/>
      <c r="C18" s="264" t="s">
        <v>437</v>
      </c>
      <c r="F18" s="266">
        <v>4119.3255379404</v>
      </c>
      <c r="G18" s="266">
        <v>0.18241885644417599</v>
      </c>
      <c r="H18" s="266">
        <v>4.5604714111043902</v>
      </c>
      <c r="I18" s="266">
        <v>5.1914165456702098E-2</v>
      </c>
      <c r="J18" s="266">
        <v>15.470421306097199</v>
      </c>
      <c r="K18" s="266">
        <v>0</v>
      </c>
      <c r="L18" s="266">
        <v>0</v>
      </c>
      <c r="M18" s="266">
        <v>0</v>
      </c>
      <c r="N18" s="266">
        <v>0</v>
      </c>
      <c r="O18" s="266">
        <v>4139.3564306576</v>
      </c>
    </row>
    <row r="19" spans="1:16" s="265" customFormat="1" ht="12">
      <c r="A19" s="263"/>
      <c r="B19" s="258"/>
      <c r="C19" s="264" t="s">
        <v>438</v>
      </c>
      <c r="F19" s="266">
        <v>19844.653527005499</v>
      </c>
      <c r="G19" s="266">
        <v>0.42222248845632598</v>
      </c>
      <c r="H19" s="266">
        <v>10.5555622114081</v>
      </c>
      <c r="I19" s="266">
        <v>0.36803915843257701</v>
      </c>
      <c r="J19" s="266">
        <v>109.67566921290801</v>
      </c>
      <c r="K19" s="266">
        <v>0</v>
      </c>
      <c r="L19" s="266">
        <v>0</v>
      </c>
      <c r="M19" s="266">
        <v>0</v>
      </c>
      <c r="N19" s="266">
        <v>0</v>
      </c>
      <c r="O19" s="266">
        <v>19964.884758429798</v>
      </c>
    </row>
    <row r="20" spans="1:16" s="262" customFormat="1" ht="13">
      <c r="A20" s="256"/>
      <c r="B20" s="257" t="s">
        <v>439</v>
      </c>
      <c r="C20" s="267"/>
      <c r="F20" s="259">
        <v>1256.1672808999999</v>
      </c>
      <c r="G20" s="259">
        <v>2.0806172000000001E-2</v>
      </c>
      <c r="H20" s="259">
        <v>0.52015429999999996</v>
      </c>
      <c r="I20" s="259">
        <v>3.3097531999999999E-2</v>
      </c>
      <c r="J20" s="259">
        <v>9.8630645359999995</v>
      </c>
      <c r="K20" s="259">
        <v>0</v>
      </c>
      <c r="L20" s="259">
        <v>0</v>
      </c>
      <c r="M20" s="259">
        <v>0</v>
      </c>
      <c r="N20" s="259">
        <v>0</v>
      </c>
      <c r="O20" s="259">
        <v>1266.5504997359999</v>
      </c>
    </row>
    <row r="21" spans="1:16" s="262" customFormat="1" ht="13">
      <c r="A21" s="256"/>
      <c r="B21" s="257" t="s">
        <v>440</v>
      </c>
      <c r="C21" s="257"/>
      <c r="F21" s="259">
        <v>29448.654598000001</v>
      </c>
      <c r="G21" s="259">
        <v>0.53343438134213095</v>
      </c>
      <c r="H21" s="259">
        <v>13.3358595335533</v>
      </c>
      <c r="I21" s="259">
        <v>0.62192648853421295</v>
      </c>
      <c r="J21" s="259">
        <v>185.33409358319599</v>
      </c>
      <c r="K21" s="259">
        <v>0</v>
      </c>
      <c r="L21" s="259">
        <v>0</v>
      </c>
      <c r="M21" s="259">
        <v>0</v>
      </c>
      <c r="N21" s="259">
        <v>0</v>
      </c>
      <c r="O21" s="259">
        <v>29647.324551116701</v>
      </c>
    </row>
    <row r="22" spans="1:16" s="262" customFormat="1" ht="13">
      <c r="A22" s="256"/>
      <c r="B22" s="257" t="s">
        <v>441</v>
      </c>
      <c r="C22" s="257"/>
      <c r="F22" s="259">
        <v>47014.465021000004</v>
      </c>
      <c r="G22" s="259">
        <v>175.44048783624399</v>
      </c>
      <c r="H22" s="259">
        <v>4386.0121959060898</v>
      </c>
      <c r="I22" s="259">
        <v>2.5961680862105099</v>
      </c>
      <c r="J22" s="259">
        <v>773.65808969073305</v>
      </c>
      <c r="K22" s="259">
        <v>0</v>
      </c>
      <c r="L22" s="259">
        <v>0</v>
      </c>
      <c r="M22" s="259">
        <v>0</v>
      </c>
      <c r="N22" s="259">
        <v>0</v>
      </c>
      <c r="O22" s="259">
        <v>52174.1353065968</v>
      </c>
    </row>
    <row r="23" spans="1:16" s="262" customFormat="1" ht="13">
      <c r="A23" s="256"/>
      <c r="B23" s="257" t="s">
        <v>442</v>
      </c>
      <c r="C23" s="257"/>
      <c r="F23" s="259">
        <v>2905.1995585724899</v>
      </c>
      <c r="G23" s="259">
        <v>4.3921990942468798E-2</v>
      </c>
      <c r="H23" s="259">
        <v>1.0980497735617201</v>
      </c>
      <c r="I23" s="259">
        <v>6.5902341654701893E-2</v>
      </c>
      <c r="J23" s="259">
        <v>19.638897813101199</v>
      </c>
      <c r="K23" s="259">
        <v>0</v>
      </c>
      <c r="L23" s="259">
        <v>0</v>
      </c>
      <c r="M23" s="259">
        <v>0</v>
      </c>
      <c r="N23" s="259">
        <v>0</v>
      </c>
      <c r="O23" s="259">
        <v>2925.9365061591502</v>
      </c>
    </row>
    <row r="24" spans="1:16" s="268" customFormat="1" ht="15">
      <c r="A24" s="252" t="s">
        <v>443</v>
      </c>
      <c r="B24" s="253" t="s">
        <v>444</v>
      </c>
      <c r="C24" s="253"/>
      <c r="F24" s="254">
        <v>157559.48145081301</v>
      </c>
      <c r="G24" s="254">
        <v>35.697171295896403</v>
      </c>
      <c r="H24" s="254">
        <v>892.42928239741002</v>
      </c>
      <c r="I24" s="254">
        <v>28.5650246007174</v>
      </c>
      <c r="J24" s="254">
        <v>8512.3773310137894</v>
      </c>
      <c r="K24" s="254">
        <v>0</v>
      </c>
      <c r="L24" s="254">
        <v>0</v>
      </c>
      <c r="M24" s="254">
        <v>0</v>
      </c>
      <c r="N24" s="254">
        <v>0</v>
      </c>
      <c r="O24" s="254">
        <v>166964.28806422401</v>
      </c>
      <c r="P24" s="269"/>
    </row>
    <row r="25" spans="1:16" s="262" customFormat="1" ht="13">
      <c r="A25" s="256"/>
      <c r="B25" s="260" t="s">
        <v>445</v>
      </c>
      <c r="C25" s="257"/>
      <c r="F25" s="259">
        <v>7017.6288062004296</v>
      </c>
      <c r="G25" s="259">
        <v>0.33927272629358801</v>
      </c>
      <c r="H25" s="259">
        <v>8.4818181573396902</v>
      </c>
      <c r="I25" s="259">
        <v>0.21328581932142801</v>
      </c>
      <c r="J25" s="259">
        <v>63.559174157785598</v>
      </c>
      <c r="K25" s="259">
        <v>0</v>
      </c>
      <c r="L25" s="259">
        <v>0</v>
      </c>
      <c r="M25" s="259">
        <v>0</v>
      </c>
      <c r="N25" s="259">
        <v>0</v>
      </c>
      <c r="O25" s="259">
        <v>7089.6697985155597</v>
      </c>
    </row>
    <row r="26" spans="1:16" s="262" customFormat="1" ht="13">
      <c r="A26" s="256"/>
      <c r="B26" s="257" t="s">
        <v>446</v>
      </c>
      <c r="C26" s="257"/>
      <c r="F26" s="259">
        <v>93714.950272292597</v>
      </c>
      <c r="G26" s="259">
        <v>11.496780790875</v>
      </c>
      <c r="H26" s="259">
        <v>287.419519771875</v>
      </c>
      <c r="I26" s="259">
        <v>15.327940289313799</v>
      </c>
      <c r="J26" s="259">
        <v>4567.7262062155096</v>
      </c>
      <c r="K26" s="259">
        <v>0</v>
      </c>
      <c r="L26" s="259">
        <v>0</v>
      </c>
      <c r="M26" s="259">
        <v>0</v>
      </c>
      <c r="N26" s="259">
        <v>0</v>
      </c>
      <c r="O26" s="259">
        <v>98570.095998279896</v>
      </c>
    </row>
    <row r="27" spans="1:16" s="265" customFormat="1" ht="12">
      <c r="A27" s="263"/>
      <c r="B27" s="258"/>
      <c r="C27" s="264" t="s">
        <v>447</v>
      </c>
      <c r="F27" s="266">
        <v>40850.442952592202</v>
      </c>
      <c r="G27" s="266">
        <v>5.91824004703951</v>
      </c>
      <c r="H27" s="266">
        <v>147.95600117598801</v>
      </c>
      <c r="I27" s="266">
        <v>8.6925925842277501</v>
      </c>
      <c r="J27" s="266">
        <v>2590.3925900998702</v>
      </c>
      <c r="K27" s="266">
        <v>0</v>
      </c>
      <c r="L27" s="266">
        <v>0</v>
      </c>
      <c r="M27" s="266">
        <v>0</v>
      </c>
      <c r="N27" s="266">
        <v>0</v>
      </c>
      <c r="O27" s="266">
        <v>43588.791543868101</v>
      </c>
    </row>
    <row r="28" spans="1:16" s="265" customFormat="1" ht="12">
      <c r="A28" s="263"/>
      <c r="B28" s="258"/>
      <c r="C28" s="264" t="s">
        <v>448</v>
      </c>
      <c r="F28" s="266">
        <v>25275.657095191</v>
      </c>
      <c r="G28" s="266">
        <v>3.0734025059904</v>
      </c>
      <c r="H28" s="266">
        <v>76.835062649760104</v>
      </c>
      <c r="I28" s="266">
        <v>5.7683573714045302</v>
      </c>
      <c r="J28" s="266">
        <v>1718.97049667855</v>
      </c>
      <c r="K28" s="266">
        <v>0</v>
      </c>
      <c r="L28" s="266">
        <v>0</v>
      </c>
      <c r="M28" s="266">
        <v>0</v>
      </c>
      <c r="N28" s="266">
        <v>0</v>
      </c>
      <c r="O28" s="266">
        <v>27071.462654519299</v>
      </c>
    </row>
    <row r="29" spans="1:16" s="265" customFormat="1" ht="12">
      <c r="A29" s="263"/>
      <c r="B29" s="258"/>
      <c r="C29" s="264" t="s">
        <v>449</v>
      </c>
      <c r="F29" s="266">
        <v>8649.4679472273401</v>
      </c>
      <c r="G29" s="266">
        <v>1.14555544163002</v>
      </c>
      <c r="H29" s="266">
        <v>28.6388860407504</v>
      </c>
      <c r="I29" s="266">
        <v>0.23803271987676999</v>
      </c>
      <c r="J29" s="266">
        <v>70.933750523277396</v>
      </c>
      <c r="K29" s="266">
        <v>0</v>
      </c>
      <c r="L29" s="266">
        <v>0</v>
      </c>
      <c r="M29" s="266">
        <v>0</v>
      </c>
      <c r="N29" s="266">
        <v>0</v>
      </c>
      <c r="O29" s="266">
        <v>8749.0405837913695</v>
      </c>
    </row>
    <row r="30" spans="1:16" s="265" customFormat="1" ht="12">
      <c r="A30" s="263"/>
      <c r="B30" s="258"/>
      <c r="C30" s="264" t="s">
        <v>450</v>
      </c>
      <c r="F30" s="266">
        <v>82.295537504502093</v>
      </c>
      <c r="G30" s="266">
        <v>7.7042325076147403E-2</v>
      </c>
      <c r="H30" s="266">
        <v>1.92605812690369</v>
      </c>
      <c r="I30" s="266">
        <v>1.6845561787810701E-3</v>
      </c>
      <c r="J30" s="266">
        <v>0.501997741276759</v>
      </c>
      <c r="K30" s="266">
        <v>0</v>
      </c>
      <c r="L30" s="266">
        <v>0</v>
      </c>
      <c r="M30" s="266">
        <v>0</v>
      </c>
      <c r="N30" s="266">
        <v>0</v>
      </c>
      <c r="O30" s="266">
        <v>84.723593372682501</v>
      </c>
      <c r="P30" s="270"/>
    </row>
    <row r="31" spans="1:16" s="265" customFormat="1" ht="12">
      <c r="A31" s="263"/>
      <c r="B31" s="258"/>
      <c r="C31" s="264" t="s">
        <v>451</v>
      </c>
      <c r="F31" s="266">
        <v>406.36513872313299</v>
      </c>
      <c r="G31" s="266">
        <v>1.06115919345678E-2</v>
      </c>
      <c r="H31" s="266">
        <v>0.26528979836419597</v>
      </c>
      <c r="I31" s="266">
        <v>3.0989538951878701E-2</v>
      </c>
      <c r="J31" s="266">
        <v>9.2348826076598396</v>
      </c>
      <c r="K31" s="266">
        <v>0</v>
      </c>
      <c r="L31" s="266">
        <v>0</v>
      </c>
      <c r="M31" s="266">
        <v>0</v>
      </c>
      <c r="N31" s="266">
        <v>0</v>
      </c>
      <c r="O31" s="266">
        <v>415.86531112915702</v>
      </c>
    </row>
    <row r="32" spans="1:16" s="265" customFormat="1" ht="12">
      <c r="A32" s="263"/>
      <c r="B32" s="258"/>
      <c r="C32" s="264" t="s">
        <v>452</v>
      </c>
      <c r="D32" s="271"/>
      <c r="E32" s="271"/>
      <c r="F32" s="272">
        <v>223.67358739584901</v>
      </c>
      <c r="G32" s="272">
        <v>5.7507558251448498E-3</v>
      </c>
      <c r="H32" s="272">
        <v>0.143768895628621</v>
      </c>
      <c r="I32" s="272">
        <v>1.7205316788934999E-2</v>
      </c>
      <c r="J32" s="272">
        <v>5.1271844031026204</v>
      </c>
      <c r="K32" s="272">
        <v>0</v>
      </c>
      <c r="L32" s="272">
        <v>0</v>
      </c>
      <c r="M32" s="272">
        <v>0</v>
      </c>
      <c r="N32" s="272">
        <v>0</v>
      </c>
      <c r="O32" s="272">
        <v>228.94454069458001</v>
      </c>
    </row>
    <row r="33" spans="1:15" s="265" customFormat="1" ht="12">
      <c r="A33" s="263"/>
      <c r="B33" s="258"/>
      <c r="C33" s="264" t="s">
        <v>453</v>
      </c>
      <c r="D33" s="271"/>
      <c r="E33" s="271"/>
      <c r="F33" s="272">
        <v>17309.724100016101</v>
      </c>
      <c r="G33" s="272">
        <v>0.86887808578889303</v>
      </c>
      <c r="H33" s="272">
        <v>21.721952144722302</v>
      </c>
      <c r="I33" s="272">
        <v>0.56209861787294202</v>
      </c>
      <c r="J33" s="272">
        <v>167.50538812613701</v>
      </c>
      <c r="K33" s="272">
        <v>0</v>
      </c>
      <c r="L33" s="272">
        <v>0</v>
      </c>
      <c r="M33" s="272">
        <v>0</v>
      </c>
      <c r="N33" s="272">
        <v>0</v>
      </c>
      <c r="O33" s="272">
        <v>17498.951440287001</v>
      </c>
    </row>
    <row r="34" spans="1:15" s="265" customFormat="1" ht="12">
      <c r="A34" s="263"/>
      <c r="B34" s="258"/>
      <c r="C34" s="273" t="s">
        <v>454</v>
      </c>
      <c r="D34" s="271"/>
      <c r="E34" s="271"/>
      <c r="F34" s="272">
        <v>917.32391364234002</v>
      </c>
      <c r="G34" s="272">
        <v>0.397300037590327</v>
      </c>
      <c r="H34" s="272">
        <v>9.9325009397581798</v>
      </c>
      <c r="I34" s="272">
        <v>1.69795840121966E-2</v>
      </c>
      <c r="J34" s="272">
        <v>5.05991603563458</v>
      </c>
      <c r="K34" s="272">
        <v>0</v>
      </c>
      <c r="L34" s="272">
        <v>0</v>
      </c>
      <c r="M34" s="272">
        <v>0</v>
      </c>
      <c r="N34" s="272">
        <v>0</v>
      </c>
      <c r="O34" s="272">
        <v>932.316330617733</v>
      </c>
    </row>
    <row r="35" spans="1:15" s="277" customFormat="1" ht="13">
      <c r="A35" s="256"/>
      <c r="B35" s="257" t="s">
        <v>455</v>
      </c>
      <c r="C35" s="274"/>
      <c r="D35" s="275"/>
      <c r="E35" s="275"/>
      <c r="F35" s="276">
        <v>5504.009</v>
      </c>
      <c r="G35" s="276">
        <v>0.30896109999999999</v>
      </c>
      <c r="H35" s="276">
        <v>7.7240275</v>
      </c>
      <c r="I35" s="276">
        <v>2.1299901000000001</v>
      </c>
      <c r="J35" s="276">
        <v>634.73704980000002</v>
      </c>
      <c r="K35" s="276">
        <v>0</v>
      </c>
      <c r="L35" s="276">
        <v>0</v>
      </c>
      <c r="M35" s="276">
        <v>0</v>
      </c>
      <c r="N35" s="276">
        <v>0</v>
      </c>
      <c r="O35" s="276">
        <v>6146.4700773000004</v>
      </c>
    </row>
    <row r="36" spans="1:15" s="277" customFormat="1" ht="13">
      <c r="A36" s="256"/>
      <c r="B36" s="260" t="s">
        <v>456</v>
      </c>
      <c r="C36" s="274"/>
      <c r="D36" s="275"/>
      <c r="E36" s="275"/>
      <c r="F36" s="276">
        <v>4173.4569248038897</v>
      </c>
      <c r="G36" s="276">
        <v>0.38718283549999999</v>
      </c>
      <c r="H36" s="276">
        <v>9.6795708875000006</v>
      </c>
      <c r="I36" s="276">
        <v>0.11059834765</v>
      </c>
      <c r="J36" s="276">
        <v>32.958307599699999</v>
      </c>
      <c r="K36" s="276">
        <v>0</v>
      </c>
      <c r="L36" s="276">
        <v>0</v>
      </c>
      <c r="M36" s="276">
        <v>0</v>
      </c>
      <c r="N36" s="276">
        <v>0</v>
      </c>
      <c r="O36" s="276">
        <v>4216.0948032910901</v>
      </c>
    </row>
    <row r="37" spans="1:15" s="262" customFormat="1" ht="13">
      <c r="A37" s="256"/>
      <c r="B37" s="257" t="s">
        <v>457</v>
      </c>
      <c r="C37" s="278"/>
      <c r="D37" s="279"/>
      <c r="E37" s="279"/>
      <c r="F37" s="280">
        <v>47149.4364475158</v>
      </c>
      <c r="G37" s="280">
        <v>23.164973843227799</v>
      </c>
      <c r="H37" s="280">
        <v>579.12434608069498</v>
      </c>
      <c r="I37" s="280">
        <v>10.783210044432201</v>
      </c>
      <c r="J37" s="280">
        <v>3213.3965932408</v>
      </c>
      <c r="K37" s="280">
        <v>0</v>
      </c>
      <c r="L37" s="280">
        <v>0</v>
      </c>
      <c r="M37" s="280">
        <v>0</v>
      </c>
      <c r="N37" s="280">
        <v>0</v>
      </c>
      <c r="O37" s="280">
        <v>50941.957386837297</v>
      </c>
    </row>
    <row r="38" spans="1:15" s="265" customFormat="1" ht="12">
      <c r="A38" s="263"/>
      <c r="B38" s="258"/>
      <c r="C38" s="264" t="s">
        <v>458</v>
      </c>
      <c r="F38" s="266">
        <v>12529.506503135901</v>
      </c>
      <c r="G38" s="266">
        <v>0.72545419199499594</v>
      </c>
      <c r="H38" s="266">
        <v>18.136354799874901</v>
      </c>
      <c r="I38" s="266">
        <v>4.8415080546053701</v>
      </c>
      <c r="J38" s="266">
        <v>1442.7694002723999</v>
      </c>
      <c r="K38" s="266">
        <v>0</v>
      </c>
      <c r="L38" s="266">
        <v>0</v>
      </c>
      <c r="M38" s="266">
        <v>0</v>
      </c>
      <c r="N38" s="266">
        <v>0</v>
      </c>
      <c r="O38" s="266">
        <v>13990.4122582082</v>
      </c>
    </row>
    <row r="39" spans="1:15" s="265" customFormat="1" ht="12">
      <c r="A39" s="263"/>
      <c r="B39" s="258"/>
      <c r="C39" s="264" t="s">
        <v>459</v>
      </c>
      <c r="F39" s="266">
        <v>1698.79497831668</v>
      </c>
      <c r="G39" s="266">
        <v>0.80772487562794004</v>
      </c>
      <c r="H39" s="266">
        <v>20.193121890698499</v>
      </c>
      <c r="I39" s="266">
        <v>0.53061284795107899</v>
      </c>
      <c r="J39" s="266">
        <v>158.12262868942099</v>
      </c>
      <c r="K39" s="266">
        <v>0</v>
      </c>
      <c r="L39" s="266">
        <v>0</v>
      </c>
      <c r="M39" s="266">
        <v>0</v>
      </c>
      <c r="N39" s="266">
        <v>0</v>
      </c>
      <c r="O39" s="266">
        <v>1877.1107288968001</v>
      </c>
    </row>
    <row r="40" spans="1:15" s="265" customFormat="1" ht="12">
      <c r="A40" s="263"/>
      <c r="B40" s="258"/>
      <c r="C40" s="264" t="s">
        <v>460</v>
      </c>
      <c r="F40" s="266">
        <v>11368.3697176634</v>
      </c>
      <c r="G40" s="266">
        <v>0.97606158845078705</v>
      </c>
      <c r="H40" s="266">
        <v>24.401539711269699</v>
      </c>
      <c r="I40" s="266">
        <v>4.0804475514123197</v>
      </c>
      <c r="J40" s="266">
        <v>1215.9733703208699</v>
      </c>
      <c r="K40" s="266">
        <v>0</v>
      </c>
      <c r="L40" s="266">
        <v>0</v>
      </c>
      <c r="M40" s="266">
        <v>0</v>
      </c>
      <c r="N40" s="266">
        <v>0</v>
      </c>
      <c r="O40" s="266">
        <v>12608.7446276956</v>
      </c>
    </row>
    <row r="41" spans="1:15" s="265" customFormat="1" ht="12">
      <c r="A41" s="263"/>
      <c r="B41" s="258"/>
      <c r="C41" s="264" t="s">
        <v>461</v>
      </c>
      <c r="F41" s="266">
        <v>310.24737713374799</v>
      </c>
      <c r="G41" s="266">
        <v>0.14930499555828</v>
      </c>
      <c r="H41" s="266">
        <v>3.7326248889570102</v>
      </c>
      <c r="I41" s="266">
        <v>7.6810299220730002E-2</v>
      </c>
      <c r="J41" s="266">
        <v>22.889469167777499</v>
      </c>
      <c r="K41" s="266">
        <v>0</v>
      </c>
      <c r="L41" s="266">
        <v>0</v>
      </c>
      <c r="M41" s="266">
        <v>0</v>
      </c>
      <c r="N41" s="266">
        <v>0</v>
      </c>
      <c r="O41" s="266">
        <v>336.86947119048301</v>
      </c>
    </row>
    <row r="42" spans="1:15" s="265" customFormat="1" ht="12">
      <c r="A42" s="263"/>
      <c r="B42" s="258"/>
      <c r="C42" s="264" t="s">
        <v>462</v>
      </c>
      <c r="F42" s="266">
        <v>9103.1877712660607</v>
      </c>
      <c r="G42" s="266">
        <v>8.4437138915957792</v>
      </c>
      <c r="H42" s="266">
        <v>211.092847289894</v>
      </c>
      <c r="I42" s="266">
        <v>0.91375129124272003</v>
      </c>
      <c r="J42" s="266">
        <v>272.29788479033101</v>
      </c>
      <c r="K42" s="266">
        <v>0</v>
      </c>
      <c r="L42" s="266">
        <v>0</v>
      </c>
      <c r="M42" s="266">
        <v>0</v>
      </c>
      <c r="N42" s="266">
        <v>0</v>
      </c>
      <c r="O42" s="266">
        <v>9586.5785033462907</v>
      </c>
    </row>
    <row r="43" spans="1:15" s="265" customFormat="1" ht="12">
      <c r="A43" s="263"/>
      <c r="B43" s="258"/>
      <c r="C43" s="281" t="s">
        <v>463</v>
      </c>
      <c r="F43" s="266">
        <v>12139.330099999999</v>
      </c>
      <c r="G43" s="266">
        <v>12.0627143</v>
      </c>
      <c r="H43" s="266">
        <v>301.5678575</v>
      </c>
      <c r="I43" s="266">
        <v>0.34007999999999999</v>
      </c>
      <c r="J43" s="266">
        <v>101.34384</v>
      </c>
      <c r="K43" s="266">
        <v>0</v>
      </c>
      <c r="L43" s="266">
        <v>0</v>
      </c>
      <c r="M43" s="266">
        <v>0</v>
      </c>
      <c r="N43" s="266">
        <v>0</v>
      </c>
      <c r="O43" s="266">
        <v>12542.241797500001</v>
      </c>
    </row>
    <row r="44" spans="1:15" s="268" customFormat="1" ht="13">
      <c r="A44" s="252" t="s">
        <v>464</v>
      </c>
      <c r="B44" s="253" t="s">
        <v>465</v>
      </c>
      <c r="C44" s="253"/>
      <c r="F44" s="254">
        <v>16038.5747952485</v>
      </c>
      <c r="G44" s="254">
        <v>2104.03067088432</v>
      </c>
      <c r="H44" s="254">
        <v>52600.766772108102</v>
      </c>
      <c r="I44" s="254">
        <v>0.123936173451551</v>
      </c>
      <c r="J44" s="254">
        <v>36.932979688562099</v>
      </c>
      <c r="K44" s="254">
        <v>0</v>
      </c>
      <c r="L44" s="254">
        <v>0</v>
      </c>
      <c r="M44" s="254">
        <v>0</v>
      </c>
      <c r="N44" s="254">
        <v>0</v>
      </c>
      <c r="O44" s="254">
        <v>68676.274547045105</v>
      </c>
    </row>
    <row r="45" spans="1:15" s="262" customFormat="1" ht="13">
      <c r="A45" s="256"/>
      <c r="B45" s="257" t="s">
        <v>466</v>
      </c>
      <c r="C45" s="257"/>
      <c r="F45" s="259">
        <v>0</v>
      </c>
      <c r="G45" s="259">
        <v>87.463581576652402</v>
      </c>
      <c r="H45" s="259">
        <v>2186.5895394163099</v>
      </c>
      <c r="I45" s="259">
        <v>0</v>
      </c>
      <c r="J45" s="259">
        <v>0</v>
      </c>
      <c r="K45" s="259">
        <v>0</v>
      </c>
      <c r="L45" s="259">
        <v>0</v>
      </c>
      <c r="M45" s="259">
        <v>0</v>
      </c>
      <c r="N45" s="259">
        <v>0</v>
      </c>
      <c r="O45" s="259">
        <v>2186.5895394163099</v>
      </c>
    </row>
    <row r="46" spans="1:15" s="262" customFormat="1" ht="13">
      <c r="A46" s="256"/>
      <c r="B46" s="257" t="s">
        <v>467</v>
      </c>
      <c r="C46" s="257"/>
      <c r="F46" s="259">
        <v>16038.5747952485</v>
      </c>
      <c r="G46" s="259">
        <v>2016.5670893076699</v>
      </c>
      <c r="H46" s="259">
        <v>50414.1772326918</v>
      </c>
      <c r="I46" s="259">
        <v>0.123936173451551</v>
      </c>
      <c r="J46" s="259">
        <v>36.932979688562099</v>
      </c>
      <c r="K46" s="259">
        <v>0</v>
      </c>
      <c r="L46" s="259">
        <v>0</v>
      </c>
      <c r="M46" s="259">
        <v>0</v>
      </c>
      <c r="N46" s="259">
        <v>0</v>
      </c>
      <c r="O46" s="259">
        <v>66489.685007628796</v>
      </c>
    </row>
    <row r="47" spans="1:15" s="265" customFormat="1" ht="12">
      <c r="A47" s="282"/>
      <c r="B47" s="283"/>
      <c r="C47" s="258" t="s">
        <v>468</v>
      </c>
      <c r="F47" s="266">
        <v>121.174074288965</v>
      </c>
      <c r="G47" s="266">
        <v>247.068732135982</v>
      </c>
      <c r="H47" s="266">
        <v>6176.7183033995498</v>
      </c>
      <c r="I47" s="266">
        <v>0.113</v>
      </c>
      <c r="J47" s="266">
        <v>33.673999999999999</v>
      </c>
      <c r="K47" s="266">
        <v>0</v>
      </c>
      <c r="L47" s="266">
        <v>0</v>
      </c>
      <c r="M47" s="266">
        <v>0</v>
      </c>
      <c r="N47" s="266">
        <v>0</v>
      </c>
      <c r="O47" s="266">
        <v>6331.5663776885103</v>
      </c>
    </row>
    <row r="48" spans="1:15" s="265" customFormat="1" ht="12">
      <c r="A48" s="282"/>
      <c r="B48" s="283"/>
      <c r="C48" s="258" t="s">
        <v>469</v>
      </c>
      <c r="F48" s="266">
        <v>52.228878868082099</v>
      </c>
      <c r="G48" s="266">
        <v>753.00364757168995</v>
      </c>
      <c r="H48" s="266">
        <v>18825.091189292201</v>
      </c>
      <c r="I48" s="266">
        <v>0</v>
      </c>
      <c r="J48" s="266">
        <v>0</v>
      </c>
      <c r="K48" s="266">
        <v>0</v>
      </c>
      <c r="L48" s="266">
        <v>0</v>
      </c>
      <c r="M48" s="266">
        <v>0</v>
      </c>
      <c r="N48" s="266">
        <v>0</v>
      </c>
      <c r="O48" s="266">
        <v>18877.320068160301</v>
      </c>
    </row>
    <row r="49" spans="1:16" s="265" customFormat="1" ht="12">
      <c r="A49" s="284"/>
      <c r="B49" s="285"/>
      <c r="C49" s="286" t="s">
        <v>470</v>
      </c>
      <c r="D49" s="271"/>
      <c r="E49" s="271"/>
      <c r="F49" s="272">
        <v>10435.989564731</v>
      </c>
      <c r="G49" s="272">
        <v>1008.7739217017501</v>
      </c>
      <c r="H49" s="272">
        <v>25219.348042543799</v>
      </c>
      <c r="I49" s="272">
        <v>0</v>
      </c>
      <c r="J49" s="272">
        <v>0</v>
      </c>
      <c r="K49" s="272">
        <v>0</v>
      </c>
      <c r="L49" s="272">
        <v>0</v>
      </c>
      <c r="M49" s="272">
        <v>0</v>
      </c>
      <c r="N49" s="272">
        <v>0</v>
      </c>
      <c r="O49" s="272">
        <v>35655.337607274902</v>
      </c>
    </row>
    <row r="50" spans="1:16" s="265" customFormat="1" ht="12">
      <c r="A50" s="284"/>
      <c r="B50" s="285"/>
      <c r="C50" s="286" t="s">
        <v>471</v>
      </c>
      <c r="D50" s="271"/>
      <c r="E50" s="271"/>
      <c r="F50" s="272">
        <v>5429.1822773604099</v>
      </c>
      <c r="G50" s="272">
        <v>7.7207878982451197</v>
      </c>
      <c r="H50" s="272">
        <v>193.019697456128</v>
      </c>
      <c r="I50" s="272">
        <v>1.0936173451550801E-2</v>
      </c>
      <c r="J50" s="272">
        <v>3.2589796885621398</v>
      </c>
      <c r="K50" s="272">
        <v>0</v>
      </c>
      <c r="L50" s="272">
        <v>0</v>
      </c>
      <c r="M50" s="272">
        <v>0</v>
      </c>
      <c r="N50" s="272">
        <v>0</v>
      </c>
      <c r="O50" s="272">
        <v>5625.4609545050998</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37285.377370023998</v>
      </c>
      <c r="G52" s="294">
        <v>4.2060169357637998</v>
      </c>
      <c r="H52" s="294">
        <v>105.150423394095</v>
      </c>
      <c r="I52" s="294">
        <v>41.322331778941297</v>
      </c>
      <c r="J52" s="294">
        <v>12314.054870124501</v>
      </c>
      <c r="K52" s="294">
        <v>806.82282362368903</v>
      </c>
      <c r="L52" s="294">
        <v>6502.7457476949903</v>
      </c>
      <c r="M52" s="294">
        <v>1768.6486041211399</v>
      </c>
      <c r="N52" s="294">
        <v>0.272431373333334</v>
      </c>
      <c r="O52" s="294">
        <v>58783.072270355697</v>
      </c>
    </row>
    <row r="53" spans="1:16" s="268" customFormat="1" ht="13">
      <c r="A53" s="252" t="s">
        <v>428</v>
      </c>
      <c r="B53" s="253" t="s">
        <v>475</v>
      </c>
      <c r="C53" s="253"/>
      <c r="D53" s="296"/>
      <c r="E53" s="296"/>
      <c r="F53" s="297">
        <v>8808.0254665971497</v>
      </c>
      <c r="G53" s="297">
        <v>0</v>
      </c>
      <c r="H53" s="297">
        <v>0</v>
      </c>
      <c r="I53" s="297">
        <v>0</v>
      </c>
      <c r="J53" s="297">
        <v>0</v>
      </c>
      <c r="K53" s="297">
        <v>0</v>
      </c>
      <c r="L53" s="297">
        <v>0</v>
      </c>
      <c r="M53" s="297">
        <v>0</v>
      </c>
      <c r="N53" s="297">
        <v>0</v>
      </c>
      <c r="O53" s="297">
        <v>8808.0254665971497</v>
      </c>
    </row>
    <row r="54" spans="1:16" s="301" customFormat="1" ht="12">
      <c r="A54" s="263"/>
      <c r="B54" s="298"/>
      <c r="C54" s="264" t="s">
        <v>476</v>
      </c>
      <c r="D54" s="299"/>
      <c r="E54" s="299"/>
      <c r="F54" s="300">
        <v>6123.8311827461703</v>
      </c>
      <c r="G54" s="300">
        <v>0</v>
      </c>
      <c r="H54" s="300">
        <v>0</v>
      </c>
      <c r="I54" s="300">
        <v>0</v>
      </c>
      <c r="J54" s="300">
        <v>0</v>
      </c>
      <c r="K54" s="300">
        <v>0</v>
      </c>
      <c r="L54" s="300">
        <v>0</v>
      </c>
      <c r="M54" s="300">
        <v>0</v>
      </c>
      <c r="N54" s="300">
        <v>0</v>
      </c>
      <c r="O54" s="300">
        <v>6123.8311827461703</v>
      </c>
      <c r="P54" s="299"/>
    </row>
    <row r="55" spans="1:16" s="301" customFormat="1" ht="12">
      <c r="A55" s="263"/>
      <c r="B55" s="298"/>
      <c r="C55" s="264" t="s">
        <v>354</v>
      </c>
      <c r="D55" s="299"/>
      <c r="E55" s="299"/>
      <c r="F55" s="300">
        <v>1798.0883690655801</v>
      </c>
      <c r="G55" s="300">
        <v>0</v>
      </c>
      <c r="H55" s="300">
        <v>0</v>
      </c>
      <c r="I55" s="300">
        <v>0</v>
      </c>
      <c r="J55" s="300">
        <v>0</v>
      </c>
      <c r="K55" s="300">
        <v>0</v>
      </c>
      <c r="L55" s="300">
        <v>0</v>
      </c>
      <c r="M55" s="300">
        <v>0</v>
      </c>
      <c r="N55" s="300">
        <v>0</v>
      </c>
      <c r="O55" s="300">
        <v>1798.0883690655801</v>
      </c>
      <c r="P55" s="299"/>
    </row>
    <row r="56" spans="1:16" s="301" customFormat="1" ht="12">
      <c r="A56" s="263"/>
      <c r="B56" s="298"/>
      <c r="C56" s="264" t="s">
        <v>477</v>
      </c>
      <c r="D56" s="299"/>
      <c r="E56" s="299"/>
      <c r="F56" s="300">
        <v>886.10591478539698</v>
      </c>
      <c r="G56" s="300">
        <v>0</v>
      </c>
      <c r="H56" s="300">
        <v>0</v>
      </c>
      <c r="I56" s="300">
        <v>0</v>
      </c>
      <c r="J56" s="300">
        <v>0</v>
      </c>
      <c r="K56" s="300">
        <v>0</v>
      </c>
      <c r="L56" s="300">
        <v>0</v>
      </c>
      <c r="M56" s="300">
        <v>0</v>
      </c>
      <c r="N56" s="300">
        <v>0</v>
      </c>
      <c r="O56" s="300">
        <v>886.10591478539698</v>
      </c>
      <c r="P56" s="299"/>
    </row>
    <row r="57" spans="1:16" s="303" customFormat="1" ht="13">
      <c r="A57" s="252" t="s">
        <v>443</v>
      </c>
      <c r="B57" s="253" t="s">
        <v>478</v>
      </c>
      <c r="C57" s="253"/>
      <c r="D57" s="302"/>
      <c r="E57" s="302"/>
      <c r="F57" s="297">
        <v>6308.5411173273396</v>
      </c>
      <c r="G57" s="297">
        <v>4.1056939357638003</v>
      </c>
      <c r="H57" s="297">
        <v>102.642348394095</v>
      </c>
      <c r="I57" s="297">
        <v>40.623479343363101</v>
      </c>
      <c r="J57" s="297">
        <v>12105.7968443222</v>
      </c>
      <c r="K57" s="297">
        <v>0</v>
      </c>
      <c r="L57" s="297">
        <v>0</v>
      </c>
      <c r="M57" s="297">
        <v>0</v>
      </c>
      <c r="N57" s="297">
        <v>0</v>
      </c>
      <c r="O57" s="297">
        <v>18516.9803100436</v>
      </c>
      <c r="P57" s="302"/>
    </row>
    <row r="58" spans="1:16" s="305" customFormat="1" ht="12">
      <c r="A58" s="263"/>
      <c r="B58" s="298"/>
      <c r="C58" s="264" t="s">
        <v>355</v>
      </c>
      <c r="D58" s="304"/>
      <c r="E58" s="304"/>
      <c r="F58" s="300">
        <v>2804.2222001669302</v>
      </c>
      <c r="G58" s="300">
        <v>0</v>
      </c>
      <c r="H58" s="300">
        <v>0</v>
      </c>
      <c r="I58" s="300">
        <v>0</v>
      </c>
      <c r="J58" s="300">
        <v>0</v>
      </c>
      <c r="K58" s="300">
        <v>0</v>
      </c>
      <c r="L58" s="300">
        <v>0</v>
      </c>
      <c r="M58" s="300">
        <v>0</v>
      </c>
      <c r="N58" s="300">
        <v>0</v>
      </c>
      <c r="O58" s="300">
        <v>2804.2222001669302</v>
      </c>
      <c r="P58" s="304"/>
    </row>
    <row r="59" spans="1:16" s="305" customFormat="1" ht="12">
      <c r="A59" s="263"/>
      <c r="B59" s="298"/>
      <c r="C59" s="264" t="s">
        <v>353</v>
      </c>
      <c r="D59" s="304"/>
      <c r="E59" s="304"/>
      <c r="F59" s="300">
        <v>0</v>
      </c>
      <c r="G59" s="300">
        <v>0</v>
      </c>
      <c r="H59" s="300">
        <v>0</v>
      </c>
      <c r="I59" s="300">
        <v>3.5693579828263702</v>
      </c>
      <c r="J59" s="300">
        <v>1063.6686788822601</v>
      </c>
      <c r="K59" s="300">
        <v>0</v>
      </c>
      <c r="L59" s="300">
        <v>0</v>
      </c>
      <c r="M59" s="300">
        <v>0</v>
      </c>
      <c r="N59" s="300">
        <v>0</v>
      </c>
      <c r="O59" s="300">
        <v>1063.6686788822601</v>
      </c>
      <c r="P59" s="304"/>
    </row>
    <row r="60" spans="1:16" s="305" customFormat="1" ht="12">
      <c r="A60" s="263"/>
      <c r="B60" s="298"/>
      <c r="C60" s="264" t="s">
        <v>407</v>
      </c>
      <c r="D60" s="304"/>
      <c r="E60" s="304"/>
      <c r="F60" s="300">
        <v>0</v>
      </c>
      <c r="G60" s="300">
        <v>0</v>
      </c>
      <c r="H60" s="300">
        <v>0</v>
      </c>
      <c r="I60" s="300">
        <v>37</v>
      </c>
      <c r="J60" s="300">
        <v>11026</v>
      </c>
      <c r="K60" s="300">
        <v>0</v>
      </c>
      <c r="L60" s="300">
        <v>0</v>
      </c>
      <c r="M60" s="300">
        <v>0</v>
      </c>
      <c r="N60" s="300">
        <v>0</v>
      </c>
      <c r="O60" s="300">
        <v>11026</v>
      </c>
      <c r="P60" s="304"/>
    </row>
    <row r="61" spans="1:16" s="305" customFormat="1" ht="12">
      <c r="A61" s="263"/>
      <c r="B61" s="298"/>
      <c r="C61" s="264" t="s">
        <v>408</v>
      </c>
      <c r="D61" s="304"/>
      <c r="E61" s="304"/>
      <c r="F61" s="300">
        <v>3504.3189171604099</v>
      </c>
      <c r="G61" s="300">
        <v>4.1056939357638003</v>
      </c>
      <c r="H61" s="300">
        <v>102.642348394095</v>
      </c>
      <c r="I61" s="300">
        <v>5.4121360536737703E-2</v>
      </c>
      <c r="J61" s="300">
        <v>16.1281654399478</v>
      </c>
      <c r="K61" s="300">
        <v>0</v>
      </c>
      <c r="L61" s="300">
        <v>0</v>
      </c>
      <c r="M61" s="300">
        <v>0</v>
      </c>
      <c r="N61" s="300">
        <v>0</v>
      </c>
      <c r="O61" s="300">
        <v>3623.0894309944501</v>
      </c>
      <c r="P61" s="304"/>
    </row>
    <row r="62" spans="1:16" s="268" customFormat="1" ht="13">
      <c r="A62" s="252" t="s">
        <v>464</v>
      </c>
      <c r="B62" s="253" t="s">
        <v>479</v>
      </c>
      <c r="C62" s="253"/>
      <c r="D62" s="296"/>
      <c r="E62" s="296"/>
      <c r="F62" s="297">
        <v>15148.1111955633</v>
      </c>
      <c r="G62" s="297">
        <v>0.100323</v>
      </c>
      <c r="H62" s="297">
        <v>2.5080749999999998</v>
      </c>
      <c r="I62" s="297">
        <v>0</v>
      </c>
      <c r="J62" s="297">
        <v>0</v>
      </c>
      <c r="K62" s="297">
        <v>0</v>
      </c>
      <c r="L62" s="297">
        <v>6476.1249679021903</v>
      </c>
      <c r="M62" s="297">
        <v>1620.41989011597</v>
      </c>
      <c r="N62" s="297">
        <v>0</v>
      </c>
      <c r="O62" s="297">
        <v>23247.164128581499</v>
      </c>
      <c r="P62" s="296"/>
    </row>
    <row r="63" spans="1:16" s="301" customFormat="1" ht="12">
      <c r="A63" s="263"/>
      <c r="B63" s="258"/>
      <c r="C63" s="258" t="s">
        <v>480</v>
      </c>
      <c r="D63" s="299"/>
      <c r="E63" s="299"/>
      <c r="F63" s="300">
        <v>11284.9384727136</v>
      </c>
      <c r="G63" s="300">
        <v>0.100323</v>
      </c>
      <c r="H63" s="300">
        <v>2.5080749999999998</v>
      </c>
      <c r="I63" s="300">
        <v>0</v>
      </c>
      <c r="J63" s="300">
        <v>0</v>
      </c>
      <c r="K63" s="300">
        <v>0</v>
      </c>
      <c r="L63" s="300">
        <v>0</v>
      </c>
      <c r="M63" s="300">
        <v>0</v>
      </c>
      <c r="N63" s="300">
        <v>0</v>
      </c>
      <c r="O63" s="300">
        <v>11287.4465477136</v>
      </c>
      <c r="P63" s="299"/>
    </row>
    <row r="64" spans="1:16" s="301" customFormat="1" ht="12">
      <c r="A64" s="263"/>
      <c r="B64" s="258"/>
      <c r="C64" s="258" t="s">
        <v>481</v>
      </c>
      <c r="D64" s="299"/>
      <c r="E64" s="299"/>
      <c r="F64" s="300">
        <v>3863.1727228497102</v>
      </c>
      <c r="G64" s="300">
        <v>0</v>
      </c>
      <c r="H64" s="300">
        <v>0</v>
      </c>
      <c r="I64" s="300">
        <v>0</v>
      </c>
      <c r="J64" s="300">
        <v>0</v>
      </c>
      <c r="K64" s="300">
        <v>0</v>
      </c>
      <c r="L64" s="300">
        <v>6476.1249679021903</v>
      </c>
      <c r="M64" s="300">
        <v>56.3553953472803</v>
      </c>
      <c r="N64" s="300">
        <v>0</v>
      </c>
      <c r="O64" s="300">
        <v>10395.653086099201</v>
      </c>
      <c r="P64" s="299"/>
    </row>
    <row r="65" spans="1:16" s="301" customFormat="1" ht="12">
      <c r="A65" s="263"/>
      <c r="B65" s="258"/>
      <c r="C65" s="258" t="s">
        <v>482</v>
      </c>
      <c r="D65" s="299"/>
      <c r="E65" s="299"/>
      <c r="F65" s="300">
        <v>0</v>
      </c>
      <c r="G65" s="300">
        <v>0</v>
      </c>
      <c r="H65" s="300">
        <v>0</v>
      </c>
      <c r="I65" s="300">
        <v>0</v>
      </c>
      <c r="J65" s="300">
        <v>0</v>
      </c>
      <c r="K65" s="300">
        <v>0</v>
      </c>
      <c r="L65" s="300">
        <v>0</v>
      </c>
      <c r="M65" s="300">
        <v>1564.0644947686901</v>
      </c>
      <c r="N65" s="300">
        <v>0</v>
      </c>
      <c r="O65" s="300">
        <v>1564.0644947686901</v>
      </c>
      <c r="P65" s="299"/>
    </row>
    <row r="66" spans="1:16" s="262" customFormat="1">
      <c r="A66" s="306" t="s">
        <v>472</v>
      </c>
      <c r="B66" s="307" t="s">
        <v>483</v>
      </c>
      <c r="C66" s="307"/>
      <c r="D66" s="279"/>
      <c r="E66" s="279"/>
      <c r="F66" s="280">
        <v>0</v>
      </c>
      <c r="G66" s="280">
        <v>0</v>
      </c>
      <c r="H66" s="280">
        <v>0</v>
      </c>
      <c r="I66" s="280">
        <v>0</v>
      </c>
      <c r="J66" s="280">
        <v>0</v>
      </c>
      <c r="K66" s="280">
        <v>806.82282362368903</v>
      </c>
      <c r="L66" s="280">
        <v>26.444517431200001</v>
      </c>
      <c r="M66" s="280">
        <v>2.9948023827564101</v>
      </c>
      <c r="N66" s="280">
        <v>0.272431373333334</v>
      </c>
      <c r="O66" s="280">
        <v>836.53457481097803</v>
      </c>
      <c r="P66" s="279"/>
    </row>
    <row r="67" spans="1:16" s="262" customFormat="1" ht="13">
      <c r="A67" s="306" t="s">
        <v>484</v>
      </c>
      <c r="B67" s="307" t="s">
        <v>409</v>
      </c>
      <c r="C67" s="307"/>
      <c r="D67" s="279"/>
      <c r="E67" s="279"/>
      <c r="F67" s="280">
        <v>7020.69959053619</v>
      </c>
      <c r="G67" s="280">
        <v>0</v>
      </c>
      <c r="H67" s="280">
        <v>0</v>
      </c>
      <c r="I67" s="280">
        <v>0</v>
      </c>
      <c r="J67" s="280">
        <v>0</v>
      </c>
      <c r="K67" s="280">
        <v>0</v>
      </c>
      <c r="L67" s="280">
        <v>0</v>
      </c>
      <c r="M67" s="280">
        <v>0</v>
      </c>
      <c r="N67" s="280">
        <v>0</v>
      </c>
      <c r="O67" s="280">
        <v>7020.69959053619</v>
      </c>
      <c r="P67" s="279"/>
    </row>
    <row r="68" spans="1:16" s="262" customFormat="1" ht="13">
      <c r="A68" s="287" t="s">
        <v>485</v>
      </c>
      <c r="B68" s="288" t="s">
        <v>411</v>
      </c>
      <c r="C68" s="288"/>
      <c r="D68" s="308"/>
      <c r="E68" s="308"/>
      <c r="F68" s="309">
        <v>0</v>
      </c>
      <c r="G68" s="309">
        <v>0</v>
      </c>
      <c r="H68" s="309">
        <v>0</v>
      </c>
      <c r="I68" s="309">
        <v>0.69885243557823096</v>
      </c>
      <c r="J68" s="309">
        <v>208.258025802313</v>
      </c>
      <c r="K68" s="309">
        <v>0</v>
      </c>
      <c r="L68" s="309">
        <v>0.1762623616</v>
      </c>
      <c r="M68" s="309">
        <v>145.23391162240699</v>
      </c>
      <c r="N68" s="309">
        <v>0</v>
      </c>
      <c r="O68" s="309">
        <v>353.66819978631997</v>
      </c>
      <c r="P68" s="279"/>
    </row>
    <row r="69" spans="1:16" s="295" customFormat="1" ht="13">
      <c r="A69" s="310" t="s">
        <v>486</v>
      </c>
      <c r="B69" s="311"/>
      <c r="C69" s="311"/>
      <c r="D69" s="312"/>
      <c r="E69" s="312"/>
      <c r="F69" s="313">
        <v>1484.7729687999999</v>
      </c>
      <c r="G69" s="313">
        <v>1264.25093120409</v>
      </c>
      <c r="H69" s="313">
        <v>31606.273280102301</v>
      </c>
      <c r="I69" s="313">
        <v>78.413402329224198</v>
      </c>
      <c r="J69" s="313">
        <v>23367.193894108801</v>
      </c>
      <c r="K69" s="313">
        <v>0</v>
      </c>
      <c r="L69" s="313">
        <v>0</v>
      </c>
      <c r="M69" s="313">
        <v>0</v>
      </c>
      <c r="N69" s="313">
        <v>0</v>
      </c>
      <c r="O69" s="313">
        <v>56458.240143011099</v>
      </c>
      <c r="P69" s="293"/>
    </row>
    <row r="70" spans="1:16" s="262" customFormat="1" ht="13">
      <c r="A70" s="306" t="s">
        <v>428</v>
      </c>
      <c r="B70" s="307" t="s">
        <v>487</v>
      </c>
      <c r="C70" s="307"/>
      <c r="D70" s="279"/>
      <c r="E70" s="279"/>
      <c r="F70" s="280">
        <v>0</v>
      </c>
      <c r="G70" s="280">
        <v>1106.80886109983</v>
      </c>
      <c r="H70" s="280">
        <v>27670.2215274958</v>
      </c>
      <c r="I70" s="280">
        <v>0</v>
      </c>
      <c r="J70" s="280">
        <v>0</v>
      </c>
      <c r="K70" s="280">
        <v>0</v>
      </c>
      <c r="L70" s="280">
        <v>0</v>
      </c>
      <c r="M70" s="280">
        <v>0</v>
      </c>
      <c r="N70" s="280">
        <v>0</v>
      </c>
      <c r="O70" s="280">
        <v>27670.2215274958</v>
      </c>
      <c r="P70" s="279"/>
    </row>
    <row r="71" spans="1:16" s="262" customFormat="1" ht="13">
      <c r="A71" s="306" t="s">
        <v>443</v>
      </c>
      <c r="B71" s="307" t="s">
        <v>488</v>
      </c>
      <c r="C71" s="307"/>
      <c r="D71" s="279"/>
      <c r="E71" s="279"/>
      <c r="F71" s="280">
        <v>0</v>
      </c>
      <c r="G71" s="280">
        <v>152.02315240977501</v>
      </c>
      <c r="H71" s="280">
        <v>3800.5788102443698</v>
      </c>
      <c r="I71" s="280">
        <v>16.064073559391701</v>
      </c>
      <c r="J71" s="280">
        <v>4787.0939206987196</v>
      </c>
      <c r="K71" s="280">
        <v>0</v>
      </c>
      <c r="L71" s="280">
        <v>0</v>
      </c>
      <c r="M71" s="280">
        <v>0</v>
      </c>
      <c r="N71" s="280">
        <v>0</v>
      </c>
      <c r="O71" s="280">
        <v>8587.6727309430898</v>
      </c>
      <c r="P71" s="279"/>
    </row>
    <row r="72" spans="1:16" s="262" customFormat="1" ht="13">
      <c r="A72" s="252" t="s">
        <v>464</v>
      </c>
      <c r="B72" s="253" t="s">
        <v>489</v>
      </c>
      <c r="C72" s="253"/>
      <c r="F72" s="259">
        <v>0</v>
      </c>
      <c r="G72" s="259">
        <v>0</v>
      </c>
      <c r="H72" s="259">
        <v>0</v>
      </c>
      <c r="I72" s="259">
        <v>62.208838311086701</v>
      </c>
      <c r="J72" s="259">
        <v>18538.2338167038</v>
      </c>
      <c r="K72" s="259">
        <v>0</v>
      </c>
      <c r="L72" s="259">
        <v>0</v>
      </c>
      <c r="M72" s="259">
        <v>0</v>
      </c>
      <c r="N72" s="259">
        <v>0</v>
      </c>
      <c r="O72" s="259">
        <v>18538.2338167038</v>
      </c>
    </row>
    <row r="73" spans="1:16" s="265" customFormat="1" ht="12">
      <c r="A73" s="314"/>
      <c r="B73" s="286"/>
      <c r="C73" s="286" t="s">
        <v>490</v>
      </c>
      <c r="D73" s="271"/>
      <c r="E73" s="271"/>
      <c r="F73" s="272">
        <v>0</v>
      </c>
      <c r="G73" s="272">
        <v>0</v>
      </c>
      <c r="H73" s="272">
        <v>0</v>
      </c>
      <c r="I73" s="272">
        <v>51.556823381452702</v>
      </c>
      <c r="J73" s="272">
        <v>15363.9333676729</v>
      </c>
      <c r="K73" s="272">
        <v>0</v>
      </c>
      <c r="L73" s="272">
        <v>0</v>
      </c>
      <c r="M73" s="272">
        <v>0</v>
      </c>
      <c r="N73" s="272">
        <v>0</v>
      </c>
      <c r="O73" s="272">
        <v>15363.9333676729</v>
      </c>
    </row>
    <row r="74" spans="1:16" s="265" customFormat="1" ht="12">
      <c r="A74" s="314"/>
      <c r="B74" s="286"/>
      <c r="C74" s="286" t="s">
        <v>491</v>
      </c>
      <c r="D74" s="271"/>
      <c r="E74" s="271"/>
      <c r="F74" s="272">
        <v>0</v>
      </c>
      <c r="G74" s="272">
        <v>0</v>
      </c>
      <c r="H74" s="272">
        <v>0</v>
      </c>
      <c r="I74" s="272">
        <v>10.652014929633999</v>
      </c>
      <c r="J74" s="272">
        <v>3174.3004490309299</v>
      </c>
      <c r="K74" s="272">
        <v>0</v>
      </c>
      <c r="L74" s="272">
        <v>0</v>
      </c>
      <c r="M74" s="272">
        <v>0</v>
      </c>
      <c r="N74" s="272">
        <v>0</v>
      </c>
      <c r="O74" s="272">
        <v>3174.3004490309299</v>
      </c>
    </row>
    <row r="75" spans="1:16" s="262" customFormat="1" ht="13">
      <c r="A75" s="306" t="s">
        <v>472</v>
      </c>
      <c r="B75" s="307" t="s">
        <v>356</v>
      </c>
      <c r="C75" s="315"/>
      <c r="D75" s="279"/>
      <c r="E75" s="279"/>
      <c r="F75" s="280">
        <v>0</v>
      </c>
      <c r="G75" s="280">
        <v>5.4189176944831701</v>
      </c>
      <c r="H75" s="280">
        <v>135.47294236207901</v>
      </c>
      <c r="I75" s="280">
        <v>0.14049045874586</v>
      </c>
      <c r="J75" s="280">
        <v>41.866156706266302</v>
      </c>
      <c r="K75" s="280">
        <v>0</v>
      </c>
      <c r="L75" s="280">
        <v>0</v>
      </c>
      <c r="M75" s="280">
        <v>0</v>
      </c>
      <c r="N75" s="280">
        <v>0</v>
      </c>
      <c r="O75" s="280">
        <v>177.339099068346</v>
      </c>
    </row>
    <row r="76" spans="1:16" s="262" customFormat="1" ht="13">
      <c r="A76" s="287" t="s">
        <v>484</v>
      </c>
      <c r="B76" s="288" t="s">
        <v>412</v>
      </c>
      <c r="C76" s="316"/>
      <c r="D76" s="308"/>
      <c r="E76" s="308"/>
      <c r="F76" s="309">
        <v>1484.7729687999999</v>
      </c>
      <c r="G76" s="309">
        <v>0</v>
      </c>
      <c r="H76" s="309">
        <v>0</v>
      </c>
      <c r="I76" s="309">
        <v>0</v>
      </c>
      <c r="J76" s="309">
        <v>0</v>
      </c>
      <c r="K76" s="309">
        <v>0</v>
      </c>
      <c r="L76" s="309">
        <v>0</v>
      </c>
      <c r="M76" s="309">
        <v>0</v>
      </c>
      <c r="N76" s="309">
        <v>0</v>
      </c>
      <c r="O76" s="309">
        <v>1484.7729687999999</v>
      </c>
    </row>
    <row r="77" spans="1:16" s="262" customFormat="1" ht="13">
      <c r="A77" s="248" t="s">
        <v>492</v>
      </c>
      <c r="B77" s="317"/>
      <c r="C77" s="317"/>
      <c r="F77" s="251">
        <v>543.23344513999996</v>
      </c>
      <c r="G77" s="251">
        <v>916.31970153999998</v>
      </c>
      <c r="H77" s="251">
        <v>22907.992538499999</v>
      </c>
      <c r="I77" s="251">
        <v>3.83673967</v>
      </c>
      <c r="J77" s="251">
        <v>1143.34842166</v>
      </c>
      <c r="K77" s="251">
        <v>0</v>
      </c>
      <c r="L77" s="251">
        <v>0</v>
      </c>
      <c r="M77" s="251">
        <v>0</v>
      </c>
      <c r="N77" s="251">
        <v>0</v>
      </c>
      <c r="O77" s="251">
        <v>24594.574405300002</v>
      </c>
    </row>
    <row r="78" spans="1:16" s="262" customFormat="1" ht="13">
      <c r="A78" s="252" t="s">
        <v>428</v>
      </c>
      <c r="B78" s="253" t="s">
        <v>493</v>
      </c>
      <c r="C78" s="253"/>
      <c r="F78" s="259">
        <v>0</v>
      </c>
      <c r="G78" s="259">
        <v>878.58887789000005</v>
      </c>
      <c r="H78" s="259">
        <v>21964.72194725</v>
      </c>
      <c r="I78" s="259">
        <v>0</v>
      </c>
      <c r="J78" s="259">
        <v>0</v>
      </c>
      <c r="K78" s="259">
        <v>0</v>
      </c>
      <c r="L78" s="259">
        <v>0</v>
      </c>
      <c r="M78" s="259">
        <v>0</v>
      </c>
      <c r="N78" s="259">
        <v>0</v>
      </c>
      <c r="O78" s="259">
        <v>21964.72194725</v>
      </c>
    </row>
    <row r="79" spans="1:16" s="262" customFormat="1" ht="13">
      <c r="A79" s="252" t="s">
        <v>443</v>
      </c>
      <c r="B79" s="253" t="s">
        <v>494</v>
      </c>
      <c r="C79" s="253"/>
      <c r="F79" s="259">
        <v>0</v>
      </c>
      <c r="G79" s="259">
        <v>19.820988379999999</v>
      </c>
      <c r="H79" s="259">
        <v>495.52470949999997</v>
      </c>
      <c r="I79" s="259">
        <v>1.1892593</v>
      </c>
      <c r="J79" s="259">
        <v>354.39927139999998</v>
      </c>
      <c r="K79" s="259">
        <v>0</v>
      </c>
      <c r="L79" s="259">
        <v>0</v>
      </c>
      <c r="M79" s="259">
        <v>0</v>
      </c>
      <c r="N79" s="259">
        <v>0</v>
      </c>
      <c r="O79" s="259">
        <v>849.92398089999995</v>
      </c>
    </row>
    <row r="80" spans="1:16" s="262" customFormat="1" ht="13">
      <c r="A80" s="306" t="s">
        <v>495</v>
      </c>
      <c r="B80" s="307" t="s">
        <v>496</v>
      </c>
      <c r="C80" s="307"/>
      <c r="D80" s="279"/>
      <c r="E80" s="279"/>
      <c r="F80" s="280">
        <v>0</v>
      </c>
      <c r="G80" s="280">
        <v>15.88628606</v>
      </c>
      <c r="H80" s="280">
        <v>397.1571515</v>
      </c>
      <c r="I80" s="280">
        <v>1.8638793899999999</v>
      </c>
      <c r="J80" s="280">
        <v>555.43605821999995</v>
      </c>
      <c r="K80" s="280">
        <v>0</v>
      </c>
      <c r="L80" s="280">
        <v>0</v>
      </c>
      <c r="M80" s="280">
        <v>0</v>
      </c>
      <c r="N80" s="280">
        <v>0</v>
      </c>
      <c r="O80" s="280">
        <v>952.59320972</v>
      </c>
    </row>
    <row r="81" spans="1:37" s="262" customFormat="1" ht="13">
      <c r="A81" s="287" t="s">
        <v>472</v>
      </c>
      <c r="B81" s="288" t="s">
        <v>497</v>
      </c>
      <c r="C81" s="288"/>
      <c r="D81" s="308"/>
      <c r="E81" s="308"/>
      <c r="F81" s="309">
        <v>543.23344513999996</v>
      </c>
      <c r="G81" s="309">
        <v>2.0235492100000001</v>
      </c>
      <c r="H81" s="309">
        <v>50.588730249999998</v>
      </c>
      <c r="I81" s="309">
        <v>0.78360098</v>
      </c>
      <c r="J81" s="309">
        <v>233.51309204</v>
      </c>
      <c r="K81" s="309">
        <v>0</v>
      </c>
      <c r="L81" s="309">
        <v>0</v>
      </c>
      <c r="M81" s="309">
        <v>0</v>
      </c>
      <c r="N81" s="309">
        <v>0</v>
      </c>
      <c r="O81" s="309">
        <v>827.33526743000004</v>
      </c>
    </row>
    <row r="82" spans="1:37" s="295" customFormat="1" ht="13">
      <c r="A82" s="291" t="s">
        <v>498</v>
      </c>
      <c r="B82" s="292"/>
      <c r="C82" s="292"/>
      <c r="F82" s="251">
        <v>-82170.373175999994</v>
      </c>
      <c r="G82" s="251">
        <v>46.730291000000001</v>
      </c>
      <c r="H82" s="251">
        <v>1168.2572749999999</v>
      </c>
      <c r="I82" s="251">
        <v>1.7073959999999999</v>
      </c>
      <c r="J82" s="251">
        <v>508.80400800000001</v>
      </c>
      <c r="K82" s="251">
        <v>0</v>
      </c>
      <c r="L82" s="251">
        <v>0</v>
      </c>
      <c r="M82" s="251">
        <v>0</v>
      </c>
      <c r="N82" s="251">
        <v>0</v>
      </c>
      <c r="O82" s="251">
        <v>-80493.311893000006</v>
      </c>
    </row>
    <row r="83" spans="1:37" s="262" customFormat="1" ht="13">
      <c r="A83" s="252" t="s">
        <v>428</v>
      </c>
      <c r="B83" s="253" t="s">
        <v>499</v>
      </c>
      <c r="C83" s="253"/>
      <c r="F83" s="259">
        <v>-239983.164701</v>
      </c>
      <c r="G83" s="259">
        <v>19.349729</v>
      </c>
      <c r="H83" s="259">
        <v>483.743225</v>
      </c>
      <c r="I83" s="259">
        <v>0.79967500000000002</v>
      </c>
      <c r="J83" s="259">
        <v>238.30314999999999</v>
      </c>
      <c r="K83" s="259">
        <v>0</v>
      </c>
      <c r="L83" s="259">
        <v>0</v>
      </c>
      <c r="M83" s="259">
        <v>0</v>
      </c>
      <c r="N83" s="259">
        <v>0</v>
      </c>
      <c r="O83" s="259">
        <v>-239261.118326</v>
      </c>
    </row>
    <row r="84" spans="1:37" s="262" customFormat="1" ht="13">
      <c r="A84" s="252" t="s">
        <v>443</v>
      </c>
      <c r="B84" s="253" t="s">
        <v>500</v>
      </c>
      <c r="C84" s="253"/>
      <c r="F84" s="259">
        <v>897.19312700000103</v>
      </c>
      <c r="G84" s="259">
        <v>6.166671</v>
      </c>
      <c r="H84" s="259">
        <v>154.166775</v>
      </c>
      <c r="I84" s="259">
        <v>0.307591</v>
      </c>
      <c r="J84" s="259">
        <v>91.662118000000007</v>
      </c>
      <c r="K84" s="259">
        <v>0</v>
      </c>
      <c r="L84" s="259">
        <v>0</v>
      </c>
      <c r="M84" s="259">
        <v>0</v>
      </c>
      <c r="N84" s="259">
        <v>0</v>
      </c>
      <c r="O84" s="259">
        <v>1143.0220200000001</v>
      </c>
    </row>
    <row r="85" spans="1:37" s="262" customFormat="1" ht="13">
      <c r="A85" s="306" t="s">
        <v>464</v>
      </c>
      <c r="B85" s="307" t="s">
        <v>501</v>
      </c>
      <c r="C85" s="307"/>
      <c r="F85" s="259">
        <v>0</v>
      </c>
      <c r="G85" s="259">
        <v>16.501860000000001</v>
      </c>
      <c r="H85" s="259">
        <v>412.54649999999998</v>
      </c>
      <c r="I85" s="259">
        <v>0.42781999999999998</v>
      </c>
      <c r="J85" s="259">
        <v>127.49036</v>
      </c>
      <c r="K85" s="259">
        <v>0</v>
      </c>
      <c r="L85" s="259">
        <v>0</v>
      </c>
      <c r="M85" s="259">
        <v>0</v>
      </c>
      <c r="N85" s="259">
        <v>0</v>
      </c>
      <c r="O85" s="259">
        <v>540.03686000000005</v>
      </c>
    </row>
    <row r="86" spans="1:37" s="262" customFormat="1" ht="13">
      <c r="A86" s="306" t="s">
        <v>472</v>
      </c>
      <c r="B86" s="307" t="s">
        <v>502</v>
      </c>
      <c r="C86" s="307"/>
      <c r="F86" s="259">
        <v>2601.1644430000001</v>
      </c>
      <c r="G86" s="259">
        <v>0.3105</v>
      </c>
      <c r="H86" s="259">
        <v>7.7625000000000002</v>
      </c>
      <c r="I86" s="259">
        <v>1.8440999999999999E-2</v>
      </c>
      <c r="J86" s="259">
        <v>5.4954179999999999</v>
      </c>
      <c r="K86" s="259">
        <v>0</v>
      </c>
      <c r="L86" s="259">
        <v>0</v>
      </c>
      <c r="M86" s="259">
        <v>0</v>
      </c>
      <c r="N86" s="259">
        <v>0</v>
      </c>
      <c r="O86" s="259">
        <v>2614.4223609999999</v>
      </c>
    </row>
    <row r="87" spans="1:37" s="262" customFormat="1" ht="13">
      <c r="A87" s="306" t="s">
        <v>484</v>
      </c>
      <c r="B87" s="307" t="s">
        <v>503</v>
      </c>
      <c r="C87" s="307"/>
      <c r="D87" s="279"/>
      <c r="E87" s="279"/>
      <c r="F87" s="280">
        <v>3233.1736700000001</v>
      </c>
      <c r="G87" s="280">
        <v>4.4015310000000003</v>
      </c>
      <c r="H87" s="280">
        <v>110.038275</v>
      </c>
      <c r="I87" s="280">
        <v>0.15386900000000001</v>
      </c>
      <c r="J87" s="280">
        <v>45.852961999999998</v>
      </c>
      <c r="K87" s="280">
        <v>0</v>
      </c>
      <c r="L87" s="280">
        <v>0</v>
      </c>
      <c r="M87" s="280">
        <v>0</v>
      </c>
      <c r="N87" s="280">
        <v>0</v>
      </c>
      <c r="O87" s="280">
        <v>3389.0649069999999</v>
      </c>
    </row>
    <row r="88" spans="1:37" s="262" customFormat="1" ht="13">
      <c r="A88" s="287" t="s">
        <v>485</v>
      </c>
      <c r="B88" s="288" t="s">
        <v>504</v>
      </c>
      <c r="C88" s="288"/>
      <c r="D88" s="308"/>
      <c r="E88" s="308"/>
      <c r="F88" s="309">
        <v>151081.260285</v>
      </c>
      <c r="G88" s="309">
        <v>0</v>
      </c>
      <c r="H88" s="309">
        <v>0</v>
      </c>
      <c r="I88" s="309">
        <v>0</v>
      </c>
      <c r="J88" s="309">
        <v>0</v>
      </c>
      <c r="K88" s="309">
        <v>0</v>
      </c>
      <c r="L88" s="309">
        <v>0</v>
      </c>
      <c r="M88" s="309">
        <v>0</v>
      </c>
      <c r="N88" s="309">
        <v>0</v>
      </c>
      <c r="O88" s="309">
        <v>151081.260285</v>
      </c>
      <c r="P88" s="279"/>
      <c r="Q88" s="279"/>
      <c r="R88" s="279"/>
      <c r="S88" s="279"/>
      <c r="T88" s="279"/>
      <c r="U88" s="279"/>
      <c r="V88" s="279"/>
      <c r="W88" s="279"/>
      <c r="X88" s="279"/>
      <c r="Y88" s="279"/>
      <c r="Z88" s="279"/>
      <c r="AA88" s="279"/>
      <c r="AB88" s="279"/>
      <c r="AC88" s="279"/>
      <c r="AD88" s="279"/>
      <c r="AE88" s="279"/>
      <c r="AF88" s="279"/>
      <c r="AG88" s="279"/>
      <c r="AH88" s="279"/>
      <c r="AI88" s="279"/>
      <c r="AJ88" s="279"/>
      <c r="AK88" s="279"/>
    </row>
    <row r="89" spans="1:37"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row>
    <row r="90" spans="1:37">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row>
    <row r="91" spans="1:37" s="262" customFormat="1" ht="13">
      <c r="A91" s="262" t="s">
        <v>506</v>
      </c>
      <c r="J91" s="321"/>
      <c r="O91" s="321"/>
      <c r="P91" s="279"/>
      <c r="Q91" s="279"/>
      <c r="R91" s="279"/>
      <c r="S91" s="279"/>
      <c r="T91" s="279"/>
      <c r="U91" s="279"/>
      <c r="V91" s="279"/>
      <c r="W91" s="279"/>
      <c r="X91" s="279"/>
      <c r="Y91" s="279"/>
      <c r="Z91" s="279"/>
      <c r="AA91" s="279"/>
      <c r="AB91" s="279"/>
      <c r="AC91" s="279"/>
      <c r="AD91" s="279"/>
      <c r="AE91" s="279"/>
      <c r="AF91" s="279"/>
      <c r="AG91" s="279"/>
      <c r="AH91" s="279"/>
      <c r="AI91" s="279"/>
      <c r="AJ91" s="279"/>
      <c r="AK91" s="279"/>
    </row>
    <row r="92" spans="1:37" s="262" customFormat="1" ht="13">
      <c r="A92" s="262" t="s">
        <v>507</v>
      </c>
      <c r="J92" s="321"/>
      <c r="O92" s="321"/>
    </row>
    <row r="93" spans="1:37" s="262" customFormat="1" ht="15">
      <c r="A93" s="262" t="s">
        <v>508</v>
      </c>
      <c r="J93" s="321"/>
      <c r="O93" s="321"/>
    </row>
    <row r="94" spans="1:37" s="262" customFormat="1" ht="13">
      <c r="A94" s="262" t="s">
        <v>509</v>
      </c>
      <c r="J94" s="321"/>
      <c r="O94" s="321"/>
    </row>
    <row r="95" spans="1:37" s="262" customFormat="1" ht="13">
      <c r="A95" s="262" t="s">
        <v>510</v>
      </c>
      <c r="B95" s="262" t="s">
        <v>511</v>
      </c>
      <c r="J95" s="321"/>
      <c r="O95" s="321"/>
    </row>
    <row r="96" spans="1:37"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8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537</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495510.74762770999</v>
      </c>
      <c r="G7" s="246">
        <v>4439.2661449381603</v>
      </c>
      <c r="H7" s="246">
        <v>110981.653623454</v>
      </c>
      <c r="I7" s="246">
        <v>153.33714828160001</v>
      </c>
      <c r="J7" s="246">
        <v>45694.470187916697</v>
      </c>
      <c r="K7" s="246">
        <v>458.974856458803</v>
      </c>
      <c r="L7" s="246">
        <v>6349.2200831987702</v>
      </c>
      <c r="M7" s="246">
        <v>2275.1600333750998</v>
      </c>
      <c r="N7" s="246">
        <v>0.28110183599999999</v>
      </c>
      <c r="O7" s="246">
        <v>661270.50751395</v>
      </c>
    </row>
    <row r="8" spans="1:16" ht="17" thickTop="1">
      <c r="A8" s="248" t="s">
        <v>427</v>
      </c>
      <c r="B8" s="249"/>
      <c r="C8" s="249"/>
      <c r="F8" s="251">
        <v>457168.30878344597</v>
      </c>
      <c r="G8" s="251">
        <v>2266.6479178589002</v>
      </c>
      <c r="H8" s="251">
        <v>56666.197946472399</v>
      </c>
      <c r="I8" s="251">
        <v>35.456625227755303</v>
      </c>
      <c r="J8" s="251">
        <v>10566.0743178711</v>
      </c>
      <c r="K8" s="251">
        <v>0</v>
      </c>
      <c r="L8" s="251">
        <v>0</v>
      </c>
      <c r="M8" s="251">
        <v>0</v>
      </c>
      <c r="N8" s="251">
        <v>0</v>
      </c>
      <c r="O8" s="251">
        <v>524400.58104778896</v>
      </c>
    </row>
    <row r="9" spans="1:16">
      <c r="A9" s="252" t="s">
        <v>428</v>
      </c>
      <c r="B9" s="253" t="s">
        <v>429</v>
      </c>
      <c r="C9" s="253"/>
      <c r="F9" s="254">
        <v>288702.87635231199</v>
      </c>
      <c r="G9" s="254">
        <v>262.15281424340498</v>
      </c>
      <c r="H9" s="254">
        <v>6553.8203560851298</v>
      </c>
      <c r="I9" s="254">
        <v>8.2244940586245505</v>
      </c>
      <c r="J9" s="254">
        <v>2450.8992294701202</v>
      </c>
      <c r="K9" s="254">
        <v>0</v>
      </c>
      <c r="L9" s="254">
        <v>0</v>
      </c>
      <c r="M9" s="254">
        <v>0</v>
      </c>
      <c r="N9" s="254">
        <v>0</v>
      </c>
      <c r="O9" s="254">
        <v>297707.59593786701</v>
      </c>
      <c r="P9" s="255"/>
    </row>
    <row r="10" spans="1:16">
      <c r="A10" s="256"/>
      <c r="B10" s="257" t="s">
        <v>430</v>
      </c>
      <c r="C10" s="258"/>
      <c r="F10" s="259">
        <v>98056.352006787201</v>
      </c>
      <c r="G10" s="259">
        <v>2.9534637936610402</v>
      </c>
      <c r="H10" s="259">
        <v>73.836594841526093</v>
      </c>
      <c r="I10" s="259">
        <v>1.86314883240621</v>
      </c>
      <c r="J10" s="259">
        <v>555.21835205704997</v>
      </c>
      <c r="K10" s="259">
        <v>0</v>
      </c>
      <c r="L10" s="259">
        <v>0</v>
      </c>
      <c r="M10" s="259">
        <v>0</v>
      </c>
      <c r="N10" s="259">
        <v>0</v>
      </c>
      <c r="O10" s="259">
        <v>98685.406953685801</v>
      </c>
    </row>
    <row r="11" spans="1:16">
      <c r="A11" s="256"/>
      <c r="B11" s="260" t="s">
        <v>431</v>
      </c>
      <c r="C11" s="258"/>
      <c r="F11" s="259">
        <v>16199.0787417595</v>
      </c>
      <c r="G11" s="259">
        <v>0.40593969375377997</v>
      </c>
      <c r="H11" s="259">
        <v>10.1484923438445</v>
      </c>
      <c r="I11" s="259">
        <v>0.16462114089691099</v>
      </c>
      <c r="J11" s="259">
        <v>49.057099987279599</v>
      </c>
      <c r="K11" s="259">
        <v>0</v>
      </c>
      <c r="L11" s="259">
        <v>0</v>
      </c>
      <c r="M11" s="259">
        <v>0</v>
      </c>
      <c r="N11" s="259">
        <v>0</v>
      </c>
      <c r="O11" s="259">
        <v>16258.2843340906</v>
      </c>
    </row>
    <row r="12" spans="1:16" s="262" customFormat="1" ht="13">
      <c r="A12" s="256"/>
      <c r="B12" s="260" t="s">
        <v>432</v>
      </c>
      <c r="C12" s="261"/>
      <c r="F12" s="259">
        <v>43975.518126327101</v>
      </c>
      <c r="G12" s="259">
        <v>77.983794941221802</v>
      </c>
      <c r="H12" s="259">
        <v>1949.5948735305401</v>
      </c>
      <c r="I12" s="259">
        <v>1.0281863763535599</v>
      </c>
      <c r="J12" s="259">
        <v>306.39954015336099</v>
      </c>
      <c r="K12" s="259">
        <v>0</v>
      </c>
      <c r="L12" s="259">
        <v>0</v>
      </c>
      <c r="M12" s="259">
        <v>0</v>
      </c>
      <c r="N12" s="259">
        <v>0</v>
      </c>
      <c r="O12" s="259">
        <v>46231.512540010997</v>
      </c>
    </row>
    <row r="13" spans="1:16" s="262" customFormat="1" ht="13">
      <c r="A13" s="256"/>
      <c r="B13" s="257" t="s">
        <v>433</v>
      </c>
      <c r="C13" s="257"/>
      <c r="F13" s="259">
        <v>55423.737682604398</v>
      </c>
      <c r="G13" s="259">
        <v>2.4314148778044</v>
      </c>
      <c r="H13" s="259">
        <v>60.785371945109901</v>
      </c>
      <c r="I13" s="259">
        <v>1.8768439136180299</v>
      </c>
      <c r="J13" s="259">
        <v>559.29948625817406</v>
      </c>
      <c r="K13" s="259">
        <v>0</v>
      </c>
      <c r="L13" s="259">
        <v>0</v>
      </c>
      <c r="M13" s="259">
        <v>0</v>
      </c>
      <c r="N13" s="259">
        <v>0</v>
      </c>
      <c r="O13" s="259">
        <v>56043.822540807698</v>
      </c>
    </row>
    <row r="14" spans="1:16" s="265" customFormat="1" ht="12">
      <c r="A14" s="263"/>
      <c r="B14" s="258"/>
      <c r="C14" s="264" t="s">
        <v>410</v>
      </c>
      <c r="F14" s="266">
        <v>5734.25255677927</v>
      </c>
      <c r="G14" s="266">
        <v>0.15858308443461899</v>
      </c>
      <c r="H14" s="266">
        <v>3.9645771108654899</v>
      </c>
      <c r="I14" s="266">
        <v>0.13457358442838099</v>
      </c>
      <c r="J14" s="266">
        <v>40.102928159657502</v>
      </c>
      <c r="K14" s="266">
        <v>0</v>
      </c>
      <c r="L14" s="266">
        <v>0</v>
      </c>
      <c r="M14" s="266">
        <v>0</v>
      </c>
      <c r="N14" s="266">
        <v>0</v>
      </c>
      <c r="O14" s="266">
        <v>5778.3200620497901</v>
      </c>
    </row>
    <row r="15" spans="1:16" s="265" customFormat="1" ht="12">
      <c r="A15" s="263"/>
      <c r="B15" s="258"/>
      <c r="C15" s="264" t="s">
        <v>434</v>
      </c>
      <c r="F15" s="266">
        <v>3209.2410781195599</v>
      </c>
      <c r="G15" s="266">
        <v>6.4131682992271899E-2</v>
      </c>
      <c r="H15" s="266">
        <v>1.6032920748068</v>
      </c>
      <c r="I15" s="266">
        <v>4.4834150973888702E-2</v>
      </c>
      <c r="J15" s="266">
        <v>13.360576990218799</v>
      </c>
      <c r="K15" s="266">
        <v>0</v>
      </c>
      <c r="L15" s="266">
        <v>0</v>
      </c>
      <c r="M15" s="266">
        <v>0</v>
      </c>
      <c r="N15" s="266">
        <v>0</v>
      </c>
      <c r="O15" s="266">
        <v>3224.2049471845799</v>
      </c>
    </row>
    <row r="16" spans="1:16" s="265" customFormat="1" ht="12">
      <c r="A16" s="263"/>
      <c r="B16" s="258"/>
      <c r="C16" s="264" t="s">
        <v>435</v>
      </c>
      <c r="F16" s="266">
        <v>10234.557235267201</v>
      </c>
      <c r="G16" s="266">
        <v>0.206507513643682</v>
      </c>
      <c r="H16" s="266">
        <v>5.1626878410920503</v>
      </c>
      <c r="I16" s="266">
        <v>0.177125556342424</v>
      </c>
      <c r="J16" s="266">
        <v>52.783415790042298</v>
      </c>
      <c r="K16" s="266">
        <v>0</v>
      </c>
      <c r="L16" s="266">
        <v>0</v>
      </c>
      <c r="M16" s="266">
        <v>0</v>
      </c>
      <c r="N16" s="266">
        <v>0</v>
      </c>
      <c r="O16" s="266">
        <v>10292.503338898399</v>
      </c>
    </row>
    <row r="17" spans="1:16" s="265" customFormat="1" ht="12">
      <c r="A17" s="263"/>
      <c r="B17" s="258"/>
      <c r="C17" s="264" t="s">
        <v>436</v>
      </c>
      <c r="F17" s="266">
        <v>12527.611425675799</v>
      </c>
      <c r="G17" s="266">
        <v>1.40910426051989</v>
      </c>
      <c r="H17" s="266">
        <v>35.227606512997099</v>
      </c>
      <c r="I17" s="266">
        <v>1.10370193517907</v>
      </c>
      <c r="J17" s="266">
        <v>328.90317668336399</v>
      </c>
      <c r="K17" s="266">
        <v>0</v>
      </c>
      <c r="L17" s="266">
        <v>0</v>
      </c>
      <c r="M17" s="266">
        <v>0</v>
      </c>
      <c r="N17" s="266">
        <v>0</v>
      </c>
      <c r="O17" s="266">
        <v>12891.7422088721</v>
      </c>
    </row>
    <row r="18" spans="1:16" s="265" customFormat="1" ht="12">
      <c r="A18" s="263"/>
      <c r="B18" s="258"/>
      <c r="C18" s="264" t="s">
        <v>437</v>
      </c>
      <c r="F18" s="266">
        <v>4141.8918698361103</v>
      </c>
      <c r="G18" s="266">
        <v>0.180369824692905</v>
      </c>
      <c r="H18" s="266">
        <v>4.5092456173226196</v>
      </c>
      <c r="I18" s="266">
        <v>5.3327767014060903E-2</v>
      </c>
      <c r="J18" s="266">
        <v>15.8916745701901</v>
      </c>
      <c r="K18" s="266">
        <v>0</v>
      </c>
      <c r="L18" s="266">
        <v>0</v>
      </c>
      <c r="M18" s="266">
        <v>0</v>
      </c>
      <c r="N18" s="266">
        <v>0</v>
      </c>
      <c r="O18" s="266">
        <v>4162.29279002362</v>
      </c>
    </row>
    <row r="19" spans="1:16" s="265" customFormat="1" ht="12">
      <c r="A19" s="263"/>
      <c r="B19" s="258"/>
      <c r="C19" s="264" t="s">
        <v>438</v>
      </c>
      <c r="F19" s="266">
        <v>19576.1835169265</v>
      </c>
      <c r="G19" s="266">
        <v>0.412718511521034</v>
      </c>
      <c r="H19" s="266">
        <v>10.317962788025801</v>
      </c>
      <c r="I19" s="266">
        <v>0.36328091968020598</v>
      </c>
      <c r="J19" s="266">
        <v>108.25771406470101</v>
      </c>
      <c r="K19" s="266">
        <v>0</v>
      </c>
      <c r="L19" s="266">
        <v>0</v>
      </c>
      <c r="M19" s="266">
        <v>0</v>
      </c>
      <c r="N19" s="266">
        <v>0</v>
      </c>
      <c r="O19" s="266">
        <v>19694.759193779199</v>
      </c>
    </row>
    <row r="20" spans="1:16" s="262" customFormat="1" ht="13">
      <c r="A20" s="256"/>
      <c r="B20" s="257" t="s">
        <v>439</v>
      </c>
      <c r="C20" s="267"/>
      <c r="F20" s="259">
        <v>1170.2549027</v>
      </c>
      <c r="G20" s="259">
        <v>1.9181329E-2</v>
      </c>
      <c r="H20" s="259">
        <v>0.47953322500000001</v>
      </c>
      <c r="I20" s="259">
        <v>3.1859805999999997E-2</v>
      </c>
      <c r="J20" s="259">
        <v>9.4942221880000002</v>
      </c>
      <c r="K20" s="259">
        <v>0</v>
      </c>
      <c r="L20" s="259">
        <v>0</v>
      </c>
      <c r="M20" s="259">
        <v>0</v>
      </c>
      <c r="N20" s="259">
        <v>0</v>
      </c>
      <c r="O20" s="259">
        <v>1180.2286581129999</v>
      </c>
    </row>
    <row r="21" spans="1:16" s="262" customFormat="1" ht="13">
      <c r="A21" s="256"/>
      <c r="B21" s="257" t="s">
        <v>440</v>
      </c>
      <c r="C21" s="257"/>
      <c r="F21" s="259">
        <v>28824.744072000001</v>
      </c>
      <c r="G21" s="259">
        <v>0.52062040467452797</v>
      </c>
      <c r="H21" s="259">
        <v>13.015510116863201</v>
      </c>
      <c r="I21" s="259">
        <v>0.63334836256745297</v>
      </c>
      <c r="J21" s="259">
        <v>188.73781204510101</v>
      </c>
      <c r="K21" s="259">
        <v>0</v>
      </c>
      <c r="L21" s="259">
        <v>0</v>
      </c>
      <c r="M21" s="259">
        <v>0</v>
      </c>
      <c r="N21" s="259">
        <v>0</v>
      </c>
      <c r="O21" s="259">
        <v>29026.497394162001</v>
      </c>
    </row>
    <row r="22" spans="1:16" s="262" customFormat="1" ht="13">
      <c r="A22" s="256"/>
      <c r="B22" s="257" t="s">
        <v>441</v>
      </c>
      <c r="C22" s="257"/>
      <c r="F22" s="259">
        <v>42309.4009257</v>
      </c>
      <c r="G22" s="259">
        <v>177.79452001651899</v>
      </c>
      <c r="H22" s="259">
        <v>4444.86300041297</v>
      </c>
      <c r="I22" s="259">
        <v>2.55824156231535</v>
      </c>
      <c r="J22" s="259">
        <v>762.35598556997502</v>
      </c>
      <c r="K22" s="259">
        <v>0</v>
      </c>
      <c r="L22" s="259">
        <v>0</v>
      </c>
      <c r="M22" s="259">
        <v>0</v>
      </c>
      <c r="N22" s="259">
        <v>0</v>
      </c>
      <c r="O22" s="259">
        <v>47516.619911682901</v>
      </c>
    </row>
    <row r="23" spans="1:16" s="262" customFormat="1" ht="13">
      <c r="A23" s="256"/>
      <c r="B23" s="257" t="s">
        <v>442</v>
      </c>
      <c r="C23" s="257"/>
      <c r="F23" s="259">
        <v>2743.7898944339399</v>
      </c>
      <c r="G23" s="259">
        <v>4.3879186770863103E-2</v>
      </c>
      <c r="H23" s="259">
        <v>1.0969796692715801</v>
      </c>
      <c r="I23" s="259">
        <v>6.8244064467027896E-2</v>
      </c>
      <c r="J23" s="259">
        <v>20.3367312111743</v>
      </c>
      <c r="K23" s="259">
        <v>0</v>
      </c>
      <c r="L23" s="259">
        <v>0</v>
      </c>
      <c r="M23" s="259">
        <v>0</v>
      </c>
      <c r="N23" s="259">
        <v>0</v>
      </c>
      <c r="O23" s="259">
        <v>2765.2236053143802</v>
      </c>
    </row>
    <row r="24" spans="1:16" s="268" customFormat="1" ht="15">
      <c r="A24" s="252" t="s">
        <v>443</v>
      </c>
      <c r="B24" s="253" t="s">
        <v>444</v>
      </c>
      <c r="C24" s="253"/>
      <c r="F24" s="254">
        <v>153585.707701534</v>
      </c>
      <c r="G24" s="254">
        <v>35.6167230682927</v>
      </c>
      <c r="H24" s="254">
        <v>890.41807670731703</v>
      </c>
      <c r="I24" s="254">
        <v>27.1095936728167</v>
      </c>
      <c r="J24" s="254">
        <v>8078.6589144993704</v>
      </c>
      <c r="K24" s="254">
        <v>0</v>
      </c>
      <c r="L24" s="254">
        <v>0</v>
      </c>
      <c r="M24" s="254">
        <v>0</v>
      </c>
      <c r="N24" s="254">
        <v>0</v>
      </c>
      <c r="O24" s="254">
        <v>162554.784692741</v>
      </c>
      <c r="P24" s="269"/>
    </row>
    <row r="25" spans="1:16" s="262" customFormat="1" ht="13">
      <c r="A25" s="256"/>
      <c r="B25" s="260" t="s">
        <v>445</v>
      </c>
      <c r="C25" s="257"/>
      <c r="F25" s="259">
        <v>6567.0022799116196</v>
      </c>
      <c r="G25" s="259">
        <v>0.35263406247795598</v>
      </c>
      <c r="H25" s="259">
        <v>8.8158515619488895</v>
      </c>
      <c r="I25" s="259">
        <v>0.20153155532735101</v>
      </c>
      <c r="J25" s="259">
        <v>60.056403487550497</v>
      </c>
      <c r="K25" s="259">
        <v>0</v>
      </c>
      <c r="L25" s="259">
        <v>0</v>
      </c>
      <c r="M25" s="259">
        <v>0</v>
      </c>
      <c r="N25" s="259">
        <v>0</v>
      </c>
      <c r="O25" s="259">
        <v>6635.8745349611099</v>
      </c>
    </row>
    <row r="26" spans="1:16" s="262" customFormat="1" ht="13">
      <c r="A26" s="256"/>
      <c r="B26" s="257" t="s">
        <v>446</v>
      </c>
      <c r="C26" s="257"/>
      <c r="F26" s="259">
        <v>92776.345750187698</v>
      </c>
      <c r="G26" s="259">
        <v>11.770945037886699</v>
      </c>
      <c r="H26" s="259">
        <v>294.273625947168</v>
      </c>
      <c r="I26" s="259">
        <v>14.720368814908801</v>
      </c>
      <c r="J26" s="259">
        <v>4386.6699068428297</v>
      </c>
      <c r="K26" s="259">
        <v>0</v>
      </c>
      <c r="L26" s="259">
        <v>0</v>
      </c>
      <c r="M26" s="259">
        <v>0</v>
      </c>
      <c r="N26" s="259">
        <v>0</v>
      </c>
      <c r="O26" s="259">
        <v>97457.289282977697</v>
      </c>
    </row>
    <row r="27" spans="1:16" s="265" customFormat="1" ht="12">
      <c r="A27" s="263"/>
      <c r="B27" s="258"/>
      <c r="C27" s="264" t="s">
        <v>447</v>
      </c>
      <c r="F27" s="266">
        <v>40890.138427625701</v>
      </c>
      <c r="G27" s="266">
        <v>6.1260911261807802</v>
      </c>
      <c r="H27" s="266">
        <v>153.15227815451999</v>
      </c>
      <c r="I27" s="266">
        <v>8.5520097093857004</v>
      </c>
      <c r="J27" s="266">
        <v>2548.4988933969398</v>
      </c>
      <c r="K27" s="266">
        <v>0</v>
      </c>
      <c r="L27" s="266">
        <v>0</v>
      </c>
      <c r="M27" s="266">
        <v>0</v>
      </c>
      <c r="N27" s="266">
        <v>0</v>
      </c>
      <c r="O27" s="266">
        <v>43591.789599177202</v>
      </c>
    </row>
    <row r="28" spans="1:16" s="265" customFormat="1" ht="12">
      <c r="A28" s="263"/>
      <c r="B28" s="258"/>
      <c r="C28" s="264" t="s">
        <v>448</v>
      </c>
      <c r="F28" s="266">
        <v>24161.8569882638</v>
      </c>
      <c r="G28" s="266">
        <v>3.02850080449568</v>
      </c>
      <c r="H28" s="266">
        <v>75.712520112392099</v>
      </c>
      <c r="I28" s="266">
        <v>5.3742366117070404</v>
      </c>
      <c r="J28" s="266">
        <v>1601.5225102887</v>
      </c>
      <c r="K28" s="266">
        <v>0</v>
      </c>
      <c r="L28" s="266">
        <v>0</v>
      </c>
      <c r="M28" s="266">
        <v>0</v>
      </c>
      <c r="N28" s="266">
        <v>0</v>
      </c>
      <c r="O28" s="266">
        <v>25839.092018664898</v>
      </c>
    </row>
    <row r="29" spans="1:16" s="265" customFormat="1" ht="12">
      <c r="A29" s="263"/>
      <c r="B29" s="258"/>
      <c r="C29" s="264" t="s">
        <v>449</v>
      </c>
      <c r="F29" s="266">
        <v>8386.2869197319396</v>
      </c>
      <c r="G29" s="266">
        <v>1.1656658530139099</v>
      </c>
      <c r="H29" s="266">
        <v>29.141646325347899</v>
      </c>
      <c r="I29" s="266">
        <v>0.19274489114729201</v>
      </c>
      <c r="J29" s="266">
        <v>57.437977561893</v>
      </c>
      <c r="K29" s="266">
        <v>0</v>
      </c>
      <c r="L29" s="266">
        <v>0</v>
      </c>
      <c r="M29" s="266">
        <v>0</v>
      </c>
      <c r="N29" s="266">
        <v>0</v>
      </c>
      <c r="O29" s="266">
        <v>8472.8665436191804</v>
      </c>
    </row>
    <row r="30" spans="1:16" s="265" customFormat="1" ht="12">
      <c r="A30" s="263"/>
      <c r="B30" s="258"/>
      <c r="C30" s="264" t="s">
        <v>450</v>
      </c>
      <c r="F30" s="266">
        <v>81.4312483794169</v>
      </c>
      <c r="G30" s="266">
        <v>8.1395092619477805E-2</v>
      </c>
      <c r="H30" s="266">
        <v>2.0348773154869502</v>
      </c>
      <c r="I30" s="266">
        <v>1.69051346209684E-3</v>
      </c>
      <c r="J30" s="266">
        <v>0.503773011704859</v>
      </c>
      <c r="K30" s="266">
        <v>0</v>
      </c>
      <c r="L30" s="266">
        <v>0</v>
      </c>
      <c r="M30" s="266">
        <v>0</v>
      </c>
      <c r="N30" s="266">
        <v>0</v>
      </c>
      <c r="O30" s="266">
        <v>83.969898706608703</v>
      </c>
      <c r="P30" s="270"/>
    </row>
    <row r="31" spans="1:16" s="265" customFormat="1" ht="12">
      <c r="A31" s="263"/>
      <c r="B31" s="258"/>
      <c r="C31" s="264" t="s">
        <v>451</v>
      </c>
      <c r="F31" s="266">
        <v>412.105767959731</v>
      </c>
      <c r="G31" s="266">
        <v>1.10042623365268E-2</v>
      </c>
      <c r="H31" s="266">
        <v>0.27510655841317</v>
      </c>
      <c r="I31" s="266">
        <v>3.1224830612049701E-2</v>
      </c>
      <c r="J31" s="266">
        <v>9.3049995223907995</v>
      </c>
      <c r="K31" s="266">
        <v>0</v>
      </c>
      <c r="L31" s="266">
        <v>0</v>
      </c>
      <c r="M31" s="266">
        <v>0</v>
      </c>
      <c r="N31" s="266">
        <v>0</v>
      </c>
      <c r="O31" s="266">
        <v>421.685874040535</v>
      </c>
    </row>
    <row r="32" spans="1:16" s="265" customFormat="1" ht="12">
      <c r="A32" s="263"/>
      <c r="B32" s="258"/>
      <c r="C32" s="264" t="s">
        <v>452</v>
      </c>
      <c r="D32" s="271"/>
      <c r="E32" s="271"/>
      <c r="F32" s="272">
        <v>218.078924401102</v>
      </c>
      <c r="G32" s="272">
        <v>5.6281304804945299E-3</v>
      </c>
      <c r="H32" s="272">
        <v>0.140703262012363</v>
      </c>
      <c r="I32" s="272">
        <v>1.66315422756915E-2</v>
      </c>
      <c r="J32" s="272">
        <v>4.95619959815608</v>
      </c>
      <c r="K32" s="272">
        <v>0</v>
      </c>
      <c r="L32" s="272">
        <v>0</v>
      </c>
      <c r="M32" s="272">
        <v>0</v>
      </c>
      <c r="N32" s="272">
        <v>0</v>
      </c>
      <c r="O32" s="272">
        <v>223.175827261271</v>
      </c>
    </row>
    <row r="33" spans="1:15" s="265" customFormat="1" ht="12">
      <c r="A33" s="263"/>
      <c r="B33" s="258"/>
      <c r="C33" s="264" t="s">
        <v>453</v>
      </c>
      <c r="D33" s="271"/>
      <c r="E33" s="271"/>
      <c r="F33" s="272">
        <v>17571.584125629</v>
      </c>
      <c r="G33" s="272">
        <v>0.89646940000698905</v>
      </c>
      <c r="H33" s="272">
        <v>22.411735000174701</v>
      </c>
      <c r="I33" s="272">
        <v>0.53230740338058302</v>
      </c>
      <c r="J33" s="272">
        <v>158.627606207414</v>
      </c>
      <c r="K33" s="272">
        <v>0</v>
      </c>
      <c r="L33" s="272">
        <v>0</v>
      </c>
      <c r="M33" s="272">
        <v>0</v>
      </c>
      <c r="N33" s="272">
        <v>0</v>
      </c>
      <c r="O33" s="272">
        <v>17752.623466836601</v>
      </c>
    </row>
    <row r="34" spans="1:15" s="265" customFormat="1" ht="12">
      <c r="A34" s="263"/>
      <c r="B34" s="258"/>
      <c r="C34" s="273" t="s">
        <v>454</v>
      </c>
      <c r="D34" s="271"/>
      <c r="E34" s="271"/>
      <c r="F34" s="272">
        <v>1054.86334819698</v>
      </c>
      <c r="G34" s="272">
        <v>0.456190368752869</v>
      </c>
      <c r="H34" s="272">
        <v>11.404759218821701</v>
      </c>
      <c r="I34" s="272">
        <v>1.9523312938361001E-2</v>
      </c>
      <c r="J34" s="272">
        <v>5.8179472556315703</v>
      </c>
      <c r="K34" s="272">
        <v>0</v>
      </c>
      <c r="L34" s="272">
        <v>0</v>
      </c>
      <c r="M34" s="272">
        <v>0</v>
      </c>
      <c r="N34" s="272">
        <v>0</v>
      </c>
      <c r="O34" s="272">
        <v>1072.08605467143</v>
      </c>
    </row>
    <row r="35" spans="1:15" s="277" customFormat="1" ht="13">
      <c r="A35" s="256"/>
      <c r="B35" s="257" t="s">
        <v>455</v>
      </c>
      <c r="C35" s="274"/>
      <c r="D35" s="275"/>
      <c r="E35" s="275"/>
      <c r="F35" s="276">
        <v>5626.9662099999996</v>
      </c>
      <c r="G35" s="276">
        <v>0.315863159</v>
      </c>
      <c r="H35" s="276">
        <v>7.8965789749999997</v>
      </c>
      <c r="I35" s="276">
        <v>2.177573169</v>
      </c>
      <c r="J35" s="276">
        <v>648.91680436199999</v>
      </c>
      <c r="K35" s="276">
        <v>0</v>
      </c>
      <c r="L35" s="276">
        <v>0</v>
      </c>
      <c r="M35" s="276">
        <v>0</v>
      </c>
      <c r="N35" s="276">
        <v>0</v>
      </c>
      <c r="O35" s="276">
        <v>6283.7795933369998</v>
      </c>
    </row>
    <row r="36" spans="1:15" s="277" customFormat="1" ht="13">
      <c r="A36" s="256"/>
      <c r="B36" s="260" t="s">
        <v>456</v>
      </c>
      <c r="C36" s="274"/>
      <c r="D36" s="275"/>
      <c r="E36" s="275"/>
      <c r="F36" s="276">
        <v>4057.5261439999999</v>
      </c>
      <c r="G36" s="276">
        <v>0.37669983239999999</v>
      </c>
      <c r="H36" s="276">
        <v>9.4174958100000001</v>
      </c>
      <c r="I36" s="276">
        <v>0.10760178719999999</v>
      </c>
      <c r="J36" s="276">
        <v>32.065332585599997</v>
      </c>
      <c r="K36" s="276">
        <v>0</v>
      </c>
      <c r="L36" s="276">
        <v>0</v>
      </c>
      <c r="M36" s="276">
        <v>0</v>
      </c>
      <c r="N36" s="276">
        <v>0</v>
      </c>
      <c r="O36" s="276">
        <v>4099.0089723955998</v>
      </c>
    </row>
    <row r="37" spans="1:15" s="262" customFormat="1" ht="13">
      <c r="A37" s="256"/>
      <c r="B37" s="257" t="s">
        <v>457</v>
      </c>
      <c r="C37" s="278"/>
      <c r="D37" s="279"/>
      <c r="E37" s="279"/>
      <c r="F37" s="280">
        <v>44557.8673174348</v>
      </c>
      <c r="G37" s="280">
        <v>22.800580976528</v>
      </c>
      <c r="H37" s="280">
        <v>570.01452441319998</v>
      </c>
      <c r="I37" s="280">
        <v>9.9025183463805195</v>
      </c>
      <c r="J37" s="280">
        <v>2950.9504672213902</v>
      </c>
      <c r="K37" s="280">
        <v>0</v>
      </c>
      <c r="L37" s="280">
        <v>0</v>
      </c>
      <c r="M37" s="280">
        <v>0</v>
      </c>
      <c r="N37" s="280">
        <v>0</v>
      </c>
      <c r="O37" s="280">
        <v>48078.832309069403</v>
      </c>
    </row>
    <row r="38" spans="1:15" s="265" customFormat="1" ht="12">
      <c r="A38" s="263"/>
      <c r="B38" s="258"/>
      <c r="C38" s="264" t="s">
        <v>458</v>
      </c>
      <c r="F38" s="266">
        <v>11406.0311387866</v>
      </c>
      <c r="G38" s="266">
        <v>0.65893420794208901</v>
      </c>
      <c r="H38" s="266">
        <v>16.473355198552198</v>
      </c>
      <c r="I38" s="266">
        <v>4.4078721360708704</v>
      </c>
      <c r="J38" s="266">
        <v>1313.54589654912</v>
      </c>
      <c r="K38" s="266">
        <v>0</v>
      </c>
      <c r="L38" s="266">
        <v>0</v>
      </c>
      <c r="M38" s="266">
        <v>0</v>
      </c>
      <c r="N38" s="266">
        <v>0</v>
      </c>
      <c r="O38" s="266">
        <v>12736.050390534199</v>
      </c>
    </row>
    <row r="39" spans="1:15" s="265" customFormat="1" ht="12">
      <c r="A39" s="263"/>
      <c r="B39" s="258"/>
      <c r="C39" s="264" t="s">
        <v>459</v>
      </c>
      <c r="F39" s="266">
        <v>1602.50426513666</v>
      </c>
      <c r="G39" s="266">
        <v>0.81151350368068997</v>
      </c>
      <c r="H39" s="266">
        <v>20.287837592017301</v>
      </c>
      <c r="I39" s="266">
        <v>0.49661146198247902</v>
      </c>
      <c r="J39" s="266">
        <v>147.99021567077901</v>
      </c>
      <c r="K39" s="266">
        <v>0</v>
      </c>
      <c r="L39" s="266">
        <v>0</v>
      </c>
      <c r="M39" s="266">
        <v>0</v>
      </c>
      <c r="N39" s="266">
        <v>0</v>
      </c>
      <c r="O39" s="266">
        <v>1770.7823183994501</v>
      </c>
    </row>
    <row r="40" spans="1:15" s="265" customFormat="1" ht="12">
      <c r="A40" s="263"/>
      <c r="B40" s="258"/>
      <c r="C40" s="264" t="s">
        <v>460</v>
      </c>
      <c r="F40" s="266">
        <v>10435.898613036299</v>
      </c>
      <c r="G40" s="266">
        <v>0.910914562677554</v>
      </c>
      <c r="H40" s="266">
        <v>22.772864066938901</v>
      </c>
      <c r="I40" s="266">
        <v>3.7308320995987501</v>
      </c>
      <c r="J40" s="266">
        <v>1111.78796568043</v>
      </c>
      <c r="K40" s="266">
        <v>0</v>
      </c>
      <c r="L40" s="266">
        <v>0</v>
      </c>
      <c r="M40" s="266">
        <v>0</v>
      </c>
      <c r="N40" s="266">
        <v>0</v>
      </c>
      <c r="O40" s="266">
        <v>11570.4594427837</v>
      </c>
    </row>
    <row r="41" spans="1:15" s="265" customFormat="1" ht="12">
      <c r="A41" s="263"/>
      <c r="B41" s="258"/>
      <c r="C41" s="264" t="s">
        <v>461</v>
      </c>
      <c r="F41" s="266">
        <v>258.66157638998902</v>
      </c>
      <c r="G41" s="266">
        <v>9.7890913704219804E-2</v>
      </c>
      <c r="H41" s="266">
        <v>2.4472728426054999</v>
      </c>
      <c r="I41" s="266">
        <v>7.2843833096873506E-2</v>
      </c>
      <c r="J41" s="266">
        <v>21.707462262868301</v>
      </c>
      <c r="K41" s="266">
        <v>0</v>
      </c>
      <c r="L41" s="266">
        <v>0</v>
      </c>
      <c r="M41" s="266">
        <v>0</v>
      </c>
      <c r="N41" s="266">
        <v>0</v>
      </c>
      <c r="O41" s="266">
        <v>282.81631149546303</v>
      </c>
    </row>
    <row r="42" spans="1:15" s="265" customFormat="1" ht="12">
      <c r="A42" s="263"/>
      <c r="B42" s="258"/>
      <c r="C42" s="264" t="s">
        <v>462</v>
      </c>
      <c r="F42" s="266">
        <v>9204.6953000852409</v>
      </c>
      <c r="G42" s="266">
        <v>8.6899560295234295</v>
      </c>
      <c r="H42" s="266">
        <v>217.24890073808601</v>
      </c>
      <c r="I42" s="266">
        <v>0.87414556563154999</v>
      </c>
      <c r="J42" s="266">
        <v>260.49537855820199</v>
      </c>
      <c r="K42" s="266">
        <v>0</v>
      </c>
      <c r="L42" s="266">
        <v>0</v>
      </c>
      <c r="M42" s="266">
        <v>0</v>
      </c>
      <c r="N42" s="266">
        <v>0</v>
      </c>
      <c r="O42" s="266">
        <v>9682.4395793815202</v>
      </c>
    </row>
    <row r="43" spans="1:15" s="265" customFormat="1" ht="12">
      <c r="A43" s="263"/>
      <c r="B43" s="258"/>
      <c r="C43" s="281" t="s">
        <v>463</v>
      </c>
      <c r="F43" s="266">
        <v>11650.076424000001</v>
      </c>
      <c r="G43" s="266">
        <v>11.631371759</v>
      </c>
      <c r="H43" s="266">
        <v>290.78429397500003</v>
      </c>
      <c r="I43" s="266">
        <v>0.32021325</v>
      </c>
      <c r="J43" s="266">
        <v>95.423548499999995</v>
      </c>
      <c r="K43" s="266">
        <v>0</v>
      </c>
      <c r="L43" s="266">
        <v>0</v>
      </c>
      <c r="M43" s="266">
        <v>0</v>
      </c>
      <c r="N43" s="266">
        <v>0</v>
      </c>
      <c r="O43" s="266">
        <v>12036.284266475001</v>
      </c>
    </row>
    <row r="44" spans="1:15" s="268" customFormat="1" ht="13">
      <c r="A44" s="252" t="s">
        <v>464</v>
      </c>
      <c r="B44" s="253" t="s">
        <v>465</v>
      </c>
      <c r="C44" s="253"/>
      <c r="F44" s="254">
        <v>14879.7247295995</v>
      </c>
      <c r="G44" s="254">
        <v>1968.8783805472001</v>
      </c>
      <c r="H44" s="254">
        <v>49221.959513679998</v>
      </c>
      <c r="I44" s="254">
        <v>0.122537496314054</v>
      </c>
      <c r="J44" s="254">
        <v>36.516173901587997</v>
      </c>
      <c r="K44" s="254">
        <v>0</v>
      </c>
      <c r="L44" s="254">
        <v>0</v>
      </c>
      <c r="M44" s="254">
        <v>0</v>
      </c>
      <c r="N44" s="254">
        <v>0</v>
      </c>
      <c r="O44" s="254">
        <v>64138.200417181099</v>
      </c>
    </row>
    <row r="45" spans="1:15" s="262" customFormat="1" ht="13">
      <c r="A45" s="256"/>
      <c r="B45" s="257" t="s">
        <v>466</v>
      </c>
      <c r="C45" s="257"/>
      <c r="F45" s="259">
        <v>0</v>
      </c>
      <c r="G45" s="259">
        <v>91.809548497032793</v>
      </c>
      <c r="H45" s="259">
        <v>2295.2387124258198</v>
      </c>
      <c r="I45" s="259">
        <v>0</v>
      </c>
      <c r="J45" s="259">
        <v>0</v>
      </c>
      <c r="K45" s="259">
        <v>0</v>
      </c>
      <c r="L45" s="259">
        <v>0</v>
      </c>
      <c r="M45" s="259">
        <v>0</v>
      </c>
      <c r="N45" s="259">
        <v>0</v>
      </c>
      <c r="O45" s="259">
        <v>2295.2387124258198</v>
      </c>
    </row>
    <row r="46" spans="1:15" s="262" customFormat="1" ht="13">
      <c r="A46" s="256"/>
      <c r="B46" s="257" t="s">
        <v>467</v>
      </c>
      <c r="C46" s="257"/>
      <c r="F46" s="259">
        <v>14879.7247295995</v>
      </c>
      <c r="G46" s="259">
        <v>1877.0688320501699</v>
      </c>
      <c r="H46" s="259">
        <v>46926.720801254203</v>
      </c>
      <c r="I46" s="259">
        <v>0.122537496314054</v>
      </c>
      <c r="J46" s="259">
        <v>36.516173901587997</v>
      </c>
      <c r="K46" s="259">
        <v>0</v>
      </c>
      <c r="L46" s="259">
        <v>0</v>
      </c>
      <c r="M46" s="259">
        <v>0</v>
      </c>
      <c r="N46" s="259">
        <v>0</v>
      </c>
      <c r="O46" s="259">
        <v>61842.961704755202</v>
      </c>
    </row>
    <row r="47" spans="1:15" s="265" customFormat="1" ht="12">
      <c r="A47" s="282"/>
      <c r="B47" s="283"/>
      <c r="C47" s="258" t="s">
        <v>468</v>
      </c>
      <c r="F47" s="266">
        <v>120.867164014837</v>
      </c>
      <c r="G47" s="266">
        <v>238.140786412278</v>
      </c>
      <c r="H47" s="266">
        <v>5953.5196603069398</v>
      </c>
      <c r="I47" s="266">
        <v>0.113</v>
      </c>
      <c r="J47" s="266">
        <v>33.673999999999999</v>
      </c>
      <c r="K47" s="266">
        <v>0</v>
      </c>
      <c r="L47" s="266">
        <v>0</v>
      </c>
      <c r="M47" s="266">
        <v>0</v>
      </c>
      <c r="N47" s="266">
        <v>0</v>
      </c>
      <c r="O47" s="266">
        <v>6108.0608243217703</v>
      </c>
    </row>
    <row r="48" spans="1:15" s="265" customFormat="1" ht="12">
      <c r="A48" s="282"/>
      <c r="B48" s="283"/>
      <c r="C48" s="258" t="s">
        <v>469</v>
      </c>
      <c r="F48" s="266">
        <v>39.413331731286398</v>
      </c>
      <c r="G48" s="266">
        <v>680.95984294443804</v>
      </c>
      <c r="H48" s="266">
        <v>17023.996073611001</v>
      </c>
      <c r="I48" s="266">
        <v>0</v>
      </c>
      <c r="J48" s="266">
        <v>0</v>
      </c>
      <c r="K48" s="266">
        <v>0</v>
      </c>
      <c r="L48" s="266">
        <v>0</v>
      </c>
      <c r="M48" s="266">
        <v>0</v>
      </c>
      <c r="N48" s="266">
        <v>0</v>
      </c>
      <c r="O48" s="266">
        <v>17063.409405342201</v>
      </c>
    </row>
    <row r="49" spans="1:16" s="265" customFormat="1" ht="12">
      <c r="A49" s="284"/>
      <c r="B49" s="285"/>
      <c r="C49" s="286" t="s">
        <v>470</v>
      </c>
      <c r="D49" s="271"/>
      <c r="E49" s="271"/>
      <c r="F49" s="272">
        <v>9579.3942879089609</v>
      </c>
      <c r="G49" s="272">
        <v>950.44547597615303</v>
      </c>
      <c r="H49" s="272">
        <v>23761.136899403798</v>
      </c>
      <c r="I49" s="272">
        <v>0</v>
      </c>
      <c r="J49" s="272">
        <v>0</v>
      </c>
      <c r="K49" s="272">
        <v>0</v>
      </c>
      <c r="L49" s="272">
        <v>0</v>
      </c>
      <c r="M49" s="272">
        <v>0</v>
      </c>
      <c r="N49" s="272">
        <v>0</v>
      </c>
      <c r="O49" s="272">
        <v>33340.531187312801</v>
      </c>
    </row>
    <row r="50" spans="1:16" s="265" customFormat="1" ht="12">
      <c r="A50" s="284"/>
      <c r="B50" s="285"/>
      <c r="C50" s="286" t="s">
        <v>471</v>
      </c>
      <c r="D50" s="271"/>
      <c r="E50" s="271"/>
      <c r="F50" s="272">
        <v>5140.0499459443799</v>
      </c>
      <c r="G50" s="272">
        <v>7.5227267172982</v>
      </c>
      <c r="H50" s="272">
        <v>188.068167932455</v>
      </c>
      <c r="I50" s="272">
        <v>9.5374963140536402E-3</v>
      </c>
      <c r="J50" s="272">
        <v>2.8421739015879899</v>
      </c>
      <c r="K50" s="272">
        <v>0</v>
      </c>
      <c r="L50" s="272">
        <v>0</v>
      </c>
      <c r="M50" s="272">
        <v>0</v>
      </c>
      <c r="N50" s="272">
        <v>0</v>
      </c>
      <c r="O50" s="272">
        <v>5330.96028777842</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36261.641044694799</v>
      </c>
      <c r="G52" s="294">
        <v>4.1006241541725004</v>
      </c>
      <c r="H52" s="294">
        <v>102.515603854312</v>
      </c>
      <c r="I52" s="294">
        <v>38.578906528194601</v>
      </c>
      <c r="J52" s="294">
        <v>11496.514145401999</v>
      </c>
      <c r="K52" s="294">
        <v>458.974856458803</v>
      </c>
      <c r="L52" s="294">
        <v>6349.2200831987702</v>
      </c>
      <c r="M52" s="294">
        <v>2275.1600333750998</v>
      </c>
      <c r="N52" s="294">
        <v>0.28110183599999999</v>
      </c>
      <c r="O52" s="294">
        <v>56944.306868819796</v>
      </c>
    </row>
    <row r="53" spans="1:16" s="268" customFormat="1" ht="13">
      <c r="A53" s="252" t="s">
        <v>428</v>
      </c>
      <c r="B53" s="253" t="s">
        <v>475</v>
      </c>
      <c r="C53" s="253"/>
      <c r="D53" s="296"/>
      <c r="E53" s="296"/>
      <c r="F53" s="297">
        <v>9073.6833942474295</v>
      </c>
      <c r="G53" s="297">
        <v>0</v>
      </c>
      <c r="H53" s="297">
        <v>0</v>
      </c>
      <c r="I53" s="297">
        <v>0</v>
      </c>
      <c r="J53" s="297">
        <v>0</v>
      </c>
      <c r="K53" s="297">
        <v>0</v>
      </c>
      <c r="L53" s="297">
        <v>0</v>
      </c>
      <c r="M53" s="297">
        <v>0</v>
      </c>
      <c r="N53" s="297">
        <v>0</v>
      </c>
      <c r="O53" s="297">
        <v>9073.6833942474295</v>
      </c>
    </row>
    <row r="54" spans="1:16" s="301" customFormat="1" ht="12">
      <c r="A54" s="263"/>
      <c r="B54" s="298"/>
      <c r="C54" s="264" t="s">
        <v>476</v>
      </c>
      <c r="D54" s="299"/>
      <c r="E54" s="299"/>
      <c r="F54" s="300">
        <v>6464.3491498585099</v>
      </c>
      <c r="G54" s="300">
        <v>0</v>
      </c>
      <c r="H54" s="300">
        <v>0</v>
      </c>
      <c r="I54" s="300">
        <v>0</v>
      </c>
      <c r="J54" s="300">
        <v>0</v>
      </c>
      <c r="K54" s="300">
        <v>0</v>
      </c>
      <c r="L54" s="300">
        <v>0</v>
      </c>
      <c r="M54" s="300">
        <v>0</v>
      </c>
      <c r="N54" s="300">
        <v>0</v>
      </c>
      <c r="O54" s="300">
        <v>6464.3491498585099</v>
      </c>
      <c r="P54" s="299"/>
    </row>
    <row r="55" spans="1:16" s="301" customFormat="1" ht="12">
      <c r="A55" s="263"/>
      <c r="B55" s="298"/>
      <c r="C55" s="264" t="s">
        <v>354</v>
      </c>
      <c r="D55" s="299"/>
      <c r="E55" s="299"/>
      <c r="F55" s="300">
        <v>1855.2831449610901</v>
      </c>
      <c r="G55" s="300">
        <v>0</v>
      </c>
      <c r="H55" s="300">
        <v>0</v>
      </c>
      <c r="I55" s="300">
        <v>0</v>
      </c>
      <c r="J55" s="300">
        <v>0</v>
      </c>
      <c r="K55" s="300">
        <v>0</v>
      </c>
      <c r="L55" s="300">
        <v>0</v>
      </c>
      <c r="M55" s="300">
        <v>0</v>
      </c>
      <c r="N55" s="300">
        <v>0</v>
      </c>
      <c r="O55" s="300">
        <v>1855.2831449610901</v>
      </c>
      <c r="P55" s="299"/>
    </row>
    <row r="56" spans="1:16" s="301" customFormat="1" ht="12">
      <c r="A56" s="263"/>
      <c r="B56" s="298"/>
      <c r="C56" s="264" t="s">
        <v>477</v>
      </c>
      <c r="D56" s="299"/>
      <c r="E56" s="299"/>
      <c r="F56" s="300">
        <v>754.05109942782997</v>
      </c>
      <c r="G56" s="300">
        <v>0</v>
      </c>
      <c r="H56" s="300">
        <v>0</v>
      </c>
      <c r="I56" s="300">
        <v>0</v>
      </c>
      <c r="J56" s="300">
        <v>0</v>
      </c>
      <c r="K56" s="300">
        <v>0</v>
      </c>
      <c r="L56" s="300">
        <v>0</v>
      </c>
      <c r="M56" s="300">
        <v>0</v>
      </c>
      <c r="N56" s="300">
        <v>0</v>
      </c>
      <c r="O56" s="300">
        <v>754.05109942782997</v>
      </c>
      <c r="P56" s="299"/>
    </row>
    <row r="57" spans="1:16" s="303" customFormat="1" ht="13">
      <c r="A57" s="252" t="s">
        <v>443</v>
      </c>
      <c r="B57" s="253" t="s">
        <v>478</v>
      </c>
      <c r="C57" s="253"/>
      <c r="D57" s="302"/>
      <c r="E57" s="302"/>
      <c r="F57" s="297">
        <v>6613.0261286744199</v>
      </c>
      <c r="G57" s="297">
        <v>3.9985296241724999</v>
      </c>
      <c r="H57" s="297">
        <v>99.963240604312503</v>
      </c>
      <c r="I57" s="297">
        <v>37.893162867160598</v>
      </c>
      <c r="J57" s="297">
        <v>11292.162534413799</v>
      </c>
      <c r="K57" s="297">
        <v>0</v>
      </c>
      <c r="L57" s="297">
        <v>0</v>
      </c>
      <c r="M57" s="297">
        <v>0</v>
      </c>
      <c r="N57" s="297">
        <v>0</v>
      </c>
      <c r="O57" s="297">
        <v>18005.1519036926</v>
      </c>
      <c r="P57" s="302"/>
    </row>
    <row r="58" spans="1:16" s="305" customFormat="1" ht="12">
      <c r="A58" s="263"/>
      <c r="B58" s="298"/>
      <c r="C58" s="264" t="s">
        <v>355</v>
      </c>
      <c r="D58" s="304"/>
      <c r="E58" s="304"/>
      <c r="F58" s="300">
        <v>2935.8513287271599</v>
      </c>
      <c r="G58" s="300">
        <v>0</v>
      </c>
      <c r="H58" s="300">
        <v>0</v>
      </c>
      <c r="I58" s="300">
        <v>0</v>
      </c>
      <c r="J58" s="300">
        <v>0</v>
      </c>
      <c r="K58" s="300">
        <v>0</v>
      </c>
      <c r="L58" s="300">
        <v>0</v>
      </c>
      <c r="M58" s="300">
        <v>0</v>
      </c>
      <c r="N58" s="300">
        <v>0</v>
      </c>
      <c r="O58" s="300">
        <v>2935.8513287271599</v>
      </c>
      <c r="P58" s="304"/>
    </row>
    <row r="59" spans="1:16" s="305" customFormat="1" ht="12">
      <c r="A59" s="263"/>
      <c r="B59" s="298"/>
      <c r="C59" s="264" t="s">
        <v>353</v>
      </c>
      <c r="D59" s="304"/>
      <c r="E59" s="304"/>
      <c r="F59" s="300">
        <v>0</v>
      </c>
      <c r="G59" s="300">
        <v>0</v>
      </c>
      <c r="H59" s="300">
        <v>0</v>
      </c>
      <c r="I59" s="300">
        <v>3.23805431108805</v>
      </c>
      <c r="J59" s="300">
        <v>964.94018470423703</v>
      </c>
      <c r="K59" s="300">
        <v>0</v>
      </c>
      <c r="L59" s="300">
        <v>0</v>
      </c>
      <c r="M59" s="300">
        <v>0</v>
      </c>
      <c r="N59" s="300">
        <v>0</v>
      </c>
      <c r="O59" s="300">
        <v>964.94018470423703</v>
      </c>
      <c r="P59" s="304"/>
    </row>
    <row r="60" spans="1:16" s="305" customFormat="1" ht="12">
      <c r="A60" s="263"/>
      <c r="B60" s="298"/>
      <c r="C60" s="264" t="s">
        <v>407</v>
      </c>
      <c r="D60" s="304"/>
      <c r="E60" s="304"/>
      <c r="F60" s="300">
        <v>0</v>
      </c>
      <c r="G60" s="300">
        <v>0</v>
      </c>
      <c r="H60" s="300">
        <v>0</v>
      </c>
      <c r="I60" s="300">
        <v>34.6</v>
      </c>
      <c r="J60" s="300">
        <v>10310.799999999999</v>
      </c>
      <c r="K60" s="300">
        <v>0</v>
      </c>
      <c r="L60" s="300">
        <v>0</v>
      </c>
      <c r="M60" s="300">
        <v>0</v>
      </c>
      <c r="N60" s="300">
        <v>0</v>
      </c>
      <c r="O60" s="300">
        <v>10310.799999999999</v>
      </c>
      <c r="P60" s="304"/>
    </row>
    <row r="61" spans="1:16" s="305" customFormat="1" ht="12">
      <c r="A61" s="263"/>
      <c r="B61" s="298"/>
      <c r="C61" s="264" t="s">
        <v>408</v>
      </c>
      <c r="D61" s="304"/>
      <c r="E61" s="304"/>
      <c r="F61" s="300">
        <v>3677.17479994727</v>
      </c>
      <c r="G61" s="300">
        <v>3.9985296241724999</v>
      </c>
      <c r="H61" s="300">
        <v>99.963240604312503</v>
      </c>
      <c r="I61" s="300">
        <v>5.51085560725161E-2</v>
      </c>
      <c r="J61" s="300">
        <v>16.422349709609801</v>
      </c>
      <c r="K61" s="300">
        <v>0</v>
      </c>
      <c r="L61" s="300">
        <v>0</v>
      </c>
      <c r="M61" s="300">
        <v>0</v>
      </c>
      <c r="N61" s="300">
        <v>0</v>
      </c>
      <c r="O61" s="300">
        <v>3793.5603902611902</v>
      </c>
      <c r="P61" s="304"/>
    </row>
    <row r="62" spans="1:16" s="268" customFormat="1" ht="13">
      <c r="A62" s="252" t="s">
        <v>464</v>
      </c>
      <c r="B62" s="253" t="s">
        <v>479</v>
      </c>
      <c r="C62" s="253"/>
      <c r="D62" s="296"/>
      <c r="E62" s="296"/>
      <c r="F62" s="297">
        <v>15107.6185170801</v>
      </c>
      <c r="G62" s="297">
        <v>0.10209453</v>
      </c>
      <c r="H62" s="297">
        <v>2.55236325</v>
      </c>
      <c r="I62" s="297">
        <v>0</v>
      </c>
      <c r="J62" s="297">
        <v>0</v>
      </c>
      <c r="K62" s="297">
        <v>0</v>
      </c>
      <c r="L62" s="297">
        <v>6314.0189534162701</v>
      </c>
      <c r="M62" s="297">
        <v>2068.6200422492102</v>
      </c>
      <c r="N62" s="297">
        <v>0</v>
      </c>
      <c r="O62" s="297">
        <v>23492.809875995601</v>
      </c>
      <c r="P62" s="296"/>
    </row>
    <row r="63" spans="1:16" s="301" customFormat="1" ht="12">
      <c r="A63" s="263"/>
      <c r="B63" s="258"/>
      <c r="C63" s="258" t="s">
        <v>480</v>
      </c>
      <c r="D63" s="299"/>
      <c r="E63" s="299"/>
      <c r="F63" s="300">
        <v>11465.003301853099</v>
      </c>
      <c r="G63" s="300">
        <v>0.10209453</v>
      </c>
      <c r="H63" s="300">
        <v>2.55236325</v>
      </c>
      <c r="I63" s="300">
        <v>0</v>
      </c>
      <c r="J63" s="300">
        <v>0</v>
      </c>
      <c r="K63" s="300">
        <v>0</v>
      </c>
      <c r="L63" s="300">
        <v>0</v>
      </c>
      <c r="M63" s="300">
        <v>0</v>
      </c>
      <c r="N63" s="300">
        <v>0</v>
      </c>
      <c r="O63" s="300">
        <v>11467.5556651031</v>
      </c>
      <c r="P63" s="299"/>
    </row>
    <row r="64" spans="1:16" s="301" customFormat="1" ht="12">
      <c r="A64" s="263"/>
      <c r="B64" s="258"/>
      <c r="C64" s="258" t="s">
        <v>481</v>
      </c>
      <c r="D64" s="299"/>
      <c r="E64" s="299"/>
      <c r="F64" s="300">
        <v>3642.6152152269601</v>
      </c>
      <c r="G64" s="300">
        <v>0</v>
      </c>
      <c r="H64" s="300">
        <v>0</v>
      </c>
      <c r="I64" s="300">
        <v>0</v>
      </c>
      <c r="J64" s="300">
        <v>0</v>
      </c>
      <c r="K64" s="300">
        <v>0</v>
      </c>
      <c r="L64" s="300">
        <v>6314.0189534162701</v>
      </c>
      <c r="M64" s="300">
        <v>56.3553953472803</v>
      </c>
      <c r="N64" s="300">
        <v>0</v>
      </c>
      <c r="O64" s="300">
        <v>10012.989563990501</v>
      </c>
      <c r="P64" s="299"/>
    </row>
    <row r="65" spans="1:16" s="301" customFormat="1" ht="12">
      <c r="A65" s="263"/>
      <c r="B65" s="258"/>
      <c r="C65" s="258" t="s">
        <v>482</v>
      </c>
      <c r="D65" s="299"/>
      <c r="E65" s="299"/>
      <c r="F65" s="300">
        <v>0</v>
      </c>
      <c r="G65" s="300">
        <v>0</v>
      </c>
      <c r="H65" s="300">
        <v>0</v>
      </c>
      <c r="I65" s="300">
        <v>0</v>
      </c>
      <c r="J65" s="300">
        <v>0</v>
      </c>
      <c r="K65" s="300">
        <v>0</v>
      </c>
      <c r="L65" s="300">
        <v>0</v>
      </c>
      <c r="M65" s="300">
        <v>2012.2646469019301</v>
      </c>
      <c r="N65" s="300">
        <v>0</v>
      </c>
      <c r="O65" s="300">
        <v>2012.2646469019301</v>
      </c>
      <c r="P65" s="299"/>
    </row>
    <row r="66" spans="1:16" s="262" customFormat="1">
      <c r="A66" s="306" t="s">
        <v>472</v>
      </c>
      <c r="B66" s="307" t="s">
        <v>483</v>
      </c>
      <c r="C66" s="307"/>
      <c r="D66" s="279"/>
      <c r="E66" s="279"/>
      <c r="F66" s="280">
        <v>0</v>
      </c>
      <c r="G66" s="280">
        <v>0</v>
      </c>
      <c r="H66" s="280">
        <v>0</v>
      </c>
      <c r="I66" s="280">
        <v>0</v>
      </c>
      <c r="J66" s="280">
        <v>0</v>
      </c>
      <c r="K66" s="280">
        <v>458.974856458803</v>
      </c>
      <c r="L66" s="280">
        <v>35.174950862499998</v>
      </c>
      <c r="M66" s="280">
        <v>4.3776520400255103</v>
      </c>
      <c r="N66" s="280">
        <v>0.28110183599999999</v>
      </c>
      <c r="O66" s="280">
        <v>498.808561197328</v>
      </c>
      <c r="P66" s="279"/>
    </row>
    <row r="67" spans="1:16" s="262" customFormat="1" ht="13">
      <c r="A67" s="306" t="s">
        <v>484</v>
      </c>
      <c r="B67" s="307" t="s">
        <v>409</v>
      </c>
      <c r="C67" s="307"/>
      <c r="D67" s="279"/>
      <c r="E67" s="279"/>
      <c r="F67" s="280">
        <v>5467.31300469285</v>
      </c>
      <c r="G67" s="280">
        <v>0</v>
      </c>
      <c r="H67" s="280">
        <v>0</v>
      </c>
      <c r="I67" s="280">
        <v>0</v>
      </c>
      <c r="J67" s="280">
        <v>0</v>
      </c>
      <c r="K67" s="280">
        <v>0</v>
      </c>
      <c r="L67" s="280">
        <v>0</v>
      </c>
      <c r="M67" s="280">
        <v>0</v>
      </c>
      <c r="N67" s="280">
        <v>0</v>
      </c>
      <c r="O67" s="280">
        <v>5467.31300469285</v>
      </c>
      <c r="P67" s="279"/>
    </row>
    <row r="68" spans="1:16" s="262" customFormat="1" ht="13">
      <c r="A68" s="287" t="s">
        <v>485</v>
      </c>
      <c r="B68" s="288" t="s">
        <v>411</v>
      </c>
      <c r="C68" s="288"/>
      <c r="D68" s="308"/>
      <c r="E68" s="308"/>
      <c r="F68" s="309">
        <v>0</v>
      </c>
      <c r="G68" s="309">
        <v>0</v>
      </c>
      <c r="H68" s="309">
        <v>0</v>
      </c>
      <c r="I68" s="309">
        <v>0.68574366103401396</v>
      </c>
      <c r="J68" s="309">
        <v>204.351610988136</v>
      </c>
      <c r="K68" s="309">
        <v>0</v>
      </c>
      <c r="L68" s="309">
        <v>2.6178920000000001E-2</v>
      </c>
      <c r="M68" s="309">
        <v>202.16233908586199</v>
      </c>
      <c r="N68" s="309">
        <v>0</v>
      </c>
      <c r="O68" s="309">
        <v>406.54012899399902</v>
      </c>
      <c r="P68" s="279"/>
    </row>
    <row r="69" spans="1:16" s="295" customFormat="1" ht="13">
      <c r="A69" s="310" t="s">
        <v>486</v>
      </c>
      <c r="B69" s="311"/>
      <c r="C69" s="311"/>
      <c r="D69" s="312"/>
      <c r="E69" s="312"/>
      <c r="F69" s="313">
        <v>1500.9635871999999</v>
      </c>
      <c r="G69" s="313">
        <v>1247.7160949550901</v>
      </c>
      <c r="H69" s="313">
        <v>31192.902373877201</v>
      </c>
      <c r="I69" s="313">
        <v>75.4729188456499</v>
      </c>
      <c r="J69" s="313">
        <v>22490.9298160037</v>
      </c>
      <c r="K69" s="313">
        <v>0</v>
      </c>
      <c r="L69" s="313">
        <v>0</v>
      </c>
      <c r="M69" s="313">
        <v>0</v>
      </c>
      <c r="N69" s="313">
        <v>0</v>
      </c>
      <c r="O69" s="313">
        <v>55184.795777080799</v>
      </c>
      <c r="P69" s="293"/>
    </row>
    <row r="70" spans="1:16" s="262" customFormat="1" ht="13">
      <c r="A70" s="306" t="s">
        <v>428</v>
      </c>
      <c r="B70" s="307" t="s">
        <v>487</v>
      </c>
      <c r="C70" s="307"/>
      <c r="D70" s="279"/>
      <c r="E70" s="279"/>
      <c r="F70" s="280">
        <v>0</v>
      </c>
      <c r="G70" s="280">
        <v>1091.50989657588</v>
      </c>
      <c r="H70" s="280">
        <v>27287.747414396999</v>
      </c>
      <c r="I70" s="280">
        <v>0</v>
      </c>
      <c r="J70" s="280">
        <v>0</v>
      </c>
      <c r="K70" s="280">
        <v>0</v>
      </c>
      <c r="L70" s="280">
        <v>0</v>
      </c>
      <c r="M70" s="280">
        <v>0</v>
      </c>
      <c r="N70" s="280">
        <v>0</v>
      </c>
      <c r="O70" s="280">
        <v>27287.747414396999</v>
      </c>
      <c r="P70" s="279"/>
    </row>
    <row r="71" spans="1:16" s="262" customFormat="1" ht="13">
      <c r="A71" s="306" t="s">
        <v>443</v>
      </c>
      <c r="B71" s="307" t="s">
        <v>488</v>
      </c>
      <c r="C71" s="307"/>
      <c r="D71" s="279"/>
      <c r="E71" s="279"/>
      <c r="F71" s="280">
        <v>0</v>
      </c>
      <c r="G71" s="280">
        <v>150.43562481471099</v>
      </c>
      <c r="H71" s="280">
        <v>3760.8906203677798</v>
      </c>
      <c r="I71" s="280">
        <v>15.963759436126701</v>
      </c>
      <c r="J71" s="280">
        <v>4757.2003119657602</v>
      </c>
      <c r="K71" s="280">
        <v>0</v>
      </c>
      <c r="L71" s="280">
        <v>0</v>
      </c>
      <c r="M71" s="280">
        <v>0</v>
      </c>
      <c r="N71" s="280">
        <v>0</v>
      </c>
      <c r="O71" s="280">
        <v>8518.09093233354</v>
      </c>
      <c r="P71" s="279"/>
    </row>
    <row r="72" spans="1:16" s="262" customFormat="1" ht="13">
      <c r="A72" s="252" t="s">
        <v>464</v>
      </c>
      <c r="B72" s="253" t="s">
        <v>489</v>
      </c>
      <c r="C72" s="253"/>
      <c r="F72" s="259">
        <v>0</v>
      </c>
      <c r="G72" s="259">
        <v>0</v>
      </c>
      <c r="H72" s="259">
        <v>0</v>
      </c>
      <c r="I72" s="259">
        <v>59.359551946739998</v>
      </c>
      <c r="J72" s="259">
        <v>17689.1464801285</v>
      </c>
      <c r="K72" s="259">
        <v>0</v>
      </c>
      <c r="L72" s="259">
        <v>0</v>
      </c>
      <c r="M72" s="259">
        <v>0</v>
      </c>
      <c r="N72" s="259">
        <v>0</v>
      </c>
      <c r="O72" s="259">
        <v>17689.1464801285</v>
      </c>
    </row>
    <row r="73" spans="1:16" s="265" customFormat="1" ht="12">
      <c r="A73" s="314"/>
      <c r="B73" s="286"/>
      <c r="C73" s="286" t="s">
        <v>490</v>
      </c>
      <c r="D73" s="271"/>
      <c r="E73" s="271"/>
      <c r="F73" s="272">
        <v>0</v>
      </c>
      <c r="G73" s="272">
        <v>0</v>
      </c>
      <c r="H73" s="272">
        <v>0</v>
      </c>
      <c r="I73" s="272">
        <v>49.178188358680799</v>
      </c>
      <c r="J73" s="272">
        <v>14655.1001308869</v>
      </c>
      <c r="K73" s="272">
        <v>0</v>
      </c>
      <c r="L73" s="272">
        <v>0</v>
      </c>
      <c r="M73" s="272">
        <v>0</v>
      </c>
      <c r="N73" s="272">
        <v>0</v>
      </c>
      <c r="O73" s="272">
        <v>14655.1001308869</v>
      </c>
    </row>
    <row r="74" spans="1:16" s="265" customFormat="1" ht="12">
      <c r="A74" s="314"/>
      <c r="B74" s="286"/>
      <c r="C74" s="286" t="s">
        <v>491</v>
      </c>
      <c r="D74" s="271"/>
      <c r="E74" s="271"/>
      <c r="F74" s="272">
        <v>0</v>
      </c>
      <c r="G74" s="272">
        <v>0</v>
      </c>
      <c r="H74" s="272">
        <v>0</v>
      </c>
      <c r="I74" s="272">
        <v>10.181363588059099</v>
      </c>
      <c r="J74" s="272">
        <v>3034.0463492416202</v>
      </c>
      <c r="K74" s="272">
        <v>0</v>
      </c>
      <c r="L74" s="272">
        <v>0</v>
      </c>
      <c r="M74" s="272">
        <v>0</v>
      </c>
      <c r="N74" s="272">
        <v>0</v>
      </c>
      <c r="O74" s="272">
        <v>3034.0463492416202</v>
      </c>
    </row>
    <row r="75" spans="1:16" s="262" customFormat="1" ht="13">
      <c r="A75" s="306" t="s">
        <v>472</v>
      </c>
      <c r="B75" s="307" t="s">
        <v>356</v>
      </c>
      <c r="C75" s="315"/>
      <c r="D75" s="279"/>
      <c r="E75" s="279"/>
      <c r="F75" s="280">
        <v>0</v>
      </c>
      <c r="G75" s="280">
        <v>5.7705735644941099</v>
      </c>
      <c r="H75" s="280">
        <v>144.26433911235301</v>
      </c>
      <c r="I75" s="280">
        <v>0.14960746278318099</v>
      </c>
      <c r="J75" s="280">
        <v>44.583023909387798</v>
      </c>
      <c r="K75" s="280">
        <v>0</v>
      </c>
      <c r="L75" s="280">
        <v>0</v>
      </c>
      <c r="M75" s="280">
        <v>0</v>
      </c>
      <c r="N75" s="280">
        <v>0</v>
      </c>
      <c r="O75" s="280">
        <v>188.84736302174099</v>
      </c>
    </row>
    <row r="76" spans="1:16" s="262" customFormat="1" ht="13">
      <c r="A76" s="287" t="s">
        <v>484</v>
      </c>
      <c r="B76" s="288" t="s">
        <v>412</v>
      </c>
      <c r="C76" s="316"/>
      <c r="D76" s="308"/>
      <c r="E76" s="308"/>
      <c r="F76" s="309">
        <v>1500.9635871999999</v>
      </c>
      <c r="G76" s="309">
        <v>0</v>
      </c>
      <c r="H76" s="309">
        <v>0</v>
      </c>
      <c r="I76" s="309">
        <v>0</v>
      </c>
      <c r="J76" s="309">
        <v>0</v>
      </c>
      <c r="K76" s="309">
        <v>0</v>
      </c>
      <c r="L76" s="309">
        <v>0</v>
      </c>
      <c r="M76" s="309">
        <v>0</v>
      </c>
      <c r="N76" s="309">
        <v>0</v>
      </c>
      <c r="O76" s="309">
        <v>1500.9635871999999</v>
      </c>
    </row>
    <row r="77" spans="1:16" s="262" customFormat="1" ht="13">
      <c r="A77" s="248" t="s">
        <v>492</v>
      </c>
      <c r="B77" s="317"/>
      <c r="C77" s="317"/>
      <c r="F77" s="251">
        <v>579.83421237000005</v>
      </c>
      <c r="G77" s="251">
        <v>920.80150796999999</v>
      </c>
      <c r="H77" s="251">
        <v>23020.037699249999</v>
      </c>
      <c r="I77" s="251">
        <v>3.8286976799999999</v>
      </c>
      <c r="J77" s="251">
        <v>1140.9519086400001</v>
      </c>
      <c r="K77" s="251">
        <v>0</v>
      </c>
      <c r="L77" s="251">
        <v>0</v>
      </c>
      <c r="M77" s="251">
        <v>0</v>
      </c>
      <c r="N77" s="251">
        <v>0</v>
      </c>
      <c r="O77" s="251">
        <v>24740.823820260001</v>
      </c>
    </row>
    <row r="78" spans="1:16" s="262" customFormat="1" ht="13">
      <c r="A78" s="252" t="s">
        <v>428</v>
      </c>
      <c r="B78" s="253" t="s">
        <v>493</v>
      </c>
      <c r="C78" s="253"/>
      <c r="F78" s="259">
        <v>0</v>
      </c>
      <c r="G78" s="259">
        <v>884.05680067000003</v>
      </c>
      <c r="H78" s="259">
        <v>22101.420016749998</v>
      </c>
      <c r="I78" s="259">
        <v>0</v>
      </c>
      <c r="J78" s="259">
        <v>0</v>
      </c>
      <c r="K78" s="259">
        <v>0</v>
      </c>
      <c r="L78" s="259">
        <v>0</v>
      </c>
      <c r="M78" s="259">
        <v>0</v>
      </c>
      <c r="N78" s="259">
        <v>0</v>
      </c>
      <c r="O78" s="259">
        <v>22101.420016749998</v>
      </c>
    </row>
    <row r="79" spans="1:16" s="262" customFormat="1" ht="13">
      <c r="A79" s="252" t="s">
        <v>443</v>
      </c>
      <c r="B79" s="253" t="s">
        <v>494</v>
      </c>
      <c r="C79" s="253"/>
      <c r="F79" s="259">
        <v>0</v>
      </c>
      <c r="G79" s="259">
        <v>18.86727028</v>
      </c>
      <c r="H79" s="259">
        <v>471.681757</v>
      </c>
      <c r="I79" s="259">
        <v>1.13203622</v>
      </c>
      <c r="J79" s="259">
        <v>337.34679355999998</v>
      </c>
      <c r="K79" s="259">
        <v>0</v>
      </c>
      <c r="L79" s="259">
        <v>0</v>
      </c>
      <c r="M79" s="259">
        <v>0</v>
      </c>
      <c r="N79" s="259">
        <v>0</v>
      </c>
      <c r="O79" s="259">
        <v>809.02855055999999</v>
      </c>
    </row>
    <row r="80" spans="1:16" s="262" customFormat="1" ht="13">
      <c r="A80" s="306" t="s">
        <v>495</v>
      </c>
      <c r="B80" s="307" t="s">
        <v>496</v>
      </c>
      <c r="C80" s="307"/>
      <c r="D80" s="279"/>
      <c r="E80" s="279"/>
      <c r="F80" s="280">
        <v>0</v>
      </c>
      <c r="G80" s="280">
        <v>15.759075770000001</v>
      </c>
      <c r="H80" s="280">
        <v>393.97689424999999</v>
      </c>
      <c r="I80" s="280">
        <v>1.8423239199999999</v>
      </c>
      <c r="J80" s="280">
        <v>549.01252815999999</v>
      </c>
      <c r="K80" s="280">
        <v>0</v>
      </c>
      <c r="L80" s="280">
        <v>0</v>
      </c>
      <c r="M80" s="280">
        <v>0</v>
      </c>
      <c r="N80" s="280">
        <v>0</v>
      </c>
      <c r="O80" s="280">
        <v>942.98942240999997</v>
      </c>
    </row>
    <row r="81" spans="1:30" s="262" customFormat="1" ht="13">
      <c r="A81" s="287" t="s">
        <v>472</v>
      </c>
      <c r="B81" s="288" t="s">
        <v>497</v>
      </c>
      <c r="C81" s="288"/>
      <c r="D81" s="308"/>
      <c r="E81" s="308"/>
      <c r="F81" s="309">
        <v>579.83421237000005</v>
      </c>
      <c r="G81" s="309">
        <v>2.11836125</v>
      </c>
      <c r="H81" s="309">
        <v>52.959031250000002</v>
      </c>
      <c r="I81" s="309">
        <v>0.85433753999999995</v>
      </c>
      <c r="J81" s="309">
        <v>254.59258692</v>
      </c>
      <c r="K81" s="309">
        <v>0</v>
      </c>
      <c r="L81" s="309">
        <v>0</v>
      </c>
      <c r="M81" s="309">
        <v>0</v>
      </c>
      <c r="N81" s="309">
        <v>0</v>
      </c>
      <c r="O81" s="309">
        <v>887.38583054000003</v>
      </c>
    </row>
    <row r="82" spans="1:30" s="295" customFormat="1" ht="13">
      <c r="A82" s="291" t="s">
        <v>498</v>
      </c>
      <c r="B82" s="292"/>
      <c r="C82" s="292"/>
      <c r="F82" s="251">
        <v>-77633.831097000002</v>
      </c>
      <c r="G82" s="251">
        <v>41.034309999999998</v>
      </c>
      <c r="H82" s="251">
        <v>1025.8577499999999</v>
      </c>
      <c r="I82" s="251">
        <v>1.564343</v>
      </c>
      <c r="J82" s="251">
        <v>466.17421400000001</v>
      </c>
      <c r="K82" s="251">
        <v>0</v>
      </c>
      <c r="L82" s="251">
        <v>0</v>
      </c>
      <c r="M82" s="251">
        <v>0</v>
      </c>
      <c r="N82" s="251">
        <v>0</v>
      </c>
      <c r="O82" s="251">
        <v>-76141.799132999993</v>
      </c>
    </row>
    <row r="83" spans="1:30" s="262" customFormat="1" ht="13">
      <c r="A83" s="252" t="s">
        <v>428</v>
      </c>
      <c r="B83" s="253" t="s">
        <v>499</v>
      </c>
      <c r="C83" s="253"/>
      <c r="F83" s="259">
        <v>-241494.995593</v>
      </c>
      <c r="G83" s="259">
        <v>21.577033</v>
      </c>
      <c r="H83" s="259">
        <v>539.42582500000003</v>
      </c>
      <c r="I83" s="259">
        <v>0.863209</v>
      </c>
      <c r="J83" s="259">
        <v>257.23628200000002</v>
      </c>
      <c r="K83" s="259">
        <v>0</v>
      </c>
      <c r="L83" s="259">
        <v>0</v>
      </c>
      <c r="M83" s="259">
        <v>0</v>
      </c>
      <c r="N83" s="259">
        <v>0</v>
      </c>
      <c r="O83" s="259">
        <v>-240698.33348599999</v>
      </c>
    </row>
    <row r="84" spans="1:30" s="262" customFormat="1" ht="13">
      <c r="A84" s="252" t="s">
        <v>443</v>
      </c>
      <c r="B84" s="253" t="s">
        <v>500</v>
      </c>
      <c r="C84" s="253"/>
      <c r="F84" s="259">
        <v>1797.144577</v>
      </c>
      <c r="G84" s="259">
        <v>5.9237989999999998</v>
      </c>
      <c r="H84" s="259">
        <v>148.09497500000001</v>
      </c>
      <c r="I84" s="259">
        <v>0.29916700000000002</v>
      </c>
      <c r="J84" s="259">
        <v>89.151765999999995</v>
      </c>
      <c r="K84" s="259">
        <v>0</v>
      </c>
      <c r="L84" s="259">
        <v>0</v>
      </c>
      <c r="M84" s="259">
        <v>0</v>
      </c>
      <c r="N84" s="259">
        <v>0</v>
      </c>
      <c r="O84" s="259">
        <v>2034.391318</v>
      </c>
    </row>
    <row r="85" spans="1:30" s="262" customFormat="1" ht="13">
      <c r="A85" s="306" t="s">
        <v>464</v>
      </c>
      <c r="B85" s="307" t="s">
        <v>501</v>
      </c>
      <c r="C85" s="307"/>
      <c r="F85" s="259">
        <v>0</v>
      </c>
      <c r="G85" s="259">
        <v>9.1614699999999996</v>
      </c>
      <c r="H85" s="259">
        <v>229.03675000000001</v>
      </c>
      <c r="I85" s="259">
        <v>0.23751</v>
      </c>
      <c r="J85" s="259">
        <v>70.777979999999999</v>
      </c>
      <c r="K85" s="259">
        <v>0</v>
      </c>
      <c r="L85" s="259">
        <v>0</v>
      </c>
      <c r="M85" s="259">
        <v>0</v>
      </c>
      <c r="N85" s="259">
        <v>0</v>
      </c>
      <c r="O85" s="259">
        <v>299.81473</v>
      </c>
    </row>
    <row r="86" spans="1:30" s="262" customFormat="1" ht="13">
      <c r="A86" s="306" t="s">
        <v>472</v>
      </c>
      <c r="B86" s="307" t="s">
        <v>502</v>
      </c>
      <c r="C86" s="307"/>
      <c r="F86" s="259">
        <v>2691.0201059999999</v>
      </c>
      <c r="G86" s="259">
        <v>0.30953199999999997</v>
      </c>
      <c r="H86" s="259">
        <v>7.7382999999999997</v>
      </c>
      <c r="I86" s="259">
        <v>1.8335000000000001E-2</v>
      </c>
      <c r="J86" s="259">
        <v>5.4638299999999997</v>
      </c>
      <c r="K86" s="259">
        <v>0</v>
      </c>
      <c r="L86" s="259">
        <v>0</v>
      </c>
      <c r="M86" s="259">
        <v>0</v>
      </c>
      <c r="N86" s="259">
        <v>0</v>
      </c>
      <c r="O86" s="259">
        <v>2704.2222360000001</v>
      </c>
    </row>
    <row r="87" spans="1:30" s="262" customFormat="1" ht="13">
      <c r="A87" s="306" t="s">
        <v>484</v>
      </c>
      <c r="B87" s="307" t="s">
        <v>503</v>
      </c>
      <c r="C87" s="307"/>
      <c r="D87" s="279"/>
      <c r="E87" s="279"/>
      <c r="F87" s="280">
        <v>3258.071962</v>
      </c>
      <c r="G87" s="280">
        <v>4.0624760000000002</v>
      </c>
      <c r="H87" s="280">
        <v>101.56189999999999</v>
      </c>
      <c r="I87" s="280">
        <v>0.146122</v>
      </c>
      <c r="J87" s="280">
        <v>43.544356000000001</v>
      </c>
      <c r="K87" s="280">
        <v>0</v>
      </c>
      <c r="L87" s="280">
        <v>0</v>
      </c>
      <c r="M87" s="280">
        <v>0</v>
      </c>
      <c r="N87" s="280">
        <v>0</v>
      </c>
      <c r="O87" s="280">
        <v>3403.178218</v>
      </c>
    </row>
    <row r="88" spans="1:30" s="262" customFormat="1" ht="13">
      <c r="A88" s="287" t="s">
        <v>485</v>
      </c>
      <c r="B88" s="288" t="s">
        <v>504</v>
      </c>
      <c r="C88" s="288"/>
      <c r="D88" s="308"/>
      <c r="E88" s="308"/>
      <c r="F88" s="309">
        <v>156114.92785099999</v>
      </c>
      <c r="G88" s="309">
        <v>0</v>
      </c>
      <c r="H88" s="309">
        <v>0</v>
      </c>
      <c r="I88" s="309">
        <v>0</v>
      </c>
      <c r="J88" s="309">
        <v>0</v>
      </c>
      <c r="K88" s="309">
        <v>0</v>
      </c>
      <c r="L88" s="309">
        <v>0</v>
      </c>
      <c r="M88" s="309">
        <v>0</v>
      </c>
      <c r="N88" s="309">
        <v>0</v>
      </c>
      <c r="O88" s="309">
        <v>156114.92785099999</v>
      </c>
      <c r="P88" s="279"/>
      <c r="Q88" s="279"/>
      <c r="R88" s="279"/>
      <c r="S88" s="279"/>
      <c r="T88" s="279"/>
      <c r="U88" s="279"/>
      <c r="V88" s="279"/>
      <c r="W88" s="279"/>
      <c r="X88" s="308"/>
      <c r="Y88" s="308"/>
      <c r="Z88" s="308"/>
      <c r="AA88" s="308"/>
      <c r="AB88" s="308"/>
      <c r="AC88" s="308"/>
      <c r="AD88" s="308"/>
    </row>
    <row r="89" spans="1:30" s="247" customFormat="1" ht="14">
      <c r="F89" s="318"/>
      <c r="G89" s="318"/>
      <c r="H89" s="318"/>
      <c r="I89" s="318"/>
      <c r="J89" s="318"/>
      <c r="K89" s="318"/>
      <c r="L89" s="318"/>
      <c r="M89" s="318"/>
      <c r="N89" s="318"/>
      <c r="O89" s="318"/>
      <c r="P89" s="319"/>
      <c r="Q89" s="319"/>
      <c r="R89" s="319"/>
      <c r="S89" s="319"/>
      <c r="T89" s="319"/>
      <c r="U89" s="319"/>
      <c r="V89" s="319"/>
      <c r="W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9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4" tint="0.39997558519241921"/>
  </sheetPr>
  <dimension ref="A1:AH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538</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482910.08123152098</v>
      </c>
      <c r="G7" s="246">
        <v>4276.0771479974701</v>
      </c>
      <c r="H7" s="246">
        <v>106901.92869993699</v>
      </c>
      <c r="I7" s="246">
        <v>151.397076076563</v>
      </c>
      <c r="J7" s="246">
        <v>45116.328670815899</v>
      </c>
      <c r="K7" s="246">
        <v>0</v>
      </c>
      <c r="L7" s="246">
        <v>6895.0145421352699</v>
      </c>
      <c r="M7" s="246">
        <v>2441.74421815093</v>
      </c>
      <c r="N7" s="246">
        <v>0.28977229866666698</v>
      </c>
      <c r="O7" s="246">
        <v>644265.38713485806</v>
      </c>
    </row>
    <row r="8" spans="1:16" ht="17" thickTop="1">
      <c r="A8" s="248" t="s">
        <v>427</v>
      </c>
      <c r="B8" s="249"/>
      <c r="C8" s="249"/>
      <c r="F8" s="251">
        <v>445890.893768006</v>
      </c>
      <c r="G8" s="251">
        <v>2160.0528542320999</v>
      </c>
      <c r="H8" s="251">
        <v>54001.321355802502</v>
      </c>
      <c r="I8" s="251">
        <v>34.457463575395401</v>
      </c>
      <c r="J8" s="251">
        <v>10268.324145467799</v>
      </c>
      <c r="K8" s="251">
        <v>0</v>
      </c>
      <c r="L8" s="251">
        <v>0</v>
      </c>
      <c r="M8" s="251">
        <v>0</v>
      </c>
      <c r="N8" s="251">
        <v>0</v>
      </c>
      <c r="O8" s="251">
        <v>510160.53926927602</v>
      </c>
    </row>
    <row r="9" spans="1:16">
      <c r="A9" s="252" t="s">
        <v>428</v>
      </c>
      <c r="B9" s="253" t="s">
        <v>429</v>
      </c>
      <c r="C9" s="253"/>
      <c r="F9" s="254">
        <v>281754.24738538201</v>
      </c>
      <c r="G9" s="254">
        <v>268.35164818543501</v>
      </c>
      <c r="H9" s="254">
        <v>6708.7912046358697</v>
      </c>
      <c r="I9" s="254">
        <v>8.10388228223818</v>
      </c>
      <c r="J9" s="254">
        <v>2414.9569201069799</v>
      </c>
      <c r="K9" s="254">
        <v>0</v>
      </c>
      <c r="L9" s="254">
        <v>0</v>
      </c>
      <c r="M9" s="254">
        <v>0</v>
      </c>
      <c r="N9" s="254">
        <v>0</v>
      </c>
      <c r="O9" s="254">
        <v>290877.99551012501</v>
      </c>
      <c r="P9" s="255"/>
    </row>
    <row r="10" spans="1:16">
      <c r="A10" s="256"/>
      <c r="B10" s="257" t="s">
        <v>430</v>
      </c>
      <c r="C10" s="258"/>
      <c r="F10" s="259">
        <v>94740.683191478107</v>
      </c>
      <c r="G10" s="259">
        <v>2.54801372617385</v>
      </c>
      <c r="H10" s="259">
        <v>63.7003431543462</v>
      </c>
      <c r="I10" s="259">
        <v>1.79009242246203</v>
      </c>
      <c r="J10" s="259">
        <v>533.44754189368405</v>
      </c>
      <c r="K10" s="259">
        <v>0</v>
      </c>
      <c r="L10" s="259">
        <v>0</v>
      </c>
      <c r="M10" s="259">
        <v>0</v>
      </c>
      <c r="N10" s="259">
        <v>0</v>
      </c>
      <c r="O10" s="259">
        <v>95337.831076526098</v>
      </c>
    </row>
    <row r="11" spans="1:16">
      <c r="A11" s="256"/>
      <c r="B11" s="260" t="s">
        <v>431</v>
      </c>
      <c r="C11" s="258"/>
      <c r="F11" s="259">
        <v>16092.4207946847</v>
      </c>
      <c r="G11" s="259">
        <v>0.39005181780304499</v>
      </c>
      <c r="H11" s="259">
        <v>9.7512954450761296</v>
      </c>
      <c r="I11" s="259">
        <v>0.16301369249669001</v>
      </c>
      <c r="J11" s="259">
        <v>48.578080364013701</v>
      </c>
      <c r="K11" s="259">
        <v>0</v>
      </c>
      <c r="L11" s="259">
        <v>0</v>
      </c>
      <c r="M11" s="259">
        <v>0</v>
      </c>
      <c r="N11" s="259">
        <v>0</v>
      </c>
      <c r="O11" s="259">
        <v>16150.7501704938</v>
      </c>
    </row>
    <row r="12" spans="1:16" s="262" customFormat="1" ht="13">
      <c r="A12" s="256"/>
      <c r="B12" s="260" t="s">
        <v>432</v>
      </c>
      <c r="C12" s="261"/>
      <c r="F12" s="259">
        <v>42530.622623914402</v>
      </c>
      <c r="G12" s="259">
        <v>76.452892050184403</v>
      </c>
      <c r="H12" s="259">
        <v>1911.32230125461</v>
      </c>
      <c r="I12" s="259">
        <v>0.96752092945150203</v>
      </c>
      <c r="J12" s="259">
        <v>288.32123697654799</v>
      </c>
      <c r="K12" s="259">
        <v>0</v>
      </c>
      <c r="L12" s="259">
        <v>0</v>
      </c>
      <c r="M12" s="259">
        <v>0</v>
      </c>
      <c r="N12" s="259">
        <v>0</v>
      </c>
      <c r="O12" s="259">
        <v>44730.266162145497</v>
      </c>
    </row>
    <row r="13" spans="1:16" s="262" customFormat="1" ht="13">
      <c r="A13" s="256"/>
      <c r="B13" s="257" t="s">
        <v>433</v>
      </c>
      <c r="C13" s="257"/>
      <c r="F13" s="259">
        <v>53644.201544886302</v>
      </c>
      <c r="G13" s="259">
        <v>2.4775268905702101</v>
      </c>
      <c r="H13" s="259">
        <v>61.938172264255201</v>
      </c>
      <c r="I13" s="259">
        <v>1.86805135125593</v>
      </c>
      <c r="J13" s="259">
        <v>556.67930267426595</v>
      </c>
      <c r="K13" s="259">
        <v>0</v>
      </c>
      <c r="L13" s="259">
        <v>0</v>
      </c>
      <c r="M13" s="259">
        <v>0</v>
      </c>
      <c r="N13" s="259">
        <v>0</v>
      </c>
      <c r="O13" s="259">
        <v>54262.819019824798</v>
      </c>
    </row>
    <row r="14" spans="1:16" s="265" customFormat="1" ht="12">
      <c r="A14" s="263"/>
      <c r="B14" s="258"/>
      <c r="C14" s="264" t="s">
        <v>410</v>
      </c>
      <c r="F14" s="266">
        <v>5971.0379324369596</v>
      </c>
      <c r="G14" s="266">
        <v>0.16861870976520499</v>
      </c>
      <c r="H14" s="266">
        <v>4.2154677441301196</v>
      </c>
      <c r="I14" s="266">
        <v>0.142677347099264</v>
      </c>
      <c r="J14" s="266">
        <v>42.5178494355808</v>
      </c>
      <c r="K14" s="266">
        <v>0</v>
      </c>
      <c r="L14" s="266">
        <v>0</v>
      </c>
      <c r="M14" s="266">
        <v>0</v>
      </c>
      <c r="N14" s="266">
        <v>0</v>
      </c>
      <c r="O14" s="266">
        <v>6017.7712496166696</v>
      </c>
    </row>
    <row r="15" spans="1:16" s="265" customFormat="1" ht="12">
      <c r="A15" s="263"/>
      <c r="B15" s="258"/>
      <c r="C15" s="264" t="s">
        <v>434</v>
      </c>
      <c r="F15" s="266">
        <v>3409.8458092262699</v>
      </c>
      <c r="G15" s="266">
        <v>7.3079060558206899E-2</v>
      </c>
      <c r="H15" s="266">
        <v>1.8269765139551699</v>
      </c>
      <c r="I15" s="266">
        <v>4.9849330919125502E-2</v>
      </c>
      <c r="J15" s="266">
        <v>14.855100613899401</v>
      </c>
      <c r="K15" s="266">
        <v>0</v>
      </c>
      <c r="L15" s="266">
        <v>0</v>
      </c>
      <c r="M15" s="266">
        <v>0</v>
      </c>
      <c r="N15" s="266">
        <v>0</v>
      </c>
      <c r="O15" s="266">
        <v>3426.5278863541198</v>
      </c>
    </row>
    <row r="16" spans="1:16" s="265" customFormat="1" ht="12">
      <c r="A16" s="263"/>
      <c r="B16" s="258"/>
      <c r="C16" s="264" t="s">
        <v>435</v>
      </c>
      <c r="F16" s="266">
        <v>9952.9967677459408</v>
      </c>
      <c r="G16" s="266">
        <v>0.203808618464553</v>
      </c>
      <c r="H16" s="266">
        <v>5.0952154616138303</v>
      </c>
      <c r="I16" s="266">
        <v>0.17274620488633599</v>
      </c>
      <c r="J16" s="266">
        <v>51.478369056128003</v>
      </c>
      <c r="K16" s="266">
        <v>0</v>
      </c>
      <c r="L16" s="266">
        <v>0</v>
      </c>
      <c r="M16" s="266">
        <v>0</v>
      </c>
      <c r="N16" s="266">
        <v>0</v>
      </c>
      <c r="O16" s="266">
        <v>10009.5703522637</v>
      </c>
    </row>
    <row r="17" spans="1:16" s="265" customFormat="1" ht="12">
      <c r="A17" s="263"/>
      <c r="B17" s="258"/>
      <c r="C17" s="264" t="s">
        <v>436</v>
      </c>
      <c r="F17" s="266">
        <v>12566.968691755499</v>
      </c>
      <c r="G17" s="266">
        <v>1.4446896776817599</v>
      </c>
      <c r="H17" s="266">
        <v>36.117241942043997</v>
      </c>
      <c r="I17" s="266">
        <v>1.1205584054467801</v>
      </c>
      <c r="J17" s="266">
        <v>333.92640482314101</v>
      </c>
      <c r="K17" s="266">
        <v>0</v>
      </c>
      <c r="L17" s="266">
        <v>0</v>
      </c>
      <c r="M17" s="266">
        <v>0</v>
      </c>
      <c r="N17" s="266">
        <v>0</v>
      </c>
      <c r="O17" s="266">
        <v>12937.012338520701</v>
      </c>
    </row>
    <row r="18" spans="1:16" s="265" customFormat="1" ht="12">
      <c r="A18" s="263"/>
      <c r="B18" s="258"/>
      <c r="C18" s="264" t="s">
        <v>437</v>
      </c>
      <c r="F18" s="266">
        <v>4053.8566722250398</v>
      </c>
      <c r="G18" s="266">
        <v>0.20354338284983101</v>
      </c>
      <c r="H18" s="266">
        <v>5.0885845712457796</v>
      </c>
      <c r="I18" s="266">
        <v>5.4517153977183701E-2</v>
      </c>
      <c r="J18" s="266">
        <v>16.246111885200701</v>
      </c>
      <c r="K18" s="266">
        <v>0</v>
      </c>
      <c r="L18" s="266">
        <v>0</v>
      </c>
      <c r="M18" s="266">
        <v>0</v>
      </c>
      <c r="N18" s="266">
        <v>0</v>
      </c>
      <c r="O18" s="266">
        <v>4075.1913686814901</v>
      </c>
    </row>
    <row r="19" spans="1:16" s="265" customFormat="1" ht="12">
      <c r="A19" s="263"/>
      <c r="B19" s="258"/>
      <c r="C19" s="264" t="s">
        <v>438</v>
      </c>
      <c r="F19" s="266">
        <v>17689.495671496599</v>
      </c>
      <c r="G19" s="266">
        <v>0.38378744125064801</v>
      </c>
      <c r="H19" s="266">
        <v>9.5946860312662103</v>
      </c>
      <c r="I19" s="266">
        <v>0.32770290892723503</v>
      </c>
      <c r="J19" s="266">
        <v>97.655466860316096</v>
      </c>
      <c r="K19" s="266">
        <v>0</v>
      </c>
      <c r="L19" s="266">
        <v>0</v>
      </c>
      <c r="M19" s="266">
        <v>0</v>
      </c>
      <c r="N19" s="266">
        <v>0</v>
      </c>
      <c r="O19" s="266">
        <v>17796.745824388101</v>
      </c>
    </row>
    <row r="20" spans="1:16" s="262" customFormat="1" ht="13">
      <c r="A20" s="256"/>
      <c r="B20" s="257" t="s">
        <v>439</v>
      </c>
      <c r="C20" s="267"/>
      <c r="F20" s="259">
        <v>1385.61177103</v>
      </c>
      <c r="G20" s="259">
        <v>2.3389468260000001E-2</v>
      </c>
      <c r="H20" s="259">
        <v>0.58473670649999998</v>
      </c>
      <c r="I20" s="259">
        <v>3.3569453069999998E-2</v>
      </c>
      <c r="J20" s="259">
        <v>10.00369701486</v>
      </c>
      <c r="K20" s="259">
        <v>0</v>
      </c>
      <c r="L20" s="259">
        <v>0</v>
      </c>
      <c r="M20" s="259">
        <v>0</v>
      </c>
      <c r="N20" s="259">
        <v>0</v>
      </c>
      <c r="O20" s="259">
        <v>1396.2002047513599</v>
      </c>
    </row>
    <row r="21" spans="1:16" s="262" customFormat="1" ht="13">
      <c r="A21" s="256"/>
      <c r="B21" s="257" t="s">
        <v>440</v>
      </c>
      <c r="C21" s="257"/>
      <c r="F21" s="259">
        <v>27297.094814303</v>
      </c>
      <c r="G21" s="259">
        <v>0.51830613481380305</v>
      </c>
      <c r="H21" s="259">
        <v>12.957653370345099</v>
      </c>
      <c r="I21" s="259">
        <v>0.58308036014338005</v>
      </c>
      <c r="J21" s="259">
        <v>173.75794732272701</v>
      </c>
      <c r="K21" s="259">
        <v>0</v>
      </c>
      <c r="L21" s="259">
        <v>0</v>
      </c>
      <c r="M21" s="259">
        <v>0</v>
      </c>
      <c r="N21" s="259">
        <v>0</v>
      </c>
      <c r="O21" s="259">
        <v>27483.8104149961</v>
      </c>
    </row>
    <row r="22" spans="1:16" s="262" customFormat="1" ht="13">
      <c r="A22" s="256"/>
      <c r="B22" s="257" t="s">
        <v>441</v>
      </c>
      <c r="C22" s="257"/>
      <c r="F22" s="259">
        <v>43538.470879786997</v>
      </c>
      <c r="G22" s="259">
        <v>185.899326184297</v>
      </c>
      <c r="H22" s="259">
        <v>4647.4831546074302</v>
      </c>
      <c r="I22" s="259">
        <v>2.6355449304312502</v>
      </c>
      <c r="J22" s="259">
        <v>785.39238926851203</v>
      </c>
      <c r="K22" s="259">
        <v>0</v>
      </c>
      <c r="L22" s="259">
        <v>0</v>
      </c>
      <c r="M22" s="259">
        <v>0</v>
      </c>
      <c r="N22" s="259">
        <v>0</v>
      </c>
      <c r="O22" s="259">
        <v>48971.346423662901</v>
      </c>
    </row>
    <row r="23" spans="1:16" s="262" customFormat="1" ht="13">
      <c r="A23" s="256"/>
      <c r="B23" s="257" t="s">
        <v>442</v>
      </c>
      <c r="C23" s="257"/>
      <c r="F23" s="259">
        <v>2525.1417652986102</v>
      </c>
      <c r="G23" s="259">
        <v>4.2141913332302397E-2</v>
      </c>
      <c r="H23" s="259">
        <v>1.0535478333075601</v>
      </c>
      <c r="I23" s="259">
        <v>6.3009142927404296E-2</v>
      </c>
      <c r="J23" s="259">
        <v>18.776724592366499</v>
      </c>
      <c r="K23" s="259">
        <v>0</v>
      </c>
      <c r="L23" s="259">
        <v>0</v>
      </c>
      <c r="M23" s="259">
        <v>0</v>
      </c>
      <c r="N23" s="259">
        <v>0</v>
      </c>
      <c r="O23" s="259">
        <v>2544.9720377242902</v>
      </c>
    </row>
    <row r="24" spans="1:16" s="268" customFormat="1" ht="15">
      <c r="A24" s="252" t="s">
        <v>443</v>
      </c>
      <c r="B24" s="253" t="s">
        <v>444</v>
      </c>
      <c r="C24" s="253"/>
      <c r="F24" s="254">
        <v>149800.90947369899</v>
      </c>
      <c r="G24" s="254">
        <v>34.544048033220903</v>
      </c>
      <c r="H24" s="254">
        <v>863.601200830523</v>
      </c>
      <c r="I24" s="254">
        <v>26.230773366164801</v>
      </c>
      <c r="J24" s="254">
        <v>7816.77046311712</v>
      </c>
      <c r="K24" s="254">
        <v>0</v>
      </c>
      <c r="L24" s="254">
        <v>0</v>
      </c>
      <c r="M24" s="254">
        <v>0</v>
      </c>
      <c r="N24" s="254">
        <v>0</v>
      </c>
      <c r="O24" s="254">
        <v>158481.28113764699</v>
      </c>
      <c r="P24" s="269"/>
    </row>
    <row r="25" spans="1:16" s="262" customFormat="1" ht="13">
      <c r="A25" s="256"/>
      <c r="B25" s="260" t="s">
        <v>445</v>
      </c>
      <c r="C25" s="257"/>
      <c r="F25" s="259">
        <v>6188.5878767982304</v>
      </c>
      <c r="G25" s="259">
        <v>0.32129655762852899</v>
      </c>
      <c r="H25" s="259">
        <v>8.03241394071323</v>
      </c>
      <c r="I25" s="259">
        <v>0.188854345016151</v>
      </c>
      <c r="J25" s="259">
        <v>56.278594814812998</v>
      </c>
      <c r="K25" s="259">
        <v>0</v>
      </c>
      <c r="L25" s="259">
        <v>0</v>
      </c>
      <c r="M25" s="259">
        <v>0</v>
      </c>
      <c r="N25" s="259">
        <v>0</v>
      </c>
      <c r="O25" s="259">
        <v>6252.89888555376</v>
      </c>
    </row>
    <row r="26" spans="1:16" s="262" customFormat="1" ht="13">
      <c r="A26" s="256"/>
      <c r="B26" s="257" t="s">
        <v>446</v>
      </c>
      <c r="C26" s="257"/>
      <c r="F26" s="259">
        <v>91546.757579513695</v>
      </c>
      <c r="G26" s="259">
        <v>12.1010478889611</v>
      </c>
      <c r="H26" s="259">
        <v>302.52619722402699</v>
      </c>
      <c r="I26" s="259">
        <v>14.2769335468679</v>
      </c>
      <c r="J26" s="259">
        <v>4254.5261969666299</v>
      </c>
      <c r="K26" s="259">
        <v>0</v>
      </c>
      <c r="L26" s="259">
        <v>0</v>
      </c>
      <c r="M26" s="259">
        <v>0</v>
      </c>
      <c r="N26" s="259">
        <v>0</v>
      </c>
      <c r="O26" s="259">
        <v>96103.809973704396</v>
      </c>
    </row>
    <row r="27" spans="1:16" s="265" customFormat="1" ht="12">
      <c r="A27" s="263"/>
      <c r="B27" s="258"/>
      <c r="C27" s="264" t="s">
        <v>447</v>
      </c>
      <c r="F27" s="266">
        <v>41428.208696398098</v>
      </c>
      <c r="G27" s="266">
        <v>6.4344816640784597</v>
      </c>
      <c r="H27" s="266">
        <v>160.86204160196101</v>
      </c>
      <c r="I27" s="266">
        <v>8.4244105627234305</v>
      </c>
      <c r="J27" s="266">
        <v>2510.4743476915801</v>
      </c>
      <c r="K27" s="266">
        <v>0</v>
      </c>
      <c r="L27" s="266">
        <v>0</v>
      </c>
      <c r="M27" s="266">
        <v>0</v>
      </c>
      <c r="N27" s="266">
        <v>0</v>
      </c>
      <c r="O27" s="266">
        <v>44099.545085691701</v>
      </c>
    </row>
    <row r="28" spans="1:16" s="265" customFormat="1" ht="12">
      <c r="A28" s="263"/>
      <c r="B28" s="258"/>
      <c r="C28" s="264" t="s">
        <v>448</v>
      </c>
      <c r="F28" s="266">
        <v>23793.2741692981</v>
      </c>
      <c r="G28" s="266">
        <v>3.0991319202269998</v>
      </c>
      <c r="H28" s="266">
        <v>77.478298005674901</v>
      </c>
      <c r="I28" s="266">
        <v>5.0955045097143898</v>
      </c>
      <c r="J28" s="266">
        <v>1518.46034389489</v>
      </c>
      <c r="K28" s="266">
        <v>0</v>
      </c>
      <c r="L28" s="266">
        <v>0</v>
      </c>
      <c r="M28" s="266">
        <v>0</v>
      </c>
      <c r="N28" s="266">
        <v>0</v>
      </c>
      <c r="O28" s="266">
        <v>25389.2128111987</v>
      </c>
    </row>
    <row r="29" spans="1:16" s="265" customFormat="1" ht="12">
      <c r="A29" s="263"/>
      <c r="B29" s="258"/>
      <c r="C29" s="264" t="s">
        <v>449</v>
      </c>
      <c r="F29" s="266">
        <v>8158.7998288914796</v>
      </c>
      <c r="G29" s="266">
        <v>1.16576004604606</v>
      </c>
      <c r="H29" s="266">
        <v>29.1440011511514</v>
      </c>
      <c r="I29" s="266">
        <v>0.19344533952145301</v>
      </c>
      <c r="J29" s="266">
        <v>57.646711177393001</v>
      </c>
      <c r="K29" s="266">
        <v>0</v>
      </c>
      <c r="L29" s="266">
        <v>0</v>
      </c>
      <c r="M29" s="266">
        <v>0</v>
      </c>
      <c r="N29" s="266">
        <v>0</v>
      </c>
      <c r="O29" s="266">
        <v>8245.5905412200209</v>
      </c>
    </row>
    <row r="30" spans="1:16" s="265" customFormat="1" ht="12">
      <c r="A30" s="263"/>
      <c r="B30" s="258"/>
      <c r="C30" s="264" t="s">
        <v>450</v>
      </c>
      <c r="F30" s="266">
        <v>82.207753950545793</v>
      </c>
      <c r="G30" s="266">
        <v>8.2158695084767502E-2</v>
      </c>
      <c r="H30" s="266">
        <v>2.0539673771191902</v>
      </c>
      <c r="I30" s="266">
        <v>1.7063728979144E-3</v>
      </c>
      <c r="J30" s="266">
        <v>0.50849912357849203</v>
      </c>
      <c r="K30" s="266">
        <v>0</v>
      </c>
      <c r="L30" s="266">
        <v>0</v>
      </c>
      <c r="M30" s="266">
        <v>0</v>
      </c>
      <c r="N30" s="266">
        <v>0</v>
      </c>
      <c r="O30" s="266">
        <v>84.770220451243503</v>
      </c>
      <c r="P30" s="270"/>
    </row>
    <row r="31" spans="1:16" s="265" customFormat="1" ht="12">
      <c r="A31" s="263"/>
      <c r="B31" s="258"/>
      <c r="C31" s="264" t="s">
        <v>451</v>
      </c>
      <c r="F31" s="266">
        <v>414.64601058664903</v>
      </c>
      <c r="G31" s="266">
        <v>1.11964220701764E-2</v>
      </c>
      <c r="H31" s="266">
        <v>0.27991055175441099</v>
      </c>
      <c r="I31" s="266">
        <v>3.1249092558278301E-2</v>
      </c>
      <c r="J31" s="266">
        <v>9.3122295823669408</v>
      </c>
      <c r="K31" s="266">
        <v>0</v>
      </c>
      <c r="L31" s="266">
        <v>0</v>
      </c>
      <c r="M31" s="266">
        <v>0</v>
      </c>
      <c r="N31" s="266">
        <v>0</v>
      </c>
      <c r="O31" s="266">
        <v>424.23815072077002</v>
      </c>
    </row>
    <row r="32" spans="1:16" s="265" customFormat="1" ht="12">
      <c r="A32" s="263"/>
      <c r="B32" s="258"/>
      <c r="C32" s="264" t="s">
        <v>452</v>
      </c>
      <c r="D32" s="271"/>
      <c r="E32" s="271"/>
      <c r="F32" s="272">
        <v>194.972483016182</v>
      </c>
      <c r="G32" s="272">
        <v>5.04816778357164E-3</v>
      </c>
      <c r="H32" s="272">
        <v>0.126204194589291</v>
      </c>
      <c r="I32" s="272">
        <v>1.48250793241189E-2</v>
      </c>
      <c r="J32" s="272">
        <v>4.4178736385874302</v>
      </c>
      <c r="K32" s="272">
        <v>0</v>
      </c>
      <c r="L32" s="272">
        <v>0</v>
      </c>
      <c r="M32" s="272">
        <v>0</v>
      </c>
      <c r="N32" s="272">
        <v>0</v>
      </c>
      <c r="O32" s="272">
        <v>199.516560849359</v>
      </c>
    </row>
    <row r="33" spans="1:15" s="265" customFormat="1" ht="12">
      <c r="A33" s="263"/>
      <c r="B33" s="258"/>
      <c r="C33" s="264" t="s">
        <v>453</v>
      </c>
      <c r="D33" s="271"/>
      <c r="E33" s="271"/>
      <c r="F33" s="272">
        <v>16402.6899890569</v>
      </c>
      <c r="G33" s="272">
        <v>0.83913247831012405</v>
      </c>
      <c r="H33" s="272">
        <v>20.9783119577531</v>
      </c>
      <c r="I33" s="272">
        <v>0.49595115127373401</v>
      </c>
      <c r="J33" s="272">
        <v>147.793443079573</v>
      </c>
      <c r="K33" s="272">
        <v>0</v>
      </c>
      <c r="L33" s="272">
        <v>0</v>
      </c>
      <c r="M33" s="272">
        <v>0</v>
      </c>
      <c r="N33" s="272">
        <v>0</v>
      </c>
      <c r="O33" s="272">
        <v>16571.461744094198</v>
      </c>
    </row>
    <row r="34" spans="1:15" s="265" customFormat="1" ht="12">
      <c r="A34" s="263"/>
      <c r="B34" s="258"/>
      <c r="C34" s="273" t="s">
        <v>454</v>
      </c>
      <c r="D34" s="271"/>
      <c r="E34" s="271"/>
      <c r="F34" s="272">
        <v>1071.95864831577</v>
      </c>
      <c r="G34" s="272">
        <v>0.46413849536093599</v>
      </c>
      <c r="H34" s="272">
        <v>11.6034623840234</v>
      </c>
      <c r="I34" s="272">
        <v>1.98414388545805E-2</v>
      </c>
      <c r="J34" s="272">
        <v>5.9127487786649802</v>
      </c>
      <c r="K34" s="272">
        <v>0</v>
      </c>
      <c r="L34" s="272">
        <v>0</v>
      </c>
      <c r="M34" s="272">
        <v>0</v>
      </c>
      <c r="N34" s="272">
        <v>0</v>
      </c>
      <c r="O34" s="272">
        <v>1089.4748594784501</v>
      </c>
    </row>
    <row r="35" spans="1:15" s="277" customFormat="1" ht="13">
      <c r="A35" s="256"/>
      <c r="B35" s="257" t="s">
        <v>455</v>
      </c>
      <c r="C35" s="274"/>
      <c r="D35" s="275"/>
      <c r="E35" s="275"/>
      <c r="F35" s="276">
        <v>6213.0366445</v>
      </c>
      <c r="G35" s="276">
        <v>0.34876153654999997</v>
      </c>
      <c r="H35" s="276">
        <v>8.7190384137500008</v>
      </c>
      <c r="I35" s="276">
        <v>2.4043758910499999</v>
      </c>
      <c r="J35" s="276">
        <v>716.50401553289998</v>
      </c>
      <c r="K35" s="276">
        <v>0</v>
      </c>
      <c r="L35" s="276">
        <v>0</v>
      </c>
      <c r="M35" s="276">
        <v>0</v>
      </c>
      <c r="N35" s="276">
        <v>0</v>
      </c>
      <c r="O35" s="276">
        <v>6938.25969844665</v>
      </c>
    </row>
    <row r="36" spans="1:15" s="277" customFormat="1" ht="13">
      <c r="A36" s="256"/>
      <c r="B36" s="260" t="s">
        <v>456</v>
      </c>
      <c r="C36" s="274"/>
      <c r="D36" s="275"/>
      <c r="E36" s="275"/>
      <c r="F36" s="276">
        <v>4354.0163179399997</v>
      </c>
      <c r="G36" s="276">
        <v>0.403087642824</v>
      </c>
      <c r="H36" s="276">
        <v>10.0771910706</v>
      </c>
      <c r="I36" s="276">
        <v>0.115147736352</v>
      </c>
      <c r="J36" s="276">
        <v>34.314025432896003</v>
      </c>
      <c r="K36" s="276">
        <v>0</v>
      </c>
      <c r="L36" s="276">
        <v>0</v>
      </c>
      <c r="M36" s="276">
        <v>0</v>
      </c>
      <c r="N36" s="276">
        <v>0</v>
      </c>
      <c r="O36" s="276">
        <v>4398.4075344434996</v>
      </c>
    </row>
    <row r="37" spans="1:15" s="262" customFormat="1" ht="13">
      <c r="A37" s="256"/>
      <c r="B37" s="257" t="s">
        <v>457</v>
      </c>
      <c r="C37" s="278"/>
      <c r="D37" s="279"/>
      <c r="E37" s="279"/>
      <c r="F37" s="280">
        <v>41498.511054947201</v>
      </c>
      <c r="G37" s="280">
        <v>21.3698544072573</v>
      </c>
      <c r="H37" s="280">
        <v>534.24636018143303</v>
      </c>
      <c r="I37" s="280">
        <v>9.2454618468787899</v>
      </c>
      <c r="J37" s="280">
        <v>2755.1476303698801</v>
      </c>
      <c r="K37" s="280">
        <v>0</v>
      </c>
      <c r="L37" s="280">
        <v>0</v>
      </c>
      <c r="M37" s="280">
        <v>0</v>
      </c>
      <c r="N37" s="280">
        <v>0</v>
      </c>
      <c r="O37" s="280">
        <v>44787.905045498497</v>
      </c>
    </row>
    <row r="38" spans="1:15" s="265" customFormat="1" ht="12">
      <c r="A38" s="263"/>
      <c r="B38" s="258"/>
      <c r="C38" s="264" t="s">
        <v>458</v>
      </c>
      <c r="F38" s="266">
        <v>10698.926400878699</v>
      </c>
      <c r="G38" s="266">
        <v>0.61690574492377304</v>
      </c>
      <c r="H38" s="266">
        <v>15.4226436230943</v>
      </c>
      <c r="I38" s="266">
        <v>4.1349979457213903</v>
      </c>
      <c r="J38" s="266">
        <v>1232.22938782498</v>
      </c>
      <c r="K38" s="266">
        <v>0</v>
      </c>
      <c r="L38" s="266">
        <v>0</v>
      </c>
      <c r="M38" s="266">
        <v>0</v>
      </c>
      <c r="N38" s="266">
        <v>0</v>
      </c>
      <c r="O38" s="266">
        <v>11946.5784323267</v>
      </c>
    </row>
    <row r="39" spans="1:15" s="265" customFormat="1" ht="12">
      <c r="A39" s="263"/>
      <c r="B39" s="258"/>
      <c r="C39" s="264" t="s">
        <v>459</v>
      </c>
      <c r="F39" s="266">
        <v>1464.7697793687801</v>
      </c>
      <c r="G39" s="266">
        <v>0.79369750658512905</v>
      </c>
      <c r="H39" s="266">
        <v>19.8424376646282</v>
      </c>
      <c r="I39" s="266">
        <v>0.45530735872426498</v>
      </c>
      <c r="J39" s="266">
        <v>135.681592899831</v>
      </c>
      <c r="K39" s="266">
        <v>0</v>
      </c>
      <c r="L39" s="266">
        <v>0</v>
      </c>
      <c r="M39" s="266">
        <v>0</v>
      </c>
      <c r="N39" s="266">
        <v>0</v>
      </c>
      <c r="O39" s="266">
        <v>1620.29380993324</v>
      </c>
    </row>
    <row r="40" spans="1:15" s="265" customFormat="1" ht="12">
      <c r="A40" s="263"/>
      <c r="B40" s="258"/>
      <c r="C40" s="264" t="s">
        <v>460</v>
      </c>
      <c r="F40" s="266">
        <v>9487.2896115269396</v>
      </c>
      <c r="G40" s="266">
        <v>0.78681121451915603</v>
      </c>
      <c r="H40" s="266">
        <v>19.6702803629789</v>
      </c>
      <c r="I40" s="266">
        <v>3.4337349719499999</v>
      </c>
      <c r="J40" s="266">
        <v>1023.2530216411</v>
      </c>
      <c r="K40" s="266">
        <v>0</v>
      </c>
      <c r="L40" s="266">
        <v>0</v>
      </c>
      <c r="M40" s="266">
        <v>0</v>
      </c>
      <c r="N40" s="266">
        <v>0</v>
      </c>
      <c r="O40" s="266">
        <v>10530.212913531001</v>
      </c>
    </row>
    <row r="41" spans="1:15" s="265" customFormat="1" ht="12">
      <c r="A41" s="263"/>
      <c r="B41" s="258"/>
      <c r="C41" s="264" t="s">
        <v>461</v>
      </c>
      <c r="F41" s="266">
        <v>228.38415926281101</v>
      </c>
      <c r="G41" s="266">
        <v>7.5456502702437006E-2</v>
      </c>
      <c r="H41" s="266">
        <v>1.88641256756093</v>
      </c>
      <c r="I41" s="266">
        <v>6.7944514734994299E-2</v>
      </c>
      <c r="J41" s="266">
        <v>20.2474653910283</v>
      </c>
      <c r="K41" s="266">
        <v>0</v>
      </c>
      <c r="L41" s="266">
        <v>0</v>
      </c>
      <c r="M41" s="266">
        <v>0</v>
      </c>
      <c r="N41" s="266">
        <v>0</v>
      </c>
      <c r="O41" s="266">
        <v>250.51803722139999</v>
      </c>
    </row>
    <row r="42" spans="1:15" s="265" customFormat="1" ht="12">
      <c r="A42" s="263"/>
      <c r="B42" s="258"/>
      <c r="C42" s="264" t="s">
        <v>462</v>
      </c>
      <c r="F42" s="266">
        <v>9149.1016033000105</v>
      </c>
      <c r="G42" s="266">
        <v>8.6441028675268097</v>
      </c>
      <c r="H42" s="266">
        <v>216.10257168817</v>
      </c>
      <c r="I42" s="266">
        <v>0.86665850724813598</v>
      </c>
      <c r="J42" s="266">
        <v>258.26423515994401</v>
      </c>
      <c r="K42" s="266">
        <v>0</v>
      </c>
      <c r="L42" s="266">
        <v>0</v>
      </c>
      <c r="M42" s="266">
        <v>0</v>
      </c>
      <c r="N42" s="266">
        <v>0</v>
      </c>
      <c r="O42" s="266">
        <v>9623.4684101481307</v>
      </c>
    </row>
    <row r="43" spans="1:15" s="265" customFormat="1" ht="12">
      <c r="A43" s="263"/>
      <c r="B43" s="258"/>
      <c r="C43" s="281" t="s">
        <v>463</v>
      </c>
      <c r="F43" s="266">
        <v>10470.039500610001</v>
      </c>
      <c r="G43" s="266">
        <v>10.452880571</v>
      </c>
      <c r="H43" s="266">
        <v>261.32201427500002</v>
      </c>
      <c r="I43" s="266">
        <v>0.28681854849999999</v>
      </c>
      <c r="J43" s="266">
        <v>85.471927453000006</v>
      </c>
      <c r="K43" s="266">
        <v>0</v>
      </c>
      <c r="L43" s="266">
        <v>0</v>
      </c>
      <c r="M43" s="266">
        <v>0</v>
      </c>
      <c r="N43" s="266">
        <v>0</v>
      </c>
      <c r="O43" s="266">
        <v>10816.833442338</v>
      </c>
    </row>
    <row r="44" spans="1:15" s="268" customFormat="1" ht="13">
      <c r="A44" s="252" t="s">
        <v>464</v>
      </c>
      <c r="B44" s="253" t="s">
        <v>465</v>
      </c>
      <c r="C44" s="253"/>
      <c r="F44" s="254">
        <v>14335.7369089245</v>
      </c>
      <c r="G44" s="254">
        <v>1857.15715801345</v>
      </c>
      <c r="H44" s="254">
        <v>46428.9289503361</v>
      </c>
      <c r="I44" s="254">
        <v>0.12280792699238401</v>
      </c>
      <c r="J44" s="254">
        <v>36.596762243730403</v>
      </c>
      <c r="K44" s="254">
        <v>0</v>
      </c>
      <c r="L44" s="254">
        <v>0</v>
      </c>
      <c r="M44" s="254">
        <v>0</v>
      </c>
      <c r="N44" s="254">
        <v>0</v>
      </c>
      <c r="O44" s="254">
        <v>60801.262621504298</v>
      </c>
    </row>
    <row r="45" spans="1:15" s="262" customFormat="1" ht="13">
      <c r="A45" s="256"/>
      <c r="B45" s="257" t="s">
        <v>466</v>
      </c>
      <c r="C45" s="257"/>
      <c r="F45" s="259">
        <v>0</v>
      </c>
      <c r="G45" s="259">
        <v>100.255304309111</v>
      </c>
      <c r="H45" s="259">
        <v>2506.3826077277799</v>
      </c>
      <c r="I45" s="259">
        <v>0</v>
      </c>
      <c r="J45" s="259">
        <v>0</v>
      </c>
      <c r="K45" s="259">
        <v>0</v>
      </c>
      <c r="L45" s="259">
        <v>0</v>
      </c>
      <c r="M45" s="259">
        <v>0</v>
      </c>
      <c r="N45" s="259">
        <v>0</v>
      </c>
      <c r="O45" s="259">
        <v>2506.3826077277799</v>
      </c>
    </row>
    <row r="46" spans="1:15" s="262" customFormat="1" ht="13">
      <c r="A46" s="256"/>
      <c r="B46" s="257" t="s">
        <v>467</v>
      </c>
      <c r="C46" s="257"/>
      <c r="F46" s="259">
        <v>14335.7369089245</v>
      </c>
      <c r="G46" s="259">
        <v>1756.9018537043301</v>
      </c>
      <c r="H46" s="259">
        <v>43922.546342608402</v>
      </c>
      <c r="I46" s="259">
        <v>0.12280792699238401</v>
      </c>
      <c r="J46" s="259">
        <v>36.596762243730403</v>
      </c>
      <c r="K46" s="259">
        <v>0</v>
      </c>
      <c r="L46" s="259">
        <v>0</v>
      </c>
      <c r="M46" s="259">
        <v>0</v>
      </c>
      <c r="N46" s="259">
        <v>0</v>
      </c>
      <c r="O46" s="259">
        <v>58294.880013776601</v>
      </c>
    </row>
    <row r="47" spans="1:15" s="265" customFormat="1" ht="12">
      <c r="A47" s="282"/>
      <c r="B47" s="283"/>
      <c r="C47" s="258" t="s">
        <v>468</v>
      </c>
      <c r="F47" s="266">
        <v>113.987295926336</v>
      </c>
      <c r="G47" s="266">
        <v>220.87318407286699</v>
      </c>
      <c r="H47" s="266">
        <v>5521.8296018216697</v>
      </c>
      <c r="I47" s="266">
        <v>0.112</v>
      </c>
      <c r="J47" s="266">
        <v>33.375999999999998</v>
      </c>
      <c r="K47" s="266">
        <v>0</v>
      </c>
      <c r="L47" s="266">
        <v>0</v>
      </c>
      <c r="M47" s="266">
        <v>0</v>
      </c>
      <c r="N47" s="266">
        <v>0</v>
      </c>
      <c r="O47" s="266">
        <v>5669.1928977480102</v>
      </c>
    </row>
    <row r="48" spans="1:15" s="265" customFormat="1" ht="12">
      <c r="A48" s="282"/>
      <c r="B48" s="283"/>
      <c r="C48" s="258" t="s">
        <v>469</v>
      </c>
      <c r="F48" s="266">
        <v>36.4641982998969</v>
      </c>
      <c r="G48" s="266">
        <v>652.27465885175002</v>
      </c>
      <c r="H48" s="266">
        <v>16306.866471293801</v>
      </c>
      <c r="I48" s="266">
        <v>0</v>
      </c>
      <c r="J48" s="266">
        <v>0</v>
      </c>
      <c r="K48" s="266">
        <v>0</v>
      </c>
      <c r="L48" s="266">
        <v>0</v>
      </c>
      <c r="M48" s="266">
        <v>0</v>
      </c>
      <c r="N48" s="266">
        <v>0</v>
      </c>
      <c r="O48" s="266">
        <v>16343.330669593701</v>
      </c>
    </row>
    <row r="49" spans="1:16" s="265" customFormat="1" ht="12">
      <c r="A49" s="284"/>
      <c r="B49" s="285"/>
      <c r="C49" s="286" t="s">
        <v>470</v>
      </c>
      <c r="D49" s="271"/>
      <c r="E49" s="271"/>
      <c r="F49" s="272">
        <v>9306.1803372602808</v>
      </c>
      <c r="G49" s="272">
        <v>876.49144350613301</v>
      </c>
      <c r="H49" s="272">
        <v>21912.286087653301</v>
      </c>
      <c r="I49" s="272">
        <v>0</v>
      </c>
      <c r="J49" s="272">
        <v>0</v>
      </c>
      <c r="K49" s="272">
        <v>0</v>
      </c>
      <c r="L49" s="272">
        <v>0</v>
      </c>
      <c r="M49" s="272">
        <v>0</v>
      </c>
      <c r="N49" s="272">
        <v>0</v>
      </c>
      <c r="O49" s="272">
        <v>31218.4664249136</v>
      </c>
    </row>
    <row r="50" spans="1:16" s="265" customFormat="1" ht="12">
      <c r="A50" s="284"/>
      <c r="B50" s="285"/>
      <c r="C50" s="286" t="s">
        <v>471</v>
      </c>
      <c r="D50" s="271"/>
      <c r="E50" s="271"/>
      <c r="F50" s="272">
        <v>4879.1050774379401</v>
      </c>
      <c r="G50" s="272">
        <v>7.2625672735840396</v>
      </c>
      <c r="H50" s="272">
        <v>181.56418183960099</v>
      </c>
      <c r="I50" s="272">
        <v>1.0807926992383801E-2</v>
      </c>
      <c r="J50" s="272">
        <v>3.22076224373038</v>
      </c>
      <c r="K50" s="272">
        <v>0</v>
      </c>
      <c r="L50" s="272">
        <v>0</v>
      </c>
      <c r="M50" s="272">
        <v>0</v>
      </c>
      <c r="N50" s="272">
        <v>0</v>
      </c>
      <c r="O50" s="272">
        <v>5063.8900215212698</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35093.001885031401</v>
      </c>
      <c r="G52" s="294">
        <v>4.21543318360398</v>
      </c>
      <c r="H52" s="294">
        <v>105.38582959009899</v>
      </c>
      <c r="I52" s="294">
        <v>39.088639310462</v>
      </c>
      <c r="J52" s="294">
        <v>11648.414514517701</v>
      </c>
      <c r="K52" s="294">
        <v>0</v>
      </c>
      <c r="L52" s="294">
        <v>6895.0145421352699</v>
      </c>
      <c r="M52" s="294">
        <v>2441.74421815093</v>
      </c>
      <c r="N52" s="294">
        <v>0.28977229866666698</v>
      </c>
      <c r="O52" s="294">
        <v>56183.850761724003</v>
      </c>
    </row>
    <row r="53" spans="1:16" s="268" customFormat="1" ht="13">
      <c r="A53" s="252" t="s">
        <v>428</v>
      </c>
      <c r="B53" s="253" t="s">
        <v>475</v>
      </c>
      <c r="C53" s="253"/>
      <c r="D53" s="296"/>
      <c r="E53" s="296"/>
      <c r="F53" s="297">
        <v>8407.9351635943603</v>
      </c>
      <c r="G53" s="297">
        <v>0</v>
      </c>
      <c r="H53" s="297">
        <v>0</v>
      </c>
      <c r="I53" s="297">
        <v>0</v>
      </c>
      <c r="J53" s="297">
        <v>0</v>
      </c>
      <c r="K53" s="297">
        <v>0</v>
      </c>
      <c r="L53" s="297">
        <v>0</v>
      </c>
      <c r="M53" s="297">
        <v>0</v>
      </c>
      <c r="N53" s="297">
        <v>0</v>
      </c>
      <c r="O53" s="297">
        <v>8407.9351635943603</v>
      </c>
    </row>
    <row r="54" spans="1:16" s="301" customFormat="1" ht="12">
      <c r="A54" s="263"/>
      <c r="B54" s="298"/>
      <c r="C54" s="264" t="s">
        <v>476</v>
      </c>
      <c r="D54" s="299"/>
      <c r="E54" s="299"/>
      <c r="F54" s="300">
        <v>5711.9142870457599</v>
      </c>
      <c r="G54" s="300">
        <v>0</v>
      </c>
      <c r="H54" s="300">
        <v>0</v>
      </c>
      <c r="I54" s="300">
        <v>0</v>
      </c>
      <c r="J54" s="300">
        <v>0</v>
      </c>
      <c r="K54" s="300">
        <v>0</v>
      </c>
      <c r="L54" s="300">
        <v>0</v>
      </c>
      <c r="M54" s="300">
        <v>0</v>
      </c>
      <c r="N54" s="300">
        <v>0</v>
      </c>
      <c r="O54" s="300">
        <v>5711.9142870457599</v>
      </c>
      <c r="P54" s="299"/>
    </row>
    <row r="55" spans="1:16" s="301" customFormat="1" ht="12">
      <c r="A55" s="263"/>
      <c r="B55" s="298"/>
      <c r="C55" s="264" t="s">
        <v>354</v>
      </c>
      <c r="D55" s="299"/>
      <c r="E55" s="299"/>
      <c r="F55" s="300">
        <v>1847.91046617033</v>
      </c>
      <c r="G55" s="300">
        <v>0</v>
      </c>
      <c r="H55" s="300">
        <v>0</v>
      </c>
      <c r="I55" s="300">
        <v>0</v>
      </c>
      <c r="J55" s="300">
        <v>0</v>
      </c>
      <c r="K55" s="300">
        <v>0</v>
      </c>
      <c r="L55" s="300">
        <v>0</v>
      </c>
      <c r="M55" s="300">
        <v>0</v>
      </c>
      <c r="N55" s="300">
        <v>0</v>
      </c>
      <c r="O55" s="300">
        <v>1847.91046617033</v>
      </c>
      <c r="P55" s="299"/>
    </row>
    <row r="56" spans="1:16" s="301" customFormat="1" ht="12">
      <c r="A56" s="263"/>
      <c r="B56" s="298"/>
      <c r="C56" s="264" t="s">
        <v>477</v>
      </c>
      <c r="D56" s="299"/>
      <c r="E56" s="299"/>
      <c r="F56" s="300">
        <v>848.11041037827704</v>
      </c>
      <c r="G56" s="300">
        <v>0</v>
      </c>
      <c r="H56" s="300">
        <v>0</v>
      </c>
      <c r="I56" s="300">
        <v>0</v>
      </c>
      <c r="J56" s="300">
        <v>0</v>
      </c>
      <c r="K56" s="300">
        <v>0</v>
      </c>
      <c r="L56" s="300">
        <v>0</v>
      </c>
      <c r="M56" s="300">
        <v>0</v>
      </c>
      <c r="N56" s="300">
        <v>0</v>
      </c>
      <c r="O56" s="300">
        <v>848.11041037827704</v>
      </c>
      <c r="P56" s="299"/>
    </row>
    <row r="57" spans="1:16" s="303" customFormat="1" ht="13">
      <c r="A57" s="252" t="s">
        <v>443</v>
      </c>
      <c r="B57" s="253" t="s">
        <v>478</v>
      </c>
      <c r="C57" s="253"/>
      <c r="D57" s="302"/>
      <c r="E57" s="302"/>
      <c r="F57" s="297">
        <v>6755.7843402095696</v>
      </c>
      <c r="G57" s="297">
        <v>4.1175626878039804</v>
      </c>
      <c r="H57" s="297">
        <v>102.939067195099</v>
      </c>
      <c r="I57" s="297">
        <v>38.5228403905164</v>
      </c>
      <c r="J57" s="297">
        <v>11479.806436373899</v>
      </c>
      <c r="K57" s="297">
        <v>0</v>
      </c>
      <c r="L57" s="297">
        <v>0</v>
      </c>
      <c r="M57" s="297">
        <v>0</v>
      </c>
      <c r="N57" s="297">
        <v>0</v>
      </c>
      <c r="O57" s="297">
        <v>18338.5298437786</v>
      </c>
      <c r="P57" s="302"/>
    </row>
    <row r="58" spans="1:16" s="305" customFormat="1" ht="12">
      <c r="A58" s="263"/>
      <c r="B58" s="298"/>
      <c r="C58" s="264" t="s">
        <v>355</v>
      </c>
      <c r="D58" s="304"/>
      <c r="E58" s="304"/>
      <c r="F58" s="300">
        <v>3032.4483394480199</v>
      </c>
      <c r="G58" s="300">
        <v>0</v>
      </c>
      <c r="H58" s="300">
        <v>0</v>
      </c>
      <c r="I58" s="300">
        <v>0</v>
      </c>
      <c r="J58" s="300">
        <v>0</v>
      </c>
      <c r="K58" s="300">
        <v>0</v>
      </c>
      <c r="L58" s="300">
        <v>0</v>
      </c>
      <c r="M58" s="300">
        <v>0</v>
      </c>
      <c r="N58" s="300">
        <v>0</v>
      </c>
      <c r="O58" s="300">
        <v>3032.4483394480199</v>
      </c>
      <c r="P58" s="304"/>
    </row>
    <row r="59" spans="1:16" s="305" customFormat="1" ht="12">
      <c r="A59" s="263"/>
      <c r="B59" s="298"/>
      <c r="C59" s="264" t="s">
        <v>353</v>
      </c>
      <c r="D59" s="304"/>
      <c r="E59" s="304"/>
      <c r="F59" s="300">
        <v>0</v>
      </c>
      <c r="G59" s="300">
        <v>0</v>
      </c>
      <c r="H59" s="300">
        <v>0</v>
      </c>
      <c r="I59" s="300">
        <v>3.0849935002475499</v>
      </c>
      <c r="J59" s="300">
        <v>919.32806307376904</v>
      </c>
      <c r="K59" s="300">
        <v>0</v>
      </c>
      <c r="L59" s="300">
        <v>0</v>
      </c>
      <c r="M59" s="300">
        <v>0</v>
      </c>
      <c r="N59" s="300">
        <v>0</v>
      </c>
      <c r="O59" s="300">
        <v>919.32806307376904</v>
      </c>
      <c r="P59" s="304"/>
    </row>
    <row r="60" spans="1:16" s="305" customFormat="1" ht="12">
      <c r="A60" s="263"/>
      <c r="B60" s="298"/>
      <c r="C60" s="264" t="s">
        <v>407</v>
      </c>
      <c r="D60" s="304"/>
      <c r="E60" s="304"/>
      <c r="F60" s="300">
        <v>0</v>
      </c>
      <c r="G60" s="300">
        <v>0</v>
      </c>
      <c r="H60" s="300">
        <v>0</v>
      </c>
      <c r="I60" s="300">
        <v>35.381</v>
      </c>
      <c r="J60" s="300">
        <v>10543.538</v>
      </c>
      <c r="K60" s="300">
        <v>0</v>
      </c>
      <c r="L60" s="300">
        <v>0</v>
      </c>
      <c r="M60" s="300">
        <v>0</v>
      </c>
      <c r="N60" s="300">
        <v>0</v>
      </c>
      <c r="O60" s="300">
        <v>10543.538</v>
      </c>
      <c r="P60" s="304"/>
    </row>
    <row r="61" spans="1:16" s="305" customFormat="1" ht="12">
      <c r="A61" s="263"/>
      <c r="B61" s="298"/>
      <c r="C61" s="264" t="s">
        <v>408</v>
      </c>
      <c r="D61" s="304"/>
      <c r="E61" s="304"/>
      <c r="F61" s="300">
        <v>3723.3360007615402</v>
      </c>
      <c r="G61" s="300">
        <v>4.1175626878039804</v>
      </c>
      <c r="H61" s="300">
        <v>102.939067195099</v>
      </c>
      <c r="I61" s="300">
        <v>5.6846890268872498E-2</v>
      </c>
      <c r="J61" s="300">
        <v>16.940373300124001</v>
      </c>
      <c r="K61" s="300">
        <v>0</v>
      </c>
      <c r="L61" s="300">
        <v>0</v>
      </c>
      <c r="M61" s="300">
        <v>0</v>
      </c>
      <c r="N61" s="300">
        <v>0</v>
      </c>
      <c r="O61" s="300">
        <v>3843.2154412567702</v>
      </c>
      <c r="P61" s="304"/>
    </row>
    <row r="62" spans="1:16" s="268" customFormat="1" ht="13">
      <c r="A62" s="252" t="s">
        <v>464</v>
      </c>
      <c r="B62" s="253" t="s">
        <v>479</v>
      </c>
      <c r="C62" s="253"/>
      <c r="D62" s="296"/>
      <c r="E62" s="296"/>
      <c r="F62" s="297">
        <v>14744.761098274101</v>
      </c>
      <c r="G62" s="297">
        <v>9.7870495799999999E-2</v>
      </c>
      <c r="H62" s="297">
        <v>2.4467623949999999</v>
      </c>
      <c r="I62" s="297">
        <v>0</v>
      </c>
      <c r="J62" s="297">
        <v>0</v>
      </c>
      <c r="K62" s="297">
        <v>0</v>
      </c>
      <c r="L62" s="297">
        <v>6894.9662558752698</v>
      </c>
      <c r="M62" s="297">
        <v>2235.2042270250399</v>
      </c>
      <c r="N62" s="297">
        <v>0</v>
      </c>
      <c r="O62" s="297">
        <v>23877.378343569399</v>
      </c>
      <c r="P62" s="296"/>
    </row>
    <row r="63" spans="1:16" s="301" customFormat="1" ht="12">
      <c r="A63" s="263"/>
      <c r="B63" s="258"/>
      <c r="C63" s="258" t="s">
        <v>480</v>
      </c>
      <c r="D63" s="299"/>
      <c r="E63" s="299"/>
      <c r="F63" s="300">
        <v>10973.370138807401</v>
      </c>
      <c r="G63" s="300">
        <v>9.7870495799999999E-2</v>
      </c>
      <c r="H63" s="300">
        <v>2.4467623949999999</v>
      </c>
      <c r="I63" s="300">
        <v>0</v>
      </c>
      <c r="J63" s="300">
        <v>0</v>
      </c>
      <c r="K63" s="300">
        <v>0</v>
      </c>
      <c r="L63" s="300">
        <v>0</v>
      </c>
      <c r="M63" s="300">
        <v>0</v>
      </c>
      <c r="N63" s="300">
        <v>0</v>
      </c>
      <c r="O63" s="300">
        <v>10975.816901202399</v>
      </c>
      <c r="P63" s="299"/>
    </row>
    <row r="64" spans="1:16" s="301" customFormat="1" ht="12">
      <c r="A64" s="263"/>
      <c r="B64" s="258"/>
      <c r="C64" s="258" t="s">
        <v>481</v>
      </c>
      <c r="D64" s="299"/>
      <c r="E64" s="299"/>
      <c r="F64" s="300">
        <v>3771.3909594666702</v>
      </c>
      <c r="G64" s="300">
        <v>0</v>
      </c>
      <c r="H64" s="300">
        <v>0</v>
      </c>
      <c r="I64" s="300">
        <v>0</v>
      </c>
      <c r="J64" s="300">
        <v>0</v>
      </c>
      <c r="K64" s="300">
        <v>0</v>
      </c>
      <c r="L64" s="300">
        <v>6894.9662558752698</v>
      </c>
      <c r="M64" s="300">
        <v>56.3408033472803</v>
      </c>
      <c r="N64" s="300">
        <v>0</v>
      </c>
      <c r="O64" s="300">
        <v>10722.6980186892</v>
      </c>
      <c r="P64" s="299"/>
    </row>
    <row r="65" spans="1:16" s="301" customFormat="1" ht="12">
      <c r="A65" s="263"/>
      <c r="B65" s="258"/>
      <c r="C65" s="258" t="s">
        <v>482</v>
      </c>
      <c r="D65" s="299"/>
      <c r="E65" s="299"/>
      <c r="F65" s="300">
        <v>0</v>
      </c>
      <c r="G65" s="300">
        <v>0</v>
      </c>
      <c r="H65" s="300">
        <v>0</v>
      </c>
      <c r="I65" s="300">
        <v>0</v>
      </c>
      <c r="J65" s="300">
        <v>0</v>
      </c>
      <c r="K65" s="300">
        <v>0</v>
      </c>
      <c r="L65" s="300">
        <v>0</v>
      </c>
      <c r="M65" s="300">
        <v>2178.8634236777598</v>
      </c>
      <c r="N65" s="300">
        <v>0</v>
      </c>
      <c r="O65" s="300">
        <v>2178.8634236777598</v>
      </c>
      <c r="P65" s="299"/>
    </row>
    <row r="66" spans="1:16" s="262" customFormat="1">
      <c r="A66" s="306" t="s">
        <v>472</v>
      </c>
      <c r="B66" s="307" t="s">
        <v>483</v>
      </c>
      <c r="C66" s="307"/>
      <c r="D66" s="279"/>
      <c r="E66" s="279"/>
      <c r="F66" s="280">
        <v>0</v>
      </c>
      <c r="G66" s="280">
        <v>0</v>
      </c>
      <c r="H66" s="280">
        <v>0</v>
      </c>
      <c r="I66" s="280">
        <v>0</v>
      </c>
      <c r="J66" s="280">
        <v>0</v>
      </c>
      <c r="K66" s="280">
        <v>0</v>
      </c>
      <c r="L66" s="280">
        <v>4.8286259999999998E-2</v>
      </c>
      <c r="M66" s="280">
        <v>4.3776520400255103</v>
      </c>
      <c r="N66" s="280">
        <v>0.28977229866666698</v>
      </c>
      <c r="O66" s="280">
        <v>4.7157105986921799</v>
      </c>
      <c r="P66" s="279"/>
    </row>
    <row r="67" spans="1:16" s="262" customFormat="1" ht="13">
      <c r="A67" s="306" t="s">
        <v>484</v>
      </c>
      <c r="B67" s="307" t="s">
        <v>409</v>
      </c>
      <c r="C67" s="307"/>
      <c r="D67" s="279"/>
      <c r="E67" s="279"/>
      <c r="F67" s="280">
        <v>5184.5212829533602</v>
      </c>
      <c r="G67" s="280">
        <v>0</v>
      </c>
      <c r="H67" s="280">
        <v>0</v>
      </c>
      <c r="I67" s="280">
        <v>0</v>
      </c>
      <c r="J67" s="280">
        <v>0</v>
      </c>
      <c r="K67" s="280">
        <v>0</v>
      </c>
      <c r="L67" s="280">
        <v>0</v>
      </c>
      <c r="M67" s="280">
        <v>0</v>
      </c>
      <c r="N67" s="280">
        <v>0</v>
      </c>
      <c r="O67" s="280">
        <v>5184.5212829533602</v>
      </c>
      <c r="P67" s="279"/>
    </row>
    <row r="68" spans="1:16" s="262" customFormat="1" ht="13">
      <c r="A68" s="287" t="s">
        <v>485</v>
      </c>
      <c r="B68" s="288" t="s">
        <v>411</v>
      </c>
      <c r="C68" s="288"/>
      <c r="D68" s="308"/>
      <c r="E68" s="308"/>
      <c r="F68" s="309">
        <v>0</v>
      </c>
      <c r="G68" s="309">
        <v>0</v>
      </c>
      <c r="H68" s="309">
        <v>0</v>
      </c>
      <c r="I68" s="309">
        <v>0.56579891994557796</v>
      </c>
      <c r="J68" s="309">
        <v>168.608078143782</v>
      </c>
      <c r="K68" s="309">
        <v>0</v>
      </c>
      <c r="L68" s="309">
        <v>0</v>
      </c>
      <c r="M68" s="309">
        <v>202.16233908586199</v>
      </c>
      <c r="N68" s="309">
        <v>0</v>
      </c>
      <c r="O68" s="309">
        <v>370.77041722964498</v>
      </c>
      <c r="P68" s="279"/>
    </row>
    <row r="69" spans="1:16" s="295" customFormat="1" ht="13">
      <c r="A69" s="310" t="s">
        <v>486</v>
      </c>
      <c r="B69" s="311"/>
      <c r="C69" s="311"/>
      <c r="D69" s="312"/>
      <c r="E69" s="312"/>
      <c r="F69" s="313">
        <v>1376.94028853333</v>
      </c>
      <c r="G69" s="313">
        <v>1186.90042299176</v>
      </c>
      <c r="H69" s="313">
        <v>29672.510574794</v>
      </c>
      <c r="I69" s="313">
        <v>74.180398420705998</v>
      </c>
      <c r="J69" s="313">
        <v>22105.758729370398</v>
      </c>
      <c r="K69" s="313">
        <v>0</v>
      </c>
      <c r="L69" s="313">
        <v>0</v>
      </c>
      <c r="M69" s="313">
        <v>0</v>
      </c>
      <c r="N69" s="313">
        <v>0</v>
      </c>
      <c r="O69" s="313">
        <v>53155.209592697698</v>
      </c>
      <c r="P69" s="293"/>
    </row>
    <row r="70" spans="1:16" s="262" customFormat="1" ht="13">
      <c r="A70" s="306" t="s">
        <v>428</v>
      </c>
      <c r="B70" s="307" t="s">
        <v>487</v>
      </c>
      <c r="C70" s="307"/>
      <c r="D70" s="279"/>
      <c r="E70" s="279"/>
      <c r="F70" s="280">
        <v>0</v>
      </c>
      <c r="G70" s="280">
        <v>1037.69621795694</v>
      </c>
      <c r="H70" s="280">
        <v>25942.405448923499</v>
      </c>
      <c r="I70" s="280">
        <v>0</v>
      </c>
      <c r="J70" s="280">
        <v>0</v>
      </c>
      <c r="K70" s="280">
        <v>0</v>
      </c>
      <c r="L70" s="280">
        <v>0</v>
      </c>
      <c r="M70" s="280">
        <v>0</v>
      </c>
      <c r="N70" s="280">
        <v>0</v>
      </c>
      <c r="O70" s="280">
        <v>25942.405448923499</v>
      </c>
      <c r="P70" s="279"/>
    </row>
    <row r="71" spans="1:16" s="262" customFormat="1" ht="13">
      <c r="A71" s="306" t="s">
        <v>443</v>
      </c>
      <c r="B71" s="307" t="s">
        <v>488</v>
      </c>
      <c r="C71" s="307"/>
      <c r="D71" s="279"/>
      <c r="E71" s="279"/>
      <c r="F71" s="280">
        <v>0</v>
      </c>
      <c r="G71" s="280">
        <v>143.623484178924</v>
      </c>
      <c r="H71" s="280">
        <v>3590.5871044731098</v>
      </c>
      <c r="I71" s="280">
        <v>15.2549340977976</v>
      </c>
      <c r="J71" s="280">
        <v>4545.9703611436898</v>
      </c>
      <c r="K71" s="280">
        <v>0</v>
      </c>
      <c r="L71" s="280">
        <v>0</v>
      </c>
      <c r="M71" s="280">
        <v>0</v>
      </c>
      <c r="N71" s="280">
        <v>0</v>
      </c>
      <c r="O71" s="280">
        <v>8136.5574656168001</v>
      </c>
      <c r="P71" s="279"/>
    </row>
    <row r="72" spans="1:16" s="262" customFormat="1" ht="13">
      <c r="A72" s="252" t="s">
        <v>464</v>
      </c>
      <c r="B72" s="253" t="s">
        <v>489</v>
      </c>
      <c r="C72" s="253"/>
      <c r="F72" s="259">
        <v>0</v>
      </c>
      <c r="G72" s="259">
        <v>0</v>
      </c>
      <c r="H72" s="259">
        <v>0</v>
      </c>
      <c r="I72" s="259">
        <v>58.780778967385103</v>
      </c>
      <c r="J72" s="259">
        <v>17516.672132280801</v>
      </c>
      <c r="K72" s="259">
        <v>0</v>
      </c>
      <c r="L72" s="259">
        <v>0</v>
      </c>
      <c r="M72" s="259">
        <v>0</v>
      </c>
      <c r="N72" s="259">
        <v>0</v>
      </c>
      <c r="O72" s="259">
        <v>17516.672132280801</v>
      </c>
    </row>
    <row r="73" spans="1:16" s="265" customFormat="1" ht="12">
      <c r="A73" s="314"/>
      <c r="B73" s="286"/>
      <c r="C73" s="286" t="s">
        <v>490</v>
      </c>
      <c r="D73" s="271"/>
      <c r="E73" s="271"/>
      <c r="F73" s="272">
        <v>0</v>
      </c>
      <c r="G73" s="272">
        <v>0</v>
      </c>
      <c r="H73" s="272">
        <v>0</v>
      </c>
      <c r="I73" s="272">
        <v>48.827962114223801</v>
      </c>
      <c r="J73" s="272">
        <v>14550.732710038699</v>
      </c>
      <c r="K73" s="272">
        <v>0</v>
      </c>
      <c r="L73" s="272">
        <v>0</v>
      </c>
      <c r="M73" s="272">
        <v>0</v>
      </c>
      <c r="N73" s="272">
        <v>0</v>
      </c>
      <c r="O73" s="272">
        <v>14550.732710038699</v>
      </c>
    </row>
    <row r="74" spans="1:16" s="265" customFormat="1" ht="12">
      <c r="A74" s="314"/>
      <c r="B74" s="286"/>
      <c r="C74" s="286" t="s">
        <v>491</v>
      </c>
      <c r="D74" s="271"/>
      <c r="E74" s="271"/>
      <c r="F74" s="272">
        <v>0</v>
      </c>
      <c r="G74" s="272">
        <v>0</v>
      </c>
      <c r="H74" s="272">
        <v>0</v>
      </c>
      <c r="I74" s="272">
        <v>9.9528168531613304</v>
      </c>
      <c r="J74" s="272">
        <v>2965.9394222420701</v>
      </c>
      <c r="K74" s="272">
        <v>0</v>
      </c>
      <c r="L74" s="272">
        <v>0</v>
      </c>
      <c r="M74" s="272">
        <v>0</v>
      </c>
      <c r="N74" s="272">
        <v>0</v>
      </c>
      <c r="O74" s="272">
        <v>2965.9394222420701</v>
      </c>
    </row>
    <row r="75" spans="1:16" s="262" customFormat="1" ht="13">
      <c r="A75" s="306" t="s">
        <v>472</v>
      </c>
      <c r="B75" s="307" t="s">
        <v>356</v>
      </c>
      <c r="C75" s="315"/>
      <c r="D75" s="279"/>
      <c r="E75" s="279"/>
      <c r="F75" s="280">
        <v>0</v>
      </c>
      <c r="G75" s="280">
        <v>5.5807208558981296</v>
      </c>
      <c r="H75" s="280">
        <v>139.518021397453</v>
      </c>
      <c r="I75" s="280">
        <v>0.14468535552328499</v>
      </c>
      <c r="J75" s="280">
        <v>43.116235945938797</v>
      </c>
      <c r="K75" s="280">
        <v>0</v>
      </c>
      <c r="L75" s="280">
        <v>0</v>
      </c>
      <c r="M75" s="280">
        <v>0</v>
      </c>
      <c r="N75" s="280">
        <v>0</v>
      </c>
      <c r="O75" s="280">
        <v>182.63425734339199</v>
      </c>
    </row>
    <row r="76" spans="1:16" s="262" customFormat="1" ht="13">
      <c r="A76" s="287" t="s">
        <v>484</v>
      </c>
      <c r="B76" s="288" t="s">
        <v>412</v>
      </c>
      <c r="C76" s="316"/>
      <c r="D76" s="308"/>
      <c r="E76" s="308"/>
      <c r="F76" s="309">
        <v>1376.94028853333</v>
      </c>
      <c r="G76" s="309">
        <v>0</v>
      </c>
      <c r="H76" s="309">
        <v>0</v>
      </c>
      <c r="I76" s="309">
        <v>0</v>
      </c>
      <c r="J76" s="309">
        <v>0</v>
      </c>
      <c r="K76" s="309">
        <v>0</v>
      </c>
      <c r="L76" s="309">
        <v>0</v>
      </c>
      <c r="M76" s="309">
        <v>0</v>
      </c>
      <c r="N76" s="309">
        <v>0</v>
      </c>
      <c r="O76" s="309">
        <v>1376.94028853333</v>
      </c>
    </row>
    <row r="77" spans="1:16" s="262" customFormat="1" ht="13">
      <c r="A77" s="248" t="s">
        <v>492</v>
      </c>
      <c r="B77" s="317"/>
      <c r="C77" s="317"/>
      <c r="F77" s="251">
        <v>549.24528995000003</v>
      </c>
      <c r="G77" s="251">
        <v>924.90843758999995</v>
      </c>
      <c r="H77" s="251">
        <v>23122.710939749999</v>
      </c>
      <c r="I77" s="251">
        <v>3.67057477</v>
      </c>
      <c r="J77" s="251">
        <v>1093.8312814599999</v>
      </c>
      <c r="K77" s="251">
        <v>0</v>
      </c>
      <c r="L77" s="251">
        <v>0</v>
      </c>
      <c r="M77" s="251">
        <v>0</v>
      </c>
      <c r="N77" s="251">
        <v>0</v>
      </c>
      <c r="O77" s="251">
        <v>24765.787511160001</v>
      </c>
    </row>
    <row r="78" spans="1:16" s="262" customFormat="1" ht="13">
      <c r="A78" s="252" t="s">
        <v>428</v>
      </c>
      <c r="B78" s="253" t="s">
        <v>493</v>
      </c>
      <c r="C78" s="253"/>
      <c r="F78" s="259">
        <v>0</v>
      </c>
      <c r="G78" s="259">
        <v>889.11314300000004</v>
      </c>
      <c r="H78" s="259">
        <v>22227.828575</v>
      </c>
      <c r="I78" s="259">
        <v>0</v>
      </c>
      <c r="J78" s="259">
        <v>0</v>
      </c>
      <c r="K78" s="259">
        <v>0</v>
      </c>
      <c r="L78" s="259">
        <v>0</v>
      </c>
      <c r="M78" s="259">
        <v>0</v>
      </c>
      <c r="N78" s="259">
        <v>0</v>
      </c>
      <c r="O78" s="259">
        <v>22227.828575</v>
      </c>
    </row>
    <row r="79" spans="1:16" s="262" customFormat="1" ht="13">
      <c r="A79" s="252" t="s">
        <v>443</v>
      </c>
      <c r="B79" s="253" t="s">
        <v>494</v>
      </c>
      <c r="C79" s="253"/>
      <c r="F79" s="259">
        <v>0</v>
      </c>
      <c r="G79" s="259">
        <v>18.269399620000002</v>
      </c>
      <c r="H79" s="259">
        <v>456.73499049999998</v>
      </c>
      <c r="I79" s="259">
        <v>1.09616398</v>
      </c>
      <c r="J79" s="259">
        <v>326.65686604000001</v>
      </c>
      <c r="K79" s="259">
        <v>0</v>
      </c>
      <c r="L79" s="259">
        <v>0</v>
      </c>
      <c r="M79" s="259">
        <v>0</v>
      </c>
      <c r="N79" s="259">
        <v>0</v>
      </c>
      <c r="O79" s="259">
        <v>783.39185654000005</v>
      </c>
    </row>
    <row r="80" spans="1:16" s="262" customFormat="1" ht="13">
      <c r="A80" s="306" t="s">
        <v>495</v>
      </c>
      <c r="B80" s="307" t="s">
        <v>496</v>
      </c>
      <c r="C80" s="307"/>
      <c r="D80" s="279"/>
      <c r="E80" s="279"/>
      <c r="F80" s="280">
        <v>0</v>
      </c>
      <c r="G80" s="280">
        <v>15.626537799999999</v>
      </c>
      <c r="H80" s="280">
        <v>390.66344500000002</v>
      </c>
      <c r="I80" s="280">
        <v>1.8055441800000001</v>
      </c>
      <c r="J80" s="280">
        <v>538.05216564</v>
      </c>
      <c r="K80" s="280">
        <v>0</v>
      </c>
      <c r="L80" s="280">
        <v>0</v>
      </c>
      <c r="M80" s="280">
        <v>0</v>
      </c>
      <c r="N80" s="280">
        <v>0</v>
      </c>
      <c r="O80" s="280">
        <v>928.71561064000002</v>
      </c>
    </row>
    <row r="81" spans="1:34" s="262" customFormat="1" ht="13">
      <c r="A81" s="287" t="s">
        <v>472</v>
      </c>
      <c r="B81" s="288" t="s">
        <v>497</v>
      </c>
      <c r="C81" s="288"/>
      <c r="D81" s="308"/>
      <c r="E81" s="308"/>
      <c r="F81" s="309">
        <v>549.24528995000003</v>
      </c>
      <c r="G81" s="309">
        <v>1.89935717</v>
      </c>
      <c r="H81" s="309">
        <v>47.483929250000003</v>
      </c>
      <c r="I81" s="309">
        <v>0.76886661000000001</v>
      </c>
      <c r="J81" s="309">
        <v>229.12224978</v>
      </c>
      <c r="K81" s="309">
        <v>0</v>
      </c>
      <c r="L81" s="309">
        <v>0</v>
      </c>
      <c r="M81" s="309">
        <v>0</v>
      </c>
      <c r="N81" s="309">
        <v>0</v>
      </c>
      <c r="O81" s="309">
        <v>825.85146898000005</v>
      </c>
    </row>
    <row r="82" spans="1:34" s="295" customFormat="1" ht="13">
      <c r="A82" s="291" t="s">
        <v>498</v>
      </c>
      <c r="B82" s="292"/>
      <c r="C82" s="292"/>
      <c r="F82" s="251">
        <v>-90383.338803000006</v>
      </c>
      <c r="G82" s="251">
        <v>64.093250999999995</v>
      </c>
      <c r="H82" s="251">
        <v>1602.331275</v>
      </c>
      <c r="I82" s="251">
        <v>2.2222010000000001</v>
      </c>
      <c r="J82" s="251">
        <v>662.21589800000004</v>
      </c>
      <c r="K82" s="251">
        <v>0</v>
      </c>
      <c r="L82" s="251">
        <v>0</v>
      </c>
      <c r="M82" s="251">
        <v>0</v>
      </c>
      <c r="N82" s="251">
        <v>0</v>
      </c>
      <c r="O82" s="251">
        <v>-88118.791630000007</v>
      </c>
    </row>
    <row r="83" spans="1:34" s="262" customFormat="1" ht="13">
      <c r="A83" s="252" t="s">
        <v>428</v>
      </c>
      <c r="B83" s="253" t="s">
        <v>499</v>
      </c>
      <c r="C83" s="253"/>
      <c r="F83" s="259">
        <v>-251804.36605899999</v>
      </c>
      <c r="G83" s="259">
        <v>22.709821000000002</v>
      </c>
      <c r="H83" s="259">
        <v>567.74552500000004</v>
      </c>
      <c r="I83" s="259">
        <v>0.92696299999999998</v>
      </c>
      <c r="J83" s="259">
        <v>276.23497400000002</v>
      </c>
      <c r="K83" s="259">
        <v>0</v>
      </c>
      <c r="L83" s="259">
        <v>0</v>
      </c>
      <c r="M83" s="259">
        <v>0</v>
      </c>
      <c r="N83" s="259">
        <v>0</v>
      </c>
      <c r="O83" s="259">
        <v>-250960.38556</v>
      </c>
    </row>
    <row r="84" spans="1:34" s="262" customFormat="1" ht="13">
      <c r="A84" s="252" t="s">
        <v>443</v>
      </c>
      <c r="B84" s="253" t="s">
        <v>500</v>
      </c>
      <c r="C84" s="253"/>
      <c r="F84" s="259">
        <v>3191.5335180000002</v>
      </c>
      <c r="G84" s="259">
        <v>7.4256760000000002</v>
      </c>
      <c r="H84" s="259">
        <v>185.64189999999999</v>
      </c>
      <c r="I84" s="259">
        <v>0.36525000000000002</v>
      </c>
      <c r="J84" s="259">
        <v>108.8445</v>
      </c>
      <c r="K84" s="259">
        <v>0</v>
      </c>
      <c r="L84" s="259">
        <v>0</v>
      </c>
      <c r="M84" s="259">
        <v>0</v>
      </c>
      <c r="N84" s="259">
        <v>0</v>
      </c>
      <c r="O84" s="259">
        <v>3486.019918</v>
      </c>
    </row>
    <row r="85" spans="1:34" s="262" customFormat="1" ht="13">
      <c r="A85" s="306" t="s">
        <v>464</v>
      </c>
      <c r="B85" s="307" t="s">
        <v>501</v>
      </c>
      <c r="C85" s="307"/>
      <c r="F85" s="259">
        <v>0</v>
      </c>
      <c r="G85" s="259">
        <v>29.423349999999999</v>
      </c>
      <c r="H85" s="259">
        <v>735.58375000000001</v>
      </c>
      <c r="I85" s="259">
        <v>0.76280999999999999</v>
      </c>
      <c r="J85" s="259">
        <v>227.31738000000001</v>
      </c>
      <c r="K85" s="259">
        <v>0</v>
      </c>
      <c r="L85" s="259">
        <v>0</v>
      </c>
      <c r="M85" s="259">
        <v>0</v>
      </c>
      <c r="N85" s="259">
        <v>0</v>
      </c>
      <c r="O85" s="259">
        <v>962.90112999999997</v>
      </c>
    </row>
    <row r="86" spans="1:34" s="262" customFormat="1" ht="13">
      <c r="A86" s="306" t="s">
        <v>472</v>
      </c>
      <c r="B86" s="307" t="s">
        <v>502</v>
      </c>
      <c r="C86" s="307"/>
      <c r="F86" s="259">
        <v>2793.6636659999999</v>
      </c>
      <c r="G86" s="259">
        <v>0.28436699999999998</v>
      </c>
      <c r="H86" s="259">
        <v>7.1091749999999996</v>
      </c>
      <c r="I86" s="259">
        <v>1.7191999999999999E-2</v>
      </c>
      <c r="J86" s="259">
        <v>5.1232160000000002</v>
      </c>
      <c r="K86" s="259">
        <v>0</v>
      </c>
      <c r="L86" s="259">
        <v>0</v>
      </c>
      <c r="M86" s="259">
        <v>0</v>
      </c>
      <c r="N86" s="259">
        <v>0</v>
      </c>
      <c r="O86" s="259">
        <v>2805.8960569999999</v>
      </c>
    </row>
    <row r="87" spans="1:34" s="262" customFormat="1" ht="13">
      <c r="A87" s="306" t="s">
        <v>484</v>
      </c>
      <c r="B87" s="307" t="s">
        <v>503</v>
      </c>
      <c r="C87" s="307"/>
      <c r="D87" s="279"/>
      <c r="E87" s="279"/>
      <c r="F87" s="280">
        <v>3390.6836699999999</v>
      </c>
      <c r="G87" s="280">
        <v>4.2500369999999998</v>
      </c>
      <c r="H87" s="280">
        <v>106.250925</v>
      </c>
      <c r="I87" s="280">
        <v>0.14998600000000001</v>
      </c>
      <c r="J87" s="280">
        <v>44.695827999999999</v>
      </c>
      <c r="K87" s="280">
        <v>0</v>
      </c>
      <c r="L87" s="280">
        <v>0</v>
      </c>
      <c r="M87" s="280">
        <v>0</v>
      </c>
      <c r="N87" s="280">
        <v>0</v>
      </c>
      <c r="O87" s="280">
        <v>3541.6304230000001</v>
      </c>
    </row>
    <row r="88" spans="1:34" s="262" customFormat="1" ht="13">
      <c r="A88" s="287" t="s">
        <v>485</v>
      </c>
      <c r="B88" s="288" t="s">
        <v>504</v>
      </c>
      <c r="C88" s="288"/>
      <c r="D88" s="308"/>
      <c r="E88" s="308"/>
      <c r="F88" s="309">
        <v>152045.14640200001</v>
      </c>
      <c r="G88" s="309">
        <v>0</v>
      </c>
      <c r="H88" s="309">
        <v>0</v>
      </c>
      <c r="I88" s="309">
        <v>0</v>
      </c>
      <c r="J88" s="309">
        <v>0</v>
      </c>
      <c r="K88" s="309">
        <v>0</v>
      </c>
      <c r="L88" s="309">
        <v>0</v>
      </c>
      <c r="M88" s="309">
        <v>0</v>
      </c>
      <c r="N88" s="309">
        <v>0</v>
      </c>
      <c r="O88" s="309">
        <v>152045.14640200001</v>
      </c>
      <c r="P88" s="279"/>
      <c r="Q88" s="279"/>
      <c r="R88" s="279"/>
      <c r="S88" s="279"/>
      <c r="T88" s="279"/>
      <c r="U88" s="279"/>
      <c r="V88" s="279"/>
      <c r="W88" s="279"/>
      <c r="X88" s="279"/>
      <c r="Y88" s="279"/>
      <c r="Z88" s="279"/>
      <c r="AA88" s="279"/>
      <c r="AB88" s="279"/>
      <c r="AC88" s="279"/>
      <c r="AD88" s="279"/>
      <c r="AE88" s="279"/>
      <c r="AF88" s="279"/>
      <c r="AG88" s="279"/>
      <c r="AH88" s="279"/>
    </row>
    <row r="89" spans="1:34"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row>
    <row r="90" spans="1:34">
      <c r="A90" s="262" t="s">
        <v>505</v>
      </c>
      <c r="B90" s="320"/>
      <c r="C90" s="320"/>
      <c r="D90" s="320"/>
      <c r="E90" s="320"/>
      <c r="F90" s="320"/>
      <c r="G90" s="320"/>
      <c r="H90" s="320"/>
      <c r="I90" s="320"/>
      <c r="J90" s="320"/>
      <c r="K90" s="320"/>
      <c r="L90" s="320"/>
      <c r="M90" s="320"/>
      <c r="N90" s="320"/>
      <c r="O90" s="320"/>
    </row>
    <row r="91" spans="1:34" s="262" customFormat="1" ht="13">
      <c r="A91" s="262" t="s">
        <v>506</v>
      </c>
      <c r="J91" s="321"/>
      <c r="O91" s="321"/>
    </row>
    <row r="92" spans="1:34" s="262" customFormat="1" ht="13">
      <c r="A92" s="262" t="s">
        <v>507</v>
      </c>
      <c r="J92" s="321"/>
      <c r="O92" s="321"/>
    </row>
    <row r="93" spans="1:34" s="262" customFormat="1" ht="15">
      <c r="A93" s="262" t="s">
        <v>508</v>
      </c>
      <c r="J93" s="321"/>
      <c r="O93" s="321"/>
    </row>
    <row r="94" spans="1:34" s="262" customFormat="1" ht="13">
      <c r="A94" s="262" t="s">
        <v>509</v>
      </c>
      <c r="J94" s="321"/>
      <c r="O94" s="321"/>
    </row>
    <row r="95" spans="1:34" s="262" customFormat="1" ht="13">
      <c r="A95" s="262" t="s">
        <v>510</v>
      </c>
      <c r="B95" s="262" t="s">
        <v>511</v>
      </c>
      <c r="J95" s="321"/>
      <c r="O95" s="321"/>
    </row>
    <row r="96" spans="1:34"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A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4" tint="0.39997558519241921"/>
  </sheetPr>
  <dimension ref="A1:AP99"/>
  <sheetViews>
    <sheetView zoomScale="70" zoomScaleNormal="70" zoomScalePageLayoutView="70" workbookViewId="0">
      <pane xSplit="5" ySplit="7" topLeftCell="I6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539</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467716.471538732</v>
      </c>
      <c r="G7" s="246">
        <v>4131.5813242222603</v>
      </c>
      <c r="H7" s="246">
        <v>103289.533105557</v>
      </c>
      <c r="I7" s="246">
        <v>141.12572702252299</v>
      </c>
      <c r="J7" s="246">
        <v>42055.466652711802</v>
      </c>
      <c r="K7" s="246">
        <v>0</v>
      </c>
      <c r="L7" s="246">
        <v>7455.5834357561498</v>
      </c>
      <c r="M7" s="246">
        <v>2373.5474573054298</v>
      </c>
      <c r="N7" s="246">
        <v>0.29844276133333297</v>
      </c>
      <c r="O7" s="246">
        <v>622890.900632823</v>
      </c>
    </row>
    <row r="8" spans="1:16" ht="17" thickTop="1">
      <c r="A8" s="248" t="s">
        <v>427</v>
      </c>
      <c r="B8" s="249"/>
      <c r="C8" s="249"/>
      <c r="F8" s="251">
        <v>431490.89526231901</v>
      </c>
      <c r="G8" s="251">
        <v>2062.0175575092499</v>
      </c>
      <c r="H8" s="251">
        <v>51550.438937731298</v>
      </c>
      <c r="I8" s="251">
        <v>32.776223570091702</v>
      </c>
      <c r="J8" s="251">
        <v>9767.3146238873196</v>
      </c>
      <c r="K8" s="251">
        <v>0</v>
      </c>
      <c r="L8" s="251">
        <v>0</v>
      </c>
      <c r="M8" s="251">
        <v>0</v>
      </c>
      <c r="N8" s="251">
        <v>0</v>
      </c>
      <c r="O8" s="251">
        <v>492808.64882393798</v>
      </c>
    </row>
    <row r="9" spans="1:16">
      <c r="A9" s="252" t="s">
        <v>428</v>
      </c>
      <c r="B9" s="253" t="s">
        <v>429</v>
      </c>
      <c r="C9" s="253"/>
      <c r="F9" s="254">
        <v>275830.654047683</v>
      </c>
      <c r="G9" s="254">
        <v>260.72869736028599</v>
      </c>
      <c r="H9" s="254">
        <v>6518.2174340071397</v>
      </c>
      <c r="I9" s="254">
        <v>7.7648270077224897</v>
      </c>
      <c r="J9" s="254">
        <v>2313.9184483013</v>
      </c>
      <c r="K9" s="254">
        <v>0</v>
      </c>
      <c r="L9" s="254">
        <v>0</v>
      </c>
      <c r="M9" s="254">
        <v>0</v>
      </c>
      <c r="N9" s="254">
        <v>0</v>
      </c>
      <c r="O9" s="254">
        <v>284662.789929992</v>
      </c>
      <c r="P9" s="255"/>
    </row>
    <row r="10" spans="1:16">
      <c r="A10" s="256"/>
      <c r="B10" s="257" t="s">
        <v>430</v>
      </c>
      <c r="C10" s="258"/>
      <c r="F10" s="259">
        <v>92482.232730756907</v>
      </c>
      <c r="G10" s="259">
        <v>2.4842259872309498</v>
      </c>
      <c r="H10" s="259">
        <v>62.105649680773702</v>
      </c>
      <c r="I10" s="259">
        <v>1.74338701999741</v>
      </c>
      <c r="J10" s="259">
        <v>519.52933195922901</v>
      </c>
      <c r="K10" s="259">
        <v>0</v>
      </c>
      <c r="L10" s="259">
        <v>0</v>
      </c>
      <c r="M10" s="259">
        <v>0</v>
      </c>
      <c r="N10" s="259">
        <v>0</v>
      </c>
      <c r="O10" s="259">
        <v>93063.867712396896</v>
      </c>
    </row>
    <row r="11" spans="1:16">
      <c r="A11" s="256"/>
      <c r="B11" s="260" t="s">
        <v>431</v>
      </c>
      <c r="C11" s="258"/>
      <c r="F11" s="259">
        <v>17093.952649447801</v>
      </c>
      <c r="G11" s="259">
        <v>0.430055366583321</v>
      </c>
      <c r="H11" s="259">
        <v>10.751384164583</v>
      </c>
      <c r="I11" s="259">
        <v>0.178274448629368</v>
      </c>
      <c r="J11" s="259">
        <v>53.125785691551698</v>
      </c>
      <c r="K11" s="259">
        <v>0</v>
      </c>
      <c r="L11" s="259">
        <v>0</v>
      </c>
      <c r="M11" s="259">
        <v>0</v>
      </c>
      <c r="N11" s="259">
        <v>0</v>
      </c>
      <c r="O11" s="259">
        <v>17157.829819303901</v>
      </c>
    </row>
    <row r="12" spans="1:16" s="262" customFormat="1" ht="13">
      <c r="A12" s="256"/>
      <c r="B12" s="260" t="s">
        <v>432</v>
      </c>
      <c r="C12" s="261"/>
      <c r="F12" s="259">
        <v>40892.312732832303</v>
      </c>
      <c r="G12" s="259">
        <v>72.617198888146802</v>
      </c>
      <c r="H12" s="259">
        <v>1815.4299722036701</v>
      </c>
      <c r="I12" s="259">
        <v>0.92490634073344102</v>
      </c>
      <c r="J12" s="259">
        <v>275.62208953856498</v>
      </c>
      <c r="K12" s="259">
        <v>0</v>
      </c>
      <c r="L12" s="259">
        <v>0</v>
      </c>
      <c r="M12" s="259">
        <v>0</v>
      </c>
      <c r="N12" s="259">
        <v>0</v>
      </c>
      <c r="O12" s="259">
        <v>42983.364794574598</v>
      </c>
    </row>
    <row r="13" spans="1:16" s="262" customFormat="1" ht="13">
      <c r="A13" s="256"/>
      <c r="B13" s="257" t="s">
        <v>433</v>
      </c>
      <c r="C13" s="257"/>
      <c r="F13" s="259">
        <v>50269.123526636897</v>
      </c>
      <c r="G13" s="259">
        <v>2.1358365988864998</v>
      </c>
      <c r="H13" s="259">
        <v>53.395914972162402</v>
      </c>
      <c r="I13" s="259">
        <v>1.6812471282419099</v>
      </c>
      <c r="J13" s="259">
        <v>501.01164421609002</v>
      </c>
      <c r="K13" s="259">
        <v>0</v>
      </c>
      <c r="L13" s="259">
        <v>0</v>
      </c>
      <c r="M13" s="259">
        <v>0</v>
      </c>
      <c r="N13" s="259">
        <v>0</v>
      </c>
      <c r="O13" s="259">
        <v>50823.531085825198</v>
      </c>
    </row>
    <row r="14" spans="1:16" s="265" customFormat="1" ht="12">
      <c r="A14" s="263"/>
      <c r="B14" s="258"/>
      <c r="C14" s="264" t="s">
        <v>410</v>
      </c>
      <c r="F14" s="266">
        <v>5351.9136199304403</v>
      </c>
      <c r="G14" s="266">
        <v>0.15324591073767799</v>
      </c>
      <c r="H14" s="266">
        <v>3.8311477684419399</v>
      </c>
      <c r="I14" s="266">
        <v>0.12900781020249899</v>
      </c>
      <c r="J14" s="266">
        <v>38.4443274403448</v>
      </c>
      <c r="K14" s="266">
        <v>0</v>
      </c>
      <c r="L14" s="266">
        <v>0</v>
      </c>
      <c r="M14" s="266">
        <v>0</v>
      </c>
      <c r="N14" s="266">
        <v>0</v>
      </c>
      <c r="O14" s="266">
        <v>5394.1890951392297</v>
      </c>
    </row>
    <row r="15" spans="1:16" s="265" customFormat="1" ht="12">
      <c r="A15" s="263"/>
      <c r="B15" s="258"/>
      <c r="C15" s="264" t="s">
        <v>434</v>
      </c>
      <c r="F15" s="266">
        <v>2816.8354009332802</v>
      </c>
      <c r="G15" s="266">
        <v>5.8927286743047397E-2</v>
      </c>
      <c r="H15" s="266">
        <v>1.4731821685761901</v>
      </c>
      <c r="I15" s="266">
        <v>3.9767116393525002E-2</v>
      </c>
      <c r="J15" s="266">
        <v>11.8506006852704</v>
      </c>
      <c r="K15" s="266">
        <v>0</v>
      </c>
      <c r="L15" s="266">
        <v>0</v>
      </c>
      <c r="M15" s="266">
        <v>0</v>
      </c>
      <c r="N15" s="266">
        <v>0</v>
      </c>
      <c r="O15" s="266">
        <v>2830.1591837871301</v>
      </c>
    </row>
    <row r="16" spans="1:16" s="265" customFormat="1" ht="12">
      <c r="A16" s="263"/>
      <c r="B16" s="258"/>
      <c r="C16" s="264" t="s">
        <v>435</v>
      </c>
      <c r="F16" s="266">
        <v>8479.93910027928</v>
      </c>
      <c r="G16" s="266">
        <v>0.17307817236892001</v>
      </c>
      <c r="H16" s="266">
        <v>4.3269543092230096</v>
      </c>
      <c r="I16" s="266">
        <v>0.14716632395302101</v>
      </c>
      <c r="J16" s="266">
        <v>43.855564538000102</v>
      </c>
      <c r="K16" s="266">
        <v>0</v>
      </c>
      <c r="L16" s="266">
        <v>0</v>
      </c>
      <c r="M16" s="266">
        <v>0</v>
      </c>
      <c r="N16" s="266">
        <v>0</v>
      </c>
      <c r="O16" s="266">
        <v>8528.1216191264994</v>
      </c>
    </row>
    <row r="17" spans="1:16" s="265" customFormat="1" ht="12">
      <c r="A17" s="263"/>
      <c r="B17" s="258"/>
      <c r="C17" s="264" t="s">
        <v>436</v>
      </c>
      <c r="F17" s="266">
        <v>12694.9824646539</v>
      </c>
      <c r="G17" s="266">
        <v>1.24526161542034</v>
      </c>
      <c r="H17" s="266">
        <v>31.1315403855086</v>
      </c>
      <c r="I17" s="266">
        <v>0.964993442585795</v>
      </c>
      <c r="J17" s="266">
        <v>287.56804589056702</v>
      </c>
      <c r="K17" s="266">
        <v>0</v>
      </c>
      <c r="L17" s="266">
        <v>0</v>
      </c>
      <c r="M17" s="266">
        <v>0</v>
      </c>
      <c r="N17" s="266">
        <v>0</v>
      </c>
      <c r="O17" s="266">
        <v>13013.6820509299</v>
      </c>
    </row>
    <row r="18" spans="1:16" s="265" customFormat="1" ht="12">
      <c r="A18" s="263"/>
      <c r="B18" s="258"/>
      <c r="C18" s="264" t="s">
        <v>437</v>
      </c>
      <c r="F18" s="266">
        <v>3456.9706461568899</v>
      </c>
      <c r="G18" s="266">
        <v>0.12667497335625699</v>
      </c>
      <c r="H18" s="266">
        <v>3.1668743339064198</v>
      </c>
      <c r="I18" s="266">
        <v>4.0896228958358198E-2</v>
      </c>
      <c r="J18" s="266">
        <v>12.1870762295907</v>
      </c>
      <c r="K18" s="266">
        <v>0</v>
      </c>
      <c r="L18" s="266">
        <v>0</v>
      </c>
      <c r="M18" s="266">
        <v>0</v>
      </c>
      <c r="N18" s="266">
        <v>0</v>
      </c>
      <c r="O18" s="266">
        <v>3472.3245967203902</v>
      </c>
    </row>
    <row r="19" spans="1:16" s="265" customFormat="1" ht="12">
      <c r="A19" s="263"/>
      <c r="B19" s="258"/>
      <c r="C19" s="264" t="s">
        <v>438</v>
      </c>
      <c r="F19" s="266">
        <v>17468.482294683199</v>
      </c>
      <c r="G19" s="266">
        <v>0.37864864026025002</v>
      </c>
      <c r="H19" s="266">
        <v>9.4662160065062508</v>
      </c>
      <c r="I19" s="266">
        <v>0.359416206148714</v>
      </c>
      <c r="J19" s="266">
        <v>107.106029432317</v>
      </c>
      <c r="K19" s="266">
        <v>0</v>
      </c>
      <c r="L19" s="266">
        <v>0</v>
      </c>
      <c r="M19" s="266">
        <v>0</v>
      </c>
      <c r="N19" s="266">
        <v>0</v>
      </c>
      <c r="O19" s="266">
        <v>17585.054540122001</v>
      </c>
    </row>
    <row r="20" spans="1:16" s="262" customFormat="1" ht="13">
      <c r="A20" s="256"/>
      <c r="B20" s="257" t="s">
        <v>439</v>
      </c>
      <c r="C20" s="267"/>
      <c r="F20" s="259">
        <v>1375.51409371</v>
      </c>
      <c r="G20" s="259">
        <v>2.347274102E-2</v>
      </c>
      <c r="H20" s="259">
        <v>0.58681852550000002</v>
      </c>
      <c r="I20" s="259">
        <v>3.3909574989999997E-2</v>
      </c>
      <c r="J20" s="259">
        <v>10.10505334702</v>
      </c>
      <c r="K20" s="259">
        <v>0</v>
      </c>
      <c r="L20" s="259">
        <v>0</v>
      </c>
      <c r="M20" s="259">
        <v>0</v>
      </c>
      <c r="N20" s="259">
        <v>0</v>
      </c>
      <c r="O20" s="259">
        <v>1386.2059655825201</v>
      </c>
    </row>
    <row r="21" spans="1:16" s="262" customFormat="1" ht="13">
      <c r="A21" s="256"/>
      <c r="B21" s="257" t="s">
        <v>440</v>
      </c>
      <c r="C21" s="257"/>
      <c r="F21" s="259">
        <v>27935.136541787</v>
      </c>
      <c r="G21" s="259">
        <v>0.50642009125655496</v>
      </c>
      <c r="H21" s="259">
        <v>12.660502281413899</v>
      </c>
      <c r="I21" s="259">
        <v>0.55955145265065598</v>
      </c>
      <c r="J21" s="259">
        <v>166.746332889895</v>
      </c>
      <c r="K21" s="259">
        <v>0</v>
      </c>
      <c r="L21" s="259">
        <v>0</v>
      </c>
      <c r="M21" s="259">
        <v>0</v>
      </c>
      <c r="N21" s="259">
        <v>0</v>
      </c>
      <c r="O21" s="259">
        <v>28114.5433769583</v>
      </c>
    </row>
    <row r="22" spans="1:16" s="262" customFormat="1" ht="13">
      <c r="A22" s="256"/>
      <c r="B22" s="257" t="s">
        <v>441</v>
      </c>
      <c r="C22" s="257"/>
      <c r="F22" s="259">
        <v>42759.233849980003</v>
      </c>
      <c r="G22" s="259">
        <v>182.48119637502501</v>
      </c>
      <c r="H22" s="259">
        <v>4562.0299093756303</v>
      </c>
      <c r="I22" s="259">
        <v>2.5718749464835402</v>
      </c>
      <c r="J22" s="259">
        <v>766.41873405209503</v>
      </c>
      <c r="K22" s="259">
        <v>0</v>
      </c>
      <c r="L22" s="259">
        <v>0</v>
      </c>
      <c r="M22" s="259">
        <v>0</v>
      </c>
      <c r="N22" s="259">
        <v>0</v>
      </c>
      <c r="O22" s="259">
        <v>48087.682493407701</v>
      </c>
    </row>
    <row r="23" spans="1:16" s="262" customFormat="1" ht="13">
      <c r="A23" s="256"/>
      <c r="B23" s="257" t="s">
        <v>442</v>
      </c>
      <c r="C23" s="257"/>
      <c r="F23" s="259">
        <v>3023.1479225322901</v>
      </c>
      <c r="G23" s="259">
        <v>5.0291312136267599E-2</v>
      </c>
      <c r="H23" s="259">
        <v>1.2572828034066901</v>
      </c>
      <c r="I23" s="259">
        <v>7.1676095996154099E-2</v>
      </c>
      <c r="J23" s="259">
        <v>21.359476606853899</v>
      </c>
      <c r="K23" s="259">
        <v>0</v>
      </c>
      <c r="L23" s="259">
        <v>0</v>
      </c>
      <c r="M23" s="259">
        <v>0</v>
      </c>
      <c r="N23" s="259">
        <v>0</v>
      </c>
      <c r="O23" s="259">
        <v>3045.7646819425499</v>
      </c>
    </row>
    <row r="24" spans="1:16" s="268" customFormat="1" ht="15">
      <c r="A24" s="252" t="s">
        <v>443</v>
      </c>
      <c r="B24" s="253" t="s">
        <v>444</v>
      </c>
      <c r="C24" s="253"/>
      <c r="F24" s="254">
        <v>142832.29405819299</v>
      </c>
      <c r="G24" s="254">
        <v>34.261694549177001</v>
      </c>
      <c r="H24" s="254">
        <v>856.54236372942398</v>
      </c>
      <c r="I24" s="254">
        <v>24.9017730415027</v>
      </c>
      <c r="J24" s="254">
        <v>7420.7283663677899</v>
      </c>
      <c r="K24" s="254">
        <v>0</v>
      </c>
      <c r="L24" s="254">
        <v>0</v>
      </c>
      <c r="M24" s="254">
        <v>0</v>
      </c>
      <c r="N24" s="254">
        <v>0</v>
      </c>
      <c r="O24" s="254">
        <v>151109.56478829001</v>
      </c>
      <c r="P24" s="269"/>
    </row>
    <row r="25" spans="1:16" s="262" customFormat="1" ht="13">
      <c r="A25" s="256"/>
      <c r="B25" s="260" t="s">
        <v>445</v>
      </c>
      <c r="C25" s="257"/>
      <c r="F25" s="259">
        <v>5920.3106099265797</v>
      </c>
      <c r="G25" s="259">
        <v>0.32597839327142503</v>
      </c>
      <c r="H25" s="259">
        <v>8.1494598317856308</v>
      </c>
      <c r="I25" s="259">
        <v>0.18163479766531099</v>
      </c>
      <c r="J25" s="259">
        <v>54.127169704262698</v>
      </c>
      <c r="K25" s="259">
        <v>0</v>
      </c>
      <c r="L25" s="259">
        <v>0</v>
      </c>
      <c r="M25" s="259">
        <v>0</v>
      </c>
      <c r="N25" s="259">
        <v>0</v>
      </c>
      <c r="O25" s="259">
        <v>5982.5872394626203</v>
      </c>
    </row>
    <row r="26" spans="1:16" s="262" customFormat="1" ht="13">
      <c r="A26" s="256"/>
      <c r="B26" s="257" t="s">
        <v>446</v>
      </c>
      <c r="C26" s="257"/>
      <c r="F26" s="259">
        <v>85914.509601663405</v>
      </c>
      <c r="G26" s="259">
        <v>11.923006662368699</v>
      </c>
      <c r="H26" s="259">
        <v>298.07516655921899</v>
      </c>
      <c r="I26" s="259">
        <v>13.3541262597657</v>
      </c>
      <c r="J26" s="259">
        <v>3979.52962541018</v>
      </c>
      <c r="K26" s="259">
        <v>0</v>
      </c>
      <c r="L26" s="259">
        <v>0</v>
      </c>
      <c r="M26" s="259">
        <v>0</v>
      </c>
      <c r="N26" s="259">
        <v>0</v>
      </c>
      <c r="O26" s="259">
        <v>90192.114393632801</v>
      </c>
    </row>
    <row r="27" spans="1:16" s="265" customFormat="1" ht="12">
      <c r="A27" s="263"/>
      <c r="B27" s="258"/>
      <c r="C27" s="264" t="s">
        <v>447</v>
      </c>
      <c r="F27" s="266">
        <v>41773.569520359</v>
      </c>
      <c r="G27" s="266">
        <v>6.6821565409991601</v>
      </c>
      <c r="H27" s="266">
        <v>167.05391352497901</v>
      </c>
      <c r="I27" s="266">
        <v>8.0875510894051406</v>
      </c>
      <c r="J27" s="266">
        <v>2410.0902246427299</v>
      </c>
      <c r="K27" s="266">
        <v>0</v>
      </c>
      <c r="L27" s="266">
        <v>0</v>
      </c>
      <c r="M27" s="266">
        <v>0</v>
      </c>
      <c r="N27" s="266">
        <v>0</v>
      </c>
      <c r="O27" s="266">
        <v>44350.7136585267</v>
      </c>
    </row>
    <row r="28" spans="1:16" s="265" customFormat="1" ht="12">
      <c r="A28" s="263"/>
      <c r="B28" s="258"/>
      <c r="C28" s="264" t="s">
        <v>448</v>
      </c>
      <c r="F28" s="266">
        <v>22590.914354550401</v>
      </c>
      <c r="G28" s="266">
        <v>3.0585143642028099</v>
      </c>
      <c r="H28" s="266">
        <v>76.462859105070194</v>
      </c>
      <c r="I28" s="266">
        <v>4.6292345352733202</v>
      </c>
      <c r="J28" s="266">
        <v>1379.5118915114499</v>
      </c>
      <c r="K28" s="266">
        <v>0</v>
      </c>
      <c r="L28" s="266">
        <v>0</v>
      </c>
      <c r="M28" s="266">
        <v>0</v>
      </c>
      <c r="N28" s="266">
        <v>0</v>
      </c>
      <c r="O28" s="266">
        <v>24046.889105167</v>
      </c>
    </row>
    <row r="29" spans="1:16" s="265" customFormat="1" ht="12">
      <c r="A29" s="263"/>
      <c r="B29" s="258"/>
      <c r="C29" s="264" t="s">
        <v>449</v>
      </c>
      <c r="F29" s="266">
        <v>6640.3517950444502</v>
      </c>
      <c r="G29" s="266">
        <v>1.03232726904453</v>
      </c>
      <c r="H29" s="266">
        <v>25.8081817261133</v>
      </c>
      <c r="I29" s="266">
        <v>0.17305452324390999</v>
      </c>
      <c r="J29" s="266">
        <v>51.570247926685298</v>
      </c>
      <c r="K29" s="266">
        <v>0</v>
      </c>
      <c r="L29" s="266">
        <v>0</v>
      </c>
      <c r="M29" s="266">
        <v>0</v>
      </c>
      <c r="N29" s="266">
        <v>0</v>
      </c>
      <c r="O29" s="266">
        <v>6717.7302246972504</v>
      </c>
    </row>
    <row r="30" spans="1:16" s="265" customFormat="1" ht="12">
      <c r="A30" s="263"/>
      <c r="B30" s="258"/>
      <c r="C30" s="264" t="s">
        <v>450</v>
      </c>
      <c r="F30" s="266">
        <v>86.163670340791796</v>
      </c>
      <c r="G30" s="266">
        <v>8.6105473696500207E-2</v>
      </c>
      <c r="H30" s="266">
        <v>2.1526368424125102</v>
      </c>
      <c r="I30" s="266">
        <v>1.78834445369655E-3</v>
      </c>
      <c r="J30" s="266">
        <v>0.53292664720157001</v>
      </c>
      <c r="K30" s="266">
        <v>0</v>
      </c>
      <c r="L30" s="266">
        <v>0</v>
      </c>
      <c r="M30" s="266">
        <v>0</v>
      </c>
      <c r="N30" s="266">
        <v>0</v>
      </c>
      <c r="O30" s="266">
        <v>88.849233830405893</v>
      </c>
      <c r="P30" s="270"/>
    </row>
    <row r="31" spans="1:16" s="265" customFormat="1" ht="12">
      <c r="A31" s="263"/>
      <c r="B31" s="258"/>
      <c r="C31" s="264" t="s">
        <v>451</v>
      </c>
      <c r="F31" s="266">
        <v>446.071490583029</v>
      </c>
      <c r="G31" s="266">
        <v>1.2197476548751701E-2</v>
      </c>
      <c r="H31" s="266">
        <v>0.304936913718793</v>
      </c>
      <c r="I31" s="266">
        <v>3.3411107440238202E-2</v>
      </c>
      <c r="J31" s="266">
        <v>9.9565100171909702</v>
      </c>
      <c r="K31" s="266">
        <v>0</v>
      </c>
      <c r="L31" s="266">
        <v>0</v>
      </c>
      <c r="M31" s="266">
        <v>0</v>
      </c>
      <c r="N31" s="266">
        <v>0</v>
      </c>
      <c r="O31" s="266">
        <v>456.33293751393899</v>
      </c>
    </row>
    <row r="32" spans="1:16" s="265" customFormat="1" ht="12">
      <c r="A32" s="263"/>
      <c r="B32" s="258"/>
      <c r="C32" s="264" t="s">
        <v>452</v>
      </c>
      <c r="D32" s="271"/>
      <c r="E32" s="271"/>
      <c r="F32" s="272">
        <v>177.024236514899</v>
      </c>
      <c r="G32" s="272">
        <v>4.6282632364914901E-3</v>
      </c>
      <c r="H32" s="272">
        <v>0.115706580912287</v>
      </c>
      <c r="I32" s="272">
        <v>1.3339112864040799E-2</v>
      </c>
      <c r="J32" s="272">
        <v>3.9750556334841698</v>
      </c>
      <c r="K32" s="272">
        <v>0</v>
      </c>
      <c r="L32" s="272">
        <v>0</v>
      </c>
      <c r="M32" s="272">
        <v>0</v>
      </c>
      <c r="N32" s="272">
        <v>0</v>
      </c>
      <c r="O32" s="272">
        <v>181.11499872929599</v>
      </c>
    </row>
    <row r="33" spans="1:15" s="265" customFormat="1" ht="12">
      <c r="A33" s="263"/>
      <c r="B33" s="258"/>
      <c r="C33" s="264" t="s">
        <v>453</v>
      </c>
      <c r="D33" s="271"/>
      <c r="E33" s="271"/>
      <c r="F33" s="272">
        <v>13391.4875856216</v>
      </c>
      <c r="G33" s="272">
        <v>0.69512718213464897</v>
      </c>
      <c r="H33" s="272">
        <v>17.378179553366198</v>
      </c>
      <c r="I33" s="272">
        <v>0.40076940818440998</v>
      </c>
      <c r="J33" s="272">
        <v>119.429283638954</v>
      </c>
      <c r="K33" s="272">
        <v>0</v>
      </c>
      <c r="L33" s="272">
        <v>0</v>
      </c>
      <c r="M33" s="272">
        <v>0</v>
      </c>
      <c r="N33" s="272">
        <v>0</v>
      </c>
      <c r="O33" s="272">
        <v>13528.295048814</v>
      </c>
    </row>
    <row r="34" spans="1:15" s="265" customFormat="1" ht="12">
      <c r="A34" s="263"/>
      <c r="B34" s="258"/>
      <c r="C34" s="273" t="s">
        <v>454</v>
      </c>
      <c r="D34" s="271"/>
      <c r="E34" s="271"/>
      <c r="F34" s="272">
        <v>808.92694864909902</v>
      </c>
      <c r="G34" s="272">
        <v>0.35195009250585502</v>
      </c>
      <c r="H34" s="272">
        <v>8.7987523126463696</v>
      </c>
      <c r="I34" s="272">
        <v>1.4978138900954599E-2</v>
      </c>
      <c r="J34" s="272">
        <v>4.4634853924844604</v>
      </c>
      <c r="K34" s="272">
        <v>0</v>
      </c>
      <c r="L34" s="272">
        <v>0</v>
      </c>
      <c r="M34" s="272">
        <v>0</v>
      </c>
      <c r="N34" s="272">
        <v>0</v>
      </c>
      <c r="O34" s="272">
        <v>822.18918635422904</v>
      </c>
    </row>
    <row r="35" spans="1:15" s="277" customFormat="1" ht="13">
      <c r="A35" s="256"/>
      <c r="B35" s="257" t="s">
        <v>455</v>
      </c>
      <c r="C35" s="274"/>
      <c r="D35" s="275"/>
      <c r="E35" s="275"/>
      <c r="F35" s="276">
        <v>6005.5836562000004</v>
      </c>
      <c r="G35" s="276">
        <v>0.33711640597999998</v>
      </c>
      <c r="H35" s="276">
        <v>8.4279101495000006</v>
      </c>
      <c r="I35" s="276">
        <v>2.3240938981800001</v>
      </c>
      <c r="J35" s="276">
        <v>692.57998165764002</v>
      </c>
      <c r="K35" s="276">
        <v>0</v>
      </c>
      <c r="L35" s="276">
        <v>0</v>
      </c>
      <c r="M35" s="276">
        <v>0</v>
      </c>
      <c r="N35" s="276">
        <v>0</v>
      </c>
      <c r="O35" s="276">
        <v>6706.5915480071399</v>
      </c>
    </row>
    <row r="36" spans="1:15" s="277" customFormat="1" ht="13">
      <c r="A36" s="256"/>
      <c r="B36" s="260" t="s">
        <v>456</v>
      </c>
      <c r="C36" s="274"/>
      <c r="D36" s="275"/>
      <c r="E36" s="275"/>
      <c r="F36" s="276">
        <v>4192.0396662000003</v>
      </c>
      <c r="G36" s="276">
        <v>0.38755735289999999</v>
      </c>
      <c r="H36" s="276">
        <v>9.6889338224999992</v>
      </c>
      <c r="I36" s="276">
        <v>0.110715267344</v>
      </c>
      <c r="J36" s="276">
        <v>32.993149668511997</v>
      </c>
      <c r="K36" s="276">
        <v>0</v>
      </c>
      <c r="L36" s="276">
        <v>0</v>
      </c>
      <c r="M36" s="276">
        <v>0</v>
      </c>
      <c r="N36" s="276">
        <v>0</v>
      </c>
      <c r="O36" s="276">
        <v>4234.7217496910098</v>
      </c>
    </row>
    <row r="37" spans="1:15" s="262" customFormat="1" ht="13">
      <c r="A37" s="256"/>
      <c r="B37" s="257" t="s">
        <v>457</v>
      </c>
      <c r="C37" s="278"/>
      <c r="D37" s="279"/>
      <c r="E37" s="279"/>
      <c r="F37" s="280">
        <v>40799.8505242026</v>
      </c>
      <c r="G37" s="280">
        <v>21.288035734656798</v>
      </c>
      <c r="H37" s="280">
        <v>532.20089336642002</v>
      </c>
      <c r="I37" s="280">
        <v>8.9312028185476393</v>
      </c>
      <c r="J37" s="280">
        <v>2661.4984399271998</v>
      </c>
      <c r="K37" s="280">
        <v>0</v>
      </c>
      <c r="L37" s="280">
        <v>0</v>
      </c>
      <c r="M37" s="280">
        <v>0</v>
      </c>
      <c r="N37" s="280">
        <v>0</v>
      </c>
      <c r="O37" s="280">
        <v>43993.549857496197</v>
      </c>
    </row>
    <row r="38" spans="1:15" s="265" customFormat="1" ht="12">
      <c r="A38" s="263"/>
      <c r="B38" s="258"/>
      <c r="C38" s="264" t="s">
        <v>458</v>
      </c>
      <c r="F38" s="266">
        <v>10202.7223843558</v>
      </c>
      <c r="G38" s="266">
        <v>0.588140938238495</v>
      </c>
      <c r="H38" s="266">
        <v>14.703523455962401</v>
      </c>
      <c r="I38" s="266">
        <v>3.94327074693014</v>
      </c>
      <c r="J38" s="266">
        <v>1175.09468258518</v>
      </c>
      <c r="K38" s="266">
        <v>0</v>
      </c>
      <c r="L38" s="266">
        <v>0</v>
      </c>
      <c r="M38" s="266">
        <v>0</v>
      </c>
      <c r="N38" s="266">
        <v>0</v>
      </c>
      <c r="O38" s="266">
        <v>11392.5205903969</v>
      </c>
    </row>
    <row r="39" spans="1:15" s="265" customFormat="1" ht="12">
      <c r="A39" s="263"/>
      <c r="B39" s="258"/>
      <c r="C39" s="264" t="s">
        <v>459</v>
      </c>
      <c r="F39" s="266">
        <v>1444.7277395772801</v>
      </c>
      <c r="G39" s="266">
        <v>0.78486588105910504</v>
      </c>
      <c r="H39" s="266">
        <v>19.6216470264776</v>
      </c>
      <c r="I39" s="266">
        <v>0.44234581363064901</v>
      </c>
      <c r="J39" s="266">
        <v>131.81905246193301</v>
      </c>
      <c r="K39" s="266">
        <v>0</v>
      </c>
      <c r="L39" s="266">
        <v>0</v>
      </c>
      <c r="M39" s="266">
        <v>0</v>
      </c>
      <c r="N39" s="266">
        <v>0</v>
      </c>
      <c r="O39" s="266">
        <v>1596.1684390656901</v>
      </c>
    </row>
    <row r="40" spans="1:15" s="265" customFormat="1" ht="12">
      <c r="A40" s="263"/>
      <c r="B40" s="258"/>
      <c r="C40" s="264" t="s">
        <v>460</v>
      </c>
      <c r="F40" s="266">
        <v>9544.2971684345794</v>
      </c>
      <c r="G40" s="266">
        <v>0.91910097708218297</v>
      </c>
      <c r="H40" s="266">
        <v>22.9775244270546</v>
      </c>
      <c r="I40" s="266">
        <v>3.3266733959483399</v>
      </c>
      <c r="J40" s="266">
        <v>991.348671992606</v>
      </c>
      <c r="K40" s="266">
        <v>0</v>
      </c>
      <c r="L40" s="266">
        <v>0</v>
      </c>
      <c r="M40" s="266">
        <v>0</v>
      </c>
      <c r="N40" s="266">
        <v>0</v>
      </c>
      <c r="O40" s="266">
        <v>10558.6233648542</v>
      </c>
    </row>
    <row r="41" spans="1:15" s="265" customFormat="1" ht="12">
      <c r="A41" s="263"/>
      <c r="B41" s="258"/>
      <c r="C41" s="264" t="s">
        <v>461</v>
      </c>
      <c r="F41" s="266">
        <v>216.518527035684</v>
      </c>
      <c r="G41" s="266">
        <v>6.2808944379461398E-2</v>
      </c>
      <c r="H41" s="266">
        <v>1.5702236094865301</v>
      </c>
      <c r="I41" s="266">
        <v>6.7282199935205497E-2</v>
      </c>
      <c r="J41" s="266">
        <v>20.050095580691199</v>
      </c>
      <c r="K41" s="266">
        <v>0</v>
      </c>
      <c r="L41" s="266">
        <v>0</v>
      </c>
      <c r="M41" s="266">
        <v>0</v>
      </c>
      <c r="N41" s="266">
        <v>0</v>
      </c>
      <c r="O41" s="266">
        <v>238.13884622586099</v>
      </c>
    </row>
    <row r="42" spans="1:15" s="265" customFormat="1" ht="12">
      <c r="A42" s="263"/>
      <c r="B42" s="258"/>
      <c r="C42" s="264" t="s">
        <v>462</v>
      </c>
      <c r="F42" s="266">
        <v>9344.0894633392909</v>
      </c>
      <c r="G42" s="266">
        <v>8.8318247968975392</v>
      </c>
      <c r="H42" s="266">
        <v>220.79561992243899</v>
      </c>
      <c r="I42" s="266">
        <v>0.88254988310330995</v>
      </c>
      <c r="J42" s="266">
        <v>262.99986516478702</v>
      </c>
      <c r="K42" s="266">
        <v>0</v>
      </c>
      <c r="L42" s="266">
        <v>0</v>
      </c>
      <c r="M42" s="266">
        <v>0</v>
      </c>
      <c r="N42" s="266">
        <v>0</v>
      </c>
      <c r="O42" s="266">
        <v>9827.8849484265102</v>
      </c>
    </row>
    <row r="43" spans="1:15" s="265" customFormat="1" ht="12">
      <c r="A43" s="263"/>
      <c r="B43" s="258"/>
      <c r="C43" s="281" t="s">
        <v>463</v>
      </c>
      <c r="F43" s="266">
        <v>10047.495241459999</v>
      </c>
      <c r="G43" s="266">
        <v>10.101294197</v>
      </c>
      <c r="H43" s="266">
        <v>252.53235492499999</v>
      </c>
      <c r="I43" s="266">
        <v>0.26908077899999999</v>
      </c>
      <c r="J43" s="266">
        <v>80.186072142</v>
      </c>
      <c r="K43" s="266">
        <v>0</v>
      </c>
      <c r="L43" s="266">
        <v>0</v>
      </c>
      <c r="M43" s="266">
        <v>0</v>
      </c>
      <c r="N43" s="266">
        <v>0</v>
      </c>
      <c r="O43" s="266">
        <v>10380.213668527</v>
      </c>
    </row>
    <row r="44" spans="1:15" s="268" customFormat="1" ht="13">
      <c r="A44" s="252" t="s">
        <v>464</v>
      </c>
      <c r="B44" s="253" t="s">
        <v>465</v>
      </c>
      <c r="C44" s="253"/>
      <c r="F44" s="254">
        <v>12827.947156443601</v>
      </c>
      <c r="G44" s="254">
        <v>1767.0271655997899</v>
      </c>
      <c r="H44" s="254">
        <v>44175.679139994798</v>
      </c>
      <c r="I44" s="254">
        <v>0.109623520866531</v>
      </c>
      <c r="J44" s="254">
        <v>32.667809218226203</v>
      </c>
      <c r="K44" s="254">
        <v>0</v>
      </c>
      <c r="L44" s="254">
        <v>0</v>
      </c>
      <c r="M44" s="254">
        <v>0</v>
      </c>
      <c r="N44" s="254">
        <v>0</v>
      </c>
      <c r="O44" s="254">
        <v>57036.294105656503</v>
      </c>
    </row>
    <row r="45" spans="1:15" s="262" customFormat="1" ht="13">
      <c r="A45" s="256"/>
      <c r="B45" s="257" t="s">
        <v>466</v>
      </c>
      <c r="C45" s="257"/>
      <c r="F45" s="259">
        <v>0</v>
      </c>
      <c r="G45" s="259">
        <v>101.621817277677</v>
      </c>
      <c r="H45" s="259">
        <v>2540.54543194193</v>
      </c>
      <c r="I45" s="259">
        <v>0</v>
      </c>
      <c r="J45" s="259">
        <v>0</v>
      </c>
      <c r="K45" s="259">
        <v>0</v>
      </c>
      <c r="L45" s="259">
        <v>0</v>
      </c>
      <c r="M45" s="259">
        <v>0</v>
      </c>
      <c r="N45" s="259">
        <v>0</v>
      </c>
      <c r="O45" s="259">
        <v>2540.54543194193</v>
      </c>
    </row>
    <row r="46" spans="1:15" s="262" customFormat="1" ht="13">
      <c r="A46" s="256"/>
      <c r="B46" s="257" t="s">
        <v>467</v>
      </c>
      <c r="C46" s="257"/>
      <c r="F46" s="259">
        <v>12827.947156443601</v>
      </c>
      <c r="G46" s="259">
        <v>1665.4053483221101</v>
      </c>
      <c r="H46" s="259">
        <v>41635.133708052803</v>
      </c>
      <c r="I46" s="259">
        <v>0.109623520866531</v>
      </c>
      <c r="J46" s="259">
        <v>32.667809218226203</v>
      </c>
      <c r="K46" s="259">
        <v>0</v>
      </c>
      <c r="L46" s="259">
        <v>0</v>
      </c>
      <c r="M46" s="259">
        <v>0</v>
      </c>
      <c r="N46" s="259">
        <v>0</v>
      </c>
      <c r="O46" s="259">
        <v>54495.748673714603</v>
      </c>
    </row>
    <row r="47" spans="1:15" s="265" customFormat="1" ht="12">
      <c r="A47" s="282"/>
      <c r="B47" s="283"/>
      <c r="C47" s="258" t="s">
        <v>468</v>
      </c>
      <c r="F47" s="266">
        <v>110.35974465207801</v>
      </c>
      <c r="G47" s="266">
        <v>216.963884468575</v>
      </c>
      <c r="H47" s="266">
        <v>5424.0971117143799</v>
      </c>
      <c r="I47" s="266">
        <v>0.1</v>
      </c>
      <c r="J47" s="266">
        <v>29.8</v>
      </c>
      <c r="K47" s="266">
        <v>0</v>
      </c>
      <c r="L47" s="266">
        <v>0</v>
      </c>
      <c r="M47" s="266">
        <v>0</v>
      </c>
      <c r="N47" s="266">
        <v>0</v>
      </c>
      <c r="O47" s="266">
        <v>5564.2568563664599</v>
      </c>
    </row>
    <row r="48" spans="1:15" s="265" customFormat="1" ht="12">
      <c r="A48" s="282"/>
      <c r="B48" s="283"/>
      <c r="C48" s="258" t="s">
        <v>469</v>
      </c>
      <c r="F48" s="266">
        <v>33.758973142433199</v>
      </c>
      <c r="G48" s="266">
        <v>614.32222679942402</v>
      </c>
      <c r="H48" s="266">
        <v>15358.055669985601</v>
      </c>
      <c r="I48" s="266">
        <v>0</v>
      </c>
      <c r="J48" s="266">
        <v>0</v>
      </c>
      <c r="K48" s="266">
        <v>0</v>
      </c>
      <c r="L48" s="266">
        <v>0</v>
      </c>
      <c r="M48" s="266">
        <v>0</v>
      </c>
      <c r="N48" s="266">
        <v>0</v>
      </c>
      <c r="O48" s="266">
        <v>15391.814643128</v>
      </c>
    </row>
    <row r="49" spans="1:16" s="265" customFormat="1" ht="12">
      <c r="A49" s="284"/>
      <c r="B49" s="285"/>
      <c r="C49" s="286" t="s">
        <v>470</v>
      </c>
      <c r="D49" s="271"/>
      <c r="E49" s="271"/>
      <c r="F49" s="272">
        <v>8013.3849554154203</v>
      </c>
      <c r="G49" s="272">
        <v>827.28954674272495</v>
      </c>
      <c r="H49" s="272">
        <v>20682.238668568101</v>
      </c>
      <c r="I49" s="272">
        <v>0</v>
      </c>
      <c r="J49" s="272">
        <v>0</v>
      </c>
      <c r="K49" s="272">
        <v>0</v>
      </c>
      <c r="L49" s="272">
        <v>0</v>
      </c>
      <c r="M49" s="272">
        <v>0</v>
      </c>
      <c r="N49" s="272">
        <v>0</v>
      </c>
      <c r="O49" s="272">
        <v>28695.6236239836</v>
      </c>
    </row>
    <row r="50" spans="1:16" s="265" customFormat="1" ht="12">
      <c r="A50" s="284"/>
      <c r="B50" s="285"/>
      <c r="C50" s="286" t="s">
        <v>471</v>
      </c>
      <c r="D50" s="271"/>
      <c r="E50" s="271"/>
      <c r="F50" s="272">
        <v>4670.4434832336201</v>
      </c>
      <c r="G50" s="272">
        <v>6.82969031138893</v>
      </c>
      <c r="H50" s="272">
        <v>170.74225778472299</v>
      </c>
      <c r="I50" s="272">
        <v>9.6235208665307707E-3</v>
      </c>
      <c r="J50" s="272">
        <v>2.8678092182261699</v>
      </c>
      <c r="K50" s="272">
        <v>0</v>
      </c>
      <c r="L50" s="272">
        <v>0</v>
      </c>
      <c r="M50" s="272">
        <v>0</v>
      </c>
      <c r="N50" s="272">
        <v>0</v>
      </c>
      <c r="O50" s="272">
        <v>4844.0535502365701</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34505.190030036203</v>
      </c>
      <c r="G52" s="294">
        <v>4.1333170914811204</v>
      </c>
      <c r="H52" s="294">
        <v>103.332927287028</v>
      </c>
      <c r="I52" s="294">
        <v>33.255715936305499</v>
      </c>
      <c r="J52" s="294">
        <v>9910.2033490190406</v>
      </c>
      <c r="K52" s="294">
        <v>0</v>
      </c>
      <c r="L52" s="294">
        <v>7455.5834357561498</v>
      </c>
      <c r="M52" s="294">
        <v>2373.5474573054298</v>
      </c>
      <c r="N52" s="294">
        <v>0.29844276133333297</v>
      </c>
      <c r="O52" s="294">
        <v>54348.155642165199</v>
      </c>
    </row>
    <row r="53" spans="1:16" s="268" customFormat="1" ht="13">
      <c r="A53" s="252" t="s">
        <v>428</v>
      </c>
      <c r="B53" s="253" t="s">
        <v>475</v>
      </c>
      <c r="C53" s="253"/>
      <c r="D53" s="296"/>
      <c r="E53" s="296"/>
      <c r="F53" s="297">
        <v>7343.8566520296899</v>
      </c>
      <c r="G53" s="297">
        <v>0</v>
      </c>
      <c r="H53" s="297">
        <v>0</v>
      </c>
      <c r="I53" s="297">
        <v>0</v>
      </c>
      <c r="J53" s="297">
        <v>0</v>
      </c>
      <c r="K53" s="297">
        <v>0</v>
      </c>
      <c r="L53" s="297">
        <v>0</v>
      </c>
      <c r="M53" s="297">
        <v>0</v>
      </c>
      <c r="N53" s="297">
        <v>0</v>
      </c>
      <c r="O53" s="297">
        <v>7343.8566520296899</v>
      </c>
    </row>
    <row r="54" spans="1:16" s="301" customFormat="1" ht="12">
      <c r="A54" s="263"/>
      <c r="B54" s="298"/>
      <c r="C54" s="264" t="s">
        <v>476</v>
      </c>
      <c r="D54" s="299"/>
      <c r="E54" s="299"/>
      <c r="F54" s="300">
        <v>4844.1426934368801</v>
      </c>
      <c r="G54" s="300">
        <v>0</v>
      </c>
      <c r="H54" s="300">
        <v>0</v>
      </c>
      <c r="I54" s="300">
        <v>0</v>
      </c>
      <c r="J54" s="300">
        <v>0</v>
      </c>
      <c r="K54" s="300">
        <v>0</v>
      </c>
      <c r="L54" s="300">
        <v>0</v>
      </c>
      <c r="M54" s="300">
        <v>0</v>
      </c>
      <c r="N54" s="300">
        <v>0</v>
      </c>
      <c r="O54" s="300">
        <v>4844.1426934368801</v>
      </c>
      <c r="P54" s="299"/>
    </row>
    <row r="55" spans="1:16" s="301" customFormat="1" ht="12">
      <c r="A55" s="263"/>
      <c r="B55" s="298"/>
      <c r="C55" s="264" t="s">
        <v>354</v>
      </c>
      <c r="D55" s="299"/>
      <c r="E55" s="299"/>
      <c r="F55" s="300">
        <v>1795.26488783794</v>
      </c>
      <c r="G55" s="300">
        <v>0</v>
      </c>
      <c r="H55" s="300">
        <v>0</v>
      </c>
      <c r="I55" s="300">
        <v>0</v>
      </c>
      <c r="J55" s="300">
        <v>0</v>
      </c>
      <c r="K55" s="300">
        <v>0</v>
      </c>
      <c r="L55" s="300">
        <v>0</v>
      </c>
      <c r="M55" s="300">
        <v>0</v>
      </c>
      <c r="N55" s="300">
        <v>0</v>
      </c>
      <c r="O55" s="300">
        <v>1795.26488783794</v>
      </c>
      <c r="P55" s="299"/>
    </row>
    <row r="56" spans="1:16" s="301" customFormat="1" ht="12">
      <c r="A56" s="263"/>
      <c r="B56" s="298"/>
      <c r="C56" s="264" t="s">
        <v>477</v>
      </c>
      <c r="D56" s="299"/>
      <c r="E56" s="299"/>
      <c r="F56" s="300">
        <v>704.44907075486799</v>
      </c>
      <c r="G56" s="300">
        <v>0</v>
      </c>
      <c r="H56" s="300">
        <v>0</v>
      </c>
      <c r="I56" s="300">
        <v>0</v>
      </c>
      <c r="J56" s="300">
        <v>0</v>
      </c>
      <c r="K56" s="300">
        <v>0</v>
      </c>
      <c r="L56" s="300">
        <v>0</v>
      </c>
      <c r="M56" s="300">
        <v>0</v>
      </c>
      <c r="N56" s="300">
        <v>0</v>
      </c>
      <c r="O56" s="300">
        <v>704.44907075486799</v>
      </c>
      <c r="P56" s="299"/>
    </row>
    <row r="57" spans="1:16" s="303" customFormat="1" ht="13">
      <c r="A57" s="252" t="s">
        <v>443</v>
      </c>
      <c r="B57" s="253" t="s">
        <v>478</v>
      </c>
      <c r="C57" s="253"/>
      <c r="D57" s="302"/>
      <c r="E57" s="302"/>
      <c r="F57" s="297">
        <v>6261.6517499636202</v>
      </c>
      <c r="G57" s="297">
        <v>4.0273509759811201</v>
      </c>
      <c r="H57" s="297">
        <v>100.68377439952801</v>
      </c>
      <c r="I57" s="297">
        <v>32.741525815666101</v>
      </c>
      <c r="J57" s="297">
        <v>9756.9746930684905</v>
      </c>
      <c r="K57" s="297">
        <v>0</v>
      </c>
      <c r="L57" s="297">
        <v>0</v>
      </c>
      <c r="M57" s="297">
        <v>0</v>
      </c>
      <c r="N57" s="297">
        <v>0</v>
      </c>
      <c r="O57" s="297">
        <v>16119.310217431601</v>
      </c>
      <c r="P57" s="302"/>
    </row>
    <row r="58" spans="1:16" s="305" customFormat="1" ht="12">
      <c r="A58" s="263"/>
      <c r="B58" s="298"/>
      <c r="C58" s="264" t="s">
        <v>355</v>
      </c>
      <c r="D58" s="304"/>
      <c r="E58" s="304"/>
      <c r="F58" s="300">
        <v>2922.3518927493301</v>
      </c>
      <c r="G58" s="300">
        <v>0</v>
      </c>
      <c r="H58" s="300">
        <v>0</v>
      </c>
      <c r="I58" s="300">
        <v>0</v>
      </c>
      <c r="J58" s="300">
        <v>0</v>
      </c>
      <c r="K58" s="300">
        <v>0</v>
      </c>
      <c r="L58" s="300">
        <v>0</v>
      </c>
      <c r="M58" s="300">
        <v>0</v>
      </c>
      <c r="N58" s="300">
        <v>0</v>
      </c>
      <c r="O58" s="300">
        <v>2922.3518927493301</v>
      </c>
      <c r="P58" s="304"/>
    </row>
    <row r="59" spans="1:16" s="305" customFormat="1" ht="12">
      <c r="A59" s="263"/>
      <c r="B59" s="298"/>
      <c r="C59" s="264" t="s">
        <v>353</v>
      </c>
      <c r="D59" s="304"/>
      <c r="E59" s="304"/>
      <c r="F59" s="300">
        <v>0</v>
      </c>
      <c r="G59" s="300">
        <v>0</v>
      </c>
      <c r="H59" s="300">
        <v>0</v>
      </c>
      <c r="I59" s="300">
        <v>3.39931007869402</v>
      </c>
      <c r="J59" s="300">
        <v>1012.99440345082</v>
      </c>
      <c r="K59" s="300">
        <v>0</v>
      </c>
      <c r="L59" s="300">
        <v>0</v>
      </c>
      <c r="M59" s="300">
        <v>0</v>
      </c>
      <c r="N59" s="300">
        <v>0</v>
      </c>
      <c r="O59" s="300">
        <v>1012.99440345082</v>
      </c>
      <c r="P59" s="304"/>
    </row>
    <row r="60" spans="1:16" s="305" customFormat="1" ht="12">
      <c r="A60" s="263"/>
      <c r="B60" s="298"/>
      <c r="C60" s="264" t="s">
        <v>407</v>
      </c>
      <c r="D60" s="304"/>
      <c r="E60" s="304"/>
      <c r="F60" s="300">
        <v>0</v>
      </c>
      <c r="G60" s="300">
        <v>0</v>
      </c>
      <c r="H60" s="300">
        <v>0</v>
      </c>
      <c r="I60" s="300">
        <v>29.29</v>
      </c>
      <c r="J60" s="300">
        <v>8728.42</v>
      </c>
      <c r="K60" s="300">
        <v>0</v>
      </c>
      <c r="L60" s="300">
        <v>0</v>
      </c>
      <c r="M60" s="300">
        <v>0</v>
      </c>
      <c r="N60" s="300">
        <v>0</v>
      </c>
      <c r="O60" s="300">
        <v>8728.42</v>
      </c>
      <c r="P60" s="304"/>
    </row>
    <row r="61" spans="1:16" s="305" customFormat="1" ht="12">
      <c r="A61" s="263"/>
      <c r="B61" s="298"/>
      <c r="C61" s="264" t="s">
        <v>408</v>
      </c>
      <c r="D61" s="304"/>
      <c r="E61" s="304"/>
      <c r="F61" s="300">
        <v>3339.2998572142801</v>
      </c>
      <c r="G61" s="300">
        <v>4.0273509759811201</v>
      </c>
      <c r="H61" s="300">
        <v>100.68377439952801</v>
      </c>
      <c r="I61" s="300">
        <v>5.2215736972046803E-2</v>
      </c>
      <c r="J61" s="300">
        <v>15.5602896176699</v>
      </c>
      <c r="K61" s="300">
        <v>0</v>
      </c>
      <c r="L61" s="300">
        <v>0</v>
      </c>
      <c r="M61" s="300">
        <v>0</v>
      </c>
      <c r="N61" s="300">
        <v>0</v>
      </c>
      <c r="O61" s="300">
        <v>3455.54392123148</v>
      </c>
      <c r="P61" s="304"/>
    </row>
    <row r="62" spans="1:16" s="268" customFormat="1" ht="13">
      <c r="A62" s="252" t="s">
        <v>464</v>
      </c>
      <c r="B62" s="253" t="s">
        <v>479</v>
      </c>
      <c r="C62" s="253"/>
      <c r="D62" s="296"/>
      <c r="E62" s="296"/>
      <c r="F62" s="297">
        <v>15772.017580785199</v>
      </c>
      <c r="G62" s="297">
        <v>0.1059661155</v>
      </c>
      <c r="H62" s="297">
        <v>2.6491528875000001</v>
      </c>
      <c r="I62" s="297">
        <v>0</v>
      </c>
      <c r="J62" s="297">
        <v>0</v>
      </c>
      <c r="K62" s="297">
        <v>0</v>
      </c>
      <c r="L62" s="297">
        <v>7455.5325057236496</v>
      </c>
      <c r="M62" s="297">
        <v>2167.0074661795402</v>
      </c>
      <c r="N62" s="297">
        <v>0</v>
      </c>
      <c r="O62" s="297">
        <v>25397.2067055759</v>
      </c>
      <c r="P62" s="296"/>
    </row>
    <row r="63" spans="1:16" s="301" customFormat="1" ht="12">
      <c r="A63" s="263"/>
      <c r="B63" s="258"/>
      <c r="C63" s="258" t="s">
        <v>480</v>
      </c>
      <c r="D63" s="299"/>
      <c r="E63" s="299"/>
      <c r="F63" s="300">
        <v>11863.758160118499</v>
      </c>
      <c r="G63" s="300">
        <v>0.1059661155</v>
      </c>
      <c r="H63" s="300">
        <v>2.6491528875000001</v>
      </c>
      <c r="I63" s="300">
        <v>0</v>
      </c>
      <c r="J63" s="300">
        <v>0</v>
      </c>
      <c r="K63" s="300">
        <v>0</v>
      </c>
      <c r="L63" s="300">
        <v>0</v>
      </c>
      <c r="M63" s="300">
        <v>0</v>
      </c>
      <c r="N63" s="300">
        <v>0</v>
      </c>
      <c r="O63" s="300">
        <v>11866.407313006001</v>
      </c>
      <c r="P63" s="299"/>
    </row>
    <row r="64" spans="1:16" s="301" customFormat="1" ht="12">
      <c r="A64" s="263"/>
      <c r="B64" s="258"/>
      <c r="C64" s="258" t="s">
        <v>481</v>
      </c>
      <c r="D64" s="299"/>
      <c r="E64" s="299"/>
      <c r="F64" s="300">
        <v>3908.2594206666699</v>
      </c>
      <c r="G64" s="300">
        <v>0</v>
      </c>
      <c r="H64" s="300">
        <v>0</v>
      </c>
      <c r="I64" s="300">
        <v>0</v>
      </c>
      <c r="J64" s="300">
        <v>0</v>
      </c>
      <c r="K64" s="300">
        <v>0</v>
      </c>
      <c r="L64" s="300">
        <v>7455.5325057236496</v>
      </c>
      <c r="M64" s="300">
        <v>56.3408033472803</v>
      </c>
      <c r="N64" s="300">
        <v>0</v>
      </c>
      <c r="O64" s="300">
        <v>11420.132729737599</v>
      </c>
      <c r="P64" s="299"/>
    </row>
    <row r="65" spans="1:16" s="301" customFormat="1" ht="12">
      <c r="A65" s="263"/>
      <c r="B65" s="258"/>
      <c r="C65" s="258" t="s">
        <v>482</v>
      </c>
      <c r="D65" s="299"/>
      <c r="E65" s="299"/>
      <c r="F65" s="300">
        <v>0</v>
      </c>
      <c r="G65" s="300">
        <v>0</v>
      </c>
      <c r="H65" s="300">
        <v>0</v>
      </c>
      <c r="I65" s="300">
        <v>0</v>
      </c>
      <c r="J65" s="300">
        <v>0</v>
      </c>
      <c r="K65" s="300">
        <v>0</v>
      </c>
      <c r="L65" s="300">
        <v>0</v>
      </c>
      <c r="M65" s="300">
        <v>2110.66666283226</v>
      </c>
      <c r="N65" s="300">
        <v>0</v>
      </c>
      <c r="O65" s="300">
        <v>2110.66666283226</v>
      </c>
      <c r="P65" s="299"/>
    </row>
    <row r="66" spans="1:16" s="262" customFormat="1">
      <c r="A66" s="306" t="s">
        <v>472</v>
      </c>
      <c r="B66" s="307" t="s">
        <v>483</v>
      </c>
      <c r="C66" s="307"/>
      <c r="D66" s="279"/>
      <c r="E66" s="279"/>
      <c r="F66" s="280">
        <v>0</v>
      </c>
      <c r="G66" s="280">
        <v>0</v>
      </c>
      <c r="H66" s="280">
        <v>0</v>
      </c>
      <c r="I66" s="280">
        <v>0</v>
      </c>
      <c r="J66" s="280">
        <v>0</v>
      </c>
      <c r="K66" s="280">
        <v>0</v>
      </c>
      <c r="L66" s="280">
        <v>5.09300325E-2</v>
      </c>
      <c r="M66" s="280">
        <v>4.3776520400255103</v>
      </c>
      <c r="N66" s="280">
        <v>0.29844276133333297</v>
      </c>
      <c r="O66" s="280">
        <v>4.7270248338588496</v>
      </c>
      <c r="P66" s="279"/>
    </row>
    <row r="67" spans="1:16" s="262" customFormat="1" ht="13">
      <c r="A67" s="306" t="s">
        <v>484</v>
      </c>
      <c r="B67" s="307" t="s">
        <v>409</v>
      </c>
      <c r="C67" s="307"/>
      <c r="D67" s="279"/>
      <c r="E67" s="279"/>
      <c r="F67" s="280">
        <v>5127.6640472576701</v>
      </c>
      <c r="G67" s="280">
        <v>0</v>
      </c>
      <c r="H67" s="280">
        <v>0</v>
      </c>
      <c r="I67" s="280">
        <v>0</v>
      </c>
      <c r="J67" s="280">
        <v>0</v>
      </c>
      <c r="K67" s="280">
        <v>0</v>
      </c>
      <c r="L67" s="280">
        <v>0</v>
      </c>
      <c r="M67" s="280">
        <v>0</v>
      </c>
      <c r="N67" s="280">
        <v>0</v>
      </c>
      <c r="O67" s="280">
        <v>5127.6640472576701</v>
      </c>
      <c r="P67" s="279"/>
    </row>
    <row r="68" spans="1:16" s="262" customFormat="1" ht="13">
      <c r="A68" s="287" t="s">
        <v>485</v>
      </c>
      <c r="B68" s="288" t="s">
        <v>411</v>
      </c>
      <c r="C68" s="288"/>
      <c r="D68" s="308"/>
      <c r="E68" s="308"/>
      <c r="F68" s="309">
        <v>0</v>
      </c>
      <c r="G68" s="309">
        <v>0</v>
      </c>
      <c r="H68" s="309">
        <v>0</v>
      </c>
      <c r="I68" s="309">
        <v>0.51419012063945602</v>
      </c>
      <c r="J68" s="309">
        <v>153.22865595055799</v>
      </c>
      <c r="K68" s="309">
        <v>0</v>
      </c>
      <c r="L68" s="309">
        <v>0</v>
      </c>
      <c r="M68" s="309">
        <v>202.16233908586199</v>
      </c>
      <c r="N68" s="309">
        <v>0</v>
      </c>
      <c r="O68" s="309">
        <v>355.39099503642001</v>
      </c>
      <c r="P68" s="279"/>
    </row>
    <row r="69" spans="1:16" s="295" customFormat="1" ht="13">
      <c r="A69" s="310" t="s">
        <v>486</v>
      </c>
      <c r="B69" s="311"/>
      <c r="C69" s="311"/>
      <c r="D69" s="312"/>
      <c r="E69" s="312"/>
      <c r="F69" s="313">
        <v>1192.56827946667</v>
      </c>
      <c r="G69" s="313">
        <v>1140.71745007153</v>
      </c>
      <c r="H69" s="313">
        <v>28517.936251788102</v>
      </c>
      <c r="I69" s="313">
        <v>71.567678846125503</v>
      </c>
      <c r="J69" s="313">
        <v>21327.168296145399</v>
      </c>
      <c r="K69" s="313">
        <v>0</v>
      </c>
      <c r="L69" s="313">
        <v>0</v>
      </c>
      <c r="M69" s="313">
        <v>0</v>
      </c>
      <c r="N69" s="313">
        <v>0</v>
      </c>
      <c r="O69" s="313">
        <v>51037.672827400202</v>
      </c>
      <c r="P69" s="293"/>
    </row>
    <row r="70" spans="1:16" s="262" customFormat="1" ht="13">
      <c r="A70" s="306" t="s">
        <v>428</v>
      </c>
      <c r="B70" s="307" t="s">
        <v>487</v>
      </c>
      <c r="C70" s="307"/>
      <c r="D70" s="279"/>
      <c r="E70" s="279"/>
      <c r="F70" s="280">
        <v>0</v>
      </c>
      <c r="G70" s="280">
        <v>994.06847233644703</v>
      </c>
      <c r="H70" s="280">
        <v>24851.711808411201</v>
      </c>
      <c r="I70" s="280">
        <v>0</v>
      </c>
      <c r="J70" s="280">
        <v>0</v>
      </c>
      <c r="K70" s="280">
        <v>0</v>
      </c>
      <c r="L70" s="280">
        <v>0</v>
      </c>
      <c r="M70" s="280">
        <v>0</v>
      </c>
      <c r="N70" s="280">
        <v>0</v>
      </c>
      <c r="O70" s="280">
        <v>24851.711808411201</v>
      </c>
      <c r="P70" s="279"/>
    </row>
    <row r="71" spans="1:16" s="262" customFormat="1" ht="13">
      <c r="A71" s="306" t="s">
        <v>443</v>
      </c>
      <c r="B71" s="307" t="s">
        <v>488</v>
      </c>
      <c r="C71" s="307"/>
      <c r="D71" s="279"/>
      <c r="E71" s="279"/>
      <c r="F71" s="280">
        <v>0</v>
      </c>
      <c r="G71" s="280">
        <v>141.30927634444001</v>
      </c>
      <c r="H71" s="280">
        <v>3532.7319086110001</v>
      </c>
      <c r="I71" s="280">
        <v>14.6859861820496</v>
      </c>
      <c r="J71" s="280">
        <v>4376.4238822507696</v>
      </c>
      <c r="K71" s="280">
        <v>0</v>
      </c>
      <c r="L71" s="280">
        <v>0</v>
      </c>
      <c r="M71" s="280">
        <v>0</v>
      </c>
      <c r="N71" s="280">
        <v>0</v>
      </c>
      <c r="O71" s="280">
        <v>7909.1557908617697</v>
      </c>
      <c r="P71" s="279"/>
    </row>
    <row r="72" spans="1:16" s="262" customFormat="1" ht="13">
      <c r="A72" s="252" t="s">
        <v>464</v>
      </c>
      <c r="B72" s="253" t="s">
        <v>489</v>
      </c>
      <c r="C72" s="253"/>
      <c r="F72" s="259">
        <v>0</v>
      </c>
      <c r="G72" s="259">
        <v>0</v>
      </c>
      <c r="H72" s="259">
        <v>0</v>
      </c>
      <c r="I72" s="259">
        <v>56.7432559613557</v>
      </c>
      <c r="J72" s="259">
        <v>16909.490276484001</v>
      </c>
      <c r="K72" s="259">
        <v>0</v>
      </c>
      <c r="L72" s="259">
        <v>0</v>
      </c>
      <c r="M72" s="259">
        <v>0</v>
      </c>
      <c r="N72" s="259">
        <v>0</v>
      </c>
      <c r="O72" s="259">
        <v>16909.490276484001</v>
      </c>
    </row>
    <row r="73" spans="1:16" s="265" customFormat="1" ht="12">
      <c r="A73" s="314"/>
      <c r="B73" s="286"/>
      <c r="C73" s="286" t="s">
        <v>490</v>
      </c>
      <c r="D73" s="271"/>
      <c r="E73" s="271"/>
      <c r="F73" s="272">
        <v>0</v>
      </c>
      <c r="G73" s="272">
        <v>0</v>
      </c>
      <c r="H73" s="272">
        <v>0</v>
      </c>
      <c r="I73" s="272">
        <v>47.239166592047503</v>
      </c>
      <c r="J73" s="272">
        <v>14077.2716444302</v>
      </c>
      <c r="K73" s="272">
        <v>0</v>
      </c>
      <c r="L73" s="272">
        <v>0</v>
      </c>
      <c r="M73" s="272">
        <v>0</v>
      </c>
      <c r="N73" s="272">
        <v>0</v>
      </c>
      <c r="O73" s="272">
        <v>14077.2716444302</v>
      </c>
    </row>
    <row r="74" spans="1:16" s="265" customFormat="1" ht="12">
      <c r="A74" s="314"/>
      <c r="B74" s="286"/>
      <c r="C74" s="286" t="s">
        <v>491</v>
      </c>
      <c r="D74" s="271"/>
      <c r="E74" s="271"/>
      <c r="F74" s="272">
        <v>0</v>
      </c>
      <c r="G74" s="272">
        <v>0</v>
      </c>
      <c r="H74" s="272">
        <v>0</v>
      </c>
      <c r="I74" s="272">
        <v>9.5040893693081205</v>
      </c>
      <c r="J74" s="272">
        <v>2832.2186320538199</v>
      </c>
      <c r="K74" s="272">
        <v>0</v>
      </c>
      <c r="L74" s="272">
        <v>0</v>
      </c>
      <c r="M74" s="272">
        <v>0</v>
      </c>
      <c r="N74" s="272">
        <v>0</v>
      </c>
      <c r="O74" s="272">
        <v>2832.2186320538199</v>
      </c>
    </row>
    <row r="75" spans="1:16" s="262" customFormat="1" ht="13">
      <c r="A75" s="306" t="s">
        <v>472</v>
      </c>
      <c r="B75" s="307" t="s">
        <v>356</v>
      </c>
      <c r="C75" s="315"/>
      <c r="D75" s="279"/>
      <c r="E75" s="279"/>
      <c r="F75" s="280">
        <v>0</v>
      </c>
      <c r="G75" s="280">
        <v>5.3397013906388402</v>
      </c>
      <c r="H75" s="280">
        <v>133.49253476597099</v>
      </c>
      <c r="I75" s="280">
        <v>0.13843670272026601</v>
      </c>
      <c r="J75" s="280">
        <v>41.254137410639302</v>
      </c>
      <c r="K75" s="280">
        <v>0</v>
      </c>
      <c r="L75" s="280">
        <v>0</v>
      </c>
      <c r="M75" s="280">
        <v>0</v>
      </c>
      <c r="N75" s="280">
        <v>0</v>
      </c>
      <c r="O75" s="280">
        <v>174.74667217660999</v>
      </c>
    </row>
    <row r="76" spans="1:16" s="262" customFormat="1" ht="13">
      <c r="A76" s="287" t="s">
        <v>484</v>
      </c>
      <c r="B76" s="288" t="s">
        <v>412</v>
      </c>
      <c r="C76" s="316"/>
      <c r="D76" s="308"/>
      <c r="E76" s="308"/>
      <c r="F76" s="309">
        <v>1192.56827946667</v>
      </c>
      <c r="G76" s="309">
        <v>0</v>
      </c>
      <c r="H76" s="309">
        <v>0</v>
      </c>
      <c r="I76" s="309">
        <v>0</v>
      </c>
      <c r="J76" s="309">
        <v>0</v>
      </c>
      <c r="K76" s="309">
        <v>0</v>
      </c>
      <c r="L76" s="309">
        <v>0</v>
      </c>
      <c r="M76" s="309">
        <v>0</v>
      </c>
      <c r="N76" s="309">
        <v>0</v>
      </c>
      <c r="O76" s="309">
        <v>1192.56827946667</v>
      </c>
    </row>
    <row r="77" spans="1:16" s="262" customFormat="1" ht="13">
      <c r="A77" s="248" t="s">
        <v>492</v>
      </c>
      <c r="B77" s="317"/>
      <c r="C77" s="317"/>
      <c r="F77" s="251">
        <v>527.81796691</v>
      </c>
      <c r="G77" s="251">
        <v>924.71299954999995</v>
      </c>
      <c r="H77" s="251">
        <v>23117.824988749999</v>
      </c>
      <c r="I77" s="251">
        <v>3.5261086700000002</v>
      </c>
      <c r="J77" s="251">
        <v>1050.7803836600001</v>
      </c>
      <c r="K77" s="251">
        <v>0</v>
      </c>
      <c r="L77" s="251">
        <v>0</v>
      </c>
      <c r="M77" s="251">
        <v>0</v>
      </c>
      <c r="N77" s="251">
        <v>0</v>
      </c>
      <c r="O77" s="251">
        <v>24696.423339320001</v>
      </c>
    </row>
    <row r="78" spans="1:16" s="262" customFormat="1" ht="13">
      <c r="A78" s="252" t="s">
        <v>428</v>
      </c>
      <c r="B78" s="253" t="s">
        <v>493</v>
      </c>
      <c r="C78" s="253"/>
      <c r="F78" s="259">
        <v>0</v>
      </c>
      <c r="G78" s="259">
        <v>890.00855148999995</v>
      </c>
      <c r="H78" s="259">
        <v>22250.213787249999</v>
      </c>
      <c r="I78" s="259">
        <v>0</v>
      </c>
      <c r="J78" s="259">
        <v>0</v>
      </c>
      <c r="K78" s="259">
        <v>0</v>
      </c>
      <c r="L78" s="259">
        <v>0</v>
      </c>
      <c r="M78" s="259">
        <v>0</v>
      </c>
      <c r="N78" s="259">
        <v>0</v>
      </c>
      <c r="O78" s="259">
        <v>22250.213787249999</v>
      </c>
    </row>
    <row r="79" spans="1:16" s="262" customFormat="1" ht="13">
      <c r="A79" s="252" t="s">
        <v>443</v>
      </c>
      <c r="B79" s="253" t="s">
        <v>494</v>
      </c>
      <c r="C79" s="253"/>
      <c r="F79" s="259">
        <v>0</v>
      </c>
      <c r="G79" s="259">
        <v>17.304363599999999</v>
      </c>
      <c r="H79" s="259">
        <v>432.60908999999998</v>
      </c>
      <c r="I79" s="259">
        <v>1.03826182</v>
      </c>
      <c r="J79" s="259">
        <v>309.40202235999999</v>
      </c>
      <c r="K79" s="259">
        <v>0</v>
      </c>
      <c r="L79" s="259">
        <v>0</v>
      </c>
      <c r="M79" s="259">
        <v>0</v>
      </c>
      <c r="N79" s="259">
        <v>0</v>
      </c>
      <c r="O79" s="259">
        <v>742.01111235999997</v>
      </c>
    </row>
    <row r="80" spans="1:16" s="262" customFormat="1" ht="13">
      <c r="A80" s="306" t="s">
        <v>495</v>
      </c>
      <c r="B80" s="307" t="s">
        <v>496</v>
      </c>
      <c r="C80" s="307"/>
      <c r="D80" s="279"/>
      <c r="E80" s="279"/>
      <c r="F80" s="280">
        <v>0</v>
      </c>
      <c r="G80" s="280">
        <v>15.49663421</v>
      </c>
      <c r="H80" s="280">
        <v>387.41585524999999</v>
      </c>
      <c r="I80" s="280">
        <v>1.76842711</v>
      </c>
      <c r="J80" s="280">
        <v>526.99127878000002</v>
      </c>
      <c r="K80" s="280">
        <v>0</v>
      </c>
      <c r="L80" s="280">
        <v>0</v>
      </c>
      <c r="M80" s="280">
        <v>0</v>
      </c>
      <c r="N80" s="280">
        <v>0</v>
      </c>
      <c r="O80" s="280">
        <v>914.40713402999995</v>
      </c>
    </row>
    <row r="81" spans="1:42" s="262" customFormat="1" ht="13">
      <c r="A81" s="287" t="s">
        <v>472</v>
      </c>
      <c r="B81" s="288" t="s">
        <v>497</v>
      </c>
      <c r="C81" s="288"/>
      <c r="D81" s="308"/>
      <c r="E81" s="308"/>
      <c r="F81" s="309">
        <v>527.81796691</v>
      </c>
      <c r="G81" s="309">
        <v>1.9034502499999999</v>
      </c>
      <c r="H81" s="309">
        <v>47.586256249999998</v>
      </c>
      <c r="I81" s="309">
        <v>0.71941973999999997</v>
      </c>
      <c r="J81" s="309">
        <v>214.38708252000001</v>
      </c>
      <c r="K81" s="309">
        <v>0</v>
      </c>
      <c r="L81" s="309">
        <v>0</v>
      </c>
      <c r="M81" s="309">
        <v>0</v>
      </c>
      <c r="N81" s="309">
        <v>0</v>
      </c>
      <c r="O81" s="309">
        <v>789.79130568000005</v>
      </c>
    </row>
    <row r="82" spans="1:42" s="295" customFormat="1" ht="13">
      <c r="A82" s="291" t="s">
        <v>498</v>
      </c>
      <c r="B82" s="292"/>
      <c r="C82" s="292"/>
      <c r="F82" s="251">
        <v>-90060.186597000007</v>
      </c>
      <c r="G82" s="251">
        <v>51.925235000000001</v>
      </c>
      <c r="H82" s="251">
        <v>1298.1308750000001</v>
      </c>
      <c r="I82" s="251">
        <v>1.9757439999999999</v>
      </c>
      <c r="J82" s="251">
        <v>588.77171199999998</v>
      </c>
      <c r="K82" s="251">
        <v>0</v>
      </c>
      <c r="L82" s="251">
        <v>0</v>
      </c>
      <c r="M82" s="251">
        <v>0</v>
      </c>
      <c r="N82" s="251">
        <v>0</v>
      </c>
      <c r="O82" s="251">
        <v>-88173.284010000003</v>
      </c>
    </row>
    <row r="83" spans="1:42" s="262" customFormat="1" ht="13">
      <c r="A83" s="252" t="s">
        <v>428</v>
      </c>
      <c r="B83" s="253" t="s">
        <v>499</v>
      </c>
      <c r="C83" s="253"/>
      <c r="F83" s="259">
        <v>-250445.00746399999</v>
      </c>
      <c r="G83" s="259">
        <v>26.159721000000001</v>
      </c>
      <c r="H83" s="259">
        <v>653.99302499999999</v>
      </c>
      <c r="I83" s="259">
        <v>1.0682529999999999</v>
      </c>
      <c r="J83" s="259">
        <v>318.33939400000003</v>
      </c>
      <c r="K83" s="259">
        <v>0</v>
      </c>
      <c r="L83" s="259">
        <v>0</v>
      </c>
      <c r="M83" s="259">
        <v>0</v>
      </c>
      <c r="N83" s="259">
        <v>0</v>
      </c>
      <c r="O83" s="259">
        <v>-249472.67504500001</v>
      </c>
    </row>
    <row r="84" spans="1:42" s="262" customFormat="1" ht="13">
      <c r="A84" s="252" t="s">
        <v>443</v>
      </c>
      <c r="B84" s="253" t="s">
        <v>500</v>
      </c>
      <c r="C84" s="253"/>
      <c r="F84" s="259">
        <v>4456.8540739999999</v>
      </c>
      <c r="G84" s="259">
        <v>8.4019270000000006</v>
      </c>
      <c r="H84" s="259">
        <v>210.04817499999999</v>
      </c>
      <c r="I84" s="259">
        <v>0.41105399999999997</v>
      </c>
      <c r="J84" s="259">
        <v>122.49409199999999</v>
      </c>
      <c r="K84" s="259">
        <v>0</v>
      </c>
      <c r="L84" s="259">
        <v>0</v>
      </c>
      <c r="M84" s="259">
        <v>0</v>
      </c>
      <c r="N84" s="259">
        <v>0</v>
      </c>
      <c r="O84" s="259">
        <v>4789.3963409999997</v>
      </c>
    </row>
    <row r="85" spans="1:42" s="262" customFormat="1" ht="13">
      <c r="A85" s="306" t="s">
        <v>464</v>
      </c>
      <c r="B85" s="307" t="s">
        <v>501</v>
      </c>
      <c r="C85" s="307"/>
      <c r="F85" s="259">
        <v>0</v>
      </c>
      <c r="G85" s="259">
        <v>12.56256</v>
      </c>
      <c r="H85" s="259">
        <v>314.06400000000002</v>
      </c>
      <c r="I85" s="259">
        <v>0.32568999999999998</v>
      </c>
      <c r="J85" s="259">
        <v>97.055620000000005</v>
      </c>
      <c r="K85" s="259">
        <v>0</v>
      </c>
      <c r="L85" s="259">
        <v>0</v>
      </c>
      <c r="M85" s="259">
        <v>0</v>
      </c>
      <c r="N85" s="259">
        <v>0</v>
      </c>
      <c r="O85" s="259">
        <v>411.11962</v>
      </c>
    </row>
    <row r="86" spans="1:42" s="262" customFormat="1" ht="13">
      <c r="A86" s="306" t="s">
        <v>472</v>
      </c>
      <c r="B86" s="307" t="s">
        <v>502</v>
      </c>
      <c r="C86" s="307"/>
      <c r="F86" s="259">
        <v>4970.7757879999999</v>
      </c>
      <c r="G86" s="259">
        <v>0.43812699999999999</v>
      </c>
      <c r="H86" s="259">
        <v>10.953175</v>
      </c>
      <c r="I86" s="259">
        <v>2.3581999999999999E-2</v>
      </c>
      <c r="J86" s="259">
        <v>7.0274359999999998</v>
      </c>
      <c r="K86" s="259">
        <v>0</v>
      </c>
      <c r="L86" s="259">
        <v>0</v>
      </c>
      <c r="M86" s="259">
        <v>0</v>
      </c>
      <c r="N86" s="259">
        <v>0</v>
      </c>
      <c r="O86" s="259">
        <v>4988.7563989999999</v>
      </c>
    </row>
    <row r="87" spans="1:42" s="262" customFormat="1" ht="13">
      <c r="A87" s="306" t="s">
        <v>484</v>
      </c>
      <c r="B87" s="307" t="s">
        <v>503</v>
      </c>
      <c r="C87" s="307"/>
      <c r="D87" s="279"/>
      <c r="E87" s="279"/>
      <c r="F87" s="280">
        <v>3473.727406</v>
      </c>
      <c r="G87" s="280">
        <v>4.3628999999999998</v>
      </c>
      <c r="H87" s="280">
        <v>109.07250000000001</v>
      </c>
      <c r="I87" s="280">
        <v>0.14716499999999999</v>
      </c>
      <c r="J87" s="280">
        <v>43.855170000000001</v>
      </c>
      <c r="K87" s="280">
        <v>0</v>
      </c>
      <c r="L87" s="280">
        <v>0</v>
      </c>
      <c r="M87" s="280">
        <v>0</v>
      </c>
      <c r="N87" s="280">
        <v>0</v>
      </c>
      <c r="O87" s="280">
        <v>3626.655076</v>
      </c>
    </row>
    <row r="88" spans="1:42" s="262" customFormat="1" ht="13">
      <c r="A88" s="287" t="s">
        <v>485</v>
      </c>
      <c r="B88" s="288" t="s">
        <v>504</v>
      </c>
      <c r="C88" s="288"/>
      <c r="D88" s="308"/>
      <c r="E88" s="308"/>
      <c r="F88" s="309">
        <v>147483.46359900001</v>
      </c>
      <c r="G88" s="309">
        <v>0</v>
      </c>
      <c r="H88" s="309">
        <v>0</v>
      </c>
      <c r="I88" s="309">
        <v>0</v>
      </c>
      <c r="J88" s="309">
        <v>0</v>
      </c>
      <c r="K88" s="309">
        <v>0</v>
      </c>
      <c r="L88" s="309">
        <v>0</v>
      </c>
      <c r="M88" s="309">
        <v>0</v>
      </c>
      <c r="N88" s="309">
        <v>0</v>
      </c>
      <c r="O88" s="309">
        <v>147483.46359900001</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row>
    <row r="89" spans="1:42"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row>
    <row r="90" spans="1:42">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row>
    <row r="91" spans="1:42" s="262" customFormat="1" ht="13">
      <c r="A91" s="262" t="s">
        <v>506</v>
      </c>
      <c r="J91" s="321"/>
      <c r="O91" s="321"/>
    </row>
    <row r="92" spans="1:42" s="262" customFormat="1" ht="13">
      <c r="A92" s="262" t="s">
        <v>507</v>
      </c>
      <c r="J92" s="321"/>
      <c r="O92" s="321"/>
      <c r="Z92" s="279"/>
    </row>
    <row r="93" spans="1:42" s="262" customFormat="1" ht="15">
      <c r="A93" s="262" t="s">
        <v>508</v>
      </c>
      <c r="J93" s="321"/>
      <c r="O93" s="321"/>
    </row>
    <row r="94" spans="1:42" s="262" customFormat="1" ht="13">
      <c r="A94" s="262" t="s">
        <v>509</v>
      </c>
      <c r="J94" s="321"/>
      <c r="O94" s="321"/>
    </row>
    <row r="95" spans="1:42" s="262" customFormat="1" ht="13">
      <c r="A95" s="262" t="s">
        <v>510</v>
      </c>
      <c r="B95" s="262" t="s">
        <v>511</v>
      </c>
      <c r="J95" s="321"/>
      <c r="O95" s="321"/>
    </row>
    <row r="96" spans="1:42"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B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4" tint="0.39997558519241921"/>
  </sheetPr>
  <dimension ref="A1:AT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540</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468714.92227419699</v>
      </c>
      <c r="G7" s="246">
        <v>4003.48409992099</v>
      </c>
      <c r="H7" s="246">
        <v>100087.10249802499</v>
      </c>
      <c r="I7" s="246">
        <v>138.96618833844099</v>
      </c>
      <c r="J7" s="246">
        <v>41411.924124855497</v>
      </c>
      <c r="K7" s="246">
        <v>829.77679999999998</v>
      </c>
      <c r="L7" s="246">
        <v>7578.68311306546</v>
      </c>
      <c r="M7" s="246">
        <v>2557.1166486689399</v>
      </c>
      <c r="N7" s="246">
        <v>0.30711322400000002</v>
      </c>
      <c r="O7" s="246">
        <v>621179.83257203596</v>
      </c>
    </row>
    <row r="8" spans="1:16" ht="17" thickTop="1">
      <c r="A8" s="248" t="s">
        <v>427</v>
      </c>
      <c r="B8" s="249"/>
      <c r="C8" s="249"/>
      <c r="F8" s="251">
        <v>433768.64937360003</v>
      </c>
      <c r="G8" s="251">
        <v>1957.09656209268</v>
      </c>
      <c r="H8" s="251">
        <v>48927.414052317101</v>
      </c>
      <c r="I8" s="251">
        <v>30.567891573588501</v>
      </c>
      <c r="J8" s="251">
        <v>9109.2316889293706</v>
      </c>
      <c r="K8" s="251">
        <v>0</v>
      </c>
      <c r="L8" s="251">
        <v>0</v>
      </c>
      <c r="M8" s="251">
        <v>0</v>
      </c>
      <c r="N8" s="251">
        <v>0</v>
      </c>
      <c r="O8" s="251">
        <v>491805.29511484603</v>
      </c>
    </row>
    <row r="9" spans="1:16">
      <c r="A9" s="252" t="s">
        <v>428</v>
      </c>
      <c r="B9" s="253" t="s">
        <v>429</v>
      </c>
      <c r="C9" s="253"/>
      <c r="F9" s="254">
        <v>281814.165454284</v>
      </c>
      <c r="G9" s="254">
        <v>253.52004543096899</v>
      </c>
      <c r="H9" s="254">
        <v>6338.0011357742196</v>
      </c>
      <c r="I9" s="254">
        <v>7.7628689622929299</v>
      </c>
      <c r="J9" s="254">
        <v>2313.3349507632902</v>
      </c>
      <c r="K9" s="254">
        <v>0</v>
      </c>
      <c r="L9" s="254">
        <v>0</v>
      </c>
      <c r="M9" s="254">
        <v>0</v>
      </c>
      <c r="N9" s="254">
        <v>0</v>
      </c>
      <c r="O9" s="254">
        <v>290465.50154082198</v>
      </c>
      <c r="P9" s="255"/>
    </row>
    <row r="10" spans="1:16">
      <c r="A10" s="256"/>
      <c r="B10" s="257" t="s">
        <v>430</v>
      </c>
      <c r="C10" s="258"/>
      <c r="F10" s="259">
        <v>101688.231363069</v>
      </c>
      <c r="G10" s="259">
        <v>2.2941039145958801</v>
      </c>
      <c r="H10" s="259">
        <v>57.352597864897</v>
      </c>
      <c r="I10" s="259">
        <v>1.85786711002049</v>
      </c>
      <c r="J10" s="259">
        <v>553.64439878610699</v>
      </c>
      <c r="K10" s="259">
        <v>0</v>
      </c>
      <c r="L10" s="259">
        <v>0</v>
      </c>
      <c r="M10" s="259">
        <v>0</v>
      </c>
      <c r="N10" s="259">
        <v>0</v>
      </c>
      <c r="O10" s="259">
        <v>102299.22835972</v>
      </c>
    </row>
    <row r="11" spans="1:16">
      <c r="A11" s="256"/>
      <c r="B11" s="260" t="s">
        <v>431</v>
      </c>
      <c r="C11" s="258"/>
      <c r="F11" s="259">
        <v>16497.750073872601</v>
      </c>
      <c r="G11" s="259">
        <v>0.41018303304150699</v>
      </c>
      <c r="H11" s="259">
        <v>10.2545758260377</v>
      </c>
      <c r="I11" s="259">
        <v>0.157396986398704</v>
      </c>
      <c r="J11" s="259">
        <v>46.904301946813703</v>
      </c>
      <c r="K11" s="259">
        <v>0</v>
      </c>
      <c r="L11" s="259">
        <v>0</v>
      </c>
      <c r="M11" s="259">
        <v>0</v>
      </c>
      <c r="N11" s="259">
        <v>0</v>
      </c>
      <c r="O11" s="259">
        <v>16554.908951645401</v>
      </c>
    </row>
    <row r="12" spans="1:16" s="262" customFormat="1" ht="13">
      <c r="A12" s="256"/>
      <c r="B12" s="260" t="s">
        <v>432</v>
      </c>
      <c r="C12" s="261"/>
      <c r="F12" s="259">
        <v>38508.7448947624</v>
      </c>
      <c r="G12" s="259">
        <v>73.571949421337493</v>
      </c>
      <c r="H12" s="259">
        <v>1839.2987355334401</v>
      </c>
      <c r="I12" s="259">
        <v>0.89646365971398001</v>
      </c>
      <c r="J12" s="259">
        <v>267.14617059476598</v>
      </c>
      <c r="K12" s="259">
        <v>0</v>
      </c>
      <c r="L12" s="259">
        <v>0</v>
      </c>
      <c r="M12" s="259">
        <v>0</v>
      </c>
      <c r="N12" s="259">
        <v>0</v>
      </c>
      <c r="O12" s="259">
        <v>40615.189800890599</v>
      </c>
    </row>
    <row r="13" spans="1:16" s="262" customFormat="1" ht="13">
      <c r="A13" s="256"/>
      <c r="B13" s="257" t="s">
        <v>433</v>
      </c>
      <c r="C13" s="257"/>
      <c r="F13" s="259">
        <v>52439.373380169003</v>
      </c>
      <c r="G13" s="259">
        <v>2.1527207693144601</v>
      </c>
      <c r="H13" s="259">
        <v>53.818019232861403</v>
      </c>
      <c r="I13" s="259">
        <v>1.70890967648057</v>
      </c>
      <c r="J13" s="259">
        <v>509.25508359120801</v>
      </c>
      <c r="K13" s="259">
        <v>0</v>
      </c>
      <c r="L13" s="259">
        <v>0</v>
      </c>
      <c r="M13" s="259">
        <v>0</v>
      </c>
      <c r="N13" s="259">
        <v>0</v>
      </c>
      <c r="O13" s="259">
        <v>53002.446482993</v>
      </c>
    </row>
    <row r="14" spans="1:16" s="265" customFormat="1" ht="12">
      <c r="A14" s="263"/>
      <c r="B14" s="258"/>
      <c r="C14" s="264" t="s">
        <v>410</v>
      </c>
      <c r="F14" s="266">
        <v>5249.8281226196696</v>
      </c>
      <c r="G14" s="266">
        <v>0.15287685022556399</v>
      </c>
      <c r="H14" s="266">
        <v>3.82192125563909</v>
      </c>
      <c r="I14" s="266">
        <v>0.130529125177658</v>
      </c>
      <c r="J14" s="266">
        <v>38.897679302942102</v>
      </c>
      <c r="K14" s="266">
        <v>0</v>
      </c>
      <c r="L14" s="266">
        <v>0</v>
      </c>
      <c r="M14" s="266">
        <v>0</v>
      </c>
      <c r="N14" s="266">
        <v>0</v>
      </c>
      <c r="O14" s="266">
        <v>5292.5477231782497</v>
      </c>
    </row>
    <row r="15" spans="1:16" s="265" customFormat="1" ht="12">
      <c r="A15" s="263"/>
      <c r="B15" s="258"/>
      <c r="C15" s="264" t="s">
        <v>434</v>
      </c>
      <c r="F15" s="266">
        <v>2930.1791905042901</v>
      </c>
      <c r="G15" s="266">
        <v>6.12823761956389E-2</v>
      </c>
      <c r="H15" s="266">
        <v>1.5320594048909699</v>
      </c>
      <c r="I15" s="266">
        <v>4.0541245301034201E-2</v>
      </c>
      <c r="J15" s="266">
        <v>12.081291099708199</v>
      </c>
      <c r="K15" s="266">
        <v>0</v>
      </c>
      <c r="L15" s="266">
        <v>0</v>
      </c>
      <c r="M15" s="266">
        <v>0</v>
      </c>
      <c r="N15" s="266">
        <v>0</v>
      </c>
      <c r="O15" s="266">
        <v>2943.7925410088901</v>
      </c>
    </row>
    <row r="16" spans="1:16" s="265" customFormat="1" ht="12">
      <c r="A16" s="263"/>
      <c r="B16" s="258"/>
      <c r="C16" s="264" t="s">
        <v>435</v>
      </c>
      <c r="F16" s="266">
        <v>8554.0584662996498</v>
      </c>
      <c r="G16" s="266">
        <v>0.17175078233660801</v>
      </c>
      <c r="H16" s="266">
        <v>4.2937695584152102</v>
      </c>
      <c r="I16" s="266">
        <v>0.147687133820328</v>
      </c>
      <c r="J16" s="266">
        <v>44.010765878457697</v>
      </c>
      <c r="K16" s="266">
        <v>0</v>
      </c>
      <c r="L16" s="266">
        <v>0</v>
      </c>
      <c r="M16" s="266">
        <v>0</v>
      </c>
      <c r="N16" s="266">
        <v>0</v>
      </c>
      <c r="O16" s="266">
        <v>8602.3630017365194</v>
      </c>
    </row>
    <row r="17" spans="1:16" s="265" customFormat="1" ht="12">
      <c r="A17" s="263"/>
      <c r="B17" s="258"/>
      <c r="C17" s="264" t="s">
        <v>436</v>
      </c>
      <c r="F17" s="266">
        <v>12696.439829270499</v>
      </c>
      <c r="G17" s="266">
        <v>1.2462267214970899</v>
      </c>
      <c r="H17" s="266">
        <v>31.155668037427301</v>
      </c>
      <c r="I17" s="266">
        <v>0.96840671249031196</v>
      </c>
      <c r="J17" s="266">
        <v>288.585200322113</v>
      </c>
      <c r="K17" s="266">
        <v>0</v>
      </c>
      <c r="L17" s="266">
        <v>0</v>
      </c>
      <c r="M17" s="266">
        <v>0</v>
      </c>
      <c r="N17" s="266">
        <v>0</v>
      </c>
      <c r="O17" s="266">
        <v>13016.180697629999</v>
      </c>
    </row>
    <row r="18" spans="1:16" s="265" customFormat="1" ht="12">
      <c r="A18" s="263"/>
      <c r="B18" s="258"/>
      <c r="C18" s="264" t="s">
        <v>437</v>
      </c>
      <c r="F18" s="266">
        <v>3394.1737347049798</v>
      </c>
      <c r="G18" s="266">
        <v>9.4967056433553104E-2</v>
      </c>
      <c r="H18" s="266">
        <v>2.3741764108388299</v>
      </c>
      <c r="I18" s="266">
        <v>3.7791317276325898E-2</v>
      </c>
      <c r="J18" s="266">
        <v>11.2618125483451</v>
      </c>
      <c r="K18" s="266">
        <v>0</v>
      </c>
      <c r="L18" s="266">
        <v>0</v>
      </c>
      <c r="M18" s="266">
        <v>0</v>
      </c>
      <c r="N18" s="266">
        <v>0</v>
      </c>
      <c r="O18" s="266">
        <v>3407.8097236641602</v>
      </c>
    </row>
    <row r="19" spans="1:16" s="265" customFormat="1" ht="12">
      <c r="A19" s="263"/>
      <c r="B19" s="258"/>
      <c r="C19" s="264" t="s">
        <v>438</v>
      </c>
      <c r="F19" s="266">
        <v>19614.694036769899</v>
      </c>
      <c r="G19" s="266">
        <v>0.42561698262599701</v>
      </c>
      <c r="H19" s="266">
        <v>10.6404245656499</v>
      </c>
      <c r="I19" s="266">
        <v>0.383954142414907</v>
      </c>
      <c r="J19" s="266">
        <v>114.418334439642</v>
      </c>
      <c r="K19" s="266">
        <v>0</v>
      </c>
      <c r="L19" s="266">
        <v>0</v>
      </c>
      <c r="M19" s="266">
        <v>0</v>
      </c>
      <c r="N19" s="266">
        <v>0</v>
      </c>
      <c r="O19" s="266">
        <v>19739.752795775199</v>
      </c>
    </row>
    <row r="20" spans="1:16" s="262" customFormat="1" ht="13">
      <c r="A20" s="256"/>
      <c r="B20" s="257" t="s">
        <v>439</v>
      </c>
      <c r="C20" s="267"/>
      <c r="F20" s="259">
        <v>1739.1330100800001</v>
      </c>
      <c r="G20" s="259">
        <v>2.9737303020000001E-2</v>
      </c>
      <c r="H20" s="259">
        <v>0.74343257549999997</v>
      </c>
      <c r="I20" s="259">
        <v>5.7332561230000002E-2</v>
      </c>
      <c r="J20" s="259">
        <v>17.085103246540001</v>
      </c>
      <c r="K20" s="259">
        <v>0</v>
      </c>
      <c r="L20" s="259">
        <v>0</v>
      </c>
      <c r="M20" s="259">
        <v>0</v>
      </c>
      <c r="N20" s="259">
        <v>0</v>
      </c>
      <c r="O20" s="259">
        <v>1756.9615459020399</v>
      </c>
    </row>
    <row r="21" spans="1:16" s="262" customFormat="1" ht="13">
      <c r="A21" s="256"/>
      <c r="B21" s="257" t="s">
        <v>440</v>
      </c>
      <c r="C21" s="257"/>
      <c r="F21" s="259">
        <v>26913.680623373999</v>
      </c>
      <c r="G21" s="259">
        <v>0.48801338867525501</v>
      </c>
      <c r="H21" s="259">
        <v>12.2003347168814</v>
      </c>
      <c r="I21" s="259">
        <v>0.527988686324526</v>
      </c>
      <c r="J21" s="259">
        <v>157.34062852470899</v>
      </c>
      <c r="K21" s="259">
        <v>0</v>
      </c>
      <c r="L21" s="259">
        <v>0</v>
      </c>
      <c r="M21" s="259">
        <v>0</v>
      </c>
      <c r="N21" s="259">
        <v>0</v>
      </c>
      <c r="O21" s="259">
        <v>27083.2215866156</v>
      </c>
    </row>
    <row r="22" spans="1:16" s="262" customFormat="1" ht="13">
      <c r="A22" s="256"/>
      <c r="B22" s="257" t="s">
        <v>441</v>
      </c>
      <c r="C22" s="257"/>
      <c r="F22" s="259">
        <v>40802.487031598997</v>
      </c>
      <c r="G22" s="259">
        <v>174.52368962730901</v>
      </c>
      <c r="H22" s="259">
        <v>4363.0922406827303</v>
      </c>
      <c r="I22" s="259">
        <v>2.4771917021658099</v>
      </c>
      <c r="J22" s="259">
        <v>738.20312724540997</v>
      </c>
      <c r="K22" s="259">
        <v>0</v>
      </c>
      <c r="L22" s="259">
        <v>0</v>
      </c>
      <c r="M22" s="259">
        <v>0</v>
      </c>
      <c r="N22" s="259">
        <v>0</v>
      </c>
      <c r="O22" s="259">
        <v>45903.782399527103</v>
      </c>
    </row>
    <row r="23" spans="1:16" s="262" customFormat="1" ht="13">
      <c r="A23" s="256"/>
      <c r="B23" s="257" t="s">
        <v>442</v>
      </c>
      <c r="C23" s="257"/>
      <c r="F23" s="259">
        <v>3224.76507735838</v>
      </c>
      <c r="G23" s="259">
        <v>4.9647973674985302E-2</v>
      </c>
      <c r="H23" s="259">
        <v>1.2411993418746301</v>
      </c>
      <c r="I23" s="259">
        <v>7.9718579958860697E-2</v>
      </c>
      <c r="J23" s="259">
        <v>23.756136827740502</v>
      </c>
      <c r="K23" s="259">
        <v>0</v>
      </c>
      <c r="L23" s="259">
        <v>0</v>
      </c>
      <c r="M23" s="259">
        <v>0</v>
      </c>
      <c r="N23" s="259">
        <v>0</v>
      </c>
      <c r="O23" s="259">
        <v>3249.7624135279998</v>
      </c>
    </row>
    <row r="24" spans="1:16" s="268" customFormat="1" ht="15">
      <c r="A24" s="252" t="s">
        <v>443</v>
      </c>
      <c r="B24" s="253" t="s">
        <v>444</v>
      </c>
      <c r="C24" s="253"/>
      <c r="F24" s="254">
        <v>139777.93805150501</v>
      </c>
      <c r="G24" s="254">
        <v>34.239952234880498</v>
      </c>
      <c r="H24" s="254">
        <v>855.99880587201403</v>
      </c>
      <c r="I24" s="254">
        <v>22.695793688627901</v>
      </c>
      <c r="J24" s="254">
        <v>6763.3465192111098</v>
      </c>
      <c r="K24" s="254">
        <v>0</v>
      </c>
      <c r="L24" s="254">
        <v>0</v>
      </c>
      <c r="M24" s="254">
        <v>0</v>
      </c>
      <c r="N24" s="254">
        <v>0</v>
      </c>
      <c r="O24" s="254">
        <v>147397.28337658799</v>
      </c>
      <c r="P24" s="269"/>
    </row>
    <row r="25" spans="1:16" s="262" customFormat="1" ht="13">
      <c r="A25" s="256"/>
      <c r="B25" s="260" t="s">
        <v>445</v>
      </c>
      <c r="C25" s="257"/>
      <c r="F25" s="259">
        <v>6254.9733183067501</v>
      </c>
      <c r="G25" s="259">
        <v>0.32176316729808302</v>
      </c>
      <c r="H25" s="259">
        <v>8.0440791824520606</v>
      </c>
      <c r="I25" s="259">
        <v>0.190778278764934</v>
      </c>
      <c r="J25" s="259">
        <v>56.851927071950399</v>
      </c>
      <c r="K25" s="259">
        <v>0</v>
      </c>
      <c r="L25" s="259">
        <v>0</v>
      </c>
      <c r="M25" s="259">
        <v>0</v>
      </c>
      <c r="N25" s="259">
        <v>0</v>
      </c>
      <c r="O25" s="259">
        <v>6319.8693245611603</v>
      </c>
    </row>
    <row r="26" spans="1:16" s="262" customFormat="1" ht="13">
      <c r="A26" s="256"/>
      <c r="B26" s="257" t="s">
        <v>446</v>
      </c>
      <c r="C26" s="257"/>
      <c r="F26" s="259">
        <v>83525.461204479696</v>
      </c>
      <c r="G26" s="259">
        <v>12.295773915491999</v>
      </c>
      <c r="H26" s="259">
        <v>307.39434788729898</v>
      </c>
      <c r="I26" s="259">
        <v>11.669055587369</v>
      </c>
      <c r="J26" s="259">
        <v>3477.37856503598</v>
      </c>
      <c r="K26" s="259">
        <v>0</v>
      </c>
      <c r="L26" s="259">
        <v>0</v>
      </c>
      <c r="M26" s="259">
        <v>0</v>
      </c>
      <c r="N26" s="259">
        <v>0</v>
      </c>
      <c r="O26" s="259">
        <v>87310.234117403001</v>
      </c>
    </row>
    <row r="27" spans="1:16" s="265" customFormat="1" ht="12">
      <c r="A27" s="263"/>
      <c r="B27" s="258"/>
      <c r="C27" s="264" t="s">
        <v>447</v>
      </c>
      <c r="F27" s="266">
        <v>41810.687899287899</v>
      </c>
      <c r="G27" s="266">
        <v>6.9536320404776104</v>
      </c>
      <c r="H27" s="266">
        <v>173.84080101193999</v>
      </c>
      <c r="I27" s="266">
        <v>7.07147135628579</v>
      </c>
      <c r="J27" s="266">
        <v>2107.29846417317</v>
      </c>
      <c r="K27" s="266">
        <v>0</v>
      </c>
      <c r="L27" s="266">
        <v>0</v>
      </c>
      <c r="M27" s="266">
        <v>0</v>
      </c>
      <c r="N27" s="266">
        <v>0</v>
      </c>
      <c r="O27" s="266">
        <v>44091.827164472998</v>
      </c>
    </row>
    <row r="28" spans="1:16" s="265" customFormat="1" ht="12">
      <c r="A28" s="263"/>
      <c r="B28" s="258"/>
      <c r="C28" s="264" t="s">
        <v>448</v>
      </c>
      <c r="F28" s="266">
        <v>21436.735617049901</v>
      </c>
      <c r="G28" s="266">
        <v>3.1104833278192898</v>
      </c>
      <c r="H28" s="266">
        <v>77.762083195482305</v>
      </c>
      <c r="I28" s="266">
        <v>3.9984303532576599</v>
      </c>
      <c r="J28" s="266">
        <v>1191.5322452707801</v>
      </c>
      <c r="K28" s="266">
        <v>0</v>
      </c>
      <c r="L28" s="266">
        <v>0</v>
      </c>
      <c r="M28" s="266">
        <v>0</v>
      </c>
      <c r="N28" s="266">
        <v>0</v>
      </c>
      <c r="O28" s="266">
        <v>22706.029945516198</v>
      </c>
    </row>
    <row r="29" spans="1:16" s="265" customFormat="1" ht="12">
      <c r="A29" s="263"/>
      <c r="B29" s="258"/>
      <c r="C29" s="264" t="s">
        <v>449</v>
      </c>
      <c r="F29" s="266">
        <v>6025.5298698038796</v>
      </c>
      <c r="G29" s="266">
        <v>0.96066282842216799</v>
      </c>
      <c r="H29" s="266">
        <v>24.016570710554198</v>
      </c>
      <c r="I29" s="266">
        <v>0.16150358516385899</v>
      </c>
      <c r="J29" s="266">
        <v>48.128068378830001</v>
      </c>
      <c r="K29" s="266">
        <v>0</v>
      </c>
      <c r="L29" s="266">
        <v>0</v>
      </c>
      <c r="M29" s="266">
        <v>0</v>
      </c>
      <c r="N29" s="266">
        <v>0</v>
      </c>
      <c r="O29" s="266">
        <v>6097.6745088932603</v>
      </c>
    </row>
    <row r="30" spans="1:16" s="265" customFormat="1" ht="12">
      <c r="A30" s="263"/>
      <c r="B30" s="258"/>
      <c r="C30" s="264" t="s">
        <v>450</v>
      </c>
      <c r="F30" s="266">
        <v>86.680341213946903</v>
      </c>
      <c r="G30" s="266">
        <v>8.6619857750642806E-2</v>
      </c>
      <c r="H30" s="266">
        <v>2.1654964437660702</v>
      </c>
      <c r="I30" s="266">
        <v>1.79902781482104E-3</v>
      </c>
      <c r="J30" s="266">
        <v>0.536110288816671</v>
      </c>
      <c r="K30" s="266">
        <v>0</v>
      </c>
      <c r="L30" s="266">
        <v>0</v>
      </c>
      <c r="M30" s="266">
        <v>0</v>
      </c>
      <c r="N30" s="266">
        <v>0</v>
      </c>
      <c r="O30" s="266">
        <v>89.381947946529706</v>
      </c>
      <c r="P30" s="270"/>
    </row>
    <row r="31" spans="1:16" s="265" customFormat="1" ht="12">
      <c r="A31" s="263"/>
      <c r="B31" s="258"/>
      <c r="C31" s="264" t="s">
        <v>451</v>
      </c>
      <c r="F31" s="266">
        <v>458.293918366816</v>
      </c>
      <c r="G31" s="266">
        <v>1.2967363698736901E-2</v>
      </c>
      <c r="H31" s="266">
        <v>0.324184092468423</v>
      </c>
      <c r="I31" s="266">
        <v>3.3737135102605398E-2</v>
      </c>
      <c r="J31" s="266">
        <v>10.053666260576399</v>
      </c>
      <c r="K31" s="266">
        <v>0</v>
      </c>
      <c r="L31" s="266">
        <v>0</v>
      </c>
      <c r="M31" s="266">
        <v>0</v>
      </c>
      <c r="N31" s="266">
        <v>0</v>
      </c>
      <c r="O31" s="266">
        <v>468.67176871986101</v>
      </c>
    </row>
    <row r="32" spans="1:16" s="265" customFormat="1" ht="12">
      <c r="A32" s="263"/>
      <c r="B32" s="258"/>
      <c r="C32" s="264" t="s">
        <v>452</v>
      </c>
      <c r="D32" s="271"/>
      <c r="E32" s="271"/>
      <c r="F32" s="272">
        <v>158.08853689824201</v>
      </c>
      <c r="G32" s="272">
        <v>4.1947723665447002E-3</v>
      </c>
      <c r="H32" s="272">
        <v>0.104869309163618</v>
      </c>
      <c r="I32" s="272">
        <v>1.1745645798839299E-2</v>
      </c>
      <c r="J32" s="272">
        <v>3.5002024480541101</v>
      </c>
      <c r="K32" s="272">
        <v>0</v>
      </c>
      <c r="L32" s="272">
        <v>0</v>
      </c>
      <c r="M32" s="272">
        <v>0</v>
      </c>
      <c r="N32" s="272">
        <v>0</v>
      </c>
      <c r="O32" s="272">
        <v>161.69360865546</v>
      </c>
    </row>
    <row r="33" spans="1:15" s="265" customFormat="1" ht="12">
      <c r="A33" s="263"/>
      <c r="B33" s="258"/>
      <c r="C33" s="264" t="s">
        <v>453</v>
      </c>
      <c r="D33" s="271"/>
      <c r="E33" s="271"/>
      <c r="F33" s="272">
        <v>12330.0644059683</v>
      </c>
      <c r="G33" s="272">
        <v>0.64293087767930202</v>
      </c>
      <c r="H33" s="272">
        <v>16.0732719419826</v>
      </c>
      <c r="I33" s="272">
        <v>0.36780981127707102</v>
      </c>
      <c r="J33" s="272">
        <v>109.607323760567</v>
      </c>
      <c r="K33" s="272">
        <v>0</v>
      </c>
      <c r="L33" s="272">
        <v>0</v>
      </c>
      <c r="M33" s="272">
        <v>0</v>
      </c>
      <c r="N33" s="272">
        <v>0</v>
      </c>
      <c r="O33" s="272">
        <v>12455.745001670901</v>
      </c>
    </row>
    <row r="34" spans="1:15" s="265" customFormat="1" ht="12">
      <c r="A34" s="263"/>
      <c r="B34" s="258"/>
      <c r="C34" s="273" t="s">
        <v>454</v>
      </c>
      <c r="D34" s="271"/>
      <c r="E34" s="271"/>
      <c r="F34" s="272">
        <v>1219.38061589062</v>
      </c>
      <c r="G34" s="272">
        <v>0.52428284727767605</v>
      </c>
      <c r="H34" s="272">
        <v>13.107071181941899</v>
      </c>
      <c r="I34" s="272">
        <v>2.25586726684062E-2</v>
      </c>
      <c r="J34" s="272">
        <v>6.7224844551850502</v>
      </c>
      <c r="K34" s="272">
        <v>0</v>
      </c>
      <c r="L34" s="272">
        <v>0</v>
      </c>
      <c r="M34" s="272">
        <v>0</v>
      </c>
      <c r="N34" s="272">
        <v>0</v>
      </c>
      <c r="O34" s="272">
        <v>1239.2101715277499</v>
      </c>
    </row>
    <row r="35" spans="1:15" s="277" customFormat="1" ht="13">
      <c r="A35" s="256"/>
      <c r="B35" s="257" t="s">
        <v>455</v>
      </c>
      <c r="C35" s="274"/>
      <c r="D35" s="275"/>
      <c r="E35" s="275"/>
      <c r="F35" s="276">
        <v>6026.5872300000001</v>
      </c>
      <c r="G35" s="276">
        <v>0.33829541699999999</v>
      </c>
      <c r="H35" s="276">
        <v>8.457385425</v>
      </c>
      <c r="I35" s="276">
        <v>2.3322220470000001</v>
      </c>
      <c r="J35" s="276">
        <v>695.00217000600003</v>
      </c>
      <c r="K35" s="276">
        <v>0</v>
      </c>
      <c r="L35" s="276">
        <v>0</v>
      </c>
      <c r="M35" s="276">
        <v>0</v>
      </c>
      <c r="N35" s="276">
        <v>0</v>
      </c>
      <c r="O35" s="276">
        <v>6730.046785431</v>
      </c>
    </row>
    <row r="36" spans="1:15" s="277" customFormat="1" ht="13">
      <c r="A36" s="256"/>
      <c r="B36" s="260" t="s">
        <v>456</v>
      </c>
      <c r="C36" s="274"/>
      <c r="D36" s="275"/>
      <c r="E36" s="275"/>
      <c r="F36" s="276">
        <v>4799.5051066599999</v>
      </c>
      <c r="G36" s="276">
        <v>0.442815325476</v>
      </c>
      <c r="H36" s="276">
        <v>11.0703831369</v>
      </c>
      <c r="I36" s="276">
        <v>0.12650779047999999</v>
      </c>
      <c r="J36" s="276">
        <v>37.699321563040002</v>
      </c>
      <c r="K36" s="276">
        <v>0</v>
      </c>
      <c r="L36" s="276">
        <v>0</v>
      </c>
      <c r="M36" s="276">
        <v>0</v>
      </c>
      <c r="N36" s="276">
        <v>0</v>
      </c>
      <c r="O36" s="276">
        <v>4848.27481135994</v>
      </c>
    </row>
    <row r="37" spans="1:15" s="262" customFormat="1" ht="13">
      <c r="A37" s="256"/>
      <c r="B37" s="257" t="s">
        <v>457</v>
      </c>
      <c r="C37" s="278"/>
      <c r="D37" s="279"/>
      <c r="E37" s="279"/>
      <c r="F37" s="280">
        <v>39171.411192058396</v>
      </c>
      <c r="G37" s="280">
        <v>20.841304409614501</v>
      </c>
      <c r="H37" s="280">
        <v>521.03261024036203</v>
      </c>
      <c r="I37" s="280">
        <v>8.3772299850139103</v>
      </c>
      <c r="J37" s="280">
        <v>2496.4145355341502</v>
      </c>
      <c r="K37" s="280">
        <v>0</v>
      </c>
      <c r="L37" s="280">
        <v>0</v>
      </c>
      <c r="M37" s="280">
        <v>0</v>
      </c>
      <c r="N37" s="280">
        <v>0</v>
      </c>
      <c r="O37" s="280">
        <v>42188.858337832899</v>
      </c>
    </row>
    <row r="38" spans="1:15" s="265" customFormat="1" ht="12">
      <c r="A38" s="263"/>
      <c r="B38" s="258"/>
      <c r="C38" s="264" t="s">
        <v>458</v>
      </c>
      <c r="F38" s="266">
        <v>9472.4160612292599</v>
      </c>
      <c r="G38" s="266">
        <v>0.54717244286199196</v>
      </c>
      <c r="H38" s="266">
        <v>13.679311071549799</v>
      </c>
      <c r="I38" s="266">
        <v>3.6606388708512601</v>
      </c>
      <c r="J38" s="266">
        <v>1090.8703835136801</v>
      </c>
      <c r="K38" s="266">
        <v>0</v>
      </c>
      <c r="L38" s="266">
        <v>0</v>
      </c>
      <c r="M38" s="266">
        <v>0</v>
      </c>
      <c r="N38" s="266">
        <v>0</v>
      </c>
      <c r="O38" s="266">
        <v>10576.965755814501</v>
      </c>
    </row>
    <row r="39" spans="1:15" s="265" customFormat="1" ht="12">
      <c r="A39" s="263"/>
      <c r="B39" s="258"/>
      <c r="C39" s="264" t="s">
        <v>459</v>
      </c>
      <c r="F39" s="266">
        <v>1384.33810639233</v>
      </c>
      <c r="G39" s="266">
        <v>0.77113052267549098</v>
      </c>
      <c r="H39" s="266">
        <v>19.278263066887298</v>
      </c>
      <c r="I39" s="266">
        <v>0.41278732341982899</v>
      </c>
      <c r="J39" s="266">
        <v>123.01062237910899</v>
      </c>
      <c r="K39" s="266">
        <v>0</v>
      </c>
      <c r="L39" s="266">
        <v>0</v>
      </c>
      <c r="M39" s="266">
        <v>0</v>
      </c>
      <c r="N39" s="266">
        <v>0</v>
      </c>
      <c r="O39" s="266">
        <v>1526.62699183832</v>
      </c>
    </row>
    <row r="40" spans="1:15" s="265" customFormat="1" ht="12">
      <c r="A40" s="263"/>
      <c r="B40" s="258"/>
      <c r="C40" s="264" t="s">
        <v>460</v>
      </c>
      <c r="F40" s="266">
        <v>9286.6086990306994</v>
      </c>
      <c r="G40" s="266">
        <v>0.98056275430511297</v>
      </c>
      <c r="H40" s="266">
        <v>24.514068857627802</v>
      </c>
      <c r="I40" s="266">
        <v>3.1507357098642399</v>
      </c>
      <c r="J40" s="266">
        <v>938.91924153954301</v>
      </c>
      <c r="K40" s="266">
        <v>0</v>
      </c>
      <c r="L40" s="266">
        <v>0</v>
      </c>
      <c r="M40" s="266">
        <v>0</v>
      </c>
      <c r="N40" s="266">
        <v>0</v>
      </c>
      <c r="O40" s="266">
        <v>10250.0420094279</v>
      </c>
    </row>
    <row r="41" spans="1:15" s="265" customFormat="1" ht="12">
      <c r="A41" s="263"/>
      <c r="B41" s="258"/>
      <c r="C41" s="264" t="s">
        <v>461</v>
      </c>
      <c r="F41" s="266">
        <v>200.679858369968</v>
      </c>
      <c r="G41" s="266">
        <v>5.2408529195707702E-2</v>
      </c>
      <c r="H41" s="266">
        <v>1.3102132298926901</v>
      </c>
      <c r="I41" s="266">
        <v>6.4277288946802694E-2</v>
      </c>
      <c r="J41" s="266">
        <v>19.154632106147201</v>
      </c>
      <c r="K41" s="266">
        <v>0</v>
      </c>
      <c r="L41" s="266">
        <v>0</v>
      </c>
      <c r="M41" s="266">
        <v>0</v>
      </c>
      <c r="N41" s="266">
        <v>0</v>
      </c>
      <c r="O41" s="266">
        <v>221.14470370600799</v>
      </c>
    </row>
    <row r="42" spans="1:15" s="265" customFormat="1" ht="12">
      <c r="A42" s="263"/>
      <c r="B42" s="258"/>
      <c r="C42" s="264" t="s">
        <v>462</v>
      </c>
      <c r="F42" s="266">
        <v>9250.1253635661196</v>
      </c>
      <c r="G42" s="266">
        <v>8.8684649495761807</v>
      </c>
      <c r="H42" s="266">
        <v>221.71162373940501</v>
      </c>
      <c r="I42" s="266">
        <v>0.83064457693177995</v>
      </c>
      <c r="J42" s="266">
        <v>247.53208392567001</v>
      </c>
      <c r="K42" s="266">
        <v>0</v>
      </c>
      <c r="L42" s="266">
        <v>0</v>
      </c>
      <c r="M42" s="266">
        <v>0</v>
      </c>
      <c r="N42" s="266">
        <v>0</v>
      </c>
      <c r="O42" s="266">
        <v>9719.3690712311909</v>
      </c>
    </row>
    <row r="43" spans="1:15" s="265" customFormat="1" ht="12">
      <c r="A43" s="263"/>
      <c r="B43" s="258"/>
      <c r="C43" s="281" t="s">
        <v>463</v>
      </c>
      <c r="F43" s="266">
        <v>9577.2431034700003</v>
      </c>
      <c r="G43" s="266">
        <v>9.6215652110000001</v>
      </c>
      <c r="H43" s="266">
        <v>240.53913027499999</v>
      </c>
      <c r="I43" s="266">
        <v>0.25814621500000001</v>
      </c>
      <c r="J43" s="266">
        <v>76.927572069999997</v>
      </c>
      <c r="K43" s="266">
        <v>0</v>
      </c>
      <c r="L43" s="266">
        <v>0</v>
      </c>
      <c r="M43" s="266">
        <v>0</v>
      </c>
      <c r="N43" s="266">
        <v>0</v>
      </c>
      <c r="O43" s="266">
        <v>9894.7098058150004</v>
      </c>
    </row>
    <row r="44" spans="1:15" s="268" customFormat="1" ht="13">
      <c r="A44" s="252" t="s">
        <v>464</v>
      </c>
      <c r="B44" s="253" t="s">
        <v>465</v>
      </c>
      <c r="C44" s="253"/>
      <c r="F44" s="254">
        <v>12176.5458678103</v>
      </c>
      <c r="G44" s="254">
        <v>1669.3365644268299</v>
      </c>
      <c r="H44" s="254">
        <v>41733.414110670899</v>
      </c>
      <c r="I44" s="254">
        <v>0.109228922667649</v>
      </c>
      <c r="J44" s="254">
        <v>32.550218954959398</v>
      </c>
      <c r="K44" s="254">
        <v>0</v>
      </c>
      <c r="L44" s="254">
        <v>0</v>
      </c>
      <c r="M44" s="254">
        <v>0</v>
      </c>
      <c r="N44" s="254">
        <v>0</v>
      </c>
      <c r="O44" s="254">
        <v>53942.510197436197</v>
      </c>
    </row>
    <row r="45" spans="1:15" s="262" customFormat="1" ht="13">
      <c r="A45" s="256"/>
      <c r="B45" s="257" t="s">
        <v>466</v>
      </c>
      <c r="C45" s="257"/>
      <c r="F45" s="259">
        <v>0</v>
      </c>
      <c r="G45" s="259">
        <v>92.251769955045106</v>
      </c>
      <c r="H45" s="259">
        <v>2306.29424887613</v>
      </c>
      <c r="I45" s="259">
        <v>0</v>
      </c>
      <c r="J45" s="259">
        <v>0</v>
      </c>
      <c r="K45" s="259">
        <v>0</v>
      </c>
      <c r="L45" s="259">
        <v>0</v>
      </c>
      <c r="M45" s="259">
        <v>0</v>
      </c>
      <c r="N45" s="259">
        <v>0</v>
      </c>
      <c r="O45" s="259">
        <v>2306.29424887613</v>
      </c>
    </row>
    <row r="46" spans="1:15" s="262" customFormat="1" ht="13">
      <c r="A46" s="256"/>
      <c r="B46" s="257" t="s">
        <v>467</v>
      </c>
      <c r="C46" s="257"/>
      <c r="F46" s="259">
        <v>12176.5458678103</v>
      </c>
      <c r="G46" s="259">
        <v>1577.08479447179</v>
      </c>
      <c r="H46" s="259">
        <v>39427.119861794803</v>
      </c>
      <c r="I46" s="259">
        <v>0.109228922667649</v>
      </c>
      <c r="J46" s="259">
        <v>32.550218954959398</v>
      </c>
      <c r="K46" s="259">
        <v>0</v>
      </c>
      <c r="L46" s="259">
        <v>0</v>
      </c>
      <c r="M46" s="259">
        <v>0</v>
      </c>
      <c r="N46" s="259">
        <v>0</v>
      </c>
      <c r="O46" s="259">
        <v>51636.215948560101</v>
      </c>
    </row>
    <row r="47" spans="1:15" s="265" customFormat="1" ht="12">
      <c r="A47" s="282"/>
      <c r="B47" s="283"/>
      <c r="C47" s="258" t="s">
        <v>468</v>
      </c>
      <c r="F47" s="266">
        <v>108.38422124828701</v>
      </c>
      <c r="G47" s="266">
        <v>215.526035630298</v>
      </c>
      <c r="H47" s="266">
        <v>5388.1508907574498</v>
      </c>
      <c r="I47" s="266">
        <v>0.1</v>
      </c>
      <c r="J47" s="266">
        <v>29.8</v>
      </c>
      <c r="K47" s="266">
        <v>0</v>
      </c>
      <c r="L47" s="266">
        <v>0</v>
      </c>
      <c r="M47" s="266">
        <v>0</v>
      </c>
      <c r="N47" s="266">
        <v>0</v>
      </c>
      <c r="O47" s="266">
        <v>5526.3351120057296</v>
      </c>
    </row>
    <row r="48" spans="1:15" s="265" customFormat="1" ht="12">
      <c r="A48" s="282"/>
      <c r="B48" s="283"/>
      <c r="C48" s="258" t="s">
        <v>469</v>
      </c>
      <c r="F48" s="266">
        <v>30.2662943124257</v>
      </c>
      <c r="G48" s="266">
        <v>580.42307788673099</v>
      </c>
      <c r="H48" s="266">
        <v>14510.5769471683</v>
      </c>
      <c r="I48" s="266">
        <v>0</v>
      </c>
      <c r="J48" s="266">
        <v>0</v>
      </c>
      <c r="K48" s="266">
        <v>0</v>
      </c>
      <c r="L48" s="266">
        <v>0</v>
      </c>
      <c r="M48" s="266">
        <v>0</v>
      </c>
      <c r="N48" s="266">
        <v>0</v>
      </c>
      <c r="O48" s="266">
        <v>14540.843241480699</v>
      </c>
    </row>
    <row r="49" spans="1:16" s="265" customFormat="1" ht="12">
      <c r="A49" s="284"/>
      <c r="B49" s="285"/>
      <c r="C49" s="286" t="s">
        <v>470</v>
      </c>
      <c r="D49" s="271"/>
      <c r="E49" s="271"/>
      <c r="F49" s="272">
        <v>7708.80974935413</v>
      </c>
      <c r="G49" s="272">
        <v>775.00220727156295</v>
      </c>
      <c r="H49" s="272">
        <v>19375.055181789099</v>
      </c>
      <c r="I49" s="272">
        <v>0</v>
      </c>
      <c r="J49" s="272">
        <v>0</v>
      </c>
      <c r="K49" s="272">
        <v>0</v>
      </c>
      <c r="L49" s="272">
        <v>0</v>
      </c>
      <c r="M49" s="272">
        <v>0</v>
      </c>
      <c r="N49" s="272">
        <v>0</v>
      </c>
      <c r="O49" s="272">
        <v>27083.864931143198</v>
      </c>
    </row>
    <row r="50" spans="1:16" s="265" customFormat="1" ht="12">
      <c r="A50" s="284"/>
      <c r="B50" s="285"/>
      <c r="C50" s="286" t="s">
        <v>471</v>
      </c>
      <c r="D50" s="271"/>
      <c r="E50" s="271"/>
      <c r="F50" s="272">
        <v>4329.0856028955004</v>
      </c>
      <c r="G50" s="272">
        <v>6.1334736831980496</v>
      </c>
      <c r="H50" s="272">
        <v>153.336842079951</v>
      </c>
      <c r="I50" s="272">
        <v>9.2289226676490008E-3</v>
      </c>
      <c r="J50" s="272">
        <v>2.7502189549593998</v>
      </c>
      <c r="K50" s="272">
        <v>0</v>
      </c>
      <c r="L50" s="272">
        <v>0</v>
      </c>
      <c r="M50" s="272">
        <v>0</v>
      </c>
      <c r="N50" s="272">
        <v>0</v>
      </c>
      <c r="O50" s="272">
        <v>4485.1726639304097</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33212.702567024498</v>
      </c>
      <c r="G52" s="294">
        <v>4.2151694243140696</v>
      </c>
      <c r="H52" s="294">
        <v>105.379235607852</v>
      </c>
      <c r="I52" s="294">
        <v>36.107208258159403</v>
      </c>
      <c r="J52" s="294">
        <v>10759.9480609315</v>
      </c>
      <c r="K52" s="294">
        <v>829.77679999999998</v>
      </c>
      <c r="L52" s="294">
        <v>7578.68311306546</v>
      </c>
      <c r="M52" s="294">
        <v>2557.1166486689399</v>
      </c>
      <c r="N52" s="294">
        <v>0.30711322400000002</v>
      </c>
      <c r="O52" s="294">
        <v>55043.913538522298</v>
      </c>
    </row>
    <row r="53" spans="1:16" s="268" customFormat="1" ht="13">
      <c r="A53" s="252" t="s">
        <v>428</v>
      </c>
      <c r="B53" s="253" t="s">
        <v>475</v>
      </c>
      <c r="C53" s="253"/>
      <c r="D53" s="296"/>
      <c r="E53" s="296"/>
      <c r="F53" s="297">
        <v>7253.8520109226401</v>
      </c>
      <c r="G53" s="297">
        <v>0</v>
      </c>
      <c r="H53" s="297">
        <v>0</v>
      </c>
      <c r="I53" s="297">
        <v>0</v>
      </c>
      <c r="J53" s="297">
        <v>0</v>
      </c>
      <c r="K53" s="297">
        <v>0</v>
      </c>
      <c r="L53" s="297">
        <v>0</v>
      </c>
      <c r="M53" s="297">
        <v>0</v>
      </c>
      <c r="N53" s="297">
        <v>0</v>
      </c>
      <c r="O53" s="297">
        <v>7253.8520109226401</v>
      </c>
    </row>
    <row r="54" spans="1:16" s="301" customFormat="1" ht="12">
      <c r="A54" s="263"/>
      <c r="B54" s="298"/>
      <c r="C54" s="264" t="s">
        <v>476</v>
      </c>
      <c r="D54" s="299"/>
      <c r="E54" s="299"/>
      <c r="F54" s="300">
        <v>4756.2670890207901</v>
      </c>
      <c r="G54" s="300">
        <v>0</v>
      </c>
      <c r="H54" s="300">
        <v>0</v>
      </c>
      <c r="I54" s="300">
        <v>0</v>
      </c>
      <c r="J54" s="300">
        <v>0</v>
      </c>
      <c r="K54" s="300">
        <v>0</v>
      </c>
      <c r="L54" s="300">
        <v>0</v>
      </c>
      <c r="M54" s="300">
        <v>0</v>
      </c>
      <c r="N54" s="300">
        <v>0</v>
      </c>
      <c r="O54" s="300">
        <v>4756.2670890207901</v>
      </c>
      <c r="P54" s="299"/>
    </row>
    <row r="55" spans="1:16" s="301" customFormat="1" ht="12">
      <c r="A55" s="263"/>
      <c r="B55" s="298"/>
      <c r="C55" s="264" t="s">
        <v>354</v>
      </c>
      <c r="D55" s="299"/>
      <c r="E55" s="299"/>
      <c r="F55" s="300">
        <v>1795.6080588308901</v>
      </c>
      <c r="G55" s="300">
        <v>0</v>
      </c>
      <c r="H55" s="300">
        <v>0</v>
      </c>
      <c r="I55" s="300">
        <v>0</v>
      </c>
      <c r="J55" s="300">
        <v>0</v>
      </c>
      <c r="K55" s="300">
        <v>0</v>
      </c>
      <c r="L55" s="300">
        <v>0</v>
      </c>
      <c r="M55" s="300">
        <v>0</v>
      </c>
      <c r="N55" s="300">
        <v>0</v>
      </c>
      <c r="O55" s="300">
        <v>1795.6080588308901</v>
      </c>
      <c r="P55" s="299"/>
    </row>
    <row r="56" spans="1:16" s="301" customFormat="1" ht="12">
      <c r="A56" s="263"/>
      <c r="B56" s="298"/>
      <c r="C56" s="264" t="s">
        <v>477</v>
      </c>
      <c r="D56" s="299"/>
      <c r="E56" s="299"/>
      <c r="F56" s="300">
        <v>701.97686307096001</v>
      </c>
      <c r="G56" s="300">
        <v>0</v>
      </c>
      <c r="H56" s="300">
        <v>0</v>
      </c>
      <c r="I56" s="300">
        <v>0</v>
      </c>
      <c r="J56" s="300">
        <v>0</v>
      </c>
      <c r="K56" s="300">
        <v>0</v>
      </c>
      <c r="L56" s="300">
        <v>0</v>
      </c>
      <c r="M56" s="300">
        <v>0</v>
      </c>
      <c r="N56" s="300">
        <v>0</v>
      </c>
      <c r="O56" s="300">
        <v>701.97686307096001</v>
      </c>
      <c r="P56" s="299"/>
    </row>
    <row r="57" spans="1:16" s="303" customFormat="1" ht="13">
      <c r="A57" s="252" t="s">
        <v>443</v>
      </c>
      <c r="B57" s="253" t="s">
        <v>478</v>
      </c>
      <c r="C57" s="253"/>
      <c r="D57" s="302"/>
      <c r="E57" s="302"/>
      <c r="F57" s="297">
        <v>5686.2521031552697</v>
      </c>
      <c r="G57" s="297">
        <v>4.1052819803140697</v>
      </c>
      <c r="H57" s="297">
        <v>102.632049507852</v>
      </c>
      <c r="I57" s="297">
        <v>35.6499092459553</v>
      </c>
      <c r="J57" s="297">
        <v>10623.6729552947</v>
      </c>
      <c r="K57" s="297">
        <v>0</v>
      </c>
      <c r="L57" s="297">
        <v>0</v>
      </c>
      <c r="M57" s="297">
        <v>0</v>
      </c>
      <c r="N57" s="297">
        <v>0</v>
      </c>
      <c r="O57" s="297">
        <v>16412.5571079578</v>
      </c>
      <c r="P57" s="302"/>
    </row>
    <row r="58" spans="1:16" s="305" customFormat="1" ht="12">
      <c r="A58" s="263"/>
      <c r="B58" s="298"/>
      <c r="C58" s="264" t="s">
        <v>355</v>
      </c>
      <c r="D58" s="304"/>
      <c r="E58" s="304"/>
      <c r="F58" s="300">
        <v>2495.1266213495001</v>
      </c>
      <c r="G58" s="300">
        <v>0</v>
      </c>
      <c r="H58" s="300">
        <v>0</v>
      </c>
      <c r="I58" s="300">
        <v>0</v>
      </c>
      <c r="J58" s="300">
        <v>0</v>
      </c>
      <c r="K58" s="300">
        <v>0</v>
      </c>
      <c r="L58" s="300">
        <v>0</v>
      </c>
      <c r="M58" s="300">
        <v>0</v>
      </c>
      <c r="N58" s="300">
        <v>0</v>
      </c>
      <c r="O58" s="300">
        <v>2495.1266213495001</v>
      </c>
      <c r="P58" s="304"/>
    </row>
    <row r="59" spans="1:16" s="305" customFormat="1" ht="12">
      <c r="A59" s="263"/>
      <c r="B59" s="298"/>
      <c r="C59" s="264" t="s">
        <v>353</v>
      </c>
      <c r="D59" s="304"/>
      <c r="E59" s="304"/>
      <c r="F59" s="300">
        <v>0</v>
      </c>
      <c r="G59" s="300">
        <v>0</v>
      </c>
      <c r="H59" s="300">
        <v>0</v>
      </c>
      <c r="I59" s="300">
        <v>3.4996160552411899</v>
      </c>
      <c r="J59" s="300">
        <v>1042.8855844618699</v>
      </c>
      <c r="K59" s="300">
        <v>0</v>
      </c>
      <c r="L59" s="300">
        <v>0</v>
      </c>
      <c r="M59" s="300">
        <v>0</v>
      </c>
      <c r="N59" s="300">
        <v>0</v>
      </c>
      <c r="O59" s="300">
        <v>1042.8855844618699</v>
      </c>
      <c r="P59" s="304"/>
    </row>
    <row r="60" spans="1:16" s="305" customFormat="1" ht="12">
      <c r="A60" s="263"/>
      <c r="B60" s="298"/>
      <c r="C60" s="264" t="s">
        <v>407</v>
      </c>
      <c r="D60" s="304"/>
      <c r="E60" s="304"/>
      <c r="F60" s="300">
        <v>0</v>
      </c>
      <c r="G60" s="300">
        <v>0</v>
      </c>
      <c r="H60" s="300">
        <v>0</v>
      </c>
      <c r="I60" s="300">
        <v>32.1</v>
      </c>
      <c r="J60" s="300">
        <v>9565.7999999999993</v>
      </c>
      <c r="K60" s="300">
        <v>0</v>
      </c>
      <c r="L60" s="300">
        <v>0</v>
      </c>
      <c r="M60" s="300">
        <v>0</v>
      </c>
      <c r="N60" s="300">
        <v>0</v>
      </c>
      <c r="O60" s="300">
        <v>9565.7999999999993</v>
      </c>
      <c r="P60" s="304"/>
    </row>
    <row r="61" spans="1:16" s="305" customFormat="1" ht="12">
      <c r="A61" s="263"/>
      <c r="B61" s="298"/>
      <c r="C61" s="264" t="s">
        <v>408</v>
      </c>
      <c r="D61" s="304"/>
      <c r="E61" s="304"/>
      <c r="F61" s="300">
        <v>3191.1254818057801</v>
      </c>
      <c r="G61" s="300">
        <v>4.1052819803140697</v>
      </c>
      <c r="H61" s="300">
        <v>102.632049507852</v>
      </c>
      <c r="I61" s="300">
        <v>5.02931907141086E-2</v>
      </c>
      <c r="J61" s="300">
        <v>14.9873708328044</v>
      </c>
      <c r="K61" s="300">
        <v>0</v>
      </c>
      <c r="L61" s="300">
        <v>0</v>
      </c>
      <c r="M61" s="300">
        <v>0</v>
      </c>
      <c r="N61" s="300">
        <v>0</v>
      </c>
      <c r="O61" s="300">
        <v>3308.7449021464299</v>
      </c>
      <c r="P61" s="304"/>
    </row>
    <row r="62" spans="1:16" s="268" customFormat="1" ht="13">
      <c r="A62" s="252" t="s">
        <v>464</v>
      </c>
      <c r="B62" s="253" t="s">
        <v>479</v>
      </c>
      <c r="C62" s="253"/>
      <c r="D62" s="296"/>
      <c r="E62" s="296"/>
      <c r="F62" s="297">
        <v>15699.241617956501</v>
      </c>
      <c r="G62" s="297">
        <v>0.109887444</v>
      </c>
      <c r="H62" s="297">
        <v>2.7471861</v>
      </c>
      <c r="I62" s="297">
        <v>0</v>
      </c>
      <c r="J62" s="297">
        <v>0</v>
      </c>
      <c r="K62" s="297">
        <v>0</v>
      </c>
      <c r="L62" s="297">
        <v>7578.6295392604598</v>
      </c>
      <c r="M62" s="297">
        <v>2350.5766575430498</v>
      </c>
      <c r="N62" s="297">
        <v>0</v>
      </c>
      <c r="O62" s="297">
        <v>25631.19500086</v>
      </c>
      <c r="P62" s="296"/>
    </row>
    <row r="63" spans="1:16" s="301" customFormat="1" ht="12">
      <c r="A63" s="263"/>
      <c r="B63" s="258"/>
      <c r="C63" s="258" t="s">
        <v>480</v>
      </c>
      <c r="D63" s="299"/>
      <c r="E63" s="299"/>
      <c r="F63" s="300">
        <v>12426.692793456499</v>
      </c>
      <c r="G63" s="300">
        <v>0.109887444</v>
      </c>
      <c r="H63" s="300">
        <v>2.7471861</v>
      </c>
      <c r="I63" s="300">
        <v>0</v>
      </c>
      <c r="J63" s="300">
        <v>0</v>
      </c>
      <c r="K63" s="300">
        <v>0</v>
      </c>
      <c r="L63" s="300">
        <v>0</v>
      </c>
      <c r="M63" s="300">
        <v>0</v>
      </c>
      <c r="N63" s="300">
        <v>0</v>
      </c>
      <c r="O63" s="300">
        <v>12429.4399795565</v>
      </c>
      <c r="P63" s="299"/>
    </row>
    <row r="64" spans="1:16" s="301" customFormat="1" ht="12">
      <c r="A64" s="263"/>
      <c r="B64" s="258"/>
      <c r="C64" s="258" t="s">
        <v>481</v>
      </c>
      <c r="D64" s="299"/>
      <c r="E64" s="299"/>
      <c r="F64" s="300">
        <v>3272.5488245000001</v>
      </c>
      <c r="G64" s="300">
        <v>0</v>
      </c>
      <c r="H64" s="300">
        <v>0</v>
      </c>
      <c r="I64" s="300">
        <v>0</v>
      </c>
      <c r="J64" s="300">
        <v>0</v>
      </c>
      <c r="K64" s="300">
        <v>0</v>
      </c>
      <c r="L64" s="300">
        <v>7578.6295392604598</v>
      </c>
      <c r="M64" s="300">
        <v>56.3408033472803</v>
      </c>
      <c r="N64" s="300">
        <v>0</v>
      </c>
      <c r="O64" s="300">
        <v>10907.519167107699</v>
      </c>
      <c r="P64" s="299"/>
    </row>
    <row r="65" spans="1:16" s="301" customFormat="1" ht="12">
      <c r="A65" s="263"/>
      <c r="B65" s="258"/>
      <c r="C65" s="258" t="s">
        <v>482</v>
      </c>
      <c r="D65" s="299"/>
      <c r="E65" s="299"/>
      <c r="F65" s="300">
        <v>0</v>
      </c>
      <c r="G65" s="300">
        <v>0</v>
      </c>
      <c r="H65" s="300">
        <v>0</v>
      </c>
      <c r="I65" s="300">
        <v>0</v>
      </c>
      <c r="J65" s="300">
        <v>0</v>
      </c>
      <c r="K65" s="300">
        <v>0</v>
      </c>
      <c r="L65" s="300">
        <v>0</v>
      </c>
      <c r="M65" s="300">
        <v>2294.2358541957701</v>
      </c>
      <c r="N65" s="300">
        <v>0</v>
      </c>
      <c r="O65" s="300">
        <v>2294.2358541957701</v>
      </c>
      <c r="P65" s="299"/>
    </row>
    <row r="66" spans="1:16" s="262" customFormat="1">
      <c r="A66" s="306" t="s">
        <v>472</v>
      </c>
      <c r="B66" s="307" t="s">
        <v>483</v>
      </c>
      <c r="C66" s="307"/>
      <c r="D66" s="279"/>
      <c r="E66" s="279"/>
      <c r="F66" s="280">
        <v>0</v>
      </c>
      <c r="G66" s="280">
        <v>0</v>
      </c>
      <c r="H66" s="280">
        <v>0</v>
      </c>
      <c r="I66" s="280">
        <v>0</v>
      </c>
      <c r="J66" s="280">
        <v>0</v>
      </c>
      <c r="K66" s="280">
        <v>829.77679999999998</v>
      </c>
      <c r="L66" s="280">
        <v>5.3573805000000002E-2</v>
      </c>
      <c r="M66" s="280">
        <v>4.3776520400255103</v>
      </c>
      <c r="N66" s="280">
        <v>0.30711322400000002</v>
      </c>
      <c r="O66" s="280">
        <v>834.51513906902596</v>
      </c>
      <c r="P66" s="279"/>
    </row>
    <row r="67" spans="1:16" s="262" customFormat="1" ht="13">
      <c r="A67" s="306" t="s">
        <v>484</v>
      </c>
      <c r="B67" s="307" t="s">
        <v>409</v>
      </c>
      <c r="C67" s="307"/>
      <c r="D67" s="279"/>
      <c r="E67" s="279"/>
      <c r="F67" s="280">
        <v>4573.3568349900797</v>
      </c>
      <c r="G67" s="280">
        <v>0</v>
      </c>
      <c r="H67" s="280">
        <v>0</v>
      </c>
      <c r="I67" s="280">
        <v>0</v>
      </c>
      <c r="J67" s="280">
        <v>0</v>
      </c>
      <c r="K67" s="280">
        <v>0</v>
      </c>
      <c r="L67" s="280">
        <v>0</v>
      </c>
      <c r="M67" s="280">
        <v>0</v>
      </c>
      <c r="N67" s="280">
        <v>0</v>
      </c>
      <c r="O67" s="280">
        <v>4573.3568349900797</v>
      </c>
      <c r="P67" s="279"/>
    </row>
    <row r="68" spans="1:16" s="262" customFormat="1" ht="13">
      <c r="A68" s="287" t="s">
        <v>485</v>
      </c>
      <c r="B68" s="288" t="s">
        <v>411</v>
      </c>
      <c r="C68" s="288"/>
      <c r="D68" s="308"/>
      <c r="E68" s="308"/>
      <c r="F68" s="309">
        <v>0</v>
      </c>
      <c r="G68" s="309">
        <v>0</v>
      </c>
      <c r="H68" s="309">
        <v>0</v>
      </c>
      <c r="I68" s="309">
        <v>0.45729901220408198</v>
      </c>
      <c r="J68" s="309">
        <v>136.27510563681599</v>
      </c>
      <c r="K68" s="309">
        <v>0</v>
      </c>
      <c r="L68" s="309">
        <v>0</v>
      </c>
      <c r="M68" s="309">
        <v>202.16233908586199</v>
      </c>
      <c r="N68" s="309">
        <v>0</v>
      </c>
      <c r="O68" s="309">
        <v>338.437444722679</v>
      </c>
      <c r="P68" s="279"/>
    </row>
    <row r="69" spans="1:16" s="295" customFormat="1" ht="13">
      <c r="A69" s="310" t="s">
        <v>486</v>
      </c>
      <c r="B69" s="311"/>
      <c r="C69" s="311"/>
      <c r="D69" s="312"/>
      <c r="E69" s="312"/>
      <c r="F69" s="313">
        <v>1202.52293333333</v>
      </c>
      <c r="G69" s="313">
        <v>1124.89375717399</v>
      </c>
      <c r="H69" s="313">
        <v>28122.343929349699</v>
      </c>
      <c r="I69" s="313">
        <v>68.762634216693399</v>
      </c>
      <c r="J69" s="313">
        <v>20491.264996574599</v>
      </c>
      <c r="K69" s="313">
        <v>0</v>
      </c>
      <c r="L69" s="313">
        <v>0</v>
      </c>
      <c r="M69" s="313">
        <v>0</v>
      </c>
      <c r="N69" s="313">
        <v>0</v>
      </c>
      <c r="O69" s="313">
        <v>49816.131859257599</v>
      </c>
      <c r="P69" s="293"/>
    </row>
    <row r="70" spans="1:16" s="262" customFormat="1" ht="13">
      <c r="A70" s="306" t="s">
        <v>428</v>
      </c>
      <c r="B70" s="307" t="s">
        <v>487</v>
      </c>
      <c r="C70" s="307"/>
      <c r="D70" s="279"/>
      <c r="E70" s="279"/>
      <c r="F70" s="280">
        <v>0</v>
      </c>
      <c r="G70" s="280">
        <v>977.25200127374399</v>
      </c>
      <c r="H70" s="280">
        <v>24431.300031843599</v>
      </c>
      <c r="I70" s="280">
        <v>0</v>
      </c>
      <c r="J70" s="280">
        <v>0</v>
      </c>
      <c r="K70" s="280">
        <v>0</v>
      </c>
      <c r="L70" s="280">
        <v>0</v>
      </c>
      <c r="M70" s="280">
        <v>0</v>
      </c>
      <c r="N70" s="280">
        <v>0</v>
      </c>
      <c r="O70" s="280">
        <v>24431.300031843599</v>
      </c>
      <c r="P70" s="279"/>
    </row>
    <row r="71" spans="1:16" s="262" customFormat="1" ht="13">
      <c r="A71" s="306" t="s">
        <v>443</v>
      </c>
      <c r="B71" s="307" t="s">
        <v>488</v>
      </c>
      <c r="C71" s="307"/>
      <c r="D71" s="279"/>
      <c r="E71" s="279"/>
      <c r="F71" s="280">
        <v>0</v>
      </c>
      <c r="G71" s="280">
        <v>142.88631009163299</v>
      </c>
      <c r="H71" s="280">
        <v>3572.1577522908301</v>
      </c>
      <c r="I71" s="280">
        <v>14.4969889360385</v>
      </c>
      <c r="J71" s="280">
        <v>4320.10270293946</v>
      </c>
      <c r="K71" s="280">
        <v>0</v>
      </c>
      <c r="L71" s="280">
        <v>0</v>
      </c>
      <c r="M71" s="280">
        <v>0</v>
      </c>
      <c r="N71" s="280">
        <v>0</v>
      </c>
      <c r="O71" s="280">
        <v>7892.2604552302901</v>
      </c>
      <c r="P71" s="279"/>
    </row>
    <row r="72" spans="1:16" s="262" customFormat="1" ht="13">
      <c r="A72" s="252" t="s">
        <v>464</v>
      </c>
      <c r="B72" s="253" t="s">
        <v>489</v>
      </c>
      <c r="C72" s="253"/>
      <c r="F72" s="259">
        <v>0</v>
      </c>
      <c r="G72" s="259">
        <v>0</v>
      </c>
      <c r="H72" s="259">
        <v>0</v>
      </c>
      <c r="I72" s="259">
        <v>54.142355944876101</v>
      </c>
      <c r="J72" s="259">
        <v>16134.422071573101</v>
      </c>
      <c r="K72" s="259">
        <v>0</v>
      </c>
      <c r="L72" s="259">
        <v>0</v>
      </c>
      <c r="M72" s="259">
        <v>0</v>
      </c>
      <c r="N72" s="259">
        <v>0</v>
      </c>
      <c r="O72" s="259">
        <v>16134.422071573101</v>
      </c>
    </row>
    <row r="73" spans="1:16" s="265" customFormat="1" ht="12">
      <c r="A73" s="314"/>
      <c r="B73" s="286"/>
      <c r="C73" s="286" t="s">
        <v>490</v>
      </c>
      <c r="D73" s="271"/>
      <c r="E73" s="271"/>
      <c r="F73" s="272">
        <v>0</v>
      </c>
      <c r="G73" s="272">
        <v>0</v>
      </c>
      <c r="H73" s="272">
        <v>0</v>
      </c>
      <c r="I73" s="272">
        <v>45.016976377766397</v>
      </c>
      <c r="J73" s="272">
        <v>13415.058960574401</v>
      </c>
      <c r="K73" s="272">
        <v>0</v>
      </c>
      <c r="L73" s="272">
        <v>0</v>
      </c>
      <c r="M73" s="272">
        <v>0</v>
      </c>
      <c r="N73" s="272">
        <v>0</v>
      </c>
      <c r="O73" s="272">
        <v>13415.058960574401</v>
      </c>
    </row>
    <row r="74" spans="1:16" s="265" customFormat="1" ht="12">
      <c r="A74" s="314"/>
      <c r="B74" s="286"/>
      <c r="C74" s="286" t="s">
        <v>491</v>
      </c>
      <c r="D74" s="271"/>
      <c r="E74" s="271"/>
      <c r="F74" s="272">
        <v>0</v>
      </c>
      <c r="G74" s="272">
        <v>0</v>
      </c>
      <c r="H74" s="272">
        <v>0</v>
      </c>
      <c r="I74" s="272">
        <v>9.1253795671097606</v>
      </c>
      <c r="J74" s="272">
        <v>2719.36311099871</v>
      </c>
      <c r="K74" s="272">
        <v>0</v>
      </c>
      <c r="L74" s="272">
        <v>0</v>
      </c>
      <c r="M74" s="272">
        <v>0</v>
      </c>
      <c r="N74" s="272">
        <v>0</v>
      </c>
      <c r="O74" s="272">
        <v>2719.36311099871</v>
      </c>
    </row>
    <row r="75" spans="1:16" s="262" customFormat="1" ht="13">
      <c r="A75" s="306" t="s">
        <v>472</v>
      </c>
      <c r="B75" s="307" t="s">
        <v>356</v>
      </c>
      <c r="C75" s="315"/>
      <c r="D75" s="279"/>
      <c r="E75" s="279"/>
      <c r="F75" s="280">
        <v>0</v>
      </c>
      <c r="G75" s="280">
        <v>4.7554458086103599</v>
      </c>
      <c r="H75" s="280">
        <v>118.88614521525901</v>
      </c>
      <c r="I75" s="280">
        <v>0.12328933577878699</v>
      </c>
      <c r="J75" s="280">
        <v>36.740222062078601</v>
      </c>
      <c r="K75" s="280">
        <v>0</v>
      </c>
      <c r="L75" s="280">
        <v>0</v>
      </c>
      <c r="M75" s="280">
        <v>0</v>
      </c>
      <c r="N75" s="280">
        <v>0</v>
      </c>
      <c r="O75" s="280">
        <v>155.62636727733801</v>
      </c>
    </row>
    <row r="76" spans="1:16" s="262" customFormat="1" ht="13">
      <c r="A76" s="287" t="s">
        <v>484</v>
      </c>
      <c r="B76" s="288" t="s">
        <v>412</v>
      </c>
      <c r="C76" s="316"/>
      <c r="D76" s="308"/>
      <c r="E76" s="308"/>
      <c r="F76" s="309">
        <v>1202.52293333333</v>
      </c>
      <c r="G76" s="309">
        <v>0</v>
      </c>
      <c r="H76" s="309">
        <v>0</v>
      </c>
      <c r="I76" s="309">
        <v>0</v>
      </c>
      <c r="J76" s="309">
        <v>0</v>
      </c>
      <c r="K76" s="309">
        <v>0</v>
      </c>
      <c r="L76" s="309">
        <v>0</v>
      </c>
      <c r="M76" s="309">
        <v>0</v>
      </c>
      <c r="N76" s="309">
        <v>0</v>
      </c>
      <c r="O76" s="309">
        <v>1202.52293333333</v>
      </c>
    </row>
    <row r="77" spans="1:16" s="262" customFormat="1" ht="13">
      <c r="A77" s="248" t="s">
        <v>492</v>
      </c>
      <c r="B77" s="317"/>
      <c r="C77" s="317"/>
      <c r="F77" s="251">
        <v>531.04740024</v>
      </c>
      <c r="G77" s="251">
        <v>917.27861123000002</v>
      </c>
      <c r="H77" s="251">
        <v>22931.965280749999</v>
      </c>
      <c r="I77" s="251">
        <v>3.52845429</v>
      </c>
      <c r="J77" s="251">
        <v>1051.4793784200001</v>
      </c>
      <c r="K77" s="251">
        <v>0</v>
      </c>
      <c r="L77" s="251">
        <v>0</v>
      </c>
      <c r="M77" s="251">
        <v>0</v>
      </c>
      <c r="N77" s="251">
        <v>0</v>
      </c>
      <c r="O77" s="251">
        <v>24514.49205941</v>
      </c>
    </row>
    <row r="78" spans="1:16" s="262" customFormat="1" ht="13">
      <c r="A78" s="252" t="s">
        <v>428</v>
      </c>
      <c r="B78" s="253" t="s">
        <v>493</v>
      </c>
      <c r="C78" s="253"/>
      <c r="F78" s="259">
        <v>0</v>
      </c>
      <c r="G78" s="259">
        <v>882.24645572999998</v>
      </c>
      <c r="H78" s="259">
        <v>22056.16139325</v>
      </c>
      <c r="I78" s="259">
        <v>0</v>
      </c>
      <c r="J78" s="259">
        <v>0</v>
      </c>
      <c r="K78" s="259">
        <v>0</v>
      </c>
      <c r="L78" s="259">
        <v>0</v>
      </c>
      <c r="M78" s="259">
        <v>0</v>
      </c>
      <c r="N78" s="259">
        <v>0</v>
      </c>
      <c r="O78" s="259">
        <v>22056.16139325</v>
      </c>
    </row>
    <row r="79" spans="1:16" s="262" customFormat="1" ht="13">
      <c r="A79" s="252" t="s">
        <v>443</v>
      </c>
      <c r="B79" s="253" t="s">
        <v>494</v>
      </c>
      <c r="C79" s="253"/>
      <c r="F79" s="259">
        <v>0</v>
      </c>
      <c r="G79" s="259">
        <v>16.70794514</v>
      </c>
      <c r="H79" s="259">
        <v>417.69862849999998</v>
      </c>
      <c r="I79" s="259">
        <v>1.00247671</v>
      </c>
      <c r="J79" s="259">
        <v>298.73805958000003</v>
      </c>
      <c r="K79" s="259">
        <v>0</v>
      </c>
      <c r="L79" s="259">
        <v>0</v>
      </c>
      <c r="M79" s="259">
        <v>0</v>
      </c>
      <c r="N79" s="259">
        <v>0</v>
      </c>
      <c r="O79" s="259">
        <v>716.43668807999995</v>
      </c>
    </row>
    <row r="80" spans="1:16" s="262" customFormat="1" ht="13">
      <c r="A80" s="306" t="s">
        <v>495</v>
      </c>
      <c r="B80" s="307" t="s">
        <v>496</v>
      </c>
      <c r="C80" s="307"/>
      <c r="D80" s="279"/>
      <c r="E80" s="279"/>
      <c r="F80" s="280">
        <v>0</v>
      </c>
      <c r="G80" s="280">
        <v>15.35105137</v>
      </c>
      <c r="H80" s="280">
        <v>383.77628425</v>
      </c>
      <c r="I80" s="280">
        <v>1.7320070400000001</v>
      </c>
      <c r="J80" s="280">
        <v>516.13809791999995</v>
      </c>
      <c r="K80" s="280">
        <v>0</v>
      </c>
      <c r="L80" s="280">
        <v>0</v>
      </c>
      <c r="M80" s="280">
        <v>0</v>
      </c>
      <c r="N80" s="280">
        <v>0</v>
      </c>
      <c r="O80" s="280">
        <v>899.91438216999995</v>
      </c>
    </row>
    <row r="81" spans="1:46" s="262" customFormat="1" ht="13">
      <c r="A81" s="287" t="s">
        <v>472</v>
      </c>
      <c r="B81" s="288" t="s">
        <v>497</v>
      </c>
      <c r="C81" s="288"/>
      <c r="D81" s="308"/>
      <c r="E81" s="308"/>
      <c r="F81" s="309">
        <v>531.04740024</v>
      </c>
      <c r="G81" s="309">
        <v>2.9731589899999999</v>
      </c>
      <c r="H81" s="309">
        <v>74.32897475</v>
      </c>
      <c r="I81" s="309">
        <v>0.79397054</v>
      </c>
      <c r="J81" s="309">
        <v>236.60322092000001</v>
      </c>
      <c r="K81" s="309">
        <v>0</v>
      </c>
      <c r="L81" s="309">
        <v>0</v>
      </c>
      <c r="M81" s="309">
        <v>0</v>
      </c>
      <c r="N81" s="309">
        <v>0</v>
      </c>
      <c r="O81" s="309">
        <v>841.97959590999994</v>
      </c>
    </row>
    <row r="82" spans="1:46" s="295" customFormat="1" ht="13">
      <c r="A82" s="291" t="s">
        <v>498</v>
      </c>
      <c r="B82" s="292"/>
      <c r="C82" s="292"/>
      <c r="F82" s="251">
        <v>-93829.874181000007</v>
      </c>
      <c r="G82" s="251">
        <v>82.751165</v>
      </c>
      <c r="H82" s="251">
        <v>2068.779125</v>
      </c>
      <c r="I82" s="251">
        <v>2.8657629999999998</v>
      </c>
      <c r="J82" s="251">
        <v>853.99737400000004</v>
      </c>
      <c r="K82" s="251">
        <v>0</v>
      </c>
      <c r="L82" s="251">
        <v>0</v>
      </c>
      <c r="M82" s="251">
        <v>0</v>
      </c>
      <c r="N82" s="251">
        <v>0</v>
      </c>
      <c r="O82" s="251">
        <v>-90907.097682000007</v>
      </c>
    </row>
    <row r="83" spans="1:46" s="262" customFormat="1" ht="13">
      <c r="A83" s="252" t="s">
        <v>428</v>
      </c>
      <c r="B83" s="253" t="s">
        <v>499</v>
      </c>
      <c r="C83" s="253"/>
      <c r="F83" s="259">
        <v>-251369.36609600001</v>
      </c>
      <c r="G83" s="259">
        <v>29.59543</v>
      </c>
      <c r="H83" s="259">
        <v>739.88575000000003</v>
      </c>
      <c r="I83" s="259">
        <v>1.2144330000000001</v>
      </c>
      <c r="J83" s="259">
        <v>361.90103399999998</v>
      </c>
      <c r="K83" s="259">
        <v>0</v>
      </c>
      <c r="L83" s="259">
        <v>0</v>
      </c>
      <c r="M83" s="259">
        <v>0</v>
      </c>
      <c r="N83" s="259">
        <v>0</v>
      </c>
      <c r="O83" s="259">
        <v>-250267.57931199999</v>
      </c>
    </row>
    <row r="84" spans="1:46" s="262" customFormat="1" ht="13">
      <c r="A84" s="252" t="s">
        <v>443</v>
      </c>
      <c r="B84" s="253" t="s">
        <v>500</v>
      </c>
      <c r="C84" s="253"/>
      <c r="F84" s="259">
        <v>5731.5859819999996</v>
      </c>
      <c r="G84" s="259">
        <v>9.3360369999999993</v>
      </c>
      <c r="H84" s="259">
        <v>233.400925</v>
      </c>
      <c r="I84" s="259">
        <v>0.454683</v>
      </c>
      <c r="J84" s="259">
        <v>135.49553399999999</v>
      </c>
      <c r="K84" s="259">
        <v>0</v>
      </c>
      <c r="L84" s="259">
        <v>0</v>
      </c>
      <c r="M84" s="259">
        <v>0</v>
      </c>
      <c r="N84" s="259">
        <v>0</v>
      </c>
      <c r="O84" s="259">
        <v>6100.4824410000001</v>
      </c>
    </row>
    <row r="85" spans="1:46" s="262" customFormat="1" ht="13">
      <c r="A85" s="306" t="s">
        <v>464</v>
      </c>
      <c r="B85" s="307" t="s">
        <v>501</v>
      </c>
      <c r="C85" s="307"/>
      <c r="F85" s="259">
        <v>0</v>
      </c>
      <c r="G85" s="259">
        <v>37.969340000000003</v>
      </c>
      <c r="H85" s="259">
        <v>949.23350000000005</v>
      </c>
      <c r="I85" s="259">
        <v>0.98438000000000003</v>
      </c>
      <c r="J85" s="259">
        <v>293.34523999999999</v>
      </c>
      <c r="K85" s="259">
        <v>0</v>
      </c>
      <c r="L85" s="259">
        <v>0</v>
      </c>
      <c r="M85" s="259">
        <v>0</v>
      </c>
      <c r="N85" s="259">
        <v>0</v>
      </c>
      <c r="O85" s="259">
        <v>1242.5787399999999</v>
      </c>
    </row>
    <row r="86" spans="1:46" s="262" customFormat="1" ht="13">
      <c r="A86" s="306" t="s">
        <v>472</v>
      </c>
      <c r="B86" s="307" t="s">
        <v>502</v>
      </c>
      <c r="C86" s="307"/>
      <c r="F86" s="259">
        <v>4632.1028960000003</v>
      </c>
      <c r="G86" s="259">
        <v>1.0849310000000001</v>
      </c>
      <c r="H86" s="259">
        <v>27.123275</v>
      </c>
      <c r="I86" s="259">
        <v>5.0708999999999997E-2</v>
      </c>
      <c r="J86" s="259">
        <v>15.111281999999999</v>
      </c>
      <c r="K86" s="259">
        <v>0</v>
      </c>
      <c r="L86" s="259">
        <v>0</v>
      </c>
      <c r="M86" s="259">
        <v>0</v>
      </c>
      <c r="N86" s="259">
        <v>0</v>
      </c>
      <c r="O86" s="259">
        <v>4674.3374530000001</v>
      </c>
      <c r="AH86" s="279"/>
    </row>
    <row r="87" spans="1:46" s="262" customFormat="1" ht="13">
      <c r="A87" s="306" t="s">
        <v>484</v>
      </c>
      <c r="B87" s="307" t="s">
        <v>503</v>
      </c>
      <c r="C87" s="307"/>
      <c r="D87" s="279"/>
      <c r="E87" s="279"/>
      <c r="F87" s="280">
        <v>3701.65229</v>
      </c>
      <c r="G87" s="280">
        <v>4.7654269999999999</v>
      </c>
      <c r="H87" s="280">
        <v>119.13567500000001</v>
      </c>
      <c r="I87" s="280">
        <v>0.16155800000000001</v>
      </c>
      <c r="J87" s="280">
        <v>48.144283999999999</v>
      </c>
      <c r="K87" s="280">
        <v>0</v>
      </c>
      <c r="L87" s="280">
        <v>0</v>
      </c>
      <c r="M87" s="280">
        <v>0</v>
      </c>
      <c r="N87" s="280">
        <v>0</v>
      </c>
      <c r="O87" s="280">
        <v>3868.932249</v>
      </c>
    </row>
    <row r="88" spans="1:46" s="262" customFormat="1" ht="13">
      <c r="A88" s="287" t="s">
        <v>485</v>
      </c>
      <c r="B88" s="288" t="s">
        <v>504</v>
      </c>
      <c r="C88" s="288"/>
      <c r="D88" s="308"/>
      <c r="E88" s="308"/>
      <c r="F88" s="309">
        <v>143474.15074700001</v>
      </c>
      <c r="G88" s="309">
        <v>0</v>
      </c>
      <c r="H88" s="309">
        <v>0</v>
      </c>
      <c r="I88" s="309">
        <v>0</v>
      </c>
      <c r="J88" s="309">
        <v>0</v>
      </c>
      <c r="K88" s="309">
        <v>0</v>
      </c>
      <c r="L88" s="309">
        <v>0</v>
      </c>
      <c r="M88" s="309">
        <v>0</v>
      </c>
      <c r="N88" s="309">
        <v>0</v>
      </c>
      <c r="O88" s="309">
        <v>143474.15074700001</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c r="AQ88" s="279"/>
      <c r="AR88" s="279"/>
      <c r="AS88" s="279"/>
      <c r="AT88" s="279"/>
    </row>
    <row r="89" spans="1:46"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row>
    <row r="90" spans="1:46">
      <c r="A90" s="262" t="s">
        <v>505</v>
      </c>
      <c r="B90" s="320"/>
      <c r="C90" s="320"/>
      <c r="D90" s="320"/>
      <c r="E90" s="320"/>
      <c r="F90" s="320"/>
      <c r="G90" s="320"/>
      <c r="H90" s="320"/>
      <c r="I90" s="320"/>
      <c r="J90" s="320"/>
      <c r="K90" s="320"/>
      <c r="L90" s="320"/>
      <c r="M90" s="320"/>
      <c r="N90" s="320"/>
      <c r="O90" s="320"/>
      <c r="P90" s="326"/>
      <c r="Q90" s="326"/>
      <c r="R90" s="326"/>
      <c r="S90" s="326"/>
      <c r="T90" s="326"/>
    </row>
    <row r="91" spans="1:46" s="262" customFormat="1" ht="13">
      <c r="A91" s="262" t="s">
        <v>506</v>
      </c>
      <c r="J91" s="321"/>
      <c r="O91" s="321"/>
    </row>
    <row r="92" spans="1:46" s="262" customFormat="1" ht="13">
      <c r="A92" s="262" t="s">
        <v>507</v>
      </c>
      <c r="J92" s="321"/>
      <c r="O92" s="321"/>
    </row>
    <row r="93" spans="1:46" s="262" customFormat="1" ht="15">
      <c r="A93" s="262" t="s">
        <v>508</v>
      </c>
      <c r="J93" s="321"/>
      <c r="O93" s="321"/>
    </row>
    <row r="94" spans="1:46" s="262" customFormat="1" ht="13">
      <c r="A94" s="262" t="s">
        <v>509</v>
      </c>
      <c r="J94" s="321"/>
      <c r="O94" s="321"/>
    </row>
    <row r="95" spans="1:46" s="262" customFormat="1" ht="13">
      <c r="A95" s="262" t="s">
        <v>510</v>
      </c>
      <c r="B95" s="262" t="s">
        <v>511</v>
      </c>
      <c r="J95" s="321"/>
      <c r="O95" s="321"/>
    </row>
    <row r="96" spans="1:46"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C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4" tint="0.39997558519241921"/>
  </sheetPr>
  <dimension ref="A1:AJ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541</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454412.30097191199</v>
      </c>
      <c r="G7" s="246">
        <v>3823.7349035714901</v>
      </c>
      <c r="H7" s="246">
        <v>95593.372589287304</v>
      </c>
      <c r="I7" s="246">
        <v>137.70463035817801</v>
      </c>
      <c r="J7" s="246">
        <v>41035.979846737202</v>
      </c>
      <c r="K7" s="246">
        <v>1056.6608000000001</v>
      </c>
      <c r="L7" s="246">
        <v>8033.1132153127101</v>
      </c>
      <c r="M7" s="246">
        <v>3685.2432409940802</v>
      </c>
      <c r="N7" s="246">
        <v>0.31578368666666701</v>
      </c>
      <c r="O7" s="246">
        <v>603816.98644792999</v>
      </c>
    </row>
    <row r="8" spans="1:16" ht="17" thickTop="1">
      <c r="A8" s="248" t="s">
        <v>427</v>
      </c>
      <c r="B8" s="249"/>
      <c r="C8" s="249"/>
      <c r="F8" s="251">
        <v>419161.488567425</v>
      </c>
      <c r="G8" s="251">
        <v>1831.9288053406001</v>
      </c>
      <c r="H8" s="251">
        <v>45798.220133515097</v>
      </c>
      <c r="I8" s="251">
        <v>29.844574126784</v>
      </c>
      <c r="J8" s="251">
        <v>8893.6830897816199</v>
      </c>
      <c r="K8" s="251">
        <v>0</v>
      </c>
      <c r="L8" s="251">
        <v>0</v>
      </c>
      <c r="M8" s="251">
        <v>0</v>
      </c>
      <c r="N8" s="251">
        <v>0</v>
      </c>
      <c r="O8" s="251">
        <v>473853.39179072098</v>
      </c>
    </row>
    <row r="9" spans="1:16">
      <c r="A9" s="252" t="s">
        <v>428</v>
      </c>
      <c r="B9" s="253" t="s">
        <v>429</v>
      </c>
      <c r="C9" s="253"/>
      <c r="F9" s="254">
        <v>271700.71623793099</v>
      </c>
      <c r="G9" s="254">
        <v>257.08491626476302</v>
      </c>
      <c r="H9" s="254">
        <v>6427.1229066190699</v>
      </c>
      <c r="I9" s="254">
        <v>7.6243011848520803</v>
      </c>
      <c r="J9" s="254">
        <v>2272.0417530859199</v>
      </c>
      <c r="K9" s="254">
        <v>0</v>
      </c>
      <c r="L9" s="254">
        <v>0</v>
      </c>
      <c r="M9" s="254">
        <v>0</v>
      </c>
      <c r="N9" s="254">
        <v>0</v>
      </c>
      <c r="O9" s="254">
        <v>280399.880897636</v>
      </c>
      <c r="P9" s="255"/>
    </row>
    <row r="10" spans="1:16">
      <c r="A10" s="256"/>
      <c r="B10" s="257" t="s">
        <v>430</v>
      </c>
      <c r="C10" s="258"/>
      <c r="F10" s="259">
        <v>95227.267233392893</v>
      </c>
      <c r="G10" s="259">
        <v>1.6662697019313499</v>
      </c>
      <c r="H10" s="259">
        <v>41.656742548283802</v>
      </c>
      <c r="I10" s="259">
        <v>1.7205027181850501</v>
      </c>
      <c r="J10" s="259">
        <v>512.70981001914402</v>
      </c>
      <c r="K10" s="259">
        <v>0</v>
      </c>
      <c r="L10" s="259">
        <v>0</v>
      </c>
      <c r="M10" s="259">
        <v>0</v>
      </c>
      <c r="N10" s="259">
        <v>0</v>
      </c>
      <c r="O10" s="259">
        <v>95781.633785960294</v>
      </c>
    </row>
    <row r="11" spans="1:16">
      <c r="A11" s="256"/>
      <c r="B11" s="260" t="s">
        <v>431</v>
      </c>
      <c r="C11" s="258"/>
      <c r="F11" s="259">
        <v>16260.1869883784</v>
      </c>
      <c r="G11" s="259">
        <v>0.40878186517579002</v>
      </c>
      <c r="H11" s="259">
        <v>10.219546629394801</v>
      </c>
      <c r="I11" s="259">
        <v>0.166602300443423</v>
      </c>
      <c r="J11" s="259">
        <v>49.647485532140202</v>
      </c>
      <c r="K11" s="259">
        <v>0</v>
      </c>
      <c r="L11" s="259">
        <v>0</v>
      </c>
      <c r="M11" s="259">
        <v>0</v>
      </c>
      <c r="N11" s="259">
        <v>0</v>
      </c>
      <c r="O11" s="259">
        <v>16320.054020539999</v>
      </c>
    </row>
    <row r="12" spans="1:16" s="262" customFormat="1" ht="13">
      <c r="A12" s="256"/>
      <c r="B12" s="260" t="s">
        <v>432</v>
      </c>
      <c r="C12" s="261"/>
      <c r="F12" s="259">
        <v>36488.783585463498</v>
      </c>
      <c r="G12" s="259">
        <v>69.843585178259701</v>
      </c>
      <c r="H12" s="259">
        <v>1746.08962945649</v>
      </c>
      <c r="I12" s="259">
        <v>0.86519606881898103</v>
      </c>
      <c r="J12" s="259">
        <v>257.82842850805599</v>
      </c>
      <c r="K12" s="259">
        <v>0</v>
      </c>
      <c r="L12" s="259">
        <v>0</v>
      </c>
      <c r="M12" s="259">
        <v>0</v>
      </c>
      <c r="N12" s="259">
        <v>0</v>
      </c>
      <c r="O12" s="259">
        <v>38492.701643428103</v>
      </c>
    </row>
    <row r="13" spans="1:16" s="262" customFormat="1" ht="13">
      <c r="A13" s="256"/>
      <c r="B13" s="257" t="s">
        <v>433</v>
      </c>
      <c r="C13" s="257"/>
      <c r="F13" s="259">
        <v>53424.116714047203</v>
      </c>
      <c r="G13" s="259">
        <v>2.1249937635746399</v>
      </c>
      <c r="H13" s="259">
        <v>53.124844089365901</v>
      </c>
      <c r="I13" s="259">
        <v>1.6918870812075</v>
      </c>
      <c r="J13" s="259">
        <v>504.18235019983399</v>
      </c>
      <c r="K13" s="259">
        <v>0</v>
      </c>
      <c r="L13" s="259">
        <v>0</v>
      </c>
      <c r="M13" s="259">
        <v>0</v>
      </c>
      <c r="N13" s="259">
        <v>0</v>
      </c>
      <c r="O13" s="259">
        <v>53981.423908336401</v>
      </c>
    </row>
    <row r="14" spans="1:16" s="265" customFormat="1" ht="12">
      <c r="A14" s="263"/>
      <c r="B14" s="258"/>
      <c r="C14" s="264" t="s">
        <v>410</v>
      </c>
      <c r="F14" s="266">
        <v>4918.0734454039502</v>
      </c>
      <c r="G14" s="266">
        <v>0.14874520991846299</v>
      </c>
      <c r="H14" s="266">
        <v>3.7186302479615798</v>
      </c>
      <c r="I14" s="266">
        <v>0.12650087882347799</v>
      </c>
      <c r="J14" s="266">
        <v>37.697261889396302</v>
      </c>
      <c r="K14" s="266">
        <v>0</v>
      </c>
      <c r="L14" s="266">
        <v>0</v>
      </c>
      <c r="M14" s="266">
        <v>0</v>
      </c>
      <c r="N14" s="266">
        <v>0</v>
      </c>
      <c r="O14" s="266">
        <v>4959.4893375413003</v>
      </c>
    </row>
    <row r="15" spans="1:16" s="265" customFormat="1" ht="12">
      <c r="A15" s="263"/>
      <c r="B15" s="258"/>
      <c r="C15" s="264" t="s">
        <v>434</v>
      </c>
      <c r="F15" s="266">
        <v>2687.2481468215101</v>
      </c>
      <c r="G15" s="266">
        <v>5.7994288293998497E-2</v>
      </c>
      <c r="H15" s="266">
        <v>1.44985720734996</v>
      </c>
      <c r="I15" s="266">
        <v>3.8070337034502098E-2</v>
      </c>
      <c r="J15" s="266">
        <v>11.3449604362816</v>
      </c>
      <c r="K15" s="266">
        <v>0</v>
      </c>
      <c r="L15" s="266">
        <v>0</v>
      </c>
      <c r="M15" s="266">
        <v>0</v>
      </c>
      <c r="N15" s="266">
        <v>0</v>
      </c>
      <c r="O15" s="266">
        <v>2700.0429644651399</v>
      </c>
    </row>
    <row r="16" spans="1:16" s="265" customFormat="1" ht="12">
      <c r="A16" s="263"/>
      <c r="B16" s="258"/>
      <c r="C16" s="264" t="s">
        <v>435</v>
      </c>
      <c r="F16" s="266">
        <v>8603.0393419798293</v>
      </c>
      <c r="G16" s="266">
        <v>0.17237691188287699</v>
      </c>
      <c r="H16" s="266">
        <v>4.3094227970719396</v>
      </c>
      <c r="I16" s="266">
        <v>0.148687584611086</v>
      </c>
      <c r="J16" s="266">
        <v>44.308900214103502</v>
      </c>
      <c r="K16" s="266">
        <v>0</v>
      </c>
      <c r="L16" s="266">
        <v>0</v>
      </c>
      <c r="M16" s="266">
        <v>0</v>
      </c>
      <c r="N16" s="266">
        <v>0</v>
      </c>
      <c r="O16" s="266">
        <v>8651.6576649910003</v>
      </c>
    </row>
    <row r="17" spans="1:16" s="265" customFormat="1" ht="12">
      <c r="A17" s="263"/>
      <c r="B17" s="258"/>
      <c r="C17" s="264" t="s">
        <v>436</v>
      </c>
      <c r="F17" s="266">
        <v>13764.842816506</v>
      </c>
      <c r="G17" s="266">
        <v>1.2427830106797499</v>
      </c>
      <c r="H17" s="266">
        <v>31.069575266993802</v>
      </c>
      <c r="I17" s="266">
        <v>0.95438152738122795</v>
      </c>
      <c r="J17" s="266">
        <v>284.40569515960601</v>
      </c>
      <c r="K17" s="266">
        <v>0</v>
      </c>
      <c r="L17" s="266">
        <v>0</v>
      </c>
      <c r="M17" s="266">
        <v>0</v>
      </c>
      <c r="N17" s="266">
        <v>0</v>
      </c>
      <c r="O17" s="266">
        <v>14080.318086932601</v>
      </c>
    </row>
    <row r="18" spans="1:16" s="265" customFormat="1" ht="12">
      <c r="A18" s="263"/>
      <c r="B18" s="258"/>
      <c r="C18" s="264" t="s">
        <v>437</v>
      </c>
      <c r="F18" s="266">
        <v>3426.4519087205599</v>
      </c>
      <c r="G18" s="266">
        <v>7.8389693871121102E-2</v>
      </c>
      <c r="H18" s="266">
        <v>1.9597423467780299</v>
      </c>
      <c r="I18" s="266">
        <v>3.69956820868345E-2</v>
      </c>
      <c r="J18" s="266">
        <v>11.0247132618767</v>
      </c>
      <c r="K18" s="266">
        <v>0</v>
      </c>
      <c r="L18" s="266">
        <v>0</v>
      </c>
      <c r="M18" s="266">
        <v>0</v>
      </c>
      <c r="N18" s="266">
        <v>0</v>
      </c>
      <c r="O18" s="266">
        <v>3439.4363643292099</v>
      </c>
    </row>
    <row r="19" spans="1:16" s="265" customFormat="1" ht="12">
      <c r="A19" s="263"/>
      <c r="B19" s="258"/>
      <c r="C19" s="264" t="s">
        <v>438</v>
      </c>
      <c r="F19" s="266">
        <v>20024.4610546154</v>
      </c>
      <c r="G19" s="266">
        <v>0.42470464892842602</v>
      </c>
      <c r="H19" s="266">
        <v>10.6176162232106</v>
      </c>
      <c r="I19" s="266">
        <v>0.38725107127037001</v>
      </c>
      <c r="J19" s="266">
        <v>115.40081923856999</v>
      </c>
      <c r="K19" s="266">
        <v>0</v>
      </c>
      <c r="L19" s="266">
        <v>0</v>
      </c>
      <c r="M19" s="266">
        <v>0</v>
      </c>
      <c r="N19" s="266">
        <v>0</v>
      </c>
      <c r="O19" s="266">
        <v>20150.479490077199</v>
      </c>
    </row>
    <row r="20" spans="1:16" s="262" customFormat="1" ht="13">
      <c r="A20" s="256"/>
      <c r="B20" s="257" t="s">
        <v>439</v>
      </c>
      <c r="C20" s="267"/>
      <c r="F20" s="259">
        <v>1616.44272585</v>
      </c>
      <c r="G20" s="259">
        <v>2.702813796E-2</v>
      </c>
      <c r="H20" s="259">
        <v>0.67570344900000001</v>
      </c>
      <c r="I20" s="259">
        <v>5.1958854540000002E-2</v>
      </c>
      <c r="J20" s="259">
        <v>15.48373865292</v>
      </c>
      <c r="K20" s="259">
        <v>0</v>
      </c>
      <c r="L20" s="259">
        <v>0</v>
      </c>
      <c r="M20" s="259">
        <v>0</v>
      </c>
      <c r="N20" s="259">
        <v>0</v>
      </c>
      <c r="O20" s="259">
        <v>1632.6021679519199</v>
      </c>
    </row>
    <row r="21" spans="1:16" s="262" customFormat="1" ht="13">
      <c r="A21" s="256"/>
      <c r="B21" s="257" t="s">
        <v>440</v>
      </c>
      <c r="C21" s="257"/>
      <c r="F21" s="259">
        <v>26328.101545873</v>
      </c>
      <c r="G21" s="259">
        <v>0.49548234299025401</v>
      </c>
      <c r="H21" s="259">
        <v>12.3870585747564</v>
      </c>
      <c r="I21" s="259">
        <v>0.51505626493702605</v>
      </c>
      <c r="J21" s="259">
        <v>153.48676695123399</v>
      </c>
      <c r="K21" s="259">
        <v>0</v>
      </c>
      <c r="L21" s="259">
        <v>0</v>
      </c>
      <c r="M21" s="259">
        <v>0</v>
      </c>
      <c r="N21" s="259">
        <v>0</v>
      </c>
      <c r="O21" s="259">
        <v>26493.975371398999</v>
      </c>
    </row>
    <row r="22" spans="1:16" s="262" customFormat="1" ht="13">
      <c r="A22" s="256"/>
      <c r="B22" s="257" t="s">
        <v>441</v>
      </c>
      <c r="C22" s="257"/>
      <c r="F22" s="259">
        <v>39635.331469539997</v>
      </c>
      <c r="G22" s="259">
        <v>182.47657124941699</v>
      </c>
      <c r="H22" s="259">
        <v>4561.9142812354303</v>
      </c>
      <c r="I22" s="259">
        <v>2.5530779061135802</v>
      </c>
      <c r="J22" s="259">
        <v>760.81721602184803</v>
      </c>
      <c r="K22" s="259">
        <v>0</v>
      </c>
      <c r="L22" s="259">
        <v>0</v>
      </c>
      <c r="M22" s="259">
        <v>0</v>
      </c>
      <c r="N22" s="259">
        <v>0</v>
      </c>
      <c r="O22" s="259">
        <v>44958.062966797297</v>
      </c>
    </row>
    <row r="23" spans="1:16" s="262" customFormat="1" ht="13">
      <c r="A23" s="256"/>
      <c r="B23" s="257" t="s">
        <v>442</v>
      </c>
      <c r="C23" s="257"/>
      <c r="F23" s="259">
        <v>2720.4859753860801</v>
      </c>
      <c r="G23" s="259">
        <v>4.2204025453744201E-2</v>
      </c>
      <c r="H23" s="259">
        <v>1.05510063634361</v>
      </c>
      <c r="I23" s="259">
        <v>6.0019990606521002E-2</v>
      </c>
      <c r="J23" s="259">
        <v>17.885957200743299</v>
      </c>
      <c r="K23" s="259">
        <v>0</v>
      </c>
      <c r="L23" s="259">
        <v>0</v>
      </c>
      <c r="M23" s="259">
        <v>0</v>
      </c>
      <c r="N23" s="259">
        <v>0</v>
      </c>
      <c r="O23" s="259">
        <v>2739.4270332231599</v>
      </c>
    </row>
    <row r="24" spans="1:16" s="268" customFormat="1" ht="15">
      <c r="A24" s="252" t="s">
        <v>443</v>
      </c>
      <c r="B24" s="253" t="s">
        <v>444</v>
      </c>
      <c r="C24" s="253"/>
      <c r="F24" s="254">
        <v>136177.143157429</v>
      </c>
      <c r="G24" s="254">
        <v>31.784097652361599</v>
      </c>
      <c r="H24" s="254">
        <v>794.60244130903902</v>
      </c>
      <c r="I24" s="254">
        <v>22.112107014886799</v>
      </c>
      <c r="J24" s="254">
        <v>6589.4078904362595</v>
      </c>
      <c r="K24" s="254">
        <v>0</v>
      </c>
      <c r="L24" s="254">
        <v>0</v>
      </c>
      <c r="M24" s="254">
        <v>0</v>
      </c>
      <c r="N24" s="254">
        <v>0</v>
      </c>
      <c r="O24" s="254">
        <v>143561.153489174</v>
      </c>
      <c r="P24" s="269"/>
    </row>
    <row r="25" spans="1:16" s="262" customFormat="1" ht="13">
      <c r="A25" s="256"/>
      <c r="B25" s="260" t="s">
        <v>445</v>
      </c>
      <c r="C25" s="257"/>
      <c r="F25" s="259">
        <v>6244.9823287723902</v>
      </c>
      <c r="G25" s="259">
        <v>0.35699058394028099</v>
      </c>
      <c r="H25" s="259">
        <v>8.9247645985070196</v>
      </c>
      <c r="I25" s="259">
        <v>0.19235549236631599</v>
      </c>
      <c r="J25" s="259">
        <v>57.321936725162097</v>
      </c>
      <c r="K25" s="259">
        <v>0</v>
      </c>
      <c r="L25" s="259">
        <v>0</v>
      </c>
      <c r="M25" s="259">
        <v>0</v>
      </c>
      <c r="N25" s="259">
        <v>0</v>
      </c>
      <c r="O25" s="259">
        <v>6311.2290300960503</v>
      </c>
    </row>
    <row r="26" spans="1:16" s="262" customFormat="1" ht="13">
      <c r="A26" s="256"/>
      <c r="B26" s="257" t="s">
        <v>446</v>
      </c>
      <c r="C26" s="257"/>
      <c r="F26" s="259">
        <v>82910.672094743495</v>
      </c>
      <c r="G26" s="259">
        <v>12.3236219494379</v>
      </c>
      <c r="H26" s="259">
        <v>308.090548735948</v>
      </c>
      <c r="I26" s="259">
        <v>11.323354112092099</v>
      </c>
      <c r="J26" s="259">
        <v>3374.3595254034399</v>
      </c>
      <c r="K26" s="259">
        <v>0</v>
      </c>
      <c r="L26" s="259">
        <v>0</v>
      </c>
      <c r="M26" s="259">
        <v>0</v>
      </c>
      <c r="N26" s="259">
        <v>0</v>
      </c>
      <c r="O26" s="259">
        <v>86593.122168882895</v>
      </c>
    </row>
    <row r="27" spans="1:16" s="265" customFormat="1" ht="12">
      <c r="A27" s="263"/>
      <c r="B27" s="258"/>
      <c r="C27" s="264" t="s">
        <v>447</v>
      </c>
      <c r="F27" s="266">
        <v>41794.238641020696</v>
      </c>
      <c r="G27" s="266">
        <v>7.0174343688027001</v>
      </c>
      <c r="H27" s="266">
        <v>175.43585922006699</v>
      </c>
      <c r="I27" s="266">
        <v>6.9299123170594203</v>
      </c>
      <c r="J27" s="266">
        <v>2065.1138704837099</v>
      </c>
      <c r="K27" s="266">
        <v>0</v>
      </c>
      <c r="L27" s="266">
        <v>0</v>
      </c>
      <c r="M27" s="266">
        <v>0</v>
      </c>
      <c r="N27" s="266">
        <v>0</v>
      </c>
      <c r="O27" s="266">
        <v>44034.788370724498</v>
      </c>
    </row>
    <row r="28" spans="1:16" s="265" customFormat="1" ht="12">
      <c r="A28" s="263"/>
      <c r="B28" s="258"/>
      <c r="C28" s="264" t="s">
        <v>448</v>
      </c>
      <c r="F28" s="266">
        <v>20625.448435314502</v>
      </c>
      <c r="G28" s="266">
        <v>3.0215856280831601</v>
      </c>
      <c r="H28" s="266">
        <v>75.539640702079097</v>
      </c>
      <c r="I28" s="266">
        <v>3.7853930634724802</v>
      </c>
      <c r="J28" s="266">
        <v>1128.0471329147999</v>
      </c>
      <c r="K28" s="266">
        <v>0</v>
      </c>
      <c r="L28" s="266">
        <v>0</v>
      </c>
      <c r="M28" s="266">
        <v>0</v>
      </c>
      <c r="N28" s="266">
        <v>0</v>
      </c>
      <c r="O28" s="266">
        <v>21829.0352089314</v>
      </c>
    </row>
    <row r="29" spans="1:16" s="265" customFormat="1" ht="12">
      <c r="A29" s="263"/>
      <c r="B29" s="258"/>
      <c r="C29" s="264" t="s">
        <v>449</v>
      </c>
      <c r="F29" s="266">
        <v>5851.7005685518197</v>
      </c>
      <c r="G29" s="266">
        <v>0.95538790147852803</v>
      </c>
      <c r="H29" s="266">
        <v>23.884697536963198</v>
      </c>
      <c r="I29" s="266">
        <v>0.161040895305336</v>
      </c>
      <c r="J29" s="266">
        <v>47.990186800990003</v>
      </c>
      <c r="K29" s="266">
        <v>0</v>
      </c>
      <c r="L29" s="266">
        <v>0</v>
      </c>
      <c r="M29" s="266">
        <v>0</v>
      </c>
      <c r="N29" s="266">
        <v>0</v>
      </c>
      <c r="O29" s="266">
        <v>5923.5754528897696</v>
      </c>
    </row>
    <row r="30" spans="1:16" s="265" customFormat="1" ht="12">
      <c r="A30" s="263"/>
      <c r="B30" s="258"/>
      <c r="C30" s="264" t="s">
        <v>450</v>
      </c>
      <c r="F30" s="266">
        <v>88.570964553653695</v>
      </c>
      <c r="G30" s="266">
        <v>8.8506264393277898E-2</v>
      </c>
      <c r="H30" s="266">
        <v>2.2126566098319498</v>
      </c>
      <c r="I30" s="266">
        <v>1.8382070297065401E-3</v>
      </c>
      <c r="J30" s="266">
        <v>0.54778569485254802</v>
      </c>
      <c r="K30" s="266">
        <v>0</v>
      </c>
      <c r="L30" s="266">
        <v>0</v>
      </c>
      <c r="M30" s="266">
        <v>0</v>
      </c>
      <c r="N30" s="266">
        <v>0</v>
      </c>
      <c r="O30" s="266">
        <v>91.331406858338198</v>
      </c>
      <c r="P30" s="270"/>
    </row>
    <row r="31" spans="1:16" s="265" customFormat="1" ht="12">
      <c r="A31" s="263"/>
      <c r="B31" s="258"/>
      <c r="C31" s="264" t="s">
        <v>451</v>
      </c>
      <c r="F31" s="266">
        <v>472.654273928745</v>
      </c>
      <c r="G31" s="266">
        <v>1.35346265221764E-2</v>
      </c>
      <c r="H31" s="266">
        <v>0.33836566305441002</v>
      </c>
      <c r="I31" s="266">
        <v>3.4576526935629501E-2</v>
      </c>
      <c r="J31" s="266">
        <v>10.303805026817599</v>
      </c>
      <c r="K31" s="266">
        <v>0</v>
      </c>
      <c r="L31" s="266">
        <v>0</v>
      </c>
      <c r="M31" s="266">
        <v>0</v>
      </c>
      <c r="N31" s="266">
        <v>0</v>
      </c>
      <c r="O31" s="266">
        <v>483.29644461861699</v>
      </c>
    </row>
    <row r="32" spans="1:16" s="265" customFormat="1" ht="12">
      <c r="A32" s="263"/>
      <c r="B32" s="258"/>
      <c r="C32" s="264" t="s">
        <v>452</v>
      </c>
      <c r="D32" s="271"/>
      <c r="E32" s="271"/>
      <c r="F32" s="272">
        <v>154.27753880783601</v>
      </c>
      <c r="G32" s="272">
        <v>4.1381370320241603E-3</v>
      </c>
      <c r="H32" s="272">
        <v>0.103453425800604</v>
      </c>
      <c r="I32" s="272">
        <v>1.13421202806141E-2</v>
      </c>
      <c r="J32" s="272">
        <v>3.3799518436230098</v>
      </c>
      <c r="K32" s="272">
        <v>0</v>
      </c>
      <c r="L32" s="272">
        <v>0</v>
      </c>
      <c r="M32" s="272">
        <v>0</v>
      </c>
      <c r="N32" s="272">
        <v>0</v>
      </c>
      <c r="O32" s="272">
        <v>157.76094407726001</v>
      </c>
    </row>
    <row r="33" spans="1:15" s="265" customFormat="1" ht="12">
      <c r="A33" s="263"/>
      <c r="B33" s="258"/>
      <c r="C33" s="264" t="s">
        <v>453</v>
      </c>
      <c r="D33" s="271"/>
      <c r="E33" s="271"/>
      <c r="F33" s="272">
        <v>12613.324188531</v>
      </c>
      <c r="G33" s="272">
        <v>0.660733342349621</v>
      </c>
      <c r="H33" s="272">
        <v>16.518333558740501</v>
      </c>
      <c r="I33" s="272">
        <v>0.37501092739668701</v>
      </c>
      <c r="J33" s="272">
        <v>111.753256364213</v>
      </c>
      <c r="K33" s="272">
        <v>0</v>
      </c>
      <c r="L33" s="272">
        <v>0</v>
      </c>
      <c r="M33" s="272">
        <v>0</v>
      </c>
      <c r="N33" s="272">
        <v>0</v>
      </c>
      <c r="O33" s="272">
        <v>12741.595778454001</v>
      </c>
    </row>
    <row r="34" spans="1:15" s="265" customFormat="1" ht="12">
      <c r="A34" s="263"/>
      <c r="B34" s="258"/>
      <c r="C34" s="273" t="s">
        <v>454</v>
      </c>
      <c r="D34" s="271"/>
      <c r="E34" s="271"/>
      <c r="F34" s="272">
        <v>1310.4574840352</v>
      </c>
      <c r="G34" s="272">
        <v>0.56230168077642995</v>
      </c>
      <c r="H34" s="272">
        <v>14.0575420194108</v>
      </c>
      <c r="I34" s="272">
        <v>2.4240054612198299E-2</v>
      </c>
      <c r="J34" s="272">
        <v>7.2235362744351104</v>
      </c>
      <c r="K34" s="272">
        <v>0</v>
      </c>
      <c r="L34" s="272">
        <v>0</v>
      </c>
      <c r="M34" s="272">
        <v>0</v>
      </c>
      <c r="N34" s="272">
        <v>0</v>
      </c>
      <c r="O34" s="272">
        <v>1331.73856232904</v>
      </c>
    </row>
    <row r="35" spans="1:15" s="277" customFormat="1" ht="13">
      <c r="A35" s="256"/>
      <c r="B35" s="257" t="s">
        <v>455</v>
      </c>
      <c r="C35" s="274"/>
      <c r="D35" s="275"/>
      <c r="E35" s="275"/>
      <c r="F35" s="276">
        <v>5763.1284685999999</v>
      </c>
      <c r="G35" s="276">
        <v>0.32350646793999999</v>
      </c>
      <c r="H35" s="276">
        <v>8.0876616984999998</v>
      </c>
      <c r="I35" s="276">
        <v>2.2302664445399998</v>
      </c>
      <c r="J35" s="276">
        <v>664.61940047292001</v>
      </c>
      <c r="K35" s="276">
        <v>0</v>
      </c>
      <c r="L35" s="276">
        <v>0</v>
      </c>
      <c r="M35" s="276">
        <v>0</v>
      </c>
      <c r="N35" s="276">
        <v>0</v>
      </c>
      <c r="O35" s="276">
        <v>6435.8355307714201</v>
      </c>
    </row>
    <row r="36" spans="1:15" s="277" customFormat="1" ht="13">
      <c r="A36" s="256"/>
      <c r="B36" s="260" t="s">
        <v>456</v>
      </c>
      <c r="C36" s="274"/>
      <c r="D36" s="275"/>
      <c r="E36" s="275"/>
      <c r="F36" s="276">
        <v>4951.6473237800001</v>
      </c>
      <c r="G36" s="276">
        <v>0.45629142889800001</v>
      </c>
      <c r="H36" s="276">
        <v>11.40728572245</v>
      </c>
      <c r="I36" s="276">
        <v>0.130361963912</v>
      </c>
      <c r="J36" s="276">
        <v>38.847865245775999</v>
      </c>
      <c r="K36" s="276">
        <v>0</v>
      </c>
      <c r="L36" s="276">
        <v>0</v>
      </c>
      <c r="M36" s="276">
        <v>0</v>
      </c>
      <c r="N36" s="276">
        <v>0</v>
      </c>
      <c r="O36" s="276">
        <v>5001.9024747482299</v>
      </c>
    </row>
    <row r="37" spans="1:15" s="262" customFormat="1" ht="13">
      <c r="A37" s="256"/>
      <c r="B37" s="257" t="s">
        <v>457</v>
      </c>
      <c r="C37" s="278"/>
      <c r="D37" s="279"/>
      <c r="E37" s="279"/>
      <c r="F37" s="280">
        <v>36306.7129415331</v>
      </c>
      <c r="G37" s="280">
        <v>18.323687222145399</v>
      </c>
      <c r="H37" s="280">
        <v>458.09218055363402</v>
      </c>
      <c r="I37" s="280">
        <v>8.2357690019763901</v>
      </c>
      <c r="J37" s="280">
        <v>2454.25916258897</v>
      </c>
      <c r="K37" s="280">
        <v>0</v>
      </c>
      <c r="L37" s="280">
        <v>0</v>
      </c>
      <c r="M37" s="280">
        <v>0</v>
      </c>
      <c r="N37" s="280">
        <v>0</v>
      </c>
      <c r="O37" s="280">
        <v>39219.064284675696</v>
      </c>
    </row>
    <row r="38" spans="1:15" s="265" customFormat="1" ht="12">
      <c r="A38" s="263"/>
      <c r="B38" s="258"/>
      <c r="C38" s="264" t="s">
        <v>458</v>
      </c>
      <c r="F38" s="266">
        <v>9465.0536315497593</v>
      </c>
      <c r="G38" s="266">
        <v>0.54640341316435703</v>
      </c>
      <c r="H38" s="266">
        <v>13.660085329108901</v>
      </c>
      <c r="I38" s="266">
        <v>3.6579024463037899</v>
      </c>
      <c r="J38" s="266">
        <v>1090.0549289985299</v>
      </c>
      <c r="K38" s="266">
        <v>0</v>
      </c>
      <c r="L38" s="266">
        <v>0</v>
      </c>
      <c r="M38" s="266">
        <v>0</v>
      </c>
      <c r="N38" s="266">
        <v>0</v>
      </c>
      <c r="O38" s="266">
        <v>10568.768645877401</v>
      </c>
    </row>
    <row r="39" spans="1:15" s="265" customFormat="1" ht="12">
      <c r="A39" s="263"/>
      <c r="B39" s="258"/>
      <c r="C39" s="264" t="s">
        <v>459</v>
      </c>
      <c r="F39" s="266">
        <v>1308.7227053975701</v>
      </c>
      <c r="G39" s="266">
        <v>0.69963359720235396</v>
      </c>
      <c r="H39" s="266">
        <v>17.490839930058801</v>
      </c>
      <c r="I39" s="266">
        <v>0.39771655263587602</v>
      </c>
      <c r="J39" s="266">
        <v>118.519532685491</v>
      </c>
      <c r="K39" s="266">
        <v>0</v>
      </c>
      <c r="L39" s="266">
        <v>0</v>
      </c>
      <c r="M39" s="266">
        <v>0</v>
      </c>
      <c r="N39" s="266">
        <v>0</v>
      </c>
      <c r="O39" s="266">
        <v>1444.7330780131199</v>
      </c>
    </row>
    <row r="40" spans="1:15" s="265" customFormat="1" ht="12">
      <c r="A40" s="263"/>
      <c r="B40" s="258"/>
      <c r="C40" s="264" t="s">
        <v>460</v>
      </c>
      <c r="F40" s="266">
        <v>8654.2172985095294</v>
      </c>
      <c r="G40" s="266">
        <v>0.79509674032337596</v>
      </c>
      <c r="H40" s="266">
        <v>19.8774185080844</v>
      </c>
      <c r="I40" s="266">
        <v>3.0562586375198602</v>
      </c>
      <c r="J40" s="266">
        <v>910.76507398091803</v>
      </c>
      <c r="K40" s="266">
        <v>0</v>
      </c>
      <c r="L40" s="266">
        <v>0</v>
      </c>
      <c r="M40" s="266">
        <v>0</v>
      </c>
      <c r="N40" s="266">
        <v>0</v>
      </c>
      <c r="O40" s="266">
        <v>9584.8597909985292</v>
      </c>
    </row>
    <row r="41" spans="1:15" s="265" customFormat="1" ht="12">
      <c r="A41" s="263"/>
      <c r="B41" s="258"/>
      <c r="C41" s="264" t="s">
        <v>461</v>
      </c>
      <c r="F41" s="266">
        <v>193.92675722406599</v>
      </c>
      <c r="G41" s="266">
        <v>4.7061502561656803E-2</v>
      </c>
      <c r="H41" s="266">
        <v>1.17653756404142</v>
      </c>
      <c r="I41" s="266">
        <v>6.32764595292611E-2</v>
      </c>
      <c r="J41" s="266">
        <v>18.856384939719799</v>
      </c>
      <c r="K41" s="266">
        <v>0</v>
      </c>
      <c r="L41" s="266">
        <v>0</v>
      </c>
      <c r="M41" s="266">
        <v>0</v>
      </c>
      <c r="N41" s="266">
        <v>0</v>
      </c>
      <c r="O41" s="266">
        <v>213.95967972782699</v>
      </c>
    </row>
    <row r="42" spans="1:15" s="265" customFormat="1" ht="12">
      <c r="A42" s="263"/>
      <c r="B42" s="258"/>
      <c r="C42" s="264" t="s">
        <v>462</v>
      </c>
      <c r="F42" s="266">
        <v>9276.1608007921295</v>
      </c>
      <c r="G42" s="266">
        <v>8.8133879428936197</v>
      </c>
      <c r="H42" s="266">
        <v>220.33469857234101</v>
      </c>
      <c r="I42" s="266">
        <v>0.85919860548760796</v>
      </c>
      <c r="J42" s="266">
        <v>256.041184435307</v>
      </c>
      <c r="K42" s="266">
        <v>0</v>
      </c>
      <c r="L42" s="266">
        <v>0</v>
      </c>
      <c r="M42" s="266">
        <v>0</v>
      </c>
      <c r="N42" s="266">
        <v>0</v>
      </c>
      <c r="O42" s="266">
        <v>9752.5366837997808</v>
      </c>
    </row>
    <row r="43" spans="1:15" s="265" customFormat="1" ht="12">
      <c r="A43" s="263"/>
      <c r="B43" s="258"/>
      <c r="C43" s="281" t="s">
        <v>463</v>
      </c>
      <c r="F43" s="266">
        <v>7408.6317480600001</v>
      </c>
      <c r="G43" s="266">
        <v>7.4221040260000004</v>
      </c>
      <c r="H43" s="266">
        <v>185.55260064999999</v>
      </c>
      <c r="I43" s="266">
        <v>0.20141630050000001</v>
      </c>
      <c r="J43" s="266">
        <v>60.022057549000003</v>
      </c>
      <c r="K43" s="266">
        <v>0</v>
      </c>
      <c r="L43" s="266">
        <v>0</v>
      </c>
      <c r="M43" s="266">
        <v>0</v>
      </c>
      <c r="N43" s="266">
        <v>0</v>
      </c>
      <c r="O43" s="266">
        <v>7654.2064062589998</v>
      </c>
    </row>
    <row r="44" spans="1:15" s="268" customFormat="1" ht="13">
      <c r="A44" s="252" t="s">
        <v>464</v>
      </c>
      <c r="B44" s="253" t="s">
        <v>465</v>
      </c>
      <c r="C44" s="253"/>
      <c r="F44" s="254">
        <v>11283.6291720646</v>
      </c>
      <c r="G44" s="254">
        <v>1543.05979142348</v>
      </c>
      <c r="H44" s="254">
        <v>38576.494785586998</v>
      </c>
      <c r="I44" s="254">
        <v>0.10816592704509299</v>
      </c>
      <c r="J44" s="254">
        <v>32.233446259437699</v>
      </c>
      <c r="K44" s="254">
        <v>0</v>
      </c>
      <c r="L44" s="254">
        <v>0</v>
      </c>
      <c r="M44" s="254">
        <v>0</v>
      </c>
      <c r="N44" s="254">
        <v>0</v>
      </c>
      <c r="O44" s="254">
        <v>49892.357403911003</v>
      </c>
    </row>
    <row r="45" spans="1:15" s="262" customFormat="1" ht="13">
      <c r="A45" s="256"/>
      <c r="B45" s="257" t="s">
        <v>466</v>
      </c>
      <c r="C45" s="257"/>
      <c r="F45" s="259">
        <v>0</v>
      </c>
      <c r="G45" s="259">
        <v>115.114094343057</v>
      </c>
      <c r="H45" s="259">
        <v>2877.8523585764301</v>
      </c>
      <c r="I45" s="259">
        <v>0</v>
      </c>
      <c r="J45" s="259">
        <v>0</v>
      </c>
      <c r="K45" s="259">
        <v>0</v>
      </c>
      <c r="L45" s="259">
        <v>0</v>
      </c>
      <c r="M45" s="259">
        <v>0</v>
      </c>
      <c r="N45" s="259">
        <v>0</v>
      </c>
      <c r="O45" s="259">
        <v>2877.8523585764301</v>
      </c>
    </row>
    <row r="46" spans="1:15" s="262" customFormat="1" ht="13">
      <c r="A46" s="256"/>
      <c r="B46" s="257" t="s">
        <v>467</v>
      </c>
      <c r="C46" s="257"/>
      <c r="F46" s="259">
        <v>11283.6291720646</v>
      </c>
      <c r="G46" s="259">
        <v>1427.9456970804199</v>
      </c>
      <c r="H46" s="259">
        <v>35698.6424270106</v>
      </c>
      <c r="I46" s="259">
        <v>0.10816592704509299</v>
      </c>
      <c r="J46" s="259">
        <v>32.233446259437699</v>
      </c>
      <c r="K46" s="259">
        <v>0</v>
      </c>
      <c r="L46" s="259">
        <v>0</v>
      </c>
      <c r="M46" s="259">
        <v>0</v>
      </c>
      <c r="N46" s="259">
        <v>0</v>
      </c>
      <c r="O46" s="259">
        <v>47014.505045334598</v>
      </c>
    </row>
    <row r="47" spans="1:15" s="265" customFormat="1" ht="12">
      <c r="A47" s="282"/>
      <c r="B47" s="283"/>
      <c r="C47" s="258" t="s">
        <v>468</v>
      </c>
      <c r="F47" s="266">
        <v>100.398936315453</v>
      </c>
      <c r="G47" s="266">
        <v>200.22779836653601</v>
      </c>
      <c r="H47" s="266">
        <v>5005.6949591634102</v>
      </c>
      <c r="I47" s="266">
        <v>0.1</v>
      </c>
      <c r="J47" s="266">
        <v>29.8</v>
      </c>
      <c r="K47" s="266">
        <v>0</v>
      </c>
      <c r="L47" s="266">
        <v>0</v>
      </c>
      <c r="M47" s="266">
        <v>0</v>
      </c>
      <c r="N47" s="266">
        <v>0</v>
      </c>
      <c r="O47" s="266">
        <v>5135.89389547886</v>
      </c>
    </row>
    <row r="48" spans="1:15" s="265" customFormat="1" ht="12">
      <c r="A48" s="282"/>
      <c r="B48" s="283"/>
      <c r="C48" s="258" t="s">
        <v>469</v>
      </c>
      <c r="F48" s="266">
        <v>27.641393649631102</v>
      </c>
      <c r="G48" s="266">
        <v>542.97278369886396</v>
      </c>
      <c r="H48" s="266">
        <v>13574.3195924716</v>
      </c>
      <c r="I48" s="266">
        <v>0</v>
      </c>
      <c r="J48" s="266">
        <v>0</v>
      </c>
      <c r="K48" s="266">
        <v>0</v>
      </c>
      <c r="L48" s="266">
        <v>0</v>
      </c>
      <c r="M48" s="266">
        <v>0</v>
      </c>
      <c r="N48" s="266">
        <v>0</v>
      </c>
      <c r="O48" s="266">
        <v>13601.960986121199</v>
      </c>
    </row>
    <row r="49" spans="1:16" s="265" customFormat="1" ht="12">
      <c r="A49" s="284"/>
      <c r="B49" s="285"/>
      <c r="C49" s="286" t="s">
        <v>470</v>
      </c>
      <c r="D49" s="271"/>
      <c r="E49" s="271"/>
      <c r="F49" s="272">
        <v>6904.5735694138602</v>
      </c>
      <c r="G49" s="272">
        <v>679.13907138698301</v>
      </c>
      <c r="H49" s="272">
        <v>16978.4767846746</v>
      </c>
      <c r="I49" s="272">
        <v>0</v>
      </c>
      <c r="J49" s="272">
        <v>0</v>
      </c>
      <c r="K49" s="272">
        <v>0</v>
      </c>
      <c r="L49" s="272">
        <v>0</v>
      </c>
      <c r="M49" s="272">
        <v>0</v>
      </c>
      <c r="N49" s="272">
        <v>0</v>
      </c>
      <c r="O49" s="272">
        <v>23883.050354088398</v>
      </c>
    </row>
    <row r="50" spans="1:16" s="265" customFormat="1" ht="12">
      <c r="A50" s="284"/>
      <c r="B50" s="285"/>
      <c r="C50" s="286" t="s">
        <v>471</v>
      </c>
      <c r="D50" s="271"/>
      <c r="E50" s="271"/>
      <c r="F50" s="272">
        <v>4251.0152726856304</v>
      </c>
      <c r="G50" s="272">
        <v>5.6060436280383401</v>
      </c>
      <c r="H50" s="272">
        <v>140.15109070095801</v>
      </c>
      <c r="I50" s="272">
        <v>8.1659270450930993E-3</v>
      </c>
      <c r="J50" s="272">
        <v>2.4334462594377402</v>
      </c>
      <c r="K50" s="272">
        <v>0</v>
      </c>
      <c r="L50" s="272">
        <v>0</v>
      </c>
      <c r="M50" s="272">
        <v>0</v>
      </c>
      <c r="N50" s="272">
        <v>0</v>
      </c>
      <c r="O50" s="272">
        <v>4393.5998096460198</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33609.311983347703</v>
      </c>
      <c r="G52" s="294">
        <v>4.6088513292534801</v>
      </c>
      <c r="H52" s="294">
        <v>115.221283231337</v>
      </c>
      <c r="I52" s="294">
        <v>36.266671378790001</v>
      </c>
      <c r="J52" s="294">
        <v>10807.4680708794</v>
      </c>
      <c r="K52" s="294">
        <v>1056.6608000000001</v>
      </c>
      <c r="L52" s="294">
        <v>8033.1132153127101</v>
      </c>
      <c r="M52" s="294">
        <v>3685.2432409940802</v>
      </c>
      <c r="N52" s="294">
        <v>0.31578368666666701</v>
      </c>
      <c r="O52" s="294">
        <v>57307.334377451902</v>
      </c>
    </row>
    <row r="53" spans="1:16" s="268" customFormat="1" ht="13">
      <c r="A53" s="252" t="s">
        <v>428</v>
      </c>
      <c r="B53" s="253" t="s">
        <v>475</v>
      </c>
      <c r="C53" s="253"/>
      <c r="D53" s="296"/>
      <c r="E53" s="296"/>
      <c r="F53" s="297">
        <v>7545.7238614166099</v>
      </c>
      <c r="G53" s="297">
        <v>0</v>
      </c>
      <c r="H53" s="297">
        <v>0</v>
      </c>
      <c r="I53" s="297">
        <v>0</v>
      </c>
      <c r="J53" s="297">
        <v>0</v>
      </c>
      <c r="K53" s="297">
        <v>0</v>
      </c>
      <c r="L53" s="297">
        <v>0</v>
      </c>
      <c r="M53" s="297">
        <v>0</v>
      </c>
      <c r="N53" s="297">
        <v>0</v>
      </c>
      <c r="O53" s="297">
        <v>7545.7238614166099</v>
      </c>
    </row>
    <row r="54" spans="1:16" s="301" customFormat="1" ht="12">
      <c r="A54" s="263"/>
      <c r="B54" s="298"/>
      <c r="C54" s="264" t="s">
        <v>476</v>
      </c>
      <c r="D54" s="299"/>
      <c r="E54" s="299"/>
      <c r="F54" s="300">
        <v>4723.3137373647596</v>
      </c>
      <c r="G54" s="300">
        <v>0</v>
      </c>
      <c r="H54" s="300">
        <v>0</v>
      </c>
      <c r="I54" s="300">
        <v>0</v>
      </c>
      <c r="J54" s="300">
        <v>0</v>
      </c>
      <c r="K54" s="300">
        <v>0</v>
      </c>
      <c r="L54" s="300">
        <v>0</v>
      </c>
      <c r="M54" s="300">
        <v>0</v>
      </c>
      <c r="N54" s="300">
        <v>0</v>
      </c>
      <c r="O54" s="300">
        <v>4723.3137373647596</v>
      </c>
      <c r="P54" s="299"/>
    </row>
    <row r="55" spans="1:16" s="301" customFormat="1" ht="12">
      <c r="A55" s="263"/>
      <c r="B55" s="298"/>
      <c r="C55" s="264" t="s">
        <v>354</v>
      </c>
      <c r="D55" s="299"/>
      <c r="E55" s="299"/>
      <c r="F55" s="300">
        <v>1788.6679359335201</v>
      </c>
      <c r="G55" s="300">
        <v>0</v>
      </c>
      <c r="H55" s="300">
        <v>0</v>
      </c>
      <c r="I55" s="300">
        <v>0</v>
      </c>
      <c r="J55" s="300">
        <v>0</v>
      </c>
      <c r="K55" s="300">
        <v>0</v>
      </c>
      <c r="L55" s="300">
        <v>0</v>
      </c>
      <c r="M55" s="300">
        <v>0</v>
      </c>
      <c r="N55" s="300">
        <v>0</v>
      </c>
      <c r="O55" s="300">
        <v>1788.6679359335201</v>
      </c>
      <c r="P55" s="299"/>
    </row>
    <row r="56" spans="1:16" s="301" customFormat="1" ht="12">
      <c r="A56" s="263"/>
      <c r="B56" s="298"/>
      <c r="C56" s="264" t="s">
        <v>477</v>
      </c>
      <c r="D56" s="299"/>
      <c r="E56" s="299"/>
      <c r="F56" s="300">
        <v>1033.74218811834</v>
      </c>
      <c r="G56" s="300">
        <v>0</v>
      </c>
      <c r="H56" s="300">
        <v>0</v>
      </c>
      <c r="I56" s="300">
        <v>0</v>
      </c>
      <c r="J56" s="300">
        <v>0</v>
      </c>
      <c r="K56" s="300">
        <v>0</v>
      </c>
      <c r="L56" s="300">
        <v>0</v>
      </c>
      <c r="M56" s="300">
        <v>0</v>
      </c>
      <c r="N56" s="300">
        <v>0</v>
      </c>
      <c r="O56" s="300">
        <v>1033.74218811834</v>
      </c>
      <c r="P56" s="299"/>
    </row>
    <row r="57" spans="1:16" s="303" customFormat="1" ht="13">
      <c r="A57" s="252" t="s">
        <v>443</v>
      </c>
      <c r="B57" s="253" t="s">
        <v>478</v>
      </c>
      <c r="C57" s="253"/>
      <c r="D57" s="302"/>
      <c r="E57" s="302"/>
      <c r="F57" s="297">
        <v>5879.7251607775297</v>
      </c>
      <c r="G57" s="297">
        <v>4.5011371128534803</v>
      </c>
      <c r="H57" s="297">
        <v>112.528427821337</v>
      </c>
      <c r="I57" s="297">
        <v>35.7184724645996</v>
      </c>
      <c r="J57" s="297">
        <v>10644.104794450701</v>
      </c>
      <c r="K57" s="297">
        <v>0</v>
      </c>
      <c r="L57" s="297">
        <v>0</v>
      </c>
      <c r="M57" s="297">
        <v>0</v>
      </c>
      <c r="N57" s="297">
        <v>0</v>
      </c>
      <c r="O57" s="297">
        <v>16636.358383049501</v>
      </c>
      <c r="P57" s="302"/>
    </row>
    <row r="58" spans="1:16" s="305" customFormat="1" ht="12">
      <c r="A58" s="263"/>
      <c r="B58" s="298"/>
      <c r="C58" s="264" t="s">
        <v>355</v>
      </c>
      <c r="D58" s="304"/>
      <c r="E58" s="304"/>
      <c r="F58" s="300">
        <v>2754.75465095442</v>
      </c>
      <c r="G58" s="300">
        <v>0</v>
      </c>
      <c r="H58" s="300">
        <v>0</v>
      </c>
      <c r="I58" s="300">
        <v>0</v>
      </c>
      <c r="J58" s="300">
        <v>0</v>
      </c>
      <c r="K58" s="300">
        <v>0</v>
      </c>
      <c r="L58" s="300">
        <v>0</v>
      </c>
      <c r="M58" s="300">
        <v>0</v>
      </c>
      <c r="N58" s="300">
        <v>0</v>
      </c>
      <c r="O58" s="300">
        <v>2754.75465095442</v>
      </c>
      <c r="P58" s="304"/>
    </row>
    <row r="59" spans="1:16" s="305" customFormat="1" ht="12">
      <c r="A59" s="263"/>
      <c r="B59" s="298"/>
      <c r="C59" s="264" t="s">
        <v>353</v>
      </c>
      <c r="D59" s="304"/>
      <c r="E59" s="304"/>
      <c r="F59" s="300">
        <v>0</v>
      </c>
      <c r="G59" s="300">
        <v>0</v>
      </c>
      <c r="H59" s="300">
        <v>0</v>
      </c>
      <c r="I59" s="300">
        <v>3.4103671711833599</v>
      </c>
      <c r="J59" s="300">
        <v>1016.28941701264</v>
      </c>
      <c r="K59" s="300">
        <v>0</v>
      </c>
      <c r="L59" s="300">
        <v>0</v>
      </c>
      <c r="M59" s="300">
        <v>0</v>
      </c>
      <c r="N59" s="300">
        <v>0</v>
      </c>
      <c r="O59" s="300">
        <v>1016.28941701264</v>
      </c>
      <c r="P59" s="304"/>
    </row>
    <row r="60" spans="1:16" s="305" customFormat="1" ht="12">
      <c r="A60" s="263"/>
      <c r="B60" s="298"/>
      <c r="C60" s="264" t="s">
        <v>407</v>
      </c>
      <c r="D60" s="304"/>
      <c r="E60" s="304"/>
      <c r="F60" s="300">
        <v>0</v>
      </c>
      <c r="G60" s="300">
        <v>0</v>
      </c>
      <c r="H60" s="300">
        <v>0</v>
      </c>
      <c r="I60" s="300">
        <v>32.259</v>
      </c>
      <c r="J60" s="300">
        <v>9613.1820000000007</v>
      </c>
      <c r="K60" s="300">
        <v>0</v>
      </c>
      <c r="L60" s="300">
        <v>0</v>
      </c>
      <c r="M60" s="300">
        <v>0</v>
      </c>
      <c r="N60" s="300">
        <v>0</v>
      </c>
      <c r="O60" s="300">
        <v>9613.1820000000007</v>
      </c>
      <c r="P60" s="304"/>
    </row>
    <row r="61" spans="1:16" s="305" customFormat="1" ht="12">
      <c r="A61" s="263"/>
      <c r="B61" s="298"/>
      <c r="C61" s="264" t="s">
        <v>408</v>
      </c>
      <c r="D61" s="304"/>
      <c r="E61" s="304"/>
      <c r="F61" s="300">
        <v>3124.9705098231102</v>
      </c>
      <c r="G61" s="300">
        <v>4.5011371128534803</v>
      </c>
      <c r="H61" s="300">
        <v>112.528427821337</v>
      </c>
      <c r="I61" s="300">
        <v>4.91052934162024E-2</v>
      </c>
      <c r="J61" s="300">
        <v>14.633377438028299</v>
      </c>
      <c r="K61" s="300">
        <v>0</v>
      </c>
      <c r="L61" s="300">
        <v>0</v>
      </c>
      <c r="M61" s="300">
        <v>0</v>
      </c>
      <c r="N61" s="300">
        <v>0</v>
      </c>
      <c r="O61" s="300">
        <v>3252.1323150824701</v>
      </c>
      <c r="P61" s="304"/>
    </row>
    <row r="62" spans="1:16" s="268" customFormat="1" ht="13">
      <c r="A62" s="252" t="s">
        <v>464</v>
      </c>
      <c r="B62" s="253" t="s">
        <v>479</v>
      </c>
      <c r="C62" s="253"/>
      <c r="D62" s="296"/>
      <c r="E62" s="296"/>
      <c r="F62" s="297">
        <v>15282.707864935101</v>
      </c>
      <c r="G62" s="297">
        <v>0.10771421640000001</v>
      </c>
      <c r="H62" s="297">
        <v>2.6928554099999999</v>
      </c>
      <c r="I62" s="297">
        <v>0</v>
      </c>
      <c r="J62" s="297">
        <v>0</v>
      </c>
      <c r="K62" s="297">
        <v>0</v>
      </c>
      <c r="L62" s="297">
        <v>8033.0569977352097</v>
      </c>
      <c r="M62" s="297">
        <v>3478.7032498681901</v>
      </c>
      <c r="N62" s="297">
        <v>0</v>
      </c>
      <c r="O62" s="297">
        <v>26797.160967948501</v>
      </c>
      <c r="P62" s="296"/>
    </row>
    <row r="63" spans="1:16" s="301" customFormat="1" ht="12">
      <c r="A63" s="263"/>
      <c r="B63" s="258"/>
      <c r="C63" s="258" t="s">
        <v>480</v>
      </c>
      <c r="D63" s="299"/>
      <c r="E63" s="299"/>
      <c r="F63" s="300">
        <v>12135.4230977351</v>
      </c>
      <c r="G63" s="300">
        <v>0.10771421640000001</v>
      </c>
      <c r="H63" s="300">
        <v>2.6928554099999999</v>
      </c>
      <c r="I63" s="300">
        <v>0</v>
      </c>
      <c r="J63" s="300">
        <v>0</v>
      </c>
      <c r="K63" s="300">
        <v>0</v>
      </c>
      <c r="L63" s="300">
        <v>0</v>
      </c>
      <c r="M63" s="300">
        <v>0</v>
      </c>
      <c r="N63" s="300">
        <v>0</v>
      </c>
      <c r="O63" s="300">
        <v>12138.115953145099</v>
      </c>
      <c r="P63" s="299"/>
    </row>
    <row r="64" spans="1:16" s="301" customFormat="1" ht="12">
      <c r="A64" s="263"/>
      <c r="B64" s="258"/>
      <c r="C64" s="258" t="s">
        <v>481</v>
      </c>
      <c r="D64" s="299"/>
      <c r="E64" s="299"/>
      <c r="F64" s="300">
        <v>3147.2847671999998</v>
      </c>
      <c r="G64" s="300">
        <v>0</v>
      </c>
      <c r="H64" s="300">
        <v>0</v>
      </c>
      <c r="I64" s="300">
        <v>0</v>
      </c>
      <c r="J64" s="300">
        <v>0</v>
      </c>
      <c r="K64" s="300">
        <v>0</v>
      </c>
      <c r="L64" s="300">
        <v>8033.0569977352097</v>
      </c>
      <c r="M64" s="300">
        <v>56.3408033472803</v>
      </c>
      <c r="N64" s="300">
        <v>0</v>
      </c>
      <c r="O64" s="300">
        <v>11236.6825682825</v>
      </c>
      <c r="P64" s="299"/>
    </row>
    <row r="65" spans="1:16" s="301" customFormat="1" ht="12">
      <c r="A65" s="263"/>
      <c r="B65" s="258"/>
      <c r="C65" s="258" t="s">
        <v>482</v>
      </c>
      <c r="D65" s="299"/>
      <c r="E65" s="299"/>
      <c r="F65" s="300">
        <v>0</v>
      </c>
      <c r="G65" s="300">
        <v>0</v>
      </c>
      <c r="H65" s="300">
        <v>0</v>
      </c>
      <c r="I65" s="300">
        <v>0</v>
      </c>
      <c r="J65" s="300">
        <v>0</v>
      </c>
      <c r="K65" s="300">
        <v>0</v>
      </c>
      <c r="L65" s="300">
        <v>0</v>
      </c>
      <c r="M65" s="300">
        <v>3422.36244652091</v>
      </c>
      <c r="N65" s="300">
        <v>0</v>
      </c>
      <c r="O65" s="300">
        <v>3422.36244652091</v>
      </c>
      <c r="P65" s="299"/>
    </row>
    <row r="66" spans="1:16" s="262" customFormat="1">
      <c r="A66" s="306" t="s">
        <v>472</v>
      </c>
      <c r="B66" s="307" t="s">
        <v>483</v>
      </c>
      <c r="C66" s="307"/>
      <c r="D66" s="279"/>
      <c r="E66" s="279"/>
      <c r="F66" s="280">
        <v>0</v>
      </c>
      <c r="G66" s="280">
        <v>0</v>
      </c>
      <c r="H66" s="280">
        <v>0</v>
      </c>
      <c r="I66" s="280">
        <v>0</v>
      </c>
      <c r="J66" s="280">
        <v>0</v>
      </c>
      <c r="K66" s="280">
        <v>1056.6608000000001</v>
      </c>
      <c r="L66" s="280">
        <v>5.6217577499999997E-2</v>
      </c>
      <c r="M66" s="280">
        <v>4.3776520400255103</v>
      </c>
      <c r="N66" s="280">
        <v>0.31578368666666701</v>
      </c>
      <c r="O66" s="280">
        <v>1061.41045330419</v>
      </c>
      <c r="P66" s="279"/>
    </row>
    <row r="67" spans="1:16" s="262" customFormat="1" ht="13">
      <c r="A67" s="306" t="s">
        <v>484</v>
      </c>
      <c r="B67" s="307" t="s">
        <v>409</v>
      </c>
      <c r="C67" s="307"/>
      <c r="D67" s="279"/>
      <c r="E67" s="279"/>
      <c r="F67" s="280">
        <v>4901.1550962184401</v>
      </c>
      <c r="G67" s="280">
        <v>0</v>
      </c>
      <c r="H67" s="280">
        <v>0</v>
      </c>
      <c r="I67" s="280">
        <v>0</v>
      </c>
      <c r="J67" s="280">
        <v>0</v>
      </c>
      <c r="K67" s="280">
        <v>0</v>
      </c>
      <c r="L67" s="280">
        <v>0</v>
      </c>
      <c r="M67" s="280">
        <v>0</v>
      </c>
      <c r="N67" s="280">
        <v>0</v>
      </c>
      <c r="O67" s="280">
        <v>4901.1550962184401</v>
      </c>
      <c r="P67" s="279"/>
    </row>
    <row r="68" spans="1:16" s="262" customFormat="1" ht="13">
      <c r="A68" s="287" t="s">
        <v>485</v>
      </c>
      <c r="B68" s="288" t="s">
        <v>411</v>
      </c>
      <c r="C68" s="288"/>
      <c r="D68" s="308"/>
      <c r="E68" s="308"/>
      <c r="F68" s="309">
        <v>0</v>
      </c>
      <c r="G68" s="309">
        <v>0</v>
      </c>
      <c r="H68" s="309">
        <v>0</v>
      </c>
      <c r="I68" s="309">
        <v>0.54819891419047595</v>
      </c>
      <c r="J68" s="309">
        <v>163.36327642876199</v>
      </c>
      <c r="K68" s="309">
        <v>0</v>
      </c>
      <c r="L68" s="309">
        <v>0</v>
      </c>
      <c r="M68" s="309">
        <v>202.16233908586199</v>
      </c>
      <c r="N68" s="309">
        <v>0</v>
      </c>
      <c r="O68" s="309">
        <v>365.52561551462401</v>
      </c>
      <c r="P68" s="279"/>
    </row>
    <row r="69" spans="1:16" s="295" customFormat="1" ht="13">
      <c r="A69" s="310" t="s">
        <v>486</v>
      </c>
      <c r="B69" s="311"/>
      <c r="C69" s="311"/>
      <c r="D69" s="312"/>
      <c r="E69" s="312"/>
      <c r="F69" s="313">
        <v>1131.0024000000001</v>
      </c>
      <c r="G69" s="313">
        <v>1077.7657008316301</v>
      </c>
      <c r="H69" s="313">
        <v>26944.1425207908</v>
      </c>
      <c r="I69" s="313">
        <v>68.082967182604506</v>
      </c>
      <c r="J69" s="313">
        <v>20288.724220416101</v>
      </c>
      <c r="K69" s="313">
        <v>0</v>
      </c>
      <c r="L69" s="313">
        <v>0</v>
      </c>
      <c r="M69" s="313">
        <v>0</v>
      </c>
      <c r="N69" s="313">
        <v>0</v>
      </c>
      <c r="O69" s="313">
        <v>48363.869141206902</v>
      </c>
      <c r="P69" s="293"/>
    </row>
    <row r="70" spans="1:16" s="262" customFormat="1" ht="13">
      <c r="A70" s="306" t="s">
        <v>428</v>
      </c>
      <c r="B70" s="307" t="s">
        <v>487</v>
      </c>
      <c r="C70" s="307"/>
      <c r="D70" s="279"/>
      <c r="E70" s="279"/>
      <c r="F70" s="280">
        <v>0</v>
      </c>
      <c r="G70" s="280">
        <v>932.49150900895199</v>
      </c>
      <c r="H70" s="280">
        <v>23312.287725223799</v>
      </c>
      <c r="I70" s="280">
        <v>0</v>
      </c>
      <c r="J70" s="280">
        <v>0</v>
      </c>
      <c r="K70" s="280">
        <v>0</v>
      </c>
      <c r="L70" s="280">
        <v>0</v>
      </c>
      <c r="M70" s="280">
        <v>0</v>
      </c>
      <c r="N70" s="280">
        <v>0</v>
      </c>
      <c r="O70" s="280">
        <v>23312.287725223799</v>
      </c>
      <c r="P70" s="279"/>
    </row>
    <row r="71" spans="1:16" s="262" customFormat="1" ht="13">
      <c r="A71" s="306" t="s">
        <v>443</v>
      </c>
      <c r="B71" s="307" t="s">
        <v>488</v>
      </c>
      <c r="C71" s="307"/>
      <c r="D71" s="279"/>
      <c r="E71" s="279"/>
      <c r="F71" s="280">
        <v>0</v>
      </c>
      <c r="G71" s="280">
        <v>139.460282141249</v>
      </c>
      <c r="H71" s="280">
        <v>3486.5070535312302</v>
      </c>
      <c r="I71" s="280">
        <v>13.8375627871088</v>
      </c>
      <c r="J71" s="280">
        <v>4123.5937105584098</v>
      </c>
      <c r="K71" s="280">
        <v>0</v>
      </c>
      <c r="L71" s="280">
        <v>0</v>
      </c>
      <c r="M71" s="280">
        <v>0</v>
      </c>
      <c r="N71" s="280">
        <v>0</v>
      </c>
      <c r="O71" s="280">
        <v>7610.1007640896396</v>
      </c>
      <c r="P71" s="279"/>
    </row>
    <row r="72" spans="1:16" s="262" customFormat="1" ht="13">
      <c r="A72" s="252" t="s">
        <v>464</v>
      </c>
      <c r="B72" s="253" t="s">
        <v>489</v>
      </c>
      <c r="C72" s="253"/>
      <c r="F72" s="259">
        <v>0</v>
      </c>
      <c r="G72" s="259">
        <v>0</v>
      </c>
      <c r="H72" s="259">
        <v>0</v>
      </c>
      <c r="I72" s="259">
        <v>54.094673403754904</v>
      </c>
      <c r="J72" s="259">
        <v>16120.212674319</v>
      </c>
      <c r="K72" s="259">
        <v>0</v>
      </c>
      <c r="L72" s="259">
        <v>0</v>
      </c>
      <c r="M72" s="259">
        <v>0</v>
      </c>
      <c r="N72" s="259">
        <v>0</v>
      </c>
      <c r="O72" s="259">
        <v>16120.212674319</v>
      </c>
    </row>
    <row r="73" spans="1:16" s="265" customFormat="1" ht="12">
      <c r="A73" s="314"/>
      <c r="B73" s="286"/>
      <c r="C73" s="286" t="s">
        <v>490</v>
      </c>
      <c r="D73" s="271"/>
      <c r="E73" s="271"/>
      <c r="F73" s="272">
        <v>0</v>
      </c>
      <c r="G73" s="272">
        <v>0</v>
      </c>
      <c r="H73" s="272">
        <v>0</v>
      </c>
      <c r="I73" s="272">
        <v>45.214521393872801</v>
      </c>
      <c r="J73" s="272">
        <v>13473.9273753741</v>
      </c>
      <c r="K73" s="272">
        <v>0</v>
      </c>
      <c r="L73" s="272">
        <v>0</v>
      </c>
      <c r="M73" s="272">
        <v>0</v>
      </c>
      <c r="N73" s="272">
        <v>0</v>
      </c>
      <c r="O73" s="272">
        <v>13473.9273753741</v>
      </c>
    </row>
    <row r="74" spans="1:16" s="265" customFormat="1" ht="12">
      <c r="A74" s="314"/>
      <c r="B74" s="286"/>
      <c r="C74" s="286" t="s">
        <v>491</v>
      </c>
      <c r="D74" s="271"/>
      <c r="E74" s="271"/>
      <c r="F74" s="272">
        <v>0</v>
      </c>
      <c r="G74" s="272">
        <v>0</v>
      </c>
      <c r="H74" s="272">
        <v>0</v>
      </c>
      <c r="I74" s="272">
        <v>8.8801520098820692</v>
      </c>
      <c r="J74" s="272">
        <v>2646.2852989448602</v>
      </c>
      <c r="K74" s="272">
        <v>0</v>
      </c>
      <c r="L74" s="272">
        <v>0</v>
      </c>
      <c r="M74" s="272">
        <v>0</v>
      </c>
      <c r="N74" s="272">
        <v>0</v>
      </c>
      <c r="O74" s="272">
        <v>2646.2852989448602</v>
      </c>
    </row>
    <row r="75" spans="1:16" s="262" customFormat="1" ht="13">
      <c r="A75" s="306" t="s">
        <v>472</v>
      </c>
      <c r="B75" s="307" t="s">
        <v>356</v>
      </c>
      <c r="C75" s="315"/>
      <c r="D75" s="279"/>
      <c r="E75" s="279"/>
      <c r="F75" s="280">
        <v>0</v>
      </c>
      <c r="G75" s="280">
        <v>5.8139096814311602</v>
      </c>
      <c r="H75" s="280">
        <v>145.34774203577899</v>
      </c>
      <c r="I75" s="280">
        <v>0.15073099174080801</v>
      </c>
      <c r="J75" s="280">
        <v>44.917835538760698</v>
      </c>
      <c r="K75" s="280">
        <v>0</v>
      </c>
      <c r="L75" s="280">
        <v>0</v>
      </c>
      <c r="M75" s="280">
        <v>0</v>
      </c>
      <c r="N75" s="280">
        <v>0</v>
      </c>
      <c r="O75" s="280">
        <v>190.26557757454</v>
      </c>
    </row>
    <row r="76" spans="1:16" s="262" customFormat="1" ht="13">
      <c r="A76" s="287" t="s">
        <v>484</v>
      </c>
      <c r="B76" s="288" t="s">
        <v>412</v>
      </c>
      <c r="C76" s="316"/>
      <c r="D76" s="308"/>
      <c r="E76" s="308"/>
      <c r="F76" s="309">
        <v>1131.0024000000001</v>
      </c>
      <c r="G76" s="309">
        <v>0</v>
      </c>
      <c r="H76" s="309">
        <v>0</v>
      </c>
      <c r="I76" s="309">
        <v>0</v>
      </c>
      <c r="J76" s="309">
        <v>0</v>
      </c>
      <c r="K76" s="309">
        <v>0</v>
      </c>
      <c r="L76" s="309">
        <v>0</v>
      </c>
      <c r="M76" s="309">
        <v>0</v>
      </c>
      <c r="N76" s="309">
        <v>0</v>
      </c>
      <c r="O76" s="309">
        <v>1131.0024000000001</v>
      </c>
    </row>
    <row r="77" spans="1:16" s="262" customFormat="1" ht="13">
      <c r="A77" s="248" t="s">
        <v>492</v>
      </c>
      <c r="B77" s="317"/>
      <c r="C77" s="317"/>
      <c r="F77" s="251">
        <v>510.49802113999999</v>
      </c>
      <c r="G77" s="251">
        <v>909.43154606999997</v>
      </c>
      <c r="H77" s="251">
        <v>22735.788651750001</v>
      </c>
      <c r="I77" s="251">
        <v>3.5104176699999998</v>
      </c>
      <c r="J77" s="251">
        <v>1046.10446566</v>
      </c>
      <c r="K77" s="251">
        <v>0</v>
      </c>
      <c r="L77" s="251">
        <v>0</v>
      </c>
      <c r="M77" s="251">
        <v>0</v>
      </c>
      <c r="N77" s="251">
        <v>0</v>
      </c>
      <c r="O77" s="251">
        <v>24292.39113855</v>
      </c>
    </row>
    <row r="78" spans="1:16" s="262" customFormat="1" ht="13">
      <c r="A78" s="252" t="s">
        <v>428</v>
      </c>
      <c r="B78" s="253" t="s">
        <v>493</v>
      </c>
      <c r="C78" s="253"/>
      <c r="F78" s="259">
        <v>0</v>
      </c>
      <c r="G78" s="259">
        <v>873.74660255000003</v>
      </c>
      <c r="H78" s="259">
        <v>21843.665063749999</v>
      </c>
      <c r="I78" s="259">
        <v>0</v>
      </c>
      <c r="J78" s="259">
        <v>0</v>
      </c>
      <c r="K78" s="259">
        <v>0</v>
      </c>
      <c r="L78" s="259">
        <v>0</v>
      </c>
      <c r="M78" s="259">
        <v>0</v>
      </c>
      <c r="N78" s="259">
        <v>0</v>
      </c>
      <c r="O78" s="259">
        <v>21843.665063749999</v>
      </c>
    </row>
    <row r="79" spans="1:16" s="262" customFormat="1" ht="13">
      <c r="A79" s="252" t="s">
        <v>443</v>
      </c>
      <c r="B79" s="253" t="s">
        <v>494</v>
      </c>
      <c r="C79" s="253"/>
      <c r="F79" s="259">
        <v>0</v>
      </c>
      <c r="G79" s="259">
        <v>17.69956114</v>
      </c>
      <c r="H79" s="259">
        <v>442.48902850000002</v>
      </c>
      <c r="I79" s="259">
        <v>1.06197367</v>
      </c>
      <c r="J79" s="259">
        <v>316.46815365999998</v>
      </c>
      <c r="K79" s="259">
        <v>0</v>
      </c>
      <c r="L79" s="259">
        <v>0</v>
      </c>
      <c r="M79" s="259">
        <v>0</v>
      </c>
      <c r="N79" s="259">
        <v>0</v>
      </c>
      <c r="O79" s="259">
        <v>758.95718216</v>
      </c>
    </row>
    <row r="80" spans="1:16" s="262" customFormat="1" ht="13">
      <c r="A80" s="306" t="s">
        <v>495</v>
      </c>
      <c r="B80" s="307" t="s">
        <v>496</v>
      </c>
      <c r="C80" s="307"/>
      <c r="D80" s="279"/>
      <c r="E80" s="279"/>
      <c r="F80" s="280">
        <v>0</v>
      </c>
      <c r="G80" s="280">
        <v>15.211590230000001</v>
      </c>
      <c r="H80" s="280">
        <v>380.28975574999998</v>
      </c>
      <c r="I80" s="280">
        <v>1.70221073</v>
      </c>
      <c r="J80" s="280">
        <v>507.25879753999999</v>
      </c>
      <c r="K80" s="280">
        <v>0</v>
      </c>
      <c r="L80" s="280">
        <v>0</v>
      </c>
      <c r="M80" s="280">
        <v>0</v>
      </c>
      <c r="N80" s="280">
        <v>0</v>
      </c>
      <c r="O80" s="280">
        <v>887.54855328999997</v>
      </c>
    </row>
    <row r="81" spans="1:36" s="262" customFormat="1" ht="13">
      <c r="A81" s="287" t="s">
        <v>472</v>
      </c>
      <c r="B81" s="288" t="s">
        <v>497</v>
      </c>
      <c r="C81" s="288"/>
      <c r="D81" s="308"/>
      <c r="E81" s="308"/>
      <c r="F81" s="309">
        <v>510.49802113999999</v>
      </c>
      <c r="G81" s="309">
        <v>2.7737921499999998</v>
      </c>
      <c r="H81" s="309">
        <v>69.344803749999997</v>
      </c>
      <c r="I81" s="309">
        <v>0.74623326999999995</v>
      </c>
      <c r="J81" s="309">
        <v>222.37751445999999</v>
      </c>
      <c r="K81" s="309">
        <v>0</v>
      </c>
      <c r="L81" s="309">
        <v>0</v>
      </c>
      <c r="M81" s="309">
        <v>0</v>
      </c>
      <c r="N81" s="309">
        <v>0</v>
      </c>
      <c r="O81" s="309">
        <v>802.22033935000002</v>
      </c>
    </row>
    <row r="82" spans="1:36" s="295" customFormat="1" ht="13">
      <c r="A82" s="291" t="s">
        <v>498</v>
      </c>
      <c r="B82" s="292"/>
      <c r="C82" s="292"/>
      <c r="F82" s="251">
        <v>-98602.547200999994</v>
      </c>
      <c r="G82" s="251">
        <v>72.577217000000005</v>
      </c>
      <c r="H82" s="251">
        <v>1814.430425</v>
      </c>
      <c r="I82" s="251">
        <v>2.6048909999999998</v>
      </c>
      <c r="J82" s="251">
        <v>776.257518</v>
      </c>
      <c r="K82" s="251">
        <v>0</v>
      </c>
      <c r="L82" s="251">
        <v>0</v>
      </c>
      <c r="M82" s="251">
        <v>0</v>
      </c>
      <c r="N82" s="251">
        <v>0</v>
      </c>
      <c r="O82" s="251">
        <v>-96011.859257999997</v>
      </c>
    </row>
    <row r="83" spans="1:36" s="262" customFormat="1" ht="13">
      <c r="A83" s="252" t="s">
        <v>428</v>
      </c>
      <c r="B83" s="253" t="s">
        <v>499</v>
      </c>
      <c r="C83" s="253"/>
      <c r="F83" s="259">
        <v>-249892.93863399999</v>
      </c>
      <c r="G83" s="259">
        <v>31.369053000000001</v>
      </c>
      <c r="H83" s="259">
        <v>784.22632499999997</v>
      </c>
      <c r="I83" s="259">
        <v>1.237654</v>
      </c>
      <c r="J83" s="259">
        <v>368.82089200000001</v>
      </c>
      <c r="K83" s="259">
        <v>0</v>
      </c>
      <c r="L83" s="259">
        <v>0</v>
      </c>
      <c r="M83" s="259">
        <v>0</v>
      </c>
      <c r="N83" s="259">
        <v>0</v>
      </c>
      <c r="O83" s="259">
        <v>-248739.89141700001</v>
      </c>
    </row>
    <row r="84" spans="1:36" s="262" customFormat="1" ht="13">
      <c r="A84" s="252" t="s">
        <v>443</v>
      </c>
      <c r="B84" s="253" t="s">
        <v>500</v>
      </c>
      <c r="C84" s="253"/>
      <c r="F84" s="259">
        <v>7181.805824</v>
      </c>
      <c r="G84" s="259">
        <v>10.902817000000001</v>
      </c>
      <c r="H84" s="259">
        <v>272.570425</v>
      </c>
      <c r="I84" s="259">
        <v>0.52577200000000002</v>
      </c>
      <c r="J84" s="259">
        <v>156.68005600000001</v>
      </c>
      <c r="K84" s="259">
        <v>0</v>
      </c>
      <c r="L84" s="259">
        <v>0</v>
      </c>
      <c r="M84" s="259">
        <v>0</v>
      </c>
      <c r="N84" s="259">
        <v>0</v>
      </c>
      <c r="O84" s="259">
        <v>7611.0563050000001</v>
      </c>
    </row>
    <row r="85" spans="1:36" s="262" customFormat="1" ht="13">
      <c r="A85" s="306" t="s">
        <v>464</v>
      </c>
      <c r="B85" s="307" t="s">
        <v>501</v>
      </c>
      <c r="C85" s="307"/>
      <c r="F85" s="259">
        <v>0</v>
      </c>
      <c r="G85" s="259">
        <v>24.62049</v>
      </c>
      <c r="H85" s="259">
        <v>615.51224999999999</v>
      </c>
      <c r="I85" s="259">
        <v>0.63829999999999998</v>
      </c>
      <c r="J85" s="259">
        <v>190.21340000000001</v>
      </c>
      <c r="K85" s="259">
        <v>0</v>
      </c>
      <c r="L85" s="259">
        <v>0</v>
      </c>
      <c r="M85" s="259">
        <v>0</v>
      </c>
      <c r="N85" s="259">
        <v>0</v>
      </c>
      <c r="O85" s="259">
        <v>805.72564999999997</v>
      </c>
    </row>
    <row r="86" spans="1:36" s="262" customFormat="1" ht="13">
      <c r="A86" s="306" t="s">
        <v>472</v>
      </c>
      <c r="B86" s="307" t="s">
        <v>502</v>
      </c>
      <c r="C86" s="307"/>
      <c r="F86" s="259">
        <v>4768.5402560000002</v>
      </c>
      <c r="G86" s="259">
        <v>0.816276</v>
      </c>
      <c r="H86" s="259">
        <v>20.4069</v>
      </c>
      <c r="I86" s="259">
        <v>3.9321000000000002E-2</v>
      </c>
      <c r="J86" s="259">
        <v>11.717658</v>
      </c>
      <c r="K86" s="259">
        <v>0</v>
      </c>
      <c r="L86" s="259">
        <v>0</v>
      </c>
      <c r="M86" s="259">
        <v>0</v>
      </c>
      <c r="N86" s="259">
        <v>0</v>
      </c>
      <c r="O86" s="259">
        <v>4800.6648139999998</v>
      </c>
    </row>
    <row r="87" spans="1:36" s="262" customFormat="1" ht="13">
      <c r="A87" s="306" t="s">
        <v>484</v>
      </c>
      <c r="B87" s="307" t="s">
        <v>503</v>
      </c>
      <c r="C87" s="307"/>
      <c r="D87" s="279"/>
      <c r="E87" s="279"/>
      <c r="F87" s="280">
        <v>3822.7366240000001</v>
      </c>
      <c r="G87" s="280">
        <v>4.8685809999999998</v>
      </c>
      <c r="H87" s="280">
        <v>121.71452499999999</v>
      </c>
      <c r="I87" s="280">
        <v>0.16384399999999999</v>
      </c>
      <c r="J87" s="280">
        <v>48.825512000000003</v>
      </c>
      <c r="K87" s="280">
        <v>0</v>
      </c>
      <c r="L87" s="280">
        <v>0</v>
      </c>
      <c r="M87" s="280">
        <v>0</v>
      </c>
      <c r="N87" s="280">
        <v>0</v>
      </c>
      <c r="O87" s="280">
        <v>3993.2766609999999</v>
      </c>
    </row>
    <row r="88" spans="1:36" s="262" customFormat="1" ht="13">
      <c r="A88" s="287" t="s">
        <v>485</v>
      </c>
      <c r="B88" s="288" t="s">
        <v>504</v>
      </c>
      <c r="C88" s="288"/>
      <c r="D88" s="308"/>
      <c r="E88" s="308"/>
      <c r="F88" s="309">
        <v>135517.30872900001</v>
      </c>
      <c r="G88" s="309">
        <v>0</v>
      </c>
      <c r="H88" s="309">
        <v>0</v>
      </c>
      <c r="I88" s="309">
        <v>0</v>
      </c>
      <c r="J88" s="309">
        <v>0</v>
      </c>
      <c r="K88" s="309">
        <v>0</v>
      </c>
      <c r="L88" s="309">
        <v>0</v>
      </c>
      <c r="M88" s="309">
        <v>0</v>
      </c>
      <c r="N88" s="309">
        <v>0</v>
      </c>
      <c r="O88" s="309">
        <v>135517.30872900001</v>
      </c>
      <c r="P88" s="279"/>
      <c r="Q88" s="279"/>
      <c r="R88" s="279"/>
      <c r="S88" s="279"/>
      <c r="T88" s="279"/>
      <c r="U88" s="279"/>
      <c r="V88" s="279"/>
      <c r="W88" s="279"/>
      <c r="X88" s="279"/>
      <c r="Y88" s="279"/>
      <c r="Z88" s="279"/>
      <c r="AA88" s="279"/>
      <c r="AB88" s="279"/>
      <c r="AC88" s="279"/>
      <c r="AD88" s="279"/>
    </row>
    <row r="89" spans="1:36"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row>
    <row r="90" spans="1:36">
      <c r="A90" s="262" t="s">
        <v>505</v>
      </c>
      <c r="B90" s="320"/>
      <c r="C90" s="320"/>
      <c r="D90" s="320"/>
      <c r="E90" s="320"/>
      <c r="F90" s="320"/>
      <c r="G90" s="320"/>
      <c r="H90" s="320"/>
      <c r="I90" s="320"/>
      <c r="J90" s="320"/>
      <c r="K90" s="320"/>
      <c r="L90" s="320"/>
      <c r="M90" s="320"/>
      <c r="N90" s="320"/>
      <c r="O90" s="320"/>
    </row>
    <row r="91" spans="1:36" s="262" customFormat="1" ht="13">
      <c r="A91" s="262" t="s">
        <v>506</v>
      </c>
      <c r="J91" s="321"/>
      <c r="O91" s="321"/>
    </row>
    <row r="92" spans="1:36" s="262" customFormat="1" ht="13">
      <c r="A92" s="262" t="s">
        <v>507</v>
      </c>
      <c r="J92" s="321"/>
      <c r="O92" s="321"/>
    </row>
    <row r="93" spans="1:36" s="262" customFormat="1" ht="15">
      <c r="A93" s="262" t="s">
        <v>508</v>
      </c>
      <c r="J93" s="321"/>
      <c r="O93" s="321"/>
    </row>
    <row r="94" spans="1:36" s="262" customFormat="1" ht="13">
      <c r="A94" s="262" t="s">
        <v>509</v>
      </c>
      <c r="J94" s="321"/>
      <c r="O94" s="321"/>
    </row>
    <row r="95" spans="1:36" s="262" customFormat="1" ht="13">
      <c r="A95" s="262" t="s">
        <v>510</v>
      </c>
      <c r="B95" s="262" t="s">
        <v>511</v>
      </c>
      <c r="J95" s="321"/>
      <c r="O95" s="321"/>
    </row>
    <row r="96" spans="1:36"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D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4" tint="0.39997558519241921"/>
  </sheetPr>
  <dimension ref="A1:BX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542</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463496.83929374698</v>
      </c>
      <c r="G7" s="246">
        <v>3741.28225637371</v>
      </c>
      <c r="H7" s="246">
        <v>93532.056409342695</v>
      </c>
      <c r="I7" s="246">
        <v>141.643254070924</v>
      </c>
      <c r="J7" s="246">
        <v>42209.6897131355</v>
      </c>
      <c r="K7" s="246">
        <v>970.54019200000005</v>
      </c>
      <c r="L7" s="246">
        <v>7557.9018593486799</v>
      </c>
      <c r="M7" s="246">
        <v>3225.92610471539</v>
      </c>
      <c r="N7" s="246">
        <v>0.324454149333333</v>
      </c>
      <c r="O7" s="246">
        <v>610993.27802643797</v>
      </c>
    </row>
    <row r="8" spans="1:16" ht="17" thickTop="1">
      <c r="A8" s="248" t="s">
        <v>427</v>
      </c>
      <c r="B8" s="249"/>
      <c r="C8" s="249"/>
      <c r="F8" s="251">
        <v>429260.83732805902</v>
      </c>
      <c r="G8" s="251">
        <v>1781.7687527201499</v>
      </c>
      <c r="H8" s="251">
        <v>44544.218818003697</v>
      </c>
      <c r="I8" s="251">
        <v>29.874665811396302</v>
      </c>
      <c r="J8" s="251">
        <v>8902.6504117961103</v>
      </c>
      <c r="K8" s="251">
        <v>0</v>
      </c>
      <c r="L8" s="251">
        <v>0</v>
      </c>
      <c r="M8" s="251">
        <v>0</v>
      </c>
      <c r="N8" s="251">
        <v>0</v>
      </c>
      <c r="O8" s="251">
        <v>482707.70655785903</v>
      </c>
    </row>
    <row r="9" spans="1:16">
      <c r="A9" s="252" t="s">
        <v>428</v>
      </c>
      <c r="B9" s="253" t="s">
        <v>429</v>
      </c>
      <c r="C9" s="253"/>
      <c r="F9" s="254">
        <v>276659.68223192502</v>
      </c>
      <c r="G9" s="254">
        <v>264.60712895322399</v>
      </c>
      <c r="H9" s="254">
        <v>6615.1782238306096</v>
      </c>
      <c r="I9" s="254">
        <v>7.7365580678932799</v>
      </c>
      <c r="J9" s="254">
        <v>2305.4943042322002</v>
      </c>
      <c r="K9" s="254">
        <v>0</v>
      </c>
      <c r="L9" s="254">
        <v>0</v>
      </c>
      <c r="M9" s="254">
        <v>0</v>
      </c>
      <c r="N9" s="254">
        <v>0</v>
      </c>
      <c r="O9" s="254">
        <v>285580.35475998803</v>
      </c>
      <c r="P9" s="255"/>
    </row>
    <row r="10" spans="1:16">
      <c r="A10" s="256"/>
      <c r="B10" s="257" t="s">
        <v>430</v>
      </c>
      <c r="C10" s="258"/>
      <c r="F10" s="259">
        <v>93720.155249455303</v>
      </c>
      <c r="G10" s="259">
        <v>1.78297541928694</v>
      </c>
      <c r="H10" s="259">
        <v>44.574385482173497</v>
      </c>
      <c r="I10" s="259">
        <v>1.7290720741215999</v>
      </c>
      <c r="J10" s="259">
        <v>515.26347808823698</v>
      </c>
      <c r="K10" s="259">
        <v>0</v>
      </c>
      <c r="L10" s="259">
        <v>0</v>
      </c>
      <c r="M10" s="259">
        <v>0</v>
      </c>
      <c r="N10" s="259">
        <v>0</v>
      </c>
      <c r="O10" s="259">
        <v>94279.993113025703</v>
      </c>
    </row>
    <row r="11" spans="1:16">
      <c r="A11" s="256"/>
      <c r="B11" s="260" t="s">
        <v>431</v>
      </c>
      <c r="C11" s="258"/>
      <c r="F11" s="259">
        <v>17300.513341252401</v>
      </c>
      <c r="G11" s="259">
        <v>0.429143355721812</v>
      </c>
      <c r="H11" s="259">
        <v>10.7285838930453</v>
      </c>
      <c r="I11" s="259">
        <v>0.17466016869068801</v>
      </c>
      <c r="J11" s="259">
        <v>52.048730269825199</v>
      </c>
      <c r="K11" s="259">
        <v>0</v>
      </c>
      <c r="L11" s="259">
        <v>0</v>
      </c>
      <c r="M11" s="259">
        <v>0</v>
      </c>
      <c r="N11" s="259">
        <v>0</v>
      </c>
      <c r="O11" s="259">
        <v>17363.290655415301</v>
      </c>
    </row>
    <row r="12" spans="1:16" s="262" customFormat="1" ht="13">
      <c r="A12" s="256"/>
      <c r="B12" s="260" t="s">
        <v>432</v>
      </c>
      <c r="C12" s="261"/>
      <c r="F12" s="259">
        <v>38933.955543398297</v>
      </c>
      <c r="G12" s="259">
        <v>74.376646733643</v>
      </c>
      <c r="H12" s="259">
        <v>1859.41616834108</v>
      </c>
      <c r="I12" s="259">
        <v>0.91646886079717704</v>
      </c>
      <c r="J12" s="259">
        <v>273.10772051755902</v>
      </c>
      <c r="K12" s="259">
        <v>0</v>
      </c>
      <c r="L12" s="259">
        <v>0</v>
      </c>
      <c r="M12" s="259">
        <v>0</v>
      </c>
      <c r="N12" s="259">
        <v>0</v>
      </c>
      <c r="O12" s="259">
        <v>41066.479432257001</v>
      </c>
    </row>
    <row r="13" spans="1:16" s="262" customFormat="1" ht="13">
      <c r="A13" s="256"/>
      <c r="B13" s="257" t="s">
        <v>433</v>
      </c>
      <c r="C13" s="257"/>
      <c r="F13" s="259">
        <v>55637.036411590801</v>
      </c>
      <c r="G13" s="259">
        <v>2.2275201819897799</v>
      </c>
      <c r="H13" s="259">
        <v>55.688004549744598</v>
      </c>
      <c r="I13" s="259">
        <v>1.73411403591007</v>
      </c>
      <c r="J13" s="259">
        <v>516.76598270120098</v>
      </c>
      <c r="K13" s="259">
        <v>0</v>
      </c>
      <c r="L13" s="259">
        <v>0</v>
      </c>
      <c r="M13" s="259">
        <v>0</v>
      </c>
      <c r="N13" s="259">
        <v>0</v>
      </c>
      <c r="O13" s="259">
        <v>56209.490398841699</v>
      </c>
    </row>
    <row r="14" spans="1:16" s="265" customFormat="1" ht="12">
      <c r="A14" s="263"/>
      <c r="B14" s="258"/>
      <c r="C14" s="264" t="s">
        <v>410</v>
      </c>
      <c r="F14" s="266">
        <v>4904.6932205770299</v>
      </c>
      <c r="G14" s="266">
        <v>0.15236518627746601</v>
      </c>
      <c r="H14" s="266">
        <v>3.80912965693665</v>
      </c>
      <c r="I14" s="266">
        <v>0.12726494524163701</v>
      </c>
      <c r="J14" s="266">
        <v>37.924953682007803</v>
      </c>
      <c r="K14" s="266">
        <v>0</v>
      </c>
      <c r="L14" s="266">
        <v>0</v>
      </c>
      <c r="M14" s="266">
        <v>0</v>
      </c>
      <c r="N14" s="266">
        <v>0</v>
      </c>
      <c r="O14" s="266">
        <v>4946.4273039159798</v>
      </c>
    </row>
    <row r="15" spans="1:16" s="265" customFormat="1" ht="12">
      <c r="A15" s="263"/>
      <c r="B15" s="258"/>
      <c r="C15" s="264" t="s">
        <v>434</v>
      </c>
      <c r="F15" s="266">
        <v>3295.32018432623</v>
      </c>
      <c r="G15" s="266">
        <v>6.89075138755358E-2</v>
      </c>
      <c r="H15" s="266">
        <v>1.7226878468883999</v>
      </c>
      <c r="I15" s="266">
        <v>4.6361580638675799E-2</v>
      </c>
      <c r="J15" s="266">
        <v>13.8157510303254</v>
      </c>
      <c r="K15" s="266">
        <v>0</v>
      </c>
      <c r="L15" s="266">
        <v>0</v>
      </c>
      <c r="M15" s="266">
        <v>0</v>
      </c>
      <c r="N15" s="266">
        <v>0</v>
      </c>
      <c r="O15" s="266">
        <v>3310.85862320345</v>
      </c>
    </row>
    <row r="16" spans="1:16" s="265" customFormat="1" ht="12">
      <c r="A16" s="263"/>
      <c r="B16" s="258"/>
      <c r="C16" s="264" t="s">
        <v>435</v>
      </c>
      <c r="F16" s="266">
        <v>8216.7560893289901</v>
      </c>
      <c r="G16" s="266">
        <v>0.165958126456415</v>
      </c>
      <c r="H16" s="266">
        <v>4.1489531614103701</v>
      </c>
      <c r="I16" s="266">
        <v>0.14228915959907401</v>
      </c>
      <c r="J16" s="266">
        <v>42.402169560524001</v>
      </c>
      <c r="K16" s="266">
        <v>0</v>
      </c>
      <c r="L16" s="266">
        <v>0</v>
      </c>
      <c r="M16" s="266">
        <v>0</v>
      </c>
      <c r="N16" s="266">
        <v>0</v>
      </c>
      <c r="O16" s="266">
        <v>8263.3072120509205</v>
      </c>
    </row>
    <row r="17" spans="1:16" s="265" customFormat="1" ht="12">
      <c r="A17" s="263"/>
      <c r="B17" s="258"/>
      <c r="C17" s="264" t="s">
        <v>436</v>
      </c>
      <c r="F17" s="266">
        <v>14208.608765593601</v>
      </c>
      <c r="G17" s="266">
        <v>1.2766612829264099</v>
      </c>
      <c r="H17" s="266">
        <v>31.916532073160301</v>
      </c>
      <c r="I17" s="266">
        <v>0.97175860412465997</v>
      </c>
      <c r="J17" s="266">
        <v>289.58406402914898</v>
      </c>
      <c r="K17" s="266">
        <v>0</v>
      </c>
      <c r="L17" s="266">
        <v>0</v>
      </c>
      <c r="M17" s="266">
        <v>0</v>
      </c>
      <c r="N17" s="266">
        <v>0</v>
      </c>
      <c r="O17" s="266">
        <v>14530.109361695901</v>
      </c>
    </row>
    <row r="18" spans="1:16" s="265" customFormat="1" ht="12">
      <c r="A18" s="263"/>
      <c r="B18" s="258"/>
      <c r="C18" s="264" t="s">
        <v>437</v>
      </c>
      <c r="F18" s="266">
        <v>3962.65259341398</v>
      </c>
      <c r="G18" s="266">
        <v>0.11519917233695599</v>
      </c>
      <c r="H18" s="266">
        <v>2.87997930842389</v>
      </c>
      <c r="I18" s="266">
        <v>4.5522763322707799E-2</v>
      </c>
      <c r="J18" s="266">
        <v>13.565783470166901</v>
      </c>
      <c r="K18" s="266">
        <v>0</v>
      </c>
      <c r="L18" s="266">
        <v>0</v>
      </c>
      <c r="M18" s="266">
        <v>0</v>
      </c>
      <c r="N18" s="266">
        <v>0</v>
      </c>
      <c r="O18" s="266">
        <v>3979.09835619257</v>
      </c>
    </row>
    <row r="19" spans="1:16" s="265" customFormat="1" ht="12">
      <c r="A19" s="263"/>
      <c r="B19" s="258"/>
      <c r="C19" s="264" t="s">
        <v>438</v>
      </c>
      <c r="F19" s="266">
        <v>21049.005558351</v>
      </c>
      <c r="G19" s="266">
        <v>0.44842890011700098</v>
      </c>
      <c r="H19" s="266">
        <v>11.210722502925</v>
      </c>
      <c r="I19" s="266">
        <v>0.40091698298331802</v>
      </c>
      <c r="J19" s="266">
        <v>119.473260929029</v>
      </c>
      <c r="K19" s="266">
        <v>0</v>
      </c>
      <c r="L19" s="266">
        <v>0</v>
      </c>
      <c r="M19" s="266">
        <v>0</v>
      </c>
      <c r="N19" s="266">
        <v>0</v>
      </c>
      <c r="O19" s="266">
        <v>21179.6895417829</v>
      </c>
    </row>
    <row r="20" spans="1:16" s="262" customFormat="1" ht="13">
      <c r="A20" s="256"/>
      <c r="B20" s="257" t="s">
        <v>439</v>
      </c>
      <c r="C20" s="267"/>
      <c r="F20" s="259">
        <v>1863.85781152</v>
      </c>
      <c r="G20" s="259">
        <v>3.1062573999999999E-2</v>
      </c>
      <c r="H20" s="259">
        <v>0.77656435000000001</v>
      </c>
      <c r="I20" s="259">
        <v>5.4392558989999999E-2</v>
      </c>
      <c r="J20" s="259">
        <v>16.208982579019999</v>
      </c>
      <c r="K20" s="259">
        <v>0</v>
      </c>
      <c r="L20" s="259">
        <v>0</v>
      </c>
      <c r="M20" s="259">
        <v>0</v>
      </c>
      <c r="N20" s="259">
        <v>0</v>
      </c>
      <c r="O20" s="259">
        <v>1880.8433584490199</v>
      </c>
    </row>
    <row r="21" spans="1:16" s="262" customFormat="1" ht="13">
      <c r="A21" s="256"/>
      <c r="B21" s="257" t="s">
        <v>440</v>
      </c>
      <c r="C21" s="257"/>
      <c r="F21" s="259">
        <v>25690.00237418</v>
      </c>
      <c r="G21" s="259">
        <v>0.48941418405928699</v>
      </c>
      <c r="H21" s="259">
        <v>12.2353546014822</v>
      </c>
      <c r="I21" s="259">
        <v>0.49486511917592901</v>
      </c>
      <c r="J21" s="259">
        <v>147.46980551442701</v>
      </c>
      <c r="K21" s="259">
        <v>0</v>
      </c>
      <c r="L21" s="259">
        <v>0</v>
      </c>
      <c r="M21" s="259">
        <v>0</v>
      </c>
      <c r="N21" s="259">
        <v>0</v>
      </c>
      <c r="O21" s="259">
        <v>25849.7075342959</v>
      </c>
    </row>
    <row r="22" spans="1:16" s="262" customFormat="1" ht="13">
      <c r="A22" s="256"/>
      <c r="B22" s="257" t="s">
        <v>441</v>
      </c>
      <c r="C22" s="257"/>
      <c r="F22" s="259">
        <v>41123.502787789999</v>
      </c>
      <c r="G22" s="259">
        <v>185.23139436789199</v>
      </c>
      <c r="H22" s="259">
        <v>4630.7848591972897</v>
      </c>
      <c r="I22" s="259">
        <v>2.57786236093383</v>
      </c>
      <c r="J22" s="259">
        <v>768.20298355828197</v>
      </c>
      <c r="K22" s="259">
        <v>0</v>
      </c>
      <c r="L22" s="259">
        <v>0</v>
      </c>
      <c r="M22" s="259">
        <v>0</v>
      </c>
      <c r="N22" s="259">
        <v>0</v>
      </c>
      <c r="O22" s="259">
        <v>46522.490630545602</v>
      </c>
    </row>
    <row r="23" spans="1:16" s="262" customFormat="1" ht="13">
      <c r="A23" s="256"/>
      <c r="B23" s="257" t="s">
        <v>442</v>
      </c>
      <c r="C23" s="257"/>
      <c r="F23" s="259">
        <v>2390.6587127381299</v>
      </c>
      <c r="G23" s="259">
        <v>3.8972136631982103E-2</v>
      </c>
      <c r="H23" s="259">
        <v>0.97430341579955204</v>
      </c>
      <c r="I23" s="259">
        <v>5.5122889273983899E-2</v>
      </c>
      <c r="J23" s="259">
        <v>16.426621003647199</v>
      </c>
      <c r="K23" s="259">
        <v>0</v>
      </c>
      <c r="L23" s="259">
        <v>0</v>
      </c>
      <c r="M23" s="259">
        <v>0</v>
      </c>
      <c r="N23" s="259">
        <v>0</v>
      </c>
      <c r="O23" s="259">
        <v>2408.0596371575798</v>
      </c>
    </row>
    <row r="24" spans="1:16" s="268" customFormat="1" ht="15">
      <c r="A24" s="252" t="s">
        <v>443</v>
      </c>
      <c r="B24" s="253" t="s">
        <v>444</v>
      </c>
      <c r="C24" s="253"/>
      <c r="F24" s="254">
        <v>140994.949359269</v>
      </c>
      <c r="G24" s="254">
        <v>30.5802282440219</v>
      </c>
      <c r="H24" s="254">
        <v>764.50570610054797</v>
      </c>
      <c r="I24" s="254">
        <v>22.029696682469201</v>
      </c>
      <c r="J24" s="254">
        <v>6564.8496113758101</v>
      </c>
      <c r="K24" s="254">
        <v>0</v>
      </c>
      <c r="L24" s="254">
        <v>0</v>
      </c>
      <c r="M24" s="254">
        <v>0</v>
      </c>
      <c r="N24" s="254">
        <v>0</v>
      </c>
      <c r="O24" s="254">
        <v>148324.304676745</v>
      </c>
      <c r="P24" s="269"/>
    </row>
    <row r="25" spans="1:16" s="262" customFormat="1" ht="13">
      <c r="A25" s="256"/>
      <c r="B25" s="260" t="s">
        <v>445</v>
      </c>
      <c r="C25" s="257"/>
      <c r="F25" s="259">
        <v>7093.1288684186102</v>
      </c>
      <c r="G25" s="259">
        <v>0.45953557329704797</v>
      </c>
      <c r="H25" s="259">
        <v>11.4883893324262</v>
      </c>
      <c r="I25" s="259">
        <v>0.22194234391539899</v>
      </c>
      <c r="J25" s="259">
        <v>66.138818486788793</v>
      </c>
      <c r="K25" s="259">
        <v>0</v>
      </c>
      <c r="L25" s="259">
        <v>0</v>
      </c>
      <c r="M25" s="259">
        <v>0</v>
      </c>
      <c r="N25" s="259">
        <v>0</v>
      </c>
      <c r="O25" s="259">
        <v>7170.7560762378298</v>
      </c>
    </row>
    <row r="26" spans="1:16" s="262" customFormat="1" ht="13">
      <c r="A26" s="256"/>
      <c r="B26" s="257" t="s">
        <v>446</v>
      </c>
      <c r="C26" s="257"/>
      <c r="F26" s="259">
        <v>88446.365283450796</v>
      </c>
      <c r="G26" s="259">
        <v>13.502318443461499</v>
      </c>
      <c r="H26" s="259">
        <v>337.55796108653698</v>
      </c>
      <c r="I26" s="259">
        <v>10.9145184349938</v>
      </c>
      <c r="J26" s="259">
        <v>3252.5264936281501</v>
      </c>
      <c r="K26" s="259">
        <v>0</v>
      </c>
      <c r="L26" s="259">
        <v>0</v>
      </c>
      <c r="M26" s="259">
        <v>0</v>
      </c>
      <c r="N26" s="259">
        <v>0</v>
      </c>
      <c r="O26" s="259">
        <v>92036.449738165393</v>
      </c>
    </row>
    <row r="27" spans="1:16" s="265" customFormat="1" ht="12">
      <c r="A27" s="263"/>
      <c r="B27" s="258"/>
      <c r="C27" s="264" t="s">
        <v>447</v>
      </c>
      <c r="F27" s="266">
        <v>44306.0993424849</v>
      </c>
      <c r="G27" s="266">
        <v>7.6404059060114102</v>
      </c>
      <c r="H27" s="266">
        <v>191.01014765028501</v>
      </c>
      <c r="I27" s="266">
        <v>6.6819700088417902</v>
      </c>
      <c r="J27" s="266">
        <v>1991.22706263485</v>
      </c>
      <c r="K27" s="266">
        <v>0</v>
      </c>
      <c r="L27" s="266">
        <v>0</v>
      </c>
      <c r="M27" s="266">
        <v>0</v>
      </c>
      <c r="N27" s="266">
        <v>0</v>
      </c>
      <c r="O27" s="266">
        <v>46488.336552770103</v>
      </c>
    </row>
    <row r="28" spans="1:16" s="265" customFormat="1" ht="12">
      <c r="A28" s="263"/>
      <c r="B28" s="258"/>
      <c r="C28" s="264" t="s">
        <v>448</v>
      </c>
      <c r="F28" s="266">
        <v>21220.271336026701</v>
      </c>
      <c r="G28" s="266">
        <v>3.2893576401162399</v>
      </c>
      <c r="H28" s="266">
        <v>82.233941002905894</v>
      </c>
      <c r="I28" s="266">
        <v>3.54925639581541</v>
      </c>
      <c r="J28" s="266">
        <v>1057.67840595299</v>
      </c>
      <c r="K28" s="266">
        <v>0</v>
      </c>
      <c r="L28" s="266">
        <v>0</v>
      </c>
      <c r="M28" s="266">
        <v>0</v>
      </c>
      <c r="N28" s="266">
        <v>0</v>
      </c>
      <c r="O28" s="266">
        <v>22360.183682982599</v>
      </c>
    </row>
    <row r="29" spans="1:16" s="265" customFormat="1" ht="12">
      <c r="A29" s="263"/>
      <c r="B29" s="258"/>
      <c r="C29" s="264" t="s">
        <v>449</v>
      </c>
      <c r="F29" s="266">
        <v>6740.3707347169302</v>
      </c>
      <c r="G29" s="266">
        <v>1.1382735602709799</v>
      </c>
      <c r="H29" s="266">
        <v>28.456839006774398</v>
      </c>
      <c r="I29" s="266">
        <v>0.19256091118614799</v>
      </c>
      <c r="J29" s="266">
        <v>57.383151533472201</v>
      </c>
      <c r="K29" s="266">
        <v>0</v>
      </c>
      <c r="L29" s="266">
        <v>0</v>
      </c>
      <c r="M29" s="266">
        <v>0</v>
      </c>
      <c r="N29" s="266">
        <v>0</v>
      </c>
      <c r="O29" s="266">
        <v>6826.2107252571795</v>
      </c>
    </row>
    <row r="30" spans="1:16" s="265" customFormat="1" ht="12">
      <c r="A30" s="263"/>
      <c r="B30" s="258"/>
      <c r="C30" s="264" t="s">
        <v>450</v>
      </c>
      <c r="F30" s="266">
        <v>96.305463624819595</v>
      </c>
      <c r="G30" s="266">
        <v>9.6236751636996895E-2</v>
      </c>
      <c r="H30" s="266">
        <v>2.40591879092492</v>
      </c>
      <c r="I30" s="266">
        <v>1.99876330322994E-3</v>
      </c>
      <c r="J30" s="266">
        <v>0.59563146436252101</v>
      </c>
      <c r="K30" s="266">
        <v>0</v>
      </c>
      <c r="L30" s="266">
        <v>0</v>
      </c>
      <c r="M30" s="266">
        <v>0</v>
      </c>
      <c r="N30" s="266">
        <v>0</v>
      </c>
      <c r="O30" s="266">
        <v>99.307013880106993</v>
      </c>
      <c r="P30" s="270"/>
    </row>
    <row r="31" spans="1:16" s="265" customFormat="1" ht="12">
      <c r="A31" s="263"/>
      <c r="B31" s="258"/>
      <c r="C31" s="264" t="s">
        <v>451</v>
      </c>
      <c r="F31" s="266">
        <v>483.00942985395102</v>
      </c>
      <c r="G31" s="266">
        <v>1.43084448747356E-2</v>
      </c>
      <c r="H31" s="266">
        <v>0.35771112186839099</v>
      </c>
      <c r="I31" s="266">
        <v>3.4688295826870198E-2</v>
      </c>
      <c r="J31" s="266">
        <v>10.337112156407301</v>
      </c>
      <c r="K31" s="266">
        <v>0</v>
      </c>
      <c r="L31" s="266">
        <v>0</v>
      </c>
      <c r="M31" s="266">
        <v>0</v>
      </c>
      <c r="N31" s="266">
        <v>0</v>
      </c>
      <c r="O31" s="266">
        <v>493.704253132227</v>
      </c>
    </row>
    <row r="32" spans="1:16" s="265" customFormat="1" ht="12">
      <c r="A32" s="263"/>
      <c r="B32" s="258"/>
      <c r="C32" s="264" t="s">
        <v>452</v>
      </c>
      <c r="D32" s="271"/>
      <c r="E32" s="271"/>
      <c r="F32" s="272">
        <v>158.297880364126</v>
      </c>
      <c r="G32" s="272">
        <v>4.2924447457808202E-3</v>
      </c>
      <c r="H32" s="272">
        <v>0.107311118644521</v>
      </c>
      <c r="I32" s="272">
        <v>1.15119402114543E-2</v>
      </c>
      <c r="J32" s="272">
        <v>3.4305581830133698</v>
      </c>
      <c r="K32" s="272">
        <v>0</v>
      </c>
      <c r="L32" s="272">
        <v>0</v>
      </c>
      <c r="M32" s="272">
        <v>0</v>
      </c>
      <c r="N32" s="272">
        <v>0</v>
      </c>
      <c r="O32" s="272">
        <v>161.83574966578399</v>
      </c>
    </row>
    <row r="33" spans="1:15" s="265" customFormat="1" ht="12">
      <c r="A33" s="263"/>
      <c r="B33" s="258"/>
      <c r="C33" s="264" t="s">
        <v>453</v>
      </c>
      <c r="D33" s="271"/>
      <c r="E33" s="271"/>
      <c r="F33" s="272">
        <v>14093.0937023555</v>
      </c>
      <c r="G33" s="272">
        <v>0.74170381607199398</v>
      </c>
      <c r="H33" s="272">
        <v>18.5425954017999</v>
      </c>
      <c r="I33" s="272">
        <v>0.41758397045900802</v>
      </c>
      <c r="J33" s="272">
        <v>124.440023196784</v>
      </c>
      <c r="K33" s="272">
        <v>0</v>
      </c>
      <c r="L33" s="272">
        <v>0</v>
      </c>
      <c r="M33" s="272">
        <v>0</v>
      </c>
      <c r="N33" s="272">
        <v>0</v>
      </c>
      <c r="O33" s="272">
        <v>14236.0763209541</v>
      </c>
    </row>
    <row r="34" spans="1:15" s="265" customFormat="1" ht="12">
      <c r="A34" s="263"/>
      <c r="B34" s="258"/>
      <c r="C34" s="273" t="s">
        <v>454</v>
      </c>
      <c r="D34" s="271"/>
      <c r="E34" s="271"/>
      <c r="F34" s="272">
        <v>1348.9173940238099</v>
      </c>
      <c r="G34" s="272">
        <v>0.57773987973336904</v>
      </c>
      <c r="H34" s="272">
        <v>14.4434969933342</v>
      </c>
      <c r="I34" s="272">
        <v>2.4948149349885099E-2</v>
      </c>
      <c r="J34" s="272">
        <v>7.4345485062657497</v>
      </c>
      <c r="K34" s="272">
        <v>0</v>
      </c>
      <c r="L34" s="272">
        <v>0</v>
      </c>
      <c r="M34" s="272">
        <v>0</v>
      </c>
      <c r="N34" s="272">
        <v>0</v>
      </c>
      <c r="O34" s="272">
        <v>1370.7954395234101</v>
      </c>
    </row>
    <row r="35" spans="1:15" s="277" customFormat="1" ht="13">
      <c r="A35" s="256"/>
      <c r="B35" s="257" t="s">
        <v>455</v>
      </c>
      <c r="C35" s="274"/>
      <c r="D35" s="275"/>
      <c r="E35" s="275"/>
      <c r="F35" s="276">
        <v>6221.7009730999998</v>
      </c>
      <c r="G35" s="276">
        <v>0.34924789848999999</v>
      </c>
      <c r="H35" s="276">
        <v>8.7311974622499999</v>
      </c>
      <c r="I35" s="276">
        <v>2.40772888959</v>
      </c>
      <c r="J35" s="276">
        <v>717.50320909781999</v>
      </c>
      <c r="K35" s="276">
        <v>0</v>
      </c>
      <c r="L35" s="276">
        <v>0</v>
      </c>
      <c r="M35" s="276">
        <v>0</v>
      </c>
      <c r="N35" s="276">
        <v>0</v>
      </c>
      <c r="O35" s="276">
        <v>6947.9353796600699</v>
      </c>
    </row>
    <row r="36" spans="1:15" s="277" customFormat="1" ht="13">
      <c r="A36" s="256"/>
      <c r="B36" s="260" t="s">
        <v>456</v>
      </c>
      <c r="C36" s="274"/>
      <c r="D36" s="275"/>
      <c r="E36" s="275"/>
      <c r="F36" s="276">
        <v>4741.1503553800003</v>
      </c>
      <c r="G36" s="276">
        <v>0.43783181449800002</v>
      </c>
      <c r="H36" s="276">
        <v>10.945795362449999</v>
      </c>
      <c r="I36" s="276">
        <v>0.12508106202399999</v>
      </c>
      <c r="J36" s="276">
        <v>37.274156483151998</v>
      </c>
      <c r="K36" s="276">
        <v>0</v>
      </c>
      <c r="L36" s="276">
        <v>0</v>
      </c>
      <c r="M36" s="276">
        <v>0</v>
      </c>
      <c r="N36" s="276">
        <v>0</v>
      </c>
      <c r="O36" s="276">
        <v>4789.3703072256003</v>
      </c>
    </row>
    <row r="37" spans="1:15" s="262" customFormat="1" ht="13">
      <c r="A37" s="256"/>
      <c r="B37" s="257" t="s">
        <v>457</v>
      </c>
      <c r="C37" s="278"/>
      <c r="D37" s="279"/>
      <c r="E37" s="279"/>
      <c r="F37" s="280">
        <v>34492.603878919501</v>
      </c>
      <c r="G37" s="280">
        <v>15.831294514275401</v>
      </c>
      <c r="H37" s="280">
        <v>395.78236285688502</v>
      </c>
      <c r="I37" s="280">
        <v>8.3604259519459596</v>
      </c>
      <c r="J37" s="280">
        <v>2491.4069336798998</v>
      </c>
      <c r="K37" s="280">
        <v>0</v>
      </c>
      <c r="L37" s="280">
        <v>0</v>
      </c>
      <c r="M37" s="280">
        <v>0</v>
      </c>
      <c r="N37" s="280">
        <v>0</v>
      </c>
      <c r="O37" s="280">
        <v>37379.793175456303</v>
      </c>
    </row>
    <row r="38" spans="1:15" s="265" customFormat="1" ht="12">
      <c r="A38" s="263"/>
      <c r="B38" s="258"/>
      <c r="C38" s="264" t="s">
        <v>458</v>
      </c>
      <c r="F38" s="266">
        <v>9076.9170862502106</v>
      </c>
      <c r="G38" s="266">
        <v>0.52176541929345999</v>
      </c>
      <c r="H38" s="266">
        <v>13.0441354823365</v>
      </c>
      <c r="I38" s="266">
        <v>3.5086359442763699</v>
      </c>
      <c r="J38" s="266">
        <v>1045.5735113943599</v>
      </c>
      <c r="K38" s="266">
        <v>0</v>
      </c>
      <c r="L38" s="266">
        <v>0</v>
      </c>
      <c r="M38" s="266">
        <v>0</v>
      </c>
      <c r="N38" s="266">
        <v>0</v>
      </c>
      <c r="O38" s="266">
        <v>10135.5347331269</v>
      </c>
    </row>
    <row r="39" spans="1:15" s="265" customFormat="1" ht="12">
      <c r="A39" s="263"/>
      <c r="B39" s="258"/>
      <c r="C39" s="264" t="s">
        <v>459</v>
      </c>
      <c r="F39" s="266">
        <v>1362.65865926232</v>
      </c>
      <c r="G39" s="266">
        <v>0.59769805542656396</v>
      </c>
      <c r="H39" s="266">
        <v>14.9424513856641</v>
      </c>
      <c r="I39" s="266">
        <v>0.42911943673749597</v>
      </c>
      <c r="J39" s="266">
        <v>127.877592147774</v>
      </c>
      <c r="K39" s="266">
        <v>0</v>
      </c>
      <c r="L39" s="266">
        <v>0</v>
      </c>
      <c r="M39" s="266">
        <v>0</v>
      </c>
      <c r="N39" s="266">
        <v>0</v>
      </c>
      <c r="O39" s="266">
        <v>1505.47870279576</v>
      </c>
    </row>
    <row r="40" spans="1:15" s="265" customFormat="1" ht="12">
      <c r="A40" s="263"/>
      <c r="B40" s="258"/>
      <c r="C40" s="264" t="s">
        <v>460</v>
      </c>
      <c r="F40" s="266">
        <v>8982.3801416789702</v>
      </c>
      <c r="G40" s="266">
        <v>0.76638761617027396</v>
      </c>
      <c r="H40" s="266">
        <v>19.159690404256899</v>
      </c>
      <c r="I40" s="266">
        <v>3.2279207769991398</v>
      </c>
      <c r="J40" s="266">
        <v>961.92039154574502</v>
      </c>
      <c r="K40" s="266">
        <v>0</v>
      </c>
      <c r="L40" s="266">
        <v>0</v>
      </c>
      <c r="M40" s="266">
        <v>0</v>
      </c>
      <c r="N40" s="266">
        <v>0</v>
      </c>
      <c r="O40" s="266">
        <v>9963.4602236289702</v>
      </c>
    </row>
    <row r="41" spans="1:15" s="265" customFormat="1" ht="12">
      <c r="A41" s="263"/>
      <c r="B41" s="258"/>
      <c r="C41" s="264" t="s">
        <v>461</v>
      </c>
      <c r="F41" s="266">
        <v>203.65714034910999</v>
      </c>
      <c r="G41" s="266">
        <v>4.0990829272958502E-2</v>
      </c>
      <c r="H41" s="266">
        <v>1.0247707318239601</v>
      </c>
      <c r="I41" s="266">
        <v>6.9198225416147799E-2</v>
      </c>
      <c r="J41" s="266">
        <v>20.621071174012101</v>
      </c>
      <c r="K41" s="266">
        <v>0</v>
      </c>
      <c r="L41" s="266">
        <v>0</v>
      </c>
      <c r="M41" s="266">
        <v>0</v>
      </c>
      <c r="N41" s="266">
        <v>0</v>
      </c>
      <c r="O41" s="266">
        <v>225.30298225494599</v>
      </c>
    </row>
    <row r="42" spans="1:15" s="265" customFormat="1" ht="12">
      <c r="A42" s="263"/>
      <c r="B42" s="258"/>
      <c r="C42" s="264" t="s">
        <v>462</v>
      </c>
      <c r="F42" s="266">
        <v>8182.05246441893</v>
      </c>
      <c r="G42" s="266">
        <v>7.2090141131121301</v>
      </c>
      <c r="H42" s="266">
        <v>180.22535282780299</v>
      </c>
      <c r="I42" s="266">
        <v>0.94312601101679705</v>
      </c>
      <c r="J42" s="266">
        <v>281.05155128300498</v>
      </c>
      <c r="K42" s="266">
        <v>0</v>
      </c>
      <c r="L42" s="266">
        <v>0</v>
      </c>
      <c r="M42" s="266">
        <v>0</v>
      </c>
      <c r="N42" s="266">
        <v>0</v>
      </c>
      <c r="O42" s="266">
        <v>8643.3293685297394</v>
      </c>
    </row>
    <row r="43" spans="1:15" s="265" customFormat="1" ht="12">
      <c r="A43" s="263"/>
      <c r="B43" s="258"/>
      <c r="C43" s="281" t="s">
        <v>463</v>
      </c>
      <c r="F43" s="266">
        <v>6684.9383869599997</v>
      </c>
      <c r="G43" s="266">
        <v>6.6954384810000001</v>
      </c>
      <c r="H43" s="266">
        <v>167.385962025</v>
      </c>
      <c r="I43" s="266">
        <v>0.1824255575</v>
      </c>
      <c r="J43" s="266">
        <v>54.362816135000003</v>
      </c>
      <c r="K43" s="266">
        <v>0</v>
      </c>
      <c r="L43" s="266">
        <v>0</v>
      </c>
      <c r="M43" s="266">
        <v>0</v>
      </c>
      <c r="N43" s="266">
        <v>0</v>
      </c>
      <c r="O43" s="266">
        <v>6906.6871651199999</v>
      </c>
    </row>
    <row r="44" spans="1:15" s="268" customFormat="1" ht="13">
      <c r="A44" s="252" t="s">
        <v>464</v>
      </c>
      <c r="B44" s="253" t="s">
        <v>465</v>
      </c>
      <c r="C44" s="253"/>
      <c r="F44" s="254">
        <v>11606.2057368652</v>
      </c>
      <c r="G44" s="254">
        <v>1486.5813955229</v>
      </c>
      <c r="H44" s="254">
        <v>37164.534888072601</v>
      </c>
      <c r="I44" s="254">
        <v>0.108411061033908</v>
      </c>
      <c r="J44" s="254">
        <v>32.306496188104703</v>
      </c>
      <c r="K44" s="254">
        <v>0</v>
      </c>
      <c r="L44" s="254">
        <v>0</v>
      </c>
      <c r="M44" s="254">
        <v>0</v>
      </c>
      <c r="N44" s="254">
        <v>0</v>
      </c>
      <c r="O44" s="254">
        <v>48803.047121125899</v>
      </c>
    </row>
    <row r="45" spans="1:15" s="262" customFormat="1" ht="13">
      <c r="A45" s="256"/>
      <c r="B45" s="257" t="s">
        <v>466</v>
      </c>
      <c r="C45" s="257"/>
      <c r="F45" s="259">
        <v>0</v>
      </c>
      <c r="G45" s="259">
        <v>112.95689503002799</v>
      </c>
      <c r="H45" s="259">
        <v>2823.9223757507102</v>
      </c>
      <c r="I45" s="259">
        <v>0</v>
      </c>
      <c r="J45" s="259">
        <v>0</v>
      </c>
      <c r="K45" s="259">
        <v>0</v>
      </c>
      <c r="L45" s="259">
        <v>0</v>
      </c>
      <c r="M45" s="259">
        <v>0</v>
      </c>
      <c r="N45" s="259">
        <v>0</v>
      </c>
      <c r="O45" s="259">
        <v>2823.9223757507102</v>
      </c>
    </row>
    <row r="46" spans="1:15" s="262" customFormat="1" ht="13">
      <c r="A46" s="256"/>
      <c r="B46" s="257" t="s">
        <v>467</v>
      </c>
      <c r="C46" s="257"/>
      <c r="F46" s="259">
        <v>11606.2057368652</v>
      </c>
      <c r="G46" s="259">
        <v>1373.6245004928701</v>
      </c>
      <c r="H46" s="259">
        <v>34340.612512321903</v>
      </c>
      <c r="I46" s="259">
        <v>0.108411061033908</v>
      </c>
      <c r="J46" s="259">
        <v>32.306496188104703</v>
      </c>
      <c r="K46" s="259">
        <v>0</v>
      </c>
      <c r="L46" s="259">
        <v>0</v>
      </c>
      <c r="M46" s="259">
        <v>0</v>
      </c>
      <c r="N46" s="259">
        <v>0</v>
      </c>
      <c r="O46" s="259">
        <v>45979.1247453752</v>
      </c>
    </row>
    <row r="47" spans="1:15" s="265" customFormat="1" ht="12">
      <c r="A47" s="282"/>
      <c r="B47" s="283"/>
      <c r="C47" s="258" t="s">
        <v>468</v>
      </c>
      <c r="F47" s="266">
        <v>94.678513586388704</v>
      </c>
      <c r="G47" s="266">
        <v>193.592439129708</v>
      </c>
      <c r="H47" s="266">
        <v>4839.8109782427</v>
      </c>
      <c r="I47" s="266">
        <v>0.1</v>
      </c>
      <c r="J47" s="266">
        <v>29.8</v>
      </c>
      <c r="K47" s="266">
        <v>0</v>
      </c>
      <c r="L47" s="266">
        <v>0</v>
      </c>
      <c r="M47" s="266">
        <v>0</v>
      </c>
      <c r="N47" s="266">
        <v>0</v>
      </c>
      <c r="O47" s="266">
        <v>4964.2894918290904</v>
      </c>
    </row>
    <row r="48" spans="1:15" s="265" customFormat="1" ht="12">
      <c r="A48" s="282"/>
      <c r="B48" s="283"/>
      <c r="C48" s="258" t="s">
        <v>469</v>
      </c>
      <c r="F48" s="266">
        <v>26.300741916535198</v>
      </c>
      <c r="G48" s="266">
        <v>524.009156868834</v>
      </c>
      <c r="H48" s="266">
        <v>13100.2289217208</v>
      </c>
      <c r="I48" s="266">
        <v>0</v>
      </c>
      <c r="J48" s="266">
        <v>0</v>
      </c>
      <c r="K48" s="266">
        <v>0</v>
      </c>
      <c r="L48" s="266">
        <v>0</v>
      </c>
      <c r="M48" s="266">
        <v>0</v>
      </c>
      <c r="N48" s="266">
        <v>0</v>
      </c>
      <c r="O48" s="266">
        <v>13126.529663637401</v>
      </c>
    </row>
    <row r="49" spans="1:16" s="265" customFormat="1" ht="12">
      <c r="A49" s="284"/>
      <c r="B49" s="285"/>
      <c r="C49" s="286" t="s">
        <v>470</v>
      </c>
      <c r="D49" s="271"/>
      <c r="E49" s="271"/>
      <c r="F49" s="272">
        <v>6994.94304473805</v>
      </c>
      <c r="G49" s="272">
        <v>650.48491805601998</v>
      </c>
      <c r="H49" s="272">
        <v>16262.122951400501</v>
      </c>
      <c r="I49" s="272">
        <v>0</v>
      </c>
      <c r="J49" s="272">
        <v>0</v>
      </c>
      <c r="K49" s="272">
        <v>0</v>
      </c>
      <c r="L49" s="272">
        <v>0</v>
      </c>
      <c r="M49" s="272">
        <v>0</v>
      </c>
      <c r="N49" s="272">
        <v>0</v>
      </c>
      <c r="O49" s="272">
        <v>23257.065996138499</v>
      </c>
    </row>
    <row r="50" spans="1:16" s="265" customFormat="1" ht="12">
      <c r="A50" s="284"/>
      <c r="B50" s="285"/>
      <c r="C50" s="286" t="s">
        <v>471</v>
      </c>
      <c r="D50" s="271"/>
      <c r="E50" s="271"/>
      <c r="F50" s="272">
        <v>4490.2834366242296</v>
      </c>
      <c r="G50" s="272">
        <v>5.5379864383123101</v>
      </c>
      <c r="H50" s="272">
        <v>138.44966095780799</v>
      </c>
      <c r="I50" s="272">
        <v>8.4110610339083094E-3</v>
      </c>
      <c r="J50" s="272">
        <v>2.5064961881046801</v>
      </c>
      <c r="K50" s="272">
        <v>0</v>
      </c>
      <c r="L50" s="272">
        <v>0</v>
      </c>
      <c r="M50" s="272">
        <v>0</v>
      </c>
      <c r="N50" s="272">
        <v>0</v>
      </c>
      <c r="O50" s="272">
        <v>4631.2395937701403</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32534.149091821</v>
      </c>
      <c r="G52" s="294">
        <v>4.9456651698479304</v>
      </c>
      <c r="H52" s="294">
        <v>123.64162924619799</v>
      </c>
      <c r="I52" s="294">
        <v>38.466207086101903</v>
      </c>
      <c r="J52" s="294">
        <v>11462.9297116584</v>
      </c>
      <c r="K52" s="294">
        <v>970.54019200000005</v>
      </c>
      <c r="L52" s="294">
        <v>7557.9018593486799</v>
      </c>
      <c r="M52" s="294">
        <v>3225.92610471539</v>
      </c>
      <c r="N52" s="294">
        <v>0.324454149333333</v>
      </c>
      <c r="O52" s="294">
        <v>55875.413042938897</v>
      </c>
    </row>
    <row r="53" spans="1:16" s="268" customFormat="1" ht="13">
      <c r="A53" s="252" t="s">
        <v>428</v>
      </c>
      <c r="B53" s="253" t="s">
        <v>475</v>
      </c>
      <c r="C53" s="253"/>
      <c r="D53" s="296"/>
      <c r="E53" s="296"/>
      <c r="F53" s="297">
        <v>8428.6431944814904</v>
      </c>
      <c r="G53" s="297">
        <v>0</v>
      </c>
      <c r="H53" s="297">
        <v>0</v>
      </c>
      <c r="I53" s="297">
        <v>0</v>
      </c>
      <c r="J53" s="297">
        <v>0</v>
      </c>
      <c r="K53" s="297">
        <v>0</v>
      </c>
      <c r="L53" s="297">
        <v>0</v>
      </c>
      <c r="M53" s="297">
        <v>0</v>
      </c>
      <c r="N53" s="297">
        <v>0</v>
      </c>
      <c r="O53" s="297">
        <v>8428.6431944814904</v>
      </c>
    </row>
    <row r="54" spans="1:16" s="301" customFormat="1" ht="12">
      <c r="A54" s="263"/>
      <c r="B54" s="298"/>
      <c r="C54" s="264" t="s">
        <v>476</v>
      </c>
      <c r="D54" s="299"/>
      <c r="E54" s="299"/>
      <c r="F54" s="300">
        <v>5756.21135476163</v>
      </c>
      <c r="G54" s="300">
        <v>0</v>
      </c>
      <c r="H54" s="300">
        <v>0</v>
      </c>
      <c r="I54" s="300">
        <v>0</v>
      </c>
      <c r="J54" s="300">
        <v>0</v>
      </c>
      <c r="K54" s="300">
        <v>0</v>
      </c>
      <c r="L54" s="300">
        <v>0</v>
      </c>
      <c r="M54" s="300">
        <v>0</v>
      </c>
      <c r="N54" s="300">
        <v>0</v>
      </c>
      <c r="O54" s="300">
        <v>5756.21135476163</v>
      </c>
      <c r="P54" s="299"/>
    </row>
    <row r="55" spans="1:16" s="301" customFormat="1" ht="12">
      <c r="A55" s="263"/>
      <c r="B55" s="298"/>
      <c r="C55" s="264" t="s">
        <v>354</v>
      </c>
      <c r="D55" s="299"/>
      <c r="E55" s="299"/>
      <c r="F55" s="300">
        <v>1759.3818562367301</v>
      </c>
      <c r="G55" s="300">
        <v>0</v>
      </c>
      <c r="H55" s="300">
        <v>0</v>
      </c>
      <c r="I55" s="300">
        <v>0</v>
      </c>
      <c r="J55" s="300">
        <v>0</v>
      </c>
      <c r="K55" s="300">
        <v>0</v>
      </c>
      <c r="L55" s="300">
        <v>0</v>
      </c>
      <c r="M55" s="300">
        <v>0</v>
      </c>
      <c r="N55" s="300">
        <v>0</v>
      </c>
      <c r="O55" s="300">
        <v>1759.3818562367301</v>
      </c>
      <c r="P55" s="299"/>
    </row>
    <row r="56" spans="1:16" s="301" customFormat="1" ht="12">
      <c r="A56" s="263"/>
      <c r="B56" s="298"/>
      <c r="C56" s="264" t="s">
        <v>477</v>
      </c>
      <c r="D56" s="299"/>
      <c r="E56" s="299"/>
      <c r="F56" s="300">
        <v>913.04998348313404</v>
      </c>
      <c r="G56" s="300">
        <v>0</v>
      </c>
      <c r="H56" s="300">
        <v>0</v>
      </c>
      <c r="I56" s="300">
        <v>0</v>
      </c>
      <c r="J56" s="300">
        <v>0</v>
      </c>
      <c r="K56" s="300">
        <v>0</v>
      </c>
      <c r="L56" s="300">
        <v>0</v>
      </c>
      <c r="M56" s="300">
        <v>0</v>
      </c>
      <c r="N56" s="300">
        <v>0</v>
      </c>
      <c r="O56" s="300">
        <v>913.04998348313404</v>
      </c>
      <c r="P56" s="299"/>
    </row>
    <row r="57" spans="1:16" s="303" customFormat="1" ht="13">
      <c r="A57" s="252" t="s">
        <v>443</v>
      </c>
      <c r="B57" s="253" t="s">
        <v>478</v>
      </c>
      <c r="C57" s="253"/>
      <c r="D57" s="302"/>
      <c r="E57" s="302"/>
      <c r="F57" s="297">
        <v>5898.7964616477502</v>
      </c>
      <c r="G57" s="297">
        <v>4.8539068374479299</v>
      </c>
      <c r="H57" s="297">
        <v>121.347670936198</v>
      </c>
      <c r="I57" s="297">
        <v>37.889726216993097</v>
      </c>
      <c r="J57" s="297">
        <v>11291.1384126639</v>
      </c>
      <c r="K57" s="297">
        <v>0</v>
      </c>
      <c r="L57" s="297">
        <v>0</v>
      </c>
      <c r="M57" s="297">
        <v>0</v>
      </c>
      <c r="N57" s="297">
        <v>0</v>
      </c>
      <c r="O57" s="297">
        <v>17311.282545247901</v>
      </c>
      <c r="P57" s="302"/>
    </row>
    <row r="58" spans="1:16" s="305" customFormat="1" ht="12">
      <c r="A58" s="263"/>
      <c r="B58" s="298"/>
      <c r="C58" s="264" t="s">
        <v>355</v>
      </c>
      <c r="D58" s="304"/>
      <c r="E58" s="304"/>
      <c r="F58" s="300">
        <v>2773.7337292213901</v>
      </c>
      <c r="G58" s="300">
        <v>0</v>
      </c>
      <c r="H58" s="300">
        <v>0</v>
      </c>
      <c r="I58" s="300">
        <v>0</v>
      </c>
      <c r="J58" s="300">
        <v>0</v>
      </c>
      <c r="K58" s="300">
        <v>0</v>
      </c>
      <c r="L58" s="300">
        <v>0</v>
      </c>
      <c r="M58" s="300">
        <v>0</v>
      </c>
      <c r="N58" s="300">
        <v>0</v>
      </c>
      <c r="O58" s="300">
        <v>2773.7337292213901</v>
      </c>
      <c r="P58" s="304"/>
    </row>
    <row r="59" spans="1:16" s="305" customFormat="1" ht="12">
      <c r="A59" s="263"/>
      <c r="B59" s="298"/>
      <c r="C59" s="264" t="s">
        <v>353</v>
      </c>
      <c r="D59" s="304"/>
      <c r="E59" s="304"/>
      <c r="F59" s="300">
        <v>0</v>
      </c>
      <c r="G59" s="300">
        <v>0</v>
      </c>
      <c r="H59" s="300">
        <v>0</v>
      </c>
      <c r="I59" s="300">
        <v>3.2656384648476999</v>
      </c>
      <c r="J59" s="300">
        <v>973.16026252461597</v>
      </c>
      <c r="K59" s="300">
        <v>0</v>
      </c>
      <c r="L59" s="300">
        <v>0</v>
      </c>
      <c r="M59" s="300">
        <v>0</v>
      </c>
      <c r="N59" s="300">
        <v>0</v>
      </c>
      <c r="O59" s="300">
        <v>973.16026252461597</v>
      </c>
      <c r="P59" s="304"/>
    </row>
    <row r="60" spans="1:16" s="305" customFormat="1" ht="12">
      <c r="A60" s="263"/>
      <c r="B60" s="298"/>
      <c r="C60" s="264" t="s">
        <v>407</v>
      </c>
      <c r="D60" s="304"/>
      <c r="E60" s="304"/>
      <c r="F60" s="300">
        <v>0</v>
      </c>
      <c r="G60" s="300">
        <v>0</v>
      </c>
      <c r="H60" s="300">
        <v>0</v>
      </c>
      <c r="I60" s="300">
        <v>34.575000000000003</v>
      </c>
      <c r="J60" s="300">
        <v>10303.35</v>
      </c>
      <c r="K60" s="300">
        <v>0</v>
      </c>
      <c r="L60" s="300">
        <v>0</v>
      </c>
      <c r="M60" s="300">
        <v>0</v>
      </c>
      <c r="N60" s="300">
        <v>0</v>
      </c>
      <c r="O60" s="300">
        <v>10303.35</v>
      </c>
      <c r="P60" s="304"/>
    </row>
    <row r="61" spans="1:16" s="305" customFormat="1" ht="12">
      <c r="A61" s="263"/>
      <c r="B61" s="298"/>
      <c r="C61" s="264" t="s">
        <v>408</v>
      </c>
      <c r="D61" s="304"/>
      <c r="E61" s="304"/>
      <c r="F61" s="300">
        <v>3125.0627324263601</v>
      </c>
      <c r="G61" s="300">
        <v>4.8539068374479299</v>
      </c>
      <c r="H61" s="300">
        <v>121.347670936198</v>
      </c>
      <c r="I61" s="300">
        <v>4.9087752145394001E-2</v>
      </c>
      <c r="J61" s="300">
        <v>14.628150139327399</v>
      </c>
      <c r="K61" s="300">
        <v>0</v>
      </c>
      <c r="L61" s="300">
        <v>0</v>
      </c>
      <c r="M61" s="300">
        <v>0</v>
      </c>
      <c r="N61" s="300">
        <v>0</v>
      </c>
      <c r="O61" s="300">
        <v>3261.03855350189</v>
      </c>
      <c r="P61" s="304"/>
    </row>
    <row r="62" spans="1:16" s="268" customFormat="1" ht="13">
      <c r="A62" s="252" t="s">
        <v>464</v>
      </c>
      <c r="B62" s="253" t="s">
        <v>479</v>
      </c>
      <c r="C62" s="253"/>
      <c r="D62" s="296"/>
      <c r="E62" s="296"/>
      <c r="F62" s="297">
        <v>13191.5319992439</v>
      </c>
      <c r="G62" s="297">
        <v>9.1758332400000003E-2</v>
      </c>
      <c r="H62" s="297">
        <v>2.2939583099999998</v>
      </c>
      <c r="I62" s="297">
        <v>0</v>
      </c>
      <c r="J62" s="297">
        <v>0</v>
      </c>
      <c r="K62" s="297">
        <v>0</v>
      </c>
      <c r="L62" s="297">
        <v>7557.8429979986804</v>
      </c>
      <c r="M62" s="297">
        <v>3019.3861135894999</v>
      </c>
      <c r="N62" s="297">
        <v>0</v>
      </c>
      <c r="O62" s="297">
        <v>23771.055069142101</v>
      </c>
      <c r="P62" s="296"/>
    </row>
    <row r="63" spans="1:16" s="301" customFormat="1" ht="12">
      <c r="A63" s="263"/>
      <c r="B63" s="258"/>
      <c r="C63" s="258" t="s">
        <v>480</v>
      </c>
      <c r="D63" s="299"/>
      <c r="E63" s="299"/>
      <c r="F63" s="300">
        <v>10476.8989992439</v>
      </c>
      <c r="G63" s="300">
        <v>9.1758332400000003E-2</v>
      </c>
      <c r="H63" s="300">
        <v>2.2939583099999998</v>
      </c>
      <c r="I63" s="300">
        <v>0</v>
      </c>
      <c r="J63" s="300">
        <v>0</v>
      </c>
      <c r="K63" s="300">
        <v>0</v>
      </c>
      <c r="L63" s="300">
        <v>0</v>
      </c>
      <c r="M63" s="300">
        <v>0</v>
      </c>
      <c r="N63" s="300">
        <v>0</v>
      </c>
      <c r="O63" s="300">
        <v>10479.1929575539</v>
      </c>
      <c r="P63" s="299"/>
    </row>
    <row r="64" spans="1:16" s="301" customFormat="1" ht="12">
      <c r="A64" s="263"/>
      <c r="B64" s="258"/>
      <c r="C64" s="258" t="s">
        <v>481</v>
      </c>
      <c r="D64" s="299"/>
      <c r="E64" s="299"/>
      <c r="F64" s="300">
        <v>2714.6329999999998</v>
      </c>
      <c r="G64" s="300">
        <v>0</v>
      </c>
      <c r="H64" s="300">
        <v>0</v>
      </c>
      <c r="I64" s="300">
        <v>0</v>
      </c>
      <c r="J64" s="300">
        <v>0</v>
      </c>
      <c r="K64" s="300">
        <v>0</v>
      </c>
      <c r="L64" s="300">
        <v>7557.8429979986804</v>
      </c>
      <c r="M64" s="300">
        <v>56.3408033472803</v>
      </c>
      <c r="N64" s="300">
        <v>0</v>
      </c>
      <c r="O64" s="300">
        <v>10328.816801346</v>
      </c>
      <c r="P64" s="299"/>
    </row>
    <row r="65" spans="1:16" s="301" customFormat="1" ht="12">
      <c r="A65" s="263"/>
      <c r="B65" s="258"/>
      <c r="C65" s="258" t="s">
        <v>482</v>
      </c>
      <c r="D65" s="299"/>
      <c r="E65" s="299"/>
      <c r="F65" s="300">
        <v>0</v>
      </c>
      <c r="G65" s="300">
        <v>0</v>
      </c>
      <c r="H65" s="300">
        <v>0</v>
      </c>
      <c r="I65" s="300">
        <v>0</v>
      </c>
      <c r="J65" s="300">
        <v>0</v>
      </c>
      <c r="K65" s="300">
        <v>0</v>
      </c>
      <c r="L65" s="300">
        <v>0</v>
      </c>
      <c r="M65" s="300">
        <v>2963.0453102422198</v>
      </c>
      <c r="N65" s="300">
        <v>0</v>
      </c>
      <c r="O65" s="300">
        <v>2963.0453102422198</v>
      </c>
      <c r="P65" s="299"/>
    </row>
    <row r="66" spans="1:16" s="262" customFormat="1">
      <c r="A66" s="306" t="s">
        <v>472</v>
      </c>
      <c r="B66" s="307" t="s">
        <v>483</v>
      </c>
      <c r="C66" s="307"/>
      <c r="D66" s="279"/>
      <c r="E66" s="279"/>
      <c r="F66" s="280">
        <v>0</v>
      </c>
      <c r="G66" s="280">
        <v>0</v>
      </c>
      <c r="H66" s="280">
        <v>0</v>
      </c>
      <c r="I66" s="280">
        <v>0</v>
      </c>
      <c r="J66" s="280">
        <v>0</v>
      </c>
      <c r="K66" s="280">
        <v>970.54019200000005</v>
      </c>
      <c r="L66" s="280">
        <v>5.886135E-2</v>
      </c>
      <c r="M66" s="280">
        <v>4.3776520400255103</v>
      </c>
      <c r="N66" s="280">
        <v>0.324454149333333</v>
      </c>
      <c r="O66" s="280">
        <v>975.30115953935899</v>
      </c>
      <c r="P66" s="279"/>
    </row>
    <row r="67" spans="1:16" s="262" customFormat="1" ht="13">
      <c r="A67" s="306" t="s">
        <v>484</v>
      </c>
      <c r="B67" s="307" t="s">
        <v>409</v>
      </c>
      <c r="C67" s="307"/>
      <c r="D67" s="279"/>
      <c r="E67" s="279"/>
      <c r="F67" s="280">
        <v>5015.1774364478497</v>
      </c>
      <c r="G67" s="280">
        <v>0</v>
      </c>
      <c r="H67" s="280">
        <v>0</v>
      </c>
      <c r="I67" s="280">
        <v>0</v>
      </c>
      <c r="J67" s="280">
        <v>0</v>
      </c>
      <c r="K67" s="280">
        <v>0</v>
      </c>
      <c r="L67" s="280">
        <v>0</v>
      </c>
      <c r="M67" s="280">
        <v>0</v>
      </c>
      <c r="N67" s="280">
        <v>0</v>
      </c>
      <c r="O67" s="280">
        <v>5015.1774364478497</v>
      </c>
      <c r="P67" s="279"/>
    </row>
    <row r="68" spans="1:16" s="262" customFormat="1" ht="13">
      <c r="A68" s="287" t="s">
        <v>485</v>
      </c>
      <c r="B68" s="288" t="s">
        <v>411</v>
      </c>
      <c r="C68" s="288"/>
      <c r="D68" s="308"/>
      <c r="E68" s="308"/>
      <c r="F68" s="309">
        <v>0</v>
      </c>
      <c r="G68" s="309">
        <v>0</v>
      </c>
      <c r="H68" s="309">
        <v>0</v>
      </c>
      <c r="I68" s="309">
        <v>0.576480869108843</v>
      </c>
      <c r="J68" s="309">
        <v>171.79129899443501</v>
      </c>
      <c r="K68" s="309">
        <v>0</v>
      </c>
      <c r="L68" s="309">
        <v>0</v>
      </c>
      <c r="M68" s="309">
        <v>202.16233908586199</v>
      </c>
      <c r="N68" s="309">
        <v>0</v>
      </c>
      <c r="O68" s="309">
        <v>373.95363808029799</v>
      </c>
      <c r="P68" s="279"/>
    </row>
    <row r="69" spans="1:16" s="295" customFormat="1" ht="13">
      <c r="A69" s="310" t="s">
        <v>486</v>
      </c>
      <c r="B69" s="311"/>
      <c r="C69" s="311"/>
      <c r="D69" s="312"/>
      <c r="E69" s="312"/>
      <c r="F69" s="313">
        <v>1190.6370666666701</v>
      </c>
      <c r="G69" s="313">
        <v>1059.3101933237101</v>
      </c>
      <c r="H69" s="313">
        <v>26482.7548330928</v>
      </c>
      <c r="I69" s="313">
        <v>69.919883203426195</v>
      </c>
      <c r="J69" s="313">
        <v>20836.125194621</v>
      </c>
      <c r="K69" s="313">
        <v>0</v>
      </c>
      <c r="L69" s="313">
        <v>0</v>
      </c>
      <c r="M69" s="313">
        <v>0</v>
      </c>
      <c r="N69" s="313">
        <v>0</v>
      </c>
      <c r="O69" s="313">
        <v>48509.517094380397</v>
      </c>
      <c r="P69" s="293"/>
    </row>
    <row r="70" spans="1:16" s="262" customFormat="1" ht="13">
      <c r="A70" s="306" t="s">
        <v>428</v>
      </c>
      <c r="B70" s="307" t="s">
        <v>487</v>
      </c>
      <c r="C70" s="307"/>
      <c r="D70" s="279"/>
      <c r="E70" s="279"/>
      <c r="F70" s="280">
        <v>0</v>
      </c>
      <c r="G70" s="280">
        <v>912.610851225327</v>
      </c>
      <c r="H70" s="280">
        <v>22815.271280633198</v>
      </c>
      <c r="I70" s="280">
        <v>0</v>
      </c>
      <c r="J70" s="280">
        <v>0</v>
      </c>
      <c r="K70" s="280">
        <v>0</v>
      </c>
      <c r="L70" s="280">
        <v>0</v>
      </c>
      <c r="M70" s="280">
        <v>0</v>
      </c>
      <c r="N70" s="280">
        <v>0</v>
      </c>
      <c r="O70" s="280">
        <v>22815.271280633198</v>
      </c>
      <c r="P70" s="279"/>
    </row>
    <row r="71" spans="1:16" s="262" customFormat="1" ht="13">
      <c r="A71" s="306" t="s">
        <v>443</v>
      </c>
      <c r="B71" s="307" t="s">
        <v>488</v>
      </c>
      <c r="C71" s="307"/>
      <c r="D71" s="279"/>
      <c r="E71" s="279"/>
      <c r="F71" s="280">
        <v>0</v>
      </c>
      <c r="G71" s="280">
        <v>139.636279030357</v>
      </c>
      <c r="H71" s="280">
        <v>3490.90697575894</v>
      </c>
      <c r="I71" s="280">
        <v>13.613599875746401</v>
      </c>
      <c r="J71" s="280">
        <v>4056.8527629724199</v>
      </c>
      <c r="K71" s="280">
        <v>0</v>
      </c>
      <c r="L71" s="280">
        <v>0</v>
      </c>
      <c r="M71" s="280">
        <v>0</v>
      </c>
      <c r="N71" s="280">
        <v>0</v>
      </c>
      <c r="O71" s="280">
        <v>7547.7597387313499</v>
      </c>
      <c r="P71" s="279"/>
    </row>
    <row r="72" spans="1:16" s="262" customFormat="1" ht="13">
      <c r="A72" s="252" t="s">
        <v>464</v>
      </c>
      <c r="B72" s="253" t="s">
        <v>489</v>
      </c>
      <c r="C72" s="253"/>
      <c r="F72" s="259">
        <v>0</v>
      </c>
      <c r="G72" s="259">
        <v>0</v>
      </c>
      <c r="H72" s="259">
        <v>0</v>
      </c>
      <c r="I72" s="259">
        <v>56.123166877768</v>
      </c>
      <c r="J72" s="259">
        <v>16724.7037295749</v>
      </c>
      <c r="K72" s="259">
        <v>0</v>
      </c>
      <c r="L72" s="259">
        <v>0</v>
      </c>
      <c r="M72" s="259">
        <v>0</v>
      </c>
      <c r="N72" s="259">
        <v>0</v>
      </c>
      <c r="O72" s="259">
        <v>16724.7037295749</v>
      </c>
    </row>
    <row r="73" spans="1:16" s="265" customFormat="1" ht="12">
      <c r="A73" s="314"/>
      <c r="B73" s="286"/>
      <c r="C73" s="286" t="s">
        <v>490</v>
      </c>
      <c r="D73" s="271"/>
      <c r="E73" s="271"/>
      <c r="F73" s="272">
        <v>0</v>
      </c>
      <c r="G73" s="272">
        <v>0</v>
      </c>
      <c r="H73" s="272">
        <v>0</v>
      </c>
      <c r="I73" s="272">
        <v>47.0065221804497</v>
      </c>
      <c r="J73" s="272">
        <v>14007.943609774</v>
      </c>
      <c r="K73" s="272">
        <v>0</v>
      </c>
      <c r="L73" s="272">
        <v>0</v>
      </c>
      <c r="M73" s="272">
        <v>0</v>
      </c>
      <c r="N73" s="272">
        <v>0</v>
      </c>
      <c r="O73" s="272">
        <v>14007.943609774</v>
      </c>
    </row>
    <row r="74" spans="1:16" s="265" customFormat="1" ht="12">
      <c r="A74" s="314"/>
      <c r="B74" s="286"/>
      <c r="C74" s="286" t="s">
        <v>491</v>
      </c>
      <c r="D74" s="271"/>
      <c r="E74" s="271"/>
      <c r="F74" s="272">
        <v>0</v>
      </c>
      <c r="G74" s="272">
        <v>0</v>
      </c>
      <c r="H74" s="272">
        <v>0</v>
      </c>
      <c r="I74" s="272">
        <v>9.1166446973183195</v>
      </c>
      <c r="J74" s="272">
        <v>2716.7601198008601</v>
      </c>
      <c r="K74" s="272">
        <v>0</v>
      </c>
      <c r="L74" s="272">
        <v>0</v>
      </c>
      <c r="M74" s="272">
        <v>0</v>
      </c>
      <c r="N74" s="272">
        <v>0</v>
      </c>
      <c r="O74" s="272">
        <v>2716.7601198008601</v>
      </c>
    </row>
    <row r="75" spans="1:16" s="262" customFormat="1" ht="13">
      <c r="A75" s="306" t="s">
        <v>472</v>
      </c>
      <c r="B75" s="307" t="s">
        <v>356</v>
      </c>
      <c r="C75" s="315"/>
      <c r="D75" s="279"/>
      <c r="E75" s="279"/>
      <c r="F75" s="280">
        <v>0</v>
      </c>
      <c r="G75" s="280">
        <v>7.0630630680255901</v>
      </c>
      <c r="H75" s="280">
        <v>176.57657670064</v>
      </c>
      <c r="I75" s="280">
        <v>0.183116449911774</v>
      </c>
      <c r="J75" s="280">
        <v>54.5687020737087</v>
      </c>
      <c r="K75" s="280">
        <v>0</v>
      </c>
      <c r="L75" s="280">
        <v>0</v>
      </c>
      <c r="M75" s="280">
        <v>0</v>
      </c>
      <c r="N75" s="280">
        <v>0</v>
      </c>
      <c r="O75" s="280">
        <v>231.14527877434799</v>
      </c>
    </row>
    <row r="76" spans="1:16" s="262" customFormat="1" ht="13">
      <c r="A76" s="287" t="s">
        <v>484</v>
      </c>
      <c r="B76" s="288" t="s">
        <v>412</v>
      </c>
      <c r="C76" s="316"/>
      <c r="D76" s="308"/>
      <c r="E76" s="308"/>
      <c r="F76" s="309">
        <v>1190.6370666666701</v>
      </c>
      <c r="G76" s="309">
        <v>0</v>
      </c>
      <c r="H76" s="309">
        <v>0</v>
      </c>
      <c r="I76" s="309">
        <v>0</v>
      </c>
      <c r="J76" s="309">
        <v>0</v>
      </c>
      <c r="K76" s="309">
        <v>0</v>
      </c>
      <c r="L76" s="309">
        <v>0</v>
      </c>
      <c r="M76" s="309">
        <v>0</v>
      </c>
      <c r="N76" s="309">
        <v>0</v>
      </c>
      <c r="O76" s="309">
        <v>1190.6370666666701</v>
      </c>
    </row>
    <row r="77" spans="1:16" s="262" customFormat="1" ht="13">
      <c r="A77" s="248" t="s">
        <v>492</v>
      </c>
      <c r="B77" s="317"/>
      <c r="C77" s="317"/>
      <c r="F77" s="251">
        <v>511.21580719999997</v>
      </c>
      <c r="G77" s="251">
        <v>895.25764516000004</v>
      </c>
      <c r="H77" s="251">
        <v>22381.441128999999</v>
      </c>
      <c r="I77" s="251">
        <v>3.3824979700000002</v>
      </c>
      <c r="J77" s="251">
        <v>1007.98439506</v>
      </c>
      <c r="K77" s="251">
        <v>0</v>
      </c>
      <c r="L77" s="251">
        <v>0</v>
      </c>
      <c r="M77" s="251">
        <v>0</v>
      </c>
      <c r="N77" s="251">
        <v>0</v>
      </c>
      <c r="O77" s="251">
        <v>23900.641331260002</v>
      </c>
    </row>
    <row r="78" spans="1:16" s="262" customFormat="1" ht="13">
      <c r="A78" s="252" t="s">
        <v>428</v>
      </c>
      <c r="B78" s="253" t="s">
        <v>493</v>
      </c>
      <c r="C78" s="253"/>
      <c r="F78" s="259">
        <v>0</v>
      </c>
      <c r="G78" s="259">
        <v>860.80127040000002</v>
      </c>
      <c r="H78" s="259">
        <v>21520.031760000002</v>
      </c>
      <c r="I78" s="259">
        <v>0</v>
      </c>
      <c r="J78" s="259">
        <v>0</v>
      </c>
      <c r="K78" s="259">
        <v>0</v>
      </c>
      <c r="L78" s="259">
        <v>0</v>
      </c>
      <c r="M78" s="259">
        <v>0</v>
      </c>
      <c r="N78" s="259">
        <v>0</v>
      </c>
      <c r="O78" s="259">
        <v>21520.031760000002</v>
      </c>
    </row>
    <row r="79" spans="1:16" s="262" customFormat="1" ht="13">
      <c r="A79" s="252" t="s">
        <v>443</v>
      </c>
      <c r="B79" s="253" t="s">
        <v>494</v>
      </c>
      <c r="C79" s="253"/>
      <c r="F79" s="259">
        <v>0</v>
      </c>
      <c r="G79" s="259">
        <v>16.741057470000001</v>
      </c>
      <c r="H79" s="259">
        <v>418.52643675000002</v>
      </c>
      <c r="I79" s="259">
        <v>1.00446345</v>
      </c>
      <c r="J79" s="259">
        <v>299.33010810000002</v>
      </c>
      <c r="K79" s="259">
        <v>0</v>
      </c>
      <c r="L79" s="259">
        <v>0</v>
      </c>
      <c r="M79" s="259">
        <v>0</v>
      </c>
      <c r="N79" s="259">
        <v>0</v>
      </c>
      <c r="O79" s="259">
        <v>717.85654484999998</v>
      </c>
    </row>
    <row r="80" spans="1:16" s="262" customFormat="1" ht="13">
      <c r="A80" s="306" t="s">
        <v>495</v>
      </c>
      <c r="B80" s="307" t="s">
        <v>496</v>
      </c>
      <c r="C80" s="307"/>
      <c r="D80" s="279"/>
      <c r="E80" s="279"/>
      <c r="F80" s="280">
        <v>0</v>
      </c>
      <c r="G80" s="280">
        <v>15.04188119</v>
      </c>
      <c r="H80" s="280">
        <v>376.04702974999998</v>
      </c>
      <c r="I80" s="280">
        <v>1.65842782</v>
      </c>
      <c r="J80" s="280">
        <v>494.21149036000003</v>
      </c>
      <c r="K80" s="280">
        <v>0</v>
      </c>
      <c r="L80" s="280">
        <v>0</v>
      </c>
      <c r="M80" s="280">
        <v>0</v>
      </c>
      <c r="N80" s="280">
        <v>0</v>
      </c>
      <c r="O80" s="280">
        <v>870.25852010999995</v>
      </c>
    </row>
    <row r="81" spans="1:76" s="262" customFormat="1" ht="13">
      <c r="A81" s="287" t="s">
        <v>472</v>
      </c>
      <c r="B81" s="288" t="s">
        <v>497</v>
      </c>
      <c r="C81" s="288"/>
      <c r="D81" s="308"/>
      <c r="E81" s="308"/>
      <c r="F81" s="309">
        <v>511.21580719999997</v>
      </c>
      <c r="G81" s="309">
        <v>2.6734361</v>
      </c>
      <c r="H81" s="309">
        <v>66.835902500000003</v>
      </c>
      <c r="I81" s="309">
        <v>0.71960670000000004</v>
      </c>
      <c r="J81" s="309">
        <v>214.44279660000001</v>
      </c>
      <c r="K81" s="309">
        <v>0</v>
      </c>
      <c r="L81" s="309">
        <v>0</v>
      </c>
      <c r="M81" s="309">
        <v>0</v>
      </c>
      <c r="N81" s="309">
        <v>0</v>
      </c>
      <c r="O81" s="309">
        <v>792.49450630000001</v>
      </c>
    </row>
    <row r="82" spans="1:76" s="295" customFormat="1" ht="13">
      <c r="A82" s="291" t="s">
        <v>498</v>
      </c>
      <c r="B82" s="292"/>
      <c r="C82" s="292"/>
      <c r="F82" s="251">
        <v>-101079.61951800001</v>
      </c>
      <c r="G82" s="251">
        <v>50.553800000000003</v>
      </c>
      <c r="H82" s="251">
        <v>1263.845</v>
      </c>
      <c r="I82" s="251">
        <v>1.8151010000000001</v>
      </c>
      <c r="J82" s="251">
        <v>540.90009799999996</v>
      </c>
      <c r="K82" s="251">
        <v>0</v>
      </c>
      <c r="L82" s="251">
        <v>0</v>
      </c>
      <c r="M82" s="251">
        <v>0</v>
      </c>
      <c r="N82" s="251">
        <v>0</v>
      </c>
      <c r="O82" s="251">
        <v>-99274.874419999993</v>
      </c>
    </row>
    <row r="83" spans="1:76" s="262" customFormat="1" ht="13">
      <c r="A83" s="252" t="s">
        <v>428</v>
      </c>
      <c r="B83" s="253" t="s">
        <v>499</v>
      </c>
      <c r="C83" s="253"/>
      <c r="F83" s="259">
        <v>-252744.79120800001</v>
      </c>
      <c r="G83" s="259">
        <v>12.473051999999999</v>
      </c>
      <c r="H83" s="259">
        <v>311.8263</v>
      </c>
      <c r="I83" s="259">
        <v>0.48438999999999999</v>
      </c>
      <c r="J83" s="259">
        <v>144.34822</v>
      </c>
      <c r="K83" s="259">
        <v>0</v>
      </c>
      <c r="L83" s="259">
        <v>0</v>
      </c>
      <c r="M83" s="259">
        <v>0</v>
      </c>
      <c r="N83" s="259">
        <v>0</v>
      </c>
      <c r="O83" s="259">
        <v>-252288.61668800001</v>
      </c>
    </row>
    <row r="84" spans="1:76" s="262" customFormat="1" ht="13">
      <c r="A84" s="252" t="s">
        <v>443</v>
      </c>
      <c r="B84" s="253" t="s">
        <v>500</v>
      </c>
      <c r="C84" s="253"/>
      <c r="F84" s="259">
        <v>8397.8195899999992</v>
      </c>
      <c r="G84" s="259">
        <v>13.295444</v>
      </c>
      <c r="H84" s="259">
        <v>332.3861</v>
      </c>
      <c r="I84" s="259">
        <v>0.63234999999999997</v>
      </c>
      <c r="J84" s="259">
        <v>188.44030000000001</v>
      </c>
      <c r="K84" s="259">
        <v>0</v>
      </c>
      <c r="L84" s="259">
        <v>0</v>
      </c>
      <c r="M84" s="259">
        <v>0</v>
      </c>
      <c r="N84" s="259">
        <v>0</v>
      </c>
      <c r="O84" s="259">
        <v>8918.6459900000009</v>
      </c>
    </row>
    <row r="85" spans="1:76" s="262" customFormat="1" ht="13">
      <c r="A85" s="306" t="s">
        <v>464</v>
      </c>
      <c r="B85" s="307" t="s">
        <v>501</v>
      </c>
      <c r="C85" s="307"/>
      <c r="F85" s="259">
        <v>0</v>
      </c>
      <c r="G85" s="259">
        <v>19.663740000000001</v>
      </c>
      <c r="H85" s="259">
        <v>491.59350000000001</v>
      </c>
      <c r="I85" s="259">
        <v>0.50978999999999997</v>
      </c>
      <c r="J85" s="259">
        <v>151.91741999999999</v>
      </c>
      <c r="K85" s="259">
        <v>0</v>
      </c>
      <c r="L85" s="259">
        <v>0</v>
      </c>
      <c r="M85" s="259">
        <v>0</v>
      </c>
      <c r="N85" s="259">
        <v>0</v>
      </c>
      <c r="O85" s="259">
        <v>643.51092000000006</v>
      </c>
    </row>
    <row r="86" spans="1:76" s="262" customFormat="1" ht="13">
      <c r="A86" s="306" t="s">
        <v>472</v>
      </c>
      <c r="B86" s="307" t="s">
        <v>502</v>
      </c>
      <c r="C86" s="307"/>
      <c r="F86" s="259">
        <v>4877.3823030000003</v>
      </c>
      <c r="G86" s="259">
        <v>0.55935500000000005</v>
      </c>
      <c r="H86" s="259">
        <v>13.983874999999999</v>
      </c>
      <c r="I86" s="259">
        <v>2.843E-2</v>
      </c>
      <c r="J86" s="259">
        <v>8.4721399999999996</v>
      </c>
      <c r="K86" s="259">
        <v>0</v>
      </c>
      <c r="L86" s="259">
        <v>0</v>
      </c>
      <c r="M86" s="259">
        <v>0</v>
      </c>
      <c r="N86" s="259">
        <v>0</v>
      </c>
      <c r="O86" s="259">
        <v>4899.8383180000001</v>
      </c>
    </row>
    <row r="87" spans="1:76" s="262" customFormat="1" ht="13">
      <c r="A87" s="306" t="s">
        <v>484</v>
      </c>
      <c r="B87" s="307" t="s">
        <v>503</v>
      </c>
      <c r="C87" s="307"/>
      <c r="D87" s="279"/>
      <c r="E87" s="279"/>
      <c r="F87" s="280">
        <v>3886.5424720000001</v>
      </c>
      <c r="G87" s="280">
        <v>4.5622090000000002</v>
      </c>
      <c r="H87" s="280">
        <v>114.05522499999999</v>
      </c>
      <c r="I87" s="280">
        <v>0.16014100000000001</v>
      </c>
      <c r="J87" s="280">
        <v>47.722017999999998</v>
      </c>
      <c r="K87" s="280">
        <v>0</v>
      </c>
      <c r="L87" s="280">
        <v>0</v>
      </c>
      <c r="M87" s="280">
        <v>0</v>
      </c>
      <c r="N87" s="280">
        <v>0</v>
      </c>
      <c r="O87" s="280">
        <v>4048.3197150000001</v>
      </c>
    </row>
    <row r="88" spans="1:76" s="262" customFormat="1" ht="13">
      <c r="A88" s="287" t="s">
        <v>485</v>
      </c>
      <c r="B88" s="288" t="s">
        <v>504</v>
      </c>
      <c r="C88" s="288"/>
      <c r="D88" s="308"/>
      <c r="E88" s="308"/>
      <c r="F88" s="309">
        <v>134503.427325</v>
      </c>
      <c r="G88" s="309">
        <v>0</v>
      </c>
      <c r="H88" s="309">
        <v>0</v>
      </c>
      <c r="I88" s="309">
        <v>0</v>
      </c>
      <c r="J88" s="309">
        <v>0</v>
      </c>
      <c r="K88" s="309">
        <v>0</v>
      </c>
      <c r="L88" s="309">
        <v>0</v>
      </c>
      <c r="M88" s="309">
        <v>0</v>
      </c>
      <c r="N88" s="309">
        <v>0</v>
      </c>
      <c r="O88" s="309">
        <v>134503.427325</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c r="AQ88" s="279"/>
      <c r="AR88" s="279"/>
      <c r="AS88" s="279"/>
      <c r="AT88" s="279"/>
      <c r="AU88" s="279"/>
      <c r="AV88" s="279"/>
      <c r="AW88" s="279"/>
      <c r="AX88" s="279"/>
      <c r="AY88" s="279"/>
      <c r="AZ88" s="279"/>
      <c r="BA88" s="279"/>
      <c r="BB88" s="279"/>
      <c r="BC88" s="279"/>
      <c r="BD88" s="279"/>
      <c r="BE88" s="279"/>
      <c r="BF88" s="279"/>
      <c r="BG88" s="279"/>
      <c r="BH88" s="279"/>
      <c r="BI88" s="279"/>
      <c r="BJ88" s="279"/>
      <c r="BK88" s="279"/>
      <c r="BL88" s="279"/>
      <c r="BM88" s="279"/>
      <c r="BN88" s="279"/>
      <c r="BO88" s="279"/>
      <c r="BP88" s="279"/>
      <c r="BQ88" s="279"/>
      <c r="BR88" s="279"/>
      <c r="BS88" s="279"/>
      <c r="BT88" s="279"/>
      <c r="BU88" s="279"/>
      <c r="BV88" s="279"/>
      <c r="BW88" s="279"/>
      <c r="BX88" s="279"/>
    </row>
    <row r="89" spans="1:76"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c r="BE89" s="319"/>
      <c r="BF89" s="319"/>
      <c r="BG89" s="319"/>
      <c r="BH89" s="319"/>
      <c r="BI89" s="319"/>
      <c r="BJ89" s="319"/>
      <c r="BK89" s="319"/>
      <c r="BL89" s="319"/>
      <c r="BM89" s="319"/>
      <c r="BN89" s="319"/>
      <c r="BO89" s="319"/>
      <c r="BP89" s="319"/>
      <c r="BQ89" s="319"/>
      <c r="BR89" s="319"/>
      <c r="BS89" s="319"/>
      <c r="BT89" s="319"/>
      <c r="BU89" s="319"/>
      <c r="BV89" s="319"/>
      <c r="BW89" s="319"/>
      <c r="BX89" s="319"/>
    </row>
    <row r="90" spans="1:76">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c r="BE90" s="326"/>
      <c r="BF90" s="326"/>
      <c r="BG90" s="326"/>
      <c r="BH90" s="326"/>
      <c r="BI90" s="326"/>
      <c r="BJ90" s="326"/>
      <c r="BK90" s="326"/>
      <c r="BL90" s="326"/>
      <c r="BM90" s="326"/>
      <c r="BN90" s="326"/>
      <c r="BO90" s="326"/>
      <c r="BP90" s="326"/>
      <c r="BQ90" s="326"/>
      <c r="BR90" s="326"/>
      <c r="BS90" s="326"/>
      <c r="BT90" s="326"/>
      <c r="BU90" s="326"/>
      <c r="BV90" s="326"/>
      <c r="BW90" s="326"/>
      <c r="BX90" s="326"/>
    </row>
    <row r="91" spans="1:76" s="262" customFormat="1" ht="13">
      <c r="A91" s="262" t="s">
        <v>506</v>
      </c>
      <c r="J91" s="321"/>
      <c r="O91" s="321"/>
    </row>
    <row r="92" spans="1:76" s="262" customFormat="1" ht="13">
      <c r="A92" s="262" t="s">
        <v>507</v>
      </c>
      <c r="J92" s="321"/>
      <c r="O92" s="321"/>
    </row>
    <row r="93" spans="1:76" s="262" customFormat="1" ht="15">
      <c r="A93" s="262" t="s">
        <v>508</v>
      </c>
      <c r="J93" s="321"/>
      <c r="O93" s="321"/>
    </row>
    <row r="94" spans="1:76" s="262" customFormat="1" ht="13">
      <c r="A94" s="262" t="s">
        <v>509</v>
      </c>
      <c r="J94" s="321"/>
      <c r="O94" s="321"/>
    </row>
    <row r="95" spans="1:76" s="262" customFormat="1" ht="13">
      <c r="A95" s="262" t="s">
        <v>510</v>
      </c>
      <c r="B95" s="262" t="s">
        <v>511</v>
      </c>
      <c r="J95" s="321"/>
      <c r="O95" s="321"/>
    </row>
    <row r="96" spans="1:76"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E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79</vt:i4>
      </vt:variant>
      <vt:variant>
        <vt:lpstr>Named Ranges</vt:lpstr>
      </vt:variant>
      <vt:variant>
        <vt:i4>9</vt:i4>
      </vt:variant>
    </vt:vector>
  </HeadingPairs>
  <TitlesOfParts>
    <vt:vector size="88" baseType="lpstr">
      <vt:lpstr>About</vt:lpstr>
      <vt:lpstr>Country Selector</vt:lpstr>
      <vt:lpstr>Cross-Page Data</vt:lpstr>
      <vt:lpstr>BAU Process Emissions</vt:lpstr>
      <vt:lpstr>Chem - ODS</vt:lpstr>
      <vt:lpstr>Chemicals Calcs</vt:lpstr>
      <vt:lpstr>Cement</vt:lpstr>
      <vt:lpstr>Process Emissions Multipliers</vt:lpstr>
      <vt:lpstr>PERAC-MCAbMC-cement-CC</vt:lpstr>
      <vt:lpstr>PERAC-MCAbMC-mining-MR</vt:lpstr>
      <vt:lpstr>PERAC-MCAbMC-mining-MD</vt:lpstr>
      <vt:lpstr>PERAC-MCAbMC-chemicals-CP</vt:lpstr>
      <vt:lpstr>PERAC-MCAbMC-ngps-WT</vt:lpstr>
      <vt:lpstr>PERAC-MCAbMC-ngps-MR</vt:lpstr>
      <vt:lpstr>PERAC-MCAbMC-waste-MR</vt:lpstr>
      <vt:lpstr>PERAC-MCAbMC-waste-MD</vt:lpstr>
      <vt:lpstr>PERAC-MCAbMC-ag-CM</vt:lpstr>
      <vt:lpstr>PERAC-MCAbMC-ag-RC</vt:lpstr>
      <vt:lpstr>PERAC-MCAbMC-ag-LM</vt:lpstr>
      <vt:lpstr>PERAC-MCAbMC-other-WT</vt:lpstr>
      <vt:lpstr>PERAC-MCAbMC-other-CP</vt:lpstr>
      <vt:lpstr>Coal Baselines</vt:lpstr>
      <vt:lpstr>Coal mining 2010</vt:lpstr>
      <vt:lpstr>Coal mining 2020</vt:lpstr>
      <vt:lpstr>Coal mining 2030</vt:lpstr>
      <vt:lpstr>Chemicals Baselines</vt:lpstr>
      <vt:lpstr>Chemicals 2010</vt:lpstr>
      <vt:lpstr>Chemicals 2020</vt:lpstr>
      <vt:lpstr>Chemicals 2030</vt:lpstr>
      <vt:lpstr>NGPS Baselines</vt:lpstr>
      <vt:lpstr>NGPS 2010</vt:lpstr>
      <vt:lpstr>NGPS 2020</vt:lpstr>
      <vt:lpstr>NGPS 2030</vt:lpstr>
      <vt:lpstr>Waste Baselines</vt:lpstr>
      <vt:lpstr>Waste 2010</vt:lpstr>
      <vt:lpstr>Waste 2020</vt:lpstr>
      <vt:lpstr>Waste 2030</vt:lpstr>
      <vt:lpstr>Other Baselines</vt:lpstr>
      <vt:lpstr>Other 2010</vt:lpstr>
      <vt:lpstr>Other 2020</vt:lpstr>
      <vt:lpstr>Other 2030</vt:lpstr>
      <vt:lpstr>Soil Baselines</vt:lpstr>
      <vt:lpstr>Soil 2010</vt:lpstr>
      <vt:lpstr>Soil 2020</vt:lpstr>
      <vt:lpstr>Soil 2030</vt:lpstr>
      <vt:lpstr>Rice Baselines</vt:lpstr>
      <vt:lpstr>Ric 2010</vt:lpstr>
      <vt:lpstr>Ric 2020</vt:lpstr>
      <vt:lpstr>Ric 2030</vt:lpstr>
      <vt:lpstr>Livestock Baselines</vt:lpstr>
      <vt:lpstr>Liv 2010</vt:lpstr>
      <vt:lpstr>Liv 2020</vt:lpstr>
      <vt:lpstr>Liv 2030</vt:lpstr>
      <vt:lpstr>15</vt:lpstr>
      <vt:lpstr>14</vt:lpstr>
      <vt:lpstr>13</vt:lpstr>
      <vt:lpstr>12</vt:lpstr>
      <vt:lpstr>11</vt:lpstr>
      <vt:lpstr>10</vt:lpstr>
      <vt:lpstr>09</vt:lpstr>
      <vt:lpstr>08</vt:lpstr>
      <vt:lpstr>07</vt:lpstr>
      <vt:lpstr>06</vt:lpstr>
      <vt:lpstr>05</vt:lpstr>
      <vt:lpstr>04</vt:lpstr>
      <vt:lpstr>03</vt:lpstr>
      <vt:lpstr>02</vt:lpstr>
      <vt:lpstr>01</vt:lpstr>
      <vt:lpstr>00</vt:lpstr>
      <vt:lpstr>99</vt:lpstr>
      <vt:lpstr>98</vt:lpstr>
      <vt:lpstr>97</vt:lpstr>
      <vt:lpstr>96</vt:lpstr>
      <vt:lpstr>95</vt:lpstr>
      <vt:lpstr>94</vt:lpstr>
      <vt:lpstr>93</vt:lpstr>
      <vt:lpstr>92</vt:lpstr>
      <vt:lpstr>91</vt:lpstr>
      <vt:lpstr>90</vt:lpstr>
      <vt:lpstr>CH4_to_CO2e</vt:lpstr>
      <vt:lpstr>'Coal mining 2010'!data_2010</vt:lpstr>
      <vt:lpstr>'NGPS 2010'!data_2010</vt:lpstr>
      <vt:lpstr>'Coal mining 2020'!data_2020</vt:lpstr>
      <vt:lpstr>'NGPS 2020'!data_2020</vt:lpstr>
      <vt:lpstr>'Coal mining 2030'!data_2030</vt:lpstr>
      <vt:lpstr>'NGPS 2030'!data_2030</vt:lpstr>
      <vt:lpstr>N2O_to_CO2e</vt:lpstr>
      <vt:lpstr>Regions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Benjamin Israel</cp:lastModifiedBy>
  <dcterms:created xsi:type="dcterms:W3CDTF">2015-06-26T00:17:38Z</dcterms:created>
  <dcterms:modified xsi:type="dcterms:W3CDTF">2019-01-28T19:47:30Z</dcterms:modified>
</cp:coreProperties>
</file>